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  <sheet state="visible" name="11" sheetId="11" r:id="rId14"/>
    <sheet state="visible" name="12" sheetId="12" r:id="rId15"/>
    <sheet state="visible" name="13" sheetId="13" r:id="rId16"/>
    <sheet state="visible" name="14" sheetId="14" r:id="rId17"/>
    <sheet state="visible" name="15" sheetId="15" r:id="rId18"/>
    <sheet state="visible" name="16" sheetId="16" r:id="rId19"/>
    <sheet state="visible" name="17" sheetId="17" r:id="rId20"/>
    <sheet state="visible" name="18" sheetId="18" r:id="rId21"/>
    <sheet state="visible" name="19" sheetId="19" r:id="rId22"/>
    <sheet state="visible" name="20" sheetId="20" r:id="rId23"/>
    <sheet state="visible" name="21" sheetId="21" r:id="rId24"/>
    <sheet state="visible" name="22" sheetId="22" r:id="rId25"/>
    <sheet state="visible" name="23" sheetId="23" r:id="rId26"/>
    <sheet state="visible" name="24" sheetId="24" r:id="rId27"/>
    <sheet state="visible" name="25" sheetId="25" r:id="rId28"/>
    <sheet state="visible" name="26" sheetId="26" r:id="rId29"/>
    <sheet state="visible" name="28" sheetId="27" r:id="rId30"/>
    <sheet state="visible" name="27" sheetId="28" r:id="rId31"/>
    <sheet state="visible" name="29" sheetId="29" r:id="rId32"/>
    <sheet state="visible" name="30" sheetId="30" r:id="rId33"/>
    <sheet state="visible" name="31" sheetId="31" r:id="rId34"/>
  </sheets>
  <definedNames/>
  <calcPr/>
  <extLst>
    <ext uri="GoogleSheetsCustomDataVersion2">
      <go:sheetsCustomData xmlns:go="http://customooxmlschemas.google.com/" r:id="rId35" roundtripDataChecksum="oF0XVeahtFOOO4fHAtcxqUsFW1YkLApzxCA3F3Is5t4="/>
    </ext>
  </extLst>
</workbook>
</file>

<file path=xl/sharedStrings.xml><?xml version="1.0" encoding="utf-8"?>
<sst xmlns="http://schemas.openxmlformats.org/spreadsheetml/2006/main" count="30859" uniqueCount="162">
  <si>
    <t>SHIRORO OPERATIONS REGION HOURLY READINGS</t>
  </si>
  <si>
    <t>SHIRORO 330/132KV TS</t>
  </si>
  <si>
    <t>SHIRORO II TS</t>
  </si>
  <si>
    <t>JEBBA 330/132KV TS</t>
  </si>
  <si>
    <t>JEBBA 132/33KV</t>
  </si>
  <si>
    <t>KAINJI/FAKUM 330132KV</t>
  </si>
  <si>
    <t>ZUNGERU 330/132KV TS</t>
  </si>
  <si>
    <t>MARARABA 33KV TS</t>
  </si>
  <si>
    <t>MINNA 132KV TS</t>
  </si>
  <si>
    <t>TEGINA 132KV</t>
  </si>
  <si>
    <t>BIDA 132KV TS</t>
  </si>
  <si>
    <t>DOGON GARI 132KV TS</t>
  </si>
  <si>
    <t>KONTAGORA 132KV  TS</t>
  </si>
  <si>
    <t>YAURI 132KV TS</t>
  </si>
  <si>
    <t>SOKOTO 132KV TS</t>
  </si>
  <si>
    <t>BIRNIN KEBBI 330/132KV TS</t>
  </si>
  <si>
    <t>BIRNIN KEBBI 132KV TS</t>
  </si>
  <si>
    <t>2SHR TR1</t>
  </si>
  <si>
    <t>2SHR TR2</t>
  </si>
  <si>
    <t>2SHR-KTP 1</t>
  </si>
  <si>
    <t>2SHR-GWA1</t>
  </si>
  <si>
    <t>2SHR-MND1</t>
  </si>
  <si>
    <t>2SHR-MND2</t>
  </si>
  <si>
    <t>2SHR-MRB1</t>
  </si>
  <si>
    <t>2SHR-MRB2</t>
  </si>
  <si>
    <t>3SHR-MNA1</t>
  </si>
  <si>
    <t>3SHR-MNA2</t>
  </si>
  <si>
    <t>3SHR-TEG1</t>
  </si>
  <si>
    <t>3SHRTR1</t>
  </si>
  <si>
    <t>2JEB TR1</t>
  </si>
  <si>
    <t>2JEB-JEG 1</t>
  </si>
  <si>
    <t>2JEB-JEG 2</t>
  </si>
  <si>
    <t>2JEB-KNJ1</t>
  </si>
  <si>
    <t>2JEB-KNJ2</t>
  </si>
  <si>
    <t>2JEB-SGB1</t>
  </si>
  <si>
    <t>2JEB-SGB2</t>
  </si>
  <si>
    <t>2JEB-GAM 1</t>
  </si>
  <si>
    <t>2JEB-MRB 1</t>
  </si>
  <si>
    <t>2JEB-MRB 2</t>
  </si>
  <si>
    <t>3JEBTR2</t>
  </si>
  <si>
    <t>2FAK TR1</t>
  </si>
  <si>
    <t xml:space="preserve">2KNJ-JEB 1 </t>
  </si>
  <si>
    <t xml:space="preserve">2KNJ -JEB 2 </t>
  </si>
  <si>
    <t>2ZGU TR 1</t>
  </si>
  <si>
    <t>2ZGU TR 2</t>
  </si>
  <si>
    <t>CCT 1ZGU1</t>
  </si>
  <si>
    <t>CCT 1ZGU 2</t>
  </si>
  <si>
    <t>CCT 1ZGU 3</t>
  </si>
  <si>
    <t>CCT 1ZGU 4</t>
  </si>
  <si>
    <t>2ZGU-MRB1</t>
  </si>
  <si>
    <t>2ZGU-MRB2</t>
  </si>
  <si>
    <t>3ZGU-TEG1</t>
  </si>
  <si>
    <t>3ZGU-TEG</t>
  </si>
  <si>
    <t>2MRB- SHR1</t>
  </si>
  <si>
    <t>2MRB- SHR2</t>
  </si>
  <si>
    <t>2MRB-ZGU1</t>
  </si>
  <si>
    <t>2 MRB-ZGU2</t>
  </si>
  <si>
    <t>2MRB-JEB1</t>
  </si>
  <si>
    <t>2 MRB-JEB2</t>
  </si>
  <si>
    <t>3MNA TR1</t>
  </si>
  <si>
    <t>3MNA TR2</t>
  </si>
  <si>
    <t>3TEG TR1</t>
  </si>
  <si>
    <t>3BDA TR5</t>
  </si>
  <si>
    <t>3BDA TR2</t>
  </si>
  <si>
    <t>3DGR TR1</t>
  </si>
  <si>
    <t>3DGR TR2</t>
  </si>
  <si>
    <t>3KNT  TR1</t>
  </si>
  <si>
    <t>3KNT  TR2</t>
  </si>
  <si>
    <t>3YUR  TR1</t>
  </si>
  <si>
    <t>3YAU TR2</t>
  </si>
  <si>
    <t>3SOK  TR1</t>
  </si>
  <si>
    <t>3SOK TR3</t>
  </si>
  <si>
    <t>2KNJ-BRK1</t>
  </si>
  <si>
    <t>2BRK TR1</t>
  </si>
  <si>
    <t>2BRK TR2</t>
  </si>
  <si>
    <t>2BRK TR3</t>
  </si>
  <si>
    <t>3BRK TR4</t>
  </si>
  <si>
    <t>3BRKTR5</t>
  </si>
  <si>
    <t>3BRKTR6</t>
  </si>
  <si>
    <t>TIME (HRS</t>
  </si>
  <si>
    <t>FREQ. (HZ)</t>
  </si>
  <si>
    <t>330KV</t>
  </si>
  <si>
    <t>132KV</t>
  </si>
  <si>
    <t>AMP</t>
  </si>
  <si>
    <t>MW</t>
  </si>
  <si>
    <t>MX</t>
  </si>
  <si>
    <t>TAP</t>
  </si>
  <si>
    <t>WIND</t>
  </si>
  <si>
    <t>OIL</t>
  </si>
  <si>
    <t>33KV</t>
  </si>
  <si>
    <t>KV</t>
  </si>
  <si>
    <t>134KV</t>
  </si>
  <si>
    <t>34KV</t>
  </si>
  <si>
    <t>ON</t>
  </si>
  <si>
    <t>O/S</t>
  </si>
  <si>
    <t>TS</t>
  </si>
  <si>
    <t>DEFECTIVE</t>
  </si>
  <si>
    <t>SG</t>
  </si>
  <si>
    <t>DS</t>
  </si>
  <si>
    <t>24OO</t>
  </si>
  <si>
    <t>MIN</t>
  </si>
  <si>
    <t>MAX</t>
  </si>
  <si>
    <t xml:space="preserve"> </t>
  </si>
  <si>
    <t>MARARABA 330KV S/S</t>
  </si>
  <si>
    <t>0/S</t>
  </si>
  <si>
    <t>MTT</t>
  </si>
  <si>
    <t>182,42</t>
  </si>
  <si>
    <t>135KV</t>
  </si>
  <si>
    <t>35KV</t>
  </si>
  <si>
    <t>3SOK  TR3</t>
  </si>
  <si>
    <t>21.4.9</t>
  </si>
  <si>
    <t>RAINY</t>
  </si>
  <si>
    <t>-</t>
  </si>
  <si>
    <t xml:space="preserve">                                                                                                           </t>
  </si>
  <si>
    <t>3MNA TR5</t>
  </si>
  <si>
    <t xml:space="preserve">  </t>
  </si>
  <si>
    <t>NO LOAD</t>
  </si>
  <si>
    <t xml:space="preserve">WIND </t>
  </si>
  <si>
    <t xml:space="preserve">OIL </t>
  </si>
  <si>
    <t>\</t>
  </si>
  <si>
    <t>E/F&amp;O/C</t>
  </si>
  <si>
    <t>MAINTENANCE</t>
  </si>
  <si>
    <t>I/S</t>
  </si>
  <si>
    <t xml:space="preserve">           </t>
  </si>
  <si>
    <t>3BDA TR1</t>
  </si>
  <si>
    <t xml:space="preserve">    </t>
  </si>
  <si>
    <t>25..6</t>
  </si>
  <si>
    <t>3..2</t>
  </si>
  <si>
    <t>E/F</t>
  </si>
  <si>
    <t>KAINJI/FAKUM 330/132KV</t>
  </si>
  <si>
    <t>48,7</t>
  </si>
  <si>
    <t>o/s</t>
  </si>
  <si>
    <t>MAX=</t>
  </si>
  <si>
    <t>AVG=</t>
  </si>
  <si>
    <t>O/N</t>
  </si>
  <si>
    <t>561..32</t>
  </si>
  <si>
    <t>LOST</t>
  </si>
  <si>
    <t>OF</t>
  </si>
  <si>
    <t>SUPPLY</t>
  </si>
  <si>
    <t>3SOK   TR3</t>
  </si>
  <si>
    <t>EMR</t>
  </si>
  <si>
    <t xml:space="preserve">                           </t>
  </si>
  <si>
    <t xml:space="preserve">                                                                                                                               </t>
  </si>
  <si>
    <t>DEFEVTIVE</t>
  </si>
  <si>
    <t xml:space="preserve">   </t>
  </si>
  <si>
    <t>OUT</t>
  </si>
  <si>
    <t>MARARABA 330KV TS</t>
  </si>
  <si>
    <t>3SOK TR2</t>
  </si>
  <si>
    <t>OS</t>
  </si>
  <si>
    <t>DEFEDCTIVE</t>
  </si>
  <si>
    <t>O/C</t>
  </si>
  <si>
    <t>2MRB-JEB2</t>
  </si>
  <si>
    <t>77..37</t>
  </si>
  <si>
    <t>22..78</t>
  </si>
  <si>
    <t xml:space="preserve">                </t>
  </si>
  <si>
    <t xml:space="preserve">       </t>
  </si>
  <si>
    <t xml:space="preserve">     </t>
  </si>
  <si>
    <t>346.3.</t>
  </si>
  <si>
    <t>3SOK-TR3</t>
  </si>
  <si>
    <t>3BRK TR1</t>
  </si>
  <si>
    <t>3BRKTR2</t>
  </si>
  <si>
    <t>3BRKTR3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</si>
</sst>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44">
    <font>
      <sz val="11.0"/>
      <color theme="1"/>
      <name val="Aptos Narrow"/>
      <scheme val="minor"/>
    </font>
    <font>
      <sz val="11.0"/>
      <color rgb="FF000000"/>
      <name val="Aptos Narrow"/>
    </font>
    <font>
      <sz val="36.0"/>
      <color rgb="FF000000"/>
      <name val="Aptos Narrow"/>
    </font>
    <font>
      <color theme="1"/>
      <name val="Aptos Narrow"/>
      <scheme val="minor"/>
    </font>
    <font>
      <sz val="30.0"/>
      <color rgb="FF000000"/>
      <name val="Aptos Narrow"/>
    </font>
    <font/>
    <font>
      <b/>
      <sz val="20.0"/>
      <color rgb="FF000000"/>
      <name val="Arial"/>
    </font>
    <font>
      <b/>
      <sz val="20.0"/>
      <color rgb="FF000000"/>
      <name val="Aptos Narrow"/>
    </font>
    <font>
      <b/>
      <sz val="18.0"/>
      <color rgb="FF000000"/>
      <name val="Aptos Narrow"/>
    </font>
    <font>
      <sz val="18.0"/>
      <color rgb="FF000000"/>
      <name val="Aptos Narrow"/>
    </font>
    <font>
      <b/>
      <sz val="16.0"/>
      <color rgb="FF000000"/>
      <name val="Aptos Narrow"/>
    </font>
    <font>
      <b/>
      <sz val="16.0"/>
      <color rgb="FF000000"/>
      <name val="Arial"/>
    </font>
    <font>
      <b/>
      <sz val="14.0"/>
      <color rgb="FF000000"/>
      <name val="Aptos Narrow"/>
    </font>
    <font>
      <b/>
      <sz val="14.0"/>
      <color rgb="FF000000"/>
      <name val="Arial"/>
    </font>
    <font>
      <b/>
      <sz val="14.0"/>
      <color theme="1"/>
      <name val="Arial"/>
    </font>
    <font>
      <sz val="11.0"/>
      <color theme="1"/>
      <name val="Aptos Narrow"/>
    </font>
    <font>
      <b/>
      <sz val="12.0"/>
      <color rgb="FF000000"/>
      <name val="Aptos Narrow"/>
    </font>
    <font>
      <sz val="11.0"/>
      <color rgb="FF0E2841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sz val="11.0"/>
      <color rgb="FFFF0000"/>
      <name val="Aptos Narrow"/>
    </font>
    <font>
      <color rgb="FFFF0000"/>
      <name val="Arial"/>
    </font>
    <font>
      <color theme="1"/>
      <name val="Arial"/>
    </font>
    <font>
      <b/>
      <sz val="12.0"/>
      <color rgb="FF000000"/>
      <name val="Arial"/>
    </font>
    <font>
      <sz val="11.0"/>
      <color rgb="FF000000"/>
      <name val="Calibri"/>
    </font>
    <font>
      <color rgb="FF000000"/>
      <name val="Arial"/>
    </font>
    <font>
      <b/>
      <sz val="13.0"/>
      <color rgb="FF000000"/>
      <name val="Aptos Narrow"/>
    </font>
    <font>
      <sz val="13.0"/>
      <color rgb="FF000000"/>
      <name val="Arial"/>
    </font>
    <font>
      <sz val="13.0"/>
      <color rgb="FF000000"/>
      <name val="Aptos Narrow"/>
    </font>
    <font>
      <sz val="12.0"/>
      <color rgb="FF000000"/>
      <name val="Arial"/>
    </font>
    <font>
      <sz val="12.0"/>
      <color theme="1"/>
      <name val="Arial"/>
    </font>
    <font>
      <sz val="1.0"/>
      <color rgb="FF000000"/>
      <name val="Aptos Narrow"/>
    </font>
    <font>
      <sz val="1.0"/>
      <color theme="1"/>
      <name val="Aptos Narrow"/>
      <scheme val="minor"/>
    </font>
    <font>
      <b/>
      <sz val="1.0"/>
      <color rgb="FF000000"/>
      <name val="Arial"/>
    </font>
    <font>
      <b/>
      <sz val="1.0"/>
      <color rgb="FF000000"/>
      <name val="Aptos Narrow"/>
    </font>
    <font>
      <sz val="6.0"/>
      <color theme="1"/>
      <name val="Aptos Narrow"/>
      <scheme val="minor"/>
    </font>
    <font>
      <sz val="18.0"/>
      <color rgb="FF000000"/>
      <name val="Arial"/>
    </font>
    <font>
      <sz val="11.0"/>
      <color rgb="FF0E2841"/>
      <name val="Aptos Narrow"/>
    </font>
    <font>
      <sz val="12.0"/>
      <color rgb="FF000000"/>
      <name val="Calibri"/>
    </font>
    <font>
      <sz val="12.0"/>
      <color theme="1"/>
      <name val="Calibri"/>
    </font>
    <font>
      <b/>
      <sz val="11.0"/>
      <color rgb="FF000000"/>
      <name val="Aptos Narrow"/>
    </font>
    <font>
      <b/>
      <color theme="1"/>
      <name val="Aptos Narrow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156082"/>
        <bgColor rgb="FF156082"/>
      </patternFill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BFC7F7"/>
        <bgColor rgb="FFBFC7F7"/>
      </patternFill>
    </fill>
    <fill>
      <patternFill patternType="solid">
        <fgColor rgb="FF99FFCC"/>
        <bgColor rgb="FF99FFCC"/>
      </patternFill>
    </fill>
    <fill>
      <patternFill patternType="solid">
        <fgColor rgb="FF99CCFF"/>
        <bgColor rgb="FF99CCFF"/>
      </patternFill>
    </fill>
    <fill>
      <patternFill patternType="solid">
        <fgColor rgb="FFCCFF33"/>
        <bgColor rgb="FFCCFF33"/>
      </patternFill>
    </fill>
    <fill>
      <patternFill patternType="solid">
        <fgColor rgb="FFFFFFCC"/>
        <bgColor rgb="FFFFFFCC"/>
      </patternFill>
    </fill>
    <fill>
      <patternFill patternType="solid">
        <fgColor rgb="FFB9C9AB"/>
        <bgColor rgb="FFB9C9AB"/>
      </patternFill>
    </fill>
    <fill>
      <patternFill patternType="solid">
        <fgColor rgb="FFD76DCC"/>
        <bgColor rgb="FFD76DCC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B4C6E7"/>
        <bgColor rgb="FFB4C6E7"/>
      </patternFill>
    </fill>
    <fill>
      <patternFill patternType="solid">
        <fgColor rgb="FFACB9CA"/>
        <bgColor rgb="FFACB9CA"/>
      </patternFill>
    </fill>
  </fills>
  <borders count="22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164" xfId="0" applyBorder="1" applyFont="1" applyNumberFormat="1"/>
    <xf borderId="1" fillId="2" fontId="2" numFmtId="0" xfId="0" applyBorder="1" applyFont="1"/>
    <xf borderId="1" fillId="2" fontId="2" numFmtId="164" xfId="0" applyBorder="1" applyFont="1" applyNumberFormat="1"/>
    <xf borderId="0" fillId="0" fontId="1" numFmtId="0" xfId="0" applyAlignment="1" applyFont="1">
      <alignment horizontal="center"/>
    </xf>
    <xf borderId="0" fillId="0" fontId="3" numFmtId="164" xfId="0" applyFont="1" applyNumberForma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3" fontId="6" numFmtId="17" xfId="0" applyAlignment="1" applyBorder="1" applyFill="1" applyFont="1" applyNumberForma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0" fillId="3" fontId="7" numFmtId="164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Border="1" applyFont="1"/>
    <xf borderId="1" fillId="4" fontId="8" numFmtId="0" xfId="0" applyAlignment="1" applyBorder="1" applyFill="1" applyFont="1">
      <alignment horizontal="center"/>
    </xf>
    <xf borderId="10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" fillId="4" fontId="9" numFmtId="0" xfId="0" applyBorder="1" applyFont="1"/>
    <xf borderId="1" fillId="4" fontId="8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horizontal="center"/>
    </xf>
    <xf borderId="1" fillId="5" fontId="1" numFmtId="164" xfId="0" applyBorder="1" applyFont="1" applyNumberFormat="1"/>
    <xf borderId="1" fillId="4" fontId="1" numFmtId="0" xfId="0" applyBorder="1" applyFont="1"/>
    <xf borderId="10" fillId="5" fontId="1" numFmtId="0" xfId="0" applyAlignment="1" applyBorder="1" applyFont="1">
      <alignment horizontal="center"/>
    </xf>
    <xf borderId="1" fillId="5" fontId="10" numFmtId="164" xfId="0" applyBorder="1" applyFont="1" applyNumberFormat="1"/>
    <xf borderId="10" fillId="5" fontId="10" numFmtId="0" xfId="0" applyAlignment="1" applyBorder="1" applyFont="1">
      <alignment horizontal="center"/>
    </xf>
    <xf borderId="10" fillId="5" fontId="10" numFmtId="164" xfId="0" applyAlignment="1" applyBorder="1" applyFont="1" applyNumberFormat="1">
      <alignment horizontal="center"/>
    </xf>
    <xf borderId="1" fillId="4" fontId="10" numFmtId="0" xfId="0" applyAlignment="1" applyBorder="1" applyFont="1">
      <alignment horizontal="center"/>
    </xf>
    <xf borderId="1" fillId="4" fontId="10" numFmtId="0" xfId="0" applyBorder="1" applyFont="1"/>
    <xf borderId="10" fillId="5" fontId="11" numFmtId="0" xfId="0" applyAlignment="1" applyBorder="1" applyFont="1">
      <alignment horizontal="center" readingOrder="0"/>
    </xf>
    <xf borderId="10" fillId="5" fontId="11" numFmtId="0" xfId="0" applyAlignment="1" applyBorder="1" applyFont="1">
      <alignment horizontal="center"/>
    </xf>
    <xf borderId="1" fillId="5" fontId="10" numFmtId="0" xfId="0" applyAlignment="1" applyBorder="1" applyFont="1">
      <alignment horizontal="center"/>
    </xf>
    <xf borderId="1" fillId="5" fontId="12" numFmtId="0" xfId="0" applyBorder="1" applyFont="1"/>
    <xf borderId="1" fillId="5" fontId="12" numFmtId="0" xfId="0" applyAlignment="1" applyBorder="1" applyFont="1">
      <alignment horizontal="center"/>
    </xf>
    <xf borderId="1" fillId="5" fontId="12" numFmtId="164" xfId="0" applyBorder="1" applyFont="1" applyNumberFormat="1"/>
    <xf borderId="1" fillId="4" fontId="12" numFmtId="0" xfId="0" applyBorder="1" applyFont="1"/>
    <xf borderId="1" fillId="5" fontId="13" numFmtId="0" xfId="0" applyBorder="1" applyFont="1"/>
    <xf borderId="1" fillId="5" fontId="14" numFmtId="0" xfId="0" applyAlignment="1" applyBorder="1" applyFont="1">
      <alignment vertical="bottom"/>
    </xf>
    <xf borderId="1" fillId="4" fontId="15" numFmtId="0" xfId="0" applyAlignment="1" applyBorder="1" applyFont="1">
      <alignment vertical="bottom"/>
    </xf>
    <xf borderId="1" fillId="5" fontId="15" numFmtId="0" xfId="0" applyAlignment="1" applyBorder="1" applyFont="1">
      <alignment vertical="bottom"/>
    </xf>
    <xf borderId="13" fillId="6" fontId="16" numFmtId="20" xfId="0" applyBorder="1" applyFill="1" applyFont="1" applyNumberFormat="1"/>
    <xf borderId="13" fillId="7" fontId="1" numFmtId="20" xfId="0" applyBorder="1" applyFill="1" applyFont="1" applyNumberFormat="1"/>
    <xf borderId="13" fillId="8" fontId="17" numFmtId="2" xfId="0" applyAlignment="1" applyBorder="1" applyFill="1" applyFont="1" applyNumberFormat="1">
      <alignment horizontal="center" readingOrder="0"/>
    </xf>
    <xf borderId="13" fillId="9" fontId="1" numFmtId="164" xfId="0" applyAlignment="1" applyBorder="1" applyFill="1" applyFont="1" applyNumberFormat="1">
      <alignment readingOrder="0"/>
    </xf>
    <xf borderId="13" fillId="9" fontId="18" numFmtId="0" xfId="0" applyAlignment="1" applyBorder="1" applyFont="1">
      <alignment readingOrder="0"/>
    </xf>
    <xf borderId="13" fillId="9" fontId="1" numFmtId="0" xfId="0" applyBorder="1" applyFont="1"/>
    <xf borderId="13" fillId="9" fontId="18" numFmtId="164" xfId="0" applyAlignment="1" applyBorder="1" applyFont="1" applyNumberFormat="1">
      <alignment readingOrder="0"/>
    </xf>
    <xf borderId="13" fillId="9" fontId="1" numFmtId="164" xfId="0" applyBorder="1" applyFont="1" applyNumberFormat="1"/>
    <xf borderId="14" fillId="4" fontId="1" numFmtId="0" xfId="0" applyBorder="1" applyFont="1"/>
    <xf borderId="13" fillId="10" fontId="18" numFmtId="0" xfId="0" applyAlignment="1" applyBorder="1" applyFill="1" applyFont="1">
      <alignment readingOrder="0"/>
    </xf>
    <xf borderId="13" fillId="10" fontId="1" numFmtId="0" xfId="0" applyBorder="1" applyFont="1"/>
    <xf borderId="14" fillId="4" fontId="18" numFmtId="0" xfId="0" applyAlignment="1" applyBorder="1" applyFont="1">
      <alignment readingOrder="0"/>
    </xf>
    <xf borderId="13" fillId="11" fontId="18" numFmtId="0" xfId="0" applyAlignment="1" applyBorder="1" applyFill="1" applyFont="1">
      <alignment readingOrder="0"/>
    </xf>
    <xf borderId="13" fillId="11" fontId="1" numFmtId="0" xfId="0" applyBorder="1" applyFont="1"/>
    <xf borderId="13" fillId="12" fontId="18" numFmtId="0" xfId="0" applyAlignment="1" applyBorder="1" applyFill="1" applyFont="1">
      <alignment readingOrder="0"/>
    </xf>
    <xf borderId="13" fillId="12" fontId="1" numFmtId="0" xfId="0" applyBorder="1" applyFont="1"/>
    <xf borderId="15" fillId="13" fontId="1" numFmtId="0" xfId="0" applyAlignment="1" applyBorder="1" applyFill="1" applyFont="1">
      <alignment horizontal="center" readingOrder="0" vertical="bottom"/>
    </xf>
    <xf borderId="16" fillId="13" fontId="1" numFmtId="0" xfId="0" applyAlignment="1" applyBorder="1" applyFont="1">
      <alignment horizontal="center" readingOrder="0" vertical="bottom"/>
    </xf>
    <xf borderId="13" fillId="14" fontId="15" numFmtId="0" xfId="0" applyAlignment="1" applyBorder="1" applyFill="1" applyFont="1">
      <alignment vertical="bottom"/>
    </xf>
    <xf borderId="13" fillId="14" fontId="15" numFmtId="0" xfId="0" applyAlignment="1" applyBorder="1" applyFont="1">
      <alignment horizontal="right" readingOrder="0" vertical="bottom"/>
    </xf>
    <xf borderId="13" fillId="14" fontId="15" numFmtId="0" xfId="0" applyAlignment="1" applyBorder="1" applyFont="1">
      <alignment horizontal="right" vertical="bottom"/>
    </xf>
    <xf borderId="13" fillId="14" fontId="19" numFmtId="0" xfId="0" applyAlignment="1" applyBorder="1" applyFont="1">
      <alignment horizontal="right" vertical="bottom"/>
    </xf>
    <xf borderId="13" fillId="14" fontId="19" numFmtId="0" xfId="0" applyAlignment="1" applyBorder="1" applyFont="1">
      <alignment horizontal="right" readingOrder="0" vertical="bottom"/>
    </xf>
    <xf borderId="13" fillId="15" fontId="18" numFmtId="0" xfId="0" applyAlignment="1" applyBorder="1" applyFill="1" applyFont="1">
      <alignment readingOrder="0"/>
    </xf>
    <xf borderId="13" fillId="15" fontId="1" numFmtId="0" xfId="0" applyBorder="1" applyFont="1"/>
    <xf borderId="13" fillId="16" fontId="18" numFmtId="0" xfId="0" applyAlignment="1" applyBorder="1" applyFill="1" applyFont="1">
      <alignment readingOrder="0"/>
    </xf>
    <xf borderId="13" fillId="16" fontId="18" numFmtId="0" xfId="0" applyAlignment="1" applyBorder="1" applyFont="1">
      <alignment horizontal="center" readingOrder="0"/>
    </xf>
    <xf borderId="13" fillId="17" fontId="18" numFmtId="0" xfId="0" applyAlignment="1" applyBorder="1" applyFill="1" applyFont="1">
      <alignment readingOrder="0"/>
    </xf>
    <xf borderId="13" fillId="17" fontId="1" numFmtId="0" xfId="0" applyBorder="1" applyFont="1"/>
    <xf borderId="13" fillId="18" fontId="18" numFmtId="0" xfId="0" applyAlignment="1" applyBorder="1" applyFill="1" applyFont="1">
      <alignment readingOrder="0"/>
    </xf>
    <xf borderId="13" fillId="19" fontId="18" numFmtId="0" xfId="0" applyAlignment="1" applyBorder="1" applyFill="1" applyFont="1">
      <alignment readingOrder="0"/>
    </xf>
    <xf borderId="13" fillId="19" fontId="1" numFmtId="0" xfId="0" applyBorder="1" applyFont="1"/>
    <xf borderId="13" fillId="20" fontId="18" numFmtId="0" xfId="0" applyAlignment="1" applyBorder="1" applyFill="1" applyFont="1">
      <alignment readingOrder="0"/>
    </xf>
    <xf borderId="13" fillId="3" fontId="18" numFmtId="0" xfId="0" applyAlignment="1" applyBorder="1" applyFont="1">
      <alignment readingOrder="0"/>
    </xf>
    <xf borderId="13" fillId="3" fontId="20" numFmtId="0" xfId="0" applyAlignment="1" applyBorder="1" applyFont="1">
      <alignment horizontal="right" vertical="bottom"/>
    </xf>
    <xf borderId="13" fillId="3" fontId="19" numFmtId="0" xfId="0" applyAlignment="1" applyBorder="1" applyFont="1">
      <alignment vertical="bottom"/>
    </xf>
    <xf borderId="13" fillId="3" fontId="19" numFmtId="0" xfId="0" applyAlignment="1" applyBorder="1" applyFont="1">
      <alignment horizontal="right" vertical="bottom"/>
    </xf>
    <xf borderId="13" fillId="4" fontId="1" numFmtId="0" xfId="0" applyBorder="1" applyFont="1"/>
    <xf borderId="13" fillId="3" fontId="1" numFmtId="0" xfId="0" applyBorder="1" applyFont="1"/>
    <xf borderId="13" fillId="3" fontId="20" numFmtId="0" xfId="0" applyAlignment="1" applyBorder="1" applyFont="1">
      <alignment vertical="bottom"/>
    </xf>
    <xf borderId="17" fillId="0" fontId="5" numFmtId="0" xfId="0" applyBorder="1" applyFont="1"/>
    <xf borderId="13" fillId="10" fontId="1" numFmtId="0" xfId="0" applyAlignment="1" applyBorder="1" applyFont="1">
      <alignment readingOrder="0"/>
    </xf>
    <xf borderId="13" fillId="9" fontId="21" numFmtId="0" xfId="0" applyAlignment="1" applyBorder="1" applyFont="1">
      <alignment readingOrder="0"/>
    </xf>
    <xf borderId="13" fillId="3" fontId="20" numFmtId="0" xfId="0" applyAlignment="1" applyBorder="1" applyFont="1">
      <alignment horizontal="center" vertical="bottom"/>
    </xf>
    <xf borderId="15" fillId="13" fontId="18" numFmtId="0" xfId="0" applyAlignment="1" applyBorder="1" applyFont="1">
      <alignment horizontal="center" readingOrder="0" vertical="bottom"/>
    </xf>
    <xf borderId="16" fillId="13" fontId="18" numFmtId="0" xfId="0" applyAlignment="1" applyBorder="1" applyFont="1">
      <alignment horizontal="center" readingOrder="0" vertical="bottom"/>
    </xf>
    <xf borderId="13" fillId="13" fontId="18" numFmtId="0" xfId="0" applyAlignment="1" applyBorder="1" applyFont="1">
      <alignment horizontal="center" readingOrder="0" vertical="bottom"/>
    </xf>
    <xf borderId="18" fillId="13" fontId="18" numFmtId="0" xfId="0" applyAlignment="1" applyBorder="1" applyFont="1">
      <alignment horizontal="center" readingOrder="0" vertical="bottom"/>
    </xf>
    <xf borderId="13" fillId="14" fontId="1" numFmtId="0" xfId="0" applyBorder="1" applyFont="1"/>
    <xf borderId="13" fillId="14" fontId="1" numFmtId="0" xfId="0" applyAlignment="1" applyBorder="1" applyFont="1">
      <alignment readingOrder="0"/>
    </xf>
    <xf borderId="13" fillId="14" fontId="18" numFmtId="0" xfId="0" applyAlignment="1" applyBorder="1" applyFont="1">
      <alignment readingOrder="0"/>
    </xf>
    <xf borderId="15" fillId="3" fontId="22" numFmtId="0" xfId="0" applyAlignment="1" applyBorder="1" applyFont="1">
      <alignment horizontal="center" readingOrder="0" vertical="bottom"/>
    </xf>
    <xf borderId="16" fillId="3" fontId="22" numFmtId="0" xfId="0" applyAlignment="1" applyBorder="1" applyFont="1">
      <alignment horizontal="center" readingOrder="0" vertical="bottom"/>
    </xf>
    <xf borderId="0" fillId="3" fontId="23" numFmtId="0" xfId="0" applyAlignment="1" applyFont="1">
      <alignment horizontal="right" readingOrder="0" shrinkToFit="0" vertical="bottom" wrapText="0"/>
    </xf>
    <xf borderId="13" fillId="6" fontId="16" numFmtId="0" xfId="0" applyAlignment="1" applyBorder="1" applyFont="1">
      <alignment horizontal="right"/>
    </xf>
    <xf borderId="13" fillId="7" fontId="1" numFmtId="0" xfId="0" applyAlignment="1" applyBorder="1" applyFont="1">
      <alignment horizontal="right"/>
    </xf>
    <xf borderId="13" fillId="9" fontId="1" numFmtId="164" xfId="0" applyAlignment="1" applyBorder="1" applyFont="1" applyNumberFormat="1">
      <alignment horizontal="right" readingOrder="0"/>
    </xf>
    <xf borderId="13" fillId="9" fontId="18" numFmtId="0" xfId="0" applyAlignment="1" applyBorder="1" applyFont="1">
      <alignment horizontal="right" readingOrder="0"/>
    </xf>
    <xf borderId="15" fillId="0" fontId="5" numFmtId="0" xfId="0" applyBorder="1" applyFont="1"/>
    <xf borderId="0" fillId="0" fontId="1" numFmtId="20" xfId="0" applyAlignment="1" applyFont="1" applyNumberFormat="1">
      <alignment horizontal="center"/>
    </xf>
    <xf borderId="13" fillId="21" fontId="12" numFmtId="0" xfId="0" applyBorder="1" applyFill="1" applyFont="1"/>
    <xf borderId="13" fillId="21" fontId="1" numFmtId="2" xfId="0" applyAlignment="1" applyBorder="1" applyFont="1" applyNumberFormat="1">
      <alignment horizontal="center"/>
    </xf>
    <xf borderId="13" fillId="21" fontId="1" numFmtId="164" xfId="0" applyAlignment="1" applyBorder="1" applyFont="1" applyNumberFormat="1">
      <alignment horizontal="center"/>
    </xf>
    <xf borderId="13" fillId="4" fontId="1" numFmtId="2" xfId="0" applyAlignment="1" applyBorder="1" applyFont="1" applyNumberFormat="1">
      <alignment horizontal="center"/>
    </xf>
    <xf borderId="13" fillId="8" fontId="12" numFmtId="0" xfId="0" applyBorder="1" applyFont="1"/>
    <xf borderId="13" fillId="8" fontId="1" numFmtId="2" xfId="0" applyAlignment="1" applyBorder="1" applyFont="1" applyNumberFormat="1">
      <alignment horizontal="center"/>
    </xf>
    <xf borderId="13" fillId="8" fontId="1" numFmtId="164" xfId="0" applyAlignment="1" applyBorder="1" applyFont="1" applyNumberFormat="1">
      <alignment horizontal="center"/>
    </xf>
    <xf borderId="0" fillId="0" fontId="15" numFmtId="164" xfId="0" applyFont="1" applyNumberFormat="1"/>
    <xf borderId="0" fillId="0" fontId="24" numFmtId="0" xfId="0" applyAlignment="1" applyFont="1">
      <alignment readingOrder="0"/>
    </xf>
    <xf borderId="1" fillId="2" fontId="18" numFmtId="0" xfId="0" applyAlignment="1" applyBorder="1" applyFont="1">
      <alignment readingOrder="0"/>
    </xf>
    <xf borderId="10" fillId="3" fontId="6" numFmtId="0" xfId="0" applyAlignment="1" applyBorder="1" applyFont="1">
      <alignment horizontal="center"/>
    </xf>
    <xf borderId="13" fillId="3" fontId="20" numFmtId="0" xfId="0" applyAlignment="1" applyBorder="1" applyFont="1">
      <alignment horizontal="right" vertical="bottom"/>
    </xf>
    <xf borderId="13" fillId="3" fontId="20" numFmtId="0" xfId="0" applyAlignment="1" applyBorder="1" applyFont="1">
      <alignment horizontal="right" readingOrder="0" vertical="bottom"/>
    </xf>
    <xf borderId="13" fillId="16" fontId="1" numFmtId="0" xfId="0" applyBorder="1" applyFont="1"/>
    <xf borderId="0" fillId="0" fontId="3" numFmtId="0" xfId="0" applyFont="1"/>
    <xf borderId="0" fillId="0" fontId="15" numFmtId="0" xfId="0" applyAlignment="1" applyFont="1">
      <alignment horizontal="center"/>
    </xf>
    <xf borderId="1" fillId="5" fontId="10" numFmtId="0" xfId="0" applyBorder="1" applyFont="1"/>
    <xf borderId="1" fillId="5" fontId="13" numFmtId="0" xfId="0" applyAlignment="1" applyBorder="1" applyFont="1">
      <alignment readingOrder="0"/>
    </xf>
    <xf borderId="13" fillId="9" fontId="1" numFmtId="0" xfId="0" applyAlignment="1" applyBorder="1" applyFont="1">
      <alignment readingOrder="0"/>
    </xf>
    <xf borderId="13" fillId="9" fontId="1" numFmtId="2" xfId="0" applyAlignment="1" applyBorder="1" applyFont="1" applyNumberFormat="1">
      <alignment readingOrder="0"/>
    </xf>
    <xf borderId="13" fillId="9" fontId="1" numFmtId="0" xfId="0" applyAlignment="1" applyBorder="1" applyFont="1">
      <alignment horizontal="right"/>
    </xf>
    <xf borderId="13" fillId="8" fontId="18" numFmtId="2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3" fillId="9" fontId="1" numFmtId="164" xfId="0" applyAlignment="1" applyBorder="1" applyFont="1" applyNumberFormat="1">
      <alignment horizontal="center" readingOrder="0"/>
    </xf>
    <xf borderId="13" fillId="9" fontId="18" numFmtId="0" xfId="0" applyAlignment="1" applyBorder="1" applyFont="1">
      <alignment horizontal="center" readingOrder="0"/>
    </xf>
    <xf borderId="13" fillId="9" fontId="1" numFmtId="0" xfId="0" applyAlignment="1" applyBorder="1" applyFont="1">
      <alignment horizontal="center"/>
    </xf>
    <xf borderId="13" fillId="9" fontId="1" numFmtId="164" xfId="0" applyAlignment="1" applyBorder="1" applyFont="1" applyNumberFormat="1">
      <alignment horizontal="center"/>
    </xf>
    <xf borderId="13" fillId="9" fontId="1" numFmtId="20" xfId="0" applyAlignment="1" applyBorder="1" applyFont="1" applyNumberFormat="1">
      <alignment horizontal="center"/>
    </xf>
    <xf borderId="13" fillId="10" fontId="18" numFmtId="0" xfId="0" applyAlignment="1" applyBorder="1" applyFont="1">
      <alignment horizontal="center" readingOrder="0"/>
    </xf>
    <xf borderId="13" fillId="10" fontId="1" numFmtId="0" xfId="0" applyAlignment="1" applyBorder="1" applyFont="1">
      <alignment horizontal="center"/>
    </xf>
    <xf borderId="14" fillId="4" fontId="1" numFmtId="0" xfId="0" applyAlignment="1" applyBorder="1" applyFont="1">
      <alignment horizontal="center"/>
    </xf>
    <xf borderId="13" fillId="11" fontId="18" numFmtId="0" xfId="0" applyAlignment="1" applyBorder="1" applyFont="1">
      <alignment horizontal="center" readingOrder="0"/>
    </xf>
    <xf borderId="13" fillId="11" fontId="1" numFmtId="0" xfId="0" applyAlignment="1" applyBorder="1" applyFont="1">
      <alignment horizontal="center"/>
    </xf>
    <xf borderId="13" fillId="12" fontId="18" numFmtId="0" xfId="0" applyAlignment="1" applyBorder="1" applyFont="1">
      <alignment horizontal="center" readingOrder="0"/>
    </xf>
    <xf borderId="13" fillId="12" fontId="1" numFmtId="0" xfId="0" applyAlignment="1" applyBorder="1" applyFont="1">
      <alignment horizontal="center"/>
    </xf>
    <xf borderId="13" fillId="14" fontId="1" numFmtId="0" xfId="0" applyAlignment="1" applyBorder="1" applyFont="1">
      <alignment horizontal="center"/>
    </xf>
    <xf borderId="13" fillId="14" fontId="18" numFmtId="0" xfId="0" applyAlignment="1" applyBorder="1" applyFont="1">
      <alignment horizontal="center" readingOrder="0"/>
    </xf>
    <xf borderId="13" fillId="14" fontId="1" numFmtId="0" xfId="0" applyAlignment="1" applyBorder="1" applyFont="1">
      <alignment horizontal="center" readingOrder="0"/>
    </xf>
    <xf borderId="13" fillId="15" fontId="18" numFmtId="0" xfId="0" applyAlignment="1" applyBorder="1" applyFont="1">
      <alignment horizontal="center" readingOrder="0"/>
    </xf>
    <xf borderId="13" fillId="15" fontId="1" numFmtId="0" xfId="0" applyAlignment="1" applyBorder="1" applyFont="1">
      <alignment horizontal="center"/>
    </xf>
    <xf borderId="13" fillId="17" fontId="18" numFmtId="0" xfId="0" applyAlignment="1" applyBorder="1" applyFont="1">
      <alignment horizontal="center" readingOrder="0"/>
    </xf>
    <xf borderId="13" fillId="18" fontId="18" numFmtId="0" xfId="0" applyAlignment="1" applyBorder="1" applyFont="1">
      <alignment horizontal="center" readingOrder="0"/>
    </xf>
    <xf borderId="13" fillId="19" fontId="18" numFmtId="0" xfId="0" applyAlignment="1" applyBorder="1" applyFont="1">
      <alignment horizontal="center" readingOrder="0"/>
    </xf>
    <xf borderId="13" fillId="19" fontId="1" numFmtId="0" xfId="0" applyAlignment="1" applyBorder="1" applyFont="1">
      <alignment horizontal="center"/>
    </xf>
    <xf borderId="13" fillId="20" fontId="18" numFmtId="0" xfId="0" applyAlignment="1" applyBorder="1" applyFont="1">
      <alignment horizontal="center" readingOrder="0"/>
    </xf>
    <xf borderId="13" fillId="3" fontId="18" numFmtId="0" xfId="0" applyAlignment="1" applyBorder="1" applyFont="1">
      <alignment horizontal="center" readingOrder="0"/>
    </xf>
    <xf borderId="13" fillId="3" fontId="20" numFmtId="0" xfId="0" applyAlignment="1" applyBorder="1" applyFont="1">
      <alignment horizontal="center" readingOrder="0" vertical="bottom"/>
    </xf>
    <xf borderId="13" fillId="3" fontId="1" numFmtId="0" xfId="0" applyAlignment="1" applyBorder="1" applyFont="1">
      <alignment horizontal="center"/>
    </xf>
    <xf borderId="13" fillId="3" fontId="19" numFmtId="0" xfId="0" applyAlignment="1" applyBorder="1" applyFont="1">
      <alignment horizontal="center" vertical="bottom"/>
    </xf>
    <xf borderId="13" fillId="9" fontId="18" numFmtId="164" xfId="0" applyAlignment="1" applyBorder="1" applyFont="1" applyNumberFormat="1">
      <alignment horizontal="center" readingOrder="0"/>
    </xf>
    <xf borderId="13" fillId="9" fontId="1" numFmtId="0" xfId="0" applyAlignment="1" applyBorder="1" applyFont="1">
      <alignment horizontal="center" readingOrder="0"/>
    </xf>
    <xf borderId="13" fillId="13" fontId="18" numFmtId="0" xfId="0" applyAlignment="1" applyBorder="1" applyFont="1">
      <alignment horizontal="center" readingOrder="0"/>
    </xf>
    <xf borderId="13" fillId="13" fontId="1" numFmtId="0" xfId="0" applyBorder="1" applyFont="1"/>
    <xf borderId="13" fillId="9" fontId="1" numFmtId="1" xfId="0" applyAlignment="1" applyBorder="1" applyFont="1" applyNumberFormat="1">
      <alignment horizontal="center" readingOrder="0"/>
    </xf>
    <xf borderId="13" fillId="3" fontId="19" numFmtId="0" xfId="0" applyAlignment="1" applyBorder="1" applyFont="1">
      <alignment horizontal="center" vertical="bottom"/>
    </xf>
    <xf borderId="13" fillId="6" fontId="25" numFmtId="20" xfId="0" applyAlignment="1" applyBorder="1" applyFont="1" applyNumberFormat="1">
      <alignment readingOrder="0"/>
    </xf>
    <xf borderId="13" fillId="9" fontId="1" numFmtId="2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13" fillId="9" fontId="1" numFmtId="20" xfId="0" applyBorder="1" applyFont="1" applyNumberFormat="1"/>
    <xf borderId="13" fillId="4" fontId="1" numFmtId="0" xfId="0" applyAlignment="1" applyBorder="1" applyFont="1">
      <alignment horizontal="center"/>
    </xf>
    <xf borderId="13" fillId="12" fontId="18" numFmtId="0" xfId="0" applyAlignment="1" applyBorder="1" applyFont="1">
      <alignment horizontal="right" readingOrder="0"/>
    </xf>
    <xf borderId="13" fillId="12" fontId="1" numFmtId="0" xfId="0" applyAlignment="1" applyBorder="1" applyFont="1">
      <alignment horizontal="right"/>
    </xf>
    <xf borderId="13" fillId="14" fontId="1" numFmtId="0" xfId="0" applyBorder="1" applyFont="1"/>
    <xf borderId="13" fillId="9" fontId="18" numFmtId="2" xfId="0" applyAlignment="1" applyBorder="1" applyFont="1" applyNumberFormat="1">
      <alignment readingOrder="0"/>
    </xf>
    <xf borderId="15" fillId="6" fontId="26" numFmtId="0" xfId="0" applyAlignment="1" applyBorder="1" applyFont="1">
      <alignment horizontal="center" readingOrder="0" shrinkToFit="0" vertical="bottom" wrapText="0"/>
    </xf>
    <xf borderId="16" fillId="6" fontId="26" numFmtId="0" xfId="0" applyAlignment="1" applyBorder="1" applyFont="1">
      <alignment horizontal="center" readingOrder="0" shrinkToFit="0" vertical="bottom" wrapText="0"/>
    </xf>
    <xf borderId="13" fillId="0" fontId="26" numFmtId="0" xfId="0" applyAlignment="1" applyBorder="1" applyFont="1">
      <alignment horizontal="center" readingOrder="0" shrinkToFit="0" vertical="bottom" wrapText="0"/>
    </xf>
    <xf borderId="1" fillId="2" fontId="2" numFmtId="0" xfId="0" applyBorder="1" applyFont="1"/>
    <xf borderId="1" fillId="2" fontId="1" numFmtId="0" xfId="0" applyBorder="1" applyFont="1"/>
    <xf borderId="1" fillId="5" fontId="1" numFmtId="0" xfId="0" applyBorder="1" applyFont="1"/>
    <xf borderId="10" fillId="5" fontId="10" numFmtId="0" xfId="0" applyAlignment="1" applyBorder="1" applyFont="1">
      <alignment horizontal="center"/>
    </xf>
    <xf borderId="1" fillId="5" fontId="12" numFmtId="0" xfId="0" applyBorder="1" applyFont="1"/>
    <xf borderId="13" fillId="9" fontId="1" numFmtId="0" xfId="0" applyBorder="1" applyFont="1"/>
    <xf borderId="13" fillId="17" fontId="26" numFmtId="0" xfId="0" applyAlignment="1" applyBorder="1" applyFont="1">
      <alignment horizontal="center" readingOrder="0" shrinkToFit="0" vertical="bottom" wrapText="0"/>
    </xf>
    <xf borderId="13" fillId="17" fontId="20" numFmtId="0" xfId="0" applyAlignment="1" applyBorder="1" applyFont="1">
      <alignment horizontal="center" readingOrder="0" shrinkToFit="0" vertical="bottom" wrapText="0"/>
    </xf>
    <xf borderId="0" fillId="17" fontId="27" numFmtId="0" xfId="0" applyAlignment="1" applyFont="1">
      <alignment readingOrder="0"/>
    </xf>
    <xf borderId="13" fillId="9" fontId="18" numFmtId="164" xfId="0" applyAlignment="1" applyBorder="1" applyFont="1" applyNumberFormat="1">
      <alignment horizontal="right" readingOrder="0"/>
    </xf>
    <xf borderId="13" fillId="13" fontId="18" numFmtId="0" xfId="0" applyAlignment="1" applyBorder="1" applyFont="1">
      <alignment readingOrder="0"/>
    </xf>
    <xf borderId="0" fillId="0" fontId="3" numFmtId="0" xfId="0" applyFont="1"/>
    <xf borderId="13" fillId="21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3" fillId="9" fontId="1" numFmtId="3" xfId="0" applyBorder="1" applyFont="1" applyNumberFormat="1"/>
    <xf borderId="13" fillId="9" fontId="18" numFmtId="3" xfId="0" applyAlignment="1" applyBorder="1" applyFont="1" applyNumberFormat="1">
      <alignment readingOrder="0"/>
    </xf>
    <xf borderId="0" fillId="22" fontId="24" numFmtId="0" xfId="0" applyAlignment="1" applyFill="1" applyFont="1">
      <alignment readingOrder="0"/>
    </xf>
    <xf borderId="13" fillId="22" fontId="18" numFmtId="0" xfId="0" applyAlignment="1" applyBorder="1" applyFont="1">
      <alignment horizontal="center" readingOrder="0"/>
    </xf>
    <xf borderId="13" fillId="9" fontId="1" numFmtId="1" xfId="0" applyAlignment="1" applyBorder="1" applyFont="1" applyNumberFormat="1">
      <alignment readingOrder="0"/>
    </xf>
    <xf borderId="19" fillId="3" fontId="18" numFmtId="0" xfId="0" applyAlignment="1" applyBorder="1" applyFont="1">
      <alignment horizontal="center" readingOrder="0"/>
    </xf>
    <xf borderId="20" fillId="0" fontId="5" numFmtId="0" xfId="0" applyBorder="1" applyFont="1"/>
    <xf borderId="18" fillId="0" fontId="5" numFmtId="0" xfId="0" applyBorder="1" applyFont="1"/>
    <xf borderId="0" fillId="8" fontId="24" numFmtId="0" xfId="0" applyAlignment="1" applyFont="1">
      <alignment readingOrder="0"/>
    </xf>
    <xf borderId="13" fillId="9" fontId="1" numFmtId="1" xfId="0" applyAlignment="1" applyBorder="1" applyFont="1" applyNumberFormat="1">
      <alignment horizontal="right" readingOrder="0"/>
    </xf>
    <xf borderId="0" fillId="0" fontId="19" numFmtId="0" xfId="0" applyFont="1"/>
    <xf borderId="0" fillId="0" fontId="15" numFmtId="2" xfId="0" applyFont="1" applyNumberFormat="1"/>
    <xf borderId="13" fillId="9" fontId="1" numFmtId="0" xfId="0" applyAlignment="1" applyBorder="1" applyFont="1">
      <alignment horizontal="right" readingOrder="0"/>
    </xf>
    <xf borderId="13" fillId="2" fontId="18" numFmtId="0" xfId="0" applyAlignment="1" applyBorder="1" applyFont="1">
      <alignment readingOrder="0"/>
    </xf>
    <xf borderId="13" fillId="3" fontId="20" numFmtId="0" xfId="0" applyAlignment="1" applyBorder="1" applyFont="1">
      <alignment readingOrder="0" vertical="bottom"/>
    </xf>
    <xf borderId="13" fillId="2" fontId="1" numFmtId="0" xfId="0" applyBorder="1" applyFont="1"/>
    <xf borderId="10" fillId="5" fontId="28" numFmtId="0" xfId="0" applyAlignment="1" applyBorder="1" applyFont="1">
      <alignment horizontal="center"/>
    </xf>
    <xf borderId="1" fillId="4" fontId="16" numFmtId="0" xfId="0" applyAlignment="1" applyBorder="1" applyFont="1">
      <alignment horizontal="center"/>
    </xf>
    <xf borderId="10" fillId="5" fontId="16" numFmtId="0" xfId="0" applyAlignment="1" applyBorder="1" applyFont="1">
      <alignment horizontal="center"/>
    </xf>
    <xf borderId="1" fillId="5" fontId="28" numFmtId="0" xfId="0" applyBorder="1" applyFont="1"/>
    <xf borderId="1" fillId="4" fontId="16" numFmtId="0" xfId="0" applyBorder="1" applyFont="1"/>
    <xf borderId="1" fillId="5" fontId="16" numFmtId="0" xfId="0" applyBorder="1" applyFont="1"/>
    <xf borderId="13" fillId="12" fontId="29" numFmtId="0" xfId="0" applyAlignment="1" applyBorder="1" applyFont="1">
      <alignment readingOrder="0"/>
    </xf>
    <xf borderId="13" fillId="12" fontId="30" numFmtId="0" xfId="0" applyBorder="1" applyFont="1"/>
    <xf borderId="0" fillId="0" fontId="15" numFmtId="0" xfId="0" applyFont="1"/>
    <xf borderId="0" fillId="2" fontId="2" numFmtId="0" xfId="0" applyFont="1"/>
    <xf borderId="0" fillId="2" fontId="1" numFmtId="0" xfId="0" applyFont="1"/>
    <xf borderId="0" fillId="3" fontId="7" numFmtId="0" xfId="0" applyAlignment="1" applyFont="1">
      <alignment horizontal="center"/>
    </xf>
    <xf borderId="0" fillId="5" fontId="1" numFmtId="0" xfId="0" applyFont="1"/>
    <xf borderId="0" fillId="5" fontId="11" numFmtId="0" xfId="0" applyAlignment="1" applyFont="1">
      <alignment horizontal="center" readingOrder="0"/>
    </xf>
    <xf borderId="0" fillId="5" fontId="13" numFmtId="0" xfId="0" applyAlignment="1" applyFont="1">
      <alignment readingOrder="0"/>
    </xf>
    <xf borderId="0" fillId="3" fontId="20" numFmtId="0" xfId="0" applyAlignment="1" applyFont="1">
      <alignment horizontal="right" vertical="bottom"/>
    </xf>
    <xf borderId="0" fillId="3" fontId="1" numFmtId="0" xfId="0" applyFont="1"/>
    <xf borderId="0" fillId="21" fontId="1" numFmtId="2" xfId="0" applyAlignment="1" applyFont="1" applyNumberFormat="1">
      <alignment horizontal="center"/>
    </xf>
    <xf borderId="0" fillId="8" fontId="1" numFmtId="2" xfId="0" applyAlignment="1" applyFont="1" applyNumberFormat="1">
      <alignment horizontal="center"/>
    </xf>
    <xf borderId="13" fillId="12" fontId="31" numFmtId="0" xfId="0" applyAlignment="1" applyBorder="1" applyFont="1">
      <alignment readingOrder="0"/>
    </xf>
    <xf borderId="13" fillId="12" fontId="19" numFmtId="0" xfId="0" applyAlignment="1" applyBorder="1" applyFont="1">
      <alignment horizontal="right" vertical="bottom"/>
    </xf>
    <xf borderId="13" fillId="12" fontId="15" numFmtId="0" xfId="0" applyAlignment="1" applyBorder="1" applyFont="1">
      <alignment vertical="bottom"/>
    </xf>
    <xf borderId="13" fillId="12" fontId="32" numFmtId="0" xfId="0" applyAlignment="1" applyBorder="1" applyFont="1">
      <alignment horizontal="right" vertical="bottom"/>
    </xf>
    <xf borderId="13" fillId="12" fontId="32" numFmtId="0" xfId="0" applyAlignment="1" applyBorder="1" applyFont="1">
      <alignment horizontal="right" vertical="bottom"/>
    </xf>
    <xf borderId="13" fillId="12" fontId="32" numFmtId="0" xfId="0" applyAlignment="1" applyBorder="1" applyFont="1">
      <alignment readingOrder="0" vertical="bottom"/>
    </xf>
    <xf borderId="13" fillId="11" fontId="19" numFmtId="0" xfId="0" applyAlignment="1" applyBorder="1" applyFont="1">
      <alignment horizontal="right" vertical="bottom"/>
    </xf>
    <xf borderId="13" fillId="11" fontId="19" numFmtId="0" xfId="0" applyAlignment="1" applyBorder="1" applyFont="1">
      <alignment vertical="bottom"/>
    </xf>
    <xf borderId="13" fillId="11" fontId="15" numFmtId="0" xfId="0" applyAlignment="1" applyBorder="1" applyFont="1">
      <alignment vertical="bottom"/>
    </xf>
    <xf borderId="13" fillId="19" fontId="18" numFmtId="0" xfId="0" applyAlignment="1" applyBorder="1" applyFont="1">
      <alignment horizontal="left" readingOrder="0"/>
    </xf>
    <xf borderId="0" fillId="3" fontId="24" numFmtId="0" xfId="0" applyAlignment="1" applyFont="1">
      <alignment readingOrder="0"/>
    </xf>
    <xf borderId="13" fillId="3" fontId="15" numFmtId="0" xfId="0" applyAlignment="1" applyBorder="1" applyFont="1">
      <alignment vertical="bottom"/>
    </xf>
    <xf borderId="13" fillId="19" fontId="18" numFmtId="0" xfId="0" applyAlignment="1" applyBorder="1" applyFont="1">
      <alignment horizontal="right" readingOrder="0"/>
    </xf>
    <xf borderId="13" fillId="9" fontId="18" numFmtId="1" xfId="0" applyAlignment="1" applyBorder="1" applyFont="1" applyNumberFormat="1">
      <alignment readingOrder="0"/>
    </xf>
    <xf borderId="13" fillId="18" fontId="1" numFmtId="0" xfId="0" applyBorder="1" applyFont="1"/>
    <xf borderId="0" fillId="0" fontId="15" numFmtId="165" xfId="0" applyFont="1" applyNumberFormat="1"/>
    <xf borderId="1" fillId="2" fontId="33" numFmtId="0" xfId="0" applyBorder="1" applyFont="1"/>
    <xf borderId="1" fillId="2" fontId="33" numFmtId="0" xfId="0" applyAlignment="1" applyBorder="1" applyFont="1">
      <alignment horizontal="center"/>
    </xf>
    <xf borderId="0" fillId="2" fontId="33" numFmtId="0" xfId="0" applyFont="1"/>
    <xf borderId="0" fillId="0" fontId="34" numFmtId="0" xfId="0" applyFont="1"/>
    <xf borderId="0" fillId="0" fontId="33" numFmtId="0" xfId="0" applyAlignment="1" applyFont="1">
      <alignment horizontal="center"/>
    </xf>
    <xf borderId="2" fillId="2" fontId="33" numFmtId="0" xfId="0" applyAlignment="1" applyBorder="1" applyFont="1">
      <alignment horizontal="center"/>
    </xf>
    <xf borderId="1" fillId="3" fontId="35" numFmtId="17" xfId="0" applyAlignment="1" applyBorder="1" applyFont="1" applyNumberFormat="1">
      <alignment readingOrder="0"/>
    </xf>
    <xf borderId="1" fillId="3" fontId="33" numFmtId="0" xfId="0" applyBorder="1" applyFont="1"/>
    <xf borderId="1" fillId="3" fontId="33" numFmtId="0" xfId="0" applyAlignment="1" applyBorder="1" applyFont="1">
      <alignment horizontal="center"/>
    </xf>
    <xf borderId="10" fillId="3" fontId="36" numFmtId="0" xfId="0" applyAlignment="1" applyBorder="1" applyFont="1">
      <alignment horizontal="center"/>
    </xf>
    <xf borderId="1" fillId="4" fontId="36" numFmtId="0" xfId="0" applyAlignment="1" applyBorder="1" applyFont="1">
      <alignment horizontal="center"/>
    </xf>
    <xf borderId="1" fillId="3" fontId="36" numFmtId="0" xfId="0" applyAlignment="1" applyBorder="1" applyFont="1">
      <alignment horizontal="center"/>
    </xf>
    <xf borderId="1" fillId="4" fontId="33" numFmtId="0" xfId="0" applyBorder="1" applyFont="1"/>
    <xf borderId="1" fillId="4" fontId="36" numFmtId="0" xfId="0" applyBorder="1" applyFont="1"/>
    <xf borderId="0" fillId="3" fontId="36" numFmtId="0" xfId="0" applyAlignment="1" applyFont="1">
      <alignment horizontal="center"/>
    </xf>
    <xf borderId="1" fillId="5" fontId="33" numFmtId="0" xfId="0" applyBorder="1" applyFont="1"/>
    <xf borderId="1" fillId="5" fontId="33" numFmtId="0" xfId="0" applyAlignment="1" applyBorder="1" applyFont="1">
      <alignment horizontal="center"/>
    </xf>
    <xf borderId="10" fillId="5" fontId="33" numFmtId="0" xfId="0" applyAlignment="1" applyBorder="1" applyFont="1">
      <alignment horizontal="center"/>
    </xf>
    <xf borderId="0" fillId="5" fontId="33" numFmtId="0" xfId="0" applyFont="1"/>
    <xf borderId="0" fillId="5" fontId="11" numFmtId="0" xfId="0" applyAlignment="1" applyFont="1">
      <alignment horizontal="center"/>
    </xf>
    <xf borderId="13" fillId="9" fontId="31" numFmtId="0" xfId="0" applyAlignment="1" applyBorder="1" applyFont="1">
      <alignment readingOrder="0"/>
    </xf>
    <xf borderId="0" fillId="3" fontId="18" numFmtId="0" xfId="0" applyAlignment="1" applyFont="1">
      <alignment readingOrder="0"/>
    </xf>
    <xf borderId="13" fillId="3" fontId="20" numFmtId="0" xfId="0" applyAlignment="1" applyBorder="1" applyFont="1">
      <alignment vertical="bottom"/>
    </xf>
    <xf borderId="0" fillId="0" fontId="37" numFmtId="0" xfId="0" applyFont="1"/>
    <xf borderId="13" fillId="6" fontId="26" numFmtId="0" xfId="0" applyAlignment="1" applyBorder="1" applyFont="1">
      <alignment horizontal="center"/>
    </xf>
    <xf borderId="21" fillId="6" fontId="26" numFmtId="0" xfId="0" applyAlignment="1" applyBorder="1" applyFont="1">
      <alignment horizontal="center"/>
    </xf>
    <xf borderId="13" fillId="0" fontId="26" numFmtId="0" xfId="0" applyAlignment="1" applyBorder="1" applyFont="1">
      <alignment horizontal="center"/>
    </xf>
    <xf borderId="1" fillId="2" fontId="38" numFmtId="0" xfId="0" applyAlignment="1" applyBorder="1" applyFont="1">
      <alignment readingOrder="0"/>
    </xf>
    <xf borderId="13" fillId="20" fontId="1" numFmtId="0" xfId="0" applyBorder="1" applyFont="1"/>
    <xf borderId="13" fillId="23" fontId="18" numFmtId="0" xfId="0" applyAlignment="1" applyBorder="1" applyFill="1" applyFont="1">
      <alignment horizontal="center" readingOrder="0" vertical="bottom"/>
    </xf>
    <xf borderId="18" fillId="23" fontId="18" numFmtId="0" xfId="0" applyAlignment="1" applyBorder="1" applyFont="1">
      <alignment horizontal="center" readingOrder="0" vertical="bottom"/>
    </xf>
    <xf borderId="13" fillId="24" fontId="18" numFmtId="0" xfId="0" applyAlignment="1" applyBorder="1" applyFill="1" applyFont="1">
      <alignment horizontal="center" readingOrder="0" vertical="bottom"/>
    </xf>
    <xf borderId="18" fillId="24" fontId="18" numFmtId="0" xfId="0" applyAlignment="1" applyBorder="1" applyFont="1">
      <alignment horizontal="center" readingOrder="0" vertical="bottom"/>
    </xf>
    <xf borderId="16" fillId="24" fontId="1" numFmtId="0" xfId="0" applyAlignment="1" applyBorder="1" applyFont="1">
      <alignment horizontal="center" readingOrder="0" vertical="bottom"/>
    </xf>
    <xf borderId="0" fillId="0" fontId="19" numFmtId="164" xfId="0" applyFont="1" applyNumberFormat="1"/>
    <xf borderId="13" fillId="9" fontId="19" numFmtId="0" xfId="0" applyAlignment="1" applyBorder="1" applyFont="1">
      <alignment horizontal="right" readingOrder="0" vertical="bottom"/>
    </xf>
    <xf borderId="13" fillId="8" fontId="39" numFmtId="2" xfId="0" applyAlignment="1" applyBorder="1" applyFont="1" applyNumberFormat="1">
      <alignment horizontal="center" readingOrder="0"/>
    </xf>
    <xf borderId="13" fillId="9" fontId="19" numFmtId="0" xfId="0" applyAlignment="1" applyBorder="1" applyFont="1">
      <alignment horizontal="right" vertical="bottom"/>
    </xf>
    <xf borderId="13" fillId="13" fontId="1" numFmtId="0" xfId="0" applyAlignment="1" applyBorder="1" applyFont="1">
      <alignment horizontal="center"/>
    </xf>
    <xf borderId="13" fillId="9" fontId="1" numFmtId="1" xfId="0" applyBorder="1" applyFont="1" applyNumberFormat="1"/>
    <xf borderId="10" fillId="3" fontId="6" numFmtId="0" xfId="0" applyAlignment="1" applyBorder="1" applyFont="1">
      <alignment horizontal="center" readingOrder="0"/>
    </xf>
    <xf borderId="13" fillId="15" fontId="19" numFmtId="0" xfId="0" applyAlignment="1" applyBorder="1" applyFont="1">
      <alignment horizontal="right" vertical="bottom"/>
    </xf>
    <xf borderId="13" fillId="15" fontId="19" numFmtId="0" xfId="0" applyAlignment="1" applyBorder="1" applyFont="1">
      <alignment readingOrder="0" vertical="bottom"/>
    </xf>
    <xf borderId="13" fillId="21" fontId="18" numFmtId="2" xfId="0" applyAlignment="1" applyBorder="1" applyFont="1" applyNumberFormat="1">
      <alignment horizontal="center" readingOrder="0"/>
    </xf>
    <xf borderId="13" fillId="9" fontId="19" numFmtId="0" xfId="0" applyAlignment="1" applyBorder="1" applyFont="1">
      <alignment horizontal="right" vertical="bottom"/>
    </xf>
    <xf borderId="13" fillId="10" fontId="19" numFmtId="0" xfId="0" applyAlignment="1" applyBorder="1" applyFont="1">
      <alignment readingOrder="0" vertical="bottom"/>
    </xf>
    <xf borderId="13" fillId="10" fontId="15" numFmtId="0" xfId="0" applyAlignment="1" applyBorder="1" applyFont="1">
      <alignment vertical="bottom"/>
    </xf>
    <xf borderId="13" fillId="9" fontId="18" numFmtId="0" xfId="0" applyAlignment="1" applyBorder="1" applyFont="1">
      <alignment readingOrder="0"/>
    </xf>
    <xf borderId="0" fillId="3" fontId="3" numFmtId="0" xfId="0" applyFont="1"/>
    <xf borderId="13" fillId="9" fontId="1" numFmtId="0" xfId="0" applyAlignment="1" applyBorder="1" applyFont="1">
      <alignment horizontal="right"/>
    </xf>
    <xf borderId="13" fillId="9" fontId="18" numFmtId="0" xfId="0" applyBorder="1" applyFont="1"/>
    <xf borderId="13" fillId="9" fontId="18" numFmtId="164" xfId="0" applyBorder="1" applyFont="1" applyNumberFormat="1"/>
    <xf borderId="0" fillId="0" fontId="40" numFmtId="0" xfId="0" applyAlignment="1" applyFont="1">
      <alignment horizontal="center" shrinkToFit="0" vertical="bottom" wrapText="0"/>
    </xf>
    <xf borderId="0" fillId="0" fontId="26" numFmtId="0" xfId="0" applyAlignment="1" applyFont="1">
      <alignment shrinkToFit="0" vertical="bottom" wrapText="0"/>
    </xf>
    <xf borderId="0" fillId="5" fontId="13" numFmtId="0" xfId="0" applyFont="1"/>
    <xf borderId="13" fillId="3" fontId="41" numFmtId="0" xfId="0" applyAlignment="1" applyBorder="1" applyFont="1">
      <alignment horizontal="right" readingOrder="0" vertical="bottom"/>
    </xf>
    <xf borderId="0" fillId="3" fontId="20" numFmtId="0" xfId="0" applyAlignment="1" applyFont="1">
      <alignment vertical="bottom"/>
    </xf>
    <xf borderId="13" fillId="15" fontId="19" numFmtId="0" xfId="0" applyAlignment="1" applyBorder="1" applyFont="1">
      <alignment horizontal="right" vertical="bottom"/>
    </xf>
    <xf borderId="13" fillId="15" fontId="19" numFmtId="0" xfId="0" applyAlignment="1" applyBorder="1" applyFont="1">
      <alignment horizontal="right" readingOrder="0" vertical="bottom"/>
    </xf>
    <xf borderId="13" fillId="10" fontId="19" numFmtId="0" xfId="0" applyAlignment="1" applyBorder="1" applyFont="1">
      <alignment horizontal="right" readingOrder="0" shrinkToFit="0" vertical="center" wrapText="1"/>
    </xf>
    <xf borderId="13" fillId="10" fontId="19" numFmtId="0" xfId="0" applyAlignment="1" applyBorder="1" applyFont="1">
      <alignment horizontal="right" readingOrder="0" shrinkToFit="0" vertical="bottom" wrapText="1"/>
    </xf>
    <xf borderId="19" fillId="4" fontId="1" numFmtId="2" xfId="0" applyAlignment="1" applyBorder="1" applyFont="1" applyNumberFormat="1">
      <alignment horizontal="center"/>
    </xf>
    <xf borderId="0" fillId="12" fontId="18" numFmtId="0" xfId="0" applyAlignment="1" applyFont="1">
      <alignment readingOrder="0"/>
    </xf>
    <xf borderId="0" fillId="12" fontId="1" numFmtId="0" xfId="0" applyFont="1"/>
    <xf borderId="18" fillId="21" fontId="1" numFmtId="2" xfId="0" applyAlignment="1" applyBorder="1" applyFont="1" applyNumberFormat="1">
      <alignment horizontal="center"/>
    </xf>
    <xf borderId="13" fillId="0" fontId="24" numFmtId="0" xfId="0" applyAlignment="1" applyBorder="1" applyFont="1">
      <alignment horizontal="center" vertical="bottom"/>
    </xf>
    <xf borderId="0" fillId="5" fontId="10" numFmtId="0" xfId="0" applyAlignment="1" applyFont="1">
      <alignment horizontal="center"/>
    </xf>
    <xf borderId="1" fillId="5" fontId="13" numFmtId="0" xfId="0" applyAlignment="1" applyBorder="1" applyFont="1">
      <alignment horizontal="center" readingOrder="0"/>
    </xf>
    <xf borderId="15" fillId="3" fontId="19" numFmtId="0" xfId="0" applyAlignment="1" applyBorder="1" applyFont="1">
      <alignment horizontal="right" vertical="bottom"/>
    </xf>
    <xf borderId="15" fillId="3" fontId="20" numFmtId="0" xfId="0" applyAlignment="1" applyBorder="1" applyFont="1">
      <alignment horizontal="right" vertical="bottom"/>
    </xf>
    <xf borderId="15" fillId="3" fontId="20" numFmtId="0" xfId="0" applyAlignment="1" applyBorder="1" applyFont="1">
      <alignment horizontal="right" vertical="bottom"/>
    </xf>
    <xf borderId="13" fillId="4" fontId="15" numFmtId="0" xfId="0" applyAlignment="1" applyBorder="1" applyFont="1">
      <alignment vertical="bottom"/>
    </xf>
    <xf borderId="15" fillId="3" fontId="15" numFmtId="0" xfId="0" applyAlignment="1" applyBorder="1" applyFont="1">
      <alignment vertical="bottom"/>
    </xf>
    <xf borderId="15" fillId="3" fontId="20" numFmtId="0" xfId="0" applyAlignment="1" applyBorder="1" applyFont="1">
      <alignment vertical="bottom"/>
    </xf>
    <xf borderId="13" fillId="3" fontId="15" numFmtId="0" xfId="0" applyAlignment="1" applyBorder="1" applyFont="1">
      <alignment vertical="bottom"/>
    </xf>
    <xf borderId="13" fillId="3" fontId="19" numFmtId="0" xfId="0" applyAlignment="1" applyBorder="1" applyFont="1">
      <alignment horizontal="right" vertical="bottom"/>
    </xf>
    <xf borderId="0" fillId="3" fontId="15" numFmtId="0" xfId="0" applyAlignment="1" applyFont="1">
      <alignment vertical="bottom"/>
    </xf>
    <xf borderId="0" fillId="3" fontId="15" numFmtId="0" xfId="0" applyAlignment="1" applyFont="1">
      <alignment vertical="bottom"/>
    </xf>
    <xf borderId="13" fillId="3" fontId="19" numFmtId="0" xfId="0" applyAlignment="1" applyBorder="1" applyFont="1">
      <alignment readingOrder="0" vertical="bottom"/>
    </xf>
    <xf borderId="13" fillId="3" fontId="19" numFmtId="0" xfId="0" applyAlignment="1" applyBorder="1" applyFont="1">
      <alignment horizontal="right" readingOrder="0" vertical="bottom"/>
    </xf>
    <xf borderId="13" fillId="4" fontId="20" numFmtId="0" xfId="0" applyAlignment="1" applyBorder="1" applyFont="1">
      <alignment horizontal="right" vertical="bottom"/>
    </xf>
    <xf borderId="0" fillId="0" fontId="26" numFmtId="0" xfId="0" applyAlignment="1" applyFont="1">
      <alignment shrinkToFit="0" vertical="bottom" wrapText="0"/>
    </xf>
    <xf borderId="13" fillId="23" fontId="27" numFmtId="0" xfId="0" applyAlignment="1" applyBorder="1" applyFont="1">
      <alignment horizontal="center" readingOrder="0" vertical="bottom"/>
    </xf>
    <xf borderId="18" fillId="23" fontId="27" numFmtId="0" xfId="0" applyAlignment="1" applyBorder="1" applyFont="1">
      <alignment horizontal="center" readingOrder="0" vertical="bottom"/>
    </xf>
    <xf borderId="13" fillId="9" fontId="42" numFmtId="0" xfId="0" applyBorder="1" applyFont="1"/>
    <xf borderId="0" fillId="0" fontId="42" numFmtId="20" xfId="0" applyAlignment="1" applyFont="1" applyNumberFormat="1">
      <alignment horizontal="center"/>
    </xf>
    <xf borderId="0" fillId="0" fontId="43" numFmtId="0" xfId="0" applyFont="1"/>
    <xf borderId="13" fillId="8" fontId="39" numFmtId="2" xfId="0" applyAlignment="1" applyBorder="1" applyFont="1" applyNumberFormat="1">
      <alignment horizontal="center"/>
    </xf>
    <xf borderId="13" fillId="9" fontId="1" numFmtId="2" xfId="0" applyBorder="1" applyFont="1" applyNumberFormat="1"/>
    <xf borderId="13" fillId="16" fontId="1" numFmtId="0" xfId="0" applyAlignment="1" applyBorder="1" applyFont="1">
      <alignment horizontal="center"/>
    </xf>
    <xf borderId="13" fillId="9" fontId="42" numFmtId="20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38100</xdr:rowOff>
    </xdr:from>
    <xdr:ext cx="3124200" cy="838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312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321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466725</xdr:colOff>
      <xdr:row>16</xdr:row>
      <xdr:rowOff>85725</xdr:rowOff>
    </xdr:from>
    <xdr:ext cx="0" cy="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309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318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609600</xdr:colOff>
      <xdr:row>17</xdr:row>
      <xdr:rowOff>47625</xdr:rowOff>
    </xdr:from>
    <xdr:ext cx="0" cy="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310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319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89</xdr:col>
      <xdr:colOff>190500</xdr:colOff>
      <xdr:row>16</xdr:row>
      <xdr:rowOff>85725</xdr:rowOff>
    </xdr:from>
    <xdr:ext cx="0" cy="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28575</xdr:rowOff>
    </xdr:from>
    <xdr:ext cx="23431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311</xdr:col>
      <xdr:colOff>542925</xdr:colOff>
      <xdr:row>12</xdr:row>
      <xdr:rowOff>76200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333375</xdr:colOff>
      <xdr:row>10</xdr:row>
      <xdr:rowOff>171450</xdr:rowOff>
    </xdr:from>
    <xdr:ext cx="152400" cy="38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88</xdr:col>
      <xdr:colOff>419100</xdr:colOff>
      <xdr:row>16</xdr:row>
      <xdr:rowOff>85725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75"/>
    <col customWidth="1" min="2" max="2" width="8.63"/>
    <col customWidth="1" min="3" max="3" width="10.38"/>
    <col customWidth="1" min="4" max="17" width="8.63"/>
    <col customWidth="1" min="18" max="18" width="9.13"/>
    <col customWidth="1" min="19" max="190" width="8.63"/>
    <col customWidth="1" min="191" max="191" width="7.38"/>
    <col customWidth="1" min="192" max="198" width="8.63"/>
    <col customWidth="1" min="199" max="199" width="8.13"/>
    <col customWidth="1" min="200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4"/>
      <c r="U1" s="5"/>
      <c r="V1" s="4"/>
      <c r="W1" s="4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4"/>
      <c r="AS1" s="5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4"/>
      <c r="U2" s="5"/>
      <c r="V2" s="4"/>
      <c r="W2" s="4"/>
      <c r="X2" s="5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4"/>
      <c r="U3" s="5"/>
      <c r="V3" s="4"/>
      <c r="W3" s="4"/>
      <c r="X3" s="5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4"/>
      <c r="U4" s="5"/>
      <c r="V4" s="4"/>
      <c r="W4" s="4"/>
      <c r="X4" s="5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4"/>
      <c r="U5" s="5"/>
      <c r="V5" s="4"/>
      <c r="W5" s="4"/>
      <c r="X5" s="5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4"/>
      <c r="U6" s="5"/>
      <c r="V6" s="4"/>
      <c r="W6" s="4"/>
      <c r="X6" s="5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1"/>
      <c r="U7" s="3"/>
      <c r="V7" s="1"/>
      <c r="W7" s="1"/>
      <c r="X7" s="3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1"/>
      <c r="U8" s="3"/>
      <c r="V8" s="1"/>
      <c r="W8" s="1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3"/>
      <c r="AK8" s="1"/>
      <c r="AL8" s="1"/>
      <c r="AM8" s="1"/>
      <c r="AN8" s="3"/>
      <c r="AO8" s="1"/>
      <c r="AP8" s="1"/>
      <c r="AQ8" s="1"/>
      <c r="AR8" s="1"/>
      <c r="AS8" s="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1"/>
      <c r="U9" s="3"/>
      <c r="V9" s="1"/>
      <c r="W9" s="1"/>
      <c r="X9" s="3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3"/>
      <c r="AK9" s="1"/>
      <c r="AL9" s="1"/>
      <c r="AM9" s="1"/>
      <c r="AN9" s="3"/>
      <c r="AO9" s="1"/>
      <c r="AP9" s="1"/>
      <c r="AQ9" s="1"/>
      <c r="AR9" s="1"/>
      <c r="AS9" s="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4"/>
      <c r="LP10" s="23" t="s">
        <v>15</v>
      </c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0"/>
      <c r="T11" s="28"/>
      <c r="U11" s="30"/>
      <c r="V11" s="28"/>
      <c r="W11" s="28"/>
      <c r="X11" s="30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30"/>
      <c r="AK11" s="28"/>
      <c r="AL11" s="28"/>
      <c r="AM11" s="28"/>
      <c r="AN11" s="30"/>
      <c r="AO11" s="28"/>
      <c r="AP11" s="28"/>
      <c r="AQ11" s="28"/>
      <c r="AR11" s="28"/>
      <c r="AS11" s="30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40"/>
      <c r="LP12" s="34" t="s">
        <v>72</v>
      </c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8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8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1" t="s">
        <v>83</v>
      </c>
      <c r="U13" s="43" t="s">
        <v>84</v>
      </c>
      <c r="V13" s="41" t="s">
        <v>85</v>
      </c>
      <c r="W13" s="41" t="s">
        <v>81</v>
      </c>
      <c r="X13" s="43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3" t="s">
        <v>83</v>
      </c>
      <c r="AK13" s="41" t="s">
        <v>84</v>
      </c>
      <c r="AL13" s="41" t="s">
        <v>85</v>
      </c>
      <c r="AM13" s="41" t="s">
        <v>81</v>
      </c>
      <c r="AN13" s="43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3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/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2" t="s">
        <v>81</v>
      </c>
      <c r="GB13" s="42" t="s">
        <v>83</v>
      </c>
      <c r="GC13" s="42" t="s">
        <v>84</v>
      </c>
      <c r="GD13" s="42" t="s">
        <v>85</v>
      </c>
      <c r="GE13" s="42" t="s">
        <v>81</v>
      </c>
      <c r="GF13" s="42" t="s">
        <v>83</v>
      </c>
      <c r="GG13" s="42" t="s">
        <v>84</v>
      </c>
      <c r="GH13" s="42" t="s">
        <v>85</v>
      </c>
      <c r="GI13" s="42" t="s">
        <v>81</v>
      </c>
      <c r="GJ13" s="42" t="s">
        <v>83</v>
      </c>
      <c r="GK13" s="42" t="s">
        <v>84</v>
      </c>
      <c r="GL13" s="42" t="s">
        <v>85</v>
      </c>
      <c r="GM13" s="42" t="s">
        <v>81</v>
      </c>
      <c r="GN13" s="42" t="s">
        <v>83</v>
      </c>
      <c r="GO13" s="42" t="s">
        <v>84</v>
      </c>
      <c r="GP13" s="42" t="s">
        <v>85</v>
      </c>
      <c r="GQ13" s="42" t="s">
        <v>81</v>
      </c>
      <c r="GR13" s="42" t="s">
        <v>83</v>
      </c>
      <c r="GS13" s="42" t="s">
        <v>84</v>
      </c>
      <c r="GT13" s="42" t="s">
        <v>85</v>
      </c>
      <c r="GU13" s="42" t="s">
        <v>81</v>
      </c>
      <c r="GV13" s="42" t="s">
        <v>83</v>
      </c>
      <c r="GW13" s="42" t="s">
        <v>84</v>
      </c>
      <c r="GX13" s="42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5" t="s">
        <v>83</v>
      </c>
      <c r="LQ13" s="45" t="s">
        <v>84</v>
      </c>
      <c r="LR13" s="41" t="s">
        <v>85</v>
      </c>
      <c r="LS13" s="45" t="s">
        <v>81</v>
      </c>
      <c r="LT13" s="46" t="s">
        <v>84</v>
      </c>
      <c r="LU13" s="46" t="s">
        <v>85</v>
      </c>
      <c r="LV13" s="46" t="s">
        <v>90</v>
      </c>
      <c r="LW13" s="46" t="s">
        <v>83</v>
      </c>
      <c r="LX13" s="46" t="s">
        <v>87</v>
      </c>
      <c r="LY13" s="46" t="s">
        <v>88</v>
      </c>
      <c r="LZ13" s="46" t="s">
        <v>86</v>
      </c>
      <c r="MA13" s="46" t="s">
        <v>84</v>
      </c>
      <c r="MB13" s="46" t="s">
        <v>85</v>
      </c>
      <c r="MC13" s="46" t="s">
        <v>90</v>
      </c>
      <c r="MD13" s="46" t="s">
        <v>83</v>
      </c>
      <c r="ME13" s="46" t="s">
        <v>87</v>
      </c>
      <c r="MF13" s="46" t="s">
        <v>88</v>
      </c>
      <c r="MG13" s="46" t="s">
        <v>86</v>
      </c>
      <c r="MH13" s="46" t="s">
        <v>84</v>
      </c>
      <c r="MI13" s="46" t="s">
        <v>85</v>
      </c>
      <c r="MJ13" s="46" t="s">
        <v>90</v>
      </c>
      <c r="MK13" s="46" t="s">
        <v>83</v>
      </c>
      <c r="ML13" s="46" t="s">
        <v>87</v>
      </c>
      <c r="MM13" s="46" t="s">
        <v>88</v>
      </c>
      <c r="MN13" s="46" t="s">
        <v>86</v>
      </c>
      <c r="MO13" s="47"/>
      <c r="MP13" s="48"/>
      <c r="MQ13" s="48"/>
      <c r="MR13" s="48"/>
      <c r="MS13" s="48"/>
      <c r="MT13" s="46" t="s">
        <v>84</v>
      </c>
      <c r="MU13" s="46" t="s">
        <v>85</v>
      </c>
      <c r="MV13" s="46" t="s">
        <v>83</v>
      </c>
      <c r="MW13" s="46" t="s">
        <v>89</v>
      </c>
      <c r="MX13" s="46" t="s">
        <v>87</v>
      </c>
      <c r="MY13" s="46" t="s">
        <v>88</v>
      </c>
      <c r="MZ13" s="46" t="s">
        <v>86</v>
      </c>
      <c r="NA13" s="48"/>
      <c r="NB13" s="46" t="s">
        <v>84</v>
      </c>
      <c r="NC13" s="46" t="s">
        <v>85</v>
      </c>
      <c r="ND13" s="46" t="s">
        <v>83</v>
      </c>
      <c r="NE13" s="46" t="s">
        <v>89</v>
      </c>
      <c r="NF13" s="46" t="s">
        <v>87</v>
      </c>
      <c r="NG13" s="46" t="s">
        <v>88</v>
      </c>
      <c r="NH13" s="46" t="s">
        <v>86</v>
      </c>
      <c r="NI13" s="48"/>
      <c r="NJ13" s="46" t="s">
        <v>84</v>
      </c>
      <c r="NK13" s="46" t="s">
        <v>85</v>
      </c>
      <c r="NL13" s="46" t="s">
        <v>83</v>
      </c>
      <c r="NM13" s="46" t="s">
        <v>89</v>
      </c>
      <c r="NN13" s="46" t="s">
        <v>87</v>
      </c>
      <c r="NO13" s="46" t="s">
        <v>88</v>
      </c>
      <c r="NP13" s="46" t="s">
        <v>86</v>
      </c>
    </row>
    <row r="14" ht="14.25" customHeight="1">
      <c r="A14" s="49">
        <v>0.0416666666666667</v>
      </c>
      <c r="B14" s="50"/>
      <c r="C14" s="51">
        <v>50.11</v>
      </c>
      <c r="D14" s="52">
        <v>340.0</v>
      </c>
      <c r="E14" s="53">
        <v>135.0</v>
      </c>
      <c r="F14" s="53">
        <v>51.0</v>
      </c>
      <c r="G14" s="53">
        <v>10.8</v>
      </c>
      <c r="H14" s="54"/>
      <c r="I14" s="53">
        <v>6.0</v>
      </c>
      <c r="J14" s="53">
        <v>48.0</v>
      </c>
      <c r="K14" s="53">
        <v>47.0</v>
      </c>
      <c r="L14" s="53">
        <v>140.0</v>
      </c>
      <c r="M14" s="53">
        <v>67.0</v>
      </c>
      <c r="N14" s="53">
        <v>16.9</v>
      </c>
      <c r="O14" s="54"/>
      <c r="P14" s="53">
        <v>6.0</v>
      </c>
      <c r="Q14" s="53">
        <v>54.0</v>
      </c>
      <c r="R14" s="53">
        <v>48.0</v>
      </c>
      <c r="S14" s="53">
        <v>343.4</v>
      </c>
      <c r="T14" s="53">
        <v>214.7</v>
      </c>
      <c r="U14" s="53">
        <v>129.9</v>
      </c>
      <c r="V14" s="54"/>
      <c r="W14" s="53">
        <v>376.8</v>
      </c>
      <c r="X14" s="55">
        <v>142.7</v>
      </c>
      <c r="Y14" s="53">
        <v>88.3</v>
      </c>
      <c r="Z14" s="54"/>
      <c r="AA14" s="53">
        <v>342.8</v>
      </c>
      <c r="AB14" s="53">
        <v>289.6</v>
      </c>
      <c r="AC14" s="53">
        <v>184.8</v>
      </c>
      <c r="AD14" s="54"/>
      <c r="AE14" s="53">
        <v>342.5</v>
      </c>
      <c r="AF14" s="53">
        <v>320.1</v>
      </c>
      <c r="AG14" s="53">
        <v>166.1</v>
      </c>
      <c r="AH14" s="54"/>
      <c r="AI14" s="53">
        <v>348.6</v>
      </c>
      <c r="AJ14" s="55">
        <v>368.3</v>
      </c>
      <c r="AK14" s="53">
        <v>229.6</v>
      </c>
      <c r="AL14" s="54"/>
      <c r="AM14" s="53">
        <v>341.2</v>
      </c>
      <c r="AN14" s="55">
        <v>391.1</v>
      </c>
      <c r="AO14" s="53">
        <v>217.9</v>
      </c>
      <c r="AP14" s="54"/>
      <c r="AQ14" s="53">
        <v>135.0</v>
      </c>
      <c r="AR14" s="54">
        <f t="shared" ref="AR14:AS14" si="1">F14</f>
        <v>51</v>
      </c>
      <c r="AS14" s="56">
        <f t="shared" si="1"/>
        <v>10.8</v>
      </c>
      <c r="AT14" s="54"/>
      <c r="AU14" s="54">
        <f t="shared" ref="AU14:AW14" si="2">L14</f>
        <v>140</v>
      </c>
      <c r="AV14" s="54">
        <f t="shared" si="2"/>
        <v>67</v>
      </c>
      <c r="AW14" s="54">
        <f t="shared" si="2"/>
        <v>16.9</v>
      </c>
      <c r="AX14" s="54"/>
      <c r="AY14" s="53">
        <v>135.0</v>
      </c>
      <c r="AZ14" s="54"/>
      <c r="BA14" s="54"/>
      <c r="BB14" s="54"/>
      <c r="BC14" s="57"/>
      <c r="BD14" s="53"/>
      <c r="BE14" s="53">
        <v>33.0</v>
      </c>
      <c r="BF14" s="53">
        <v>245.0</v>
      </c>
      <c r="BG14" s="53">
        <v>2.7</v>
      </c>
      <c r="BH14" s="54"/>
      <c r="BI14" s="53">
        <v>22.0</v>
      </c>
      <c r="BJ14" s="53">
        <v>85.0</v>
      </c>
      <c r="BK14" s="53">
        <v>59.0</v>
      </c>
      <c r="BL14" s="57"/>
      <c r="BM14" s="58">
        <v>346.0</v>
      </c>
      <c r="BN14" s="58">
        <v>146.0</v>
      </c>
      <c r="BO14" s="58">
        <v>266.0</v>
      </c>
      <c r="BP14" s="58">
        <v>13.3</v>
      </c>
      <c r="BQ14" s="59"/>
      <c r="BR14" s="58">
        <v>6.0</v>
      </c>
      <c r="BS14" s="58">
        <v>58.0</v>
      </c>
      <c r="BT14" s="58">
        <v>56.0</v>
      </c>
      <c r="BU14" s="59">
        <f>BM14</f>
        <v>346</v>
      </c>
      <c r="BV14" s="58">
        <v>284.0</v>
      </c>
      <c r="BW14" s="58">
        <v>167.0</v>
      </c>
      <c r="BX14" s="58">
        <v>36.0</v>
      </c>
      <c r="BY14" s="58">
        <v>339.0</v>
      </c>
      <c r="BZ14" s="58">
        <v>304.0</v>
      </c>
      <c r="CA14" s="58">
        <v>167.0</v>
      </c>
      <c r="CB14" s="58">
        <v>34.0</v>
      </c>
      <c r="CC14" s="58">
        <v>346.0</v>
      </c>
      <c r="CD14" s="58">
        <v>272.0</v>
      </c>
      <c r="CE14" s="58">
        <v>158.0</v>
      </c>
      <c r="CF14" s="58">
        <v>6.0</v>
      </c>
      <c r="CG14" s="58">
        <v>339.0</v>
      </c>
      <c r="CH14" s="58">
        <v>278.0</v>
      </c>
      <c r="CI14" s="58">
        <v>156.0</v>
      </c>
      <c r="CJ14" s="58">
        <v>6.0</v>
      </c>
      <c r="CK14" s="58">
        <v>353.0</v>
      </c>
      <c r="CL14" s="58">
        <v>133.0</v>
      </c>
      <c r="CM14" s="58">
        <v>89.0</v>
      </c>
      <c r="CN14" s="58">
        <v>7.0</v>
      </c>
      <c r="CO14" s="58">
        <v>336.0</v>
      </c>
      <c r="CP14" s="58">
        <v>273.0</v>
      </c>
      <c r="CQ14" s="58">
        <v>136.0</v>
      </c>
      <c r="CR14" s="58">
        <v>11.0</v>
      </c>
      <c r="CS14" s="58">
        <v>340.0</v>
      </c>
      <c r="CT14" s="58">
        <v>261.0</v>
      </c>
      <c r="CU14" s="58">
        <v>165.0</v>
      </c>
      <c r="CV14" s="58">
        <v>70.0</v>
      </c>
      <c r="CW14" s="58">
        <v>342.0</v>
      </c>
      <c r="CX14" s="58">
        <v>185.0</v>
      </c>
      <c r="CY14" s="58">
        <v>90.0</v>
      </c>
      <c r="CZ14" s="58">
        <v>54.0</v>
      </c>
      <c r="DA14" s="58">
        <v>328.0</v>
      </c>
      <c r="DB14" s="58">
        <v>195.0</v>
      </c>
      <c r="DC14" s="58">
        <v>90.0</v>
      </c>
      <c r="DD14" s="58">
        <v>54.0</v>
      </c>
      <c r="DE14" s="59">
        <f t="shared" ref="DE14:DE37" si="6">BN14</f>
        <v>146</v>
      </c>
      <c r="DF14" s="58">
        <v>35.0</v>
      </c>
      <c r="DG14" s="59">
        <f t="shared" ref="DG14:DH14" si="3">BO14</f>
        <v>266</v>
      </c>
      <c r="DH14" s="59">
        <f t="shared" si="3"/>
        <v>13.3</v>
      </c>
      <c r="DI14" s="59"/>
      <c r="DJ14" s="58">
        <v>7.0</v>
      </c>
      <c r="DK14" s="58">
        <v>60.0</v>
      </c>
      <c r="DL14" s="58">
        <v>53.0</v>
      </c>
      <c r="DM14" s="60">
        <v>5.0</v>
      </c>
      <c r="DN14" s="61">
        <v>343.0</v>
      </c>
      <c r="DO14" s="61">
        <v>142.0</v>
      </c>
      <c r="DP14" s="61">
        <v>36.13</v>
      </c>
      <c r="DQ14" s="61">
        <v>21.74</v>
      </c>
      <c r="DR14" s="61">
        <v>5.43</v>
      </c>
      <c r="DS14" s="61">
        <v>8.0</v>
      </c>
      <c r="DT14" s="61">
        <v>40.0</v>
      </c>
      <c r="DU14" s="61">
        <v>45.5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342.0</v>
      </c>
      <c r="EF14" s="63">
        <v>137.0</v>
      </c>
      <c r="EG14" s="63">
        <v>58.0</v>
      </c>
      <c r="EH14" s="63">
        <v>2.9</v>
      </c>
      <c r="EI14" s="63"/>
      <c r="EJ14" s="63">
        <v>9.0</v>
      </c>
      <c r="EK14" s="63">
        <v>46.0</v>
      </c>
      <c r="EL14" s="63">
        <v>48.0</v>
      </c>
      <c r="EM14" s="63"/>
      <c r="EN14" s="63">
        <v>106.0</v>
      </c>
      <c r="EO14" s="63">
        <v>4.7</v>
      </c>
      <c r="EP14" s="64"/>
      <c r="EQ14" s="63">
        <v>9.0</v>
      </c>
      <c r="ER14" s="63">
        <v>46.0</v>
      </c>
      <c r="ES14" s="63">
        <v>48.0</v>
      </c>
      <c r="ET14" s="63">
        <v>342.0</v>
      </c>
      <c r="EU14" s="63">
        <v>234.0</v>
      </c>
      <c r="EV14" s="63">
        <v>137.7</v>
      </c>
      <c r="EW14" s="63">
        <v>-2.2</v>
      </c>
      <c r="EX14" s="63">
        <v>341.0</v>
      </c>
      <c r="EY14" s="63">
        <v>0.0</v>
      </c>
      <c r="EZ14" s="63">
        <v>0.0</v>
      </c>
      <c r="FA14" s="63">
        <v>0.0</v>
      </c>
      <c r="FB14" s="63">
        <v>341.0</v>
      </c>
      <c r="FC14" s="63">
        <v>4.02</v>
      </c>
      <c r="FD14" s="63">
        <v>2.04</v>
      </c>
      <c r="FE14" s="63">
        <v>-0.9</v>
      </c>
      <c r="FF14" s="63">
        <v>340.0</v>
      </c>
      <c r="FG14" s="63">
        <v>0.0</v>
      </c>
      <c r="FH14" s="63">
        <v>0.0</v>
      </c>
      <c r="FI14" s="63">
        <v>0.0</v>
      </c>
      <c r="FJ14" s="63">
        <v>340.0</v>
      </c>
      <c r="FK14" s="63">
        <v>219.0</v>
      </c>
      <c r="FL14" s="63">
        <v>127.2</v>
      </c>
      <c r="FM14" s="64"/>
      <c r="FN14" s="63">
        <v>342.0</v>
      </c>
      <c r="FO14" s="63">
        <v>200.0</v>
      </c>
      <c r="FP14" s="63">
        <v>127.6</v>
      </c>
      <c r="FQ14" s="63">
        <v>7.2</v>
      </c>
      <c r="FR14" s="63">
        <v>137.0</v>
      </c>
      <c r="FS14" s="63">
        <v>100.0</v>
      </c>
      <c r="FT14" s="63">
        <v>20.11</v>
      </c>
      <c r="FU14" s="64"/>
      <c r="FV14" s="63">
        <v>137.0</v>
      </c>
      <c r="FW14" s="64"/>
      <c r="FX14" s="64"/>
      <c r="FY14" s="64"/>
      <c r="FZ14" s="57"/>
      <c r="GA14" s="65">
        <v>343.0</v>
      </c>
      <c r="GB14" s="66">
        <v>298.36</v>
      </c>
      <c r="GC14" s="66">
        <v>188.04</v>
      </c>
      <c r="GD14" s="66">
        <v>24.46</v>
      </c>
      <c r="GE14" s="66">
        <v>342.0</v>
      </c>
      <c r="GF14" s="66">
        <v>316.09</v>
      </c>
      <c r="GG14" s="66">
        <v>185.27</v>
      </c>
      <c r="GH14" s="66">
        <v>28.73</v>
      </c>
      <c r="GI14" s="66">
        <v>342.0</v>
      </c>
      <c r="GJ14" s="66">
        <v>197.24</v>
      </c>
      <c r="GK14" s="66">
        <v>-114.16</v>
      </c>
      <c r="GL14" s="66">
        <v>16.33</v>
      </c>
      <c r="GM14" s="66">
        <v>342.0</v>
      </c>
      <c r="GN14" s="66">
        <v>181.12</v>
      </c>
      <c r="GO14" s="66">
        <v>-113.49</v>
      </c>
      <c r="GP14" s="66">
        <v>-20.86</v>
      </c>
      <c r="GQ14" s="66">
        <v>343.0</v>
      </c>
      <c r="GR14" s="66">
        <v>112.25</v>
      </c>
      <c r="GS14" s="66">
        <v>-73.12</v>
      </c>
      <c r="GT14" s="66">
        <v>-7.87</v>
      </c>
      <c r="GU14" s="66">
        <v>342.0</v>
      </c>
      <c r="GV14" s="66">
        <v>123.09</v>
      </c>
      <c r="GW14" s="66">
        <v>-72.12</v>
      </c>
      <c r="GX14" s="66">
        <v>-8.71</v>
      </c>
      <c r="GY14" s="57"/>
      <c r="GZ14" s="67" t="s">
        <v>91</v>
      </c>
      <c r="HA14" s="67" t="s">
        <v>92</v>
      </c>
      <c r="HB14" s="68">
        <v>140.0</v>
      </c>
      <c r="HC14" s="68">
        <v>7.0</v>
      </c>
      <c r="HD14" s="68">
        <v>2.8</v>
      </c>
      <c r="HE14" s="69">
        <v>8.0</v>
      </c>
      <c r="HF14" s="70">
        <v>48.0</v>
      </c>
      <c r="HG14" s="70">
        <v>46.0</v>
      </c>
      <c r="HH14" s="67" t="s">
        <v>91</v>
      </c>
      <c r="HI14" s="67" t="s">
        <v>92</v>
      </c>
      <c r="HJ14" s="68">
        <v>41.0</v>
      </c>
      <c r="HK14" s="71">
        <v>2.05</v>
      </c>
      <c r="HL14" s="68">
        <v>0.82</v>
      </c>
      <c r="HM14" s="69">
        <v>5.0</v>
      </c>
      <c r="HN14" s="69">
        <v>58.0</v>
      </c>
      <c r="HO14" s="69">
        <v>58.0</v>
      </c>
      <c r="HP14" s="67" t="s">
        <v>91</v>
      </c>
      <c r="HQ14" s="67" t="s">
        <v>92</v>
      </c>
      <c r="HR14" s="68">
        <v>184.0</v>
      </c>
      <c r="HS14" s="68">
        <v>9.2</v>
      </c>
      <c r="HT14" s="68">
        <v>4.6</v>
      </c>
      <c r="HU14" s="69">
        <v>7.0</v>
      </c>
      <c r="HV14" s="70">
        <v>48.0</v>
      </c>
      <c r="HW14" s="70">
        <v>48.0</v>
      </c>
      <c r="HX14" s="57"/>
      <c r="HY14" s="72">
        <v>135.0</v>
      </c>
      <c r="HZ14" s="72">
        <v>33.0</v>
      </c>
      <c r="IA14" s="72">
        <v>104.0</v>
      </c>
      <c r="IB14" s="72">
        <v>5.2</v>
      </c>
      <c r="IC14" s="73"/>
      <c r="ID14" s="72">
        <v>2.0</v>
      </c>
      <c r="IE14" s="72">
        <v>58.0</v>
      </c>
      <c r="IF14" s="72">
        <v>48.0</v>
      </c>
      <c r="IG14" s="57"/>
      <c r="IH14" s="74">
        <v>141.0</v>
      </c>
      <c r="II14" s="74">
        <v>32.9</v>
      </c>
      <c r="IJ14" s="74">
        <v>109.0</v>
      </c>
      <c r="IK14" s="74">
        <v>5.3</v>
      </c>
      <c r="IL14" s="74">
        <v>6.0</v>
      </c>
      <c r="IM14" s="74">
        <v>4.0</v>
      </c>
      <c r="IN14" s="75">
        <v>47.0</v>
      </c>
      <c r="IO14" s="75">
        <v>46.0</v>
      </c>
      <c r="IP14" s="75">
        <v>141.0</v>
      </c>
      <c r="IQ14" s="74">
        <v>35.2</v>
      </c>
      <c r="IR14" s="74">
        <v>3.0</v>
      </c>
      <c r="IS14" s="74">
        <v>0.2</v>
      </c>
      <c r="IT14" s="74">
        <v>0.3</v>
      </c>
      <c r="IU14" s="74">
        <v>12.0</v>
      </c>
      <c r="IV14" s="74">
        <v>48.0</v>
      </c>
      <c r="IW14" s="74">
        <v>47.0</v>
      </c>
      <c r="IX14" s="57"/>
      <c r="IY14" s="76">
        <v>141.01</v>
      </c>
      <c r="IZ14" s="76">
        <v>35.29</v>
      </c>
      <c r="JA14" s="77"/>
      <c r="JB14" s="77"/>
      <c r="JC14" s="76">
        <v>4.86</v>
      </c>
      <c r="JD14" s="76">
        <v>3.0</v>
      </c>
      <c r="JE14" s="76">
        <v>62.71</v>
      </c>
      <c r="JF14" s="76">
        <v>44.22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138.0</v>
      </c>
      <c r="JQ14" s="78">
        <v>32.5</v>
      </c>
      <c r="JR14" s="78">
        <v>0.0</v>
      </c>
      <c r="JS14" s="78">
        <v>0.0</v>
      </c>
      <c r="JT14" s="78">
        <v>0.0</v>
      </c>
      <c r="JU14" s="78">
        <v>2.0</v>
      </c>
      <c r="JV14" s="78">
        <v>34.0</v>
      </c>
      <c r="JW14" s="78">
        <v>34.0</v>
      </c>
      <c r="JX14" s="78">
        <v>138.0</v>
      </c>
      <c r="JY14" s="78">
        <v>33.9</v>
      </c>
      <c r="JZ14" s="78">
        <v>127.0</v>
      </c>
      <c r="KA14" s="78">
        <v>6.7</v>
      </c>
      <c r="KB14" s="78">
        <v>2.4</v>
      </c>
      <c r="KC14" s="78">
        <v>2.0</v>
      </c>
      <c r="KD14" s="78">
        <v>44.0</v>
      </c>
      <c r="KE14" s="78">
        <v>44.0</v>
      </c>
      <c r="KF14" s="57"/>
      <c r="KG14" s="79" t="s">
        <v>94</v>
      </c>
      <c r="KH14" s="79" t="s">
        <v>94</v>
      </c>
      <c r="KI14" s="79" t="s">
        <v>94</v>
      </c>
      <c r="KJ14" s="79" t="s">
        <v>94</v>
      </c>
      <c r="KK14" s="80"/>
      <c r="KL14" s="79">
        <v>1.0</v>
      </c>
      <c r="KM14" s="79" t="s">
        <v>94</v>
      </c>
      <c r="KN14" s="79" t="s">
        <v>94</v>
      </c>
      <c r="KO14" s="79">
        <v>136.0</v>
      </c>
      <c r="KP14" s="79">
        <v>33.0</v>
      </c>
      <c r="KQ14" s="79">
        <v>152.0</v>
      </c>
      <c r="KR14" s="79">
        <v>8.1</v>
      </c>
      <c r="KS14" s="80"/>
      <c r="KT14" s="79">
        <v>1.0</v>
      </c>
      <c r="KU14" s="79">
        <v>40.0</v>
      </c>
      <c r="KV14" s="79">
        <v>38.0</v>
      </c>
      <c r="KW14" s="57"/>
      <c r="KX14" s="81">
        <v>134.0</v>
      </c>
      <c r="KY14" s="81">
        <v>33.0</v>
      </c>
      <c r="KZ14" s="81">
        <v>169.0</v>
      </c>
      <c r="LA14" s="81">
        <v>8.3</v>
      </c>
      <c r="LB14" s="81">
        <v>2.0</v>
      </c>
      <c r="LC14" s="81">
        <v>3.0</v>
      </c>
      <c r="LD14" s="81">
        <v>49.0</v>
      </c>
      <c r="LE14" s="81">
        <v>49.0</v>
      </c>
      <c r="LF14" s="81">
        <v>134.0</v>
      </c>
      <c r="LG14" s="81">
        <v>33.0</v>
      </c>
      <c r="LH14" s="81">
        <v>259.0</v>
      </c>
      <c r="LI14" s="81">
        <v>12.7</v>
      </c>
      <c r="LJ14" s="81">
        <v>5.0</v>
      </c>
      <c r="LK14" s="81">
        <v>5.0</v>
      </c>
      <c r="LL14" s="81">
        <v>48.0</v>
      </c>
      <c r="LM14" s="81">
        <v>50.0</v>
      </c>
      <c r="LN14" s="57"/>
      <c r="LO14" s="82">
        <v>345.0</v>
      </c>
      <c r="LP14" s="82">
        <v>201.0</v>
      </c>
      <c r="LQ14" s="82">
        <v>117.0</v>
      </c>
      <c r="LR14" s="82">
        <v>74.0</v>
      </c>
      <c r="LS14" s="82">
        <v>334.0</v>
      </c>
      <c r="LT14" s="83">
        <v>51.0</v>
      </c>
      <c r="LU14" s="83">
        <v>5.0</v>
      </c>
      <c r="LV14" s="83">
        <v>142.0</v>
      </c>
      <c r="LW14" s="83">
        <v>90.0</v>
      </c>
      <c r="LX14" s="83">
        <v>52.0</v>
      </c>
      <c r="LY14" s="83">
        <v>50.0</v>
      </c>
      <c r="LZ14" s="83">
        <v>10.0</v>
      </c>
      <c r="MA14" s="83">
        <v>66.0</v>
      </c>
      <c r="MB14" s="83">
        <v>10.0</v>
      </c>
      <c r="MC14" s="83">
        <v>139.0</v>
      </c>
      <c r="MD14" s="83">
        <v>111.0</v>
      </c>
      <c r="ME14" s="83">
        <v>54.0</v>
      </c>
      <c r="MF14" s="83">
        <v>50.0</v>
      </c>
      <c r="MG14" s="83">
        <v>8.0</v>
      </c>
      <c r="MH14" s="84" t="s">
        <v>95</v>
      </c>
      <c r="MI14" s="84" t="s">
        <v>95</v>
      </c>
      <c r="MJ14" s="84" t="s">
        <v>95</v>
      </c>
      <c r="MK14" s="84" t="s">
        <v>95</v>
      </c>
      <c r="ML14" s="83">
        <v>40.0</v>
      </c>
      <c r="MM14" s="85">
        <v>40.0</v>
      </c>
      <c r="MN14" s="83">
        <v>5.0</v>
      </c>
      <c r="MO14" s="86"/>
      <c r="MP14" s="87"/>
      <c r="MQ14" s="87"/>
      <c r="MR14" s="87"/>
      <c r="MS14" s="87"/>
      <c r="MT14" s="83">
        <v>12.2</v>
      </c>
      <c r="MU14" s="83">
        <v>4.5</v>
      </c>
      <c r="MV14" s="83">
        <v>210.0</v>
      </c>
      <c r="MW14" s="83">
        <v>36.0</v>
      </c>
      <c r="MX14" s="83">
        <v>44.0</v>
      </c>
      <c r="MY14" s="88" t="s">
        <v>96</v>
      </c>
      <c r="MZ14" s="83">
        <v>5.0</v>
      </c>
      <c r="NA14" s="87"/>
      <c r="NB14" s="83">
        <v>14.0</v>
      </c>
      <c r="NC14" s="83">
        <v>5.8</v>
      </c>
      <c r="ND14" s="83">
        <v>254.0</v>
      </c>
      <c r="NE14" s="83">
        <v>36.0</v>
      </c>
      <c r="NF14" s="83">
        <v>44.0</v>
      </c>
      <c r="NG14" s="83">
        <v>45.0</v>
      </c>
      <c r="NH14" s="83">
        <v>6.0</v>
      </c>
      <c r="NI14" s="87"/>
      <c r="NJ14" s="88" t="s">
        <v>95</v>
      </c>
      <c r="NK14" s="88" t="s">
        <v>95</v>
      </c>
      <c r="NL14" s="88" t="s">
        <v>95</v>
      </c>
      <c r="NM14" s="88" t="s">
        <v>95</v>
      </c>
      <c r="NN14" s="83">
        <v>44.0</v>
      </c>
      <c r="NO14" s="83">
        <v>49.0</v>
      </c>
      <c r="NP14" s="83">
        <v>4.0</v>
      </c>
    </row>
    <row r="15" ht="14.25" customHeight="1">
      <c r="A15" s="49">
        <v>0.0833333333333333</v>
      </c>
      <c r="B15" s="50"/>
      <c r="C15" s="51">
        <v>50.13</v>
      </c>
      <c r="D15" s="52">
        <v>340.0</v>
      </c>
      <c r="E15" s="53">
        <v>135.0</v>
      </c>
      <c r="F15" s="53">
        <v>50.0</v>
      </c>
      <c r="G15" s="53">
        <v>10.8</v>
      </c>
      <c r="H15" s="54"/>
      <c r="I15" s="53">
        <v>6.0</v>
      </c>
      <c r="J15" s="53">
        <v>48.0</v>
      </c>
      <c r="K15" s="53">
        <v>47.0</v>
      </c>
      <c r="L15" s="53">
        <v>140.0</v>
      </c>
      <c r="M15" s="53">
        <v>62.0</v>
      </c>
      <c r="N15" s="53">
        <v>15.9</v>
      </c>
      <c r="O15" s="54"/>
      <c r="P15" s="53">
        <v>6.0</v>
      </c>
      <c r="Q15" s="53">
        <v>54.0</v>
      </c>
      <c r="R15" s="53">
        <v>48.0</v>
      </c>
      <c r="S15" s="53">
        <v>344.1</v>
      </c>
      <c r="T15" s="53">
        <v>223.6</v>
      </c>
      <c r="U15" s="53">
        <v>135.8</v>
      </c>
      <c r="V15" s="54"/>
      <c r="W15" s="53">
        <v>377.4</v>
      </c>
      <c r="X15" s="55">
        <v>150.5</v>
      </c>
      <c r="Y15" s="53">
        <v>94.9</v>
      </c>
      <c r="Z15" s="54"/>
      <c r="AA15" s="53">
        <v>344.1</v>
      </c>
      <c r="AB15" s="53">
        <v>275.4</v>
      </c>
      <c r="AC15" s="53">
        <v>177.3</v>
      </c>
      <c r="AD15" s="54"/>
      <c r="AE15" s="53">
        <v>343.8</v>
      </c>
      <c r="AF15" s="53">
        <v>309.6</v>
      </c>
      <c r="AG15" s="53">
        <v>161.2</v>
      </c>
      <c r="AH15" s="54"/>
      <c r="AI15" s="53">
        <v>349.7</v>
      </c>
      <c r="AJ15" s="55">
        <v>357.3</v>
      </c>
      <c r="AK15" s="53">
        <v>225.1</v>
      </c>
      <c r="AL15" s="54"/>
      <c r="AM15" s="53">
        <v>342.5</v>
      </c>
      <c r="AN15" s="55">
        <v>380.2</v>
      </c>
      <c r="AO15" s="53">
        <v>212.6</v>
      </c>
      <c r="AP15" s="54"/>
      <c r="AQ15" s="53">
        <v>135.0</v>
      </c>
      <c r="AR15" s="54">
        <f t="shared" ref="AR15:AS15" si="4">F15</f>
        <v>50</v>
      </c>
      <c r="AS15" s="56">
        <f t="shared" si="4"/>
        <v>10.8</v>
      </c>
      <c r="AT15" s="54"/>
      <c r="AU15" s="54">
        <f t="shared" ref="AU15:AW15" si="5">L15</f>
        <v>140</v>
      </c>
      <c r="AV15" s="54">
        <f t="shared" si="5"/>
        <v>62</v>
      </c>
      <c r="AW15" s="54">
        <f t="shared" si="5"/>
        <v>15.9</v>
      </c>
      <c r="AX15" s="54"/>
      <c r="AY15" s="53">
        <v>135.0</v>
      </c>
      <c r="AZ15" s="54"/>
      <c r="BA15" s="54"/>
      <c r="BB15" s="54"/>
      <c r="BC15" s="89"/>
      <c r="BD15" s="53"/>
      <c r="BE15" s="53">
        <v>33.0</v>
      </c>
      <c r="BF15" s="53">
        <v>240.0</v>
      </c>
      <c r="BG15" s="53">
        <v>2.7</v>
      </c>
      <c r="BH15" s="54"/>
      <c r="BI15" s="53">
        <v>22.0</v>
      </c>
      <c r="BJ15" s="53">
        <v>85.0</v>
      </c>
      <c r="BK15" s="53">
        <v>59.0</v>
      </c>
      <c r="BL15" s="89"/>
      <c r="BM15" s="59">
        <f>BU15</f>
        <v>346</v>
      </c>
      <c r="BN15" s="58">
        <v>147.0</v>
      </c>
      <c r="BO15" s="58">
        <v>257.0</v>
      </c>
      <c r="BP15" s="58">
        <v>12.9</v>
      </c>
      <c r="BQ15" s="59"/>
      <c r="BR15" s="58">
        <v>6.0</v>
      </c>
      <c r="BS15" s="58">
        <v>57.0</v>
      </c>
      <c r="BT15" s="58">
        <v>56.0</v>
      </c>
      <c r="BU15" s="58">
        <v>346.0</v>
      </c>
      <c r="BV15" s="58">
        <v>290.0</v>
      </c>
      <c r="BW15" s="58">
        <v>167.0</v>
      </c>
      <c r="BX15" s="58">
        <v>37.0</v>
      </c>
      <c r="BY15" s="58">
        <v>339.0</v>
      </c>
      <c r="BZ15" s="58">
        <v>305.0</v>
      </c>
      <c r="CA15" s="58">
        <v>168.0</v>
      </c>
      <c r="CB15" s="58">
        <v>35.0</v>
      </c>
      <c r="CC15" s="58">
        <v>346.0</v>
      </c>
      <c r="CD15" s="58">
        <v>282.0</v>
      </c>
      <c r="CE15" s="58">
        <v>102.0</v>
      </c>
      <c r="CF15" s="58">
        <v>4.0</v>
      </c>
      <c r="CG15" s="58">
        <v>339.0</v>
      </c>
      <c r="CH15" s="58">
        <v>288.0</v>
      </c>
      <c r="CI15" s="58">
        <v>161.0</v>
      </c>
      <c r="CJ15" s="58">
        <v>5.0</v>
      </c>
      <c r="CK15" s="58">
        <v>353.0</v>
      </c>
      <c r="CL15" s="58">
        <v>138.0</v>
      </c>
      <c r="CM15" s="58">
        <v>91.0</v>
      </c>
      <c r="CN15" s="58">
        <v>9.0</v>
      </c>
      <c r="CO15" s="58">
        <v>336.0</v>
      </c>
      <c r="CP15" s="58">
        <v>282.0</v>
      </c>
      <c r="CQ15" s="58">
        <v>140.0</v>
      </c>
      <c r="CR15" s="58">
        <v>11.0</v>
      </c>
      <c r="CS15" s="58">
        <v>339.0</v>
      </c>
      <c r="CT15" s="58">
        <v>276.0</v>
      </c>
      <c r="CU15" s="58">
        <v>74.0</v>
      </c>
      <c r="CV15" s="58">
        <v>79.0</v>
      </c>
      <c r="CW15" s="90">
        <v>343.0</v>
      </c>
      <c r="CX15" s="90">
        <v>183.0</v>
      </c>
      <c r="CY15" s="90">
        <v>89.0</v>
      </c>
      <c r="CZ15" s="90">
        <v>53.0</v>
      </c>
      <c r="DA15" s="90">
        <v>328.0</v>
      </c>
      <c r="DB15" s="90">
        <v>189.0</v>
      </c>
      <c r="DC15" s="90">
        <v>90.0</v>
      </c>
      <c r="DD15" s="90">
        <v>52.0</v>
      </c>
      <c r="DE15" s="59">
        <f t="shared" si="6"/>
        <v>147</v>
      </c>
      <c r="DF15" s="58">
        <v>35.0</v>
      </c>
      <c r="DG15" s="59">
        <f t="shared" ref="DG15:DH15" si="7">BO15</f>
        <v>257</v>
      </c>
      <c r="DH15" s="59">
        <f t="shared" si="7"/>
        <v>12.9</v>
      </c>
      <c r="DI15" s="59"/>
      <c r="DJ15" s="58">
        <v>7.0</v>
      </c>
      <c r="DK15" s="58">
        <v>60.0</v>
      </c>
      <c r="DL15" s="58">
        <v>53.0</v>
      </c>
      <c r="DM15" s="89"/>
      <c r="DN15" s="61">
        <v>344.0</v>
      </c>
      <c r="DO15" s="61">
        <v>142.0</v>
      </c>
      <c r="DP15" s="61">
        <v>30.21</v>
      </c>
      <c r="DQ15" s="61">
        <v>17.38</v>
      </c>
      <c r="DR15" s="61">
        <v>3.67</v>
      </c>
      <c r="DS15" s="61">
        <v>8.0</v>
      </c>
      <c r="DT15" s="61">
        <v>36.0</v>
      </c>
      <c r="DU15" s="61">
        <v>46.0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343.0</v>
      </c>
      <c r="EF15" s="63">
        <v>137.0</v>
      </c>
      <c r="EG15" s="63">
        <v>68.0</v>
      </c>
      <c r="EH15" s="63">
        <v>2.9</v>
      </c>
      <c r="EI15" s="64"/>
      <c r="EJ15" s="63">
        <v>9.0</v>
      </c>
      <c r="EK15" s="63">
        <v>46.0</v>
      </c>
      <c r="EL15" s="63">
        <v>48.0</v>
      </c>
      <c r="EM15" s="64"/>
      <c r="EN15" s="63">
        <v>105.0</v>
      </c>
      <c r="EO15" s="63">
        <v>4.7</v>
      </c>
      <c r="EP15" s="64"/>
      <c r="EQ15" s="63">
        <v>9.0</v>
      </c>
      <c r="ER15" s="63">
        <v>46.0</v>
      </c>
      <c r="ES15" s="63">
        <v>48.0</v>
      </c>
      <c r="ET15" s="63">
        <v>343.0</v>
      </c>
      <c r="EU15" s="63">
        <v>235.0</v>
      </c>
      <c r="EV15" s="63">
        <v>137.5</v>
      </c>
      <c r="EW15" s="63">
        <v>-1.1</v>
      </c>
      <c r="EX15" s="63">
        <v>341.0</v>
      </c>
      <c r="EY15" s="63">
        <v>0.0</v>
      </c>
      <c r="EZ15" s="63">
        <v>0.0</v>
      </c>
      <c r="FA15" s="63">
        <v>0.0</v>
      </c>
      <c r="FB15" s="63">
        <v>341.0</v>
      </c>
      <c r="FC15" s="63">
        <v>238.0</v>
      </c>
      <c r="FD15" s="63">
        <v>138.0</v>
      </c>
      <c r="FE15" s="63">
        <v>-0.3</v>
      </c>
      <c r="FF15" s="63">
        <v>340.0</v>
      </c>
      <c r="FG15" s="63">
        <v>0.0</v>
      </c>
      <c r="FH15" s="63">
        <v>0.0</v>
      </c>
      <c r="FI15" s="63">
        <v>0.0</v>
      </c>
      <c r="FJ15" s="63">
        <v>340.0</v>
      </c>
      <c r="FK15" s="63">
        <v>219.0</v>
      </c>
      <c r="FL15" s="63">
        <v>127.2</v>
      </c>
      <c r="FM15" s="64"/>
      <c r="FN15" s="63">
        <v>342.0</v>
      </c>
      <c r="FO15" s="63">
        <v>200.0</v>
      </c>
      <c r="FP15" s="63">
        <v>127.8</v>
      </c>
      <c r="FQ15" s="63">
        <v>7.2</v>
      </c>
      <c r="FR15" s="63">
        <v>137.0</v>
      </c>
      <c r="FS15" s="63">
        <v>110.0</v>
      </c>
      <c r="FT15" s="63">
        <v>18.9</v>
      </c>
      <c r="FU15" s="64"/>
      <c r="FV15" s="63">
        <v>137.0</v>
      </c>
      <c r="FW15" s="64"/>
      <c r="FX15" s="64"/>
      <c r="FY15" s="64"/>
      <c r="FZ15" s="89"/>
      <c r="GA15" s="65">
        <v>343.0</v>
      </c>
      <c r="GB15" s="66">
        <v>352.72</v>
      </c>
      <c r="GC15" s="66">
        <v>195.15</v>
      </c>
      <c r="GD15" s="66">
        <v>18.34</v>
      </c>
      <c r="GE15" s="66">
        <v>343.0</v>
      </c>
      <c r="GF15" s="66">
        <v>321.66</v>
      </c>
      <c r="GG15" s="66">
        <v>193.4</v>
      </c>
      <c r="GH15" s="66">
        <v>22.53</v>
      </c>
      <c r="GI15" s="66">
        <v>343.0</v>
      </c>
      <c r="GJ15" s="66">
        <v>194.17</v>
      </c>
      <c r="GK15" s="66">
        <v>-113.16</v>
      </c>
      <c r="GL15" s="66">
        <v>-13.57</v>
      </c>
      <c r="GM15" s="66">
        <v>343.0</v>
      </c>
      <c r="GN15" s="66">
        <v>212.63</v>
      </c>
      <c r="GO15" s="66">
        <v>-112.99</v>
      </c>
      <c r="GP15" s="66">
        <v>-20.02</v>
      </c>
      <c r="GQ15" s="66">
        <v>343.0</v>
      </c>
      <c r="GR15" s="66">
        <v>159.88</v>
      </c>
      <c r="GS15" s="66">
        <v>84.59</v>
      </c>
      <c r="GT15" s="66">
        <v>0.0</v>
      </c>
      <c r="GU15" s="66">
        <v>343.0</v>
      </c>
      <c r="GV15" s="66">
        <v>150.35</v>
      </c>
      <c r="GW15" s="66">
        <v>-86.77</v>
      </c>
      <c r="GX15" s="66">
        <v>-4.36</v>
      </c>
      <c r="GY15" s="89"/>
      <c r="GZ15" s="67" t="s">
        <v>91</v>
      </c>
      <c r="HA15" s="67" t="s">
        <v>92</v>
      </c>
      <c r="HB15" s="68">
        <v>100.0</v>
      </c>
      <c r="HC15" s="68">
        <v>5.0</v>
      </c>
      <c r="HD15" s="68">
        <v>2.0</v>
      </c>
      <c r="HE15" s="69">
        <v>8.0</v>
      </c>
      <c r="HF15" s="70">
        <v>48.0</v>
      </c>
      <c r="HG15" s="70">
        <v>46.0</v>
      </c>
      <c r="HH15" s="67" t="s">
        <v>91</v>
      </c>
      <c r="HI15" s="67" t="s">
        <v>92</v>
      </c>
      <c r="HJ15" s="68">
        <v>39.0</v>
      </c>
      <c r="HK15" s="68">
        <v>1.95</v>
      </c>
      <c r="HL15" s="68">
        <v>0.78</v>
      </c>
      <c r="HM15" s="69">
        <v>5.0</v>
      </c>
      <c r="HN15" s="69">
        <v>58.0</v>
      </c>
      <c r="HO15" s="69">
        <v>58.0</v>
      </c>
      <c r="HP15" s="67" t="s">
        <v>91</v>
      </c>
      <c r="HQ15" s="67" t="s">
        <v>92</v>
      </c>
      <c r="HR15" s="68">
        <v>185.0</v>
      </c>
      <c r="HS15" s="68">
        <v>9.25</v>
      </c>
      <c r="HT15" s="68">
        <v>4.625</v>
      </c>
      <c r="HU15" s="69">
        <v>7.0</v>
      </c>
      <c r="HV15" s="70">
        <v>48.0</v>
      </c>
      <c r="HW15" s="70">
        <v>48.0</v>
      </c>
      <c r="HX15" s="89"/>
      <c r="HY15" s="72">
        <v>135.0</v>
      </c>
      <c r="HZ15" s="72">
        <v>33.0</v>
      </c>
      <c r="IA15" s="72">
        <v>98.0</v>
      </c>
      <c r="IB15" s="72">
        <v>4.9</v>
      </c>
      <c r="IC15" s="73"/>
      <c r="ID15" s="72">
        <v>2.0</v>
      </c>
      <c r="IE15" s="72">
        <v>58.0</v>
      </c>
      <c r="IF15" s="72">
        <v>48.0</v>
      </c>
      <c r="IG15" s="89"/>
      <c r="IH15" s="74">
        <v>141.0</v>
      </c>
      <c r="II15" s="74">
        <v>32.9</v>
      </c>
      <c r="IJ15" s="74">
        <v>144.0</v>
      </c>
      <c r="IK15" s="74">
        <v>7.2</v>
      </c>
      <c r="IL15" s="74">
        <v>7.9</v>
      </c>
      <c r="IM15" s="74">
        <v>4.0</v>
      </c>
      <c r="IN15" s="75">
        <v>47.0</v>
      </c>
      <c r="IO15" s="75">
        <v>46.0</v>
      </c>
      <c r="IP15" s="74">
        <v>141.0</v>
      </c>
      <c r="IQ15" s="74">
        <v>35.3</v>
      </c>
      <c r="IR15" s="74">
        <v>3.0</v>
      </c>
      <c r="IS15" s="74">
        <v>0.2</v>
      </c>
      <c r="IT15" s="74">
        <v>0.3</v>
      </c>
      <c r="IU15" s="74">
        <v>12.0</v>
      </c>
      <c r="IV15" s="74">
        <v>48.0</v>
      </c>
      <c r="IW15" s="74">
        <v>47.0</v>
      </c>
      <c r="IX15" s="89"/>
      <c r="IY15" s="76">
        <v>141.54</v>
      </c>
      <c r="IZ15" s="76">
        <v>35.33</v>
      </c>
      <c r="JA15" s="76">
        <v>306.54</v>
      </c>
      <c r="JB15" s="76">
        <v>15.32</v>
      </c>
      <c r="JC15" s="76">
        <v>4.67</v>
      </c>
      <c r="JD15" s="76">
        <v>3.0</v>
      </c>
      <c r="JE15" s="76">
        <v>58.5</v>
      </c>
      <c r="JF15" s="76">
        <v>45.61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32.5</v>
      </c>
      <c r="JR15" s="78">
        <v>0.0</v>
      </c>
      <c r="JS15" s="78">
        <v>0.0</v>
      </c>
      <c r="JT15" s="78">
        <v>0.0</v>
      </c>
      <c r="JU15" s="78">
        <v>2.0</v>
      </c>
      <c r="JV15" s="78">
        <v>33.0</v>
      </c>
      <c r="JW15" s="78">
        <v>33.0</v>
      </c>
      <c r="JX15" s="78">
        <v>136.0</v>
      </c>
      <c r="JY15" s="78">
        <v>33.8</v>
      </c>
      <c r="JZ15" s="78">
        <v>128.0</v>
      </c>
      <c r="KA15" s="78">
        <v>6.2</v>
      </c>
      <c r="KB15" s="78">
        <v>2.1</v>
      </c>
      <c r="KC15" s="78">
        <v>2.0</v>
      </c>
      <c r="KD15" s="78">
        <v>44.0</v>
      </c>
      <c r="KE15" s="78">
        <v>43.0</v>
      </c>
      <c r="KF15" s="89"/>
      <c r="KG15" s="79" t="s">
        <v>94</v>
      </c>
      <c r="KH15" s="79" t="s">
        <v>94</v>
      </c>
      <c r="KI15" s="79" t="s">
        <v>94</v>
      </c>
      <c r="KJ15" s="79" t="s">
        <v>94</v>
      </c>
      <c r="KK15" s="80"/>
      <c r="KL15" s="79">
        <v>1.0</v>
      </c>
      <c r="KM15" s="79" t="s">
        <v>94</v>
      </c>
      <c r="KN15" s="79" t="s">
        <v>94</v>
      </c>
      <c r="KO15" s="79">
        <v>136.0</v>
      </c>
      <c r="KP15" s="79">
        <v>33.0</v>
      </c>
      <c r="KQ15" s="79">
        <v>142.0</v>
      </c>
      <c r="KR15" s="79">
        <v>7.7</v>
      </c>
      <c r="KS15" s="80"/>
      <c r="KT15" s="79">
        <v>1.0</v>
      </c>
      <c r="KU15" s="79">
        <v>40.0</v>
      </c>
      <c r="KV15" s="79">
        <v>38.0</v>
      </c>
      <c r="KW15" s="89"/>
      <c r="KX15" s="81">
        <v>131.0</v>
      </c>
      <c r="KY15" s="81">
        <v>33.0</v>
      </c>
      <c r="KZ15" s="81">
        <v>157.0</v>
      </c>
      <c r="LA15" s="81">
        <v>7.7</v>
      </c>
      <c r="LB15" s="81">
        <v>2.0</v>
      </c>
      <c r="LC15" s="81">
        <v>3.0</v>
      </c>
      <c r="LD15" s="81">
        <v>49.0</v>
      </c>
      <c r="LE15" s="81">
        <v>49.0</v>
      </c>
      <c r="LF15" s="81">
        <v>131.0</v>
      </c>
      <c r="LG15" s="81">
        <v>33.0</v>
      </c>
      <c r="LH15" s="81">
        <v>380.0</v>
      </c>
      <c r="LI15" s="81">
        <v>18.6</v>
      </c>
      <c r="LJ15" s="81">
        <v>5.0</v>
      </c>
      <c r="LK15" s="81">
        <v>5.0</v>
      </c>
      <c r="LL15" s="81">
        <v>48.0</v>
      </c>
      <c r="LM15" s="81">
        <v>50.0</v>
      </c>
      <c r="LN15" s="89"/>
      <c r="LO15" s="82">
        <v>346.0</v>
      </c>
      <c r="LP15" s="82">
        <v>194.0</v>
      </c>
      <c r="LQ15" s="82">
        <v>111.0</v>
      </c>
      <c r="LR15" s="82">
        <v>74.0</v>
      </c>
      <c r="LS15" s="82">
        <v>334.0</v>
      </c>
      <c r="LT15" s="83">
        <v>58.0</v>
      </c>
      <c r="LU15" s="83">
        <v>9.3</v>
      </c>
      <c r="LV15" s="83">
        <v>141.0</v>
      </c>
      <c r="LW15" s="83">
        <v>103.0</v>
      </c>
      <c r="LX15" s="83">
        <v>52.0</v>
      </c>
      <c r="LY15" s="83">
        <v>50.0</v>
      </c>
      <c r="LZ15" s="83">
        <v>10.0</v>
      </c>
      <c r="MA15" s="83">
        <v>53.0</v>
      </c>
      <c r="MB15" s="83">
        <v>14.0</v>
      </c>
      <c r="MC15" s="83">
        <v>140.0</v>
      </c>
      <c r="MD15" s="83">
        <v>91.0</v>
      </c>
      <c r="ME15" s="83">
        <v>52.0</v>
      </c>
      <c r="MF15" s="83">
        <v>49.0</v>
      </c>
      <c r="MG15" s="83">
        <v>8.0</v>
      </c>
      <c r="MH15" s="84" t="s">
        <v>95</v>
      </c>
      <c r="MI15" s="84" t="s">
        <v>95</v>
      </c>
      <c r="MJ15" s="84" t="s">
        <v>95</v>
      </c>
      <c r="MK15" s="84" t="s">
        <v>95</v>
      </c>
      <c r="ML15" s="83">
        <v>40.0</v>
      </c>
      <c r="MM15" s="85">
        <v>40.0</v>
      </c>
      <c r="MN15" s="83">
        <v>5.0</v>
      </c>
      <c r="MO15" s="86"/>
      <c r="MP15" s="87"/>
      <c r="MQ15" s="87"/>
      <c r="MR15" s="87"/>
      <c r="MS15" s="87"/>
      <c r="MT15" s="83">
        <v>1.8</v>
      </c>
      <c r="MU15" s="83">
        <v>0.4</v>
      </c>
      <c r="MV15" s="83">
        <v>31.0</v>
      </c>
      <c r="MW15" s="83">
        <v>36.0</v>
      </c>
      <c r="MX15" s="83">
        <v>44.0</v>
      </c>
      <c r="MY15" s="88" t="s">
        <v>96</v>
      </c>
      <c r="MZ15" s="83">
        <v>5.0</v>
      </c>
      <c r="NA15" s="87"/>
      <c r="NB15" s="83">
        <v>13.3</v>
      </c>
      <c r="NC15" s="83">
        <v>5.7</v>
      </c>
      <c r="ND15" s="83">
        <v>243.0</v>
      </c>
      <c r="NE15" s="83">
        <v>36.0</v>
      </c>
      <c r="NF15" s="83">
        <v>44.0</v>
      </c>
      <c r="NG15" s="83">
        <v>45.0</v>
      </c>
      <c r="NH15" s="83">
        <v>6.0</v>
      </c>
      <c r="NI15" s="87"/>
      <c r="NJ15" s="88" t="s">
        <v>95</v>
      </c>
      <c r="NK15" s="88" t="s">
        <v>95</v>
      </c>
      <c r="NL15" s="88" t="s">
        <v>95</v>
      </c>
      <c r="NM15" s="88" t="s">
        <v>95</v>
      </c>
      <c r="NN15" s="83">
        <v>44.0</v>
      </c>
      <c r="NO15" s="83">
        <v>49.0</v>
      </c>
      <c r="NP15" s="83">
        <v>4.0</v>
      </c>
    </row>
    <row r="16" ht="14.25" customHeight="1">
      <c r="A16" s="49">
        <v>0.125</v>
      </c>
      <c r="B16" s="50"/>
      <c r="C16" s="51">
        <v>50.21</v>
      </c>
      <c r="D16" s="52">
        <v>340.0</v>
      </c>
      <c r="E16" s="53">
        <v>134.0</v>
      </c>
      <c r="F16" s="53">
        <v>78.0</v>
      </c>
      <c r="G16" s="53">
        <v>16.7</v>
      </c>
      <c r="H16" s="54"/>
      <c r="I16" s="53">
        <v>6.0</v>
      </c>
      <c r="J16" s="53">
        <v>48.0</v>
      </c>
      <c r="K16" s="53">
        <v>47.0</v>
      </c>
      <c r="L16" s="53">
        <v>139.0</v>
      </c>
      <c r="M16" s="53">
        <v>77.0</v>
      </c>
      <c r="N16" s="53">
        <v>19.1</v>
      </c>
      <c r="O16" s="54"/>
      <c r="P16" s="53">
        <v>6.0</v>
      </c>
      <c r="Q16" s="53">
        <v>54.0</v>
      </c>
      <c r="R16" s="53">
        <v>48.0</v>
      </c>
      <c r="S16" s="53">
        <v>342.1</v>
      </c>
      <c r="T16" s="53">
        <v>196.8</v>
      </c>
      <c r="U16" s="53">
        <v>119.5</v>
      </c>
      <c r="V16" s="54"/>
      <c r="W16" s="53">
        <v>375.4</v>
      </c>
      <c r="X16" s="55">
        <v>125.3</v>
      </c>
      <c r="Y16" s="53">
        <v>73.4</v>
      </c>
      <c r="Z16" s="54"/>
      <c r="AA16" s="53">
        <v>342.1</v>
      </c>
      <c r="AB16" s="53">
        <v>305.9</v>
      </c>
      <c r="AC16" s="53">
        <v>192.9</v>
      </c>
      <c r="AD16" s="54"/>
      <c r="AE16" s="53">
        <v>342.2</v>
      </c>
      <c r="AF16" s="53">
        <v>339.5</v>
      </c>
      <c r="AG16" s="53">
        <v>173.5</v>
      </c>
      <c r="AH16" s="54"/>
      <c r="AI16" s="53">
        <v>347.5</v>
      </c>
      <c r="AJ16" s="55">
        <v>366.1</v>
      </c>
      <c r="AK16" s="53">
        <v>228.1</v>
      </c>
      <c r="AL16" s="54"/>
      <c r="AM16" s="53">
        <v>340.4</v>
      </c>
      <c r="AN16" s="55">
        <v>391.9</v>
      </c>
      <c r="AO16" s="53">
        <v>215.7</v>
      </c>
      <c r="AP16" s="54"/>
      <c r="AQ16" s="53">
        <v>134.0</v>
      </c>
      <c r="AR16" s="54">
        <f t="shared" ref="AR16:AS16" si="8">F16</f>
        <v>78</v>
      </c>
      <c r="AS16" s="56">
        <f t="shared" si="8"/>
        <v>16.7</v>
      </c>
      <c r="AT16" s="54"/>
      <c r="AU16" s="54">
        <f t="shared" ref="AU16:AW16" si="9">L16</f>
        <v>139</v>
      </c>
      <c r="AV16" s="54">
        <f t="shared" si="9"/>
        <v>77</v>
      </c>
      <c r="AW16" s="54">
        <f t="shared" si="9"/>
        <v>19.1</v>
      </c>
      <c r="AX16" s="54"/>
      <c r="AY16" s="53">
        <v>134.0</v>
      </c>
      <c r="AZ16" s="54"/>
      <c r="BA16" s="54"/>
      <c r="BB16" s="54"/>
      <c r="BC16" s="89"/>
      <c r="BD16" s="53"/>
      <c r="BE16" s="53">
        <v>33.0</v>
      </c>
      <c r="BF16" s="53">
        <v>226.0</v>
      </c>
      <c r="BG16" s="53">
        <v>2.5</v>
      </c>
      <c r="BH16" s="54"/>
      <c r="BI16" s="53">
        <v>22.0</v>
      </c>
      <c r="BJ16" s="53">
        <v>85.0</v>
      </c>
      <c r="BK16" s="53">
        <v>59.0</v>
      </c>
      <c r="BL16" s="89"/>
      <c r="BM16" s="58">
        <v>346.0</v>
      </c>
      <c r="BN16" s="58">
        <v>146.0</v>
      </c>
      <c r="BO16" s="58">
        <v>259.0</v>
      </c>
      <c r="BP16" s="58">
        <v>13.0</v>
      </c>
      <c r="BQ16" s="59"/>
      <c r="BR16" s="58">
        <v>6.0</v>
      </c>
      <c r="BS16" s="58">
        <v>57.0</v>
      </c>
      <c r="BT16" s="58">
        <v>54.0</v>
      </c>
      <c r="BU16" s="59">
        <f t="shared" ref="BU16:BU33" si="13">BM16</f>
        <v>346</v>
      </c>
      <c r="BV16" s="58">
        <v>286.0</v>
      </c>
      <c r="BW16" s="58">
        <v>168.0</v>
      </c>
      <c r="BX16" s="58">
        <v>31.0</v>
      </c>
      <c r="BY16" s="58">
        <v>339.0</v>
      </c>
      <c r="BZ16" s="58">
        <v>304.0</v>
      </c>
      <c r="CA16" s="58">
        <v>168.0</v>
      </c>
      <c r="CB16" s="58">
        <v>30.0</v>
      </c>
      <c r="CC16" s="58">
        <v>346.0</v>
      </c>
      <c r="CD16" s="58">
        <v>280.0</v>
      </c>
      <c r="CE16" s="58">
        <v>160.0</v>
      </c>
      <c r="CF16" s="58">
        <v>10.0</v>
      </c>
      <c r="CG16" s="58">
        <v>338.0</v>
      </c>
      <c r="CH16" s="58">
        <v>288.0</v>
      </c>
      <c r="CI16" s="58">
        <v>160.0</v>
      </c>
      <c r="CJ16" s="58">
        <v>7.0</v>
      </c>
      <c r="CK16" s="58">
        <v>352.0</v>
      </c>
      <c r="CL16" s="58">
        <v>133.0</v>
      </c>
      <c r="CM16" s="58">
        <v>89.0</v>
      </c>
      <c r="CN16" s="58">
        <v>6.0</v>
      </c>
      <c r="CO16" s="58">
        <v>336.0</v>
      </c>
      <c r="CP16" s="58">
        <v>276.0</v>
      </c>
      <c r="CQ16" s="58">
        <v>137.0</v>
      </c>
      <c r="CR16" s="58">
        <v>8.0</v>
      </c>
      <c r="CS16" s="58">
        <v>339.0</v>
      </c>
      <c r="CT16" s="58">
        <v>265.0</v>
      </c>
      <c r="CU16" s="58">
        <v>167.0</v>
      </c>
      <c r="CV16" s="58">
        <v>74.0</v>
      </c>
      <c r="CW16" s="58">
        <v>344.0</v>
      </c>
      <c r="CX16" s="58">
        <v>183.0</v>
      </c>
      <c r="CY16" s="58">
        <v>93.0</v>
      </c>
      <c r="CZ16" s="58">
        <v>52.0</v>
      </c>
      <c r="DA16" s="58">
        <v>328.0</v>
      </c>
      <c r="DB16" s="58">
        <v>189.0</v>
      </c>
      <c r="DC16" s="58">
        <v>92.0</v>
      </c>
      <c r="DD16" s="58">
        <v>46.0</v>
      </c>
      <c r="DE16" s="59">
        <f t="shared" si="6"/>
        <v>146</v>
      </c>
      <c r="DF16" s="58">
        <v>35.0</v>
      </c>
      <c r="DG16" s="59">
        <f t="shared" ref="DG16:DH16" si="10">BO16</f>
        <v>259</v>
      </c>
      <c r="DH16" s="59">
        <f t="shared" si="10"/>
        <v>13</v>
      </c>
      <c r="DI16" s="59"/>
      <c r="DJ16" s="58">
        <v>7.0</v>
      </c>
      <c r="DK16" s="58">
        <v>61.0</v>
      </c>
      <c r="DL16" s="58">
        <v>54.0</v>
      </c>
      <c r="DM16" s="89"/>
      <c r="DN16" s="61">
        <v>344.0</v>
      </c>
      <c r="DO16" s="61">
        <v>142.0</v>
      </c>
      <c r="DP16" s="61">
        <v>29.73</v>
      </c>
      <c r="DQ16" s="61">
        <v>17.69</v>
      </c>
      <c r="DR16" s="61">
        <v>3.51</v>
      </c>
      <c r="DS16" s="61">
        <v>8.0</v>
      </c>
      <c r="DT16" s="61">
        <v>35.0</v>
      </c>
      <c r="DU16" s="61">
        <v>44.5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342.0</v>
      </c>
      <c r="EF16" s="63">
        <v>137.0</v>
      </c>
      <c r="EG16" s="63">
        <v>87.0</v>
      </c>
      <c r="EH16" s="63">
        <v>3.7</v>
      </c>
      <c r="EI16" s="64"/>
      <c r="EJ16" s="63">
        <v>9.0</v>
      </c>
      <c r="EK16" s="63">
        <v>46.0</v>
      </c>
      <c r="EL16" s="63">
        <v>48.0</v>
      </c>
      <c r="EM16" s="64"/>
      <c r="EN16" s="63">
        <v>105.0</v>
      </c>
      <c r="EO16" s="63">
        <v>4.7</v>
      </c>
      <c r="EP16" s="64"/>
      <c r="EQ16" s="63">
        <v>9.0</v>
      </c>
      <c r="ER16" s="63">
        <v>46.0</v>
      </c>
      <c r="ES16" s="63">
        <v>48.0</v>
      </c>
      <c r="ET16" s="63">
        <v>342.0</v>
      </c>
      <c r="EU16" s="63">
        <v>234.0</v>
      </c>
      <c r="EV16" s="63">
        <v>137.5</v>
      </c>
      <c r="EW16" s="63">
        <v>-1.5</v>
      </c>
      <c r="EX16" s="63">
        <v>341.0</v>
      </c>
      <c r="EY16" s="63">
        <v>0.0</v>
      </c>
      <c r="EZ16" s="63">
        <v>0.0</v>
      </c>
      <c r="FA16" s="63">
        <v>0.0</v>
      </c>
      <c r="FB16" s="63">
        <v>341.0</v>
      </c>
      <c r="FC16" s="63">
        <v>237.0</v>
      </c>
      <c r="FD16" s="63">
        <v>138.0</v>
      </c>
      <c r="FE16" s="63">
        <v>-0.9</v>
      </c>
      <c r="FF16" s="63">
        <v>340.0</v>
      </c>
      <c r="FG16" s="63">
        <v>0.0</v>
      </c>
      <c r="FH16" s="63">
        <v>0.0</v>
      </c>
      <c r="FI16" s="63">
        <v>0.0</v>
      </c>
      <c r="FJ16" s="63">
        <v>339.0</v>
      </c>
      <c r="FK16" s="63">
        <v>221.0</v>
      </c>
      <c r="FL16" s="63">
        <v>127.4</v>
      </c>
      <c r="FM16" s="64"/>
      <c r="FN16" s="63">
        <v>342.0</v>
      </c>
      <c r="FO16" s="63">
        <v>200.0</v>
      </c>
      <c r="FP16" s="63">
        <v>127.8</v>
      </c>
      <c r="FQ16" s="63">
        <v>7.8</v>
      </c>
      <c r="FR16" s="63">
        <v>137.0</v>
      </c>
      <c r="FS16" s="63">
        <v>109.0</v>
      </c>
      <c r="FT16" s="63">
        <v>17.71</v>
      </c>
      <c r="FU16" s="64"/>
      <c r="FV16" s="63">
        <v>137.0</v>
      </c>
      <c r="FW16" s="64"/>
      <c r="FX16" s="64"/>
      <c r="FY16" s="64"/>
      <c r="FZ16" s="89"/>
      <c r="GA16" s="65">
        <v>342.0</v>
      </c>
      <c r="GB16" s="66">
        <v>335.87</v>
      </c>
      <c r="GC16" s="66">
        <v>195.66</v>
      </c>
      <c r="GD16" s="66">
        <v>19.43</v>
      </c>
      <c r="GE16" s="65">
        <v>342.0</v>
      </c>
      <c r="GF16" s="66">
        <v>344.66</v>
      </c>
      <c r="GG16" s="66">
        <v>195.15</v>
      </c>
      <c r="GH16" s="66">
        <v>22.53</v>
      </c>
      <c r="GI16" s="65">
        <v>342.0</v>
      </c>
      <c r="GJ16" s="66">
        <v>195.04</v>
      </c>
      <c r="GK16" s="66">
        <v>-113.49</v>
      </c>
      <c r="GL16" s="66">
        <v>-14.91</v>
      </c>
      <c r="GM16" s="65">
        <v>342.0</v>
      </c>
      <c r="GN16" s="66">
        <v>213.66</v>
      </c>
      <c r="GO16" s="66">
        <v>-113.16</v>
      </c>
      <c r="GP16" s="66">
        <v>-21.69</v>
      </c>
      <c r="GQ16" s="65">
        <v>342.0</v>
      </c>
      <c r="GR16" s="66">
        <v>161.49</v>
      </c>
      <c r="GS16" s="66">
        <v>-85.35</v>
      </c>
      <c r="GT16" s="66">
        <v>0.0</v>
      </c>
      <c r="GU16" s="65">
        <v>342.0</v>
      </c>
      <c r="GV16" s="66">
        <v>144.63</v>
      </c>
      <c r="GW16" s="66">
        <v>-82.42</v>
      </c>
      <c r="GX16" s="66">
        <v>-4.36</v>
      </c>
      <c r="GY16" s="89"/>
      <c r="GZ16" s="67" t="s">
        <v>91</v>
      </c>
      <c r="HA16" s="67" t="s">
        <v>92</v>
      </c>
      <c r="HB16" s="68">
        <v>110.0</v>
      </c>
      <c r="HC16" s="68">
        <v>5.5</v>
      </c>
      <c r="HD16" s="68">
        <v>2.2</v>
      </c>
      <c r="HE16" s="69">
        <v>8.0</v>
      </c>
      <c r="HF16" s="70">
        <v>48.0</v>
      </c>
      <c r="HG16" s="70">
        <v>46.0</v>
      </c>
      <c r="HH16" s="67" t="s">
        <v>91</v>
      </c>
      <c r="HI16" s="67" t="s">
        <v>92</v>
      </c>
      <c r="HJ16" s="68">
        <v>96.0</v>
      </c>
      <c r="HK16" s="68">
        <v>4.8</v>
      </c>
      <c r="HL16" s="68">
        <v>1.92</v>
      </c>
      <c r="HM16" s="69">
        <v>5.0</v>
      </c>
      <c r="HN16" s="69">
        <v>58.0</v>
      </c>
      <c r="HO16" s="69">
        <v>58.0</v>
      </c>
      <c r="HP16" s="67" t="s">
        <v>91</v>
      </c>
      <c r="HQ16" s="67" t="s">
        <v>92</v>
      </c>
      <c r="HR16" s="68">
        <v>249.0</v>
      </c>
      <c r="HS16" s="68">
        <v>12.45</v>
      </c>
      <c r="HT16" s="68">
        <v>6.225</v>
      </c>
      <c r="HU16" s="69">
        <v>7.0</v>
      </c>
      <c r="HV16" s="70">
        <v>50.0</v>
      </c>
      <c r="HW16" s="70">
        <v>50.0</v>
      </c>
      <c r="HX16" s="89"/>
      <c r="HY16" s="72">
        <v>135.0</v>
      </c>
      <c r="HZ16" s="72">
        <v>33.0</v>
      </c>
      <c r="IA16" s="72">
        <v>92.0</v>
      </c>
      <c r="IB16" s="72">
        <v>4.6</v>
      </c>
      <c r="IC16" s="73"/>
      <c r="ID16" s="72">
        <v>2.0</v>
      </c>
      <c r="IE16" s="72">
        <v>58.0</v>
      </c>
      <c r="IF16" s="72">
        <v>48.0</v>
      </c>
      <c r="IG16" s="89"/>
      <c r="IH16" s="74">
        <v>140.0</v>
      </c>
      <c r="II16" s="74">
        <v>32.3</v>
      </c>
      <c r="IJ16" s="74">
        <v>184.0</v>
      </c>
      <c r="IK16" s="74">
        <v>9.3</v>
      </c>
      <c r="IL16" s="74">
        <v>10.1</v>
      </c>
      <c r="IM16" s="74">
        <v>4.0</v>
      </c>
      <c r="IN16" s="75">
        <v>47.0</v>
      </c>
      <c r="IO16" s="75">
        <v>46.0</v>
      </c>
      <c r="IP16" s="74">
        <v>140.0</v>
      </c>
      <c r="IQ16" s="74">
        <v>33.8</v>
      </c>
      <c r="IR16" s="74">
        <v>3.0</v>
      </c>
      <c r="IS16" s="74">
        <v>0.2</v>
      </c>
      <c r="IT16" s="74">
        <v>0.3</v>
      </c>
      <c r="IU16" s="74">
        <v>12.0</v>
      </c>
      <c r="IV16" s="74">
        <v>48.0</v>
      </c>
      <c r="IW16" s="74">
        <v>47.0</v>
      </c>
      <c r="IX16" s="89"/>
      <c r="IY16" s="76">
        <v>141.37</v>
      </c>
      <c r="IZ16" s="76">
        <v>35.51</v>
      </c>
      <c r="JA16" s="76">
        <v>300.02</v>
      </c>
      <c r="JB16" s="76">
        <v>15.0</v>
      </c>
      <c r="JC16" s="76">
        <v>4.67</v>
      </c>
      <c r="JD16" s="76">
        <v>3.0</v>
      </c>
      <c r="JE16" s="76">
        <v>54.48</v>
      </c>
      <c r="JF16" s="76">
        <v>45.61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136.0</v>
      </c>
      <c r="JQ16" s="78">
        <v>32.5</v>
      </c>
      <c r="JR16" s="78">
        <v>0.0</v>
      </c>
      <c r="JS16" s="78">
        <v>0.0</v>
      </c>
      <c r="JT16" s="78">
        <v>0.0</v>
      </c>
      <c r="JU16" s="78">
        <v>2.0</v>
      </c>
      <c r="JV16" s="78">
        <v>33.0</v>
      </c>
      <c r="JW16" s="78">
        <v>33.0</v>
      </c>
      <c r="JX16" s="78">
        <v>136.0</v>
      </c>
      <c r="JY16" s="78">
        <v>34.0</v>
      </c>
      <c r="JZ16" s="78">
        <v>116.0</v>
      </c>
      <c r="KA16" s="78">
        <v>6.1</v>
      </c>
      <c r="KB16" s="78">
        <v>2.3</v>
      </c>
      <c r="KC16" s="78">
        <v>2.0</v>
      </c>
      <c r="KD16" s="78">
        <v>44.0</v>
      </c>
      <c r="KE16" s="78">
        <v>43.0</v>
      </c>
      <c r="KF16" s="89"/>
      <c r="KG16" s="79" t="s">
        <v>94</v>
      </c>
      <c r="KH16" s="79" t="s">
        <v>94</v>
      </c>
      <c r="KI16" s="79" t="s">
        <v>94</v>
      </c>
      <c r="KJ16" s="79" t="s">
        <v>94</v>
      </c>
      <c r="KK16" s="80"/>
      <c r="KL16" s="79">
        <v>1.0</v>
      </c>
      <c r="KM16" s="79" t="s">
        <v>94</v>
      </c>
      <c r="KN16" s="79" t="s">
        <v>94</v>
      </c>
      <c r="KO16" s="79">
        <v>135.0</v>
      </c>
      <c r="KP16" s="79">
        <v>32.0</v>
      </c>
      <c r="KQ16" s="79">
        <v>134.0</v>
      </c>
      <c r="KR16" s="79">
        <v>7.2</v>
      </c>
      <c r="KS16" s="80"/>
      <c r="KT16" s="79">
        <v>1.0</v>
      </c>
      <c r="KU16" s="79">
        <v>40.0</v>
      </c>
      <c r="KV16" s="79">
        <v>38.0</v>
      </c>
      <c r="KW16" s="89"/>
      <c r="KX16" s="81">
        <v>131.0</v>
      </c>
      <c r="KY16" s="81">
        <v>33.0</v>
      </c>
      <c r="KZ16" s="81">
        <v>157.0</v>
      </c>
      <c r="LA16" s="81">
        <v>7.7</v>
      </c>
      <c r="LB16" s="81">
        <v>2.0</v>
      </c>
      <c r="LC16" s="81">
        <v>3.0</v>
      </c>
      <c r="LD16" s="81">
        <v>49.0</v>
      </c>
      <c r="LE16" s="81">
        <v>49.0</v>
      </c>
      <c r="LF16" s="81">
        <v>131.0</v>
      </c>
      <c r="LG16" s="81">
        <v>33.0</v>
      </c>
      <c r="LH16" s="81">
        <v>376.0</v>
      </c>
      <c r="LI16" s="81">
        <v>18.4</v>
      </c>
      <c r="LJ16" s="81">
        <v>5.0</v>
      </c>
      <c r="LK16" s="81">
        <v>5.0</v>
      </c>
      <c r="LL16" s="81">
        <v>48.0</v>
      </c>
      <c r="LM16" s="81">
        <v>50.0</v>
      </c>
      <c r="LN16" s="89"/>
      <c r="LO16" s="85">
        <v>334.0</v>
      </c>
      <c r="LP16" s="85">
        <v>195.0</v>
      </c>
      <c r="LQ16" s="85">
        <v>109.0</v>
      </c>
      <c r="LR16" s="85">
        <v>73.0</v>
      </c>
      <c r="LS16" s="85">
        <v>343.0</v>
      </c>
      <c r="LT16" s="83">
        <v>55.0</v>
      </c>
      <c r="LU16" s="83">
        <v>1.0</v>
      </c>
      <c r="LV16" s="83">
        <v>144.0</v>
      </c>
      <c r="LW16" s="83">
        <v>67.0</v>
      </c>
      <c r="LX16" s="83">
        <v>45.0</v>
      </c>
      <c r="LY16" s="83">
        <v>41.0</v>
      </c>
      <c r="LZ16" s="83">
        <v>10.0</v>
      </c>
      <c r="MA16" s="83">
        <v>61.0</v>
      </c>
      <c r="MB16" s="83">
        <v>11.6</v>
      </c>
      <c r="MC16" s="83">
        <v>145.0</v>
      </c>
      <c r="MD16" s="83">
        <v>133.0</v>
      </c>
      <c r="ME16" s="83">
        <v>54.0</v>
      </c>
      <c r="MF16" s="83">
        <v>45.0</v>
      </c>
      <c r="MG16" s="83">
        <v>8.0</v>
      </c>
      <c r="MH16" s="84" t="s">
        <v>95</v>
      </c>
      <c r="MI16" s="84" t="s">
        <v>95</v>
      </c>
      <c r="MJ16" s="84" t="s">
        <v>95</v>
      </c>
      <c r="MK16" s="84" t="s">
        <v>95</v>
      </c>
      <c r="ML16" s="83">
        <v>40.0</v>
      </c>
      <c r="MM16" s="85">
        <v>40.0</v>
      </c>
      <c r="MN16" s="83">
        <v>5.0</v>
      </c>
      <c r="MO16" s="86"/>
      <c r="MP16" s="87"/>
      <c r="MQ16" s="87"/>
      <c r="MR16" s="87"/>
      <c r="MS16" s="87"/>
      <c r="MT16" s="83">
        <v>2.2</v>
      </c>
      <c r="MU16" s="83">
        <v>0.0</v>
      </c>
      <c r="MV16" s="83">
        <v>42.0</v>
      </c>
      <c r="MW16" s="83">
        <v>36.0</v>
      </c>
      <c r="MX16" s="83">
        <v>34.0</v>
      </c>
      <c r="MY16" s="88" t="s">
        <v>96</v>
      </c>
      <c r="MZ16" s="83">
        <v>5.0</v>
      </c>
      <c r="NA16" s="87"/>
      <c r="NB16" s="83">
        <v>9.1</v>
      </c>
      <c r="NC16" s="83">
        <v>3.2</v>
      </c>
      <c r="ND16" s="83">
        <v>158.0</v>
      </c>
      <c r="NE16" s="83">
        <v>36.0</v>
      </c>
      <c r="NF16" s="83">
        <v>44.0</v>
      </c>
      <c r="NG16" s="83">
        <v>45.0</v>
      </c>
      <c r="NH16" s="83">
        <v>6.0</v>
      </c>
      <c r="NI16" s="87"/>
      <c r="NJ16" s="88" t="s">
        <v>95</v>
      </c>
      <c r="NK16" s="88" t="s">
        <v>95</v>
      </c>
      <c r="NL16" s="88" t="s">
        <v>95</v>
      </c>
      <c r="NM16" s="88" t="s">
        <v>95</v>
      </c>
      <c r="NN16" s="83">
        <v>44.0</v>
      </c>
      <c r="NO16" s="83">
        <v>49.0</v>
      </c>
      <c r="NP16" s="83">
        <v>4.0</v>
      </c>
    </row>
    <row r="17" ht="14.25" customHeight="1">
      <c r="A17" s="49">
        <v>0.166666666666667</v>
      </c>
      <c r="B17" s="50"/>
      <c r="C17" s="51">
        <v>50.27</v>
      </c>
      <c r="D17" s="52">
        <v>340.0</v>
      </c>
      <c r="E17" s="91">
        <v>136.0</v>
      </c>
      <c r="F17" s="53">
        <v>68.0</v>
      </c>
      <c r="G17" s="53">
        <v>14.9</v>
      </c>
      <c r="H17" s="54"/>
      <c r="I17" s="53">
        <v>6.0</v>
      </c>
      <c r="J17" s="53">
        <v>48.0</v>
      </c>
      <c r="K17" s="53">
        <v>47.0</v>
      </c>
      <c r="L17" s="53">
        <v>140.0</v>
      </c>
      <c r="M17" s="53">
        <v>75.0</v>
      </c>
      <c r="N17" s="53">
        <v>18.7</v>
      </c>
      <c r="O17" s="54"/>
      <c r="P17" s="53">
        <v>6.0</v>
      </c>
      <c r="Q17" s="53">
        <v>54.0</v>
      </c>
      <c r="R17" s="53">
        <v>48.0</v>
      </c>
      <c r="S17" s="53">
        <v>345.2</v>
      </c>
      <c r="T17" s="53">
        <v>174.1</v>
      </c>
      <c r="U17" s="53">
        <v>106.4</v>
      </c>
      <c r="V17" s="54"/>
      <c r="W17" s="53">
        <v>378.6</v>
      </c>
      <c r="X17" s="55">
        <v>106.7</v>
      </c>
      <c r="Y17" s="53">
        <v>62.7</v>
      </c>
      <c r="Z17" s="54"/>
      <c r="AA17" s="53">
        <v>344.9</v>
      </c>
      <c r="AB17" s="53">
        <v>318.8</v>
      </c>
      <c r="AC17" s="53">
        <v>207.7</v>
      </c>
      <c r="AD17" s="54"/>
      <c r="AE17" s="53">
        <v>344.7</v>
      </c>
      <c r="AF17" s="53">
        <v>353.3</v>
      </c>
      <c r="AG17" s="53">
        <v>187.9</v>
      </c>
      <c r="AH17" s="54"/>
      <c r="AI17" s="53">
        <v>350.6</v>
      </c>
      <c r="AJ17" s="55">
        <v>365.3</v>
      </c>
      <c r="AK17" s="53">
        <v>230.8</v>
      </c>
      <c r="AL17" s="54"/>
      <c r="AM17" s="53">
        <v>343.2</v>
      </c>
      <c r="AN17" s="55">
        <v>387.9</v>
      </c>
      <c r="AO17" s="53">
        <v>218.7</v>
      </c>
      <c r="AP17" s="54"/>
      <c r="AQ17" s="53">
        <v>136.0</v>
      </c>
      <c r="AR17" s="54">
        <f t="shared" ref="AR17:AS17" si="11">F17</f>
        <v>68</v>
      </c>
      <c r="AS17" s="56">
        <f t="shared" si="11"/>
        <v>14.9</v>
      </c>
      <c r="AT17" s="54"/>
      <c r="AU17" s="54">
        <f t="shared" ref="AU17:AW17" si="12">L17</f>
        <v>140</v>
      </c>
      <c r="AV17" s="54">
        <f t="shared" si="12"/>
        <v>75</v>
      </c>
      <c r="AW17" s="54">
        <f t="shared" si="12"/>
        <v>18.7</v>
      </c>
      <c r="AX17" s="54"/>
      <c r="AY17" s="53">
        <v>136.0</v>
      </c>
      <c r="AZ17" s="54"/>
      <c r="BA17" s="54"/>
      <c r="BB17" s="54"/>
      <c r="BC17" s="89"/>
      <c r="BD17" s="53"/>
      <c r="BE17" s="53">
        <v>33.0</v>
      </c>
      <c r="BF17" s="53">
        <v>217.0</v>
      </c>
      <c r="BG17" s="53">
        <v>2.5</v>
      </c>
      <c r="BH17" s="54"/>
      <c r="BI17" s="53">
        <v>22.0</v>
      </c>
      <c r="BJ17" s="53">
        <v>85.0</v>
      </c>
      <c r="BK17" s="53">
        <v>59.0</v>
      </c>
      <c r="BL17" s="89"/>
      <c r="BM17" s="58">
        <v>346.0</v>
      </c>
      <c r="BN17" s="58">
        <v>147.0</v>
      </c>
      <c r="BO17" s="58">
        <v>272.0</v>
      </c>
      <c r="BP17" s="58">
        <v>13.6</v>
      </c>
      <c r="BQ17" s="59"/>
      <c r="BR17" s="58">
        <v>6.0</v>
      </c>
      <c r="BS17" s="58">
        <v>57.0</v>
      </c>
      <c r="BT17" s="58">
        <v>56.0</v>
      </c>
      <c r="BU17" s="59">
        <f t="shared" si="13"/>
        <v>346</v>
      </c>
      <c r="BV17" s="58">
        <v>288.0</v>
      </c>
      <c r="BW17" s="58">
        <v>169.0</v>
      </c>
      <c r="BX17" s="58">
        <v>36.0</v>
      </c>
      <c r="BY17" s="58">
        <v>339.0</v>
      </c>
      <c r="BZ17" s="58">
        <v>305.0</v>
      </c>
      <c r="CA17" s="58">
        <v>168.0</v>
      </c>
      <c r="CB17" s="58">
        <v>34.0</v>
      </c>
      <c r="CC17" s="58">
        <v>345.0</v>
      </c>
      <c r="CD17" s="58">
        <v>260.0</v>
      </c>
      <c r="CE17" s="58">
        <v>156.0</v>
      </c>
      <c r="CF17" s="58">
        <v>4.0</v>
      </c>
      <c r="CG17" s="58">
        <v>338.0</v>
      </c>
      <c r="CH17" s="58">
        <v>256.0</v>
      </c>
      <c r="CI17" s="58">
        <v>154.0</v>
      </c>
      <c r="CJ17" s="58">
        <v>5.0</v>
      </c>
      <c r="CK17" s="58">
        <v>352.0</v>
      </c>
      <c r="CL17" s="58">
        <v>128.0</v>
      </c>
      <c r="CM17" s="58">
        <v>85.0</v>
      </c>
      <c r="CN17" s="58">
        <v>7.0</v>
      </c>
      <c r="CO17" s="58">
        <v>336.0</v>
      </c>
      <c r="CP17" s="58">
        <v>264.0</v>
      </c>
      <c r="CQ17" s="58">
        <v>130.0</v>
      </c>
      <c r="CR17" s="58">
        <v>9.0</v>
      </c>
      <c r="CS17" s="58">
        <v>339.0</v>
      </c>
      <c r="CT17" s="58">
        <v>256.0</v>
      </c>
      <c r="CU17" s="58">
        <v>161.0</v>
      </c>
      <c r="CV17" s="58">
        <v>72.0</v>
      </c>
      <c r="CW17" s="58">
        <v>346.0</v>
      </c>
      <c r="CX17" s="58">
        <v>198.0</v>
      </c>
      <c r="CY17" s="58">
        <v>98.0</v>
      </c>
      <c r="CZ17" s="58">
        <v>57.0</v>
      </c>
      <c r="DA17" s="58">
        <v>328.0</v>
      </c>
      <c r="DB17" s="58">
        <v>207.0</v>
      </c>
      <c r="DC17" s="58">
        <v>100.0</v>
      </c>
      <c r="DD17" s="58">
        <v>53.0</v>
      </c>
      <c r="DE17" s="59">
        <f t="shared" si="6"/>
        <v>147</v>
      </c>
      <c r="DF17" s="58">
        <v>35.0</v>
      </c>
      <c r="DG17" s="59">
        <f t="shared" ref="DG17:DH17" si="14">BO17</f>
        <v>272</v>
      </c>
      <c r="DH17" s="59">
        <f t="shared" si="14"/>
        <v>13.6</v>
      </c>
      <c r="DI17" s="59"/>
      <c r="DJ17" s="58">
        <v>7.0</v>
      </c>
      <c r="DK17" s="58">
        <v>62.0</v>
      </c>
      <c r="DL17" s="58">
        <v>54.0</v>
      </c>
      <c r="DM17" s="89"/>
      <c r="DN17" s="61">
        <v>344.0</v>
      </c>
      <c r="DO17" s="61">
        <v>142.0</v>
      </c>
      <c r="DP17" s="61">
        <v>29.45</v>
      </c>
      <c r="DQ17" s="61">
        <v>16.96</v>
      </c>
      <c r="DR17" s="61">
        <v>3.44</v>
      </c>
      <c r="DS17" s="61">
        <v>8.0</v>
      </c>
      <c r="DT17" s="61">
        <v>34.0</v>
      </c>
      <c r="DU17" s="61">
        <v>44.0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342.0</v>
      </c>
      <c r="EF17" s="63">
        <v>137.0</v>
      </c>
      <c r="EG17" s="63">
        <v>87.0</v>
      </c>
      <c r="EH17" s="63">
        <v>3.7</v>
      </c>
      <c r="EI17" s="64"/>
      <c r="EJ17" s="63">
        <v>9.0</v>
      </c>
      <c r="EK17" s="63">
        <v>46.0</v>
      </c>
      <c r="EL17" s="63">
        <v>48.0</v>
      </c>
      <c r="EM17" s="64"/>
      <c r="EN17" s="63">
        <v>106.0</v>
      </c>
      <c r="EO17" s="63">
        <v>4.7</v>
      </c>
      <c r="EP17" s="64"/>
      <c r="EQ17" s="63">
        <v>9.0</v>
      </c>
      <c r="ER17" s="63">
        <v>46.0</v>
      </c>
      <c r="ES17" s="63">
        <v>48.0</v>
      </c>
      <c r="ET17" s="63">
        <v>342.0</v>
      </c>
      <c r="EU17" s="63">
        <v>234.0</v>
      </c>
      <c r="EV17" s="63">
        <v>137.5</v>
      </c>
      <c r="EW17" s="63">
        <v>-0.5</v>
      </c>
      <c r="EX17" s="63">
        <v>342.0</v>
      </c>
      <c r="EY17" s="63">
        <v>0.0</v>
      </c>
      <c r="EZ17" s="63">
        <v>0.0</v>
      </c>
      <c r="FA17" s="63">
        <v>0.0</v>
      </c>
      <c r="FB17" s="63">
        <v>342.0</v>
      </c>
      <c r="FC17" s="63">
        <v>237.0</v>
      </c>
      <c r="FD17" s="63">
        <v>138.0</v>
      </c>
      <c r="FE17" s="63">
        <v>-0.4</v>
      </c>
      <c r="FF17" s="63">
        <v>341.0</v>
      </c>
      <c r="FG17" s="63">
        <v>0.0</v>
      </c>
      <c r="FH17" s="63">
        <v>0.0</v>
      </c>
      <c r="FI17" s="63">
        <v>0.0</v>
      </c>
      <c r="FJ17" s="63">
        <v>341.0</v>
      </c>
      <c r="FK17" s="63">
        <v>220.0</v>
      </c>
      <c r="FL17" s="63">
        <v>128.0</v>
      </c>
      <c r="FM17" s="64"/>
      <c r="FN17" s="63">
        <v>343.0</v>
      </c>
      <c r="FO17" s="63">
        <v>202.0</v>
      </c>
      <c r="FP17" s="63">
        <v>128.3</v>
      </c>
      <c r="FQ17" s="63">
        <v>7.1</v>
      </c>
      <c r="FR17" s="63">
        <v>137.0</v>
      </c>
      <c r="FS17" s="63">
        <v>113.0</v>
      </c>
      <c r="FT17" s="63">
        <v>16.2</v>
      </c>
      <c r="FU17" s="64"/>
      <c r="FV17" s="63">
        <v>137.0</v>
      </c>
      <c r="FW17" s="64"/>
      <c r="FX17" s="64"/>
      <c r="FY17" s="64"/>
      <c r="FZ17" s="89"/>
      <c r="GA17" s="65">
        <v>340.0</v>
      </c>
      <c r="GB17" s="66">
        <v>376.9</v>
      </c>
      <c r="GC17" s="66">
        <v>205.62</v>
      </c>
      <c r="GD17" s="66">
        <v>25.8</v>
      </c>
      <c r="GE17" s="66">
        <v>340.0</v>
      </c>
      <c r="GF17" s="66">
        <v>345.1</v>
      </c>
      <c r="GG17" s="66">
        <v>204.7</v>
      </c>
      <c r="GH17" s="66">
        <v>28.14</v>
      </c>
      <c r="GI17" s="66">
        <v>341.0</v>
      </c>
      <c r="GJ17" s="66">
        <v>194.17</v>
      </c>
      <c r="GK17" s="66">
        <v>-113.66</v>
      </c>
      <c r="GL17" s="66">
        <v>-12.23</v>
      </c>
      <c r="GM17" s="66">
        <v>342.0</v>
      </c>
      <c r="GN17" s="66">
        <v>192.55</v>
      </c>
      <c r="GO17" s="66">
        <v>-112.82</v>
      </c>
      <c r="GP17" s="66">
        <v>-20.44</v>
      </c>
      <c r="GQ17" s="66">
        <v>342.0</v>
      </c>
      <c r="GR17" s="66">
        <v>163.39</v>
      </c>
      <c r="GS17" s="66">
        <v>-85.35</v>
      </c>
      <c r="GT17" s="66">
        <v>-3.35</v>
      </c>
      <c r="GU17" s="66">
        <v>342.0</v>
      </c>
      <c r="GV17" s="66">
        <v>137.45</v>
      </c>
      <c r="GW17" s="66">
        <v>-82.08</v>
      </c>
      <c r="GX17" s="66">
        <v>-4.19</v>
      </c>
      <c r="GY17" s="89"/>
      <c r="GZ17" s="67" t="s">
        <v>91</v>
      </c>
      <c r="HA17" s="67" t="s">
        <v>92</v>
      </c>
      <c r="HB17" s="68">
        <v>109.0</v>
      </c>
      <c r="HC17" s="68">
        <v>5.45</v>
      </c>
      <c r="HD17" s="68">
        <v>2.18</v>
      </c>
      <c r="HE17" s="69">
        <v>8.0</v>
      </c>
      <c r="HF17" s="70">
        <v>48.0</v>
      </c>
      <c r="HG17" s="70">
        <v>46.0</v>
      </c>
      <c r="HH17" s="67" t="s">
        <v>91</v>
      </c>
      <c r="HI17" s="67" t="s">
        <v>92</v>
      </c>
      <c r="HJ17" s="68">
        <v>115.0</v>
      </c>
      <c r="HK17" s="68">
        <v>5.75</v>
      </c>
      <c r="HL17" s="68">
        <v>0.0</v>
      </c>
      <c r="HM17" s="69">
        <v>5.0</v>
      </c>
      <c r="HN17" s="69">
        <v>58.0</v>
      </c>
      <c r="HO17" s="69">
        <v>58.0</v>
      </c>
      <c r="HP17" s="67" t="s">
        <v>91</v>
      </c>
      <c r="HQ17" s="67" t="s">
        <v>92</v>
      </c>
      <c r="HR17" s="68">
        <v>240.0</v>
      </c>
      <c r="HS17" s="68">
        <v>12.0</v>
      </c>
      <c r="HT17" s="68">
        <v>6.0</v>
      </c>
      <c r="HU17" s="69">
        <v>7.0</v>
      </c>
      <c r="HV17" s="70">
        <v>50.0</v>
      </c>
      <c r="HW17" s="70">
        <v>50.0</v>
      </c>
      <c r="HX17" s="89"/>
      <c r="HY17" s="72">
        <v>135.0</v>
      </c>
      <c r="HZ17" s="72">
        <v>33.0</v>
      </c>
      <c r="IA17" s="72">
        <v>90.0</v>
      </c>
      <c r="IB17" s="72">
        <v>4.5</v>
      </c>
      <c r="IC17" s="73"/>
      <c r="ID17" s="72">
        <v>2.0</v>
      </c>
      <c r="IE17" s="72">
        <v>58.0</v>
      </c>
      <c r="IF17" s="72">
        <v>48.0</v>
      </c>
      <c r="IG17" s="89"/>
      <c r="IH17" s="74">
        <v>140.0</v>
      </c>
      <c r="II17" s="74">
        <v>32.7</v>
      </c>
      <c r="IJ17" s="74">
        <v>184.0</v>
      </c>
      <c r="IK17" s="74">
        <v>9.4</v>
      </c>
      <c r="IL17" s="74">
        <v>10.2</v>
      </c>
      <c r="IM17" s="74">
        <v>4.0</v>
      </c>
      <c r="IN17" s="75">
        <v>46.0</v>
      </c>
      <c r="IO17" s="75">
        <v>45.0</v>
      </c>
      <c r="IP17" s="74">
        <v>140.0</v>
      </c>
      <c r="IQ17" s="74">
        <v>35.2</v>
      </c>
      <c r="IR17" s="74">
        <v>3.0</v>
      </c>
      <c r="IS17" s="74">
        <v>0.2</v>
      </c>
      <c r="IT17" s="74">
        <v>0.3</v>
      </c>
      <c r="IU17" s="74">
        <v>12.0</v>
      </c>
      <c r="IV17" s="74">
        <v>47.0</v>
      </c>
      <c r="IW17" s="74">
        <v>46.0</v>
      </c>
      <c r="IX17" s="89"/>
      <c r="IY17" s="76">
        <v>141.42</v>
      </c>
      <c r="IZ17" s="76">
        <v>35.53</v>
      </c>
      <c r="JA17" s="76">
        <v>297.48</v>
      </c>
      <c r="JB17" s="76">
        <v>14.87</v>
      </c>
      <c r="JC17" s="76">
        <v>4.57</v>
      </c>
      <c r="JD17" s="76">
        <v>3.0</v>
      </c>
      <c r="JE17" s="76">
        <v>55.8</v>
      </c>
      <c r="JF17" s="76">
        <v>42.55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32.5</v>
      </c>
      <c r="JR17" s="78">
        <v>0.0</v>
      </c>
      <c r="JS17" s="78">
        <v>0.0</v>
      </c>
      <c r="JT17" s="78">
        <v>0.0</v>
      </c>
      <c r="JU17" s="78">
        <v>2.0</v>
      </c>
      <c r="JV17" s="78">
        <v>34.0</v>
      </c>
      <c r="JW17" s="78">
        <v>34.0</v>
      </c>
      <c r="JX17" s="78">
        <v>137.0</v>
      </c>
      <c r="JY17" s="78">
        <v>34.2</v>
      </c>
      <c r="JZ17" s="78">
        <v>113.0</v>
      </c>
      <c r="KA17" s="78">
        <v>5.9</v>
      </c>
      <c r="KB17" s="78">
        <v>2.3</v>
      </c>
      <c r="KC17" s="78">
        <v>2.0</v>
      </c>
      <c r="KD17" s="78">
        <v>43.0</v>
      </c>
      <c r="KE17" s="78">
        <v>43.0</v>
      </c>
      <c r="KF17" s="89"/>
      <c r="KG17" s="79" t="s">
        <v>94</v>
      </c>
      <c r="KH17" s="79" t="s">
        <v>94</v>
      </c>
      <c r="KI17" s="79" t="s">
        <v>94</v>
      </c>
      <c r="KJ17" s="79" t="s">
        <v>94</v>
      </c>
      <c r="KK17" s="80"/>
      <c r="KL17" s="79">
        <v>1.0</v>
      </c>
      <c r="KM17" s="79" t="s">
        <v>94</v>
      </c>
      <c r="KN17" s="79" t="s">
        <v>94</v>
      </c>
      <c r="KO17" s="79">
        <v>136.0</v>
      </c>
      <c r="KP17" s="79">
        <v>33.0</v>
      </c>
      <c r="KQ17" s="79">
        <v>105.0</v>
      </c>
      <c r="KR17" s="79">
        <v>5.7</v>
      </c>
      <c r="KS17" s="80"/>
      <c r="KT17" s="79">
        <v>1.0</v>
      </c>
      <c r="KU17" s="79">
        <v>40.0</v>
      </c>
      <c r="KV17" s="79">
        <v>38.0</v>
      </c>
      <c r="KW17" s="89"/>
      <c r="KX17" s="81">
        <v>129.0</v>
      </c>
      <c r="KY17" s="81">
        <v>32.0</v>
      </c>
      <c r="KZ17" s="81">
        <v>143.0</v>
      </c>
      <c r="LA17" s="81">
        <v>7.0</v>
      </c>
      <c r="LB17" s="81">
        <v>2.0</v>
      </c>
      <c r="LC17" s="81">
        <v>3.0</v>
      </c>
      <c r="LD17" s="81">
        <v>48.0</v>
      </c>
      <c r="LE17" s="81">
        <v>48.0</v>
      </c>
      <c r="LF17" s="81">
        <v>129.0</v>
      </c>
      <c r="LG17" s="81">
        <v>32.0</v>
      </c>
      <c r="LH17" s="81">
        <v>343.0</v>
      </c>
      <c r="LI17" s="81">
        <v>16.8</v>
      </c>
      <c r="LJ17" s="81">
        <v>5.0</v>
      </c>
      <c r="LK17" s="81">
        <v>5.0</v>
      </c>
      <c r="LL17" s="81">
        <v>49.0</v>
      </c>
      <c r="LM17" s="81">
        <v>49.0</v>
      </c>
      <c r="LN17" s="89"/>
      <c r="LO17" s="85">
        <v>335.0</v>
      </c>
      <c r="LP17" s="85">
        <v>200.0</v>
      </c>
      <c r="LQ17" s="85">
        <v>113.0</v>
      </c>
      <c r="LR17" s="85">
        <v>73.0</v>
      </c>
      <c r="LS17" s="85">
        <v>343.0</v>
      </c>
      <c r="LT17" s="83">
        <v>48.0</v>
      </c>
      <c r="LU17" s="83">
        <v>1.3</v>
      </c>
      <c r="LV17" s="83">
        <v>143.0</v>
      </c>
      <c r="LW17" s="83">
        <v>58.0</v>
      </c>
      <c r="LX17" s="83">
        <v>45.0</v>
      </c>
      <c r="LY17" s="83">
        <v>41.0</v>
      </c>
      <c r="LZ17" s="83">
        <v>10.0</v>
      </c>
      <c r="MA17" s="83">
        <v>58.0</v>
      </c>
      <c r="MB17" s="83">
        <v>12.3</v>
      </c>
      <c r="MC17" s="83">
        <v>143.0</v>
      </c>
      <c r="MD17" s="83">
        <v>124.0</v>
      </c>
      <c r="ME17" s="83">
        <v>53.0</v>
      </c>
      <c r="MF17" s="83">
        <v>45.0</v>
      </c>
      <c r="MG17" s="83">
        <v>8.0</v>
      </c>
      <c r="MH17" s="84" t="s">
        <v>95</v>
      </c>
      <c r="MI17" s="84" t="s">
        <v>95</v>
      </c>
      <c r="MJ17" s="84" t="s">
        <v>95</v>
      </c>
      <c r="MK17" s="84" t="s">
        <v>95</v>
      </c>
      <c r="ML17" s="83">
        <v>40.0</v>
      </c>
      <c r="MM17" s="85">
        <v>40.0</v>
      </c>
      <c r="MN17" s="83">
        <v>5.0</v>
      </c>
      <c r="MO17" s="86"/>
      <c r="MP17" s="87"/>
      <c r="MQ17" s="87"/>
      <c r="MR17" s="87"/>
      <c r="MS17" s="87"/>
      <c r="MT17" s="83">
        <v>2.3</v>
      </c>
      <c r="MU17" s="83">
        <v>1.0</v>
      </c>
      <c r="MV17" s="83">
        <v>43.0</v>
      </c>
      <c r="MW17" s="83">
        <v>36.0</v>
      </c>
      <c r="MX17" s="83">
        <v>35.0</v>
      </c>
      <c r="MY17" s="92" t="s">
        <v>96</v>
      </c>
      <c r="MZ17" s="83">
        <v>5.0</v>
      </c>
      <c r="NA17" s="87"/>
      <c r="NB17" s="83">
        <v>14.0</v>
      </c>
      <c r="NC17" s="83">
        <v>5.2</v>
      </c>
      <c r="ND17" s="83">
        <v>244.0</v>
      </c>
      <c r="NE17" s="83">
        <v>36.0</v>
      </c>
      <c r="NF17" s="83">
        <v>44.0</v>
      </c>
      <c r="NG17" s="83">
        <v>45.0</v>
      </c>
      <c r="NH17" s="83">
        <v>6.0</v>
      </c>
      <c r="NI17" s="87"/>
      <c r="NJ17" s="88" t="s">
        <v>95</v>
      </c>
      <c r="NK17" s="88" t="s">
        <v>95</v>
      </c>
      <c r="NL17" s="88" t="s">
        <v>95</v>
      </c>
      <c r="NM17" s="88" t="s">
        <v>95</v>
      </c>
      <c r="NN17" s="83">
        <v>44.0</v>
      </c>
      <c r="NO17" s="83">
        <v>49.0</v>
      </c>
      <c r="NP17" s="83">
        <v>4.0</v>
      </c>
    </row>
    <row r="18" ht="14.25" customHeight="1">
      <c r="A18" s="49">
        <v>0.208333333333334</v>
      </c>
      <c r="B18" s="50"/>
      <c r="C18" s="51">
        <v>50.21</v>
      </c>
      <c r="D18" s="52">
        <v>339.0</v>
      </c>
      <c r="E18" s="53">
        <v>135.0</v>
      </c>
      <c r="F18" s="53">
        <v>70.0</v>
      </c>
      <c r="G18" s="53">
        <v>15.4</v>
      </c>
      <c r="H18" s="54"/>
      <c r="I18" s="53">
        <v>6.0</v>
      </c>
      <c r="J18" s="53">
        <v>48.0</v>
      </c>
      <c r="K18" s="53">
        <v>47.0</v>
      </c>
      <c r="L18" s="53">
        <v>139.0</v>
      </c>
      <c r="M18" s="53">
        <v>79.0</v>
      </c>
      <c r="N18" s="53">
        <v>19.5</v>
      </c>
      <c r="O18" s="54"/>
      <c r="P18" s="53">
        <v>6.0</v>
      </c>
      <c r="Q18" s="53">
        <v>54.0</v>
      </c>
      <c r="R18" s="53">
        <v>48.0</v>
      </c>
      <c r="S18" s="53">
        <v>343.1</v>
      </c>
      <c r="T18" s="53">
        <v>185.8</v>
      </c>
      <c r="U18" s="53">
        <v>113.2</v>
      </c>
      <c r="V18" s="54"/>
      <c r="W18" s="53">
        <v>376.2</v>
      </c>
      <c r="X18" s="55">
        <v>112.6</v>
      </c>
      <c r="Y18" s="53">
        <v>65.7</v>
      </c>
      <c r="Z18" s="54"/>
      <c r="AA18" s="53">
        <v>342.9</v>
      </c>
      <c r="AB18" s="53">
        <v>349.4</v>
      </c>
      <c r="AC18" s="53">
        <v>227.2</v>
      </c>
      <c r="AD18" s="54"/>
      <c r="AE18" s="53">
        <v>342.9</v>
      </c>
      <c r="AF18" s="53">
        <v>392.8</v>
      </c>
      <c r="AG18" s="53">
        <v>206.6</v>
      </c>
      <c r="AH18" s="54"/>
      <c r="AI18" s="53">
        <v>348.3</v>
      </c>
      <c r="AJ18" s="55">
        <v>403.5</v>
      </c>
      <c r="AK18" s="53">
        <v>253.2</v>
      </c>
      <c r="AL18" s="54"/>
      <c r="AM18" s="53">
        <v>340.9</v>
      </c>
      <c r="AN18" s="55">
        <v>428.5</v>
      </c>
      <c r="AO18" s="53">
        <v>240.7</v>
      </c>
      <c r="AP18" s="54"/>
      <c r="AQ18" s="53">
        <v>135.0</v>
      </c>
      <c r="AR18" s="54">
        <f t="shared" ref="AR18:AS18" si="15">F18</f>
        <v>70</v>
      </c>
      <c r="AS18" s="56">
        <f t="shared" si="15"/>
        <v>15.4</v>
      </c>
      <c r="AT18" s="54"/>
      <c r="AU18" s="54">
        <f t="shared" ref="AU18:AW18" si="16">L18</f>
        <v>139</v>
      </c>
      <c r="AV18" s="54">
        <f t="shared" si="16"/>
        <v>79</v>
      </c>
      <c r="AW18" s="54">
        <f t="shared" si="16"/>
        <v>19.5</v>
      </c>
      <c r="AX18" s="54"/>
      <c r="AY18" s="53">
        <v>135.0</v>
      </c>
      <c r="AZ18" s="54"/>
      <c r="BA18" s="54"/>
      <c r="BB18" s="54"/>
      <c r="BC18" s="89"/>
      <c r="BD18" s="53"/>
      <c r="BE18" s="53">
        <v>33.0</v>
      </c>
      <c r="BF18" s="53">
        <v>234.0</v>
      </c>
      <c r="BG18" s="53">
        <v>2.6</v>
      </c>
      <c r="BH18" s="54"/>
      <c r="BI18" s="53">
        <v>22.0</v>
      </c>
      <c r="BJ18" s="53">
        <v>85.0</v>
      </c>
      <c r="BK18" s="53">
        <v>59.0</v>
      </c>
      <c r="BL18" s="89"/>
      <c r="BM18" s="58">
        <v>345.0</v>
      </c>
      <c r="BN18" s="58">
        <v>146.0</v>
      </c>
      <c r="BO18" s="58">
        <v>224.0</v>
      </c>
      <c r="BP18" s="58">
        <v>11.2</v>
      </c>
      <c r="BQ18" s="59"/>
      <c r="BR18" s="58">
        <v>6.0</v>
      </c>
      <c r="BS18" s="58">
        <v>57.0</v>
      </c>
      <c r="BT18" s="58">
        <v>55.0</v>
      </c>
      <c r="BU18" s="59">
        <f t="shared" si="13"/>
        <v>345</v>
      </c>
      <c r="BV18" s="58">
        <v>355.0</v>
      </c>
      <c r="BW18" s="58">
        <v>205.0</v>
      </c>
      <c r="BX18" s="58">
        <v>36.0</v>
      </c>
      <c r="BY18" s="58">
        <v>338.0</v>
      </c>
      <c r="BZ18" s="58">
        <v>370.0</v>
      </c>
      <c r="CA18" s="58">
        <v>206.0</v>
      </c>
      <c r="CB18" s="58">
        <v>34.0</v>
      </c>
      <c r="CC18" s="58">
        <v>346.0</v>
      </c>
      <c r="CD18" s="58">
        <v>264.0</v>
      </c>
      <c r="CE18" s="58">
        <v>154.0</v>
      </c>
      <c r="CF18" s="58">
        <v>6.0</v>
      </c>
      <c r="CG18" s="58">
        <v>337.0</v>
      </c>
      <c r="CH18" s="58">
        <v>271.0</v>
      </c>
      <c r="CI18" s="58">
        <v>151.0</v>
      </c>
      <c r="CJ18" s="58">
        <v>7.0</v>
      </c>
      <c r="CK18" s="58">
        <v>352.0</v>
      </c>
      <c r="CL18" s="58">
        <v>136.0</v>
      </c>
      <c r="CM18" s="58">
        <v>90.0</v>
      </c>
      <c r="CN18" s="58">
        <v>8.0</v>
      </c>
      <c r="CO18" s="58">
        <v>335.0</v>
      </c>
      <c r="CP18" s="58">
        <v>278.0</v>
      </c>
      <c r="CQ18" s="58">
        <v>138.0</v>
      </c>
      <c r="CR18" s="58">
        <v>10.0</v>
      </c>
      <c r="CS18" s="58">
        <v>338.0</v>
      </c>
      <c r="CT18" s="58">
        <v>269.0</v>
      </c>
      <c r="CU18" s="58">
        <v>170.0</v>
      </c>
      <c r="CV18" s="58">
        <v>72.0</v>
      </c>
      <c r="CW18" s="58">
        <v>343.0</v>
      </c>
      <c r="CX18" s="58">
        <v>228.0</v>
      </c>
      <c r="CY18" s="58">
        <v>118.0</v>
      </c>
      <c r="CZ18" s="58">
        <v>60.0</v>
      </c>
      <c r="DA18" s="58">
        <v>327.0</v>
      </c>
      <c r="DB18" s="58">
        <v>238.0</v>
      </c>
      <c r="DC18" s="58">
        <v>120.0</v>
      </c>
      <c r="DD18" s="58">
        <v>48.0</v>
      </c>
      <c r="DE18" s="59">
        <f t="shared" si="6"/>
        <v>146</v>
      </c>
      <c r="DF18" s="58">
        <v>35.0</v>
      </c>
      <c r="DG18" s="59">
        <f t="shared" ref="DG18:DG19" si="19">BO18</f>
        <v>224</v>
      </c>
      <c r="DH18" s="58">
        <v>11.2</v>
      </c>
      <c r="DI18" s="59"/>
      <c r="DJ18" s="58">
        <v>7.0</v>
      </c>
      <c r="DK18" s="58">
        <v>62.0</v>
      </c>
      <c r="DL18" s="58">
        <v>54.0</v>
      </c>
      <c r="DM18" s="89"/>
      <c r="DN18" s="61">
        <v>344.0</v>
      </c>
      <c r="DO18" s="61">
        <v>141.0</v>
      </c>
      <c r="DP18" s="61">
        <v>33.34</v>
      </c>
      <c r="DQ18" s="61">
        <v>18.91</v>
      </c>
      <c r="DR18" s="61">
        <v>4.78</v>
      </c>
      <c r="DS18" s="61">
        <v>8.0</v>
      </c>
      <c r="DT18" s="61">
        <v>37.0</v>
      </c>
      <c r="DU18" s="61">
        <v>39.7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342.0</v>
      </c>
      <c r="EF18" s="63">
        <v>137.0</v>
      </c>
      <c r="EG18" s="63">
        <v>84.0</v>
      </c>
      <c r="EH18" s="63">
        <v>3.5</v>
      </c>
      <c r="EI18" s="64"/>
      <c r="EJ18" s="63">
        <v>9.0</v>
      </c>
      <c r="EK18" s="63">
        <v>46.0</v>
      </c>
      <c r="EL18" s="63">
        <v>48.0</v>
      </c>
      <c r="EM18" s="64"/>
      <c r="EN18" s="63">
        <v>117.0</v>
      </c>
      <c r="EO18" s="63">
        <v>5.2</v>
      </c>
      <c r="EP18" s="64"/>
      <c r="EQ18" s="63">
        <v>9.0</v>
      </c>
      <c r="ER18" s="63">
        <v>46.0</v>
      </c>
      <c r="ES18" s="63">
        <v>48.0</v>
      </c>
      <c r="ET18" s="63">
        <v>342.0</v>
      </c>
      <c r="EU18" s="63">
        <v>235.0</v>
      </c>
      <c r="EV18" s="63">
        <v>137.6</v>
      </c>
      <c r="EW18" s="63">
        <v>-0.9</v>
      </c>
      <c r="EX18" s="63">
        <v>341.0</v>
      </c>
      <c r="EY18" s="63">
        <v>0.0</v>
      </c>
      <c r="EZ18" s="63">
        <v>0.0</v>
      </c>
      <c r="FA18" s="63">
        <v>0.0</v>
      </c>
      <c r="FB18" s="63">
        <v>341.0</v>
      </c>
      <c r="FC18" s="63">
        <v>238.0</v>
      </c>
      <c r="FD18" s="63">
        <v>138.0</v>
      </c>
      <c r="FE18" s="63">
        <v>-0.8</v>
      </c>
      <c r="FF18" s="63">
        <v>339.0</v>
      </c>
      <c r="FG18" s="63">
        <v>0.0</v>
      </c>
      <c r="FH18" s="63">
        <v>0.0</v>
      </c>
      <c r="FI18" s="63">
        <v>0.0</v>
      </c>
      <c r="FJ18" s="63">
        <v>340.0</v>
      </c>
      <c r="FK18" s="63">
        <v>220.0</v>
      </c>
      <c r="FL18" s="63">
        <v>126.7</v>
      </c>
      <c r="FM18" s="64"/>
      <c r="FN18" s="63">
        <v>342.0</v>
      </c>
      <c r="FO18" s="63">
        <v>200.0</v>
      </c>
      <c r="FP18" s="63">
        <v>127.3</v>
      </c>
      <c r="FQ18" s="63">
        <v>7.3</v>
      </c>
      <c r="FR18" s="63">
        <v>137.0</v>
      </c>
      <c r="FS18" s="63">
        <v>117.0</v>
      </c>
      <c r="FT18" s="63">
        <v>18.1</v>
      </c>
      <c r="FU18" s="64"/>
      <c r="FV18" s="63">
        <v>137.0</v>
      </c>
      <c r="FW18" s="64"/>
      <c r="FX18" s="64"/>
      <c r="FY18" s="64"/>
      <c r="FZ18" s="89"/>
      <c r="GA18" s="93">
        <v>340.0</v>
      </c>
      <c r="GB18" s="94">
        <v>355.21</v>
      </c>
      <c r="GC18" s="94">
        <v>222.46</v>
      </c>
      <c r="GD18" s="94">
        <v>18.43</v>
      </c>
      <c r="GE18" s="94">
        <v>339.0</v>
      </c>
      <c r="GF18" s="94">
        <v>378.37</v>
      </c>
      <c r="GG18" s="94">
        <v>220.11</v>
      </c>
      <c r="GH18" s="94">
        <v>20.86</v>
      </c>
      <c r="GI18" s="94">
        <v>339.0</v>
      </c>
      <c r="GJ18" s="94">
        <v>207.94</v>
      </c>
      <c r="GK18" s="94">
        <v>-117.51</v>
      </c>
      <c r="GL18" s="94">
        <v>-21.44</v>
      </c>
      <c r="GM18" s="94">
        <v>339.0</v>
      </c>
      <c r="GN18" s="94">
        <v>189.92</v>
      </c>
      <c r="GO18" s="94">
        <v>-117.01</v>
      </c>
      <c r="GP18" s="94">
        <v>-27.97</v>
      </c>
      <c r="GQ18" s="94">
        <v>340.0</v>
      </c>
      <c r="GR18" s="94">
        <v>166.91</v>
      </c>
      <c r="GS18" s="94">
        <v>-105.37</v>
      </c>
      <c r="GT18" s="94">
        <v>6.87</v>
      </c>
      <c r="GU18" s="94">
        <v>339.0</v>
      </c>
      <c r="GV18" s="94">
        <v>181.12</v>
      </c>
      <c r="GW18" s="94">
        <v>-104.61</v>
      </c>
      <c r="GX18" s="94">
        <v>5.28</v>
      </c>
      <c r="GY18" s="89"/>
      <c r="GZ18" s="67" t="s">
        <v>91</v>
      </c>
      <c r="HA18" s="67" t="s">
        <v>92</v>
      </c>
      <c r="HB18" s="68">
        <v>81.0</v>
      </c>
      <c r="HC18" s="68">
        <v>4.05</v>
      </c>
      <c r="HD18" s="68">
        <v>1.62</v>
      </c>
      <c r="HE18" s="69">
        <v>8.0</v>
      </c>
      <c r="HF18" s="70">
        <v>48.0</v>
      </c>
      <c r="HG18" s="69">
        <v>48.0</v>
      </c>
      <c r="HH18" s="67" t="s">
        <v>91</v>
      </c>
      <c r="HI18" s="67" t="s">
        <v>92</v>
      </c>
      <c r="HJ18" s="68">
        <v>117.0</v>
      </c>
      <c r="HK18" s="68">
        <v>5.85</v>
      </c>
      <c r="HL18" s="68">
        <v>2.34</v>
      </c>
      <c r="HM18" s="69">
        <v>5.0</v>
      </c>
      <c r="HN18" s="69">
        <v>58.0</v>
      </c>
      <c r="HO18" s="69">
        <v>58.0</v>
      </c>
      <c r="HP18" s="67" t="s">
        <v>91</v>
      </c>
      <c r="HQ18" s="67" t="s">
        <v>92</v>
      </c>
      <c r="HR18" s="68">
        <v>148.0</v>
      </c>
      <c r="HS18" s="68">
        <v>7.4</v>
      </c>
      <c r="HT18" s="68">
        <v>3.7</v>
      </c>
      <c r="HU18" s="69">
        <v>7.0</v>
      </c>
      <c r="HV18" s="70">
        <v>54.0</v>
      </c>
      <c r="HW18" s="70">
        <v>54.0</v>
      </c>
      <c r="HX18" s="89"/>
      <c r="HY18" s="72">
        <v>135.0</v>
      </c>
      <c r="HZ18" s="72">
        <v>33.0</v>
      </c>
      <c r="IA18" s="72">
        <v>88.0</v>
      </c>
      <c r="IB18" s="72">
        <v>4.4</v>
      </c>
      <c r="IC18" s="73"/>
      <c r="ID18" s="72">
        <v>2.0</v>
      </c>
      <c r="IE18" s="72">
        <v>58.0</v>
      </c>
      <c r="IF18" s="72">
        <v>48.0</v>
      </c>
      <c r="IG18" s="89"/>
      <c r="IH18" s="74">
        <v>140.0</v>
      </c>
      <c r="II18" s="74">
        <v>32.7</v>
      </c>
      <c r="IJ18" s="74">
        <v>184.0</v>
      </c>
      <c r="IK18" s="74">
        <v>9.4</v>
      </c>
      <c r="IL18" s="74">
        <v>10.2</v>
      </c>
      <c r="IM18" s="74">
        <v>4.0</v>
      </c>
      <c r="IN18" s="75">
        <v>46.0</v>
      </c>
      <c r="IO18" s="75">
        <v>45.0</v>
      </c>
      <c r="IP18" s="74">
        <v>140.0</v>
      </c>
      <c r="IQ18" s="74">
        <v>35.2</v>
      </c>
      <c r="IR18" s="74">
        <v>3.0</v>
      </c>
      <c r="IS18" s="74">
        <v>0.2</v>
      </c>
      <c r="IT18" s="74">
        <v>0.3</v>
      </c>
      <c r="IU18" s="74">
        <v>12.0</v>
      </c>
      <c r="IV18" s="74">
        <v>47.0</v>
      </c>
      <c r="IW18" s="74">
        <v>46.0</v>
      </c>
      <c r="IX18" s="89"/>
      <c r="IY18" s="76">
        <v>141.28</v>
      </c>
      <c r="IZ18" s="76">
        <v>35.37</v>
      </c>
      <c r="JA18" s="76">
        <v>335.56</v>
      </c>
      <c r="JB18" s="76">
        <v>16.77</v>
      </c>
      <c r="JC18" s="76">
        <v>5.87</v>
      </c>
      <c r="JD18" s="76">
        <v>3.0</v>
      </c>
      <c r="JE18" s="76">
        <v>53.58</v>
      </c>
      <c r="JF18" s="76">
        <v>41.56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137.0</v>
      </c>
      <c r="JQ18" s="78">
        <v>32.5</v>
      </c>
      <c r="JR18" s="78">
        <v>0.0</v>
      </c>
      <c r="JS18" s="78">
        <v>0.0</v>
      </c>
      <c r="JT18" s="78">
        <v>0.0</v>
      </c>
      <c r="JU18" s="78">
        <v>2.0</v>
      </c>
      <c r="JV18" s="78">
        <v>34.0</v>
      </c>
      <c r="JW18" s="78">
        <v>34.0</v>
      </c>
      <c r="JX18" s="78">
        <v>137.0</v>
      </c>
      <c r="JY18" s="78">
        <v>34.1</v>
      </c>
      <c r="JZ18" s="78">
        <v>115.0</v>
      </c>
      <c r="KA18" s="78">
        <v>6.0</v>
      </c>
      <c r="KB18" s="78">
        <v>2.2</v>
      </c>
      <c r="KC18" s="78">
        <v>2.0</v>
      </c>
      <c r="KD18" s="78">
        <v>43.0</v>
      </c>
      <c r="KE18" s="78">
        <v>43.0</v>
      </c>
      <c r="KF18" s="89"/>
      <c r="KG18" s="79" t="s">
        <v>94</v>
      </c>
      <c r="KH18" s="79" t="s">
        <v>94</v>
      </c>
      <c r="KI18" s="79" t="s">
        <v>94</v>
      </c>
      <c r="KJ18" s="79" t="s">
        <v>94</v>
      </c>
      <c r="KK18" s="80"/>
      <c r="KL18" s="79">
        <v>1.0</v>
      </c>
      <c r="KM18" s="79" t="s">
        <v>94</v>
      </c>
      <c r="KN18" s="79" t="s">
        <v>94</v>
      </c>
      <c r="KO18" s="79">
        <v>136.0</v>
      </c>
      <c r="KP18" s="79">
        <v>33.0</v>
      </c>
      <c r="KQ18" s="79">
        <v>142.0</v>
      </c>
      <c r="KR18" s="79">
        <v>7.8</v>
      </c>
      <c r="KS18" s="80"/>
      <c r="KT18" s="79">
        <v>1.0</v>
      </c>
      <c r="KU18" s="79">
        <v>40.0</v>
      </c>
      <c r="KV18" s="79">
        <v>38.0</v>
      </c>
      <c r="KW18" s="89"/>
      <c r="KX18" s="81">
        <v>132.0</v>
      </c>
      <c r="KY18" s="81">
        <v>33.0</v>
      </c>
      <c r="KZ18" s="81">
        <v>178.0</v>
      </c>
      <c r="LA18" s="81">
        <v>8.7</v>
      </c>
      <c r="LB18" s="81">
        <v>2.0</v>
      </c>
      <c r="LC18" s="81">
        <v>3.0</v>
      </c>
      <c r="LD18" s="81">
        <v>48.0</v>
      </c>
      <c r="LE18" s="81">
        <v>48.0</v>
      </c>
      <c r="LF18" s="81">
        <v>132.0</v>
      </c>
      <c r="LG18" s="81">
        <v>33.0</v>
      </c>
      <c r="LH18" s="81">
        <v>296.0</v>
      </c>
      <c r="LI18" s="81">
        <v>14.5</v>
      </c>
      <c r="LJ18" s="81">
        <v>5.0</v>
      </c>
      <c r="LK18" s="81">
        <v>5.0</v>
      </c>
      <c r="LL18" s="81">
        <v>49.0</v>
      </c>
      <c r="LM18" s="81">
        <v>49.0</v>
      </c>
      <c r="LN18" s="89"/>
      <c r="LO18" s="85">
        <v>335.0</v>
      </c>
      <c r="LP18" s="85">
        <v>183.0</v>
      </c>
      <c r="LQ18" s="85">
        <v>104.0</v>
      </c>
      <c r="LR18" s="85">
        <v>73.0</v>
      </c>
      <c r="LS18" s="85">
        <v>343.0</v>
      </c>
      <c r="LT18" s="83">
        <v>48.0</v>
      </c>
      <c r="LU18" s="83">
        <v>3.6</v>
      </c>
      <c r="LV18" s="83">
        <v>144.0</v>
      </c>
      <c r="LW18" s="83">
        <v>53.0</v>
      </c>
      <c r="LX18" s="83">
        <v>44.0</v>
      </c>
      <c r="LY18" s="83">
        <v>42.0</v>
      </c>
      <c r="LZ18" s="83">
        <v>10.0</v>
      </c>
      <c r="MA18" s="83">
        <v>59.0</v>
      </c>
      <c r="MB18" s="83">
        <v>0.0</v>
      </c>
      <c r="MC18" s="83">
        <v>143.0</v>
      </c>
      <c r="MD18" s="83">
        <v>136.0</v>
      </c>
      <c r="ME18" s="83">
        <v>54.0</v>
      </c>
      <c r="MF18" s="83">
        <v>45.0</v>
      </c>
      <c r="MG18" s="83">
        <v>8.0</v>
      </c>
      <c r="MH18" s="84" t="s">
        <v>95</v>
      </c>
      <c r="MI18" s="84" t="s">
        <v>95</v>
      </c>
      <c r="MJ18" s="84" t="s">
        <v>95</v>
      </c>
      <c r="MK18" s="84" t="s">
        <v>95</v>
      </c>
      <c r="ML18" s="83">
        <v>40.0</v>
      </c>
      <c r="MM18" s="85">
        <v>40.0</v>
      </c>
      <c r="MN18" s="83">
        <v>5.0</v>
      </c>
      <c r="MO18" s="86"/>
      <c r="MP18" s="87"/>
      <c r="MQ18" s="87"/>
      <c r="MR18" s="87"/>
      <c r="MS18" s="87"/>
      <c r="MT18" s="83">
        <v>3.0</v>
      </c>
      <c r="MU18" s="83">
        <v>1.0</v>
      </c>
      <c r="MV18" s="83">
        <v>60.0</v>
      </c>
      <c r="MW18" s="83">
        <v>37.0</v>
      </c>
      <c r="MX18" s="83">
        <v>36.0</v>
      </c>
      <c r="MY18" s="88" t="s">
        <v>96</v>
      </c>
      <c r="MZ18" s="83">
        <v>5.0</v>
      </c>
      <c r="NA18" s="87"/>
      <c r="NB18" s="83">
        <v>7.4</v>
      </c>
      <c r="NC18" s="83">
        <v>3.4</v>
      </c>
      <c r="ND18" s="83">
        <v>131.0</v>
      </c>
      <c r="NE18" s="83">
        <v>36.0</v>
      </c>
      <c r="NF18" s="83">
        <v>44.0</v>
      </c>
      <c r="NG18" s="83">
        <v>45.0</v>
      </c>
      <c r="NH18" s="83">
        <v>6.0</v>
      </c>
      <c r="NI18" s="87"/>
      <c r="NJ18" s="88" t="s">
        <v>95</v>
      </c>
      <c r="NK18" s="88" t="s">
        <v>95</v>
      </c>
      <c r="NL18" s="88" t="s">
        <v>95</v>
      </c>
      <c r="NM18" s="88" t="s">
        <v>95</v>
      </c>
      <c r="NN18" s="83">
        <v>44.0</v>
      </c>
      <c r="NO18" s="83">
        <v>49.0</v>
      </c>
      <c r="NP18" s="83">
        <v>4.0</v>
      </c>
    </row>
    <row r="19" ht="14.25" customHeight="1">
      <c r="A19" s="49">
        <v>0.25</v>
      </c>
      <c r="B19" s="50"/>
      <c r="C19" s="51">
        <v>50.0</v>
      </c>
      <c r="D19" s="55">
        <v>341.0</v>
      </c>
      <c r="E19" s="53">
        <v>134.0</v>
      </c>
      <c r="F19" s="53">
        <v>64.0</v>
      </c>
      <c r="G19" s="53">
        <v>14.2</v>
      </c>
      <c r="H19" s="54"/>
      <c r="I19" s="53">
        <v>6.0</v>
      </c>
      <c r="J19" s="53">
        <v>48.0</v>
      </c>
      <c r="K19" s="53">
        <v>47.0</v>
      </c>
      <c r="L19" s="53">
        <v>139.0</v>
      </c>
      <c r="M19" s="53">
        <v>86.0</v>
      </c>
      <c r="N19" s="53">
        <v>18.4</v>
      </c>
      <c r="O19" s="54"/>
      <c r="P19" s="53">
        <v>6.0</v>
      </c>
      <c r="Q19" s="53">
        <v>54.0</v>
      </c>
      <c r="R19" s="53">
        <v>48.0</v>
      </c>
      <c r="S19" s="53">
        <v>341.5</v>
      </c>
      <c r="T19" s="53">
        <v>201.2</v>
      </c>
      <c r="U19" s="53">
        <v>121.8</v>
      </c>
      <c r="V19" s="54"/>
      <c r="W19" s="53">
        <v>374.2</v>
      </c>
      <c r="X19" s="55">
        <v>125.0</v>
      </c>
      <c r="Y19" s="53">
        <v>75.2</v>
      </c>
      <c r="Z19" s="54"/>
      <c r="AA19" s="53">
        <v>340.6</v>
      </c>
      <c r="AB19" s="53">
        <v>384.3</v>
      </c>
      <c r="AC19" s="53">
        <v>212.1</v>
      </c>
      <c r="AD19" s="54"/>
      <c r="AE19" s="53">
        <v>340.9</v>
      </c>
      <c r="AF19" s="53">
        <v>379.4</v>
      </c>
      <c r="AG19" s="53">
        <v>193.7</v>
      </c>
      <c r="AH19" s="54"/>
      <c r="AI19" s="53">
        <v>346.5</v>
      </c>
      <c r="AJ19" s="55">
        <v>396.2</v>
      </c>
      <c r="AK19" s="53">
        <v>243.5</v>
      </c>
      <c r="AL19" s="54"/>
      <c r="AM19" s="53">
        <v>339.4</v>
      </c>
      <c r="AN19" s="55">
        <v>415.7</v>
      </c>
      <c r="AO19" s="53">
        <v>230.9</v>
      </c>
      <c r="AP19" s="54"/>
      <c r="AQ19" s="53">
        <v>134.0</v>
      </c>
      <c r="AR19" s="54">
        <f t="shared" ref="AR19:AS19" si="17">F19</f>
        <v>64</v>
      </c>
      <c r="AS19" s="56">
        <f t="shared" si="17"/>
        <v>14.2</v>
      </c>
      <c r="AT19" s="54"/>
      <c r="AU19" s="54">
        <f t="shared" ref="AU19:AW19" si="18">L19</f>
        <v>139</v>
      </c>
      <c r="AV19" s="54">
        <f t="shared" si="18"/>
        <v>86</v>
      </c>
      <c r="AW19" s="54">
        <f t="shared" si="18"/>
        <v>18.4</v>
      </c>
      <c r="AX19" s="54"/>
      <c r="AY19" s="53">
        <v>134.0</v>
      </c>
      <c r="AZ19" s="54"/>
      <c r="BA19" s="54"/>
      <c r="BB19" s="54"/>
      <c r="BC19" s="89"/>
      <c r="BD19" s="53"/>
      <c r="BE19" s="53">
        <v>33.0</v>
      </c>
      <c r="BF19" s="53">
        <v>272.0</v>
      </c>
      <c r="BG19" s="53">
        <v>3.1</v>
      </c>
      <c r="BH19" s="54"/>
      <c r="BI19" s="53">
        <v>22.0</v>
      </c>
      <c r="BJ19" s="53">
        <v>85.0</v>
      </c>
      <c r="BK19" s="53">
        <v>59.0</v>
      </c>
      <c r="BL19" s="89"/>
      <c r="BM19" s="58">
        <v>345.0</v>
      </c>
      <c r="BN19" s="58">
        <v>147.0</v>
      </c>
      <c r="BO19" s="59">
        <f>9+166+85</f>
        <v>260</v>
      </c>
      <c r="BP19" s="59">
        <f>260/20</f>
        <v>13</v>
      </c>
      <c r="BQ19" s="59"/>
      <c r="BR19" s="58">
        <v>6.0</v>
      </c>
      <c r="BS19" s="58">
        <v>57.0</v>
      </c>
      <c r="BT19" s="58">
        <v>55.0</v>
      </c>
      <c r="BU19" s="59">
        <f t="shared" si="13"/>
        <v>345</v>
      </c>
      <c r="BV19" s="58">
        <v>347.0</v>
      </c>
      <c r="BW19" s="58">
        <v>205.0</v>
      </c>
      <c r="BX19" s="58">
        <v>33.0</v>
      </c>
      <c r="BY19" s="58">
        <v>337.0</v>
      </c>
      <c r="BZ19" s="58">
        <v>368.0</v>
      </c>
      <c r="CA19" s="58">
        <v>204.0</v>
      </c>
      <c r="CB19" s="58">
        <v>30.0</v>
      </c>
      <c r="CC19" s="58">
        <v>346.0</v>
      </c>
      <c r="CD19" s="58">
        <v>252.0</v>
      </c>
      <c r="CE19" s="58">
        <v>144.0</v>
      </c>
      <c r="CF19" s="58">
        <v>6.0</v>
      </c>
      <c r="CG19" s="58">
        <v>338.0</v>
      </c>
      <c r="CH19" s="58">
        <v>259.0</v>
      </c>
      <c r="CI19" s="58">
        <v>144.0</v>
      </c>
      <c r="CJ19" s="58">
        <v>7.0</v>
      </c>
      <c r="CK19" s="58">
        <v>351.0</v>
      </c>
      <c r="CL19" s="58">
        <v>140.0</v>
      </c>
      <c r="CM19" s="58">
        <v>93.0</v>
      </c>
      <c r="CN19" s="58">
        <v>7.0</v>
      </c>
      <c r="CO19" s="58">
        <v>355.0</v>
      </c>
      <c r="CP19" s="58">
        <v>285.0</v>
      </c>
      <c r="CQ19" s="58">
        <v>141.0</v>
      </c>
      <c r="CR19" s="58">
        <v>8.0</v>
      </c>
      <c r="CS19" s="58">
        <v>338.0</v>
      </c>
      <c r="CT19" s="58">
        <v>278.0</v>
      </c>
      <c r="CU19" s="58">
        <v>173.0</v>
      </c>
      <c r="CV19" s="58">
        <v>78.0</v>
      </c>
      <c r="CW19" s="58">
        <v>340.0</v>
      </c>
      <c r="CX19" s="58">
        <v>210.0</v>
      </c>
      <c r="CY19" s="58">
        <v>108.0</v>
      </c>
      <c r="CZ19" s="58">
        <v>57.0</v>
      </c>
      <c r="DA19" s="58">
        <v>327.0</v>
      </c>
      <c r="DB19" s="58">
        <v>216.0</v>
      </c>
      <c r="DC19" s="58">
        <v>109.0</v>
      </c>
      <c r="DD19" s="58">
        <v>47.0</v>
      </c>
      <c r="DE19" s="59">
        <f t="shared" si="6"/>
        <v>147</v>
      </c>
      <c r="DF19" s="58">
        <v>35.0</v>
      </c>
      <c r="DG19" s="59">
        <f t="shared" si="19"/>
        <v>260</v>
      </c>
      <c r="DH19" s="59">
        <f>BP19</f>
        <v>13</v>
      </c>
      <c r="DI19" s="59"/>
      <c r="DJ19" s="58">
        <v>7.0</v>
      </c>
      <c r="DK19" s="58">
        <v>62.0</v>
      </c>
      <c r="DL19" s="58">
        <v>54.0</v>
      </c>
      <c r="DM19" s="89"/>
      <c r="DN19" s="61">
        <v>343.0</v>
      </c>
      <c r="DO19" s="61">
        <v>141.0</v>
      </c>
      <c r="DP19" s="61">
        <v>41.28</v>
      </c>
      <c r="DQ19" s="61">
        <v>23.3</v>
      </c>
      <c r="DR19" s="61">
        <v>6.12</v>
      </c>
      <c r="DS19" s="61">
        <v>8.0</v>
      </c>
      <c r="DT19" s="61">
        <v>38.0</v>
      </c>
      <c r="DU19" s="61">
        <v>39.8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342.0</v>
      </c>
      <c r="EF19" s="63">
        <v>137.0</v>
      </c>
      <c r="EG19" s="63">
        <v>86.0</v>
      </c>
      <c r="EH19" s="63">
        <v>3.6</v>
      </c>
      <c r="EI19" s="64"/>
      <c r="EJ19" s="63">
        <v>9.0</v>
      </c>
      <c r="EK19" s="63">
        <v>46.0</v>
      </c>
      <c r="EL19" s="63">
        <v>48.0</v>
      </c>
      <c r="EM19" s="64"/>
      <c r="EN19" s="63">
        <v>103.0</v>
      </c>
      <c r="EO19" s="63">
        <v>4.6</v>
      </c>
      <c r="EP19" s="64"/>
      <c r="EQ19" s="63">
        <v>9.0</v>
      </c>
      <c r="ER19" s="63">
        <v>46.0</v>
      </c>
      <c r="ES19" s="63">
        <v>48.0</v>
      </c>
      <c r="ET19" s="63">
        <v>342.0</v>
      </c>
      <c r="EU19" s="63">
        <v>235.0</v>
      </c>
      <c r="EV19" s="63">
        <v>137.6</v>
      </c>
      <c r="EW19" s="63">
        <v>-1.2</v>
      </c>
      <c r="EX19" s="63">
        <v>341.0</v>
      </c>
      <c r="EY19" s="63">
        <v>0.0</v>
      </c>
      <c r="EZ19" s="63">
        <v>0.0</v>
      </c>
      <c r="FA19" s="63">
        <v>0.0</v>
      </c>
      <c r="FB19" s="63">
        <v>341.0</v>
      </c>
      <c r="FC19" s="63">
        <v>237.0</v>
      </c>
      <c r="FD19" s="63">
        <v>138.0</v>
      </c>
      <c r="FE19" s="63">
        <v>-1.0</v>
      </c>
      <c r="FF19" s="63">
        <v>340.0</v>
      </c>
      <c r="FG19" s="63">
        <v>0.0</v>
      </c>
      <c r="FH19" s="63">
        <v>0.0</v>
      </c>
      <c r="FI19" s="63">
        <v>0.0</v>
      </c>
      <c r="FJ19" s="63">
        <v>340.0</v>
      </c>
      <c r="FK19" s="63">
        <v>220.0</v>
      </c>
      <c r="FL19" s="63">
        <v>127.0</v>
      </c>
      <c r="FM19" s="64"/>
      <c r="FN19" s="63">
        <v>342.0</v>
      </c>
      <c r="FO19" s="63">
        <v>201.0</v>
      </c>
      <c r="FP19" s="63">
        <v>127.3</v>
      </c>
      <c r="FQ19" s="63">
        <v>7.0</v>
      </c>
      <c r="FR19" s="63">
        <v>137.0</v>
      </c>
      <c r="FS19" s="63">
        <v>96.0</v>
      </c>
      <c r="FT19" s="63">
        <v>21.91</v>
      </c>
      <c r="FU19" s="64"/>
      <c r="FV19" s="63">
        <v>137.0</v>
      </c>
      <c r="FW19" s="64"/>
      <c r="FX19" s="64"/>
      <c r="FY19" s="64"/>
      <c r="FZ19" s="89"/>
      <c r="GA19" s="95">
        <v>341.0</v>
      </c>
      <c r="GB19" s="96">
        <v>389.06</v>
      </c>
      <c r="GC19" s="96">
        <v>241.47</v>
      </c>
      <c r="GD19" s="96">
        <v>23.37</v>
      </c>
      <c r="GE19" s="96">
        <v>341.0</v>
      </c>
      <c r="GF19" s="96">
        <v>368.43</v>
      </c>
      <c r="GG19" s="96">
        <v>215.67</v>
      </c>
      <c r="GH19" s="96">
        <v>27.3</v>
      </c>
      <c r="GI19" s="96">
        <v>341.0</v>
      </c>
      <c r="GJ19" s="96">
        <v>220.69</v>
      </c>
      <c r="GK19" s="96">
        <v>-127.39</v>
      </c>
      <c r="GL19" s="96">
        <v>-26.13</v>
      </c>
      <c r="GM19" s="96">
        <v>341.0</v>
      </c>
      <c r="GN19" s="96">
        <v>202.37</v>
      </c>
      <c r="GO19" s="96">
        <v>-126.47</v>
      </c>
      <c r="GP19" s="96">
        <v>-33.0</v>
      </c>
      <c r="GQ19" s="96">
        <v>341.0</v>
      </c>
      <c r="GR19" s="96">
        <v>176.87</v>
      </c>
      <c r="GS19" s="66">
        <v>-111.73</v>
      </c>
      <c r="GT19" s="66">
        <v>0.0</v>
      </c>
      <c r="GU19" s="66">
        <v>341.0</v>
      </c>
      <c r="GV19" s="66">
        <v>192.41</v>
      </c>
      <c r="GW19" s="66">
        <v>-110.88</v>
      </c>
      <c r="GX19" s="66">
        <v>0.0</v>
      </c>
      <c r="GY19" s="89"/>
      <c r="GZ19" s="67" t="s">
        <v>91</v>
      </c>
      <c r="HA19" s="67" t="s">
        <v>92</v>
      </c>
      <c r="HB19" s="68">
        <v>98.0</v>
      </c>
      <c r="HC19" s="68">
        <v>4.9</v>
      </c>
      <c r="HD19" s="68">
        <v>1.96</v>
      </c>
      <c r="HE19" s="69">
        <v>8.0</v>
      </c>
      <c r="HF19" s="70">
        <v>48.0</v>
      </c>
      <c r="HG19" s="69">
        <v>48.0</v>
      </c>
      <c r="HH19" s="67" t="s">
        <v>91</v>
      </c>
      <c r="HI19" s="67" t="s">
        <v>92</v>
      </c>
      <c r="HJ19" s="68">
        <v>124.0</v>
      </c>
      <c r="HK19" s="68">
        <v>6.2</v>
      </c>
      <c r="HL19" s="68">
        <v>2.48</v>
      </c>
      <c r="HM19" s="69">
        <v>5.0</v>
      </c>
      <c r="HN19" s="69">
        <v>58.0</v>
      </c>
      <c r="HO19" s="69">
        <v>58.0</v>
      </c>
      <c r="HP19" s="67" t="s">
        <v>91</v>
      </c>
      <c r="HQ19" s="67" t="s">
        <v>92</v>
      </c>
      <c r="HR19" s="68">
        <v>161.0</v>
      </c>
      <c r="HS19" s="68">
        <v>8.05</v>
      </c>
      <c r="HT19" s="68">
        <v>4.025</v>
      </c>
      <c r="HU19" s="69">
        <v>7.0</v>
      </c>
      <c r="HV19" s="70">
        <v>55.0</v>
      </c>
      <c r="HW19" s="70">
        <v>55.0</v>
      </c>
      <c r="HX19" s="89"/>
      <c r="HY19" s="72">
        <v>135.0</v>
      </c>
      <c r="HZ19" s="72">
        <v>33.0</v>
      </c>
      <c r="IA19" s="72">
        <v>94.0</v>
      </c>
      <c r="IB19" s="72">
        <v>4.7</v>
      </c>
      <c r="IC19" s="73"/>
      <c r="ID19" s="72">
        <v>2.0</v>
      </c>
      <c r="IE19" s="72">
        <v>58.0</v>
      </c>
      <c r="IF19" s="72">
        <v>48.0</v>
      </c>
      <c r="IG19" s="89"/>
      <c r="IH19" s="74">
        <v>140.0</v>
      </c>
      <c r="II19" s="74">
        <v>32.5</v>
      </c>
      <c r="IJ19" s="74">
        <v>172.0</v>
      </c>
      <c r="IK19" s="74">
        <v>8.6</v>
      </c>
      <c r="IL19" s="74">
        <v>9.4</v>
      </c>
      <c r="IM19" s="74">
        <v>4.0</v>
      </c>
      <c r="IN19" s="75">
        <v>46.0</v>
      </c>
      <c r="IO19" s="75">
        <v>45.0</v>
      </c>
      <c r="IP19" s="74">
        <v>140.0</v>
      </c>
      <c r="IQ19" s="74">
        <v>34.8</v>
      </c>
      <c r="IR19" s="74">
        <v>3.0</v>
      </c>
      <c r="IS19" s="74">
        <v>0.2</v>
      </c>
      <c r="IT19" s="74">
        <v>0.3</v>
      </c>
      <c r="IU19" s="74">
        <v>12.0</v>
      </c>
      <c r="IV19" s="74">
        <v>47.0</v>
      </c>
      <c r="IW19" s="74">
        <v>46.0</v>
      </c>
      <c r="IX19" s="89"/>
      <c r="IY19" s="76">
        <v>140.67</v>
      </c>
      <c r="IZ19" s="76">
        <v>35.12</v>
      </c>
      <c r="JA19" s="76">
        <v>341.84</v>
      </c>
      <c r="JB19" s="76">
        <v>17.09</v>
      </c>
      <c r="JC19" s="76">
        <v>7.26</v>
      </c>
      <c r="JD19" s="76">
        <v>3.0</v>
      </c>
      <c r="JE19" s="76">
        <v>57.53</v>
      </c>
      <c r="JF19" s="76">
        <v>41.56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136.0</v>
      </c>
      <c r="JQ19" s="78">
        <v>32.5</v>
      </c>
      <c r="JR19" s="78">
        <v>0.0</v>
      </c>
      <c r="JS19" s="78">
        <v>0.0</v>
      </c>
      <c r="JT19" s="78">
        <v>0.0</v>
      </c>
      <c r="JU19" s="78">
        <v>2.0</v>
      </c>
      <c r="JV19" s="78">
        <v>35.0</v>
      </c>
      <c r="JW19" s="78">
        <v>35.0</v>
      </c>
      <c r="JX19" s="78">
        <v>136.0</v>
      </c>
      <c r="JY19" s="78">
        <v>33.8</v>
      </c>
      <c r="JZ19" s="78">
        <v>126.0</v>
      </c>
      <c r="KA19" s="78">
        <v>6.8</v>
      </c>
      <c r="KB19" s="78">
        <v>2.3</v>
      </c>
      <c r="KC19" s="78">
        <v>2.0</v>
      </c>
      <c r="KD19" s="78">
        <v>43.0</v>
      </c>
      <c r="KE19" s="78">
        <v>42.0</v>
      </c>
      <c r="KF19" s="89"/>
      <c r="KG19" s="79" t="s">
        <v>94</v>
      </c>
      <c r="KH19" s="79" t="s">
        <v>94</v>
      </c>
      <c r="KI19" s="79" t="s">
        <v>94</v>
      </c>
      <c r="KJ19" s="79" t="s">
        <v>94</v>
      </c>
      <c r="KK19" s="80"/>
      <c r="KL19" s="79">
        <v>1.0</v>
      </c>
      <c r="KM19" s="79" t="s">
        <v>94</v>
      </c>
      <c r="KN19" s="79" t="s">
        <v>94</v>
      </c>
      <c r="KO19" s="79">
        <v>136.0</v>
      </c>
      <c r="KP19" s="79">
        <v>33.0</v>
      </c>
      <c r="KQ19" s="79">
        <v>154.0</v>
      </c>
      <c r="KR19" s="79">
        <v>8.6</v>
      </c>
      <c r="KS19" s="80"/>
      <c r="KT19" s="79">
        <v>1.0</v>
      </c>
      <c r="KU19" s="79">
        <v>40.0</v>
      </c>
      <c r="KV19" s="79">
        <v>38.0</v>
      </c>
      <c r="KW19" s="89"/>
      <c r="KX19" s="81">
        <v>132.0</v>
      </c>
      <c r="KY19" s="81">
        <v>33.0</v>
      </c>
      <c r="KZ19" s="81">
        <v>194.0</v>
      </c>
      <c r="LA19" s="81">
        <v>9.5</v>
      </c>
      <c r="LB19" s="81">
        <v>2.0</v>
      </c>
      <c r="LC19" s="81">
        <v>3.0</v>
      </c>
      <c r="LD19" s="81">
        <v>48.0</v>
      </c>
      <c r="LE19" s="81">
        <v>48.0</v>
      </c>
      <c r="LF19" s="81">
        <v>132.0</v>
      </c>
      <c r="LG19" s="81">
        <v>33.0</v>
      </c>
      <c r="LH19" s="81">
        <v>320.0</v>
      </c>
      <c r="LI19" s="81">
        <v>15.7</v>
      </c>
      <c r="LJ19" s="81">
        <v>5.0</v>
      </c>
      <c r="LK19" s="81">
        <v>5.0</v>
      </c>
      <c r="LL19" s="81">
        <v>49.0</v>
      </c>
      <c r="LM19" s="81">
        <v>49.0</v>
      </c>
      <c r="LN19" s="89"/>
      <c r="LO19" s="85">
        <v>338.0</v>
      </c>
      <c r="LP19" s="85">
        <v>199.0</v>
      </c>
      <c r="LQ19" s="85">
        <v>113.0</v>
      </c>
      <c r="LR19" s="85">
        <v>73.0</v>
      </c>
      <c r="LS19" s="85">
        <v>343.0</v>
      </c>
      <c r="LT19" s="83">
        <v>49.0</v>
      </c>
      <c r="LU19" s="83">
        <v>0.5</v>
      </c>
      <c r="LV19" s="83">
        <v>143.0</v>
      </c>
      <c r="LW19" s="83">
        <v>64.0</v>
      </c>
      <c r="LX19" s="83">
        <v>45.0</v>
      </c>
      <c r="LY19" s="83">
        <v>43.0</v>
      </c>
      <c r="LZ19" s="83">
        <v>10.0</v>
      </c>
      <c r="MA19" s="83">
        <v>59.0</v>
      </c>
      <c r="MB19" s="83">
        <v>0.5</v>
      </c>
      <c r="MC19" s="83">
        <v>143.0</v>
      </c>
      <c r="MD19" s="83">
        <v>125.0</v>
      </c>
      <c r="ME19" s="83">
        <v>53.0</v>
      </c>
      <c r="MF19" s="83">
        <v>46.0</v>
      </c>
      <c r="MG19" s="83">
        <v>8.0</v>
      </c>
      <c r="MH19" s="84" t="s">
        <v>95</v>
      </c>
      <c r="MI19" s="84" t="s">
        <v>95</v>
      </c>
      <c r="MJ19" s="84" t="s">
        <v>95</v>
      </c>
      <c r="MK19" s="84" t="s">
        <v>95</v>
      </c>
      <c r="ML19" s="83">
        <v>40.0</v>
      </c>
      <c r="MM19" s="85">
        <v>40.0</v>
      </c>
      <c r="MN19" s="83">
        <v>5.0</v>
      </c>
      <c r="MO19" s="86"/>
      <c r="MP19" s="87"/>
      <c r="MQ19" s="87"/>
      <c r="MR19" s="87"/>
      <c r="MS19" s="87"/>
      <c r="MT19" s="83">
        <v>1.7</v>
      </c>
      <c r="MU19" s="83">
        <v>0.1</v>
      </c>
      <c r="MV19" s="83">
        <v>42.0</v>
      </c>
      <c r="MW19" s="83">
        <v>37.0</v>
      </c>
      <c r="MX19" s="83">
        <v>36.0</v>
      </c>
      <c r="MY19" s="88" t="s">
        <v>96</v>
      </c>
      <c r="MZ19" s="83">
        <v>5.0</v>
      </c>
      <c r="NA19" s="87"/>
      <c r="NB19" s="83">
        <v>13.0</v>
      </c>
      <c r="NC19" s="83">
        <v>4.7</v>
      </c>
      <c r="ND19" s="83">
        <v>241.0</v>
      </c>
      <c r="NE19" s="83">
        <v>35.0</v>
      </c>
      <c r="NF19" s="83">
        <v>44.0</v>
      </c>
      <c r="NG19" s="83">
        <v>45.0</v>
      </c>
      <c r="NH19" s="83">
        <v>6.0</v>
      </c>
      <c r="NI19" s="87"/>
      <c r="NJ19" s="88" t="s">
        <v>95</v>
      </c>
      <c r="NK19" s="88" t="s">
        <v>95</v>
      </c>
      <c r="NL19" s="88" t="s">
        <v>95</v>
      </c>
      <c r="NM19" s="88" t="s">
        <v>95</v>
      </c>
      <c r="NN19" s="83">
        <v>44.0</v>
      </c>
      <c r="NO19" s="83">
        <v>49.0</v>
      </c>
      <c r="NP19" s="83">
        <v>4.0</v>
      </c>
    </row>
    <row r="20" ht="14.25" customHeight="1">
      <c r="A20" s="49">
        <v>0.291666666666667</v>
      </c>
      <c r="B20" s="50"/>
      <c r="C20" s="51">
        <v>50.34</v>
      </c>
      <c r="D20" s="55">
        <v>341.0</v>
      </c>
      <c r="E20" s="53">
        <v>136.0</v>
      </c>
      <c r="F20" s="53">
        <v>105.0</v>
      </c>
      <c r="G20" s="53">
        <v>23.5</v>
      </c>
      <c r="H20" s="54"/>
      <c r="I20" s="53">
        <v>6.0</v>
      </c>
      <c r="J20" s="53">
        <v>48.0</v>
      </c>
      <c r="K20" s="53">
        <v>47.0</v>
      </c>
      <c r="L20" s="53">
        <v>141.0</v>
      </c>
      <c r="M20" s="53">
        <v>88.0</v>
      </c>
      <c r="N20" s="53">
        <v>22.2</v>
      </c>
      <c r="O20" s="53"/>
      <c r="P20" s="53">
        <v>6.0</v>
      </c>
      <c r="Q20" s="53">
        <v>54.0</v>
      </c>
      <c r="R20" s="53">
        <v>48.0</v>
      </c>
      <c r="S20" s="53">
        <v>346.7</v>
      </c>
      <c r="T20" s="53">
        <v>193.1</v>
      </c>
      <c r="U20" s="53">
        <v>119.6</v>
      </c>
      <c r="V20" s="54"/>
      <c r="W20" s="53">
        <v>380.5</v>
      </c>
      <c r="X20" s="55">
        <v>113.7</v>
      </c>
      <c r="Y20" s="53">
        <v>71.5</v>
      </c>
      <c r="Z20" s="54"/>
      <c r="AA20" s="53">
        <v>346.4</v>
      </c>
      <c r="AB20" s="53">
        <v>295.7</v>
      </c>
      <c r="AC20" s="53">
        <v>198.4</v>
      </c>
      <c r="AD20" s="54"/>
      <c r="AE20" s="53">
        <v>346.6</v>
      </c>
      <c r="AF20" s="53">
        <v>331.1</v>
      </c>
      <c r="AG20" s="53">
        <v>181.8</v>
      </c>
      <c r="AH20" s="54"/>
      <c r="AI20" s="53">
        <v>352.3</v>
      </c>
      <c r="AJ20" s="55">
        <v>372.0</v>
      </c>
      <c r="AK20" s="53">
        <v>236.2</v>
      </c>
      <c r="AL20" s="54"/>
      <c r="AM20" s="53">
        <v>344.6</v>
      </c>
      <c r="AN20" s="55">
        <v>394.0</v>
      </c>
      <c r="AO20" s="53">
        <v>226.1</v>
      </c>
      <c r="AP20" s="54"/>
      <c r="AQ20" s="53">
        <v>136.0</v>
      </c>
      <c r="AR20" s="54">
        <f t="shared" ref="AR20:AS20" si="20">F20</f>
        <v>105</v>
      </c>
      <c r="AS20" s="56">
        <f t="shared" si="20"/>
        <v>23.5</v>
      </c>
      <c r="AT20" s="54"/>
      <c r="AU20" s="54">
        <f t="shared" ref="AU20:AW20" si="21">L20</f>
        <v>141</v>
      </c>
      <c r="AV20" s="54">
        <f t="shared" si="21"/>
        <v>88</v>
      </c>
      <c r="AW20" s="54">
        <f t="shared" si="21"/>
        <v>22.2</v>
      </c>
      <c r="AX20" s="54"/>
      <c r="AY20" s="53">
        <v>136.0</v>
      </c>
      <c r="AZ20" s="54"/>
      <c r="BA20" s="54"/>
      <c r="BB20" s="54"/>
      <c r="BC20" s="89"/>
      <c r="BD20" s="54"/>
      <c r="BE20" s="53">
        <v>33.0</v>
      </c>
      <c r="BF20" s="53">
        <v>115.0</v>
      </c>
      <c r="BG20" s="53">
        <v>3.6</v>
      </c>
      <c r="BH20" s="54"/>
      <c r="BI20" s="53">
        <v>22.0</v>
      </c>
      <c r="BJ20" s="53">
        <v>81.0</v>
      </c>
      <c r="BK20" s="53">
        <v>54.0</v>
      </c>
      <c r="BL20" s="89"/>
      <c r="BM20" s="58">
        <v>346.0</v>
      </c>
      <c r="BN20" s="58">
        <v>147.0</v>
      </c>
      <c r="BO20" s="58">
        <v>293.0</v>
      </c>
      <c r="BP20" s="58">
        <v>14.7</v>
      </c>
      <c r="BQ20" s="59"/>
      <c r="BR20" s="58">
        <v>6.0</v>
      </c>
      <c r="BS20" s="58">
        <v>57.0</v>
      </c>
      <c r="BT20" s="58">
        <v>56.0</v>
      </c>
      <c r="BU20" s="59">
        <f t="shared" si="13"/>
        <v>346</v>
      </c>
      <c r="BV20" s="58">
        <v>357.0</v>
      </c>
      <c r="BW20" s="58">
        <v>205.0</v>
      </c>
      <c r="BX20" s="58">
        <v>46.0</v>
      </c>
      <c r="BY20" s="58">
        <v>338.0</v>
      </c>
      <c r="BZ20" s="58">
        <v>372.0</v>
      </c>
      <c r="CA20" s="58">
        <v>206.0</v>
      </c>
      <c r="CB20" s="58">
        <v>42.0</v>
      </c>
      <c r="CC20" s="58">
        <v>346.0</v>
      </c>
      <c r="CD20" s="58">
        <v>260.0</v>
      </c>
      <c r="CE20" s="58">
        <v>148.0</v>
      </c>
      <c r="CF20" s="58">
        <v>4.0</v>
      </c>
      <c r="CG20" s="58">
        <v>338.0</v>
      </c>
      <c r="CH20" s="58">
        <v>267.0</v>
      </c>
      <c r="CI20" s="58">
        <v>148.0</v>
      </c>
      <c r="CJ20" s="58">
        <v>4.0</v>
      </c>
      <c r="CK20" s="58">
        <v>352.0</v>
      </c>
      <c r="CL20" s="58">
        <v>142.0</v>
      </c>
      <c r="CM20" s="58">
        <v>97.0</v>
      </c>
      <c r="CN20" s="58">
        <v>6.0</v>
      </c>
      <c r="CO20" s="58">
        <v>336.0</v>
      </c>
      <c r="CP20" s="58">
        <v>305.0</v>
      </c>
      <c r="CQ20" s="58">
        <v>151.0</v>
      </c>
      <c r="CR20" s="58">
        <v>8.0</v>
      </c>
      <c r="CS20" s="58">
        <v>339.0</v>
      </c>
      <c r="CT20" s="58">
        <v>300.0</v>
      </c>
      <c r="CU20" s="58">
        <v>186.0</v>
      </c>
      <c r="CV20" s="58">
        <v>87.0</v>
      </c>
      <c r="CW20" s="58">
        <v>342.0</v>
      </c>
      <c r="CX20" s="58">
        <v>193.0</v>
      </c>
      <c r="CY20" s="58">
        <v>93.0</v>
      </c>
      <c r="CZ20" s="58">
        <v>56.0</v>
      </c>
      <c r="DA20" s="58">
        <v>327.0</v>
      </c>
      <c r="DB20" s="58">
        <v>198.0</v>
      </c>
      <c r="DC20" s="58">
        <v>95.0</v>
      </c>
      <c r="DD20" s="58">
        <v>55.0</v>
      </c>
      <c r="DE20" s="59">
        <f t="shared" si="6"/>
        <v>147</v>
      </c>
      <c r="DF20" s="58">
        <v>35.0</v>
      </c>
      <c r="DG20" s="58">
        <v>293.0</v>
      </c>
      <c r="DH20" s="58">
        <v>14.7</v>
      </c>
      <c r="DI20" s="59"/>
      <c r="DJ20" s="58">
        <v>7.0</v>
      </c>
      <c r="DK20" s="58">
        <v>60.0</v>
      </c>
      <c r="DL20" s="58">
        <v>52.0</v>
      </c>
      <c r="DM20" s="89"/>
      <c r="DN20" s="61">
        <v>344.0</v>
      </c>
      <c r="DO20" s="61">
        <v>141.0</v>
      </c>
      <c r="DP20" s="61">
        <v>45.84</v>
      </c>
      <c r="DQ20" s="61">
        <v>26.33</v>
      </c>
      <c r="DR20" s="61">
        <v>7.97</v>
      </c>
      <c r="DS20" s="61">
        <v>8.0</v>
      </c>
      <c r="DT20" s="61">
        <v>34.0</v>
      </c>
      <c r="DU20" s="61">
        <v>38.0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137.0</v>
      </c>
      <c r="EG20" s="63">
        <v>71.0</v>
      </c>
      <c r="EH20" s="63">
        <v>3.0</v>
      </c>
      <c r="EI20" s="64"/>
      <c r="EJ20" s="63">
        <v>9.0</v>
      </c>
      <c r="EK20" s="63">
        <v>46.0</v>
      </c>
      <c r="EL20" s="63">
        <v>48.0</v>
      </c>
      <c r="EM20" s="64"/>
      <c r="EN20" s="63">
        <v>100.0</v>
      </c>
      <c r="EO20" s="63">
        <v>4.3</v>
      </c>
      <c r="EP20" s="64"/>
      <c r="EQ20" s="63">
        <v>9.0</v>
      </c>
      <c r="ER20" s="63">
        <v>46.0</v>
      </c>
      <c r="ES20" s="63">
        <v>48.0</v>
      </c>
      <c r="ET20" s="63">
        <v>342.0</v>
      </c>
      <c r="EU20" s="63">
        <v>234.0</v>
      </c>
      <c r="EV20" s="63">
        <v>137.9</v>
      </c>
      <c r="EW20" s="63">
        <v>-4.4</v>
      </c>
      <c r="EX20" s="63">
        <v>343.0</v>
      </c>
      <c r="EY20" s="63">
        <v>0.0</v>
      </c>
      <c r="EZ20" s="63">
        <v>0.0</v>
      </c>
      <c r="FA20" s="63">
        <v>0.0</v>
      </c>
      <c r="FB20" s="63">
        <v>343.0</v>
      </c>
      <c r="FC20" s="63">
        <v>236.0</v>
      </c>
      <c r="FD20" s="63">
        <v>138.0</v>
      </c>
      <c r="FE20" s="63">
        <v>-4.0</v>
      </c>
      <c r="FF20" s="63">
        <v>342.0</v>
      </c>
      <c r="FG20" s="63">
        <v>0.0</v>
      </c>
      <c r="FH20" s="63">
        <v>0.0</v>
      </c>
      <c r="FI20" s="63">
        <v>0.0</v>
      </c>
      <c r="FJ20" s="63">
        <v>342.0</v>
      </c>
      <c r="FK20" s="63">
        <v>220.0</v>
      </c>
      <c r="FL20" s="63">
        <v>127.0</v>
      </c>
      <c r="FM20" s="64"/>
      <c r="FN20" s="63">
        <v>342.0</v>
      </c>
      <c r="FO20" s="63">
        <v>202.0</v>
      </c>
      <c r="FP20" s="63">
        <v>127.8</v>
      </c>
      <c r="FQ20" s="63">
        <v>1.9</v>
      </c>
      <c r="FR20" s="63">
        <v>137.0</v>
      </c>
      <c r="FS20" s="63">
        <v>96.0</v>
      </c>
      <c r="FT20" s="63">
        <v>11.21</v>
      </c>
      <c r="FU20" s="64"/>
      <c r="FV20" s="63">
        <v>137.0</v>
      </c>
      <c r="FW20" s="64"/>
      <c r="FX20" s="64"/>
      <c r="FY20" s="64"/>
      <c r="FZ20" s="89"/>
      <c r="GA20" s="93">
        <v>346.0</v>
      </c>
      <c r="GB20" s="94">
        <v>365.47</v>
      </c>
      <c r="GC20" s="94">
        <v>230.33</v>
      </c>
      <c r="GD20" s="94">
        <v>13.23</v>
      </c>
      <c r="GE20" s="93">
        <v>346.0</v>
      </c>
      <c r="GF20" s="94">
        <v>388.33</v>
      </c>
      <c r="GG20" s="94">
        <v>229.08</v>
      </c>
      <c r="GH20" s="94">
        <v>17.59</v>
      </c>
      <c r="GI20" s="93">
        <v>346.0</v>
      </c>
      <c r="GJ20" s="94">
        <v>225.43</v>
      </c>
      <c r="GK20" s="94">
        <v>-131.92</v>
      </c>
      <c r="GL20" s="94">
        <v>-16.67</v>
      </c>
      <c r="GM20" s="93">
        <v>346.0</v>
      </c>
      <c r="GN20" s="94">
        <v>208.53</v>
      </c>
      <c r="GO20" s="94">
        <v>-131.5</v>
      </c>
      <c r="GP20" s="94">
        <v>-24.21</v>
      </c>
      <c r="GQ20" s="93">
        <v>346.0</v>
      </c>
      <c r="GR20" s="94">
        <v>159.63</v>
      </c>
      <c r="GS20" s="94">
        <v>-103.27</v>
      </c>
      <c r="GT20" s="94">
        <v>2.85</v>
      </c>
      <c r="GU20" s="93">
        <v>346.0</v>
      </c>
      <c r="GV20" s="94">
        <v>172.8</v>
      </c>
      <c r="GW20" s="94">
        <v>-100.93</v>
      </c>
      <c r="GX20" s="94">
        <v>0.0</v>
      </c>
      <c r="GY20" s="89"/>
      <c r="GZ20" s="67" t="s">
        <v>91</v>
      </c>
      <c r="HA20" s="67" t="s">
        <v>92</v>
      </c>
      <c r="HB20" s="68">
        <v>114.0</v>
      </c>
      <c r="HC20" s="68">
        <v>5.7</v>
      </c>
      <c r="HD20" s="68">
        <v>2.28</v>
      </c>
      <c r="HE20" s="69">
        <v>8.0</v>
      </c>
      <c r="HF20" s="69">
        <v>50.0</v>
      </c>
      <c r="HG20" s="69">
        <v>48.0</v>
      </c>
      <c r="HH20" s="67" t="s">
        <v>91</v>
      </c>
      <c r="HI20" s="67" t="s">
        <v>92</v>
      </c>
      <c r="HJ20" s="68">
        <v>139.0</v>
      </c>
      <c r="HK20" s="68">
        <v>6.95</v>
      </c>
      <c r="HL20" s="68">
        <v>2.78</v>
      </c>
      <c r="HM20" s="69">
        <v>5.0</v>
      </c>
      <c r="HN20" s="69">
        <v>58.0</v>
      </c>
      <c r="HO20" s="69">
        <v>58.0</v>
      </c>
      <c r="HP20" s="67" t="s">
        <v>91</v>
      </c>
      <c r="HQ20" s="67" t="s">
        <v>92</v>
      </c>
      <c r="HR20" s="68">
        <v>317.0</v>
      </c>
      <c r="HS20" s="68">
        <v>15.85</v>
      </c>
      <c r="HT20" s="68">
        <v>7.925</v>
      </c>
      <c r="HU20" s="69">
        <v>7.0</v>
      </c>
      <c r="HV20" s="70">
        <v>55.0</v>
      </c>
      <c r="HW20" s="70">
        <v>55.0</v>
      </c>
      <c r="HX20" s="89"/>
      <c r="HY20" s="72">
        <v>136.0</v>
      </c>
      <c r="HZ20" s="72">
        <v>33.0</v>
      </c>
      <c r="IA20" s="72">
        <v>52.0</v>
      </c>
      <c r="IB20" s="72">
        <v>2.6</v>
      </c>
      <c r="IC20" s="73"/>
      <c r="ID20" s="72">
        <v>2.0</v>
      </c>
      <c r="IE20" s="72">
        <v>58.0</v>
      </c>
      <c r="IF20" s="72">
        <v>48.0</v>
      </c>
      <c r="IG20" s="89"/>
      <c r="IH20" s="74">
        <v>140.0</v>
      </c>
      <c r="II20" s="74">
        <v>32.5</v>
      </c>
      <c r="IJ20" s="74">
        <v>187.0</v>
      </c>
      <c r="IK20" s="74">
        <v>9.4</v>
      </c>
      <c r="IL20" s="74">
        <v>10.3</v>
      </c>
      <c r="IM20" s="74">
        <v>4.0</v>
      </c>
      <c r="IN20" s="75">
        <v>45.0</v>
      </c>
      <c r="IO20" s="75">
        <v>44.0</v>
      </c>
      <c r="IP20" s="74">
        <v>140.0</v>
      </c>
      <c r="IQ20" s="74">
        <v>35.1</v>
      </c>
      <c r="IR20" s="74">
        <v>3.0</v>
      </c>
      <c r="IS20" s="74">
        <v>0.2</v>
      </c>
      <c r="IT20" s="74">
        <v>0.3</v>
      </c>
      <c r="IU20" s="74">
        <v>12.0</v>
      </c>
      <c r="IV20" s="74">
        <v>46.0</v>
      </c>
      <c r="IW20" s="74">
        <v>45.0</v>
      </c>
      <c r="IX20" s="89"/>
      <c r="IY20" s="76">
        <v>140.96</v>
      </c>
      <c r="IZ20" s="76">
        <v>35.1</v>
      </c>
      <c r="JA20" s="76">
        <v>453.28</v>
      </c>
      <c r="JB20" s="76">
        <v>22.66</v>
      </c>
      <c r="JC20" s="76">
        <v>8.22</v>
      </c>
      <c r="JD20" s="76">
        <v>3.0</v>
      </c>
      <c r="JE20" s="76">
        <v>58.5</v>
      </c>
      <c r="JF20" s="76">
        <v>42.55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140.0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35.0</v>
      </c>
      <c r="JW20" s="78">
        <v>35.0</v>
      </c>
      <c r="JX20" s="78">
        <v>140.0</v>
      </c>
      <c r="JY20" s="78">
        <v>34.8</v>
      </c>
      <c r="JZ20" s="78">
        <v>145.0</v>
      </c>
      <c r="KA20" s="78">
        <v>7.8</v>
      </c>
      <c r="KB20" s="78">
        <v>2.9</v>
      </c>
      <c r="KC20" s="78">
        <v>2.0</v>
      </c>
      <c r="KD20" s="78">
        <v>43.0</v>
      </c>
      <c r="KE20" s="78">
        <v>42.0</v>
      </c>
      <c r="KF20" s="89"/>
      <c r="KG20" s="79" t="s">
        <v>94</v>
      </c>
      <c r="KH20" s="79" t="s">
        <v>94</v>
      </c>
      <c r="KI20" s="79" t="s">
        <v>94</v>
      </c>
      <c r="KJ20" s="79" t="s">
        <v>94</v>
      </c>
      <c r="KK20" s="80"/>
      <c r="KL20" s="79">
        <v>1.0</v>
      </c>
      <c r="KM20" s="79" t="s">
        <v>94</v>
      </c>
      <c r="KN20" s="79" t="s">
        <v>94</v>
      </c>
      <c r="KO20" s="79">
        <v>140.0</v>
      </c>
      <c r="KP20" s="79">
        <v>34.0</v>
      </c>
      <c r="KQ20" s="79">
        <v>15.0</v>
      </c>
      <c r="KR20" s="79">
        <v>0.7</v>
      </c>
      <c r="KS20" s="80"/>
      <c r="KT20" s="79">
        <v>1.0</v>
      </c>
      <c r="KU20" s="79">
        <v>40.0</v>
      </c>
      <c r="KV20" s="79">
        <v>38.0</v>
      </c>
      <c r="KW20" s="89"/>
      <c r="KX20" s="81">
        <v>131.0</v>
      </c>
      <c r="KY20" s="81">
        <v>33.0</v>
      </c>
      <c r="KZ20" s="81">
        <v>204.0</v>
      </c>
      <c r="LA20" s="81">
        <v>10.0</v>
      </c>
      <c r="LB20" s="81">
        <v>2.0</v>
      </c>
      <c r="LC20" s="81">
        <v>3.0</v>
      </c>
      <c r="LD20" s="81">
        <v>46.0</v>
      </c>
      <c r="LE20" s="81">
        <v>46.0</v>
      </c>
      <c r="LF20" s="81">
        <v>131.0</v>
      </c>
      <c r="LG20" s="81">
        <v>33.0</v>
      </c>
      <c r="LH20" s="81">
        <v>333.0</v>
      </c>
      <c r="LI20" s="81">
        <v>16.3</v>
      </c>
      <c r="LJ20" s="81">
        <v>5.0</v>
      </c>
      <c r="LK20" s="81">
        <v>5.0</v>
      </c>
      <c r="LL20" s="81">
        <v>44.0</v>
      </c>
      <c r="LM20" s="81">
        <v>45.0</v>
      </c>
      <c r="LN20" s="89"/>
      <c r="LO20" s="82">
        <v>343.0</v>
      </c>
      <c r="LP20" s="82">
        <v>316.0</v>
      </c>
      <c r="LQ20" s="82">
        <v>116.0</v>
      </c>
      <c r="LR20" s="82">
        <v>72.0</v>
      </c>
      <c r="LS20" s="82">
        <v>343.0</v>
      </c>
      <c r="LT20" s="83">
        <v>54.0</v>
      </c>
      <c r="LU20" s="83">
        <v>6.5</v>
      </c>
      <c r="LV20" s="83">
        <v>141.0</v>
      </c>
      <c r="LW20" s="83">
        <v>96.0</v>
      </c>
      <c r="LX20" s="83">
        <v>48.0</v>
      </c>
      <c r="LY20" s="83">
        <v>45.0</v>
      </c>
      <c r="LZ20" s="83">
        <v>10.0</v>
      </c>
      <c r="MA20" s="83">
        <v>62.0</v>
      </c>
      <c r="MB20" s="83">
        <v>13.0</v>
      </c>
      <c r="MC20" s="83">
        <v>139.0</v>
      </c>
      <c r="MD20" s="83">
        <v>120.0</v>
      </c>
      <c r="ME20" s="83">
        <v>52.0</v>
      </c>
      <c r="MF20" s="83">
        <v>45.0</v>
      </c>
      <c r="MG20" s="83">
        <v>8.0</v>
      </c>
      <c r="MH20" s="84" t="s">
        <v>95</v>
      </c>
      <c r="MI20" s="84" t="s">
        <v>95</v>
      </c>
      <c r="MJ20" s="84" t="s">
        <v>95</v>
      </c>
      <c r="MK20" s="84" t="s">
        <v>95</v>
      </c>
      <c r="ML20" s="83">
        <v>40.0</v>
      </c>
      <c r="MM20" s="85">
        <v>40.0</v>
      </c>
      <c r="MN20" s="83">
        <v>5.0</v>
      </c>
      <c r="MO20" s="86"/>
      <c r="MP20" s="87"/>
      <c r="MQ20" s="87"/>
      <c r="MR20" s="87"/>
      <c r="MS20" s="87"/>
      <c r="MT20" s="83">
        <v>8.0</v>
      </c>
      <c r="MU20" s="83">
        <v>4.1</v>
      </c>
      <c r="MV20" s="83">
        <v>140.0</v>
      </c>
      <c r="MW20" s="83">
        <v>36.0</v>
      </c>
      <c r="MX20" s="83">
        <v>44.0</v>
      </c>
      <c r="MY20" s="88" t="s">
        <v>96</v>
      </c>
      <c r="MZ20" s="83">
        <v>5.0</v>
      </c>
      <c r="NA20" s="87"/>
      <c r="NB20" s="83">
        <v>8.0</v>
      </c>
      <c r="NC20" s="83">
        <v>3.5</v>
      </c>
      <c r="ND20" s="83">
        <v>145.0</v>
      </c>
      <c r="NE20" s="83">
        <v>36.0</v>
      </c>
      <c r="NF20" s="83">
        <v>44.0</v>
      </c>
      <c r="NG20" s="83">
        <v>45.0</v>
      </c>
      <c r="NH20" s="83">
        <v>6.0</v>
      </c>
      <c r="NI20" s="87"/>
      <c r="NJ20" s="88" t="s">
        <v>95</v>
      </c>
      <c r="NK20" s="88" t="s">
        <v>95</v>
      </c>
      <c r="NL20" s="88" t="s">
        <v>95</v>
      </c>
      <c r="NM20" s="88" t="s">
        <v>95</v>
      </c>
      <c r="NN20" s="83">
        <v>44.0</v>
      </c>
      <c r="NO20" s="83">
        <v>49.0</v>
      </c>
      <c r="NP20" s="83">
        <v>4.0</v>
      </c>
    </row>
    <row r="21" ht="14.25" customHeight="1">
      <c r="A21" s="49">
        <v>0.333333333333334</v>
      </c>
      <c r="B21" s="50"/>
      <c r="C21" s="51">
        <v>50.3</v>
      </c>
      <c r="D21" s="52">
        <v>340.0</v>
      </c>
      <c r="E21" s="53">
        <v>135.0</v>
      </c>
      <c r="F21" s="53">
        <v>53.0</v>
      </c>
      <c r="G21" s="53">
        <v>11.6</v>
      </c>
      <c r="H21" s="54"/>
      <c r="I21" s="53">
        <v>6.0</v>
      </c>
      <c r="J21" s="53">
        <v>46.0</v>
      </c>
      <c r="K21" s="53">
        <v>46.0</v>
      </c>
      <c r="L21" s="53">
        <v>140.0</v>
      </c>
      <c r="M21" s="53">
        <v>71.0</v>
      </c>
      <c r="N21" s="53">
        <v>17.3</v>
      </c>
      <c r="O21" s="54"/>
      <c r="P21" s="53">
        <v>6.0</v>
      </c>
      <c r="Q21" s="53">
        <v>55.0</v>
      </c>
      <c r="R21" s="53">
        <v>49.0</v>
      </c>
      <c r="S21" s="53">
        <v>344.4</v>
      </c>
      <c r="T21" s="53">
        <v>198.1</v>
      </c>
      <c r="U21" s="53">
        <v>120.5</v>
      </c>
      <c r="V21" s="54"/>
      <c r="W21" s="53">
        <v>378.8</v>
      </c>
      <c r="X21" s="55">
        <v>112.5</v>
      </c>
      <c r="Y21" s="53">
        <v>74.8</v>
      </c>
      <c r="Z21" s="54"/>
      <c r="AA21" s="53">
        <v>345.2</v>
      </c>
      <c r="AB21" s="53">
        <v>307.2</v>
      </c>
      <c r="AC21" s="53">
        <v>201.4</v>
      </c>
      <c r="AD21" s="54"/>
      <c r="AE21" s="53">
        <v>344.7</v>
      </c>
      <c r="AF21" s="53">
        <v>344.1</v>
      </c>
      <c r="AG21" s="53">
        <v>185.2</v>
      </c>
      <c r="AH21" s="54"/>
      <c r="AI21" s="53">
        <v>350.1</v>
      </c>
      <c r="AJ21" s="55">
        <v>369.1</v>
      </c>
      <c r="AK21" s="55">
        <v>236.0</v>
      </c>
      <c r="AL21" s="54"/>
      <c r="AM21" s="53">
        <v>342.8</v>
      </c>
      <c r="AN21" s="55">
        <v>393.4</v>
      </c>
      <c r="AO21" s="53">
        <v>223.4</v>
      </c>
      <c r="AP21" s="54"/>
      <c r="AQ21" s="53">
        <v>135.0</v>
      </c>
      <c r="AR21" s="54">
        <f t="shared" ref="AR21:AS21" si="22">F21</f>
        <v>53</v>
      </c>
      <c r="AS21" s="56">
        <f t="shared" si="22"/>
        <v>11.6</v>
      </c>
      <c r="AT21" s="54"/>
      <c r="AU21" s="54">
        <f t="shared" ref="AU21:AW21" si="23">L21</f>
        <v>140</v>
      </c>
      <c r="AV21" s="54">
        <f t="shared" si="23"/>
        <v>71</v>
      </c>
      <c r="AW21" s="54">
        <f t="shared" si="23"/>
        <v>17.3</v>
      </c>
      <c r="AX21" s="54"/>
      <c r="AY21" s="53">
        <v>135.0</v>
      </c>
      <c r="AZ21" s="54"/>
      <c r="BA21" s="54"/>
      <c r="BB21" s="54"/>
      <c r="BC21" s="89"/>
      <c r="BD21" s="54"/>
      <c r="BE21" s="53">
        <v>33.0</v>
      </c>
      <c r="BF21" s="53">
        <v>121.0</v>
      </c>
      <c r="BG21" s="53">
        <v>4.0</v>
      </c>
      <c r="BH21" s="54"/>
      <c r="BI21" s="53">
        <v>22.0</v>
      </c>
      <c r="BJ21" s="53">
        <v>81.0</v>
      </c>
      <c r="BK21" s="53">
        <v>54.0</v>
      </c>
      <c r="BL21" s="89"/>
      <c r="BM21" s="58">
        <v>346.0</v>
      </c>
      <c r="BN21" s="58">
        <v>146.0</v>
      </c>
      <c r="BO21" s="58">
        <v>286.0</v>
      </c>
      <c r="BP21" s="58">
        <v>14.3</v>
      </c>
      <c r="BQ21" s="59"/>
      <c r="BR21" s="58">
        <v>6.0</v>
      </c>
      <c r="BS21" s="58">
        <v>57.0</v>
      </c>
      <c r="BT21" s="58">
        <v>56.0</v>
      </c>
      <c r="BU21" s="59">
        <f t="shared" si="13"/>
        <v>346</v>
      </c>
      <c r="BV21" s="58">
        <v>347.0</v>
      </c>
      <c r="BW21" s="58">
        <v>205.0</v>
      </c>
      <c r="BX21" s="58">
        <v>33.0</v>
      </c>
      <c r="BY21" s="58">
        <v>338.0</v>
      </c>
      <c r="BZ21" s="58">
        <v>370.0</v>
      </c>
      <c r="CA21" s="58">
        <v>205.0</v>
      </c>
      <c r="CB21" s="58">
        <v>31.0</v>
      </c>
      <c r="CC21" s="58">
        <v>346.0</v>
      </c>
      <c r="CD21" s="58">
        <v>270.0</v>
      </c>
      <c r="CE21" s="58">
        <v>156.0</v>
      </c>
      <c r="CF21" s="58">
        <v>16.0</v>
      </c>
      <c r="CG21" s="58">
        <v>338.0</v>
      </c>
      <c r="CH21" s="58">
        <v>274.0</v>
      </c>
      <c r="CI21" s="58">
        <v>153.0</v>
      </c>
      <c r="CJ21" s="58">
        <v>8.0</v>
      </c>
      <c r="CK21" s="58">
        <v>352.0</v>
      </c>
      <c r="CL21" s="58">
        <v>147.0</v>
      </c>
      <c r="CM21" s="58">
        <v>98.0</v>
      </c>
      <c r="CN21" s="58">
        <v>1.0</v>
      </c>
      <c r="CO21" s="58">
        <v>335.0</v>
      </c>
      <c r="CP21" s="58">
        <v>303.0</v>
      </c>
      <c r="CQ21" s="58">
        <v>150.0</v>
      </c>
      <c r="CR21" s="58">
        <v>8.0</v>
      </c>
      <c r="CS21" s="58">
        <v>338.0</v>
      </c>
      <c r="CT21" s="58">
        <v>299.0</v>
      </c>
      <c r="CU21" s="58">
        <v>184.0</v>
      </c>
      <c r="CV21" s="58">
        <v>93.0</v>
      </c>
      <c r="CW21" s="58">
        <v>339.0</v>
      </c>
      <c r="CX21" s="58">
        <v>205.0</v>
      </c>
      <c r="CY21" s="58">
        <v>102.0</v>
      </c>
      <c r="CZ21" s="58">
        <v>58.0</v>
      </c>
      <c r="DA21" s="58">
        <v>327.0</v>
      </c>
      <c r="DB21" s="58">
        <v>211.0</v>
      </c>
      <c r="DC21" s="58">
        <v>104.0</v>
      </c>
      <c r="DD21" s="58">
        <v>53.0</v>
      </c>
      <c r="DE21" s="59">
        <f t="shared" si="6"/>
        <v>146</v>
      </c>
      <c r="DF21" s="58">
        <v>35.0</v>
      </c>
      <c r="DG21" s="59">
        <f t="shared" ref="DG21:DH21" si="24">BO21</f>
        <v>286</v>
      </c>
      <c r="DH21" s="59">
        <f t="shared" si="24"/>
        <v>14.3</v>
      </c>
      <c r="DI21" s="59"/>
      <c r="DJ21" s="58">
        <v>7.0</v>
      </c>
      <c r="DK21" s="58">
        <v>60.0</v>
      </c>
      <c r="DL21" s="58">
        <v>52.0</v>
      </c>
      <c r="DM21" s="89"/>
      <c r="DN21" s="61">
        <v>343.0</v>
      </c>
      <c r="DO21" s="61">
        <v>141.0</v>
      </c>
      <c r="DP21" s="61">
        <v>34.78</v>
      </c>
      <c r="DQ21" s="61">
        <v>21.99</v>
      </c>
      <c r="DR21" s="61">
        <v>3.78</v>
      </c>
      <c r="DS21" s="61">
        <v>8.0</v>
      </c>
      <c r="DT21" s="61">
        <v>34.0</v>
      </c>
      <c r="DU21" s="61">
        <v>40.3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342.0</v>
      </c>
      <c r="EF21" s="63">
        <v>137.0</v>
      </c>
      <c r="EG21" s="63">
        <v>72.0</v>
      </c>
      <c r="EH21" s="63">
        <v>3.1</v>
      </c>
      <c r="EI21" s="64"/>
      <c r="EJ21" s="63">
        <v>9.0</v>
      </c>
      <c r="EK21" s="63">
        <v>46.0</v>
      </c>
      <c r="EL21" s="63">
        <v>48.0</v>
      </c>
      <c r="EM21" s="64"/>
      <c r="EN21" s="63">
        <v>100.0</v>
      </c>
      <c r="EO21" s="63">
        <v>4.3</v>
      </c>
      <c r="EP21" s="64"/>
      <c r="EQ21" s="63">
        <v>9.0</v>
      </c>
      <c r="ER21" s="63">
        <v>46.0</v>
      </c>
      <c r="ES21" s="63">
        <v>48.0</v>
      </c>
      <c r="ET21" s="63">
        <v>342.0</v>
      </c>
      <c r="EU21" s="63">
        <v>341.0</v>
      </c>
      <c r="EV21" s="63">
        <v>139.9</v>
      </c>
      <c r="EW21" s="63">
        <v>-4.5</v>
      </c>
      <c r="EX21" s="63">
        <v>339.0</v>
      </c>
      <c r="EY21" s="63">
        <v>0.0</v>
      </c>
      <c r="EZ21" s="63">
        <v>0.0</v>
      </c>
      <c r="FA21" s="63">
        <v>0.0</v>
      </c>
      <c r="FB21" s="63">
        <v>339.0</v>
      </c>
      <c r="FC21" s="63">
        <v>241.0</v>
      </c>
      <c r="FD21" s="63">
        <v>139.3</v>
      </c>
      <c r="FE21" s="63">
        <v>-10.2</v>
      </c>
      <c r="FF21" s="63">
        <v>339.0</v>
      </c>
      <c r="FG21" s="63">
        <v>0.0</v>
      </c>
      <c r="FH21" s="63">
        <v>0.0</v>
      </c>
      <c r="FI21" s="63">
        <v>0.0</v>
      </c>
      <c r="FJ21" s="63">
        <v>340.0</v>
      </c>
      <c r="FK21" s="63">
        <v>221.0</v>
      </c>
      <c r="FL21" s="63">
        <v>129.0</v>
      </c>
      <c r="FM21" s="64"/>
      <c r="FN21" s="63">
        <v>342.0</v>
      </c>
      <c r="FO21" s="63">
        <v>202.0</v>
      </c>
      <c r="FP21" s="63">
        <v>127.7</v>
      </c>
      <c r="FQ21" s="63">
        <v>-1.5</v>
      </c>
      <c r="FR21" s="63">
        <v>137.0</v>
      </c>
      <c r="FS21" s="63">
        <v>96.0</v>
      </c>
      <c r="FT21" s="63">
        <v>15.41</v>
      </c>
      <c r="FU21" s="64"/>
      <c r="FV21" s="63">
        <v>137.0</v>
      </c>
      <c r="FW21" s="64"/>
      <c r="FX21" s="64"/>
      <c r="FY21" s="64"/>
      <c r="FZ21" s="89"/>
      <c r="GA21" s="65">
        <v>341.0</v>
      </c>
      <c r="GB21" s="66">
        <v>375.44</v>
      </c>
      <c r="GC21" s="66">
        <v>284.93</v>
      </c>
      <c r="GD21" s="66">
        <v>17.09</v>
      </c>
      <c r="GE21" s="65">
        <v>341.0</v>
      </c>
      <c r="GF21" s="66">
        <v>386.57</v>
      </c>
      <c r="GG21" s="66">
        <v>222.12</v>
      </c>
      <c r="GH21" s="66">
        <v>26.3</v>
      </c>
      <c r="GI21" s="65">
        <v>341.0</v>
      </c>
      <c r="GJ21" s="66">
        <v>225.96</v>
      </c>
      <c r="GK21" s="66">
        <v>-130.41</v>
      </c>
      <c r="GL21" s="66">
        <v>-3.94</v>
      </c>
      <c r="GM21" s="65">
        <v>341.0</v>
      </c>
      <c r="GN21" s="66">
        <v>207.79</v>
      </c>
      <c r="GO21" s="66">
        <v>-130.66</v>
      </c>
      <c r="GP21" s="66">
        <v>-11.31</v>
      </c>
      <c r="GQ21" s="65">
        <v>341.0</v>
      </c>
      <c r="GR21" s="66">
        <v>154.75</v>
      </c>
      <c r="GS21" s="66">
        <v>-95.48</v>
      </c>
      <c r="GT21" s="66">
        <v>-15.75</v>
      </c>
      <c r="GU21" s="65">
        <v>341.0</v>
      </c>
      <c r="GV21" s="66">
        <v>168.67</v>
      </c>
      <c r="GW21" s="66">
        <v>-94.98</v>
      </c>
      <c r="GX21" s="66">
        <v>-16.5</v>
      </c>
      <c r="GY21" s="89"/>
      <c r="GZ21" s="67" t="s">
        <v>91</v>
      </c>
      <c r="HA21" s="67" t="s">
        <v>92</v>
      </c>
      <c r="HB21" s="71">
        <v>90.0</v>
      </c>
      <c r="HC21" s="71">
        <v>4.5</v>
      </c>
      <c r="HD21" s="68">
        <v>1.8</v>
      </c>
      <c r="HE21" s="69">
        <v>8.0</v>
      </c>
      <c r="HF21" s="69">
        <v>50.0</v>
      </c>
      <c r="HG21" s="69">
        <v>48.0</v>
      </c>
      <c r="HH21" s="67" t="s">
        <v>91</v>
      </c>
      <c r="HI21" s="67" t="s">
        <v>92</v>
      </c>
      <c r="HJ21" s="71">
        <v>44.0</v>
      </c>
      <c r="HK21" s="71">
        <v>2.2</v>
      </c>
      <c r="HL21" s="71">
        <v>0.88</v>
      </c>
      <c r="HM21" s="69">
        <v>5.0</v>
      </c>
      <c r="HN21" s="69">
        <v>58.0</v>
      </c>
      <c r="HO21" s="69">
        <v>58.0</v>
      </c>
      <c r="HP21" s="67" t="s">
        <v>91</v>
      </c>
      <c r="HQ21" s="67" t="s">
        <v>92</v>
      </c>
      <c r="HR21" s="71">
        <v>190.0</v>
      </c>
      <c r="HS21" s="71">
        <v>9.5</v>
      </c>
      <c r="HT21" s="71">
        <v>4.75</v>
      </c>
      <c r="HU21" s="69">
        <v>7.0</v>
      </c>
      <c r="HV21" s="70">
        <v>56.0</v>
      </c>
      <c r="HW21" s="70">
        <v>56.0</v>
      </c>
      <c r="HX21" s="89"/>
      <c r="HY21" s="72">
        <v>135.0</v>
      </c>
      <c r="HZ21" s="72">
        <v>33.0</v>
      </c>
      <c r="IA21" s="72">
        <v>50.0</v>
      </c>
      <c r="IB21" s="72">
        <v>2.5</v>
      </c>
      <c r="IC21" s="73"/>
      <c r="ID21" s="72">
        <v>2.0</v>
      </c>
      <c r="IE21" s="72">
        <v>58.0</v>
      </c>
      <c r="IF21" s="72">
        <v>48.0</v>
      </c>
      <c r="IG21" s="89"/>
      <c r="IH21" s="74">
        <v>141.0</v>
      </c>
      <c r="II21" s="74">
        <v>33.2</v>
      </c>
      <c r="IJ21" s="74">
        <v>10.0</v>
      </c>
      <c r="IK21" s="74">
        <v>0.5</v>
      </c>
      <c r="IL21" s="74">
        <v>0.5</v>
      </c>
      <c r="IM21" s="74">
        <v>4.0</v>
      </c>
      <c r="IN21" s="75">
        <v>45.0</v>
      </c>
      <c r="IO21" s="75">
        <v>44.0</v>
      </c>
      <c r="IP21" s="74">
        <v>141.0</v>
      </c>
      <c r="IQ21" s="74">
        <v>34.8</v>
      </c>
      <c r="IR21" s="74">
        <v>118.0</v>
      </c>
      <c r="IS21" s="74">
        <v>6.3</v>
      </c>
      <c r="IT21" s="74">
        <v>7.0</v>
      </c>
      <c r="IU21" s="74">
        <v>12.0</v>
      </c>
      <c r="IV21" s="74">
        <v>46.0</v>
      </c>
      <c r="IW21" s="74">
        <v>45.0</v>
      </c>
      <c r="IX21" s="89"/>
      <c r="IY21" s="76">
        <v>140.78</v>
      </c>
      <c r="IZ21" s="76">
        <v>35.27</v>
      </c>
      <c r="JA21" s="76">
        <v>422.8</v>
      </c>
      <c r="JB21" s="76">
        <v>21.14</v>
      </c>
      <c r="JC21" s="76">
        <v>6.72</v>
      </c>
      <c r="JD21" s="76">
        <v>3.0</v>
      </c>
      <c r="JE21" s="76">
        <v>60.62</v>
      </c>
      <c r="JF21" s="76">
        <v>44.22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32.5</v>
      </c>
      <c r="JR21" s="78">
        <v>0.0</v>
      </c>
      <c r="JS21" s="78">
        <v>0.0</v>
      </c>
      <c r="JT21" s="78">
        <v>0.0</v>
      </c>
      <c r="JU21" s="78">
        <v>2.0</v>
      </c>
      <c r="JV21" s="78">
        <v>38.0</v>
      </c>
      <c r="JW21" s="78">
        <v>36.0</v>
      </c>
      <c r="JX21" s="78">
        <v>137.0</v>
      </c>
      <c r="JY21" s="78">
        <v>34.1</v>
      </c>
      <c r="JZ21" s="78">
        <v>104.0</v>
      </c>
      <c r="KA21" s="78">
        <v>5.7</v>
      </c>
      <c r="KB21" s="78">
        <v>2.2</v>
      </c>
      <c r="KC21" s="78">
        <v>2.0</v>
      </c>
      <c r="KD21" s="78">
        <v>43.0</v>
      </c>
      <c r="KE21" s="78">
        <v>43.0</v>
      </c>
      <c r="KF21" s="89"/>
      <c r="KG21" s="79" t="s">
        <v>94</v>
      </c>
      <c r="KH21" s="79" t="s">
        <v>94</v>
      </c>
      <c r="KI21" s="79" t="s">
        <v>94</v>
      </c>
      <c r="KJ21" s="79" t="s">
        <v>94</v>
      </c>
      <c r="KK21" s="80"/>
      <c r="KL21" s="79">
        <v>1.0</v>
      </c>
      <c r="KM21" s="79" t="s">
        <v>94</v>
      </c>
      <c r="KN21" s="79" t="s">
        <v>94</v>
      </c>
      <c r="KO21" s="79">
        <v>136.0</v>
      </c>
      <c r="KP21" s="79">
        <v>33.0</v>
      </c>
      <c r="KQ21" s="79">
        <v>129.0</v>
      </c>
      <c r="KR21" s="79">
        <v>7.0</v>
      </c>
      <c r="KS21" s="80"/>
      <c r="KT21" s="79">
        <v>1.0</v>
      </c>
      <c r="KU21" s="79">
        <v>42.0</v>
      </c>
      <c r="KV21" s="79">
        <v>40.0</v>
      </c>
      <c r="KW21" s="89"/>
      <c r="KX21" s="81">
        <v>130.0</v>
      </c>
      <c r="KY21" s="81">
        <v>33.0</v>
      </c>
      <c r="KZ21" s="81">
        <v>241.0</v>
      </c>
      <c r="LA21" s="81">
        <v>11.8</v>
      </c>
      <c r="LB21" s="81">
        <v>2.1</v>
      </c>
      <c r="LC21" s="81">
        <v>3.0</v>
      </c>
      <c r="LD21" s="81">
        <v>46.0</v>
      </c>
      <c r="LE21" s="81">
        <v>46.0</v>
      </c>
      <c r="LF21" s="81">
        <v>130.0</v>
      </c>
      <c r="LG21" s="81">
        <v>33.0</v>
      </c>
      <c r="LH21" s="81">
        <v>343.0</v>
      </c>
      <c r="LI21" s="81">
        <v>16.8</v>
      </c>
      <c r="LJ21" s="81">
        <v>5.0</v>
      </c>
      <c r="LK21" s="81">
        <v>5.0</v>
      </c>
      <c r="LL21" s="81">
        <v>44.0</v>
      </c>
      <c r="LM21" s="81">
        <v>45.0</v>
      </c>
      <c r="LN21" s="89"/>
      <c r="LO21" s="82">
        <v>345.0</v>
      </c>
      <c r="LP21" s="82">
        <v>211.0</v>
      </c>
      <c r="LQ21" s="82">
        <v>123.0</v>
      </c>
      <c r="LR21" s="82">
        <v>73.0</v>
      </c>
      <c r="LS21" s="82">
        <v>333.0</v>
      </c>
      <c r="LT21" s="83">
        <v>53.0</v>
      </c>
      <c r="LU21" s="83">
        <v>8.5</v>
      </c>
      <c r="LV21" s="83">
        <v>141.0</v>
      </c>
      <c r="LW21" s="83">
        <v>94.0</v>
      </c>
      <c r="LX21" s="83">
        <v>47.0</v>
      </c>
      <c r="LY21" s="83">
        <v>45.0</v>
      </c>
      <c r="LZ21" s="83">
        <v>10.0</v>
      </c>
      <c r="MA21" s="83">
        <v>70.0</v>
      </c>
      <c r="MB21" s="83">
        <v>12.7</v>
      </c>
      <c r="MC21" s="83">
        <v>139.0</v>
      </c>
      <c r="MD21" s="83">
        <v>117.0</v>
      </c>
      <c r="ME21" s="83">
        <v>50.0</v>
      </c>
      <c r="MF21" s="83">
        <v>44.0</v>
      </c>
      <c r="MG21" s="83">
        <v>8.0</v>
      </c>
      <c r="MH21" s="84" t="s">
        <v>95</v>
      </c>
      <c r="MI21" s="84" t="s">
        <v>95</v>
      </c>
      <c r="MJ21" s="84" t="s">
        <v>95</v>
      </c>
      <c r="MK21" s="84" t="s">
        <v>95</v>
      </c>
      <c r="ML21" s="83">
        <v>40.0</v>
      </c>
      <c r="MM21" s="85">
        <v>40.0</v>
      </c>
      <c r="MN21" s="83">
        <v>5.0</v>
      </c>
      <c r="MO21" s="86"/>
      <c r="MP21" s="87"/>
      <c r="MQ21" s="87"/>
      <c r="MR21" s="87"/>
      <c r="MS21" s="87"/>
      <c r="MT21" s="83">
        <v>7.5</v>
      </c>
      <c r="MU21" s="83">
        <v>2.5</v>
      </c>
      <c r="MV21" s="83">
        <v>126.0</v>
      </c>
      <c r="MW21" s="83">
        <v>36.0</v>
      </c>
      <c r="MX21" s="83">
        <v>34.0</v>
      </c>
      <c r="MY21" s="88" t="s">
        <v>96</v>
      </c>
      <c r="MZ21" s="83">
        <v>5.0</v>
      </c>
      <c r="NA21" s="87"/>
      <c r="NB21" s="83">
        <v>8.9</v>
      </c>
      <c r="NC21" s="83">
        <v>4.0</v>
      </c>
      <c r="ND21" s="83">
        <v>162.0</v>
      </c>
      <c r="NE21" s="83">
        <v>36.0</v>
      </c>
      <c r="NF21" s="83">
        <v>44.0</v>
      </c>
      <c r="NG21" s="83">
        <v>45.0</v>
      </c>
      <c r="NH21" s="83">
        <v>6.0</v>
      </c>
      <c r="NI21" s="87"/>
      <c r="NJ21" s="88" t="s">
        <v>95</v>
      </c>
      <c r="NK21" s="88" t="s">
        <v>95</v>
      </c>
      <c r="NL21" s="88" t="s">
        <v>95</v>
      </c>
      <c r="NM21" s="88" t="s">
        <v>95</v>
      </c>
      <c r="NN21" s="83">
        <v>44.0</v>
      </c>
      <c r="NO21" s="83">
        <v>49.0</v>
      </c>
      <c r="NP21" s="83">
        <v>4.0</v>
      </c>
    </row>
    <row r="22" ht="14.25" customHeight="1">
      <c r="A22" s="49">
        <v>0.375</v>
      </c>
      <c r="B22" s="50"/>
      <c r="C22" s="51">
        <v>50.42</v>
      </c>
      <c r="D22" s="52">
        <v>338.0</v>
      </c>
      <c r="E22" s="53">
        <v>133.0</v>
      </c>
      <c r="F22" s="53">
        <v>31.0</v>
      </c>
      <c r="G22" s="53">
        <v>6.8</v>
      </c>
      <c r="H22" s="54"/>
      <c r="I22" s="53">
        <v>6.0</v>
      </c>
      <c r="J22" s="53">
        <v>46.0</v>
      </c>
      <c r="K22" s="53">
        <v>46.0</v>
      </c>
      <c r="L22" s="53">
        <v>138.0</v>
      </c>
      <c r="M22" s="53">
        <v>75.0</v>
      </c>
      <c r="N22" s="53">
        <v>18.1</v>
      </c>
      <c r="O22" s="54"/>
      <c r="P22" s="53">
        <v>6.0</v>
      </c>
      <c r="Q22" s="53">
        <v>55.0</v>
      </c>
      <c r="R22" s="53">
        <v>49.0</v>
      </c>
      <c r="S22" s="53">
        <v>338.4</v>
      </c>
      <c r="T22" s="53">
        <v>243.8</v>
      </c>
      <c r="U22" s="53">
        <v>146.9</v>
      </c>
      <c r="V22" s="54"/>
      <c r="W22" s="53">
        <v>371.2</v>
      </c>
      <c r="X22" s="55">
        <v>155.4</v>
      </c>
      <c r="Y22" s="53">
        <v>94.2</v>
      </c>
      <c r="Z22" s="54"/>
      <c r="AA22" s="53" t="s">
        <v>97</v>
      </c>
      <c r="AB22" s="54"/>
      <c r="AC22" s="54"/>
      <c r="AD22" s="54"/>
      <c r="AE22" s="55">
        <v>339.0</v>
      </c>
      <c r="AF22" s="53">
        <v>610.4</v>
      </c>
      <c r="AG22" s="53">
        <v>331.9</v>
      </c>
      <c r="AH22" s="54"/>
      <c r="AI22" s="53">
        <v>344.1</v>
      </c>
      <c r="AJ22" s="55">
        <v>374.3</v>
      </c>
      <c r="AK22" s="53">
        <v>229.1</v>
      </c>
      <c r="AL22" s="54"/>
      <c r="AM22" s="53">
        <v>336.6</v>
      </c>
      <c r="AN22" s="55">
        <v>398.4</v>
      </c>
      <c r="AO22" s="53">
        <v>217.4</v>
      </c>
      <c r="AP22" s="54"/>
      <c r="AQ22" s="53">
        <v>133.0</v>
      </c>
      <c r="AR22" s="54">
        <f t="shared" ref="AR22:AS22" si="25">F22</f>
        <v>31</v>
      </c>
      <c r="AS22" s="56">
        <f t="shared" si="25"/>
        <v>6.8</v>
      </c>
      <c r="AT22" s="54"/>
      <c r="AU22" s="54">
        <f t="shared" ref="AU22:AW22" si="26">L22</f>
        <v>138</v>
      </c>
      <c r="AV22" s="54">
        <f t="shared" si="26"/>
        <v>75</v>
      </c>
      <c r="AW22" s="54">
        <f t="shared" si="26"/>
        <v>18.1</v>
      </c>
      <c r="AX22" s="54"/>
      <c r="AY22" s="53">
        <v>133.0</v>
      </c>
      <c r="AZ22" s="54"/>
      <c r="BA22" s="54"/>
      <c r="BB22" s="54"/>
      <c r="BC22" s="89"/>
      <c r="BD22" s="54"/>
      <c r="BE22" s="53">
        <v>33.0</v>
      </c>
      <c r="BF22" s="53">
        <v>129.0</v>
      </c>
      <c r="BG22" s="53">
        <v>4.2</v>
      </c>
      <c r="BH22" s="54"/>
      <c r="BI22" s="53">
        <v>22.0</v>
      </c>
      <c r="BJ22" s="53">
        <v>81.0</v>
      </c>
      <c r="BK22" s="53">
        <v>54.0</v>
      </c>
      <c r="BL22" s="89"/>
      <c r="BM22" s="58">
        <v>344.0</v>
      </c>
      <c r="BN22" s="58">
        <v>145.0</v>
      </c>
      <c r="BO22" s="58">
        <v>263.0</v>
      </c>
      <c r="BP22" s="58">
        <v>13.2</v>
      </c>
      <c r="BQ22" s="59"/>
      <c r="BR22" s="58">
        <v>6.0</v>
      </c>
      <c r="BS22" s="58">
        <v>59.0</v>
      </c>
      <c r="BT22" s="58">
        <v>58.0</v>
      </c>
      <c r="BU22" s="59">
        <f t="shared" si="13"/>
        <v>344</v>
      </c>
      <c r="BV22" s="58">
        <v>343.0</v>
      </c>
      <c r="BW22" s="58">
        <v>204.0</v>
      </c>
      <c r="BX22" s="58">
        <v>24.0</v>
      </c>
      <c r="BY22" s="58">
        <v>336.0</v>
      </c>
      <c r="BZ22" s="58">
        <v>369.0</v>
      </c>
      <c r="CA22" s="58">
        <v>204.0</v>
      </c>
      <c r="CB22" s="58">
        <v>23.0</v>
      </c>
      <c r="CC22" s="58">
        <v>344.0</v>
      </c>
      <c r="CD22" s="58">
        <v>278.0</v>
      </c>
      <c r="CE22" s="58">
        <v>160.0</v>
      </c>
      <c r="CF22" s="58">
        <v>12.0</v>
      </c>
      <c r="CG22" s="58">
        <v>337.0</v>
      </c>
      <c r="CH22" s="58">
        <v>288.0</v>
      </c>
      <c r="CI22" s="58">
        <v>158.0</v>
      </c>
      <c r="CJ22" s="58">
        <v>12.0</v>
      </c>
      <c r="CK22" s="58">
        <v>350.0</v>
      </c>
      <c r="CL22" s="58">
        <v>153.0</v>
      </c>
      <c r="CM22" s="58">
        <v>102.0</v>
      </c>
      <c r="CN22" s="58">
        <v>2.0</v>
      </c>
      <c r="CO22" s="58">
        <v>334.0</v>
      </c>
      <c r="CP22" s="58">
        <v>318.0</v>
      </c>
      <c r="CQ22" s="58">
        <v>157.0</v>
      </c>
      <c r="CR22" s="58">
        <v>4.0</v>
      </c>
      <c r="CS22" s="58">
        <v>337.0</v>
      </c>
      <c r="CT22" s="58">
        <v>315.0</v>
      </c>
      <c r="CU22" s="58">
        <v>191.0</v>
      </c>
      <c r="CV22" s="58">
        <v>95.0</v>
      </c>
      <c r="CW22" s="58">
        <v>338.0</v>
      </c>
      <c r="CX22" s="58">
        <v>176.0</v>
      </c>
      <c r="CY22" s="58">
        <v>89.0</v>
      </c>
      <c r="CZ22" s="58">
        <v>48.0</v>
      </c>
      <c r="DA22" s="58">
        <v>325.0</v>
      </c>
      <c r="DB22" s="58">
        <v>182.0</v>
      </c>
      <c r="DC22" s="58">
        <v>90.0</v>
      </c>
      <c r="DD22" s="58">
        <v>41.0</v>
      </c>
      <c r="DE22" s="59">
        <f t="shared" si="6"/>
        <v>145</v>
      </c>
      <c r="DF22" s="58">
        <v>35.0</v>
      </c>
      <c r="DG22" s="59">
        <f t="shared" ref="DG22:DH22" si="27">BO22</f>
        <v>263</v>
      </c>
      <c r="DH22" s="59">
        <f t="shared" si="27"/>
        <v>13.2</v>
      </c>
      <c r="DI22" s="59"/>
      <c r="DJ22" s="58">
        <v>7.0</v>
      </c>
      <c r="DK22" s="58">
        <v>60.0</v>
      </c>
      <c r="DL22" s="58">
        <v>54.0</v>
      </c>
      <c r="DM22" s="89"/>
      <c r="DN22" s="61">
        <v>343.0</v>
      </c>
      <c r="DO22" s="61">
        <v>141.0</v>
      </c>
      <c r="DP22" s="61">
        <v>38.68</v>
      </c>
      <c r="DQ22" s="61">
        <v>21.86</v>
      </c>
      <c r="DR22" s="61">
        <v>6.12</v>
      </c>
      <c r="DS22" s="61">
        <v>8.0</v>
      </c>
      <c r="DT22" s="61">
        <v>39.0</v>
      </c>
      <c r="DU22" s="61">
        <v>43.0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341.0</v>
      </c>
      <c r="EF22" s="63">
        <v>137.0</v>
      </c>
      <c r="EG22" s="63">
        <v>72.0</v>
      </c>
      <c r="EH22" s="63">
        <v>3.1</v>
      </c>
      <c r="EI22" s="64"/>
      <c r="EJ22" s="63">
        <v>9.0</v>
      </c>
      <c r="EK22" s="63">
        <v>46.0</v>
      </c>
      <c r="EL22" s="63">
        <v>48.0</v>
      </c>
      <c r="EM22" s="64"/>
      <c r="EN22" s="63">
        <v>97.0</v>
      </c>
      <c r="EO22" s="63">
        <v>5.1</v>
      </c>
      <c r="EP22" s="64"/>
      <c r="EQ22" s="63">
        <v>9.0</v>
      </c>
      <c r="ER22" s="63">
        <v>46.0</v>
      </c>
      <c r="ES22" s="63">
        <v>48.0</v>
      </c>
      <c r="ET22" s="63">
        <v>341.0</v>
      </c>
      <c r="EU22" s="63">
        <v>341.0</v>
      </c>
      <c r="EV22" s="63">
        <v>140.0</v>
      </c>
      <c r="EW22" s="63">
        <v>-12.0</v>
      </c>
      <c r="EX22" s="63">
        <v>338.0</v>
      </c>
      <c r="EY22" s="63">
        <v>0.0</v>
      </c>
      <c r="EZ22" s="63">
        <v>0.0</v>
      </c>
      <c r="FA22" s="63">
        <v>0.0</v>
      </c>
      <c r="FB22" s="63">
        <v>339.0</v>
      </c>
      <c r="FC22" s="63">
        <v>240.0</v>
      </c>
      <c r="FD22" s="63">
        <v>139.3</v>
      </c>
      <c r="FE22" s="63">
        <v>-11.0</v>
      </c>
      <c r="FF22" s="63">
        <v>339.0</v>
      </c>
      <c r="FG22" s="63">
        <v>0.0</v>
      </c>
      <c r="FH22" s="63">
        <v>0.0</v>
      </c>
      <c r="FI22" s="63">
        <v>0.0</v>
      </c>
      <c r="FJ22" s="63">
        <v>340.0</v>
      </c>
      <c r="FK22" s="63">
        <v>224.0</v>
      </c>
      <c r="FL22" s="63">
        <v>129.9</v>
      </c>
      <c r="FM22" s="64"/>
      <c r="FN22" s="63">
        <v>342.0</v>
      </c>
      <c r="FO22" s="63">
        <v>204.0</v>
      </c>
      <c r="FP22" s="63">
        <v>130.9</v>
      </c>
      <c r="FQ22" s="63">
        <v>-3.0</v>
      </c>
      <c r="FR22" s="63">
        <v>137.0</v>
      </c>
      <c r="FS22" s="63">
        <v>81.0</v>
      </c>
      <c r="FT22" s="63">
        <v>12.0</v>
      </c>
      <c r="FU22" s="64"/>
      <c r="FV22" s="63">
        <v>137.0</v>
      </c>
      <c r="FW22" s="64"/>
      <c r="FX22" s="64"/>
      <c r="FY22" s="64"/>
      <c r="FZ22" s="89"/>
      <c r="GA22" s="65">
        <v>338.0</v>
      </c>
      <c r="GB22" s="66">
        <v>378.66</v>
      </c>
      <c r="GC22" s="66">
        <v>232.01</v>
      </c>
      <c r="GD22" s="66">
        <v>25.63</v>
      </c>
      <c r="GE22" s="65">
        <v>338.0</v>
      </c>
      <c r="GF22" s="66">
        <v>404.6</v>
      </c>
      <c r="GG22" s="66">
        <v>229.17</v>
      </c>
      <c r="GH22" s="66">
        <v>29.57</v>
      </c>
      <c r="GI22" s="65">
        <v>338.0</v>
      </c>
      <c r="GJ22" s="66">
        <v>234.29</v>
      </c>
      <c r="GK22" s="66">
        <v>-134.18</v>
      </c>
      <c r="GL22" s="66">
        <v>-2.85</v>
      </c>
      <c r="GM22" s="65">
        <v>338.0</v>
      </c>
      <c r="GN22" s="66">
        <v>214.39</v>
      </c>
      <c r="GO22" s="66">
        <v>-133.93</v>
      </c>
      <c r="GP22" s="66">
        <v>-10.3</v>
      </c>
      <c r="GQ22" s="65">
        <v>338.0</v>
      </c>
      <c r="GR22" s="66">
        <v>159.0</v>
      </c>
      <c r="GS22" s="66">
        <v>-97.33</v>
      </c>
      <c r="GT22" s="66">
        <v>-18.18</v>
      </c>
      <c r="GU22" s="65">
        <v>338.0</v>
      </c>
      <c r="GV22" s="66">
        <v>174.97</v>
      </c>
      <c r="GW22" s="66">
        <v>-18.68</v>
      </c>
      <c r="GX22" s="66">
        <v>-18.69</v>
      </c>
      <c r="GY22" s="89"/>
      <c r="GZ22" s="97" t="s">
        <v>91</v>
      </c>
      <c r="HA22" s="97" t="s">
        <v>92</v>
      </c>
      <c r="HB22" s="98">
        <v>91.0</v>
      </c>
      <c r="HC22" s="98">
        <v>4.55</v>
      </c>
      <c r="HD22" s="98">
        <v>1.82</v>
      </c>
      <c r="HE22" s="97">
        <v>8.0</v>
      </c>
      <c r="HF22" s="99">
        <v>50.0</v>
      </c>
      <c r="HG22" s="99">
        <v>48.0</v>
      </c>
      <c r="HH22" s="97" t="s">
        <v>91</v>
      </c>
      <c r="HI22" s="97" t="s">
        <v>92</v>
      </c>
      <c r="HJ22" s="98">
        <v>46.0</v>
      </c>
      <c r="HK22" s="98">
        <v>2.3</v>
      </c>
      <c r="HL22" s="98">
        <v>0.92</v>
      </c>
      <c r="HM22" s="97">
        <v>5.0</v>
      </c>
      <c r="HN22" s="97">
        <v>58.0</v>
      </c>
      <c r="HO22" s="97">
        <v>58.0</v>
      </c>
      <c r="HP22" s="97" t="s">
        <v>91</v>
      </c>
      <c r="HQ22" s="97" t="s">
        <v>92</v>
      </c>
      <c r="HR22" s="98">
        <v>96.0</v>
      </c>
      <c r="HS22" s="98">
        <v>4.8</v>
      </c>
      <c r="HT22" s="98">
        <v>2.4</v>
      </c>
      <c r="HU22" s="97">
        <v>7.0</v>
      </c>
      <c r="HV22" s="99">
        <v>56.0</v>
      </c>
      <c r="HW22" s="99">
        <v>56.0</v>
      </c>
      <c r="HX22" s="89"/>
      <c r="HY22" s="72">
        <v>135.0</v>
      </c>
      <c r="HZ22" s="72">
        <v>33.0</v>
      </c>
      <c r="IA22" s="72">
        <v>52.0</v>
      </c>
      <c r="IB22" s="72">
        <v>2.6</v>
      </c>
      <c r="IC22" s="73"/>
      <c r="ID22" s="72">
        <v>2.0</v>
      </c>
      <c r="IE22" s="72">
        <v>58.0</v>
      </c>
      <c r="IF22" s="72">
        <v>48.0</v>
      </c>
      <c r="IG22" s="89"/>
      <c r="IH22" s="74">
        <v>140.0</v>
      </c>
      <c r="II22" s="74">
        <v>33.2</v>
      </c>
      <c r="IJ22" s="74">
        <v>10.0</v>
      </c>
      <c r="IK22" s="74">
        <v>0.5</v>
      </c>
      <c r="IL22" s="74">
        <v>0.5</v>
      </c>
      <c r="IM22" s="74">
        <v>4.0</v>
      </c>
      <c r="IN22" s="75">
        <v>42.0</v>
      </c>
      <c r="IO22" s="75">
        <v>41.0</v>
      </c>
      <c r="IP22" s="74">
        <v>140.0</v>
      </c>
      <c r="IQ22" s="74">
        <v>34.4</v>
      </c>
      <c r="IR22" s="74">
        <v>123.0</v>
      </c>
      <c r="IS22" s="74">
        <v>6.5</v>
      </c>
      <c r="IT22" s="74">
        <v>7.2</v>
      </c>
      <c r="IU22" s="74">
        <v>12.0</v>
      </c>
      <c r="IV22" s="74">
        <v>50.0</v>
      </c>
      <c r="IW22" s="74">
        <v>48.0</v>
      </c>
      <c r="IX22" s="89"/>
      <c r="IY22" s="76">
        <v>140.72</v>
      </c>
      <c r="IZ22" s="76">
        <v>35.69</v>
      </c>
      <c r="JA22" s="76">
        <v>334.86</v>
      </c>
      <c r="JB22" s="76">
        <v>16.74</v>
      </c>
      <c r="JC22" s="76">
        <v>7.19</v>
      </c>
      <c r="JD22" s="76">
        <v>3.0</v>
      </c>
      <c r="JE22" s="76">
        <v>62.64</v>
      </c>
      <c r="JF22" s="76">
        <v>47.37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32.5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39.0</v>
      </c>
      <c r="JX22" s="78">
        <v>137.0</v>
      </c>
      <c r="JY22" s="78">
        <v>34.1</v>
      </c>
      <c r="JZ22" s="78">
        <v>107.0</v>
      </c>
      <c r="KA22" s="78">
        <v>5.9</v>
      </c>
      <c r="KB22" s="78">
        <v>2.3</v>
      </c>
      <c r="KC22" s="78">
        <v>2.0</v>
      </c>
      <c r="KD22" s="78">
        <v>45.0</v>
      </c>
      <c r="KE22" s="78">
        <v>45.0</v>
      </c>
      <c r="KF22" s="89"/>
      <c r="KG22" s="79" t="s">
        <v>94</v>
      </c>
      <c r="KH22" s="79" t="s">
        <v>94</v>
      </c>
      <c r="KI22" s="79" t="s">
        <v>94</v>
      </c>
      <c r="KJ22" s="79" t="s">
        <v>94</v>
      </c>
      <c r="KK22" s="80"/>
      <c r="KL22" s="79">
        <v>1.0</v>
      </c>
      <c r="KM22" s="79" t="s">
        <v>94</v>
      </c>
      <c r="KN22" s="79" t="s">
        <v>94</v>
      </c>
      <c r="KO22" s="79">
        <v>137.0</v>
      </c>
      <c r="KP22" s="79">
        <v>33.0</v>
      </c>
      <c r="KQ22" s="79">
        <v>62.0</v>
      </c>
      <c r="KR22" s="79">
        <v>3.7</v>
      </c>
      <c r="KS22" s="80"/>
      <c r="KT22" s="79">
        <v>1.0</v>
      </c>
      <c r="KU22" s="79">
        <v>42.0</v>
      </c>
      <c r="KV22" s="79">
        <v>40.0</v>
      </c>
      <c r="KW22" s="89"/>
      <c r="KX22" s="81">
        <v>132.0</v>
      </c>
      <c r="KY22" s="81">
        <v>33.0</v>
      </c>
      <c r="KZ22" s="81">
        <v>255.0</v>
      </c>
      <c r="LA22" s="81">
        <v>12.5</v>
      </c>
      <c r="LB22" s="81">
        <v>2.1</v>
      </c>
      <c r="LC22" s="81">
        <v>3.0</v>
      </c>
      <c r="LD22" s="81">
        <v>47.0</v>
      </c>
      <c r="LE22" s="81">
        <v>47.0</v>
      </c>
      <c r="LF22" s="81">
        <v>132.0</v>
      </c>
      <c r="LG22" s="81">
        <v>33.0</v>
      </c>
      <c r="LH22" s="81">
        <v>296.0</v>
      </c>
      <c r="LI22" s="81">
        <v>14.5</v>
      </c>
      <c r="LJ22" s="81">
        <v>5.0</v>
      </c>
      <c r="LK22" s="81">
        <v>5.0</v>
      </c>
      <c r="LL22" s="81">
        <v>44.0</v>
      </c>
      <c r="LM22" s="81">
        <v>46.0</v>
      </c>
      <c r="LN22" s="89"/>
      <c r="LO22" s="82">
        <v>344.0</v>
      </c>
      <c r="LP22" s="82">
        <v>193.0</v>
      </c>
      <c r="LQ22" s="82">
        <v>113.0</v>
      </c>
      <c r="LR22" s="82">
        <v>73.0</v>
      </c>
      <c r="LS22" s="82">
        <v>334.0</v>
      </c>
      <c r="LT22" s="82">
        <v>58.0</v>
      </c>
      <c r="LU22" s="82">
        <v>9.4</v>
      </c>
      <c r="LV22" s="82">
        <v>141.0</v>
      </c>
      <c r="LW22" s="82">
        <v>101.0</v>
      </c>
      <c r="LX22" s="82">
        <v>48.0</v>
      </c>
      <c r="LY22" s="82">
        <v>44.0</v>
      </c>
      <c r="LZ22" s="82">
        <v>10.0</v>
      </c>
      <c r="MA22" s="82">
        <v>55.0</v>
      </c>
      <c r="MB22" s="82">
        <v>17.0</v>
      </c>
      <c r="MC22" s="82">
        <v>140.0</v>
      </c>
      <c r="MD22" s="82">
        <v>92.0</v>
      </c>
      <c r="ME22" s="82">
        <v>48.0</v>
      </c>
      <c r="MF22" s="82">
        <v>44.0</v>
      </c>
      <c r="MG22" s="82">
        <v>8.0</v>
      </c>
      <c r="MH22" s="84" t="s">
        <v>95</v>
      </c>
      <c r="MI22" s="84" t="s">
        <v>95</v>
      </c>
      <c r="MJ22" s="84" t="s">
        <v>95</v>
      </c>
      <c r="MK22" s="84" t="s">
        <v>95</v>
      </c>
      <c r="ML22" s="83">
        <v>40.0</v>
      </c>
      <c r="MM22" s="85">
        <v>40.0</v>
      </c>
      <c r="MN22" s="83">
        <v>5.0</v>
      </c>
      <c r="MO22" s="86"/>
      <c r="MP22" s="87"/>
      <c r="MQ22" s="87"/>
      <c r="MR22" s="87"/>
      <c r="MS22" s="87"/>
      <c r="MT22" s="82">
        <v>2.0</v>
      </c>
      <c r="MU22" s="82">
        <v>0.0</v>
      </c>
      <c r="MV22" s="82">
        <v>37.0</v>
      </c>
      <c r="MW22" s="83">
        <v>36.0</v>
      </c>
      <c r="MX22" s="83">
        <v>34.0</v>
      </c>
      <c r="MY22" s="88" t="s">
        <v>96</v>
      </c>
      <c r="MZ22" s="83">
        <v>5.0</v>
      </c>
      <c r="NA22" s="87"/>
      <c r="NB22" s="82">
        <v>16.0</v>
      </c>
      <c r="NC22" s="82">
        <v>6.4</v>
      </c>
      <c r="ND22" s="82">
        <v>284.0</v>
      </c>
      <c r="NE22" s="83">
        <v>36.0</v>
      </c>
      <c r="NF22" s="83">
        <v>44.0</v>
      </c>
      <c r="NG22" s="83">
        <v>45.0</v>
      </c>
      <c r="NH22" s="83">
        <v>6.0</v>
      </c>
      <c r="NI22" s="87"/>
      <c r="NJ22" s="88" t="s">
        <v>95</v>
      </c>
      <c r="NK22" s="88" t="s">
        <v>95</v>
      </c>
      <c r="NL22" s="88" t="s">
        <v>95</v>
      </c>
      <c r="NM22" s="88" t="s">
        <v>95</v>
      </c>
      <c r="NN22" s="83">
        <v>44.0</v>
      </c>
      <c r="NO22" s="83">
        <v>49.0</v>
      </c>
      <c r="NP22" s="83">
        <v>4.0</v>
      </c>
    </row>
    <row r="23" ht="14.25" customHeight="1">
      <c r="A23" s="49">
        <v>0.416666666666667</v>
      </c>
      <c r="B23" s="50"/>
      <c r="C23" s="51">
        <v>50.26</v>
      </c>
      <c r="D23" s="52">
        <v>340.0</v>
      </c>
      <c r="E23" s="53">
        <v>135.0</v>
      </c>
      <c r="F23" s="53">
        <v>32.0</v>
      </c>
      <c r="G23" s="53">
        <v>6.9</v>
      </c>
      <c r="H23" s="54"/>
      <c r="I23" s="53">
        <v>6.0</v>
      </c>
      <c r="J23" s="53">
        <v>46.0</v>
      </c>
      <c r="K23" s="53">
        <v>46.0</v>
      </c>
      <c r="L23" s="53">
        <v>140.0</v>
      </c>
      <c r="M23" s="53">
        <v>58.0</v>
      </c>
      <c r="N23" s="53">
        <v>14.2</v>
      </c>
      <c r="O23" s="54"/>
      <c r="P23" s="53">
        <v>6.0</v>
      </c>
      <c r="Q23" s="53">
        <v>55.0</v>
      </c>
      <c r="R23" s="53">
        <v>49.0</v>
      </c>
      <c r="S23" s="53">
        <v>344.2</v>
      </c>
      <c r="T23" s="53">
        <v>206.5</v>
      </c>
      <c r="U23" s="53">
        <v>125.6</v>
      </c>
      <c r="V23" s="54"/>
      <c r="W23" s="53">
        <v>377.6</v>
      </c>
      <c r="X23" s="55">
        <v>141.6</v>
      </c>
      <c r="Y23" s="53">
        <v>91.3</v>
      </c>
      <c r="Z23" s="54"/>
      <c r="AA23" s="53" t="s">
        <v>97</v>
      </c>
      <c r="AB23" s="54"/>
      <c r="AC23" s="54"/>
      <c r="AD23" s="54"/>
      <c r="AE23" s="53">
        <v>344.9</v>
      </c>
      <c r="AF23" s="53">
        <v>565.7</v>
      </c>
      <c r="AG23" s="53">
        <v>319.3</v>
      </c>
      <c r="AH23" s="54"/>
      <c r="AI23" s="53">
        <v>349.9</v>
      </c>
      <c r="AJ23" s="55">
        <v>340.5</v>
      </c>
      <c r="AK23" s="53">
        <v>212.6</v>
      </c>
      <c r="AL23" s="54"/>
      <c r="AM23" s="53">
        <v>342.3</v>
      </c>
      <c r="AN23" s="55">
        <v>364.6</v>
      </c>
      <c r="AO23" s="53">
        <v>202.7</v>
      </c>
      <c r="AP23" s="54"/>
      <c r="AQ23" s="53">
        <v>135.0</v>
      </c>
      <c r="AR23" s="54">
        <f t="shared" ref="AR23:AS23" si="28">F23</f>
        <v>32</v>
      </c>
      <c r="AS23" s="56">
        <f t="shared" si="28"/>
        <v>6.9</v>
      </c>
      <c r="AT23" s="54"/>
      <c r="AU23" s="54">
        <f t="shared" ref="AU23:AW23" si="29">L23</f>
        <v>140</v>
      </c>
      <c r="AV23" s="54">
        <f t="shared" si="29"/>
        <v>58</v>
      </c>
      <c r="AW23" s="54">
        <f t="shared" si="29"/>
        <v>14.2</v>
      </c>
      <c r="AX23" s="54"/>
      <c r="AY23" s="53">
        <v>135.0</v>
      </c>
      <c r="AZ23" s="54"/>
      <c r="BA23" s="54"/>
      <c r="BB23" s="54"/>
      <c r="BC23" s="89"/>
      <c r="BD23" s="54"/>
      <c r="BE23" s="53">
        <v>36.0</v>
      </c>
      <c r="BF23" s="53">
        <v>22.0</v>
      </c>
      <c r="BG23" s="53">
        <v>0.7</v>
      </c>
      <c r="BH23" s="54"/>
      <c r="BI23" s="53">
        <v>22.0</v>
      </c>
      <c r="BJ23" s="53">
        <v>81.0</v>
      </c>
      <c r="BK23" s="53">
        <v>54.0</v>
      </c>
      <c r="BL23" s="89"/>
      <c r="BM23" s="58">
        <v>345.0</v>
      </c>
      <c r="BN23" s="58">
        <v>147.0</v>
      </c>
      <c r="BO23" s="58">
        <v>194.0</v>
      </c>
      <c r="BP23" s="58">
        <v>9.7</v>
      </c>
      <c r="BQ23" s="59"/>
      <c r="BR23" s="58">
        <v>6.0</v>
      </c>
      <c r="BS23" s="58">
        <v>60.0</v>
      </c>
      <c r="BT23" s="58">
        <v>60.0</v>
      </c>
      <c r="BU23" s="59">
        <f t="shared" si="13"/>
        <v>345</v>
      </c>
      <c r="BV23" s="58">
        <v>332.0</v>
      </c>
      <c r="BW23" s="58">
        <v>203.0</v>
      </c>
      <c r="BX23" s="58">
        <v>33.0</v>
      </c>
      <c r="BY23" s="58">
        <v>337.0</v>
      </c>
      <c r="BZ23" s="58">
        <v>369.0</v>
      </c>
      <c r="CA23" s="58">
        <v>205.0</v>
      </c>
      <c r="CB23" s="58">
        <v>30.0</v>
      </c>
      <c r="CC23" s="58">
        <v>345.0</v>
      </c>
      <c r="CD23" s="58">
        <v>280.0</v>
      </c>
      <c r="CE23" s="58">
        <v>160.0</v>
      </c>
      <c r="CF23" s="58">
        <v>8.0</v>
      </c>
      <c r="CG23" s="58">
        <v>337.0</v>
      </c>
      <c r="CH23" s="58">
        <v>291.0</v>
      </c>
      <c r="CI23" s="58">
        <v>153.0</v>
      </c>
      <c r="CJ23" s="58">
        <v>11.0</v>
      </c>
      <c r="CK23" s="58">
        <v>351.0</v>
      </c>
      <c r="CL23" s="58">
        <v>157.0</v>
      </c>
      <c r="CM23" s="58">
        <v>162.0</v>
      </c>
      <c r="CN23" s="58">
        <v>10.0</v>
      </c>
      <c r="CO23" s="58">
        <v>334.0</v>
      </c>
      <c r="CP23" s="58">
        <v>326.0</v>
      </c>
      <c r="CQ23" s="58">
        <v>161.0</v>
      </c>
      <c r="CR23" s="58">
        <v>7.0</v>
      </c>
      <c r="CS23" s="58">
        <v>338.0</v>
      </c>
      <c r="CT23" s="58">
        <v>317.0</v>
      </c>
      <c r="CU23" s="58">
        <v>191.0</v>
      </c>
      <c r="CV23" s="58">
        <v>104.0</v>
      </c>
      <c r="CW23" s="58">
        <v>340.0</v>
      </c>
      <c r="CX23" s="58">
        <v>198.0</v>
      </c>
      <c r="CY23" s="58">
        <v>91.0</v>
      </c>
      <c r="CZ23" s="58">
        <v>59.0</v>
      </c>
      <c r="DA23" s="58">
        <v>325.0</v>
      </c>
      <c r="DB23" s="58">
        <v>204.0</v>
      </c>
      <c r="DC23" s="58">
        <v>92.0</v>
      </c>
      <c r="DD23" s="58">
        <v>60.0</v>
      </c>
      <c r="DE23" s="59">
        <f t="shared" si="6"/>
        <v>147</v>
      </c>
      <c r="DF23" s="58">
        <v>35.1</v>
      </c>
      <c r="DG23" s="58">
        <v>194.0</v>
      </c>
      <c r="DH23" s="58">
        <v>9.7</v>
      </c>
      <c r="DI23" s="59"/>
      <c r="DJ23" s="58">
        <v>7.0</v>
      </c>
      <c r="DK23" s="58">
        <v>60.0</v>
      </c>
      <c r="DL23" s="58">
        <v>55.0</v>
      </c>
      <c r="DM23" s="89"/>
      <c r="DN23" s="61">
        <v>343.0</v>
      </c>
      <c r="DO23" s="61">
        <v>141.0</v>
      </c>
      <c r="DP23" s="61">
        <v>37.94</v>
      </c>
      <c r="DQ23" s="61">
        <v>21.27</v>
      </c>
      <c r="DR23" s="61">
        <v>6.22</v>
      </c>
      <c r="DS23" s="61">
        <v>8.0</v>
      </c>
      <c r="DT23" s="61">
        <v>36.0</v>
      </c>
      <c r="DU23" s="61">
        <v>42.7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343.0</v>
      </c>
      <c r="EF23" s="63">
        <v>138.0</v>
      </c>
      <c r="EG23" s="63">
        <v>71.0</v>
      </c>
      <c r="EH23" s="63">
        <v>3.0</v>
      </c>
      <c r="EI23" s="64"/>
      <c r="EJ23" s="63">
        <v>9.0</v>
      </c>
      <c r="EK23" s="63">
        <v>46.0</v>
      </c>
      <c r="EL23" s="63">
        <v>49.0</v>
      </c>
      <c r="EM23" s="64"/>
      <c r="EN23" s="63">
        <v>100.0</v>
      </c>
      <c r="EO23" s="63">
        <v>4.5</v>
      </c>
      <c r="EP23" s="64"/>
      <c r="EQ23" s="63">
        <v>9.0</v>
      </c>
      <c r="ER23" s="63">
        <v>47.0</v>
      </c>
      <c r="ES23" s="63">
        <v>49.0</v>
      </c>
      <c r="ET23" s="63">
        <v>342.0</v>
      </c>
      <c r="EU23" s="63">
        <v>210.0</v>
      </c>
      <c r="EV23" s="63">
        <v>123.3</v>
      </c>
      <c r="EW23" s="63">
        <v>0.4</v>
      </c>
      <c r="EX23" s="63">
        <v>340.0</v>
      </c>
      <c r="EY23" s="63">
        <v>1.0</v>
      </c>
      <c r="EZ23" s="63">
        <v>0.0</v>
      </c>
      <c r="FA23" s="63">
        <v>0.0</v>
      </c>
      <c r="FB23" s="63">
        <v>341.0</v>
      </c>
      <c r="FC23" s="63">
        <v>212.0</v>
      </c>
      <c r="FD23" s="63">
        <v>124.0</v>
      </c>
      <c r="FE23" s="63">
        <v>2.3</v>
      </c>
      <c r="FF23" s="63">
        <v>340.0</v>
      </c>
      <c r="FG23" s="63">
        <v>1.0</v>
      </c>
      <c r="FH23" s="63">
        <v>0.0</v>
      </c>
      <c r="FI23" s="63">
        <v>0.0</v>
      </c>
      <c r="FJ23" s="63">
        <v>343.0</v>
      </c>
      <c r="FK23" s="63">
        <v>198.0</v>
      </c>
      <c r="FL23" s="63">
        <v>115.1</v>
      </c>
      <c r="FM23" s="64"/>
      <c r="FN23" s="63">
        <v>343.0</v>
      </c>
      <c r="FO23" s="63">
        <v>195.0</v>
      </c>
      <c r="FP23" s="63">
        <v>115.4</v>
      </c>
      <c r="FQ23" s="63">
        <v>8.7</v>
      </c>
      <c r="FR23" s="63">
        <v>137.0</v>
      </c>
      <c r="FS23" s="63">
        <v>93.0</v>
      </c>
      <c r="FT23" s="63">
        <v>9.01</v>
      </c>
      <c r="FU23" s="64"/>
      <c r="FV23" s="63">
        <v>138.0</v>
      </c>
      <c r="FW23" s="64"/>
      <c r="FX23" s="64"/>
      <c r="FY23" s="64"/>
      <c r="FZ23" s="89"/>
      <c r="GA23" s="65">
        <v>343.0</v>
      </c>
      <c r="GB23" s="66">
        <v>3338.8</v>
      </c>
      <c r="GC23" s="66">
        <v>209.31</v>
      </c>
      <c r="GD23" s="66">
        <v>20.44</v>
      </c>
      <c r="GE23" s="66">
        <v>343.0</v>
      </c>
      <c r="GF23" s="66">
        <v>360.93</v>
      </c>
      <c r="GG23" s="66">
        <v>208.64</v>
      </c>
      <c r="GH23" s="66">
        <v>23.62</v>
      </c>
      <c r="GI23" s="66">
        <v>343.0</v>
      </c>
      <c r="GJ23" s="66">
        <v>200.2</v>
      </c>
      <c r="GK23" s="66">
        <v>-116.0</v>
      </c>
      <c r="GL23" s="66">
        <v>-17.51</v>
      </c>
      <c r="GM23" s="66">
        <v>343.0</v>
      </c>
      <c r="GN23" s="66">
        <v>184.64</v>
      </c>
      <c r="GO23" s="66">
        <v>-115.33</v>
      </c>
      <c r="GP23" s="66">
        <v>-23.54</v>
      </c>
      <c r="GQ23" s="66">
        <v>343.0</v>
      </c>
      <c r="GR23" s="66">
        <v>152.28</v>
      </c>
      <c r="GS23" s="66">
        <v>-94.4</v>
      </c>
      <c r="GT23" s="66">
        <v>0.0</v>
      </c>
      <c r="GU23" s="66">
        <v>343.0</v>
      </c>
      <c r="GV23" s="66">
        <v>166.62</v>
      </c>
      <c r="GW23" s="66">
        <v>-94.06</v>
      </c>
      <c r="GX23" s="66">
        <v>-2.76</v>
      </c>
      <c r="GY23" s="89"/>
      <c r="GZ23" s="97" t="s">
        <v>91</v>
      </c>
      <c r="HA23" s="97" t="s">
        <v>92</v>
      </c>
      <c r="HB23" s="98">
        <v>105.0</v>
      </c>
      <c r="HC23" s="98">
        <v>5.25</v>
      </c>
      <c r="HD23" s="98">
        <v>2.1</v>
      </c>
      <c r="HE23" s="97">
        <v>8.0</v>
      </c>
      <c r="HF23" s="99">
        <v>50.0</v>
      </c>
      <c r="HG23" s="99">
        <v>48.0</v>
      </c>
      <c r="HH23" s="97" t="s">
        <v>91</v>
      </c>
      <c r="HI23" s="97" t="s">
        <v>92</v>
      </c>
      <c r="HJ23" s="98">
        <v>45.0</v>
      </c>
      <c r="HK23" s="98">
        <v>2.25</v>
      </c>
      <c r="HL23" s="98">
        <v>0.9</v>
      </c>
      <c r="HM23" s="97">
        <v>5.0</v>
      </c>
      <c r="HN23" s="97">
        <v>58.0</v>
      </c>
      <c r="HO23" s="97">
        <v>58.0</v>
      </c>
      <c r="HP23" s="97" t="s">
        <v>91</v>
      </c>
      <c r="HQ23" s="97" t="s">
        <v>92</v>
      </c>
      <c r="HR23" s="98">
        <v>106.0</v>
      </c>
      <c r="HS23" s="98">
        <v>5.3</v>
      </c>
      <c r="HT23" s="98">
        <v>2.65</v>
      </c>
      <c r="HU23" s="97">
        <v>7.0</v>
      </c>
      <c r="HV23" s="99">
        <v>56.0</v>
      </c>
      <c r="HW23" s="99">
        <v>56.0</v>
      </c>
      <c r="HX23" s="89"/>
      <c r="HY23" s="72">
        <v>135.0</v>
      </c>
      <c r="HZ23" s="72">
        <v>33.0</v>
      </c>
      <c r="IA23" s="72">
        <v>66.0</v>
      </c>
      <c r="IB23" s="72">
        <v>3.3</v>
      </c>
      <c r="IC23" s="73"/>
      <c r="ID23" s="72">
        <v>2.0</v>
      </c>
      <c r="IE23" s="72">
        <v>58.0</v>
      </c>
      <c r="IF23" s="72">
        <v>48.0</v>
      </c>
      <c r="IG23" s="89"/>
      <c r="IH23" s="74">
        <v>140.0</v>
      </c>
      <c r="II23" s="74">
        <v>33.2</v>
      </c>
      <c r="IJ23" s="74">
        <v>10.0</v>
      </c>
      <c r="IK23" s="74">
        <v>0.5</v>
      </c>
      <c r="IL23" s="74">
        <v>0.5</v>
      </c>
      <c r="IM23" s="74">
        <v>4.0</v>
      </c>
      <c r="IN23" s="75">
        <v>42.0</v>
      </c>
      <c r="IO23" s="75">
        <v>41.0</v>
      </c>
      <c r="IP23" s="74">
        <v>140.0</v>
      </c>
      <c r="IQ23" s="74">
        <v>34.4</v>
      </c>
      <c r="IR23" s="74">
        <v>123.0</v>
      </c>
      <c r="IS23" s="74">
        <v>6.5</v>
      </c>
      <c r="IT23" s="74">
        <v>7.2</v>
      </c>
      <c r="IU23" s="74">
        <v>12.0</v>
      </c>
      <c r="IV23" s="74">
        <v>50.0</v>
      </c>
      <c r="IW23" s="74">
        <v>48.0</v>
      </c>
      <c r="IX23" s="89"/>
      <c r="IY23" s="76">
        <v>140.83</v>
      </c>
      <c r="IZ23" s="76">
        <v>35.13</v>
      </c>
      <c r="JA23" s="76">
        <v>331.2</v>
      </c>
      <c r="JB23" s="76">
        <v>16.56</v>
      </c>
      <c r="JC23" s="76">
        <v>7.31</v>
      </c>
      <c r="JD23" s="76">
        <v>3.0</v>
      </c>
      <c r="JE23" s="76">
        <v>61.77</v>
      </c>
      <c r="JF23" s="76">
        <v>47.37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137.0</v>
      </c>
      <c r="JQ23" s="78">
        <v>32.3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42.0</v>
      </c>
      <c r="JX23" s="78">
        <v>137.0</v>
      </c>
      <c r="JY23" s="78">
        <v>34.5</v>
      </c>
      <c r="JZ23" s="78">
        <v>108.0</v>
      </c>
      <c r="KA23" s="78">
        <v>5.7</v>
      </c>
      <c r="KB23" s="78">
        <v>2.3</v>
      </c>
      <c r="KC23" s="78">
        <v>2.0</v>
      </c>
      <c r="KD23" s="78">
        <v>47.0</v>
      </c>
      <c r="KE23" s="78">
        <v>47.0</v>
      </c>
      <c r="KF23" s="89"/>
      <c r="KG23" s="79" t="s">
        <v>94</v>
      </c>
      <c r="KH23" s="79" t="s">
        <v>94</v>
      </c>
      <c r="KI23" s="79" t="s">
        <v>94</v>
      </c>
      <c r="KJ23" s="79" t="s">
        <v>94</v>
      </c>
      <c r="KK23" s="80"/>
      <c r="KL23" s="79">
        <v>1.0</v>
      </c>
      <c r="KM23" s="79" t="s">
        <v>94</v>
      </c>
      <c r="KN23" s="79" t="s">
        <v>94</v>
      </c>
      <c r="KO23" s="79">
        <v>136.0</v>
      </c>
      <c r="KP23" s="79">
        <v>33.0</v>
      </c>
      <c r="KQ23" s="79">
        <v>115.0</v>
      </c>
      <c r="KR23" s="79">
        <v>6.2</v>
      </c>
      <c r="KS23" s="80"/>
      <c r="KT23" s="79">
        <v>1.0</v>
      </c>
      <c r="KU23" s="79">
        <v>42.0</v>
      </c>
      <c r="KV23" s="79">
        <v>40.0</v>
      </c>
      <c r="KW23" s="89"/>
      <c r="KX23" s="81">
        <v>134.0</v>
      </c>
      <c r="KY23" s="81">
        <v>32.0</v>
      </c>
      <c r="KZ23" s="81">
        <v>171.0</v>
      </c>
      <c r="LA23" s="81">
        <v>8.4</v>
      </c>
      <c r="LB23" s="81">
        <v>4.1</v>
      </c>
      <c r="LC23" s="81">
        <v>3.0</v>
      </c>
      <c r="LD23" s="81">
        <v>47.0</v>
      </c>
      <c r="LE23" s="81">
        <v>47.0</v>
      </c>
      <c r="LF23" s="81">
        <v>134.0</v>
      </c>
      <c r="LG23" s="81">
        <v>33.0</v>
      </c>
      <c r="LH23" s="81">
        <v>296.0</v>
      </c>
      <c r="LI23" s="81">
        <v>14.5</v>
      </c>
      <c r="LJ23" s="81">
        <v>5.0</v>
      </c>
      <c r="LK23" s="81">
        <v>5.0</v>
      </c>
      <c r="LL23" s="81">
        <v>44.0</v>
      </c>
      <c r="LM23" s="81">
        <v>46.0</v>
      </c>
      <c r="LN23" s="89"/>
      <c r="LO23" s="82">
        <v>345.0</v>
      </c>
      <c r="LP23" s="82">
        <v>189.0</v>
      </c>
      <c r="LQ23" s="82">
        <v>111.0</v>
      </c>
      <c r="LR23" s="82">
        <v>74.0</v>
      </c>
      <c r="LS23" s="82">
        <v>334.0</v>
      </c>
      <c r="LT23" s="82">
        <v>51.0</v>
      </c>
      <c r="LU23" s="82">
        <v>7.0</v>
      </c>
      <c r="LV23" s="82">
        <v>141.0</v>
      </c>
      <c r="LW23" s="82">
        <v>88.0</v>
      </c>
      <c r="LX23" s="82">
        <v>47.0</v>
      </c>
      <c r="LY23" s="82">
        <v>45.0</v>
      </c>
      <c r="LZ23" s="82">
        <v>10.0</v>
      </c>
      <c r="MA23" s="82">
        <v>60.0</v>
      </c>
      <c r="MB23" s="82">
        <v>14.0</v>
      </c>
      <c r="MC23" s="82">
        <v>139.0</v>
      </c>
      <c r="MD23" s="82">
        <v>101.0</v>
      </c>
      <c r="ME23" s="82">
        <v>49.0</v>
      </c>
      <c r="MF23" s="82">
        <v>45.0</v>
      </c>
      <c r="MG23" s="82">
        <v>8.0</v>
      </c>
      <c r="MH23" s="84" t="s">
        <v>95</v>
      </c>
      <c r="MI23" s="84" t="s">
        <v>95</v>
      </c>
      <c r="MJ23" s="84" t="s">
        <v>95</v>
      </c>
      <c r="MK23" s="84" t="s">
        <v>95</v>
      </c>
      <c r="ML23" s="83">
        <v>40.0</v>
      </c>
      <c r="MM23" s="85">
        <v>40.0</v>
      </c>
      <c r="MN23" s="83">
        <v>5.0</v>
      </c>
      <c r="MO23" s="86"/>
      <c r="MP23" s="87"/>
      <c r="MQ23" s="87"/>
      <c r="MR23" s="87"/>
      <c r="MS23" s="87"/>
      <c r="MT23" s="82">
        <v>5.0</v>
      </c>
      <c r="MU23" s="82">
        <v>1.0</v>
      </c>
      <c r="MV23" s="82">
        <v>87.0</v>
      </c>
      <c r="MW23" s="83">
        <v>36.0</v>
      </c>
      <c r="MX23" s="83">
        <v>34.0</v>
      </c>
      <c r="MY23" s="88" t="s">
        <v>96</v>
      </c>
      <c r="MZ23" s="83">
        <v>5.0</v>
      </c>
      <c r="NA23" s="87"/>
      <c r="NB23" s="82">
        <v>15.0</v>
      </c>
      <c r="NC23" s="82">
        <v>6.0</v>
      </c>
      <c r="ND23" s="82">
        <v>262.0</v>
      </c>
      <c r="NE23" s="83">
        <v>36.0</v>
      </c>
      <c r="NF23" s="83">
        <v>44.0</v>
      </c>
      <c r="NG23" s="83">
        <v>45.0</v>
      </c>
      <c r="NH23" s="83">
        <v>6.0</v>
      </c>
      <c r="NI23" s="87"/>
      <c r="NJ23" s="88" t="s">
        <v>95</v>
      </c>
      <c r="NK23" s="88" t="s">
        <v>95</v>
      </c>
      <c r="NL23" s="88" t="s">
        <v>95</v>
      </c>
      <c r="NM23" s="88" t="s">
        <v>95</v>
      </c>
      <c r="NN23" s="83">
        <v>44.0</v>
      </c>
      <c r="NO23" s="83">
        <v>49.0</v>
      </c>
      <c r="NP23" s="83">
        <v>4.0</v>
      </c>
    </row>
    <row r="24" ht="14.25" customHeight="1">
      <c r="A24" s="49">
        <v>0.458333333333334</v>
      </c>
      <c r="B24" s="50"/>
      <c r="C24" s="51">
        <v>50.15</v>
      </c>
      <c r="D24" s="52">
        <v>339.0</v>
      </c>
      <c r="E24" s="53">
        <v>135.0</v>
      </c>
      <c r="F24" s="53">
        <v>60.0</v>
      </c>
      <c r="G24" s="53">
        <v>13.3</v>
      </c>
      <c r="H24" s="54"/>
      <c r="I24" s="53">
        <v>6.0</v>
      </c>
      <c r="J24" s="53">
        <v>52.0</v>
      </c>
      <c r="K24" s="53">
        <v>51.0</v>
      </c>
      <c r="L24" s="53">
        <v>139.0</v>
      </c>
      <c r="M24" s="53">
        <v>60.0</v>
      </c>
      <c r="N24" s="53">
        <v>14.8</v>
      </c>
      <c r="O24" s="54"/>
      <c r="P24" s="53">
        <v>6.0</v>
      </c>
      <c r="Q24" s="53">
        <v>54.0</v>
      </c>
      <c r="R24" s="53">
        <v>49.0</v>
      </c>
      <c r="S24" s="53">
        <v>343.4</v>
      </c>
      <c r="T24" s="53">
        <v>204.3</v>
      </c>
      <c r="U24" s="53">
        <v>124.1</v>
      </c>
      <c r="V24" s="54"/>
      <c r="W24" s="53">
        <v>376.3</v>
      </c>
      <c r="X24" s="55">
        <v>126.6</v>
      </c>
      <c r="Y24" s="53">
        <v>82.5</v>
      </c>
      <c r="Z24" s="54"/>
      <c r="AA24" s="53" t="s">
        <v>97</v>
      </c>
      <c r="AB24" s="54"/>
      <c r="AC24" s="54"/>
      <c r="AD24" s="54"/>
      <c r="AE24" s="53">
        <v>343.2</v>
      </c>
      <c r="AF24" s="53">
        <v>570.1</v>
      </c>
      <c r="AG24" s="53">
        <v>320.9</v>
      </c>
      <c r="AH24" s="54"/>
      <c r="AI24" s="53">
        <v>349.2</v>
      </c>
      <c r="AJ24" s="55">
        <v>333.7</v>
      </c>
      <c r="AK24" s="53">
        <v>204.9</v>
      </c>
      <c r="AL24" s="54"/>
      <c r="AM24" s="53">
        <v>341.5</v>
      </c>
      <c r="AN24" s="55">
        <v>356.3</v>
      </c>
      <c r="AO24" s="53">
        <v>195.9</v>
      </c>
      <c r="AP24" s="54"/>
      <c r="AQ24" s="53">
        <v>135.0</v>
      </c>
      <c r="AR24" s="54">
        <f t="shared" ref="AR24:AS24" si="30">F24</f>
        <v>60</v>
      </c>
      <c r="AS24" s="56">
        <f t="shared" si="30"/>
        <v>13.3</v>
      </c>
      <c r="AT24" s="54"/>
      <c r="AU24" s="54">
        <f t="shared" ref="AU24:AW24" si="31">L24</f>
        <v>139</v>
      </c>
      <c r="AV24" s="54">
        <f t="shared" si="31"/>
        <v>60</v>
      </c>
      <c r="AW24" s="54">
        <f t="shared" si="31"/>
        <v>14.8</v>
      </c>
      <c r="AX24" s="54"/>
      <c r="AY24" s="53">
        <v>135.0</v>
      </c>
      <c r="AZ24" s="54"/>
      <c r="BA24" s="54"/>
      <c r="BB24" s="54"/>
      <c r="BC24" s="89"/>
      <c r="BD24" s="54"/>
      <c r="BE24" s="53">
        <v>36.0</v>
      </c>
      <c r="BF24" s="53">
        <v>21.0</v>
      </c>
      <c r="BG24" s="53">
        <v>0.7</v>
      </c>
      <c r="BH24" s="54"/>
      <c r="BI24" s="53">
        <v>22.0</v>
      </c>
      <c r="BJ24" s="53">
        <v>81.0</v>
      </c>
      <c r="BK24" s="53">
        <v>54.0</v>
      </c>
      <c r="BL24" s="89"/>
      <c r="BM24" s="58">
        <v>344.0</v>
      </c>
      <c r="BN24" s="58">
        <v>146.0</v>
      </c>
      <c r="BO24" s="58">
        <v>225.0</v>
      </c>
      <c r="BP24" s="58">
        <v>11.3</v>
      </c>
      <c r="BQ24" s="59"/>
      <c r="BR24" s="58">
        <v>6.0</v>
      </c>
      <c r="BS24" s="58">
        <v>64.0</v>
      </c>
      <c r="BT24" s="58">
        <v>65.0</v>
      </c>
      <c r="BU24" s="59">
        <f t="shared" si="13"/>
        <v>344</v>
      </c>
      <c r="BV24" s="58">
        <v>281.0</v>
      </c>
      <c r="BW24" s="58">
        <v>166.0</v>
      </c>
      <c r="BX24" s="58">
        <v>22.0</v>
      </c>
      <c r="BY24" s="58">
        <v>337.0</v>
      </c>
      <c r="BZ24" s="58">
        <v>302.0</v>
      </c>
      <c r="CA24" s="58">
        <v>168.0</v>
      </c>
      <c r="CB24" s="58">
        <v>40.0</v>
      </c>
      <c r="CC24" s="58">
        <v>345.0</v>
      </c>
      <c r="CD24" s="58">
        <v>282.0</v>
      </c>
      <c r="CE24" s="58">
        <v>162.0</v>
      </c>
      <c r="CF24" s="58">
        <v>14.0</v>
      </c>
      <c r="CG24" s="58">
        <v>337.0</v>
      </c>
      <c r="CH24" s="58">
        <v>283.0</v>
      </c>
      <c r="CI24" s="58">
        <v>161.0</v>
      </c>
      <c r="CJ24" s="58">
        <v>13.0</v>
      </c>
      <c r="CK24" s="58">
        <v>351.0</v>
      </c>
      <c r="CL24" s="58">
        <v>146.0</v>
      </c>
      <c r="CM24" s="58">
        <v>98.0</v>
      </c>
      <c r="CN24" s="58">
        <v>2.0</v>
      </c>
      <c r="CO24" s="58">
        <v>334.0</v>
      </c>
      <c r="CP24" s="58">
        <v>302.0</v>
      </c>
      <c r="CQ24" s="58">
        <v>150.0</v>
      </c>
      <c r="CR24" s="58">
        <v>7.0</v>
      </c>
      <c r="CS24" s="58">
        <v>338.0</v>
      </c>
      <c r="CT24" s="58">
        <v>312.0</v>
      </c>
      <c r="CU24" s="58">
        <v>182.0</v>
      </c>
      <c r="CV24" s="58">
        <v>113.0</v>
      </c>
      <c r="CW24" s="58">
        <v>339.0</v>
      </c>
      <c r="CX24" s="58">
        <v>165.0</v>
      </c>
      <c r="CY24" s="58">
        <v>70.0</v>
      </c>
      <c r="CZ24" s="58">
        <v>51.0</v>
      </c>
      <c r="DA24" s="58">
        <v>326.0</v>
      </c>
      <c r="DB24" s="58">
        <v>172.0</v>
      </c>
      <c r="DC24" s="58">
        <v>72.0</v>
      </c>
      <c r="DD24" s="58">
        <v>58.0</v>
      </c>
      <c r="DE24" s="59">
        <f t="shared" si="6"/>
        <v>146</v>
      </c>
      <c r="DF24" s="58">
        <v>35.2</v>
      </c>
      <c r="DG24" s="59">
        <f t="shared" ref="DG24:DH24" si="32">BO24</f>
        <v>225</v>
      </c>
      <c r="DH24" s="59">
        <f t="shared" si="32"/>
        <v>11.3</v>
      </c>
      <c r="DI24" s="59"/>
      <c r="DJ24" s="58">
        <v>7.0</v>
      </c>
      <c r="DK24" s="58">
        <v>60.0</v>
      </c>
      <c r="DL24" s="58">
        <v>54.0</v>
      </c>
      <c r="DM24" s="89"/>
      <c r="DN24" s="61">
        <v>343.0</v>
      </c>
      <c r="DO24" s="61">
        <v>141.0</v>
      </c>
      <c r="DP24" s="61">
        <v>37.65</v>
      </c>
      <c r="DQ24" s="61">
        <v>21.27</v>
      </c>
      <c r="DR24" s="61">
        <v>6.32</v>
      </c>
      <c r="DS24" s="61">
        <v>8.0</v>
      </c>
      <c r="DT24" s="61">
        <v>39.0</v>
      </c>
      <c r="DU24" s="61">
        <v>44.0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342.0</v>
      </c>
      <c r="EF24" s="63">
        <v>137.0</v>
      </c>
      <c r="EG24" s="63">
        <v>71.0</v>
      </c>
      <c r="EH24" s="63">
        <v>3.1</v>
      </c>
      <c r="EI24" s="64"/>
      <c r="EJ24" s="63">
        <v>9.0</v>
      </c>
      <c r="EK24" s="63">
        <v>48.0</v>
      </c>
      <c r="EL24" s="63">
        <v>51.0</v>
      </c>
      <c r="EM24" s="64"/>
      <c r="EN24" s="63">
        <v>101.0</v>
      </c>
      <c r="EO24" s="63">
        <v>4.5</v>
      </c>
      <c r="EP24" s="64"/>
      <c r="EQ24" s="63">
        <v>9.0</v>
      </c>
      <c r="ER24" s="63">
        <v>49.0</v>
      </c>
      <c r="ES24" s="63">
        <v>51.0</v>
      </c>
      <c r="ET24" s="63">
        <v>341.0</v>
      </c>
      <c r="EU24" s="63">
        <v>237.0</v>
      </c>
      <c r="EV24" s="63">
        <v>139.2</v>
      </c>
      <c r="EW24" s="63">
        <v>-0.9</v>
      </c>
      <c r="EX24" s="63">
        <v>339.0</v>
      </c>
      <c r="EY24" s="63">
        <v>1.0</v>
      </c>
      <c r="EZ24" s="63">
        <v>0.0</v>
      </c>
      <c r="FA24" s="63">
        <v>0.0</v>
      </c>
      <c r="FB24" s="63">
        <v>340.0</v>
      </c>
      <c r="FC24" s="63">
        <v>237.0</v>
      </c>
      <c r="FD24" s="63">
        <v>138.3</v>
      </c>
      <c r="FE24" s="63">
        <v>0.7</v>
      </c>
      <c r="FF24" s="63">
        <v>339.0</v>
      </c>
      <c r="FG24" s="63">
        <v>1.0</v>
      </c>
      <c r="FH24" s="63">
        <v>0.0</v>
      </c>
      <c r="FI24" s="63">
        <v>0.0</v>
      </c>
      <c r="FJ24" s="63">
        <v>342.0</v>
      </c>
      <c r="FK24" s="63">
        <v>225.0</v>
      </c>
      <c r="FL24" s="63">
        <v>130.6</v>
      </c>
      <c r="FM24" s="64"/>
      <c r="FN24" s="63">
        <v>343.0</v>
      </c>
      <c r="FO24" s="63">
        <v>221.0</v>
      </c>
      <c r="FP24" s="63">
        <v>130.7</v>
      </c>
      <c r="FQ24" s="63">
        <v>10.8</v>
      </c>
      <c r="FR24" s="63">
        <v>137.0</v>
      </c>
      <c r="FS24" s="63">
        <v>90.0</v>
      </c>
      <c r="FT24" s="63">
        <v>9.31</v>
      </c>
      <c r="FU24" s="64"/>
      <c r="FV24" s="63">
        <v>137.0</v>
      </c>
      <c r="FW24" s="64"/>
      <c r="FX24" s="64"/>
      <c r="FY24" s="64"/>
      <c r="FZ24" s="89"/>
      <c r="GA24" s="65">
        <v>342.0</v>
      </c>
      <c r="GB24" s="66">
        <v>330.15</v>
      </c>
      <c r="GC24" s="66">
        <v>202.41</v>
      </c>
      <c r="GD24" s="66">
        <v>25.71</v>
      </c>
      <c r="GE24" s="66">
        <v>342.0</v>
      </c>
      <c r="GF24" s="66">
        <v>348.4</v>
      </c>
      <c r="GG24" s="66">
        <v>201.77</v>
      </c>
      <c r="GH24" s="66">
        <v>30.07</v>
      </c>
      <c r="GI24" s="66">
        <v>342.0</v>
      </c>
      <c r="GJ24" s="66">
        <v>228.75</v>
      </c>
      <c r="GK24" s="66">
        <v>-131.08</v>
      </c>
      <c r="GL24" s="66">
        <v>-16.58</v>
      </c>
      <c r="GM24" s="66">
        <v>342.0</v>
      </c>
      <c r="GN24" s="66">
        <v>210.14</v>
      </c>
      <c r="GO24" s="66">
        <v>-130.91</v>
      </c>
      <c r="GP24" s="66">
        <v>-23.12</v>
      </c>
      <c r="GQ24" s="66">
        <v>342.0</v>
      </c>
      <c r="GR24" s="66">
        <v>116.79</v>
      </c>
      <c r="GS24" s="66">
        <v>-72.37</v>
      </c>
      <c r="GT24" s="66">
        <v>-7.87</v>
      </c>
      <c r="GU24" s="66">
        <v>342.0</v>
      </c>
      <c r="GV24" s="66">
        <v>128.61</v>
      </c>
      <c r="GW24" s="66">
        <v>-71.61</v>
      </c>
      <c r="GX24" s="66">
        <v>-9.63</v>
      </c>
      <c r="GY24" s="89"/>
      <c r="GZ24" s="97" t="s">
        <v>91</v>
      </c>
      <c r="HA24" s="97" t="s">
        <v>92</v>
      </c>
      <c r="HB24" s="98">
        <v>125.0</v>
      </c>
      <c r="HC24" s="98">
        <v>6.25</v>
      </c>
      <c r="HD24" s="98">
        <v>2.5</v>
      </c>
      <c r="HE24" s="97">
        <v>8.0</v>
      </c>
      <c r="HF24" s="99">
        <v>50.0</v>
      </c>
      <c r="HG24" s="99">
        <v>48.0</v>
      </c>
      <c r="HH24" s="97" t="s">
        <v>91</v>
      </c>
      <c r="HI24" s="97" t="s">
        <v>92</v>
      </c>
      <c r="HJ24" s="98">
        <v>135.0</v>
      </c>
      <c r="HK24" s="98">
        <v>6.75</v>
      </c>
      <c r="HL24" s="98">
        <v>2.7</v>
      </c>
      <c r="HM24" s="97">
        <v>5.0</v>
      </c>
      <c r="HN24" s="97">
        <v>58.0</v>
      </c>
      <c r="HO24" s="97">
        <v>58.0</v>
      </c>
      <c r="HP24" s="97" t="s">
        <v>91</v>
      </c>
      <c r="HQ24" s="97" t="s">
        <v>92</v>
      </c>
      <c r="HR24" s="98">
        <v>107.0</v>
      </c>
      <c r="HS24" s="98">
        <v>5.35</v>
      </c>
      <c r="HT24" s="98">
        <v>2.675</v>
      </c>
      <c r="HU24" s="97">
        <v>7.0</v>
      </c>
      <c r="HV24" s="97">
        <v>56.0</v>
      </c>
      <c r="HW24" s="97">
        <v>56.0</v>
      </c>
      <c r="HX24" s="89"/>
      <c r="HY24" s="72">
        <v>135.0</v>
      </c>
      <c r="HZ24" s="72">
        <v>33.0</v>
      </c>
      <c r="IA24" s="72">
        <v>68.0</v>
      </c>
      <c r="IB24" s="72">
        <v>3.4</v>
      </c>
      <c r="IC24" s="73"/>
      <c r="ID24" s="72">
        <v>2.0</v>
      </c>
      <c r="IE24" s="72">
        <v>58.0</v>
      </c>
      <c r="IF24" s="72">
        <v>48.0</v>
      </c>
      <c r="IG24" s="89"/>
      <c r="IH24" s="74">
        <v>141.0</v>
      </c>
      <c r="II24" s="74">
        <v>33.6</v>
      </c>
      <c r="IJ24" s="74">
        <v>12.0</v>
      </c>
      <c r="IK24" s="74">
        <v>0.6</v>
      </c>
      <c r="IL24" s="74">
        <v>0.6</v>
      </c>
      <c r="IM24" s="74">
        <v>4.0</v>
      </c>
      <c r="IN24" s="75">
        <v>42.0</v>
      </c>
      <c r="IO24" s="75">
        <v>41.0</v>
      </c>
      <c r="IP24" s="74">
        <v>140.0</v>
      </c>
      <c r="IQ24" s="74">
        <v>34.8</v>
      </c>
      <c r="IR24" s="74">
        <v>121.0</v>
      </c>
      <c r="IS24" s="74">
        <v>6.4</v>
      </c>
      <c r="IT24" s="74">
        <v>7.2</v>
      </c>
      <c r="IU24" s="74">
        <v>12.0</v>
      </c>
      <c r="IV24" s="74">
        <v>50.0</v>
      </c>
      <c r="IW24" s="74">
        <v>48.0</v>
      </c>
      <c r="IX24" s="89"/>
      <c r="IY24" s="76">
        <v>140.68</v>
      </c>
      <c r="IZ24" s="76">
        <v>35.12</v>
      </c>
      <c r="JA24" s="76">
        <v>325.26</v>
      </c>
      <c r="JB24" s="76">
        <v>16.26</v>
      </c>
      <c r="JC24" s="76">
        <v>7.42</v>
      </c>
      <c r="JD24" s="76">
        <v>3.0</v>
      </c>
      <c r="JE24" s="76">
        <v>61.77</v>
      </c>
      <c r="JF24" s="76">
        <v>49.14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32.5</v>
      </c>
      <c r="JR24" s="78">
        <v>0.0</v>
      </c>
      <c r="JS24" s="78">
        <v>0.0</v>
      </c>
      <c r="JT24" s="78">
        <v>0.0</v>
      </c>
      <c r="JU24" s="78">
        <v>2.0</v>
      </c>
      <c r="JV24" s="78">
        <v>46.0</v>
      </c>
      <c r="JW24" s="78">
        <v>45.0</v>
      </c>
      <c r="JX24" s="78">
        <v>137.0</v>
      </c>
      <c r="JY24" s="78">
        <v>34.5</v>
      </c>
      <c r="JZ24" s="78">
        <v>109.0</v>
      </c>
      <c r="KA24" s="78">
        <v>5.7</v>
      </c>
      <c r="KB24" s="78">
        <v>2.4</v>
      </c>
      <c r="KC24" s="78">
        <v>2.0</v>
      </c>
      <c r="KD24" s="78">
        <v>50.0</v>
      </c>
      <c r="KE24" s="78">
        <v>50.0</v>
      </c>
      <c r="KF24" s="89"/>
      <c r="KG24" s="79" t="s">
        <v>94</v>
      </c>
      <c r="KH24" s="79" t="s">
        <v>94</v>
      </c>
      <c r="KI24" s="79" t="s">
        <v>94</v>
      </c>
      <c r="KJ24" s="79" t="s">
        <v>94</v>
      </c>
      <c r="KK24" s="80"/>
      <c r="KL24" s="79">
        <v>1.0</v>
      </c>
      <c r="KM24" s="79" t="s">
        <v>94</v>
      </c>
      <c r="KN24" s="79" t="s">
        <v>94</v>
      </c>
      <c r="KO24" s="79">
        <v>136.0</v>
      </c>
      <c r="KP24" s="79">
        <v>33.0</v>
      </c>
      <c r="KQ24" s="79">
        <v>100.0</v>
      </c>
      <c r="KR24" s="79">
        <v>5.4</v>
      </c>
      <c r="KS24" s="80"/>
      <c r="KT24" s="79">
        <v>1.0</v>
      </c>
      <c r="KU24" s="79">
        <v>42.0</v>
      </c>
      <c r="KV24" s="79">
        <v>40.0</v>
      </c>
      <c r="KW24" s="89"/>
      <c r="KX24" s="81">
        <v>134.0</v>
      </c>
      <c r="KY24" s="81">
        <v>32.0</v>
      </c>
      <c r="KZ24" s="81">
        <v>228.0</v>
      </c>
      <c r="LA24" s="81">
        <v>11.2</v>
      </c>
      <c r="LB24" s="81">
        <v>4.1</v>
      </c>
      <c r="LC24" s="81">
        <v>3.0</v>
      </c>
      <c r="LD24" s="81">
        <v>47.0</v>
      </c>
      <c r="LE24" s="81">
        <v>47.0</v>
      </c>
      <c r="LF24" s="81">
        <v>134.0</v>
      </c>
      <c r="LG24" s="81">
        <v>33.0</v>
      </c>
      <c r="LH24" s="81">
        <v>228.0</v>
      </c>
      <c r="LI24" s="81">
        <v>11.2</v>
      </c>
      <c r="LJ24" s="81">
        <v>5.0</v>
      </c>
      <c r="LK24" s="81">
        <v>5.0</v>
      </c>
      <c r="LL24" s="81">
        <v>44.0</v>
      </c>
      <c r="LM24" s="81">
        <v>46.0</v>
      </c>
      <c r="LN24" s="89"/>
      <c r="LO24" s="82">
        <v>346.0</v>
      </c>
      <c r="LP24" s="82">
        <v>184.0</v>
      </c>
      <c r="LQ24" s="82">
        <v>109.0</v>
      </c>
      <c r="LR24" s="82">
        <v>74.0</v>
      </c>
      <c r="LS24" s="82">
        <v>333.0</v>
      </c>
      <c r="LT24" s="82">
        <v>49.0</v>
      </c>
      <c r="LU24" s="82">
        <v>5.0</v>
      </c>
      <c r="LV24" s="82">
        <v>141.0</v>
      </c>
      <c r="LW24" s="82">
        <v>84.0</v>
      </c>
      <c r="LX24" s="82">
        <v>48.0</v>
      </c>
      <c r="LY24" s="82">
        <v>45.0</v>
      </c>
      <c r="LZ24" s="82">
        <v>10.0</v>
      </c>
      <c r="MA24" s="82">
        <v>60.0</v>
      </c>
      <c r="MB24" s="82">
        <v>13.0</v>
      </c>
      <c r="MC24" s="82">
        <v>139.0</v>
      </c>
      <c r="MD24" s="82">
        <v>100.0</v>
      </c>
      <c r="ME24" s="82">
        <v>49.0</v>
      </c>
      <c r="MF24" s="82">
        <v>46.0</v>
      </c>
      <c r="MG24" s="82">
        <v>8.0</v>
      </c>
      <c r="MH24" s="84" t="s">
        <v>95</v>
      </c>
      <c r="MI24" s="84" t="s">
        <v>95</v>
      </c>
      <c r="MJ24" s="84" t="s">
        <v>95</v>
      </c>
      <c r="MK24" s="84" t="s">
        <v>95</v>
      </c>
      <c r="ML24" s="83">
        <v>40.0</v>
      </c>
      <c r="MM24" s="85">
        <v>40.0</v>
      </c>
      <c r="MN24" s="83">
        <v>5.0</v>
      </c>
      <c r="MO24" s="86"/>
      <c r="MP24" s="87"/>
      <c r="MQ24" s="87"/>
      <c r="MR24" s="87"/>
      <c r="MS24" s="87"/>
      <c r="MT24" s="82">
        <v>4.0</v>
      </c>
      <c r="MU24" s="82">
        <v>7.0</v>
      </c>
      <c r="MV24" s="82">
        <v>83.0</v>
      </c>
      <c r="MW24" s="83">
        <v>36.0</v>
      </c>
      <c r="MX24" s="83">
        <v>34.0</v>
      </c>
      <c r="MY24" s="88" t="s">
        <v>96</v>
      </c>
      <c r="MZ24" s="83">
        <v>5.0</v>
      </c>
      <c r="NA24" s="87"/>
      <c r="NB24" s="82">
        <v>13.0</v>
      </c>
      <c r="NC24" s="82">
        <v>5.4</v>
      </c>
      <c r="ND24" s="82">
        <v>240.0</v>
      </c>
      <c r="NE24" s="83">
        <v>36.0</v>
      </c>
      <c r="NF24" s="83">
        <v>44.0</v>
      </c>
      <c r="NG24" s="83">
        <v>45.0</v>
      </c>
      <c r="NH24" s="83">
        <v>6.0</v>
      </c>
      <c r="NI24" s="87"/>
      <c r="NJ24" s="88" t="s">
        <v>95</v>
      </c>
      <c r="NK24" s="88" t="s">
        <v>95</v>
      </c>
      <c r="NL24" s="88" t="s">
        <v>95</v>
      </c>
      <c r="NM24" s="88" t="s">
        <v>95</v>
      </c>
      <c r="NN24" s="83">
        <v>44.0</v>
      </c>
      <c r="NO24" s="83">
        <v>49.0</v>
      </c>
      <c r="NP24" s="83">
        <v>4.0</v>
      </c>
    </row>
    <row r="25" ht="14.25" customHeight="1">
      <c r="A25" s="49">
        <v>0.5</v>
      </c>
      <c r="B25" s="50"/>
      <c r="C25" s="51">
        <v>50.29</v>
      </c>
      <c r="D25" s="52">
        <v>341.0</v>
      </c>
      <c r="E25" s="53">
        <v>136.0</v>
      </c>
      <c r="F25" s="53">
        <v>35.0</v>
      </c>
      <c r="G25" s="53">
        <v>7.5</v>
      </c>
      <c r="H25" s="54"/>
      <c r="I25" s="53">
        <v>6.0</v>
      </c>
      <c r="J25" s="53">
        <v>52.0</v>
      </c>
      <c r="K25" s="53">
        <v>51.0</v>
      </c>
      <c r="L25" s="53">
        <v>141.0</v>
      </c>
      <c r="M25" s="53">
        <v>60.0</v>
      </c>
      <c r="N25" s="53">
        <v>14.8</v>
      </c>
      <c r="O25" s="54"/>
      <c r="P25" s="53">
        <v>6.0</v>
      </c>
      <c r="Q25" s="53">
        <v>54.0</v>
      </c>
      <c r="R25" s="53">
        <v>52.0</v>
      </c>
      <c r="S25" s="53">
        <v>346.7</v>
      </c>
      <c r="T25" s="53">
        <v>181.1</v>
      </c>
      <c r="U25" s="53">
        <v>108.8</v>
      </c>
      <c r="V25" s="54"/>
      <c r="W25" s="53">
        <v>380.3</v>
      </c>
      <c r="X25" s="55">
        <v>139.4</v>
      </c>
      <c r="Y25" s="53">
        <v>74.6</v>
      </c>
      <c r="Z25" s="54"/>
      <c r="AA25" s="53" t="s">
        <v>97</v>
      </c>
      <c r="AB25" s="54"/>
      <c r="AC25" s="54"/>
      <c r="AD25" s="54"/>
      <c r="AE25" s="53">
        <v>346.1</v>
      </c>
      <c r="AF25" s="53">
        <v>588.7</v>
      </c>
      <c r="AG25" s="53">
        <v>330.4</v>
      </c>
      <c r="AH25" s="54"/>
      <c r="AI25" s="53">
        <v>352.6</v>
      </c>
      <c r="AJ25" s="55">
        <v>321.6</v>
      </c>
      <c r="AK25" s="53">
        <v>202.2</v>
      </c>
      <c r="AL25" s="54"/>
      <c r="AM25" s="53">
        <v>345.2</v>
      </c>
      <c r="AN25" s="55">
        <v>339.5</v>
      </c>
      <c r="AO25" s="53">
        <v>192.8</v>
      </c>
      <c r="AP25" s="54"/>
      <c r="AQ25" s="53">
        <v>136.0</v>
      </c>
      <c r="AR25" s="54">
        <f t="shared" ref="AR25:AS25" si="33">F25</f>
        <v>35</v>
      </c>
      <c r="AS25" s="56">
        <f t="shared" si="33"/>
        <v>7.5</v>
      </c>
      <c r="AT25" s="54"/>
      <c r="AU25" s="54">
        <f t="shared" ref="AU25:AW25" si="34">L25</f>
        <v>141</v>
      </c>
      <c r="AV25" s="54">
        <f t="shared" si="34"/>
        <v>60</v>
      </c>
      <c r="AW25" s="54">
        <f t="shared" si="34"/>
        <v>14.8</v>
      </c>
      <c r="AX25" s="54"/>
      <c r="AY25" s="53">
        <v>136.0</v>
      </c>
      <c r="AZ25" s="54"/>
      <c r="BA25" s="54"/>
      <c r="BB25" s="54"/>
      <c r="BC25" s="89"/>
      <c r="BD25" s="54"/>
      <c r="BE25" s="53">
        <v>36.0</v>
      </c>
      <c r="BF25" s="53">
        <v>24.0</v>
      </c>
      <c r="BG25" s="53">
        <v>0.8</v>
      </c>
      <c r="BH25" s="54"/>
      <c r="BI25" s="53">
        <v>22.0</v>
      </c>
      <c r="BJ25" s="53">
        <v>85.0</v>
      </c>
      <c r="BK25" s="53">
        <v>66.0</v>
      </c>
      <c r="BL25" s="89"/>
      <c r="BM25" s="58">
        <v>345.0</v>
      </c>
      <c r="BN25" s="58">
        <v>146.0</v>
      </c>
      <c r="BO25" s="58">
        <v>233.0</v>
      </c>
      <c r="BP25" s="58">
        <v>11.7</v>
      </c>
      <c r="BQ25" s="59"/>
      <c r="BR25" s="58">
        <v>6.0</v>
      </c>
      <c r="BS25" s="58">
        <v>66.0</v>
      </c>
      <c r="BT25" s="58">
        <v>68.0</v>
      </c>
      <c r="BU25" s="59">
        <f t="shared" si="13"/>
        <v>345</v>
      </c>
      <c r="BV25" s="58">
        <v>283.0</v>
      </c>
      <c r="BW25" s="58">
        <v>167.0</v>
      </c>
      <c r="BX25" s="58">
        <v>27.0</v>
      </c>
      <c r="BY25" s="58">
        <v>337.0</v>
      </c>
      <c r="BZ25" s="58">
        <v>305.0</v>
      </c>
      <c r="CA25" s="58">
        <v>169.0</v>
      </c>
      <c r="CB25" s="58">
        <v>25.0</v>
      </c>
      <c r="CC25" s="58">
        <v>345.0</v>
      </c>
      <c r="CD25" s="58">
        <v>288.0</v>
      </c>
      <c r="CE25" s="58">
        <v>164.0</v>
      </c>
      <c r="CF25" s="58">
        <v>10.0</v>
      </c>
      <c r="CG25" s="58">
        <v>337.0</v>
      </c>
      <c r="CH25" s="58">
        <v>295.0</v>
      </c>
      <c r="CI25" s="58">
        <v>164.0</v>
      </c>
      <c r="CJ25" s="58">
        <v>10.0</v>
      </c>
      <c r="CK25" s="58">
        <v>351.0</v>
      </c>
      <c r="CL25" s="58">
        <v>154.0</v>
      </c>
      <c r="CM25" s="58">
        <v>103.0</v>
      </c>
      <c r="CN25" s="58">
        <v>4.0</v>
      </c>
      <c r="CO25" s="58">
        <v>334.0</v>
      </c>
      <c r="CP25" s="58">
        <v>313.0</v>
      </c>
      <c r="CQ25" s="58">
        <v>155.0</v>
      </c>
      <c r="CR25" s="58">
        <v>8.0</v>
      </c>
      <c r="CS25" s="58">
        <v>338.0</v>
      </c>
      <c r="CT25" s="58">
        <v>312.0</v>
      </c>
      <c r="CU25" s="58">
        <v>184.0</v>
      </c>
      <c r="CV25" s="58">
        <v>110.0</v>
      </c>
      <c r="CW25" s="58">
        <v>341.0</v>
      </c>
      <c r="CX25" s="58">
        <v>170.0</v>
      </c>
      <c r="CY25" s="58">
        <v>63.0</v>
      </c>
      <c r="CZ25" s="58">
        <v>54.0</v>
      </c>
      <c r="DA25" s="58">
        <v>327.0</v>
      </c>
      <c r="DB25" s="58">
        <v>179.0</v>
      </c>
      <c r="DC25" s="58">
        <v>68.0</v>
      </c>
      <c r="DD25" s="58">
        <v>69.0</v>
      </c>
      <c r="DE25" s="59">
        <f t="shared" si="6"/>
        <v>146</v>
      </c>
      <c r="DF25" s="58">
        <v>35.4</v>
      </c>
      <c r="DG25" s="59">
        <f t="shared" ref="DG25:DH25" si="35">BO25</f>
        <v>233</v>
      </c>
      <c r="DH25" s="59">
        <f t="shared" si="35"/>
        <v>11.7</v>
      </c>
      <c r="DI25" s="59"/>
      <c r="DJ25" s="58">
        <v>7.0</v>
      </c>
      <c r="DK25" s="58">
        <v>58.0</v>
      </c>
      <c r="DL25" s="58">
        <v>57.0</v>
      </c>
      <c r="DM25" s="89"/>
      <c r="DN25" s="61">
        <v>344.0</v>
      </c>
      <c r="DO25" s="61">
        <v>141.0</v>
      </c>
      <c r="DP25" s="61">
        <v>32.05</v>
      </c>
      <c r="DQ25" s="61">
        <v>18.25</v>
      </c>
      <c r="DR25" s="61">
        <v>4.95</v>
      </c>
      <c r="DS25" s="61">
        <v>8.0</v>
      </c>
      <c r="DT25" s="61">
        <v>40.0</v>
      </c>
      <c r="DU25" s="61">
        <v>49.0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346.0</v>
      </c>
      <c r="EF25" s="63">
        <v>139.0</v>
      </c>
      <c r="EG25" s="63">
        <v>91.0</v>
      </c>
      <c r="EH25" s="63">
        <v>3.9</v>
      </c>
      <c r="EI25" s="64"/>
      <c r="EJ25" s="63">
        <v>9.0</v>
      </c>
      <c r="EK25" s="63">
        <v>50.0</v>
      </c>
      <c r="EL25" s="63">
        <v>51.0</v>
      </c>
      <c r="EM25" s="64"/>
      <c r="EN25" s="63">
        <v>101.0</v>
      </c>
      <c r="EO25" s="63">
        <v>4.5</v>
      </c>
      <c r="EP25" s="64"/>
      <c r="EQ25" s="63">
        <v>9.0</v>
      </c>
      <c r="ER25" s="63">
        <v>50.0</v>
      </c>
      <c r="ES25" s="63">
        <v>51.0</v>
      </c>
      <c r="ET25" s="63">
        <v>344.0</v>
      </c>
      <c r="EU25" s="63">
        <v>236.0</v>
      </c>
      <c r="EV25" s="63">
        <v>139.0</v>
      </c>
      <c r="EW25" s="63">
        <v>-10.3</v>
      </c>
      <c r="EX25" s="63">
        <v>342.0</v>
      </c>
      <c r="EY25" s="63">
        <v>1.0</v>
      </c>
      <c r="EZ25" s="63">
        <v>0.0</v>
      </c>
      <c r="FA25" s="63">
        <v>0.0</v>
      </c>
      <c r="FB25" s="63">
        <v>343.0</v>
      </c>
      <c r="FC25" s="63">
        <v>236.0</v>
      </c>
      <c r="FD25" s="63">
        <v>138.2</v>
      </c>
      <c r="FE25" s="63">
        <v>-9.9</v>
      </c>
      <c r="FF25" s="63">
        <v>342.0</v>
      </c>
      <c r="FG25" s="63">
        <v>1.0</v>
      </c>
      <c r="FH25" s="63">
        <v>0.0</v>
      </c>
      <c r="FI25" s="63">
        <v>0.0</v>
      </c>
      <c r="FJ25" s="63">
        <v>346.0</v>
      </c>
      <c r="FK25" s="63">
        <v>220.0</v>
      </c>
      <c r="FL25" s="63">
        <v>128.6</v>
      </c>
      <c r="FM25" s="64"/>
      <c r="FN25" s="63">
        <v>346.0</v>
      </c>
      <c r="FO25" s="63">
        <v>217.0</v>
      </c>
      <c r="FP25" s="63">
        <v>129.4</v>
      </c>
      <c r="FQ25" s="63">
        <v>9.6</v>
      </c>
      <c r="FR25" s="63">
        <v>139.0</v>
      </c>
      <c r="FS25" s="63">
        <v>100.0</v>
      </c>
      <c r="FT25" s="63">
        <v>11.71</v>
      </c>
      <c r="FU25" s="64"/>
      <c r="FV25" s="63">
        <v>139.0</v>
      </c>
      <c r="FW25" s="64"/>
      <c r="FX25" s="64"/>
      <c r="FY25" s="64"/>
      <c r="FZ25" s="89"/>
      <c r="GA25" s="65">
        <v>345.0</v>
      </c>
      <c r="GB25" s="66">
        <v>325.76</v>
      </c>
      <c r="GC25" s="66">
        <v>204.12</v>
      </c>
      <c r="GD25" s="66">
        <v>7.71</v>
      </c>
      <c r="GE25" s="66">
        <v>345.0</v>
      </c>
      <c r="GF25" s="66">
        <v>345.39</v>
      </c>
      <c r="GG25" s="66">
        <v>202.19</v>
      </c>
      <c r="GH25" s="66">
        <v>9.97</v>
      </c>
      <c r="GI25" s="66">
        <v>345.0</v>
      </c>
      <c r="GJ25" s="66">
        <v>222.59</v>
      </c>
      <c r="GK25" s="66">
        <v>-130.33</v>
      </c>
      <c r="GL25" s="66">
        <v>-5.7</v>
      </c>
      <c r="GM25" s="66">
        <v>345.0</v>
      </c>
      <c r="GN25" s="66">
        <v>205.45</v>
      </c>
      <c r="GO25" s="66">
        <v>-130.24</v>
      </c>
      <c r="GP25" s="66">
        <v>-13.9</v>
      </c>
      <c r="GQ25" s="66">
        <v>345.0</v>
      </c>
      <c r="GR25" s="66">
        <v>117.82</v>
      </c>
      <c r="GS25" s="66">
        <v>-73.79</v>
      </c>
      <c r="GT25" s="66">
        <v>0.0</v>
      </c>
      <c r="GU25" s="66">
        <v>345.0</v>
      </c>
      <c r="GV25" s="66">
        <v>130.57</v>
      </c>
      <c r="GW25" s="66">
        <v>-72.87</v>
      </c>
      <c r="GX25" s="66">
        <v>0.0</v>
      </c>
      <c r="GY25" s="89"/>
      <c r="GZ25" s="97" t="s">
        <v>91</v>
      </c>
      <c r="HA25" s="97" t="s">
        <v>92</v>
      </c>
      <c r="HB25" s="98">
        <v>121.0</v>
      </c>
      <c r="HC25" s="98">
        <v>6.05</v>
      </c>
      <c r="HD25" s="98">
        <v>2.42</v>
      </c>
      <c r="HE25" s="97">
        <v>8.0</v>
      </c>
      <c r="HF25" s="99">
        <v>50.0</v>
      </c>
      <c r="HG25" s="99">
        <v>48.0</v>
      </c>
      <c r="HH25" s="97" t="s">
        <v>91</v>
      </c>
      <c r="HI25" s="97" t="s">
        <v>92</v>
      </c>
      <c r="HJ25" s="98">
        <v>49.0</v>
      </c>
      <c r="HK25" s="98">
        <v>2.45</v>
      </c>
      <c r="HL25" s="98">
        <v>0.98</v>
      </c>
      <c r="HM25" s="97">
        <v>5.0</v>
      </c>
      <c r="HN25" s="97">
        <v>58.0</v>
      </c>
      <c r="HO25" s="97">
        <v>58.0</v>
      </c>
      <c r="HP25" s="97" t="s">
        <v>91</v>
      </c>
      <c r="HQ25" s="97" t="s">
        <v>92</v>
      </c>
      <c r="HR25" s="98">
        <v>110.0</v>
      </c>
      <c r="HS25" s="98">
        <v>5.5</v>
      </c>
      <c r="HT25" s="98">
        <v>2.75</v>
      </c>
      <c r="HU25" s="97">
        <v>7.0</v>
      </c>
      <c r="HV25" s="98">
        <v>56.0</v>
      </c>
      <c r="HW25" s="98">
        <v>56.0</v>
      </c>
      <c r="HX25" s="89"/>
      <c r="HY25" s="72">
        <v>136.0</v>
      </c>
      <c r="HZ25" s="72">
        <v>33.0</v>
      </c>
      <c r="IA25" s="72">
        <v>124.0</v>
      </c>
      <c r="IB25" s="72">
        <v>6.2</v>
      </c>
      <c r="IC25" s="73"/>
      <c r="ID25" s="72">
        <v>2.0</v>
      </c>
      <c r="IE25" s="72">
        <v>58.0</v>
      </c>
      <c r="IF25" s="72">
        <v>48.0</v>
      </c>
      <c r="IG25" s="89"/>
      <c r="IH25" s="74">
        <v>143.0</v>
      </c>
      <c r="II25" s="74">
        <v>33.8</v>
      </c>
      <c r="IJ25" s="74">
        <v>12.0</v>
      </c>
      <c r="IK25" s="74">
        <v>0.6</v>
      </c>
      <c r="IL25" s="74">
        <v>0.6</v>
      </c>
      <c r="IM25" s="74">
        <v>4.0</v>
      </c>
      <c r="IN25" s="75">
        <v>44.0</v>
      </c>
      <c r="IO25" s="75">
        <v>42.0</v>
      </c>
      <c r="IP25" s="74">
        <v>143.0</v>
      </c>
      <c r="IQ25" s="74">
        <v>35.2</v>
      </c>
      <c r="IR25" s="74">
        <v>121.0</v>
      </c>
      <c r="IS25" s="74">
        <v>6.4</v>
      </c>
      <c r="IT25" s="74">
        <v>7.2</v>
      </c>
      <c r="IU25" s="74">
        <v>12.0</v>
      </c>
      <c r="IV25" s="74">
        <v>52.0</v>
      </c>
      <c r="IW25" s="74">
        <v>50.0</v>
      </c>
      <c r="IX25" s="89"/>
      <c r="IY25" s="76">
        <v>141.04</v>
      </c>
      <c r="IZ25" s="76">
        <v>35.31</v>
      </c>
      <c r="JA25" s="76">
        <v>342.42</v>
      </c>
      <c r="JB25" s="76">
        <v>17.12</v>
      </c>
      <c r="JC25" s="76">
        <v>6.1</v>
      </c>
      <c r="JD25" s="76">
        <v>3.0</v>
      </c>
      <c r="JE25" s="76">
        <v>61.77</v>
      </c>
      <c r="JF25" s="76">
        <v>45.61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138.0</v>
      </c>
      <c r="JQ25" s="78">
        <v>32.6</v>
      </c>
      <c r="JR25" s="78">
        <v>0.0</v>
      </c>
      <c r="JS25" s="78">
        <v>0.0</v>
      </c>
      <c r="JT25" s="78">
        <v>0.0</v>
      </c>
      <c r="JU25" s="78">
        <v>2.0</v>
      </c>
      <c r="JV25" s="78">
        <v>48.0</v>
      </c>
      <c r="JW25" s="78">
        <v>46.0</v>
      </c>
      <c r="JX25" s="78">
        <v>138.0</v>
      </c>
      <c r="JY25" s="78">
        <v>34.0</v>
      </c>
      <c r="JZ25" s="78">
        <v>102.0</v>
      </c>
      <c r="KA25" s="78">
        <v>5.5</v>
      </c>
      <c r="KB25" s="78">
        <v>2.4</v>
      </c>
      <c r="KC25" s="78">
        <v>2.0</v>
      </c>
      <c r="KD25" s="78">
        <v>54.0</v>
      </c>
      <c r="KE25" s="78">
        <v>53.0</v>
      </c>
      <c r="KF25" s="89"/>
      <c r="KG25" s="79" t="s">
        <v>94</v>
      </c>
      <c r="KH25" s="79" t="s">
        <v>94</v>
      </c>
      <c r="KI25" s="79" t="s">
        <v>94</v>
      </c>
      <c r="KJ25" s="79" t="s">
        <v>94</v>
      </c>
      <c r="KK25" s="80"/>
      <c r="KL25" s="79">
        <v>1.0</v>
      </c>
      <c r="KM25" s="79" t="s">
        <v>94</v>
      </c>
      <c r="KN25" s="79" t="s">
        <v>94</v>
      </c>
      <c r="KO25" s="79">
        <v>137.0</v>
      </c>
      <c r="KP25" s="79">
        <v>33.0</v>
      </c>
      <c r="KQ25" s="79">
        <v>100.0</v>
      </c>
      <c r="KR25" s="79">
        <v>5.5</v>
      </c>
      <c r="KS25" s="80"/>
      <c r="KT25" s="79">
        <v>1.0</v>
      </c>
      <c r="KU25" s="79">
        <v>46.0</v>
      </c>
      <c r="KV25" s="79">
        <v>44.0</v>
      </c>
      <c r="KW25" s="89"/>
      <c r="KX25" s="81">
        <v>138.0</v>
      </c>
      <c r="KY25" s="81">
        <v>34.0</v>
      </c>
      <c r="KZ25" s="81">
        <v>228.0</v>
      </c>
      <c r="LA25" s="81">
        <v>11.2</v>
      </c>
      <c r="LB25" s="81">
        <v>4.1</v>
      </c>
      <c r="LC25" s="81">
        <v>3.0</v>
      </c>
      <c r="LD25" s="81">
        <v>51.0</v>
      </c>
      <c r="LE25" s="81">
        <v>51.0</v>
      </c>
      <c r="LF25" s="81">
        <v>138.0</v>
      </c>
      <c r="LG25" s="81">
        <v>34.0</v>
      </c>
      <c r="LH25" s="81">
        <v>243.0</v>
      </c>
      <c r="LI25" s="81">
        <v>11.9</v>
      </c>
      <c r="LJ25" s="81">
        <v>5.0</v>
      </c>
      <c r="LK25" s="81">
        <v>5.0</v>
      </c>
      <c r="LL25" s="81">
        <v>49.0</v>
      </c>
      <c r="LM25" s="81">
        <v>50.0</v>
      </c>
      <c r="LN25" s="89"/>
      <c r="LO25" s="82">
        <v>346.0</v>
      </c>
      <c r="LP25" s="82">
        <v>178.0</v>
      </c>
      <c r="LQ25" s="82">
        <v>105.0</v>
      </c>
      <c r="LR25" s="82">
        <v>74.0</v>
      </c>
      <c r="LS25" s="82">
        <v>335.0</v>
      </c>
      <c r="LT25" s="82">
        <v>43.0</v>
      </c>
      <c r="LU25" s="82">
        <v>2.0</v>
      </c>
      <c r="LV25" s="82">
        <v>142.0</v>
      </c>
      <c r="LW25" s="82">
        <v>75.0</v>
      </c>
      <c r="LX25" s="82">
        <v>49.0</v>
      </c>
      <c r="LY25" s="82">
        <v>47.0</v>
      </c>
      <c r="LZ25" s="82">
        <v>10.0</v>
      </c>
      <c r="MA25" s="82">
        <v>59.0</v>
      </c>
      <c r="MB25" s="82">
        <v>11.0</v>
      </c>
      <c r="MC25" s="82">
        <v>140.0</v>
      </c>
      <c r="MD25" s="82">
        <v>103.0</v>
      </c>
      <c r="ME25" s="82">
        <v>51.0</v>
      </c>
      <c r="MF25" s="82">
        <v>48.0</v>
      </c>
      <c r="MG25" s="82">
        <v>8.0</v>
      </c>
      <c r="MH25" s="84" t="s">
        <v>95</v>
      </c>
      <c r="MI25" s="84" t="s">
        <v>95</v>
      </c>
      <c r="MJ25" s="84" t="s">
        <v>95</v>
      </c>
      <c r="MK25" s="84" t="s">
        <v>95</v>
      </c>
      <c r="ML25" s="83">
        <v>40.0</v>
      </c>
      <c r="MM25" s="85">
        <v>40.0</v>
      </c>
      <c r="MN25" s="83">
        <v>5.0</v>
      </c>
      <c r="MO25" s="86"/>
      <c r="MP25" s="87"/>
      <c r="MQ25" s="87"/>
      <c r="MR25" s="87"/>
      <c r="MS25" s="87"/>
      <c r="MT25" s="82">
        <v>4.0</v>
      </c>
      <c r="MU25" s="82">
        <v>1.0</v>
      </c>
      <c r="MV25" s="82">
        <v>73.0</v>
      </c>
      <c r="MW25" s="83">
        <v>36.0</v>
      </c>
      <c r="MX25" s="83">
        <v>34.0</v>
      </c>
      <c r="MY25" s="88" t="s">
        <v>96</v>
      </c>
      <c r="MZ25" s="83">
        <v>5.0</v>
      </c>
      <c r="NA25" s="87"/>
      <c r="NB25" s="82">
        <v>14.2</v>
      </c>
      <c r="NC25" s="82">
        <v>6.2</v>
      </c>
      <c r="ND25" s="82">
        <v>255.0</v>
      </c>
      <c r="NE25" s="83">
        <v>36.0</v>
      </c>
      <c r="NF25" s="83">
        <v>44.0</v>
      </c>
      <c r="NG25" s="83">
        <v>45.0</v>
      </c>
      <c r="NH25" s="83">
        <v>6.0</v>
      </c>
      <c r="NI25" s="87"/>
      <c r="NJ25" s="88" t="s">
        <v>95</v>
      </c>
      <c r="NK25" s="88" t="s">
        <v>95</v>
      </c>
      <c r="NL25" s="88" t="s">
        <v>95</v>
      </c>
      <c r="NM25" s="88" t="s">
        <v>95</v>
      </c>
      <c r="NN25" s="83">
        <v>44.0</v>
      </c>
      <c r="NO25" s="83">
        <v>49.0</v>
      </c>
      <c r="NP25" s="83">
        <v>4.0</v>
      </c>
    </row>
    <row r="26" ht="14.25" customHeight="1">
      <c r="A26" s="49">
        <v>0.541666666666667</v>
      </c>
      <c r="B26" s="50"/>
      <c r="C26" s="51">
        <v>49.97</v>
      </c>
      <c r="D26" s="52">
        <v>341.0</v>
      </c>
      <c r="E26" s="53">
        <v>136.0</v>
      </c>
      <c r="F26" s="53">
        <v>61.0</v>
      </c>
      <c r="G26" s="53">
        <v>13.5</v>
      </c>
      <c r="H26" s="54"/>
      <c r="I26" s="53">
        <v>6.0</v>
      </c>
      <c r="J26" s="53">
        <v>52.0</v>
      </c>
      <c r="K26" s="53">
        <v>51.0</v>
      </c>
      <c r="L26" s="53">
        <v>140.0</v>
      </c>
      <c r="M26" s="53">
        <v>60.0</v>
      </c>
      <c r="N26" s="53">
        <v>14.8</v>
      </c>
      <c r="O26" s="54"/>
      <c r="P26" s="53">
        <v>6.0</v>
      </c>
      <c r="Q26" s="53">
        <v>54.0</v>
      </c>
      <c r="R26" s="53">
        <v>52.0</v>
      </c>
      <c r="S26" s="53">
        <v>345.5</v>
      </c>
      <c r="T26" s="53">
        <v>180.8</v>
      </c>
      <c r="U26" s="53">
        <v>106.6</v>
      </c>
      <c r="V26" s="54"/>
      <c r="W26" s="53">
        <v>378.7</v>
      </c>
      <c r="X26" s="55">
        <v>132.3</v>
      </c>
      <c r="Y26" s="53">
        <v>69.3</v>
      </c>
      <c r="Z26" s="54"/>
      <c r="AA26" s="53" t="s">
        <v>97</v>
      </c>
      <c r="AB26" s="54"/>
      <c r="AC26" s="54"/>
      <c r="AD26" s="54"/>
      <c r="AE26" s="53">
        <v>345.2</v>
      </c>
      <c r="AF26" s="53">
        <v>623.7</v>
      </c>
      <c r="AG26" s="53">
        <v>345.7</v>
      </c>
      <c r="AH26" s="54"/>
      <c r="AI26" s="53">
        <v>351.6</v>
      </c>
      <c r="AJ26" s="55">
        <v>329.3</v>
      </c>
      <c r="AK26" s="53">
        <v>206.6</v>
      </c>
      <c r="AL26" s="54"/>
      <c r="AM26" s="53">
        <v>343.8</v>
      </c>
      <c r="AN26" s="55">
        <v>350.4</v>
      </c>
      <c r="AO26" s="53">
        <v>196.4</v>
      </c>
      <c r="AP26" s="54"/>
      <c r="AQ26" s="53">
        <v>136.0</v>
      </c>
      <c r="AR26" s="54">
        <f t="shared" ref="AR26:AS26" si="36">F26</f>
        <v>61</v>
      </c>
      <c r="AS26" s="56">
        <f t="shared" si="36"/>
        <v>13.5</v>
      </c>
      <c r="AT26" s="54"/>
      <c r="AU26" s="54">
        <f t="shared" ref="AU26:AW26" si="37">L26</f>
        <v>140</v>
      </c>
      <c r="AV26" s="54">
        <f t="shared" si="37"/>
        <v>60</v>
      </c>
      <c r="AW26" s="54">
        <f t="shared" si="37"/>
        <v>14.8</v>
      </c>
      <c r="AX26" s="54"/>
      <c r="AY26" s="53">
        <v>136.0</v>
      </c>
      <c r="AZ26" s="54"/>
      <c r="BA26" s="54"/>
      <c r="BB26" s="54"/>
      <c r="BC26" s="89"/>
      <c r="BD26" s="54"/>
      <c r="BE26" s="53">
        <v>36.0</v>
      </c>
      <c r="BF26" s="53">
        <v>23.0</v>
      </c>
      <c r="BG26" s="53">
        <v>0.8</v>
      </c>
      <c r="BH26" s="54"/>
      <c r="BI26" s="53">
        <v>22.0</v>
      </c>
      <c r="BJ26" s="53">
        <v>85.0</v>
      </c>
      <c r="BK26" s="53">
        <v>66.0</v>
      </c>
      <c r="BL26" s="89"/>
      <c r="BM26" s="58">
        <v>344.0</v>
      </c>
      <c r="BN26" s="58">
        <v>146.0</v>
      </c>
      <c r="BO26" s="58">
        <v>166.0</v>
      </c>
      <c r="BP26" s="58">
        <v>8.3</v>
      </c>
      <c r="BQ26" s="59"/>
      <c r="BR26" s="58">
        <v>6.0</v>
      </c>
      <c r="BS26" s="58">
        <v>72.0</v>
      </c>
      <c r="BT26" s="58">
        <v>74.0</v>
      </c>
      <c r="BU26" s="59">
        <f t="shared" si="13"/>
        <v>344</v>
      </c>
      <c r="BV26" s="58">
        <v>282.0</v>
      </c>
      <c r="BW26" s="58">
        <v>167.0</v>
      </c>
      <c r="BX26" s="58">
        <v>22.0</v>
      </c>
      <c r="BY26" s="58">
        <v>337.0</v>
      </c>
      <c r="BZ26" s="58">
        <v>304.0</v>
      </c>
      <c r="CA26" s="58">
        <v>168.0</v>
      </c>
      <c r="CB26" s="58">
        <v>20.0</v>
      </c>
      <c r="CC26" s="58">
        <v>345.0</v>
      </c>
      <c r="CD26" s="58">
        <v>278.0</v>
      </c>
      <c r="CE26" s="58">
        <v>160.0</v>
      </c>
      <c r="CF26" s="58">
        <v>12.0</v>
      </c>
      <c r="CG26" s="58">
        <v>337.0</v>
      </c>
      <c r="CH26" s="58">
        <v>291.0</v>
      </c>
      <c r="CI26" s="58">
        <v>159.0</v>
      </c>
      <c r="CJ26" s="58">
        <v>12.0</v>
      </c>
      <c r="CK26" s="58">
        <v>351.0</v>
      </c>
      <c r="CL26" s="58">
        <v>147.0</v>
      </c>
      <c r="CM26" s="58">
        <v>99.0</v>
      </c>
      <c r="CN26" s="58">
        <v>5.0</v>
      </c>
      <c r="CO26" s="58">
        <v>334.0</v>
      </c>
      <c r="CP26" s="58">
        <v>310.0</v>
      </c>
      <c r="CQ26" s="58">
        <v>152.0</v>
      </c>
      <c r="CR26" s="58">
        <v>10.0</v>
      </c>
      <c r="CS26" s="58">
        <v>338.0</v>
      </c>
      <c r="CT26" s="58">
        <v>318.0</v>
      </c>
      <c r="CU26" s="58">
        <v>180.0</v>
      </c>
      <c r="CV26" s="58">
        <v>116.0</v>
      </c>
      <c r="CW26" s="58">
        <v>341.0</v>
      </c>
      <c r="CX26" s="58">
        <v>168.0</v>
      </c>
      <c r="CY26" s="58">
        <v>66.0</v>
      </c>
      <c r="CZ26" s="58">
        <v>54.0</v>
      </c>
      <c r="DA26" s="58">
        <v>327.0</v>
      </c>
      <c r="DB26" s="58">
        <v>177.0</v>
      </c>
      <c r="DC26" s="58">
        <v>71.0</v>
      </c>
      <c r="DD26" s="58">
        <v>64.0</v>
      </c>
      <c r="DE26" s="59">
        <f t="shared" si="6"/>
        <v>146</v>
      </c>
      <c r="DF26" s="58">
        <v>35.4</v>
      </c>
      <c r="DG26" s="59">
        <f t="shared" ref="DG26:DH26" si="38">BO26</f>
        <v>166</v>
      </c>
      <c r="DH26" s="59">
        <f t="shared" si="38"/>
        <v>8.3</v>
      </c>
      <c r="DI26" s="59"/>
      <c r="DJ26" s="58">
        <v>7.0</v>
      </c>
      <c r="DK26" s="58">
        <v>57.0</v>
      </c>
      <c r="DL26" s="58">
        <v>55.0</v>
      </c>
      <c r="DM26" s="89"/>
      <c r="DN26" s="61">
        <v>343.0</v>
      </c>
      <c r="DO26" s="61">
        <v>141.0</v>
      </c>
      <c r="DP26" s="61">
        <v>32.41</v>
      </c>
      <c r="DQ26" s="61">
        <v>17.7</v>
      </c>
      <c r="DR26" s="61">
        <v>5.31</v>
      </c>
      <c r="DS26" s="61">
        <v>8.0</v>
      </c>
      <c r="DT26" s="61">
        <v>46.0</v>
      </c>
      <c r="DU26" s="61">
        <v>46.0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344.0</v>
      </c>
      <c r="EF26" s="63">
        <v>138.0</v>
      </c>
      <c r="EG26" s="63">
        <v>71.0</v>
      </c>
      <c r="EH26" s="63">
        <v>3.0</v>
      </c>
      <c r="EI26" s="64"/>
      <c r="EJ26" s="63">
        <v>9.0</v>
      </c>
      <c r="EK26" s="63">
        <v>52.0</v>
      </c>
      <c r="EL26" s="63">
        <v>53.0</v>
      </c>
      <c r="EM26" s="64"/>
      <c r="EN26" s="63">
        <v>105.0</v>
      </c>
      <c r="EO26" s="63">
        <v>4.6</v>
      </c>
      <c r="EP26" s="64"/>
      <c r="EQ26" s="63">
        <v>9.0</v>
      </c>
      <c r="ER26" s="63">
        <v>52.0</v>
      </c>
      <c r="ES26" s="63">
        <v>53.0</v>
      </c>
      <c r="ET26" s="63">
        <v>343.0</v>
      </c>
      <c r="EU26" s="63">
        <v>237.0</v>
      </c>
      <c r="EV26" s="63">
        <v>139.0</v>
      </c>
      <c r="EW26" s="63">
        <v>-11.2</v>
      </c>
      <c r="EX26" s="63">
        <v>342.0</v>
      </c>
      <c r="EY26" s="63">
        <v>1.0</v>
      </c>
      <c r="EZ26" s="63">
        <v>0.0</v>
      </c>
      <c r="FA26" s="63">
        <v>0.0</v>
      </c>
      <c r="FB26" s="63">
        <v>342.0</v>
      </c>
      <c r="FC26" s="63">
        <v>237.0</v>
      </c>
      <c r="FD26" s="63">
        <v>138.4</v>
      </c>
      <c r="FE26" s="63">
        <v>-10.0</v>
      </c>
      <c r="FF26" s="63">
        <v>342.0</v>
      </c>
      <c r="FG26" s="63">
        <v>1.0</v>
      </c>
      <c r="FH26" s="63">
        <v>0.0</v>
      </c>
      <c r="FI26" s="63">
        <v>0.0</v>
      </c>
      <c r="FJ26" s="63">
        <v>344.0</v>
      </c>
      <c r="FK26" s="63">
        <v>229.0</v>
      </c>
      <c r="FL26" s="63">
        <v>133.0</v>
      </c>
      <c r="FM26" s="64"/>
      <c r="FN26" s="63">
        <v>344.0</v>
      </c>
      <c r="FO26" s="63">
        <v>225.0</v>
      </c>
      <c r="FP26" s="63">
        <v>133.5</v>
      </c>
      <c r="FQ26" s="63">
        <v>1.3</v>
      </c>
      <c r="FR26" s="63">
        <v>138.0</v>
      </c>
      <c r="FS26" s="63">
        <v>79.0</v>
      </c>
      <c r="FT26" s="63">
        <v>10.0</v>
      </c>
      <c r="FU26" s="64"/>
      <c r="FV26" s="63">
        <v>138.0</v>
      </c>
      <c r="FW26" s="64"/>
      <c r="FX26" s="64"/>
      <c r="FY26" s="64"/>
      <c r="FZ26" s="89"/>
      <c r="GA26" s="65">
        <v>345.0</v>
      </c>
      <c r="GB26" s="66">
        <v>313.47</v>
      </c>
      <c r="GC26" s="66">
        <v>196.49</v>
      </c>
      <c r="GD26" s="66">
        <v>4.44</v>
      </c>
      <c r="GE26" s="66">
        <v>345.0</v>
      </c>
      <c r="GF26" s="66">
        <v>333.09</v>
      </c>
      <c r="GG26" s="66">
        <v>196.16</v>
      </c>
      <c r="GH26" s="66">
        <v>7.62</v>
      </c>
      <c r="GI26" s="66">
        <v>345.0</v>
      </c>
      <c r="GJ26" s="66">
        <v>222.89</v>
      </c>
      <c r="GK26" s="66">
        <v>-130.83</v>
      </c>
      <c r="GL26" s="66">
        <v>-7.12</v>
      </c>
      <c r="GM26" s="66">
        <v>345.0</v>
      </c>
      <c r="GN26" s="66">
        <v>205.01</v>
      </c>
      <c r="GO26" s="66">
        <v>-131.16</v>
      </c>
      <c r="GP26" s="66">
        <v>-14.91</v>
      </c>
      <c r="GQ26" s="66">
        <v>345.0</v>
      </c>
      <c r="GR26" s="66">
        <v>109.9</v>
      </c>
      <c r="GS26" s="66">
        <v>-68.35</v>
      </c>
      <c r="GT26" s="66">
        <v>3.27</v>
      </c>
      <c r="GU26" s="66">
        <v>345.0</v>
      </c>
      <c r="GV26" s="66">
        <v>123.68</v>
      </c>
      <c r="GW26" s="66">
        <v>-68.01</v>
      </c>
      <c r="GX26" s="66">
        <v>0.0</v>
      </c>
      <c r="GY26" s="89"/>
      <c r="GZ26" s="97" t="s">
        <v>91</v>
      </c>
      <c r="HA26" s="97" t="s">
        <v>92</v>
      </c>
      <c r="HB26" s="98">
        <v>127.0</v>
      </c>
      <c r="HC26" s="98">
        <v>6.35</v>
      </c>
      <c r="HD26" s="98">
        <v>2.54</v>
      </c>
      <c r="HE26" s="97">
        <v>8.0</v>
      </c>
      <c r="HF26" s="99">
        <v>50.0</v>
      </c>
      <c r="HG26" s="99">
        <v>48.0</v>
      </c>
      <c r="HH26" s="97" t="s">
        <v>91</v>
      </c>
      <c r="HI26" s="97" t="s">
        <v>92</v>
      </c>
      <c r="HJ26" s="98">
        <v>157.0</v>
      </c>
      <c r="HK26" s="98">
        <v>7.85</v>
      </c>
      <c r="HL26" s="98">
        <v>3.14</v>
      </c>
      <c r="HM26" s="97">
        <v>5.0</v>
      </c>
      <c r="HN26" s="97">
        <v>58.0</v>
      </c>
      <c r="HO26" s="97">
        <v>58.0</v>
      </c>
      <c r="HP26" s="97" t="s">
        <v>91</v>
      </c>
      <c r="HQ26" s="97" t="s">
        <v>92</v>
      </c>
      <c r="HR26" s="98">
        <v>108.0</v>
      </c>
      <c r="HS26" s="98">
        <v>5.4</v>
      </c>
      <c r="HT26" s="98">
        <v>2.7</v>
      </c>
      <c r="HU26" s="97">
        <v>7.0</v>
      </c>
      <c r="HV26" s="98">
        <v>56.0</v>
      </c>
      <c r="HW26" s="98">
        <v>56.0</v>
      </c>
      <c r="HX26" s="89"/>
      <c r="HY26" s="72">
        <v>136.0</v>
      </c>
      <c r="HZ26" s="72">
        <v>33.0</v>
      </c>
      <c r="IA26" s="72">
        <v>16.0</v>
      </c>
      <c r="IB26" s="72">
        <v>0.8</v>
      </c>
      <c r="IC26" s="73"/>
      <c r="ID26" s="72">
        <v>2.0</v>
      </c>
      <c r="IE26" s="72">
        <v>58.0</v>
      </c>
      <c r="IF26" s="72">
        <v>48.0</v>
      </c>
      <c r="IG26" s="89"/>
      <c r="IH26" s="74">
        <v>142.0</v>
      </c>
      <c r="II26" s="74">
        <v>33.7</v>
      </c>
      <c r="IJ26" s="74">
        <v>24.0</v>
      </c>
      <c r="IK26" s="74">
        <v>1.2</v>
      </c>
      <c r="IL26" s="74">
        <v>1.3</v>
      </c>
      <c r="IM26" s="74">
        <v>4.0</v>
      </c>
      <c r="IN26" s="75">
        <v>44.0</v>
      </c>
      <c r="IO26" s="75">
        <v>42.0</v>
      </c>
      <c r="IP26" s="74">
        <v>142.0</v>
      </c>
      <c r="IQ26" s="74">
        <v>34.8</v>
      </c>
      <c r="IR26" s="74">
        <v>108.0</v>
      </c>
      <c r="IS26" s="74">
        <v>5.6</v>
      </c>
      <c r="IT26" s="74">
        <v>6.3</v>
      </c>
      <c r="IU26" s="74">
        <v>12.0</v>
      </c>
      <c r="IV26" s="74">
        <v>52.0</v>
      </c>
      <c r="IW26" s="74">
        <v>50.0</v>
      </c>
      <c r="IX26" s="89"/>
      <c r="IY26" s="76">
        <v>140.97</v>
      </c>
      <c r="IZ26" s="76">
        <v>35.34</v>
      </c>
      <c r="JA26" s="76">
        <v>335.77</v>
      </c>
      <c r="JB26" s="76">
        <v>16.78</v>
      </c>
      <c r="JC26" s="76">
        <v>5.98</v>
      </c>
      <c r="JD26" s="76">
        <v>3.0</v>
      </c>
      <c r="JE26" s="76">
        <v>62.64</v>
      </c>
      <c r="JF26" s="76">
        <v>48.24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139.0</v>
      </c>
      <c r="JQ26" s="78">
        <v>32.7</v>
      </c>
      <c r="JR26" s="78">
        <v>0.0</v>
      </c>
      <c r="JS26" s="78">
        <v>0.0</v>
      </c>
      <c r="JT26" s="78">
        <v>0.0</v>
      </c>
      <c r="JU26" s="78">
        <v>2.0</v>
      </c>
      <c r="JV26" s="78">
        <v>49.0</v>
      </c>
      <c r="JW26" s="78">
        <v>47.0</v>
      </c>
      <c r="JX26" s="78">
        <v>139.0</v>
      </c>
      <c r="JY26" s="78">
        <v>34.9</v>
      </c>
      <c r="JZ26" s="78">
        <v>105.0</v>
      </c>
      <c r="KA26" s="78">
        <v>5.5</v>
      </c>
      <c r="KB26" s="78">
        <v>2.5</v>
      </c>
      <c r="KC26" s="78">
        <v>2.0</v>
      </c>
      <c r="KD26" s="78">
        <v>55.0</v>
      </c>
      <c r="KE26" s="78">
        <v>54.0</v>
      </c>
      <c r="KF26" s="89"/>
      <c r="KG26" s="79" t="s">
        <v>94</v>
      </c>
      <c r="KH26" s="79" t="s">
        <v>94</v>
      </c>
      <c r="KI26" s="79" t="s">
        <v>94</v>
      </c>
      <c r="KJ26" s="79" t="s">
        <v>94</v>
      </c>
      <c r="KK26" s="80"/>
      <c r="KL26" s="79">
        <v>1.0</v>
      </c>
      <c r="KM26" s="79" t="s">
        <v>94</v>
      </c>
      <c r="KN26" s="79" t="s">
        <v>94</v>
      </c>
      <c r="KO26" s="79">
        <v>138.0</v>
      </c>
      <c r="KP26" s="79">
        <v>34.0</v>
      </c>
      <c r="KQ26" s="79">
        <v>62.0</v>
      </c>
      <c r="KR26" s="79">
        <v>3.6</v>
      </c>
      <c r="KS26" s="80"/>
      <c r="KT26" s="79">
        <v>1.0</v>
      </c>
      <c r="KU26" s="79">
        <v>46.0</v>
      </c>
      <c r="KV26" s="79">
        <v>44.0</v>
      </c>
      <c r="KW26" s="89"/>
      <c r="KX26" s="81">
        <v>134.0</v>
      </c>
      <c r="KY26" s="81">
        <v>34.0</v>
      </c>
      <c r="KZ26" s="81">
        <v>39.0</v>
      </c>
      <c r="LA26" s="81">
        <v>1.9</v>
      </c>
      <c r="LB26" s="81">
        <v>0.2</v>
      </c>
      <c r="LC26" s="81">
        <v>3.0</v>
      </c>
      <c r="LD26" s="81">
        <v>51.0</v>
      </c>
      <c r="LE26" s="81">
        <v>51.0</v>
      </c>
      <c r="LF26" s="81">
        <v>134.0</v>
      </c>
      <c r="LG26" s="81">
        <v>34.0</v>
      </c>
      <c r="LH26" s="81">
        <v>251.0</v>
      </c>
      <c r="LI26" s="81">
        <v>12.3</v>
      </c>
      <c r="LJ26" s="81">
        <v>5.0</v>
      </c>
      <c r="LK26" s="81">
        <v>5.0</v>
      </c>
      <c r="LL26" s="81">
        <v>49.0</v>
      </c>
      <c r="LM26" s="81">
        <v>50.0</v>
      </c>
      <c r="LN26" s="89"/>
      <c r="LO26" s="82">
        <v>346.0</v>
      </c>
      <c r="LP26" s="82">
        <v>190.0</v>
      </c>
      <c r="LQ26" s="82">
        <v>114.0</v>
      </c>
      <c r="LR26" s="82">
        <v>74.0</v>
      </c>
      <c r="LS26" s="82">
        <v>335.0</v>
      </c>
      <c r="LT26" s="82">
        <v>47.0</v>
      </c>
      <c r="LU26" s="82">
        <v>5.0</v>
      </c>
      <c r="LV26" s="82">
        <v>142.0</v>
      </c>
      <c r="LW26" s="82">
        <v>82.0</v>
      </c>
      <c r="LX26" s="82">
        <v>51.0</v>
      </c>
      <c r="LY26" s="82">
        <v>49.0</v>
      </c>
      <c r="LZ26" s="82">
        <v>10.0</v>
      </c>
      <c r="MA26" s="82">
        <v>67.0</v>
      </c>
      <c r="MB26" s="82">
        <v>15.0</v>
      </c>
      <c r="MC26" s="82">
        <v>140.0</v>
      </c>
      <c r="MD26" s="82">
        <v>108.0</v>
      </c>
      <c r="ME26" s="82">
        <v>53.0</v>
      </c>
      <c r="MF26" s="82">
        <v>50.0</v>
      </c>
      <c r="MG26" s="82">
        <v>8.0</v>
      </c>
      <c r="MH26" s="84" t="s">
        <v>95</v>
      </c>
      <c r="MI26" s="84" t="s">
        <v>95</v>
      </c>
      <c r="MJ26" s="84" t="s">
        <v>95</v>
      </c>
      <c r="MK26" s="84" t="s">
        <v>95</v>
      </c>
      <c r="ML26" s="83">
        <v>40.0</v>
      </c>
      <c r="MM26" s="85">
        <v>40.0</v>
      </c>
      <c r="MN26" s="83">
        <v>5.0</v>
      </c>
      <c r="MO26" s="86"/>
      <c r="MP26" s="87"/>
      <c r="MQ26" s="87"/>
      <c r="MR26" s="87"/>
      <c r="MS26" s="87"/>
      <c r="MT26" s="82">
        <v>4.0</v>
      </c>
      <c r="MU26" s="82">
        <v>2.0</v>
      </c>
      <c r="MV26" s="82">
        <v>75.0</v>
      </c>
      <c r="MW26" s="83">
        <v>36.0</v>
      </c>
      <c r="MX26" s="83">
        <v>34.0</v>
      </c>
      <c r="MY26" s="88" t="s">
        <v>96</v>
      </c>
      <c r="MZ26" s="83">
        <v>5.0</v>
      </c>
      <c r="NA26" s="87"/>
      <c r="NB26" s="82">
        <v>15.0</v>
      </c>
      <c r="NC26" s="82">
        <v>6.2</v>
      </c>
      <c r="ND26" s="82">
        <v>261.0</v>
      </c>
      <c r="NE26" s="83">
        <v>36.0</v>
      </c>
      <c r="NF26" s="83">
        <v>44.0</v>
      </c>
      <c r="NG26" s="83">
        <v>45.0</v>
      </c>
      <c r="NH26" s="83">
        <v>6.0</v>
      </c>
      <c r="NI26" s="87"/>
      <c r="NJ26" s="88" t="s">
        <v>95</v>
      </c>
      <c r="NK26" s="88" t="s">
        <v>95</v>
      </c>
      <c r="NL26" s="88" t="s">
        <v>95</v>
      </c>
      <c r="NM26" s="88" t="s">
        <v>95</v>
      </c>
      <c r="NN26" s="83">
        <v>44.0</v>
      </c>
      <c r="NO26" s="83">
        <v>49.0</v>
      </c>
      <c r="NP26" s="83">
        <v>4.0</v>
      </c>
    </row>
    <row r="27" ht="14.25" customHeight="1">
      <c r="A27" s="49">
        <v>0.583333333333334</v>
      </c>
      <c r="B27" s="50"/>
      <c r="C27" s="51">
        <v>50.44</v>
      </c>
      <c r="D27" s="52">
        <v>347.0</v>
      </c>
      <c r="E27" s="53">
        <v>136.0</v>
      </c>
      <c r="F27" s="53">
        <v>98.0</v>
      </c>
      <c r="G27" s="53">
        <v>21.4</v>
      </c>
      <c r="H27" s="54"/>
      <c r="I27" s="53">
        <v>6.0</v>
      </c>
      <c r="J27" s="53">
        <v>52.0</v>
      </c>
      <c r="K27" s="53">
        <v>51.0</v>
      </c>
      <c r="L27" s="53">
        <v>141.0</v>
      </c>
      <c r="M27" s="53">
        <v>59.0</v>
      </c>
      <c r="N27" s="53">
        <v>14.6</v>
      </c>
      <c r="O27" s="54"/>
      <c r="P27" s="53">
        <v>6.0</v>
      </c>
      <c r="Q27" s="53">
        <v>54.0</v>
      </c>
      <c r="R27" s="53">
        <v>52.0</v>
      </c>
      <c r="S27" s="53">
        <v>347.9</v>
      </c>
      <c r="T27" s="53">
        <v>216.3</v>
      </c>
      <c r="U27" s="53">
        <v>132.3</v>
      </c>
      <c r="V27" s="54"/>
      <c r="W27" s="53">
        <v>381.9</v>
      </c>
      <c r="X27" s="55">
        <v>175.9</v>
      </c>
      <c r="Y27" s="53">
        <v>108.1</v>
      </c>
      <c r="Z27" s="54"/>
      <c r="AA27" s="53" t="s">
        <v>97</v>
      </c>
      <c r="AB27" s="54"/>
      <c r="AC27" s="54"/>
      <c r="AD27" s="54"/>
      <c r="AE27" s="53">
        <v>347.9</v>
      </c>
      <c r="AF27" s="53">
        <v>583.1</v>
      </c>
      <c r="AG27" s="53">
        <v>336.5</v>
      </c>
      <c r="AH27" s="54"/>
      <c r="AI27" s="53">
        <v>354.2</v>
      </c>
      <c r="AJ27" s="55">
        <v>443.6</v>
      </c>
      <c r="AK27" s="53">
        <v>283.7</v>
      </c>
      <c r="AL27" s="54"/>
      <c r="AM27" s="53">
        <v>346.6</v>
      </c>
      <c r="AN27" s="55">
        <v>473.4</v>
      </c>
      <c r="AO27" s="53">
        <v>272.9</v>
      </c>
      <c r="AP27" s="54"/>
      <c r="AQ27" s="53">
        <v>136.0</v>
      </c>
      <c r="AR27" s="54">
        <f t="shared" ref="AR27:AS27" si="39">F27</f>
        <v>98</v>
      </c>
      <c r="AS27" s="56">
        <f t="shared" si="39"/>
        <v>21.4</v>
      </c>
      <c r="AT27" s="54"/>
      <c r="AU27" s="54">
        <f t="shared" ref="AU27:AW27" si="40">L27</f>
        <v>141</v>
      </c>
      <c r="AV27" s="54">
        <f t="shared" si="40"/>
        <v>59</v>
      </c>
      <c r="AW27" s="54">
        <f t="shared" si="40"/>
        <v>14.6</v>
      </c>
      <c r="AX27" s="54"/>
      <c r="AY27" s="53">
        <v>136.0</v>
      </c>
      <c r="AZ27" s="54"/>
      <c r="BA27" s="54"/>
      <c r="BB27" s="54"/>
      <c r="BC27" s="89"/>
      <c r="BD27" s="54"/>
      <c r="BE27" s="53">
        <v>36.0</v>
      </c>
      <c r="BF27" s="53">
        <v>22.0</v>
      </c>
      <c r="BG27" s="53">
        <v>0.7</v>
      </c>
      <c r="BH27" s="54"/>
      <c r="BI27" s="53">
        <v>22.0</v>
      </c>
      <c r="BJ27" s="53">
        <v>85.0</v>
      </c>
      <c r="BK27" s="53">
        <v>66.0</v>
      </c>
      <c r="BL27" s="89"/>
      <c r="BM27" s="58">
        <v>349.0</v>
      </c>
      <c r="BN27" s="58">
        <v>150.0</v>
      </c>
      <c r="BO27" s="58">
        <v>56.0</v>
      </c>
      <c r="BP27" s="58">
        <v>2.8</v>
      </c>
      <c r="BQ27" s="59"/>
      <c r="BR27" s="58">
        <v>6.0</v>
      </c>
      <c r="BS27" s="58">
        <v>72.0</v>
      </c>
      <c r="BT27" s="58">
        <v>74.0</v>
      </c>
      <c r="BU27" s="59">
        <f t="shared" si="13"/>
        <v>349</v>
      </c>
      <c r="BV27" s="58">
        <v>290.0</v>
      </c>
      <c r="BW27" s="58">
        <v>168.0</v>
      </c>
      <c r="BX27" s="58">
        <v>42.0</v>
      </c>
      <c r="BY27" s="58">
        <v>341.0</v>
      </c>
      <c r="BZ27" s="58">
        <v>300.0</v>
      </c>
      <c r="CA27" s="58">
        <v>168.0</v>
      </c>
      <c r="CB27" s="58">
        <v>41.0</v>
      </c>
      <c r="CC27" s="58">
        <v>349.0</v>
      </c>
      <c r="CD27" s="58">
        <v>270.0</v>
      </c>
      <c r="CE27" s="58">
        <v>160.0</v>
      </c>
      <c r="CF27" s="58">
        <v>6.0</v>
      </c>
      <c r="CG27" s="58">
        <v>341.0</v>
      </c>
      <c r="CH27" s="58">
        <v>290.0</v>
      </c>
      <c r="CI27" s="58">
        <v>160.0</v>
      </c>
      <c r="CJ27" s="58">
        <v>7.0</v>
      </c>
      <c r="CK27" s="58">
        <v>355.0</v>
      </c>
      <c r="CL27" s="58">
        <v>101.0</v>
      </c>
      <c r="CM27" s="58">
        <v>66.0</v>
      </c>
      <c r="CN27" s="58">
        <v>12.0</v>
      </c>
      <c r="CO27" s="58">
        <v>338.0</v>
      </c>
      <c r="CP27" s="58">
        <v>199.0</v>
      </c>
      <c r="CQ27" s="58">
        <v>102.0</v>
      </c>
      <c r="CR27" s="58">
        <v>15.0</v>
      </c>
      <c r="CS27" s="58">
        <v>342.0</v>
      </c>
      <c r="CT27" s="58">
        <v>213.0</v>
      </c>
      <c r="CU27" s="58">
        <v>142.0</v>
      </c>
      <c r="CV27" s="58">
        <v>55.0</v>
      </c>
      <c r="CW27" s="58">
        <v>345.0</v>
      </c>
      <c r="CX27" s="58">
        <v>287.0</v>
      </c>
      <c r="CY27" s="58">
        <v>153.0</v>
      </c>
      <c r="CZ27" s="58">
        <v>75.0</v>
      </c>
      <c r="DA27" s="58">
        <v>330.0</v>
      </c>
      <c r="DB27" s="58">
        <v>294.0</v>
      </c>
      <c r="DC27" s="58">
        <v>155.0</v>
      </c>
      <c r="DD27" s="58">
        <v>55.0</v>
      </c>
      <c r="DE27" s="59">
        <f t="shared" si="6"/>
        <v>150</v>
      </c>
      <c r="DF27" s="58">
        <v>35.8</v>
      </c>
      <c r="DG27" s="58">
        <v>56.0</v>
      </c>
      <c r="DH27" s="59">
        <f>BP27</f>
        <v>2.8</v>
      </c>
      <c r="DI27" s="59"/>
      <c r="DJ27" s="58">
        <v>7.0</v>
      </c>
      <c r="DK27" s="58">
        <v>57.0</v>
      </c>
      <c r="DL27" s="58">
        <v>55.0</v>
      </c>
      <c r="DM27" s="89"/>
      <c r="DN27" s="61">
        <v>346.0</v>
      </c>
      <c r="DO27" s="61">
        <v>142.0</v>
      </c>
      <c r="DP27" s="61">
        <v>35.51</v>
      </c>
      <c r="DQ27" s="61">
        <v>20.05</v>
      </c>
      <c r="DR27" s="61">
        <v>5.84</v>
      </c>
      <c r="DS27" s="61">
        <v>8.0</v>
      </c>
      <c r="DT27" s="61">
        <v>46.0</v>
      </c>
      <c r="DU27" s="61">
        <v>50.6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346.0</v>
      </c>
      <c r="EF27" s="63">
        <v>139.0</v>
      </c>
      <c r="EG27" s="63">
        <v>73.0</v>
      </c>
      <c r="EH27" s="63">
        <v>3.3</v>
      </c>
      <c r="EI27" s="64"/>
      <c r="EJ27" s="63">
        <v>9.0</v>
      </c>
      <c r="EK27" s="63">
        <v>53.0</v>
      </c>
      <c r="EL27" s="63">
        <v>54.0</v>
      </c>
      <c r="EM27" s="64"/>
      <c r="EN27" s="63">
        <v>100.0</v>
      </c>
      <c r="EO27" s="63">
        <v>4.5</v>
      </c>
      <c r="EP27" s="64"/>
      <c r="EQ27" s="63">
        <v>9.0</v>
      </c>
      <c r="ER27" s="63">
        <v>53.0</v>
      </c>
      <c r="ES27" s="63">
        <v>54.0</v>
      </c>
      <c r="ET27" s="63">
        <v>345.0</v>
      </c>
      <c r="EU27" s="63">
        <v>226.0</v>
      </c>
      <c r="EV27" s="63">
        <v>131.1</v>
      </c>
      <c r="EW27" s="63">
        <v>-9.0</v>
      </c>
      <c r="EX27" s="63">
        <v>344.0</v>
      </c>
      <c r="EY27" s="63">
        <v>1.0</v>
      </c>
      <c r="EZ27" s="63">
        <v>0.0</v>
      </c>
      <c r="FA27" s="63">
        <v>0.0</v>
      </c>
      <c r="FB27" s="63">
        <v>345.0</v>
      </c>
      <c r="FC27" s="63">
        <v>214.0</v>
      </c>
      <c r="FD27" s="63">
        <v>125.5</v>
      </c>
      <c r="FE27" s="63">
        <v>-8.0</v>
      </c>
      <c r="FF27" s="63">
        <v>344.0</v>
      </c>
      <c r="FG27" s="63">
        <v>1.0</v>
      </c>
      <c r="FH27" s="63">
        <v>0.0</v>
      </c>
      <c r="FI27" s="63">
        <v>0.0</v>
      </c>
      <c r="FJ27" s="63">
        <v>346.0</v>
      </c>
      <c r="FK27" s="63">
        <v>220.0</v>
      </c>
      <c r="FL27" s="63">
        <v>128.2</v>
      </c>
      <c r="FM27" s="64"/>
      <c r="FN27" s="63">
        <v>346.0</v>
      </c>
      <c r="FO27" s="63">
        <v>215.0</v>
      </c>
      <c r="FP27" s="63">
        <v>128.5</v>
      </c>
      <c r="FQ27" s="63">
        <v>-1.7</v>
      </c>
      <c r="FR27" s="63">
        <v>139.0</v>
      </c>
      <c r="FS27" s="63">
        <v>110.0</v>
      </c>
      <c r="FT27" s="63">
        <v>19.21</v>
      </c>
      <c r="FU27" s="64"/>
      <c r="FV27" s="63">
        <v>139.0</v>
      </c>
      <c r="FW27" s="64"/>
      <c r="FX27" s="64"/>
      <c r="FY27" s="64"/>
      <c r="FZ27" s="89"/>
      <c r="GA27" s="65">
        <v>346.0</v>
      </c>
      <c r="GB27" s="66">
        <v>430.15</v>
      </c>
      <c r="GC27" s="66">
        <v>272.47</v>
      </c>
      <c r="GD27" s="66">
        <v>3.52</v>
      </c>
      <c r="GE27" s="65">
        <v>346.0</v>
      </c>
      <c r="GF27" s="66">
        <v>457.38</v>
      </c>
      <c r="GG27" s="66">
        <v>270.7</v>
      </c>
      <c r="GH27" s="66">
        <v>6.95</v>
      </c>
      <c r="GI27" s="65">
        <v>346.0</v>
      </c>
      <c r="GJ27" s="66">
        <v>192.11</v>
      </c>
      <c r="GK27" s="66">
        <v>-113.74</v>
      </c>
      <c r="GL27" s="66">
        <v>-8.21</v>
      </c>
      <c r="GM27" s="65">
        <v>346.0</v>
      </c>
      <c r="GN27" s="66">
        <v>177.17</v>
      </c>
      <c r="GO27" s="66">
        <v>-114.41</v>
      </c>
      <c r="GP27" s="66">
        <v>-14.83</v>
      </c>
      <c r="GQ27" s="65">
        <v>346.0</v>
      </c>
      <c r="GR27" s="66">
        <v>248.68</v>
      </c>
      <c r="GS27" s="66">
        <v>-159.97</v>
      </c>
      <c r="GT27" s="66">
        <v>7.87</v>
      </c>
      <c r="GU27" s="65">
        <v>346.0</v>
      </c>
      <c r="GV27" s="66">
        <v>249.24</v>
      </c>
      <c r="GW27" s="66">
        <v>-159.89</v>
      </c>
      <c r="GX27" s="66">
        <v>7.62</v>
      </c>
      <c r="GY27" s="89"/>
      <c r="GZ27" s="97" t="s">
        <v>91</v>
      </c>
      <c r="HA27" s="97" t="s">
        <v>92</v>
      </c>
      <c r="HB27" s="98">
        <v>118.0</v>
      </c>
      <c r="HC27" s="98">
        <v>5.9</v>
      </c>
      <c r="HD27" s="98">
        <v>2.36</v>
      </c>
      <c r="HE27" s="97">
        <v>8.0</v>
      </c>
      <c r="HF27" s="99">
        <v>50.0</v>
      </c>
      <c r="HG27" s="99">
        <v>48.0</v>
      </c>
      <c r="HH27" s="97" t="s">
        <v>91</v>
      </c>
      <c r="HI27" s="97" t="s">
        <v>92</v>
      </c>
      <c r="HJ27" s="98">
        <v>307.0</v>
      </c>
      <c r="HK27" s="98">
        <v>15.35</v>
      </c>
      <c r="HL27" s="98">
        <v>6.14</v>
      </c>
      <c r="HM27" s="97">
        <v>5.0</v>
      </c>
      <c r="HN27" s="97">
        <v>58.0</v>
      </c>
      <c r="HO27" s="97">
        <v>58.0</v>
      </c>
      <c r="HP27" s="97" t="s">
        <v>91</v>
      </c>
      <c r="HQ27" s="97" t="s">
        <v>92</v>
      </c>
      <c r="HR27" s="98">
        <v>116.0</v>
      </c>
      <c r="HS27" s="98">
        <v>5.8</v>
      </c>
      <c r="HT27" s="98">
        <v>2.9</v>
      </c>
      <c r="HU27" s="97">
        <v>7.0</v>
      </c>
      <c r="HV27" s="97">
        <v>56.0</v>
      </c>
      <c r="HW27" s="97">
        <v>56.0</v>
      </c>
      <c r="HX27" s="89"/>
      <c r="HY27" s="72">
        <v>136.0</v>
      </c>
      <c r="HZ27" s="72">
        <v>33.0</v>
      </c>
      <c r="IA27" s="72">
        <v>88.0</v>
      </c>
      <c r="IB27" s="72">
        <v>4.4</v>
      </c>
      <c r="IC27" s="73"/>
      <c r="ID27" s="72">
        <v>2.0</v>
      </c>
      <c r="IE27" s="72">
        <v>58.0</v>
      </c>
      <c r="IF27" s="72">
        <v>48.0</v>
      </c>
      <c r="IG27" s="89"/>
      <c r="IH27" s="74">
        <v>144.0</v>
      </c>
      <c r="II27" s="74">
        <v>34.2</v>
      </c>
      <c r="IJ27" s="74">
        <v>35.0</v>
      </c>
      <c r="IK27" s="74">
        <v>1.8</v>
      </c>
      <c r="IL27" s="74">
        <v>2.0</v>
      </c>
      <c r="IM27" s="74">
        <v>4.0</v>
      </c>
      <c r="IN27" s="75">
        <v>44.0</v>
      </c>
      <c r="IO27" s="75">
        <v>42.0</v>
      </c>
      <c r="IP27" s="74">
        <v>144.0</v>
      </c>
      <c r="IQ27" s="74">
        <v>35.0</v>
      </c>
      <c r="IR27" s="74">
        <v>100.0</v>
      </c>
      <c r="IS27" s="74">
        <v>5.3</v>
      </c>
      <c r="IT27" s="74">
        <v>6.0</v>
      </c>
      <c r="IU27" s="74">
        <v>12.0</v>
      </c>
      <c r="IV27" s="74">
        <v>52.0</v>
      </c>
      <c r="IW27" s="74">
        <v>50.0</v>
      </c>
      <c r="IX27" s="89"/>
      <c r="IY27" s="76">
        <v>142.63</v>
      </c>
      <c r="IZ27" s="76">
        <v>35.68</v>
      </c>
      <c r="JA27" s="76">
        <v>311.1</v>
      </c>
      <c r="JB27" s="76">
        <v>15.55</v>
      </c>
      <c r="JC27" s="76">
        <v>5.76</v>
      </c>
      <c r="JD27" s="76">
        <v>3.0</v>
      </c>
      <c r="JE27" s="76">
        <v>58.4</v>
      </c>
      <c r="JF27" s="76">
        <v>45.61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32.5</v>
      </c>
      <c r="JR27" s="78">
        <v>0.0</v>
      </c>
      <c r="JS27" s="78">
        <v>0.0</v>
      </c>
      <c r="JT27" s="78">
        <v>0.0</v>
      </c>
      <c r="JU27" s="78">
        <v>2.0</v>
      </c>
      <c r="JV27" s="78">
        <v>49.0</v>
      </c>
      <c r="JW27" s="78">
        <v>48.0</v>
      </c>
      <c r="JX27" s="78">
        <v>138.0</v>
      </c>
      <c r="JY27" s="78">
        <v>34.6</v>
      </c>
      <c r="JZ27" s="78">
        <v>164.0</v>
      </c>
      <c r="KA27" s="78">
        <v>8.9</v>
      </c>
      <c r="KB27" s="78">
        <v>3.6</v>
      </c>
      <c r="KC27" s="78">
        <v>2.0</v>
      </c>
      <c r="KD27" s="78">
        <v>55.0</v>
      </c>
      <c r="KE27" s="78">
        <v>54.0</v>
      </c>
      <c r="KF27" s="89"/>
      <c r="KG27" s="79" t="s">
        <v>94</v>
      </c>
      <c r="KH27" s="79" t="s">
        <v>94</v>
      </c>
      <c r="KI27" s="79" t="s">
        <v>94</v>
      </c>
      <c r="KJ27" s="79" t="s">
        <v>94</v>
      </c>
      <c r="KK27" s="80"/>
      <c r="KL27" s="79">
        <v>1.0</v>
      </c>
      <c r="KM27" s="79" t="s">
        <v>94</v>
      </c>
      <c r="KN27" s="79" t="s">
        <v>94</v>
      </c>
      <c r="KO27" s="79">
        <v>137.0</v>
      </c>
      <c r="KP27" s="79">
        <v>33.0</v>
      </c>
      <c r="KQ27" s="79">
        <v>102.0</v>
      </c>
      <c r="KR27" s="79">
        <v>5.8</v>
      </c>
      <c r="KS27" s="80"/>
      <c r="KT27" s="79">
        <v>1.0</v>
      </c>
      <c r="KU27" s="79">
        <v>46.0</v>
      </c>
      <c r="KV27" s="79">
        <v>44.0</v>
      </c>
      <c r="KW27" s="89"/>
      <c r="KX27" s="81">
        <v>140.0</v>
      </c>
      <c r="KY27" s="81">
        <v>34.0</v>
      </c>
      <c r="KZ27" s="81">
        <v>45.0</v>
      </c>
      <c r="LA27" s="81">
        <v>2.2</v>
      </c>
      <c r="LB27" s="81">
        <v>1.1</v>
      </c>
      <c r="LC27" s="81">
        <v>3.0</v>
      </c>
      <c r="LD27" s="81">
        <v>51.0</v>
      </c>
      <c r="LE27" s="81">
        <v>51.0</v>
      </c>
      <c r="LF27" s="81">
        <v>140.0</v>
      </c>
      <c r="LG27" s="81">
        <v>35.0</v>
      </c>
      <c r="LH27" s="81">
        <v>212.0</v>
      </c>
      <c r="LI27" s="81">
        <v>10.4</v>
      </c>
      <c r="LJ27" s="81">
        <v>5.0</v>
      </c>
      <c r="LK27" s="81">
        <v>5.0</v>
      </c>
      <c r="LL27" s="81">
        <v>49.0</v>
      </c>
      <c r="LM27" s="81">
        <v>50.0</v>
      </c>
      <c r="LN27" s="89"/>
      <c r="LO27" s="82">
        <v>350.0</v>
      </c>
      <c r="LP27" s="82">
        <v>184.0</v>
      </c>
      <c r="LQ27" s="82">
        <v>110.0</v>
      </c>
      <c r="LR27" s="82">
        <v>76.0</v>
      </c>
      <c r="LS27" s="82">
        <v>339.0</v>
      </c>
      <c r="LT27" s="82">
        <v>46.0</v>
      </c>
      <c r="LU27" s="82">
        <v>3.0</v>
      </c>
      <c r="LV27" s="82">
        <v>144.0</v>
      </c>
      <c r="LW27" s="82">
        <v>77.0</v>
      </c>
      <c r="LX27" s="82">
        <v>52.0</v>
      </c>
      <c r="LY27" s="82">
        <v>50.0</v>
      </c>
      <c r="LZ27" s="82">
        <v>10.0</v>
      </c>
      <c r="MA27" s="82">
        <v>64.0</v>
      </c>
      <c r="MB27" s="82">
        <v>15.0</v>
      </c>
      <c r="MC27" s="82">
        <v>141.0</v>
      </c>
      <c r="MD27" s="82">
        <v>107.0</v>
      </c>
      <c r="ME27" s="82">
        <v>54.0</v>
      </c>
      <c r="MF27" s="82">
        <v>50.0</v>
      </c>
      <c r="MG27" s="82">
        <v>8.0</v>
      </c>
      <c r="MH27" s="84" t="s">
        <v>95</v>
      </c>
      <c r="MI27" s="84" t="s">
        <v>95</v>
      </c>
      <c r="MJ27" s="84" t="s">
        <v>95</v>
      </c>
      <c r="MK27" s="84" t="s">
        <v>95</v>
      </c>
      <c r="ML27" s="83">
        <v>40.0</v>
      </c>
      <c r="MM27" s="85">
        <v>40.0</v>
      </c>
      <c r="MN27" s="83">
        <v>5.0</v>
      </c>
      <c r="MO27" s="86"/>
      <c r="MP27" s="87"/>
      <c r="MQ27" s="87"/>
      <c r="MR27" s="87"/>
      <c r="MS27" s="87"/>
      <c r="MT27" s="82">
        <v>4.0</v>
      </c>
      <c r="MU27" s="82">
        <v>4.0</v>
      </c>
      <c r="MV27" s="82">
        <v>78.0</v>
      </c>
      <c r="MW27" s="83">
        <v>36.0</v>
      </c>
      <c r="MX27" s="83">
        <v>34.0</v>
      </c>
      <c r="MY27" s="88" t="s">
        <v>96</v>
      </c>
      <c r="MZ27" s="83">
        <v>5.0</v>
      </c>
      <c r="NA27" s="87"/>
      <c r="NB27" s="82">
        <v>17.4</v>
      </c>
      <c r="NC27" s="82">
        <v>7.0</v>
      </c>
      <c r="ND27" s="82">
        <v>309.0</v>
      </c>
      <c r="NE27" s="83">
        <v>36.0</v>
      </c>
      <c r="NF27" s="83">
        <v>44.0</v>
      </c>
      <c r="NG27" s="83">
        <v>45.0</v>
      </c>
      <c r="NH27" s="83">
        <v>6.0</v>
      </c>
      <c r="NI27" s="87"/>
      <c r="NJ27" s="88" t="s">
        <v>95</v>
      </c>
      <c r="NK27" s="88" t="s">
        <v>95</v>
      </c>
      <c r="NL27" s="88" t="s">
        <v>95</v>
      </c>
      <c r="NM27" s="88" t="s">
        <v>95</v>
      </c>
      <c r="NN27" s="83">
        <v>44.0</v>
      </c>
      <c r="NO27" s="83">
        <v>49.0</v>
      </c>
      <c r="NP27" s="83">
        <v>4.0</v>
      </c>
    </row>
    <row r="28" ht="14.25" customHeight="1">
      <c r="A28" s="49">
        <v>0.625</v>
      </c>
      <c r="B28" s="50"/>
      <c r="C28" s="51">
        <v>50.31</v>
      </c>
      <c r="D28" s="52">
        <v>344.0</v>
      </c>
      <c r="E28" s="53">
        <v>136.0</v>
      </c>
      <c r="F28" s="53">
        <v>98.0</v>
      </c>
      <c r="G28" s="53">
        <v>21.3</v>
      </c>
      <c r="H28" s="54"/>
      <c r="I28" s="53">
        <v>6.0</v>
      </c>
      <c r="J28" s="53">
        <v>52.0</v>
      </c>
      <c r="K28" s="53">
        <v>51.0</v>
      </c>
      <c r="L28" s="53">
        <v>141.0</v>
      </c>
      <c r="M28" s="53">
        <v>60.0</v>
      </c>
      <c r="N28" s="53">
        <v>14.9</v>
      </c>
      <c r="O28" s="54"/>
      <c r="P28" s="53">
        <v>6.0</v>
      </c>
      <c r="Q28" s="53">
        <v>54.0</v>
      </c>
      <c r="R28" s="53">
        <v>52.0</v>
      </c>
      <c r="S28" s="53">
        <v>374.7</v>
      </c>
      <c r="T28" s="53">
        <v>154.3</v>
      </c>
      <c r="U28" s="53">
        <v>104.2</v>
      </c>
      <c r="V28" s="54"/>
      <c r="W28" s="53">
        <v>381.6</v>
      </c>
      <c r="X28" s="55">
        <v>130.9</v>
      </c>
      <c r="Y28" s="53">
        <v>71.1</v>
      </c>
      <c r="Z28" s="54"/>
      <c r="AA28" s="53" t="s">
        <v>97</v>
      </c>
      <c r="AB28" s="54"/>
      <c r="AC28" s="54"/>
      <c r="AD28" s="54"/>
      <c r="AE28" s="53">
        <v>344.9</v>
      </c>
      <c r="AF28" s="53">
        <v>530.5</v>
      </c>
      <c r="AG28" s="53">
        <v>299.2</v>
      </c>
      <c r="AH28" s="54"/>
      <c r="AI28" s="53">
        <v>351.1</v>
      </c>
      <c r="AJ28" s="55">
        <v>340.3</v>
      </c>
      <c r="AK28" s="53">
        <v>214.3</v>
      </c>
      <c r="AL28" s="54"/>
      <c r="AM28" s="53">
        <v>344.4</v>
      </c>
      <c r="AN28" s="55">
        <v>364.6</v>
      </c>
      <c r="AO28" s="53">
        <v>208.3</v>
      </c>
      <c r="AP28" s="54"/>
      <c r="AQ28" s="53">
        <v>136.0</v>
      </c>
      <c r="AR28" s="54">
        <f t="shared" ref="AR28:AS28" si="41">F28</f>
        <v>98</v>
      </c>
      <c r="AS28" s="56">
        <f t="shared" si="41"/>
        <v>21.3</v>
      </c>
      <c r="AT28" s="54"/>
      <c r="AU28" s="54">
        <f t="shared" ref="AU28:AW28" si="42">L28</f>
        <v>141</v>
      </c>
      <c r="AV28" s="54">
        <f t="shared" si="42"/>
        <v>60</v>
      </c>
      <c r="AW28" s="54">
        <f t="shared" si="42"/>
        <v>14.9</v>
      </c>
      <c r="AX28" s="54"/>
      <c r="AY28" s="53">
        <v>136.0</v>
      </c>
      <c r="AZ28" s="54"/>
      <c r="BA28" s="54"/>
      <c r="BB28" s="54"/>
      <c r="BC28" s="89"/>
      <c r="BD28" s="54"/>
      <c r="BE28" s="53">
        <v>36.0</v>
      </c>
      <c r="BF28" s="53">
        <v>21.0</v>
      </c>
      <c r="BG28" s="53">
        <v>0.7</v>
      </c>
      <c r="BH28" s="54"/>
      <c r="BI28" s="53">
        <v>22.0</v>
      </c>
      <c r="BJ28" s="53">
        <v>85.0</v>
      </c>
      <c r="BK28" s="53">
        <v>66.0</v>
      </c>
      <c r="BL28" s="89"/>
      <c r="BM28" s="58">
        <v>347.0</v>
      </c>
      <c r="BN28" s="58">
        <v>149.0</v>
      </c>
      <c r="BO28" s="58" t="s">
        <v>94</v>
      </c>
      <c r="BP28" s="58" t="s">
        <v>94</v>
      </c>
      <c r="BQ28" s="59"/>
      <c r="BR28" s="58">
        <v>6.0</v>
      </c>
      <c r="BS28" s="58">
        <v>72.0</v>
      </c>
      <c r="BT28" s="58">
        <v>74.0</v>
      </c>
      <c r="BU28" s="59">
        <f t="shared" si="13"/>
        <v>347</v>
      </c>
      <c r="BV28" s="58">
        <v>290.0</v>
      </c>
      <c r="BW28" s="58">
        <v>167.0</v>
      </c>
      <c r="BX28" s="58">
        <v>29.0</v>
      </c>
      <c r="BY28" s="58">
        <v>339.0</v>
      </c>
      <c r="BZ28" s="58">
        <v>305.0</v>
      </c>
      <c r="CA28" s="58">
        <v>169.0</v>
      </c>
      <c r="CB28" s="58">
        <v>28.0</v>
      </c>
      <c r="CC28" s="58">
        <v>346.0</v>
      </c>
      <c r="CD28" s="58">
        <v>270.0</v>
      </c>
      <c r="CE28" s="58">
        <v>176.0</v>
      </c>
      <c r="CF28" s="58">
        <v>4.0</v>
      </c>
      <c r="CG28" s="58">
        <v>339.0</v>
      </c>
      <c r="CH28" s="58">
        <v>275.0</v>
      </c>
      <c r="CI28" s="58">
        <v>154.0</v>
      </c>
      <c r="CJ28" s="58">
        <v>16.0</v>
      </c>
      <c r="CK28" s="58">
        <v>353.0</v>
      </c>
      <c r="CL28" s="58">
        <v>146.0</v>
      </c>
      <c r="CM28" s="58">
        <v>98.0</v>
      </c>
      <c r="CN28" s="58">
        <v>1.0</v>
      </c>
      <c r="CO28" s="58">
        <v>336.0</v>
      </c>
      <c r="CP28" s="58">
        <v>300.0</v>
      </c>
      <c r="CQ28" s="58">
        <v>148.0</v>
      </c>
      <c r="CR28" s="58">
        <v>3.0</v>
      </c>
      <c r="CS28" s="58">
        <v>340.0</v>
      </c>
      <c r="CT28" s="58">
        <v>287.0</v>
      </c>
      <c r="CU28" s="58">
        <v>177.0</v>
      </c>
      <c r="CV28" s="58">
        <v>97.0</v>
      </c>
      <c r="CW28" s="58">
        <v>342.0</v>
      </c>
      <c r="CX28" s="58">
        <v>175.0</v>
      </c>
      <c r="CY28" s="58">
        <v>72.0</v>
      </c>
      <c r="CZ28" s="58">
        <v>55.0</v>
      </c>
      <c r="DA28" s="58">
        <v>328.0</v>
      </c>
      <c r="DB28" s="58">
        <v>186.0</v>
      </c>
      <c r="DC28" s="58">
        <v>80.0</v>
      </c>
      <c r="DD28" s="58">
        <v>65.0</v>
      </c>
      <c r="DE28" s="59">
        <f t="shared" si="6"/>
        <v>149</v>
      </c>
      <c r="DF28" s="58">
        <v>35.8</v>
      </c>
      <c r="DG28" s="58" t="s">
        <v>94</v>
      </c>
      <c r="DH28" s="58" t="s">
        <v>94</v>
      </c>
      <c r="DI28" s="59"/>
      <c r="DJ28" s="58">
        <v>7.0</v>
      </c>
      <c r="DK28" s="58">
        <v>57.0</v>
      </c>
      <c r="DL28" s="58">
        <v>55.0</v>
      </c>
      <c r="DM28" s="89"/>
      <c r="DN28" s="61">
        <v>344.0</v>
      </c>
      <c r="DO28" s="61">
        <v>142.0</v>
      </c>
      <c r="DP28" s="61">
        <v>36.45</v>
      </c>
      <c r="DQ28" s="61">
        <v>21.37</v>
      </c>
      <c r="DR28" s="61">
        <v>6.37</v>
      </c>
      <c r="DS28" s="61">
        <v>8.0</v>
      </c>
      <c r="DT28" s="61">
        <v>47.0</v>
      </c>
      <c r="DU28" s="61">
        <v>51.3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343.0</v>
      </c>
      <c r="EF28" s="63">
        <v>137.0</v>
      </c>
      <c r="EG28" s="63">
        <v>88.0</v>
      </c>
      <c r="EH28" s="63">
        <v>3.8</v>
      </c>
      <c r="EI28" s="64"/>
      <c r="EJ28" s="63">
        <v>9.0</v>
      </c>
      <c r="EK28" s="63">
        <v>55.0</v>
      </c>
      <c r="EL28" s="63">
        <v>55.0</v>
      </c>
      <c r="EM28" s="64"/>
      <c r="EN28" s="63">
        <v>99.0</v>
      </c>
      <c r="EO28" s="63">
        <v>4.3</v>
      </c>
      <c r="EP28" s="64"/>
      <c r="EQ28" s="63">
        <v>9.0</v>
      </c>
      <c r="ER28" s="63">
        <v>56.0</v>
      </c>
      <c r="ES28" s="63">
        <v>55.0</v>
      </c>
      <c r="ET28" s="63">
        <v>345.0</v>
      </c>
      <c r="EU28" s="63">
        <v>234.0</v>
      </c>
      <c r="EV28" s="63">
        <v>138.1</v>
      </c>
      <c r="EW28" s="63">
        <v>-9.8</v>
      </c>
      <c r="EX28" s="63">
        <v>343.0</v>
      </c>
      <c r="EY28" s="63">
        <v>1.0</v>
      </c>
      <c r="EZ28" s="63">
        <v>0.0</v>
      </c>
      <c r="FA28" s="63">
        <v>0.0</v>
      </c>
      <c r="FB28" s="63">
        <v>344.0</v>
      </c>
      <c r="FC28" s="63">
        <v>236.0</v>
      </c>
      <c r="FD28" s="63">
        <v>138.7</v>
      </c>
      <c r="FE28" s="63">
        <v>-4.6</v>
      </c>
      <c r="FF28" s="63">
        <v>343.0</v>
      </c>
      <c r="FG28" s="63">
        <v>1.0</v>
      </c>
      <c r="FH28" s="63">
        <v>0.0</v>
      </c>
      <c r="FI28" s="63">
        <v>0.0</v>
      </c>
      <c r="FJ28" s="63">
        <v>343.0</v>
      </c>
      <c r="FK28" s="63">
        <v>193.0</v>
      </c>
      <c r="FL28" s="63">
        <v>113.1</v>
      </c>
      <c r="FM28" s="64"/>
      <c r="FN28" s="63">
        <v>343.0</v>
      </c>
      <c r="FO28" s="63">
        <v>208.0</v>
      </c>
      <c r="FP28" s="63">
        <v>113.7</v>
      </c>
      <c r="FQ28" s="63">
        <v>-0.5</v>
      </c>
      <c r="FR28" s="63">
        <v>137.0</v>
      </c>
      <c r="FS28" s="63">
        <v>95.0</v>
      </c>
      <c r="FT28" s="63">
        <v>22.21</v>
      </c>
      <c r="FU28" s="64"/>
      <c r="FV28" s="63">
        <v>137.0</v>
      </c>
      <c r="FW28" s="64"/>
      <c r="FX28" s="64"/>
      <c r="FY28" s="64"/>
      <c r="FZ28" s="89"/>
      <c r="GA28" s="65">
        <v>343.0</v>
      </c>
      <c r="GB28" s="66">
        <v>334.26</v>
      </c>
      <c r="GC28" s="66">
        <v>207.89</v>
      </c>
      <c r="GD28" s="66">
        <v>10.47</v>
      </c>
      <c r="GE28" s="65">
        <v>343.0</v>
      </c>
      <c r="GF28" s="66">
        <v>359.46</v>
      </c>
      <c r="GG28" s="66">
        <v>208.31</v>
      </c>
      <c r="GH28" s="66">
        <v>15.58</v>
      </c>
      <c r="GI28" s="65">
        <v>343.0</v>
      </c>
      <c r="GJ28" s="66">
        <v>192.7</v>
      </c>
      <c r="GK28" s="66">
        <v>-112.82</v>
      </c>
      <c r="GL28" s="66">
        <v>-7.04</v>
      </c>
      <c r="GM28" s="65">
        <v>343.0</v>
      </c>
      <c r="GN28" s="66">
        <v>178.34</v>
      </c>
      <c r="GO28" s="66">
        <v>-113.57</v>
      </c>
      <c r="GP28" s="66">
        <v>-13.32</v>
      </c>
      <c r="GQ28" s="65">
        <v>343.0</v>
      </c>
      <c r="GR28" s="66">
        <v>157.89</v>
      </c>
      <c r="GS28" s="66">
        <v>-92.38</v>
      </c>
      <c r="GT28" s="66">
        <v>0.0</v>
      </c>
      <c r="GU28" s="65">
        <v>343.0</v>
      </c>
      <c r="GV28" s="66">
        <v>155.33</v>
      </c>
      <c r="GW28" s="66">
        <v>-87.45</v>
      </c>
      <c r="GX28" s="66">
        <v>0.0</v>
      </c>
      <c r="GY28" s="89"/>
      <c r="GZ28" s="97" t="s">
        <v>91</v>
      </c>
      <c r="HA28" s="97" t="s">
        <v>92</v>
      </c>
      <c r="HB28" s="98">
        <v>135.0</v>
      </c>
      <c r="HC28" s="98">
        <v>6.75</v>
      </c>
      <c r="HD28" s="98">
        <v>2.7</v>
      </c>
      <c r="HE28" s="97">
        <v>8.0</v>
      </c>
      <c r="HF28" s="99">
        <v>50.0</v>
      </c>
      <c r="HG28" s="99">
        <v>48.0</v>
      </c>
      <c r="HH28" s="97" t="s">
        <v>91</v>
      </c>
      <c r="HI28" s="97" t="s">
        <v>92</v>
      </c>
      <c r="HJ28" s="98">
        <v>302.0</v>
      </c>
      <c r="HK28" s="98">
        <v>15.1</v>
      </c>
      <c r="HL28" s="98">
        <v>6.04</v>
      </c>
      <c r="HM28" s="97">
        <v>5.0</v>
      </c>
      <c r="HN28" s="97">
        <v>58.0</v>
      </c>
      <c r="HO28" s="97">
        <v>58.0</v>
      </c>
      <c r="HP28" s="97" t="s">
        <v>91</v>
      </c>
      <c r="HQ28" s="97" t="s">
        <v>92</v>
      </c>
      <c r="HR28" s="98">
        <v>112.0</v>
      </c>
      <c r="HS28" s="98">
        <v>5.6</v>
      </c>
      <c r="HT28" s="98">
        <v>2.8</v>
      </c>
      <c r="HU28" s="97">
        <v>7.0</v>
      </c>
      <c r="HV28" s="98">
        <v>56.0</v>
      </c>
      <c r="HW28" s="98">
        <v>56.0</v>
      </c>
      <c r="HX28" s="89"/>
      <c r="HY28" s="72">
        <v>136.0</v>
      </c>
      <c r="HZ28" s="72">
        <v>33.0</v>
      </c>
      <c r="IA28" s="72">
        <v>94.0</v>
      </c>
      <c r="IB28" s="72">
        <v>4.7</v>
      </c>
      <c r="IC28" s="73"/>
      <c r="ID28" s="72">
        <v>2.0</v>
      </c>
      <c r="IE28" s="72">
        <v>72.0</v>
      </c>
      <c r="IF28" s="72">
        <v>52.0</v>
      </c>
      <c r="IG28" s="89"/>
      <c r="IH28" s="74">
        <v>144.0</v>
      </c>
      <c r="II28" s="74">
        <v>33.7</v>
      </c>
      <c r="IJ28" s="74">
        <v>22.0</v>
      </c>
      <c r="IK28" s="74">
        <v>1.1</v>
      </c>
      <c r="IL28" s="74">
        <v>1.2</v>
      </c>
      <c r="IM28" s="74">
        <v>4.0</v>
      </c>
      <c r="IN28" s="75">
        <v>45.0</v>
      </c>
      <c r="IO28" s="75">
        <v>43.0</v>
      </c>
      <c r="IP28" s="74">
        <v>144.0</v>
      </c>
      <c r="IQ28" s="74">
        <v>34.8</v>
      </c>
      <c r="IR28" s="74">
        <v>99.0</v>
      </c>
      <c r="IS28" s="74">
        <v>5.2</v>
      </c>
      <c r="IT28" s="74">
        <v>5.8</v>
      </c>
      <c r="IU28" s="74">
        <v>12.0</v>
      </c>
      <c r="IV28" s="74">
        <v>52.0</v>
      </c>
      <c r="IW28" s="74">
        <v>50.0</v>
      </c>
      <c r="IX28" s="89"/>
      <c r="IY28" s="76">
        <v>140.82</v>
      </c>
      <c r="IZ28" s="76">
        <v>35.24</v>
      </c>
      <c r="JA28" s="76">
        <v>426.24</v>
      </c>
      <c r="JB28" s="76">
        <v>21.31</v>
      </c>
      <c r="JC28" s="76">
        <v>7.76</v>
      </c>
      <c r="JD28" s="76">
        <v>3.0</v>
      </c>
      <c r="JE28" s="76">
        <v>62.64</v>
      </c>
      <c r="JF28" s="76">
        <v>45.61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136.0</v>
      </c>
      <c r="JQ28" s="78">
        <v>32.3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48.0</v>
      </c>
      <c r="JX28" s="78">
        <v>136.0</v>
      </c>
      <c r="JY28" s="78">
        <v>34.1</v>
      </c>
      <c r="JZ28" s="78">
        <v>174.0</v>
      </c>
      <c r="KA28" s="78">
        <v>9.5</v>
      </c>
      <c r="KB28" s="78">
        <v>3.7</v>
      </c>
      <c r="KC28" s="78">
        <v>2.0</v>
      </c>
      <c r="KD28" s="78">
        <v>55.0</v>
      </c>
      <c r="KE28" s="78">
        <v>54.0</v>
      </c>
      <c r="KF28" s="89"/>
      <c r="KG28" s="79" t="s">
        <v>94</v>
      </c>
      <c r="KH28" s="79" t="s">
        <v>94</v>
      </c>
      <c r="KI28" s="79" t="s">
        <v>94</v>
      </c>
      <c r="KJ28" s="79" t="s">
        <v>94</v>
      </c>
      <c r="KK28" s="80"/>
      <c r="KL28" s="79">
        <v>1.0</v>
      </c>
      <c r="KM28" s="79" t="s">
        <v>94</v>
      </c>
      <c r="KN28" s="79" t="s">
        <v>94</v>
      </c>
      <c r="KO28" s="79">
        <v>136.0</v>
      </c>
      <c r="KP28" s="79">
        <v>33.0</v>
      </c>
      <c r="KQ28" s="79">
        <v>109.0</v>
      </c>
      <c r="KR28" s="79">
        <v>6.1</v>
      </c>
      <c r="KS28" s="80"/>
      <c r="KT28" s="79">
        <v>1.0</v>
      </c>
      <c r="KU28" s="79">
        <v>46.0</v>
      </c>
      <c r="KV28" s="79">
        <v>44.0</v>
      </c>
      <c r="KW28" s="89"/>
      <c r="KX28" s="81">
        <v>134.0</v>
      </c>
      <c r="KY28" s="81">
        <v>34.0</v>
      </c>
      <c r="KZ28" s="81">
        <v>192.0</v>
      </c>
      <c r="LA28" s="81">
        <v>9.2</v>
      </c>
      <c r="LB28" s="81">
        <v>1.5</v>
      </c>
      <c r="LC28" s="81">
        <v>3.0</v>
      </c>
      <c r="LD28" s="81">
        <v>57.0</v>
      </c>
      <c r="LE28" s="81">
        <v>57.0</v>
      </c>
      <c r="LF28" s="81">
        <v>134.0</v>
      </c>
      <c r="LG28" s="81">
        <v>34.0</v>
      </c>
      <c r="LH28" s="81">
        <v>247.0</v>
      </c>
      <c r="LI28" s="81">
        <v>12.1</v>
      </c>
      <c r="LJ28" s="81">
        <v>5.0</v>
      </c>
      <c r="LK28" s="81">
        <v>5.0</v>
      </c>
      <c r="LL28" s="81">
        <v>52.0</v>
      </c>
      <c r="LM28" s="81">
        <v>54.0</v>
      </c>
      <c r="LN28" s="89"/>
      <c r="LO28" s="82">
        <v>345.0</v>
      </c>
      <c r="LP28" s="82">
        <v>204.0</v>
      </c>
      <c r="LQ28" s="82">
        <v>121.0</v>
      </c>
      <c r="LR28" s="82">
        <v>74.0</v>
      </c>
      <c r="LS28" s="82">
        <v>336.0</v>
      </c>
      <c r="LT28" s="82">
        <v>47.0</v>
      </c>
      <c r="LU28" s="82">
        <v>4.0</v>
      </c>
      <c r="LV28" s="82">
        <v>142.0</v>
      </c>
      <c r="LW28" s="82">
        <v>81.0</v>
      </c>
      <c r="LX28" s="82">
        <v>52.0</v>
      </c>
      <c r="LY28" s="82">
        <v>51.0</v>
      </c>
      <c r="LZ28" s="82">
        <v>10.0</v>
      </c>
      <c r="MA28" s="82">
        <v>74.0</v>
      </c>
      <c r="MB28" s="82">
        <v>15.0</v>
      </c>
      <c r="MC28" s="82">
        <v>140.0</v>
      </c>
      <c r="MD28" s="82">
        <v>123.0</v>
      </c>
      <c r="ME28" s="82">
        <v>55.0</v>
      </c>
      <c r="MF28" s="82">
        <v>51.0</v>
      </c>
      <c r="MG28" s="82">
        <v>8.0</v>
      </c>
      <c r="MH28" s="84" t="s">
        <v>95</v>
      </c>
      <c r="MI28" s="84" t="s">
        <v>95</v>
      </c>
      <c r="MJ28" s="84" t="s">
        <v>95</v>
      </c>
      <c r="MK28" s="84" t="s">
        <v>95</v>
      </c>
      <c r="ML28" s="83">
        <v>40.0</v>
      </c>
      <c r="MM28" s="85">
        <v>40.0</v>
      </c>
      <c r="MN28" s="83">
        <v>5.0</v>
      </c>
      <c r="MO28" s="86"/>
      <c r="MP28" s="87"/>
      <c r="MQ28" s="87"/>
      <c r="MR28" s="87"/>
      <c r="MS28" s="87"/>
      <c r="MT28" s="82">
        <v>10.0</v>
      </c>
      <c r="MU28" s="82">
        <v>3.0</v>
      </c>
      <c r="MV28" s="82">
        <v>180.0</v>
      </c>
      <c r="MW28" s="83">
        <v>36.0</v>
      </c>
      <c r="MX28" s="83">
        <v>34.0</v>
      </c>
      <c r="MY28" s="88" t="s">
        <v>96</v>
      </c>
      <c r="MZ28" s="83">
        <v>5.0</v>
      </c>
      <c r="NA28" s="87"/>
      <c r="NB28" s="82">
        <v>10.0</v>
      </c>
      <c r="NC28" s="82">
        <v>4.0</v>
      </c>
      <c r="ND28" s="82">
        <v>182.0</v>
      </c>
      <c r="NE28" s="83">
        <v>36.0</v>
      </c>
      <c r="NF28" s="83">
        <v>44.0</v>
      </c>
      <c r="NG28" s="83">
        <v>45.0</v>
      </c>
      <c r="NH28" s="83">
        <v>6.0</v>
      </c>
      <c r="NI28" s="87"/>
      <c r="NJ28" s="88" t="s">
        <v>95</v>
      </c>
      <c r="NK28" s="88" t="s">
        <v>95</v>
      </c>
      <c r="NL28" s="88" t="s">
        <v>95</v>
      </c>
      <c r="NM28" s="88" t="s">
        <v>95</v>
      </c>
      <c r="NN28" s="83">
        <v>44.0</v>
      </c>
      <c r="NO28" s="83">
        <v>49.0</v>
      </c>
      <c r="NP28" s="83">
        <v>4.0</v>
      </c>
    </row>
    <row r="29" ht="14.25" customHeight="1">
      <c r="A29" s="49">
        <v>0.666666666666667</v>
      </c>
      <c r="B29" s="50"/>
      <c r="C29" s="51">
        <v>50.23</v>
      </c>
      <c r="D29" s="52">
        <v>342.0</v>
      </c>
      <c r="E29" s="53">
        <v>135.0</v>
      </c>
      <c r="F29" s="53">
        <v>90.0</v>
      </c>
      <c r="G29" s="53">
        <v>19.7</v>
      </c>
      <c r="H29" s="54"/>
      <c r="I29" s="53">
        <v>6.0</v>
      </c>
      <c r="J29" s="53">
        <v>52.0</v>
      </c>
      <c r="K29" s="53">
        <v>51.0</v>
      </c>
      <c r="L29" s="53">
        <v>141.0</v>
      </c>
      <c r="M29" s="53">
        <v>40.0</v>
      </c>
      <c r="N29" s="53">
        <v>7.9</v>
      </c>
      <c r="O29" s="54"/>
      <c r="P29" s="53">
        <v>6.0</v>
      </c>
      <c r="Q29" s="53">
        <v>54.0</v>
      </c>
      <c r="R29" s="53">
        <v>52.0</v>
      </c>
      <c r="S29" s="55">
        <v>347.0</v>
      </c>
      <c r="T29" s="53">
        <v>199.6</v>
      </c>
      <c r="U29" s="53">
        <v>121.1</v>
      </c>
      <c r="V29" s="54"/>
      <c r="W29" s="53">
        <v>379.9</v>
      </c>
      <c r="X29" s="55">
        <v>143.4</v>
      </c>
      <c r="Y29" s="53">
        <v>83.5</v>
      </c>
      <c r="Z29" s="54"/>
      <c r="AA29" s="53" t="s">
        <v>97</v>
      </c>
      <c r="AB29" s="54"/>
      <c r="AC29" s="54"/>
      <c r="AD29" s="54"/>
      <c r="AE29" s="53">
        <v>347.9</v>
      </c>
      <c r="AF29" s="53">
        <v>502.5</v>
      </c>
      <c r="AG29" s="53">
        <v>289.3</v>
      </c>
      <c r="AH29" s="54"/>
      <c r="AI29" s="53">
        <v>354.3</v>
      </c>
      <c r="AJ29" s="55">
        <v>305.2</v>
      </c>
      <c r="AK29" s="53">
        <v>193.5</v>
      </c>
      <c r="AL29" s="54"/>
      <c r="AM29" s="55">
        <v>346.0</v>
      </c>
      <c r="AN29" s="55">
        <v>327.0</v>
      </c>
      <c r="AO29" s="55">
        <v>185.0</v>
      </c>
      <c r="AP29" s="54"/>
      <c r="AQ29" s="53">
        <v>135.0</v>
      </c>
      <c r="AR29" s="54">
        <f t="shared" ref="AR29:AS29" si="43">F29</f>
        <v>90</v>
      </c>
      <c r="AS29" s="56">
        <f t="shared" si="43"/>
        <v>19.7</v>
      </c>
      <c r="AT29" s="54"/>
      <c r="AU29" s="54">
        <f t="shared" ref="AU29:AW29" si="44">L29</f>
        <v>141</v>
      </c>
      <c r="AV29" s="54">
        <f t="shared" si="44"/>
        <v>40</v>
      </c>
      <c r="AW29" s="54">
        <f t="shared" si="44"/>
        <v>7.9</v>
      </c>
      <c r="AX29" s="54"/>
      <c r="AY29" s="53">
        <v>135.0</v>
      </c>
      <c r="AZ29" s="54"/>
      <c r="BA29" s="54"/>
      <c r="BB29" s="54"/>
      <c r="BC29" s="89"/>
      <c r="BD29" s="54"/>
      <c r="BE29" s="53">
        <v>0.0</v>
      </c>
      <c r="BF29" s="53">
        <v>0.0</v>
      </c>
      <c r="BG29" s="53">
        <v>0.0</v>
      </c>
      <c r="BH29" s="54"/>
      <c r="BI29" s="53">
        <v>22.0</v>
      </c>
      <c r="BJ29" s="53">
        <v>85.0</v>
      </c>
      <c r="BK29" s="53">
        <v>66.0</v>
      </c>
      <c r="BL29" s="89"/>
      <c r="BM29" s="58">
        <v>345.0</v>
      </c>
      <c r="BN29" s="58">
        <v>148.0</v>
      </c>
      <c r="BO29" s="58">
        <v>99.0</v>
      </c>
      <c r="BP29" s="58">
        <v>5.0</v>
      </c>
      <c r="BQ29" s="59"/>
      <c r="BR29" s="58">
        <v>6.0</v>
      </c>
      <c r="BS29" s="58">
        <v>72.0</v>
      </c>
      <c r="BT29" s="58">
        <v>74.0</v>
      </c>
      <c r="BU29" s="59">
        <f t="shared" si="13"/>
        <v>345</v>
      </c>
      <c r="BV29" s="58">
        <v>287.0</v>
      </c>
      <c r="BW29" s="58">
        <v>166.0</v>
      </c>
      <c r="BX29" s="58">
        <v>15.0</v>
      </c>
      <c r="BY29" s="58">
        <v>337.0</v>
      </c>
      <c r="BZ29" s="58">
        <v>303.0</v>
      </c>
      <c r="CA29" s="58">
        <v>168.0</v>
      </c>
      <c r="CB29" s="58">
        <v>11.0</v>
      </c>
      <c r="CC29" s="58">
        <v>343.0</v>
      </c>
      <c r="CD29" s="58">
        <v>276.0</v>
      </c>
      <c r="CE29" s="58">
        <v>188.0</v>
      </c>
      <c r="CF29" s="58">
        <v>6.0</v>
      </c>
      <c r="CG29" s="58">
        <v>339.0</v>
      </c>
      <c r="CH29" s="58">
        <v>268.0</v>
      </c>
      <c r="CI29" s="58">
        <v>169.0</v>
      </c>
      <c r="CJ29" s="58">
        <v>7.0</v>
      </c>
      <c r="CK29" s="58">
        <v>352.0</v>
      </c>
      <c r="CL29" s="58">
        <v>154.0</v>
      </c>
      <c r="CM29" s="58">
        <v>103.0</v>
      </c>
      <c r="CN29" s="58">
        <v>7.0</v>
      </c>
      <c r="CO29" s="58">
        <v>336.0</v>
      </c>
      <c r="CP29" s="58">
        <v>327.0</v>
      </c>
      <c r="CQ29" s="58">
        <v>161.0</v>
      </c>
      <c r="CR29" s="58">
        <v>14.0</v>
      </c>
      <c r="CS29" s="58">
        <v>338.0</v>
      </c>
      <c r="CT29" s="58">
        <v>307.0</v>
      </c>
      <c r="CU29" s="58">
        <v>175.0</v>
      </c>
      <c r="CV29" s="58">
        <v>109.0</v>
      </c>
      <c r="CW29" s="58">
        <v>340.0</v>
      </c>
      <c r="CX29" s="58">
        <v>169.0</v>
      </c>
      <c r="CY29" s="58">
        <v>65.0</v>
      </c>
      <c r="CZ29" s="58">
        <v>54.0</v>
      </c>
      <c r="DA29" s="58">
        <v>327.0</v>
      </c>
      <c r="DB29" s="58">
        <v>176.0</v>
      </c>
      <c r="DC29" s="58">
        <v>67.0</v>
      </c>
      <c r="DD29" s="58">
        <v>66.0</v>
      </c>
      <c r="DE29" s="59">
        <f t="shared" si="6"/>
        <v>148</v>
      </c>
      <c r="DF29" s="58">
        <v>35.2</v>
      </c>
      <c r="DG29" s="58">
        <v>99.0</v>
      </c>
      <c r="DH29" s="58">
        <v>5.0</v>
      </c>
      <c r="DI29" s="59"/>
      <c r="DJ29" s="58">
        <v>7.0</v>
      </c>
      <c r="DK29" s="58">
        <v>56.0</v>
      </c>
      <c r="DL29" s="58">
        <v>54.0</v>
      </c>
      <c r="DM29" s="89"/>
      <c r="DN29" s="61">
        <v>344.0</v>
      </c>
      <c r="DO29" s="61">
        <v>141.0</v>
      </c>
      <c r="DP29" s="61">
        <v>38.58</v>
      </c>
      <c r="DQ29" s="61">
        <v>21.68</v>
      </c>
      <c r="DR29" s="61">
        <v>6.49</v>
      </c>
      <c r="DS29" s="61">
        <v>8.0</v>
      </c>
      <c r="DT29" s="61">
        <v>47.0</v>
      </c>
      <c r="DU29" s="61">
        <v>51.2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345.0</v>
      </c>
      <c r="EF29" s="63">
        <v>138.0</v>
      </c>
      <c r="EG29" s="63">
        <v>73.0</v>
      </c>
      <c r="EH29" s="63">
        <v>3.1</v>
      </c>
      <c r="EI29" s="64"/>
      <c r="EJ29" s="63">
        <v>9.0</v>
      </c>
      <c r="EK29" s="63">
        <v>56.0</v>
      </c>
      <c r="EL29" s="63">
        <v>56.0</v>
      </c>
      <c r="EM29" s="64"/>
      <c r="EN29" s="63">
        <v>116.0</v>
      </c>
      <c r="EO29" s="63">
        <v>4.9</v>
      </c>
      <c r="EP29" s="64"/>
      <c r="EQ29" s="63">
        <v>9.0</v>
      </c>
      <c r="ER29" s="63">
        <v>56.0</v>
      </c>
      <c r="ES29" s="63">
        <v>56.0</v>
      </c>
      <c r="ET29" s="63">
        <v>343.0</v>
      </c>
      <c r="EU29" s="63">
        <v>238.0</v>
      </c>
      <c r="EV29" s="63">
        <v>139.2</v>
      </c>
      <c r="EW29" s="63">
        <v>-11.3</v>
      </c>
      <c r="EX29" s="63">
        <v>341.0</v>
      </c>
      <c r="EY29" s="63">
        <v>1.0</v>
      </c>
      <c r="EZ29" s="63">
        <v>0.0</v>
      </c>
      <c r="FA29" s="63">
        <v>0.0</v>
      </c>
      <c r="FB29" s="63">
        <v>342.0</v>
      </c>
      <c r="FC29" s="63">
        <v>238.0</v>
      </c>
      <c r="FD29" s="63">
        <v>139.6</v>
      </c>
      <c r="FE29" s="63">
        <v>-7.0</v>
      </c>
      <c r="FF29" s="63">
        <v>341.0</v>
      </c>
      <c r="FG29" s="63">
        <v>1.0</v>
      </c>
      <c r="FH29" s="63">
        <v>0.0</v>
      </c>
      <c r="FI29" s="63">
        <v>0.0</v>
      </c>
      <c r="FJ29" s="63">
        <v>345.0</v>
      </c>
      <c r="FK29" s="63">
        <v>222.0</v>
      </c>
      <c r="FL29" s="63">
        <v>130.0</v>
      </c>
      <c r="FM29" s="64"/>
      <c r="FN29" s="63">
        <v>345.0</v>
      </c>
      <c r="FO29" s="63">
        <v>237.0</v>
      </c>
      <c r="FP29" s="63">
        <v>130.3</v>
      </c>
      <c r="FQ29" s="63">
        <v>1.0</v>
      </c>
      <c r="FR29" s="63">
        <v>138.0</v>
      </c>
      <c r="FS29" s="63">
        <v>94.0</v>
      </c>
      <c r="FT29" s="63">
        <v>15.61</v>
      </c>
      <c r="FU29" s="64"/>
      <c r="FV29" s="63">
        <v>138.0</v>
      </c>
      <c r="FW29" s="64"/>
      <c r="FX29" s="64"/>
      <c r="FY29" s="64"/>
      <c r="FZ29" s="89"/>
      <c r="GA29" s="65">
        <v>345.0</v>
      </c>
      <c r="GB29" s="66">
        <v>309.52</v>
      </c>
      <c r="GC29" s="66">
        <v>195.66</v>
      </c>
      <c r="GD29" s="66">
        <v>7.2</v>
      </c>
      <c r="GE29" s="66">
        <v>345.0</v>
      </c>
      <c r="GF29" s="66">
        <v>330.59</v>
      </c>
      <c r="GG29" s="66">
        <v>193.9</v>
      </c>
      <c r="GH29" s="66">
        <v>10.64</v>
      </c>
      <c r="GI29" s="66">
        <v>345.0</v>
      </c>
      <c r="GJ29" s="66">
        <v>218.78</v>
      </c>
      <c r="GK29" s="66">
        <v>-128.23</v>
      </c>
      <c r="GL29" s="66">
        <v>-7.71</v>
      </c>
      <c r="GM29" s="66">
        <v>345.0</v>
      </c>
      <c r="GN29" s="66">
        <v>202.66</v>
      </c>
      <c r="GO29" s="66">
        <v>-129.91</v>
      </c>
      <c r="GP29" s="66">
        <v>-14.66</v>
      </c>
      <c r="GQ29" s="66">
        <v>345.0</v>
      </c>
      <c r="GR29" s="66">
        <v>108.88</v>
      </c>
      <c r="GS29" s="66">
        <v>-68.93</v>
      </c>
      <c r="GT29" s="66">
        <v>3.77</v>
      </c>
      <c r="GU29" s="66">
        <v>345.0</v>
      </c>
      <c r="GV29" s="66">
        <v>121.02</v>
      </c>
      <c r="GW29" s="66">
        <v>-68.18</v>
      </c>
      <c r="GX29" s="66">
        <v>0.0</v>
      </c>
      <c r="GY29" s="89"/>
      <c r="GZ29" s="97" t="s">
        <v>91</v>
      </c>
      <c r="HA29" s="97" t="s">
        <v>92</v>
      </c>
      <c r="HB29" s="98">
        <v>123.0</v>
      </c>
      <c r="HC29" s="98">
        <v>6.15</v>
      </c>
      <c r="HD29" s="98">
        <v>2.46</v>
      </c>
      <c r="HE29" s="99">
        <v>8.0</v>
      </c>
      <c r="HF29" s="99">
        <v>50.0</v>
      </c>
      <c r="HG29" s="99">
        <v>48.0</v>
      </c>
      <c r="HH29" s="97" t="s">
        <v>91</v>
      </c>
      <c r="HI29" s="97" t="s">
        <v>92</v>
      </c>
      <c r="HJ29" s="98">
        <v>193.0</v>
      </c>
      <c r="HK29" s="98">
        <v>9.65</v>
      </c>
      <c r="HL29" s="98">
        <v>3.86</v>
      </c>
      <c r="HM29" s="97">
        <v>5.0</v>
      </c>
      <c r="HN29" s="97">
        <v>58.0</v>
      </c>
      <c r="HO29" s="97">
        <v>58.0</v>
      </c>
      <c r="HP29" s="97" t="s">
        <v>91</v>
      </c>
      <c r="HQ29" s="97" t="s">
        <v>92</v>
      </c>
      <c r="HR29" s="98">
        <v>94.0</v>
      </c>
      <c r="HS29" s="98">
        <v>4.7</v>
      </c>
      <c r="HT29" s="98">
        <v>2.35</v>
      </c>
      <c r="HU29" s="97">
        <v>7.0</v>
      </c>
      <c r="HV29" s="98">
        <v>56.0</v>
      </c>
      <c r="HW29" s="98">
        <v>56.0</v>
      </c>
      <c r="HX29" s="89"/>
      <c r="HY29" s="72">
        <v>136.0</v>
      </c>
      <c r="HZ29" s="72">
        <v>33.0</v>
      </c>
      <c r="IA29" s="72">
        <v>72.0</v>
      </c>
      <c r="IB29" s="72">
        <v>3.6</v>
      </c>
      <c r="IC29" s="73"/>
      <c r="ID29" s="72">
        <v>2.0</v>
      </c>
      <c r="IE29" s="72">
        <v>72.0</v>
      </c>
      <c r="IF29" s="72">
        <v>52.0</v>
      </c>
      <c r="IG29" s="89"/>
      <c r="IH29" s="74">
        <v>145.0</v>
      </c>
      <c r="II29" s="74">
        <v>33.8</v>
      </c>
      <c r="IJ29" s="74">
        <v>14.0</v>
      </c>
      <c r="IK29" s="74">
        <v>0.6</v>
      </c>
      <c r="IL29" s="74">
        <v>0.8</v>
      </c>
      <c r="IM29" s="74">
        <v>4.0</v>
      </c>
      <c r="IN29" s="75">
        <v>45.0</v>
      </c>
      <c r="IO29" s="75">
        <v>44.0</v>
      </c>
      <c r="IP29" s="74">
        <v>145.0</v>
      </c>
      <c r="IQ29" s="74">
        <v>34.8</v>
      </c>
      <c r="IR29" s="74">
        <v>99.0</v>
      </c>
      <c r="IS29" s="74">
        <v>5.2</v>
      </c>
      <c r="IT29" s="74">
        <v>5.8</v>
      </c>
      <c r="IU29" s="74">
        <v>12.0</v>
      </c>
      <c r="IV29" s="74">
        <v>51.0</v>
      </c>
      <c r="IW29" s="74">
        <v>51.0</v>
      </c>
      <c r="IX29" s="89"/>
      <c r="IY29" s="76">
        <v>140.55</v>
      </c>
      <c r="IZ29" s="76">
        <v>35.16</v>
      </c>
      <c r="JA29" s="76">
        <v>426.38</v>
      </c>
      <c r="JB29" s="76">
        <v>21.32</v>
      </c>
      <c r="JC29" s="76">
        <v>7.65</v>
      </c>
      <c r="JD29" s="76">
        <v>3.0</v>
      </c>
      <c r="JE29" s="76">
        <v>62.64</v>
      </c>
      <c r="JF29" s="76">
        <v>45.61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138.0</v>
      </c>
      <c r="JQ29" s="78">
        <v>32.4</v>
      </c>
      <c r="JR29" s="78">
        <v>0.0</v>
      </c>
      <c r="JS29" s="78">
        <v>0.0</v>
      </c>
      <c r="JT29" s="78">
        <v>0.0</v>
      </c>
      <c r="JU29" s="78">
        <v>2.0</v>
      </c>
      <c r="JV29" s="78">
        <v>49.0</v>
      </c>
      <c r="JW29" s="78">
        <v>48.0</v>
      </c>
      <c r="JX29" s="78">
        <v>138.0</v>
      </c>
      <c r="JY29" s="78">
        <v>34.2</v>
      </c>
      <c r="JZ29" s="78">
        <v>176.0</v>
      </c>
      <c r="KA29" s="78">
        <v>9.4</v>
      </c>
      <c r="KB29" s="78">
        <v>3.9</v>
      </c>
      <c r="KC29" s="78">
        <v>2.0</v>
      </c>
      <c r="KD29" s="78">
        <v>56.0</v>
      </c>
      <c r="KE29" s="78">
        <v>54.0</v>
      </c>
      <c r="KF29" s="89"/>
      <c r="KG29" s="79" t="s">
        <v>94</v>
      </c>
      <c r="KH29" s="79" t="s">
        <v>94</v>
      </c>
      <c r="KI29" s="79" t="s">
        <v>94</v>
      </c>
      <c r="KJ29" s="79" t="s">
        <v>94</v>
      </c>
      <c r="KK29" s="80"/>
      <c r="KL29" s="79">
        <v>1.0</v>
      </c>
      <c r="KM29" s="79" t="s">
        <v>94</v>
      </c>
      <c r="KN29" s="79" t="s">
        <v>94</v>
      </c>
      <c r="KO29" s="79">
        <v>137.0</v>
      </c>
      <c r="KP29" s="79">
        <v>33.0</v>
      </c>
      <c r="KQ29" s="79">
        <v>48.0</v>
      </c>
      <c r="KR29" s="79">
        <v>2.5</v>
      </c>
      <c r="KS29" s="80"/>
      <c r="KT29" s="79">
        <v>1.0</v>
      </c>
      <c r="KU29" s="79">
        <v>46.0</v>
      </c>
      <c r="KV29" s="79">
        <v>44.0</v>
      </c>
      <c r="KW29" s="89"/>
      <c r="KX29" s="81">
        <v>134.0</v>
      </c>
      <c r="KY29" s="81">
        <v>34.0</v>
      </c>
      <c r="KZ29" s="81">
        <v>220.0</v>
      </c>
      <c r="LA29" s="81">
        <v>10.8</v>
      </c>
      <c r="LB29" s="81">
        <v>1.5</v>
      </c>
      <c r="LC29" s="81">
        <v>3.0</v>
      </c>
      <c r="LD29" s="81">
        <v>57.0</v>
      </c>
      <c r="LE29" s="81">
        <v>57.0</v>
      </c>
      <c r="LF29" s="81">
        <v>134.0</v>
      </c>
      <c r="LG29" s="81">
        <v>34.0</v>
      </c>
      <c r="LH29" s="81">
        <v>243.0</v>
      </c>
      <c r="LI29" s="81">
        <v>11.9</v>
      </c>
      <c r="LJ29" s="81">
        <v>5.0</v>
      </c>
      <c r="LK29" s="81">
        <v>5.0</v>
      </c>
      <c r="LL29" s="81">
        <v>52.0</v>
      </c>
      <c r="LM29" s="81">
        <v>54.0</v>
      </c>
      <c r="LN29" s="89"/>
      <c r="LO29" s="82">
        <v>346.0</v>
      </c>
      <c r="LP29" s="82">
        <v>193.0</v>
      </c>
      <c r="LQ29" s="82">
        <v>109.0</v>
      </c>
      <c r="LR29" s="82">
        <v>74.0</v>
      </c>
      <c r="LS29" s="82">
        <v>335.0</v>
      </c>
      <c r="LT29" s="82">
        <v>45.0</v>
      </c>
      <c r="LU29" s="82">
        <v>2.0</v>
      </c>
      <c r="LV29" s="82">
        <v>142.0</v>
      </c>
      <c r="LW29" s="82">
        <v>80.0</v>
      </c>
      <c r="LX29" s="82">
        <v>52.0</v>
      </c>
      <c r="LY29" s="82">
        <v>51.0</v>
      </c>
      <c r="LZ29" s="82">
        <v>10.0</v>
      </c>
      <c r="MA29" s="82">
        <v>64.0</v>
      </c>
      <c r="MB29" s="82">
        <v>13.0</v>
      </c>
      <c r="MC29" s="82">
        <v>139.0</v>
      </c>
      <c r="MD29" s="82">
        <v>113.0</v>
      </c>
      <c r="ME29" s="82">
        <v>55.0</v>
      </c>
      <c r="MF29" s="82">
        <v>56.0</v>
      </c>
      <c r="MG29" s="82">
        <v>8.0</v>
      </c>
      <c r="MH29" s="84" t="s">
        <v>95</v>
      </c>
      <c r="MI29" s="84" t="s">
        <v>95</v>
      </c>
      <c r="MJ29" s="84" t="s">
        <v>95</v>
      </c>
      <c r="MK29" s="84" t="s">
        <v>95</v>
      </c>
      <c r="ML29" s="83">
        <v>40.0</v>
      </c>
      <c r="MM29" s="85">
        <v>40.0</v>
      </c>
      <c r="MN29" s="83">
        <v>5.0</v>
      </c>
      <c r="MO29" s="86"/>
      <c r="MP29" s="87"/>
      <c r="MQ29" s="87"/>
      <c r="MR29" s="87"/>
      <c r="MS29" s="87"/>
      <c r="MT29" s="82">
        <v>8.0</v>
      </c>
      <c r="MU29" s="82">
        <v>4.0</v>
      </c>
      <c r="MV29" s="82">
        <v>150.0</v>
      </c>
      <c r="MW29" s="83">
        <v>36.0</v>
      </c>
      <c r="MX29" s="83">
        <v>34.0</v>
      </c>
      <c r="MY29" s="88" t="s">
        <v>96</v>
      </c>
      <c r="MZ29" s="83">
        <v>5.0</v>
      </c>
      <c r="NA29" s="87"/>
      <c r="NB29" s="82">
        <v>9.0</v>
      </c>
      <c r="NC29" s="82">
        <v>4.0</v>
      </c>
      <c r="ND29" s="82">
        <v>163.0</v>
      </c>
      <c r="NE29" s="83">
        <v>36.0</v>
      </c>
      <c r="NF29" s="83">
        <v>44.0</v>
      </c>
      <c r="NG29" s="83">
        <v>45.0</v>
      </c>
      <c r="NH29" s="83">
        <v>6.0</v>
      </c>
      <c r="NI29" s="87"/>
      <c r="NJ29" s="88" t="s">
        <v>95</v>
      </c>
      <c r="NK29" s="88" t="s">
        <v>95</v>
      </c>
      <c r="NL29" s="88" t="s">
        <v>95</v>
      </c>
      <c r="NM29" s="88" t="s">
        <v>95</v>
      </c>
      <c r="NN29" s="83">
        <v>44.0</v>
      </c>
      <c r="NO29" s="83">
        <v>49.0</v>
      </c>
      <c r="NP29" s="83">
        <v>4.0</v>
      </c>
    </row>
    <row r="30" ht="14.25" customHeight="1">
      <c r="A30" s="49">
        <v>0.708333333333334</v>
      </c>
      <c r="B30" s="50"/>
      <c r="C30" s="51">
        <v>50.4</v>
      </c>
      <c r="D30" s="52">
        <v>341.0</v>
      </c>
      <c r="E30" s="53">
        <v>137.0</v>
      </c>
      <c r="F30" s="53">
        <v>41.0</v>
      </c>
      <c r="G30" s="53">
        <v>8.7</v>
      </c>
      <c r="H30" s="54"/>
      <c r="I30" s="53">
        <v>6.0</v>
      </c>
      <c r="J30" s="53">
        <v>52.0</v>
      </c>
      <c r="K30" s="53">
        <v>51.0</v>
      </c>
      <c r="L30" s="53">
        <v>141.0</v>
      </c>
      <c r="M30" s="53">
        <v>86.0</v>
      </c>
      <c r="N30" s="53">
        <v>20.2</v>
      </c>
      <c r="O30" s="54"/>
      <c r="P30" s="53">
        <v>6.0</v>
      </c>
      <c r="Q30" s="53">
        <v>54.0</v>
      </c>
      <c r="R30" s="53">
        <v>52.0</v>
      </c>
      <c r="S30" s="53">
        <v>347.1</v>
      </c>
      <c r="T30" s="53">
        <v>202.6</v>
      </c>
      <c r="U30" s="53">
        <v>122.1</v>
      </c>
      <c r="V30" s="54"/>
      <c r="W30" s="53">
        <v>300.6</v>
      </c>
      <c r="X30" s="55">
        <v>154.1</v>
      </c>
      <c r="Y30" s="53">
        <v>91.3</v>
      </c>
      <c r="Z30" s="54"/>
      <c r="AA30" s="53" t="s">
        <v>97</v>
      </c>
      <c r="AB30" s="54"/>
      <c r="AC30" s="54"/>
      <c r="AD30" s="54"/>
      <c r="AE30" s="53">
        <v>346.6</v>
      </c>
      <c r="AF30" s="53">
        <v>535.2</v>
      </c>
      <c r="AG30" s="53">
        <v>307.4</v>
      </c>
      <c r="AH30" s="54"/>
      <c r="AI30" s="53">
        <v>352.9</v>
      </c>
      <c r="AJ30" s="55">
        <v>336.9</v>
      </c>
      <c r="AK30" s="53">
        <v>213.2</v>
      </c>
      <c r="AL30" s="54"/>
      <c r="AM30" s="53">
        <v>345.1</v>
      </c>
      <c r="AN30" s="55">
        <v>359.6</v>
      </c>
      <c r="AO30" s="53">
        <v>204.3</v>
      </c>
      <c r="AP30" s="54"/>
      <c r="AQ30" s="53">
        <v>137.0</v>
      </c>
      <c r="AR30" s="54">
        <f t="shared" ref="AR30:AS30" si="45">F30</f>
        <v>41</v>
      </c>
      <c r="AS30" s="56">
        <f t="shared" si="45"/>
        <v>8.7</v>
      </c>
      <c r="AT30" s="54"/>
      <c r="AU30" s="54">
        <f t="shared" ref="AU30:AW30" si="46">L30</f>
        <v>141</v>
      </c>
      <c r="AV30" s="54">
        <f t="shared" si="46"/>
        <v>86</v>
      </c>
      <c r="AW30" s="54">
        <f t="shared" si="46"/>
        <v>20.2</v>
      </c>
      <c r="AX30" s="54"/>
      <c r="AY30" s="53">
        <v>137.0</v>
      </c>
      <c r="AZ30" s="54"/>
      <c r="BA30" s="54"/>
      <c r="BB30" s="54"/>
      <c r="BC30" s="89"/>
      <c r="BD30" s="54"/>
      <c r="BE30" s="53">
        <v>34.0</v>
      </c>
      <c r="BF30" s="53">
        <v>504.0</v>
      </c>
      <c r="BG30" s="53">
        <v>5.6</v>
      </c>
      <c r="BH30" s="54"/>
      <c r="BI30" s="53">
        <v>22.0</v>
      </c>
      <c r="BJ30" s="53">
        <v>85.0</v>
      </c>
      <c r="BK30" s="53">
        <v>66.0</v>
      </c>
      <c r="BL30" s="89"/>
      <c r="BM30" s="58">
        <v>345.0</v>
      </c>
      <c r="BN30" s="58">
        <v>145.0</v>
      </c>
      <c r="BO30" s="58">
        <v>350.0</v>
      </c>
      <c r="BP30" s="58">
        <v>17.5</v>
      </c>
      <c r="BQ30" s="59"/>
      <c r="BR30" s="58">
        <v>6.0</v>
      </c>
      <c r="BS30" s="58">
        <v>74.0</v>
      </c>
      <c r="BT30" s="58">
        <v>70.0</v>
      </c>
      <c r="BU30" s="59">
        <f t="shared" si="13"/>
        <v>345</v>
      </c>
      <c r="BV30" s="58">
        <v>345.0</v>
      </c>
      <c r="BW30" s="58">
        <v>348.0</v>
      </c>
      <c r="BX30" s="58">
        <v>26.0</v>
      </c>
      <c r="BY30" s="58">
        <v>337.0</v>
      </c>
      <c r="BZ30" s="58">
        <v>373.0</v>
      </c>
      <c r="CA30" s="58">
        <v>206.0</v>
      </c>
      <c r="CB30" s="58">
        <v>24.0</v>
      </c>
      <c r="CC30" s="58">
        <v>342.0</v>
      </c>
      <c r="CD30" s="58">
        <v>286.0</v>
      </c>
      <c r="CE30" s="58">
        <v>164.0</v>
      </c>
      <c r="CF30" s="58">
        <v>12.0</v>
      </c>
      <c r="CG30" s="58">
        <v>337.0</v>
      </c>
      <c r="CH30" s="58">
        <v>294.0</v>
      </c>
      <c r="CI30" s="58">
        <v>162.0</v>
      </c>
      <c r="CJ30" s="58">
        <v>13.0</v>
      </c>
      <c r="CK30" s="58">
        <v>351.0</v>
      </c>
      <c r="CL30" s="58">
        <v>165.0</v>
      </c>
      <c r="CM30" s="58">
        <v>110.0</v>
      </c>
      <c r="CN30" s="58">
        <v>6.0</v>
      </c>
      <c r="CO30" s="58">
        <v>334.0</v>
      </c>
      <c r="CP30" s="58">
        <v>340.0</v>
      </c>
      <c r="CQ30" s="58">
        <v>168.0</v>
      </c>
      <c r="CR30" s="58">
        <v>11.0</v>
      </c>
      <c r="CS30" s="58">
        <v>338.0</v>
      </c>
      <c r="CT30" s="58">
        <v>321.0</v>
      </c>
      <c r="CU30" s="58">
        <v>189.0</v>
      </c>
      <c r="CV30" s="58">
        <v>111.0</v>
      </c>
      <c r="CW30" s="58">
        <v>340.0</v>
      </c>
      <c r="CX30" s="58">
        <v>192.0</v>
      </c>
      <c r="CY30" s="58">
        <v>83.0</v>
      </c>
      <c r="CZ30" s="58">
        <v>59.0</v>
      </c>
      <c r="DA30" s="58">
        <v>326.0</v>
      </c>
      <c r="DB30" s="58">
        <v>202.0</v>
      </c>
      <c r="DC30" s="58">
        <v>86.0</v>
      </c>
      <c r="DD30" s="58">
        <v>65.0</v>
      </c>
      <c r="DE30" s="59">
        <f t="shared" si="6"/>
        <v>145</v>
      </c>
      <c r="DF30" s="58">
        <v>35.0</v>
      </c>
      <c r="DG30" s="59">
        <f t="shared" ref="DG30:DH30" si="47">BO30</f>
        <v>350</v>
      </c>
      <c r="DH30" s="59">
        <f t="shared" si="47"/>
        <v>17.5</v>
      </c>
      <c r="DI30" s="59"/>
      <c r="DJ30" s="58">
        <v>7.0</v>
      </c>
      <c r="DK30" s="58">
        <v>64.0</v>
      </c>
      <c r="DL30" s="58">
        <v>56.0</v>
      </c>
      <c r="DM30" s="89"/>
      <c r="DN30" s="61">
        <v>344.0</v>
      </c>
      <c r="DO30" s="61">
        <v>142.0</v>
      </c>
      <c r="DP30" s="61">
        <v>38.58</v>
      </c>
      <c r="DQ30" s="61">
        <v>20.96</v>
      </c>
      <c r="DR30" s="61">
        <v>5.55</v>
      </c>
      <c r="DS30" s="61">
        <v>8.0</v>
      </c>
      <c r="DT30" s="61">
        <v>47.0</v>
      </c>
      <c r="DU30" s="61">
        <v>50.7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343.0</v>
      </c>
      <c r="EF30" s="63">
        <v>138.0</v>
      </c>
      <c r="EG30" s="63">
        <v>70.0</v>
      </c>
      <c r="EH30" s="63">
        <v>3.0</v>
      </c>
      <c r="EI30" s="64"/>
      <c r="EJ30" s="63">
        <v>9.0</v>
      </c>
      <c r="EK30" s="63">
        <v>56.0</v>
      </c>
      <c r="EL30" s="63">
        <v>56.0</v>
      </c>
      <c r="EM30" s="64"/>
      <c r="EN30" s="63">
        <v>113.0</v>
      </c>
      <c r="EO30" s="63">
        <v>4.8</v>
      </c>
      <c r="EP30" s="64"/>
      <c r="EQ30" s="63">
        <v>9.0</v>
      </c>
      <c r="ER30" s="63">
        <v>56.0</v>
      </c>
      <c r="ES30" s="63">
        <v>55.0</v>
      </c>
      <c r="ET30" s="63">
        <v>344.0</v>
      </c>
      <c r="EU30" s="63">
        <v>235.0</v>
      </c>
      <c r="EV30" s="63">
        <v>138.3</v>
      </c>
      <c r="EW30" s="63">
        <v>-11.2</v>
      </c>
      <c r="EX30" s="63">
        <v>342.0</v>
      </c>
      <c r="EY30" s="63">
        <v>1.0</v>
      </c>
      <c r="EZ30" s="63">
        <v>0.0</v>
      </c>
      <c r="FA30" s="63">
        <v>0.0</v>
      </c>
      <c r="FB30" s="63">
        <v>342.0</v>
      </c>
      <c r="FC30" s="63">
        <v>236.0</v>
      </c>
      <c r="FD30" s="63">
        <v>138.6</v>
      </c>
      <c r="FE30" s="63">
        <v>-7.3</v>
      </c>
      <c r="FF30" s="63">
        <v>342.0</v>
      </c>
      <c r="FG30" s="63">
        <v>1.0</v>
      </c>
      <c r="FH30" s="63">
        <v>0.0</v>
      </c>
      <c r="FI30" s="63">
        <v>0.0</v>
      </c>
      <c r="FJ30" s="63">
        <v>343.0</v>
      </c>
      <c r="FK30" s="63">
        <v>218.0</v>
      </c>
      <c r="FL30" s="63">
        <v>126.9</v>
      </c>
      <c r="FM30" s="64"/>
      <c r="FN30" s="63">
        <v>343.0</v>
      </c>
      <c r="FO30" s="63">
        <v>215.0</v>
      </c>
      <c r="FP30" s="63">
        <v>127.6</v>
      </c>
      <c r="FQ30" s="63">
        <v>-1.0</v>
      </c>
      <c r="FR30" s="63">
        <v>138.0</v>
      </c>
      <c r="FS30" s="63">
        <v>115.0</v>
      </c>
      <c r="FT30" s="63">
        <v>20.9</v>
      </c>
      <c r="FU30" s="64"/>
      <c r="FV30" s="63">
        <v>138.0</v>
      </c>
      <c r="FW30" s="64"/>
      <c r="FX30" s="64"/>
      <c r="FY30" s="64"/>
      <c r="FZ30" s="89"/>
      <c r="GA30" s="65">
        <v>344.0</v>
      </c>
      <c r="GB30" s="66">
        <v>342.71</v>
      </c>
      <c r="GC30" s="66">
        <v>212.91</v>
      </c>
      <c r="GD30" s="66">
        <v>3.18</v>
      </c>
      <c r="GE30" s="66">
        <v>344.0</v>
      </c>
      <c r="GF30" s="66">
        <v>359.32</v>
      </c>
      <c r="GG30" s="66">
        <v>211.98</v>
      </c>
      <c r="GH30" s="66">
        <v>6.7</v>
      </c>
      <c r="GI30" s="66">
        <v>344.0</v>
      </c>
      <c r="GJ30" s="66">
        <v>216.59</v>
      </c>
      <c r="GK30" s="66">
        <v>-127.06</v>
      </c>
      <c r="GL30" s="66">
        <v>-5.19</v>
      </c>
      <c r="GM30" s="66">
        <v>344.0</v>
      </c>
      <c r="GN30" s="66">
        <v>199.4</v>
      </c>
      <c r="GO30" s="66">
        <v>-127.23</v>
      </c>
      <c r="GP30" s="66">
        <v>-12.31</v>
      </c>
      <c r="GQ30" s="66">
        <v>344.0</v>
      </c>
      <c r="GR30" s="66">
        <v>133.79</v>
      </c>
      <c r="GS30" s="66">
        <v>-83.92</v>
      </c>
      <c r="GT30" s="66">
        <v>6.37</v>
      </c>
      <c r="GU30" s="66">
        <v>344.0</v>
      </c>
      <c r="GV30" s="66">
        <v>145.95</v>
      </c>
      <c r="GW30" s="66">
        <v>-82.0</v>
      </c>
      <c r="GX30" s="66">
        <v>5.11</v>
      </c>
      <c r="GY30" s="89"/>
      <c r="GZ30" s="97" t="s">
        <v>91</v>
      </c>
      <c r="HA30" s="97" t="s">
        <v>92</v>
      </c>
      <c r="HB30" s="98">
        <v>112.0</v>
      </c>
      <c r="HC30" s="98">
        <v>5.6</v>
      </c>
      <c r="HD30" s="98">
        <v>2.24</v>
      </c>
      <c r="HE30" s="99">
        <v>8.0</v>
      </c>
      <c r="HF30" s="98">
        <v>50.0</v>
      </c>
      <c r="HG30" s="98">
        <v>48.0</v>
      </c>
      <c r="HH30" s="97" t="s">
        <v>91</v>
      </c>
      <c r="HI30" s="97" t="s">
        <v>92</v>
      </c>
      <c r="HJ30" s="98">
        <v>212.0</v>
      </c>
      <c r="HK30" s="98">
        <v>10.6</v>
      </c>
      <c r="HL30" s="98">
        <v>4.24</v>
      </c>
      <c r="HM30" s="99">
        <v>5.0</v>
      </c>
      <c r="HN30" s="99">
        <v>58.0</v>
      </c>
      <c r="HO30" s="99">
        <v>58.0</v>
      </c>
      <c r="HP30" s="97" t="s">
        <v>91</v>
      </c>
      <c r="HQ30" s="97" t="s">
        <v>92</v>
      </c>
      <c r="HR30" s="98">
        <v>90.0</v>
      </c>
      <c r="HS30" s="98">
        <v>4.5</v>
      </c>
      <c r="HT30" s="98">
        <v>2.25</v>
      </c>
      <c r="HU30" s="99">
        <v>7.0</v>
      </c>
      <c r="HV30" s="97">
        <v>56.0</v>
      </c>
      <c r="HW30" s="97">
        <v>56.0</v>
      </c>
      <c r="HX30" s="89"/>
      <c r="HY30" s="72">
        <v>136.0</v>
      </c>
      <c r="HZ30" s="72">
        <v>33.0</v>
      </c>
      <c r="IA30" s="72">
        <v>148.0</v>
      </c>
      <c r="IB30" s="72">
        <v>7.4</v>
      </c>
      <c r="IC30" s="73"/>
      <c r="ID30" s="72">
        <v>2.0</v>
      </c>
      <c r="IE30" s="72">
        <v>72.0</v>
      </c>
      <c r="IF30" s="72">
        <v>52.0</v>
      </c>
      <c r="IG30" s="89"/>
      <c r="IH30" s="74">
        <v>141.0</v>
      </c>
      <c r="II30" s="74">
        <v>33.2</v>
      </c>
      <c r="IJ30" s="74">
        <v>143.0</v>
      </c>
      <c r="IK30" s="74">
        <v>6.9</v>
      </c>
      <c r="IL30" s="74">
        <v>7.9</v>
      </c>
      <c r="IM30" s="74">
        <v>4.0</v>
      </c>
      <c r="IN30" s="75">
        <v>45.0</v>
      </c>
      <c r="IO30" s="75">
        <v>44.0</v>
      </c>
      <c r="IP30" s="74">
        <v>141.0</v>
      </c>
      <c r="IQ30" s="74">
        <v>35.3</v>
      </c>
      <c r="IR30" s="74">
        <v>4.0</v>
      </c>
      <c r="IS30" s="74">
        <v>0.2</v>
      </c>
      <c r="IT30" s="74">
        <v>0.3</v>
      </c>
      <c r="IU30" s="74">
        <v>12.0</v>
      </c>
      <c r="IV30" s="74">
        <v>51.0</v>
      </c>
      <c r="IW30" s="74">
        <v>51.0</v>
      </c>
      <c r="IX30" s="89"/>
      <c r="IY30" s="76">
        <v>140.78</v>
      </c>
      <c r="IZ30" s="76">
        <v>35.09</v>
      </c>
      <c r="JA30" s="76">
        <v>473.18</v>
      </c>
      <c r="JB30" s="76">
        <v>23.65</v>
      </c>
      <c r="JC30" s="76">
        <v>8.13</v>
      </c>
      <c r="JD30" s="76">
        <v>3.0</v>
      </c>
      <c r="JE30" s="76">
        <v>63.54</v>
      </c>
      <c r="JF30" s="76">
        <v>44.33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137.0</v>
      </c>
      <c r="JQ30" s="78">
        <v>32.2</v>
      </c>
      <c r="JR30" s="78">
        <v>0.0</v>
      </c>
      <c r="JS30" s="78">
        <v>0.0</v>
      </c>
      <c r="JT30" s="78">
        <v>0.0</v>
      </c>
      <c r="JU30" s="78">
        <v>2.0</v>
      </c>
      <c r="JV30" s="78">
        <v>49.0</v>
      </c>
      <c r="JW30" s="78">
        <v>48.0</v>
      </c>
      <c r="JX30" s="78">
        <v>137.0</v>
      </c>
      <c r="JY30" s="78">
        <v>34.2</v>
      </c>
      <c r="JZ30" s="78">
        <v>116.0</v>
      </c>
      <c r="KA30" s="78">
        <v>6.8</v>
      </c>
      <c r="KB30" s="78">
        <v>2.6</v>
      </c>
      <c r="KC30" s="78">
        <v>2.0</v>
      </c>
      <c r="KD30" s="78">
        <v>56.0</v>
      </c>
      <c r="KE30" s="78">
        <v>54.0</v>
      </c>
      <c r="KF30" s="89"/>
      <c r="KG30" s="79" t="s">
        <v>94</v>
      </c>
      <c r="KH30" s="79" t="s">
        <v>94</v>
      </c>
      <c r="KI30" s="79" t="s">
        <v>94</v>
      </c>
      <c r="KJ30" s="79" t="s">
        <v>94</v>
      </c>
      <c r="KK30" s="80"/>
      <c r="KL30" s="79">
        <v>1.0</v>
      </c>
      <c r="KM30" s="79" t="s">
        <v>94</v>
      </c>
      <c r="KN30" s="79" t="s">
        <v>94</v>
      </c>
      <c r="KO30" s="79">
        <v>137.0</v>
      </c>
      <c r="KP30" s="79">
        <v>33.0</v>
      </c>
      <c r="KQ30" s="79">
        <v>122.0</v>
      </c>
      <c r="KR30" s="79">
        <v>6.6</v>
      </c>
      <c r="KS30" s="80"/>
      <c r="KT30" s="79">
        <v>1.0</v>
      </c>
      <c r="KU30" s="79">
        <v>46.0</v>
      </c>
      <c r="KV30" s="79">
        <v>44.0</v>
      </c>
      <c r="KW30" s="89"/>
      <c r="KX30" s="81">
        <v>139.0</v>
      </c>
      <c r="KY30" s="81">
        <v>34.0</v>
      </c>
      <c r="KZ30" s="81">
        <v>137.0</v>
      </c>
      <c r="LA30" s="81">
        <v>6.7</v>
      </c>
      <c r="LB30" s="81">
        <v>1.5</v>
      </c>
      <c r="LC30" s="81">
        <v>3.0</v>
      </c>
      <c r="LD30" s="81">
        <v>57.0</v>
      </c>
      <c r="LE30" s="81">
        <v>57.0</v>
      </c>
      <c r="LF30" s="81">
        <v>139.0</v>
      </c>
      <c r="LG30" s="81">
        <v>34.0</v>
      </c>
      <c r="LH30" s="81">
        <v>153.0</v>
      </c>
      <c r="LI30" s="81">
        <v>7.5</v>
      </c>
      <c r="LJ30" s="81">
        <v>5.0</v>
      </c>
      <c r="LK30" s="81">
        <v>5.0</v>
      </c>
      <c r="LL30" s="81">
        <v>52.0</v>
      </c>
      <c r="LM30" s="81">
        <v>54.0</v>
      </c>
      <c r="LN30" s="89"/>
      <c r="LO30" s="82">
        <v>348.0</v>
      </c>
      <c r="LP30" s="82">
        <v>172.0</v>
      </c>
      <c r="LQ30" s="82">
        <v>100.0</v>
      </c>
      <c r="LR30" s="82">
        <v>75.0</v>
      </c>
      <c r="LS30" s="82">
        <v>335.0</v>
      </c>
      <c r="LT30" s="82">
        <v>35.0</v>
      </c>
      <c r="LU30" s="82">
        <v>1.1</v>
      </c>
      <c r="LV30" s="82">
        <v>143.0</v>
      </c>
      <c r="LW30" s="82">
        <v>60.0</v>
      </c>
      <c r="LX30" s="82">
        <v>52.0</v>
      </c>
      <c r="LY30" s="82">
        <v>51.0</v>
      </c>
      <c r="LZ30" s="82">
        <v>10.0</v>
      </c>
      <c r="MA30" s="82">
        <v>65.0</v>
      </c>
      <c r="MB30" s="82">
        <v>14.0</v>
      </c>
      <c r="MC30" s="82">
        <v>141.0</v>
      </c>
      <c r="MD30" s="82">
        <v>112.0</v>
      </c>
      <c r="ME30" s="82">
        <v>55.0</v>
      </c>
      <c r="MF30" s="82">
        <v>50.0</v>
      </c>
      <c r="MG30" s="82">
        <v>8.0</v>
      </c>
      <c r="MH30" s="84" t="s">
        <v>95</v>
      </c>
      <c r="MI30" s="84" t="s">
        <v>95</v>
      </c>
      <c r="MJ30" s="84" t="s">
        <v>95</v>
      </c>
      <c r="MK30" s="84" t="s">
        <v>95</v>
      </c>
      <c r="ML30" s="83">
        <v>40.0</v>
      </c>
      <c r="MM30" s="85">
        <v>40.0</v>
      </c>
      <c r="MN30" s="83">
        <v>5.0</v>
      </c>
      <c r="MO30" s="86"/>
      <c r="MP30" s="87"/>
      <c r="MQ30" s="87"/>
      <c r="MR30" s="87"/>
      <c r="MS30" s="87"/>
      <c r="MT30" s="82">
        <v>7.0</v>
      </c>
      <c r="MU30" s="82">
        <v>7.0</v>
      </c>
      <c r="MV30" s="82">
        <v>134.0</v>
      </c>
      <c r="MW30" s="83">
        <v>36.0</v>
      </c>
      <c r="MX30" s="83">
        <v>34.0</v>
      </c>
      <c r="MY30" s="88" t="s">
        <v>96</v>
      </c>
      <c r="MZ30" s="83">
        <v>5.0</v>
      </c>
      <c r="NA30" s="87"/>
      <c r="NB30" s="82">
        <v>8.0</v>
      </c>
      <c r="NC30" s="82">
        <v>4.0</v>
      </c>
      <c r="ND30" s="82">
        <v>150.0</v>
      </c>
      <c r="NE30" s="83">
        <v>36.0</v>
      </c>
      <c r="NF30" s="83">
        <v>44.0</v>
      </c>
      <c r="NG30" s="83">
        <v>45.0</v>
      </c>
      <c r="NH30" s="83">
        <v>6.0</v>
      </c>
      <c r="NI30" s="87"/>
      <c r="NJ30" s="88" t="s">
        <v>95</v>
      </c>
      <c r="NK30" s="88" t="s">
        <v>95</v>
      </c>
      <c r="NL30" s="88" t="s">
        <v>95</v>
      </c>
      <c r="NM30" s="88" t="s">
        <v>95</v>
      </c>
      <c r="NN30" s="83">
        <v>44.0</v>
      </c>
      <c r="NO30" s="83">
        <v>49.0</v>
      </c>
      <c r="NP30" s="83">
        <v>4.0</v>
      </c>
    </row>
    <row r="31" ht="14.25" customHeight="1">
      <c r="A31" s="49">
        <v>0.75</v>
      </c>
      <c r="B31" s="50"/>
      <c r="C31" s="51">
        <v>50.28</v>
      </c>
      <c r="D31" s="52">
        <v>340.0</v>
      </c>
      <c r="E31" s="53">
        <v>136.0</v>
      </c>
      <c r="F31" s="53">
        <v>37.0</v>
      </c>
      <c r="G31" s="53">
        <v>7.9</v>
      </c>
      <c r="H31" s="54"/>
      <c r="I31" s="53">
        <v>6.0</v>
      </c>
      <c r="J31" s="53">
        <v>53.0</v>
      </c>
      <c r="K31" s="53">
        <v>52.0</v>
      </c>
      <c r="L31" s="53">
        <v>140.0</v>
      </c>
      <c r="M31" s="53">
        <v>76.0</v>
      </c>
      <c r="N31" s="53">
        <v>19.1</v>
      </c>
      <c r="O31" s="54"/>
      <c r="P31" s="53">
        <v>6.0</v>
      </c>
      <c r="Q31" s="53">
        <v>56.0</v>
      </c>
      <c r="R31" s="53">
        <v>52.0</v>
      </c>
      <c r="S31" s="53">
        <v>344.8</v>
      </c>
      <c r="T31" s="53">
        <v>179.7</v>
      </c>
      <c r="U31" s="53">
        <v>91.2</v>
      </c>
      <c r="V31" s="54"/>
      <c r="W31" s="55">
        <v>378.0</v>
      </c>
      <c r="X31" s="55">
        <v>129.6</v>
      </c>
      <c r="Y31" s="53">
        <v>65.1</v>
      </c>
      <c r="Z31" s="54"/>
      <c r="AA31" s="53">
        <v>344.3</v>
      </c>
      <c r="AB31" s="53">
        <v>362.8</v>
      </c>
      <c r="AC31" s="53">
        <v>235.6</v>
      </c>
      <c r="AD31" s="54"/>
      <c r="AE31" s="55">
        <v>344.0</v>
      </c>
      <c r="AF31" s="53">
        <v>399.2</v>
      </c>
      <c r="AG31" s="53">
        <v>215.7</v>
      </c>
      <c r="AH31" s="54"/>
      <c r="AI31" s="53">
        <v>349.7</v>
      </c>
      <c r="AJ31" s="55">
        <v>363.6</v>
      </c>
      <c r="AK31" s="53">
        <v>232.1</v>
      </c>
      <c r="AL31" s="54"/>
      <c r="AM31" s="53">
        <v>342.1</v>
      </c>
      <c r="AN31" s="55">
        <v>391.6</v>
      </c>
      <c r="AO31" s="53">
        <v>220.7</v>
      </c>
      <c r="AP31" s="54"/>
      <c r="AQ31" s="53">
        <v>136.0</v>
      </c>
      <c r="AR31" s="54">
        <f t="shared" ref="AR31:AS31" si="48">F31</f>
        <v>37</v>
      </c>
      <c r="AS31" s="56">
        <f t="shared" si="48"/>
        <v>7.9</v>
      </c>
      <c r="AT31" s="54"/>
      <c r="AU31" s="54">
        <f t="shared" ref="AU31:AW31" si="49">L31</f>
        <v>140</v>
      </c>
      <c r="AV31" s="54">
        <f t="shared" si="49"/>
        <v>76</v>
      </c>
      <c r="AW31" s="54">
        <f t="shared" si="49"/>
        <v>19.1</v>
      </c>
      <c r="AX31" s="54"/>
      <c r="AY31" s="53">
        <v>136.0</v>
      </c>
      <c r="AZ31" s="54"/>
      <c r="BA31" s="54"/>
      <c r="BB31" s="54"/>
      <c r="BC31" s="89"/>
      <c r="BD31" s="54"/>
      <c r="BE31" s="53">
        <v>32.0</v>
      </c>
      <c r="BF31" s="53">
        <v>477.0</v>
      </c>
      <c r="BG31" s="53">
        <v>6.9</v>
      </c>
      <c r="BH31" s="54"/>
      <c r="BI31" s="53">
        <v>22.0</v>
      </c>
      <c r="BJ31" s="53">
        <v>91.0</v>
      </c>
      <c r="BK31" s="53">
        <v>63.0</v>
      </c>
      <c r="BL31" s="89"/>
      <c r="BM31" s="58">
        <v>344.0</v>
      </c>
      <c r="BN31" s="58">
        <v>145.0</v>
      </c>
      <c r="BO31" s="58">
        <v>156.0</v>
      </c>
      <c r="BP31" s="58">
        <v>7.8</v>
      </c>
      <c r="BQ31" s="59"/>
      <c r="BR31" s="58">
        <v>6.0</v>
      </c>
      <c r="BS31" s="58">
        <v>66.0</v>
      </c>
      <c r="BT31" s="58">
        <v>70.0</v>
      </c>
      <c r="BU31" s="59">
        <f t="shared" si="13"/>
        <v>344</v>
      </c>
      <c r="BV31" s="58">
        <v>354.0</v>
      </c>
      <c r="BW31" s="58">
        <v>205.0</v>
      </c>
      <c r="BX31" s="58">
        <v>20.0</v>
      </c>
      <c r="BY31" s="58">
        <v>337.0</v>
      </c>
      <c r="BZ31" s="58">
        <v>370.0</v>
      </c>
      <c r="CA31" s="58">
        <v>206.0</v>
      </c>
      <c r="CB31" s="58">
        <v>17.0</v>
      </c>
      <c r="CC31" s="58">
        <v>342.0</v>
      </c>
      <c r="CD31" s="58">
        <v>280.0</v>
      </c>
      <c r="CE31" s="58">
        <v>160.0</v>
      </c>
      <c r="CF31" s="58">
        <v>12.0</v>
      </c>
      <c r="CG31" s="58">
        <v>337.0</v>
      </c>
      <c r="CH31" s="58">
        <v>288.0</v>
      </c>
      <c r="CI31" s="58">
        <v>162.0</v>
      </c>
      <c r="CJ31" s="58">
        <v>14.0</v>
      </c>
      <c r="CK31" s="58">
        <v>350.0</v>
      </c>
      <c r="CL31" s="58">
        <v>159.0</v>
      </c>
      <c r="CM31" s="58">
        <v>106.0</v>
      </c>
      <c r="CN31" s="58">
        <v>2.0</v>
      </c>
      <c r="CO31" s="58">
        <v>334.0</v>
      </c>
      <c r="CP31" s="58">
        <v>328.0</v>
      </c>
      <c r="CQ31" s="58">
        <v>162.0</v>
      </c>
      <c r="CR31" s="58">
        <v>11.0</v>
      </c>
      <c r="CS31" s="58">
        <v>337.0</v>
      </c>
      <c r="CT31" s="58">
        <v>321.0</v>
      </c>
      <c r="CU31" s="58">
        <v>186.0</v>
      </c>
      <c r="CV31" s="58">
        <v>116.0</v>
      </c>
      <c r="CW31" s="58">
        <v>340.0</v>
      </c>
      <c r="CX31" s="58">
        <v>196.0</v>
      </c>
      <c r="CY31" s="58">
        <v>94.0</v>
      </c>
      <c r="CZ31" s="58">
        <v>58.0</v>
      </c>
      <c r="DA31" s="58">
        <v>326.0</v>
      </c>
      <c r="DB31" s="58">
        <v>207.0</v>
      </c>
      <c r="DC31" s="58">
        <v>96.0</v>
      </c>
      <c r="DD31" s="58">
        <v>58.0</v>
      </c>
      <c r="DE31" s="59">
        <f t="shared" si="6"/>
        <v>145</v>
      </c>
      <c r="DF31" s="58">
        <v>35.3</v>
      </c>
      <c r="DG31" s="59">
        <f t="shared" ref="DG31:DH31" si="50">BO31</f>
        <v>156</v>
      </c>
      <c r="DH31" s="59">
        <f t="shared" si="50"/>
        <v>7.8</v>
      </c>
      <c r="DI31" s="59"/>
      <c r="DJ31" s="58">
        <v>7.0</v>
      </c>
      <c r="DK31" s="58">
        <v>60.0</v>
      </c>
      <c r="DL31" s="58">
        <v>55.0</v>
      </c>
      <c r="DM31" s="89"/>
      <c r="DN31" s="61">
        <v>343.0</v>
      </c>
      <c r="DO31" s="61">
        <v>141.0</v>
      </c>
      <c r="DP31" s="61">
        <v>31.09</v>
      </c>
      <c r="DQ31" s="61">
        <v>21.34</v>
      </c>
      <c r="DR31" s="61">
        <v>5.82</v>
      </c>
      <c r="DS31" s="61">
        <v>8.0</v>
      </c>
      <c r="DT31" s="61">
        <v>46.0</v>
      </c>
      <c r="DU31" s="61">
        <v>50.4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343.0</v>
      </c>
      <c r="EF31" s="63">
        <v>137.0</v>
      </c>
      <c r="EG31" s="63">
        <v>72.0</v>
      </c>
      <c r="EH31" s="63">
        <v>3.0</v>
      </c>
      <c r="EI31" s="64"/>
      <c r="EJ31" s="63">
        <v>9.0</v>
      </c>
      <c r="EK31" s="63">
        <v>54.0</v>
      </c>
      <c r="EL31" s="63">
        <v>56.0</v>
      </c>
      <c r="EM31" s="64"/>
      <c r="EN31" s="63">
        <v>113.0</v>
      </c>
      <c r="EO31" s="63">
        <v>4.8</v>
      </c>
      <c r="EP31" s="64"/>
      <c r="EQ31" s="63">
        <v>9.0</v>
      </c>
      <c r="ER31" s="63">
        <v>55.0</v>
      </c>
      <c r="ES31" s="63">
        <v>56.0</v>
      </c>
      <c r="ET31" s="63">
        <v>342.0</v>
      </c>
      <c r="EU31" s="63">
        <v>238.0</v>
      </c>
      <c r="EV31" s="63">
        <v>138.3</v>
      </c>
      <c r="EW31" s="63">
        <v>-11.5</v>
      </c>
      <c r="EX31" s="63">
        <v>340.0</v>
      </c>
      <c r="EY31" s="63">
        <v>0.0</v>
      </c>
      <c r="EZ31" s="63">
        <v>0.0</v>
      </c>
      <c r="FA31" s="63">
        <v>0.0</v>
      </c>
      <c r="FB31" s="63">
        <v>341.0</v>
      </c>
      <c r="FC31" s="63">
        <v>238.0</v>
      </c>
      <c r="FD31" s="63">
        <v>138.5</v>
      </c>
      <c r="FE31" s="63">
        <v>-5.2</v>
      </c>
      <c r="FF31" s="63">
        <v>340.0</v>
      </c>
      <c r="FG31" s="63">
        <v>0.0</v>
      </c>
      <c r="FH31" s="63">
        <v>0.0</v>
      </c>
      <c r="FI31" s="63">
        <v>0.0</v>
      </c>
      <c r="FJ31" s="63">
        <v>343.0</v>
      </c>
      <c r="FK31" s="63">
        <v>222.0</v>
      </c>
      <c r="FL31" s="63">
        <v>129.0</v>
      </c>
      <c r="FM31" s="64"/>
      <c r="FN31" s="63">
        <v>343.0</v>
      </c>
      <c r="FO31" s="63">
        <v>236.0</v>
      </c>
      <c r="FP31" s="63">
        <v>130.0</v>
      </c>
      <c r="FQ31" s="63">
        <v>2.1</v>
      </c>
      <c r="FR31" s="63">
        <v>137.0</v>
      </c>
      <c r="FS31" s="63">
        <v>100.0</v>
      </c>
      <c r="FT31" s="63">
        <v>16.91</v>
      </c>
      <c r="FU31" s="64"/>
      <c r="FV31" s="63">
        <v>137.0</v>
      </c>
      <c r="FW31" s="64"/>
      <c r="FX31" s="64"/>
      <c r="FY31" s="64"/>
      <c r="FZ31" s="89"/>
      <c r="GA31" s="65">
        <v>341.0</v>
      </c>
      <c r="GB31" s="66">
        <v>377.19</v>
      </c>
      <c r="GC31" s="66">
        <v>232.76</v>
      </c>
      <c r="GD31" s="66">
        <v>18.76</v>
      </c>
      <c r="GE31" s="66">
        <v>341.0</v>
      </c>
      <c r="GF31" s="66">
        <v>399.17</v>
      </c>
      <c r="GG31" s="66">
        <v>231.09</v>
      </c>
      <c r="GH31" s="66">
        <v>21.19</v>
      </c>
      <c r="GI31" s="66">
        <v>341.0</v>
      </c>
      <c r="GJ31" s="66">
        <v>222.77</v>
      </c>
      <c r="GK31" s="66">
        <v>-129.66</v>
      </c>
      <c r="GL31" s="66">
        <v>-4.94</v>
      </c>
      <c r="GM31" s="66">
        <v>341.0</v>
      </c>
      <c r="GN31" s="66">
        <v>205.89</v>
      </c>
      <c r="GO31" s="66">
        <v>-129.57</v>
      </c>
      <c r="GP31" s="66">
        <v>-13.74</v>
      </c>
      <c r="GQ31" s="66">
        <v>341.0</v>
      </c>
      <c r="GR31" s="66">
        <v>172.21</v>
      </c>
      <c r="GS31" s="66">
        <v>-107.71</v>
      </c>
      <c r="GT31" s="66">
        <v>-3.43</v>
      </c>
      <c r="GU31" s="66">
        <v>341.0</v>
      </c>
      <c r="GV31" s="66">
        <v>185.86</v>
      </c>
      <c r="GW31" s="66">
        <v>-106.46</v>
      </c>
      <c r="GX31" s="66">
        <v>-4.61</v>
      </c>
      <c r="GY31" s="89"/>
      <c r="GZ31" s="97" t="s">
        <v>91</v>
      </c>
      <c r="HA31" s="97" t="s">
        <v>92</v>
      </c>
      <c r="HB31" s="98">
        <v>103.0</v>
      </c>
      <c r="HC31" s="98">
        <v>5.15</v>
      </c>
      <c r="HD31" s="98">
        <v>2.06</v>
      </c>
      <c r="HE31" s="98">
        <v>8.0</v>
      </c>
      <c r="HF31" s="98">
        <v>50.0</v>
      </c>
      <c r="HG31" s="98">
        <v>48.0</v>
      </c>
      <c r="HH31" s="97" t="s">
        <v>91</v>
      </c>
      <c r="HI31" s="97" t="s">
        <v>92</v>
      </c>
      <c r="HJ31" s="98">
        <v>80.0</v>
      </c>
      <c r="HK31" s="98">
        <v>4.0</v>
      </c>
      <c r="HL31" s="98">
        <v>1.6</v>
      </c>
      <c r="HM31" s="98">
        <v>5.0</v>
      </c>
      <c r="HN31" s="98">
        <v>58.0</v>
      </c>
      <c r="HO31" s="98">
        <v>58.0</v>
      </c>
      <c r="HP31" s="97" t="s">
        <v>91</v>
      </c>
      <c r="HQ31" s="97" t="s">
        <v>92</v>
      </c>
      <c r="HR31" s="98">
        <v>84.0</v>
      </c>
      <c r="HS31" s="98">
        <v>4.2</v>
      </c>
      <c r="HT31" s="98">
        <v>2.1</v>
      </c>
      <c r="HU31" s="99">
        <v>7.0</v>
      </c>
      <c r="HV31" s="98">
        <v>56.0</v>
      </c>
      <c r="HW31" s="98">
        <v>56.0</v>
      </c>
      <c r="HX31" s="89"/>
      <c r="HY31" s="72">
        <v>135.0</v>
      </c>
      <c r="HZ31" s="72">
        <v>33.0</v>
      </c>
      <c r="IA31" s="72">
        <v>78.0</v>
      </c>
      <c r="IB31" s="72">
        <v>3.9</v>
      </c>
      <c r="IC31" s="73"/>
      <c r="ID31" s="72">
        <v>2.0</v>
      </c>
      <c r="IE31" s="72">
        <v>72.0</v>
      </c>
      <c r="IF31" s="72">
        <v>52.0</v>
      </c>
      <c r="IG31" s="89"/>
      <c r="IH31" s="74">
        <v>141.0</v>
      </c>
      <c r="II31" s="74">
        <v>33.0</v>
      </c>
      <c r="IJ31" s="74">
        <v>140.0</v>
      </c>
      <c r="IK31" s="74">
        <v>6.8</v>
      </c>
      <c r="IL31" s="74">
        <v>7.8</v>
      </c>
      <c r="IM31" s="74">
        <v>4.0</v>
      </c>
      <c r="IN31" s="75">
        <v>45.0</v>
      </c>
      <c r="IO31" s="75">
        <v>44.0</v>
      </c>
      <c r="IP31" s="74">
        <v>141.0</v>
      </c>
      <c r="IQ31" s="74">
        <v>35.3</v>
      </c>
      <c r="IR31" s="74">
        <v>4.0</v>
      </c>
      <c r="IS31" s="74">
        <v>0.2</v>
      </c>
      <c r="IT31" s="74">
        <v>0.3</v>
      </c>
      <c r="IU31" s="74">
        <v>12.0</v>
      </c>
      <c r="IV31" s="74">
        <v>50.0</v>
      </c>
      <c r="IW31" s="74">
        <v>48.0</v>
      </c>
      <c r="IX31" s="89"/>
      <c r="IY31" s="76">
        <v>140.82</v>
      </c>
      <c r="IZ31" s="76">
        <v>35.2</v>
      </c>
      <c r="JA31" s="76">
        <v>375.42</v>
      </c>
      <c r="JB31" s="76">
        <v>18.77</v>
      </c>
      <c r="JC31" s="76">
        <v>8.12</v>
      </c>
      <c r="JD31" s="76">
        <v>3.0</v>
      </c>
      <c r="JE31" s="76">
        <v>54.03</v>
      </c>
      <c r="JF31" s="76">
        <v>44.33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32.2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47.0</v>
      </c>
      <c r="JX31" s="78">
        <v>137.0</v>
      </c>
      <c r="JY31" s="78">
        <v>34.0</v>
      </c>
      <c r="JZ31" s="78">
        <v>120.0</v>
      </c>
      <c r="KA31" s="78">
        <v>6.5</v>
      </c>
      <c r="KB31" s="78">
        <v>2.4</v>
      </c>
      <c r="KC31" s="78">
        <v>2.0</v>
      </c>
      <c r="KD31" s="78">
        <v>53.0</v>
      </c>
      <c r="KE31" s="78">
        <v>52.0</v>
      </c>
      <c r="KF31" s="89"/>
      <c r="KG31" s="79" t="s">
        <v>94</v>
      </c>
      <c r="KH31" s="79" t="s">
        <v>94</v>
      </c>
      <c r="KI31" s="79" t="s">
        <v>94</v>
      </c>
      <c r="KJ31" s="79" t="s">
        <v>94</v>
      </c>
      <c r="KK31" s="80"/>
      <c r="KL31" s="79">
        <v>1.0</v>
      </c>
      <c r="KM31" s="79" t="s">
        <v>94</v>
      </c>
      <c r="KN31" s="79" t="s">
        <v>94</v>
      </c>
      <c r="KO31" s="79">
        <v>135.0</v>
      </c>
      <c r="KP31" s="79">
        <v>32.0</v>
      </c>
      <c r="KQ31" s="79">
        <v>119.0</v>
      </c>
      <c r="KR31" s="79">
        <v>6.4</v>
      </c>
      <c r="KS31" s="80"/>
      <c r="KT31" s="79">
        <v>1.0</v>
      </c>
      <c r="KU31" s="79">
        <v>50.0</v>
      </c>
      <c r="KV31" s="79">
        <v>48.0</v>
      </c>
      <c r="KW31" s="89"/>
      <c r="KX31" s="81">
        <v>138.0</v>
      </c>
      <c r="KY31" s="81">
        <v>33.0</v>
      </c>
      <c r="KZ31" s="81">
        <v>216.0</v>
      </c>
      <c r="LA31" s="81">
        <v>7.4</v>
      </c>
      <c r="LB31" s="81">
        <v>2.0</v>
      </c>
      <c r="LC31" s="81">
        <v>3.0</v>
      </c>
      <c r="LD31" s="81">
        <v>53.0</v>
      </c>
      <c r="LE31" s="81">
        <v>53.0</v>
      </c>
      <c r="LF31" s="81">
        <v>138.0</v>
      </c>
      <c r="LG31" s="81">
        <v>33.0</v>
      </c>
      <c r="LH31" s="81">
        <v>151.0</v>
      </c>
      <c r="LI31" s="81">
        <v>7.4</v>
      </c>
      <c r="LJ31" s="81">
        <v>5.0</v>
      </c>
      <c r="LK31" s="81">
        <v>5.0</v>
      </c>
      <c r="LL31" s="81">
        <v>51.0</v>
      </c>
      <c r="LM31" s="81">
        <v>54.0</v>
      </c>
      <c r="LN31" s="89"/>
      <c r="LO31" s="82">
        <v>347.0</v>
      </c>
      <c r="LP31" s="82">
        <v>175.0</v>
      </c>
      <c r="LQ31" s="82">
        <v>103.0</v>
      </c>
      <c r="LR31" s="82">
        <v>74.0</v>
      </c>
      <c r="LS31" s="82">
        <v>338.0</v>
      </c>
      <c r="LT31" s="82">
        <v>44.0</v>
      </c>
      <c r="LU31" s="82">
        <v>2.0</v>
      </c>
      <c r="LV31" s="82">
        <v>143.0</v>
      </c>
      <c r="LW31" s="82">
        <v>75.0</v>
      </c>
      <c r="LX31" s="82">
        <v>52.0</v>
      </c>
      <c r="LY31" s="82">
        <v>50.0</v>
      </c>
      <c r="LZ31" s="82">
        <v>10.0</v>
      </c>
      <c r="MA31" s="82">
        <v>59.0</v>
      </c>
      <c r="MB31" s="82">
        <v>18.0</v>
      </c>
      <c r="MC31" s="82">
        <v>141.0</v>
      </c>
      <c r="MD31" s="82">
        <v>100.0</v>
      </c>
      <c r="ME31" s="82">
        <v>54.0</v>
      </c>
      <c r="MF31" s="82">
        <v>50.0</v>
      </c>
      <c r="MG31" s="82">
        <v>8.0</v>
      </c>
      <c r="MH31" s="84" t="s">
        <v>95</v>
      </c>
      <c r="MI31" s="84" t="s">
        <v>95</v>
      </c>
      <c r="MJ31" s="84" t="s">
        <v>95</v>
      </c>
      <c r="MK31" s="84" t="s">
        <v>95</v>
      </c>
      <c r="ML31" s="83">
        <v>40.0</v>
      </c>
      <c r="MM31" s="85">
        <v>40.0</v>
      </c>
      <c r="MN31" s="83">
        <v>5.0</v>
      </c>
      <c r="MO31" s="86"/>
      <c r="MP31" s="87"/>
      <c r="MQ31" s="87"/>
      <c r="MR31" s="87"/>
      <c r="MS31" s="87"/>
      <c r="MT31" s="82">
        <v>1.0</v>
      </c>
      <c r="MU31" s="82">
        <v>1.0</v>
      </c>
      <c r="MV31" s="82">
        <v>19.0</v>
      </c>
      <c r="MW31" s="83">
        <v>36.0</v>
      </c>
      <c r="MX31" s="83">
        <v>34.0</v>
      </c>
      <c r="MY31" s="88" t="s">
        <v>96</v>
      </c>
      <c r="MZ31" s="83">
        <v>5.0</v>
      </c>
      <c r="NA31" s="87"/>
      <c r="NB31" s="82">
        <v>14.0</v>
      </c>
      <c r="NC31" s="82">
        <v>6.0</v>
      </c>
      <c r="ND31" s="82">
        <v>244.0</v>
      </c>
      <c r="NE31" s="83">
        <v>36.0</v>
      </c>
      <c r="NF31" s="83">
        <v>44.0</v>
      </c>
      <c r="NG31" s="83">
        <v>45.0</v>
      </c>
      <c r="NH31" s="83">
        <v>6.0</v>
      </c>
      <c r="NI31" s="87"/>
      <c r="NJ31" s="88" t="s">
        <v>95</v>
      </c>
      <c r="NK31" s="88" t="s">
        <v>95</v>
      </c>
      <c r="NL31" s="88" t="s">
        <v>95</v>
      </c>
      <c r="NM31" s="88" t="s">
        <v>95</v>
      </c>
      <c r="NN31" s="83">
        <v>44.0</v>
      </c>
      <c r="NO31" s="83">
        <v>49.0</v>
      </c>
      <c r="NP31" s="83">
        <v>4.0</v>
      </c>
    </row>
    <row r="32" ht="14.25" customHeight="1">
      <c r="A32" s="49">
        <v>0.791666666666667</v>
      </c>
      <c r="B32" s="50"/>
      <c r="C32" s="51">
        <v>50.25</v>
      </c>
      <c r="D32" s="52">
        <v>340.0</v>
      </c>
      <c r="E32" s="53">
        <v>136.0</v>
      </c>
      <c r="F32" s="53">
        <v>80.0</v>
      </c>
      <c r="G32" s="53">
        <v>17.6</v>
      </c>
      <c r="H32" s="54"/>
      <c r="I32" s="53">
        <v>6.0</v>
      </c>
      <c r="J32" s="53">
        <v>53.0</v>
      </c>
      <c r="K32" s="53">
        <v>52.0</v>
      </c>
      <c r="L32" s="53">
        <v>140.0</v>
      </c>
      <c r="M32" s="53">
        <v>75.0</v>
      </c>
      <c r="N32" s="53">
        <v>19.1</v>
      </c>
      <c r="O32" s="54"/>
      <c r="P32" s="53">
        <v>6.0</v>
      </c>
      <c r="Q32" s="53">
        <v>56.0</v>
      </c>
      <c r="R32" s="53">
        <v>52.0</v>
      </c>
      <c r="S32" s="53">
        <v>345.1</v>
      </c>
      <c r="T32" s="53">
        <v>205.7</v>
      </c>
      <c r="U32" s="53">
        <v>121.9</v>
      </c>
      <c r="V32" s="54"/>
      <c r="W32" s="53">
        <v>378.6</v>
      </c>
      <c r="X32" s="55">
        <v>149.4</v>
      </c>
      <c r="Y32" s="53">
        <v>84.8</v>
      </c>
      <c r="Z32" s="54"/>
      <c r="AA32" s="53">
        <v>345.1</v>
      </c>
      <c r="AB32" s="53">
        <v>326.2</v>
      </c>
      <c r="AC32" s="53">
        <v>215.9</v>
      </c>
      <c r="AD32" s="54"/>
      <c r="AE32" s="53">
        <v>345.1</v>
      </c>
      <c r="AF32" s="53">
        <v>365.2</v>
      </c>
      <c r="AG32" s="53">
        <v>198.9</v>
      </c>
      <c r="AH32" s="54"/>
      <c r="AI32" s="55">
        <v>351.0</v>
      </c>
      <c r="AJ32" s="55">
        <v>368.3</v>
      </c>
      <c r="AK32" s="53">
        <v>233.5</v>
      </c>
      <c r="AL32" s="54"/>
      <c r="AM32" s="53">
        <v>343.5</v>
      </c>
      <c r="AN32" s="55">
        <v>391.9</v>
      </c>
      <c r="AO32" s="53">
        <v>222.7</v>
      </c>
      <c r="AP32" s="54"/>
      <c r="AQ32" s="53">
        <v>136.0</v>
      </c>
      <c r="AR32" s="54">
        <f t="shared" ref="AR32:AS32" si="51">F32</f>
        <v>80</v>
      </c>
      <c r="AS32" s="56">
        <f t="shared" si="51"/>
        <v>17.6</v>
      </c>
      <c r="AT32" s="54"/>
      <c r="AU32" s="54">
        <f t="shared" ref="AU32:AW32" si="52">L32</f>
        <v>140</v>
      </c>
      <c r="AV32" s="54">
        <f t="shared" si="52"/>
        <v>75</v>
      </c>
      <c r="AW32" s="54">
        <f t="shared" si="52"/>
        <v>19.1</v>
      </c>
      <c r="AX32" s="54"/>
      <c r="AY32" s="53">
        <v>136.0</v>
      </c>
      <c r="AZ32" s="54"/>
      <c r="BA32" s="54"/>
      <c r="BB32" s="54"/>
      <c r="BC32" s="89"/>
      <c r="BD32" s="54"/>
      <c r="BE32" s="53">
        <v>32.0</v>
      </c>
      <c r="BF32" s="53">
        <v>427.0</v>
      </c>
      <c r="BG32" s="53">
        <v>7.1</v>
      </c>
      <c r="BH32" s="54"/>
      <c r="BI32" s="53">
        <v>22.0</v>
      </c>
      <c r="BJ32" s="53">
        <v>91.0</v>
      </c>
      <c r="BK32" s="53">
        <v>63.0</v>
      </c>
      <c r="BL32" s="89"/>
      <c r="BM32" s="58">
        <v>346.0</v>
      </c>
      <c r="BN32" s="58">
        <v>147.0</v>
      </c>
      <c r="BO32" s="58">
        <v>105.0</v>
      </c>
      <c r="BP32" s="58">
        <v>5.3</v>
      </c>
      <c r="BQ32" s="59"/>
      <c r="BR32" s="58">
        <v>6.0</v>
      </c>
      <c r="BS32" s="58">
        <v>58.0</v>
      </c>
      <c r="BT32" s="58">
        <v>57.0</v>
      </c>
      <c r="BU32" s="59">
        <f t="shared" si="13"/>
        <v>346</v>
      </c>
      <c r="BV32" s="58">
        <v>345.0</v>
      </c>
      <c r="BW32" s="58">
        <v>205.0</v>
      </c>
      <c r="BX32" s="58">
        <v>28.0</v>
      </c>
      <c r="BY32" s="58">
        <v>338.0</v>
      </c>
      <c r="BZ32" s="58">
        <v>363.0</v>
      </c>
      <c r="CA32" s="58">
        <v>205.0</v>
      </c>
      <c r="CB32" s="58">
        <v>27.0</v>
      </c>
      <c r="CC32" s="58">
        <v>342.0</v>
      </c>
      <c r="CD32" s="58">
        <v>280.0</v>
      </c>
      <c r="CE32" s="58">
        <v>160.0</v>
      </c>
      <c r="CF32" s="58">
        <v>10.0</v>
      </c>
      <c r="CG32" s="58">
        <v>337.0</v>
      </c>
      <c r="CH32" s="58">
        <v>280.0</v>
      </c>
      <c r="CI32" s="58">
        <v>160.0</v>
      </c>
      <c r="CJ32" s="58">
        <v>10.0</v>
      </c>
      <c r="CK32" s="58">
        <v>351.0</v>
      </c>
      <c r="CL32" s="58">
        <v>156.0</v>
      </c>
      <c r="CM32" s="58">
        <v>104.0</v>
      </c>
      <c r="CN32" s="58">
        <v>5.0</v>
      </c>
      <c r="CO32" s="58">
        <v>335.0</v>
      </c>
      <c r="CP32" s="58">
        <v>318.0</v>
      </c>
      <c r="CQ32" s="58">
        <v>158.0</v>
      </c>
      <c r="CR32" s="58">
        <v>3.0</v>
      </c>
      <c r="CS32" s="58">
        <v>338.0</v>
      </c>
      <c r="CT32" s="58">
        <v>317.0</v>
      </c>
      <c r="CU32" s="58">
        <v>186.0</v>
      </c>
      <c r="CV32" s="58">
        <v>108.0</v>
      </c>
      <c r="CW32" s="58">
        <v>340.0</v>
      </c>
      <c r="CX32" s="58">
        <v>203.0</v>
      </c>
      <c r="CY32" s="58">
        <v>97.0</v>
      </c>
      <c r="CZ32" s="58">
        <v>56.0</v>
      </c>
      <c r="DA32" s="58">
        <v>324.0</v>
      </c>
      <c r="DB32" s="58">
        <v>205.0</v>
      </c>
      <c r="DC32" s="58">
        <v>96.0</v>
      </c>
      <c r="DD32" s="58">
        <v>59.0</v>
      </c>
      <c r="DE32" s="59">
        <f t="shared" si="6"/>
        <v>147</v>
      </c>
      <c r="DF32" s="58">
        <v>36.0</v>
      </c>
      <c r="DG32" s="58">
        <v>105.0</v>
      </c>
      <c r="DH32" s="58">
        <v>5.3</v>
      </c>
      <c r="DI32" s="59"/>
      <c r="DJ32" s="58">
        <v>7.0</v>
      </c>
      <c r="DK32" s="58">
        <v>56.0</v>
      </c>
      <c r="DL32" s="58">
        <v>54.0</v>
      </c>
      <c r="DM32" s="89"/>
      <c r="DN32" s="61">
        <v>343.0</v>
      </c>
      <c r="DO32" s="61">
        <v>141.0</v>
      </c>
      <c r="DP32" s="61">
        <v>27.22</v>
      </c>
      <c r="DQ32" s="61">
        <v>15.45</v>
      </c>
      <c r="DR32" s="61">
        <v>3.16</v>
      </c>
      <c r="DS32" s="61">
        <v>8.0</v>
      </c>
      <c r="DT32" s="61">
        <v>44.0</v>
      </c>
      <c r="DU32" s="61">
        <v>49.0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344.0</v>
      </c>
      <c r="EF32" s="63">
        <v>138.0</v>
      </c>
      <c r="EG32" s="63">
        <v>70.0</v>
      </c>
      <c r="EH32" s="63">
        <v>2.9</v>
      </c>
      <c r="EI32" s="64"/>
      <c r="EJ32" s="63">
        <v>9.0</v>
      </c>
      <c r="EK32" s="63">
        <v>53.0</v>
      </c>
      <c r="EL32" s="63">
        <v>56.0</v>
      </c>
      <c r="EM32" s="64"/>
      <c r="EN32" s="63">
        <v>121.0</v>
      </c>
      <c r="EO32" s="63">
        <v>5.3</v>
      </c>
      <c r="EP32" s="64"/>
      <c r="EQ32" s="63">
        <v>9.0</v>
      </c>
      <c r="ER32" s="63">
        <v>54.0</v>
      </c>
      <c r="ES32" s="63">
        <v>56.0</v>
      </c>
      <c r="ET32" s="63">
        <v>344.0</v>
      </c>
      <c r="EU32" s="63">
        <v>235.0</v>
      </c>
      <c r="EV32" s="63">
        <v>138.2</v>
      </c>
      <c r="EW32" s="63">
        <v>-11.9</v>
      </c>
      <c r="EX32" s="63">
        <v>345.0</v>
      </c>
      <c r="EY32" s="63">
        <v>0.0</v>
      </c>
      <c r="EZ32" s="63">
        <v>0.0</v>
      </c>
      <c r="FA32" s="63">
        <v>0.0</v>
      </c>
      <c r="FB32" s="63">
        <v>343.0</v>
      </c>
      <c r="FC32" s="63">
        <v>236.0</v>
      </c>
      <c r="FD32" s="63">
        <v>138.7</v>
      </c>
      <c r="FE32" s="63">
        <v>-5.7</v>
      </c>
      <c r="FF32" s="63">
        <v>344.0</v>
      </c>
      <c r="FG32" s="63">
        <v>0.0</v>
      </c>
      <c r="FH32" s="63">
        <v>0.0</v>
      </c>
      <c r="FI32" s="63">
        <v>0.0</v>
      </c>
      <c r="FJ32" s="63">
        <v>343.0</v>
      </c>
      <c r="FK32" s="63">
        <v>228.0</v>
      </c>
      <c r="FL32" s="63">
        <v>132.0</v>
      </c>
      <c r="FM32" s="64"/>
      <c r="FN32" s="63">
        <v>344.0</v>
      </c>
      <c r="FO32" s="63">
        <v>208.0</v>
      </c>
      <c r="FP32" s="63">
        <v>132.9</v>
      </c>
      <c r="FQ32" s="63">
        <v>3.3</v>
      </c>
      <c r="FR32" s="63">
        <v>138.0</v>
      </c>
      <c r="FS32" s="63">
        <v>80.0</v>
      </c>
      <c r="FT32" s="63">
        <v>13.51</v>
      </c>
      <c r="FU32" s="64"/>
      <c r="FV32" s="63">
        <v>138.0</v>
      </c>
      <c r="FW32" s="64"/>
      <c r="FX32" s="64"/>
      <c r="FY32" s="64"/>
      <c r="FZ32" s="89"/>
      <c r="GA32" s="65">
        <v>343.0</v>
      </c>
      <c r="GB32" s="66">
        <v>369.96</v>
      </c>
      <c r="GC32" s="66">
        <v>230.33</v>
      </c>
      <c r="GD32" s="66">
        <v>11.89</v>
      </c>
      <c r="GE32" s="66">
        <v>343.0</v>
      </c>
      <c r="GF32" s="66">
        <v>389.36</v>
      </c>
      <c r="GG32" s="66">
        <v>227.9</v>
      </c>
      <c r="GH32" s="66">
        <v>16.17</v>
      </c>
      <c r="GI32" s="66">
        <v>343.0</v>
      </c>
      <c r="GJ32" s="66">
        <v>228.75</v>
      </c>
      <c r="GK32" s="66">
        <v>-132.34</v>
      </c>
      <c r="GL32" s="66">
        <v>-8.88</v>
      </c>
      <c r="GM32" s="66">
        <v>343.0</v>
      </c>
      <c r="GN32" s="66">
        <v>209.26</v>
      </c>
      <c r="GO32" s="66">
        <v>-132.67</v>
      </c>
      <c r="GP32" s="66">
        <v>-16.17</v>
      </c>
      <c r="GQ32" s="66">
        <v>343.0</v>
      </c>
      <c r="GR32" s="66">
        <v>152.45</v>
      </c>
      <c r="GS32" s="66">
        <v>-96.66</v>
      </c>
      <c r="GT32" s="66">
        <v>0.0</v>
      </c>
      <c r="GU32" s="66">
        <v>343.0</v>
      </c>
      <c r="GV32" s="66">
        <v>165.91</v>
      </c>
      <c r="GW32" s="66">
        <v>-95.82</v>
      </c>
      <c r="GX32" s="66">
        <v>0.0</v>
      </c>
      <c r="GY32" s="89"/>
      <c r="GZ32" s="97" t="s">
        <v>91</v>
      </c>
      <c r="HA32" s="97" t="s">
        <v>92</v>
      </c>
      <c r="HB32" s="98">
        <v>114.0</v>
      </c>
      <c r="HC32" s="98">
        <v>5.7</v>
      </c>
      <c r="HD32" s="98">
        <v>2.28</v>
      </c>
      <c r="HE32" s="98">
        <v>8.0</v>
      </c>
      <c r="HF32" s="99">
        <v>62.0</v>
      </c>
      <c r="HG32" s="99">
        <v>59.0</v>
      </c>
      <c r="HH32" s="97" t="s">
        <v>91</v>
      </c>
      <c r="HI32" s="97" t="s">
        <v>92</v>
      </c>
      <c r="HJ32" s="98">
        <v>130.0</v>
      </c>
      <c r="HK32" s="98">
        <v>6.5</v>
      </c>
      <c r="HL32" s="98">
        <v>2.6</v>
      </c>
      <c r="HM32" s="98">
        <v>5.0</v>
      </c>
      <c r="HN32" s="99">
        <v>60.0</v>
      </c>
      <c r="HO32" s="99">
        <v>60.0</v>
      </c>
      <c r="HP32" s="97" t="s">
        <v>91</v>
      </c>
      <c r="HQ32" s="97" t="s">
        <v>92</v>
      </c>
      <c r="HR32" s="98">
        <v>177.0</v>
      </c>
      <c r="HS32" s="98">
        <v>8.85</v>
      </c>
      <c r="HT32" s="98">
        <v>4.425</v>
      </c>
      <c r="HU32" s="99">
        <v>7.0</v>
      </c>
      <c r="HV32" s="99">
        <v>58.0</v>
      </c>
      <c r="HW32" s="99">
        <v>58.0</v>
      </c>
      <c r="HX32" s="89"/>
      <c r="HY32" s="72">
        <v>135.0</v>
      </c>
      <c r="HZ32" s="72">
        <v>33.0</v>
      </c>
      <c r="IA32" s="72">
        <v>70.0</v>
      </c>
      <c r="IB32" s="72">
        <v>3.5</v>
      </c>
      <c r="IC32" s="73"/>
      <c r="ID32" s="72">
        <v>2.0</v>
      </c>
      <c r="IE32" s="72">
        <v>72.0</v>
      </c>
      <c r="IF32" s="72">
        <v>52.0</v>
      </c>
      <c r="IG32" s="89"/>
      <c r="IH32" s="74">
        <v>141.0</v>
      </c>
      <c r="II32" s="74">
        <v>33.2</v>
      </c>
      <c r="IJ32" s="74">
        <v>141.0</v>
      </c>
      <c r="IK32" s="74">
        <v>6.8</v>
      </c>
      <c r="IL32" s="74">
        <v>7.8</v>
      </c>
      <c r="IM32" s="74">
        <v>4.0</v>
      </c>
      <c r="IN32" s="75">
        <v>44.0</v>
      </c>
      <c r="IO32" s="75">
        <v>42.0</v>
      </c>
      <c r="IP32" s="74">
        <v>141.0</v>
      </c>
      <c r="IQ32" s="74">
        <v>35.3</v>
      </c>
      <c r="IR32" s="74">
        <v>4.0</v>
      </c>
      <c r="IS32" s="74">
        <v>0.2</v>
      </c>
      <c r="IT32" s="74">
        <v>0.3</v>
      </c>
      <c r="IU32" s="74">
        <v>12.0</v>
      </c>
      <c r="IV32" s="74">
        <v>50.0</v>
      </c>
      <c r="IW32" s="74">
        <v>48.0</v>
      </c>
      <c r="IX32" s="89"/>
      <c r="IY32" s="76">
        <v>141.32</v>
      </c>
      <c r="IZ32" s="76">
        <v>35.64</v>
      </c>
      <c r="JA32" s="76">
        <v>256.86</v>
      </c>
      <c r="JB32" s="76">
        <v>12.84</v>
      </c>
      <c r="JC32" s="76">
        <v>7.0</v>
      </c>
      <c r="JD32" s="76">
        <v>3.0</v>
      </c>
      <c r="JE32" s="76">
        <v>52.27</v>
      </c>
      <c r="JF32" s="76">
        <v>49.14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33.0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46.0</v>
      </c>
      <c r="JW32" s="78">
        <v>45.0</v>
      </c>
      <c r="JX32" s="78">
        <v>138.0</v>
      </c>
      <c r="JY32" s="78">
        <v>34.7</v>
      </c>
      <c r="JZ32" s="78">
        <v>114.0</v>
      </c>
      <c r="KA32" s="78">
        <v>6.3</v>
      </c>
      <c r="KB32" s="78">
        <v>2.4</v>
      </c>
      <c r="KC32" s="78">
        <v>2.0</v>
      </c>
      <c r="KD32" s="78">
        <v>53.0</v>
      </c>
      <c r="KE32" s="78">
        <v>52.0</v>
      </c>
      <c r="KF32" s="89"/>
      <c r="KG32" s="79" t="s">
        <v>94</v>
      </c>
      <c r="KH32" s="79" t="s">
        <v>94</v>
      </c>
      <c r="KI32" s="79" t="s">
        <v>94</v>
      </c>
      <c r="KJ32" s="79" t="s">
        <v>94</v>
      </c>
      <c r="KK32" s="80"/>
      <c r="KL32" s="79">
        <v>1.0</v>
      </c>
      <c r="KM32" s="79" t="s">
        <v>94</v>
      </c>
      <c r="KN32" s="79" t="s">
        <v>94</v>
      </c>
      <c r="KO32" s="79">
        <v>138.0</v>
      </c>
      <c r="KP32" s="79">
        <v>34.0</v>
      </c>
      <c r="KQ32" s="79">
        <v>68.0</v>
      </c>
      <c r="KR32" s="79">
        <v>3.8</v>
      </c>
      <c r="KS32" s="80"/>
      <c r="KT32" s="79">
        <v>1.0</v>
      </c>
      <c r="KU32" s="79">
        <v>50.0</v>
      </c>
      <c r="KV32" s="79">
        <v>48.0</v>
      </c>
      <c r="KW32" s="89"/>
      <c r="KX32" s="81">
        <v>136.0</v>
      </c>
      <c r="KY32" s="81">
        <v>33.0</v>
      </c>
      <c r="KZ32" s="81">
        <v>265.0</v>
      </c>
      <c r="LA32" s="81">
        <v>13.0</v>
      </c>
      <c r="LB32" s="81">
        <v>4.0</v>
      </c>
      <c r="LC32" s="81">
        <v>3.0</v>
      </c>
      <c r="LD32" s="81">
        <v>53.0</v>
      </c>
      <c r="LE32" s="81">
        <v>53.0</v>
      </c>
      <c r="LF32" s="81">
        <v>136.0</v>
      </c>
      <c r="LG32" s="81">
        <v>35.0</v>
      </c>
      <c r="LH32" s="81">
        <v>146.0</v>
      </c>
      <c r="LI32" s="81">
        <v>7.2</v>
      </c>
      <c r="LJ32" s="81">
        <v>5.0</v>
      </c>
      <c r="LK32" s="81">
        <v>5.0</v>
      </c>
      <c r="LL32" s="81">
        <v>51.0</v>
      </c>
      <c r="LM32" s="81">
        <v>54.0</v>
      </c>
      <c r="LN32" s="89"/>
      <c r="LO32" s="82">
        <v>346.0</v>
      </c>
      <c r="LP32" s="82">
        <v>203.0</v>
      </c>
      <c r="LQ32" s="82">
        <v>111.0</v>
      </c>
      <c r="LR32" s="82">
        <v>73.0</v>
      </c>
      <c r="LS32" s="82">
        <v>337.0</v>
      </c>
      <c r="LT32" s="83">
        <v>49.0</v>
      </c>
      <c r="LU32" s="83">
        <v>4.0</v>
      </c>
      <c r="LV32" s="83">
        <v>142.0</v>
      </c>
      <c r="LW32" s="83">
        <v>91.0</v>
      </c>
      <c r="LX32" s="83">
        <v>52.0</v>
      </c>
      <c r="LY32" s="83">
        <v>50.0</v>
      </c>
      <c r="LZ32" s="83">
        <v>10.0</v>
      </c>
      <c r="MA32" s="83">
        <v>62.0</v>
      </c>
      <c r="MB32" s="83">
        <v>11.8</v>
      </c>
      <c r="MC32" s="83">
        <v>139.0</v>
      </c>
      <c r="MD32" s="83">
        <v>112.0</v>
      </c>
      <c r="ME32" s="83">
        <v>54.0</v>
      </c>
      <c r="MF32" s="83">
        <v>50.0</v>
      </c>
      <c r="MG32" s="83">
        <v>8.0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83">
        <v>40.0</v>
      </c>
      <c r="MM32" s="83">
        <v>38.0</v>
      </c>
      <c r="MN32" s="83">
        <v>5.0</v>
      </c>
      <c r="MO32" s="86"/>
      <c r="MP32" s="87"/>
      <c r="MQ32" s="87"/>
      <c r="MR32" s="87"/>
      <c r="MS32" s="87"/>
      <c r="MT32" s="83">
        <v>4.5</v>
      </c>
      <c r="MU32" s="83">
        <v>2.0</v>
      </c>
      <c r="MV32" s="83">
        <v>77.0</v>
      </c>
      <c r="MW32" s="83">
        <v>36.0</v>
      </c>
      <c r="MX32" s="83">
        <v>38.0</v>
      </c>
      <c r="MY32" s="88" t="s">
        <v>96</v>
      </c>
      <c r="MZ32" s="83">
        <v>5.0</v>
      </c>
      <c r="NA32" s="87"/>
      <c r="NB32" s="83">
        <v>16.2</v>
      </c>
      <c r="NC32" s="83">
        <v>6.4</v>
      </c>
      <c r="ND32" s="83">
        <v>294.0</v>
      </c>
      <c r="NE32" s="83">
        <v>36.0</v>
      </c>
      <c r="NF32" s="83">
        <v>50.0</v>
      </c>
      <c r="NG32" s="83">
        <v>48.0</v>
      </c>
      <c r="NH32" s="83">
        <v>6.0</v>
      </c>
      <c r="NI32" s="88"/>
      <c r="NJ32" s="88" t="s">
        <v>95</v>
      </c>
      <c r="NK32" s="88" t="s">
        <v>95</v>
      </c>
      <c r="NL32" s="88" t="s">
        <v>95</v>
      </c>
      <c r="NM32" s="88" t="s">
        <v>95</v>
      </c>
      <c r="NN32" s="83">
        <v>48.0</v>
      </c>
      <c r="NO32" s="83">
        <v>46.0</v>
      </c>
      <c r="NP32" s="83">
        <v>4.0</v>
      </c>
    </row>
    <row r="33" ht="14.25" customHeight="1">
      <c r="A33" s="49">
        <v>0.833333333333334</v>
      </c>
      <c r="B33" s="50"/>
      <c r="C33" s="51">
        <v>50.15</v>
      </c>
      <c r="D33" s="52">
        <v>341.0</v>
      </c>
      <c r="E33" s="53">
        <v>136.0</v>
      </c>
      <c r="F33" s="53">
        <v>73.0</v>
      </c>
      <c r="G33" s="53">
        <v>16.1</v>
      </c>
      <c r="H33" s="54"/>
      <c r="I33" s="53">
        <v>6.0</v>
      </c>
      <c r="J33" s="53">
        <v>53.0</v>
      </c>
      <c r="K33" s="53">
        <v>52.0</v>
      </c>
      <c r="L33" s="53">
        <v>141.0</v>
      </c>
      <c r="M33" s="53">
        <v>64.0</v>
      </c>
      <c r="N33" s="53">
        <v>15.9</v>
      </c>
      <c r="O33" s="54"/>
      <c r="P33" s="53">
        <v>6.0</v>
      </c>
      <c r="Q33" s="53">
        <v>56.0</v>
      </c>
      <c r="R33" s="53">
        <v>52.0</v>
      </c>
      <c r="S33" s="53">
        <v>346.6</v>
      </c>
      <c r="T33" s="53">
        <v>228.8</v>
      </c>
      <c r="U33" s="53">
        <v>138.5</v>
      </c>
      <c r="V33" s="54"/>
      <c r="W33" s="53">
        <v>379.4</v>
      </c>
      <c r="X33" s="55">
        <v>163.6</v>
      </c>
      <c r="Y33" s="53">
        <v>99.6</v>
      </c>
      <c r="Z33" s="54"/>
      <c r="AA33" s="53">
        <v>346.5</v>
      </c>
      <c r="AB33" s="53">
        <v>312.2</v>
      </c>
      <c r="AC33" s="53">
        <v>207.3</v>
      </c>
      <c r="AD33" s="54"/>
      <c r="AE33" s="53">
        <v>345.8</v>
      </c>
      <c r="AF33" s="53">
        <v>347.1</v>
      </c>
      <c r="AG33" s="53">
        <v>187.9</v>
      </c>
      <c r="AH33" s="54"/>
      <c r="AI33" s="53">
        <v>352.1</v>
      </c>
      <c r="AJ33" s="55">
        <v>363.4</v>
      </c>
      <c r="AK33" s="53">
        <v>232.2</v>
      </c>
      <c r="AL33" s="54"/>
      <c r="AM33" s="53">
        <v>344.7</v>
      </c>
      <c r="AN33" s="55">
        <v>386.1</v>
      </c>
      <c r="AO33" s="53">
        <v>220.4</v>
      </c>
      <c r="AP33" s="54"/>
      <c r="AQ33" s="53">
        <v>136.0</v>
      </c>
      <c r="AR33" s="54">
        <f t="shared" ref="AR33:AS33" si="53">F33</f>
        <v>73</v>
      </c>
      <c r="AS33" s="56">
        <f t="shared" si="53"/>
        <v>16.1</v>
      </c>
      <c r="AT33" s="54"/>
      <c r="AU33" s="54">
        <f t="shared" ref="AU33:AW33" si="54">L33</f>
        <v>141</v>
      </c>
      <c r="AV33" s="54">
        <f t="shared" si="54"/>
        <v>64</v>
      </c>
      <c r="AW33" s="54">
        <f t="shared" si="54"/>
        <v>15.9</v>
      </c>
      <c r="AX33" s="54"/>
      <c r="AY33" s="53">
        <v>136.0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91.0</v>
      </c>
      <c r="BK33" s="53">
        <v>63.0</v>
      </c>
      <c r="BL33" s="89"/>
      <c r="BM33" s="58">
        <v>346.0</v>
      </c>
      <c r="BN33" s="58">
        <v>147.0</v>
      </c>
      <c r="BO33" s="58">
        <v>107.0</v>
      </c>
      <c r="BP33" s="58">
        <v>5.4</v>
      </c>
      <c r="BQ33" s="59"/>
      <c r="BR33" s="58">
        <v>6.0</v>
      </c>
      <c r="BS33" s="58">
        <v>58.0</v>
      </c>
      <c r="BT33" s="58">
        <v>57.0</v>
      </c>
      <c r="BU33" s="59">
        <f t="shared" si="13"/>
        <v>346</v>
      </c>
      <c r="BV33" s="58">
        <v>353.0</v>
      </c>
      <c r="BW33" s="58">
        <v>205.0</v>
      </c>
      <c r="BX33" s="58">
        <v>31.0</v>
      </c>
      <c r="BY33" s="58">
        <v>338.0</v>
      </c>
      <c r="BZ33" s="58">
        <v>370.0</v>
      </c>
      <c r="CA33" s="58">
        <v>206.0</v>
      </c>
      <c r="CB33" s="58">
        <v>29.0</v>
      </c>
      <c r="CC33" s="58">
        <v>345.0</v>
      </c>
      <c r="CD33" s="58">
        <v>274.0</v>
      </c>
      <c r="CE33" s="58">
        <v>158.0</v>
      </c>
      <c r="CF33" s="58">
        <v>12.0</v>
      </c>
      <c r="CG33" s="58">
        <v>338.0</v>
      </c>
      <c r="CH33" s="58">
        <v>280.0</v>
      </c>
      <c r="CI33" s="58">
        <v>157.0</v>
      </c>
      <c r="CJ33" s="58">
        <v>9.0</v>
      </c>
      <c r="CK33" s="58">
        <v>352.0</v>
      </c>
      <c r="CL33" s="58">
        <v>156.0</v>
      </c>
      <c r="CM33" s="58">
        <v>105.0</v>
      </c>
      <c r="CN33" s="58">
        <v>8.0</v>
      </c>
      <c r="CO33" s="58">
        <v>335.0</v>
      </c>
      <c r="CP33" s="58">
        <v>319.0</v>
      </c>
      <c r="CQ33" s="58">
        <v>159.0</v>
      </c>
      <c r="CR33" s="58">
        <v>6.0</v>
      </c>
      <c r="CS33" s="58">
        <v>338.0</v>
      </c>
      <c r="CT33" s="58">
        <v>319.0</v>
      </c>
      <c r="CU33" s="58">
        <v>189.0</v>
      </c>
      <c r="CV33" s="58">
        <v>110.0</v>
      </c>
      <c r="CW33" s="58">
        <v>341.0</v>
      </c>
      <c r="CX33" s="58">
        <v>198.0</v>
      </c>
      <c r="CY33" s="58">
        <v>91.0</v>
      </c>
      <c r="CZ33" s="58">
        <v>59.0</v>
      </c>
      <c r="DA33" s="58">
        <v>327.0</v>
      </c>
      <c r="DB33" s="58">
        <v>207.0</v>
      </c>
      <c r="DC33" s="58">
        <v>93.0</v>
      </c>
      <c r="DD33" s="58">
        <v>63.0</v>
      </c>
      <c r="DE33" s="59">
        <f t="shared" si="6"/>
        <v>147</v>
      </c>
      <c r="DF33" s="58">
        <v>36.0</v>
      </c>
      <c r="DG33" s="59">
        <f t="shared" ref="DG33:DH33" si="55">BO33</f>
        <v>107</v>
      </c>
      <c r="DH33" s="59">
        <f t="shared" si="55"/>
        <v>5.4</v>
      </c>
      <c r="DI33" s="59"/>
      <c r="DJ33" s="58">
        <v>7.0</v>
      </c>
      <c r="DK33" s="58">
        <v>56.0</v>
      </c>
      <c r="DL33" s="58">
        <v>54.0</v>
      </c>
      <c r="DM33" s="89"/>
      <c r="DN33" s="61">
        <v>344.0</v>
      </c>
      <c r="DO33" s="61">
        <v>141.0</v>
      </c>
      <c r="DP33" s="61">
        <v>35.41</v>
      </c>
      <c r="DQ33" s="61">
        <v>20.52</v>
      </c>
      <c r="DR33" s="61">
        <v>3.43</v>
      </c>
      <c r="DS33" s="61">
        <v>8.0</v>
      </c>
      <c r="DT33" s="61">
        <v>44.0</v>
      </c>
      <c r="DU33" s="61">
        <v>44.0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344.0</v>
      </c>
      <c r="EF33" s="63">
        <v>139.0</v>
      </c>
      <c r="EG33" s="63">
        <v>71.0</v>
      </c>
      <c r="EH33" s="63">
        <v>3.0</v>
      </c>
      <c r="EI33" s="64"/>
      <c r="EJ33" s="63">
        <v>9.0</v>
      </c>
      <c r="EK33" s="63">
        <v>52.0</v>
      </c>
      <c r="EL33" s="63">
        <v>55.0</v>
      </c>
      <c r="EM33" s="64"/>
      <c r="EN33" s="63">
        <v>122.0</v>
      </c>
      <c r="EO33" s="63">
        <v>5.3</v>
      </c>
      <c r="EP33" s="64"/>
      <c r="EQ33" s="63">
        <v>9.0</v>
      </c>
      <c r="ER33" s="63">
        <v>53.0</v>
      </c>
      <c r="ES33" s="63">
        <v>55.0</v>
      </c>
      <c r="ET33" s="63">
        <v>344.0</v>
      </c>
      <c r="EU33" s="63">
        <v>236.0</v>
      </c>
      <c r="EV33" s="63">
        <v>138.3</v>
      </c>
      <c r="EW33" s="63">
        <v>-8.9</v>
      </c>
      <c r="EX33" s="63">
        <v>343.0</v>
      </c>
      <c r="EY33" s="63">
        <v>0.0</v>
      </c>
      <c r="EZ33" s="63">
        <v>0.0</v>
      </c>
      <c r="FA33" s="63">
        <v>0.0</v>
      </c>
      <c r="FB33" s="63">
        <v>342.0</v>
      </c>
      <c r="FC33" s="63">
        <v>237.0</v>
      </c>
      <c r="FD33" s="63">
        <v>138.8</v>
      </c>
      <c r="FE33" s="63">
        <v>-4.9</v>
      </c>
      <c r="FF33" s="63">
        <v>344.0</v>
      </c>
      <c r="FG33" s="63">
        <v>0.0</v>
      </c>
      <c r="FH33" s="63">
        <v>0.0</v>
      </c>
      <c r="FI33" s="63">
        <v>0.0</v>
      </c>
      <c r="FJ33" s="63">
        <v>342.0</v>
      </c>
      <c r="FK33" s="63">
        <v>229.0</v>
      </c>
      <c r="FL33" s="63">
        <v>133.0</v>
      </c>
      <c r="FM33" s="64"/>
      <c r="FN33" s="63">
        <v>344.0</v>
      </c>
      <c r="FO33" s="63">
        <v>209.0</v>
      </c>
      <c r="FP33" s="63">
        <v>133.8</v>
      </c>
      <c r="FQ33" s="63">
        <v>4.2</v>
      </c>
      <c r="FR33" s="63">
        <v>139.0</v>
      </c>
      <c r="FS33" s="63">
        <v>79.0</v>
      </c>
      <c r="FT33" s="63">
        <v>8.41</v>
      </c>
      <c r="FU33" s="64"/>
      <c r="FV33" s="63">
        <v>139.0</v>
      </c>
      <c r="FW33" s="64"/>
      <c r="FX33" s="64"/>
      <c r="FY33" s="64"/>
      <c r="FZ33" s="89"/>
      <c r="GA33" s="65">
        <v>344.0</v>
      </c>
      <c r="GB33" s="66">
        <v>367.67</v>
      </c>
      <c r="GC33" s="66">
        <v>230.75</v>
      </c>
      <c r="GD33" s="66">
        <v>11.47</v>
      </c>
      <c r="GE33" s="66">
        <v>344.0</v>
      </c>
      <c r="GF33" s="66">
        <v>388.48</v>
      </c>
      <c r="GG33" s="66">
        <v>226.98</v>
      </c>
      <c r="GH33" s="66">
        <v>15.5</v>
      </c>
      <c r="GI33" s="66">
        <v>344.0</v>
      </c>
      <c r="GJ33" s="66">
        <v>229.04</v>
      </c>
      <c r="GK33" s="66">
        <v>-133.68</v>
      </c>
      <c r="GL33" s="66">
        <v>-10.22</v>
      </c>
      <c r="GM33" s="66">
        <v>344.0</v>
      </c>
      <c r="GN33" s="66">
        <v>210.28</v>
      </c>
      <c r="GO33" s="66">
        <v>-133.43</v>
      </c>
      <c r="GP33" s="66">
        <v>-17.84</v>
      </c>
      <c r="GQ33" s="66">
        <v>344.0</v>
      </c>
      <c r="GR33" s="66">
        <v>150.06</v>
      </c>
      <c r="GS33" s="66">
        <v>-95.23</v>
      </c>
      <c r="GT33" s="66">
        <v>0.0</v>
      </c>
      <c r="GU33" s="66">
        <v>344.0</v>
      </c>
      <c r="GV33" s="66">
        <v>164.12</v>
      </c>
      <c r="GW33" s="66">
        <v>-94.48</v>
      </c>
      <c r="GX33" s="66">
        <v>0.0</v>
      </c>
      <c r="GY33" s="89"/>
      <c r="GZ33" s="97" t="s">
        <v>91</v>
      </c>
      <c r="HA33" s="97" t="s">
        <v>92</v>
      </c>
      <c r="HB33" s="98">
        <v>112.0</v>
      </c>
      <c r="HC33" s="98">
        <v>5.6</v>
      </c>
      <c r="HD33" s="98">
        <v>2.24</v>
      </c>
      <c r="HE33" s="98">
        <v>8.0</v>
      </c>
      <c r="HF33" s="99">
        <v>59.0</v>
      </c>
      <c r="HG33" s="99">
        <v>55.0</v>
      </c>
      <c r="HH33" s="97" t="s">
        <v>91</v>
      </c>
      <c r="HI33" s="97" t="s">
        <v>92</v>
      </c>
      <c r="HJ33" s="98">
        <v>130.0</v>
      </c>
      <c r="HK33" s="98">
        <v>6.5</v>
      </c>
      <c r="HL33" s="98">
        <v>2.6</v>
      </c>
      <c r="HM33" s="98">
        <v>5.0</v>
      </c>
      <c r="HN33" s="99">
        <v>62.0</v>
      </c>
      <c r="HO33" s="99">
        <v>62.0</v>
      </c>
      <c r="HP33" s="97" t="s">
        <v>91</v>
      </c>
      <c r="HQ33" s="97" t="s">
        <v>92</v>
      </c>
      <c r="HR33" s="98">
        <v>190.0</v>
      </c>
      <c r="HS33" s="98">
        <v>9.5</v>
      </c>
      <c r="HT33" s="98">
        <v>4.75</v>
      </c>
      <c r="HU33" s="99">
        <v>7.0</v>
      </c>
      <c r="HV33" s="99">
        <v>60.0</v>
      </c>
      <c r="HW33" s="99">
        <v>60.0</v>
      </c>
      <c r="HX33" s="89"/>
      <c r="HY33" s="72">
        <v>135.0</v>
      </c>
      <c r="HZ33" s="72">
        <v>33.0</v>
      </c>
      <c r="IA33" s="72">
        <v>36.0</v>
      </c>
      <c r="IB33" s="72">
        <v>1.8</v>
      </c>
      <c r="IC33" s="73"/>
      <c r="ID33" s="72">
        <v>2.0</v>
      </c>
      <c r="IE33" s="72">
        <v>72.0</v>
      </c>
      <c r="IF33" s="72">
        <v>52.0</v>
      </c>
      <c r="IG33" s="89"/>
      <c r="IH33" s="74">
        <v>141.0</v>
      </c>
      <c r="II33" s="74">
        <v>33.2</v>
      </c>
      <c r="IJ33" s="74">
        <v>183.0</v>
      </c>
      <c r="IK33" s="74">
        <v>9.3</v>
      </c>
      <c r="IL33" s="74">
        <v>10.4</v>
      </c>
      <c r="IM33" s="74">
        <v>4.0</v>
      </c>
      <c r="IN33" s="75">
        <v>44.0</v>
      </c>
      <c r="IO33" s="75">
        <v>42.0</v>
      </c>
      <c r="IP33" s="74">
        <v>141.0</v>
      </c>
      <c r="IQ33" s="74">
        <v>35.4</v>
      </c>
      <c r="IR33" s="74">
        <v>4.0</v>
      </c>
      <c r="IS33" s="74">
        <v>0.1</v>
      </c>
      <c r="IT33" s="74">
        <v>0.2</v>
      </c>
      <c r="IU33" s="74">
        <v>12.0</v>
      </c>
      <c r="IV33" s="74">
        <v>48.0</v>
      </c>
      <c r="IW33" s="74">
        <v>46.0</v>
      </c>
      <c r="IX33" s="89"/>
      <c r="IY33" s="76">
        <v>141.1</v>
      </c>
      <c r="IZ33" s="76">
        <v>35.49</v>
      </c>
      <c r="JA33" s="76">
        <v>392.78</v>
      </c>
      <c r="JB33" s="76">
        <v>19.63</v>
      </c>
      <c r="JC33" s="76">
        <v>2.55</v>
      </c>
      <c r="JD33" s="76">
        <v>3.0</v>
      </c>
      <c r="JE33" s="76">
        <v>47.18</v>
      </c>
      <c r="JF33" s="76">
        <v>47.37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140.0</v>
      </c>
      <c r="JQ33" s="78">
        <v>33.0</v>
      </c>
      <c r="JR33" s="78">
        <v>0.0</v>
      </c>
      <c r="JS33" s="78">
        <v>0.0</v>
      </c>
      <c r="JT33" s="78">
        <v>0.0</v>
      </c>
      <c r="JU33" s="78">
        <v>2.0</v>
      </c>
      <c r="JV33" s="78">
        <v>43.0</v>
      </c>
      <c r="JW33" s="78">
        <v>43.0</v>
      </c>
      <c r="JX33" s="78">
        <v>140.0</v>
      </c>
      <c r="JY33" s="78">
        <v>34.8</v>
      </c>
      <c r="JZ33" s="78">
        <v>122.0</v>
      </c>
      <c r="KA33" s="78">
        <v>6.6</v>
      </c>
      <c r="KB33" s="78">
        <v>2.5</v>
      </c>
      <c r="KC33" s="78">
        <v>2.0</v>
      </c>
      <c r="KD33" s="78">
        <v>52.0</v>
      </c>
      <c r="KE33" s="78">
        <v>52.0</v>
      </c>
      <c r="KF33" s="89"/>
      <c r="KG33" s="79" t="s">
        <v>94</v>
      </c>
      <c r="KH33" s="79" t="s">
        <v>94</v>
      </c>
      <c r="KI33" s="79" t="s">
        <v>94</v>
      </c>
      <c r="KJ33" s="79" t="s">
        <v>94</v>
      </c>
      <c r="KK33" s="80"/>
      <c r="KL33" s="79">
        <v>1.0</v>
      </c>
      <c r="KM33" s="79" t="s">
        <v>94</v>
      </c>
      <c r="KN33" s="79" t="s">
        <v>94</v>
      </c>
      <c r="KO33" s="79">
        <v>140.0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50.0</v>
      </c>
      <c r="KV33" s="79">
        <v>48.0</v>
      </c>
      <c r="KW33" s="89"/>
      <c r="KX33" s="81">
        <v>134.0</v>
      </c>
      <c r="KY33" s="81">
        <v>34.0</v>
      </c>
      <c r="KZ33" s="81">
        <v>261.0</v>
      </c>
      <c r="LA33" s="81">
        <v>12.8</v>
      </c>
      <c r="LB33" s="81">
        <v>4.0</v>
      </c>
      <c r="LC33" s="81">
        <v>3.0</v>
      </c>
      <c r="LD33" s="81">
        <v>53.0</v>
      </c>
      <c r="LE33" s="81">
        <v>53.0</v>
      </c>
      <c r="LF33" s="81">
        <v>134.0</v>
      </c>
      <c r="LG33" s="81">
        <v>34.0</v>
      </c>
      <c r="LH33" s="81">
        <v>208.0</v>
      </c>
      <c r="LI33" s="81">
        <v>10.2</v>
      </c>
      <c r="LJ33" s="81">
        <v>5.0</v>
      </c>
      <c r="LK33" s="81">
        <v>5.0</v>
      </c>
      <c r="LL33" s="81">
        <v>51.0</v>
      </c>
      <c r="LM33" s="81">
        <v>54.0</v>
      </c>
      <c r="LN33" s="89"/>
      <c r="LO33" s="82">
        <v>345.0</v>
      </c>
      <c r="LP33" s="82">
        <v>207.0</v>
      </c>
      <c r="LQ33" s="82">
        <v>113.0</v>
      </c>
      <c r="LR33" s="82">
        <v>74.0</v>
      </c>
      <c r="LS33" s="82">
        <v>336.0</v>
      </c>
      <c r="LT33" s="82">
        <v>53.0</v>
      </c>
      <c r="LU33" s="82">
        <v>5.9</v>
      </c>
      <c r="LV33" s="82">
        <v>142.0</v>
      </c>
      <c r="LW33" s="82">
        <v>98.0</v>
      </c>
      <c r="LX33" s="82">
        <v>52.0</v>
      </c>
      <c r="LY33" s="82">
        <v>49.0</v>
      </c>
      <c r="LZ33" s="82">
        <v>10.0</v>
      </c>
      <c r="MA33" s="82">
        <v>60.0</v>
      </c>
      <c r="MB33" s="82">
        <v>13.1</v>
      </c>
      <c r="MC33" s="82">
        <v>139.0</v>
      </c>
      <c r="MD33" s="82">
        <v>109.0</v>
      </c>
      <c r="ME33" s="82">
        <v>54.0</v>
      </c>
      <c r="MF33" s="82">
        <v>50.0</v>
      </c>
      <c r="MG33" s="82">
        <v>8.0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83">
        <v>40.0</v>
      </c>
      <c r="MM33" s="83">
        <v>38.0</v>
      </c>
      <c r="MN33" s="83">
        <v>5.0</v>
      </c>
      <c r="MO33" s="86"/>
      <c r="MP33" s="87"/>
      <c r="MQ33" s="87"/>
      <c r="MR33" s="87"/>
      <c r="MS33" s="87"/>
      <c r="MT33" s="82">
        <v>4.7</v>
      </c>
      <c r="MU33" s="82">
        <v>2.0</v>
      </c>
      <c r="MV33" s="82">
        <v>80.0</v>
      </c>
      <c r="MW33" s="82">
        <v>36.0</v>
      </c>
      <c r="MX33" s="82">
        <v>38.0</v>
      </c>
      <c r="MY33" s="82" t="s">
        <v>96</v>
      </c>
      <c r="MZ33" s="82">
        <v>5.0</v>
      </c>
      <c r="NA33" s="87"/>
      <c r="NB33" s="82">
        <v>16.5</v>
      </c>
      <c r="NC33" s="82">
        <v>5.7</v>
      </c>
      <c r="ND33" s="82">
        <v>294.0</v>
      </c>
      <c r="NE33" s="82">
        <v>36.0</v>
      </c>
      <c r="NF33" s="82">
        <v>49.0</v>
      </c>
      <c r="NG33" s="82">
        <v>48.0</v>
      </c>
      <c r="NH33" s="82">
        <v>6.0</v>
      </c>
      <c r="NI33" s="87"/>
      <c r="NJ33" s="88" t="s">
        <v>95</v>
      </c>
      <c r="NK33" s="88" t="s">
        <v>95</v>
      </c>
      <c r="NL33" s="88" t="s">
        <v>95</v>
      </c>
      <c r="NM33" s="88" t="s">
        <v>95</v>
      </c>
      <c r="NN33" s="83">
        <v>48.0</v>
      </c>
      <c r="NO33" s="83">
        <v>46.0</v>
      </c>
      <c r="NP33" s="83">
        <v>4.0</v>
      </c>
    </row>
    <row r="34" ht="14.25" customHeight="1">
      <c r="A34" s="49">
        <v>0.875</v>
      </c>
      <c r="B34" s="50"/>
      <c r="C34" s="51">
        <v>50.29</v>
      </c>
      <c r="D34" s="52">
        <v>342.0</v>
      </c>
      <c r="E34" s="53">
        <v>136.0</v>
      </c>
      <c r="F34" s="53">
        <v>52.0</v>
      </c>
      <c r="G34" s="53">
        <v>11.1</v>
      </c>
      <c r="H34" s="54"/>
      <c r="I34" s="53">
        <v>6.0</v>
      </c>
      <c r="J34" s="53">
        <v>53.0</v>
      </c>
      <c r="K34" s="53">
        <v>52.0</v>
      </c>
      <c r="L34" s="53">
        <v>141.0</v>
      </c>
      <c r="M34" s="53">
        <v>74.0</v>
      </c>
      <c r="N34" s="53">
        <v>18.8</v>
      </c>
      <c r="O34" s="54"/>
      <c r="P34" s="53">
        <v>6.0</v>
      </c>
      <c r="Q34" s="53">
        <v>56.0</v>
      </c>
      <c r="R34" s="53">
        <v>52.0</v>
      </c>
      <c r="S34" s="53">
        <v>347.1</v>
      </c>
      <c r="T34" s="53">
        <v>208.4</v>
      </c>
      <c r="U34" s="53">
        <v>122.6</v>
      </c>
      <c r="V34" s="54"/>
      <c r="W34" s="53">
        <v>380.5</v>
      </c>
      <c r="X34" s="55">
        <v>166.5</v>
      </c>
      <c r="Y34" s="53">
        <v>100.9</v>
      </c>
      <c r="Z34" s="54"/>
      <c r="AA34" s="53">
        <v>347.7</v>
      </c>
      <c r="AB34" s="53">
        <v>306.2</v>
      </c>
      <c r="AC34" s="53">
        <v>205.8</v>
      </c>
      <c r="AD34" s="54"/>
      <c r="AE34" s="53">
        <v>347.2</v>
      </c>
      <c r="AF34" s="53">
        <v>342.1</v>
      </c>
      <c r="AG34" s="53">
        <v>187.2</v>
      </c>
      <c r="AH34" s="54"/>
      <c r="AI34" s="53">
        <v>353.4</v>
      </c>
      <c r="AJ34" s="55">
        <v>341.8</v>
      </c>
      <c r="AK34" s="53">
        <v>219.4</v>
      </c>
      <c r="AL34" s="54"/>
      <c r="AM34" s="53">
        <v>346.1</v>
      </c>
      <c r="AN34" s="55">
        <v>362.6</v>
      </c>
      <c r="AO34" s="53">
        <v>209.3</v>
      </c>
      <c r="AP34" s="54"/>
      <c r="AQ34" s="53">
        <v>136.0</v>
      </c>
      <c r="AR34" s="54">
        <f t="shared" ref="AR34:AS34" si="56">F34</f>
        <v>52</v>
      </c>
      <c r="AS34" s="56">
        <f t="shared" si="56"/>
        <v>11.1</v>
      </c>
      <c r="AT34" s="54"/>
      <c r="AU34" s="54">
        <f t="shared" ref="AU34:AW34" si="57">L34</f>
        <v>141</v>
      </c>
      <c r="AV34" s="54">
        <f t="shared" si="57"/>
        <v>74</v>
      </c>
      <c r="AW34" s="54">
        <f t="shared" si="57"/>
        <v>18.8</v>
      </c>
      <c r="AX34" s="54"/>
      <c r="AY34" s="53">
        <v>136.0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91.0</v>
      </c>
      <c r="BK34" s="53">
        <v>63.0</v>
      </c>
      <c r="BL34" s="89"/>
      <c r="BM34" s="58">
        <v>345.0</v>
      </c>
      <c r="BN34" s="58">
        <v>147.0</v>
      </c>
      <c r="BO34" s="58">
        <v>199.0</v>
      </c>
      <c r="BP34" s="58">
        <v>9.95</v>
      </c>
      <c r="BQ34" s="59"/>
      <c r="BR34" s="58">
        <v>6.0</v>
      </c>
      <c r="BS34" s="58">
        <v>56.0</v>
      </c>
      <c r="BT34" s="58">
        <v>56.0</v>
      </c>
      <c r="BU34" s="58">
        <v>345.0</v>
      </c>
      <c r="BV34" s="58">
        <v>346.0</v>
      </c>
      <c r="BW34" s="58">
        <v>204.0</v>
      </c>
      <c r="BX34" s="58">
        <v>31.0</v>
      </c>
      <c r="BY34" s="58">
        <v>338.0</v>
      </c>
      <c r="BZ34" s="58">
        <v>370.0</v>
      </c>
      <c r="CA34" s="58">
        <v>206.0</v>
      </c>
      <c r="CB34" s="58">
        <v>30.0</v>
      </c>
      <c r="CC34" s="58">
        <v>345.0</v>
      </c>
      <c r="CD34" s="58">
        <v>270.0</v>
      </c>
      <c r="CE34" s="58">
        <v>156.0</v>
      </c>
      <c r="CF34" s="58">
        <v>8.0</v>
      </c>
      <c r="CG34" s="58">
        <v>338.0</v>
      </c>
      <c r="CH34" s="58">
        <v>278.0</v>
      </c>
      <c r="CI34" s="58">
        <v>155.0</v>
      </c>
      <c r="CJ34" s="58">
        <v>9.0</v>
      </c>
      <c r="CK34" s="58">
        <v>351.0</v>
      </c>
      <c r="CL34" s="58">
        <v>154.0</v>
      </c>
      <c r="CM34" s="58">
        <v>103.0</v>
      </c>
      <c r="CN34" s="58">
        <v>5.0</v>
      </c>
      <c r="CO34" s="58">
        <v>335.0</v>
      </c>
      <c r="CP34" s="58">
        <v>321.0</v>
      </c>
      <c r="CQ34" s="58">
        <v>158.0</v>
      </c>
      <c r="CR34" s="58">
        <v>3.0</v>
      </c>
      <c r="CS34" s="58">
        <v>338.0</v>
      </c>
      <c r="CT34" s="58">
        <v>317.0</v>
      </c>
      <c r="CU34" s="58">
        <v>189.0</v>
      </c>
      <c r="CV34" s="58">
        <v>106.0</v>
      </c>
      <c r="CW34" s="58">
        <v>339.0</v>
      </c>
      <c r="CX34" s="58">
        <v>198.0</v>
      </c>
      <c r="CY34" s="58">
        <v>91.0</v>
      </c>
      <c r="CZ34" s="58">
        <v>59.0</v>
      </c>
      <c r="DA34" s="58">
        <v>327.0</v>
      </c>
      <c r="DB34" s="58">
        <v>206.0</v>
      </c>
      <c r="DC34" s="58">
        <v>93.0</v>
      </c>
      <c r="DD34" s="58">
        <v>62.0</v>
      </c>
      <c r="DE34" s="59">
        <f t="shared" si="6"/>
        <v>147</v>
      </c>
      <c r="DF34" s="58">
        <v>36.0</v>
      </c>
      <c r="DG34" s="59">
        <f t="shared" ref="DG34:DH34" si="58">BO34</f>
        <v>199</v>
      </c>
      <c r="DH34" s="59">
        <f t="shared" si="58"/>
        <v>9.95</v>
      </c>
      <c r="DI34" s="59"/>
      <c r="DJ34" s="58">
        <v>7.0</v>
      </c>
      <c r="DK34" s="58">
        <v>55.0</v>
      </c>
      <c r="DL34" s="58">
        <v>53.0</v>
      </c>
      <c r="DM34" s="89"/>
      <c r="DN34" s="61">
        <v>344.0</v>
      </c>
      <c r="DO34" s="61">
        <v>141.0</v>
      </c>
      <c r="DP34" s="61">
        <v>28.33</v>
      </c>
      <c r="DQ34" s="61">
        <v>16.42</v>
      </c>
      <c r="DR34" s="61">
        <v>2.38</v>
      </c>
      <c r="DS34" s="61">
        <v>8.0</v>
      </c>
      <c r="DT34" s="61">
        <v>44.0</v>
      </c>
      <c r="DU34" s="61">
        <v>48.0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345.0</v>
      </c>
      <c r="EF34" s="63">
        <v>139.0</v>
      </c>
      <c r="EG34" s="63">
        <v>71.0</v>
      </c>
      <c r="EH34" s="63">
        <v>3.0</v>
      </c>
      <c r="EI34" s="64"/>
      <c r="EJ34" s="63">
        <v>9.0</v>
      </c>
      <c r="EK34" s="63">
        <v>52.0</v>
      </c>
      <c r="EL34" s="63">
        <v>55.0</v>
      </c>
      <c r="EM34" s="64"/>
      <c r="EN34" s="63">
        <v>121.0</v>
      </c>
      <c r="EO34" s="63">
        <v>5.3</v>
      </c>
      <c r="EP34" s="64"/>
      <c r="EQ34" s="63">
        <v>9.0</v>
      </c>
      <c r="ER34" s="63">
        <v>52.0</v>
      </c>
      <c r="ES34" s="63">
        <v>55.0</v>
      </c>
      <c r="ET34" s="63">
        <v>345.0</v>
      </c>
      <c r="EU34" s="63">
        <v>236.0</v>
      </c>
      <c r="EV34" s="63">
        <v>138.2</v>
      </c>
      <c r="EW34" s="63">
        <v>-8.3</v>
      </c>
      <c r="EX34" s="63">
        <v>344.0</v>
      </c>
      <c r="EY34" s="63">
        <v>0.0</v>
      </c>
      <c r="EZ34" s="63">
        <v>0.0</v>
      </c>
      <c r="FA34" s="63">
        <v>0.0</v>
      </c>
      <c r="FB34" s="63">
        <v>343.0</v>
      </c>
      <c r="FC34" s="63">
        <v>237.0</v>
      </c>
      <c r="FD34" s="63">
        <v>138.5</v>
      </c>
      <c r="FE34" s="63">
        <v>-5.2</v>
      </c>
      <c r="FF34" s="63">
        <v>343.0</v>
      </c>
      <c r="FG34" s="63">
        <v>0.0</v>
      </c>
      <c r="FH34" s="63">
        <v>0.0</v>
      </c>
      <c r="FI34" s="63">
        <v>0.0</v>
      </c>
      <c r="FJ34" s="63">
        <v>343.0</v>
      </c>
      <c r="FK34" s="63">
        <v>221.0</v>
      </c>
      <c r="FL34" s="63">
        <v>128.6</v>
      </c>
      <c r="FM34" s="64"/>
      <c r="FN34" s="63">
        <v>345.0</v>
      </c>
      <c r="FO34" s="63">
        <v>202.0</v>
      </c>
      <c r="FP34" s="63">
        <v>129.3</v>
      </c>
      <c r="FQ34" s="63">
        <v>1.9</v>
      </c>
      <c r="FR34" s="63">
        <v>139.0</v>
      </c>
      <c r="FS34" s="63">
        <v>100.0</v>
      </c>
      <c r="FT34" s="63">
        <v>17.11</v>
      </c>
      <c r="FU34" s="64"/>
      <c r="FV34" s="63">
        <v>139.0</v>
      </c>
      <c r="FW34" s="64"/>
      <c r="FX34" s="64"/>
      <c r="FY34" s="64"/>
      <c r="FZ34" s="89"/>
      <c r="GA34" s="100">
        <v>345.0</v>
      </c>
      <c r="GB34" s="101">
        <v>350.35</v>
      </c>
      <c r="GC34" s="101">
        <v>222.71</v>
      </c>
      <c r="GD34" s="101">
        <v>8.12</v>
      </c>
      <c r="GE34" s="101">
        <v>345.0</v>
      </c>
      <c r="GF34" s="101">
        <v>374.02</v>
      </c>
      <c r="GG34" s="101">
        <v>219.44</v>
      </c>
      <c r="GH34" s="101">
        <v>10.72</v>
      </c>
      <c r="GI34" s="101">
        <v>345.0</v>
      </c>
      <c r="GJ34" s="101">
        <v>219.81</v>
      </c>
      <c r="GK34" s="101">
        <v>-128.57</v>
      </c>
      <c r="GL34" s="101">
        <v>-9.3</v>
      </c>
      <c r="GM34" s="101">
        <v>345.0</v>
      </c>
      <c r="GN34" s="101">
        <v>201.05</v>
      </c>
      <c r="GO34" s="101">
        <v>-128.4</v>
      </c>
      <c r="GP34" s="101">
        <v>-15.91</v>
      </c>
      <c r="GQ34" s="101">
        <v>345.0</v>
      </c>
      <c r="GR34" s="101">
        <v>146.1</v>
      </c>
      <c r="GS34" s="101">
        <v>-92.89</v>
      </c>
      <c r="GT34" s="101">
        <v>4.44</v>
      </c>
      <c r="GU34" s="101">
        <v>345.0</v>
      </c>
      <c r="GV34" s="101">
        <v>161.19</v>
      </c>
      <c r="GW34" s="101">
        <v>-92.47</v>
      </c>
      <c r="GX34" s="101">
        <v>0.0</v>
      </c>
      <c r="GY34" s="89"/>
      <c r="GZ34" s="97" t="s">
        <v>91</v>
      </c>
      <c r="HA34" s="97" t="s">
        <v>92</v>
      </c>
      <c r="HB34" s="98">
        <v>152.0</v>
      </c>
      <c r="HC34" s="98">
        <v>7.6</v>
      </c>
      <c r="HD34" s="98">
        <v>3.04</v>
      </c>
      <c r="HE34" s="98">
        <v>8.0</v>
      </c>
      <c r="HF34" s="99">
        <v>57.0</v>
      </c>
      <c r="HG34" s="99">
        <v>53.0</v>
      </c>
      <c r="HH34" s="97" t="s">
        <v>91</v>
      </c>
      <c r="HI34" s="97" t="s">
        <v>92</v>
      </c>
      <c r="HJ34" s="98">
        <v>125.0</v>
      </c>
      <c r="HK34" s="98">
        <v>6.25</v>
      </c>
      <c r="HL34" s="98">
        <v>2.5</v>
      </c>
      <c r="HM34" s="98">
        <v>5.0</v>
      </c>
      <c r="HN34" s="99">
        <v>60.0</v>
      </c>
      <c r="HO34" s="99">
        <v>60.0</v>
      </c>
      <c r="HP34" s="97" t="s">
        <v>91</v>
      </c>
      <c r="HQ34" s="97" t="s">
        <v>92</v>
      </c>
      <c r="HR34" s="98">
        <v>93.0</v>
      </c>
      <c r="HS34" s="98">
        <v>4.65</v>
      </c>
      <c r="HT34" s="98">
        <v>2.325</v>
      </c>
      <c r="HU34" s="99">
        <v>7.0</v>
      </c>
      <c r="HV34" s="99">
        <v>60.0</v>
      </c>
      <c r="HW34" s="99">
        <v>60.0</v>
      </c>
      <c r="HX34" s="89"/>
      <c r="HY34" s="72">
        <v>135.0</v>
      </c>
      <c r="HZ34" s="72">
        <v>33.0</v>
      </c>
      <c r="IA34" s="72">
        <v>92.0</v>
      </c>
      <c r="IB34" s="72">
        <v>4.6</v>
      </c>
      <c r="IC34" s="73"/>
      <c r="ID34" s="72">
        <v>2.0</v>
      </c>
      <c r="IE34" s="72">
        <v>70.0</v>
      </c>
      <c r="IF34" s="72">
        <v>50.0</v>
      </c>
      <c r="IG34" s="89"/>
      <c r="IH34" s="74">
        <v>140.0</v>
      </c>
      <c r="II34" s="74">
        <v>33.0</v>
      </c>
      <c r="IJ34" s="74">
        <v>189.0</v>
      </c>
      <c r="IK34" s="74">
        <v>9.8</v>
      </c>
      <c r="IL34" s="74">
        <v>10.5</v>
      </c>
      <c r="IM34" s="74">
        <v>4.0</v>
      </c>
      <c r="IN34" s="75">
        <v>43.0</v>
      </c>
      <c r="IO34" s="75">
        <v>41.0</v>
      </c>
      <c r="IP34" s="74">
        <v>140.0</v>
      </c>
      <c r="IQ34" s="74">
        <v>35.1</v>
      </c>
      <c r="IR34" s="74">
        <v>4.0</v>
      </c>
      <c r="IS34" s="74">
        <v>0.1</v>
      </c>
      <c r="IT34" s="74">
        <v>0.2</v>
      </c>
      <c r="IU34" s="74">
        <v>12.0</v>
      </c>
      <c r="IV34" s="74">
        <v>48.0</v>
      </c>
      <c r="IW34" s="74">
        <v>46.0</v>
      </c>
      <c r="IX34" s="89"/>
      <c r="IY34" s="76">
        <v>141.2</v>
      </c>
      <c r="IZ34" s="76">
        <v>35.62</v>
      </c>
      <c r="JA34" s="76">
        <v>372.2</v>
      </c>
      <c r="JB34" s="76">
        <v>18.61</v>
      </c>
      <c r="JC34" s="76">
        <v>4.65</v>
      </c>
      <c r="JD34" s="76">
        <v>3.0</v>
      </c>
      <c r="JE34" s="76">
        <v>50.33</v>
      </c>
      <c r="JF34" s="76">
        <v>46.47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32.5</v>
      </c>
      <c r="JR34" s="78">
        <v>0.0</v>
      </c>
      <c r="JS34" s="78">
        <v>0.0</v>
      </c>
      <c r="JT34" s="78">
        <v>0.0</v>
      </c>
      <c r="JU34" s="78">
        <v>2.0</v>
      </c>
      <c r="JV34" s="78">
        <v>42.0</v>
      </c>
      <c r="JW34" s="78">
        <v>41.0</v>
      </c>
      <c r="JX34" s="78">
        <v>138.0</v>
      </c>
      <c r="JY34" s="78">
        <v>34.5</v>
      </c>
      <c r="JZ34" s="78">
        <v>119.0</v>
      </c>
      <c r="KA34" s="78">
        <v>6.4</v>
      </c>
      <c r="KB34" s="78">
        <v>2.2</v>
      </c>
      <c r="KC34" s="78">
        <v>2.0</v>
      </c>
      <c r="KD34" s="78">
        <v>49.0</v>
      </c>
      <c r="KE34" s="78">
        <v>48.0</v>
      </c>
      <c r="KF34" s="89"/>
      <c r="KG34" s="79" t="s">
        <v>94</v>
      </c>
      <c r="KH34" s="79" t="s">
        <v>94</v>
      </c>
      <c r="KI34" s="79" t="s">
        <v>94</v>
      </c>
      <c r="KJ34" s="79" t="s">
        <v>94</v>
      </c>
      <c r="KK34" s="80"/>
      <c r="KL34" s="79">
        <v>1.0</v>
      </c>
      <c r="KM34" s="79" t="s">
        <v>94</v>
      </c>
      <c r="KN34" s="79" t="s">
        <v>94</v>
      </c>
      <c r="KO34" s="79">
        <v>137.0</v>
      </c>
      <c r="KP34" s="79">
        <v>33.0</v>
      </c>
      <c r="KQ34" s="79">
        <v>110.0</v>
      </c>
      <c r="KR34" s="79">
        <v>6.2</v>
      </c>
      <c r="KS34" s="80"/>
      <c r="KT34" s="79">
        <v>1.0</v>
      </c>
      <c r="KU34" s="79">
        <v>50.0</v>
      </c>
      <c r="KV34" s="79">
        <v>48.0</v>
      </c>
      <c r="KW34" s="89"/>
      <c r="KX34" s="81">
        <v>130.0</v>
      </c>
      <c r="KY34" s="81">
        <v>33.0</v>
      </c>
      <c r="KZ34" s="81">
        <v>228.0</v>
      </c>
      <c r="LA34" s="81">
        <v>11.2</v>
      </c>
      <c r="LB34" s="81">
        <v>3.8</v>
      </c>
      <c r="LC34" s="81">
        <v>3.0</v>
      </c>
      <c r="LD34" s="81">
        <v>51.0</v>
      </c>
      <c r="LE34" s="81">
        <v>52.0</v>
      </c>
      <c r="LF34" s="81">
        <v>130.0</v>
      </c>
      <c r="LG34" s="81">
        <v>33.0</v>
      </c>
      <c r="LH34" s="81">
        <v>316.0</v>
      </c>
      <c r="LI34" s="81">
        <v>15.5</v>
      </c>
      <c r="LJ34" s="81">
        <v>5.0</v>
      </c>
      <c r="LK34" s="81">
        <v>5.0</v>
      </c>
      <c r="LL34" s="81">
        <v>50.0</v>
      </c>
      <c r="LM34" s="81">
        <v>52.0</v>
      </c>
      <c r="LN34" s="89"/>
      <c r="LO34" s="82">
        <v>344.0</v>
      </c>
      <c r="LP34" s="82">
        <v>224.0</v>
      </c>
      <c r="LQ34" s="82">
        <v>117.0</v>
      </c>
      <c r="LR34" s="82">
        <v>73.0</v>
      </c>
      <c r="LS34" s="82">
        <v>335.0</v>
      </c>
      <c r="LT34" s="83">
        <v>57.0</v>
      </c>
      <c r="LU34" s="83">
        <v>9.3</v>
      </c>
      <c r="LV34" s="83">
        <v>141.0</v>
      </c>
      <c r="LW34" s="83">
        <v>110.0</v>
      </c>
      <c r="LX34" s="83">
        <v>52.0</v>
      </c>
      <c r="LY34" s="83">
        <v>49.0</v>
      </c>
      <c r="LZ34" s="83">
        <v>10.0</v>
      </c>
      <c r="MA34" s="83">
        <v>60.0</v>
      </c>
      <c r="MB34" s="83">
        <v>13.9</v>
      </c>
      <c r="MC34" s="83">
        <v>139.0</v>
      </c>
      <c r="MD34" s="83">
        <v>114.0</v>
      </c>
      <c r="ME34" s="83">
        <v>53.0</v>
      </c>
      <c r="MF34" s="83">
        <v>49.0</v>
      </c>
      <c r="MG34" s="83">
        <v>8.0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83">
        <v>40.0</v>
      </c>
      <c r="MM34" s="83">
        <v>38.0</v>
      </c>
      <c r="MN34" s="83">
        <v>5.0</v>
      </c>
      <c r="MO34" s="86"/>
      <c r="MP34" s="87"/>
      <c r="MQ34" s="87"/>
      <c r="MR34" s="87"/>
      <c r="MS34" s="87"/>
      <c r="MT34" s="83">
        <v>4.4</v>
      </c>
      <c r="MU34" s="83">
        <v>2.0</v>
      </c>
      <c r="MV34" s="83">
        <v>74.0</v>
      </c>
      <c r="MW34" s="83">
        <v>36.0</v>
      </c>
      <c r="MX34" s="83">
        <v>36.0</v>
      </c>
      <c r="MY34" s="88" t="s">
        <v>96</v>
      </c>
      <c r="MZ34" s="83">
        <v>5.0</v>
      </c>
      <c r="NA34" s="87"/>
      <c r="NB34" s="83">
        <v>16.7</v>
      </c>
      <c r="NC34" s="83">
        <v>5.3</v>
      </c>
      <c r="ND34" s="83">
        <v>297.0</v>
      </c>
      <c r="NE34" s="83">
        <v>36.0</v>
      </c>
      <c r="NF34" s="83">
        <v>50.0</v>
      </c>
      <c r="NG34" s="83">
        <v>48.0</v>
      </c>
      <c r="NH34" s="83">
        <v>6.0</v>
      </c>
      <c r="NI34" s="88"/>
      <c r="NJ34" s="88" t="s">
        <v>95</v>
      </c>
      <c r="NK34" s="88" t="s">
        <v>95</v>
      </c>
      <c r="NL34" s="88" t="s">
        <v>95</v>
      </c>
      <c r="NM34" s="88" t="s">
        <v>95</v>
      </c>
      <c r="NN34" s="83">
        <v>48.0</v>
      </c>
      <c r="NO34" s="83">
        <v>46.0</v>
      </c>
      <c r="NP34" s="83">
        <v>4.0</v>
      </c>
    </row>
    <row r="35" ht="14.25" customHeight="1">
      <c r="A35" s="49">
        <v>0.916666666666667</v>
      </c>
      <c r="B35" s="50"/>
      <c r="C35" s="51">
        <v>50.19</v>
      </c>
      <c r="D35" s="52">
        <v>341.0</v>
      </c>
      <c r="E35" s="53">
        <v>136.0</v>
      </c>
      <c r="F35" s="53">
        <v>70.0</v>
      </c>
      <c r="G35" s="53">
        <v>15.4</v>
      </c>
      <c r="H35" s="54"/>
      <c r="I35" s="53">
        <v>6.0</v>
      </c>
      <c r="J35" s="53">
        <v>53.0</v>
      </c>
      <c r="K35" s="53">
        <v>52.0</v>
      </c>
      <c r="L35" s="53">
        <v>140.0</v>
      </c>
      <c r="M35" s="53">
        <v>98.0</v>
      </c>
      <c r="N35" s="53">
        <v>24.7</v>
      </c>
      <c r="O35" s="54"/>
      <c r="P35" s="53">
        <v>6.0</v>
      </c>
      <c r="Q35" s="53">
        <v>56.0</v>
      </c>
      <c r="R35" s="53">
        <v>52.0</v>
      </c>
      <c r="S35" s="53">
        <v>346.1</v>
      </c>
      <c r="T35" s="53">
        <v>225.1</v>
      </c>
      <c r="U35" s="53">
        <v>132.5</v>
      </c>
      <c r="V35" s="54"/>
      <c r="W35" s="53">
        <v>379.2</v>
      </c>
      <c r="X35" s="55">
        <v>176.8</v>
      </c>
      <c r="Y35" s="53">
        <v>99.3</v>
      </c>
      <c r="Z35" s="54"/>
      <c r="AA35" s="53">
        <v>346.5</v>
      </c>
      <c r="AB35" s="53">
        <v>298.8</v>
      </c>
      <c r="AC35" s="53">
        <v>199.7</v>
      </c>
      <c r="AD35" s="54"/>
      <c r="AE35" s="53">
        <v>345.9</v>
      </c>
      <c r="AF35" s="53">
        <v>333.8</v>
      </c>
      <c r="AG35" s="53">
        <v>181.1</v>
      </c>
      <c r="AH35" s="54"/>
      <c r="AI35" s="53">
        <v>352.4</v>
      </c>
      <c r="AJ35" s="55">
        <v>353.1</v>
      </c>
      <c r="AK35" s="53">
        <v>224.9</v>
      </c>
      <c r="AL35" s="54"/>
      <c r="AM35" s="53">
        <v>344.7</v>
      </c>
      <c r="AN35" s="55">
        <v>384.6</v>
      </c>
      <c r="AO35" s="53">
        <v>217.2</v>
      </c>
      <c r="AP35" s="54"/>
      <c r="AQ35" s="53">
        <v>136.0</v>
      </c>
      <c r="AR35" s="54">
        <f t="shared" ref="AR35:AS35" si="59">F35</f>
        <v>70</v>
      </c>
      <c r="AS35" s="56">
        <f t="shared" si="59"/>
        <v>15.4</v>
      </c>
      <c r="AT35" s="54"/>
      <c r="AU35" s="54">
        <f t="shared" ref="AU35:AW35" si="60">L35</f>
        <v>140</v>
      </c>
      <c r="AV35" s="54">
        <f t="shared" si="60"/>
        <v>98</v>
      </c>
      <c r="AW35" s="54">
        <f t="shared" si="60"/>
        <v>24.7</v>
      </c>
      <c r="AX35" s="54"/>
      <c r="AY35" s="53">
        <v>136.0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85.0</v>
      </c>
      <c r="BK35" s="53">
        <v>59.0</v>
      </c>
      <c r="BL35" s="89"/>
      <c r="BM35" s="58">
        <v>345.0</v>
      </c>
      <c r="BN35" s="58">
        <v>147.0</v>
      </c>
      <c r="BO35" s="58">
        <v>238.0</v>
      </c>
      <c r="BP35" s="58">
        <v>11.9</v>
      </c>
      <c r="BQ35" s="59"/>
      <c r="BR35" s="58">
        <v>6.0</v>
      </c>
      <c r="BS35" s="58">
        <v>64.0</v>
      </c>
      <c r="BT35" s="58">
        <v>63.0</v>
      </c>
      <c r="BU35" s="58">
        <v>345.0</v>
      </c>
      <c r="BV35" s="58">
        <v>345.0</v>
      </c>
      <c r="BW35" s="58">
        <v>204.0</v>
      </c>
      <c r="BX35" s="58">
        <v>26.0</v>
      </c>
      <c r="BY35" s="58">
        <v>338.0</v>
      </c>
      <c r="BZ35" s="58">
        <v>368.0</v>
      </c>
      <c r="CA35" s="58">
        <v>202.0</v>
      </c>
      <c r="CB35" s="58">
        <v>24.0</v>
      </c>
      <c r="CC35" s="58">
        <v>345.0</v>
      </c>
      <c r="CD35" s="58">
        <v>260.0</v>
      </c>
      <c r="CE35" s="58">
        <v>148.0</v>
      </c>
      <c r="CF35" s="58">
        <v>4.0</v>
      </c>
      <c r="CG35" s="58">
        <v>337.0</v>
      </c>
      <c r="CH35" s="58">
        <v>266.0</v>
      </c>
      <c r="CI35" s="58">
        <v>148.0</v>
      </c>
      <c r="CJ35" s="58">
        <v>4.0</v>
      </c>
      <c r="CK35" s="58">
        <v>351.0</v>
      </c>
      <c r="CL35" s="58">
        <v>149.0</v>
      </c>
      <c r="CM35" s="58">
        <v>100.0</v>
      </c>
      <c r="CN35" s="58">
        <v>2.0</v>
      </c>
      <c r="CO35" s="58">
        <v>334.0</v>
      </c>
      <c r="CP35" s="58">
        <v>301.0</v>
      </c>
      <c r="CQ35" s="58">
        <v>149.0</v>
      </c>
      <c r="CR35" s="58">
        <v>2.0</v>
      </c>
      <c r="CS35" s="58">
        <v>338.0</v>
      </c>
      <c r="CT35" s="58">
        <v>307.0</v>
      </c>
      <c r="CU35" s="58">
        <v>182.0</v>
      </c>
      <c r="CV35" s="58">
        <v>101.0</v>
      </c>
      <c r="CW35" s="58">
        <v>339.0</v>
      </c>
      <c r="CX35" s="58">
        <v>193.0</v>
      </c>
      <c r="CY35" s="58">
        <v>91.0</v>
      </c>
      <c r="CZ35" s="58">
        <v>57.0</v>
      </c>
      <c r="DA35" s="58">
        <v>327.0</v>
      </c>
      <c r="DB35" s="58">
        <v>202.0</v>
      </c>
      <c r="DC35" s="58">
        <v>91.0</v>
      </c>
      <c r="DD35" s="58">
        <v>58.0</v>
      </c>
      <c r="DE35" s="59">
        <f t="shared" si="6"/>
        <v>147</v>
      </c>
      <c r="DF35" s="58">
        <v>35.2</v>
      </c>
      <c r="DG35" s="59">
        <f t="shared" ref="DG35:DH35" si="61">BO35</f>
        <v>238</v>
      </c>
      <c r="DH35" s="59">
        <f t="shared" si="61"/>
        <v>11.9</v>
      </c>
      <c r="DI35" s="59"/>
      <c r="DJ35" s="58">
        <v>7.0</v>
      </c>
      <c r="DK35" s="58">
        <v>56.0</v>
      </c>
      <c r="DL35" s="58">
        <v>50.0</v>
      </c>
      <c r="DM35" s="89"/>
      <c r="DN35" s="61">
        <v>343.0</v>
      </c>
      <c r="DO35" s="61">
        <v>141.0</v>
      </c>
      <c r="DP35" s="61">
        <v>37.76</v>
      </c>
      <c r="DQ35" s="61">
        <v>21.01</v>
      </c>
      <c r="DR35" s="61">
        <v>5.6</v>
      </c>
      <c r="DS35" s="61">
        <v>8.0</v>
      </c>
      <c r="DT35" s="61">
        <v>44.0</v>
      </c>
      <c r="DU35" s="61">
        <v>45.1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344.0</v>
      </c>
      <c r="EF35" s="63">
        <v>138.0</v>
      </c>
      <c r="EG35" s="63">
        <v>72.0</v>
      </c>
      <c r="EH35" s="63">
        <v>3.0</v>
      </c>
      <c r="EI35" s="64"/>
      <c r="EJ35" s="63">
        <v>9.0</v>
      </c>
      <c r="EK35" s="63">
        <v>50.0</v>
      </c>
      <c r="EL35" s="63">
        <v>53.0</v>
      </c>
      <c r="EM35" s="64"/>
      <c r="EN35" s="63">
        <v>121.0</v>
      </c>
      <c r="EO35" s="63">
        <v>5.3</v>
      </c>
      <c r="EP35" s="64"/>
      <c r="EQ35" s="63">
        <v>9.0</v>
      </c>
      <c r="ER35" s="63">
        <v>53.0</v>
      </c>
      <c r="ES35" s="63">
        <v>51.0</v>
      </c>
      <c r="ET35" s="63">
        <v>344.0</v>
      </c>
      <c r="EU35" s="63">
        <v>240.0</v>
      </c>
      <c r="EV35" s="63">
        <v>138.3</v>
      </c>
      <c r="EW35" s="63">
        <v>-19.2</v>
      </c>
      <c r="EX35" s="63">
        <v>341.0</v>
      </c>
      <c r="EY35" s="63">
        <v>0.0</v>
      </c>
      <c r="EZ35" s="63">
        <v>0.0</v>
      </c>
      <c r="FA35" s="63">
        <v>0.0</v>
      </c>
      <c r="FB35" s="63">
        <v>340.0</v>
      </c>
      <c r="FC35" s="63">
        <v>239.0</v>
      </c>
      <c r="FD35" s="63">
        <v>138.0</v>
      </c>
      <c r="FE35" s="63">
        <v>-13.6</v>
      </c>
      <c r="FF35" s="63">
        <v>340.0</v>
      </c>
      <c r="FG35" s="63">
        <v>0.0</v>
      </c>
      <c r="FH35" s="63">
        <v>0.0</v>
      </c>
      <c r="FI35" s="63">
        <v>0.0</v>
      </c>
      <c r="FJ35" s="63">
        <v>339.0</v>
      </c>
      <c r="FK35" s="63">
        <v>221.0</v>
      </c>
      <c r="FL35" s="63">
        <v>128.2</v>
      </c>
      <c r="FM35" s="64"/>
      <c r="FN35" s="63">
        <v>344.0</v>
      </c>
      <c r="FO35" s="63">
        <v>202.0</v>
      </c>
      <c r="FP35" s="63">
        <v>130.0</v>
      </c>
      <c r="FQ35" s="63">
        <v>1.9</v>
      </c>
      <c r="FR35" s="63">
        <v>138.0</v>
      </c>
      <c r="FS35" s="63">
        <v>111.0</v>
      </c>
      <c r="FT35" s="63">
        <v>14.7</v>
      </c>
      <c r="FU35" s="64"/>
      <c r="FV35" s="63">
        <v>138.0</v>
      </c>
      <c r="FW35" s="64"/>
      <c r="FX35" s="64"/>
      <c r="FY35" s="64"/>
      <c r="FZ35" s="89"/>
      <c r="GA35" s="100">
        <v>343.0</v>
      </c>
      <c r="GB35" s="102">
        <v>345.6</v>
      </c>
      <c r="GC35" s="101">
        <v>221.37</v>
      </c>
      <c r="GD35" s="101">
        <v>10.89</v>
      </c>
      <c r="GE35" s="101">
        <v>343.0</v>
      </c>
      <c r="GF35" s="101">
        <v>376.24</v>
      </c>
      <c r="GG35" s="101">
        <v>219.95</v>
      </c>
      <c r="GH35" s="101">
        <v>15.41</v>
      </c>
      <c r="GI35" s="101">
        <v>343.0</v>
      </c>
      <c r="GJ35" s="101">
        <v>224.21</v>
      </c>
      <c r="GK35" s="101">
        <v>-129.57</v>
      </c>
      <c r="GL35" s="101">
        <v>-8.54</v>
      </c>
      <c r="GM35" s="101">
        <v>343.0</v>
      </c>
      <c r="GN35" s="101">
        <v>204.72</v>
      </c>
      <c r="GO35" s="101">
        <v>-129.57</v>
      </c>
      <c r="GP35" s="101">
        <v>-16.25</v>
      </c>
      <c r="GQ35" s="101">
        <v>343.0</v>
      </c>
      <c r="GR35" s="101">
        <v>146.15</v>
      </c>
      <c r="GS35" s="101">
        <v>-93.97</v>
      </c>
      <c r="GT35" s="101">
        <v>0.0</v>
      </c>
      <c r="GU35" s="101">
        <v>343.0</v>
      </c>
      <c r="GV35" s="101">
        <v>160.9</v>
      </c>
      <c r="GW35" s="101">
        <v>-93.31</v>
      </c>
      <c r="GX35" s="101">
        <v>-3.02</v>
      </c>
      <c r="GY35" s="89"/>
      <c r="GZ35" s="97" t="s">
        <v>91</v>
      </c>
      <c r="HA35" s="97" t="s">
        <v>92</v>
      </c>
      <c r="HB35" s="98">
        <v>174.0</v>
      </c>
      <c r="HC35" s="98">
        <v>8.7</v>
      </c>
      <c r="HD35" s="98">
        <v>3.48</v>
      </c>
      <c r="HE35" s="98">
        <v>8.0</v>
      </c>
      <c r="HF35" s="99">
        <v>57.0</v>
      </c>
      <c r="HG35" s="99">
        <v>53.0</v>
      </c>
      <c r="HH35" s="97" t="s">
        <v>91</v>
      </c>
      <c r="HI35" s="97" t="s">
        <v>92</v>
      </c>
      <c r="HJ35" s="98">
        <v>122.0</v>
      </c>
      <c r="HK35" s="98">
        <v>6.1</v>
      </c>
      <c r="HL35" s="98">
        <v>2.44</v>
      </c>
      <c r="HM35" s="98">
        <v>5.0</v>
      </c>
      <c r="HN35" s="99">
        <v>55.0</v>
      </c>
      <c r="HO35" s="99">
        <v>55.0</v>
      </c>
      <c r="HP35" s="97" t="s">
        <v>91</v>
      </c>
      <c r="HQ35" s="97" t="s">
        <v>92</v>
      </c>
      <c r="HR35" s="98">
        <v>177.0</v>
      </c>
      <c r="HS35" s="98">
        <v>8.85</v>
      </c>
      <c r="HT35" s="98">
        <v>4.425</v>
      </c>
      <c r="HU35" s="99">
        <v>7.0</v>
      </c>
      <c r="HV35" s="99">
        <v>58.0</v>
      </c>
      <c r="HW35" s="99">
        <v>58.0</v>
      </c>
      <c r="HX35" s="89"/>
      <c r="HY35" s="72">
        <v>135.0</v>
      </c>
      <c r="HZ35" s="72">
        <v>33.0</v>
      </c>
      <c r="IA35" s="72">
        <v>126.0</v>
      </c>
      <c r="IB35" s="72">
        <v>6.3</v>
      </c>
      <c r="IC35" s="73"/>
      <c r="ID35" s="72">
        <v>2.0</v>
      </c>
      <c r="IE35" s="72">
        <v>70.0</v>
      </c>
      <c r="IF35" s="72">
        <v>58.0</v>
      </c>
      <c r="IG35" s="89"/>
      <c r="IH35" s="74">
        <v>140.0</v>
      </c>
      <c r="II35" s="74">
        <v>32.9</v>
      </c>
      <c r="IJ35" s="74">
        <v>174.0</v>
      </c>
      <c r="IK35" s="74">
        <v>8.7</v>
      </c>
      <c r="IL35" s="74">
        <v>9.8</v>
      </c>
      <c r="IM35" s="74">
        <v>4.0</v>
      </c>
      <c r="IN35" s="75">
        <v>43.0</v>
      </c>
      <c r="IO35" s="75">
        <v>41.0</v>
      </c>
      <c r="IP35" s="74">
        <v>140.0</v>
      </c>
      <c r="IQ35" s="74">
        <v>35.1</v>
      </c>
      <c r="IR35" s="74">
        <v>4.0</v>
      </c>
      <c r="IS35" s="74">
        <v>0.1</v>
      </c>
      <c r="IT35" s="74">
        <v>0.2</v>
      </c>
      <c r="IU35" s="74">
        <v>12.0</v>
      </c>
      <c r="IV35" s="74">
        <v>48.0</v>
      </c>
      <c r="IW35" s="74">
        <v>46.0</v>
      </c>
      <c r="IX35" s="89"/>
      <c r="IY35" s="76">
        <v>140.47</v>
      </c>
      <c r="IZ35" s="76">
        <v>35.11</v>
      </c>
      <c r="JA35" s="76">
        <v>428.94</v>
      </c>
      <c r="JB35" s="76">
        <v>21.44</v>
      </c>
      <c r="JC35" s="76">
        <v>3.53</v>
      </c>
      <c r="JD35" s="76">
        <v>3.0</v>
      </c>
      <c r="JE35" s="76">
        <v>48.11</v>
      </c>
      <c r="JF35" s="76">
        <v>43.39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138.0</v>
      </c>
      <c r="JQ35" s="78">
        <v>32.5</v>
      </c>
      <c r="JR35" s="78">
        <v>0.0</v>
      </c>
      <c r="JS35" s="78">
        <v>0.0</v>
      </c>
      <c r="JT35" s="78">
        <v>0.0</v>
      </c>
      <c r="JU35" s="78">
        <v>2.0</v>
      </c>
      <c r="JV35" s="78">
        <v>42.0</v>
      </c>
      <c r="JW35" s="78">
        <v>42.0</v>
      </c>
      <c r="JX35" s="78">
        <v>138.0</v>
      </c>
      <c r="JY35" s="78">
        <v>34.6</v>
      </c>
      <c r="JZ35" s="78">
        <v>113.0</v>
      </c>
      <c r="KA35" s="78">
        <v>5.9</v>
      </c>
      <c r="KB35" s="78">
        <v>2.1</v>
      </c>
      <c r="KC35" s="78">
        <v>2.0</v>
      </c>
      <c r="KD35" s="78">
        <v>46.0</v>
      </c>
      <c r="KE35" s="78">
        <v>46.0</v>
      </c>
      <c r="KF35" s="89"/>
      <c r="KG35" s="79" t="s">
        <v>94</v>
      </c>
      <c r="KH35" s="79" t="s">
        <v>94</v>
      </c>
      <c r="KI35" s="79" t="s">
        <v>94</v>
      </c>
      <c r="KJ35" s="79" t="s">
        <v>94</v>
      </c>
      <c r="KK35" s="80"/>
      <c r="KL35" s="79">
        <v>1.0</v>
      </c>
      <c r="KM35" s="79" t="s">
        <v>94</v>
      </c>
      <c r="KN35" s="79" t="s">
        <v>94</v>
      </c>
      <c r="KO35" s="79">
        <v>137.0</v>
      </c>
      <c r="KP35" s="79">
        <v>33.0</v>
      </c>
      <c r="KQ35" s="79">
        <v>61.0</v>
      </c>
      <c r="KR35" s="79">
        <v>3.5</v>
      </c>
      <c r="KS35" s="80"/>
      <c r="KT35" s="79">
        <v>1.0</v>
      </c>
      <c r="KU35" s="79">
        <v>50.0</v>
      </c>
      <c r="KV35" s="79">
        <v>48.0</v>
      </c>
      <c r="KW35" s="89"/>
      <c r="KX35" s="81">
        <v>128.0</v>
      </c>
      <c r="KY35" s="81">
        <v>32.0</v>
      </c>
      <c r="KZ35" s="81">
        <v>212.0</v>
      </c>
      <c r="LA35" s="81">
        <v>10.4</v>
      </c>
      <c r="LB35" s="81">
        <v>3.0</v>
      </c>
      <c r="LC35" s="81">
        <v>3.0</v>
      </c>
      <c r="LD35" s="81">
        <v>51.0</v>
      </c>
      <c r="LE35" s="81">
        <v>52.0</v>
      </c>
      <c r="LF35" s="81">
        <v>128.0</v>
      </c>
      <c r="LG35" s="81">
        <v>33.0</v>
      </c>
      <c r="LH35" s="81">
        <v>346.0</v>
      </c>
      <c r="LI35" s="81">
        <v>17.0</v>
      </c>
      <c r="LJ35" s="81">
        <v>5.0</v>
      </c>
      <c r="LK35" s="81">
        <v>5.0</v>
      </c>
      <c r="LL35" s="81">
        <v>50.0</v>
      </c>
      <c r="LM35" s="81">
        <v>52.0</v>
      </c>
      <c r="LN35" s="89"/>
      <c r="LO35" s="82">
        <v>341.0</v>
      </c>
      <c r="LP35" s="82">
        <v>242.0</v>
      </c>
      <c r="LQ35" s="82">
        <v>122.0</v>
      </c>
      <c r="LR35" s="82">
        <v>72.0</v>
      </c>
      <c r="LS35" s="82">
        <v>334.0</v>
      </c>
      <c r="LT35" s="83">
        <v>57.0</v>
      </c>
      <c r="LU35" s="83">
        <v>10.8</v>
      </c>
      <c r="LV35" s="83">
        <v>139.0</v>
      </c>
      <c r="LW35" s="83">
        <v>113.0</v>
      </c>
      <c r="LX35" s="83">
        <v>51.0</v>
      </c>
      <c r="LY35" s="83">
        <v>48.0</v>
      </c>
      <c r="LZ35" s="83">
        <v>10.0</v>
      </c>
      <c r="MA35" s="83">
        <v>65.0</v>
      </c>
      <c r="MB35" s="83">
        <v>10.6</v>
      </c>
      <c r="MC35" s="83">
        <v>137.0</v>
      </c>
      <c r="MD35" s="83">
        <v>130.0</v>
      </c>
      <c r="ME35" s="83">
        <v>54.0</v>
      </c>
      <c r="MF35" s="83">
        <v>49.0</v>
      </c>
      <c r="MG35" s="83">
        <v>8.0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3">
        <v>40.0</v>
      </c>
      <c r="MM35" s="83">
        <v>38.0</v>
      </c>
      <c r="MN35" s="83">
        <v>5.0</v>
      </c>
      <c r="MO35" s="86"/>
      <c r="MP35" s="87"/>
      <c r="MQ35" s="87"/>
      <c r="MR35" s="87"/>
      <c r="MS35" s="87"/>
      <c r="MT35" s="83">
        <v>8.8</v>
      </c>
      <c r="MU35" s="83">
        <v>2.0</v>
      </c>
      <c r="MV35" s="83">
        <v>158.0</v>
      </c>
      <c r="MW35" s="83">
        <v>36.0</v>
      </c>
      <c r="MX35" s="83">
        <v>35.0</v>
      </c>
      <c r="MY35" s="88" t="s">
        <v>96</v>
      </c>
      <c r="MZ35" s="83">
        <v>5.0</v>
      </c>
      <c r="NA35" s="87"/>
      <c r="NB35" s="83">
        <v>16.2</v>
      </c>
      <c r="NC35" s="83">
        <v>5.2</v>
      </c>
      <c r="ND35" s="83">
        <v>296.0</v>
      </c>
      <c r="NE35" s="83">
        <v>36.0</v>
      </c>
      <c r="NF35" s="83">
        <v>49.0</v>
      </c>
      <c r="NG35" s="83">
        <v>48.0</v>
      </c>
      <c r="NH35" s="83">
        <v>6.0</v>
      </c>
      <c r="NI35" s="88"/>
      <c r="NJ35" s="88" t="s">
        <v>95</v>
      </c>
      <c r="NK35" s="88" t="s">
        <v>95</v>
      </c>
      <c r="NL35" s="88" t="s">
        <v>95</v>
      </c>
      <c r="NM35" s="88" t="s">
        <v>95</v>
      </c>
      <c r="NN35" s="83">
        <v>48.0</v>
      </c>
      <c r="NO35" s="83">
        <v>46.0</v>
      </c>
      <c r="NP35" s="83">
        <v>4.0</v>
      </c>
    </row>
    <row r="36" ht="14.25" customHeight="1">
      <c r="A36" s="49">
        <v>0.958333333333334</v>
      </c>
      <c r="B36" s="50"/>
      <c r="C36" s="51">
        <v>50.18</v>
      </c>
      <c r="D36" s="52">
        <v>340.0</v>
      </c>
      <c r="E36" s="53">
        <v>136.0</v>
      </c>
      <c r="F36" s="53">
        <v>92.0</v>
      </c>
      <c r="G36" s="53">
        <v>20.1</v>
      </c>
      <c r="H36" s="54"/>
      <c r="I36" s="53">
        <v>6.0</v>
      </c>
      <c r="J36" s="53">
        <v>52.0</v>
      </c>
      <c r="K36" s="53">
        <v>51.0</v>
      </c>
      <c r="L36" s="53">
        <v>140.0</v>
      </c>
      <c r="M36" s="53">
        <v>78.0</v>
      </c>
      <c r="N36" s="53">
        <v>19.5</v>
      </c>
      <c r="O36" s="54"/>
      <c r="P36" s="53">
        <v>6.0</v>
      </c>
      <c r="Q36" s="53">
        <v>56.0</v>
      </c>
      <c r="R36" s="53">
        <v>50.0</v>
      </c>
      <c r="S36" s="53">
        <v>345.4</v>
      </c>
      <c r="T36" s="53">
        <v>222.7</v>
      </c>
      <c r="U36" s="53">
        <v>132.2</v>
      </c>
      <c r="V36" s="54"/>
      <c r="W36" s="53">
        <v>378.8</v>
      </c>
      <c r="X36" s="55">
        <v>175.1</v>
      </c>
      <c r="Y36" s="53">
        <v>99.9</v>
      </c>
      <c r="Z36" s="54"/>
      <c r="AA36" s="53">
        <v>345.5</v>
      </c>
      <c r="AB36" s="53">
        <v>290.3</v>
      </c>
      <c r="AC36" s="53">
        <v>192.4</v>
      </c>
      <c r="AD36" s="54"/>
      <c r="AE36" s="53">
        <v>345.2</v>
      </c>
      <c r="AF36" s="53">
        <v>324.3</v>
      </c>
      <c r="AG36" s="53">
        <v>174.8</v>
      </c>
      <c r="AH36" s="54"/>
      <c r="AI36" s="53">
        <v>351.3</v>
      </c>
      <c r="AJ36" s="55">
        <v>344.8</v>
      </c>
      <c r="AK36" s="53">
        <v>218.6</v>
      </c>
      <c r="AL36" s="54"/>
      <c r="AM36" s="53">
        <v>343.4</v>
      </c>
      <c r="AN36" s="55">
        <v>366.5</v>
      </c>
      <c r="AO36" s="53">
        <v>210.7</v>
      </c>
      <c r="AP36" s="54"/>
      <c r="AQ36" s="53">
        <v>136.0</v>
      </c>
      <c r="AR36" s="54">
        <f t="shared" ref="AR36:AS36" si="62">F36</f>
        <v>92</v>
      </c>
      <c r="AS36" s="56">
        <f t="shared" si="62"/>
        <v>20.1</v>
      </c>
      <c r="AT36" s="54"/>
      <c r="AU36" s="54">
        <f t="shared" ref="AU36:AW36" si="63">L36</f>
        <v>140</v>
      </c>
      <c r="AV36" s="54">
        <f t="shared" si="63"/>
        <v>78</v>
      </c>
      <c r="AW36" s="54">
        <f t="shared" si="63"/>
        <v>19.5</v>
      </c>
      <c r="AX36" s="54"/>
      <c r="AY36" s="53">
        <v>136.0</v>
      </c>
      <c r="AZ36" s="54"/>
      <c r="BA36" s="54"/>
      <c r="BB36" s="54"/>
      <c r="BC36" s="89"/>
      <c r="BD36" s="54"/>
      <c r="BE36" s="53">
        <v>0.0</v>
      </c>
      <c r="BF36" s="53">
        <v>0.0</v>
      </c>
      <c r="BG36" s="53">
        <v>0.0</v>
      </c>
      <c r="BH36" s="54"/>
      <c r="BI36" s="53">
        <v>22.0</v>
      </c>
      <c r="BJ36" s="53">
        <v>85.0</v>
      </c>
      <c r="BK36" s="53">
        <v>59.0</v>
      </c>
      <c r="BL36" s="89"/>
      <c r="BM36" s="58">
        <v>344.0</v>
      </c>
      <c r="BN36" s="58">
        <v>146.0</v>
      </c>
      <c r="BO36" s="58">
        <v>226.0</v>
      </c>
      <c r="BP36" s="58">
        <v>11.3</v>
      </c>
      <c r="BQ36" s="59"/>
      <c r="BR36" s="58">
        <v>6.0</v>
      </c>
      <c r="BS36" s="58">
        <v>64.0</v>
      </c>
      <c r="BT36" s="58">
        <v>63.0</v>
      </c>
      <c r="BU36" s="58">
        <v>344.0</v>
      </c>
      <c r="BV36" s="58">
        <v>351.0</v>
      </c>
      <c r="BW36" s="58">
        <v>203.0</v>
      </c>
      <c r="BX36" s="58">
        <v>20.0</v>
      </c>
      <c r="BY36" s="58">
        <v>337.0</v>
      </c>
      <c r="BZ36" s="58">
        <v>367.0</v>
      </c>
      <c r="CA36" s="58">
        <v>204.0</v>
      </c>
      <c r="CB36" s="58">
        <v>18.0</v>
      </c>
      <c r="CC36" s="58">
        <v>343.0</v>
      </c>
      <c r="CD36" s="58">
        <v>262.0</v>
      </c>
      <c r="CE36" s="58">
        <v>148.0</v>
      </c>
      <c r="CF36" s="58">
        <v>4.0</v>
      </c>
      <c r="CG36" s="58">
        <v>337.0</v>
      </c>
      <c r="CH36" s="58">
        <v>266.0</v>
      </c>
      <c r="CI36" s="58">
        <v>148.0</v>
      </c>
      <c r="CJ36" s="58">
        <v>6.0</v>
      </c>
      <c r="CK36" s="58">
        <v>350.0</v>
      </c>
      <c r="CL36" s="58">
        <v>156.0</v>
      </c>
      <c r="CM36" s="58">
        <v>105.0</v>
      </c>
      <c r="CN36" s="58">
        <v>2.0</v>
      </c>
      <c r="CO36" s="58">
        <v>334.0</v>
      </c>
      <c r="CP36" s="58">
        <v>318.0</v>
      </c>
      <c r="CQ36" s="58">
        <v>157.0</v>
      </c>
      <c r="CR36" s="58">
        <v>4.0</v>
      </c>
      <c r="CS36" s="58">
        <v>337.0</v>
      </c>
      <c r="CT36" s="58">
        <v>319.0</v>
      </c>
      <c r="CU36" s="58">
        <v>187.0</v>
      </c>
      <c r="CV36" s="58">
        <v>111.0</v>
      </c>
      <c r="CW36" s="58">
        <v>340.0</v>
      </c>
      <c r="CX36" s="58">
        <v>181.0</v>
      </c>
      <c r="CY36" s="58">
        <v>82.0</v>
      </c>
      <c r="CZ36" s="58">
        <v>55.0</v>
      </c>
      <c r="DA36" s="58">
        <v>326.0</v>
      </c>
      <c r="DB36" s="58">
        <v>190.0</v>
      </c>
      <c r="DC36" s="58">
        <v>84.0</v>
      </c>
      <c r="DD36" s="58">
        <v>59.0</v>
      </c>
      <c r="DE36" s="59">
        <f t="shared" si="6"/>
        <v>146</v>
      </c>
      <c r="DF36" s="58">
        <v>35.2</v>
      </c>
      <c r="DG36" s="58">
        <v>226.0</v>
      </c>
      <c r="DH36" s="58">
        <v>11.3</v>
      </c>
      <c r="DI36" s="59"/>
      <c r="DJ36" s="58">
        <v>7.0</v>
      </c>
      <c r="DK36" s="58">
        <v>56.0</v>
      </c>
      <c r="DL36" s="58">
        <v>50.0</v>
      </c>
      <c r="DM36" s="89"/>
      <c r="DN36" s="61">
        <v>342.0</v>
      </c>
      <c r="DO36" s="61">
        <v>141.0</v>
      </c>
      <c r="DP36" s="61">
        <v>36.18</v>
      </c>
      <c r="DQ36" s="61">
        <v>20.61</v>
      </c>
      <c r="DR36" s="61">
        <v>5.19</v>
      </c>
      <c r="DS36" s="61">
        <v>8.0</v>
      </c>
      <c r="DT36" s="61">
        <v>42.0</v>
      </c>
      <c r="DU36" s="61">
        <v>46.3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343.0</v>
      </c>
      <c r="EF36" s="63">
        <v>138.0</v>
      </c>
      <c r="EG36" s="63">
        <v>89.0</v>
      </c>
      <c r="EH36" s="63">
        <v>3.7</v>
      </c>
      <c r="EI36" s="64"/>
      <c r="EJ36" s="63">
        <v>9.0</v>
      </c>
      <c r="EK36" s="63">
        <v>50.0</v>
      </c>
      <c r="EL36" s="63">
        <v>52.0</v>
      </c>
      <c r="EM36" s="64"/>
      <c r="EN36" s="63">
        <v>122.0</v>
      </c>
      <c r="EO36" s="63">
        <v>5.3</v>
      </c>
      <c r="EP36" s="64"/>
      <c r="EQ36" s="63">
        <v>9.0</v>
      </c>
      <c r="ER36" s="63">
        <v>50.0</v>
      </c>
      <c r="ES36" s="63">
        <v>52.0</v>
      </c>
      <c r="ET36" s="63">
        <v>343.0</v>
      </c>
      <c r="EU36" s="63">
        <v>240.0</v>
      </c>
      <c r="EV36" s="63">
        <v>138.5</v>
      </c>
      <c r="EW36" s="63">
        <v>-19.5</v>
      </c>
      <c r="EX36" s="63">
        <v>341.0</v>
      </c>
      <c r="EY36" s="63">
        <v>0.0</v>
      </c>
      <c r="EZ36" s="63">
        <v>0.0</v>
      </c>
      <c r="FA36" s="63">
        <v>0.0</v>
      </c>
      <c r="FB36" s="63">
        <v>340.0</v>
      </c>
      <c r="FC36" s="63">
        <v>240.0</v>
      </c>
      <c r="FD36" s="63">
        <v>138.2</v>
      </c>
      <c r="FE36" s="63">
        <v>-16.1</v>
      </c>
      <c r="FF36" s="63">
        <v>340.0</v>
      </c>
      <c r="FG36" s="63">
        <v>0.0</v>
      </c>
      <c r="FH36" s="63">
        <v>0.0</v>
      </c>
      <c r="FI36" s="63">
        <v>0.0</v>
      </c>
      <c r="FJ36" s="63">
        <v>339.0</v>
      </c>
      <c r="FK36" s="63">
        <v>228.0</v>
      </c>
      <c r="FL36" s="63">
        <v>131.0</v>
      </c>
      <c r="FM36" s="63"/>
      <c r="FN36" s="63">
        <v>343.0</v>
      </c>
      <c r="FO36" s="63">
        <v>208.0</v>
      </c>
      <c r="FP36" s="63">
        <v>132.5</v>
      </c>
      <c r="FQ36" s="63">
        <v>-8.0</v>
      </c>
      <c r="FR36" s="63">
        <v>138.0</v>
      </c>
      <c r="FS36" s="63">
        <v>84.0</v>
      </c>
      <c r="FT36" s="63">
        <v>10.81</v>
      </c>
      <c r="FU36" s="64"/>
      <c r="FV36" s="63">
        <v>138.0</v>
      </c>
      <c r="FW36" s="64"/>
      <c r="FX36" s="64"/>
      <c r="FY36" s="64"/>
      <c r="FZ36" s="89"/>
      <c r="GA36" s="65">
        <v>343.0</v>
      </c>
      <c r="GB36" s="66">
        <v>346.71</v>
      </c>
      <c r="GC36" s="66">
        <v>218.1</v>
      </c>
      <c r="GD36" s="66">
        <v>3.18</v>
      </c>
      <c r="GE36" s="66">
        <v>343.0</v>
      </c>
      <c r="GF36" s="66">
        <v>367.08</v>
      </c>
      <c r="GG36" s="66">
        <v>215.59</v>
      </c>
      <c r="GH36" s="66">
        <v>8.04</v>
      </c>
      <c r="GI36" s="66">
        <v>343.0</v>
      </c>
      <c r="GJ36" s="66">
        <v>225.53</v>
      </c>
      <c r="GK36" s="66">
        <v>-131.5</v>
      </c>
      <c r="GL36" s="66">
        <v>0.0</v>
      </c>
      <c r="GM36" s="66">
        <v>343.0</v>
      </c>
      <c r="GN36" s="66">
        <v>206.91</v>
      </c>
      <c r="GO36" s="66">
        <v>-132.34</v>
      </c>
      <c r="GP36" s="66">
        <v>-5.19</v>
      </c>
      <c r="GQ36" s="66">
        <v>343.0</v>
      </c>
      <c r="GR36" s="66">
        <v>132.91</v>
      </c>
      <c r="GS36" s="66">
        <v>-84.34</v>
      </c>
      <c r="GT36" s="66">
        <v>0.0</v>
      </c>
      <c r="GU36" s="66">
        <v>343.0</v>
      </c>
      <c r="GV36" s="66">
        <v>134.38</v>
      </c>
      <c r="GW36" s="66">
        <v>-85.1</v>
      </c>
      <c r="GX36" s="66">
        <v>0.0</v>
      </c>
      <c r="GY36" s="89"/>
      <c r="GZ36" s="97" t="s">
        <v>91</v>
      </c>
      <c r="HA36" s="97" t="s">
        <v>92</v>
      </c>
      <c r="HB36" s="98">
        <v>168.0</v>
      </c>
      <c r="HC36" s="98">
        <v>8.4</v>
      </c>
      <c r="HD36" s="98">
        <v>3.36</v>
      </c>
      <c r="HE36" s="98">
        <v>8.0</v>
      </c>
      <c r="HF36" s="99">
        <v>57.0</v>
      </c>
      <c r="HG36" s="99">
        <v>53.0</v>
      </c>
      <c r="HH36" s="97" t="s">
        <v>91</v>
      </c>
      <c r="HI36" s="97" t="s">
        <v>92</v>
      </c>
      <c r="HJ36" s="98">
        <v>215.0</v>
      </c>
      <c r="HK36" s="98">
        <v>10.75</v>
      </c>
      <c r="HL36" s="98">
        <v>4.3</v>
      </c>
      <c r="HM36" s="98">
        <v>5.0</v>
      </c>
      <c r="HN36" s="99">
        <v>55.0</v>
      </c>
      <c r="HO36" s="99">
        <v>55.0</v>
      </c>
      <c r="HP36" s="97" t="s">
        <v>91</v>
      </c>
      <c r="HQ36" s="97" t="s">
        <v>92</v>
      </c>
      <c r="HR36" s="98">
        <v>174.0</v>
      </c>
      <c r="HS36" s="98">
        <v>8.7</v>
      </c>
      <c r="HT36" s="98">
        <v>4.35</v>
      </c>
      <c r="HU36" s="99">
        <v>7.0</v>
      </c>
      <c r="HV36" s="99">
        <v>56.0</v>
      </c>
      <c r="HW36" s="99">
        <v>56.0</v>
      </c>
      <c r="HX36" s="89"/>
      <c r="HY36" s="72">
        <v>135.0</v>
      </c>
      <c r="HZ36" s="72">
        <v>33.0</v>
      </c>
      <c r="IA36" s="72">
        <v>94.0</v>
      </c>
      <c r="IB36" s="72">
        <v>4.7</v>
      </c>
      <c r="IC36" s="73"/>
      <c r="ID36" s="72">
        <v>2.0</v>
      </c>
      <c r="IE36" s="72">
        <v>70.0</v>
      </c>
      <c r="IF36" s="72">
        <v>50.0</v>
      </c>
      <c r="IG36" s="89"/>
      <c r="IH36" s="74">
        <v>140.0</v>
      </c>
      <c r="II36" s="74">
        <v>32.7</v>
      </c>
      <c r="IJ36" s="74">
        <v>204.0</v>
      </c>
      <c r="IK36" s="74">
        <v>10.2</v>
      </c>
      <c r="IL36" s="74">
        <v>11.2</v>
      </c>
      <c r="IM36" s="74">
        <v>4.0</v>
      </c>
      <c r="IN36" s="75">
        <v>43.0</v>
      </c>
      <c r="IO36" s="75">
        <v>41.0</v>
      </c>
      <c r="IP36" s="74">
        <v>140.0</v>
      </c>
      <c r="IQ36" s="74">
        <v>35.1</v>
      </c>
      <c r="IR36" s="74">
        <v>4.0</v>
      </c>
      <c r="IS36" s="74">
        <v>0.1</v>
      </c>
      <c r="IT36" s="74">
        <v>0.2</v>
      </c>
      <c r="IU36" s="74">
        <v>12.0</v>
      </c>
      <c r="IV36" s="74">
        <v>48.0</v>
      </c>
      <c r="IW36" s="74">
        <v>46.0</v>
      </c>
      <c r="IX36" s="89"/>
      <c r="IY36" s="76">
        <v>140.42</v>
      </c>
      <c r="IZ36" s="76">
        <v>35.17</v>
      </c>
      <c r="JA36" s="76">
        <v>417.26</v>
      </c>
      <c r="JB36" s="76">
        <v>20.86</v>
      </c>
      <c r="JC36" s="76">
        <v>6.73</v>
      </c>
      <c r="JD36" s="76">
        <v>3.0</v>
      </c>
      <c r="JE36" s="76">
        <v>48.95</v>
      </c>
      <c r="JF36" s="76">
        <v>45.61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139.0</v>
      </c>
      <c r="JQ36" s="78">
        <v>32.8</v>
      </c>
      <c r="JR36" s="78">
        <v>0.0</v>
      </c>
      <c r="JS36" s="78">
        <v>0.0</v>
      </c>
      <c r="JT36" s="78">
        <v>0.0</v>
      </c>
      <c r="JU36" s="78">
        <v>2.0</v>
      </c>
      <c r="JV36" s="78">
        <v>41.0</v>
      </c>
      <c r="JW36" s="78">
        <v>41.0</v>
      </c>
      <c r="JX36" s="78">
        <v>139.0</v>
      </c>
      <c r="JY36" s="78">
        <v>34.7</v>
      </c>
      <c r="JZ36" s="78">
        <v>109.0</v>
      </c>
      <c r="KA36" s="78">
        <v>5.3</v>
      </c>
      <c r="KB36" s="78">
        <v>2.0</v>
      </c>
      <c r="KC36" s="78">
        <v>2.0</v>
      </c>
      <c r="KD36" s="78">
        <v>45.0</v>
      </c>
      <c r="KE36" s="78">
        <v>45.0</v>
      </c>
      <c r="KF36" s="89"/>
      <c r="KG36" s="79" t="s">
        <v>94</v>
      </c>
      <c r="KH36" s="79" t="s">
        <v>94</v>
      </c>
      <c r="KI36" s="79" t="s">
        <v>94</v>
      </c>
      <c r="KJ36" s="79" t="s">
        <v>94</v>
      </c>
      <c r="KK36" s="80"/>
      <c r="KL36" s="79">
        <v>1.0</v>
      </c>
      <c r="KM36" s="79" t="s">
        <v>94</v>
      </c>
      <c r="KN36" s="79" t="s">
        <v>94</v>
      </c>
      <c r="KO36" s="79">
        <v>138.0</v>
      </c>
      <c r="KP36" s="79">
        <v>34.0</v>
      </c>
      <c r="KQ36" s="79">
        <v>4.0</v>
      </c>
      <c r="KR36" s="79">
        <v>0.2</v>
      </c>
      <c r="KS36" s="80"/>
      <c r="KT36" s="79">
        <v>1.0</v>
      </c>
      <c r="KU36" s="79">
        <v>50.0</v>
      </c>
      <c r="KV36" s="79">
        <v>48.0</v>
      </c>
      <c r="KW36" s="89"/>
      <c r="KX36" s="81">
        <v>128.0</v>
      </c>
      <c r="KY36" s="81">
        <v>32.0</v>
      </c>
      <c r="KZ36" s="81">
        <v>197.0</v>
      </c>
      <c r="LA36" s="81">
        <v>9.7</v>
      </c>
      <c r="LB36" s="81">
        <v>3.0</v>
      </c>
      <c r="LC36" s="81">
        <v>3.0</v>
      </c>
      <c r="LD36" s="81">
        <v>51.0</v>
      </c>
      <c r="LE36" s="81">
        <v>52.0</v>
      </c>
      <c r="LF36" s="81">
        <v>128.0</v>
      </c>
      <c r="LG36" s="81">
        <v>33.0</v>
      </c>
      <c r="LH36" s="81">
        <v>297.0</v>
      </c>
      <c r="LI36" s="81">
        <v>14.6</v>
      </c>
      <c r="LJ36" s="81">
        <v>5.0</v>
      </c>
      <c r="LK36" s="81">
        <v>5.0</v>
      </c>
      <c r="LL36" s="81">
        <v>50.0</v>
      </c>
      <c r="LM36" s="81">
        <v>52.0</v>
      </c>
      <c r="LN36" s="89"/>
      <c r="LO36" s="82">
        <v>340.0</v>
      </c>
      <c r="LP36" s="82">
        <v>242.0</v>
      </c>
      <c r="LQ36" s="82">
        <v>122.0</v>
      </c>
      <c r="LR36" s="82">
        <v>71.0</v>
      </c>
      <c r="LS36" s="82">
        <v>334.0</v>
      </c>
      <c r="LT36" s="83">
        <v>60.0</v>
      </c>
      <c r="LU36" s="83">
        <v>12.2</v>
      </c>
      <c r="LV36" s="83">
        <v>139.0</v>
      </c>
      <c r="LW36" s="83">
        <v>118.0</v>
      </c>
      <c r="LX36" s="83">
        <v>51.0</v>
      </c>
      <c r="LY36" s="83">
        <v>48.0</v>
      </c>
      <c r="LZ36" s="83">
        <v>10.0</v>
      </c>
      <c r="MA36" s="83">
        <v>63.0</v>
      </c>
      <c r="MB36" s="83">
        <v>11.5</v>
      </c>
      <c r="MC36" s="83">
        <v>137.0</v>
      </c>
      <c r="MD36" s="83">
        <v>124.0</v>
      </c>
      <c r="ME36" s="83">
        <v>53.0</v>
      </c>
      <c r="MF36" s="83">
        <v>48.0</v>
      </c>
      <c r="MG36" s="83">
        <v>8.0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3">
        <v>40.0</v>
      </c>
      <c r="MM36" s="83">
        <v>38.0</v>
      </c>
      <c r="MN36" s="83">
        <v>5.0</v>
      </c>
      <c r="MO36" s="86"/>
      <c r="MP36" s="87"/>
      <c r="MQ36" s="87"/>
      <c r="MR36" s="87"/>
      <c r="MS36" s="87"/>
      <c r="MT36" s="83">
        <v>10.7</v>
      </c>
      <c r="MU36" s="83">
        <v>3.0</v>
      </c>
      <c r="MV36" s="83">
        <v>188.0</v>
      </c>
      <c r="MW36" s="83">
        <v>36.0</v>
      </c>
      <c r="MX36" s="83">
        <v>35.0</v>
      </c>
      <c r="MY36" s="88" t="s">
        <v>96</v>
      </c>
      <c r="MZ36" s="83">
        <v>5.0</v>
      </c>
      <c r="NA36" s="87"/>
      <c r="NB36" s="83">
        <v>18.5</v>
      </c>
      <c r="NC36" s="83">
        <v>5.8</v>
      </c>
      <c r="ND36" s="83">
        <v>329.0</v>
      </c>
      <c r="NE36" s="83">
        <v>36.0</v>
      </c>
      <c r="NF36" s="83">
        <v>48.0</v>
      </c>
      <c r="NG36" s="83">
        <v>47.0</v>
      </c>
      <c r="NH36" s="83">
        <v>6.0</v>
      </c>
      <c r="NI36" s="88"/>
      <c r="NJ36" s="88" t="s">
        <v>95</v>
      </c>
      <c r="NK36" s="88" t="s">
        <v>95</v>
      </c>
      <c r="NL36" s="88" t="s">
        <v>95</v>
      </c>
      <c r="NM36" s="88" t="s">
        <v>95</v>
      </c>
      <c r="NN36" s="83">
        <v>48.0</v>
      </c>
      <c r="NO36" s="83">
        <v>46.0</v>
      </c>
      <c r="NP36" s="83">
        <v>4.0</v>
      </c>
    </row>
    <row r="37" ht="14.25" customHeight="1">
      <c r="A37" s="103" t="s">
        <v>99</v>
      </c>
      <c r="B37" s="104"/>
      <c r="C37" s="51">
        <v>50.42</v>
      </c>
      <c r="D37" s="105">
        <v>341.0</v>
      </c>
      <c r="E37" s="106">
        <v>136.0</v>
      </c>
      <c r="F37" s="53">
        <v>86.0</v>
      </c>
      <c r="G37" s="53">
        <v>18.8</v>
      </c>
      <c r="H37" s="54"/>
      <c r="I37" s="53">
        <v>6.0</v>
      </c>
      <c r="J37" s="53">
        <v>52.0</v>
      </c>
      <c r="K37" s="53">
        <v>50.0</v>
      </c>
      <c r="L37" s="53">
        <v>140.0</v>
      </c>
      <c r="M37" s="53">
        <v>75.0</v>
      </c>
      <c r="N37" s="53">
        <v>18.7</v>
      </c>
      <c r="O37" s="54"/>
      <c r="P37" s="53">
        <v>6.0</v>
      </c>
      <c r="Q37" s="53">
        <v>56.0</v>
      </c>
      <c r="R37" s="53">
        <v>50.0</v>
      </c>
      <c r="S37" s="53">
        <v>346.4</v>
      </c>
      <c r="T37" s="53">
        <v>242.2</v>
      </c>
      <c r="U37" s="53">
        <v>142.3</v>
      </c>
      <c r="V37" s="54"/>
      <c r="W37" s="53">
        <v>380.1</v>
      </c>
      <c r="X37" s="55">
        <v>211.5</v>
      </c>
      <c r="Y37" s="53">
        <v>124.4</v>
      </c>
      <c r="Z37" s="54"/>
      <c r="AA37" s="53">
        <v>347.1</v>
      </c>
      <c r="AB37" s="53">
        <v>296.4</v>
      </c>
      <c r="AC37" s="53">
        <v>197.2</v>
      </c>
      <c r="AD37" s="54"/>
      <c r="AE37" s="53">
        <v>346.3</v>
      </c>
      <c r="AF37" s="53">
        <v>331.5</v>
      </c>
      <c r="AG37" s="53">
        <v>179.4</v>
      </c>
      <c r="AH37" s="54"/>
      <c r="AI37" s="53">
        <v>352.7</v>
      </c>
      <c r="AJ37" s="55">
        <v>305.7</v>
      </c>
      <c r="AK37" s="53">
        <v>195.2</v>
      </c>
      <c r="AL37" s="54"/>
      <c r="AM37" s="53">
        <v>344.5</v>
      </c>
      <c r="AN37" s="55">
        <v>328.9</v>
      </c>
      <c r="AO37" s="53">
        <v>189.7</v>
      </c>
      <c r="AP37" s="54"/>
      <c r="AQ37" s="54">
        <f t="shared" ref="AQ37:AS37" si="64">E37</f>
        <v>136</v>
      </c>
      <c r="AR37" s="54">
        <f t="shared" si="64"/>
        <v>86</v>
      </c>
      <c r="AS37" s="56">
        <f t="shared" si="64"/>
        <v>18.8</v>
      </c>
      <c r="AT37" s="54"/>
      <c r="AU37" s="54">
        <f t="shared" ref="AU37:AW37" si="65">L37</f>
        <v>140</v>
      </c>
      <c r="AV37" s="54">
        <f t="shared" si="65"/>
        <v>75</v>
      </c>
      <c r="AW37" s="54">
        <f t="shared" si="65"/>
        <v>18.7</v>
      </c>
      <c r="AX37" s="54"/>
      <c r="AY37" s="54">
        <f>E37</f>
        <v>136</v>
      </c>
      <c r="AZ37" s="54"/>
      <c r="BA37" s="54"/>
      <c r="BB37" s="54"/>
      <c r="BC37" s="107"/>
      <c r="BD37" s="54"/>
      <c r="BE37" s="53">
        <v>0.0</v>
      </c>
      <c r="BF37" s="53">
        <v>0.0</v>
      </c>
      <c r="BG37" s="53">
        <v>0.0</v>
      </c>
      <c r="BH37" s="54"/>
      <c r="BI37" s="53">
        <v>22.0</v>
      </c>
      <c r="BJ37" s="53">
        <v>85.0</v>
      </c>
      <c r="BK37" s="53">
        <v>59.0</v>
      </c>
      <c r="BL37" s="107"/>
      <c r="BM37" s="58">
        <v>344.0</v>
      </c>
      <c r="BN37" s="58">
        <v>146.0</v>
      </c>
      <c r="BO37" s="58">
        <v>226.0</v>
      </c>
      <c r="BP37" s="58">
        <v>11.3</v>
      </c>
      <c r="BQ37" s="59"/>
      <c r="BR37" s="58">
        <v>6.0</v>
      </c>
      <c r="BS37" s="58">
        <v>63.0</v>
      </c>
      <c r="BT37" s="58">
        <v>61.0</v>
      </c>
      <c r="BU37" s="58">
        <v>344.0</v>
      </c>
      <c r="BV37" s="58">
        <v>351.0</v>
      </c>
      <c r="BW37" s="58">
        <v>203.0</v>
      </c>
      <c r="BX37" s="58">
        <v>21.0</v>
      </c>
      <c r="BY37" s="58">
        <v>337.0</v>
      </c>
      <c r="BZ37" s="58">
        <v>368.0</v>
      </c>
      <c r="CA37" s="58">
        <v>205.0</v>
      </c>
      <c r="CB37" s="58">
        <v>19.0</v>
      </c>
      <c r="CC37" s="58">
        <v>343.0</v>
      </c>
      <c r="CD37" s="58">
        <v>256.0</v>
      </c>
      <c r="CE37" s="58">
        <v>146.0</v>
      </c>
      <c r="CF37" s="58">
        <v>2.0</v>
      </c>
      <c r="CG37" s="58">
        <v>337.0</v>
      </c>
      <c r="CH37" s="58">
        <v>260.0</v>
      </c>
      <c r="CI37" s="58">
        <v>145.0</v>
      </c>
      <c r="CJ37" s="58">
        <v>4.0</v>
      </c>
      <c r="CK37" s="58">
        <v>351.0</v>
      </c>
      <c r="CL37" s="58">
        <v>164.0</v>
      </c>
      <c r="CM37" s="58">
        <v>109.0</v>
      </c>
      <c r="CN37" s="58">
        <v>2.0</v>
      </c>
      <c r="CO37" s="58">
        <v>334.0</v>
      </c>
      <c r="CP37" s="58">
        <v>339.0</v>
      </c>
      <c r="CQ37" s="58">
        <v>167.0</v>
      </c>
      <c r="CR37" s="58">
        <v>4.0</v>
      </c>
      <c r="CS37" s="58">
        <v>337.0</v>
      </c>
      <c r="CT37" s="58">
        <v>331.0</v>
      </c>
      <c r="CU37" s="58">
        <v>196.0</v>
      </c>
      <c r="CV37" s="58">
        <v>111.0</v>
      </c>
      <c r="CW37" s="58">
        <v>339.0</v>
      </c>
      <c r="CX37" s="58">
        <v>164.0</v>
      </c>
      <c r="CY37" s="58">
        <v>65.0</v>
      </c>
      <c r="CZ37" s="58">
        <v>51.0</v>
      </c>
      <c r="DA37" s="58">
        <v>326.0</v>
      </c>
      <c r="DB37" s="58">
        <v>172.0</v>
      </c>
      <c r="DC37" s="58">
        <v>69.0</v>
      </c>
      <c r="DD37" s="58">
        <v>63.0</v>
      </c>
      <c r="DE37" s="59">
        <f t="shared" si="6"/>
        <v>146</v>
      </c>
      <c r="DF37" s="58">
        <v>35.0</v>
      </c>
      <c r="DG37" s="59">
        <f t="shared" ref="DG37:DH37" si="66">BO37</f>
        <v>226</v>
      </c>
      <c r="DH37" s="59">
        <f t="shared" si="66"/>
        <v>11.3</v>
      </c>
      <c r="DI37" s="59"/>
      <c r="DJ37" s="58">
        <v>7.0</v>
      </c>
      <c r="DK37" s="58">
        <v>58.0</v>
      </c>
      <c r="DL37" s="58">
        <v>52.0</v>
      </c>
      <c r="DM37" s="107"/>
      <c r="DN37" s="61">
        <v>342.0</v>
      </c>
      <c r="DO37" s="61">
        <v>141.0</v>
      </c>
      <c r="DP37" s="61">
        <v>36.03</v>
      </c>
      <c r="DQ37" s="61">
        <v>20.61</v>
      </c>
      <c r="DR37" s="61">
        <v>4.72</v>
      </c>
      <c r="DS37" s="61">
        <v>8.0</v>
      </c>
      <c r="DT37" s="61">
        <v>41.0</v>
      </c>
      <c r="DU37" s="61">
        <v>46.5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343.0</v>
      </c>
      <c r="EF37" s="63">
        <v>138.0</v>
      </c>
      <c r="EG37" s="63">
        <v>54.0</v>
      </c>
      <c r="EH37" s="63">
        <v>2.3</v>
      </c>
      <c r="EI37" s="64"/>
      <c r="EJ37" s="63">
        <v>9.0</v>
      </c>
      <c r="EK37" s="63">
        <v>48.0</v>
      </c>
      <c r="EL37" s="63">
        <v>51.0</v>
      </c>
      <c r="EM37" s="64"/>
      <c r="EN37" s="63">
        <v>124.0</v>
      </c>
      <c r="EO37" s="63">
        <v>5.4</v>
      </c>
      <c r="EP37" s="64"/>
      <c r="EQ37" s="63">
        <v>9.0</v>
      </c>
      <c r="ER37" s="63">
        <v>49.0</v>
      </c>
      <c r="ES37" s="63">
        <v>51.0</v>
      </c>
      <c r="ET37" s="63">
        <v>343.0</v>
      </c>
      <c r="EU37" s="63">
        <v>240.0</v>
      </c>
      <c r="EV37" s="63">
        <v>138.6</v>
      </c>
      <c r="EW37" s="63">
        <v>-20.1</v>
      </c>
      <c r="EX37" s="63">
        <v>342.0</v>
      </c>
      <c r="EY37" s="63">
        <v>0.0</v>
      </c>
      <c r="EZ37" s="63">
        <v>0.0</v>
      </c>
      <c r="FA37" s="63">
        <v>0.0</v>
      </c>
      <c r="FB37" s="63">
        <v>340.0</v>
      </c>
      <c r="FC37" s="63">
        <v>239.0</v>
      </c>
      <c r="FD37" s="63">
        <v>138.0</v>
      </c>
      <c r="FE37" s="63">
        <v>-16.1</v>
      </c>
      <c r="FF37" s="63">
        <v>340.0</v>
      </c>
      <c r="FG37" s="63">
        <v>0.0</v>
      </c>
      <c r="FH37" s="63">
        <v>0.0</v>
      </c>
      <c r="FI37" s="63">
        <v>0.0</v>
      </c>
      <c r="FJ37" s="63">
        <v>340.0</v>
      </c>
      <c r="FK37" s="63">
        <v>225.0</v>
      </c>
      <c r="FL37" s="63">
        <v>130.0</v>
      </c>
      <c r="FM37" s="64"/>
      <c r="FN37" s="63">
        <v>343.0</v>
      </c>
      <c r="FO37" s="63">
        <v>205.0</v>
      </c>
      <c r="FP37" s="63">
        <v>131.3</v>
      </c>
      <c r="FQ37" s="63">
        <v>-8.7</v>
      </c>
      <c r="FR37" s="63">
        <v>138.0</v>
      </c>
      <c r="FS37" s="63">
        <v>89.0</v>
      </c>
      <c r="FT37" s="63">
        <v>12.5</v>
      </c>
      <c r="FU37" s="64"/>
      <c r="FV37" s="63">
        <v>138.0</v>
      </c>
      <c r="FW37" s="64"/>
      <c r="FX37" s="64"/>
      <c r="FY37" s="64"/>
      <c r="FZ37" s="107"/>
      <c r="GA37" s="65">
        <v>344.0</v>
      </c>
      <c r="GB37" s="66">
        <v>315.94</v>
      </c>
      <c r="GC37" s="66">
        <v>198.76</v>
      </c>
      <c r="GD37" s="66">
        <v>0.0</v>
      </c>
      <c r="GE37" s="66">
        <v>344.0</v>
      </c>
      <c r="GF37" s="66">
        <v>355.55</v>
      </c>
      <c r="GG37" s="66">
        <v>196.58</v>
      </c>
      <c r="GH37" s="66">
        <v>5.61</v>
      </c>
      <c r="GI37" s="66">
        <v>344.0</v>
      </c>
      <c r="GJ37" s="66">
        <v>222.62</v>
      </c>
      <c r="GK37" s="66">
        <v>-130.82</v>
      </c>
      <c r="GL37" s="66">
        <v>0.0</v>
      </c>
      <c r="GM37" s="66">
        <v>344.0</v>
      </c>
      <c r="GN37" s="66">
        <v>205.28</v>
      </c>
      <c r="GO37" s="66">
        <v>-130.42</v>
      </c>
      <c r="GP37" s="66">
        <v>-6.95</v>
      </c>
      <c r="GQ37" s="66">
        <v>344.0</v>
      </c>
      <c r="GR37" s="66">
        <v>103.6</v>
      </c>
      <c r="GS37" s="66">
        <v>-66.75</v>
      </c>
      <c r="GT37" s="66">
        <v>0.0</v>
      </c>
      <c r="GU37" s="66">
        <v>344.0</v>
      </c>
      <c r="GV37" s="66">
        <v>111.81</v>
      </c>
      <c r="GW37" s="66">
        <v>-65.0</v>
      </c>
      <c r="GX37" s="66">
        <v>-3.02</v>
      </c>
      <c r="GY37" s="107"/>
      <c r="GZ37" s="97" t="s">
        <v>91</v>
      </c>
      <c r="HA37" s="97" t="s">
        <v>92</v>
      </c>
      <c r="HB37" s="98">
        <v>163.0</v>
      </c>
      <c r="HC37" s="98">
        <v>8.15</v>
      </c>
      <c r="HD37" s="98">
        <v>3.26</v>
      </c>
      <c r="HE37" s="98">
        <v>8.0</v>
      </c>
      <c r="HF37" s="99">
        <v>55.0</v>
      </c>
      <c r="HG37" s="99">
        <v>52.0</v>
      </c>
      <c r="HH37" s="97" t="s">
        <v>91</v>
      </c>
      <c r="HI37" s="97" t="s">
        <v>92</v>
      </c>
      <c r="HJ37" s="98">
        <v>196.0</v>
      </c>
      <c r="HK37" s="98">
        <v>9.8</v>
      </c>
      <c r="HL37" s="98">
        <v>3.92</v>
      </c>
      <c r="HM37" s="98">
        <v>5.0</v>
      </c>
      <c r="HN37" s="99">
        <v>55.0</v>
      </c>
      <c r="HO37" s="99">
        <v>55.0</v>
      </c>
      <c r="HP37" s="97" t="s">
        <v>91</v>
      </c>
      <c r="HQ37" s="97" t="s">
        <v>92</v>
      </c>
      <c r="HR37" s="98">
        <v>168.0</v>
      </c>
      <c r="HS37" s="98">
        <v>8.4</v>
      </c>
      <c r="HT37" s="98">
        <v>4.2</v>
      </c>
      <c r="HU37" s="99">
        <v>7.0</v>
      </c>
      <c r="HV37" s="99">
        <v>56.0</v>
      </c>
      <c r="HW37" s="99">
        <v>56.0</v>
      </c>
      <c r="HX37" s="107"/>
      <c r="HY37" s="72">
        <v>135.0</v>
      </c>
      <c r="HZ37" s="72">
        <v>33.0</v>
      </c>
      <c r="IA37" s="72">
        <v>150.0</v>
      </c>
      <c r="IB37" s="72">
        <v>7.5</v>
      </c>
      <c r="IC37" s="73"/>
      <c r="ID37" s="72">
        <v>2.0</v>
      </c>
      <c r="IE37" s="72">
        <v>70.0</v>
      </c>
      <c r="IF37" s="72">
        <v>50.0</v>
      </c>
      <c r="IG37" s="107"/>
      <c r="IH37" s="74">
        <v>140.0</v>
      </c>
      <c r="II37" s="74">
        <v>32.9</v>
      </c>
      <c r="IJ37" s="74">
        <v>189.0</v>
      </c>
      <c r="IK37" s="74">
        <v>9.5</v>
      </c>
      <c r="IL37" s="74">
        <v>10.5</v>
      </c>
      <c r="IM37" s="74">
        <v>4.0</v>
      </c>
      <c r="IN37" s="75">
        <v>43.0</v>
      </c>
      <c r="IO37" s="75">
        <v>41.0</v>
      </c>
      <c r="IP37" s="74">
        <v>140.0</v>
      </c>
      <c r="IQ37" s="74">
        <v>34.9</v>
      </c>
      <c r="IR37" s="74">
        <v>4.0</v>
      </c>
      <c r="IS37" s="74">
        <v>0.1</v>
      </c>
      <c r="IT37" s="74">
        <v>0.2</v>
      </c>
      <c r="IU37" s="74">
        <v>12.0</v>
      </c>
      <c r="IV37" s="74">
        <v>46.0</v>
      </c>
      <c r="IW37" s="74">
        <v>45.0</v>
      </c>
      <c r="IX37" s="107"/>
      <c r="IY37" s="76">
        <v>140.42</v>
      </c>
      <c r="IZ37" s="76">
        <v>35.18</v>
      </c>
      <c r="JA37" s="76">
        <v>422.6</v>
      </c>
      <c r="JB37" s="76">
        <v>21.13</v>
      </c>
      <c r="JC37" s="76">
        <v>6.16</v>
      </c>
      <c r="JD37" s="76">
        <v>3.0</v>
      </c>
      <c r="JE37" s="76">
        <v>48.95</v>
      </c>
      <c r="JF37" s="76">
        <v>46.47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139.0</v>
      </c>
      <c r="JQ37" s="78">
        <v>33.0</v>
      </c>
      <c r="JR37" s="78">
        <v>0.0</v>
      </c>
      <c r="JS37" s="78">
        <v>0.0</v>
      </c>
      <c r="JT37" s="78">
        <v>0.0</v>
      </c>
      <c r="JU37" s="78">
        <v>2.0</v>
      </c>
      <c r="JV37" s="78">
        <v>40.0</v>
      </c>
      <c r="JW37" s="78">
        <v>40.0</v>
      </c>
      <c r="JX37" s="78">
        <v>139.0</v>
      </c>
      <c r="JY37" s="78">
        <v>34.8</v>
      </c>
      <c r="JZ37" s="78">
        <v>94.0</v>
      </c>
      <c r="KA37" s="78">
        <v>4.8</v>
      </c>
      <c r="KB37" s="78">
        <v>1.9</v>
      </c>
      <c r="KC37" s="78">
        <v>2.0</v>
      </c>
      <c r="KD37" s="78">
        <v>44.0</v>
      </c>
      <c r="KE37" s="78">
        <v>44.0</v>
      </c>
      <c r="KF37" s="107"/>
      <c r="KG37" s="79" t="s">
        <v>94</v>
      </c>
      <c r="KH37" s="79" t="s">
        <v>94</v>
      </c>
      <c r="KI37" s="79" t="s">
        <v>94</v>
      </c>
      <c r="KJ37" s="79" t="s">
        <v>94</v>
      </c>
      <c r="KK37" s="80"/>
      <c r="KL37" s="79">
        <v>1.0</v>
      </c>
      <c r="KM37" s="79" t="s">
        <v>94</v>
      </c>
      <c r="KN37" s="79" t="s">
        <v>94</v>
      </c>
      <c r="KO37" s="79">
        <v>138.0</v>
      </c>
      <c r="KP37" s="79">
        <v>34.0</v>
      </c>
      <c r="KQ37" s="79">
        <v>4.0</v>
      </c>
      <c r="KR37" s="79">
        <v>0.2</v>
      </c>
      <c r="KS37" s="80"/>
      <c r="KT37" s="79">
        <v>1.0</v>
      </c>
      <c r="KU37" s="79">
        <v>50.0</v>
      </c>
      <c r="KV37" s="79">
        <v>48.0</v>
      </c>
      <c r="KW37" s="107"/>
      <c r="KX37" s="81">
        <v>128.0</v>
      </c>
      <c r="KY37" s="81">
        <v>32.0</v>
      </c>
      <c r="KZ37" s="81">
        <v>259.0</v>
      </c>
      <c r="LA37" s="81">
        <v>12.7</v>
      </c>
      <c r="LB37" s="81">
        <v>3.8</v>
      </c>
      <c r="LC37" s="81">
        <v>3.0</v>
      </c>
      <c r="LD37" s="81">
        <v>51.0</v>
      </c>
      <c r="LE37" s="81">
        <v>52.0</v>
      </c>
      <c r="LF37" s="81">
        <v>128.0</v>
      </c>
      <c r="LG37" s="81">
        <v>32.0</v>
      </c>
      <c r="LH37" s="81">
        <v>277.0</v>
      </c>
      <c r="LI37" s="81">
        <v>13.6</v>
      </c>
      <c r="LJ37" s="81">
        <v>5.0</v>
      </c>
      <c r="LK37" s="81">
        <v>5.0</v>
      </c>
      <c r="LL37" s="81">
        <v>50.0</v>
      </c>
      <c r="LM37" s="81">
        <v>52.0</v>
      </c>
      <c r="LN37" s="107"/>
      <c r="LO37" s="82">
        <v>340.0</v>
      </c>
      <c r="LP37" s="82">
        <v>269.0</v>
      </c>
      <c r="LQ37" s="82">
        <v>122.0</v>
      </c>
      <c r="LR37" s="82">
        <v>70.0</v>
      </c>
      <c r="LS37" s="82">
        <v>335.0</v>
      </c>
      <c r="LT37" s="83">
        <v>57.0</v>
      </c>
      <c r="LU37" s="83">
        <v>14.2</v>
      </c>
      <c r="LV37" s="83">
        <v>138.0</v>
      </c>
      <c r="LW37" s="83">
        <v>128.0</v>
      </c>
      <c r="LX37" s="83">
        <v>51.0</v>
      </c>
      <c r="LY37" s="83">
        <v>47.0</v>
      </c>
      <c r="LZ37" s="83">
        <v>10.0</v>
      </c>
      <c r="MA37" s="83">
        <v>65.0</v>
      </c>
      <c r="MB37" s="83">
        <v>12.0</v>
      </c>
      <c r="MC37" s="83">
        <v>137.0</v>
      </c>
      <c r="MD37" s="83">
        <v>141.0</v>
      </c>
      <c r="ME37" s="83">
        <v>53.0</v>
      </c>
      <c r="MF37" s="83">
        <v>48.0</v>
      </c>
      <c r="MG37" s="83">
        <v>8.0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3">
        <v>40.0</v>
      </c>
      <c r="MM37" s="83">
        <v>38.0</v>
      </c>
      <c r="MN37" s="83">
        <v>5.0</v>
      </c>
      <c r="MO37" s="86"/>
      <c r="MP37" s="87"/>
      <c r="MQ37" s="87"/>
      <c r="MR37" s="87"/>
      <c r="MS37" s="87"/>
      <c r="MT37" s="83">
        <v>10.0</v>
      </c>
      <c r="MU37" s="83">
        <v>3.0</v>
      </c>
      <c r="MV37" s="83">
        <v>172.0</v>
      </c>
      <c r="MW37" s="83">
        <v>36.0</v>
      </c>
      <c r="MX37" s="83">
        <v>35.0</v>
      </c>
      <c r="MY37" s="88" t="s">
        <v>96</v>
      </c>
      <c r="MZ37" s="83">
        <v>5.0</v>
      </c>
      <c r="NA37" s="87"/>
      <c r="NB37" s="83">
        <v>21.6</v>
      </c>
      <c r="NC37" s="83">
        <v>6.8</v>
      </c>
      <c r="ND37" s="83">
        <v>387.0</v>
      </c>
      <c r="NE37" s="83">
        <v>36.0</v>
      </c>
      <c r="NF37" s="83">
        <v>47.0</v>
      </c>
      <c r="NG37" s="83">
        <v>46.0</v>
      </c>
      <c r="NH37" s="83">
        <v>6.0</v>
      </c>
      <c r="NI37" s="88"/>
      <c r="NJ37" s="88" t="s">
        <v>95</v>
      </c>
      <c r="NK37" s="88" t="s">
        <v>95</v>
      </c>
      <c r="NL37" s="88" t="s">
        <v>95</v>
      </c>
      <c r="NM37" s="88" t="s">
        <v>95</v>
      </c>
      <c r="NN37" s="83">
        <v>48.0</v>
      </c>
      <c r="NO37" s="83">
        <v>46.0</v>
      </c>
      <c r="NP37" s="83">
        <v>4.0</v>
      </c>
    </row>
    <row r="38" ht="14.25" customHeight="1">
      <c r="C38" s="108"/>
      <c r="D38" s="7"/>
      <c r="X38" s="7"/>
      <c r="AJ38" s="7"/>
      <c r="AN38" s="7"/>
      <c r="BC38" s="31"/>
      <c r="BL38" s="31"/>
      <c r="DM38" s="31"/>
      <c r="ED38" s="31"/>
      <c r="FZ38" s="31"/>
      <c r="GY38" s="31"/>
      <c r="HX38" s="31"/>
      <c r="IG38" s="31"/>
      <c r="IX38" s="31"/>
      <c r="JN38" s="76" t="s">
        <v>93</v>
      </c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67">MIN(C14:C37)</f>
        <v>49.97</v>
      </c>
      <c r="D39" s="111">
        <f t="shared" si="67"/>
        <v>338</v>
      </c>
      <c r="E39" s="110">
        <f t="shared" si="67"/>
        <v>133</v>
      </c>
      <c r="F39" s="110">
        <f t="shared" si="67"/>
        <v>31</v>
      </c>
      <c r="G39" s="110">
        <f t="shared" si="67"/>
        <v>6.8</v>
      </c>
      <c r="H39" s="110">
        <f t="shared" si="67"/>
        <v>0</v>
      </c>
      <c r="I39" s="110">
        <f t="shared" si="67"/>
        <v>6</v>
      </c>
      <c r="J39" s="110">
        <f t="shared" si="67"/>
        <v>46</v>
      </c>
      <c r="K39" s="110">
        <f t="shared" si="67"/>
        <v>46</v>
      </c>
      <c r="L39" s="110">
        <f t="shared" si="67"/>
        <v>138</v>
      </c>
      <c r="M39" s="110">
        <f t="shared" si="67"/>
        <v>40</v>
      </c>
      <c r="N39" s="110">
        <f t="shared" si="67"/>
        <v>7.9</v>
      </c>
      <c r="O39" s="110">
        <f t="shared" si="67"/>
        <v>0</v>
      </c>
      <c r="P39" s="110">
        <f t="shared" si="67"/>
        <v>6</v>
      </c>
      <c r="Q39" s="110">
        <f t="shared" si="67"/>
        <v>54</v>
      </c>
      <c r="R39" s="110">
        <f t="shared" si="67"/>
        <v>48</v>
      </c>
      <c r="S39" s="110">
        <f t="shared" si="67"/>
        <v>338.4</v>
      </c>
      <c r="T39" s="110">
        <f t="shared" si="67"/>
        <v>154.3</v>
      </c>
      <c r="U39" s="110"/>
      <c r="V39" s="110">
        <f t="shared" ref="V39:X39" si="68">MIN(V14:V37)</f>
        <v>0</v>
      </c>
      <c r="W39" s="110">
        <f t="shared" si="68"/>
        <v>300.6</v>
      </c>
      <c r="X39" s="111">
        <f t="shared" si="68"/>
        <v>106.7</v>
      </c>
      <c r="Y39" s="110"/>
      <c r="Z39" s="110">
        <f t="shared" ref="Z39:AB39" si="69">MIN(Z14:Z37)</f>
        <v>0</v>
      </c>
      <c r="AA39" s="110">
        <f t="shared" si="69"/>
        <v>340.6</v>
      </c>
      <c r="AB39" s="110">
        <f t="shared" si="69"/>
        <v>275.4</v>
      </c>
      <c r="AC39" s="110"/>
      <c r="AD39" s="110">
        <f t="shared" ref="AD39:AF39" si="70">MIN(AD14:AD37)</f>
        <v>0</v>
      </c>
      <c r="AE39" s="110">
        <f t="shared" si="70"/>
        <v>339</v>
      </c>
      <c r="AF39" s="110">
        <f t="shared" si="70"/>
        <v>309.6</v>
      </c>
      <c r="AG39" s="110"/>
      <c r="AH39" s="110">
        <f t="shared" ref="AH39:AJ39" si="71">MIN(AH14:AH37)</f>
        <v>0</v>
      </c>
      <c r="AI39" s="110">
        <f t="shared" si="71"/>
        <v>344.1</v>
      </c>
      <c r="AJ39" s="111">
        <f t="shared" si="71"/>
        <v>305.2</v>
      </c>
      <c r="AK39" s="110"/>
      <c r="AL39" s="110">
        <f t="shared" ref="AL39:AN39" si="72">MIN(AL14:AL37)</f>
        <v>0</v>
      </c>
      <c r="AM39" s="110">
        <f t="shared" si="72"/>
        <v>336.6</v>
      </c>
      <c r="AN39" s="111">
        <f t="shared" si="72"/>
        <v>327</v>
      </c>
      <c r="AO39" s="110"/>
      <c r="AP39" s="110">
        <f t="shared" ref="AP39:AR39" si="73">MIN(AP14:AP37)</f>
        <v>0</v>
      </c>
      <c r="AQ39" s="110">
        <f t="shared" si="73"/>
        <v>133</v>
      </c>
      <c r="AR39" s="110">
        <f t="shared" si="73"/>
        <v>31</v>
      </c>
      <c r="AS39" s="110"/>
      <c r="AT39" s="110">
        <f t="shared" ref="AT39:AV39" si="74">MIN(AT14:AT37)</f>
        <v>0</v>
      </c>
      <c r="AU39" s="110">
        <f t="shared" si="74"/>
        <v>138</v>
      </c>
      <c r="AV39" s="110">
        <f t="shared" si="74"/>
        <v>40</v>
      </c>
      <c r="AW39" s="110"/>
      <c r="AX39" s="110">
        <f t="shared" ref="AX39:AY39" si="75">MIN(AX14:AX37)</f>
        <v>0</v>
      </c>
      <c r="AY39" s="110">
        <f t="shared" si="75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76">MIN(BJ14:BJ37)</f>
        <v>81</v>
      </c>
      <c r="BK39" s="110">
        <f t="shared" si="76"/>
        <v>54</v>
      </c>
      <c r="BL39" s="112">
        <f t="shared" si="76"/>
        <v>0</v>
      </c>
      <c r="BM39" s="110">
        <f t="shared" si="76"/>
        <v>344</v>
      </c>
      <c r="BN39" s="110">
        <f t="shared" si="76"/>
        <v>145</v>
      </c>
      <c r="BO39" s="110">
        <f t="shared" si="76"/>
        <v>56</v>
      </c>
      <c r="BP39" s="110">
        <f t="shared" si="76"/>
        <v>2.8</v>
      </c>
      <c r="BQ39" s="110">
        <f t="shared" si="76"/>
        <v>0</v>
      </c>
      <c r="BR39" s="110">
        <f t="shared" si="76"/>
        <v>6</v>
      </c>
      <c r="BS39" s="110">
        <f t="shared" si="76"/>
        <v>56</v>
      </c>
      <c r="BT39" s="110">
        <f t="shared" si="76"/>
        <v>54</v>
      </c>
      <c r="BU39" s="110">
        <f t="shared" si="76"/>
        <v>344</v>
      </c>
      <c r="BV39" s="110">
        <f t="shared" si="76"/>
        <v>281</v>
      </c>
      <c r="BW39" s="110"/>
      <c r="BX39" s="110">
        <f t="shared" ref="BX39:BZ39" si="77">MIN(BX14:BX37)</f>
        <v>15</v>
      </c>
      <c r="BY39" s="110">
        <f t="shared" si="77"/>
        <v>336</v>
      </c>
      <c r="BZ39" s="110">
        <f t="shared" si="77"/>
        <v>300</v>
      </c>
      <c r="CA39" s="110"/>
      <c r="CB39" s="110">
        <f t="shared" ref="CB39:CD39" si="78">MIN(CB14:CB37)</f>
        <v>11</v>
      </c>
      <c r="CC39" s="110">
        <f t="shared" si="78"/>
        <v>342</v>
      </c>
      <c r="CD39" s="110">
        <f t="shared" si="78"/>
        <v>252</v>
      </c>
      <c r="CE39" s="110"/>
      <c r="CF39" s="110">
        <f t="shared" ref="CF39:CH39" si="79">MIN(CF14:CF37)</f>
        <v>2</v>
      </c>
      <c r="CG39" s="110">
        <f t="shared" si="79"/>
        <v>337</v>
      </c>
      <c r="CH39" s="110">
        <f t="shared" si="79"/>
        <v>256</v>
      </c>
      <c r="CI39" s="110"/>
      <c r="CJ39" s="110">
        <f t="shared" ref="CJ39:CL39" si="80">MIN(CJ14:CJ37)</f>
        <v>4</v>
      </c>
      <c r="CK39" s="110">
        <f t="shared" si="80"/>
        <v>350</v>
      </c>
      <c r="CL39" s="110">
        <f t="shared" si="80"/>
        <v>101</v>
      </c>
      <c r="CM39" s="110"/>
      <c r="CN39" s="110">
        <f t="shared" ref="CN39:CP39" si="81">MIN(CN14:CN37)</f>
        <v>1</v>
      </c>
      <c r="CO39" s="110">
        <f t="shared" si="81"/>
        <v>334</v>
      </c>
      <c r="CP39" s="110">
        <f t="shared" si="81"/>
        <v>199</v>
      </c>
      <c r="CQ39" s="110"/>
      <c r="CR39" s="110">
        <f t="shared" ref="CR39:CT39" si="82">MIN(CR14:CR37)</f>
        <v>2</v>
      </c>
      <c r="CS39" s="110">
        <f t="shared" si="82"/>
        <v>337</v>
      </c>
      <c r="CT39" s="110">
        <f t="shared" si="82"/>
        <v>213</v>
      </c>
      <c r="CU39" s="110"/>
      <c r="CV39" s="110">
        <f t="shared" ref="CV39:CX39" si="83">MIN(CV14:CV37)</f>
        <v>55</v>
      </c>
      <c r="CW39" s="110">
        <f t="shared" si="83"/>
        <v>338</v>
      </c>
      <c r="CX39" s="110">
        <f t="shared" si="83"/>
        <v>164</v>
      </c>
      <c r="CY39" s="110"/>
      <c r="CZ39" s="110">
        <f t="shared" ref="CZ39:DB39" si="84">MIN(CZ14:CZ37)</f>
        <v>48</v>
      </c>
      <c r="DA39" s="110">
        <f t="shared" si="84"/>
        <v>324</v>
      </c>
      <c r="DB39" s="110">
        <f t="shared" si="84"/>
        <v>172</v>
      </c>
      <c r="DC39" s="110"/>
      <c r="DD39" s="110">
        <f t="shared" ref="DD39:DE39" si="85">MIN(DD14:DD37)</f>
        <v>41</v>
      </c>
      <c r="DE39" s="110">
        <f t="shared" si="85"/>
        <v>145</v>
      </c>
      <c r="DF39" s="110"/>
      <c r="DG39" s="110">
        <f t="shared" ref="DG39:DH39" si="86">MIN(DG14:DG37)</f>
        <v>56</v>
      </c>
      <c r="DH39" s="110">
        <f t="shared" si="86"/>
        <v>2.8</v>
      </c>
      <c r="DI39" s="110"/>
      <c r="DJ39" s="110">
        <f t="shared" ref="DJ39:DW39" si="87">MIN(DJ14:DJ37)</f>
        <v>7</v>
      </c>
      <c r="DK39" s="110">
        <f t="shared" si="87"/>
        <v>55</v>
      </c>
      <c r="DL39" s="110">
        <f t="shared" si="87"/>
        <v>50</v>
      </c>
      <c r="DM39" s="112">
        <f t="shared" si="87"/>
        <v>5</v>
      </c>
      <c r="DN39" s="110">
        <f t="shared" si="87"/>
        <v>342</v>
      </c>
      <c r="DO39" s="110">
        <f t="shared" si="87"/>
        <v>141</v>
      </c>
      <c r="DP39" s="110">
        <f t="shared" si="87"/>
        <v>27.22</v>
      </c>
      <c r="DQ39" s="110">
        <f t="shared" si="87"/>
        <v>15.45</v>
      </c>
      <c r="DR39" s="110">
        <f t="shared" si="87"/>
        <v>2.38</v>
      </c>
      <c r="DS39" s="110">
        <f t="shared" si="87"/>
        <v>8</v>
      </c>
      <c r="DT39" s="110">
        <f t="shared" si="87"/>
        <v>34</v>
      </c>
      <c r="DU39" s="110">
        <f t="shared" si="87"/>
        <v>38</v>
      </c>
      <c r="DV39" s="110">
        <f t="shared" si="87"/>
        <v>0</v>
      </c>
      <c r="DW39" s="110">
        <f t="shared" si="87"/>
        <v>0</v>
      </c>
      <c r="DX39" s="110"/>
      <c r="DY39" s="110">
        <f t="shared" ref="DY39:EA39" si="88">MIN(DY14:DY37)</f>
        <v>0</v>
      </c>
      <c r="DZ39" s="110">
        <f t="shared" si="88"/>
        <v>0</v>
      </c>
      <c r="EA39" s="110">
        <f t="shared" si="88"/>
        <v>0</v>
      </c>
      <c r="EB39" s="110"/>
      <c r="EC39" s="110">
        <f t="shared" ref="EC39:EU39" si="89">MIN(EC14:EC37)</f>
        <v>0</v>
      </c>
      <c r="ED39" s="112">
        <f t="shared" si="89"/>
        <v>0</v>
      </c>
      <c r="EE39" s="110">
        <f t="shared" si="89"/>
        <v>341</v>
      </c>
      <c r="EF39" s="110">
        <f t="shared" si="89"/>
        <v>137</v>
      </c>
      <c r="EG39" s="110">
        <f t="shared" si="89"/>
        <v>54</v>
      </c>
      <c r="EH39" s="110">
        <f t="shared" si="89"/>
        <v>2.3</v>
      </c>
      <c r="EI39" s="110">
        <f t="shared" si="89"/>
        <v>0</v>
      </c>
      <c r="EJ39" s="110">
        <f t="shared" si="89"/>
        <v>9</v>
      </c>
      <c r="EK39" s="110">
        <f t="shared" si="89"/>
        <v>46</v>
      </c>
      <c r="EL39" s="110">
        <f t="shared" si="89"/>
        <v>48</v>
      </c>
      <c r="EM39" s="110">
        <f t="shared" si="89"/>
        <v>0</v>
      </c>
      <c r="EN39" s="110">
        <f t="shared" si="89"/>
        <v>97</v>
      </c>
      <c r="EO39" s="110">
        <f t="shared" si="89"/>
        <v>4.3</v>
      </c>
      <c r="EP39" s="110">
        <f t="shared" si="89"/>
        <v>0</v>
      </c>
      <c r="EQ39" s="110">
        <f t="shared" si="89"/>
        <v>9</v>
      </c>
      <c r="ER39" s="110">
        <f t="shared" si="89"/>
        <v>46</v>
      </c>
      <c r="ES39" s="110">
        <f t="shared" si="89"/>
        <v>48</v>
      </c>
      <c r="ET39" s="110">
        <f t="shared" si="89"/>
        <v>341</v>
      </c>
      <c r="EU39" s="110">
        <f t="shared" si="89"/>
        <v>210</v>
      </c>
      <c r="EV39" s="110"/>
      <c r="EW39" s="110">
        <f t="shared" ref="EW39:EY39" si="90">MIN(EW14:EW37)</f>
        <v>-20.1</v>
      </c>
      <c r="EX39" s="110">
        <f t="shared" si="90"/>
        <v>338</v>
      </c>
      <c r="EY39" s="110">
        <f t="shared" si="90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1">MIN(FI14:FI37)</f>
        <v>0</v>
      </c>
      <c r="FJ39" s="110">
        <f t="shared" si="91"/>
        <v>339</v>
      </c>
      <c r="FK39" s="110">
        <f t="shared" si="91"/>
        <v>193</v>
      </c>
      <c r="FL39" s="110"/>
      <c r="FM39" s="110">
        <f t="shared" ref="FM39:FN39" si="92">MIN(FM14:FM37)</f>
        <v>0</v>
      </c>
      <c r="FN39" s="110">
        <f t="shared" si="92"/>
        <v>342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3">MIN(FY14:FY37)</f>
        <v>0</v>
      </c>
      <c r="FZ39" s="112">
        <f t="shared" si="93"/>
        <v>0</v>
      </c>
      <c r="GA39" s="110">
        <f t="shared" si="93"/>
        <v>338</v>
      </c>
      <c r="GB39" s="110">
        <f t="shared" si="93"/>
        <v>298.36</v>
      </c>
      <c r="GC39" s="110"/>
      <c r="GD39" s="110">
        <f t="shared" ref="GD39:GF39" si="94">MIN(GD14:GD37)</f>
        <v>0</v>
      </c>
      <c r="GE39" s="110">
        <f t="shared" si="94"/>
        <v>338</v>
      </c>
      <c r="GF39" s="110">
        <f t="shared" si="94"/>
        <v>316.09</v>
      </c>
      <c r="GG39" s="110"/>
      <c r="GH39" s="110">
        <f t="shared" ref="GH39:GJ39" si="95">MIN(GH14:GH37)</f>
        <v>5.61</v>
      </c>
      <c r="GI39" s="110">
        <f t="shared" si="95"/>
        <v>338</v>
      </c>
      <c r="GJ39" s="110">
        <f t="shared" si="95"/>
        <v>192.11</v>
      </c>
      <c r="GK39" s="110"/>
      <c r="GL39" s="110">
        <f t="shared" ref="GL39:GN39" si="96">MIN(GL14:GL37)</f>
        <v>-26.13</v>
      </c>
      <c r="GM39" s="110">
        <f t="shared" si="96"/>
        <v>338</v>
      </c>
      <c r="GN39" s="110">
        <f t="shared" si="96"/>
        <v>177.17</v>
      </c>
      <c r="GO39" s="110"/>
      <c r="GP39" s="110">
        <f t="shared" ref="GP39:GR39" si="97">MIN(GP14:GP37)</f>
        <v>-33</v>
      </c>
      <c r="GQ39" s="110">
        <f t="shared" si="97"/>
        <v>338</v>
      </c>
      <c r="GR39" s="110">
        <f t="shared" si="97"/>
        <v>103.6</v>
      </c>
      <c r="GS39" s="110"/>
      <c r="GT39" s="110">
        <f t="shared" ref="GT39:GV39" si="98">MIN(GT14:GT37)</f>
        <v>-18.18</v>
      </c>
      <c r="GU39" s="110">
        <f t="shared" si="98"/>
        <v>338</v>
      </c>
      <c r="GV39" s="110">
        <f t="shared" si="98"/>
        <v>111.81</v>
      </c>
      <c r="GW39" s="110"/>
      <c r="GX39" s="110">
        <f t="shared" ref="GX39:HC39" si="99">MIN(GX14:GX37)</f>
        <v>-18.69</v>
      </c>
      <c r="GY39" s="112">
        <f t="shared" si="99"/>
        <v>0</v>
      </c>
      <c r="GZ39" s="110">
        <f t="shared" si="99"/>
        <v>0</v>
      </c>
      <c r="HA39" s="110">
        <f t="shared" si="99"/>
        <v>0</v>
      </c>
      <c r="HB39" s="110">
        <f t="shared" si="99"/>
        <v>81</v>
      </c>
      <c r="HC39" s="110">
        <f t="shared" si="99"/>
        <v>4.05</v>
      </c>
      <c r="HD39" s="110"/>
      <c r="HE39" s="110">
        <f t="shared" ref="HE39:HK39" si="100">MIN(HE14:HE37)</f>
        <v>8</v>
      </c>
      <c r="HF39" s="110">
        <f t="shared" si="100"/>
        <v>48</v>
      </c>
      <c r="HG39" s="110">
        <f t="shared" si="100"/>
        <v>46</v>
      </c>
      <c r="HH39" s="110">
        <f t="shared" si="100"/>
        <v>0</v>
      </c>
      <c r="HI39" s="110">
        <f t="shared" si="100"/>
        <v>0</v>
      </c>
      <c r="HJ39" s="110">
        <f t="shared" si="100"/>
        <v>39</v>
      </c>
      <c r="HK39" s="110">
        <f t="shared" si="100"/>
        <v>1.95</v>
      </c>
      <c r="HL39" s="110"/>
      <c r="HM39" s="110">
        <f t="shared" ref="HM39:HS39" si="101">MIN(HM14:HM37)</f>
        <v>5</v>
      </c>
      <c r="HN39" s="110">
        <f t="shared" si="101"/>
        <v>55</v>
      </c>
      <c r="HO39" s="110">
        <f t="shared" si="101"/>
        <v>55</v>
      </c>
      <c r="HP39" s="110">
        <f t="shared" si="101"/>
        <v>0</v>
      </c>
      <c r="HQ39" s="110">
        <f t="shared" si="101"/>
        <v>0</v>
      </c>
      <c r="HR39" s="110">
        <f t="shared" si="101"/>
        <v>84</v>
      </c>
      <c r="HS39" s="110">
        <f t="shared" si="101"/>
        <v>4.2</v>
      </c>
      <c r="HT39" s="110"/>
      <c r="HU39" s="110">
        <f t="shared" ref="HU39:IB39" si="102">MIN(HU14:HU37)</f>
        <v>7</v>
      </c>
      <c r="HV39" s="110">
        <f t="shared" si="102"/>
        <v>48</v>
      </c>
      <c r="HW39" s="110">
        <f t="shared" si="102"/>
        <v>48</v>
      </c>
      <c r="HX39" s="112">
        <f t="shared" si="102"/>
        <v>0</v>
      </c>
      <c r="HY39" s="110">
        <f t="shared" si="102"/>
        <v>135</v>
      </c>
      <c r="HZ39" s="110">
        <f t="shared" si="102"/>
        <v>33</v>
      </c>
      <c r="IA39" s="110">
        <f t="shared" si="102"/>
        <v>16</v>
      </c>
      <c r="IB39" s="110">
        <f t="shared" si="102"/>
        <v>0.8</v>
      </c>
      <c r="IC39" s="110"/>
      <c r="ID39" s="110">
        <f t="shared" ref="ID39:IK39" si="103">MIN(ID14:ID37)</f>
        <v>2</v>
      </c>
      <c r="IE39" s="110">
        <f t="shared" si="103"/>
        <v>58</v>
      </c>
      <c r="IF39" s="110">
        <f t="shared" si="103"/>
        <v>48</v>
      </c>
      <c r="IG39" s="112">
        <f t="shared" si="103"/>
        <v>0</v>
      </c>
      <c r="IH39" s="110">
        <f t="shared" si="103"/>
        <v>140</v>
      </c>
      <c r="II39" s="110">
        <f t="shared" si="103"/>
        <v>32.3</v>
      </c>
      <c r="IJ39" s="110">
        <f t="shared" si="103"/>
        <v>10</v>
      </c>
      <c r="IK39" s="110">
        <f t="shared" si="103"/>
        <v>0.5</v>
      </c>
      <c r="IL39" s="110"/>
      <c r="IM39" s="110">
        <f t="shared" ref="IM39:IS39" si="104">MIN(IM14:IM37)</f>
        <v>4</v>
      </c>
      <c r="IN39" s="110">
        <f t="shared" si="104"/>
        <v>42</v>
      </c>
      <c r="IO39" s="110">
        <f t="shared" si="104"/>
        <v>41</v>
      </c>
      <c r="IP39" s="110">
        <f t="shared" si="104"/>
        <v>140</v>
      </c>
      <c r="IQ39" s="110">
        <f t="shared" si="104"/>
        <v>33.8</v>
      </c>
      <c r="IR39" s="110">
        <f t="shared" si="104"/>
        <v>3</v>
      </c>
      <c r="IS39" s="110">
        <f t="shared" si="104"/>
        <v>0.1</v>
      </c>
      <c r="IT39" s="110"/>
      <c r="IU39" s="110">
        <f t="shared" ref="IU39:JJ39" si="105">MIN(IU14:IU37)</f>
        <v>12</v>
      </c>
      <c r="IV39" s="110">
        <f t="shared" si="105"/>
        <v>46</v>
      </c>
      <c r="IW39" s="110">
        <f t="shared" si="105"/>
        <v>45</v>
      </c>
      <c r="IX39" s="112">
        <f t="shared" si="105"/>
        <v>0</v>
      </c>
      <c r="IY39" s="110">
        <f t="shared" si="105"/>
        <v>140.42</v>
      </c>
      <c r="IZ39" s="110">
        <f t="shared" si="105"/>
        <v>35.09</v>
      </c>
      <c r="JA39" s="110">
        <f t="shared" si="105"/>
        <v>256.86</v>
      </c>
      <c r="JB39" s="110">
        <f t="shared" si="105"/>
        <v>12.84</v>
      </c>
      <c r="JC39" s="110">
        <f t="shared" si="105"/>
        <v>2.55</v>
      </c>
      <c r="JD39" s="110">
        <f t="shared" si="105"/>
        <v>3</v>
      </c>
      <c r="JE39" s="110">
        <f t="shared" si="105"/>
        <v>47.18</v>
      </c>
      <c r="JF39" s="110">
        <f t="shared" si="105"/>
        <v>41.56</v>
      </c>
      <c r="JG39" s="110">
        <f t="shared" si="105"/>
        <v>0</v>
      </c>
      <c r="JH39" s="110">
        <f t="shared" si="105"/>
        <v>0</v>
      </c>
      <c r="JI39" s="110">
        <f t="shared" si="105"/>
        <v>0</v>
      </c>
      <c r="JJ39" s="110">
        <f t="shared" si="105"/>
        <v>0</v>
      </c>
      <c r="JK39" s="110"/>
      <c r="JL39" s="110">
        <f t="shared" ref="JL39:JS39" si="106">MIN(JL14:JL37)</f>
        <v>0</v>
      </c>
      <c r="JM39" s="110">
        <f t="shared" si="106"/>
        <v>0</v>
      </c>
      <c r="JN39" s="110">
        <f t="shared" si="106"/>
        <v>0</v>
      </c>
      <c r="JO39" s="112">
        <f t="shared" si="106"/>
        <v>0</v>
      </c>
      <c r="JP39" s="110">
        <f t="shared" si="106"/>
        <v>136</v>
      </c>
      <c r="JQ39" s="110">
        <f t="shared" si="106"/>
        <v>32.2</v>
      </c>
      <c r="JR39" s="110">
        <f t="shared" si="106"/>
        <v>0</v>
      </c>
      <c r="JS39" s="110">
        <f t="shared" si="106"/>
        <v>0</v>
      </c>
      <c r="JT39" s="110"/>
      <c r="JU39" s="110">
        <f t="shared" ref="JU39:KA39" si="107">MIN(JU14:JU37)</f>
        <v>2</v>
      </c>
      <c r="JV39" s="110">
        <f t="shared" si="107"/>
        <v>33</v>
      </c>
      <c r="JW39" s="110">
        <f t="shared" si="107"/>
        <v>33</v>
      </c>
      <c r="JX39" s="110">
        <f t="shared" si="107"/>
        <v>136</v>
      </c>
      <c r="JY39" s="110">
        <f t="shared" si="107"/>
        <v>33.8</v>
      </c>
      <c r="JZ39" s="110">
        <f t="shared" si="107"/>
        <v>94</v>
      </c>
      <c r="KA39" s="110">
        <f t="shared" si="107"/>
        <v>4.8</v>
      </c>
      <c r="KB39" s="110"/>
      <c r="KC39" s="110">
        <f t="shared" ref="KC39:KJ39" si="108">MIN(KC14:KC37)</f>
        <v>2</v>
      </c>
      <c r="KD39" s="110">
        <f t="shared" si="108"/>
        <v>43</v>
      </c>
      <c r="KE39" s="110">
        <f t="shared" si="108"/>
        <v>42</v>
      </c>
      <c r="KF39" s="112">
        <f t="shared" si="108"/>
        <v>0</v>
      </c>
      <c r="KG39" s="110">
        <f t="shared" si="108"/>
        <v>0</v>
      </c>
      <c r="KH39" s="110">
        <f t="shared" si="108"/>
        <v>0</v>
      </c>
      <c r="KI39" s="110">
        <f t="shared" si="108"/>
        <v>0</v>
      </c>
      <c r="KJ39" s="110">
        <f t="shared" si="108"/>
        <v>0</v>
      </c>
      <c r="KK39" s="110"/>
      <c r="KL39" s="110">
        <f t="shared" ref="KL39:KR39" si="109">MIN(KL14:KL37)</f>
        <v>1</v>
      </c>
      <c r="KM39" s="110">
        <f t="shared" si="109"/>
        <v>0</v>
      </c>
      <c r="KN39" s="110">
        <f t="shared" si="109"/>
        <v>0</v>
      </c>
      <c r="KO39" s="110">
        <f t="shared" si="109"/>
        <v>135</v>
      </c>
      <c r="KP39" s="110">
        <f t="shared" si="109"/>
        <v>32</v>
      </c>
      <c r="KQ39" s="110">
        <f t="shared" si="109"/>
        <v>4</v>
      </c>
      <c r="KR39" s="110">
        <f t="shared" si="109"/>
        <v>0.2</v>
      </c>
      <c r="KS39" s="110"/>
      <c r="KT39" s="110">
        <f t="shared" ref="KT39:LA39" si="110">MIN(KT14:KT37)</f>
        <v>1</v>
      </c>
      <c r="KU39" s="110">
        <f t="shared" si="110"/>
        <v>40</v>
      </c>
      <c r="KV39" s="110">
        <f t="shared" si="110"/>
        <v>38</v>
      </c>
      <c r="KW39" s="112">
        <f t="shared" si="110"/>
        <v>0</v>
      </c>
      <c r="KX39" s="110">
        <f t="shared" si="110"/>
        <v>128</v>
      </c>
      <c r="KY39" s="110">
        <f t="shared" si="110"/>
        <v>32</v>
      </c>
      <c r="KZ39" s="110">
        <f t="shared" si="110"/>
        <v>39</v>
      </c>
      <c r="LA39" s="110">
        <f t="shared" si="110"/>
        <v>1.9</v>
      </c>
      <c r="LB39" s="110"/>
      <c r="LC39" s="110">
        <f t="shared" ref="LC39:LI39" si="111">MIN(LC14:LC37)</f>
        <v>3</v>
      </c>
      <c r="LD39" s="110">
        <f t="shared" si="111"/>
        <v>46</v>
      </c>
      <c r="LE39" s="110">
        <f t="shared" si="111"/>
        <v>46</v>
      </c>
      <c r="LF39" s="110">
        <f t="shared" si="111"/>
        <v>128</v>
      </c>
      <c r="LG39" s="110">
        <f t="shared" si="111"/>
        <v>32</v>
      </c>
      <c r="LH39" s="110">
        <f t="shared" si="111"/>
        <v>146</v>
      </c>
      <c r="LI39" s="110">
        <f t="shared" si="111"/>
        <v>7.2</v>
      </c>
      <c r="LJ39" s="110"/>
      <c r="LK39" s="110">
        <f t="shared" ref="LK39:LO39" si="112">MIN(LK14:LK37)</f>
        <v>5</v>
      </c>
      <c r="LL39" s="110">
        <f t="shared" si="112"/>
        <v>44</v>
      </c>
      <c r="LM39" s="110">
        <f t="shared" si="112"/>
        <v>45</v>
      </c>
      <c r="LN39" s="112">
        <f t="shared" si="112"/>
        <v>0</v>
      </c>
      <c r="LO39" s="110">
        <f t="shared" si="112"/>
        <v>334</v>
      </c>
      <c r="LP39" s="110"/>
      <c r="LQ39" s="110"/>
      <c r="LR39" s="110"/>
      <c r="LS39" s="110"/>
      <c r="LT39" s="110" t="str">
        <f t="shared" ref="LT39:MV39" si="113">MIN(#REF!)</f>
        <v>#REF!</v>
      </c>
      <c r="LU39" s="110" t="str">
        <f t="shared" si="113"/>
        <v>#REF!</v>
      </c>
      <c r="LV39" s="110" t="str">
        <f t="shared" si="113"/>
        <v>#REF!</v>
      </c>
      <c r="LW39" s="110" t="str">
        <f t="shared" si="113"/>
        <v>#REF!</v>
      </c>
      <c r="LX39" s="110" t="str">
        <f t="shared" si="113"/>
        <v>#REF!</v>
      </c>
      <c r="LY39" s="110" t="str">
        <f t="shared" si="113"/>
        <v>#REF!</v>
      </c>
      <c r="LZ39" s="110" t="str">
        <f t="shared" si="113"/>
        <v>#REF!</v>
      </c>
      <c r="MA39" s="110" t="str">
        <f t="shared" si="113"/>
        <v>#REF!</v>
      </c>
      <c r="MB39" s="110" t="str">
        <f t="shared" si="113"/>
        <v>#REF!</v>
      </c>
      <c r="MC39" s="110" t="str">
        <f t="shared" si="113"/>
        <v>#REF!</v>
      </c>
      <c r="MD39" s="110" t="str">
        <f t="shared" si="113"/>
        <v>#REF!</v>
      </c>
      <c r="ME39" s="110" t="str">
        <f t="shared" si="113"/>
        <v>#REF!</v>
      </c>
      <c r="MF39" s="110" t="str">
        <f t="shared" si="113"/>
        <v>#REF!</v>
      </c>
      <c r="MG39" s="110" t="str">
        <f t="shared" si="113"/>
        <v>#REF!</v>
      </c>
      <c r="MH39" s="110" t="str">
        <f t="shared" si="113"/>
        <v>#REF!</v>
      </c>
      <c r="MI39" s="110" t="str">
        <f t="shared" si="113"/>
        <v>#REF!</v>
      </c>
      <c r="MJ39" s="110" t="str">
        <f t="shared" si="113"/>
        <v>#REF!</v>
      </c>
      <c r="MK39" s="110" t="str">
        <f t="shared" si="113"/>
        <v>#REF!</v>
      </c>
      <c r="ML39" s="110" t="str">
        <f t="shared" si="113"/>
        <v>#REF!</v>
      </c>
      <c r="MM39" s="110" t="str">
        <f t="shared" si="113"/>
        <v>#REF!</v>
      </c>
      <c r="MN39" s="110" t="str">
        <f t="shared" si="113"/>
        <v>#REF!</v>
      </c>
      <c r="MO39" s="112" t="str">
        <f t="shared" si="113"/>
        <v>#REF!</v>
      </c>
      <c r="MP39" s="110" t="str">
        <f t="shared" si="113"/>
        <v>#REF!</v>
      </c>
      <c r="MQ39" s="110" t="str">
        <f t="shared" si="113"/>
        <v>#REF!</v>
      </c>
      <c r="MR39" s="110" t="str">
        <f t="shared" si="113"/>
        <v>#REF!</v>
      </c>
      <c r="MS39" s="110" t="str">
        <f t="shared" si="113"/>
        <v>#REF!</v>
      </c>
      <c r="MT39" s="110" t="str">
        <f t="shared" si="113"/>
        <v>#REF!</v>
      </c>
      <c r="MU39" s="110" t="str">
        <f t="shared" si="113"/>
        <v>#REF!</v>
      </c>
      <c r="MV39" s="110" t="str">
        <f t="shared" si="113"/>
        <v>#REF!</v>
      </c>
      <c r="MW39" s="110"/>
      <c r="MX39" s="110"/>
      <c r="MY39" s="110" t="str">
        <f t="shared" ref="MY39:ND39" si="114">MIN(#REF!)</f>
        <v>#REF!</v>
      </c>
      <c r="MZ39" s="110" t="str">
        <f t="shared" si="114"/>
        <v>#REF!</v>
      </c>
      <c r="NA39" s="110" t="str">
        <f t="shared" si="114"/>
        <v>#REF!</v>
      </c>
      <c r="NB39" s="110" t="str">
        <f t="shared" si="114"/>
        <v>#REF!</v>
      </c>
      <c r="NC39" s="110" t="str">
        <f t="shared" si="114"/>
        <v>#REF!</v>
      </c>
      <c r="ND39" s="110" t="str">
        <f t="shared" si="114"/>
        <v>#REF!</v>
      </c>
      <c r="NE39" s="110"/>
      <c r="NF39" s="110"/>
      <c r="NG39" s="110" t="str">
        <f t="shared" ref="NG39:NL39" si="115">MIN(#REF!)</f>
        <v>#REF!</v>
      </c>
      <c r="NH39" s="110" t="str">
        <f t="shared" si="115"/>
        <v>#REF!</v>
      </c>
      <c r="NI39" s="110" t="str">
        <f t="shared" si="115"/>
        <v>#REF!</v>
      </c>
      <c r="NJ39" s="110" t="str">
        <f t="shared" si="115"/>
        <v>#REF!</v>
      </c>
      <c r="NK39" s="110" t="str">
        <f t="shared" si="115"/>
        <v>#REF!</v>
      </c>
      <c r="NL39" s="110" t="str">
        <f t="shared" si="115"/>
        <v>#REF!</v>
      </c>
      <c r="NM39" s="110"/>
      <c r="NN39" s="110"/>
      <c r="NO39" s="110" t="str">
        <f t="shared" ref="NO39:NP39" si="116">MIN(#REF!)</f>
        <v>#REF!</v>
      </c>
      <c r="NP39" s="110" t="str">
        <f t="shared" si="116"/>
        <v>#REF!</v>
      </c>
    </row>
    <row r="40" ht="14.25" customHeight="1">
      <c r="B40" s="113" t="s">
        <v>101</v>
      </c>
      <c r="C40" s="114">
        <f t="shared" ref="C40:T40" si="117">MAX(C14:C37)</f>
        <v>50.44</v>
      </c>
      <c r="D40" s="115">
        <f t="shared" si="117"/>
        <v>347</v>
      </c>
      <c r="E40" s="114">
        <f t="shared" si="117"/>
        <v>137</v>
      </c>
      <c r="F40" s="114">
        <f t="shared" si="117"/>
        <v>105</v>
      </c>
      <c r="G40" s="114">
        <f t="shared" si="117"/>
        <v>23.5</v>
      </c>
      <c r="H40" s="114">
        <f t="shared" si="117"/>
        <v>0</v>
      </c>
      <c r="I40" s="114">
        <f t="shared" si="117"/>
        <v>6</v>
      </c>
      <c r="J40" s="114">
        <f t="shared" si="117"/>
        <v>53</v>
      </c>
      <c r="K40" s="114">
        <f t="shared" si="117"/>
        <v>52</v>
      </c>
      <c r="L40" s="114">
        <f t="shared" si="117"/>
        <v>141</v>
      </c>
      <c r="M40" s="114">
        <f t="shared" si="117"/>
        <v>98</v>
      </c>
      <c r="N40" s="114">
        <f t="shared" si="117"/>
        <v>24.7</v>
      </c>
      <c r="O40" s="114">
        <f t="shared" si="117"/>
        <v>0</v>
      </c>
      <c r="P40" s="114">
        <f t="shared" si="117"/>
        <v>6</v>
      </c>
      <c r="Q40" s="114">
        <f t="shared" si="117"/>
        <v>56</v>
      </c>
      <c r="R40" s="114">
        <f t="shared" si="117"/>
        <v>52</v>
      </c>
      <c r="S40" s="114">
        <f t="shared" si="117"/>
        <v>374.7</v>
      </c>
      <c r="T40" s="114">
        <f t="shared" si="117"/>
        <v>243.8</v>
      </c>
      <c r="U40" s="114"/>
      <c r="V40" s="114">
        <f t="shared" ref="V40:X40" si="118">MAX(V14:V37)</f>
        <v>0</v>
      </c>
      <c r="W40" s="114">
        <f t="shared" si="118"/>
        <v>381.9</v>
      </c>
      <c r="X40" s="115">
        <f t="shared" si="118"/>
        <v>211.5</v>
      </c>
      <c r="Y40" s="114"/>
      <c r="Z40" s="114">
        <f t="shared" ref="Z40:AB40" si="119">MAX(Z14:Z37)</f>
        <v>0</v>
      </c>
      <c r="AA40" s="114">
        <f t="shared" si="119"/>
        <v>347.7</v>
      </c>
      <c r="AB40" s="114">
        <f t="shared" si="119"/>
        <v>384.3</v>
      </c>
      <c r="AC40" s="114"/>
      <c r="AD40" s="114">
        <f t="shared" ref="AD40:AF40" si="120">MAX(AD14:AD37)</f>
        <v>0</v>
      </c>
      <c r="AE40" s="114">
        <f t="shared" si="120"/>
        <v>347.9</v>
      </c>
      <c r="AF40" s="114">
        <f t="shared" si="120"/>
        <v>623.7</v>
      </c>
      <c r="AG40" s="114"/>
      <c r="AH40" s="114">
        <f t="shared" ref="AH40:AJ40" si="121">MAX(AH14:AH37)</f>
        <v>0</v>
      </c>
      <c r="AI40" s="114">
        <f t="shared" si="121"/>
        <v>354.3</v>
      </c>
      <c r="AJ40" s="115">
        <f t="shared" si="121"/>
        <v>443.6</v>
      </c>
      <c r="AK40" s="114"/>
      <c r="AL40" s="114">
        <f t="shared" ref="AL40:AN40" si="122">MAX(AL14:AL37)</f>
        <v>0</v>
      </c>
      <c r="AM40" s="114">
        <f t="shared" si="122"/>
        <v>346.6</v>
      </c>
      <c r="AN40" s="115">
        <f t="shared" si="122"/>
        <v>473.4</v>
      </c>
      <c r="AO40" s="114"/>
      <c r="AP40" s="114">
        <f t="shared" ref="AP40:AR40" si="123">MAX(AP14:AP37)</f>
        <v>0</v>
      </c>
      <c r="AQ40" s="114">
        <f t="shared" si="123"/>
        <v>137</v>
      </c>
      <c r="AR40" s="114">
        <f t="shared" si="123"/>
        <v>105</v>
      </c>
      <c r="AS40" s="114"/>
      <c r="AT40" s="114">
        <f t="shared" ref="AT40:AV40" si="124">MAX(AT14:AT37)</f>
        <v>0</v>
      </c>
      <c r="AU40" s="114">
        <f t="shared" si="124"/>
        <v>141</v>
      </c>
      <c r="AV40" s="114">
        <f t="shared" si="124"/>
        <v>98</v>
      </c>
      <c r="AW40" s="114"/>
      <c r="AX40" s="114">
        <f t="shared" ref="AX40:AY40" si="125">MAX(AX14:AX37)</f>
        <v>0</v>
      </c>
      <c r="AY40" s="114">
        <f t="shared" si="125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6">MAX(BJ14:BJ37)</f>
        <v>91</v>
      </c>
      <c r="BK40" s="114">
        <f t="shared" si="126"/>
        <v>66</v>
      </c>
      <c r="BL40" s="112">
        <f t="shared" si="126"/>
        <v>0</v>
      </c>
      <c r="BM40" s="114">
        <f t="shared" si="126"/>
        <v>349</v>
      </c>
      <c r="BN40" s="114">
        <f t="shared" si="126"/>
        <v>150</v>
      </c>
      <c r="BO40" s="114">
        <f t="shared" si="126"/>
        <v>350</v>
      </c>
      <c r="BP40" s="114">
        <f t="shared" si="126"/>
        <v>17.5</v>
      </c>
      <c r="BQ40" s="114">
        <f t="shared" si="126"/>
        <v>0</v>
      </c>
      <c r="BR40" s="114">
        <f t="shared" si="126"/>
        <v>6</v>
      </c>
      <c r="BS40" s="114">
        <f t="shared" si="126"/>
        <v>74</v>
      </c>
      <c r="BT40" s="114">
        <f t="shared" si="126"/>
        <v>74</v>
      </c>
      <c r="BU40" s="114">
        <f t="shared" si="126"/>
        <v>349</v>
      </c>
      <c r="BV40" s="114">
        <f t="shared" si="126"/>
        <v>357</v>
      </c>
      <c r="BW40" s="114"/>
      <c r="BX40" s="114">
        <f t="shared" ref="BX40:BZ40" si="127">MAX(BX14:BX37)</f>
        <v>46</v>
      </c>
      <c r="BY40" s="114">
        <f t="shared" si="127"/>
        <v>341</v>
      </c>
      <c r="BZ40" s="114">
        <f t="shared" si="127"/>
        <v>373</v>
      </c>
      <c r="CA40" s="114"/>
      <c r="CB40" s="114">
        <f t="shared" ref="CB40:CD40" si="128">MAX(CB14:CB37)</f>
        <v>42</v>
      </c>
      <c r="CC40" s="114">
        <f t="shared" si="128"/>
        <v>349</v>
      </c>
      <c r="CD40" s="114">
        <f t="shared" si="128"/>
        <v>288</v>
      </c>
      <c r="CE40" s="114"/>
      <c r="CF40" s="114">
        <f t="shared" ref="CF40:CH40" si="129">MAX(CF14:CF37)</f>
        <v>16</v>
      </c>
      <c r="CG40" s="114">
        <f t="shared" si="129"/>
        <v>341</v>
      </c>
      <c r="CH40" s="114">
        <f t="shared" si="129"/>
        <v>295</v>
      </c>
      <c r="CI40" s="114"/>
      <c r="CJ40" s="114">
        <f t="shared" ref="CJ40:CL40" si="130">MAX(CJ14:CJ37)</f>
        <v>16</v>
      </c>
      <c r="CK40" s="114">
        <f t="shared" si="130"/>
        <v>355</v>
      </c>
      <c r="CL40" s="114">
        <f t="shared" si="130"/>
        <v>165</v>
      </c>
      <c r="CM40" s="114"/>
      <c r="CN40" s="114">
        <f t="shared" ref="CN40:CP40" si="131">MAX(CN14:CN37)</f>
        <v>12</v>
      </c>
      <c r="CO40" s="114">
        <f t="shared" si="131"/>
        <v>355</v>
      </c>
      <c r="CP40" s="114">
        <f t="shared" si="131"/>
        <v>340</v>
      </c>
      <c r="CQ40" s="114"/>
      <c r="CR40" s="114">
        <f t="shared" ref="CR40:CT40" si="132">MAX(CR14:CR37)</f>
        <v>15</v>
      </c>
      <c r="CS40" s="114">
        <f t="shared" si="132"/>
        <v>342</v>
      </c>
      <c r="CT40" s="114">
        <f t="shared" si="132"/>
        <v>331</v>
      </c>
      <c r="CU40" s="114"/>
      <c r="CV40" s="114">
        <f t="shared" ref="CV40:CX40" si="133">MAX(CV14:CV37)</f>
        <v>116</v>
      </c>
      <c r="CW40" s="114">
        <f t="shared" si="133"/>
        <v>346</v>
      </c>
      <c r="CX40" s="114">
        <f t="shared" si="133"/>
        <v>287</v>
      </c>
      <c r="CY40" s="114"/>
      <c r="CZ40" s="114">
        <f t="shared" ref="CZ40:DB40" si="134">MAX(CZ14:CZ37)</f>
        <v>75</v>
      </c>
      <c r="DA40" s="114">
        <f t="shared" si="134"/>
        <v>330</v>
      </c>
      <c r="DB40" s="114">
        <f t="shared" si="134"/>
        <v>294</v>
      </c>
      <c r="DC40" s="114"/>
      <c r="DD40" s="114">
        <f t="shared" ref="DD40:DE40" si="135">MAX(DD14:DD37)</f>
        <v>69</v>
      </c>
      <c r="DE40" s="114">
        <f t="shared" si="135"/>
        <v>150</v>
      </c>
      <c r="DF40" s="114"/>
      <c r="DG40" s="114">
        <f t="shared" ref="DG40:DH40" si="136">MAX(DG14:DG37)</f>
        <v>350</v>
      </c>
      <c r="DH40" s="114">
        <f t="shared" si="136"/>
        <v>17.5</v>
      </c>
      <c r="DI40" s="114"/>
      <c r="DJ40" s="114">
        <f t="shared" ref="DJ40:DW40" si="137">MAX(DJ14:DJ37)</f>
        <v>7</v>
      </c>
      <c r="DK40" s="114">
        <f t="shared" si="137"/>
        <v>64</v>
      </c>
      <c r="DL40" s="114">
        <f t="shared" si="137"/>
        <v>57</v>
      </c>
      <c r="DM40" s="112">
        <f t="shared" si="137"/>
        <v>5</v>
      </c>
      <c r="DN40" s="114">
        <f t="shared" si="137"/>
        <v>346</v>
      </c>
      <c r="DO40" s="114">
        <f t="shared" si="137"/>
        <v>142</v>
      </c>
      <c r="DP40" s="114">
        <f t="shared" si="137"/>
        <v>45.84</v>
      </c>
      <c r="DQ40" s="114">
        <f t="shared" si="137"/>
        <v>26.33</v>
      </c>
      <c r="DR40" s="114">
        <f t="shared" si="137"/>
        <v>7.97</v>
      </c>
      <c r="DS40" s="114">
        <f t="shared" si="137"/>
        <v>8</v>
      </c>
      <c r="DT40" s="114">
        <f t="shared" si="137"/>
        <v>47</v>
      </c>
      <c r="DU40" s="114">
        <f t="shared" si="137"/>
        <v>51.3</v>
      </c>
      <c r="DV40" s="114">
        <f t="shared" si="137"/>
        <v>0</v>
      </c>
      <c r="DW40" s="114">
        <f t="shared" si="137"/>
        <v>0</v>
      </c>
      <c r="DX40" s="114"/>
      <c r="DY40" s="114">
        <f t="shared" ref="DY40:EA40" si="138">MAX(DY14:DY37)</f>
        <v>0</v>
      </c>
      <c r="DZ40" s="114">
        <f t="shared" si="138"/>
        <v>0</v>
      </c>
      <c r="EA40" s="114">
        <f t="shared" si="138"/>
        <v>0</v>
      </c>
      <c r="EB40" s="114"/>
      <c r="EC40" s="114">
        <f t="shared" ref="EC40:EU40" si="139">MAX(EC14:EC37)</f>
        <v>0</v>
      </c>
      <c r="ED40" s="112">
        <f t="shared" si="139"/>
        <v>0</v>
      </c>
      <c r="EE40" s="114">
        <f t="shared" si="139"/>
        <v>346</v>
      </c>
      <c r="EF40" s="114">
        <f t="shared" si="139"/>
        <v>139</v>
      </c>
      <c r="EG40" s="114">
        <f t="shared" si="139"/>
        <v>91</v>
      </c>
      <c r="EH40" s="114">
        <f t="shared" si="139"/>
        <v>3.9</v>
      </c>
      <c r="EI40" s="114">
        <f t="shared" si="139"/>
        <v>0</v>
      </c>
      <c r="EJ40" s="114">
        <f t="shared" si="139"/>
        <v>9</v>
      </c>
      <c r="EK40" s="114">
        <f t="shared" si="139"/>
        <v>56</v>
      </c>
      <c r="EL40" s="114">
        <f t="shared" si="139"/>
        <v>56</v>
      </c>
      <c r="EM40" s="114">
        <f t="shared" si="139"/>
        <v>0</v>
      </c>
      <c r="EN40" s="114">
        <f t="shared" si="139"/>
        <v>124</v>
      </c>
      <c r="EO40" s="114">
        <f t="shared" si="139"/>
        <v>5.4</v>
      </c>
      <c r="EP40" s="114">
        <f t="shared" si="139"/>
        <v>0</v>
      </c>
      <c r="EQ40" s="114">
        <f t="shared" si="139"/>
        <v>9</v>
      </c>
      <c r="ER40" s="114">
        <f t="shared" si="139"/>
        <v>56</v>
      </c>
      <c r="ES40" s="114">
        <f t="shared" si="139"/>
        <v>56</v>
      </c>
      <c r="ET40" s="114">
        <f t="shared" si="139"/>
        <v>345</v>
      </c>
      <c r="EU40" s="114">
        <f t="shared" si="139"/>
        <v>341</v>
      </c>
      <c r="EV40" s="114"/>
      <c r="EW40" s="114">
        <f t="shared" ref="EW40:EY40" si="140">MAX(EW14:EW37)</f>
        <v>0.4</v>
      </c>
      <c r="EX40" s="114">
        <f t="shared" si="140"/>
        <v>345</v>
      </c>
      <c r="EY40" s="114">
        <f t="shared" si="140"/>
        <v>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1">MAX(FI14:FI37)</f>
        <v>0</v>
      </c>
      <c r="FJ40" s="114">
        <f t="shared" si="141"/>
        <v>346</v>
      </c>
      <c r="FK40" s="114">
        <f t="shared" si="141"/>
        <v>229</v>
      </c>
      <c r="FL40" s="114"/>
      <c r="FM40" s="114">
        <f t="shared" ref="FM40:FN40" si="142">MAX(FM14:FM37)</f>
        <v>0</v>
      </c>
      <c r="FN40" s="114">
        <f t="shared" si="142"/>
        <v>346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3">MAX(FY14:FY37)</f>
        <v>0</v>
      </c>
      <c r="FZ40" s="112">
        <f t="shared" si="143"/>
        <v>0</v>
      </c>
      <c r="GA40" s="114">
        <f t="shared" si="143"/>
        <v>346</v>
      </c>
      <c r="GB40" s="114">
        <f t="shared" si="143"/>
        <v>3338.8</v>
      </c>
      <c r="GC40" s="114"/>
      <c r="GD40" s="114">
        <f t="shared" ref="GD40:GF40" si="144">MAX(GD14:GD37)</f>
        <v>25.8</v>
      </c>
      <c r="GE40" s="114">
        <f t="shared" si="144"/>
        <v>346</v>
      </c>
      <c r="GF40" s="114">
        <f t="shared" si="144"/>
        <v>457.38</v>
      </c>
      <c r="GG40" s="114"/>
      <c r="GH40" s="114">
        <f t="shared" ref="GH40:GJ40" si="145">MAX(GH14:GH37)</f>
        <v>30.07</v>
      </c>
      <c r="GI40" s="114">
        <f t="shared" si="145"/>
        <v>346</v>
      </c>
      <c r="GJ40" s="114">
        <f t="shared" si="145"/>
        <v>234.29</v>
      </c>
      <c r="GK40" s="114"/>
      <c r="GL40" s="114">
        <f t="shared" ref="GL40:GN40" si="146">MAX(GL14:GL37)</f>
        <v>16.33</v>
      </c>
      <c r="GM40" s="114">
        <f t="shared" si="146"/>
        <v>346</v>
      </c>
      <c r="GN40" s="114">
        <f t="shared" si="146"/>
        <v>214.39</v>
      </c>
      <c r="GO40" s="114"/>
      <c r="GP40" s="114">
        <f t="shared" ref="GP40:GR40" si="147">MAX(GP14:GP37)</f>
        <v>-5.19</v>
      </c>
      <c r="GQ40" s="114">
        <f t="shared" si="147"/>
        <v>346</v>
      </c>
      <c r="GR40" s="114">
        <f t="shared" si="147"/>
        <v>248.68</v>
      </c>
      <c r="GS40" s="114"/>
      <c r="GT40" s="114">
        <f t="shared" ref="GT40:GV40" si="148">MAX(GT14:GT37)</f>
        <v>7.87</v>
      </c>
      <c r="GU40" s="114">
        <f t="shared" si="148"/>
        <v>346</v>
      </c>
      <c r="GV40" s="114">
        <f t="shared" si="148"/>
        <v>249.24</v>
      </c>
      <c r="GW40" s="114"/>
      <c r="GX40" s="114">
        <f t="shared" ref="GX40:HC40" si="149">MAX(GX14:GX37)</f>
        <v>7.62</v>
      </c>
      <c r="GY40" s="112">
        <f t="shared" si="149"/>
        <v>0</v>
      </c>
      <c r="GZ40" s="114">
        <f t="shared" si="149"/>
        <v>0</v>
      </c>
      <c r="HA40" s="114">
        <f t="shared" si="149"/>
        <v>0</v>
      </c>
      <c r="HB40" s="114">
        <f t="shared" si="149"/>
        <v>174</v>
      </c>
      <c r="HC40" s="114">
        <f t="shared" si="149"/>
        <v>8.7</v>
      </c>
      <c r="HD40" s="114"/>
      <c r="HE40" s="114">
        <f t="shared" ref="HE40:HK40" si="150">MAX(HE14:HE37)</f>
        <v>8</v>
      </c>
      <c r="HF40" s="114">
        <f t="shared" si="150"/>
        <v>62</v>
      </c>
      <c r="HG40" s="114">
        <f t="shared" si="150"/>
        <v>59</v>
      </c>
      <c r="HH40" s="114">
        <f t="shared" si="150"/>
        <v>0</v>
      </c>
      <c r="HI40" s="114">
        <f t="shared" si="150"/>
        <v>0</v>
      </c>
      <c r="HJ40" s="114">
        <f t="shared" si="150"/>
        <v>307</v>
      </c>
      <c r="HK40" s="114">
        <f t="shared" si="150"/>
        <v>15.35</v>
      </c>
      <c r="HL40" s="114"/>
      <c r="HM40" s="114">
        <f t="shared" ref="HM40:HS40" si="151">MAX(HM14:HM37)</f>
        <v>5</v>
      </c>
      <c r="HN40" s="114">
        <f t="shared" si="151"/>
        <v>62</v>
      </c>
      <c r="HO40" s="114">
        <f t="shared" si="151"/>
        <v>62</v>
      </c>
      <c r="HP40" s="114">
        <f t="shared" si="151"/>
        <v>0</v>
      </c>
      <c r="HQ40" s="114">
        <f t="shared" si="151"/>
        <v>0</v>
      </c>
      <c r="HR40" s="114">
        <f t="shared" si="151"/>
        <v>317</v>
      </c>
      <c r="HS40" s="114">
        <f t="shared" si="151"/>
        <v>15.85</v>
      </c>
      <c r="HT40" s="114"/>
      <c r="HU40" s="114">
        <f t="shared" ref="HU40:IB40" si="152">MAX(HU14:HU37)</f>
        <v>7</v>
      </c>
      <c r="HV40" s="114">
        <f t="shared" si="152"/>
        <v>60</v>
      </c>
      <c r="HW40" s="114">
        <f t="shared" si="152"/>
        <v>60</v>
      </c>
      <c r="HX40" s="112">
        <f t="shared" si="152"/>
        <v>0</v>
      </c>
      <c r="HY40" s="114">
        <f t="shared" si="152"/>
        <v>136</v>
      </c>
      <c r="HZ40" s="114">
        <f t="shared" si="152"/>
        <v>33</v>
      </c>
      <c r="IA40" s="114">
        <f t="shared" si="152"/>
        <v>150</v>
      </c>
      <c r="IB40" s="114">
        <f t="shared" si="152"/>
        <v>7.5</v>
      </c>
      <c r="IC40" s="114"/>
      <c r="ID40" s="114">
        <f t="shared" ref="ID40:IK40" si="153">MAX(ID14:ID37)</f>
        <v>2</v>
      </c>
      <c r="IE40" s="114">
        <f t="shared" si="153"/>
        <v>72</v>
      </c>
      <c r="IF40" s="114">
        <f t="shared" si="153"/>
        <v>58</v>
      </c>
      <c r="IG40" s="112">
        <f t="shared" si="153"/>
        <v>0</v>
      </c>
      <c r="IH40" s="114">
        <f t="shared" si="153"/>
        <v>145</v>
      </c>
      <c r="II40" s="114">
        <f t="shared" si="153"/>
        <v>34.2</v>
      </c>
      <c r="IJ40" s="114">
        <f t="shared" si="153"/>
        <v>204</v>
      </c>
      <c r="IK40" s="114">
        <f t="shared" si="153"/>
        <v>10.2</v>
      </c>
      <c r="IL40" s="114"/>
      <c r="IM40" s="114">
        <f t="shared" ref="IM40:IS40" si="154">MAX(IM14:IM37)</f>
        <v>4</v>
      </c>
      <c r="IN40" s="114">
        <f t="shared" si="154"/>
        <v>47</v>
      </c>
      <c r="IO40" s="114">
        <f t="shared" si="154"/>
        <v>46</v>
      </c>
      <c r="IP40" s="114">
        <f t="shared" si="154"/>
        <v>145</v>
      </c>
      <c r="IQ40" s="114">
        <f t="shared" si="154"/>
        <v>35.4</v>
      </c>
      <c r="IR40" s="114">
        <f t="shared" si="154"/>
        <v>123</v>
      </c>
      <c r="IS40" s="114">
        <f t="shared" si="154"/>
        <v>6.5</v>
      </c>
      <c r="IT40" s="114"/>
      <c r="IU40" s="114">
        <f t="shared" ref="IU40:JJ40" si="155">MAX(IU14:IU37)</f>
        <v>12</v>
      </c>
      <c r="IV40" s="114">
        <f t="shared" si="155"/>
        <v>52</v>
      </c>
      <c r="IW40" s="114">
        <f t="shared" si="155"/>
        <v>51</v>
      </c>
      <c r="IX40" s="112">
        <f t="shared" si="155"/>
        <v>0</v>
      </c>
      <c r="IY40" s="114">
        <f t="shared" si="155"/>
        <v>142.63</v>
      </c>
      <c r="IZ40" s="114">
        <f t="shared" si="155"/>
        <v>35.69</v>
      </c>
      <c r="JA40" s="114">
        <f t="shared" si="155"/>
        <v>473.18</v>
      </c>
      <c r="JB40" s="114">
        <f t="shared" si="155"/>
        <v>23.65</v>
      </c>
      <c r="JC40" s="114">
        <f t="shared" si="155"/>
        <v>8.22</v>
      </c>
      <c r="JD40" s="114">
        <f t="shared" si="155"/>
        <v>3</v>
      </c>
      <c r="JE40" s="114">
        <f t="shared" si="155"/>
        <v>63.54</v>
      </c>
      <c r="JF40" s="114">
        <f t="shared" si="155"/>
        <v>49.14</v>
      </c>
      <c r="JG40" s="114">
        <f t="shared" si="155"/>
        <v>0</v>
      </c>
      <c r="JH40" s="114">
        <f t="shared" si="155"/>
        <v>0</v>
      </c>
      <c r="JI40" s="114">
        <f t="shared" si="155"/>
        <v>0</v>
      </c>
      <c r="JJ40" s="114">
        <f t="shared" si="155"/>
        <v>0</v>
      </c>
      <c r="JK40" s="114"/>
      <c r="JL40" s="114">
        <f t="shared" ref="JL40:JS40" si="156">MAX(JL14:JL37)</f>
        <v>0</v>
      </c>
      <c r="JM40" s="114">
        <f t="shared" si="156"/>
        <v>0</v>
      </c>
      <c r="JN40" s="114">
        <f t="shared" si="156"/>
        <v>0</v>
      </c>
      <c r="JO40" s="112">
        <f t="shared" si="156"/>
        <v>0</v>
      </c>
      <c r="JP40" s="114">
        <f t="shared" si="156"/>
        <v>140</v>
      </c>
      <c r="JQ40" s="114">
        <f t="shared" si="156"/>
        <v>33</v>
      </c>
      <c r="JR40" s="114">
        <f t="shared" si="156"/>
        <v>0</v>
      </c>
      <c r="JS40" s="114">
        <f t="shared" si="156"/>
        <v>0</v>
      </c>
      <c r="JT40" s="114"/>
      <c r="JU40" s="114">
        <f t="shared" ref="JU40:KA40" si="157">MAX(JU14:JU37)</f>
        <v>2</v>
      </c>
      <c r="JV40" s="114">
        <f t="shared" si="157"/>
        <v>49</v>
      </c>
      <c r="JW40" s="114">
        <f t="shared" si="157"/>
        <v>48</v>
      </c>
      <c r="JX40" s="114">
        <f t="shared" si="157"/>
        <v>140</v>
      </c>
      <c r="JY40" s="114">
        <f t="shared" si="157"/>
        <v>34.9</v>
      </c>
      <c r="JZ40" s="114">
        <f t="shared" si="157"/>
        <v>176</v>
      </c>
      <c r="KA40" s="114">
        <f t="shared" si="157"/>
        <v>9.5</v>
      </c>
      <c r="KB40" s="114"/>
      <c r="KC40" s="114">
        <f t="shared" ref="KC40:KJ40" si="158">MAX(KC14:KC37)</f>
        <v>2</v>
      </c>
      <c r="KD40" s="114">
        <f t="shared" si="158"/>
        <v>56</v>
      </c>
      <c r="KE40" s="114">
        <f t="shared" si="158"/>
        <v>54</v>
      </c>
      <c r="KF40" s="112">
        <f t="shared" si="158"/>
        <v>0</v>
      </c>
      <c r="KG40" s="114">
        <f t="shared" si="158"/>
        <v>0</v>
      </c>
      <c r="KH40" s="114">
        <f t="shared" si="158"/>
        <v>0</v>
      </c>
      <c r="KI40" s="114">
        <f t="shared" si="158"/>
        <v>0</v>
      </c>
      <c r="KJ40" s="114">
        <f t="shared" si="158"/>
        <v>0</v>
      </c>
      <c r="KK40" s="114"/>
      <c r="KL40" s="114">
        <f t="shared" ref="KL40:KR40" si="159">MAX(KL14:KL37)</f>
        <v>1</v>
      </c>
      <c r="KM40" s="114">
        <f t="shared" si="159"/>
        <v>0</v>
      </c>
      <c r="KN40" s="114">
        <f t="shared" si="159"/>
        <v>0</v>
      </c>
      <c r="KO40" s="114">
        <f t="shared" si="159"/>
        <v>140</v>
      </c>
      <c r="KP40" s="114">
        <f t="shared" si="159"/>
        <v>34</v>
      </c>
      <c r="KQ40" s="114">
        <f t="shared" si="159"/>
        <v>154</v>
      </c>
      <c r="KR40" s="114">
        <f t="shared" si="159"/>
        <v>8.6</v>
      </c>
      <c r="KS40" s="114"/>
      <c r="KT40" s="114">
        <f t="shared" ref="KT40:LA40" si="160">MAX(KT14:KT37)</f>
        <v>1</v>
      </c>
      <c r="KU40" s="114">
        <f t="shared" si="160"/>
        <v>50</v>
      </c>
      <c r="KV40" s="114">
        <f t="shared" si="160"/>
        <v>48</v>
      </c>
      <c r="KW40" s="112">
        <f t="shared" si="160"/>
        <v>0</v>
      </c>
      <c r="KX40" s="114">
        <f t="shared" si="160"/>
        <v>140</v>
      </c>
      <c r="KY40" s="114">
        <f t="shared" si="160"/>
        <v>34</v>
      </c>
      <c r="KZ40" s="114">
        <f t="shared" si="160"/>
        <v>265</v>
      </c>
      <c r="LA40" s="114">
        <f t="shared" si="160"/>
        <v>13</v>
      </c>
      <c r="LB40" s="114"/>
      <c r="LC40" s="114">
        <f t="shared" ref="LC40:LI40" si="161">MAX(LC14:LC37)</f>
        <v>3</v>
      </c>
      <c r="LD40" s="114">
        <f t="shared" si="161"/>
        <v>57</v>
      </c>
      <c r="LE40" s="114">
        <f t="shared" si="161"/>
        <v>57</v>
      </c>
      <c r="LF40" s="114">
        <f t="shared" si="161"/>
        <v>140</v>
      </c>
      <c r="LG40" s="114">
        <f t="shared" si="161"/>
        <v>35</v>
      </c>
      <c r="LH40" s="114">
        <f t="shared" si="161"/>
        <v>380</v>
      </c>
      <c r="LI40" s="114">
        <f t="shared" si="161"/>
        <v>18.6</v>
      </c>
      <c r="LJ40" s="114"/>
      <c r="LK40" s="114">
        <f t="shared" ref="LK40:LO40" si="162">MAX(LK14:LK37)</f>
        <v>5</v>
      </c>
      <c r="LL40" s="114">
        <f t="shared" si="162"/>
        <v>52</v>
      </c>
      <c r="LM40" s="114">
        <f t="shared" si="162"/>
        <v>54</v>
      </c>
      <c r="LN40" s="112">
        <f t="shared" si="162"/>
        <v>0</v>
      </c>
      <c r="LO40" s="114">
        <f t="shared" si="162"/>
        <v>350</v>
      </c>
      <c r="LP40" s="114"/>
      <c r="LQ40" s="114"/>
      <c r="LR40" s="114"/>
      <c r="LS40" s="114"/>
      <c r="LT40" s="114" t="str">
        <f t="shared" ref="LT40:MV40" si="163">MAX(#REF!)</f>
        <v>#REF!</v>
      </c>
      <c r="LU40" s="114" t="str">
        <f t="shared" si="163"/>
        <v>#REF!</v>
      </c>
      <c r="LV40" s="114" t="str">
        <f t="shared" si="163"/>
        <v>#REF!</v>
      </c>
      <c r="LW40" s="114" t="str">
        <f t="shared" si="163"/>
        <v>#REF!</v>
      </c>
      <c r="LX40" s="114" t="str">
        <f t="shared" si="163"/>
        <v>#REF!</v>
      </c>
      <c r="LY40" s="114" t="str">
        <f t="shared" si="163"/>
        <v>#REF!</v>
      </c>
      <c r="LZ40" s="114" t="str">
        <f t="shared" si="163"/>
        <v>#REF!</v>
      </c>
      <c r="MA40" s="114" t="str">
        <f t="shared" si="163"/>
        <v>#REF!</v>
      </c>
      <c r="MB40" s="114" t="str">
        <f t="shared" si="163"/>
        <v>#REF!</v>
      </c>
      <c r="MC40" s="114" t="str">
        <f t="shared" si="163"/>
        <v>#REF!</v>
      </c>
      <c r="MD40" s="114" t="str">
        <f t="shared" si="163"/>
        <v>#REF!</v>
      </c>
      <c r="ME40" s="114" t="str">
        <f t="shared" si="163"/>
        <v>#REF!</v>
      </c>
      <c r="MF40" s="114" t="str">
        <f t="shared" si="163"/>
        <v>#REF!</v>
      </c>
      <c r="MG40" s="114" t="str">
        <f t="shared" si="163"/>
        <v>#REF!</v>
      </c>
      <c r="MH40" s="114" t="str">
        <f t="shared" si="163"/>
        <v>#REF!</v>
      </c>
      <c r="MI40" s="114" t="str">
        <f t="shared" si="163"/>
        <v>#REF!</v>
      </c>
      <c r="MJ40" s="114" t="str">
        <f t="shared" si="163"/>
        <v>#REF!</v>
      </c>
      <c r="MK40" s="114" t="str">
        <f t="shared" si="163"/>
        <v>#REF!</v>
      </c>
      <c r="ML40" s="114" t="str">
        <f t="shared" si="163"/>
        <v>#REF!</v>
      </c>
      <c r="MM40" s="114" t="str">
        <f t="shared" si="163"/>
        <v>#REF!</v>
      </c>
      <c r="MN40" s="114" t="str">
        <f t="shared" si="163"/>
        <v>#REF!</v>
      </c>
      <c r="MO40" s="112" t="str">
        <f t="shared" si="163"/>
        <v>#REF!</v>
      </c>
      <c r="MP40" s="114" t="str">
        <f t="shared" si="163"/>
        <v>#REF!</v>
      </c>
      <c r="MQ40" s="114" t="str">
        <f t="shared" si="163"/>
        <v>#REF!</v>
      </c>
      <c r="MR40" s="114" t="str">
        <f t="shared" si="163"/>
        <v>#REF!</v>
      </c>
      <c r="MS40" s="114" t="str">
        <f t="shared" si="163"/>
        <v>#REF!</v>
      </c>
      <c r="MT40" s="114" t="str">
        <f t="shared" si="163"/>
        <v>#REF!</v>
      </c>
      <c r="MU40" s="114" t="str">
        <f t="shared" si="163"/>
        <v>#REF!</v>
      </c>
      <c r="MV40" s="114" t="str">
        <f t="shared" si="163"/>
        <v>#REF!</v>
      </c>
      <c r="MW40" s="114"/>
      <c r="MX40" s="114"/>
      <c r="MY40" s="114" t="str">
        <f t="shared" ref="MY40:ND40" si="164">MAX(#REF!)</f>
        <v>#REF!</v>
      </c>
      <c r="MZ40" s="114" t="str">
        <f t="shared" si="164"/>
        <v>#REF!</v>
      </c>
      <c r="NA40" s="114" t="str">
        <f t="shared" si="164"/>
        <v>#REF!</v>
      </c>
      <c r="NB40" s="114" t="str">
        <f t="shared" si="164"/>
        <v>#REF!</v>
      </c>
      <c r="NC40" s="114" t="str">
        <f t="shared" si="164"/>
        <v>#REF!</v>
      </c>
      <c r="ND40" s="114" t="str">
        <f t="shared" si="164"/>
        <v>#REF!</v>
      </c>
      <c r="NE40" s="114"/>
      <c r="NF40" s="114"/>
      <c r="NG40" s="114" t="str">
        <f t="shared" ref="NG40:NL40" si="165">MAX(#REF!)</f>
        <v>#REF!</v>
      </c>
      <c r="NH40" s="114" t="str">
        <f t="shared" si="165"/>
        <v>#REF!</v>
      </c>
      <c r="NI40" s="114" t="str">
        <f t="shared" si="165"/>
        <v>#REF!</v>
      </c>
      <c r="NJ40" s="114" t="str">
        <f t="shared" si="165"/>
        <v>#REF!</v>
      </c>
      <c r="NK40" s="114" t="str">
        <f t="shared" si="165"/>
        <v>#REF!</v>
      </c>
      <c r="NL40" s="114" t="str">
        <f t="shared" si="165"/>
        <v>#REF!</v>
      </c>
      <c r="NM40" s="114"/>
      <c r="NN40" s="114"/>
      <c r="NO40" s="114" t="str">
        <f t="shared" ref="NO40:NP40" si="166">MAX(#REF!)</f>
        <v>#REF!</v>
      </c>
      <c r="NP40" s="114" t="str">
        <f t="shared" si="166"/>
        <v>#REF!</v>
      </c>
    </row>
    <row r="41" ht="14.25" customHeight="1">
      <c r="C41" s="6"/>
      <c r="D41" s="7"/>
      <c r="S41" s="116"/>
      <c r="U41" s="116"/>
      <c r="X41" s="7"/>
      <c r="AJ41" s="116"/>
      <c r="AN41" s="7"/>
      <c r="AS41" s="116"/>
    </row>
    <row r="42" ht="14.25" customHeight="1">
      <c r="C42" s="6"/>
      <c r="D42" s="7"/>
      <c r="S42" s="116"/>
      <c r="U42" s="116"/>
      <c r="X42" s="7"/>
      <c r="AJ42" s="116"/>
      <c r="AN42" s="7"/>
      <c r="AS42" s="116"/>
    </row>
    <row r="43" ht="14.25" customHeight="1">
      <c r="C43" s="6"/>
      <c r="D43" s="7"/>
      <c r="S43" s="116"/>
      <c r="U43" s="116"/>
      <c r="X43" s="7"/>
      <c r="AJ43" s="116"/>
      <c r="AN43" s="7"/>
      <c r="AS43" s="116"/>
    </row>
    <row r="44" ht="14.25" customHeight="1">
      <c r="C44" s="6"/>
      <c r="D44" s="7"/>
      <c r="S44" s="116"/>
      <c r="U44" s="116"/>
      <c r="X44" s="7"/>
      <c r="AJ44" s="116"/>
      <c r="AN44" s="7"/>
      <c r="AS44" s="116"/>
    </row>
    <row r="45" ht="14.25" customHeight="1">
      <c r="C45" s="6"/>
      <c r="D45" s="7"/>
      <c r="S45" s="116"/>
      <c r="U45" s="116"/>
      <c r="X45" s="7"/>
      <c r="AJ45" s="116"/>
      <c r="AN45" s="7"/>
      <c r="AS45" s="116"/>
    </row>
    <row r="46" ht="14.25" customHeight="1">
      <c r="C46" s="6"/>
      <c r="D46" s="7"/>
      <c r="S46" s="116"/>
      <c r="U46" s="116"/>
      <c r="X46" s="7"/>
      <c r="AJ46" s="116"/>
      <c r="AN46" s="7"/>
      <c r="AS46" s="116"/>
    </row>
    <row r="47" ht="14.25" customHeight="1">
      <c r="C47" s="6"/>
      <c r="D47" s="7"/>
      <c r="S47" s="116"/>
      <c r="U47" s="116"/>
      <c r="X47" s="7"/>
      <c r="AJ47" s="116"/>
      <c r="AN47" s="7"/>
      <c r="AS47" s="116"/>
    </row>
    <row r="48" ht="14.25" customHeight="1">
      <c r="C48" s="6"/>
      <c r="D48" s="7"/>
      <c r="S48" s="116"/>
      <c r="U48" s="116"/>
      <c r="X48" s="7"/>
      <c r="AJ48" s="116"/>
      <c r="AN48" s="7"/>
      <c r="AS48" s="116"/>
    </row>
    <row r="49" ht="14.25" customHeight="1">
      <c r="C49" s="6"/>
      <c r="D49" s="7"/>
      <c r="S49" s="116"/>
      <c r="U49" s="116"/>
      <c r="X49" s="7"/>
      <c r="AJ49" s="116"/>
      <c r="AN49" s="7"/>
      <c r="AS49" s="116"/>
    </row>
    <row r="50" ht="14.25" customHeight="1">
      <c r="C50" s="6"/>
      <c r="D50" s="7"/>
      <c r="S50" s="116"/>
      <c r="U50" s="116"/>
      <c r="X50" s="7"/>
      <c r="AJ50" s="116"/>
      <c r="AN50" s="7"/>
      <c r="AS50" s="116"/>
    </row>
    <row r="51" ht="14.25" customHeight="1">
      <c r="C51" s="6"/>
      <c r="D51" s="7"/>
      <c r="S51" s="116"/>
      <c r="U51" s="116"/>
      <c r="X51" s="7"/>
      <c r="AJ51" s="116"/>
      <c r="AN51" s="7"/>
      <c r="AS51" s="116"/>
    </row>
    <row r="52" ht="14.25" customHeight="1">
      <c r="C52" s="6"/>
      <c r="D52" s="7"/>
      <c r="S52" s="116"/>
      <c r="U52" s="116"/>
      <c r="X52" s="7"/>
      <c r="AJ52" s="116"/>
      <c r="AN52" s="7"/>
      <c r="AS52" s="116"/>
    </row>
    <row r="53" ht="14.25" customHeight="1">
      <c r="C53" s="6"/>
      <c r="D53" s="7"/>
      <c r="S53" s="116"/>
      <c r="U53" s="116"/>
      <c r="X53" s="7"/>
      <c r="AJ53" s="116"/>
      <c r="AN53" s="7"/>
      <c r="AS53" s="116"/>
    </row>
    <row r="54" ht="14.25" customHeight="1">
      <c r="C54" s="6"/>
      <c r="D54" s="7"/>
      <c r="S54" s="116"/>
      <c r="U54" s="116"/>
      <c r="X54" s="7"/>
      <c r="AJ54" s="116"/>
      <c r="AN54" s="7"/>
      <c r="AS54" s="116"/>
    </row>
    <row r="55" ht="14.25" customHeight="1">
      <c r="C55" s="6"/>
      <c r="D55" s="7"/>
      <c r="S55" s="116"/>
      <c r="U55" s="116"/>
      <c r="X55" s="7"/>
      <c r="AJ55" s="116"/>
      <c r="AN55" s="7"/>
      <c r="AS55" s="116"/>
    </row>
    <row r="56" ht="14.25" customHeight="1">
      <c r="C56" s="6"/>
      <c r="D56" s="7"/>
      <c r="S56" s="116"/>
      <c r="U56" s="116"/>
      <c r="X56" s="7"/>
      <c r="AJ56" s="116"/>
      <c r="AN56" s="7"/>
      <c r="AS56" s="116"/>
    </row>
    <row r="57" ht="14.25" customHeight="1">
      <c r="C57" s="6"/>
      <c r="D57" s="7"/>
      <c r="S57" s="116"/>
      <c r="U57" s="116"/>
      <c r="X57" s="7"/>
      <c r="AJ57" s="116"/>
      <c r="AN57" s="7"/>
      <c r="AS57" s="116"/>
    </row>
    <row r="58" ht="14.25" customHeight="1">
      <c r="C58" s="6"/>
      <c r="D58" s="7"/>
      <c r="S58" s="116"/>
      <c r="U58" s="116"/>
      <c r="X58" s="7"/>
      <c r="AJ58" s="116"/>
      <c r="AN58" s="7"/>
      <c r="AS58" s="116"/>
    </row>
    <row r="59" ht="14.25" customHeight="1">
      <c r="C59" s="6"/>
      <c r="D59" s="7"/>
      <c r="S59" s="116"/>
      <c r="U59" s="116"/>
      <c r="X59" s="7"/>
      <c r="AJ59" s="116"/>
      <c r="AN59" s="7"/>
      <c r="AS59" s="116"/>
    </row>
    <row r="60" ht="14.25" customHeight="1">
      <c r="C60" s="6"/>
      <c r="D60" s="7"/>
      <c r="S60" s="116"/>
      <c r="U60" s="116"/>
      <c r="X60" s="7"/>
      <c r="AJ60" s="116"/>
      <c r="AN60" s="7"/>
      <c r="AS60" s="116"/>
    </row>
    <row r="61" ht="14.25" customHeight="1">
      <c r="C61" s="6"/>
      <c r="D61" s="7"/>
      <c r="S61" s="116"/>
      <c r="U61" s="116"/>
      <c r="X61" s="7"/>
      <c r="AJ61" s="116"/>
      <c r="AN61" s="7"/>
      <c r="AS61" s="116"/>
    </row>
    <row r="62" ht="14.25" customHeight="1">
      <c r="C62" s="6"/>
      <c r="D62" s="7"/>
      <c r="S62" s="116"/>
      <c r="U62" s="116"/>
      <c r="X62" s="7"/>
      <c r="AJ62" s="116"/>
      <c r="AN62" s="7"/>
      <c r="AS62" s="116"/>
    </row>
    <row r="63" ht="14.25" customHeight="1">
      <c r="C63" s="6"/>
      <c r="D63" s="7"/>
      <c r="S63" s="116"/>
      <c r="U63" s="116"/>
      <c r="X63" s="7"/>
      <c r="AJ63" s="116"/>
      <c r="AN63" s="7"/>
      <c r="AS63" s="116"/>
    </row>
    <row r="64" ht="14.25" customHeight="1">
      <c r="C64" s="6"/>
      <c r="D64" s="7"/>
      <c r="S64" s="116"/>
      <c r="U64" s="116"/>
      <c r="X64" s="7"/>
      <c r="AJ64" s="116"/>
      <c r="AN64" s="7"/>
      <c r="AS64" s="116"/>
    </row>
    <row r="65" ht="14.25" customHeight="1">
      <c r="C65" s="6"/>
      <c r="D65" s="7"/>
      <c r="S65" s="116"/>
      <c r="U65" s="116"/>
      <c r="X65" s="7"/>
      <c r="AJ65" s="116"/>
      <c r="AN65" s="7"/>
      <c r="AS65" s="116"/>
    </row>
    <row r="66" ht="14.25" customHeight="1">
      <c r="C66" s="6"/>
      <c r="D66" s="7"/>
      <c r="S66" s="116"/>
      <c r="U66" s="116"/>
      <c r="X66" s="7"/>
      <c r="AJ66" s="116"/>
      <c r="AN66" s="7"/>
      <c r="AS66" s="116"/>
    </row>
    <row r="67" ht="14.25" customHeight="1">
      <c r="C67" s="6"/>
      <c r="D67" s="7"/>
      <c r="S67" s="116"/>
      <c r="U67" s="116"/>
      <c r="X67" s="7"/>
      <c r="AJ67" s="116"/>
      <c r="AN67" s="7"/>
      <c r="AS67" s="116"/>
    </row>
    <row r="68" ht="14.25" customHeight="1">
      <c r="C68" s="6"/>
      <c r="D68" s="7"/>
      <c r="S68" s="116"/>
      <c r="U68" s="116"/>
      <c r="X68" s="7"/>
      <c r="AJ68" s="116"/>
      <c r="AN68" s="7"/>
      <c r="AS68" s="116"/>
    </row>
    <row r="69" ht="14.25" customHeight="1">
      <c r="C69" s="6"/>
      <c r="D69" s="7"/>
      <c r="S69" s="116"/>
      <c r="U69" s="116"/>
      <c r="X69" s="7"/>
      <c r="AJ69" s="116"/>
      <c r="AN69" s="7"/>
      <c r="AS69" s="116"/>
    </row>
    <row r="70" ht="14.25" customHeight="1">
      <c r="C70" s="6"/>
      <c r="D70" s="7"/>
      <c r="S70" s="116"/>
      <c r="U70" s="116"/>
      <c r="X70" s="7"/>
      <c r="AJ70" s="116"/>
      <c r="AN70" s="7"/>
      <c r="AS70" s="116"/>
    </row>
    <row r="71" ht="14.25" customHeight="1">
      <c r="C71" s="6"/>
      <c r="D71" s="7"/>
      <c r="S71" s="116"/>
      <c r="U71" s="116"/>
      <c r="X71" s="7"/>
      <c r="AJ71" s="116"/>
      <c r="AN71" s="7"/>
      <c r="AS71" s="116"/>
    </row>
    <row r="72" ht="14.25" customHeight="1">
      <c r="C72" s="6"/>
      <c r="D72" s="7"/>
      <c r="S72" s="116"/>
      <c r="U72" s="116"/>
      <c r="X72" s="7"/>
      <c r="AJ72" s="116"/>
      <c r="AN72" s="7"/>
      <c r="AS72" s="116"/>
      <c r="CU72" s="117">
        <v>7.0</v>
      </c>
    </row>
    <row r="73" ht="14.25" customHeight="1">
      <c r="C73" s="6"/>
      <c r="D73" s="7"/>
      <c r="S73" s="116"/>
      <c r="U73" s="116"/>
      <c r="X73" s="7"/>
      <c r="AJ73" s="116"/>
      <c r="AN73" s="7"/>
      <c r="AS73" s="116"/>
    </row>
    <row r="74" ht="14.25" customHeight="1">
      <c r="C74" s="6"/>
      <c r="D74" s="7"/>
      <c r="S74" s="116"/>
      <c r="U74" s="116"/>
      <c r="X74" s="7"/>
      <c r="AJ74" s="116"/>
      <c r="AN74" s="7"/>
      <c r="AS74" s="116"/>
    </row>
    <row r="75" ht="14.25" customHeight="1">
      <c r="C75" s="6"/>
      <c r="D75" s="7"/>
      <c r="S75" s="116"/>
      <c r="U75" s="116"/>
      <c r="X75" s="7"/>
      <c r="AJ75" s="116"/>
      <c r="AN75" s="7"/>
      <c r="AS75" s="116"/>
    </row>
    <row r="76" ht="14.25" customHeight="1">
      <c r="C76" s="6"/>
      <c r="D76" s="7"/>
      <c r="S76" s="116"/>
      <c r="U76" s="116"/>
      <c r="X76" s="7"/>
      <c r="AJ76" s="116"/>
      <c r="AN76" s="7"/>
      <c r="AS76" s="116"/>
    </row>
    <row r="77" ht="14.25" customHeight="1">
      <c r="C77" s="6"/>
      <c r="D77" s="7"/>
      <c r="S77" s="116"/>
      <c r="U77" s="116"/>
      <c r="X77" s="7"/>
      <c r="AJ77" s="116"/>
      <c r="AN77" s="7"/>
      <c r="AS77" s="116"/>
    </row>
    <row r="78" ht="14.25" customHeight="1">
      <c r="C78" s="6"/>
      <c r="D78" s="7"/>
      <c r="S78" s="116"/>
      <c r="U78" s="116"/>
      <c r="X78" s="7"/>
      <c r="AJ78" s="116"/>
      <c r="AN78" s="7"/>
      <c r="AS78" s="116"/>
    </row>
    <row r="79" ht="14.25" customHeight="1">
      <c r="C79" s="6"/>
      <c r="D79" s="7"/>
      <c r="S79" s="116"/>
      <c r="U79" s="116"/>
      <c r="X79" s="7"/>
      <c r="AJ79" s="116"/>
      <c r="AN79" s="7"/>
      <c r="AS79" s="116"/>
    </row>
    <row r="80" ht="14.25" customHeight="1">
      <c r="C80" s="6"/>
      <c r="D80" s="7"/>
      <c r="S80" s="116"/>
      <c r="U80" s="116"/>
      <c r="X80" s="7"/>
      <c r="AJ80" s="116"/>
      <c r="AN80" s="7"/>
      <c r="AS80" s="116"/>
    </row>
    <row r="81" ht="14.25" customHeight="1">
      <c r="C81" s="6"/>
      <c r="D81" s="7"/>
      <c r="S81" s="116"/>
      <c r="U81" s="116"/>
      <c r="X81" s="7"/>
      <c r="AJ81" s="116"/>
      <c r="AN81" s="7"/>
      <c r="AS81" s="116"/>
    </row>
    <row r="82" ht="14.25" customHeight="1">
      <c r="C82" s="6"/>
      <c r="D82" s="7"/>
      <c r="S82" s="116"/>
      <c r="U82" s="116"/>
      <c r="X82" s="7"/>
      <c r="AJ82" s="116"/>
      <c r="AN82" s="7"/>
      <c r="AS82" s="116"/>
    </row>
    <row r="83" ht="14.25" customHeight="1">
      <c r="C83" s="6"/>
      <c r="D83" s="7"/>
      <c r="S83" s="116"/>
      <c r="U83" s="116"/>
      <c r="X83" s="7"/>
      <c r="AJ83" s="116"/>
      <c r="AN83" s="7"/>
      <c r="AS83" s="116"/>
    </row>
    <row r="84" ht="14.25" customHeight="1">
      <c r="C84" s="6"/>
      <c r="D84" s="7"/>
      <c r="S84" s="116"/>
      <c r="U84" s="116"/>
      <c r="X84" s="7"/>
      <c r="AJ84" s="116"/>
      <c r="AN84" s="7"/>
      <c r="AS84" s="116"/>
    </row>
    <row r="85" ht="14.25" customHeight="1">
      <c r="C85" s="6"/>
      <c r="D85" s="7"/>
      <c r="S85" s="116"/>
      <c r="U85" s="116"/>
      <c r="X85" s="7"/>
      <c r="AJ85" s="116"/>
      <c r="AN85" s="7"/>
      <c r="AS85" s="116"/>
    </row>
    <row r="86" ht="14.25" customHeight="1">
      <c r="C86" s="6"/>
      <c r="D86" s="7"/>
      <c r="S86" s="116"/>
      <c r="U86" s="116"/>
      <c r="X86" s="7"/>
      <c r="AJ86" s="116"/>
      <c r="AN86" s="7"/>
      <c r="AS86" s="116"/>
    </row>
    <row r="87" ht="14.25" customHeight="1">
      <c r="C87" s="6"/>
      <c r="D87" s="7"/>
      <c r="S87" s="116"/>
      <c r="U87" s="116"/>
      <c r="X87" s="7"/>
      <c r="AJ87" s="116"/>
      <c r="AN87" s="7"/>
      <c r="AS87" s="116"/>
    </row>
    <row r="88" ht="14.25" customHeight="1">
      <c r="C88" s="6"/>
      <c r="D88" s="7"/>
      <c r="S88" s="116"/>
      <c r="U88" s="116"/>
      <c r="X88" s="7"/>
      <c r="AJ88" s="116"/>
      <c r="AN88" s="7"/>
      <c r="AS88" s="116"/>
    </row>
    <row r="89" ht="14.25" customHeight="1">
      <c r="C89" s="6"/>
      <c r="D89" s="7"/>
      <c r="S89" s="116"/>
      <c r="U89" s="116"/>
      <c r="X89" s="7"/>
      <c r="AJ89" s="116"/>
      <c r="AN89" s="7"/>
      <c r="AS89" s="116"/>
    </row>
    <row r="90" ht="14.25" customHeight="1">
      <c r="C90" s="6"/>
      <c r="D90" s="7"/>
      <c r="S90" s="116"/>
      <c r="U90" s="116"/>
      <c r="X90" s="7"/>
      <c r="AJ90" s="116"/>
      <c r="AN90" s="7"/>
      <c r="AS90" s="116"/>
    </row>
    <row r="91" ht="14.25" customHeight="1">
      <c r="C91" s="6"/>
      <c r="D91" s="7"/>
      <c r="S91" s="116"/>
      <c r="U91" s="116"/>
      <c r="X91" s="7"/>
      <c r="AJ91" s="116"/>
      <c r="AN91" s="7"/>
      <c r="AS91" s="116"/>
    </row>
    <row r="92" ht="14.25" customHeight="1">
      <c r="C92" s="6"/>
      <c r="D92" s="7"/>
      <c r="S92" s="116"/>
      <c r="U92" s="116"/>
      <c r="X92" s="7"/>
      <c r="AJ92" s="116"/>
      <c r="AN92" s="7"/>
      <c r="AS92" s="116"/>
    </row>
    <row r="93" ht="14.25" customHeight="1">
      <c r="C93" s="6"/>
      <c r="D93" s="7"/>
      <c r="S93" s="116"/>
      <c r="U93" s="116"/>
      <c r="X93" s="7"/>
      <c r="AJ93" s="116"/>
      <c r="AN93" s="7"/>
      <c r="AS93" s="116"/>
    </row>
    <row r="94" ht="14.25" customHeight="1">
      <c r="C94" s="6"/>
      <c r="D94" s="7"/>
      <c r="S94" s="116"/>
      <c r="U94" s="116"/>
      <c r="X94" s="7"/>
      <c r="AJ94" s="116"/>
      <c r="AN94" s="7"/>
      <c r="AS94" s="116"/>
    </row>
    <row r="95" ht="14.25" customHeight="1">
      <c r="C95" s="6"/>
      <c r="D95" s="7"/>
      <c r="S95" s="116"/>
      <c r="U95" s="116"/>
      <c r="X95" s="7"/>
      <c r="AJ95" s="116"/>
      <c r="AN95" s="7"/>
      <c r="AS95" s="116"/>
    </row>
    <row r="96" ht="14.25" customHeight="1">
      <c r="C96" s="6"/>
      <c r="D96" s="7"/>
      <c r="S96" s="116"/>
      <c r="U96" s="116"/>
      <c r="X96" s="7"/>
      <c r="AJ96" s="116"/>
      <c r="AN96" s="7"/>
      <c r="AS96" s="116"/>
    </row>
    <row r="97" ht="14.25" customHeight="1">
      <c r="C97" s="6"/>
      <c r="D97" s="7"/>
      <c r="S97" s="116"/>
      <c r="U97" s="116"/>
      <c r="X97" s="7"/>
      <c r="AJ97" s="116"/>
      <c r="AN97" s="7"/>
      <c r="AS97" s="116"/>
    </row>
    <row r="98" ht="14.25" customHeight="1">
      <c r="C98" s="6"/>
      <c r="D98" s="7"/>
      <c r="S98" s="116"/>
      <c r="U98" s="116"/>
      <c r="X98" s="7"/>
      <c r="AJ98" s="116"/>
      <c r="AN98" s="7"/>
      <c r="AS98" s="116"/>
    </row>
    <row r="99" ht="14.25" customHeight="1">
      <c r="C99" s="6"/>
      <c r="D99" s="7"/>
      <c r="S99" s="116"/>
      <c r="U99" s="116"/>
      <c r="X99" s="7"/>
      <c r="AJ99" s="116"/>
      <c r="AN99" s="7"/>
      <c r="AS99" s="116"/>
    </row>
    <row r="100" ht="14.25" customHeight="1">
      <c r="C100" s="6"/>
      <c r="D100" s="7"/>
      <c r="S100" s="116"/>
      <c r="U100" s="116"/>
      <c r="X100" s="7"/>
      <c r="AJ100" s="116"/>
      <c r="AN100" s="7"/>
      <c r="AS100" s="116"/>
    </row>
    <row r="101" ht="14.25" customHeight="1">
      <c r="C101" s="6"/>
      <c r="D101" s="7"/>
      <c r="S101" s="116"/>
      <c r="U101" s="116"/>
      <c r="X101" s="7"/>
      <c r="AJ101" s="116"/>
      <c r="AN101" s="7"/>
      <c r="AS101" s="116"/>
    </row>
    <row r="102" ht="14.25" customHeight="1">
      <c r="C102" s="6"/>
      <c r="D102" s="7"/>
      <c r="S102" s="116"/>
      <c r="U102" s="116"/>
      <c r="X102" s="7"/>
      <c r="AJ102" s="116"/>
      <c r="AN102" s="7"/>
      <c r="AS102" s="116"/>
    </row>
    <row r="103" ht="14.25" customHeight="1">
      <c r="C103" s="6"/>
      <c r="D103" s="7"/>
      <c r="S103" s="116"/>
      <c r="U103" s="116"/>
      <c r="X103" s="7"/>
      <c r="AJ103" s="116"/>
      <c r="AN103" s="7"/>
      <c r="AS103" s="116"/>
    </row>
    <row r="104" ht="14.25" customHeight="1">
      <c r="C104" s="6"/>
      <c r="D104" s="7"/>
      <c r="S104" s="116"/>
      <c r="U104" s="116"/>
      <c r="X104" s="7"/>
      <c r="AJ104" s="116"/>
      <c r="AN104" s="7"/>
      <c r="AS104" s="116"/>
    </row>
    <row r="105" ht="14.25" customHeight="1">
      <c r="C105" s="6"/>
      <c r="D105" s="7"/>
      <c r="S105" s="116"/>
      <c r="U105" s="116"/>
      <c r="X105" s="7"/>
      <c r="AJ105" s="116"/>
      <c r="AN105" s="7"/>
      <c r="AS105" s="116"/>
    </row>
    <row r="106" ht="14.25" customHeight="1">
      <c r="C106" s="6"/>
      <c r="D106" s="7"/>
      <c r="S106" s="116"/>
      <c r="U106" s="116"/>
      <c r="X106" s="7"/>
      <c r="AJ106" s="116"/>
      <c r="AN106" s="7"/>
      <c r="AS106" s="116"/>
    </row>
    <row r="107" ht="14.25" customHeight="1">
      <c r="C107" s="6"/>
      <c r="D107" s="7"/>
      <c r="S107" s="116"/>
      <c r="U107" s="116"/>
      <c r="X107" s="7"/>
      <c r="AJ107" s="116"/>
      <c r="AN107" s="7"/>
      <c r="AS107" s="116"/>
    </row>
    <row r="108" ht="14.25" customHeight="1">
      <c r="C108" s="6"/>
      <c r="D108" s="7"/>
      <c r="S108" s="116"/>
      <c r="U108" s="116"/>
      <c r="X108" s="7"/>
      <c r="AJ108" s="116"/>
      <c r="AN108" s="7"/>
      <c r="AS108" s="116"/>
    </row>
    <row r="109" ht="14.25" customHeight="1">
      <c r="C109" s="6"/>
      <c r="D109" s="7"/>
      <c r="S109" s="116"/>
      <c r="U109" s="116"/>
      <c r="X109" s="7"/>
      <c r="AJ109" s="116"/>
      <c r="AN109" s="7"/>
      <c r="AS109" s="116"/>
    </row>
    <row r="110" ht="14.25" customHeight="1">
      <c r="C110" s="6"/>
      <c r="D110" s="7"/>
      <c r="S110" s="116"/>
      <c r="U110" s="116"/>
      <c r="X110" s="7"/>
      <c r="AJ110" s="116"/>
      <c r="AN110" s="7"/>
      <c r="AS110" s="116"/>
    </row>
    <row r="111" ht="14.25" customHeight="1">
      <c r="C111" s="6"/>
      <c r="D111" s="7"/>
      <c r="S111" s="116"/>
      <c r="U111" s="116"/>
      <c r="X111" s="7"/>
      <c r="AJ111" s="116"/>
      <c r="AN111" s="7"/>
      <c r="AS111" s="116"/>
    </row>
    <row r="112" ht="14.25" customHeight="1">
      <c r="C112" s="6"/>
      <c r="D112" s="7"/>
      <c r="S112" s="116"/>
      <c r="U112" s="116"/>
      <c r="X112" s="7"/>
      <c r="AJ112" s="116"/>
      <c r="AN112" s="7"/>
      <c r="AS112" s="116"/>
    </row>
    <row r="113" ht="14.25" customHeight="1">
      <c r="C113" s="6"/>
      <c r="D113" s="7"/>
      <c r="S113" s="116"/>
      <c r="U113" s="116"/>
      <c r="X113" s="7"/>
      <c r="AJ113" s="116"/>
      <c r="AN113" s="7"/>
      <c r="AS113" s="116"/>
    </row>
    <row r="114" ht="14.25" customHeight="1">
      <c r="C114" s="6"/>
      <c r="D114" s="7"/>
      <c r="S114" s="116"/>
      <c r="U114" s="116"/>
      <c r="X114" s="7"/>
      <c r="AJ114" s="116"/>
      <c r="AN114" s="7"/>
      <c r="AS114" s="116"/>
    </row>
    <row r="115" ht="14.25" customHeight="1">
      <c r="C115" s="6"/>
      <c r="D115" s="7"/>
      <c r="S115" s="116"/>
      <c r="U115" s="116"/>
      <c r="X115" s="7"/>
      <c r="AJ115" s="116"/>
      <c r="AN115" s="7"/>
      <c r="AS115" s="116"/>
    </row>
    <row r="116" ht="14.25" customHeight="1">
      <c r="C116" s="6"/>
      <c r="D116" s="7"/>
      <c r="S116" s="116"/>
      <c r="U116" s="116"/>
      <c r="X116" s="7"/>
      <c r="AJ116" s="116"/>
      <c r="AN116" s="7"/>
      <c r="AS116" s="116"/>
    </row>
    <row r="117" ht="14.25" customHeight="1">
      <c r="C117" s="6"/>
      <c r="D117" s="7"/>
      <c r="S117" s="116"/>
      <c r="U117" s="116"/>
      <c r="X117" s="7"/>
      <c r="AJ117" s="116"/>
      <c r="AN117" s="7"/>
      <c r="AS117" s="116"/>
    </row>
    <row r="118" ht="14.25" customHeight="1">
      <c r="C118" s="6"/>
      <c r="D118" s="7"/>
      <c r="S118" s="116"/>
      <c r="U118" s="116"/>
      <c r="X118" s="7"/>
      <c r="AJ118" s="116"/>
      <c r="AN118" s="7"/>
      <c r="AS118" s="116"/>
    </row>
    <row r="119" ht="14.25" customHeight="1">
      <c r="C119" s="6"/>
      <c r="D119" s="7"/>
      <c r="S119" s="116"/>
      <c r="U119" s="116"/>
      <c r="X119" s="7"/>
      <c r="AJ119" s="116"/>
      <c r="AN119" s="7"/>
      <c r="AS119" s="116"/>
    </row>
    <row r="120" ht="14.25" customHeight="1">
      <c r="C120" s="6"/>
      <c r="D120" s="7"/>
      <c r="S120" s="116"/>
      <c r="U120" s="116"/>
      <c r="X120" s="7"/>
      <c r="AJ120" s="116"/>
      <c r="AN120" s="7"/>
      <c r="AS120" s="116"/>
    </row>
    <row r="121" ht="14.25" customHeight="1">
      <c r="C121" s="6"/>
      <c r="D121" s="7"/>
      <c r="S121" s="116"/>
      <c r="U121" s="116"/>
      <c r="X121" s="7"/>
      <c r="AJ121" s="116"/>
      <c r="AN121" s="7"/>
      <c r="AS121" s="116"/>
    </row>
    <row r="122" ht="14.25" customHeight="1">
      <c r="C122" s="6"/>
      <c r="D122" s="7"/>
      <c r="S122" s="116"/>
      <c r="U122" s="116"/>
      <c r="X122" s="7"/>
      <c r="AJ122" s="116"/>
      <c r="AN122" s="7"/>
      <c r="AS122" s="116"/>
    </row>
    <row r="123" ht="14.25" customHeight="1">
      <c r="C123" s="6"/>
      <c r="D123" s="7"/>
      <c r="S123" s="116"/>
      <c r="U123" s="116"/>
      <c r="X123" s="7"/>
      <c r="AJ123" s="116"/>
      <c r="AN123" s="7"/>
      <c r="AS123" s="116"/>
    </row>
    <row r="124" ht="14.25" customHeight="1">
      <c r="C124" s="6"/>
      <c r="D124" s="7"/>
      <c r="S124" s="116"/>
      <c r="U124" s="116"/>
      <c r="X124" s="7"/>
      <c r="AJ124" s="116"/>
      <c r="AN124" s="7"/>
      <c r="AS124" s="116"/>
    </row>
    <row r="125" ht="14.25" customHeight="1">
      <c r="C125" s="6"/>
      <c r="D125" s="7"/>
      <c r="S125" s="116"/>
      <c r="U125" s="116"/>
      <c r="X125" s="7"/>
      <c r="AJ125" s="116"/>
      <c r="AN125" s="7"/>
      <c r="AS125" s="116"/>
    </row>
    <row r="126" ht="14.25" customHeight="1">
      <c r="C126" s="6"/>
      <c r="D126" s="7"/>
      <c r="S126" s="116"/>
      <c r="U126" s="116"/>
      <c r="X126" s="7"/>
      <c r="AJ126" s="116"/>
      <c r="AN126" s="7"/>
      <c r="AS126" s="116"/>
    </row>
    <row r="127" ht="14.25" customHeight="1">
      <c r="C127" s="6"/>
      <c r="D127" s="7"/>
      <c r="S127" s="116"/>
      <c r="U127" s="116"/>
      <c r="X127" s="7"/>
      <c r="AJ127" s="116"/>
      <c r="AN127" s="7"/>
      <c r="AS127" s="116"/>
    </row>
    <row r="128" ht="14.25" customHeight="1">
      <c r="C128" s="6"/>
      <c r="D128" s="7"/>
      <c r="S128" s="116"/>
      <c r="U128" s="116"/>
      <c r="X128" s="7"/>
      <c r="AJ128" s="116"/>
      <c r="AN128" s="7"/>
      <c r="AS128" s="116"/>
    </row>
    <row r="129" ht="14.25" customHeight="1">
      <c r="C129" s="6"/>
      <c r="D129" s="7"/>
      <c r="S129" s="116"/>
      <c r="U129" s="116"/>
      <c r="X129" s="7"/>
      <c r="AJ129" s="116"/>
      <c r="AN129" s="7"/>
      <c r="AS129" s="116"/>
    </row>
    <row r="130" ht="14.25" customHeight="1">
      <c r="C130" s="6"/>
      <c r="D130" s="7"/>
      <c r="S130" s="116"/>
      <c r="U130" s="116"/>
      <c r="X130" s="7"/>
      <c r="AJ130" s="116"/>
      <c r="AN130" s="7"/>
      <c r="AS130" s="116"/>
    </row>
    <row r="131" ht="14.25" customHeight="1">
      <c r="C131" s="6"/>
      <c r="D131" s="7"/>
      <c r="S131" s="116"/>
      <c r="U131" s="116"/>
      <c r="X131" s="7"/>
      <c r="AJ131" s="116"/>
      <c r="AN131" s="7"/>
      <c r="AS131" s="116"/>
    </row>
    <row r="132" ht="14.25" customHeight="1">
      <c r="C132" s="6"/>
      <c r="D132" s="7"/>
      <c r="S132" s="116"/>
      <c r="U132" s="116"/>
      <c r="X132" s="7"/>
      <c r="AJ132" s="116"/>
      <c r="AN132" s="7"/>
      <c r="AS132" s="116"/>
    </row>
    <row r="133" ht="14.25" customHeight="1">
      <c r="C133" s="6"/>
      <c r="D133" s="7"/>
      <c r="S133" s="116"/>
      <c r="U133" s="116"/>
      <c r="X133" s="7"/>
      <c r="AJ133" s="116"/>
      <c r="AN133" s="7"/>
      <c r="AS133" s="116"/>
    </row>
    <row r="134" ht="14.25" customHeight="1">
      <c r="C134" s="6"/>
      <c r="D134" s="7"/>
      <c r="S134" s="116"/>
      <c r="U134" s="116"/>
      <c r="X134" s="7"/>
      <c r="AJ134" s="116"/>
      <c r="AN134" s="7"/>
      <c r="AS134" s="116"/>
    </row>
    <row r="135" ht="14.25" customHeight="1">
      <c r="C135" s="6"/>
      <c r="D135" s="7"/>
      <c r="S135" s="116"/>
      <c r="U135" s="116"/>
      <c r="X135" s="7"/>
      <c r="AJ135" s="116"/>
      <c r="AN135" s="7"/>
      <c r="AS135" s="116"/>
    </row>
    <row r="136" ht="14.25" customHeight="1">
      <c r="C136" s="6"/>
      <c r="D136" s="7"/>
      <c r="S136" s="116"/>
      <c r="U136" s="116"/>
      <c r="X136" s="7"/>
      <c r="AJ136" s="116"/>
      <c r="AN136" s="7"/>
      <c r="AS136" s="116"/>
    </row>
    <row r="137" ht="14.25" customHeight="1">
      <c r="C137" s="6"/>
      <c r="D137" s="7"/>
      <c r="S137" s="116"/>
      <c r="U137" s="116"/>
      <c r="X137" s="7"/>
      <c r="AJ137" s="116"/>
      <c r="AN137" s="7"/>
      <c r="AS137" s="116"/>
    </row>
    <row r="138" ht="14.25" customHeight="1">
      <c r="C138" s="6"/>
      <c r="D138" s="7"/>
      <c r="S138" s="116"/>
      <c r="U138" s="116"/>
      <c r="X138" s="7"/>
      <c r="AJ138" s="116"/>
      <c r="AN138" s="7"/>
      <c r="AS138" s="116"/>
    </row>
    <row r="139" ht="14.25" customHeight="1">
      <c r="C139" s="6"/>
      <c r="D139" s="7"/>
      <c r="S139" s="116"/>
      <c r="U139" s="116"/>
      <c r="X139" s="7"/>
      <c r="AJ139" s="116"/>
      <c r="AN139" s="7"/>
      <c r="AS139" s="116"/>
    </row>
    <row r="140" ht="14.25" customHeight="1">
      <c r="C140" s="6"/>
      <c r="D140" s="7"/>
      <c r="S140" s="116"/>
      <c r="U140" s="116"/>
      <c r="X140" s="7"/>
      <c r="AJ140" s="116"/>
      <c r="AN140" s="7"/>
      <c r="AS140" s="116"/>
    </row>
    <row r="141" ht="14.25" customHeight="1">
      <c r="C141" s="6"/>
      <c r="D141" s="7"/>
      <c r="S141" s="116"/>
      <c r="U141" s="116"/>
      <c r="X141" s="7"/>
      <c r="AJ141" s="116"/>
      <c r="AN141" s="7"/>
      <c r="AS141" s="116"/>
    </row>
    <row r="142" ht="14.25" customHeight="1">
      <c r="C142" s="6"/>
      <c r="D142" s="7"/>
      <c r="S142" s="116"/>
      <c r="U142" s="116"/>
      <c r="X142" s="7"/>
      <c r="AJ142" s="116"/>
      <c r="AN142" s="7"/>
      <c r="AS142" s="116"/>
    </row>
    <row r="143" ht="14.25" customHeight="1">
      <c r="C143" s="6"/>
      <c r="D143" s="7"/>
      <c r="S143" s="116"/>
      <c r="U143" s="116"/>
      <c r="X143" s="7"/>
      <c r="AJ143" s="116"/>
      <c r="AN143" s="7"/>
      <c r="AS143" s="116"/>
    </row>
    <row r="144" ht="14.25" customHeight="1">
      <c r="C144" s="6"/>
      <c r="D144" s="7"/>
      <c r="S144" s="116"/>
      <c r="U144" s="116"/>
      <c r="X144" s="7"/>
      <c r="AJ144" s="116"/>
      <c r="AN144" s="7"/>
      <c r="AS144" s="116"/>
    </row>
    <row r="145" ht="14.25" customHeight="1">
      <c r="C145" s="6"/>
      <c r="D145" s="7"/>
      <c r="S145" s="116"/>
      <c r="U145" s="116"/>
      <c r="X145" s="7"/>
      <c r="AJ145" s="116"/>
      <c r="AN145" s="7"/>
      <c r="AS145" s="116"/>
    </row>
    <row r="146" ht="14.25" customHeight="1">
      <c r="C146" s="6"/>
      <c r="D146" s="7"/>
      <c r="S146" s="116"/>
      <c r="U146" s="116"/>
      <c r="X146" s="7"/>
      <c r="AJ146" s="116"/>
      <c r="AN146" s="7"/>
      <c r="AS146" s="116"/>
    </row>
    <row r="147" ht="14.25" customHeight="1">
      <c r="C147" s="6"/>
      <c r="D147" s="7"/>
      <c r="S147" s="116"/>
      <c r="U147" s="116"/>
      <c r="X147" s="7"/>
      <c r="AJ147" s="116"/>
      <c r="AN147" s="7"/>
      <c r="AS147" s="116"/>
    </row>
    <row r="148" ht="14.25" customHeight="1">
      <c r="C148" s="6"/>
      <c r="D148" s="7"/>
      <c r="S148" s="116"/>
      <c r="U148" s="116"/>
      <c r="X148" s="7"/>
      <c r="AJ148" s="116"/>
      <c r="AN148" s="7"/>
      <c r="AS148" s="116"/>
    </row>
    <row r="149" ht="14.25" customHeight="1">
      <c r="C149" s="6"/>
      <c r="D149" s="7"/>
      <c r="S149" s="116"/>
      <c r="U149" s="116"/>
      <c r="X149" s="7"/>
      <c r="AJ149" s="116"/>
      <c r="AN149" s="7"/>
      <c r="AS149" s="116"/>
    </row>
    <row r="150" ht="14.25" customHeight="1">
      <c r="C150" s="6"/>
      <c r="D150" s="7"/>
      <c r="S150" s="116"/>
      <c r="U150" s="116"/>
      <c r="X150" s="7"/>
      <c r="AJ150" s="116"/>
      <c r="AN150" s="7"/>
      <c r="AS150" s="116"/>
    </row>
    <row r="151" ht="14.25" customHeight="1">
      <c r="C151" s="6"/>
      <c r="D151" s="7"/>
      <c r="S151" s="116"/>
      <c r="U151" s="116"/>
      <c r="X151" s="7"/>
      <c r="AJ151" s="116"/>
      <c r="AN151" s="7"/>
      <c r="AS151" s="116"/>
    </row>
    <row r="152" ht="14.25" customHeight="1">
      <c r="C152" s="6"/>
      <c r="D152" s="7"/>
      <c r="S152" s="116"/>
      <c r="U152" s="116"/>
      <c r="X152" s="7"/>
      <c r="AJ152" s="116"/>
      <c r="AN152" s="7"/>
      <c r="AS152" s="116"/>
    </row>
    <row r="153" ht="14.25" customHeight="1">
      <c r="C153" s="6"/>
      <c r="D153" s="7"/>
      <c r="S153" s="116"/>
      <c r="U153" s="116"/>
      <c r="X153" s="7"/>
      <c r="AJ153" s="116"/>
      <c r="AN153" s="7"/>
      <c r="AS153" s="116"/>
    </row>
    <row r="154" ht="14.25" customHeight="1">
      <c r="C154" s="6"/>
      <c r="D154" s="7"/>
      <c r="S154" s="116"/>
      <c r="U154" s="116"/>
      <c r="X154" s="7"/>
      <c r="AJ154" s="116"/>
      <c r="AN154" s="7"/>
      <c r="AS154" s="116"/>
    </row>
    <row r="155" ht="14.25" customHeight="1">
      <c r="C155" s="6"/>
      <c r="D155" s="7"/>
      <c r="S155" s="116"/>
      <c r="U155" s="116"/>
      <c r="X155" s="7"/>
      <c r="AJ155" s="116"/>
      <c r="AN155" s="7"/>
      <c r="AS155" s="116"/>
    </row>
    <row r="156" ht="14.25" customHeight="1">
      <c r="C156" s="6"/>
      <c r="D156" s="7"/>
      <c r="S156" s="116"/>
      <c r="U156" s="116"/>
      <c r="X156" s="7"/>
      <c r="AJ156" s="116"/>
      <c r="AN156" s="7"/>
      <c r="AS156" s="116"/>
    </row>
    <row r="157" ht="14.25" customHeight="1">
      <c r="C157" s="6"/>
      <c r="D157" s="7"/>
      <c r="S157" s="116"/>
      <c r="U157" s="116"/>
      <c r="X157" s="7"/>
      <c r="AJ157" s="116"/>
      <c r="AN157" s="7"/>
      <c r="AS157" s="116"/>
    </row>
    <row r="158" ht="14.25" customHeight="1">
      <c r="C158" s="6"/>
      <c r="D158" s="7"/>
      <c r="S158" s="116"/>
      <c r="U158" s="116"/>
      <c r="X158" s="7"/>
      <c r="AJ158" s="116"/>
      <c r="AN158" s="7"/>
      <c r="AS158" s="116"/>
    </row>
    <row r="159" ht="14.25" customHeight="1">
      <c r="C159" s="6"/>
      <c r="D159" s="7"/>
      <c r="S159" s="116"/>
      <c r="U159" s="116"/>
      <c r="X159" s="7"/>
      <c r="AJ159" s="116"/>
      <c r="AN159" s="7"/>
      <c r="AS159" s="116"/>
    </row>
    <row r="160" ht="14.25" customHeight="1">
      <c r="C160" s="6"/>
      <c r="D160" s="7"/>
      <c r="S160" s="116"/>
      <c r="U160" s="116"/>
      <c r="X160" s="7"/>
      <c r="AJ160" s="116"/>
      <c r="AN160" s="7"/>
      <c r="AS160" s="116"/>
    </row>
    <row r="161" ht="14.25" customHeight="1">
      <c r="C161" s="6"/>
      <c r="D161" s="7"/>
      <c r="S161" s="116"/>
      <c r="U161" s="116"/>
      <c r="X161" s="7"/>
      <c r="AJ161" s="116"/>
      <c r="AN161" s="7"/>
      <c r="AS161" s="116"/>
    </row>
    <row r="162" ht="14.25" customHeight="1">
      <c r="C162" s="6"/>
      <c r="D162" s="7"/>
      <c r="S162" s="116"/>
      <c r="U162" s="116"/>
      <c r="X162" s="7"/>
      <c r="AJ162" s="116"/>
      <c r="AN162" s="7"/>
      <c r="AS162" s="116"/>
    </row>
    <row r="163" ht="14.25" customHeight="1">
      <c r="C163" s="6"/>
      <c r="D163" s="7"/>
      <c r="S163" s="116"/>
      <c r="U163" s="116"/>
      <c r="X163" s="7"/>
      <c r="AJ163" s="116"/>
      <c r="AN163" s="7"/>
      <c r="AS163" s="116"/>
    </row>
    <row r="164" ht="14.25" customHeight="1">
      <c r="C164" s="6"/>
      <c r="D164" s="7"/>
      <c r="S164" s="116"/>
      <c r="U164" s="116"/>
      <c r="X164" s="7"/>
      <c r="AJ164" s="116"/>
      <c r="AN164" s="7"/>
      <c r="AS164" s="116"/>
    </row>
    <row r="165" ht="14.25" customHeight="1">
      <c r="C165" s="6"/>
      <c r="D165" s="7"/>
      <c r="S165" s="116"/>
      <c r="U165" s="116"/>
      <c r="X165" s="7"/>
      <c r="AJ165" s="116"/>
      <c r="AN165" s="7"/>
      <c r="AS165" s="116"/>
    </row>
    <row r="166" ht="14.25" customHeight="1">
      <c r="C166" s="6"/>
      <c r="D166" s="7"/>
      <c r="S166" s="116"/>
      <c r="U166" s="116"/>
      <c r="X166" s="7"/>
      <c r="AJ166" s="116"/>
      <c r="AN166" s="7"/>
      <c r="AS166" s="116"/>
    </row>
    <row r="167" ht="14.25" customHeight="1">
      <c r="C167" s="6"/>
      <c r="D167" s="7"/>
      <c r="S167" s="116"/>
      <c r="U167" s="116"/>
      <c r="X167" s="7"/>
      <c r="AJ167" s="116"/>
      <c r="AN167" s="7"/>
      <c r="AS167" s="116"/>
    </row>
    <row r="168" ht="14.25" customHeight="1">
      <c r="C168" s="6"/>
      <c r="D168" s="7"/>
      <c r="S168" s="116"/>
      <c r="U168" s="116"/>
      <c r="X168" s="7"/>
      <c r="AJ168" s="116"/>
      <c r="AN168" s="7"/>
      <c r="AS168" s="116"/>
    </row>
    <row r="169" ht="14.25" customHeight="1">
      <c r="C169" s="6"/>
      <c r="D169" s="7"/>
      <c r="S169" s="116"/>
      <c r="U169" s="116"/>
      <c r="X169" s="7"/>
      <c r="AJ169" s="116"/>
      <c r="AN169" s="7"/>
      <c r="AS169" s="116"/>
    </row>
    <row r="170" ht="14.25" customHeight="1">
      <c r="C170" s="6"/>
      <c r="D170" s="7"/>
      <c r="S170" s="116"/>
      <c r="U170" s="116"/>
      <c r="X170" s="7"/>
      <c r="AJ170" s="116"/>
      <c r="AN170" s="7"/>
      <c r="AS170" s="116"/>
    </row>
    <row r="171" ht="14.25" customHeight="1">
      <c r="C171" s="6"/>
      <c r="D171" s="7"/>
      <c r="S171" s="116"/>
      <c r="U171" s="116"/>
      <c r="X171" s="7"/>
      <c r="AJ171" s="116"/>
      <c r="AN171" s="7"/>
      <c r="AS171" s="116"/>
    </row>
    <row r="172" ht="14.25" customHeight="1">
      <c r="C172" s="6"/>
      <c r="D172" s="7"/>
      <c r="S172" s="116"/>
      <c r="U172" s="116"/>
      <c r="X172" s="7"/>
      <c r="AJ172" s="116"/>
      <c r="AN172" s="7"/>
      <c r="AS172" s="116"/>
    </row>
    <row r="173" ht="14.25" customHeight="1">
      <c r="C173" s="6"/>
      <c r="D173" s="7"/>
      <c r="S173" s="116"/>
      <c r="U173" s="116"/>
      <c r="X173" s="7"/>
      <c r="AJ173" s="116"/>
      <c r="AN173" s="7"/>
      <c r="AS173" s="116"/>
    </row>
    <row r="174" ht="14.25" customHeight="1">
      <c r="C174" s="6"/>
      <c r="D174" s="7"/>
      <c r="S174" s="116"/>
      <c r="U174" s="116"/>
      <c r="X174" s="7"/>
      <c r="AJ174" s="116"/>
      <c r="AN174" s="7"/>
      <c r="AS174" s="116"/>
    </row>
    <row r="175" ht="14.25" customHeight="1">
      <c r="C175" s="6"/>
      <c r="D175" s="7"/>
      <c r="S175" s="116"/>
      <c r="U175" s="116"/>
      <c r="X175" s="7"/>
      <c r="AJ175" s="116"/>
      <c r="AN175" s="7"/>
      <c r="AS175" s="116"/>
    </row>
    <row r="176" ht="14.25" customHeight="1">
      <c r="C176" s="6"/>
      <c r="D176" s="7"/>
      <c r="S176" s="116"/>
      <c r="U176" s="116"/>
      <c r="X176" s="7"/>
      <c r="AJ176" s="116"/>
      <c r="AN176" s="7"/>
      <c r="AS176" s="116"/>
    </row>
    <row r="177" ht="14.25" customHeight="1">
      <c r="C177" s="6"/>
      <c r="D177" s="7"/>
      <c r="S177" s="116"/>
      <c r="U177" s="116"/>
      <c r="X177" s="7"/>
      <c r="AJ177" s="116"/>
      <c r="AN177" s="7"/>
      <c r="AS177" s="116"/>
    </row>
    <row r="178" ht="14.25" customHeight="1">
      <c r="C178" s="6"/>
      <c r="D178" s="7"/>
      <c r="S178" s="116"/>
      <c r="U178" s="116"/>
      <c r="X178" s="7"/>
      <c r="AJ178" s="116"/>
      <c r="AN178" s="7"/>
      <c r="AS178" s="116"/>
    </row>
    <row r="179" ht="14.25" customHeight="1">
      <c r="C179" s="6"/>
      <c r="D179" s="7"/>
      <c r="S179" s="116"/>
      <c r="U179" s="116"/>
      <c r="X179" s="7"/>
      <c r="AJ179" s="116"/>
      <c r="AN179" s="7"/>
      <c r="AS179" s="116"/>
    </row>
    <row r="180" ht="14.25" customHeight="1">
      <c r="C180" s="6"/>
      <c r="D180" s="7"/>
      <c r="S180" s="116"/>
      <c r="U180" s="116"/>
      <c r="X180" s="7"/>
      <c r="AJ180" s="116"/>
      <c r="AN180" s="7"/>
      <c r="AS180" s="116"/>
    </row>
    <row r="181" ht="14.25" customHeight="1">
      <c r="C181" s="6"/>
      <c r="D181" s="7"/>
      <c r="S181" s="116"/>
      <c r="U181" s="116"/>
      <c r="X181" s="7"/>
      <c r="AJ181" s="116"/>
      <c r="AN181" s="7"/>
      <c r="AS181" s="116"/>
    </row>
    <row r="182" ht="14.25" customHeight="1">
      <c r="C182" s="6"/>
      <c r="D182" s="7"/>
      <c r="S182" s="116"/>
      <c r="U182" s="116"/>
      <c r="X182" s="7"/>
      <c r="AJ182" s="116"/>
      <c r="AN182" s="7"/>
      <c r="AS182" s="116"/>
    </row>
    <row r="183" ht="14.25" customHeight="1">
      <c r="C183" s="6"/>
      <c r="D183" s="7"/>
      <c r="S183" s="116"/>
      <c r="U183" s="116"/>
      <c r="X183" s="7"/>
      <c r="AJ183" s="116"/>
      <c r="AN183" s="7"/>
      <c r="AS183" s="116"/>
    </row>
    <row r="184" ht="14.25" customHeight="1">
      <c r="C184" s="6"/>
      <c r="D184" s="7"/>
      <c r="S184" s="116"/>
      <c r="U184" s="116"/>
      <c r="X184" s="7"/>
      <c r="AJ184" s="116"/>
      <c r="AN184" s="7"/>
      <c r="AS184" s="116"/>
    </row>
    <row r="185" ht="14.25" customHeight="1">
      <c r="C185" s="6"/>
      <c r="D185" s="7"/>
      <c r="S185" s="116"/>
      <c r="U185" s="116"/>
      <c r="X185" s="7"/>
      <c r="AJ185" s="116"/>
      <c r="AN185" s="7"/>
      <c r="AS185" s="116"/>
    </row>
    <row r="186" ht="14.25" customHeight="1">
      <c r="C186" s="6"/>
      <c r="D186" s="7"/>
      <c r="S186" s="116"/>
      <c r="U186" s="116"/>
      <c r="X186" s="7"/>
      <c r="AJ186" s="116"/>
      <c r="AN186" s="7"/>
      <c r="AS186" s="116"/>
    </row>
    <row r="187" ht="14.25" customHeight="1">
      <c r="C187" s="6"/>
      <c r="D187" s="7"/>
      <c r="S187" s="116"/>
      <c r="U187" s="116"/>
      <c r="X187" s="7"/>
      <c r="AJ187" s="116"/>
      <c r="AN187" s="7"/>
      <c r="AS187" s="116"/>
    </row>
    <row r="188" ht="14.25" customHeight="1">
      <c r="C188" s="6"/>
      <c r="D188" s="7"/>
      <c r="S188" s="116"/>
      <c r="U188" s="116"/>
      <c r="X188" s="7"/>
      <c r="AJ188" s="116"/>
      <c r="AN188" s="7"/>
      <c r="AS188" s="116"/>
    </row>
    <row r="189" ht="14.25" customHeight="1">
      <c r="C189" s="6"/>
      <c r="D189" s="7"/>
      <c r="S189" s="116"/>
      <c r="U189" s="116"/>
      <c r="X189" s="7"/>
      <c r="AJ189" s="116"/>
      <c r="AN189" s="7"/>
      <c r="AS189" s="116"/>
    </row>
    <row r="190" ht="14.25" customHeight="1">
      <c r="C190" s="6"/>
      <c r="D190" s="7"/>
      <c r="S190" s="116"/>
      <c r="U190" s="116"/>
      <c r="X190" s="7"/>
      <c r="AJ190" s="116"/>
      <c r="AN190" s="7"/>
      <c r="AS190" s="116"/>
    </row>
    <row r="191" ht="14.25" customHeight="1">
      <c r="C191" s="6"/>
      <c r="D191" s="7"/>
      <c r="S191" s="116"/>
      <c r="U191" s="116"/>
      <c r="X191" s="7"/>
      <c r="AJ191" s="116"/>
      <c r="AN191" s="7"/>
      <c r="AS191" s="116"/>
    </row>
    <row r="192" ht="14.25" customHeight="1">
      <c r="C192" s="6"/>
      <c r="D192" s="7"/>
      <c r="S192" s="116"/>
      <c r="U192" s="116"/>
      <c r="X192" s="7"/>
      <c r="AJ192" s="116"/>
      <c r="AN192" s="7"/>
      <c r="AS192" s="116"/>
    </row>
    <row r="193" ht="14.25" customHeight="1">
      <c r="C193" s="6"/>
      <c r="D193" s="7"/>
      <c r="S193" s="116"/>
      <c r="U193" s="116"/>
      <c r="X193" s="7"/>
      <c r="AJ193" s="116"/>
      <c r="AN193" s="7"/>
      <c r="AS193" s="116"/>
    </row>
    <row r="194" ht="14.25" customHeight="1">
      <c r="C194" s="6"/>
      <c r="D194" s="7"/>
      <c r="S194" s="116"/>
      <c r="U194" s="116"/>
      <c r="X194" s="7"/>
      <c r="AJ194" s="116"/>
      <c r="AN194" s="7"/>
      <c r="AS194" s="116"/>
    </row>
    <row r="195" ht="14.25" customHeight="1">
      <c r="C195" s="6"/>
      <c r="D195" s="7"/>
      <c r="S195" s="116"/>
      <c r="U195" s="116"/>
      <c r="X195" s="7"/>
      <c r="AJ195" s="116"/>
      <c r="AN195" s="7"/>
      <c r="AS195" s="116"/>
    </row>
    <row r="196" ht="14.25" customHeight="1">
      <c r="C196" s="6"/>
      <c r="D196" s="7"/>
      <c r="S196" s="116"/>
      <c r="U196" s="116"/>
      <c r="X196" s="7"/>
      <c r="AJ196" s="116"/>
      <c r="AN196" s="7"/>
      <c r="AS196" s="116"/>
    </row>
    <row r="197" ht="14.25" customHeight="1">
      <c r="C197" s="6"/>
      <c r="D197" s="7"/>
      <c r="S197" s="116"/>
      <c r="U197" s="116"/>
      <c r="X197" s="7"/>
      <c r="AJ197" s="116"/>
      <c r="AN197" s="7"/>
      <c r="AS197" s="116"/>
    </row>
    <row r="198" ht="14.25" customHeight="1">
      <c r="C198" s="6"/>
      <c r="D198" s="7"/>
      <c r="S198" s="116"/>
      <c r="U198" s="116"/>
      <c r="X198" s="7"/>
      <c r="AJ198" s="116"/>
      <c r="AN198" s="7"/>
      <c r="AS198" s="116"/>
    </row>
    <row r="199" ht="14.25" customHeight="1">
      <c r="C199" s="6"/>
      <c r="D199" s="7"/>
      <c r="S199" s="116"/>
      <c r="U199" s="116"/>
      <c r="X199" s="7"/>
      <c r="AJ199" s="116"/>
      <c r="AN199" s="7"/>
      <c r="AS199" s="116"/>
    </row>
    <row r="200" ht="14.25" customHeight="1">
      <c r="C200" s="6"/>
      <c r="D200" s="7"/>
      <c r="S200" s="116"/>
      <c r="U200" s="116"/>
      <c r="X200" s="7"/>
      <c r="AJ200" s="116"/>
      <c r="AN200" s="7"/>
      <c r="AS200" s="116"/>
    </row>
    <row r="201" ht="14.25" customHeight="1">
      <c r="C201" s="6"/>
      <c r="D201" s="7"/>
      <c r="S201" s="116"/>
      <c r="U201" s="116"/>
      <c r="X201" s="7"/>
      <c r="AJ201" s="116"/>
      <c r="AN201" s="7"/>
      <c r="AS201" s="116"/>
    </row>
    <row r="202" ht="14.25" customHeight="1">
      <c r="C202" s="6"/>
      <c r="D202" s="7"/>
      <c r="S202" s="116"/>
      <c r="U202" s="116"/>
      <c r="X202" s="7"/>
      <c r="AJ202" s="116"/>
      <c r="AN202" s="7"/>
      <c r="AS202" s="116"/>
    </row>
    <row r="203" ht="14.25" customHeight="1">
      <c r="C203" s="6"/>
      <c r="D203" s="7"/>
      <c r="S203" s="116"/>
      <c r="U203" s="116"/>
      <c r="X203" s="7"/>
      <c r="AJ203" s="116"/>
      <c r="AN203" s="7"/>
      <c r="AS203" s="116"/>
    </row>
    <row r="204" ht="14.25" customHeight="1">
      <c r="C204" s="6"/>
      <c r="D204" s="7"/>
      <c r="S204" s="116"/>
      <c r="U204" s="116"/>
      <c r="X204" s="7"/>
      <c r="AJ204" s="116"/>
      <c r="AN204" s="7"/>
      <c r="AS204" s="116"/>
    </row>
    <row r="205" ht="14.25" customHeight="1">
      <c r="C205" s="6"/>
      <c r="D205" s="7"/>
      <c r="S205" s="116"/>
      <c r="U205" s="116"/>
      <c r="X205" s="7"/>
      <c r="AJ205" s="116"/>
      <c r="AN205" s="7"/>
      <c r="AS205" s="116"/>
    </row>
    <row r="206" ht="14.25" customHeight="1">
      <c r="C206" s="6"/>
      <c r="D206" s="7"/>
      <c r="S206" s="116"/>
      <c r="U206" s="116"/>
      <c r="X206" s="7"/>
      <c r="AJ206" s="116"/>
      <c r="AN206" s="7"/>
      <c r="AS206" s="116"/>
    </row>
    <row r="207" ht="14.25" customHeight="1">
      <c r="C207" s="6"/>
      <c r="D207" s="7"/>
      <c r="S207" s="116"/>
      <c r="U207" s="116"/>
      <c r="X207" s="7"/>
      <c r="AJ207" s="116"/>
      <c r="AN207" s="7"/>
      <c r="AS207" s="116"/>
    </row>
    <row r="208" ht="14.25" customHeight="1">
      <c r="C208" s="6"/>
      <c r="D208" s="7"/>
      <c r="S208" s="116"/>
      <c r="U208" s="116"/>
      <c r="X208" s="7"/>
      <c r="AJ208" s="116"/>
      <c r="AN208" s="7"/>
      <c r="AS208" s="116"/>
    </row>
    <row r="209" ht="14.25" customHeight="1">
      <c r="C209" s="6"/>
      <c r="D209" s="7"/>
      <c r="S209" s="116"/>
      <c r="U209" s="116"/>
      <c r="X209" s="7"/>
      <c r="AJ209" s="116"/>
      <c r="AN209" s="7"/>
      <c r="AS209" s="116"/>
    </row>
    <row r="210" ht="14.25" customHeight="1">
      <c r="C210" s="6"/>
      <c r="D210" s="7"/>
      <c r="S210" s="116"/>
      <c r="U210" s="116"/>
      <c r="X210" s="7"/>
      <c r="AJ210" s="116"/>
      <c r="AN210" s="7"/>
      <c r="AS210" s="116"/>
    </row>
    <row r="211" ht="14.25" customHeight="1">
      <c r="C211" s="6"/>
      <c r="D211" s="7"/>
      <c r="S211" s="116"/>
      <c r="U211" s="116"/>
      <c r="X211" s="7"/>
      <c r="AJ211" s="116"/>
      <c r="AN211" s="7"/>
      <c r="AS211" s="116"/>
    </row>
    <row r="212" ht="14.25" customHeight="1">
      <c r="C212" s="6"/>
      <c r="D212" s="7"/>
      <c r="S212" s="116"/>
      <c r="U212" s="116"/>
      <c r="X212" s="7"/>
      <c r="AJ212" s="116"/>
      <c r="AN212" s="7"/>
      <c r="AS212" s="116"/>
    </row>
    <row r="213" ht="14.25" customHeight="1">
      <c r="C213" s="6"/>
      <c r="D213" s="7"/>
      <c r="S213" s="116"/>
      <c r="U213" s="116"/>
      <c r="X213" s="7"/>
      <c r="AJ213" s="116"/>
      <c r="AN213" s="7"/>
      <c r="AS213" s="116"/>
    </row>
    <row r="214" ht="14.25" customHeight="1">
      <c r="C214" s="6"/>
      <c r="D214" s="7"/>
      <c r="S214" s="116"/>
      <c r="U214" s="116"/>
      <c r="X214" s="7"/>
      <c r="AJ214" s="116"/>
      <c r="AN214" s="7"/>
      <c r="AS214" s="116"/>
    </row>
    <row r="215" ht="14.25" customHeight="1">
      <c r="C215" s="6"/>
      <c r="D215" s="7"/>
      <c r="S215" s="116"/>
      <c r="U215" s="116"/>
      <c r="X215" s="7"/>
      <c r="AJ215" s="116"/>
      <c r="AN215" s="7"/>
      <c r="AS215" s="116"/>
    </row>
    <row r="216" ht="14.25" customHeight="1">
      <c r="C216" s="6"/>
      <c r="D216" s="7"/>
      <c r="S216" s="116"/>
      <c r="U216" s="116"/>
      <c r="X216" s="7"/>
      <c r="AJ216" s="116"/>
      <c r="AN216" s="7"/>
      <c r="AS216" s="116"/>
    </row>
    <row r="217" ht="14.25" customHeight="1">
      <c r="C217" s="6"/>
      <c r="D217" s="7"/>
      <c r="S217" s="116"/>
      <c r="U217" s="116"/>
      <c r="X217" s="7"/>
      <c r="AJ217" s="116"/>
      <c r="AN217" s="7"/>
      <c r="AS217" s="116"/>
    </row>
    <row r="218" ht="14.25" customHeight="1">
      <c r="C218" s="6"/>
      <c r="D218" s="7"/>
      <c r="S218" s="116"/>
      <c r="U218" s="116"/>
      <c r="X218" s="7"/>
      <c r="AJ218" s="116"/>
      <c r="AN218" s="7"/>
      <c r="AS218" s="116"/>
    </row>
    <row r="219" ht="14.25" customHeight="1">
      <c r="C219" s="6"/>
      <c r="D219" s="7"/>
      <c r="S219" s="116"/>
      <c r="U219" s="116"/>
      <c r="X219" s="7"/>
      <c r="AJ219" s="116"/>
      <c r="AN219" s="7"/>
      <c r="AS219" s="116"/>
    </row>
    <row r="220" ht="14.25" customHeight="1">
      <c r="C220" s="6"/>
      <c r="D220" s="7"/>
      <c r="S220" s="116"/>
      <c r="U220" s="116"/>
      <c r="X220" s="7"/>
      <c r="AJ220" s="116"/>
      <c r="AN220" s="7"/>
      <c r="AS220" s="116"/>
    </row>
    <row r="221" ht="14.25" customHeight="1">
      <c r="C221" s="6"/>
      <c r="D221" s="7"/>
      <c r="S221" s="116"/>
      <c r="U221" s="116"/>
      <c r="X221" s="7"/>
      <c r="AJ221" s="116"/>
      <c r="AN221" s="7"/>
      <c r="AS221" s="116"/>
    </row>
    <row r="222" ht="14.25" customHeight="1">
      <c r="C222" s="6"/>
      <c r="D222" s="7"/>
      <c r="S222" s="116"/>
      <c r="U222" s="116"/>
      <c r="X222" s="7"/>
      <c r="AJ222" s="116"/>
      <c r="AN222" s="7"/>
      <c r="AS222" s="116"/>
    </row>
    <row r="223" ht="14.25" customHeight="1">
      <c r="C223" s="6"/>
      <c r="D223" s="7"/>
      <c r="S223" s="116"/>
      <c r="U223" s="116"/>
      <c r="X223" s="7"/>
      <c r="AJ223" s="116"/>
      <c r="AN223" s="7"/>
      <c r="AS223" s="116"/>
    </row>
    <row r="224" ht="14.25" customHeight="1">
      <c r="C224" s="6"/>
      <c r="D224" s="7"/>
      <c r="S224" s="116"/>
      <c r="U224" s="116"/>
      <c r="X224" s="7"/>
      <c r="AJ224" s="116"/>
      <c r="AN224" s="7"/>
      <c r="AS224" s="116"/>
    </row>
    <row r="225" ht="14.25" customHeight="1">
      <c r="C225" s="6"/>
      <c r="D225" s="7"/>
      <c r="S225" s="116"/>
      <c r="U225" s="116"/>
      <c r="X225" s="7"/>
      <c r="AJ225" s="116"/>
      <c r="AN225" s="7"/>
      <c r="AS225" s="116"/>
    </row>
    <row r="226" ht="14.25" customHeight="1">
      <c r="C226" s="6"/>
      <c r="D226" s="7"/>
      <c r="S226" s="116"/>
      <c r="U226" s="116"/>
      <c r="X226" s="7"/>
      <c r="AJ226" s="116"/>
      <c r="AN226" s="7"/>
      <c r="AS226" s="116"/>
    </row>
    <row r="227" ht="14.25" customHeight="1">
      <c r="C227" s="6"/>
      <c r="D227" s="7"/>
      <c r="S227" s="116"/>
      <c r="U227" s="116"/>
      <c r="X227" s="7"/>
      <c r="AJ227" s="116"/>
      <c r="AN227" s="7"/>
      <c r="AS227" s="116"/>
    </row>
    <row r="228" ht="14.25" customHeight="1">
      <c r="C228" s="6"/>
      <c r="D228" s="7"/>
      <c r="S228" s="116"/>
      <c r="U228" s="116"/>
      <c r="X228" s="7"/>
      <c r="AJ228" s="116"/>
      <c r="AN228" s="7"/>
      <c r="AS228" s="116"/>
    </row>
    <row r="229" ht="14.25" customHeight="1">
      <c r="C229" s="6"/>
      <c r="D229" s="7"/>
      <c r="S229" s="116"/>
      <c r="U229" s="116"/>
      <c r="X229" s="7"/>
      <c r="AJ229" s="116"/>
      <c r="AN229" s="7"/>
      <c r="AS229" s="116"/>
    </row>
    <row r="230" ht="14.25" customHeight="1">
      <c r="C230" s="6"/>
      <c r="D230" s="7"/>
      <c r="S230" s="116"/>
      <c r="U230" s="116"/>
      <c r="X230" s="7"/>
      <c r="AJ230" s="116"/>
      <c r="AN230" s="7"/>
      <c r="AS230" s="116"/>
    </row>
    <row r="231" ht="14.25" customHeight="1">
      <c r="C231" s="6"/>
      <c r="D231" s="7"/>
      <c r="S231" s="116"/>
      <c r="U231" s="116"/>
      <c r="X231" s="7"/>
      <c r="AJ231" s="116"/>
      <c r="AN231" s="7"/>
      <c r="AS231" s="116"/>
    </row>
    <row r="232" ht="14.25" customHeight="1">
      <c r="C232" s="6"/>
      <c r="D232" s="7"/>
      <c r="S232" s="116"/>
      <c r="U232" s="116"/>
      <c r="X232" s="7"/>
      <c r="AJ232" s="116"/>
      <c r="AN232" s="7"/>
      <c r="AS232" s="116"/>
    </row>
    <row r="233" ht="14.25" customHeight="1">
      <c r="C233" s="6"/>
      <c r="D233" s="7"/>
      <c r="S233" s="116"/>
      <c r="U233" s="116"/>
      <c r="X233" s="7"/>
      <c r="AJ233" s="116"/>
      <c r="AN233" s="7"/>
      <c r="AS233" s="116"/>
    </row>
    <row r="234" ht="14.25" customHeight="1">
      <c r="C234" s="6"/>
      <c r="D234" s="7"/>
      <c r="S234" s="116"/>
      <c r="U234" s="116"/>
      <c r="X234" s="7"/>
      <c r="AJ234" s="116"/>
      <c r="AN234" s="7"/>
      <c r="AS234" s="116"/>
    </row>
    <row r="235" ht="14.25" customHeight="1">
      <c r="C235" s="6"/>
      <c r="D235" s="7"/>
      <c r="S235" s="116"/>
      <c r="U235" s="116"/>
      <c r="X235" s="7"/>
      <c r="AJ235" s="116"/>
      <c r="AN235" s="7"/>
      <c r="AS235" s="116"/>
    </row>
    <row r="236" ht="14.25" customHeight="1">
      <c r="C236" s="6"/>
      <c r="D236" s="7"/>
      <c r="S236" s="116"/>
      <c r="U236" s="116"/>
      <c r="X236" s="7"/>
      <c r="AJ236" s="116"/>
      <c r="AN236" s="7"/>
      <c r="AS236" s="116"/>
    </row>
    <row r="237" ht="14.25" customHeight="1">
      <c r="C237" s="6"/>
      <c r="D237" s="7"/>
      <c r="S237" s="116"/>
      <c r="U237" s="116"/>
      <c r="X237" s="7"/>
      <c r="AJ237" s="116"/>
      <c r="AN237" s="7"/>
      <c r="AS237" s="116"/>
    </row>
    <row r="238" ht="14.25" customHeight="1">
      <c r="C238" s="6"/>
      <c r="D238" s="7"/>
      <c r="S238" s="116"/>
      <c r="U238" s="116"/>
      <c r="X238" s="7"/>
      <c r="AJ238" s="116"/>
      <c r="AN238" s="7"/>
      <c r="AS238" s="116"/>
    </row>
    <row r="239" ht="14.25" customHeight="1">
      <c r="C239" s="6"/>
      <c r="D239" s="7"/>
      <c r="S239" s="116"/>
      <c r="U239" s="116"/>
      <c r="X239" s="7"/>
      <c r="AJ239" s="116"/>
      <c r="AN239" s="7"/>
      <c r="AS239" s="116"/>
    </row>
    <row r="240" ht="14.25" customHeight="1">
      <c r="C240" s="6"/>
      <c r="D240" s="7"/>
      <c r="S240" s="116"/>
      <c r="U240" s="116"/>
      <c r="X240" s="7"/>
      <c r="AJ240" s="116"/>
      <c r="AN240" s="7"/>
      <c r="AS240" s="11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P12:LR12"/>
    <mergeCell ref="KX10:LM10"/>
    <mergeCell ref="LP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conditionalFormatting sqref="AQ14 AY14">
    <cfRule type="notContainsBlanks" dxfId="0" priority="1">
      <formula>LEN(TRIM(AQ14))&gt;0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6.88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18" t="s">
        <v>102</v>
      </c>
      <c r="B1" s="1"/>
      <c r="C1" s="2"/>
      <c r="D1" s="3"/>
      <c r="E1" s="5"/>
      <c r="F1" s="4"/>
      <c r="G1" s="5"/>
      <c r="H1" s="4"/>
      <c r="I1" s="4"/>
      <c r="J1" s="4"/>
      <c r="K1" s="4"/>
      <c r="L1" s="5"/>
      <c r="M1" s="4"/>
      <c r="N1" s="5"/>
      <c r="O1" s="4"/>
      <c r="P1" s="4"/>
      <c r="Q1" s="4"/>
      <c r="R1" s="4"/>
      <c r="S1" s="5"/>
      <c r="T1" s="4"/>
      <c r="U1" s="5"/>
      <c r="V1" s="4"/>
      <c r="W1" s="5"/>
      <c r="X1" s="5"/>
      <c r="Y1" s="4"/>
      <c r="Z1" s="4"/>
      <c r="AA1" s="5"/>
      <c r="AB1" s="5"/>
      <c r="AC1" s="4"/>
      <c r="AD1" s="4"/>
      <c r="AE1" s="4"/>
      <c r="AF1" s="5"/>
      <c r="AG1" s="5"/>
      <c r="AH1" s="4"/>
      <c r="AI1" s="4"/>
      <c r="AJ1" s="5"/>
      <c r="AK1" s="5"/>
      <c r="AL1" s="4"/>
      <c r="AM1" s="4"/>
      <c r="AN1" s="5"/>
      <c r="AO1" s="5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116"/>
      <c r="E2" s="5"/>
      <c r="F2" s="4"/>
      <c r="G2" s="5"/>
      <c r="H2" s="4"/>
      <c r="I2" s="4"/>
      <c r="J2" s="4"/>
      <c r="K2" s="4"/>
      <c r="L2" s="5"/>
      <c r="M2" s="4"/>
      <c r="N2" s="5"/>
      <c r="O2" s="4"/>
      <c r="P2" s="4"/>
      <c r="Q2" s="4"/>
      <c r="R2" s="4"/>
      <c r="S2" s="5"/>
      <c r="T2" s="4"/>
      <c r="U2" s="5"/>
      <c r="V2" s="4"/>
      <c r="W2" s="5"/>
      <c r="X2" s="5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116"/>
      <c r="E3" s="5"/>
      <c r="F3" s="4"/>
      <c r="G3" s="5"/>
      <c r="H3" s="4"/>
      <c r="I3" s="4"/>
      <c r="J3" s="4"/>
      <c r="K3" s="4"/>
      <c r="L3" s="5"/>
      <c r="M3" s="4"/>
      <c r="N3" s="5"/>
      <c r="O3" s="4"/>
      <c r="P3" s="4"/>
      <c r="Q3" s="4"/>
      <c r="R3" s="4"/>
      <c r="S3" s="5"/>
      <c r="T3" s="4"/>
      <c r="U3" s="5"/>
      <c r="V3" s="4"/>
      <c r="W3" s="5"/>
      <c r="X3" s="5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116"/>
      <c r="E4" s="5"/>
      <c r="F4" s="4"/>
      <c r="G4" s="5"/>
      <c r="H4" s="4"/>
      <c r="I4" s="4"/>
      <c r="J4" s="4"/>
      <c r="K4" s="4"/>
      <c r="L4" s="5"/>
      <c r="M4" s="4"/>
      <c r="N4" s="5"/>
      <c r="O4" s="4"/>
      <c r="P4" s="4"/>
      <c r="Q4" s="4"/>
      <c r="R4" s="4"/>
      <c r="S4" s="5"/>
      <c r="T4" s="4"/>
      <c r="U4" s="5"/>
      <c r="V4" s="4"/>
      <c r="W4" s="5"/>
      <c r="X4" s="5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116"/>
      <c r="E5" s="5"/>
      <c r="F5" s="4"/>
      <c r="G5" s="5"/>
      <c r="H5" s="4"/>
      <c r="I5" s="4"/>
      <c r="J5" s="4"/>
      <c r="K5" s="4"/>
      <c r="L5" s="5"/>
      <c r="M5" s="4"/>
      <c r="N5" s="5"/>
      <c r="O5" s="4"/>
      <c r="P5" s="4"/>
      <c r="Q5" s="4"/>
      <c r="R5" s="4"/>
      <c r="S5" s="5"/>
      <c r="T5" s="4"/>
      <c r="U5" s="5"/>
      <c r="V5" s="4"/>
      <c r="W5" s="5"/>
      <c r="X5" s="5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116"/>
      <c r="E6" s="5"/>
      <c r="F6" s="4"/>
      <c r="G6" s="5"/>
      <c r="H6" s="4"/>
      <c r="I6" s="4"/>
      <c r="J6" s="4"/>
      <c r="K6" s="4"/>
      <c r="L6" s="5"/>
      <c r="M6" s="4"/>
      <c r="N6" s="5"/>
      <c r="O6" s="4"/>
      <c r="P6" s="4"/>
      <c r="Q6" s="4"/>
      <c r="R6" s="4"/>
      <c r="S6" s="5"/>
      <c r="T6" s="4"/>
      <c r="U6" s="5"/>
      <c r="V6" s="4"/>
      <c r="W6" s="5"/>
      <c r="X6" s="5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3"/>
      <c r="F7" s="1"/>
      <c r="G7" s="3"/>
      <c r="H7" s="1"/>
      <c r="I7" s="1"/>
      <c r="J7" s="1"/>
      <c r="K7" s="1"/>
      <c r="L7" s="3"/>
      <c r="M7" s="1"/>
      <c r="N7" s="3"/>
      <c r="O7" s="1"/>
      <c r="P7" s="1"/>
      <c r="Q7" s="1"/>
      <c r="R7" s="1"/>
      <c r="S7" s="3"/>
      <c r="T7" s="1"/>
      <c r="U7" s="3"/>
      <c r="V7" s="1"/>
      <c r="W7" s="3"/>
      <c r="X7" s="3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3"/>
      <c r="F8" s="1"/>
      <c r="G8" s="3"/>
      <c r="H8" s="1"/>
      <c r="I8" s="1"/>
      <c r="J8" s="1"/>
      <c r="K8" s="1"/>
      <c r="L8" s="3"/>
      <c r="M8" s="1"/>
      <c r="N8" s="3"/>
      <c r="O8" s="1"/>
      <c r="P8" s="1"/>
      <c r="Q8" s="1"/>
      <c r="R8" s="1"/>
      <c r="S8" s="3"/>
      <c r="T8" s="1"/>
      <c r="U8" s="3"/>
      <c r="V8" s="1"/>
      <c r="W8" s="3"/>
      <c r="X8" s="3"/>
      <c r="Y8" s="1"/>
      <c r="Z8" s="1"/>
      <c r="AA8" s="3"/>
      <c r="AB8" s="3"/>
      <c r="AC8" s="1"/>
      <c r="AD8" s="1"/>
      <c r="AE8" s="1"/>
      <c r="AF8" s="3"/>
      <c r="AG8" s="3"/>
      <c r="AH8" s="1"/>
      <c r="AI8" s="1"/>
      <c r="AJ8" s="3"/>
      <c r="AK8" s="3"/>
      <c r="AL8" s="1"/>
      <c r="AM8" s="1"/>
      <c r="AN8" s="3"/>
      <c r="AO8" s="3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3"/>
      <c r="F9" s="1"/>
      <c r="G9" s="3"/>
      <c r="H9" s="1"/>
      <c r="I9" s="1"/>
      <c r="J9" s="1"/>
      <c r="K9" s="1"/>
      <c r="L9" s="3"/>
      <c r="M9" s="1"/>
      <c r="N9" s="3"/>
      <c r="O9" s="1"/>
      <c r="P9" s="1"/>
      <c r="Q9" s="1"/>
      <c r="R9" s="1"/>
      <c r="S9" s="3"/>
      <c r="T9" s="1"/>
      <c r="U9" s="3"/>
      <c r="V9" s="1"/>
      <c r="W9" s="3"/>
      <c r="X9" s="3"/>
      <c r="Y9" s="1"/>
      <c r="Z9" s="1"/>
      <c r="AA9" s="3"/>
      <c r="AB9" s="3"/>
      <c r="AC9" s="1"/>
      <c r="AD9" s="1"/>
      <c r="AE9" s="1"/>
      <c r="AF9" s="3"/>
      <c r="AG9" s="3"/>
      <c r="AH9" s="1"/>
      <c r="AI9" s="1"/>
      <c r="AJ9" s="3"/>
      <c r="AK9" s="3"/>
      <c r="AL9" s="1"/>
      <c r="AM9" s="1"/>
      <c r="AN9" s="3"/>
      <c r="AO9" s="3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119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30"/>
      <c r="F11" s="28"/>
      <c r="G11" s="30"/>
      <c r="H11" s="28"/>
      <c r="I11" s="28"/>
      <c r="J11" s="28"/>
      <c r="K11" s="28"/>
      <c r="L11" s="30"/>
      <c r="M11" s="28"/>
      <c r="N11" s="30"/>
      <c r="O11" s="28"/>
      <c r="P11" s="28"/>
      <c r="Q11" s="28"/>
      <c r="R11" s="28"/>
      <c r="S11" s="30"/>
      <c r="T11" s="28"/>
      <c r="U11" s="30"/>
      <c r="V11" s="28"/>
      <c r="W11" s="30"/>
      <c r="X11" s="30"/>
      <c r="Y11" s="28"/>
      <c r="Z11" s="28"/>
      <c r="AA11" s="30"/>
      <c r="AB11" s="30"/>
      <c r="AC11" s="28"/>
      <c r="AD11" s="28"/>
      <c r="AE11" s="28"/>
      <c r="AF11" s="30"/>
      <c r="AG11" s="30"/>
      <c r="AH11" s="28"/>
      <c r="AI11" s="28"/>
      <c r="AJ11" s="30"/>
      <c r="AK11" s="30"/>
      <c r="AL11" s="28"/>
      <c r="AM11" s="28"/>
      <c r="AN11" s="30"/>
      <c r="AO11" s="30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5" t="s">
        <v>17</v>
      </c>
      <c r="F12" s="20"/>
      <c r="G12" s="20"/>
      <c r="H12" s="20"/>
      <c r="I12" s="20"/>
      <c r="J12" s="20"/>
      <c r="K12" s="21"/>
      <c r="L12" s="35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9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40"/>
      <c r="LP12" s="34" t="s">
        <v>72</v>
      </c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8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8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3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3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1" t="s">
        <v>83</v>
      </c>
      <c r="U13" s="43" t="s">
        <v>84</v>
      </c>
      <c r="V13" s="41" t="s">
        <v>85</v>
      </c>
      <c r="W13" s="43" t="s">
        <v>81</v>
      </c>
      <c r="X13" s="43" t="s">
        <v>83</v>
      </c>
      <c r="Y13" s="41" t="s">
        <v>84</v>
      </c>
      <c r="Z13" s="41" t="s">
        <v>85</v>
      </c>
      <c r="AA13" s="43" t="s">
        <v>81</v>
      </c>
      <c r="AB13" s="43" t="s">
        <v>83</v>
      </c>
      <c r="AC13" s="41" t="s">
        <v>84</v>
      </c>
      <c r="AD13" s="41" t="s">
        <v>85</v>
      </c>
      <c r="AE13" s="41" t="s">
        <v>81</v>
      </c>
      <c r="AF13" s="43" t="s">
        <v>83</v>
      </c>
      <c r="AG13" s="43" t="s">
        <v>84</v>
      </c>
      <c r="AH13" s="41" t="s">
        <v>85</v>
      </c>
      <c r="AI13" s="41" t="s">
        <v>81</v>
      </c>
      <c r="AJ13" s="43" t="s">
        <v>83</v>
      </c>
      <c r="AK13" s="43" t="s">
        <v>84</v>
      </c>
      <c r="AL13" s="41" t="s">
        <v>85</v>
      </c>
      <c r="AM13" s="41" t="s">
        <v>81</v>
      </c>
      <c r="AN13" s="43" t="s">
        <v>83</v>
      </c>
      <c r="AO13" s="43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5" t="s">
        <v>83</v>
      </c>
      <c r="LQ13" s="45" t="s">
        <v>84</v>
      </c>
      <c r="LR13" s="41" t="s">
        <v>85</v>
      </c>
      <c r="LS13" s="45" t="s">
        <v>81</v>
      </c>
      <c r="LT13" s="46" t="s">
        <v>84</v>
      </c>
      <c r="LU13" s="46" t="s">
        <v>85</v>
      </c>
      <c r="LV13" s="46" t="s">
        <v>90</v>
      </c>
      <c r="LW13" s="46" t="s">
        <v>83</v>
      </c>
      <c r="LX13" s="46" t="s">
        <v>87</v>
      </c>
      <c r="LY13" s="46" t="s">
        <v>88</v>
      </c>
      <c r="LZ13" s="46" t="s">
        <v>86</v>
      </c>
      <c r="MA13" s="46" t="s">
        <v>84</v>
      </c>
      <c r="MB13" s="46" t="s">
        <v>85</v>
      </c>
      <c r="MC13" s="46" t="s">
        <v>90</v>
      </c>
      <c r="MD13" s="46" t="s">
        <v>83</v>
      </c>
      <c r="ME13" s="46" t="s">
        <v>87</v>
      </c>
      <c r="MF13" s="46" t="s">
        <v>88</v>
      </c>
      <c r="MG13" s="46" t="s">
        <v>86</v>
      </c>
      <c r="MH13" s="46" t="s">
        <v>84</v>
      </c>
      <c r="MI13" s="46" t="s">
        <v>85</v>
      </c>
      <c r="MJ13" s="46" t="s">
        <v>90</v>
      </c>
      <c r="MK13" s="46" t="s">
        <v>83</v>
      </c>
      <c r="ML13" s="46" t="s">
        <v>87</v>
      </c>
      <c r="MM13" s="46" t="s">
        <v>88</v>
      </c>
      <c r="MN13" s="46" t="s">
        <v>86</v>
      </c>
      <c r="MO13" s="47"/>
      <c r="MP13" s="48"/>
      <c r="MQ13" s="48"/>
      <c r="MR13" s="48"/>
      <c r="MS13" s="48"/>
      <c r="MT13" s="46" t="s">
        <v>84</v>
      </c>
      <c r="MU13" s="46" t="s">
        <v>85</v>
      </c>
      <c r="MV13" s="46" t="s">
        <v>83</v>
      </c>
      <c r="MW13" s="46" t="s">
        <v>89</v>
      </c>
      <c r="MX13" s="46" t="s">
        <v>87</v>
      </c>
      <c r="MY13" s="46" t="s">
        <v>88</v>
      </c>
      <c r="MZ13" s="46" t="s">
        <v>86</v>
      </c>
      <c r="NA13" s="48"/>
      <c r="NB13" s="46" t="s">
        <v>84</v>
      </c>
      <c r="NC13" s="46" t="s">
        <v>85</v>
      </c>
      <c r="ND13" s="46" t="s">
        <v>83</v>
      </c>
      <c r="NE13" s="46" t="s">
        <v>89</v>
      </c>
      <c r="NF13" s="46" t="s">
        <v>87</v>
      </c>
      <c r="NG13" s="46" t="s">
        <v>88</v>
      </c>
      <c r="NH13" s="46" t="s">
        <v>86</v>
      </c>
      <c r="NI13" s="48"/>
      <c r="NJ13" s="46" t="s">
        <v>84</v>
      </c>
      <c r="NK13" s="46" t="s">
        <v>85</v>
      </c>
      <c r="NL13" s="46" t="s">
        <v>83</v>
      </c>
      <c r="NM13" s="46" t="s">
        <v>89</v>
      </c>
      <c r="NN13" s="46" t="s">
        <v>87</v>
      </c>
      <c r="NO13" s="46" t="s">
        <v>88</v>
      </c>
      <c r="NP13" s="46" t="s">
        <v>86</v>
      </c>
    </row>
    <row r="14" ht="14.25" customHeight="1">
      <c r="A14" s="49">
        <v>0.0416666666666667</v>
      </c>
      <c r="B14" s="50"/>
      <c r="C14" s="51">
        <v>50.23</v>
      </c>
      <c r="D14" s="52">
        <v>340.0</v>
      </c>
      <c r="E14" s="53">
        <v>136.0</v>
      </c>
      <c r="F14" s="53">
        <v>43.0</v>
      </c>
      <c r="G14" s="53">
        <v>9.3</v>
      </c>
      <c r="H14" s="54"/>
      <c r="I14" s="53">
        <v>6.0</v>
      </c>
      <c r="J14" s="53">
        <v>50.0</v>
      </c>
      <c r="K14" s="53">
        <v>49.0</v>
      </c>
      <c r="L14" s="53">
        <v>140.0</v>
      </c>
      <c r="M14" s="53">
        <v>95.0</v>
      </c>
      <c r="N14" s="55">
        <v>23.8</v>
      </c>
      <c r="O14" s="53"/>
      <c r="P14" s="53">
        <v>6.0</v>
      </c>
      <c r="Q14" s="53">
        <v>54.0</v>
      </c>
      <c r="R14" s="53">
        <v>48.0</v>
      </c>
      <c r="S14" s="55">
        <v>345.1</v>
      </c>
      <c r="T14" s="53">
        <v>243.9</v>
      </c>
      <c r="U14" s="55">
        <v>145.0</v>
      </c>
      <c r="V14" s="54"/>
      <c r="W14" s="55">
        <v>378.5</v>
      </c>
      <c r="X14" s="55">
        <v>193.0</v>
      </c>
      <c r="Y14" s="53">
        <v>115.7</v>
      </c>
      <c r="Z14" s="54"/>
      <c r="AA14" s="55">
        <v>345.0</v>
      </c>
      <c r="AB14" s="53">
        <v>295.2</v>
      </c>
      <c r="AC14" s="53">
        <v>194.8</v>
      </c>
      <c r="AD14" s="54"/>
      <c r="AE14" s="53">
        <v>344.6</v>
      </c>
      <c r="AF14" s="55">
        <v>329.6</v>
      </c>
      <c r="AG14" s="55">
        <v>176.4</v>
      </c>
      <c r="AH14" s="54"/>
      <c r="AI14" s="53">
        <v>350.8</v>
      </c>
      <c r="AJ14" s="55">
        <v>279.3</v>
      </c>
      <c r="AK14" s="55">
        <v>187.6</v>
      </c>
      <c r="AL14" s="54"/>
      <c r="AM14" s="53">
        <v>343.2</v>
      </c>
      <c r="AN14" s="55">
        <v>325.0</v>
      </c>
      <c r="AO14" s="55">
        <v>180.0</v>
      </c>
      <c r="AP14" s="54"/>
      <c r="AQ14" s="54">
        <f t="shared" ref="AQ14:AS14" si="1">E14</f>
        <v>136</v>
      </c>
      <c r="AR14" s="54">
        <f t="shared" si="1"/>
        <v>43</v>
      </c>
      <c r="AS14" s="56">
        <f t="shared" si="1"/>
        <v>9.3</v>
      </c>
      <c r="AT14" s="54"/>
      <c r="AU14" s="54">
        <f t="shared" ref="AU14:AW14" si="2">L14</f>
        <v>140</v>
      </c>
      <c r="AV14" s="54">
        <f t="shared" si="2"/>
        <v>95</v>
      </c>
      <c r="AW14" s="56">
        <f t="shared" si="2"/>
        <v>23.8</v>
      </c>
      <c r="AX14" s="54"/>
      <c r="AY14" s="54">
        <f t="shared" ref="AY14:AY37" si="5">E14</f>
        <v>136</v>
      </c>
      <c r="AZ14" s="54"/>
      <c r="BA14" s="54"/>
      <c r="BB14" s="54"/>
      <c r="BC14" s="57"/>
      <c r="BD14" s="54"/>
      <c r="BE14" s="53">
        <v>0.0</v>
      </c>
      <c r="BF14" s="53">
        <v>0.0</v>
      </c>
      <c r="BG14" s="53">
        <v>0.0</v>
      </c>
      <c r="BH14" s="54"/>
      <c r="BI14" s="53">
        <v>22.0</v>
      </c>
      <c r="BJ14" s="53">
        <v>85.0</v>
      </c>
      <c r="BK14" s="53">
        <v>59.0</v>
      </c>
      <c r="BL14" s="57"/>
      <c r="BM14" s="58">
        <v>344.0</v>
      </c>
      <c r="BN14" s="58">
        <v>146.0</v>
      </c>
      <c r="BO14" s="58">
        <v>228.0</v>
      </c>
      <c r="BP14" s="58">
        <v>11.4</v>
      </c>
      <c r="BQ14" s="59"/>
      <c r="BR14" s="58">
        <v>6.0</v>
      </c>
      <c r="BS14" s="58">
        <v>63.0</v>
      </c>
      <c r="BT14" s="58">
        <v>61.0</v>
      </c>
      <c r="BU14" s="58">
        <v>344.0</v>
      </c>
      <c r="BV14" s="58">
        <v>285.0</v>
      </c>
      <c r="BW14" s="58">
        <v>166.0</v>
      </c>
      <c r="BX14" s="58">
        <v>15.0</v>
      </c>
      <c r="BY14" s="58">
        <v>337.0</v>
      </c>
      <c r="BZ14" s="58">
        <v>301.0</v>
      </c>
      <c r="CA14" s="58">
        <v>168.0</v>
      </c>
      <c r="CB14" s="58">
        <v>14.0</v>
      </c>
      <c r="CC14" s="58">
        <v>343.0</v>
      </c>
      <c r="CD14" s="58">
        <v>250.0</v>
      </c>
      <c r="CE14" s="58">
        <v>142.0</v>
      </c>
      <c r="CF14" s="58">
        <v>2.0</v>
      </c>
      <c r="CG14" s="58">
        <v>337.0</v>
      </c>
      <c r="CH14" s="58">
        <v>258.0</v>
      </c>
      <c r="CI14" s="58">
        <v>143.0</v>
      </c>
      <c r="CJ14" s="58">
        <v>3.0</v>
      </c>
      <c r="CK14" s="58">
        <v>350.0</v>
      </c>
      <c r="CL14" s="58">
        <v>146.0</v>
      </c>
      <c r="CM14" s="58">
        <v>98.0</v>
      </c>
      <c r="CN14" s="58">
        <v>9.0</v>
      </c>
      <c r="CO14" s="58">
        <v>334.0</v>
      </c>
      <c r="CP14" s="58">
        <v>301.0</v>
      </c>
      <c r="CQ14" s="58">
        <v>149.0</v>
      </c>
      <c r="CR14" s="58">
        <v>3.0</v>
      </c>
      <c r="CS14" s="58">
        <v>338.0</v>
      </c>
      <c r="CT14" s="58">
        <v>300.0</v>
      </c>
      <c r="CU14" s="58">
        <v>177.0</v>
      </c>
      <c r="CV14" s="58">
        <v>101.0</v>
      </c>
      <c r="CW14" s="58">
        <v>339.0</v>
      </c>
      <c r="CX14" s="58">
        <v>141.0</v>
      </c>
      <c r="CY14" s="58">
        <v>54.0</v>
      </c>
      <c r="CZ14" s="58">
        <v>45.0</v>
      </c>
      <c r="DA14" s="58">
        <v>326.0</v>
      </c>
      <c r="DB14" s="58">
        <v>150.0</v>
      </c>
      <c r="DC14" s="58">
        <v>57.0</v>
      </c>
      <c r="DD14" s="58">
        <v>57.0</v>
      </c>
      <c r="DE14" s="58">
        <v>146.0</v>
      </c>
      <c r="DF14" s="58">
        <v>35.0</v>
      </c>
      <c r="DG14" s="58">
        <v>228.0</v>
      </c>
      <c r="DH14" s="58">
        <v>11.4</v>
      </c>
      <c r="DI14" s="59"/>
      <c r="DJ14" s="58">
        <v>7.0</v>
      </c>
      <c r="DK14" s="58">
        <v>58.0</v>
      </c>
      <c r="DL14" s="58">
        <v>52.0</v>
      </c>
      <c r="DM14" s="57"/>
      <c r="DN14" s="61">
        <v>342.0</v>
      </c>
      <c r="DO14" s="61">
        <v>141.0</v>
      </c>
      <c r="DP14" s="61">
        <v>39.69</v>
      </c>
      <c r="DQ14" s="61">
        <v>21.96</v>
      </c>
      <c r="DR14" s="61">
        <v>6.46</v>
      </c>
      <c r="DS14" s="61">
        <v>8.0</v>
      </c>
      <c r="DT14" s="61">
        <v>43.0</v>
      </c>
      <c r="DU14" s="61">
        <v>45.7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342.0</v>
      </c>
      <c r="EF14" s="63">
        <v>138.0</v>
      </c>
      <c r="EG14" s="63">
        <v>53.0</v>
      </c>
      <c r="EH14" s="63">
        <v>2.2</v>
      </c>
      <c r="EI14" s="64"/>
      <c r="EJ14" s="63">
        <v>9.0</v>
      </c>
      <c r="EK14" s="63">
        <v>47.0</v>
      </c>
      <c r="EL14" s="63">
        <v>50.0</v>
      </c>
      <c r="EM14" s="63">
        <v>138.0</v>
      </c>
      <c r="EN14" s="63">
        <v>122.0</v>
      </c>
      <c r="EO14" s="63">
        <v>5.3</v>
      </c>
      <c r="EP14" s="64"/>
      <c r="EQ14" s="63">
        <v>9.0</v>
      </c>
      <c r="ER14" s="63">
        <v>48.0</v>
      </c>
      <c r="ES14" s="63">
        <v>50.0</v>
      </c>
      <c r="ET14" s="63">
        <v>342.0</v>
      </c>
      <c r="EU14" s="63">
        <v>240.0</v>
      </c>
      <c r="EV14" s="63">
        <v>138.4</v>
      </c>
      <c r="EW14" s="63">
        <v>-20.4</v>
      </c>
      <c r="EX14" s="63">
        <v>341.0</v>
      </c>
      <c r="EY14" s="63">
        <v>0.0</v>
      </c>
      <c r="EZ14" s="63">
        <v>0.0</v>
      </c>
      <c r="FA14" s="63">
        <v>0.0</v>
      </c>
      <c r="FB14" s="63">
        <v>340.0</v>
      </c>
      <c r="FC14" s="63">
        <v>239.0</v>
      </c>
      <c r="FD14" s="63">
        <v>138.0</v>
      </c>
      <c r="FE14" s="63">
        <v>-16.2</v>
      </c>
      <c r="FF14" s="63">
        <v>340.0</v>
      </c>
      <c r="FG14" s="63">
        <v>0.0</v>
      </c>
      <c r="FH14" s="63">
        <v>0.0</v>
      </c>
      <c r="FI14" s="63">
        <v>0.0</v>
      </c>
      <c r="FJ14" s="63">
        <v>339.0</v>
      </c>
      <c r="FK14" s="63">
        <v>222.0</v>
      </c>
      <c r="FL14" s="63">
        <v>127.5</v>
      </c>
      <c r="FM14" s="64"/>
      <c r="FN14" s="63">
        <v>342.0</v>
      </c>
      <c r="FO14" s="63">
        <v>203.0</v>
      </c>
      <c r="FP14" s="63">
        <v>129.0</v>
      </c>
      <c r="FQ14" s="63">
        <v>-1.0</v>
      </c>
      <c r="FR14" s="63">
        <v>138.0</v>
      </c>
      <c r="FS14" s="63">
        <v>107.0</v>
      </c>
      <c r="FT14" s="63">
        <v>17.61</v>
      </c>
      <c r="FU14" s="64"/>
      <c r="FV14" s="63">
        <v>138.0</v>
      </c>
      <c r="FW14" s="64"/>
      <c r="FX14" s="64"/>
      <c r="FY14" s="64"/>
      <c r="FZ14" s="57"/>
      <c r="GA14" s="65">
        <v>342.0</v>
      </c>
      <c r="GB14" s="66">
        <v>301.21</v>
      </c>
      <c r="GC14" s="66">
        <v>189.66</v>
      </c>
      <c r="GD14" s="66">
        <v>26.3</v>
      </c>
      <c r="GE14" s="66">
        <v>342.0</v>
      </c>
      <c r="GF14" s="66">
        <v>320.12</v>
      </c>
      <c r="GG14" s="66">
        <v>188.52</v>
      </c>
      <c r="GH14" s="66">
        <v>30.24</v>
      </c>
      <c r="GI14" s="66">
        <v>342.0</v>
      </c>
      <c r="GJ14" s="66">
        <v>193.43</v>
      </c>
      <c r="GK14" s="66">
        <v>-111.82</v>
      </c>
      <c r="GL14" s="66">
        <v>-14.91</v>
      </c>
      <c r="GM14" s="66">
        <v>342.0</v>
      </c>
      <c r="GN14" s="66">
        <v>179.07</v>
      </c>
      <c r="GO14" s="66">
        <v>-112.23</v>
      </c>
      <c r="GP14" s="66">
        <v>-21.11</v>
      </c>
      <c r="GQ14" s="66">
        <v>342.0</v>
      </c>
      <c r="GR14" s="66">
        <v>125.24</v>
      </c>
      <c r="GS14" s="66">
        <v>-79.82</v>
      </c>
      <c r="GT14" s="66">
        <v>-10.47</v>
      </c>
      <c r="GU14" s="66">
        <v>342.0</v>
      </c>
      <c r="GV14" s="66">
        <v>132.14</v>
      </c>
      <c r="GW14" s="66">
        <v>-77.31</v>
      </c>
      <c r="GX14" s="66">
        <v>-12.06</v>
      </c>
      <c r="GY14" s="57"/>
      <c r="GZ14" s="97" t="s">
        <v>91</v>
      </c>
      <c r="HA14" s="97" t="s">
        <v>92</v>
      </c>
      <c r="HB14" s="98">
        <v>258.0</v>
      </c>
      <c r="HC14" s="98">
        <v>12.9</v>
      </c>
      <c r="HD14" s="98">
        <v>5.16</v>
      </c>
      <c r="HE14" s="98">
        <v>8.0</v>
      </c>
      <c r="HF14" s="99">
        <v>56.0</v>
      </c>
      <c r="HG14" s="99">
        <v>52.0</v>
      </c>
      <c r="HH14" s="97" t="s">
        <v>91</v>
      </c>
      <c r="HI14" s="97" t="s">
        <v>92</v>
      </c>
      <c r="HJ14" s="98">
        <v>40.0</v>
      </c>
      <c r="HK14" s="98">
        <v>2.0</v>
      </c>
      <c r="HL14" s="98">
        <v>0.8</v>
      </c>
      <c r="HM14" s="98">
        <v>5.0</v>
      </c>
      <c r="HN14" s="99">
        <v>55.0</v>
      </c>
      <c r="HO14" s="99">
        <v>55.0</v>
      </c>
      <c r="HP14" s="97" t="s">
        <v>91</v>
      </c>
      <c r="HQ14" s="97" t="s">
        <v>92</v>
      </c>
      <c r="HR14" s="98">
        <v>151.0</v>
      </c>
      <c r="HS14" s="98">
        <v>7.55</v>
      </c>
      <c r="HT14" s="98">
        <v>3.775</v>
      </c>
      <c r="HU14" s="99">
        <v>7.0</v>
      </c>
      <c r="HV14" s="99">
        <v>55.0</v>
      </c>
      <c r="HW14" s="99">
        <v>55.0</v>
      </c>
      <c r="HX14" s="57"/>
      <c r="HY14" s="72">
        <v>135.0</v>
      </c>
      <c r="HZ14" s="72">
        <v>33.0</v>
      </c>
      <c r="IA14" s="72">
        <v>154.0</v>
      </c>
      <c r="IB14" s="72">
        <v>7.7</v>
      </c>
      <c r="IC14" s="73"/>
      <c r="ID14" s="72">
        <v>2.0</v>
      </c>
      <c r="IE14" s="72">
        <v>64.0</v>
      </c>
      <c r="IF14" s="72">
        <v>44.0</v>
      </c>
      <c r="IG14" s="57"/>
      <c r="IH14" s="74">
        <v>139.0</v>
      </c>
      <c r="II14" s="74">
        <v>32.5</v>
      </c>
      <c r="IJ14" s="74">
        <v>180.0</v>
      </c>
      <c r="IK14" s="74">
        <v>9.0</v>
      </c>
      <c r="IL14" s="74">
        <v>9.9</v>
      </c>
      <c r="IM14" s="74">
        <v>4.0</v>
      </c>
      <c r="IN14" s="74">
        <v>42.0</v>
      </c>
      <c r="IO14" s="74">
        <v>40.0</v>
      </c>
      <c r="IP14" s="75">
        <v>139.0</v>
      </c>
      <c r="IQ14" s="74">
        <v>34.5</v>
      </c>
      <c r="IR14" s="74">
        <v>3.0</v>
      </c>
      <c r="IS14" s="74">
        <v>0.1</v>
      </c>
      <c r="IT14" s="74">
        <v>0.2</v>
      </c>
      <c r="IU14" s="74">
        <v>12.0</v>
      </c>
      <c r="IV14" s="74">
        <v>44.0</v>
      </c>
      <c r="IW14" s="74">
        <v>42.0</v>
      </c>
      <c r="IX14" s="57"/>
      <c r="IY14" s="76">
        <v>140.2</v>
      </c>
      <c r="IZ14" s="76">
        <v>35.01</v>
      </c>
      <c r="JA14" s="76">
        <v>395.48</v>
      </c>
      <c r="JB14" s="76">
        <v>19.77</v>
      </c>
      <c r="JC14" s="76">
        <v>7.56</v>
      </c>
      <c r="JD14" s="76">
        <v>3.0</v>
      </c>
      <c r="JE14" s="76">
        <v>62.64</v>
      </c>
      <c r="JF14" s="76">
        <v>47.32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137.0</v>
      </c>
      <c r="JQ14" s="78">
        <v>32.5</v>
      </c>
      <c r="JR14" s="78">
        <v>0.0</v>
      </c>
      <c r="JS14" s="78">
        <v>0.0</v>
      </c>
      <c r="JT14" s="78">
        <v>0.0</v>
      </c>
      <c r="JU14" s="78">
        <v>2.0</v>
      </c>
      <c r="JV14" s="78">
        <v>39.0</v>
      </c>
      <c r="JW14" s="78">
        <v>39.0</v>
      </c>
      <c r="JX14" s="78">
        <v>137.0</v>
      </c>
      <c r="JY14" s="78">
        <v>34.3</v>
      </c>
      <c r="JZ14" s="78">
        <v>85.0</v>
      </c>
      <c r="KA14" s="78">
        <v>4.3</v>
      </c>
      <c r="KB14" s="78">
        <v>1.7</v>
      </c>
      <c r="KC14" s="78">
        <v>2.0</v>
      </c>
      <c r="KD14" s="78">
        <v>44.0</v>
      </c>
      <c r="KE14" s="78">
        <v>44.0</v>
      </c>
      <c r="KF14" s="57"/>
      <c r="KG14" s="79" t="s">
        <v>94</v>
      </c>
      <c r="KH14" s="79" t="s">
        <v>94</v>
      </c>
      <c r="KI14" s="79" t="s">
        <v>94</v>
      </c>
      <c r="KJ14" s="79" t="s">
        <v>94</v>
      </c>
      <c r="KK14" s="80"/>
      <c r="KL14" s="79">
        <v>1.0</v>
      </c>
      <c r="KM14" s="79" t="s">
        <v>104</v>
      </c>
      <c r="KN14" s="79" t="s">
        <v>104</v>
      </c>
      <c r="KO14" s="79">
        <v>136.0</v>
      </c>
      <c r="KP14" s="79">
        <v>33.0</v>
      </c>
      <c r="KQ14" s="79">
        <v>104.0</v>
      </c>
      <c r="KR14" s="79">
        <v>5.6</v>
      </c>
      <c r="KS14" s="80"/>
      <c r="KT14" s="79">
        <v>1.0</v>
      </c>
      <c r="KU14" s="79">
        <v>42.0</v>
      </c>
      <c r="KV14" s="79">
        <v>40.0</v>
      </c>
      <c r="KW14" s="57"/>
      <c r="KX14" s="81">
        <v>124.0</v>
      </c>
      <c r="KY14" s="81">
        <v>32.0</v>
      </c>
      <c r="KZ14" s="81">
        <v>251.0</v>
      </c>
      <c r="LA14" s="81">
        <v>12.3</v>
      </c>
      <c r="LB14" s="81">
        <v>3.8</v>
      </c>
      <c r="LC14" s="81">
        <v>3.0</v>
      </c>
      <c r="LD14" s="81">
        <v>50.0</v>
      </c>
      <c r="LE14" s="81">
        <v>48.0</v>
      </c>
      <c r="LF14" s="81">
        <v>124.0</v>
      </c>
      <c r="LG14" s="81">
        <v>32.0</v>
      </c>
      <c r="LH14" s="81">
        <v>287.0</v>
      </c>
      <c r="LI14" s="81">
        <v>14.1</v>
      </c>
      <c r="LJ14" s="81">
        <v>5.0</v>
      </c>
      <c r="LK14" s="81">
        <v>5.0</v>
      </c>
      <c r="LL14" s="81">
        <v>50.0</v>
      </c>
      <c r="LM14" s="81">
        <v>48.0</v>
      </c>
      <c r="LN14" s="57"/>
      <c r="LO14" s="82">
        <v>338.0</v>
      </c>
      <c r="LP14" s="82">
        <v>267.0</v>
      </c>
      <c r="LQ14" s="82">
        <v>125.0</v>
      </c>
      <c r="LR14" s="82">
        <v>70.0</v>
      </c>
      <c r="LS14" s="82">
        <v>333.0</v>
      </c>
      <c r="LT14" s="120">
        <v>64.0</v>
      </c>
      <c r="LU14" s="120">
        <v>16.5</v>
      </c>
      <c r="LV14" s="83">
        <v>137.0</v>
      </c>
      <c r="LW14" s="83">
        <v>133.0</v>
      </c>
      <c r="LX14" s="83">
        <v>51.0</v>
      </c>
      <c r="LY14" s="83">
        <v>47.0</v>
      </c>
      <c r="LZ14" s="83">
        <v>10.0</v>
      </c>
      <c r="MA14" s="83">
        <v>64.0</v>
      </c>
      <c r="MB14" s="83">
        <v>11.8</v>
      </c>
      <c r="MC14" s="83">
        <v>136.0</v>
      </c>
      <c r="MD14" s="83">
        <v>134.0</v>
      </c>
      <c r="ME14" s="83">
        <v>53.0</v>
      </c>
      <c r="MF14" s="83">
        <v>47.0</v>
      </c>
      <c r="MG14" s="83">
        <v>8.0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3">
        <v>40.0</v>
      </c>
      <c r="MM14" s="83">
        <v>38.0</v>
      </c>
      <c r="MN14" s="83">
        <v>5.0</v>
      </c>
      <c r="MO14" s="86"/>
      <c r="MP14" s="87"/>
      <c r="MQ14" s="87"/>
      <c r="MR14" s="87"/>
      <c r="MS14" s="87"/>
      <c r="MT14" s="83">
        <v>14.3</v>
      </c>
      <c r="MU14" s="83">
        <v>5.0</v>
      </c>
      <c r="MV14" s="83">
        <v>250.0</v>
      </c>
      <c r="MW14" s="83">
        <v>35.0</v>
      </c>
      <c r="MX14" s="83">
        <v>34.0</v>
      </c>
      <c r="MY14" s="88" t="s">
        <v>96</v>
      </c>
      <c r="MZ14" s="83">
        <v>5.0</v>
      </c>
      <c r="NA14" s="87"/>
      <c r="NB14" s="83">
        <v>22.0</v>
      </c>
      <c r="NC14" s="83">
        <v>7.3</v>
      </c>
      <c r="ND14" s="83">
        <v>405.0</v>
      </c>
      <c r="NE14" s="83">
        <v>35.0</v>
      </c>
      <c r="NF14" s="83">
        <v>45.0</v>
      </c>
      <c r="NG14" s="83">
        <v>44.0</v>
      </c>
      <c r="NH14" s="83">
        <v>6.0</v>
      </c>
      <c r="NI14" s="88"/>
      <c r="NJ14" s="88" t="s">
        <v>95</v>
      </c>
      <c r="NK14" s="88" t="s">
        <v>95</v>
      </c>
      <c r="NL14" s="88" t="s">
        <v>95</v>
      </c>
      <c r="NM14" s="88" t="s">
        <v>95</v>
      </c>
      <c r="NN14" s="83">
        <v>48.0</v>
      </c>
      <c r="NO14" s="83">
        <v>46.0</v>
      </c>
      <c r="NP14" s="83">
        <v>4.0</v>
      </c>
    </row>
    <row r="15" ht="14.25" customHeight="1">
      <c r="A15" s="49">
        <v>0.0833333333333333</v>
      </c>
      <c r="B15" s="50"/>
      <c r="C15" s="51">
        <v>50.31</v>
      </c>
      <c r="D15" s="52">
        <v>341.0</v>
      </c>
      <c r="E15" s="53">
        <v>135.0</v>
      </c>
      <c r="F15" s="53">
        <v>100.0</v>
      </c>
      <c r="G15" s="53">
        <v>21.5</v>
      </c>
      <c r="H15" s="54"/>
      <c r="I15" s="53">
        <v>6.0</v>
      </c>
      <c r="J15" s="53">
        <v>50.0</v>
      </c>
      <c r="K15" s="53">
        <v>49.0</v>
      </c>
      <c r="L15" s="53">
        <v>140.0</v>
      </c>
      <c r="M15" s="53">
        <v>121.0</v>
      </c>
      <c r="N15" s="55">
        <v>29.8</v>
      </c>
      <c r="O15" s="53"/>
      <c r="P15" s="53">
        <v>6.0</v>
      </c>
      <c r="Q15" s="53">
        <v>54.0</v>
      </c>
      <c r="R15" s="53">
        <v>48.0</v>
      </c>
      <c r="S15" s="55">
        <v>345.2</v>
      </c>
      <c r="T15" s="53">
        <v>220.9</v>
      </c>
      <c r="U15" s="55">
        <v>128.4</v>
      </c>
      <c r="V15" s="54"/>
      <c r="W15" s="55">
        <v>378.8</v>
      </c>
      <c r="X15" s="55">
        <v>174.6</v>
      </c>
      <c r="Y15" s="53">
        <v>96.8</v>
      </c>
      <c r="Z15" s="54"/>
      <c r="AA15" s="55">
        <v>344.9</v>
      </c>
      <c r="AB15" s="53">
        <v>302.3</v>
      </c>
      <c r="AC15" s="53">
        <v>198.8</v>
      </c>
      <c r="AD15" s="54"/>
      <c r="AE15" s="53">
        <v>344.7</v>
      </c>
      <c r="AF15" s="55">
        <v>336.9</v>
      </c>
      <c r="AG15" s="55">
        <v>178.9</v>
      </c>
      <c r="AH15" s="54"/>
      <c r="AI15" s="53">
        <v>350.7</v>
      </c>
      <c r="AJ15" s="55">
        <v>294.5</v>
      </c>
      <c r="AK15" s="55">
        <v>186.4</v>
      </c>
      <c r="AL15" s="54"/>
      <c r="AM15" s="53">
        <v>343.2</v>
      </c>
      <c r="AN15" s="55">
        <v>310.2</v>
      </c>
      <c r="AO15" s="55">
        <v>175.3</v>
      </c>
      <c r="AP15" s="54"/>
      <c r="AQ15" s="54">
        <f t="shared" ref="AQ15:AS15" si="3">E15</f>
        <v>135</v>
      </c>
      <c r="AR15" s="54">
        <f t="shared" si="3"/>
        <v>100</v>
      </c>
      <c r="AS15" s="56">
        <f t="shared" si="3"/>
        <v>21.5</v>
      </c>
      <c r="AT15" s="54"/>
      <c r="AU15" s="54">
        <f t="shared" ref="AU15:AW15" si="4">L15</f>
        <v>140</v>
      </c>
      <c r="AV15" s="54">
        <f t="shared" si="4"/>
        <v>121</v>
      </c>
      <c r="AW15" s="56">
        <f t="shared" si="4"/>
        <v>29.8</v>
      </c>
      <c r="AX15" s="54"/>
      <c r="AY15" s="54">
        <f t="shared" si="5"/>
        <v>135</v>
      </c>
      <c r="AZ15" s="54"/>
      <c r="BA15" s="54"/>
      <c r="BB15" s="54"/>
      <c r="BC15" s="89"/>
      <c r="BD15" s="54"/>
      <c r="BE15" s="53">
        <v>32.0</v>
      </c>
      <c r="BF15" s="53">
        <v>254.0</v>
      </c>
      <c r="BG15" s="53">
        <v>4.2</v>
      </c>
      <c r="BH15" s="54"/>
      <c r="BI15" s="53">
        <v>22.0</v>
      </c>
      <c r="BJ15" s="53">
        <v>85.0</v>
      </c>
      <c r="BK15" s="53">
        <v>59.0</v>
      </c>
      <c r="BL15" s="89"/>
      <c r="BM15" s="58">
        <v>344.0</v>
      </c>
      <c r="BN15" s="58">
        <v>146.0</v>
      </c>
      <c r="BO15" s="58">
        <v>229.0</v>
      </c>
      <c r="BP15" s="58">
        <v>11.5</v>
      </c>
      <c r="BQ15" s="59"/>
      <c r="BR15" s="58">
        <v>6.0</v>
      </c>
      <c r="BS15" s="58">
        <v>60.0</v>
      </c>
      <c r="BT15" s="58">
        <v>58.0</v>
      </c>
      <c r="BU15" s="58">
        <v>344.0</v>
      </c>
      <c r="BV15" s="58">
        <v>284.0</v>
      </c>
      <c r="BW15" s="58">
        <v>167.0</v>
      </c>
      <c r="BX15" s="58">
        <v>12.0</v>
      </c>
      <c r="BY15" s="58">
        <v>337.0</v>
      </c>
      <c r="BZ15" s="58">
        <v>302.0</v>
      </c>
      <c r="CA15" s="58">
        <v>168.0</v>
      </c>
      <c r="CB15" s="58">
        <v>11.0</v>
      </c>
      <c r="CC15" s="58">
        <v>343.0</v>
      </c>
      <c r="CD15" s="58">
        <v>254.0</v>
      </c>
      <c r="CE15" s="58">
        <v>154.0</v>
      </c>
      <c r="CF15" s="58">
        <v>6.0</v>
      </c>
      <c r="CG15" s="58">
        <v>336.0</v>
      </c>
      <c r="CH15" s="58">
        <v>257.0</v>
      </c>
      <c r="CI15" s="58">
        <v>143.0</v>
      </c>
      <c r="CJ15" s="58">
        <v>3.0</v>
      </c>
      <c r="CK15" s="58">
        <v>350.0</v>
      </c>
      <c r="CL15" s="58">
        <v>146.0</v>
      </c>
      <c r="CM15" s="58">
        <v>98.0</v>
      </c>
      <c r="CN15" s="58">
        <v>7.0</v>
      </c>
      <c r="CO15" s="58">
        <v>334.0</v>
      </c>
      <c r="CP15" s="58">
        <v>301.0</v>
      </c>
      <c r="CQ15" s="58">
        <v>148.0</v>
      </c>
      <c r="CR15" s="58">
        <v>3.0</v>
      </c>
      <c r="CS15" s="58">
        <v>337.0</v>
      </c>
      <c r="CT15" s="58">
        <v>311.0</v>
      </c>
      <c r="CU15" s="58">
        <v>179.0</v>
      </c>
      <c r="CV15" s="58">
        <v>111.0</v>
      </c>
      <c r="CW15" s="58">
        <v>339.0</v>
      </c>
      <c r="CX15" s="58">
        <v>144.0</v>
      </c>
      <c r="CY15" s="58">
        <v>55.0</v>
      </c>
      <c r="CZ15" s="58">
        <v>45.0</v>
      </c>
      <c r="DA15" s="58">
        <v>326.0</v>
      </c>
      <c r="DB15" s="58">
        <v>151.0</v>
      </c>
      <c r="DC15" s="58">
        <v>56.0</v>
      </c>
      <c r="DD15" s="58">
        <v>58.0</v>
      </c>
      <c r="DE15" s="58">
        <v>146.0</v>
      </c>
      <c r="DF15" s="58">
        <v>35.0</v>
      </c>
      <c r="DG15" s="58">
        <v>229.0</v>
      </c>
      <c r="DH15" s="58">
        <v>11.5</v>
      </c>
      <c r="DI15" s="59"/>
      <c r="DJ15" s="58">
        <v>7.0</v>
      </c>
      <c r="DK15" s="58">
        <v>59.0</v>
      </c>
      <c r="DL15" s="58">
        <v>53.0</v>
      </c>
      <c r="DM15" s="89"/>
      <c r="DN15" s="61">
        <v>342.0</v>
      </c>
      <c r="DO15" s="61">
        <v>141.0</v>
      </c>
      <c r="DP15" s="61">
        <v>38.38</v>
      </c>
      <c r="DQ15" s="61">
        <v>21.61</v>
      </c>
      <c r="DR15" s="61">
        <v>6.2</v>
      </c>
      <c r="DS15" s="61">
        <v>8.0</v>
      </c>
      <c r="DT15" s="61">
        <v>42.0</v>
      </c>
      <c r="DU15" s="61">
        <v>45.2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342.0</v>
      </c>
      <c r="EF15" s="63">
        <v>137.0</v>
      </c>
      <c r="EG15" s="63">
        <v>52.0</v>
      </c>
      <c r="EH15" s="63">
        <v>2.2</v>
      </c>
      <c r="EI15" s="63"/>
      <c r="EJ15" s="63">
        <v>9.0</v>
      </c>
      <c r="EK15" s="63">
        <v>48.0</v>
      </c>
      <c r="EL15" s="63">
        <v>50.0</v>
      </c>
      <c r="EM15" s="63">
        <v>137.0</v>
      </c>
      <c r="EN15" s="63">
        <v>142.0</v>
      </c>
      <c r="EO15" s="63">
        <v>6.1</v>
      </c>
      <c r="EP15" s="64"/>
      <c r="EQ15" s="63">
        <v>9.0</v>
      </c>
      <c r="ER15" s="63">
        <v>48.0</v>
      </c>
      <c r="ES15" s="63">
        <v>50.0</v>
      </c>
      <c r="ET15" s="63">
        <v>342.0</v>
      </c>
      <c r="EU15" s="63">
        <v>240.0</v>
      </c>
      <c r="EV15" s="63">
        <v>138.2</v>
      </c>
      <c r="EW15" s="63">
        <v>-20.1</v>
      </c>
      <c r="EX15" s="63">
        <v>341.0</v>
      </c>
      <c r="EY15" s="63">
        <v>0.0</v>
      </c>
      <c r="EZ15" s="63">
        <v>0.0</v>
      </c>
      <c r="FA15" s="63">
        <v>0.0</v>
      </c>
      <c r="FB15" s="63">
        <v>340.0</v>
      </c>
      <c r="FC15" s="63">
        <v>239.0</v>
      </c>
      <c r="FD15" s="63">
        <v>137.9</v>
      </c>
      <c r="FE15" s="63">
        <v>-15.1</v>
      </c>
      <c r="FF15" s="63">
        <v>340.0</v>
      </c>
      <c r="FG15" s="63">
        <v>0.0</v>
      </c>
      <c r="FH15" s="63">
        <v>0.0</v>
      </c>
      <c r="FI15" s="63">
        <v>0.0</v>
      </c>
      <c r="FJ15" s="63">
        <v>339.0</v>
      </c>
      <c r="FK15" s="63">
        <v>222.0</v>
      </c>
      <c r="FL15" s="63">
        <v>127.9</v>
      </c>
      <c r="FM15" s="64"/>
      <c r="FN15" s="63">
        <v>342.0</v>
      </c>
      <c r="FO15" s="63">
        <v>203.0</v>
      </c>
      <c r="FP15" s="63">
        <v>129.0</v>
      </c>
      <c r="FQ15" s="63">
        <v>-9.2</v>
      </c>
      <c r="FR15" s="63">
        <v>137.0</v>
      </c>
      <c r="FS15" s="63">
        <v>104.0</v>
      </c>
      <c r="FT15" s="63">
        <v>17.11</v>
      </c>
      <c r="FU15" s="64"/>
      <c r="FV15" s="63">
        <v>137.0</v>
      </c>
      <c r="FW15" s="64"/>
      <c r="FX15" s="64"/>
      <c r="FY15" s="64"/>
      <c r="FZ15" s="89"/>
      <c r="GA15" s="65">
        <v>341.0</v>
      </c>
      <c r="GB15" s="66">
        <v>380.86</v>
      </c>
      <c r="GC15" s="66">
        <v>208.89</v>
      </c>
      <c r="GD15" s="66">
        <v>32.33</v>
      </c>
      <c r="GE15" s="66">
        <v>341.0</v>
      </c>
      <c r="GF15" s="66">
        <v>347.74</v>
      </c>
      <c r="GG15" s="66">
        <v>207.05</v>
      </c>
      <c r="GH15" s="66">
        <v>35.93</v>
      </c>
      <c r="GI15" s="66">
        <v>341.0</v>
      </c>
      <c r="GJ15" s="66">
        <v>195.92</v>
      </c>
      <c r="GK15" s="66">
        <v>-113.41</v>
      </c>
      <c r="GL15" s="66">
        <v>-20.19</v>
      </c>
      <c r="GM15" s="66">
        <v>340.0</v>
      </c>
      <c r="GN15" s="66">
        <v>193.87</v>
      </c>
      <c r="GO15" s="66">
        <v>-112.65</v>
      </c>
      <c r="GP15" s="66">
        <v>-26.38</v>
      </c>
      <c r="GQ15" s="66">
        <v>340.0</v>
      </c>
      <c r="GR15" s="66">
        <v>196.66</v>
      </c>
      <c r="GS15" s="66">
        <v>-113.32</v>
      </c>
      <c r="GT15" s="66">
        <v>-20.86</v>
      </c>
      <c r="GU15" s="66">
        <v>340.0</v>
      </c>
      <c r="GV15" s="66">
        <v>159.44</v>
      </c>
      <c r="GW15" s="66">
        <v>-94.14</v>
      </c>
      <c r="GX15" s="66">
        <v>-12.9</v>
      </c>
      <c r="GY15" s="89"/>
      <c r="GZ15" s="97" t="s">
        <v>91</v>
      </c>
      <c r="HA15" s="97" t="s">
        <v>92</v>
      </c>
      <c r="HB15" s="98">
        <v>245.0</v>
      </c>
      <c r="HC15" s="98">
        <v>12.25</v>
      </c>
      <c r="HD15" s="98">
        <v>4.9</v>
      </c>
      <c r="HE15" s="98">
        <v>8.0</v>
      </c>
      <c r="HF15" s="99">
        <v>56.0</v>
      </c>
      <c r="HG15" s="99">
        <v>52.0</v>
      </c>
      <c r="HH15" s="97" t="s">
        <v>91</v>
      </c>
      <c r="HI15" s="97" t="s">
        <v>92</v>
      </c>
      <c r="HJ15" s="98">
        <v>90.0</v>
      </c>
      <c r="HK15" s="98">
        <v>4.5</v>
      </c>
      <c r="HL15" s="98">
        <v>1.8</v>
      </c>
      <c r="HM15" s="98">
        <v>5.0</v>
      </c>
      <c r="HN15" s="99">
        <v>55.0</v>
      </c>
      <c r="HO15" s="99">
        <v>55.0</v>
      </c>
      <c r="HP15" s="97" t="s">
        <v>91</v>
      </c>
      <c r="HQ15" s="97" t="s">
        <v>92</v>
      </c>
      <c r="HR15" s="98">
        <v>326.0</v>
      </c>
      <c r="HS15" s="98">
        <v>16.3</v>
      </c>
      <c r="HT15" s="98">
        <v>8.15</v>
      </c>
      <c r="HU15" s="99">
        <v>7.0</v>
      </c>
      <c r="HV15" s="99">
        <v>55.0</v>
      </c>
      <c r="HW15" s="99">
        <v>55.0</v>
      </c>
      <c r="HX15" s="89"/>
      <c r="HY15" s="72">
        <v>135.0</v>
      </c>
      <c r="HZ15" s="72">
        <v>33.0</v>
      </c>
      <c r="IA15" s="72">
        <v>148.0</v>
      </c>
      <c r="IB15" s="72">
        <v>7.4</v>
      </c>
      <c r="IC15" s="73"/>
      <c r="ID15" s="72">
        <v>2.0</v>
      </c>
      <c r="IE15" s="72">
        <v>64.0</v>
      </c>
      <c r="IF15" s="72">
        <v>44.0</v>
      </c>
      <c r="IG15" s="89"/>
      <c r="IH15" s="74">
        <v>139.0</v>
      </c>
      <c r="II15" s="74">
        <v>32.3</v>
      </c>
      <c r="IJ15" s="74">
        <v>218.0</v>
      </c>
      <c r="IK15" s="74">
        <v>11.0</v>
      </c>
      <c r="IL15" s="74">
        <v>12.0</v>
      </c>
      <c r="IM15" s="74">
        <v>4.0</v>
      </c>
      <c r="IN15" s="74">
        <v>42.0</v>
      </c>
      <c r="IO15" s="74">
        <v>40.0</v>
      </c>
      <c r="IP15" s="74">
        <v>139.0</v>
      </c>
      <c r="IQ15" s="74">
        <v>34.5</v>
      </c>
      <c r="IR15" s="74">
        <v>3.0</v>
      </c>
      <c r="IS15" s="74">
        <v>0.1</v>
      </c>
      <c r="IT15" s="74">
        <v>0.2</v>
      </c>
      <c r="IU15" s="74">
        <v>12.0</v>
      </c>
      <c r="IV15" s="74">
        <v>44.0</v>
      </c>
      <c r="IW15" s="74">
        <v>42.0</v>
      </c>
      <c r="IX15" s="89"/>
      <c r="IY15" s="76">
        <v>140.14</v>
      </c>
      <c r="IZ15" s="76">
        <v>35.02</v>
      </c>
      <c r="JA15" s="76">
        <v>394.68</v>
      </c>
      <c r="JB15" s="76">
        <v>19.73</v>
      </c>
      <c r="JC15" s="76">
        <v>7.44</v>
      </c>
      <c r="JD15" s="76">
        <v>3.0</v>
      </c>
      <c r="JE15" s="76">
        <v>62.64</v>
      </c>
      <c r="JF15" s="76">
        <v>48.24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137.0</v>
      </c>
      <c r="JQ15" s="78">
        <v>32.5</v>
      </c>
      <c r="JR15" s="78">
        <v>0.0</v>
      </c>
      <c r="JS15" s="78">
        <v>0.0</v>
      </c>
      <c r="JT15" s="78">
        <v>0.0</v>
      </c>
      <c r="JU15" s="78">
        <v>2.0</v>
      </c>
      <c r="JV15" s="78">
        <v>39.0</v>
      </c>
      <c r="JW15" s="78">
        <v>39.0</v>
      </c>
      <c r="JX15" s="78">
        <v>137.0</v>
      </c>
      <c r="JY15" s="78">
        <v>34.2</v>
      </c>
      <c r="JZ15" s="78">
        <v>94.0</v>
      </c>
      <c r="KA15" s="78">
        <v>5.1</v>
      </c>
      <c r="KB15" s="78">
        <v>2.0</v>
      </c>
      <c r="KC15" s="78">
        <v>2.0</v>
      </c>
      <c r="KD15" s="78">
        <v>44.0</v>
      </c>
      <c r="KE15" s="78">
        <v>43.0</v>
      </c>
      <c r="KF15" s="89"/>
      <c r="KG15" s="79" t="s">
        <v>94</v>
      </c>
      <c r="KH15" s="79" t="s">
        <v>94</v>
      </c>
      <c r="KI15" s="79" t="s">
        <v>94</v>
      </c>
      <c r="KJ15" s="79" t="s">
        <v>94</v>
      </c>
      <c r="KK15" s="80"/>
      <c r="KL15" s="79">
        <v>1.0</v>
      </c>
      <c r="KM15" s="79" t="s">
        <v>104</v>
      </c>
      <c r="KN15" s="79" t="s">
        <v>104</v>
      </c>
      <c r="KO15" s="79">
        <v>137.0</v>
      </c>
      <c r="KP15" s="79">
        <v>33.0</v>
      </c>
      <c r="KQ15" s="79">
        <v>104.0</v>
      </c>
      <c r="KR15" s="79">
        <v>5.6</v>
      </c>
      <c r="KS15" s="80"/>
      <c r="KT15" s="79">
        <v>1.0</v>
      </c>
      <c r="KU15" s="79">
        <v>42.0</v>
      </c>
      <c r="KV15" s="79">
        <v>40.0</v>
      </c>
      <c r="KW15" s="89"/>
      <c r="KX15" s="81">
        <v>126.0</v>
      </c>
      <c r="KY15" s="81">
        <v>31.0</v>
      </c>
      <c r="KZ15" s="81">
        <v>240.0</v>
      </c>
      <c r="LA15" s="81">
        <v>11.8</v>
      </c>
      <c r="LB15" s="81">
        <v>3.8</v>
      </c>
      <c r="LC15" s="81">
        <v>3.0</v>
      </c>
      <c r="LD15" s="81">
        <v>50.0</v>
      </c>
      <c r="LE15" s="81">
        <v>48.0</v>
      </c>
      <c r="LF15" s="81">
        <v>126.0</v>
      </c>
      <c r="LG15" s="81">
        <v>32.0</v>
      </c>
      <c r="LH15" s="81">
        <v>277.0</v>
      </c>
      <c r="LI15" s="81">
        <v>13.6</v>
      </c>
      <c r="LJ15" s="81">
        <v>5.0</v>
      </c>
      <c r="LK15" s="81">
        <v>5.0</v>
      </c>
      <c r="LL15" s="81">
        <v>50.0</v>
      </c>
      <c r="LM15" s="81">
        <v>48.0</v>
      </c>
      <c r="LN15" s="89"/>
      <c r="LO15" s="82">
        <v>338.0</v>
      </c>
      <c r="LP15" s="82">
        <v>258.0</v>
      </c>
      <c r="LQ15" s="82">
        <v>129.0</v>
      </c>
      <c r="LR15" s="82">
        <v>70.0</v>
      </c>
      <c r="LS15" s="82">
        <v>333.0</v>
      </c>
      <c r="LT15" s="83">
        <v>63.0</v>
      </c>
      <c r="LU15" s="83">
        <v>15.0</v>
      </c>
      <c r="LV15" s="83">
        <v>138.0</v>
      </c>
      <c r="LW15" s="83">
        <v>126.0</v>
      </c>
      <c r="LX15" s="83">
        <v>50.0</v>
      </c>
      <c r="LY15" s="83">
        <v>47.0</v>
      </c>
      <c r="LZ15" s="83">
        <v>10.0</v>
      </c>
      <c r="MA15" s="83">
        <v>66.0</v>
      </c>
      <c r="MB15" s="83">
        <v>9.1</v>
      </c>
      <c r="MC15" s="83">
        <v>136.0</v>
      </c>
      <c r="MD15" s="83">
        <v>132.0</v>
      </c>
      <c r="ME15" s="83">
        <v>52.0</v>
      </c>
      <c r="MF15" s="83">
        <v>47.0</v>
      </c>
      <c r="MG15" s="83">
        <v>8.0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3">
        <v>40.0</v>
      </c>
      <c r="MM15" s="83">
        <v>38.0</v>
      </c>
      <c r="MN15" s="83">
        <v>5.0</v>
      </c>
      <c r="MO15" s="86"/>
      <c r="MP15" s="87"/>
      <c r="MQ15" s="87"/>
      <c r="MR15" s="87"/>
      <c r="MS15" s="87"/>
      <c r="MT15" s="83">
        <v>13.4</v>
      </c>
      <c r="MU15" s="83">
        <v>4.5</v>
      </c>
      <c r="MV15" s="83">
        <v>235.0</v>
      </c>
      <c r="MW15" s="83">
        <v>35.0</v>
      </c>
      <c r="MX15" s="83">
        <v>34.0</v>
      </c>
      <c r="MY15" s="88" t="s">
        <v>96</v>
      </c>
      <c r="MZ15" s="83">
        <v>5.0</v>
      </c>
      <c r="NA15" s="87"/>
      <c r="NB15" s="83">
        <v>20.0</v>
      </c>
      <c r="NC15" s="83">
        <v>6.8</v>
      </c>
      <c r="ND15" s="83">
        <v>374.0</v>
      </c>
      <c r="NE15" s="83">
        <v>35.0</v>
      </c>
      <c r="NF15" s="83">
        <v>44.0</v>
      </c>
      <c r="NG15" s="83">
        <v>43.0</v>
      </c>
      <c r="NH15" s="83">
        <v>6.0</v>
      </c>
      <c r="NI15" s="88"/>
      <c r="NJ15" s="88" t="s">
        <v>95</v>
      </c>
      <c r="NK15" s="88" t="s">
        <v>95</v>
      </c>
      <c r="NL15" s="88" t="s">
        <v>95</v>
      </c>
      <c r="NM15" s="88" t="s">
        <v>95</v>
      </c>
      <c r="NN15" s="83">
        <v>48.0</v>
      </c>
      <c r="NO15" s="83">
        <v>46.0</v>
      </c>
      <c r="NP15" s="83">
        <v>4.0</v>
      </c>
    </row>
    <row r="16" ht="14.25" customHeight="1">
      <c r="A16" s="49">
        <v>0.125</v>
      </c>
      <c r="B16" s="50"/>
      <c r="C16" s="51">
        <v>50.14</v>
      </c>
      <c r="D16" s="52">
        <v>340.0</v>
      </c>
      <c r="E16" s="53">
        <v>135.0</v>
      </c>
      <c r="F16" s="53">
        <v>114.0</v>
      </c>
      <c r="G16" s="53">
        <v>24.6</v>
      </c>
      <c r="H16" s="54"/>
      <c r="I16" s="53">
        <v>6.0</v>
      </c>
      <c r="J16" s="53">
        <v>50.0</v>
      </c>
      <c r="K16" s="53">
        <v>49.0</v>
      </c>
      <c r="L16" s="53">
        <v>139.0</v>
      </c>
      <c r="M16" s="53">
        <v>114.0</v>
      </c>
      <c r="N16" s="55">
        <v>27.1</v>
      </c>
      <c r="O16" s="53"/>
      <c r="P16" s="53">
        <v>6.0</v>
      </c>
      <c r="Q16" s="53">
        <v>54.0</v>
      </c>
      <c r="R16" s="53">
        <v>48.0</v>
      </c>
      <c r="S16" s="55">
        <v>343.6</v>
      </c>
      <c r="T16" s="53">
        <v>209.1</v>
      </c>
      <c r="U16" s="55">
        <v>122.4</v>
      </c>
      <c r="V16" s="54"/>
      <c r="W16" s="55">
        <v>376.6</v>
      </c>
      <c r="X16" s="55">
        <v>165.5</v>
      </c>
      <c r="Y16" s="53">
        <v>91.5</v>
      </c>
      <c r="Z16" s="54"/>
      <c r="AA16" s="55">
        <v>343.3</v>
      </c>
      <c r="AB16" s="53">
        <v>326.6</v>
      </c>
      <c r="AC16" s="53">
        <v>211.2</v>
      </c>
      <c r="AD16" s="54"/>
      <c r="AE16" s="53">
        <v>343.1</v>
      </c>
      <c r="AF16" s="55">
        <v>363.4</v>
      </c>
      <c r="AG16" s="55">
        <v>190.8</v>
      </c>
      <c r="AH16" s="54"/>
      <c r="AI16" s="53">
        <v>349.1</v>
      </c>
      <c r="AJ16" s="55">
        <v>302.1</v>
      </c>
      <c r="AK16" s="55">
        <v>189.6</v>
      </c>
      <c r="AL16" s="54"/>
      <c r="AM16" s="53">
        <v>341.8</v>
      </c>
      <c r="AN16" s="55">
        <v>324.1</v>
      </c>
      <c r="AO16" s="55">
        <v>180.9</v>
      </c>
      <c r="AP16" s="54"/>
      <c r="AQ16" s="54">
        <f t="shared" ref="AQ16:AS16" si="6">E16</f>
        <v>135</v>
      </c>
      <c r="AR16" s="54">
        <f t="shared" si="6"/>
        <v>114</v>
      </c>
      <c r="AS16" s="56">
        <f t="shared" si="6"/>
        <v>24.6</v>
      </c>
      <c r="AT16" s="54"/>
      <c r="AU16" s="54">
        <f t="shared" ref="AU16:AW16" si="7">L16</f>
        <v>139</v>
      </c>
      <c r="AV16" s="54">
        <f t="shared" si="7"/>
        <v>114</v>
      </c>
      <c r="AW16" s="56">
        <f t="shared" si="7"/>
        <v>27.1</v>
      </c>
      <c r="AX16" s="54"/>
      <c r="AY16" s="54">
        <f t="shared" si="5"/>
        <v>135</v>
      </c>
      <c r="AZ16" s="54"/>
      <c r="BA16" s="54"/>
      <c r="BB16" s="54"/>
      <c r="BC16" s="89"/>
      <c r="BD16" s="54"/>
      <c r="BE16" s="53">
        <v>32.0</v>
      </c>
      <c r="BF16" s="53">
        <v>248.0</v>
      </c>
      <c r="BG16" s="53">
        <v>4.1</v>
      </c>
      <c r="BH16" s="54"/>
      <c r="BI16" s="53">
        <v>22.0</v>
      </c>
      <c r="BJ16" s="53">
        <v>85.0</v>
      </c>
      <c r="BK16" s="53">
        <v>59.0</v>
      </c>
      <c r="BL16" s="89"/>
      <c r="BM16" s="58">
        <v>344.0</v>
      </c>
      <c r="BN16" s="58">
        <v>146.0</v>
      </c>
      <c r="BO16" s="58">
        <v>222.0</v>
      </c>
      <c r="BP16" s="58">
        <v>11.1</v>
      </c>
      <c r="BQ16" s="59"/>
      <c r="BR16" s="58">
        <v>6.0</v>
      </c>
      <c r="BS16" s="58">
        <v>60.0</v>
      </c>
      <c r="BT16" s="58">
        <v>58.0</v>
      </c>
      <c r="BU16" s="58">
        <v>344.0</v>
      </c>
      <c r="BV16" s="58">
        <v>279.0</v>
      </c>
      <c r="BW16" s="58">
        <v>167.0</v>
      </c>
      <c r="BX16" s="58">
        <v>10.0</v>
      </c>
      <c r="BY16" s="58">
        <v>337.0</v>
      </c>
      <c r="BZ16" s="58">
        <v>302.0</v>
      </c>
      <c r="CA16" s="58">
        <v>168.0</v>
      </c>
      <c r="CB16" s="58">
        <v>9.0</v>
      </c>
      <c r="CC16" s="58">
        <v>343.0</v>
      </c>
      <c r="CD16" s="58">
        <v>260.0</v>
      </c>
      <c r="CE16" s="58">
        <v>148.0</v>
      </c>
      <c r="CF16" s="58">
        <v>4.0</v>
      </c>
      <c r="CG16" s="58">
        <v>336.0</v>
      </c>
      <c r="CH16" s="58">
        <v>266.0</v>
      </c>
      <c r="CI16" s="58">
        <v>148.0</v>
      </c>
      <c r="CJ16" s="58">
        <v>5.0</v>
      </c>
      <c r="CK16" s="58">
        <v>350.0</v>
      </c>
      <c r="CL16" s="58">
        <v>150.0</v>
      </c>
      <c r="CM16" s="58">
        <v>100.0</v>
      </c>
      <c r="CN16" s="58">
        <v>3.0</v>
      </c>
      <c r="CO16" s="58">
        <v>333.0</v>
      </c>
      <c r="CP16" s="58">
        <v>305.0</v>
      </c>
      <c r="CQ16" s="58">
        <v>150.0</v>
      </c>
      <c r="CR16" s="58">
        <v>6.0</v>
      </c>
      <c r="CS16" s="58">
        <v>337.0</v>
      </c>
      <c r="CT16" s="58">
        <v>309.0</v>
      </c>
      <c r="CU16" s="58">
        <v>178.0</v>
      </c>
      <c r="CV16" s="58">
        <v>109.0</v>
      </c>
      <c r="CW16" s="58">
        <v>341.0</v>
      </c>
      <c r="CX16" s="58">
        <v>141.0</v>
      </c>
      <c r="CY16" s="58">
        <v>56.0</v>
      </c>
      <c r="CZ16" s="58">
        <v>44.0</v>
      </c>
      <c r="DA16" s="58">
        <v>326.0</v>
      </c>
      <c r="DB16" s="58">
        <v>148.0</v>
      </c>
      <c r="DC16" s="58">
        <v>59.0</v>
      </c>
      <c r="DD16" s="58">
        <v>54.0</v>
      </c>
      <c r="DE16" s="58">
        <v>146.0</v>
      </c>
      <c r="DF16" s="58">
        <v>35.0</v>
      </c>
      <c r="DG16" s="58">
        <v>222.0</v>
      </c>
      <c r="DH16" s="58">
        <v>11.1</v>
      </c>
      <c r="DI16" s="59"/>
      <c r="DJ16" s="58">
        <v>7.0</v>
      </c>
      <c r="DK16" s="58">
        <v>58.0</v>
      </c>
      <c r="DL16" s="58">
        <v>52.0</v>
      </c>
      <c r="DM16" s="89"/>
      <c r="DN16" s="61">
        <v>342.0</v>
      </c>
      <c r="DO16" s="61">
        <v>141.0</v>
      </c>
      <c r="DP16" s="61">
        <v>36.61</v>
      </c>
      <c r="DQ16" s="61">
        <v>20.68</v>
      </c>
      <c r="DR16" s="61">
        <v>5.54</v>
      </c>
      <c r="DS16" s="61">
        <v>8.0</v>
      </c>
      <c r="DT16" s="61">
        <v>38.0</v>
      </c>
      <c r="DU16" s="61">
        <v>44.2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341.0</v>
      </c>
      <c r="EF16" s="63">
        <v>137.0</v>
      </c>
      <c r="EG16" s="63">
        <v>52.0</v>
      </c>
      <c r="EH16" s="63">
        <v>2.2</v>
      </c>
      <c r="EI16" s="64"/>
      <c r="EJ16" s="63">
        <v>9.0</v>
      </c>
      <c r="EK16" s="63">
        <v>46.0</v>
      </c>
      <c r="EL16" s="63">
        <v>49.0</v>
      </c>
      <c r="EM16" s="63">
        <v>137.0</v>
      </c>
      <c r="EN16" s="63">
        <v>122.0</v>
      </c>
      <c r="EO16" s="63">
        <v>5.3</v>
      </c>
      <c r="EP16" s="64"/>
      <c r="EQ16" s="63">
        <v>9.0</v>
      </c>
      <c r="ER16" s="63">
        <v>47.0</v>
      </c>
      <c r="ES16" s="63">
        <v>50.0</v>
      </c>
      <c r="ET16" s="63">
        <v>341.0</v>
      </c>
      <c r="EU16" s="63">
        <v>223.0</v>
      </c>
      <c r="EV16" s="63">
        <v>241.0</v>
      </c>
      <c r="EW16" s="63">
        <v>-19.7</v>
      </c>
      <c r="EX16" s="63">
        <v>340.0</v>
      </c>
      <c r="EY16" s="63">
        <v>0.0</v>
      </c>
      <c r="EZ16" s="63">
        <v>0.0</v>
      </c>
      <c r="FA16" s="63">
        <v>0.0</v>
      </c>
      <c r="FB16" s="63">
        <v>338.0</v>
      </c>
      <c r="FC16" s="63">
        <v>240.0</v>
      </c>
      <c r="FD16" s="63">
        <v>138.0</v>
      </c>
      <c r="FE16" s="63">
        <v>-15.5</v>
      </c>
      <c r="FF16" s="63">
        <v>339.0</v>
      </c>
      <c r="FG16" s="63">
        <v>0.0</v>
      </c>
      <c r="FH16" s="63">
        <v>0.0</v>
      </c>
      <c r="FI16" s="63">
        <v>0.0</v>
      </c>
      <c r="FJ16" s="63">
        <v>338.0</v>
      </c>
      <c r="FK16" s="63">
        <v>223.0</v>
      </c>
      <c r="FL16" s="63">
        <v>127.7</v>
      </c>
      <c r="FM16" s="64"/>
      <c r="FN16" s="63">
        <v>341.0</v>
      </c>
      <c r="FO16" s="63">
        <v>203.0</v>
      </c>
      <c r="FP16" s="63">
        <v>129.1</v>
      </c>
      <c r="FQ16" s="63">
        <v>-9.3</v>
      </c>
      <c r="FR16" s="63">
        <v>137.0</v>
      </c>
      <c r="FS16" s="63">
        <v>85.0</v>
      </c>
      <c r="FT16" s="63">
        <v>17.31</v>
      </c>
      <c r="FU16" s="64"/>
      <c r="FV16" s="63">
        <v>137.0</v>
      </c>
      <c r="FW16" s="64"/>
      <c r="FX16" s="64"/>
      <c r="FY16" s="64"/>
      <c r="FZ16" s="89"/>
      <c r="GA16" s="65">
        <v>340.0</v>
      </c>
      <c r="GB16" s="66">
        <v>366.5</v>
      </c>
      <c r="GC16" s="66">
        <v>211.15</v>
      </c>
      <c r="GD16" s="66">
        <v>34.42</v>
      </c>
      <c r="GE16" s="66">
        <v>340.0</v>
      </c>
      <c r="GF16" s="66">
        <v>373.24</v>
      </c>
      <c r="GG16" s="66">
        <v>207.89</v>
      </c>
      <c r="GH16" s="66">
        <v>38.78</v>
      </c>
      <c r="GI16" s="66">
        <v>340.0</v>
      </c>
      <c r="GJ16" s="66">
        <v>195.6</v>
      </c>
      <c r="GK16" s="66">
        <v>-113.49</v>
      </c>
      <c r="GL16" s="66">
        <v>-20.19</v>
      </c>
      <c r="GM16" s="66">
        <v>340.0</v>
      </c>
      <c r="GN16" s="66">
        <v>215.85</v>
      </c>
      <c r="GO16" s="66">
        <v>-112.9</v>
      </c>
      <c r="GP16" s="66">
        <v>-26.38</v>
      </c>
      <c r="GQ16" s="66">
        <v>340.0</v>
      </c>
      <c r="GR16" s="66">
        <v>161.93</v>
      </c>
      <c r="GS16" s="66">
        <v>-96.49</v>
      </c>
      <c r="GT16" s="66">
        <v>-10.55</v>
      </c>
      <c r="GU16" s="66">
        <v>340.0</v>
      </c>
      <c r="GV16" s="66">
        <v>169.4</v>
      </c>
      <c r="GW16" s="66">
        <v>-96.91</v>
      </c>
      <c r="GX16" s="66">
        <v>-12.9</v>
      </c>
      <c r="GY16" s="89"/>
      <c r="GZ16" s="97" t="s">
        <v>91</v>
      </c>
      <c r="HA16" s="97" t="s">
        <v>92</v>
      </c>
      <c r="HB16" s="98">
        <v>232.0</v>
      </c>
      <c r="HC16" s="98">
        <v>11.6</v>
      </c>
      <c r="HD16" s="98">
        <v>4.64</v>
      </c>
      <c r="HE16" s="98">
        <v>8.0</v>
      </c>
      <c r="HF16" s="99">
        <v>56.0</v>
      </c>
      <c r="HG16" s="99">
        <v>52.0</v>
      </c>
      <c r="HH16" s="97" t="s">
        <v>91</v>
      </c>
      <c r="HI16" s="97" t="s">
        <v>92</v>
      </c>
      <c r="HJ16" s="98">
        <v>157.0</v>
      </c>
      <c r="HK16" s="98">
        <v>7.85</v>
      </c>
      <c r="HL16" s="98">
        <v>3.14</v>
      </c>
      <c r="HM16" s="98">
        <v>5.0</v>
      </c>
      <c r="HN16" s="99">
        <v>55.0</v>
      </c>
      <c r="HO16" s="99">
        <v>55.0</v>
      </c>
      <c r="HP16" s="97" t="s">
        <v>91</v>
      </c>
      <c r="HQ16" s="97" t="s">
        <v>92</v>
      </c>
      <c r="HR16" s="98">
        <v>321.0</v>
      </c>
      <c r="HS16" s="98">
        <v>16.05</v>
      </c>
      <c r="HT16" s="98">
        <v>8.025</v>
      </c>
      <c r="HU16" s="99">
        <v>7.0</v>
      </c>
      <c r="HV16" s="99">
        <v>56.0</v>
      </c>
      <c r="HW16" s="99">
        <v>56.0</v>
      </c>
      <c r="HX16" s="89"/>
      <c r="HY16" s="72">
        <v>135.0</v>
      </c>
      <c r="HZ16" s="72">
        <v>33.0</v>
      </c>
      <c r="IA16" s="72">
        <v>144.0</v>
      </c>
      <c r="IB16" s="72">
        <v>7.2</v>
      </c>
      <c r="IC16" s="73"/>
      <c r="ID16" s="72">
        <v>2.0</v>
      </c>
      <c r="IE16" s="72">
        <v>64.0</v>
      </c>
      <c r="IF16" s="72">
        <v>44.0</v>
      </c>
      <c r="IG16" s="89"/>
      <c r="IH16" s="74">
        <v>140.0</v>
      </c>
      <c r="II16" s="74">
        <v>32.9</v>
      </c>
      <c r="IJ16" s="74">
        <v>78.0</v>
      </c>
      <c r="IK16" s="74">
        <v>4.1</v>
      </c>
      <c r="IL16" s="74">
        <v>4.3</v>
      </c>
      <c r="IM16" s="74">
        <v>4.0</v>
      </c>
      <c r="IN16" s="74">
        <v>43.0</v>
      </c>
      <c r="IO16" s="74">
        <v>41.0</v>
      </c>
      <c r="IP16" s="74">
        <v>140.0</v>
      </c>
      <c r="IQ16" s="74">
        <v>34.0</v>
      </c>
      <c r="IR16" s="74">
        <v>107.0</v>
      </c>
      <c r="IS16" s="74">
        <v>5.6</v>
      </c>
      <c r="IT16" s="74">
        <v>6.2</v>
      </c>
      <c r="IU16" s="74">
        <v>12.0</v>
      </c>
      <c r="IV16" s="74">
        <v>45.0</v>
      </c>
      <c r="IW16" s="74">
        <v>44.0</v>
      </c>
      <c r="IX16" s="89"/>
      <c r="IY16" s="76">
        <v>140.23</v>
      </c>
      <c r="IZ16" s="76">
        <v>35.09</v>
      </c>
      <c r="JA16" s="76">
        <v>372.48</v>
      </c>
      <c r="JB16" s="76">
        <v>18.62</v>
      </c>
      <c r="JC16" s="76">
        <v>6.64</v>
      </c>
      <c r="JD16" s="76">
        <v>3.0</v>
      </c>
      <c r="JE16" s="76">
        <v>60.71</v>
      </c>
      <c r="JF16" s="76">
        <v>48.24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137.0</v>
      </c>
      <c r="JQ16" s="78">
        <v>32.5</v>
      </c>
      <c r="JR16" s="78">
        <v>0.0</v>
      </c>
      <c r="JS16" s="78">
        <v>0.0</v>
      </c>
      <c r="JT16" s="78">
        <v>0.0</v>
      </c>
      <c r="JU16" s="78">
        <v>2.0</v>
      </c>
      <c r="JV16" s="78">
        <v>38.0</v>
      </c>
      <c r="JW16" s="78">
        <v>38.0</v>
      </c>
      <c r="JX16" s="78">
        <v>137.0</v>
      </c>
      <c r="JY16" s="78">
        <v>34.1</v>
      </c>
      <c r="JZ16" s="78">
        <v>105.0</v>
      </c>
      <c r="KA16" s="78">
        <v>5.7</v>
      </c>
      <c r="KB16" s="78">
        <v>2.3</v>
      </c>
      <c r="KC16" s="78">
        <v>2.0</v>
      </c>
      <c r="KD16" s="78">
        <v>43.0</v>
      </c>
      <c r="KE16" s="78">
        <v>43.0</v>
      </c>
      <c r="KF16" s="89"/>
      <c r="KG16" s="79" t="s">
        <v>94</v>
      </c>
      <c r="KH16" s="79" t="s">
        <v>94</v>
      </c>
      <c r="KI16" s="79" t="s">
        <v>94</v>
      </c>
      <c r="KJ16" s="79" t="s">
        <v>94</v>
      </c>
      <c r="KK16" s="80"/>
      <c r="KL16" s="79">
        <v>1.0</v>
      </c>
      <c r="KM16" s="79" t="s">
        <v>104</v>
      </c>
      <c r="KN16" s="79" t="s">
        <v>104</v>
      </c>
      <c r="KO16" s="79">
        <v>137.0</v>
      </c>
      <c r="KP16" s="79">
        <v>33.0</v>
      </c>
      <c r="KQ16" s="79">
        <v>98.0</v>
      </c>
      <c r="KR16" s="79">
        <v>5.2</v>
      </c>
      <c r="KS16" s="80"/>
      <c r="KT16" s="79">
        <v>1.0</v>
      </c>
      <c r="KU16" s="79">
        <v>42.0</v>
      </c>
      <c r="KV16" s="79">
        <v>40.0</v>
      </c>
      <c r="KW16" s="89"/>
      <c r="KX16" s="81">
        <v>127.0</v>
      </c>
      <c r="KY16" s="81">
        <v>31.0</v>
      </c>
      <c r="KZ16" s="81">
        <v>228.0</v>
      </c>
      <c r="LA16" s="81">
        <v>11.2</v>
      </c>
      <c r="LB16" s="81">
        <v>2.5</v>
      </c>
      <c r="LC16" s="81">
        <v>3.0</v>
      </c>
      <c r="LD16" s="81">
        <v>50.0</v>
      </c>
      <c r="LE16" s="81">
        <v>48.0</v>
      </c>
      <c r="LF16" s="81">
        <v>127.0</v>
      </c>
      <c r="LG16" s="81">
        <v>32.0</v>
      </c>
      <c r="LH16" s="81">
        <v>267.0</v>
      </c>
      <c r="LI16" s="81">
        <v>13.1</v>
      </c>
      <c r="LJ16" s="81">
        <v>5.0</v>
      </c>
      <c r="LK16" s="81">
        <v>5.0</v>
      </c>
      <c r="LL16" s="81">
        <v>50.0</v>
      </c>
      <c r="LM16" s="81">
        <v>48.0</v>
      </c>
      <c r="LN16" s="89"/>
      <c r="LO16" s="82">
        <v>338.0</v>
      </c>
      <c r="LP16" s="82">
        <v>260.0</v>
      </c>
      <c r="LQ16" s="82">
        <v>128.0</v>
      </c>
      <c r="LR16" s="82">
        <v>70.0</v>
      </c>
      <c r="LS16" s="82">
        <v>332.0</v>
      </c>
      <c r="LT16" s="83">
        <v>63.0</v>
      </c>
      <c r="LU16" s="83">
        <v>14.1</v>
      </c>
      <c r="LV16" s="83">
        <v>138.0</v>
      </c>
      <c r="LW16" s="83">
        <v>122.0</v>
      </c>
      <c r="LX16" s="83">
        <v>50.0</v>
      </c>
      <c r="LY16" s="83">
        <v>47.0</v>
      </c>
      <c r="LZ16" s="83">
        <v>10.0</v>
      </c>
      <c r="MA16" s="83">
        <v>65.0</v>
      </c>
      <c r="MB16" s="83">
        <v>9.1</v>
      </c>
      <c r="MC16" s="83">
        <v>136.0</v>
      </c>
      <c r="MD16" s="83">
        <v>129.0</v>
      </c>
      <c r="ME16" s="83">
        <v>52.0</v>
      </c>
      <c r="MF16" s="83">
        <v>47.0</v>
      </c>
      <c r="MG16" s="83">
        <v>8.0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3">
        <v>40.0</v>
      </c>
      <c r="MM16" s="83">
        <v>38.0</v>
      </c>
      <c r="MN16" s="83">
        <v>5.0</v>
      </c>
      <c r="MO16" s="86"/>
      <c r="MP16" s="87"/>
      <c r="MQ16" s="87"/>
      <c r="MR16" s="87"/>
      <c r="MS16" s="87"/>
      <c r="MT16" s="83">
        <v>13.0</v>
      </c>
      <c r="MU16" s="83">
        <v>4.2</v>
      </c>
      <c r="MV16" s="83">
        <v>228.0</v>
      </c>
      <c r="MW16" s="83">
        <v>35.0</v>
      </c>
      <c r="MX16" s="83">
        <v>34.0</v>
      </c>
      <c r="MY16" s="88" t="s">
        <v>96</v>
      </c>
      <c r="MZ16" s="83">
        <v>5.0</v>
      </c>
      <c r="NA16" s="87"/>
      <c r="NB16" s="83">
        <v>19.6</v>
      </c>
      <c r="NC16" s="83">
        <v>6.7</v>
      </c>
      <c r="ND16" s="83">
        <v>358.0</v>
      </c>
      <c r="NE16" s="83">
        <v>34.0</v>
      </c>
      <c r="NF16" s="83">
        <v>43.0</v>
      </c>
      <c r="NG16" s="83">
        <v>43.0</v>
      </c>
      <c r="NH16" s="83">
        <v>6.0</v>
      </c>
      <c r="NI16" s="88"/>
      <c r="NJ16" s="88" t="s">
        <v>95</v>
      </c>
      <c r="NK16" s="88" t="s">
        <v>95</v>
      </c>
      <c r="NL16" s="88" t="s">
        <v>95</v>
      </c>
      <c r="NM16" s="88" t="s">
        <v>95</v>
      </c>
      <c r="NN16" s="83">
        <v>48.0</v>
      </c>
      <c r="NO16" s="83">
        <v>46.0</v>
      </c>
      <c r="NP16" s="83">
        <v>4.0</v>
      </c>
    </row>
    <row r="17" ht="14.25" customHeight="1">
      <c r="A17" s="49">
        <v>0.166666666666667</v>
      </c>
      <c r="B17" s="50"/>
      <c r="C17" s="51">
        <v>50.23</v>
      </c>
      <c r="D17" s="52">
        <v>340.0</v>
      </c>
      <c r="E17" s="91">
        <v>135.0</v>
      </c>
      <c r="F17" s="53">
        <v>123.0</v>
      </c>
      <c r="G17" s="53">
        <v>26.3</v>
      </c>
      <c r="H17" s="54"/>
      <c r="I17" s="53">
        <v>6.0</v>
      </c>
      <c r="J17" s="53">
        <v>50.0</v>
      </c>
      <c r="K17" s="53">
        <v>49.0</v>
      </c>
      <c r="L17" s="53">
        <v>140.0</v>
      </c>
      <c r="M17" s="53">
        <v>105.0</v>
      </c>
      <c r="N17" s="55">
        <v>26.6</v>
      </c>
      <c r="O17" s="53"/>
      <c r="P17" s="53">
        <v>6.0</v>
      </c>
      <c r="Q17" s="53">
        <v>54.0</v>
      </c>
      <c r="R17" s="53">
        <v>48.0</v>
      </c>
      <c r="S17" s="55">
        <v>344.5</v>
      </c>
      <c r="T17" s="53">
        <v>219.2</v>
      </c>
      <c r="U17" s="55">
        <v>129.0</v>
      </c>
      <c r="V17" s="54"/>
      <c r="W17" s="55">
        <v>378.0</v>
      </c>
      <c r="X17" s="55">
        <v>178.1</v>
      </c>
      <c r="Y17" s="53">
        <v>95.6</v>
      </c>
      <c r="Z17" s="54"/>
      <c r="AA17" s="55">
        <v>344.3</v>
      </c>
      <c r="AB17" s="53">
        <v>317.3</v>
      </c>
      <c r="AC17" s="53">
        <v>206.3</v>
      </c>
      <c r="AD17" s="54"/>
      <c r="AE17" s="53">
        <v>344.2</v>
      </c>
      <c r="AF17" s="55">
        <v>356.1</v>
      </c>
      <c r="AG17" s="55">
        <v>187.1</v>
      </c>
      <c r="AH17" s="54"/>
      <c r="AI17" s="53">
        <v>350.2</v>
      </c>
      <c r="AJ17" s="55">
        <v>308.7</v>
      </c>
      <c r="AK17" s="55">
        <v>193.1</v>
      </c>
      <c r="AL17" s="54"/>
      <c r="AM17" s="53">
        <v>342.7</v>
      </c>
      <c r="AN17" s="55">
        <v>328.1</v>
      </c>
      <c r="AO17" s="55">
        <v>123.4</v>
      </c>
      <c r="AP17" s="54"/>
      <c r="AQ17" s="54">
        <f t="shared" ref="AQ17:AS17" si="8">E17</f>
        <v>135</v>
      </c>
      <c r="AR17" s="54">
        <f t="shared" si="8"/>
        <v>123</v>
      </c>
      <c r="AS17" s="56">
        <f t="shared" si="8"/>
        <v>26.3</v>
      </c>
      <c r="AT17" s="54"/>
      <c r="AU17" s="54">
        <f t="shared" ref="AU17:AW17" si="9">L17</f>
        <v>140</v>
      </c>
      <c r="AV17" s="54">
        <f t="shared" si="9"/>
        <v>105</v>
      </c>
      <c r="AW17" s="56">
        <f t="shared" si="9"/>
        <v>26.6</v>
      </c>
      <c r="AX17" s="54"/>
      <c r="AY17" s="54">
        <f t="shared" si="5"/>
        <v>135</v>
      </c>
      <c r="AZ17" s="54"/>
      <c r="BA17" s="54"/>
      <c r="BB17" s="54"/>
      <c r="BC17" s="89"/>
      <c r="BD17" s="54"/>
      <c r="BE17" s="53">
        <v>32.0</v>
      </c>
      <c r="BF17" s="53">
        <v>241.0</v>
      </c>
      <c r="BG17" s="53">
        <v>4.0</v>
      </c>
      <c r="BH17" s="54"/>
      <c r="BI17" s="53">
        <v>22.0</v>
      </c>
      <c r="BJ17" s="53">
        <v>85.0</v>
      </c>
      <c r="BK17" s="53">
        <v>59.0</v>
      </c>
      <c r="BL17" s="89"/>
      <c r="BM17" s="58">
        <v>344.0</v>
      </c>
      <c r="BN17" s="58">
        <v>146.0</v>
      </c>
      <c r="BO17" s="58">
        <v>244.0</v>
      </c>
      <c r="BP17" s="58">
        <v>12.2</v>
      </c>
      <c r="BQ17" s="59"/>
      <c r="BR17" s="58">
        <v>6.0</v>
      </c>
      <c r="BS17" s="58">
        <v>59.0</v>
      </c>
      <c r="BT17" s="58">
        <v>57.0</v>
      </c>
      <c r="BU17" s="58">
        <v>344.0</v>
      </c>
      <c r="BV17" s="58">
        <v>286.0</v>
      </c>
      <c r="BW17" s="58">
        <v>166.0</v>
      </c>
      <c r="BX17" s="58">
        <v>13.0</v>
      </c>
      <c r="BY17" s="58">
        <v>337.0</v>
      </c>
      <c r="BZ17" s="58">
        <v>302.0</v>
      </c>
      <c r="CA17" s="58">
        <v>168.0</v>
      </c>
      <c r="CB17" s="58">
        <v>12.0</v>
      </c>
      <c r="CC17" s="58">
        <v>345.0</v>
      </c>
      <c r="CD17" s="58">
        <v>266.0</v>
      </c>
      <c r="CE17" s="58">
        <v>152.0</v>
      </c>
      <c r="CF17" s="58">
        <v>4.0</v>
      </c>
      <c r="CG17" s="58">
        <v>337.0</v>
      </c>
      <c r="CH17" s="58">
        <v>170.0</v>
      </c>
      <c r="CI17" s="58">
        <v>151.0</v>
      </c>
      <c r="CJ17" s="58">
        <v>5.0</v>
      </c>
      <c r="CK17" s="58">
        <v>350.0</v>
      </c>
      <c r="CL17" s="58">
        <v>148.0</v>
      </c>
      <c r="CM17" s="58">
        <v>99.0</v>
      </c>
      <c r="CN17" s="58">
        <v>2.0</v>
      </c>
      <c r="CO17" s="58">
        <v>334.0</v>
      </c>
      <c r="CP17" s="58">
        <v>307.0</v>
      </c>
      <c r="CQ17" s="58">
        <v>151.0</v>
      </c>
      <c r="CR17" s="58">
        <v>6.0</v>
      </c>
      <c r="CS17" s="58">
        <v>337.0</v>
      </c>
      <c r="CT17" s="58">
        <v>308.0</v>
      </c>
      <c r="CU17" s="58">
        <v>179.0</v>
      </c>
      <c r="CV17" s="58">
        <v>109.0</v>
      </c>
      <c r="CW17" s="58">
        <v>341.0</v>
      </c>
      <c r="CX17" s="58">
        <v>147.0</v>
      </c>
      <c r="CY17" s="58">
        <v>57.0</v>
      </c>
      <c r="CZ17" s="58">
        <v>47.0</v>
      </c>
      <c r="DA17" s="58">
        <v>326.0</v>
      </c>
      <c r="DB17" s="58">
        <v>154.0</v>
      </c>
      <c r="DC17" s="58">
        <v>58.0</v>
      </c>
      <c r="DD17" s="58">
        <v>58.0</v>
      </c>
      <c r="DE17" s="58">
        <v>146.0</v>
      </c>
      <c r="DF17" s="58">
        <v>35.0</v>
      </c>
      <c r="DG17" s="58">
        <v>224.0</v>
      </c>
      <c r="DH17" s="58">
        <v>12.2</v>
      </c>
      <c r="DI17" s="59"/>
      <c r="DJ17" s="58">
        <v>7.0</v>
      </c>
      <c r="DK17" s="58">
        <v>58.0</v>
      </c>
      <c r="DL17" s="58">
        <v>53.0</v>
      </c>
      <c r="DM17" s="89"/>
      <c r="DN17" s="61">
        <v>342.0</v>
      </c>
      <c r="DO17" s="61">
        <v>141.0</v>
      </c>
      <c r="DP17" s="61">
        <v>36.2</v>
      </c>
      <c r="DQ17" s="61">
        <v>20.4</v>
      </c>
      <c r="DR17" s="61">
        <v>5.52</v>
      </c>
      <c r="DS17" s="61">
        <v>8.0</v>
      </c>
      <c r="DT17" s="61">
        <v>35.0</v>
      </c>
      <c r="DU17" s="61">
        <v>40.3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343.0</v>
      </c>
      <c r="EF17" s="63">
        <v>137.0</v>
      </c>
      <c r="EG17" s="63">
        <v>53.0</v>
      </c>
      <c r="EH17" s="63">
        <v>2.2</v>
      </c>
      <c r="EI17" s="64"/>
      <c r="EJ17" s="63">
        <v>9.0</v>
      </c>
      <c r="EK17" s="63">
        <v>45.0</v>
      </c>
      <c r="EL17" s="63">
        <v>48.0</v>
      </c>
      <c r="EM17" s="63">
        <v>137.0</v>
      </c>
      <c r="EN17" s="63">
        <v>122.0</v>
      </c>
      <c r="EO17" s="63">
        <v>5.3</v>
      </c>
      <c r="EP17" s="64"/>
      <c r="EQ17" s="63">
        <v>9.0</v>
      </c>
      <c r="ER17" s="63">
        <v>46.0</v>
      </c>
      <c r="ES17" s="63">
        <v>50.0</v>
      </c>
      <c r="ET17" s="63">
        <v>343.0</v>
      </c>
      <c r="EU17" s="63">
        <v>237.0</v>
      </c>
      <c r="EV17" s="63">
        <v>138.1</v>
      </c>
      <c r="EW17" s="63">
        <v>-10.2</v>
      </c>
      <c r="EX17" s="63">
        <v>342.0</v>
      </c>
      <c r="EY17" s="63">
        <v>0.0</v>
      </c>
      <c r="EZ17" s="63">
        <v>0.0</v>
      </c>
      <c r="FA17" s="63">
        <v>0.0</v>
      </c>
      <c r="FB17" s="63">
        <v>340.0</v>
      </c>
      <c r="FC17" s="63">
        <v>237.0</v>
      </c>
      <c r="FD17" s="63">
        <v>137.9</v>
      </c>
      <c r="FE17" s="63">
        <v>-5.1</v>
      </c>
      <c r="FF17" s="63">
        <v>341.0</v>
      </c>
      <c r="FG17" s="63">
        <v>0.0</v>
      </c>
      <c r="FH17" s="63">
        <v>0.0</v>
      </c>
      <c r="FI17" s="63">
        <v>0.0</v>
      </c>
      <c r="FJ17" s="63">
        <v>340.0</v>
      </c>
      <c r="FK17" s="63">
        <v>221.0</v>
      </c>
      <c r="FL17" s="63">
        <v>128.1</v>
      </c>
      <c r="FM17" s="64"/>
      <c r="FN17" s="63">
        <v>343.0</v>
      </c>
      <c r="FO17" s="63">
        <v>202.0</v>
      </c>
      <c r="FP17" s="63">
        <v>128.7</v>
      </c>
      <c r="FQ17" s="63">
        <v>1.7</v>
      </c>
      <c r="FR17" s="63">
        <v>137.0</v>
      </c>
      <c r="FS17" s="63">
        <v>85.0</v>
      </c>
      <c r="FT17" s="63">
        <v>17.81</v>
      </c>
      <c r="FU17" s="64"/>
      <c r="FV17" s="63">
        <v>137.0</v>
      </c>
      <c r="FW17" s="64"/>
      <c r="FX17" s="64"/>
      <c r="FY17" s="64"/>
      <c r="FZ17" s="89"/>
      <c r="GA17" s="65">
        <v>341.0</v>
      </c>
      <c r="GB17" s="66">
        <v>381.3</v>
      </c>
      <c r="GC17" s="66">
        <v>209.64</v>
      </c>
      <c r="GD17" s="66">
        <v>32.5</v>
      </c>
      <c r="GE17" s="66">
        <v>341.0</v>
      </c>
      <c r="GF17" s="66">
        <v>350.64</v>
      </c>
      <c r="GG17" s="66">
        <v>207.55</v>
      </c>
      <c r="GH17" s="66">
        <v>36.52</v>
      </c>
      <c r="GI17" s="66">
        <v>341.0</v>
      </c>
      <c r="GJ17" s="66">
        <v>196.22</v>
      </c>
      <c r="GK17" s="66">
        <v>-113.41</v>
      </c>
      <c r="GL17" s="66">
        <v>-20.94</v>
      </c>
      <c r="GM17" s="66">
        <v>341.0</v>
      </c>
      <c r="GN17" s="66">
        <v>194.75</v>
      </c>
      <c r="GO17" s="66">
        <v>-112.57</v>
      </c>
      <c r="GP17" s="66">
        <v>-27.3</v>
      </c>
      <c r="GQ17" s="66">
        <v>341.0</v>
      </c>
      <c r="GR17" s="66">
        <v>182.15</v>
      </c>
      <c r="GS17" s="66">
        <v>-96.57</v>
      </c>
      <c r="GT17" s="66">
        <v>-9.21</v>
      </c>
      <c r="GU17" s="66">
        <v>341.0</v>
      </c>
      <c r="GV17" s="66">
        <v>161.93</v>
      </c>
      <c r="GW17" s="66">
        <v>95.99</v>
      </c>
      <c r="GX17" s="66">
        <v>-11.64</v>
      </c>
      <c r="GY17" s="89"/>
      <c r="GZ17" s="97" t="s">
        <v>91</v>
      </c>
      <c r="HA17" s="97" t="s">
        <v>92</v>
      </c>
      <c r="HB17" s="98">
        <v>249.0</v>
      </c>
      <c r="HC17" s="98">
        <v>12.45</v>
      </c>
      <c r="HD17" s="98">
        <v>4.98</v>
      </c>
      <c r="HE17" s="98">
        <v>8.0</v>
      </c>
      <c r="HF17" s="99">
        <v>58.0</v>
      </c>
      <c r="HG17" s="99">
        <v>55.0</v>
      </c>
      <c r="HH17" s="97" t="s">
        <v>91</v>
      </c>
      <c r="HI17" s="97" t="s">
        <v>92</v>
      </c>
      <c r="HJ17" s="98">
        <v>284.0</v>
      </c>
      <c r="HK17" s="98">
        <v>14.2</v>
      </c>
      <c r="HL17" s="98">
        <v>0.0</v>
      </c>
      <c r="HM17" s="98">
        <v>5.0</v>
      </c>
      <c r="HN17" s="99">
        <v>57.0</v>
      </c>
      <c r="HO17" s="99">
        <v>56.0</v>
      </c>
      <c r="HP17" s="97" t="s">
        <v>91</v>
      </c>
      <c r="HQ17" s="97" t="s">
        <v>92</v>
      </c>
      <c r="HR17" s="98">
        <v>283.0</v>
      </c>
      <c r="HS17" s="98">
        <v>14.15</v>
      </c>
      <c r="HT17" s="98">
        <v>7.075</v>
      </c>
      <c r="HU17" s="99">
        <v>7.0</v>
      </c>
      <c r="HV17" s="99">
        <v>56.0</v>
      </c>
      <c r="HW17" s="99">
        <v>56.0</v>
      </c>
      <c r="HX17" s="89"/>
      <c r="HY17" s="72">
        <v>135.0</v>
      </c>
      <c r="HZ17" s="72">
        <v>33.0</v>
      </c>
      <c r="IA17" s="72">
        <v>132.0</v>
      </c>
      <c r="IB17" s="72">
        <v>6.6</v>
      </c>
      <c r="IC17" s="73"/>
      <c r="ID17" s="72">
        <v>2.0</v>
      </c>
      <c r="IE17" s="72">
        <v>62.0</v>
      </c>
      <c r="IF17" s="72">
        <v>42.0</v>
      </c>
      <c r="IG17" s="89"/>
      <c r="IH17" s="74">
        <v>140.0</v>
      </c>
      <c r="II17" s="74">
        <v>32.9</v>
      </c>
      <c r="IJ17" s="74">
        <v>78.0</v>
      </c>
      <c r="IK17" s="74">
        <v>4.1</v>
      </c>
      <c r="IL17" s="74">
        <v>4.3</v>
      </c>
      <c r="IM17" s="74">
        <v>4.0</v>
      </c>
      <c r="IN17" s="74">
        <v>43.0</v>
      </c>
      <c r="IO17" s="74">
        <v>41.0</v>
      </c>
      <c r="IP17" s="74">
        <v>140.0</v>
      </c>
      <c r="IQ17" s="74">
        <v>34.0</v>
      </c>
      <c r="IR17" s="74">
        <v>107.0</v>
      </c>
      <c r="IS17" s="74">
        <v>5.6</v>
      </c>
      <c r="IT17" s="74">
        <v>6.2</v>
      </c>
      <c r="IU17" s="74">
        <v>12.0</v>
      </c>
      <c r="IV17" s="74">
        <v>45.0</v>
      </c>
      <c r="IW17" s="74">
        <v>44.0</v>
      </c>
      <c r="IX17" s="89"/>
      <c r="IY17" s="76">
        <v>140.4</v>
      </c>
      <c r="IZ17" s="76">
        <v>35.14</v>
      </c>
      <c r="JA17" s="76">
        <v>367.98</v>
      </c>
      <c r="JB17" s="76">
        <v>18.39</v>
      </c>
      <c r="JC17" s="76">
        <v>6.61</v>
      </c>
      <c r="JD17" s="76">
        <v>3.0</v>
      </c>
      <c r="JE17" s="76">
        <v>59.78</v>
      </c>
      <c r="JF17" s="76">
        <v>44.22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32.5</v>
      </c>
      <c r="JR17" s="78">
        <v>0.0</v>
      </c>
      <c r="JS17" s="78">
        <v>0.0</v>
      </c>
      <c r="JT17" s="78">
        <v>0.0</v>
      </c>
      <c r="JU17" s="78">
        <v>2.0</v>
      </c>
      <c r="JV17" s="78">
        <v>37.0</v>
      </c>
      <c r="JW17" s="78">
        <v>37.0</v>
      </c>
      <c r="JX17" s="78">
        <v>137.0</v>
      </c>
      <c r="JY17" s="78">
        <v>34.1</v>
      </c>
      <c r="JZ17" s="78">
        <v>105.0</v>
      </c>
      <c r="KA17" s="78">
        <v>5.7</v>
      </c>
      <c r="KB17" s="78">
        <v>2.3</v>
      </c>
      <c r="KC17" s="78">
        <v>2.0</v>
      </c>
      <c r="KD17" s="78">
        <v>43.0</v>
      </c>
      <c r="KE17" s="78">
        <v>41.0</v>
      </c>
      <c r="KF17" s="89"/>
      <c r="KG17" s="79" t="s">
        <v>94</v>
      </c>
      <c r="KH17" s="79" t="s">
        <v>94</v>
      </c>
      <c r="KI17" s="79" t="s">
        <v>94</v>
      </c>
      <c r="KJ17" s="79" t="s">
        <v>94</v>
      </c>
      <c r="KK17" s="80"/>
      <c r="KL17" s="79">
        <v>1.0</v>
      </c>
      <c r="KM17" s="79" t="s">
        <v>104</v>
      </c>
      <c r="KN17" s="79" t="s">
        <v>104</v>
      </c>
      <c r="KO17" s="79">
        <v>137.0</v>
      </c>
      <c r="KP17" s="79">
        <v>33.0</v>
      </c>
      <c r="KQ17" s="79">
        <v>96.0</v>
      </c>
      <c r="KR17" s="79">
        <v>5.1</v>
      </c>
      <c r="KS17" s="80"/>
      <c r="KT17" s="79">
        <v>1.0</v>
      </c>
      <c r="KU17" s="79">
        <v>42.0</v>
      </c>
      <c r="KV17" s="79">
        <v>40.0</v>
      </c>
      <c r="KW17" s="89"/>
      <c r="KX17" s="81">
        <v>125.0</v>
      </c>
      <c r="KY17" s="81">
        <v>32.0</v>
      </c>
      <c r="KZ17" s="81">
        <v>155.0</v>
      </c>
      <c r="LA17" s="81">
        <v>7.6</v>
      </c>
      <c r="LB17" s="81">
        <v>2.5</v>
      </c>
      <c r="LC17" s="81">
        <v>3.0</v>
      </c>
      <c r="LD17" s="81">
        <v>49.0</v>
      </c>
      <c r="LE17" s="81">
        <v>47.0</v>
      </c>
      <c r="LF17" s="81">
        <v>125.0</v>
      </c>
      <c r="LG17" s="81">
        <v>32.0</v>
      </c>
      <c r="LH17" s="81">
        <v>385.0</v>
      </c>
      <c r="LI17" s="81">
        <v>18.8</v>
      </c>
      <c r="LJ17" s="81">
        <v>5.0</v>
      </c>
      <c r="LK17" s="81">
        <v>5.0</v>
      </c>
      <c r="LL17" s="81">
        <v>49.0</v>
      </c>
      <c r="LM17" s="81">
        <v>47.0</v>
      </c>
      <c r="LN17" s="89"/>
      <c r="LO17" s="82">
        <v>339.0</v>
      </c>
      <c r="LP17" s="82">
        <v>249.0</v>
      </c>
      <c r="LQ17" s="82">
        <v>130.0</v>
      </c>
      <c r="LR17" s="82">
        <v>71.0</v>
      </c>
      <c r="LS17" s="82">
        <v>332.0</v>
      </c>
      <c r="LT17" s="83">
        <v>65.0</v>
      </c>
      <c r="LU17" s="83">
        <v>11.2</v>
      </c>
      <c r="LV17" s="83">
        <v>139.0</v>
      </c>
      <c r="LW17" s="83">
        <v>122.0</v>
      </c>
      <c r="LX17" s="83">
        <v>49.0</v>
      </c>
      <c r="LY17" s="83">
        <v>45.0</v>
      </c>
      <c r="LZ17" s="83">
        <v>10.0</v>
      </c>
      <c r="MA17" s="83">
        <v>65.0</v>
      </c>
      <c r="MB17" s="83">
        <v>11.0</v>
      </c>
      <c r="MC17" s="83">
        <v>137.0</v>
      </c>
      <c r="MD17" s="83">
        <v>127.0</v>
      </c>
      <c r="ME17" s="83">
        <v>51.0</v>
      </c>
      <c r="MF17" s="83">
        <v>45.0</v>
      </c>
      <c r="MG17" s="83">
        <v>8.0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3">
        <v>40.0</v>
      </c>
      <c r="MM17" s="83">
        <v>38.0</v>
      </c>
      <c r="MN17" s="83">
        <v>5.0</v>
      </c>
      <c r="MO17" s="86"/>
      <c r="MP17" s="87"/>
      <c r="MQ17" s="87"/>
      <c r="MR17" s="87"/>
      <c r="MS17" s="87"/>
      <c r="MT17" s="83">
        <v>12.5</v>
      </c>
      <c r="MU17" s="83">
        <v>4.0</v>
      </c>
      <c r="MV17" s="83">
        <v>218.0</v>
      </c>
      <c r="MW17" s="83">
        <v>35.0</v>
      </c>
      <c r="MX17" s="83">
        <v>32.0</v>
      </c>
      <c r="MY17" s="88" t="s">
        <v>96</v>
      </c>
      <c r="MZ17" s="83">
        <v>5.0</v>
      </c>
      <c r="NA17" s="87"/>
      <c r="NB17" s="83">
        <v>16.0</v>
      </c>
      <c r="NC17" s="83">
        <v>5.3</v>
      </c>
      <c r="ND17" s="83">
        <v>290.0</v>
      </c>
      <c r="NE17" s="83">
        <v>34.0</v>
      </c>
      <c r="NF17" s="83">
        <v>42.0</v>
      </c>
      <c r="NG17" s="83">
        <v>42.0</v>
      </c>
      <c r="NH17" s="83">
        <v>6.0</v>
      </c>
      <c r="NI17" s="88"/>
      <c r="NJ17" s="88" t="s">
        <v>95</v>
      </c>
      <c r="NK17" s="88" t="s">
        <v>95</v>
      </c>
      <c r="NL17" s="88" t="s">
        <v>95</v>
      </c>
      <c r="NM17" s="88" t="s">
        <v>95</v>
      </c>
      <c r="NN17" s="83">
        <v>48.0</v>
      </c>
      <c r="NO17" s="83">
        <v>46.0</v>
      </c>
      <c r="NP17" s="83">
        <v>4.0</v>
      </c>
    </row>
    <row r="18" ht="14.25" customHeight="1">
      <c r="A18" s="49">
        <v>0.208333333333334</v>
      </c>
      <c r="B18" s="50"/>
      <c r="C18" s="51">
        <v>50.27</v>
      </c>
      <c r="D18" s="52">
        <v>337.0</v>
      </c>
      <c r="E18" s="53">
        <v>135.0</v>
      </c>
      <c r="F18" s="53">
        <v>116.0</v>
      </c>
      <c r="G18" s="53">
        <v>29.3</v>
      </c>
      <c r="H18" s="54"/>
      <c r="I18" s="53">
        <v>6.0</v>
      </c>
      <c r="J18" s="53">
        <v>50.0</v>
      </c>
      <c r="K18" s="53">
        <v>49.0</v>
      </c>
      <c r="L18" s="53">
        <v>140.0</v>
      </c>
      <c r="M18" s="53">
        <v>118.0</v>
      </c>
      <c r="N18" s="55">
        <v>29.0</v>
      </c>
      <c r="O18" s="53"/>
      <c r="P18" s="53">
        <v>6.0</v>
      </c>
      <c r="Q18" s="53">
        <v>54.0</v>
      </c>
      <c r="R18" s="53">
        <v>48.0</v>
      </c>
      <c r="S18" s="55">
        <v>344.9</v>
      </c>
      <c r="T18" s="53">
        <v>204.1</v>
      </c>
      <c r="U18" s="55">
        <v>117.6</v>
      </c>
      <c r="V18" s="54"/>
      <c r="W18" s="55">
        <v>378.4</v>
      </c>
      <c r="X18" s="55">
        <v>162.5</v>
      </c>
      <c r="Y18" s="53">
        <v>84.8</v>
      </c>
      <c r="Z18" s="54"/>
      <c r="AA18" s="55">
        <v>345.1</v>
      </c>
      <c r="AB18" s="53">
        <v>337.1</v>
      </c>
      <c r="AC18" s="53">
        <v>219.4</v>
      </c>
      <c r="AD18" s="54"/>
      <c r="AE18" s="53">
        <v>344.7</v>
      </c>
      <c r="AF18" s="55">
        <v>377.0</v>
      </c>
      <c r="AG18" s="55">
        <v>199.5</v>
      </c>
      <c r="AH18" s="54"/>
      <c r="AI18" s="53">
        <v>350.6</v>
      </c>
      <c r="AJ18" s="55">
        <v>307.4</v>
      </c>
      <c r="AK18" s="55">
        <v>192.8</v>
      </c>
      <c r="AL18" s="54"/>
      <c r="AM18" s="53">
        <v>343.2</v>
      </c>
      <c r="AN18" s="55">
        <v>327.1</v>
      </c>
      <c r="AO18" s="55">
        <v>103.4</v>
      </c>
      <c r="AP18" s="54"/>
      <c r="AQ18" s="54">
        <f t="shared" ref="AQ18:AS18" si="10">E18</f>
        <v>135</v>
      </c>
      <c r="AR18" s="54">
        <f t="shared" si="10"/>
        <v>116</v>
      </c>
      <c r="AS18" s="56">
        <f t="shared" si="10"/>
        <v>29.3</v>
      </c>
      <c r="AT18" s="54"/>
      <c r="AU18" s="54">
        <f t="shared" ref="AU18:AW18" si="11">L18</f>
        <v>140</v>
      </c>
      <c r="AV18" s="54">
        <f t="shared" si="11"/>
        <v>118</v>
      </c>
      <c r="AW18" s="56">
        <f t="shared" si="11"/>
        <v>29</v>
      </c>
      <c r="AX18" s="54"/>
      <c r="AY18" s="54">
        <f t="shared" si="5"/>
        <v>135</v>
      </c>
      <c r="AZ18" s="54"/>
      <c r="BA18" s="54"/>
      <c r="BB18" s="54"/>
      <c r="BC18" s="89"/>
      <c r="BD18" s="54"/>
      <c r="BE18" s="53">
        <v>32.0</v>
      </c>
      <c r="BF18" s="53">
        <v>291.0</v>
      </c>
      <c r="BG18" s="53">
        <v>4.9</v>
      </c>
      <c r="BH18" s="54"/>
      <c r="BI18" s="53">
        <v>22.0</v>
      </c>
      <c r="BJ18" s="53">
        <v>85.0</v>
      </c>
      <c r="BK18" s="53">
        <v>59.0</v>
      </c>
      <c r="BL18" s="89"/>
      <c r="BM18" s="58">
        <v>345.0</v>
      </c>
      <c r="BN18" s="58">
        <v>146.0</v>
      </c>
      <c r="BO18" s="58">
        <v>217.0</v>
      </c>
      <c r="BP18" s="58">
        <v>10.85</v>
      </c>
      <c r="BQ18" s="59"/>
      <c r="BR18" s="58">
        <v>6.0</v>
      </c>
      <c r="BS18" s="58">
        <v>59.0</v>
      </c>
      <c r="BT18" s="58">
        <v>57.0</v>
      </c>
      <c r="BU18" s="58">
        <v>345.0</v>
      </c>
      <c r="BV18" s="58">
        <v>281.0</v>
      </c>
      <c r="BW18" s="58">
        <v>166.0</v>
      </c>
      <c r="BX18" s="58">
        <v>18.0</v>
      </c>
      <c r="BY18" s="58">
        <v>337.0</v>
      </c>
      <c r="BZ18" s="58">
        <v>297.0</v>
      </c>
      <c r="CA18" s="58">
        <v>166.0</v>
      </c>
      <c r="CB18" s="58">
        <v>15.0</v>
      </c>
      <c r="CC18" s="58">
        <v>343.0</v>
      </c>
      <c r="CD18" s="58">
        <v>232.0</v>
      </c>
      <c r="CE18" s="58">
        <v>148.0</v>
      </c>
      <c r="CF18" s="58">
        <v>4.0</v>
      </c>
      <c r="CG18" s="58">
        <v>337.0</v>
      </c>
      <c r="CH18" s="58">
        <v>267.0</v>
      </c>
      <c r="CI18" s="58">
        <v>143.0</v>
      </c>
      <c r="CJ18" s="58">
        <v>4.0</v>
      </c>
      <c r="CK18" s="58">
        <v>351.0</v>
      </c>
      <c r="CL18" s="58">
        <v>147.0</v>
      </c>
      <c r="CM18" s="58">
        <v>98.0</v>
      </c>
      <c r="CN18" s="58">
        <v>4.0</v>
      </c>
      <c r="CO18" s="58">
        <v>334.0</v>
      </c>
      <c r="CP18" s="58">
        <v>303.0</v>
      </c>
      <c r="CQ18" s="58">
        <v>149.0</v>
      </c>
      <c r="CR18" s="58">
        <v>15.0</v>
      </c>
      <c r="CS18" s="58">
        <v>338.0</v>
      </c>
      <c r="CT18" s="58">
        <v>301.0</v>
      </c>
      <c r="CU18" s="58">
        <v>177.0</v>
      </c>
      <c r="CV18" s="58">
        <v>102.0</v>
      </c>
      <c r="CW18" s="58">
        <v>339.0</v>
      </c>
      <c r="CX18" s="58">
        <v>152.0</v>
      </c>
      <c r="CY18" s="58">
        <v>59.0</v>
      </c>
      <c r="CZ18" s="58">
        <v>48.0</v>
      </c>
      <c r="DA18" s="58">
        <v>327.0</v>
      </c>
      <c r="DB18" s="58">
        <v>154.0</v>
      </c>
      <c r="DC18" s="58">
        <v>69.0</v>
      </c>
      <c r="DD18" s="58">
        <v>60.0</v>
      </c>
      <c r="DE18" s="58">
        <v>146.0</v>
      </c>
      <c r="DF18" s="58">
        <v>35.0</v>
      </c>
      <c r="DG18" s="58">
        <v>217.0</v>
      </c>
      <c r="DH18" s="58">
        <v>10.85</v>
      </c>
      <c r="DI18" s="59"/>
      <c r="DJ18" s="58">
        <v>7.0</v>
      </c>
      <c r="DK18" s="58">
        <v>58.0</v>
      </c>
      <c r="DL18" s="58">
        <v>53.0</v>
      </c>
      <c r="DM18" s="89"/>
      <c r="DN18" s="61">
        <v>342.0</v>
      </c>
      <c r="DO18" s="61">
        <v>141.0</v>
      </c>
      <c r="DP18" s="61">
        <v>36.12</v>
      </c>
      <c r="DQ18" s="61">
        <v>20.47</v>
      </c>
      <c r="DR18" s="61">
        <v>5.23</v>
      </c>
      <c r="DS18" s="61">
        <v>8.0</v>
      </c>
      <c r="DT18" s="61">
        <v>35.0</v>
      </c>
      <c r="DU18" s="61">
        <v>41.0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343.0</v>
      </c>
      <c r="EF18" s="63">
        <v>138.0</v>
      </c>
      <c r="EG18" s="63">
        <v>69.0</v>
      </c>
      <c r="EH18" s="63">
        <v>3.0</v>
      </c>
      <c r="EI18" s="64"/>
      <c r="EJ18" s="63">
        <v>9.0</v>
      </c>
      <c r="EK18" s="63">
        <v>45.0</v>
      </c>
      <c r="EL18" s="63">
        <v>47.0</v>
      </c>
      <c r="EM18" s="63">
        <v>138.0</v>
      </c>
      <c r="EN18" s="63">
        <v>123.0</v>
      </c>
      <c r="EO18" s="63">
        <v>5.3</v>
      </c>
      <c r="EP18" s="64"/>
      <c r="EQ18" s="63">
        <v>9.0</v>
      </c>
      <c r="ER18" s="63">
        <v>45.0</v>
      </c>
      <c r="ES18" s="63">
        <v>48.0</v>
      </c>
      <c r="ET18" s="63">
        <v>343.0</v>
      </c>
      <c r="EU18" s="63">
        <v>236.0</v>
      </c>
      <c r="EV18" s="63">
        <v>138.3</v>
      </c>
      <c r="EW18" s="63">
        <v>-11.9</v>
      </c>
      <c r="EX18" s="63">
        <v>343.0</v>
      </c>
      <c r="EY18" s="63">
        <v>0.0</v>
      </c>
      <c r="EZ18" s="63">
        <v>0.0</v>
      </c>
      <c r="FA18" s="63">
        <v>0.0</v>
      </c>
      <c r="FB18" s="63">
        <v>341.0</v>
      </c>
      <c r="FC18" s="63">
        <v>236.0</v>
      </c>
      <c r="FD18" s="63">
        <v>137.9</v>
      </c>
      <c r="FE18" s="63">
        <v>-5.2</v>
      </c>
      <c r="FF18" s="63">
        <v>342.0</v>
      </c>
      <c r="FG18" s="63">
        <v>0.0</v>
      </c>
      <c r="FH18" s="63">
        <v>0.0</v>
      </c>
      <c r="FI18" s="63">
        <v>0.0</v>
      </c>
      <c r="FJ18" s="63">
        <v>341.0</v>
      </c>
      <c r="FK18" s="63">
        <v>220.0</v>
      </c>
      <c r="FL18" s="63">
        <v>127.8</v>
      </c>
      <c r="FM18" s="64"/>
      <c r="FN18" s="63">
        <v>343.0</v>
      </c>
      <c r="FO18" s="63">
        <v>201.0</v>
      </c>
      <c r="FP18" s="63">
        <v>128.5</v>
      </c>
      <c r="FQ18" s="63">
        <v>0.3</v>
      </c>
      <c r="FR18" s="63">
        <v>138.0</v>
      </c>
      <c r="FS18" s="63">
        <v>87.0</v>
      </c>
      <c r="FT18" s="63">
        <v>17.4</v>
      </c>
      <c r="FU18" s="64"/>
      <c r="FV18" s="63">
        <v>138.0</v>
      </c>
      <c r="FW18" s="64"/>
      <c r="FX18" s="64"/>
      <c r="FY18" s="64"/>
      <c r="FZ18" s="89"/>
      <c r="GA18" s="65">
        <v>343.0</v>
      </c>
      <c r="GB18" s="66">
        <v>311.56</v>
      </c>
      <c r="GC18" s="66">
        <v>200.23</v>
      </c>
      <c r="GD18" s="66">
        <v>11.22</v>
      </c>
      <c r="GE18" s="66">
        <v>343.0</v>
      </c>
      <c r="GF18" s="66">
        <v>320.51</v>
      </c>
      <c r="GG18" s="66">
        <v>199.51</v>
      </c>
      <c r="GH18" s="66">
        <v>14.32</v>
      </c>
      <c r="GI18" s="66">
        <v>343.0</v>
      </c>
      <c r="GJ18" s="66">
        <v>220.69</v>
      </c>
      <c r="GK18" s="66">
        <v>-128.57</v>
      </c>
      <c r="GL18" s="66">
        <v>-6.45</v>
      </c>
      <c r="GM18" s="66">
        <v>343.0</v>
      </c>
      <c r="GN18" s="66">
        <v>202.96</v>
      </c>
      <c r="GO18" s="66">
        <v>-128.82</v>
      </c>
      <c r="GP18" s="66">
        <v>-13.82</v>
      </c>
      <c r="GQ18" s="66">
        <v>343.0</v>
      </c>
      <c r="GR18" s="66">
        <v>116.35</v>
      </c>
      <c r="GS18" s="66">
        <v>-73.96</v>
      </c>
      <c r="GT18" s="66">
        <v>0.0</v>
      </c>
      <c r="GU18" s="66">
        <v>343.0</v>
      </c>
      <c r="GV18" s="66">
        <v>126.9</v>
      </c>
      <c r="GW18" s="66">
        <v>-72.53</v>
      </c>
      <c r="GX18" s="66">
        <v>0.0</v>
      </c>
      <c r="GY18" s="89"/>
      <c r="GZ18" s="97" t="s">
        <v>91</v>
      </c>
      <c r="HA18" s="97" t="s">
        <v>92</v>
      </c>
      <c r="HB18" s="98">
        <v>118.0</v>
      </c>
      <c r="HC18" s="98">
        <v>5.9</v>
      </c>
      <c r="HD18" s="98">
        <v>2.36</v>
      </c>
      <c r="HE18" s="98">
        <v>8.0</v>
      </c>
      <c r="HF18" s="99">
        <v>58.0</v>
      </c>
      <c r="HG18" s="99">
        <v>55.0</v>
      </c>
      <c r="HH18" s="97" t="s">
        <v>91</v>
      </c>
      <c r="HI18" s="97" t="s">
        <v>92</v>
      </c>
      <c r="HJ18" s="98">
        <v>332.0</v>
      </c>
      <c r="HK18" s="98">
        <v>16.6</v>
      </c>
      <c r="HL18" s="98">
        <v>6.64</v>
      </c>
      <c r="HM18" s="98">
        <v>5.0</v>
      </c>
      <c r="HN18" s="99">
        <v>57.0</v>
      </c>
      <c r="HO18" s="99">
        <v>56.0</v>
      </c>
      <c r="HP18" s="97" t="s">
        <v>91</v>
      </c>
      <c r="HQ18" s="97" t="s">
        <v>92</v>
      </c>
      <c r="HR18" s="98">
        <v>253.0</v>
      </c>
      <c r="HS18" s="98">
        <v>12.65</v>
      </c>
      <c r="HT18" s="98">
        <v>6.325</v>
      </c>
      <c r="HU18" s="99">
        <v>7.0</v>
      </c>
      <c r="HV18" s="99">
        <v>57.0</v>
      </c>
      <c r="HW18" s="99">
        <v>57.0</v>
      </c>
      <c r="HX18" s="89"/>
      <c r="HY18" s="72">
        <v>135.0</v>
      </c>
      <c r="HZ18" s="72">
        <v>33.0</v>
      </c>
      <c r="IA18" s="72">
        <v>134.0</v>
      </c>
      <c r="IB18" s="72">
        <v>6.7</v>
      </c>
      <c r="IC18" s="73"/>
      <c r="ID18" s="72">
        <v>2.0</v>
      </c>
      <c r="IE18" s="72">
        <v>62.0</v>
      </c>
      <c r="IF18" s="72">
        <v>42.0</v>
      </c>
      <c r="IG18" s="89"/>
      <c r="IH18" s="74">
        <v>140.0</v>
      </c>
      <c r="II18" s="74">
        <v>33.1</v>
      </c>
      <c r="IJ18" s="74">
        <v>79.0</v>
      </c>
      <c r="IK18" s="74">
        <v>4.2</v>
      </c>
      <c r="IL18" s="74">
        <v>4.2</v>
      </c>
      <c r="IM18" s="74">
        <v>4.0</v>
      </c>
      <c r="IN18" s="74">
        <v>43.0</v>
      </c>
      <c r="IO18" s="74">
        <v>41.0</v>
      </c>
      <c r="IP18" s="74">
        <v>140.0</v>
      </c>
      <c r="IQ18" s="74">
        <v>34.6</v>
      </c>
      <c r="IR18" s="74">
        <v>114.0</v>
      </c>
      <c r="IS18" s="74">
        <v>6.0</v>
      </c>
      <c r="IT18" s="74">
        <v>6.6</v>
      </c>
      <c r="IU18" s="74">
        <v>12.0</v>
      </c>
      <c r="IV18" s="74">
        <v>45.0</v>
      </c>
      <c r="IW18" s="74">
        <v>44.0</v>
      </c>
      <c r="IX18" s="89"/>
      <c r="IY18" s="76">
        <v>140.44</v>
      </c>
      <c r="IZ18" s="76">
        <v>35.17</v>
      </c>
      <c r="JA18" s="76">
        <v>371.68</v>
      </c>
      <c r="JB18" s="76">
        <v>18.58</v>
      </c>
      <c r="JC18" s="76">
        <v>6.44</v>
      </c>
      <c r="JD18" s="76">
        <v>3.0</v>
      </c>
      <c r="JE18" s="76">
        <v>59.78</v>
      </c>
      <c r="JF18" s="76">
        <v>46.47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32.5</v>
      </c>
      <c r="JR18" s="78">
        <v>0.0</v>
      </c>
      <c r="JS18" s="78">
        <v>0.0</v>
      </c>
      <c r="JT18" s="78">
        <v>0.0</v>
      </c>
      <c r="JU18" s="78">
        <v>2.0</v>
      </c>
      <c r="JV18" s="78">
        <v>37.0</v>
      </c>
      <c r="JW18" s="78">
        <v>37.0</v>
      </c>
      <c r="JX18" s="78">
        <v>138.0</v>
      </c>
      <c r="JY18" s="78">
        <v>34.3</v>
      </c>
      <c r="JZ18" s="78">
        <v>109.0</v>
      </c>
      <c r="KA18" s="78">
        <v>5.8</v>
      </c>
      <c r="KB18" s="78">
        <v>2.4</v>
      </c>
      <c r="KC18" s="78">
        <v>2.0</v>
      </c>
      <c r="KD18" s="78">
        <v>42.0</v>
      </c>
      <c r="KE18" s="78">
        <v>41.0</v>
      </c>
      <c r="KF18" s="89"/>
      <c r="KG18" s="79" t="s">
        <v>94</v>
      </c>
      <c r="KH18" s="79" t="s">
        <v>94</v>
      </c>
      <c r="KI18" s="79" t="s">
        <v>94</v>
      </c>
      <c r="KJ18" s="79" t="s">
        <v>94</v>
      </c>
      <c r="KK18" s="80"/>
      <c r="KL18" s="79">
        <v>1.0</v>
      </c>
      <c r="KM18" s="79" t="s">
        <v>104</v>
      </c>
      <c r="KN18" s="79" t="s">
        <v>104</v>
      </c>
      <c r="KO18" s="79">
        <v>137.0</v>
      </c>
      <c r="KP18" s="79">
        <v>33.0</v>
      </c>
      <c r="KQ18" s="79">
        <v>96.0</v>
      </c>
      <c r="KR18" s="79">
        <v>5.1</v>
      </c>
      <c r="KS18" s="80"/>
      <c r="KT18" s="79">
        <v>1.0</v>
      </c>
      <c r="KU18" s="79">
        <v>42.0</v>
      </c>
      <c r="KV18" s="79">
        <v>40.0</v>
      </c>
      <c r="KW18" s="89"/>
      <c r="KX18" s="81">
        <v>126.0</v>
      </c>
      <c r="KY18" s="81">
        <v>32.0</v>
      </c>
      <c r="KZ18" s="81">
        <v>155.0</v>
      </c>
      <c r="LA18" s="81">
        <v>7.6</v>
      </c>
      <c r="LB18" s="81">
        <v>2.5</v>
      </c>
      <c r="LC18" s="81">
        <v>3.0</v>
      </c>
      <c r="LD18" s="81">
        <v>49.0</v>
      </c>
      <c r="LE18" s="81">
        <v>47.0</v>
      </c>
      <c r="LF18" s="81">
        <v>126.0</v>
      </c>
      <c r="LG18" s="81">
        <v>32.0</v>
      </c>
      <c r="LH18" s="81">
        <v>371.0</v>
      </c>
      <c r="LI18" s="81">
        <v>18.2</v>
      </c>
      <c r="LJ18" s="81">
        <v>5.0</v>
      </c>
      <c r="LK18" s="81">
        <v>5.0</v>
      </c>
      <c r="LL18" s="81">
        <v>49.0</v>
      </c>
      <c r="LM18" s="81">
        <v>47.0</v>
      </c>
      <c r="LN18" s="89"/>
      <c r="LO18" s="82">
        <v>340.0</v>
      </c>
      <c r="LP18" s="82">
        <v>250.0</v>
      </c>
      <c r="LQ18" s="82">
        <v>130.0</v>
      </c>
      <c r="LR18" s="82">
        <v>71.0</v>
      </c>
      <c r="LS18" s="82">
        <v>330.0</v>
      </c>
      <c r="LT18" s="83">
        <v>62.0</v>
      </c>
      <c r="LU18" s="83">
        <v>13.8</v>
      </c>
      <c r="LV18" s="83">
        <v>139.0</v>
      </c>
      <c r="LW18" s="83">
        <v>117.0</v>
      </c>
      <c r="LX18" s="83">
        <v>49.0</v>
      </c>
      <c r="LY18" s="83">
        <v>45.0</v>
      </c>
      <c r="LZ18" s="83">
        <v>10.0</v>
      </c>
      <c r="MA18" s="83">
        <v>68.0</v>
      </c>
      <c r="MB18" s="83">
        <v>10.8</v>
      </c>
      <c r="MC18" s="83">
        <v>137.0</v>
      </c>
      <c r="MD18" s="83">
        <v>133.0</v>
      </c>
      <c r="ME18" s="83">
        <v>51.0</v>
      </c>
      <c r="MF18" s="83">
        <v>45.0</v>
      </c>
      <c r="MG18" s="83">
        <v>8.0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3">
        <v>40.0</v>
      </c>
      <c r="MM18" s="83">
        <v>38.0</v>
      </c>
      <c r="MN18" s="83">
        <v>5.0</v>
      </c>
      <c r="MO18" s="86"/>
      <c r="MP18" s="87"/>
      <c r="MQ18" s="87"/>
      <c r="MR18" s="87"/>
      <c r="MS18" s="87"/>
      <c r="MT18" s="83">
        <v>13.0</v>
      </c>
      <c r="MU18" s="83">
        <v>4.0</v>
      </c>
      <c r="MV18" s="83">
        <v>223.0</v>
      </c>
      <c r="MW18" s="83">
        <v>36.0</v>
      </c>
      <c r="MX18" s="83">
        <v>32.0</v>
      </c>
      <c r="MY18" s="88" t="s">
        <v>96</v>
      </c>
      <c r="MZ18" s="83">
        <v>5.0</v>
      </c>
      <c r="NA18" s="87"/>
      <c r="NB18" s="83">
        <v>14.0</v>
      </c>
      <c r="NC18" s="83">
        <v>4.5</v>
      </c>
      <c r="ND18" s="83">
        <v>252.0</v>
      </c>
      <c r="NE18" s="83">
        <v>34.0</v>
      </c>
      <c r="NF18" s="83">
        <v>42.0</v>
      </c>
      <c r="NG18" s="83">
        <v>42.0</v>
      </c>
      <c r="NH18" s="83">
        <v>6.0</v>
      </c>
      <c r="NI18" s="88"/>
      <c r="NJ18" s="88" t="s">
        <v>95</v>
      </c>
      <c r="NK18" s="88" t="s">
        <v>95</v>
      </c>
      <c r="NL18" s="88" t="s">
        <v>95</v>
      </c>
      <c r="NM18" s="88" t="s">
        <v>95</v>
      </c>
      <c r="NN18" s="83">
        <v>48.0</v>
      </c>
      <c r="NO18" s="83">
        <v>46.0</v>
      </c>
      <c r="NP18" s="83">
        <v>4.0</v>
      </c>
    </row>
    <row r="19" ht="14.25" customHeight="1">
      <c r="A19" s="49">
        <v>0.25</v>
      </c>
      <c r="B19" s="50"/>
      <c r="C19" s="51">
        <v>50.36</v>
      </c>
      <c r="D19" s="52">
        <v>339.0</v>
      </c>
      <c r="E19" s="53">
        <v>135.0</v>
      </c>
      <c r="F19" s="53">
        <v>145.0</v>
      </c>
      <c r="G19" s="53">
        <v>31.4</v>
      </c>
      <c r="H19" s="54"/>
      <c r="I19" s="53">
        <v>6.0</v>
      </c>
      <c r="J19" s="53">
        <v>49.0</v>
      </c>
      <c r="K19" s="53">
        <v>48.0</v>
      </c>
      <c r="L19" s="53">
        <v>140.0</v>
      </c>
      <c r="M19" s="53">
        <v>133.0</v>
      </c>
      <c r="N19" s="55">
        <v>32.6</v>
      </c>
      <c r="O19" s="53"/>
      <c r="P19" s="53">
        <v>6.0</v>
      </c>
      <c r="Q19" s="53">
        <v>54.0</v>
      </c>
      <c r="R19" s="53">
        <v>48.0</v>
      </c>
      <c r="S19" s="55">
        <v>344.9</v>
      </c>
      <c r="T19" s="53">
        <v>181.1</v>
      </c>
      <c r="U19" s="55">
        <v>97.5</v>
      </c>
      <c r="V19" s="54"/>
      <c r="W19" s="55">
        <v>378.1</v>
      </c>
      <c r="X19" s="55">
        <v>148.5</v>
      </c>
      <c r="Y19" s="53">
        <v>63.1</v>
      </c>
      <c r="Z19" s="54"/>
      <c r="AA19" s="55">
        <v>345.1</v>
      </c>
      <c r="AB19" s="53">
        <v>341.3</v>
      </c>
      <c r="AC19" s="53">
        <v>222.6</v>
      </c>
      <c r="AD19" s="54"/>
      <c r="AE19" s="53">
        <v>344.7</v>
      </c>
      <c r="AF19" s="55">
        <v>381.3</v>
      </c>
      <c r="AG19" s="55">
        <v>201.6</v>
      </c>
      <c r="AH19" s="54"/>
      <c r="AI19" s="53">
        <v>350.7</v>
      </c>
      <c r="AJ19" s="55">
        <v>345.2</v>
      </c>
      <c r="AK19" s="55">
        <v>219.2</v>
      </c>
      <c r="AL19" s="54"/>
      <c r="AM19" s="53">
        <v>343.2</v>
      </c>
      <c r="AN19" s="55">
        <v>358.2</v>
      </c>
      <c r="AO19" s="55">
        <v>203.5</v>
      </c>
      <c r="AP19" s="54"/>
      <c r="AQ19" s="54">
        <f t="shared" ref="AQ19:AS19" si="12">E19</f>
        <v>135</v>
      </c>
      <c r="AR19" s="54">
        <f t="shared" si="12"/>
        <v>145</v>
      </c>
      <c r="AS19" s="56">
        <f t="shared" si="12"/>
        <v>31.4</v>
      </c>
      <c r="AT19" s="54"/>
      <c r="AU19" s="54">
        <f t="shared" ref="AU19:AW19" si="13">L19</f>
        <v>140</v>
      </c>
      <c r="AV19" s="54">
        <f t="shared" si="13"/>
        <v>133</v>
      </c>
      <c r="AW19" s="56">
        <f t="shared" si="13"/>
        <v>32.6</v>
      </c>
      <c r="AX19" s="54"/>
      <c r="AY19" s="54">
        <f t="shared" si="5"/>
        <v>135</v>
      </c>
      <c r="AZ19" s="54"/>
      <c r="BA19" s="54"/>
      <c r="BB19" s="54"/>
      <c r="BC19" s="89"/>
      <c r="BD19" s="54"/>
      <c r="BE19" s="53">
        <v>32.0</v>
      </c>
      <c r="BF19" s="53">
        <v>148.0</v>
      </c>
      <c r="BG19" s="53">
        <v>7.3</v>
      </c>
      <c r="BH19" s="54"/>
      <c r="BI19" s="53">
        <v>22.0</v>
      </c>
      <c r="BJ19" s="53">
        <v>85.0</v>
      </c>
      <c r="BK19" s="53">
        <v>56.0</v>
      </c>
      <c r="BL19" s="89"/>
      <c r="BM19" s="58">
        <v>344.0</v>
      </c>
      <c r="BN19" s="58">
        <v>146.0</v>
      </c>
      <c r="BO19" s="58">
        <v>226.0</v>
      </c>
      <c r="BP19" s="58">
        <v>11.3</v>
      </c>
      <c r="BQ19" s="59"/>
      <c r="BR19" s="58">
        <v>6.0</v>
      </c>
      <c r="BS19" s="58">
        <v>59.0</v>
      </c>
      <c r="BT19" s="58">
        <v>57.0</v>
      </c>
      <c r="BU19" s="58">
        <v>344.0</v>
      </c>
      <c r="BV19" s="58">
        <v>355.0</v>
      </c>
      <c r="BW19" s="58">
        <v>205.0</v>
      </c>
      <c r="BX19" s="58">
        <v>28.0</v>
      </c>
      <c r="BY19" s="58">
        <v>336.0</v>
      </c>
      <c r="BZ19" s="58">
        <v>371.0</v>
      </c>
      <c r="CA19" s="58">
        <v>206.0</v>
      </c>
      <c r="CB19" s="58">
        <v>24.0</v>
      </c>
      <c r="CC19" s="58">
        <v>344.0</v>
      </c>
      <c r="CD19" s="58">
        <v>254.0</v>
      </c>
      <c r="CE19" s="58">
        <v>146.0</v>
      </c>
      <c r="CF19" s="58">
        <v>4.0</v>
      </c>
      <c r="CG19" s="58">
        <v>337.0</v>
      </c>
      <c r="CH19" s="58">
        <v>261.0</v>
      </c>
      <c r="CI19" s="58">
        <v>145.0</v>
      </c>
      <c r="CJ19" s="58">
        <v>5.0</v>
      </c>
      <c r="CK19" s="58">
        <v>350.0</v>
      </c>
      <c r="CL19" s="58">
        <v>151.0</v>
      </c>
      <c r="CM19" s="58">
        <v>100.0</v>
      </c>
      <c r="CN19" s="58">
        <v>4.0</v>
      </c>
      <c r="CO19" s="58">
        <v>334.0</v>
      </c>
      <c r="CP19" s="58">
        <v>308.0</v>
      </c>
      <c r="CQ19" s="58">
        <v>152.0</v>
      </c>
      <c r="CR19" s="58">
        <v>5.0</v>
      </c>
      <c r="CS19" s="58">
        <v>337.0</v>
      </c>
      <c r="CT19" s="58">
        <v>311.0</v>
      </c>
      <c r="CU19" s="58">
        <v>183.0</v>
      </c>
      <c r="CV19" s="58">
        <v>103.0</v>
      </c>
      <c r="CW19" s="58">
        <v>341.0</v>
      </c>
      <c r="CX19" s="58">
        <v>193.0</v>
      </c>
      <c r="CY19" s="58">
        <v>86.0</v>
      </c>
      <c r="CZ19" s="58">
        <v>57.0</v>
      </c>
      <c r="DA19" s="58">
        <v>341.0</v>
      </c>
      <c r="DB19" s="58">
        <v>199.0</v>
      </c>
      <c r="DC19" s="58">
        <v>88.0</v>
      </c>
      <c r="DD19" s="58">
        <v>61.0</v>
      </c>
      <c r="DE19" s="58">
        <v>146.0</v>
      </c>
      <c r="DF19" s="58">
        <v>35.0</v>
      </c>
      <c r="DG19" s="58">
        <v>226.0</v>
      </c>
      <c r="DH19" s="58">
        <v>11.3</v>
      </c>
      <c r="DI19" s="59"/>
      <c r="DJ19" s="58">
        <v>7.0</v>
      </c>
      <c r="DK19" s="58">
        <v>58.0</v>
      </c>
      <c r="DL19" s="58">
        <v>54.0</v>
      </c>
      <c r="DM19" s="89"/>
      <c r="DN19" s="61">
        <v>341.0</v>
      </c>
      <c r="DO19" s="61">
        <v>141.0</v>
      </c>
      <c r="DP19" s="61">
        <v>34.64</v>
      </c>
      <c r="DQ19" s="61">
        <v>19.81</v>
      </c>
      <c r="DR19" s="61">
        <v>3.98</v>
      </c>
      <c r="DS19" s="61">
        <v>8.0</v>
      </c>
      <c r="DT19" s="61">
        <v>39.0</v>
      </c>
      <c r="DU19" s="61">
        <v>40.4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342.0</v>
      </c>
      <c r="EF19" s="63">
        <v>137.0</v>
      </c>
      <c r="EG19" s="63">
        <v>53.0</v>
      </c>
      <c r="EH19" s="63">
        <v>2.2</v>
      </c>
      <c r="EI19" s="64"/>
      <c r="EJ19" s="63">
        <v>9.0</v>
      </c>
      <c r="EK19" s="63">
        <v>44.0</v>
      </c>
      <c r="EL19" s="63">
        <v>48.0</v>
      </c>
      <c r="EM19" s="63">
        <v>137.0</v>
      </c>
      <c r="EN19" s="63">
        <v>121.0</v>
      </c>
      <c r="EO19" s="63">
        <v>5.2</v>
      </c>
      <c r="EP19" s="64"/>
      <c r="EQ19" s="63">
        <v>9.0</v>
      </c>
      <c r="ER19" s="63">
        <v>45.0</v>
      </c>
      <c r="ES19" s="63">
        <v>48.0</v>
      </c>
      <c r="ET19" s="63">
        <v>342.0</v>
      </c>
      <c r="EU19" s="63">
        <v>236.0</v>
      </c>
      <c r="EV19" s="63">
        <v>138.3</v>
      </c>
      <c r="EW19" s="63">
        <v>-10.0</v>
      </c>
      <c r="EX19" s="63">
        <v>342.0</v>
      </c>
      <c r="EY19" s="63">
        <v>0.0</v>
      </c>
      <c r="EZ19" s="63">
        <v>0.0</v>
      </c>
      <c r="FA19" s="63">
        <v>0.0</v>
      </c>
      <c r="FB19" s="63">
        <v>341.0</v>
      </c>
      <c r="FC19" s="63">
        <v>236.0</v>
      </c>
      <c r="FD19" s="63">
        <v>137.7</v>
      </c>
      <c r="FE19" s="63">
        <v>-4.5</v>
      </c>
      <c r="FF19" s="63">
        <v>341.0</v>
      </c>
      <c r="FG19" s="63">
        <v>0.0</v>
      </c>
      <c r="FH19" s="63">
        <v>0.0</v>
      </c>
      <c r="FI19" s="63">
        <v>0.0</v>
      </c>
      <c r="FJ19" s="63">
        <v>340.0</v>
      </c>
      <c r="FK19" s="63">
        <v>221.0</v>
      </c>
      <c r="FL19" s="63">
        <v>128.7</v>
      </c>
      <c r="FM19" s="64"/>
      <c r="FN19" s="63">
        <v>342.0</v>
      </c>
      <c r="FO19" s="63">
        <v>202.0</v>
      </c>
      <c r="FP19" s="63">
        <v>128.7</v>
      </c>
      <c r="FQ19" s="63">
        <v>2.3</v>
      </c>
      <c r="FR19" s="63">
        <v>137.0</v>
      </c>
      <c r="FS19" s="63">
        <v>87.0</v>
      </c>
      <c r="FT19" s="63">
        <v>17.21</v>
      </c>
      <c r="FU19" s="64"/>
      <c r="FV19" s="63">
        <v>137.0</v>
      </c>
      <c r="FW19" s="64"/>
      <c r="FX19" s="64"/>
      <c r="FY19" s="64"/>
      <c r="FZ19" s="89"/>
      <c r="GA19" s="65">
        <v>343.0</v>
      </c>
      <c r="GB19" s="66">
        <v>313.89</v>
      </c>
      <c r="GC19" s="66">
        <v>196.99</v>
      </c>
      <c r="GD19" s="66">
        <v>11.14</v>
      </c>
      <c r="GE19" s="66">
        <v>343.0</v>
      </c>
      <c r="GF19" s="66">
        <v>322.21</v>
      </c>
      <c r="GG19" s="66">
        <v>194.9</v>
      </c>
      <c r="GH19" s="66">
        <v>13.82</v>
      </c>
      <c r="GI19" s="66">
        <v>343.0</v>
      </c>
      <c r="GJ19" s="66">
        <v>219.96</v>
      </c>
      <c r="GK19" s="66">
        <v>-128.82</v>
      </c>
      <c r="GL19" s="66">
        <v>-7.2</v>
      </c>
      <c r="GM19" s="66">
        <v>343.0</v>
      </c>
      <c r="GN19" s="66">
        <v>202.08</v>
      </c>
      <c r="GO19" s="66">
        <v>-128.82</v>
      </c>
      <c r="GP19" s="66">
        <v>-13.9</v>
      </c>
      <c r="GQ19" s="66">
        <v>343.0</v>
      </c>
      <c r="GR19" s="66">
        <v>105.19</v>
      </c>
      <c r="GS19" s="66">
        <v>-66.42</v>
      </c>
      <c r="GT19" s="66">
        <v>0.0</v>
      </c>
      <c r="GU19" s="66">
        <v>343.0</v>
      </c>
      <c r="GV19" s="66">
        <v>113.21</v>
      </c>
      <c r="GW19" s="66">
        <v>-66.0</v>
      </c>
      <c r="GX19" s="66">
        <v>0.0</v>
      </c>
      <c r="GY19" s="89"/>
      <c r="GZ19" s="97" t="s">
        <v>91</v>
      </c>
      <c r="HA19" s="97" t="s">
        <v>92</v>
      </c>
      <c r="HB19" s="98">
        <v>129.0</v>
      </c>
      <c r="HC19" s="98">
        <v>6.45</v>
      </c>
      <c r="HD19" s="98">
        <v>2.58</v>
      </c>
      <c r="HE19" s="98">
        <v>8.0</v>
      </c>
      <c r="HF19" s="99">
        <v>59.0</v>
      </c>
      <c r="HG19" s="99">
        <v>56.0</v>
      </c>
      <c r="HH19" s="97" t="s">
        <v>91</v>
      </c>
      <c r="HI19" s="97" t="s">
        <v>92</v>
      </c>
      <c r="HJ19" s="98">
        <v>317.0</v>
      </c>
      <c r="HK19" s="98">
        <v>15.85</v>
      </c>
      <c r="HL19" s="98">
        <v>6.34</v>
      </c>
      <c r="HM19" s="98">
        <v>5.0</v>
      </c>
      <c r="HN19" s="99">
        <v>58.0</v>
      </c>
      <c r="HO19" s="99">
        <v>58.0</v>
      </c>
      <c r="HP19" s="97" t="s">
        <v>91</v>
      </c>
      <c r="HQ19" s="97" t="s">
        <v>92</v>
      </c>
      <c r="HR19" s="98">
        <v>290.0</v>
      </c>
      <c r="HS19" s="98">
        <v>14.5</v>
      </c>
      <c r="HT19" s="98">
        <v>7.25</v>
      </c>
      <c r="HU19" s="99">
        <v>7.0</v>
      </c>
      <c r="HV19" s="99">
        <v>55.0</v>
      </c>
      <c r="HW19" s="99">
        <v>55.0</v>
      </c>
      <c r="HX19" s="89"/>
      <c r="HY19" s="72">
        <v>135.0</v>
      </c>
      <c r="HZ19" s="72">
        <v>33.0</v>
      </c>
      <c r="IA19" s="72">
        <v>108.0</v>
      </c>
      <c r="IB19" s="72">
        <v>5.4</v>
      </c>
      <c r="IC19" s="73"/>
      <c r="ID19" s="72">
        <v>2.0</v>
      </c>
      <c r="IE19" s="72">
        <v>62.0</v>
      </c>
      <c r="IF19" s="72">
        <v>42.0</v>
      </c>
      <c r="IG19" s="89"/>
      <c r="IH19" s="74">
        <v>138.0</v>
      </c>
      <c r="II19" s="74">
        <v>32.0</v>
      </c>
      <c r="IJ19" s="74">
        <v>249.0</v>
      </c>
      <c r="IK19" s="74">
        <v>12.6</v>
      </c>
      <c r="IL19" s="74">
        <v>13.5</v>
      </c>
      <c r="IM19" s="74">
        <v>4.0</v>
      </c>
      <c r="IN19" s="74">
        <v>44.0</v>
      </c>
      <c r="IO19" s="74">
        <v>43.0</v>
      </c>
      <c r="IP19" s="74">
        <v>138.0</v>
      </c>
      <c r="IQ19" s="74">
        <v>33.5</v>
      </c>
      <c r="IR19" s="74">
        <v>121.0</v>
      </c>
      <c r="IS19" s="74">
        <v>6.3</v>
      </c>
      <c r="IT19" s="74">
        <v>6.9</v>
      </c>
      <c r="IU19" s="74">
        <v>12.0</v>
      </c>
      <c r="IV19" s="74">
        <v>46.0</v>
      </c>
      <c r="IW19" s="74">
        <v>45.0</v>
      </c>
      <c r="IX19" s="89"/>
      <c r="IY19" s="76">
        <v>140.24</v>
      </c>
      <c r="IZ19" s="76">
        <v>35.1</v>
      </c>
      <c r="JA19" s="76">
        <v>414.0</v>
      </c>
      <c r="JB19" s="76">
        <v>20.7</v>
      </c>
      <c r="JC19" s="76">
        <v>6.41</v>
      </c>
      <c r="JD19" s="76">
        <v>3.0</v>
      </c>
      <c r="JE19" s="76">
        <v>58.5</v>
      </c>
      <c r="JF19" s="76">
        <v>44.22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32.5</v>
      </c>
      <c r="JR19" s="78">
        <v>0.0</v>
      </c>
      <c r="JS19" s="78">
        <v>0.0</v>
      </c>
      <c r="JT19" s="78">
        <v>0.0</v>
      </c>
      <c r="JU19" s="78">
        <v>2.0</v>
      </c>
      <c r="JV19" s="78">
        <v>36.0</v>
      </c>
      <c r="JW19" s="78">
        <v>36.0</v>
      </c>
      <c r="JX19" s="78">
        <v>137.0</v>
      </c>
      <c r="JY19" s="78">
        <v>34.2</v>
      </c>
      <c r="JZ19" s="78">
        <v>114.0</v>
      </c>
      <c r="KA19" s="78">
        <v>6.2</v>
      </c>
      <c r="KB19" s="78">
        <v>2.3</v>
      </c>
      <c r="KC19" s="78">
        <v>2.0</v>
      </c>
      <c r="KD19" s="78">
        <v>42.0</v>
      </c>
      <c r="KE19" s="78">
        <v>42.0</v>
      </c>
      <c r="KF19" s="89"/>
      <c r="KG19" s="79" t="s">
        <v>94</v>
      </c>
      <c r="KH19" s="79" t="s">
        <v>94</v>
      </c>
      <c r="KI19" s="79" t="s">
        <v>94</v>
      </c>
      <c r="KJ19" s="79" t="s">
        <v>94</v>
      </c>
      <c r="KK19" s="80"/>
      <c r="KL19" s="79">
        <v>1.0</v>
      </c>
      <c r="KM19" s="79" t="s">
        <v>104</v>
      </c>
      <c r="KN19" s="79" t="s">
        <v>104</v>
      </c>
      <c r="KO19" s="79">
        <v>138.0</v>
      </c>
      <c r="KP19" s="79">
        <v>34.0</v>
      </c>
      <c r="KQ19" s="79">
        <v>104.0</v>
      </c>
      <c r="KR19" s="79">
        <v>5.6</v>
      </c>
      <c r="KS19" s="80"/>
      <c r="KT19" s="79">
        <v>1.0</v>
      </c>
      <c r="KU19" s="79">
        <v>42.0</v>
      </c>
      <c r="KV19" s="79">
        <v>40.0</v>
      </c>
      <c r="KW19" s="89"/>
      <c r="KX19" s="81">
        <v>122.0</v>
      </c>
      <c r="KY19" s="81">
        <v>32.0</v>
      </c>
      <c r="KZ19" s="81">
        <v>163.0</v>
      </c>
      <c r="LA19" s="81">
        <v>8.0</v>
      </c>
      <c r="LB19" s="81">
        <v>2.5</v>
      </c>
      <c r="LC19" s="81">
        <v>3.0</v>
      </c>
      <c r="LD19" s="81">
        <v>49.0</v>
      </c>
      <c r="LE19" s="81">
        <v>47.0</v>
      </c>
      <c r="LF19" s="81">
        <v>122.0</v>
      </c>
      <c r="LG19" s="81">
        <v>32.0</v>
      </c>
      <c r="LH19" s="81">
        <v>386.0</v>
      </c>
      <c r="LI19" s="81">
        <v>18.9</v>
      </c>
      <c r="LJ19" s="81">
        <v>5.0</v>
      </c>
      <c r="LK19" s="81">
        <v>5.0</v>
      </c>
      <c r="LL19" s="81">
        <v>49.0</v>
      </c>
      <c r="LM19" s="81">
        <v>47.0</v>
      </c>
      <c r="LN19" s="89"/>
      <c r="LO19" s="82">
        <v>339.0</v>
      </c>
      <c r="LP19" s="82">
        <v>255.0</v>
      </c>
      <c r="LQ19" s="82">
        <v>129.0</v>
      </c>
      <c r="LR19" s="82">
        <v>70.0</v>
      </c>
      <c r="LS19" s="82">
        <v>330.0</v>
      </c>
      <c r="LT19" s="83">
        <v>63.0</v>
      </c>
      <c r="LU19" s="83">
        <v>15.8</v>
      </c>
      <c r="LV19" s="83">
        <v>138.0</v>
      </c>
      <c r="LW19" s="83">
        <v>125.0</v>
      </c>
      <c r="LX19" s="83">
        <v>49.0</v>
      </c>
      <c r="LY19" s="83">
        <v>45.0</v>
      </c>
      <c r="LZ19" s="83">
        <v>10.0</v>
      </c>
      <c r="MA19" s="83">
        <v>66.0</v>
      </c>
      <c r="MB19" s="83">
        <v>11.5</v>
      </c>
      <c r="MC19" s="83">
        <v>136.0</v>
      </c>
      <c r="MD19" s="83">
        <v>130.0</v>
      </c>
      <c r="ME19" s="83">
        <v>51.0</v>
      </c>
      <c r="MF19" s="83">
        <v>45.0</v>
      </c>
      <c r="MG19" s="83">
        <v>8.0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3">
        <v>40.0</v>
      </c>
      <c r="MM19" s="83">
        <v>38.0</v>
      </c>
      <c r="MN19" s="83">
        <v>5.0</v>
      </c>
      <c r="MO19" s="86"/>
      <c r="MP19" s="87"/>
      <c r="MQ19" s="87"/>
      <c r="MR19" s="87"/>
      <c r="MS19" s="87"/>
      <c r="MT19" s="83">
        <v>14.8</v>
      </c>
      <c r="MU19" s="83">
        <v>5.0</v>
      </c>
      <c r="MV19" s="83">
        <v>256.0</v>
      </c>
      <c r="MW19" s="83">
        <v>36.0</v>
      </c>
      <c r="MX19" s="83">
        <v>32.0</v>
      </c>
      <c r="MY19" s="88" t="s">
        <v>96</v>
      </c>
      <c r="MZ19" s="83">
        <v>5.0</v>
      </c>
      <c r="NA19" s="87"/>
      <c r="NB19" s="83">
        <v>14.7</v>
      </c>
      <c r="NC19" s="83">
        <v>4.4</v>
      </c>
      <c r="ND19" s="83">
        <v>262.0</v>
      </c>
      <c r="NE19" s="83">
        <v>34.0</v>
      </c>
      <c r="NF19" s="83">
        <v>42.0</v>
      </c>
      <c r="NG19" s="83">
        <v>42.0</v>
      </c>
      <c r="NH19" s="83">
        <v>6.0</v>
      </c>
      <c r="NI19" s="88"/>
      <c r="NJ19" s="88" t="s">
        <v>95</v>
      </c>
      <c r="NK19" s="88" t="s">
        <v>95</v>
      </c>
      <c r="NL19" s="88" t="s">
        <v>95</v>
      </c>
      <c r="NM19" s="88" t="s">
        <v>95</v>
      </c>
      <c r="NN19" s="83">
        <v>48.0</v>
      </c>
      <c r="NO19" s="83">
        <v>46.0</v>
      </c>
      <c r="NP19" s="83">
        <v>4.0</v>
      </c>
    </row>
    <row r="20" ht="14.25" customHeight="1">
      <c r="A20" s="49">
        <v>0.291666666666667</v>
      </c>
      <c r="B20" s="50"/>
      <c r="C20" s="51">
        <v>50.32</v>
      </c>
      <c r="D20" s="52">
        <v>340.0</v>
      </c>
      <c r="E20" s="53">
        <v>135.0</v>
      </c>
      <c r="F20" s="53">
        <v>128.0</v>
      </c>
      <c r="G20" s="53">
        <v>27.8</v>
      </c>
      <c r="H20" s="54"/>
      <c r="I20" s="53">
        <v>6.0</v>
      </c>
      <c r="J20" s="53">
        <v>48.0</v>
      </c>
      <c r="K20" s="53">
        <v>48.0</v>
      </c>
      <c r="L20" s="53">
        <v>139.0</v>
      </c>
      <c r="M20" s="53">
        <v>182.0</v>
      </c>
      <c r="N20" s="55">
        <v>43.1</v>
      </c>
      <c r="O20" s="54"/>
      <c r="P20" s="53">
        <v>6.0</v>
      </c>
      <c r="Q20" s="53">
        <v>56.0</v>
      </c>
      <c r="R20" s="53">
        <v>49.0</v>
      </c>
      <c r="S20" s="55">
        <v>343.5</v>
      </c>
      <c r="T20" s="53">
        <v>193.5</v>
      </c>
      <c r="U20" s="55">
        <v>109.4</v>
      </c>
      <c r="V20" s="54"/>
      <c r="W20" s="55">
        <v>377.1</v>
      </c>
      <c r="X20" s="55">
        <v>147.5</v>
      </c>
      <c r="Y20" s="53">
        <v>63.8</v>
      </c>
      <c r="Z20" s="54"/>
      <c r="AA20" s="55">
        <v>344.0</v>
      </c>
      <c r="AB20" s="53">
        <v>341.5</v>
      </c>
      <c r="AC20" s="53">
        <v>222.5</v>
      </c>
      <c r="AD20" s="54"/>
      <c r="AE20" s="53">
        <v>343.7</v>
      </c>
      <c r="AF20" s="55">
        <v>380.5</v>
      </c>
      <c r="AG20" s="55">
        <v>201.1</v>
      </c>
      <c r="AH20" s="54"/>
      <c r="AI20" s="53">
        <v>349.8</v>
      </c>
      <c r="AJ20" s="55">
        <v>383.1</v>
      </c>
      <c r="AK20" s="55">
        <v>238.5</v>
      </c>
      <c r="AL20" s="54"/>
      <c r="AM20" s="53">
        <v>341.8</v>
      </c>
      <c r="AN20" s="55">
        <v>406.7</v>
      </c>
      <c r="AO20" s="55">
        <v>229.8</v>
      </c>
      <c r="AP20" s="54"/>
      <c r="AQ20" s="54">
        <f t="shared" ref="AQ20:AS20" si="14">E20</f>
        <v>135</v>
      </c>
      <c r="AR20" s="54">
        <f t="shared" si="14"/>
        <v>128</v>
      </c>
      <c r="AS20" s="56">
        <f t="shared" si="14"/>
        <v>27.8</v>
      </c>
      <c r="AT20" s="54"/>
      <c r="AU20" s="54">
        <f t="shared" ref="AU20:AW20" si="15">L20</f>
        <v>139</v>
      </c>
      <c r="AV20" s="54">
        <f t="shared" si="15"/>
        <v>182</v>
      </c>
      <c r="AW20" s="56">
        <f t="shared" si="15"/>
        <v>43.1</v>
      </c>
      <c r="AX20" s="54"/>
      <c r="AY20" s="54">
        <f t="shared" si="5"/>
        <v>135</v>
      </c>
      <c r="AZ20" s="54"/>
      <c r="BA20" s="54"/>
      <c r="BB20" s="54"/>
      <c r="BC20" s="89"/>
      <c r="BD20" s="54"/>
      <c r="BE20" s="53">
        <v>32.0</v>
      </c>
      <c r="BF20" s="53">
        <v>137.0</v>
      </c>
      <c r="BG20" s="53">
        <v>6.8</v>
      </c>
      <c r="BH20" s="54"/>
      <c r="BI20" s="53">
        <v>22.0</v>
      </c>
      <c r="BJ20" s="53">
        <v>85.0</v>
      </c>
      <c r="BK20" s="53">
        <v>56.0</v>
      </c>
      <c r="BL20" s="89"/>
      <c r="BM20" s="58">
        <v>344.0</v>
      </c>
      <c r="BN20" s="58">
        <v>146.0</v>
      </c>
      <c r="BO20" s="58">
        <v>211.0</v>
      </c>
      <c r="BP20" s="58">
        <v>10.3</v>
      </c>
      <c r="BQ20" s="59"/>
      <c r="BR20" s="58">
        <v>6.0</v>
      </c>
      <c r="BS20" s="58">
        <v>58.0</v>
      </c>
      <c r="BT20" s="58">
        <v>56.0</v>
      </c>
      <c r="BU20" s="58">
        <v>344.0</v>
      </c>
      <c r="BV20" s="58">
        <v>347.0</v>
      </c>
      <c r="BW20" s="58">
        <v>205.0</v>
      </c>
      <c r="BX20" s="58">
        <v>24.0</v>
      </c>
      <c r="BY20" s="58">
        <v>336.0</v>
      </c>
      <c r="BZ20" s="58">
        <v>370.0</v>
      </c>
      <c r="CA20" s="58">
        <v>205.0</v>
      </c>
      <c r="CB20" s="58">
        <v>23.0</v>
      </c>
      <c r="CC20" s="58">
        <v>343.0</v>
      </c>
      <c r="CD20" s="58">
        <v>272.0</v>
      </c>
      <c r="CE20" s="58">
        <v>154.0</v>
      </c>
      <c r="CF20" s="58">
        <v>8.0</v>
      </c>
      <c r="CG20" s="58">
        <v>336.0</v>
      </c>
      <c r="CH20" s="58">
        <v>275.0</v>
      </c>
      <c r="CI20" s="58">
        <v>153.0</v>
      </c>
      <c r="CJ20" s="58">
        <v>9.0</v>
      </c>
      <c r="CK20" s="58">
        <v>350.0</v>
      </c>
      <c r="CL20" s="58">
        <v>152.0</v>
      </c>
      <c r="CM20" s="58">
        <v>101.0</v>
      </c>
      <c r="CN20" s="58">
        <v>1.0</v>
      </c>
      <c r="CO20" s="58">
        <v>333.0</v>
      </c>
      <c r="CP20" s="58">
        <v>314.0</v>
      </c>
      <c r="CQ20" s="58">
        <v>154.0</v>
      </c>
      <c r="CR20" s="58">
        <v>4.0</v>
      </c>
      <c r="CS20" s="58">
        <v>337.0</v>
      </c>
      <c r="CT20" s="58">
        <v>305.0</v>
      </c>
      <c r="CU20" s="58">
        <v>181.0</v>
      </c>
      <c r="CV20" s="58">
        <v>100.0</v>
      </c>
      <c r="CW20" s="58">
        <v>341.0</v>
      </c>
      <c r="CX20" s="58">
        <v>204.0</v>
      </c>
      <c r="CY20" s="58">
        <v>98.0</v>
      </c>
      <c r="CZ20" s="58">
        <v>58.0</v>
      </c>
      <c r="DA20" s="58">
        <v>326.0</v>
      </c>
      <c r="DB20" s="58">
        <v>211.0</v>
      </c>
      <c r="DC20" s="58">
        <v>99.0</v>
      </c>
      <c r="DD20" s="58">
        <v>56.0</v>
      </c>
      <c r="DE20" s="58">
        <v>146.0</v>
      </c>
      <c r="DF20" s="58">
        <v>35.0</v>
      </c>
      <c r="DG20" s="58">
        <v>211.0</v>
      </c>
      <c r="DH20" s="58">
        <v>10.3</v>
      </c>
      <c r="DI20" s="59"/>
      <c r="DJ20" s="58">
        <v>7.0</v>
      </c>
      <c r="DK20" s="58">
        <v>59.0</v>
      </c>
      <c r="DL20" s="58">
        <v>54.0</v>
      </c>
      <c r="DM20" s="89"/>
      <c r="DN20" s="61">
        <v>343.0</v>
      </c>
      <c r="DO20" s="61">
        <v>141.0</v>
      </c>
      <c r="DP20" s="61">
        <v>35.13</v>
      </c>
      <c r="DQ20" s="61">
        <v>20.05</v>
      </c>
      <c r="DR20" s="61">
        <v>4.33</v>
      </c>
      <c r="DS20" s="61">
        <v>8.0</v>
      </c>
      <c r="DT20" s="61">
        <v>38.0</v>
      </c>
      <c r="DU20" s="61">
        <v>43.8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137.0</v>
      </c>
      <c r="EG20" s="63">
        <v>55.0</v>
      </c>
      <c r="EH20" s="63">
        <v>2.4</v>
      </c>
      <c r="EI20" s="64"/>
      <c r="EJ20" s="63">
        <v>9.0</v>
      </c>
      <c r="EK20" s="63">
        <v>45.0</v>
      </c>
      <c r="EL20" s="63">
        <v>48.0</v>
      </c>
      <c r="EM20" s="63">
        <v>137.0</v>
      </c>
      <c r="EN20" s="63">
        <v>114.0</v>
      </c>
      <c r="EO20" s="63">
        <v>4.8</v>
      </c>
      <c r="EP20" s="64"/>
      <c r="EQ20" s="63">
        <v>9.0</v>
      </c>
      <c r="ER20" s="63">
        <v>45.0</v>
      </c>
      <c r="ES20" s="63">
        <v>48.0</v>
      </c>
      <c r="ET20" s="63">
        <v>342.0</v>
      </c>
      <c r="EU20" s="63">
        <v>237.0</v>
      </c>
      <c r="EV20" s="63">
        <v>138.3</v>
      </c>
      <c r="EW20" s="63">
        <v>-10.4</v>
      </c>
      <c r="EX20" s="63">
        <v>341.0</v>
      </c>
      <c r="EY20" s="63">
        <v>0.0</v>
      </c>
      <c r="EZ20" s="63">
        <v>0.0</v>
      </c>
      <c r="FA20" s="63">
        <v>0.0</v>
      </c>
      <c r="FB20" s="63">
        <v>340.0</v>
      </c>
      <c r="FC20" s="63">
        <v>237.0</v>
      </c>
      <c r="FD20" s="63">
        <v>137.8</v>
      </c>
      <c r="FE20" s="63">
        <v>-6.9</v>
      </c>
      <c r="FF20" s="63">
        <v>341.0</v>
      </c>
      <c r="FG20" s="63">
        <v>0.0</v>
      </c>
      <c r="FH20" s="63">
        <v>0.0</v>
      </c>
      <c r="FI20" s="63">
        <v>0.0</v>
      </c>
      <c r="FJ20" s="63">
        <v>339.0</v>
      </c>
      <c r="FK20" s="63">
        <v>221.0</v>
      </c>
      <c r="FL20" s="63">
        <v>127.9</v>
      </c>
      <c r="FM20" s="64"/>
      <c r="FN20" s="63">
        <v>342.0</v>
      </c>
      <c r="FO20" s="63">
        <v>202.0</v>
      </c>
      <c r="FP20" s="63">
        <v>128.4</v>
      </c>
      <c r="FQ20" s="63">
        <v>2.6</v>
      </c>
      <c r="FR20" s="63">
        <v>137.0</v>
      </c>
      <c r="FS20" s="63">
        <v>71.0</v>
      </c>
      <c r="FT20" s="63">
        <v>17.92</v>
      </c>
      <c r="FU20" s="64"/>
      <c r="FV20" s="63">
        <v>137.0</v>
      </c>
      <c r="FW20" s="64"/>
      <c r="FX20" s="64"/>
      <c r="FY20" s="64"/>
      <c r="FZ20" s="89"/>
      <c r="GA20" s="93">
        <v>342.0</v>
      </c>
      <c r="GB20" s="94">
        <v>375.44</v>
      </c>
      <c r="GC20" s="94">
        <v>235.45</v>
      </c>
      <c r="GD20" s="94">
        <v>13.15</v>
      </c>
      <c r="GE20" s="94">
        <v>342.0</v>
      </c>
      <c r="GF20" s="94">
        <v>399.03</v>
      </c>
      <c r="GG20" s="94">
        <v>232.18</v>
      </c>
      <c r="GH20" s="94">
        <v>17.17</v>
      </c>
      <c r="GI20" s="94">
        <v>342.0</v>
      </c>
      <c r="GJ20" s="94">
        <v>225.09</v>
      </c>
      <c r="GK20" s="94">
        <v>-130.33</v>
      </c>
      <c r="GL20" s="94">
        <v>-8.21</v>
      </c>
      <c r="GM20" s="94">
        <v>342.0</v>
      </c>
      <c r="GN20" s="94">
        <v>206.04</v>
      </c>
      <c r="GO20" s="94">
        <v>-129.91</v>
      </c>
      <c r="GP20" s="94">
        <v>-15.66</v>
      </c>
      <c r="GQ20" s="94">
        <v>342.0</v>
      </c>
      <c r="GR20" s="94">
        <v>163.86</v>
      </c>
      <c r="GS20" s="94">
        <v>-104.03</v>
      </c>
      <c r="GT20" s="94">
        <v>0.0</v>
      </c>
      <c r="GU20" s="94">
        <v>342.0</v>
      </c>
      <c r="GV20" s="94">
        <v>180.54</v>
      </c>
      <c r="GW20" s="94">
        <v>-104.61</v>
      </c>
      <c r="GX20" s="94">
        <v>-4.1</v>
      </c>
      <c r="GY20" s="89"/>
      <c r="GZ20" s="97" t="s">
        <v>91</v>
      </c>
      <c r="HA20" s="97" t="s">
        <v>92</v>
      </c>
      <c r="HB20" s="98">
        <v>276.0</v>
      </c>
      <c r="HC20" s="98">
        <v>13.8</v>
      </c>
      <c r="HD20" s="98">
        <v>5.52</v>
      </c>
      <c r="HE20" s="98">
        <v>8.0</v>
      </c>
      <c r="HF20" s="99">
        <v>59.0</v>
      </c>
      <c r="HG20" s="99">
        <v>56.0</v>
      </c>
      <c r="HH20" s="97" t="s">
        <v>91</v>
      </c>
      <c r="HI20" s="97" t="s">
        <v>92</v>
      </c>
      <c r="HJ20" s="98">
        <v>206.0</v>
      </c>
      <c r="HK20" s="98">
        <v>10.3</v>
      </c>
      <c r="HL20" s="98">
        <v>4.12</v>
      </c>
      <c r="HM20" s="98">
        <v>5.0</v>
      </c>
      <c r="HN20" s="99">
        <v>58.0</v>
      </c>
      <c r="HO20" s="99">
        <v>58.0</v>
      </c>
      <c r="HP20" s="97" t="s">
        <v>91</v>
      </c>
      <c r="HQ20" s="97" t="s">
        <v>92</v>
      </c>
      <c r="HR20" s="98">
        <v>328.0</v>
      </c>
      <c r="HS20" s="98">
        <v>16.4</v>
      </c>
      <c r="HT20" s="98">
        <v>8.2</v>
      </c>
      <c r="HU20" s="99">
        <v>7.0</v>
      </c>
      <c r="HV20" s="99">
        <v>55.0</v>
      </c>
      <c r="HW20" s="99">
        <v>55.0</v>
      </c>
      <c r="HX20" s="89"/>
      <c r="HY20" s="72">
        <v>136.0</v>
      </c>
      <c r="HZ20" s="72">
        <v>33.0</v>
      </c>
      <c r="IA20" s="72">
        <v>108.0</v>
      </c>
      <c r="IB20" s="72">
        <v>5.4</v>
      </c>
      <c r="IC20" s="73"/>
      <c r="ID20" s="72">
        <v>2.0</v>
      </c>
      <c r="IE20" s="72">
        <v>62.0</v>
      </c>
      <c r="IF20" s="72">
        <v>42.0</v>
      </c>
      <c r="IG20" s="89"/>
      <c r="IH20" s="74">
        <v>137.0</v>
      </c>
      <c r="II20" s="74">
        <v>31.5</v>
      </c>
      <c r="IJ20" s="74">
        <v>216.0</v>
      </c>
      <c r="IK20" s="74">
        <v>10.8</v>
      </c>
      <c r="IL20" s="74">
        <v>11.7</v>
      </c>
      <c r="IM20" s="74">
        <v>4.0</v>
      </c>
      <c r="IN20" s="74">
        <v>44.0</v>
      </c>
      <c r="IO20" s="74">
        <v>43.0</v>
      </c>
      <c r="IP20" s="74">
        <v>137.0</v>
      </c>
      <c r="IQ20" s="74">
        <v>33.0</v>
      </c>
      <c r="IR20" s="74">
        <v>131.0</v>
      </c>
      <c r="IS20" s="74">
        <v>6.6</v>
      </c>
      <c r="IT20" s="74">
        <v>7.2</v>
      </c>
      <c r="IU20" s="74">
        <v>12.0</v>
      </c>
      <c r="IV20" s="74">
        <v>46.0</v>
      </c>
      <c r="IW20" s="74">
        <v>45.0</v>
      </c>
      <c r="IX20" s="89"/>
      <c r="IY20" s="76">
        <v>140.64</v>
      </c>
      <c r="IZ20" s="76">
        <v>35.25</v>
      </c>
      <c r="JA20" s="76">
        <v>322.94</v>
      </c>
      <c r="JB20" s="76">
        <v>16.61</v>
      </c>
      <c r="JC20" s="76">
        <v>6.61</v>
      </c>
      <c r="JD20" s="76">
        <v>3.0</v>
      </c>
      <c r="JE20" s="76">
        <v>57.56</v>
      </c>
      <c r="JF20" s="76">
        <v>43.39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36.0</v>
      </c>
      <c r="JW20" s="78">
        <v>36.0</v>
      </c>
      <c r="JX20" s="78">
        <v>137.0</v>
      </c>
      <c r="JY20" s="78">
        <v>34.0</v>
      </c>
      <c r="JZ20" s="78">
        <v>128.0</v>
      </c>
      <c r="KA20" s="78">
        <v>7.1</v>
      </c>
      <c r="KB20" s="78">
        <v>2.8</v>
      </c>
      <c r="KC20" s="78">
        <v>2.0</v>
      </c>
      <c r="KD20" s="78">
        <v>42.0</v>
      </c>
      <c r="KE20" s="78">
        <v>42.0</v>
      </c>
      <c r="KF20" s="89"/>
      <c r="KG20" s="79" t="s">
        <v>94</v>
      </c>
      <c r="KH20" s="79" t="s">
        <v>94</v>
      </c>
      <c r="KI20" s="79" t="s">
        <v>94</v>
      </c>
      <c r="KJ20" s="79" t="s">
        <v>94</v>
      </c>
      <c r="KK20" s="80"/>
      <c r="KL20" s="79">
        <v>1.0</v>
      </c>
      <c r="KM20" s="79" t="s">
        <v>104</v>
      </c>
      <c r="KN20" s="79" t="s">
        <v>104</v>
      </c>
      <c r="KO20" s="79">
        <v>136.0</v>
      </c>
      <c r="KP20" s="79">
        <v>33.0</v>
      </c>
      <c r="KQ20" s="79">
        <v>104.0</v>
      </c>
      <c r="KR20" s="79">
        <v>5.6</v>
      </c>
      <c r="KS20" s="80"/>
      <c r="KT20" s="79">
        <v>1.0</v>
      </c>
      <c r="KU20" s="79">
        <v>42.0</v>
      </c>
      <c r="KV20" s="79">
        <v>40.0</v>
      </c>
      <c r="KW20" s="89"/>
      <c r="KX20" s="81">
        <v>132.0</v>
      </c>
      <c r="KY20" s="81">
        <v>32.0</v>
      </c>
      <c r="KZ20" s="81">
        <v>159.0</v>
      </c>
      <c r="LA20" s="81">
        <v>7.8</v>
      </c>
      <c r="LB20" s="81">
        <v>3.0</v>
      </c>
      <c r="LC20" s="81">
        <v>3.0</v>
      </c>
      <c r="LD20" s="81">
        <v>47.0</v>
      </c>
      <c r="LE20" s="81">
        <v>45.0</v>
      </c>
      <c r="LF20" s="81">
        <v>132.0</v>
      </c>
      <c r="LG20" s="81">
        <v>33.0</v>
      </c>
      <c r="LH20" s="81">
        <v>259.0</v>
      </c>
      <c r="LI20" s="81">
        <v>12.7</v>
      </c>
      <c r="LJ20" s="81">
        <v>5.0</v>
      </c>
      <c r="LK20" s="81">
        <v>5.0</v>
      </c>
      <c r="LL20" s="81">
        <v>48.0</v>
      </c>
      <c r="LM20" s="81">
        <v>46.0</v>
      </c>
      <c r="LN20" s="89"/>
      <c r="LO20" s="82">
        <v>342.0</v>
      </c>
      <c r="LP20" s="82">
        <v>215.0</v>
      </c>
      <c r="LQ20" s="82">
        <v>120.0</v>
      </c>
      <c r="LR20" s="82">
        <v>72.0</v>
      </c>
      <c r="LS20" s="82">
        <v>333.0</v>
      </c>
      <c r="LT20" s="83">
        <v>52.0</v>
      </c>
      <c r="LU20" s="83">
        <v>7.6</v>
      </c>
      <c r="LV20" s="83">
        <v>140.0</v>
      </c>
      <c r="LW20" s="83">
        <v>96.0</v>
      </c>
      <c r="LX20" s="83">
        <v>48.0</v>
      </c>
      <c r="LY20" s="83">
        <v>44.0</v>
      </c>
      <c r="LZ20" s="83">
        <v>10.0</v>
      </c>
      <c r="MA20" s="83">
        <v>68.0</v>
      </c>
      <c r="MB20" s="83">
        <v>6.9</v>
      </c>
      <c r="MC20" s="83">
        <v>138.0</v>
      </c>
      <c r="MD20" s="83">
        <v>119.0</v>
      </c>
      <c r="ME20" s="83">
        <v>50.0</v>
      </c>
      <c r="MF20" s="83">
        <v>44.0</v>
      </c>
      <c r="MG20" s="83">
        <v>8.0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3">
        <v>40.0</v>
      </c>
      <c r="MM20" s="83">
        <v>38.0</v>
      </c>
      <c r="MN20" s="83">
        <v>5.0</v>
      </c>
      <c r="MO20" s="86"/>
      <c r="MP20" s="87"/>
      <c r="MQ20" s="87"/>
      <c r="MR20" s="87"/>
      <c r="MS20" s="87"/>
      <c r="MT20" s="83">
        <v>14.5</v>
      </c>
      <c r="MU20" s="83">
        <v>5.0</v>
      </c>
      <c r="MV20" s="83">
        <v>283.0</v>
      </c>
      <c r="MW20" s="83">
        <v>35.0</v>
      </c>
      <c r="MX20" s="83">
        <v>30.0</v>
      </c>
      <c r="MY20" s="88" t="s">
        <v>96</v>
      </c>
      <c r="MZ20" s="83">
        <v>5.0</v>
      </c>
      <c r="NA20" s="87"/>
      <c r="NB20" s="83">
        <v>17.2</v>
      </c>
      <c r="NC20" s="83">
        <v>6.2</v>
      </c>
      <c r="ND20" s="83">
        <v>308.0</v>
      </c>
      <c r="NE20" s="83">
        <v>34.0</v>
      </c>
      <c r="NF20" s="83">
        <v>40.0</v>
      </c>
      <c r="NG20" s="83">
        <v>40.0</v>
      </c>
      <c r="NH20" s="83">
        <v>6.0</v>
      </c>
      <c r="NI20" s="88"/>
      <c r="NJ20" s="88" t="s">
        <v>95</v>
      </c>
      <c r="NK20" s="88" t="s">
        <v>95</v>
      </c>
      <c r="NL20" s="88" t="s">
        <v>95</v>
      </c>
      <c r="NM20" s="88" t="s">
        <v>95</v>
      </c>
      <c r="NN20" s="83">
        <v>48.0</v>
      </c>
      <c r="NO20" s="83">
        <v>46.0</v>
      </c>
      <c r="NP20" s="83">
        <v>4.0</v>
      </c>
    </row>
    <row r="21" ht="14.25" customHeight="1">
      <c r="A21" s="49">
        <v>0.333333333333334</v>
      </c>
      <c r="B21" s="50"/>
      <c r="C21" s="51">
        <v>50.4</v>
      </c>
      <c r="D21" s="52">
        <v>340.0</v>
      </c>
      <c r="E21" s="53">
        <v>134.0</v>
      </c>
      <c r="F21" s="53">
        <v>133.0</v>
      </c>
      <c r="G21" s="53">
        <v>28.6</v>
      </c>
      <c r="H21" s="54"/>
      <c r="I21" s="53">
        <v>6.0</v>
      </c>
      <c r="J21" s="53">
        <v>49.0</v>
      </c>
      <c r="K21" s="53">
        <v>49.0</v>
      </c>
      <c r="L21" s="53">
        <v>138.0</v>
      </c>
      <c r="M21" s="53">
        <v>183.0</v>
      </c>
      <c r="N21" s="55">
        <v>43.6</v>
      </c>
      <c r="O21" s="54"/>
      <c r="P21" s="53">
        <v>6.0</v>
      </c>
      <c r="Q21" s="53">
        <v>56.0</v>
      </c>
      <c r="R21" s="53">
        <v>49.0</v>
      </c>
      <c r="S21" s="55">
        <v>343.2</v>
      </c>
      <c r="T21" s="53">
        <v>199.3</v>
      </c>
      <c r="U21" s="55">
        <v>116.4</v>
      </c>
      <c r="V21" s="54"/>
      <c r="W21" s="55">
        <v>376.3</v>
      </c>
      <c r="X21" s="55">
        <v>149.1</v>
      </c>
      <c r="Y21" s="53">
        <v>71.5</v>
      </c>
      <c r="Z21" s="54"/>
      <c r="AA21" s="55">
        <v>343.2</v>
      </c>
      <c r="AB21" s="53">
        <v>333.9</v>
      </c>
      <c r="AC21" s="53">
        <v>218.1</v>
      </c>
      <c r="AD21" s="54"/>
      <c r="AE21" s="53">
        <v>343.2</v>
      </c>
      <c r="AF21" s="55">
        <v>372.5</v>
      </c>
      <c r="AG21" s="55">
        <v>196.1</v>
      </c>
      <c r="AH21" s="54"/>
      <c r="AI21" s="53">
        <v>348.6</v>
      </c>
      <c r="AJ21" s="55">
        <v>363.9</v>
      </c>
      <c r="AK21" s="55">
        <v>229.1</v>
      </c>
      <c r="AL21" s="53"/>
      <c r="AM21" s="53">
        <v>341.5</v>
      </c>
      <c r="AN21" s="55">
        <v>388.6</v>
      </c>
      <c r="AO21" s="55">
        <v>219.4</v>
      </c>
      <c r="AP21" s="54"/>
      <c r="AQ21" s="54">
        <f t="shared" ref="AQ21:AS21" si="16">E21</f>
        <v>134</v>
      </c>
      <c r="AR21" s="54">
        <f t="shared" si="16"/>
        <v>133</v>
      </c>
      <c r="AS21" s="56">
        <f t="shared" si="16"/>
        <v>28.6</v>
      </c>
      <c r="AT21" s="54"/>
      <c r="AU21" s="54">
        <f t="shared" ref="AU21:AW21" si="17">L21</f>
        <v>138</v>
      </c>
      <c r="AV21" s="54">
        <f t="shared" si="17"/>
        <v>183</v>
      </c>
      <c r="AW21" s="56">
        <f t="shared" si="17"/>
        <v>43.6</v>
      </c>
      <c r="AX21" s="54"/>
      <c r="AY21" s="54">
        <f t="shared" si="5"/>
        <v>134</v>
      </c>
      <c r="AZ21" s="54"/>
      <c r="BA21" s="54"/>
      <c r="BB21" s="54"/>
      <c r="BC21" s="89"/>
      <c r="BD21" s="54"/>
      <c r="BE21" s="53">
        <v>32.0</v>
      </c>
      <c r="BF21" s="53">
        <v>148.0</v>
      </c>
      <c r="BG21" s="53">
        <v>7.3</v>
      </c>
      <c r="BH21" s="54"/>
      <c r="BI21" s="53">
        <v>22.0</v>
      </c>
      <c r="BJ21" s="53">
        <v>85.0</v>
      </c>
      <c r="BK21" s="53">
        <v>56.0</v>
      </c>
      <c r="BL21" s="89"/>
      <c r="BM21" s="58">
        <v>344.0</v>
      </c>
      <c r="BN21" s="58">
        <v>146.0</v>
      </c>
      <c r="BO21" s="58">
        <v>168.0</v>
      </c>
      <c r="BP21" s="58">
        <v>8.4</v>
      </c>
      <c r="BQ21" s="59"/>
      <c r="BR21" s="58">
        <v>6.0</v>
      </c>
      <c r="BS21" s="58">
        <v>56.0</v>
      </c>
      <c r="BT21" s="58">
        <v>56.0</v>
      </c>
      <c r="BU21" s="58">
        <v>344.0</v>
      </c>
      <c r="BV21" s="58">
        <v>352.0</v>
      </c>
      <c r="BW21" s="58">
        <v>204.0</v>
      </c>
      <c r="BX21" s="58">
        <v>19.0</v>
      </c>
      <c r="BY21" s="58">
        <v>336.0</v>
      </c>
      <c r="BZ21" s="58">
        <v>366.0</v>
      </c>
      <c r="CA21" s="58">
        <v>205.0</v>
      </c>
      <c r="CB21" s="58">
        <v>17.0</v>
      </c>
      <c r="CC21" s="58">
        <v>343.0</v>
      </c>
      <c r="CD21" s="58">
        <v>264.0</v>
      </c>
      <c r="CE21" s="58">
        <v>150.0</v>
      </c>
      <c r="CF21" s="58">
        <v>6.0</v>
      </c>
      <c r="CG21" s="58">
        <v>336.0</v>
      </c>
      <c r="CH21" s="58">
        <v>268.0</v>
      </c>
      <c r="CI21" s="58">
        <v>150.0</v>
      </c>
      <c r="CJ21" s="58">
        <v>9.0</v>
      </c>
      <c r="CK21" s="58">
        <v>349.0</v>
      </c>
      <c r="CL21" s="58">
        <v>147.0</v>
      </c>
      <c r="CM21" s="58">
        <v>98.0</v>
      </c>
      <c r="CN21" s="58">
        <v>2.0</v>
      </c>
      <c r="CO21" s="58">
        <v>333.0</v>
      </c>
      <c r="CP21" s="58">
        <v>303.0</v>
      </c>
      <c r="CQ21" s="58">
        <v>151.0</v>
      </c>
      <c r="CR21" s="58">
        <v>6.0</v>
      </c>
      <c r="CS21" s="58">
        <v>336.0</v>
      </c>
      <c r="CT21" s="58">
        <v>308.0</v>
      </c>
      <c r="CU21" s="58">
        <v>181.0</v>
      </c>
      <c r="CV21" s="58">
        <v>105.0</v>
      </c>
      <c r="CW21" s="58">
        <v>338.0</v>
      </c>
      <c r="CX21" s="58">
        <v>202.0</v>
      </c>
      <c r="CY21" s="58">
        <v>96.0</v>
      </c>
      <c r="CZ21" s="58">
        <v>57.0</v>
      </c>
      <c r="DA21" s="58">
        <v>325.0</v>
      </c>
      <c r="DB21" s="58">
        <v>207.0</v>
      </c>
      <c r="DC21" s="58">
        <v>97.0</v>
      </c>
      <c r="DD21" s="58">
        <v>55.0</v>
      </c>
      <c r="DE21" s="58">
        <v>146.0</v>
      </c>
      <c r="DF21" s="58">
        <v>35.0</v>
      </c>
      <c r="DG21" s="58">
        <v>168.0</v>
      </c>
      <c r="DH21" s="58">
        <v>8.4</v>
      </c>
      <c r="DI21" s="59"/>
      <c r="DJ21" s="58">
        <v>7.0</v>
      </c>
      <c r="DK21" s="58">
        <v>56.0</v>
      </c>
      <c r="DL21" s="58">
        <v>52.0</v>
      </c>
      <c r="DM21" s="89"/>
      <c r="DN21" s="61">
        <v>342.0</v>
      </c>
      <c r="DO21" s="61">
        <v>141.0</v>
      </c>
      <c r="DP21" s="61">
        <v>35.84</v>
      </c>
      <c r="DQ21" s="61">
        <v>20.34</v>
      </c>
      <c r="DR21" s="61">
        <v>4.57</v>
      </c>
      <c r="DS21" s="61">
        <v>8.0</v>
      </c>
      <c r="DT21" s="61">
        <v>36.0</v>
      </c>
      <c r="DU21" s="61">
        <v>43.0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341.0</v>
      </c>
      <c r="EF21" s="63">
        <v>137.0</v>
      </c>
      <c r="EG21" s="63">
        <v>71.0</v>
      </c>
      <c r="EH21" s="63">
        <v>3.1</v>
      </c>
      <c r="EI21" s="64"/>
      <c r="EJ21" s="63">
        <v>9.0</v>
      </c>
      <c r="EK21" s="63">
        <v>44.0</v>
      </c>
      <c r="EL21" s="63">
        <v>46.0</v>
      </c>
      <c r="EM21" s="63">
        <v>137.0</v>
      </c>
      <c r="EN21" s="63">
        <v>115.0</v>
      </c>
      <c r="EO21" s="63">
        <v>4.8</v>
      </c>
      <c r="EP21" s="64"/>
      <c r="EQ21" s="63">
        <v>9.0</v>
      </c>
      <c r="ER21" s="63">
        <v>45.0</v>
      </c>
      <c r="ES21" s="63">
        <v>46.0</v>
      </c>
      <c r="ET21" s="63">
        <v>341.0</v>
      </c>
      <c r="EU21" s="63">
        <v>238.0</v>
      </c>
      <c r="EV21" s="63">
        <v>138.2</v>
      </c>
      <c r="EW21" s="63">
        <v>-10.0</v>
      </c>
      <c r="EX21" s="63">
        <v>340.0</v>
      </c>
      <c r="EY21" s="63">
        <v>0.0</v>
      </c>
      <c r="EZ21" s="63">
        <v>0.0</v>
      </c>
      <c r="FA21" s="63">
        <v>0.0</v>
      </c>
      <c r="FB21" s="63">
        <v>339.0</v>
      </c>
      <c r="FC21" s="63">
        <v>238.0</v>
      </c>
      <c r="FD21" s="63">
        <v>137.9</v>
      </c>
      <c r="FE21" s="63">
        <v>-5.2</v>
      </c>
      <c r="FF21" s="63">
        <v>339.0</v>
      </c>
      <c r="FG21" s="63">
        <v>0.0</v>
      </c>
      <c r="FH21" s="63">
        <v>0.0</v>
      </c>
      <c r="FI21" s="63">
        <v>0.0</v>
      </c>
      <c r="FJ21" s="63">
        <v>338.0</v>
      </c>
      <c r="FK21" s="63">
        <v>225.0</v>
      </c>
      <c r="FL21" s="63">
        <v>129.6</v>
      </c>
      <c r="FM21" s="64"/>
      <c r="FN21" s="63">
        <v>341.0</v>
      </c>
      <c r="FO21" s="63">
        <v>202.0</v>
      </c>
      <c r="FP21" s="63">
        <v>130.0</v>
      </c>
      <c r="FQ21" s="63">
        <v>1.3</v>
      </c>
      <c r="FR21" s="63">
        <v>137.0</v>
      </c>
      <c r="FS21" s="63">
        <v>84.0</v>
      </c>
      <c r="FT21" s="63">
        <v>14.5</v>
      </c>
      <c r="FU21" s="64"/>
      <c r="FV21" s="63">
        <v>137.0</v>
      </c>
      <c r="FW21" s="64"/>
      <c r="FX21" s="64"/>
      <c r="FY21" s="64"/>
      <c r="FZ21" s="89"/>
      <c r="GA21" s="65">
        <v>341.0</v>
      </c>
      <c r="GB21" s="66">
        <v>370.16</v>
      </c>
      <c r="GC21" s="66">
        <v>229.33</v>
      </c>
      <c r="GD21" s="66">
        <v>12.98</v>
      </c>
      <c r="GE21" s="65">
        <v>341.0</v>
      </c>
      <c r="GF21" s="66">
        <v>391.85</v>
      </c>
      <c r="GG21" s="66">
        <v>227.23</v>
      </c>
      <c r="GH21" s="66">
        <v>16.17</v>
      </c>
      <c r="GI21" s="65">
        <v>341.0</v>
      </c>
      <c r="GJ21" s="66">
        <v>222.57</v>
      </c>
      <c r="GK21" s="66">
        <v>-128.06</v>
      </c>
      <c r="GL21" s="66">
        <v>-6.2</v>
      </c>
      <c r="GM21" s="65">
        <v>341.0</v>
      </c>
      <c r="GN21" s="66">
        <v>203.69</v>
      </c>
      <c r="GO21" s="66">
        <v>-128.32</v>
      </c>
      <c r="GP21" s="66">
        <v>-13.74</v>
      </c>
      <c r="GQ21" s="65">
        <v>341.0</v>
      </c>
      <c r="GR21" s="66">
        <v>160.63</v>
      </c>
      <c r="GS21" s="66">
        <v>-101.01</v>
      </c>
      <c r="GT21" s="66">
        <v>-3.6</v>
      </c>
      <c r="GU21" s="65">
        <v>341.0</v>
      </c>
      <c r="GV21" s="66">
        <v>173.38</v>
      </c>
      <c r="GW21" s="66">
        <v>-98.16</v>
      </c>
      <c r="GX21" s="66">
        <v>-4.86</v>
      </c>
      <c r="GY21" s="89"/>
      <c r="GZ21" s="97" t="s">
        <v>91</v>
      </c>
      <c r="HA21" s="97" t="s">
        <v>92</v>
      </c>
      <c r="HB21" s="98">
        <v>266.0</v>
      </c>
      <c r="HC21" s="99">
        <v>13.3</v>
      </c>
      <c r="HD21" s="98">
        <v>5.32</v>
      </c>
      <c r="HE21" s="98">
        <v>8.0</v>
      </c>
      <c r="HF21" s="99">
        <v>60.0</v>
      </c>
      <c r="HG21" s="99">
        <v>57.0</v>
      </c>
      <c r="HH21" s="97" t="s">
        <v>91</v>
      </c>
      <c r="HI21" s="97" t="s">
        <v>92</v>
      </c>
      <c r="HJ21" s="98">
        <v>206.0</v>
      </c>
      <c r="HK21" s="99">
        <v>10.3</v>
      </c>
      <c r="HL21" s="98">
        <v>4.12</v>
      </c>
      <c r="HM21" s="98">
        <v>5.0</v>
      </c>
      <c r="HN21" s="99">
        <v>58.0</v>
      </c>
      <c r="HO21" s="99">
        <v>58.0</v>
      </c>
      <c r="HP21" s="97" t="s">
        <v>91</v>
      </c>
      <c r="HQ21" s="97" t="s">
        <v>92</v>
      </c>
      <c r="HR21" s="98">
        <v>343.0</v>
      </c>
      <c r="HS21" s="99">
        <v>17.15</v>
      </c>
      <c r="HT21" s="98">
        <v>8.575</v>
      </c>
      <c r="HU21" s="99">
        <v>7.0</v>
      </c>
      <c r="HV21" s="99">
        <v>56.0</v>
      </c>
      <c r="HW21" s="99">
        <v>56.0</v>
      </c>
      <c r="HX21" s="89"/>
      <c r="HY21" s="72">
        <v>136.0</v>
      </c>
      <c r="HZ21" s="72">
        <v>33.0</v>
      </c>
      <c r="IA21" s="72">
        <v>112.0</v>
      </c>
      <c r="IB21" s="72">
        <v>5.6</v>
      </c>
      <c r="IC21" s="73"/>
      <c r="ID21" s="72">
        <v>2.0</v>
      </c>
      <c r="IE21" s="72">
        <v>62.0</v>
      </c>
      <c r="IF21" s="72">
        <v>42.0</v>
      </c>
      <c r="IG21" s="89"/>
      <c r="IH21" s="74">
        <v>135.0</v>
      </c>
      <c r="II21" s="74">
        <v>31.3</v>
      </c>
      <c r="IJ21" s="74">
        <v>269.0</v>
      </c>
      <c r="IK21" s="74">
        <v>13.3</v>
      </c>
      <c r="IL21" s="74">
        <v>14.2</v>
      </c>
      <c r="IM21" s="74">
        <v>4.0</v>
      </c>
      <c r="IN21" s="74">
        <v>44.0</v>
      </c>
      <c r="IO21" s="74">
        <v>43.0</v>
      </c>
      <c r="IP21" s="74">
        <v>135.0</v>
      </c>
      <c r="IQ21" s="74">
        <v>32.6</v>
      </c>
      <c r="IR21" s="74">
        <v>124.0</v>
      </c>
      <c r="IS21" s="74">
        <v>6.2</v>
      </c>
      <c r="IT21" s="74">
        <v>6.8</v>
      </c>
      <c r="IU21" s="74">
        <v>12.0</v>
      </c>
      <c r="IV21" s="74">
        <v>46.0</v>
      </c>
      <c r="IW21" s="74">
        <v>45.0</v>
      </c>
      <c r="IX21" s="89"/>
      <c r="IY21" s="76">
        <v>140.4</v>
      </c>
      <c r="IZ21" s="76">
        <v>35.16</v>
      </c>
      <c r="JA21" s="76">
        <v>322.36</v>
      </c>
      <c r="JB21" s="76">
        <v>16.06</v>
      </c>
      <c r="JC21" s="76">
        <v>6.44</v>
      </c>
      <c r="JD21" s="76">
        <v>3.0</v>
      </c>
      <c r="JE21" s="76">
        <v>58.4</v>
      </c>
      <c r="JF21" s="76">
        <v>42.55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136.0</v>
      </c>
      <c r="JQ21" s="78">
        <v>32.1</v>
      </c>
      <c r="JR21" s="78">
        <v>0.0</v>
      </c>
      <c r="JS21" s="78">
        <v>0.0</v>
      </c>
      <c r="JT21" s="78">
        <v>0.0</v>
      </c>
      <c r="JU21" s="78">
        <v>2.0</v>
      </c>
      <c r="JV21" s="78">
        <v>36.0</v>
      </c>
      <c r="JW21" s="78">
        <v>36.0</v>
      </c>
      <c r="JX21" s="78">
        <v>136.0</v>
      </c>
      <c r="JY21" s="78">
        <v>34.2</v>
      </c>
      <c r="JZ21" s="78">
        <v>128.0</v>
      </c>
      <c r="KA21" s="78">
        <v>6.8</v>
      </c>
      <c r="KB21" s="78">
        <v>2.4</v>
      </c>
      <c r="KC21" s="78">
        <v>2.0</v>
      </c>
      <c r="KD21" s="78">
        <v>43.0</v>
      </c>
      <c r="KE21" s="78">
        <v>43.0</v>
      </c>
      <c r="KF21" s="89"/>
      <c r="KG21" s="79" t="s">
        <v>94</v>
      </c>
      <c r="KH21" s="79" t="s">
        <v>94</v>
      </c>
      <c r="KI21" s="79" t="s">
        <v>94</v>
      </c>
      <c r="KJ21" s="79" t="s">
        <v>94</v>
      </c>
      <c r="KK21" s="80"/>
      <c r="KL21" s="79">
        <v>1.0</v>
      </c>
      <c r="KM21" s="79" t="s">
        <v>104</v>
      </c>
      <c r="KN21" s="79" t="s">
        <v>104</v>
      </c>
      <c r="KO21" s="79">
        <v>137.0</v>
      </c>
      <c r="KP21" s="79">
        <v>33.0</v>
      </c>
      <c r="KQ21" s="79">
        <v>44.0</v>
      </c>
      <c r="KR21" s="79">
        <v>2.3</v>
      </c>
      <c r="KS21" s="80"/>
      <c r="KT21" s="79">
        <v>1.0</v>
      </c>
      <c r="KU21" s="79">
        <v>44.0</v>
      </c>
      <c r="KV21" s="79">
        <v>42.0</v>
      </c>
      <c r="KW21" s="89"/>
      <c r="KX21" s="81">
        <v>126.0</v>
      </c>
      <c r="KY21" s="81">
        <v>31.0</v>
      </c>
      <c r="KZ21" s="81">
        <v>295.0</v>
      </c>
      <c r="LA21" s="81">
        <v>14.5</v>
      </c>
      <c r="LB21" s="81">
        <v>4.0</v>
      </c>
      <c r="LC21" s="81">
        <v>3.0</v>
      </c>
      <c r="LD21" s="81">
        <v>47.0</v>
      </c>
      <c r="LE21" s="81">
        <v>45.0</v>
      </c>
      <c r="LF21" s="81">
        <v>126.0</v>
      </c>
      <c r="LG21" s="81">
        <v>33.0</v>
      </c>
      <c r="LH21" s="81">
        <v>369.0</v>
      </c>
      <c r="LI21" s="81">
        <v>14.1</v>
      </c>
      <c r="LJ21" s="81">
        <v>5.0</v>
      </c>
      <c r="LK21" s="81">
        <v>5.0</v>
      </c>
      <c r="LL21" s="81">
        <v>48.0</v>
      </c>
      <c r="LM21" s="81">
        <v>46.0</v>
      </c>
      <c r="LN21" s="89"/>
      <c r="LO21" s="82">
        <v>339.0</v>
      </c>
      <c r="LP21" s="82">
        <v>240.0</v>
      </c>
      <c r="LQ21" s="82">
        <v>128.0</v>
      </c>
      <c r="LR21" s="82">
        <v>70.0</v>
      </c>
      <c r="LS21" s="82">
        <v>335.0</v>
      </c>
      <c r="LT21" s="83">
        <v>60.0</v>
      </c>
      <c r="LU21" s="83">
        <v>13.4</v>
      </c>
      <c r="LV21" s="83">
        <v>138.0</v>
      </c>
      <c r="LW21" s="83">
        <v>117.0</v>
      </c>
      <c r="LX21" s="83">
        <v>48.0</v>
      </c>
      <c r="LY21" s="83">
        <v>44.0</v>
      </c>
      <c r="LZ21" s="83">
        <v>10.0</v>
      </c>
      <c r="MA21" s="83">
        <v>68.0</v>
      </c>
      <c r="MB21" s="83">
        <v>8.4</v>
      </c>
      <c r="MC21" s="83">
        <v>137.0</v>
      </c>
      <c r="MD21" s="83">
        <v>123.0</v>
      </c>
      <c r="ME21" s="83">
        <v>50.0</v>
      </c>
      <c r="MF21" s="83">
        <v>44.0</v>
      </c>
      <c r="MG21" s="83">
        <v>8.0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3">
        <v>40.0</v>
      </c>
      <c r="MM21" s="83">
        <v>38.0</v>
      </c>
      <c r="MN21" s="83">
        <v>5.0</v>
      </c>
      <c r="MO21" s="86"/>
      <c r="MP21" s="87"/>
      <c r="MQ21" s="87"/>
      <c r="MR21" s="87"/>
      <c r="MS21" s="87"/>
      <c r="MT21" s="83">
        <v>13.7</v>
      </c>
      <c r="MU21" s="83">
        <v>4.0</v>
      </c>
      <c r="MV21" s="83">
        <v>271.0</v>
      </c>
      <c r="MW21" s="83">
        <v>35.0</v>
      </c>
      <c r="MX21" s="83">
        <v>30.0</v>
      </c>
      <c r="MY21" s="88" t="s">
        <v>96</v>
      </c>
      <c r="MZ21" s="83">
        <v>5.0</v>
      </c>
      <c r="NA21" s="87"/>
      <c r="NB21" s="83">
        <v>15.5</v>
      </c>
      <c r="NC21" s="83">
        <v>5.5</v>
      </c>
      <c r="ND21" s="83">
        <v>275.0</v>
      </c>
      <c r="NE21" s="83">
        <v>35.0</v>
      </c>
      <c r="NF21" s="121">
        <v>40.0</v>
      </c>
      <c r="NG21" s="83">
        <v>40.0</v>
      </c>
      <c r="NH21" s="83">
        <v>6.0</v>
      </c>
      <c r="NI21" s="88"/>
      <c r="NJ21" s="88" t="s">
        <v>95</v>
      </c>
      <c r="NK21" s="88" t="s">
        <v>95</v>
      </c>
      <c r="NL21" s="88" t="s">
        <v>95</v>
      </c>
      <c r="NM21" s="88" t="s">
        <v>95</v>
      </c>
      <c r="NN21" s="83">
        <v>48.0</v>
      </c>
      <c r="NO21" s="83">
        <v>46.0</v>
      </c>
      <c r="NP21" s="83">
        <v>4.0</v>
      </c>
    </row>
    <row r="22" ht="14.25" customHeight="1">
      <c r="A22" s="49">
        <v>0.375</v>
      </c>
      <c r="B22" s="50"/>
      <c r="C22" s="51">
        <v>50.42</v>
      </c>
      <c r="D22" s="52">
        <v>340.0</v>
      </c>
      <c r="E22" s="53">
        <v>134.0</v>
      </c>
      <c r="F22" s="53">
        <v>133.0</v>
      </c>
      <c r="G22" s="53">
        <v>28.6</v>
      </c>
      <c r="H22" s="54"/>
      <c r="I22" s="53">
        <v>6.0</v>
      </c>
      <c r="J22" s="53">
        <v>49.0</v>
      </c>
      <c r="K22" s="53">
        <v>49.0</v>
      </c>
      <c r="L22" s="53">
        <v>138.0</v>
      </c>
      <c r="M22" s="53">
        <v>189.0</v>
      </c>
      <c r="N22" s="55">
        <v>45.1</v>
      </c>
      <c r="O22" s="54"/>
      <c r="P22" s="53">
        <v>6.0</v>
      </c>
      <c r="Q22" s="53">
        <v>56.0</v>
      </c>
      <c r="R22" s="53">
        <v>51.0</v>
      </c>
      <c r="S22" s="55">
        <v>343.0</v>
      </c>
      <c r="T22" s="53">
        <v>195.7</v>
      </c>
      <c r="U22" s="55">
        <v>114.3</v>
      </c>
      <c r="V22" s="54"/>
      <c r="W22" s="55">
        <v>376.3</v>
      </c>
      <c r="X22" s="55">
        <v>146.1</v>
      </c>
      <c r="Y22" s="53">
        <v>71.4</v>
      </c>
      <c r="Z22" s="54"/>
      <c r="AA22" s="55"/>
      <c r="AB22" s="54"/>
      <c r="AC22" s="54"/>
      <c r="AD22" s="54"/>
      <c r="AE22" s="53">
        <v>342.5</v>
      </c>
      <c r="AF22" s="55">
        <v>490.7</v>
      </c>
      <c r="AG22" s="55">
        <v>261.1</v>
      </c>
      <c r="AH22" s="54"/>
      <c r="AI22" s="53">
        <v>348.7</v>
      </c>
      <c r="AJ22" s="55">
        <v>334.4</v>
      </c>
      <c r="AK22" s="55">
        <v>206.4</v>
      </c>
      <c r="AL22" s="54"/>
      <c r="AM22" s="53">
        <v>356.1</v>
      </c>
      <c r="AN22" s="55">
        <v>356.1</v>
      </c>
      <c r="AO22" s="55">
        <v>197.1</v>
      </c>
      <c r="AP22" s="54"/>
      <c r="AQ22" s="54">
        <f t="shared" ref="AQ22:AS22" si="18">E22</f>
        <v>134</v>
      </c>
      <c r="AR22" s="54">
        <f t="shared" si="18"/>
        <v>133</v>
      </c>
      <c r="AS22" s="56">
        <f t="shared" si="18"/>
        <v>28.6</v>
      </c>
      <c r="AT22" s="54"/>
      <c r="AU22" s="54">
        <f t="shared" ref="AU22:AW22" si="19">L22</f>
        <v>138</v>
      </c>
      <c r="AV22" s="54">
        <f t="shared" si="19"/>
        <v>189</v>
      </c>
      <c r="AW22" s="56">
        <f t="shared" si="19"/>
        <v>45.1</v>
      </c>
      <c r="AX22" s="54"/>
      <c r="AY22" s="54">
        <f t="shared" si="5"/>
        <v>134</v>
      </c>
      <c r="AZ22" s="54"/>
      <c r="BA22" s="54"/>
      <c r="BB22" s="54"/>
      <c r="BC22" s="89"/>
      <c r="BD22" s="54"/>
      <c r="BE22" s="53">
        <v>32.0</v>
      </c>
      <c r="BF22" s="53">
        <v>146.0</v>
      </c>
      <c r="BG22" s="53">
        <v>7.2</v>
      </c>
      <c r="BH22" s="54"/>
      <c r="BI22" s="53">
        <v>22.0</v>
      </c>
      <c r="BJ22" s="53">
        <v>85.0</v>
      </c>
      <c r="BK22" s="53">
        <v>56.0</v>
      </c>
      <c r="BL22" s="89"/>
      <c r="BM22" s="58">
        <v>344.0</v>
      </c>
      <c r="BN22" s="58">
        <v>146.0</v>
      </c>
      <c r="BO22" s="58">
        <v>260.0</v>
      </c>
      <c r="BP22" s="58">
        <v>13.0</v>
      </c>
      <c r="BQ22" s="59"/>
      <c r="BR22" s="58">
        <v>6.0</v>
      </c>
      <c r="BS22" s="58">
        <v>56.0</v>
      </c>
      <c r="BT22" s="58">
        <v>59.0</v>
      </c>
      <c r="BU22" s="58">
        <v>344.0</v>
      </c>
      <c r="BV22" s="58">
        <v>280.0</v>
      </c>
      <c r="BW22" s="58">
        <v>166.0</v>
      </c>
      <c r="BX22" s="58">
        <v>16.0</v>
      </c>
      <c r="BY22" s="58">
        <v>336.0</v>
      </c>
      <c r="BZ22" s="58">
        <v>301.0</v>
      </c>
      <c r="CA22" s="58">
        <v>167.0</v>
      </c>
      <c r="CB22" s="58">
        <v>13.0</v>
      </c>
      <c r="CC22" s="58">
        <v>344.0</v>
      </c>
      <c r="CD22" s="58">
        <v>268.0</v>
      </c>
      <c r="CE22" s="58">
        <v>152.0</v>
      </c>
      <c r="CF22" s="58">
        <v>8.0</v>
      </c>
      <c r="CG22" s="58">
        <v>336.0</v>
      </c>
      <c r="CH22" s="58">
        <v>270.0</v>
      </c>
      <c r="CI22" s="58">
        <v>152.0</v>
      </c>
      <c r="CJ22" s="58">
        <v>9.0</v>
      </c>
      <c r="CK22" s="58">
        <v>350.0</v>
      </c>
      <c r="CL22" s="58">
        <v>137.0</v>
      </c>
      <c r="CM22" s="58">
        <v>91.0</v>
      </c>
      <c r="CN22" s="58">
        <v>4.0</v>
      </c>
      <c r="CO22" s="58">
        <v>333.0</v>
      </c>
      <c r="CP22" s="58">
        <v>284.0</v>
      </c>
      <c r="CQ22" s="58">
        <v>139.0</v>
      </c>
      <c r="CR22" s="58">
        <v>9.0</v>
      </c>
      <c r="CS22" s="58">
        <v>336.0</v>
      </c>
      <c r="CT22" s="58">
        <v>297.0</v>
      </c>
      <c r="CU22" s="58">
        <v>168.0</v>
      </c>
      <c r="CV22" s="58">
        <v>113.0</v>
      </c>
      <c r="CW22" s="58">
        <v>339.0</v>
      </c>
      <c r="CX22" s="58">
        <v>179.0</v>
      </c>
      <c r="CY22" s="58">
        <v>77.0</v>
      </c>
      <c r="CZ22" s="58">
        <v>54.0</v>
      </c>
      <c r="DA22" s="58">
        <v>326.0</v>
      </c>
      <c r="DB22" s="58">
        <v>182.0</v>
      </c>
      <c r="DC22" s="58">
        <v>78.0</v>
      </c>
      <c r="DD22" s="58">
        <v>60.0</v>
      </c>
      <c r="DE22" s="58">
        <v>146.0</v>
      </c>
      <c r="DF22" s="58">
        <v>35.0</v>
      </c>
      <c r="DG22" s="58">
        <v>260.0</v>
      </c>
      <c r="DH22" s="58">
        <v>13.0</v>
      </c>
      <c r="DI22" s="59"/>
      <c r="DJ22" s="58">
        <v>7.0</v>
      </c>
      <c r="DK22" s="58">
        <v>56.0</v>
      </c>
      <c r="DL22" s="58">
        <v>77.0</v>
      </c>
      <c r="DM22" s="89"/>
      <c r="DN22" s="61">
        <v>342.0</v>
      </c>
      <c r="DO22" s="61">
        <v>141.0</v>
      </c>
      <c r="DP22" s="61">
        <v>34.59</v>
      </c>
      <c r="DQ22" s="61">
        <v>19.71</v>
      </c>
      <c r="DR22" s="61">
        <v>4.46</v>
      </c>
      <c r="DS22" s="61">
        <v>8.0</v>
      </c>
      <c r="DT22" s="61">
        <v>37.0</v>
      </c>
      <c r="DU22" s="61">
        <v>44.2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341.0</v>
      </c>
      <c r="EF22" s="63">
        <v>137.0</v>
      </c>
      <c r="EG22" s="63">
        <v>55.0</v>
      </c>
      <c r="EH22" s="63">
        <v>2.5</v>
      </c>
      <c r="EI22" s="64"/>
      <c r="EJ22" s="63">
        <v>9.0</v>
      </c>
      <c r="EK22" s="63">
        <v>46.0</v>
      </c>
      <c r="EL22" s="63">
        <v>47.0</v>
      </c>
      <c r="EM22" s="63">
        <v>137.0</v>
      </c>
      <c r="EN22" s="63">
        <v>118.0</v>
      </c>
      <c r="EO22" s="63">
        <v>5.0</v>
      </c>
      <c r="EP22" s="64"/>
      <c r="EQ22" s="63">
        <v>9.0</v>
      </c>
      <c r="ER22" s="63">
        <v>46.0</v>
      </c>
      <c r="ES22" s="63">
        <v>47.0</v>
      </c>
      <c r="ET22" s="63">
        <v>341.0</v>
      </c>
      <c r="EU22" s="63">
        <v>236.0</v>
      </c>
      <c r="EV22" s="63">
        <v>138.1</v>
      </c>
      <c r="EW22" s="63">
        <v>-10.1</v>
      </c>
      <c r="EX22" s="63">
        <v>339.0</v>
      </c>
      <c r="EY22" s="63">
        <v>1.0</v>
      </c>
      <c r="EZ22" s="63">
        <v>0.0</v>
      </c>
      <c r="FA22" s="63">
        <v>0.0</v>
      </c>
      <c r="FB22" s="63">
        <v>339.0</v>
      </c>
      <c r="FC22" s="63">
        <v>236.0</v>
      </c>
      <c r="FD22" s="63">
        <v>137.4</v>
      </c>
      <c r="FE22" s="63">
        <v>-5.1</v>
      </c>
      <c r="FF22" s="63">
        <v>339.0</v>
      </c>
      <c r="FG22" s="63">
        <v>1.0</v>
      </c>
      <c r="FH22" s="63">
        <v>0.0</v>
      </c>
      <c r="FI22" s="63">
        <v>0.0</v>
      </c>
      <c r="FJ22" s="63">
        <v>341.0</v>
      </c>
      <c r="FK22" s="63">
        <v>219.0</v>
      </c>
      <c r="FL22" s="63">
        <v>127.0</v>
      </c>
      <c r="FM22" s="64"/>
      <c r="FN22" s="63">
        <v>341.0</v>
      </c>
      <c r="FO22" s="63">
        <v>232.0</v>
      </c>
      <c r="FP22" s="63">
        <v>127.0</v>
      </c>
      <c r="FQ22" s="63">
        <v>1.1</v>
      </c>
      <c r="FR22" s="63">
        <v>137.0</v>
      </c>
      <c r="FS22" s="63">
        <v>117.0</v>
      </c>
      <c r="FT22" s="63">
        <v>19.81</v>
      </c>
      <c r="FU22" s="64"/>
      <c r="FV22" s="63">
        <v>137.0</v>
      </c>
      <c r="FW22" s="64"/>
      <c r="FX22" s="64"/>
      <c r="FY22" s="64"/>
      <c r="FZ22" s="89"/>
      <c r="GA22" s="65">
        <v>341.0</v>
      </c>
      <c r="GB22" s="66">
        <v>368.1</v>
      </c>
      <c r="GC22" s="66">
        <v>204.2</v>
      </c>
      <c r="GD22" s="66">
        <v>20.52</v>
      </c>
      <c r="GE22" s="66">
        <v>341.0</v>
      </c>
      <c r="GF22" s="66">
        <v>358.1</v>
      </c>
      <c r="GG22" s="66">
        <v>203.5</v>
      </c>
      <c r="GH22" s="66">
        <v>23.1</v>
      </c>
      <c r="GI22" s="66">
        <v>341.0</v>
      </c>
      <c r="GJ22" s="66">
        <v>225.8</v>
      </c>
      <c r="GK22" s="66">
        <v>130.0</v>
      </c>
      <c r="GL22" s="66">
        <v>-7.2</v>
      </c>
      <c r="GM22" s="66">
        <v>341.0</v>
      </c>
      <c r="GN22" s="66">
        <v>241.4</v>
      </c>
      <c r="GO22" s="66">
        <v>130.1</v>
      </c>
      <c r="GP22" s="66">
        <v>-14.9</v>
      </c>
      <c r="GQ22" s="66">
        <v>341.0</v>
      </c>
      <c r="GR22" s="66">
        <v>142.4</v>
      </c>
      <c r="GS22" s="66">
        <v>-76.4</v>
      </c>
      <c r="GT22" s="66">
        <v>-9.4</v>
      </c>
      <c r="GU22" s="66">
        <v>341.0</v>
      </c>
      <c r="GV22" s="66">
        <v>138.2</v>
      </c>
      <c r="GW22" s="66">
        <v>75.6</v>
      </c>
      <c r="GX22" s="66">
        <v>11.5</v>
      </c>
      <c r="GY22" s="89"/>
      <c r="GZ22" s="97" t="s">
        <v>91</v>
      </c>
      <c r="HA22" s="97" t="s">
        <v>92</v>
      </c>
      <c r="HB22" s="98">
        <v>324.0</v>
      </c>
      <c r="HC22" s="98">
        <v>16.2</v>
      </c>
      <c r="HD22" s="98">
        <v>6.48</v>
      </c>
      <c r="HE22" s="98">
        <v>8.0</v>
      </c>
      <c r="HF22" s="99">
        <v>50.0</v>
      </c>
      <c r="HG22" s="99">
        <v>50.0</v>
      </c>
      <c r="HH22" s="97" t="s">
        <v>91</v>
      </c>
      <c r="HI22" s="97" t="s">
        <v>92</v>
      </c>
      <c r="HJ22" s="98">
        <v>221.0</v>
      </c>
      <c r="HK22" s="98">
        <v>11.05</v>
      </c>
      <c r="HL22" s="98">
        <v>4.42</v>
      </c>
      <c r="HM22" s="98">
        <v>5.0</v>
      </c>
      <c r="HN22" s="99">
        <v>40.0</v>
      </c>
      <c r="HO22" s="99">
        <v>40.0</v>
      </c>
      <c r="HP22" s="97" t="s">
        <v>91</v>
      </c>
      <c r="HQ22" s="97" t="s">
        <v>92</v>
      </c>
      <c r="HR22" s="98">
        <v>347.0</v>
      </c>
      <c r="HS22" s="98">
        <v>17.35</v>
      </c>
      <c r="HT22" s="98">
        <v>8.675</v>
      </c>
      <c r="HU22" s="98">
        <v>7.0</v>
      </c>
      <c r="HV22" s="98">
        <v>50.0</v>
      </c>
      <c r="HW22" s="98">
        <v>50.0</v>
      </c>
      <c r="HX22" s="89"/>
      <c r="HY22" s="72">
        <v>136.0</v>
      </c>
      <c r="HZ22" s="72">
        <v>33.0</v>
      </c>
      <c r="IA22" s="72">
        <v>126.0</v>
      </c>
      <c r="IB22" s="72">
        <v>6.3</v>
      </c>
      <c r="IC22" s="73"/>
      <c r="ID22" s="72">
        <v>2.0</v>
      </c>
      <c r="IE22" s="72">
        <v>62.0</v>
      </c>
      <c r="IF22" s="72">
        <v>42.0</v>
      </c>
      <c r="IG22" s="89"/>
      <c r="IH22" s="74">
        <v>133.0</v>
      </c>
      <c r="II22" s="74">
        <v>31.5</v>
      </c>
      <c r="IJ22" s="74">
        <v>252.0</v>
      </c>
      <c r="IK22" s="74">
        <v>12.4</v>
      </c>
      <c r="IL22" s="74">
        <v>13.3</v>
      </c>
      <c r="IM22" s="74">
        <v>4.0</v>
      </c>
      <c r="IN22" s="74">
        <v>45.0</v>
      </c>
      <c r="IO22" s="74">
        <v>44.0</v>
      </c>
      <c r="IP22" s="74">
        <v>133.0</v>
      </c>
      <c r="IQ22" s="74">
        <v>32.6</v>
      </c>
      <c r="IR22" s="74">
        <v>120.0</v>
      </c>
      <c r="IS22" s="74">
        <v>6.0</v>
      </c>
      <c r="IT22" s="74">
        <v>6.6</v>
      </c>
      <c r="IU22" s="74">
        <v>12.0</v>
      </c>
      <c r="IV22" s="74">
        <v>47.0</v>
      </c>
      <c r="IW22" s="74">
        <v>46.0</v>
      </c>
      <c r="IX22" s="89"/>
      <c r="IY22" s="76">
        <v>140.62</v>
      </c>
      <c r="IZ22" s="76">
        <v>35.23</v>
      </c>
      <c r="JA22" s="76">
        <v>315.28</v>
      </c>
      <c r="JB22" s="76">
        <v>15.77</v>
      </c>
      <c r="JC22" s="76">
        <v>5.38</v>
      </c>
      <c r="JD22" s="76">
        <v>3.0</v>
      </c>
      <c r="JE22" s="76">
        <v>57.5</v>
      </c>
      <c r="JF22" s="76">
        <v>48.24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32.2</v>
      </c>
      <c r="JR22" s="78">
        <v>0.0</v>
      </c>
      <c r="JS22" s="78">
        <v>0.0</v>
      </c>
      <c r="JT22" s="78">
        <v>0.0</v>
      </c>
      <c r="JU22" s="78">
        <v>2.0</v>
      </c>
      <c r="JV22" s="78">
        <v>38.0</v>
      </c>
      <c r="JW22" s="78">
        <v>37.0</v>
      </c>
      <c r="JX22" s="78">
        <v>137.0</v>
      </c>
      <c r="JY22" s="78">
        <v>34.0</v>
      </c>
      <c r="JZ22" s="78">
        <v>131.0</v>
      </c>
      <c r="KA22" s="78">
        <v>7.0</v>
      </c>
      <c r="KB22" s="78">
        <v>2.7</v>
      </c>
      <c r="KC22" s="78">
        <v>2.0</v>
      </c>
      <c r="KD22" s="78">
        <v>45.0</v>
      </c>
      <c r="KE22" s="78">
        <v>44.0</v>
      </c>
      <c r="KF22" s="89"/>
      <c r="KG22" s="79" t="s">
        <v>94</v>
      </c>
      <c r="KH22" s="79" t="s">
        <v>94</v>
      </c>
      <c r="KI22" s="79" t="s">
        <v>94</v>
      </c>
      <c r="KJ22" s="79" t="s">
        <v>94</v>
      </c>
      <c r="KK22" s="80"/>
      <c r="KL22" s="79">
        <v>1.0</v>
      </c>
      <c r="KM22" s="79" t="s">
        <v>104</v>
      </c>
      <c r="KN22" s="79" t="s">
        <v>104</v>
      </c>
      <c r="KO22" s="79">
        <v>136.0</v>
      </c>
      <c r="KP22" s="79">
        <v>33.0</v>
      </c>
      <c r="KQ22" s="79">
        <v>123.0</v>
      </c>
      <c r="KR22" s="79">
        <v>6.6</v>
      </c>
      <c r="KS22" s="80"/>
      <c r="KT22" s="79">
        <v>1.0</v>
      </c>
      <c r="KU22" s="79">
        <v>44.0</v>
      </c>
      <c r="KV22" s="79">
        <v>42.0</v>
      </c>
      <c r="KW22" s="89"/>
      <c r="KX22" s="81">
        <v>135.0</v>
      </c>
      <c r="KY22" s="81">
        <v>31.0</v>
      </c>
      <c r="KZ22" s="81">
        <v>275.0</v>
      </c>
      <c r="LA22" s="81">
        <v>13.5</v>
      </c>
      <c r="LB22" s="81">
        <v>4.0</v>
      </c>
      <c r="LC22" s="81">
        <v>3.0</v>
      </c>
      <c r="LD22" s="81">
        <v>50.0</v>
      </c>
      <c r="LE22" s="81">
        <v>52.0</v>
      </c>
      <c r="LF22" s="81">
        <v>135.0</v>
      </c>
      <c r="LG22" s="81">
        <v>33.0</v>
      </c>
      <c r="LH22" s="81">
        <v>251.0</v>
      </c>
      <c r="LI22" s="81">
        <v>12.3</v>
      </c>
      <c r="LJ22" s="81">
        <v>5.0</v>
      </c>
      <c r="LK22" s="81">
        <v>5.0</v>
      </c>
      <c r="LL22" s="81">
        <v>47.0</v>
      </c>
      <c r="LM22" s="81">
        <v>45.0</v>
      </c>
      <c r="LN22" s="89"/>
      <c r="LO22" s="82">
        <v>343.0</v>
      </c>
      <c r="LP22" s="82">
        <v>219.0</v>
      </c>
      <c r="LQ22" s="82">
        <v>125.0</v>
      </c>
      <c r="LR22" s="82">
        <v>72.0</v>
      </c>
      <c r="LS22" s="82">
        <v>331.0</v>
      </c>
      <c r="LT22" s="82">
        <v>50.0</v>
      </c>
      <c r="LU22" s="82">
        <v>4.4</v>
      </c>
      <c r="LV22" s="82">
        <v>140.0</v>
      </c>
      <c r="LW22" s="82">
        <v>87.0</v>
      </c>
      <c r="LX22" s="82">
        <v>47.0</v>
      </c>
      <c r="LY22" s="82">
        <v>44.0</v>
      </c>
      <c r="LZ22" s="83">
        <v>10.0</v>
      </c>
      <c r="MA22" s="82">
        <v>75.0</v>
      </c>
      <c r="MB22" s="82">
        <v>7.5</v>
      </c>
      <c r="MC22" s="82">
        <v>138.0</v>
      </c>
      <c r="MD22" s="82">
        <v>132.0</v>
      </c>
      <c r="ME22" s="82">
        <v>51.0</v>
      </c>
      <c r="MF22" s="82">
        <v>44.0</v>
      </c>
      <c r="MG22" s="83">
        <v>8.0</v>
      </c>
      <c r="MH22" s="88" t="s">
        <v>95</v>
      </c>
      <c r="MI22" s="88" t="s">
        <v>95</v>
      </c>
      <c r="MJ22" s="88" t="s">
        <v>95</v>
      </c>
      <c r="MK22" s="88" t="s">
        <v>95</v>
      </c>
      <c r="ML22" s="83">
        <v>40.0</v>
      </c>
      <c r="MM22" s="83">
        <v>38.0</v>
      </c>
      <c r="MN22" s="83">
        <v>5.0</v>
      </c>
      <c r="MO22" s="86"/>
      <c r="MP22" s="87"/>
      <c r="MQ22" s="87"/>
      <c r="MR22" s="87"/>
      <c r="MS22" s="87"/>
      <c r="MT22" s="82">
        <v>9.0</v>
      </c>
      <c r="MU22" s="82">
        <v>3.0</v>
      </c>
      <c r="MV22" s="82">
        <v>112.0</v>
      </c>
      <c r="MW22" s="83">
        <v>35.0</v>
      </c>
      <c r="MX22" s="83">
        <v>30.0</v>
      </c>
      <c r="MY22" s="88" t="s">
        <v>96</v>
      </c>
      <c r="MZ22" s="83">
        <v>5.0</v>
      </c>
      <c r="NA22" s="87"/>
      <c r="NB22" s="82">
        <v>15.0</v>
      </c>
      <c r="NC22" s="82">
        <v>6.0</v>
      </c>
      <c r="ND22" s="82">
        <v>268.0</v>
      </c>
      <c r="NE22" s="82">
        <v>35.0</v>
      </c>
      <c r="NF22" s="82">
        <v>39.0</v>
      </c>
      <c r="NG22" s="82">
        <v>39.0</v>
      </c>
      <c r="NH22" s="82">
        <v>6.0</v>
      </c>
      <c r="NI22" s="87"/>
      <c r="NJ22" s="88" t="s">
        <v>95</v>
      </c>
      <c r="NK22" s="88" t="s">
        <v>95</v>
      </c>
      <c r="NL22" s="88" t="s">
        <v>95</v>
      </c>
      <c r="NM22" s="88" t="s">
        <v>95</v>
      </c>
      <c r="NN22" s="82">
        <v>45.0</v>
      </c>
      <c r="NO22" s="82">
        <v>40.0</v>
      </c>
      <c r="NP22" s="82">
        <v>4.0</v>
      </c>
    </row>
    <row r="23" ht="14.25" customHeight="1">
      <c r="A23" s="49">
        <v>0.416666666666667</v>
      </c>
      <c r="B23" s="50"/>
      <c r="C23" s="51">
        <v>50.23</v>
      </c>
      <c r="D23" s="52">
        <v>340.0</v>
      </c>
      <c r="E23" s="53">
        <v>133.0</v>
      </c>
      <c r="F23" s="53">
        <v>150.0</v>
      </c>
      <c r="G23" s="53">
        <v>31.8</v>
      </c>
      <c r="H23" s="54"/>
      <c r="I23" s="53">
        <v>6.0</v>
      </c>
      <c r="J23" s="53">
        <v>49.0</v>
      </c>
      <c r="K23" s="53">
        <v>49.0</v>
      </c>
      <c r="L23" s="53">
        <v>137.0</v>
      </c>
      <c r="M23" s="53">
        <v>194.0</v>
      </c>
      <c r="N23" s="55">
        <v>46.1</v>
      </c>
      <c r="O23" s="54"/>
      <c r="P23" s="53">
        <v>6.0</v>
      </c>
      <c r="Q23" s="53">
        <v>56.0</v>
      </c>
      <c r="R23" s="53">
        <v>51.0</v>
      </c>
      <c r="S23" s="55">
        <v>341.6</v>
      </c>
      <c r="T23" s="53">
        <v>191.9</v>
      </c>
      <c r="U23" s="55">
        <v>97.3</v>
      </c>
      <c r="V23" s="54"/>
      <c r="W23" s="55">
        <v>374.9</v>
      </c>
      <c r="X23" s="55">
        <v>120.2</v>
      </c>
      <c r="Y23" s="53">
        <v>43.3</v>
      </c>
      <c r="Z23" s="54"/>
      <c r="AA23" s="55"/>
      <c r="AB23" s="54"/>
      <c r="AC23" s="54"/>
      <c r="AD23" s="54"/>
      <c r="AE23" s="53">
        <v>341.3</v>
      </c>
      <c r="AF23" s="55">
        <v>569.2</v>
      </c>
      <c r="AG23" s="55">
        <v>294.3</v>
      </c>
      <c r="AH23" s="54"/>
      <c r="AI23" s="53">
        <v>347.2</v>
      </c>
      <c r="AJ23" s="55">
        <v>335.3</v>
      </c>
      <c r="AK23" s="55">
        <v>202.1</v>
      </c>
      <c r="AL23" s="54"/>
      <c r="AM23" s="53">
        <v>339.9</v>
      </c>
      <c r="AN23" s="55">
        <v>357.8</v>
      </c>
      <c r="AO23" s="55">
        <v>192.1</v>
      </c>
      <c r="AP23" s="54"/>
      <c r="AQ23" s="54">
        <f t="shared" ref="AQ23:AS23" si="20">E23</f>
        <v>133</v>
      </c>
      <c r="AR23" s="54">
        <f t="shared" si="20"/>
        <v>150</v>
      </c>
      <c r="AS23" s="56">
        <f t="shared" si="20"/>
        <v>31.8</v>
      </c>
      <c r="AT23" s="54"/>
      <c r="AU23" s="54">
        <f t="shared" ref="AU23:AW23" si="21">L23</f>
        <v>137</v>
      </c>
      <c r="AV23" s="54">
        <f t="shared" si="21"/>
        <v>194</v>
      </c>
      <c r="AW23" s="56">
        <f t="shared" si="21"/>
        <v>46.1</v>
      </c>
      <c r="AX23" s="54"/>
      <c r="AY23" s="54">
        <f t="shared" si="5"/>
        <v>133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85.0</v>
      </c>
      <c r="BK23" s="53">
        <v>56.0</v>
      </c>
      <c r="BL23" s="89"/>
      <c r="BM23" s="58">
        <v>344.0</v>
      </c>
      <c r="BN23" s="58">
        <v>146.0</v>
      </c>
      <c r="BO23" s="58">
        <v>243.0</v>
      </c>
      <c r="BP23" s="58">
        <v>12.2</v>
      </c>
      <c r="BQ23" s="59"/>
      <c r="BR23" s="58">
        <v>6.0</v>
      </c>
      <c r="BS23" s="58">
        <v>60.0</v>
      </c>
      <c r="BT23" s="58">
        <v>60.0</v>
      </c>
      <c r="BU23" s="58">
        <v>344.0</v>
      </c>
      <c r="BV23" s="58">
        <v>287.0</v>
      </c>
      <c r="BW23" s="58">
        <v>166.0</v>
      </c>
      <c r="BX23" s="58">
        <v>13.0</v>
      </c>
      <c r="BY23" s="58">
        <v>336.0</v>
      </c>
      <c r="BZ23" s="58">
        <v>302.0</v>
      </c>
      <c r="CA23" s="58">
        <v>168.0</v>
      </c>
      <c r="CB23" s="58">
        <v>12.0</v>
      </c>
      <c r="CC23" s="58">
        <v>343.0</v>
      </c>
      <c r="CD23" s="58">
        <v>258.0</v>
      </c>
      <c r="CE23" s="58">
        <v>144.0</v>
      </c>
      <c r="CF23" s="58">
        <v>10.0</v>
      </c>
      <c r="CG23" s="58">
        <v>336.0</v>
      </c>
      <c r="CH23" s="58">
        <v>273.0</v>
      </c>
      <c r="CI23" s="58">
        <v>145.0</v>
      </c>
      <c r="CJ23" s="58">
        <v>14.0</v>
      </c>
      <c r="CK23" s="58">
        <v>349.0</v>
      </c>
      <c r="CL23" s="58">
        <v>127.0</v>
      </c>
      <c r="CM23" s="58">
        <v>85.0</v>
      </c>
      <c r="CN23" s="58">
        <v>6.0</v>
      </c>
      <c r="CO23" s="58">
        <v>333.0</v>
      </c>
      <c r="CP23" s="58">
        <v>283.0</v>
      </c>
      <c r="CQ23" s="58">
        <v>138.0</v>
      </c>
      <c r="CR23" s="58">
        <v>14.0</v>
      </c>
      <c r="CS23" s="58">
        <v>337.0</v>
      </c>
      <c r="CT23" s="58">
        <v>295.0</v>
      </c>
      <c r="CU23" s="58">
        <v>165.0</v>
      </c>
      <c r="CV23" s="58">
        <v>112.0</v>
      </c>
      <c r="CW23" s="58">
        <v>340.0</v>
      </c>
      <c r="CX23" s="58">
        <v>173.0</v>
      </c>
      <c r="CY23" s="58">
        <v>76.0</v>
      </c>
      <c r="CZ23" s="58">
        <v>52.0</v>
      </c>
      <c r="DA23" s="58">
        <v>340.0</v>
      </c>
      <c r="DB23" s="58">
        <v>181.0</v>
      </c>
      <c r="DC23" s="58">
        <v>78.0</v>
      </c>
      <c r="DD23" s="58">
        <v>56.0</v>
      </c>
      <c r="DE23" s="58">
        <v>146.0</v>
      </c>
      <c r="DF23" s="58">
        <v>35.0</v>
      </c>
      <c r="DG23" s="58">
        <v>243.0</v>
      </c>
      <c r="DH23" s="58">
        <v>12.2</v>
      </c>
      <c r="DI23" s="59"/>
      <c r="DJ23" s="58">
        <v>7.0</v>
      </c>
      <c r="DK23" s="58">
        <v>61.0</v>
      </c>
      <c r="DL23" s="58">
        <v>54.0</v>
      </c>
      <c r="DM23" s="89"/>
      <c r="DN23" s="61">
        <v>342.0</v>
      </c>
      <c r="DO23" s="61">
        <v>141.0</v>
      </c>
      <c r="DP23" s="61">
        <v>33.37</v>
      </c>
      <c r="DQ23" s="61">
        <v>19.93</v>
      </c>
      <c r="DR23" s="61">
        <v>4.39</v>
      </c>
      <c r="DS23" s="61">
        <v>8.0</v>
      </c>
      <c r="DT23" s="61">
        <v>36.0</v>
      </c>
      <c r="DU23" s="61">
        <v>40.6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341.0</v>
      </c>
      <c r="EF23" s="63">
        <v>137.0</v>
      </c>
      <c r="EG23" s="63">
        <v>69.0</v>
      </c>
      <c r="EH23" s="63">
        <v>3.0</v>
      </c>
      <c r="EI23" s="64"/>
      <c r="EJ23" s="63">
        <v>9.0</v>
      </c>
      <c r="EK23" s="63">
        <v>47.0</v>
      </c>
      <c r="EL23" s="63">
        <v>49.0</v>
      </c>
      <c r="EM23" s="63">
        <v>137.0</v>
      </c>
      <c r="EN23" s="63">
        <v>117.0</v>
      </c>
      <c r="EO23" s="63">
        <v>5.0</v>
      </c>
      <c r="EP23" s="64"/>
      <c r="EQ23" s="63">
        <v>9.0</v>
      </c>
      <c r="ER23" s="63">
        <v>48.0</v>
      </c>
      <c r="ES23" s="63">
        <v>49.0</v>
      </c>
      <c r="ET23" s="63">
        <v>340.0</v>
      </c>
      <c r="EU23" s="63">
        <v>213.0</v>
      </c>
      <c r="EV23" s="63">
        <v>124.7</v>
      </c>
      <c r="EW23" s="63">
        <v>8.0</v>
      </c>
      <c r="EX23" s="63">
        <v>339.0</v>
      </c>
      <c r="EY23" s="63">
        <v>1.0</v>
      </c>
      <c r="EZ23" s="63">
        <v>0.0</v>
      </c>
      <c r="FA23" s="63">
        <v>0.0</v>
      </c>
      <c r="FB23" s="63">
        <v>339.0</v>
      </c>
      <c r="FC23" s="63">
        <v>211.0</v>
      </c>
      <c r="FD23" s="63">
        <v>123.3</v>
      </c>
      <c r="FE23" s="63">
        <v>9.0</v>
      </c>
      <c r="FF23" s="63">
        <v>339.0</v>
      </c>
      <c r="FG23" s="63">
        <v>1.0</v>
      </c>
      <c r="FH23" s="63">
        <v>0.0</v>
      </c>
      <c r="FI23" s="63">
        <v>0.0</v>
      </c>
      <c r="FJ23" s="63">
        <v>341.0</v>
      </c>
      <c r="FK23" s="63">
        <v>197.0</v>
      </c>
      <c r="FL23" s="63">
        <v>113.2</v>
      </c>
      <c r="FM23" s="64"/>
      <c r="FN23" s="63">
        <v>341.0</v>
      </c>
      <c r="FO23" s="63">
        <v>193.0</v>
      </c>
      <c r="FP23" s="63">
        <v>112.7</v>
      </c>
      <c r="FQ23" s="63">
        <v>17.3</v>
      </c>
      <c r="FR23" s="63">
        <v>137.0</v>
      </c>
      <c r="FS23" s="63">
        <v>115.0</v>
      </c>
      <c r="FT23" s="63">
        <v>19.01</v>
      </c>
      <c r="FU23" s="64"/>
      <c r="FV23" s="63">
        <v>137.0</v>
      </c>
      <c r="FW23" s="64"/>
      <c r="FX23" s="64"/>
      <c r="FY23" s="64"/>
      <c r="FZ23" s="89"/>
      <c r="GA23" s="65">
        <v>0.0</v>
      </c>
      <c r="GB23" s="66">
        <v>0.0</v>
      </c>
      <c r="GC23" s="66">
        <v>0.0</v>
      </c>
      <c r="GD23" s="66">
        <v>0.0</v>
      </c>
      <c r="GE23" s="66">
        <v>341.0</v>
      </c>
      <c r="GF23" s="66">
        <v>662.95</v>
      </c>
      <c r="GG23" s="66">
        <v>386.71</v>
      </c>
      <c r="GH23" s="66">
        <v>63.82</v>
      </c>
      <c r="GI23" s="66">
        <v>341.0</v>
      </c>
      <c r="GJ23" s="66">
        <v>194.31</v>
      </c>
      <c r="GK23" s="66">
        <v>-110.22</v>
      </c>
      <c r="GL23" s="66">
        <v>-22.87</v>
      </c>
      <c r="GM23" s="66">
        <v>341.0</v>
      </c>
      <c r="GN23" s="66">
        <v>180.54</v>
      </c>
      <c r="GO23" s="66">
        <v>-19.22</v>
      </c>
      <c r="GP23" s="66">
        <v>-29.32</v>
      </c>
      <c r="GQ23" s="66">
        <v>341.0</v>
      </c>
      <c r="GR23" s="66">
        <v>137.16</v>
      </c>
      <c r="GS23" s="66">
        <v>-84.26</v>
      </c>
      <c r="GT23" s="66">
        <v>-4.94</v>
      </c>
      <c r="GU23" s="66">
        <v>340.0</v>
      </c>
      <c r="GV23" s="66">
        <v>153.57</v>
      </c>
      <c r="GW23" s="66">
        <v>-84.01</v>
      </c>
      <c r="GX23" s="66">
        <v>-7.71</v>
      </c>
      <c r="GY23" s="89"/>
      <c r="GZ23" s="97" t="s">
        <v>91</v>
      </c>
      <c r="HA23" s="97" t="s">
        <v>92</v>
      </c>
      <c r="HB23" s="98">
        <v>335.0</v>
      </c>
      <c r="HC23" s="98">
        <v>16.75</v>
      </c>
      <c r="HD23" s="98">
        <v>6.7</v>
      </c>
      <c r="HE23" s="98">
        <v>8.0</v>
      </c>
      <c r="HF23" s="99">
        <v>50.0</v>
      </c>
      <c r="HG23" s="99">
        <v>50.0</v>
      </c>
      <c r="HH23" s="97" t="s">
        <v>91</v>
      </c>
      <c r="HI23" s="97" t="s">
        <v>92</v>
      </c>
      <c r="HJ23" s="98">
        <v>214.0</v>
      </c>
      <c r="HK23" s="98">
        <v>10.7</v>
      </c>
      <c r="HL23" s="98">
        <v>4.28</v>
      </c>
      <c r="HM23" s="98">
        <v>5.0</v>
      </c>
      <c r="HN23" s="99">
        <v>40.0</v>
      </c>
      <c r="HO23" s="99">
        <v>40.0</v>
      </c>
      <c r="HP23" s="97" t="s">
        <v>91</v>
      </c>
      <c r="HQ23" s="97" t="s">
        <v>92</v>
      </c>
      <c r="HR23" s="98">
        <v>392.0</v>
      </c>
      <c r="HS23" s="98">
        <v>19.6</v>
      </c>
      <c r="HT23" s="98">
        <v>9.8</v>
      </c>
      <c r="HU23" s="98">
        <v>7.0</v>
      </c>
      <c r="HV23" s="98">
        <v>50.0</v>
      </c>
      <c r="HW23" s="98">
        <v>50.0</v>
      </c>
      <c r="HX23" s="89"/>
      <c r="HY23" s="72">
        <v>136.0</v>
      </c>
      <c r="HZ23" s="72">
        <v>33.0</v>
      </c>
      <c r="IA23" s="72">
        <v>128.0</v>
      </c>
      <c r="IB23" s="72">
        <v>6.4</v>
      </c>
      <c r="IC23" s="73"/>
      <c r="ID23" s="72">
        <v>2.0</v>
      </c>
      <c r="IE23" s="72">
        <v>62.0</v>
      </c>
      <c r="IF23" s="72">
        <v>42.0</v>
      </c>
      <c r="IG23" s="89"/>
      <c r="IH23" s="74">
        <v>132.0</v>
      </c>
      <c r="II23" s="74">
        <v>29.7</v>
      </c>
      <c r="IJ23" s="74">
        <v>322.0</v>
      </c>
      <c r="IK23" s="74">
        <v>15.2</v>
      </c>
      <c r="IL23" s="74">
        <v>16.3</v>
      </c>
      <c r="IM23" s="74">
        <v>4.0</v>
      </c>
      <c r="IN23" s="74">
        <v>47.0</v>
      </c>
      <c r="IO23" s="74">
        <v>46.0</v>
      </c>
      <c r="IP23" s="74">
        <v>132.0</v>
      </c>
      <c r="IQ23" s="74">
        <v>30.6</v>
      </c>
      <c r="IR23" s="74">
        <v>213.0</v>
      </c>
      <c r="IS23" s="74">
        <v>10.2</v>
      </c>
      <c r="IT23" s="74">
        <v>11.1</v>
      </c>
      <c r="IU23" s="74">
        <v>12.0</v>
      </c>
      <c r="IV23" s="74">
        <v>50.0</v>
      </c>
      <c r="IW23" s="74">
        <v>48.0</v>
      </c>
      <c r="IX23" s="89"/>
      <c r="IY23" s="76">
        <v>140.61</v>
      </c>
      <c r="IZ23" s="76">
        <v>35.21</v>
      </c>
      <c r="JA23" s="76">
        <v>307.64</v>
      </c>
      <c r="JB23" s="76">
        <v>15.39</v>
      </c>
      <c r="JC23" s="76">
        <v>5.48</v>
      </c>
      <c r="JD23" s="76">
        <v>3.0</v>
      </c>
      <c r="JE23" s="76">
        <v>59.78</v>
      </c>
      <c r="JF23" s="76">
        <v>48.24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32.2</v>
      </c>
      <c r="JR23" s="78">
        <v>0.0</v>
      </c>
      <c r="JS23" s="78">
        <v>0.0</v>
      </c>
      <c r="JT23" s="78">
        <v>0.0</v>
      </c>
      <c r="JU23" s="78">
        <v>2.0</v>
      </c>
      <c r="JV23" s="78">
        <v>40.0</v>
      </c>
      <c r="JW23" s="78">
        <v>39.0</v>
      </c>
      <c r="JX23" s="78">
        <v>136.0</v>
      </c>
      <c r="JY23" s="78">
        <v>34.1</v>
      </c>
      <c r="JZ23" s="78">
        <v>129.0</v>
      </c>
      <c r="KA23" s="78">
        <v>6.8</v>
      </c>
      <c r="KB23" s="78">
        <v>2.5</v>
      </c>
      <c r="KC23" s="78">
        <v>2.0</v>
      </c>
      <c r="KD23" s="78">
        <v>48.0</v>
      </c>
      <c r="KE23" s="78">
        <v>47.0</v>
      </c>
      <c r="KF23" s="89"/>
      <c r="KG23" s="79" t="s">
        <v>94</v>
      </c>
      <c r="KH23" s="79" t="s">
        <v>94</v>
      </c>
      <c r="KI23" s="79" t="s">
        <v>94</v>
      </c>
      <c r="KJ23" s="79" t="s">
        <v>94</v>
      </c>
      <c r="KK23" s="80"/>
      <c r="KL23" s="79">
        <v>1.0</v>
      </c>
      <c r="KM23" s="79" t="s">
        <v>104</v>
      </c>
      <c r="KN23" s="79" t="s">
        <v>104</v>
      </c>
      <c r="KO23" s="79">
        <v>136.0</v>
      </c>
      <c r="KP23" s="79">
        <v>33.0</v>
      </c>
      <c r="KQ23" s="79">
        <v>109.0</v>
      </c>
      <c r="KR23" s="79">
        <v>6.0</v>
      </c>
      <c r="KS23" s="80"/>
      <c r="KT23" s="79">
        <v>1.0</v>
      </c>
      <c r="KU23" s="79">
        <v>44.0</v>
      </c>
      <c r="KV23" s="79">
        <v>42.0</v>
      </c>
      <c r="KW23" s="89"/>
      <c r="KX23" s="81">
        <v>130.0</v>
      </c>
      <c r="KY23" s="81">
        <v>31.0</v>
      </c>
      <c r="KZ23" s="81">
        <v>316.0</v>
      </c>
      <c r="LA23" s="81">
        <v>15.5</v>
      </c>
      <c r="LB23" s="81">
        <v>4.0</v>
      </c>
      <c r="LC23" s="81">
        <v>3.0</v>
      </c>
      <c r="LD23" s="81">
        <v>50.0</v>
      </c>
      <c r="LE23" s="81">
        <v>52.0</v>
      </c>
      <c r="LF23" s="81">
        <v>130.0</v>
      </c>
      <c r="LG23" s="81">
        <v>33.0</v>
      </c>
      <c r="LH23" s="81">
        <v>310.0</v>
      </c>
      <c r="LI23" s="81">
        <v>15.2</v>
      </c>
      <c r="LJ23" s="81">
        <v>5.0</v>
      </c>
      <c r="LK23" s="81">
        <v>5.0</v>
      </c>
      <c r="LL23" s="81">
        <v>47.0</v>
      </c>
      <c r="LM23" s="81">
        <v>45.0</v>
      </c>
      <c r="LN23" s="89"/>
      <c r="LO23" s="82">
        <v>343.0</v>
      </c>
      <c r="LP23" s="82">
        <v>190.0</v>
      </c>
      <c r="LQ23" s="82">
        <v>106.0</v>
      </c>
      <c r="LR23" s="82">
        <v>73.0</v>
      </c>
      <c r="LS23" s="82">
        <v>332.0</v>
      </c>
      <c r="LT23" s="82">
        <v>64.0</v>
      </c>
      <c r="LU23" s="82">
        <v>10.0</v>
      </c>
      <c r="LV23" s="82">
        <v>140.0</v>
      </c>
      <c r="LW23" s="82">
        <v>114.0</v>
      </c>
      <c r="LX23" s="82">
        <v>48.0</v>
      </c>
      <c r="LY23" s="82">
        <v>45.0</v>
      </c>
      <c r="LZ23" s="83">
        <v>10.0</v>
      </c>
      <c r="MA23" s="82">
        <v>42.0</v>
      </c>
      <c r="MB23" s="82">
        <v>15.0</v>
      </c>
      <c r="MC23" s="82">
        <v>139.0</v>
      </c>
      <c r="MD23" s="82">
        <v>76.0</v>
      </c>
      <c r="ME23" s="82">
        <v>49.0</v>
      </c>
      <c r="MF23" s="82">
        <v>45.0</v>
      </c>
      <c r="MG23" s="83">
        <v>8.0</v>
      </c>
      <c r="MH23" s="88" t="s">
        <v>95</v>
      </c>
      <c r="MI23" s="88" t="s">
        <v>95</v>
      </c>
      <c r="MJ23" s="88" t="s">
        <v>95</v>
      </c>
      <c r="MK23" s="88" t="s">
        <v>95</v>
      </c>
      <c r="ML23" s="83">
        <v>40.0</v>
      </c>
      <c r="MM23" s="83">
        <v>38.0</v>
      </c>
      <c r="MN23" s="83">
        <v>5.0</v>
      </c>
      <c r="MO23" s="86"/>
      <c r="MP23" s="87"/>
      <c r="MQ23" s="87"/>
      <c r="MR23" s="87"/>
      <c r="MS23" s="87"/>
      <c r="MT23" s="82">
        <v>0.0</v>
      </c>
      <c r="MU23" s="82">
        <v>1.0</v>
      </c>
      <c r="MV23" s="82">
        <v>3.0</v>
      </c>
      <c r="MW23" s="83">
        <v>35.0</v>
      </c>
      <c r="MX23" s="83">
        <v>30.0</v>
      </c>
      <c r="MY23" s="88" t="s">
        <v>96</v>
      </c>
      <c r="MZ23" s="83">
        <v>5.0</v>
      </c>
      <c r="NA23" s="87"/>
      <c r="NB23" s="82">
        <v>20.0</v>
      </c>
      <c r="NC23" s="82">
        <v>7.0</v>
      </c>
      <c r="ND23" s="82">
        <v>360.0</v>
      </c>
      <c r="NE23" s="82">
        <v>35.0</v>
      </c>
      <c r="NF23" s="82">
        <v>39.0</v>
      </c>
      <c r="NG23" s="82">
        <v>39.0</v>
      </c>
      <c r="NH23" s="82">
        <v>6.0</v>
      </c>
      <c r="NI23" s="87"/>
      <c r="NJ23" s="88" t="s">
        <v>95</v>
      </c>
      <c r="NK23" s="88" t="s">
        <v>95</v>
      </c>
      <c r="NL23" s="88" t="s">
        <v>95</v>
      </c>
      <c r="NM23" s="88" t="s">
        <v>95</v>
      </c>
      <c r="NN23" s="82">
        <v>45.0</v>
      </c>
      <c r="NO23" s="82">
        <v>40.0</v>
      </c>
      <c r="NP23" s="82">
        <v>4.0</v>
      </c>
    </row>
    <row r="24" ht="14.25" customHeight="1">
      <c r="A24" s="49">
        <v>0.458333333333334</v>
      </c>
      <c r="B24" s="50"/>
      <c r="C24" s="51">
        <v>50.11</v>
      </c>
      <c r="D24" s="52">
        <v>340.0</v>
      </c>
      <c r="E24" s="53">
        <v>133.0</v>
      </c>
      <c r="F24" s="53">
        <v>145.0</v>
      </c>
      <c r="G24" s="53">
        <v>30.9</v>
      </c>
      <c r="H24" s="54"/>
      <c r="I24" s="53">
        <v>6.0</v>
      </c>
      <c r="J24" s="53">
        <v>49.0</v>
      </c>
      <c r="K24" s="53">
        <v>49.0</v>
      </c>
      <c r="L24" s="53">
        <v>136.0</v>
      </c>
      <c r="M24" s="53">
        <v>201.0</v>
      </c>
      <c r="N24" s="55">
        <v>46.9</v>
      </c>
      <c r="O24" s="54"/>
      <c r="P24" s="53">
        <v>6.0</v>
      </c>
      <c r="Q24" s="53">
        <v>56.0</v>
      </c>
      <c r="R24" s="53">
        <v>51.0</v>
      </c>
      <c r="S24" s="55">
        <v>338.3</v>
      </c>
      <c r="T24" s="53">
        <v>167.9</v>
      </c>
      <c r="U24" s="55">
        <v>96.6</v>
      </c>
      <c r="V24" s="54"/>
      <c r="W24" s="55">
        <v>371.2</v>
      </c>
      <c r="X24" s="55">
        <v>106.9</v>
      </c>
      <c r="Y24" s="53">
        <v>42.3</v>
      </c>
      <c r="Z24" s="54"/>
      <c r="AA24" s="55"/>
      <c r="AB24" s="54"/>
      <c r="AC24" s="54"/>
      <c r="AD24" s="54"/>
      <c r="AE24" s="53">
        <v>338.1</v>
      </c>
      <c r="AF24" s="55">
        <v>595.1</v>
      </c>
      <c r="AG24" s="55">
        <v>303.1</v>
      </c>
      <c r="AH24" s="54"/>
      <c r="AI24" s="53">
        <v>344.5</v>
      </c>
      <c r="AJ24" s="55">
        <v>382.2</v>
      </c>
      <c r="AK24" s="55">
        <v>232.0</v>
      </c>
      <c r="AL24" s="54"/>
      <c r="AM24" s="53">
        <v>336.7</v>
      </c>
      <c r="AN24" s="55">
        <v>305.1</v>
      </c>
      <c r="AO24" s="55">
        <v>219.1</v>
      </c>
      <c r="AP24" s="54"/>
      <c r="AQ24" s="54">
        <f t="shared" ref="AQ24:AS24" si="22">E24</f>
        <v>133</v>
      </c>
      <c r="AR24" s="54">
        <f t="shared" si="22"/>
        <v>145</v>
      </c>
      <c r="AS24" s="56">
        <f t="shared" si="22"/>
        <v>30.9</v>
      </c>
      <c r="AT24" s="54"/>
      <c r="AU24" s="54">
        <f t="shared" ref="AU24:AW24" si="23">L24</f>
        <v>136</v>
      </c>
      <c r="AV24" s="54">
        <f t="shared" si="23"/>
        <v>201</v>
      </c>
      <c r="AW24" s="56">
        <f t="shared" si="23"/>
        <v>46.9</v>
      </c>
      <c r="AX24" s="54"/>
      <c r="AY24" s="54">
        <f t="shared" si="5"/>
        <v>133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85.0</v>
      </c>
      <c r="BK24" s="53">
        <v>56.0</v>
      </c>
      <c r="BL24" s="89"/>
      <c r="BM24" s="58">
        <v>343.0</v>
      </c>
      <c r="BN24" s="58">
        <v>146.0</v>
      </c>
      <c r="BO24" s="58">
        <v>205.0</v>
      </c>
      <c r="BP24" s="58">
        <v>10.3</v>
      </c>
      <c r="BQ24" s="59"/>
      <c r="BR24" s="58">
        <v>6.0</v>
      </c>
      <c r="BS24" s="58">
        <v>63.0</v>
      </c>
      <c r="BT24" s="58">
        <v>64.0</v>
      </c>
      <c r="BU24" s="58">
        <v>343.0</v>
      </c>
      <c r="BV24" s="58">
        <v>281.0</v>
      </c>
      <c r="BW24" s="58">
        <v>167.0</v>
      </c>
      <c r="BX24" s="58">
        <v>10.0</v>
      </c>
      <c r="BY24" s="58">
        <v>336.0</v>
      </c>
      <c r="BZ24" s="58">
        <v>302.0</v>
      </c>
      <c r="CA24" s="58">
        <v>167.0</v>
      </c>
      <c r="CB24" s="58">
        <v>6.0</v>
      </c>
      <c r="CC24" s="58">
        <v>343.0</v>
      </c>
      <c r="CD24" s="58">
        <v>270.0</v>
      </c>
      <c r="CE24" s="58">
        <v>158.0</v>
      </c>
      <c r="CF24" s="58">
        <v>16.0</v>
      </c>
      <c r="CG24" s="58">
        <v>336.0</v>
      </c>
      <c r="CH24" s="58">
        <v>285.0</v>
      </c>
      <c r="CI24" s="58">
        <v>158.0</v>
      </c>
      <c r="CJ24" s="58">
        <v>16.0</v>
      </c>
      <c r="CK24" s="58">
        <v>349.0</v>
      </c>
      <c r="CL24" s="58">
        <v>121.0</v>
      </c>
      <c r="CM24" s="58">
        <v>81.0</v>
      </c>
      <c r="CN24" s="58">
        <v>6.0</v>
      </c>
      <c r="CO24" s="58">
        <v>333.0</v>
      </c>
      <c r="CP24" s="58">
        <v>262.0</v>
      </c>
      <c r="CQ24" s="58">
        <v>128.0</v>
      </c>
      <c r="CR24" s="58">
        <v>11.0</v>
      </c>
      <c r="CS24" s="58">
        <v>336.0</v>
      </c>
      <c r="CT24" s="58">
        <v>287.0</v>
      </c>
      <c r="CU24" s="58">
        <v>159.0</v>
      </c>
      <c r="CV24" s="58">
        <v>112.0</v>
      </c>
      <c r="CW24" s="58">
        <v>339.0</v>
      </c>
      <c r="CX24" s="58">
        <v>203.0</v>
      </c>
      <c r="CY24" s="58">
        <v>103.0</v>
      </c>
      <c r="CZ24" s="58">
        <v>55.0</v>
      </c>
      <c r="DA24" s="58">
        <v>325.0</v>
      </c>
      <c r="DB24" s="58">
        <v>213.0</v>
      </c>
      <c r="DC24" s="58">
        <v>104.0</v>
      </c>
      <c r="DD24" s="58">
        <v>46.0</v>
      </c>
      <c r="DE24" s="58">
        <v>146.0</v>
      </c>
      <c r="DF24" s="58">
        <v>35.0</v>
      </c>
      <c r="DG24" s="58">
        <v>205.0</v>
      </c>
      <c r="DH24" s="58">
        <v>10.3</v>
      </c>
      <c r="DI24" s="59"/>
      <c r="DJ24" s="58">
        <v>7.0</v>
      </c>
      <c r="DK24" s="58">
        <v>59.0</v>
      </c>
      <c r="DL24" s="58">
        <v>54.0</v>
      </c>
      <c r="DM24" s="89"/>
      <c r="DN24" s="61">
        <v>342.0</v>
      </c>
      <c r="DO24" s="61">
        <v>141.0</v>
      </c>
      <c r="DP24" s="61">
        <v>26.32</v>
      </c>
      <c r="DQ24" s="61">
        <v>15.23</v>
      </c>
      <c r="DR24" s="61">
        <v>1.97</v>
      </c>
      <c r="DS24" s="61">
        <v>8.0</v>
      </c>
      <c r="DT24" s="61">
        <v>39.0</v>
      </c>
      <c r="DU24" s="61">
        <v>48.6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338.0</v>
      </c>
      <c r="EF24" s="63">
        <v>135.0</v>
      </c>
      <c r="EG24" s="63">
        <v>70.0</v>
      </c>
      <c r="EH24" s="63">
        <v>3.0</v>
      </c>
      <c r="EI24" s="64"/>
      <c r="EJ24" s="63">
        <v>9.0</v>
      </c>
      <c r="EK24" s="63">
        <v>48.0</v>
      </c>
      <c r="EL24" s="63">
        <v>50.0</v>
      </c>
      <c r="EM24" s="63">
        <v>137.0</v>
      </c>
      <c r="EN24" s="63">
        <v>133.0</v>
      </c>
      <c r="EO24" s="63">
        <v>5.5</v>
      </c>
      <c r="EP24" s="64"/>
      <c r="EQ24" s="63">
        <v>9.0</v>
      </c>
      <c r="ER24" s="63">
        <v>49.0</v>
      </c>
      <c r="ES24" s="63">
        <v>51.0</v>
      </c>
      <c r="ET24" s="63">
        <v>337.0</v>
      </c>
      <c r="EU24" s="63">
        <v>239.0</v>
      </c>
      <c r="EV24" s="63">
        <v>139.0</v>
      </c>
      <c r="EW24" s="63">
        <v>3.8</v>
      </c>
      <c r="EX24" s="63">
        <v>336.0</v>
      </c>
      <c r="EY24" s="63">
        <v>0.0</v>
      </c>
      <c r="EZ24" s="63">
        <v>0.0</v>
      </c>
      <c r="FA24" s="63">
        <v>0.0</v>
      </c>
      <c r="FB24" s="63">
        <v>336.0</v>
      </c>
      <c r="FC24" s="63">
        <v>239.0</v>
      </c>
      <c r="FD24" s="63">
        <v>138.8</v>
      </c>
      <c r="FE24" s="63">
        <v>4.4</v>
      </c>
      <c r="FF24" s="63">
        <v>337.0</v>
      </c>
      <c r="FG24" s="63">
        <v>0.0</v>
      </c>
      <c r="FH24" s="63">
        <v>0.0</v>
      </c>
      <c r="FI24" s="63">
        <v>0.0</v>
      </c>
      <c r="FJ24" s="63">
        <v>338.0</v>
      </c>
      <c r="FK24" s="63">
        <v>219.0</v>
      </c>
      <c r="FL24" s="63">
        <v>125.0</v>
      </c>
      <c r="FM24" s="64"/>
      <c r="FN24" s="63">
        <v>338.0</v>
      </c>
      <c r="FO24" s="63">
        <v>214.0</v>
      </c>
      <c r="FP24" s="63">
        <v>125.8</v>
      </c>
      <c r="FQ24" s="63">
        <v>10.7</v>
      </c>
      <c r="FR24" s="63">
        <v>136.0</v>
      </c>
      <c r="FS24" s="63">
        <v>139.0</v>
      </c>
      <c r="FT24" s="63">
        <v>24.61</v>
      </c>
      <c r="FU24" s="64"/>
      <c r="FV24" s="63">
        <v>136.0</v>
      </c>
      <c r="FW24" s="64"/>
      <c r="FX24" s="64"/>
      <c r="FY24" s="64"/>
      <c r="FZ24" s="89"/>
      <c r="GA24" s="65">
        <v>339.0</v>
      </c>
      <c r="GB24" s="66">
        <v>376.17</v>
      </c>
      <c r="GC24" s="66">
        <v>228.15</v>
      </c>
      <c r="GD24" s="66">
        <v>31.66</v>
      </c>
      <c r="GE24" s="66">
        <v>338.0</v>
      </c>
      <c r="GF24" s="66">
        <v>400.93</v>
      </c>
      <c r="GG24" s="66">
        <v>226.31</v>
      </c>
      <c r="GH24" s="66">
        <v>34.34</v>
      </c>
      <c r="GI24" s="66">
        <v>338.0</v>
      </c>
      <c r="GJ24" s="66">
        <v>226.11</v>
      </c>
      <c r="GK24" s="66">
        <v>-127.73</v>
      </c>
      <c r="GL24" s="66">
        <v>-18.26</v>
      </c>
      <c r="GM24" s="66">
        <v>338.0</v>
      </c>
      <c r="GN24" s="66">
        <v>206.62</v>
      </c>
      <c r="GO24" s="66">
        <v>-127.81</v>
      </c>
      <c r="GP24" s="66">
        <v>-25.29</v>
      </c>
      <c r="GQ24" s="66">
        <v>339.0</v>
      </c>
      <c r="GR24" s="66">
        <v>162.95</v>
      </c>
      <c r="GS24" s="66">
        <v>-98.83</v>
      </c>
      <c r="GT24" s="66">
        <v>-10.05</v>
      </c>
      <c r="GU24" s="66">
        <v>338.0</v>
      </c>
      <c r="GV24" s="66">
        <v>184.2</v>
      </c>
      <c r="GW24" s="66">
        <v>-100.84</v>
      </c>
      <c r="GX24" s="66">
        <v>-13.15</v>
      </c>
      <c r="GY24" s="89"/>
      <c r="GZ24" s="97" t="s">
        <v>91</v>
      </c>
      <c r="HA24" s="97" t="s">
        <v>92</v>
      </c>
      <c r="HB24" s="98">
        <v>340.0</v>
      </c>
      <c r="HC24" s="98">
        <v>17.0</v>
      </c>
      <c r="HD24" s="98">
        <v>6.8</v>
      </c>
      <c r="HE24" s="98">
        <v>8.0</v>
      </c>
      <c r="HF24" s="98">
        <v>50.0</v>
      </c>
      <c r="HG24" s="98">
        <v>50.0</v>
      </c>
      <c r="HH24" s="97" t="s">
        <v>91</v>
      </c>
      <c r="HI24" s="97" t="s">
        <v>92</v>
      </c>
      <c r="HJ24" s="98">
        <v>216.0</v>
      </c>
      <c r="HK24" s="98">
        <v>10.8</v>
      </c>
      <c r="HL24" s="98">
        <v>4.32</v>
      </c>
      <c r="HM24" s="98">
        <v>5.0</v>
      </c>
      <c r="HN24" s="99">
        <v>40.0</v>
      </c>
      <c r="HO24" s="99">
        <v>40.0</v>
      </c>
      <c r="HP24" s="97" t="s">
        <v>91</v>
      </c>
      <c r="HQ24" s="97" t="s">
        <v>92</v>
      </c>
      <c r="HR24" s="98">
        <v>399.0</v>
      </c>
      <c r="HS24" s="98">
        <v>19.95</v>
      </c>
      <c r="HT24" s="98">
        <v>9.975</v>
      </c>
      <c r="HU24" s="98">
        <v>7.0</v>
      </c>
      <c r="HV24" s="98">
        <v>50.0</v>
      </c>
      <c r="HW24" s="98">
        <v>50.0</v>
      </c>
      <c r="HX24" s="89"/>
      <c r="HY24" s="72">
        <v>135.0</v>
      </c>
      <c r="HZ24" s="72">
        <v>33.0</v>
      </c>
      <c r="IA24" s="72">
        <v>180.0</v>
      </c>
      <c r="IB24" s="72">
        <v>9.0</v>
      </c>
      <c r="IC24" s="73"/>
      <c r="ID24" s="72">
        <v>2.0</v>
      </c>
      <c r="IE24" s="72">
        <v>62.0</v>
      </c>
      <c r="IF24" s="72">
        <v>42.0</v>
      </c>
      <c r="IG24" s="89"/>
      <c r="IH24" s="74">
        <v>129.0</v>
      </c>
      <c r="II24" s="74">
        <v>30.8</v>
      </c>
      <c r="IJ24" s="74">
        <v>326.0</v>
      </c>
      <c r="IK24" s="74">
        <v>15.8</v>
      </c>
      <c r="IL24" s="74">
        <v>17.0</v>
      </c>
      <c r="IM24" s="74">
        <v>4.0</v>
      </c>
      <c r="IN24" s="74">
        <v>47.0</v>
      </c>
      <c r="IO24" s="74">
        <v>46.0</v>
      </c>
      <c r="IP24" s="74">
        <v>129.0</v>
      </c>
      <c r="IQ24" s="74">
        <v>30.8</v>
      </c>
      <c r="IR24" s="74">
        <v>192.0</v>
      </c>
      <c r="IS24" s="74">
        <v>9.4</v>
      </c>
      <c r="IT24" s="74">
        <v>10.2</v>
      </c>
      <c r="IU24" s="74">
        <v>12.0</v>
      </c>
      <c r="IV24" s="74">
        <v>50.0</v>
      </c>
      <c r="IW24" s="74">
        <v>48.0</v>
      </c>
      <c r="IX24" s="89"/>
      <c r="IY24" s="76">
        <v>140.79</v>
      </c>
      <c r="IZ24" s="76">
        <v>35.56</v>
      </c>
      <c r="JA24" s="76">
        <v>180.18</v>
      </c>
      <c r="JB24" s="76">
        <v>9.01</v>
      </c>
      <c r="JC24" s="76">
        <v>5.6</v>
      </c>
      <c r="JD24" s="76">
        <v>3.0</v>
      </c>
      <c r="JE24" s="76">
        <v>58.5</v>
      </c>
      <c r="JF24" s="76">
        <v>45.61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134.0</v>
      </c>
      <c r="JQ24" s="78">
        <v>32.0</v>
      </c>
      <c r="JR24" s="78">
        <v>0.0</v>
      </c>
      <c r="JS24" s="78">
        <v>0.0</v>
      </c>
      <c r="JT24" s="78">
        <v>0.0</v>
      </c>
      <c r="JU24" s="78">
        <v>2.0</v>
      </c>
      <c r="JV24" s="78">
        <v>43.0</v>
      </c>
      <c r="JW24" s="78">
        <v>42.0</v>
      </c>
      <c r="JX24" s="78">
        <v>134.0</v>
      </c>
      <c r="JY24" s="78">
        <v>33.4</v>
      </c>
      <c r="JZ24" s="78">
        <v>131.0</v>
      </c>
      <c r="KA24" s="78">
        <v>6.9</v>
      </c>
      <c r="KB24" s="78">
        <v>2.5</v>
      </c>
      <c r="KC24" s="78">
        <v>2.0</v>
      </c>
      <c r="KD24" s="78">
        <v>50.0</v>
      </c>
      <c r="KE24" s="78">
        <v>49.0</v>
      </c>
      <c r="KF24" s="89"/>
      <c r="KG24" s="79" t="s">
        <v>94</v>
      </c>
      <c r="KH24" s="79" t="s">
        <v>94</v>
      </c>
      <c r="KI24" s="79" t="s">
        <v>94</v>
      </c>
      <c r="KJ24" s="79" t="s">
        <v>94</v>
      </c>
      <c r="KK24" s="80"/>
      <c r="KL24" s="79">
        <v>1.0</v>
      </c>
      <c r="KM24" s="79" t="s">
        <v>104</v>
      </c>
      <c r="KN24" s="79" t="s">
        <v>104</v>
      </c>
      <c r="KO24" s="79">
        <v>133.0</v>
      </c>
      <c r="KP24" s="79">
        <v>32.0</v>
      </c>
      <c r="KQ24" s="79">
        <v>169.0</v>
      </c>
      <c r="KR24" s="79">
        <v>9.1</v>
      </c>
      <c r="KS24" s="80"/>
      <c r="KT24" s="79">
        <v>1.0</v>
      </c>
      <c r="KU24" s="79">
        <v>44.0</v>
      </c>
      <c r="KV24" s="79">
        <v>32.0</v>
      </c>
      <c r="KW24" s="89"/>
      <c r="KX24" s="81">
        <v>132.0</v>
      </c>
      <c r="KY24" s="81">
        <v>31.0</v>
      </c>
      <c r="KZ24" s="81">
        <v>277.0</v>
      </c>
      <c r="LA24" s="81">
        <v>13.6</v>
      </c>
      <c r="LB24" s="81">
        <v>4.0</v>
      </c>
      <c r="LC24" s="81">
        <v>3.0</v>
      </c>
      <c r="LD24" s="81">
        <v>50.0</v>
      </c>
      <c r="LE24" s="81">
        <v>52.0</v>
      </c>
      <c r="LF24" s="81">
        <v>132.0</v>
      </c>
      <c r="LG24" s="81">
        <v>33.0</v>
      </c>
      <c r="LH24" s="81">
        <v>328.0</v>
      </c>
      <c r="LI24" s="81">
        <v>16.1</v>
      </c>
      <c r="LJ24" s="81">
        <v>5.0</v>
      </c>
      <c r="LK24" s="81">
        <v>5.0</v>
      </c>
      <c r="LL24" s="81">
        <v>47.0</v>
      </c>
      <c r="LM24" s="81">
        <v>45.0</v>
      </c>
      <c r="LN24" s="89"/>
      <c r="LO24" s="82">
        <v>343.0</v>
      </c>
      <c r="LP24" s="82">
        <v>179.0</v>
      </c>
      <c r="LQ24" s="82">
        <v>99.0</v>
      </c>
      <c r="LR24" s="82">
        <v>73.0</v>
      </c>
      <c r="LS24" s="82">
        <v>332.0</v>
      </c>
      <c r="LT24" s="82">
        <v>53.0</v>
      </c>
      <c r="LU24" s="82">
        <v>8.4</v>
      </c>
      <c r="LV24" s="82">
        <v>141.0</v>
      </c>
      <c r="LW24" s="82">
        <v>96.0</v>
      </c>
      <c r="LX24" s="82">
        <v>49.0</v>
      </c>
      <c r="LY24" s="82">
        <v>46.0</v>
      </c>
      <c r="LZ24" s="83">
        <v>10.0</v>
      </c>
      <c r="MA24" s="82">
        <v>46.0</v>
      </c>
      <c r="MB24" s="82">
        <v>13.0</v>
      </c>
      <c r="MC24" s="82">
        <v>139.0</v>
      </c>
      <c r="MD24" s="82">
        <v>83.0</v>
      </c>
      <c r="ME24" s="82">
        <v>49.0</v>
      </c>
      <c r="MF24" s="82">
        <v>47.0</v>
      </c>
      <c r="MG24" s="83">
        <v>8.0</v>
      </c>
      <c r="MH24" s="88" t="s">
        <v>95</v>
      </c>
      <c r="MI24" s="88" t="s">
        <v>95</v>
      </c>
      <c r="MJ24" s="88" t="s">
        <v>95</v>
      </c>
      <c r="MK24" s="88" t="s">
        <v>95</v>
      </c>
      <c r="ML24" s="83">
        <v>40.0</v>
      </c>
      <c r="MM24" s="83">
        <v>38.0</v>
      </c>
      <c r="MN24" s="83">
        <v>5.0</v>
      </c>
      <c r="MO24" s="86"/>
      <c r="MP24" s="87"/>
      <c r="MQ24" s="87"/>
      <c r="MR24" s="87"/>
      <c r="MS24" s="87"/>
      <c r="MT24" s="82">
        <v>3.0</v>
      </c>
      <c r="MU24" s="82">
        <v>4.0</v>
      </c>
      <c r="MV24" s="82">
        <v>61.0</v>
      </c>
      <c r="MW24" s="83">
        <v>35.0</v>
      </c>
      <c r="MX24" s="83">
        <v>30.0</v>
      </c>
      <c r="MY24" s="88" t="s">
        <v>96</v>
      </c>
      <c r="MZ24" s="83">
        <v>5.0</v>
      </c>
      <c r="NA24" s="87"/>
      <c r="NB24" s="82">
        <v>8.2</v>
      </c>
      <c r="NC24" s="82">
        <v>3.3</v>
      </c>
      <c r="ND24" s="82">
        <v>155.0</v>
      </c>
      <c r="NE24" s="82">
        <v>35.0</v>
      </c>
      <c r="NF24" s="82">
        <v>39.0</v>
      </c>
      <c r="NG24" s="82">
        <v>39.0</v>
      </c>
      <c r="NH24" s="82">
        <v>6.0</v>
      </c>
      <c r="NI24" s="87"/>
      <c r="NJ24" s="88" t="s">
        <v>95</v>
      </c>
      <c r="NK24" s="88" t="s">
        <v>95</v>
      </c>
      <c r="NL24" s="88" t="s">
        <v>95</v>
      </c>
      <c r="NM24" s="88" t="s">
        <v>95</v>
      </c>
      <c r="NN24" s="82">
        <v>45.0</v>
      </c>
      <c r="NO24" s="82">
        <v>40.0</v>
      </c>
      <c r="NP24" s="82">
        <v>4.0</v>
      </c>
    </row>
    <row r="25" ht="14.25" customHeight="1">
      <c r="A25" s="49">
        <v>0.5</v>
      </c>
      <c r="B25" s="50"/>
      <c r="C25" s="51">
        <v>50.28</v>
      </c>
      <c r="D25" s="52">
        <v>339.0</v>
      </c>
      <c r="E25" s="53">
        <v>133.0</v>
      </c>
      <c r="F25" s="53">
        <v>154.0</v>
      </c>
      <c r="G25" s="53">
        <v>32.8</v>
      </c>
      <c r="H25" s="54"/>
      <c r="I25" s="53">
        <v>6.0</v>
      </c>
      <c r="J25" s="53">
        <v>49.0</v>
      </c>
      <c r="K25" s="53">
        <v>49.0</v>
      </c>
      <c r="L25" s="53">
        <v>139.0</v>
      </c>
      <c r="M25" s="53">
        <v>80.0</v>
      </c>
      <c r="N25" s="55">
        <v>20.3</v>
      </c>
      <c r="O25" s="54"/>
      <c r="P25" s="53">
        <v>6.0</v>
      </c>
      <c r="Q25" s="53">
        <v>56.0</v>
      </c>
      <c r="R25" s="53">
        <v>51.0</v>
      </c>
      <c r="S25" s="55">
        <v>341.5</v>
      </c>
      <c r="T25" s="53">
        <v>117.5</v>
      </c>
      <c r="U25" s="55">
        <v>61.2</v>
      </c>
      <c r="V25" s="54"/>
      <c r="W25" s="55">
        <v>374.4</v>
      </c>
      <c r="X25" s="55">
        <v>911.8</v>
      </c>
      <c r="Y25" s="53">
        <v>5.4</v>
      </c>
      <c r="Z25" s="54"/>
      <c r="AA25" s="55"/>
      <c r="AB25" s="54"/>
      <c r="AC25" s="54"/>
      <c r="AD25" s="54"/>
      <c r="AE25" s="53">
        <v>341.2</v>
      </c>
      <c r="AF25" s="55">
        <v>652.5</v>
      </c>
      <c r="AG25" s="55">
        <v>344.8</v>
      </c>
      <c r="AH25" s="54"/>
      <c r="AI25" s="53">
        <v>347.5</v>
      </c>
      <c r="AJ25" s="55">
        <v>362.3</v>
      </c>
      <c r="AK25" s="55">
        <v>200.4</v>
      </c>
      <c r="AL25" s="54"/>
      <c r="AM25" s="53">
        <v>339.7</v>
      </c>
      <c r="AN25" s="55">
        <v>351.7</v>
      </c>
      <c r="AO25" s="55">
        <v>191.5</v>
      </c>
      <c r="AP25" s="54"/>
      <c r="AQ25" s="54">
        <f t="shared" ref="AQ25:AS25" si="24">E25</f>
        <v>133</v>
      </c>
      <c r="AR25" s="54">
        <f t="shared" si="24"/>
        <v>154</v>
      </c>
      <c r="AS25" s="56">
        <f t="shared" si="24"/>
        <v>32.8</v>
      </c>
      <c r="AT25" s="54"/>
      <c r="AU25" s="54">
        <f t="shared" ref="AU25:AW25" si="25">L25</f>
        <v>139</v>
      </c>
      <c r="AV25" s="54">
        <f t="shared" si="25"/>
        <v>80</v>
      </c>
      <c r="AW25" s="56">
        <f t="shared" si="25"/>
        <v>20.3</v>
      </c>
      <c r="AX25" s="54"/>
      <c r="AY25" s="54">
        <f t="shared" si="5"/>
        <v>133</v>
      </c>
      <c r="AZ25" s="54"/>
      <c r="BA25" s="54"/>
      <c r="BB25" s="54"/>
      <c r="BC25" s="89"/>
      <c r="BD25" s="54"/>
      <c r="BE25" s="53">
        <v>32.0</v>
      </c>
      <c r="BF25" s="53">
        <v>9.0</v>
      </c>
      <c r="BG25" s="53">
        <v>0.5</v>
      </c>
      <c r="BH25" s="53"/>
      <c r="BI25" s="53">
        <v>22.0</v>
      </c>
      <c r="BJ25" s="53">
        <v>87.0</v>
      </c>
      <c r="BK25" s="53">
        <v>62.0</v>
      </c>
      <c r="BL25" s="89"/>
      <c r="BM25" s="58">
        <v>344.0</v>
      </c>
      <c r="BN25" s="58">
        <v>146.0</v>
      </c>
      <c r="BO25" s="58">
        <v>223.0</v>
      </c>
      <c r="BP25" s="58">
        <v>11.2</v>
      </c>
      <c r="BQ25" s="59"/>
      <c r="BR25" s="58">
        <v>6.0</v>
      </c>
      <c r="BS25" s="58">
        <v>67.0</v>
      </c>
      <c r="BT25" s="58">
        <v>68.0</v>
      </c>
      <c r="BU25" s="58" t="s">
        <v>94</v>
      </c>
      <c r="BV25" s="58" t="s">
        <v>94</v>
      </c>
      <c r="BW25" s="58" t="s">
        <v>94</v>
      </c>
      <c r="BX25" s="58" t="s">
        <v>94</v>
      </c>
      <c r="BY25" s="58">
        <v>337.0</v>
      </c>
      <c r="BZ25" s="58">
        <v>589.0</v>
      </c>
      <c r="CA25" s="58">
        <v>330.0</v>
      </c>
      <c r="CB25" s="58">
        <v>39.0</v>
      </c>
      <c r="CC25" s="58">
        <v>344.0</v>
      </c>
      <c r="CD25" s="58">
        <v>276.0</v>
      </c>
      <c r="CE25" s="58">
        <v>157.0</v>
      </c>
      <c r="CF25" s="58">
        <v>17.0</v>
      </c>
      <c r="CG25" s="58">
        <v>336.0</v>
      </c>
      <c r="CH25" s="58">
        <v>268.0</v>
      </c>
      <c r="CI25" s="58">
        <v>152.0</v>
      </c>
      <c r="CJ25" s="58">
        <v>9.0</v>
      </c>
      <c r="CK25" s="58">
        <v>350.0</v>
      </c>
      <c r="CL25" s="58">
        <v>112.0</v>
      </c>
      <c r="CM25" s="58">
        <v>75.0</v>
      </c>
      <c r="CN25" s="58">
        <v>9.0</v>
      </c>
      <c r="CO25" s="58">
        <v>333.0</v>
      </c>
      <c r="CP25" s="58">
        <v>232.0</v>
      </c>
      <c r="CQ25" s="58">
        <v>115.0</v>
      </c>
      <c r="CR25" s="58">
        <v>7.0</v>
      </c>
      <c r="CS25" s="58">
        <v>337.0</v>
      </c>
      <c r="CT25" s="58">
        <v>259.0</v>
      </c>
      <c r="CU25" s="58">
        <v>150.0</v>
      </c>
      <c r="CV25" s="58">
        <v>95.0</v>
      </c>
      <c r="CW25" s="58">
        <v>339.0</v>
      </c>
      <c r="CX25" s="58">
        <v>229.0</v>
      </c>
      <c r="CY25" s="58">
        <v>113.0</v>
      </c>
      <c r="CZ25" s="58">
        <v>64.0</v>
      </c>
      <c r="DA25" s="58">
        <v>325.0</v>
      </c>
      <c r="DB25" s="58">
        <v>236.0</v>
      </c>
      <c r="DC25" s="58">
        <v>115.0</v>
      </c>
      <c r="DD25" s="58">
        <v>56.0</v>
      </c>
      <c r="DE25" s="58">
        <v>146.0</v>
      </c>
      <c r="DF25" s="58">
        <v>35.4</v>
      </c>
      <c r="DG25" s="58">
        <v>223.0</v>
      </c>
      <c r="DH25" s="58">
        <v>11.2</v>
      </c>
      <c r="DI25" s="59"/>
      <c r="DJ25" s="58">
        <v>7.0</v>
      </c>
      <c r="DK25" s="58">
        <v>58.0</v>
      </c>
      <c r="DL25" s="58">
        <v>57.0</v>
      </c>
      <c r="DM25" s="89"/>
      <c r="DN25" s="61">
        <v>343.0</v>
      </c>
      <c r="DO25" s="61">
        <v>141.0</v>
      </c>
      <c r="DP25" s="61">
        <v>37.54</v>
      </c>
      <c r="DQ25" s="61">
        <v>21.48</v>
      </c>
      <c r="DR25" s="61">
        <v>5.09</v>
      </c>
      <c r="DS25" s="61">
        <v>8.0</v>
      </c>
      <c r="DT25" s="61">
        <v>45.0</v>
      </c>
      <c r="DU25" s="61">
        <v>49.1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341.0</v>
      </c>
      <c r="EF25" s="63">
        <v>137.0</v>
      </c>
      <c r="EG25" s="63">
        <v>70.0</v>
      </c>
      <c r="EH25" s="63">
        <v>3.0</v>
      </c>
      <c r="EI25" s="64"/>
      <c r="EJ25" s="63">
        <v>9.0</v>
      </c>
      <c r="EK25" s="63">
        <v>49.0</v>
      </c>
      <c r="EL25" s="63">
        <v>51.0</v>
      </c>
      <c r="EM25" s="63">
        <v>137.0</v>
      </c>
      <c r="EN25" s="63">
        <v>116.0</v>
      </c>
      <c r="EO25" s="63">
        <v>4.9</v>
      </c>
      <c r="EP25" s="64"/>
      <c r="EQ25" s="63">
        <v>9.0</v>
      </c>
      <c r="ER25" s="63">
        <v>50.0</v>
      </c>
      <c r="ES25" s="63">
        <v>52.0</v>
      </c>
      <c r="ET25" s="63">
        <v>341.0</v>
      </c>
      <c r="EU25" s="63">
        <v>213.0</v>
      </c>
      <c r="EV25" s="63">
        <v>124.0</v>
      </c>
      <c r="EW25" s="63">
        <v>6.4</v>
      </c>
      <c r="EX25" s="63">
        <v>339.0</v>
      </c>
      <c r="EY25" s="63">
        <v>0.0</v>
      </c>
      <c r="EZ25" s="63">
        <v>0.0</v>
      </c>
      <c r="FA25" s="63">
        <v>0.0</v>
      </c>
      <c r="FB25" s="63">
        <v>339.0</v>
      </c>
      <c r="FC25" s="63">
        <v>214.0</v>
      </c>
      <c r="FD25" s="63">
        <v>124.0</v>
      </c>
      <c r="FE25" s="63">
        <v>9.3</v>
      </c>
      <c r="FF25" s="63">
        <v>340.0</v>
      </c>
      <c r="FG25" s="63">
        <v>0.0</v>
      </c>
      <c r="FH25" s="63">
        <v>0.0</v>
      </c>
      <c r="FI25" s="63">
        <v>0.0</v>
      </c>
      <c r="FJ25" s="63">
        <v>341.0</v>
      </c>
      <c r="FK25" s="63">
        <v>198.0</v>
      </c>
      <c r="FL25" s="63">
        <v>125.0</v>
      </c>
      <c r="FM25" s="64"/>
      <c r="FN25" s="63">
        <v>341.0</v>
      </c>
      <c r="FO25" s="63">
        <v>193.0</v>
      </c>
      <c r="FP25" s="63">
        <v>113.8</v>
      </c>
      <c r="FQ25" s="63">
        <v>14.8</v>
      </c>
      <c r="FR25" s="63">
        <v>137.0</v>
      </c>
      <c r="FS25" s="63">
        <v>115.0</v>
      </c>
      <c r="FT25" s="63">
        <v>16.3</v>
      </c>
      <c r="FU25" s="64"/>
      <c r="FV25" s="63">
        <v>137.0</v>
      </c>
      <c r="FW25" s="64"/>
      <c r="FX25" s="64"/>
      <c r="FY25" s="64"/>
      <c r="FZ25" s="89"/>
      <c r="GA25" s="65">
        <v>340.0</v>
      </c>
      <c r="GB25" s="66">
        <v>383.5</v>
      </c>
      <c r="GC25" s="66">
        <v>236.36</v>
      </c>
      <c r="GD25" s="66">
        <v>25.8</v>
      </c>
      <c r="GE25" s="66">
        <v>341.0</v>
      </c>
      <c r="GF25" s="66">
        <v>410.75</v>
      </c>
      <c r="GG25" s="66">
        <v>233.93</v>
      </c>
      <c r="GH25" s="66">
        <v>28.9</v>
      </c>
      <c r="GI25" s="66">
        <v>341.0</v>
      </c>
      <c r="GJ25" s="66">
        <v>202.81</v>
      </c>
      <c r="GK25" s="66">
        <v>-114.33</v>
      </c>
      <c r="GL25" s="66">
        <v>-23.28</v>
      </c>
      <c r="GM25" s="66">
        <v>341.0</v>
      </c>
      <c r="GN25" s="66">
        <v>185.23</v>
      </c>
      <c r="GO25" s="66">
        <v>-113.66</v>
      </c>
      <c r="GP25" s="66">
        <v>-30.49</v>
      </c>
      <c r="GQ25" s="66">
        <v>341.0</v>
      </c>
      <c r="GR25" s="66">
        <v>198.71</v>
      </c>
      <c r="GS25" s="66">
        <v>-122.12</v>
      </c>
      <c r="GT25" s="66">
        <v>0.0</v>
      </c>
      <c r="GU25" s="66">
        <v>340.0</v>
      </c>
      <c r="GV25" s="66">
        <v>220.25</v>
      </c>
      <c r="GW25" s="66">
        <v>-123.12</v>
      </c>
      <c r="GX25" s="66">
        <v>-3.77</v>
      </c>
      <c r="GY25" s="89"/>
      <c r="GZ25" s="97" t="s">
        <v>91</v>
      </c>
      <c r="HA25" s="97" t="s">
        <v>92</v>
      </c>
      <c r="HB25" s="98">
        <v>343.0</v>
      </c>
      <c r="HC25" s="98">
        <v>17.15</v>
      </c>
      <c r="HD25" s="98">
        <v>6.86</v>
      </c>
      <c r="HE25" s="98">
        <v>8.0</v>
      </c>
      <c r="HF25" s="98">
        <v>50.0</v>
      </c>
      <c r="HG25" s="98">
        <v>50.0</v>
      </c>
      <c r="HH25" s="97" t="s">
        <v>91</v>
      </c>
      <c r="HI25" s="97" t="s">
        <v>92</v>
      </c>
      <c r="HJ25" s="98">
        <v>215.0</v>
      </c>
      <c r="HK25" s="98">
        <v>10.75</v>
      </c>
      <c r="HL25" s="98">
        <v>4.3</v>
      </c>
      <c r="HM25" s="98">
        <v>5.0</v>
      </c>
      <c r="HN25" s="99">
        <v>40.0</v>
      </c>
      <c r="HO25" s="99">
        <v>40.0</v>
      </c>
      <c r="HP25" s="97" t="s">
        <v>91</v>
      </c>
      <c r="HQ25" s="97" t="s">
        <v>92</v>
      </c>
      <c r="HR25" s="98">
        <v>394.0</v>
      </c>
      <c r="HS25" s="98">
        <v>19.7</v>
      </c>
      <c r="HT25" s="98">
        <v>9.85</v>
      </c>
      <c r="HU25" s="98">
        <v>7.0</v>
      </c>
      <c r="HV25" s="98">
        <v>50.0</v>
      </c>
      <c r="HW25" s="98">
        <v>50.0</v>
      </c>
      <c r="HX25" s="89"/>
      <c r="HY25" s="72">
        <v>136.0</v>
      </c>
      <c r="HZ25" s="72">
        <v>33.0</v>
      </c>
      <c r="IA25" s="72">
        <v>114.0</v>
      </c>
      <c r="IB25" s="72">
        <v>5.7</v>
      </c>
      <c r="IC25" s="73"/>
      <c r="ID25" s="72">
        <v>2.0</v>
      </c>
      <c r="IE25" s="72">
        <v>68.0</v>
      </c>
      <c r="IF25" s="72">
        <v>48.0</v>
      </c>
      <c r="IG25" s="89"/>
      <c r="IH25" s="74">
        <v>127.0</v>
      </c>
      <c r="II25" s="74">
        <v>30.1</v>
      </c>
      <c r="IJ25" s="74">
        <v>402.0</v>
      </c>
      <c r="IK25" s="74">
        <v>19.3</v>
      </c>
      <c r="IL25" s="74">
        <v>20.6</v>
      </c>
      <c r="IM25" s="74">
        <v>4.0</v>
      </c>
      <c r="IN25" s="74">
        <v>47.0</v>
      </c>
      <c r="IO25" s="74">
        <v>46.0</v>
      </c>
      <c r="IP25" s="74">
        <v>127.0</v>
      </c>
      <c r="IQ25" s="74">
        <v>30.5</v>
      </c>
      <c r="IR25" s="74">
        <v>210.0</v>
      </c>
      <c r="IS25" s="74">
        <v>9.9</v>
      </c>
      <c r="IT25" s="74">
        <v>10.7</v>
      </c>
      <c r="IU25" s="74">
        <v>12.0</v>
      </c>
      <c r="IV25" s="74">
        <v>50.0</v>
      </c>
      <c r="IW25" s="74">
        <v>48.0</v>
      </c>
      <c r="IX25" s="89"/>
      <c r="IY25" s="76">
        <v>140.88</v>
      </c>
      <c r="IZ25" s="76">
        <v>35.19</v>
      </c>
      <c r="JA25" s="76">
        <v>292.5</v>
      </c>
      <c r="JB25" s="76">
        <v>14.63</v>
      </c>
      <c r="JC25" s="76">
        <v>3.16</v>
      </c>
      <c r="JD25" s="76">
        <v>3.0</v>
      </c>
      <c r="JE25" s="76">
        <v>63.34</v>
      </c>
      <c r="JF25" s="76">
        <v>45.61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137.0</v>
      </c>
      <c r="JQ25" s="78">
        <v>32.1</v>
      </c>
      <c r="JR25" s="78">
        <v>0.0</v>
      </c>
      <c r="JS25" s="78">
        <v>0.0</v>
      </c>
      <c r="JT25" s="78">
        <v>0.0</v>
      </c>
      <c r="JU25" s="78">
        <v>2.0</v>
      </c>
      <c r="JV25" s="78">
        <v>45.0</v>
      </c>
      <c r="JW25" s="78">
        <v>44.0</v>
      </c>
      <c r="JX25" s="78">
        <v>137.0</v>
      </c>
      <c r="JY25" s="78">
        <v>34.2</v>
      </c>
      <c r="JZ25" s="78">
        <v>128.0</v>
      </c>
      <c r="KA25" s="78">
        <v>6.9</v>
      </c>
      <c r="KB25" s="78">
        <v>2.6</v>
      </c>
      <c r="KC25" s="78">
        <v>2.0</v>
      </c>
      <c r="KD25" s="78">
        <v>52.0</v>
      </c>
      <c r="KE25" s="78">
        <v>51.0</v>
      </c>
      <c r="KF25" s="89"/>
      <c r="KG25" s="79" t="s">
        <v>94</v>
      </c>
      <c r="KH25" s="79" t="s">
        <v>94</v>
      </c>
      <c r="KI25" s="79" t="s">
        <v>94</v>
      </c>
      <c r="KJ25" s="79" t="s">
        <v>94</v>
      </c>
      <c r="KK25" s="80"/>
      <c r="KL25" s="79">
        <v>1.0</v>
      </c>
      <c r="KM25" s="79" t="s">
        <v>104</v>
      </c>
      <c r="KN25" s="79" t="s">
        <v>104</v>
      </c>
      <c r="KO25" s="79">
        <v>135.0</v>
      </c>
      <c r="KP25" s="79">
        <v>33.0</v>
      </c>
      <c r="KQ25" s="79" t="s">
        <v>98</v>
      </c>
      <c r="KR25" s="79" t="s">
        <v>98</v>
      </c>
      <c r="KS25" s="80"/>
      <c r="KT25" s="79">
        <v>1.0</v>
      </c>
      <c r="KU25" s="79">
        <v>46.0</v>
      </c>
      <c r="KV25" s="79">
        <v>44.0</v>
      </c>
      <c r="KW25" s="89"/>
      <c r="KX25" s="81">
        <v>130.0</v>
      </c>
      <c r="KY25" s="81">
        <v>31.0</v>
      </c>
      <c r="KZ25" s="81">
        <v>275.0</v>
      </c>
      <c r="LA25" s="81">
        <v>13.5</v>
      </c>
      <c r="LB25" s="81">
        <v>4.0</v>
      </c>
      <c r="LC25" s="81">
        <v>3.0</v>
      </c>
      <c r="LD25" s="81">
        <v>50.0</v>
      </c>
      <c r="LE25" s="81">
        <v>52.0</v>
      </c>
      <c r="LF25" s="81">
        <v>130.0</v>
      </c>
      <c r="LG25" s="81">
        <v>33.0</v>
      </c>
      <c r="LH25" s="81">
        <v>267.0</v>
      </c>
      <c r="LI25" s="81">
        <v>13.1</v>
      </c>
      <c r="LJ25" s="81">
        <v>5.0</v>
      </c>
      <c r="LK25" s="81">
        <v>5.0</v>
      </c>
      <c r="LL25" s="81">
        <v>47.0</v>
      </c>
      <c r="LM25" s="81">
        <v>45.0</v>
      </c>
      <c r="LN25" s="89"/>
      <c r="LO25" s="82">
        <v>343.0</v>
      </c>
      <c r="LP25" s="82">
        <v>209.0</v>
      </c>
      <c r="LQ25" s="82">
        <v>117.0</v>
      </c>
      <c r="LR25" s="82">
        <v>72.0</v>
      </c>
      <c r="LS25" s="82">
        <v>332.0</v>
      </c>
      <c r="LT25" s="82">
        <v>49.0</v>
      </c>
      <c r="LU25" s="82">
        <v>6.0</v>
      </c>
      <c r="LV25" s="82">
        <v>141.0</v>
      </c>
      <c r="LW25" s="82">
        <v>92.0</v>
      </c>
      <c r="LX25" s="82">
        <v>51.0</v>
      </c>
      <c r="LY25" s="82">
        <v>50.0</v>
      </c>
      <c r="LZ25" s="83">
        <v>10.0</v>
      </c>
      <c r="MA25" s="82">
        <v>68.0</v>
      </c>
      <c r="MB25" s="82">
        <v>10.0</v>
      </c>
      <c r="MC25" s="82">
        <v>138.0</v>
      </c>
      <c r="MD25" s="82">
        <v>117.0</v>
      </c>
      <c r="ME25" s="82">
        <v>53.0</v>
      </c>
      <c r="MF25" s="82">
        <v>50.0</v>
      </c>
      <c r="MG25" s="83">
        <v>8.0</v>
      </c>
      <c r="MH25" s="88" t="s">
        <v>95</v>
      </c>
      <c r="MI25" s="88" t="s">
        <v>95</v>
      </c>
      <c r="MJ25" s="88" t="s">
        <v>95</v>
      </c>
      <c r="MK25" s="88" t="s">
        <v>95</v>
      </c>
      <c r="ML25" s="83">
        <v>40.0</v>
      </c>
      <c r="MM25" s="83">
        <v>38.0</v>
      </c>
      <c r="MN25" s="83">
        <v>5.0</v>
      </c>
      <c r="MO25" s="86"/>
      <c r="MP25" s="87"/>
      <c r="MQ25" s="87"/>
      <c r="MR25" s="87"/>
      <c r="MS25" s="87"/>
      <c r="MT25" s="82">
        <v>4.0</v>
      </c>
      <c r="MU25" s="82">
        <v>3.0</v>
      </c>
      <c r="MV25" s="82">
        <v>78.0</v>
      </c>
      <c r="MW25" s="83">
        <v>35.0</v>
      </c>
      <c r="MX25" s="83">
        <v>30.0</v>
      </c>
      <c r="MY25" s="88" t="s">
        <v>96</v>
      </c>
      <c r="MZ25" s="83">
        <v>5.0</v>
      </c>
      <c r="NA25" s="87"/>
      <c r="NB25" s="82">
        <v>8.3</v>
      </c>
      <c r="NC25" s="82">
        <v>3.1</v>
      </c>
      <c r="ND25" s="82">
        <v>153.0</v>
      </c>
      <c r="NE25" s="82">
        <v>35.0</v>
      </c>
      <c r="NF25" s="82">
        <v>39.0</v>
      </c>
      <c r="NG25" s="82">
        <v>39.0</v>
      </c>
      <c r="NH25" s="82">
        <v>6.0</v>
      </c>
      <c r="NI25" s="87"/>
      <c r="NJ25" s="88" t="s">
        <v>95</v>
      </c>
      <c r="NK25" s="88" t="s">
        <v>95</v>
      </c>
      <c r="NL25" s="88" t="s">
        <v>95</v>
      </c>
      <c r="NM25" s="88" t="s">
        <v>95</v>
      </c>
      <c r="NN25" s="82">
        <v>45.0</v>
      </c>
      <c r="NO25" s="82">
        <v>40.0</v>
      </c>
      <c r="NP25" s="82">
        <v>4.0</v>
      </c>
    </row>
    <row r="26" ht="14.25" customHeight="1">
      <c r="A26" s="49">
        <v>0.541666666666667</v>
      </c>
      <c r="B26" s="50"/>
      <c r="C26" s="51">
        <v>50.2</v>
      </c>
      <c r="D26" s="52">
        <v>339.0</v>
      </c>
      <c r="E26" s="53">
        <v>133.0</v>
      </c>
      <c r="F26" s="53">
        <v>159.0</v>
      </c>
      <c r="G26" s="53">
        <v>33.5</v>
      </c>
      <c r="H26" s="54"/>
      <c r="I26" s="53">
        <v>6.0</v>
      </c>
      <c r="J26" s="53">
        <v>49.0</v>
      </c>
      <c r="K26" s="53">
        <v>49.0</v>
      </c>
      <c r="L26" s="53">
        <v>139.0</v>
      </c>
      <c r="M26" s="53">
        <v>44.0</v>
      </c>
      <c r="N26" s="55">
        <v>9.2</v>
      </c>
      <c r="O26" s="54"/>
      <c r="P26" s="53">
        <v>6.0</v>
      </c>
      <c r="Q26" s="53">
        <v>56.0</v>
      </c>
      <c r="R26" s="53">
        <v>51.0</v>
      </c>
      <c r="S26" s="55">
        <v>341.9</v>
      </c>
      <c r="T26" s="53">
        <v>173.5</v>
      </c>
      <c r="U26" s="55">
        <v>60.9</v>
      </c>
      <c r="V26" s="54"/>
      <c r="W26" s="55">
        <v>374.9</v>
      </c>
      <c r="X26" s="55">
        <v>77.3</v>
      </c>
      <c r="Y26" s="53">
        <v>0.3</v>
      </c>
      <c r="Z26" s="54"/>
      <c r="AA26" s="55"/>
      <c r="AB26" s="54"/>
      <c r="AC26" s="54"/>
      <c r="AD26" s="54"/>
      <c r="AE26" s="53">
        <v>341.6</v>
      </c>
      <c r="AF26" s="55">
        <v>645.8</v>
      </c>
      <c r="AG26" s="55">
        <v>346.9</v>
      </c>
      <c r="AH26" s="54"/>
      <c r="AI26" s="53">
        <v>348.4</v>
      </c>
      <c r="AJ26" s="55">
        <v>326.7</v>
      </c>
      <c r="AK26" s="55">
        <v>199.9</v>
      </c>
      <c r="AL26" s="54"/>
      <c r="AM26" s="53">
        <v>340.5</v>
      </c>
      <c r="AN26" s="55">
        <v>351.7</v>
      </c>
      <c r="AO26" s="55">
        <v>190.4</v>
      </c>
      <c r="AP26" s="54"/>
      <c r="AQ26" s="54">
        <f t="shared" ref="AQ26:AS26" si="26">E26</f>
        <v>133</v>
      </c>
      <c r="AR26" s="54">
        <f t="shared" si="26"/>
        <v>159</v>
      </c>
      <c r="AS26" s="56">
        <f t="shared" si="26"/>
        <v>33.5</v>
      </c>
      <c r="AT26" s="54"/>
      <c r="AU26" s="54">
        <f t="shared" ref="AU26:AW26" si="27">L26</f>
        <v>139</v>
      </c>
      <c r="AV26" s="54">
        <f t="shared" si="27"/>
        <v>44</v>
      </c>
      <c r="AW26" s="56">
        <f t="shared" si="27"/>
        <v>9.2</v>
      </c>
      <c r="AX26" s="54"/>
      <c r="AY26" s="54">
        <f t="shared" si="5"/>
        <v>133</v>
      </c>
      <c r="AZ26" s="54"/>
      <c r="BA26" s="54"/>
      <c r="BB26" s="54"/>
      <c r="BC26" s="89"/>
      <c r="BD26" s="54"/>
      <c r="BE26" s="53">
        <v>32.0</v>
      </c>
      <c r="BF26" s="53">
        <v>26.0</v>
      </c>
      <c r="BG26" s="53">
        <v>1.3</v>
      </c>
      <c r="BH26" s="54"/>
      <c r="BI26" s="53">
        <v>22.0</v>
      </c>
      <c r="BJ26" s="53">
        <v>87.0</v>
      </c>
      <c r="BK26" s="53">
        <v>62.0</v>
      </c>
      <c r="BL26" s="89"/>
      <c r="BM26" s="58">
        <v>345.0</v>
      </c>
      <c r="BN26" s="58">
        <v>146.0</v>
      </c>
      <c r="BO26" s="58">
        <v>183.0</v>
      </c>
      <c r="BP26" s="58">
        <v>9.2</v>
      </c>
      <c r="BQ26" s="59"/>
      <c r="BR26" s="58">
        <v>6.0</v>
      </c>
      <c r="BS26" s="58">
        <v>67.0</v>
      </c>
      <c r="BT26" s="58">
        <v>68.0</v>
      </c>
      <c r="BU26" s="58">
        <v>345.0</v>
      </c>
      <c r="BV26" s="58">
        <v>285.0</v>
      </c>
      <c r="BW26" s="58">
        <v>169.0</v>
      </c>
      <c r="BX26" s="58">
        <v>26.0</v>
      </c>
      <c r="BY26" s="58">
        <v>338.0</v>
      </c>
      <c r="BZ26" s="58">
        <v>300.0</v>
      </c>
      <c r="CA26" s="58">
        <v>167.0</v>
      </c>
      <c r="CB26" s="58">
        <v>23.0</v>
      </c>
      <c r="CC26" s="58">
        <v>345.0</v>
      </c>
      <c r="CD26" s="58">
        <v>230.0</v>
      </c>
      <c r="CE26" s="58">
        <v>132.0</v>
      </c>
      <c r="CF26" s="58">
        <v>12.0</v>
      </c>
      <c r="CG26" s="58">
        <v>337.0</v>
      </c>
      <c r="CH26" s="58">
        <v>235.0</v>
      </c>
      <c r="CI26" s="58">
        <v>130.0</v>
      </c>
      <c r="CJ26" s="58">
        <v>13.0</v>
      </c>
      <c r="CK26" s="58">
        <v>351.0</v>
      </c>
      <c r="CL26" s="58">
        <v>89.0</v>
      </c>
      <c r="CM26" s="58">
        <v>60.0</v>
      </c>
      <c r="CN26" s="58">
        <v>5.0</v>
      </c>
      <c r="CO26" s="58">
        <v>334.0</v>
      </c>
      <c r="CP26" s="58">
        <v>179.0</v>
      </c>
      <c r="CQ26" s="58">
        <v>88.0</v>
      </c>
      <c r="CR26" s="58">
        <v>6.0</v>
      </c>
      <c r="CS26" s="58">
        <v>337.0</v>
      </c>
      <c r="CT26" s="58">
        <v>218.0</v>
      </c>
      <c r="CU26" s="58">
        <v>125.0</v>
      </c>
      <c r="CV26" s="58">
        <v>78.0</v>
      </c>
      <c r="CW26" s="58">
        <v>339.0</v>
      </c>
      <c r="CX26" s="58">
        <v>255.0</v>
      </c>
      <c r="CY26" s="58">
        <v>132.0</v>
      </c>
      <c r="CZ26" s="58">
        <v>67.0</v>
      </c>
      <c r="DA26" s="58">
        <v>326.0</v>
      </c>
      <c r="DB26" s="58">
        <v>264.0</v>
      </c>
      <c r="DC26" s="58">
        <v>134.0</v>
      </c>
      <c r="DD26" s="58">
        <v>51.0</v>
      </c>
      <c r="DE26" s="58">
        <v>146.0</v>
      </c>
      <c r="DF26" s="58">
        <v>35.4</v>
      </c>
      <c r="DG26" s="58">
        <v>183.0</v>
      </c>
      <c r="DH26" s="58">
        <v>9.2</v>
      </c>
      <c r="DI26" s="59"/>
      <c r="DJ26" s="58">
        <v>7.0</v>
      </c>
      <c r="DK26" s="58">
        <v>58.0</v>
      </c>
      <c r="DL26" s="58">
        <v>57.0</v>
      </c>
      <c r="DM26" s="89"/>
      <c r="DN26" s="61">
        <v>344.0</v>
      </c>
      <c r="DO26" s="61">
        <v>141.0</v>
      </c>
      <c r="DP26" s="61">
        <v>37.48</v>
      </c>
      <c r="DQ26" s="61">
        <v>21.12</v>
      </c>
      <c r="DR26" s="61">
        <v>5.47</v>
      </c>
      <c r="DS26" s="61">
        <v>8.0</v>
      </c>
      <c r="DT26" s="61">
        <v>48.0</v>
      </c>
      <c r="DU26" s="61">
        <v>51.1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340.0</v>
      </c>
      <c r="EF26" s="63">
        <v>137.0</v>
      </c>
      <c r="EG26" s="63">
        <v>70.0</v>
      </c>
      <c r="EH26" s="63">
        <v>3.0</v>
      </c>
      <c r="EI26" s="64"/>
      <c r="EJ26" s="63">
        <v>9.0</v>
      </c>
      <c r="EK26" s="63">
        <v>49.0</v>
      </c>
      <c r="EL26" s="63">
        <v>51.0</v>
      </c>
      <c r="EM26" s="63">
        <v>137.0</v>
      </c>
      <c r="EN26" s="63">
        <v>112.0</v>
      </c>
      <c r="EO26" s="63">
        <v>4.7</v>
      </c>
      <c r="EP26" s="64"/>
      <c r="EQ26" s="63">
        <v>9.0</v>
      </c>
      <c r="ER26" s="63">
        <v>50.0</v>
      </c>
      <c r="ES26" s="63">
        <v>52.0</v>
      </c>
      <c r="ET26" s="63">
        <v>339.0</v>
      </c>
      <c r="EU26" s="63">
        <v>214.0</v>
      </c>
      <c r="EV26" s="63">
        <v>125.0</v>
      </c>
      <c r="EW26" s="63">
        <v>6.5</v>
      </c>
      <c r="EX26" s="63">
        <v>338.0</v>
      </c>
      <c r="EY26" s="63">
        <v>0.0</v>
      </c>
      <c r="EZ26" s="63">
        <v>0.0</v>
      </c>
      <c r="FA26" s="63">
        <v>0.0</v>
      </c>
      <c r="FB26" s="63">
        <v>339.0</v>
      </c>
      <c r="FC26" s="63">
        <v>0.0</v>
      </c>
      <c r="FD26" s="63">
        <v>0.0</v>
      </c>
      <c r="FE26" s="63">
        <v>0.0</v>
      </c>
      <c r="FF26" s="63">
        <v>339.0</v>
      </c>
      <c r="FG26" s="63">
        <v>0.0</v>
      </c>
      <c r="FH26" s="63">
        <v>0.0</v>
      </c>
      <c r="FI26" s="63">
        <v>0.0</v>
      </c>
      <c r="FJ26" s="63">
        <v>340.0</v>
      </c>
      <c r="FK26" s="63">
        <v>91.0</v>
      </c>
      <c r="FL26" s="63">
        <v>52.8</v>
      </c>
      <c r="FM26" s="64"/>
      <c r="FN26" s="63">
        <v>341.0</v>
      </c>
      <c r="FO26" s="63">
        <v>90.0</v>
      </c>
      <c r="FP26" s="63">
        <v>52.5</v>
      </c>
      <c r="FQ26" s="63">
        <v>10.3</v>
      </c>
      <c r="FR26" s="63">
        <v>137.0</v>
      </c>
      <c r="FS26" s="63">
        <v>107.0</v>
      </c>
      <c r="FT26" s="63">
        <v>17.31</v>
      </c>
      <c r="FU26" s="64"/>
      <c r="FV26" s="63">
        <v>137.0</v>
      </c>
      <c r="FW26" s="64"/>
      <c r="FX26" s="64"/>
      <c r="FY26" s="64"/>
      <c r="FZ26" s="89"/>
      <c r="GA26" s="65">
        <v>340.0</v>
      </c>
      <c r="GB26" s="66">
        <v>313.28</v>
      </c>
      <c r="GC26" s="66">
        <v>190.88</v>
      </c>
      <c r="GD26" s="66">
        <v>27.14</v>
      </c>
      <c r="GE26" s="66">
        <v>340.0</v>
      </c>
      <c r="GF26" s="66">
        <v>334.11</v>
      </c>
      <c r="GG26" s="66">
        <v>188.87</v>
      </c>
      <c r="GH26" s="66">
        <v>29.9</v>
      </c>
      <c r="GI26" s="66">
        <v>340.0</v>
      </c>
      <c r="GJ26" s="66">
        <v>98.77</v>
      </c>
      <c r="GK26" s="66">
        <v>-53.19</v>
      </c>
      <c r="GL26" s="66">
        <v>-22.28</v>
      </c>
      <c r="GM26" s="66">
        <v>340.0</v>
      </c>
      <c r="GN26" s="66">
        <v>91.73</v>
      </c>
      <c r="GO26" s="66">
        <v>-52.43</v>
      </c>
      <c r="GP26" s="66">
        <v>-25.13</v>
      </c>
      <c r="GQ26" s="66">
        <v>340.0</v>
      </c>
      <c r="GR26" s="66">
        <v>223.06</v>
      </c>
      <c r="GS26" s="66">
        <v>-138.37</v>
      </c>
      <c r="GT26" s="66">
        <v>0.0</v>
      </c>
      <c r="GU26" s="66">
        <v>339.0</v>
      </c>
      <c r="GV26" s="66">
        <v>253.51</v>
      </c>
      <c r="GW26" s="66">
        <v>-143.06</v>
      </c>
      <c r="GX26" s="66">
        <v>-3.27</v>
      </c>
      <c r="GY26" s="89"/>
      <c r="GZ26" s="97" t="s">
        <v>91</v>
      </c>
      <c r="HA26" s="97" t="s">
        <v>92</v>
      </c>
      <c r="HB26" s="98">
        <v>148.0</v>
      </c>
      <c r="HC26" s="98">
        <v>7.4</v>
      </c>
      <c r="HD26" s="98">
        <v>2.96</v>
      </c>
      <c r="HE26" s="98">
        <v>8.0</v>
      </c>
      <c r="HF26" s="98">
        <v>50.0</v>
      </c>
      <c r="HG26" s="98">
        <v>50.0</v>
      </c>
      <c r="HH26" s="97" t="s">
        <v>91</v>
      </c>
      <c r="HI26" s="97" t="s">
        <v>92</v>
      </c>
      <c r="HJ26" s="98">
        <v>382.0</v>
      </c>
      <c r="HK26" s="98">
        <v>19.1</v>
      </c>
      <c r="HL26" s="98">
        <v>7.64</v>
      </c>
      <c r="HM26" s="98">
        <v>5.0</v>
      </c>
      <c r="HN26" s="98">
        <v>40.0</v>
      </c>
      <c r="HO26" s="98">
        <v>40.0</v>
      </c>
      <c r="HP26" s="97" t="s">
        <v>91</v>
      </c>
      <c r="HQ26" s="97" t="s">
        <v>92</v>
      </c>
      <c r="HR26" s="98">
        <v>312.0</v>
      </c>
      <c r="HS26" s="98">
        <v>15.6</v>
      </c>
      <c r="HT26" s="98">
        <v>7.8</v>
      </c>
      <c r="HU26" s="98">
        <v>7.0</v>
      </c>
      <c r="HV26" s="98">
        <v>50.0</v>
      </c>
      <c r="HW26" s="98">
        <v>50.0</v>
      </c>
      <c r="HX26" s="89"/>
      <c r="HY26" s="72">
        <v>136.0</v>
      </c>
      <c r="HZ26" s="72">
        <v>33.0</v>
      </c>
      <c r="IA26" s="72">
        <v>68.0</v>
      </c>
      <c r="IB26" s="72">
        <v>3.4</v>
      </c>
      <c r="IC26" s="73"/>
      <c r="ID26" s="72">
        <v>2.0</v>
      </c>
      <c r="IE26" s="72">
        <v>68.0</v>
      </c>
      <c r="IF26" s="72">
        <v>48.0</v>
      </c>
      <c r="IG26" s="89"/>
      <c r="IH26" s="74"/>
      <c r="II26" s="74" t="s">
        <v>105</v>
      </c>
      <c r="IJ26" s="74" t="s">
        <v>105</v>
      </c>
      <c r="IK26" s="74" t="s">
        <v>105</v>
      </c>
      <c r="IL26" s="74" t="s">
        <v>105</v>
      </c>
      <c r="IM26" s="74">
        <v>4.0</v>
      </c>
      <c r="IN26" s="74">
        <v>46.0</v>
      </c>
      <c r="IO26" s="74">
        <v>45.0</v>
      </c>
      <c r="IP26" s="74" t="s">
        <v>105</v>
      </c>
      <c r="IQ26" s="74" t="s">
        <v>105</v>
      </c>
      <c r="IR26" s="74" t="s">
        <v>105</v>
      </c>
      <c r="IS26" s="74" t="s">
        <v>105</v>
      </c>
      <c r="IT26" s="74" t="s">
        <v>105</v>
      </c>
      <c r="IU26" s="74">
        <v>12.0</v>
      </c>
      <c r="IV26" s="74">
        <v>45.0</v>
      </c>
      <c r="IW26" s="74">
        <v>43.0</v>
      </c>
      <c r="IX26" s="89"/>
      <c r="IY26" s="76">
        <v>140.78</v>
      </c>
      <c r="IZ26" s="76">
        <v>35.18</v>
      </c>
      <c r="JA26" s="76">
        <v>284.1</v>
      </c>
      <c r="JB26" s="76">
        <v>14.21</v>
      </c>
      <c r="JC26" s="76">
        <v>6.66</v>
      </c>
      <c r="JD26" s="76">
        <v>3.0</v>
      </c>
      <c r="JE26" s="76">
        <v>63.54</v>
      </c>
      <c r="JF26" s="76">
        <v>45.61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32.1</v>
      </c>
      <c r="JR26" s="78">
        <v>0.0</v>
      </c>
      <c r="JS26" s="78">
        <v>0.0</v>
      </c>
      <c r="JT26" s="78">
        <v>0.0</v>
      </c>
      <c r="JU26" s="78">
        <v>2.0</v>
      </c>
      <c r="JV26" s="78">
        <v>48.0</v>
      </c>
      <c r="JW26" s="78">
        <v>47.0</v>
      </c>
      <c r="JX26" s="78">
        <v>137.0</v>
      </c>
      <c r="JY26" s="78">
        <v>34.0</v>
      </c>
      <c r="JZ26" s="78">
        <v>140.0</v>
      </c>
      <c r="KA26" s="78">
        <v>7.4</v>
      </c>
      <c r="KB26" s="78">
        <v>2.7</v>
      </c>
      <c r="KC26" s="78">
        <v>2.0</v>
      </c>
      <c r="KD26" s="78">
        <v>55.0</v>
      </c>
      <c r="KE26" s="78">
        <v>54.0</v>
      </c>
      <c r="KF26" s="89"/>
      <c r="KG26" s="79">
        <v>135.0</v>
      </c>
      <c r="KH26" s="79">
        <v>32.0</v>
      </c>
      <c r="KI26" s="79">
        <v>58.0</v>
      </c>
      <c r="KJ26" s="79">
        <v>3.2</v>
      </c>
      <c r="KK26" s="80"/>
      <c r="KL26" s="79">
        <v>1.0</v>
      </c>
      <c r="KM26" s="79">
        <v>46.0</v>
      </c>
      <c r="KN26" s="79">
        <v>46.0</v>
      </c>
      <c r="KO26" s="79">
        <v>135.0</v>
      </c>
      <c r="KP26" s="79">
        <v>32.0</v>
      </c>
      <c r="KQ26" s="79">
        <v>62.0</v>
      </c>
      <c r="KR26" s="79">
        <v>3.5</v>
      </c>
      <c r="KS26" s="80"/>
      <c r="KT26" s="79">
        <v>1.0</v>
      </c>
      <c r="KU26" s="79">
        <v>46.0</v>
      </c>
      <c r="KV26" s="79">
        <v>44.0</v>
      </c>
      <c r="KW26" s="89"/>
      <c r="KX26" s="81">
        <v>130.0</v>
      </c>
      <c r="KY26" s="81">
        <v>31.0</v>
      </c>
      <c r="KZ26" s="81">
        <v>271.0</v>
      </c>
      <c r="LA26" s="81">
        <v>13.3</v>
      </c>
      <c r="LB26" s="81">
        <v>2.0</v>
      </c>
      <c r="LC26" s="81">
        <v>3.0</v>
      </c>
      <c r="LD26" s="81">
        <v>50.0</v>
      </c>
      <c r="LE26" s="81">
        <v>52.0</v>
      </c>
      <c r="LF26" s="81">
        <v>130.0</v>
      </c>
      <c r="LG26" s="81">
        <v>33.0</v>
      </c>
      <c r="LH26" s="81">
        <v>255.0</v>
      </c>
      <c r="LI26" s="81">
        <v>12.5</v>
      </c>
      <c r="LJ26" s="81">
        <v>5.0</v>
      </c>
      <c r="LK26" s="81">
        <v>5.0</v>
      </c>
      <c r="LL26" s="81">
        <v>47.0</v>
      </c>
      <c r="LM26" s="81">
        <v>45.0</v>
      </c>
      <c r="LN26" s="89"/>
      <c r="LO26" s="82">
        <v>345.0</v>
      </c>
      <c r="LP26" s="82">
        <v>201.0</v>
      </c>
      <c r="LQ26" s="82">
        <v>100.0</v>
      </c>
      <c r="LR26" s="82">
        <v>73.0</v>
      </c>
      <c r="LS26" s="82">
        <v>332.0</v>
      </c>
      <c r="LT26" s="82">
        <v>42.0</v>
      </c>
      <c r="LU26" s="82">
        <v>0.8</v>
      </c>
      <c r="LV26" s="82">
        <v>143.0</v>
      </c>
      <c r="LW26" s="82">
        <v>98.0</v>
      </c>
      <c r="LX26" s="82">
        <v>53.0</v>
      </c>
      <c r="LY26" s="82">
        <v>52.0</v>
      </c>
      <c r="LZ26" s="83">
        <v>10.0</v>
      </c>
      <c r="MA26" s="82">
        <v>58.0</v>
      </c>
      <c r="MB26" s="82">
        <v>14.7</v>
      </c>
      <c r="MC26" s="82">
        <v>140.0</v>
      </c>
      <c r="MD26" s="82">
        <v>103.0</v>
      </c>
      <c r="ME26" s="82">
        <v>51.0</v>
      </c>
      <c r="MF26" s="82">
        <v>52.0</v>
      </c>
      <c r="MG26" s="83">
        <v>8.0</v>
      </c>
      <c r="MH26" s="88" t="s">
        <v>95</v>
      </c>
      <c r="MI26" s="88" t="s">
        <v>95</v>
      </c>
      <c r="MJ26" s="88" t="s">
        <v>95</v>
      </c>
      <c r="MK26" s="88" t="s">
        <v>95</v>
      </c>
      <c r="ML26" s="83">
        <v>40.0</v>
      </c>
      <c r="MM26" s="83">
        <v>38.0</v>
      </c>
      <c r="MN26" s="83">
        <v>5.0</v>
      </c>
      <c r="MO26" s="86"/>
      <c r="MP26" s="87"/>
      <c r="MQ26" s="87"/>
      <c r="MR26" s="87"/>
      <c r="MS26" s="87"/>
      <c r="MT26" s="82">
        <v>1.0</v>
      </c>
      <c r="MU26" s="82">
        <v>3.0</v>
      </c>
      <c r="MV26" s="82">
        <v>26.0</v>
      </c>
      <c r="MW26" s="83">
        <v>35.0</v>
      </c>
      <c r="MX26" s="83">
        <v>30.0</v>
      </c>
      <c r="MY26" s="88" t="s">
        <v>96</v>
      </c>
      <c r="MZ26" s="83">
        <v>5.0</v>
      </c>
      <c r="NA26" s="87"/>
      <c r="NB26" s="82">
        <v>14.0</v>
      </c>
      <c r="NC26" s="82">
        <v>6.0</v>
      </c>
      <c r="ND26" s="82">
        <v>266.0</v>
      </c>
      <c r="NE26" s="82">
        <v>35.0</v>
      </c>
      <c r="NF26" s="82">
        <v>39.0</v>
      </c>
      <c r="NG26" s="82">
        <v>39.0</v>
      </c>
      <c r="NH26" s="82">
        <v>6.0</v>
      </c>
      <c r="NI26" s="87"/>
      <c r="NJ26" s="88" t="s">
        <v>95</v>
      </c>
      <c r="NK26" s="88" t="s">
        <v>95</v>
      </c>
      <c r="NL26" s="88" t="s">
        <v>95</v>
      </c>
      <c r="NM26" s="88" t="s">
        <v>95</v>
      </c>
      <c r="NN26" s="82">
        <v>45.0</v>
      </c>
      <c r="NO26" s="82">
        <v>40.0</v>
      </c>
      <c r="NP26" s="82">
        <v>4.0</v>
      </c>
    </row>
    <row r="27" ht="14.25" customHeight="1">
      <c r="A27" s="49">
        <v>0.583333333333334</v>
      </c>
      <c r="B27" s="50"/>
      <c r="C27" s="51">
        <v>50.42</v>
      </c>
      <c r="D27" s="52">
        <v>340.0</v>
      </c>
      <c r="E27" s="53">
        <v>136.0</v>
      </c>
      <c r="F27" s="53">
        <v>147.0</v>
      </c>
      <c r="G27" s="53">
        <v>31.6</v>
      </c>
      <c r="H27" s="54"/>
      <c r="I27" s="53">
        <v>6.0</v>
      </c>
      <c r="J27" s="53">
        <v>49.0</v>
      </c>
      <c r="K27" s="53">
        <v>49.0</v>
      </c>
      <c r="L27" s="53">
        <v>141.0</v>
      </c>
      <c r="M27" s="53">
        <v>45.0</v>
      </c>
      <c r="N27" s="55">
        <v>10.3</v>
      </c>
      <c r="O27" s="54"/>
      <c r="P27" s="53">
        <v>6.0</v>
      </c>
      <c r="Q27" s="53">
        <v>56.0</v>
      </c>
      <c r="R27" s="53">
        <v>51.0</v>
      </c>
      <c r="S27" s="55">
        <v>347.7</v>
      </c>
      <c r="T27" s="53">
        <v>168.3</v>
      </c>
      <c r="U27" s="55">
        <v>97.7</v>
      </c>
      <c r="V27" s="54"/>
      <c r="W27" s="55">
        <v>381.5</v>
      </c>
      <c r="X27" s="55">
        <v>123.9</v>
      </c>
      <c r="Y27" s="53">
        <v>62.3</v>
      </c>
      <c r="Z27" s="54"/>
      <c r="AA27" s="55"/>
      <c r="AB27" s="54"/>
      <c r="AC27" s="54"/>
      <c r="AD27" s="54"/>
      <c r="AE27" s="53">
        <v>344.5</v>
      </c>
      <c r="AF27" s="55">
        <v>660.5</v>
      </c>
      <c r="AG27" s="55">
        <v>363.1</v>
      </c>
      <c r="AH27" s="54"/>
      <c r="AI27" s="53">
        <v>353.9</v>
      </c>
      <c r="AJ27" s="55">
        <v>336.3</v>
      </c>
      <c r="AK27" s="55">
        <v>209.3</v>
      </c>
      <c r="AL27" s="54"/>
      <c r="AM27" s="53">
        <v>346.9</v>
      </c>
      <c r="AN27" s="55">
        <v>343.6</v>
      </c>
      <c r="AO27" s="55">
        <v>193.9</v>
      </c>
      <c r="AP27" s="54"/>
      <c r="AQ27" s="54">
        <f t="shared" ref="AQ27:AS27" si="28">E27</f>
        <v>136</v>
      </c>
      <c r="AR27" s="54">
        <f t="shared" si="28"/>
        <v>147</v>
      </c>
      <c r="AS27" s="56">
        <f t="shared" si="28"/>
        <v>31.6</v>
      </c>
      <c r="AT27" s="54"/>
      <c r="AU27" s="54">
        <f t="shared" ref="AU27:AW27" si="29">L27</f>
        <v>141</v>
      </c>
      <c r="AV27" s="54">
        <f t="shared" si="29"/>
        <v>45</v>
      </c>
      <c r="AW27" s="56">
        <f t="shared" si="29"/>
        <v>10.3</v>
      </c>
      <c r="AX27" s="54"/>
      <c r="AY27" s="54">
        <f t="shared" si="5"/>
        <v>136</v>
      </c>
      <c r="AZ27" s="54"/>
      <c r="BA27" s="54"/>
      <c r="BB27" s="54"/>
      <c r="BC27" s="89"/>
      <c r="BD27" s="54"/>
      <c r="BE27" s="53">
        <v>32.0</v>
      </c>
      <c r="BF27" s="53">
        <v>23.0</v>
      </c>
      <c r="BG27" s="53">
        <v>1.1</v>
      </c>
      <c r="BH27" s="54"/>
      <c r="BI27" s="53">
        <v>22.0</v>
      </c>
      <c r="BJ27" s="53">
        <v>87.0</v>
      </c>
      <c r="BK27" s="53">
        <v>62.0</v>
      </c>
      <c r="BL27" s="89"/>
      <c r="BM27" s="58">
        <v>346.0</v>
      </c>
      <c r="BN27" s="58">
        <v>147.0</v>
      </c>
      <c r="BO27" s="58">
        <v>232.0</v>
      </c>
      <c r="BP27" s="58">
        <v>11.6</v>
      </c>
      <c r="BQ27" s="59"/>
      <c r="BR27" s="58">
        <v>6.0</v>
      </c>
      <c r="BS27" s="58">
        <v>68.0</v>
      </c>
      <c r="BT27" s="58">
        <v>70.0</v>
      </c>
      <c r="BU27" s="58">
        <v>346.0</v>
      </c>
      <c r="BV27" s="58">
        <v>285.0</v>
      </c>
      <c r="BW27" s="58">
        <v>162.0</v>
      </c>
      <c r="BX27" s="58">
        <v>39.0</v>
      </c>
      <c r="BY27" s="58">
        <v>338.0</v>
      </c>
      <c r="BZ27" s="58">
        <v>299.0</v>
      </c>
      <c r="CA27" s="58">
        <v>164.0</v>
      </c>
      <c r="CB27" s="58">
        <v>36.0</v>
      </c>
      <c r="CC27" s="58">
        <v>345.0</v>
      </c>
      <c r="CD27" s="58">
        <v>230.0</v>
      </c>
      <c r="CE27" s="58">
        <v>130.0</v>
      </c>
      <c r="CF27" s="58">
        <v>10.0</v>
      </c>
      <c r="CG27" s="58">
        <v>338.0</v>
      </c>
      <c r="CH27" s="58">
        <v>235.0</v>
      </c>
      <c r="CI27" s="58">
        <v>131.0</v>
      </c>
      <c r="CJ27" s="58">
        <v>10.0</v>
      </c>
      <c r="CK27" s="58">
        <v>351.0</v>
      </c>
      <c r="CL27" s="58">
        <v>111.0</v>
      </c>
      <c r="CM27" s="58">
        <v>74.0</v>
      </c>
      <c r="CN27" s="58">
        <v>1.0</v>
      </c>
      <c r="CO27" s="58">
        <v>335.0</v>
      </c>
      <c r="CP27" s="58">
        <v>243.0</v>
      </c>
      <c r="CQ27" s="58">
        <v>117.0</v>
      </c>
      <c r="CR27" s="58">
        <v>1.0</v>
      </c>
      <c r="CS27" s="58">
        <v>339.0</v>
      </c>
      <c r="CT27" s="58">
        <v>275.0</v>
      </c>
      <c r="CU27" s="58">
        <v>161.0</v>
      </c>
      <c r="CV27" s="58">
        <v>94.0</v>
      </c>
      <c r="CW27" s="58">
        <v>340.0</v>
      </c>
      <c r="CX27" s="58">
        <v>195.0</v>
      </c>
      <c r="CY27" s="58">
        <v>83.0</v>
      </c>
      <c r="CZ27" s="58">
        <v>60.0</v>
      </c>
      <c r="DA27" s="58">
        <v>327.0</v>
      </c>
      <c r="DB27" s="58">
        <v>202.0</v>
      </c>
      <c r="DC27" s="58">
        <v>88.0</v>
      </c>
      <c r="DD27" s="58">
        <v>65.0</v>
      </c>
      <c r="DE27" s="58">
        <v>147.0</v>
      </c>
      <c r="DF27" s="58">
        <v>35.4</v>
      </c>
      <c r="DG27" s="58">
        <v>232.0</v>
      </c>
      <c r="DH27" s="58">
        <v>11.6</v>
      </c>
      <c r="DI27" s="59"/>
      <c r="DJ27" s="58">
        <v>7.0</v>
      </c>
      <c r="DK27" s="58">
        <v>58.0</v>
      </c>
      <c r="DL27" s="58">
        <v>54.0</v>
      </c>
      <c r="DM27" s="89"/>
      <c r="DN27" s="61">
        <v>344.0</v>
      </c>
      <c r="DO27" s="61">
        <v>141.0</v>
      </c>
      <c r="DP27" s="61">
        <v>38.61</v>
      </c>
      <c r="DQ27" s="61">
        <v>21.96</v>
      </c>
      <c r="DR27" s="61">
        <v>6.65</v>
      </c>
      <c r="DS27" s="61">
        <v>8.0</v>
      </c>
      <c r="DT27" s="61">
        <v>47.0</v>
      </c>
      <c r="DU27" s="61">
        <v>51.4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345.0</v>
      </c>
      <c r="EF27" s="63">
        <v>138.0</v>
      </c>
      <c r="EG27" s="63">
        <v>87.0</v>
      </c>
      <c r="EH27" s="63">
        <v>3.7</v>
      </c>
      <c r="EI27" s="64"/>
      <c r="EJ27" s="63">
        <v>9.0</v>
      </c>
      <c r="EK27" s="63">
        <v>49.0</v>
      </c>
      <c r="EL27" s="63">
        <v>52.0</v>
      </c>
      <c r="EM27" s="63">
        <v>137.0</v>
      </c>
      <c r="EN27" s="63">
        <v>114.0</v>
      </c>
      <c r="EO27" s="63">
        <v>4.8</v>
      </c>
      <c r="EP27" s="64"/>
      <c r="EQ27" s="63">
        <v>9.0</v>
      </c>
      <c r="ER27" s="63">
        <v>50.0</v>
      </c>
      <c r="ES27" s="63">
        <v>51.0</v>
      </c>
      <c r="ET27" s="63">
        <v>344.0</v>
      </c>
      <c r="EU27" s="63">
        <v>211.0</v>
      </c>
      <c r="EV27" s="63">
        <v>124.4</v>
      </c>
      <c r="EW27" s="63">
        <v>1.7</v>
      </c>
      <c r="EX27" s="63">
        <v>342.0</v>
      </c>
      <c r="EY27" s="63">
        <v>0.0</v>
      </c>
      <c r="EZ27" s="63">
        <v>0.0</v>
      </c>
      <c r="FA27" s="63">
        <v>0.0</v>
      </c>
      <c r="FB27" s="63">
        <v>343.0</v>
      </c>
      <c r="FC27" s="63">
        <v>210.0</v>
      </c>
      <c r="FD27" s="63">
        <v>124.0</v>
      </c>
      <c r="FE27" s="63">
        <v>3.8</v>
      </c>
      <c r="FF27" s="63">
        <v>343.0</v>
      </c>
      <c r="FG27" s="63">
        <v>0.0</v>
      </c>
      <c r="FH27" s="63">
        <v>0.0</v>
      </c>
      <c r="FI27" s="63">
        <v>0.0</v>
      </c>
      <c r="FJ27" s="63">
        <v>345.0</v>
      </c>
      <c r="FK27" s="63">
        <v>194.0</v>
      </c>
      <c r="FL27" s="63">
        <v>113.0</v>
      </c>
      <c r="FM27" s="64"/>
      <c r="FN27" s="63">
        <v>345.0</v>
      </c>
      <c r="FO27" s="63">
        <v>191.0</v>
      </c>
      <c r="FP27" s="63">
        <v>110.8</v>
      </c>
      <c r="FQ27" s="63">
        <v>10.9</v>
      </c>
      <c r="FR27" s="63">
        <v>137.0</v>
      </c>
      <c r="FS27" s="63">
        <v>117.0</v>
      </c>
      <c r="FT27" s="63">
        <v>14.61</v>
      </c>
      <c r="FU27" s="64"/>
      <c r="FV27" s="63">
        <v>137.0</v>
      </c>
      <c r="FW27" s="64"/>
      <c r="FX27" s="64"/>
      <c r="FY27" s="64"/>
      <c r="FZ27" s="89"/>
      <c r="GA27" s="65">
        <v>345.0</v>
      </c>
      <c r="GB27" s="66">
        <v>326.2</v>
      </c>
      <c r="GC27" s="66">
        <v>204.62</v>
      </c>
      <c r="GD27" s="66">
        <v>13.4</v>
      </c>
      <c r="GE27" s="66">
        <v>345.0</v>
      </c>
      <c r="GF27" s="66">
        <v>346.57</v>
      </c>
      <c r="GG27" s="66">
        <v>202.53</v>
      </c>
      <c r="GH27" s="66">
        <v>16.67</v>
      </c>
      <c r="GI27" s="66">
        <v>345.0</v>
      </c>
      <c r="GJ27" s="66">
        <v>192.55</v>
      </c>
      <c r="GK27" s="66">
        <v>-111.98</v>
      </c>
      <c r="GL27" s="66">
        <v>-18.68</v>
      </c>
      <c r="GM27" s="66">
        <v>345.0</v>
      </c>
      <c r="GN27" s="66">
        <v>179.36</v>
      </c>
      <c r="GO27" s="66">
        <v>-112.9</v>
      </c>
      <c r="GP27" s="66">
        <v>-25.29</v>
      </c>
      <c r="GQ27" s="66">
        <v>345.0</v>
      </c>
      <c r="GR27" s="66">
        <v>143.32</v>
      </c>
      <c r="GS27" s="66">
        <v>-89.96</v>
      </c>
      <c r="GT27" s="66">
        <v>9.13</v>
      </c>
      <c r="GU27" s="66">
        <v>344.0</v>
      </c>
      <c r="GV27" s="66">
        <v>161.93</v>
      </c>
      <c r="GW27" s="66">
        <v>-91.21</v>
      </c>
      <c r="GX27" s="66">
        <v>6.45</v>
      </c>
      <c r="GY27" s="89"/>
      <c r="GZ27" s="97" t="s">
        <v>91</v>
      </c>
      <c r="HA27" s="97" t="s">
        <v>92</v>
      </c>
      <c r="HB27" s="98">
        <v>172.0</v>
      </c>
      <c r="HC27" s="98">
        <v>8.6</v>
      </c>
      <c r="HD27" s="98">
        <v>3.44</v>
      </c>
      <c r="HE27" s="98">
        <v>8.0</v>
      </c>
      <c r="HF27" s="98">
        <v>50.0</v>
      </c>
      <c r="HG27" s="98">
        <v>50.0</v>
      </c>
      <c r="HH27" s="97" t="s">
        <v>91</v>
      </c>
      <c r="HI27" s="97" t="s">
        <v>92</v>
      </c>
      <c r="HJ27" s="98">
        <v>285.0</v>
      </c>
      <c r="HK27" s="98">
        <v>14.25</v>
      </c>
      <c r="HL27" s="98">
        <v>5.7</v>
      </c>
      <c r="HM27" s="98">
        <v>5.0</v>
      </c>
      <c r="HN27" s="98">
        <v>40.0</v>
      </c>
      <c r="HO27" s="98">
        <v>40.0</v>
      </c>
      <c r="HP27" s="97" t="s">
        <v>91</v>
      </c>
      <c r="HQ27" s="97" t="s">
        <v>92</v>
      </c>
      <c r="HR27" s="98">
        <v>346.0</v>
      </c>
      <c r="HS27" s="98">
        <v>17.3</v>
      </c>
      <c r="HT27" s="98">
        <v>8.65</v>
      </c>
      <c r="HU27" s="98">
        <v>7.0</v>
      </c>
      <c r="HV27" s="98">
        <v>50.0</v>
      </c>
      <c r="HW27" s="98">
        <v>50.0</v>
      </c>
      <c r="HX27" s="89"/>
      <c r="HY27" s="72">
        <v>136.0</v>
      </c>
      <c r="HZ27" s="72">
        <v>33.0</v>
      </c>
      <c r="IA27" s="72">
        <v>70.0</v>
      </c>
      <c r="IB27" s="72">
        <v>3.5</v>
      </c>
      <c r="IC27" s="73"/>
      <c r="ID27" s="72">
        <v>2.0</v>
      </c>
      <c r="IE27" s="72">
        <v>68.0</v>
      </c>
      <c r="IF27" s="72">
        <v>48.0</v>
      </c>
      <c r="IG27" s="89"/>
      <c r="IH27" s="74"/>
      <c r="II27" s="74" t="s">
        <v>105</v>
      </c>
      <c r="IJ27" s="74" t="s">
        <v>105</v>
      </c>
      <c r="IK27" s="74" t="s">
        <v>105</v>
      </c>
      <c r="IL27" s="74" t="s">
        <v>105</v>
      </c>
      <c r="IM27" s="74">
        <v>4.0</v>
      </c>
      <c r="IN27" s="74">
        <v>46.0</v>
      </c>
      <c r="IO27" s="74">
        <v>45.0</v>
      </c>
      <c r="IP27" s="74" t="s">
        <v>105</v>
      </c>
      <c r="IQ27" s="74" t="s">
        <v>105</v>
      </c>
      <c r="IR27" s="74" t="s">
        <v>105</v>
      </c>
      <c r="IS27" s="74" t="s">
        <v>105</v>
      </c>
      <c r="IT27" s="74" t="s">
        <v>105</v>
      </c>
      <c r="IU27" s="74">
        <v>12.0</v>
      </c>
      <c r="IV27" s="74">
        <v>45.0</v>
      </c>
      <c r="IW27" s="74">
        <v>43.0</v>
      </c>
      <c r="IX27" s="89"/>
      <c r="IY27" s="76">
        <v>140.94</v>
      </c>
      <c r="IZ27" s="76">
        <v>35.19</v>
      </c>
      <c r="JA27" s="76">
        <v>297.66</v>
      </c>
      <c r="JB27" s="76">
        <v>14.89</v>
      </c>
      <c r="JC27" s="76">
        <v>7.18</v>
      </c>
      <c r="JD27" s="76">
        <v>3.0</v>
      </c>
      <c r="JE27" s="76">
        <v>64.92</v>
      </c>
      <c r="JF27" s="76">
        <v>46.47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32.2</v>
      </c>
      <c r="JR27" s="78">
        <v>0.0</v>
      </c>
      <c r="JS27" s="78">
        <v>0.0</v>
      </c>
      <c r="JT27" s="78">
        <v>0.0</v>
      </c>
      <c r="JU27" s="78">
        <v>2.0</v>
      </c>
      <c r="JV27" s="78">
        <v>48.0</v>
      </c>
      <c r="JW27" s="78">
        <v>48.0</v>
      </c>
      <c r="JX27" s="78">
        <v>138.0</v>
      </c>
      <c r="JY27" s="78">
        <v>34.4</v>
      </c>
      <c r="JZ27" s="78">
        <v>138.0</v>
      </c>
      <c r="KA27" s="78">
        <v>7.4</v>
      </c>
      <c r="KB27" s="78">
        <v>2.7</v>
      </c>
      <c r="KC27" s="78">
        <v>2.0</v>
      </c>
      <c r="KD27" s="78">
        <v>57.0</v>
      </c>
      <c r="KE27" s="78">
        <v>56.0</v>
      </c>
      <c r="KF27" s="89"/>
      <c r="KG27" s="79">
        <v>138.0</v>
      </c>
      <c r="KH27" s="79">
        <v>34.0</v>
      </c>
      <c r="KI27" s="79">
        <v>14.0</v>
      </c>
      <c r="KJ27" s="79">
        <v>0.6</v>
      </c>
      <c r="KK27" s="80"/>
      <c r="KL27" s="79">
        <v>1.0</v>
      </c>
      <c r="KM27" s="79">
        <v>46.0</v>
      </c>
      <c r="KN27" s="79">
        <v>46.0</v>
      </c>
      <c r="KO27" s="79">
        <v>138.0</v>
      </c>
      <c r="KP27" s="79">
        <v>34.0</v>
      </c>
      <c r="KQ27" s="79">
        <v>58.0</v>
      </c>
      <c r="KR27" s="79">
        <v>3.3</v>
      </c>
      <c r="KS27" s="80"/>
      <c r="KT27" s="79">
        <v>1.0</v>
      </c>
      <c r="KU27" s="79">
        <v>46.0</v>
      </c>
      <c r="KV27" s="79">
        <v>44.0</v>
      </c>
      <c r="KW27" s="89"/>
      <c r="KX27" s="81">
        <v>134.0</v>
      </c>
      <c r="KY27" s="81">
        <v>33.0</v>
      </c>
      <c r="KZ27" s="81">
        <v>73.0</v>
      </c>
      <c r="LA27" s="81">
        <v>3.6</v>
      </c>
      <c r="LB27" s="81">
        <v>2.0</v>
      </c>
      <c r="LC27" s="81">
        <v>3.0</v>
      </c>
      <c r="LD27" s="81">
        <v>55.0</v>
      </c>
      <c r="LE27" s="81">
        <v>55.0</v>
      </c>
      <c r="LF27" s="81">
        <v>132.0</v>
      </c>
      <c r="LG27" s="81">
        <v>33.0</v>
      </c>
      <c r="LH27" s="81">
        <v>353.0</v>
      </c>
      <c r="LI27" s="81">
        <v>17.3</v>
      </c>
      <c r="LJ27" s="81">
        <v>5.0</v>
      </c>
      <c r="LK27" s="81">
        <v>5.0</v>
      </c>
      <c r="LL27" s="81">
        <v>50.0</v>
      </c>
      <c r="LM27" s="81">
        <v>50.0</v>
      </c>
      <c r="LN27" s="89"/>
      <c r="LO27" s="82">
        <v>346.0</v>
      </c>
      <c r="LP27" s="82">
        <v>208.0</v>
      </c>
      <c r="LQ27" s="82">
        <v>117.0</v>
      </c>
      <c r="LR27" s="82">
        <v>74.0</v>
      </c>
      <c r="LS27" s="82">
        <v>334.0</v>
      </c>
      <c r="LT27" s="82">
        <v>55.0</v>
      </c>
      <c r="LU27" s="82">
        <v>6.6</v>
      </c>
      <c r="LV27" s="82">
        <v>142.0</v>
      </c>
      <c r="LW27" s="82">
        <v>97.0</v>
      </c>
      <c r="LX27" s="82">
        <v>54.0</v>
      </c>
      <c r="LY27" s="82">
        <v>53.0</v>
      </c>
      <c r="LZ27" s="83">
        <v>10.0</v>
      </c>
      <c r="MA27" s="82">
        <v>62.0</v>
      </c>
      <c r="MB27" s="82">
        <v>16.5</v>
      </c>
      <c r="MC27" s="82">
        <v>140.0</v>
      </c>
      <c r="MD27" s="82">
        <v>111.0</v>
      </c>
      <c r="ME27" s="82">
        <v>54.0</v>
      </c>
      <c r="MF27" s="82">
        <v>53.0</v>
      </c>
      <c r="MG27" s="83">
        <v>8.0</v>
      </c>
      <c r="MH27" s="88" t="s">
        <v>95</v>
      </c>
      <c r="MI27" s="88" t="s">
        <v>95</v>
      </c>
      <c r="MJ27" s="88" t="s">
        <v>95</v>
      </c>
      <c r="MK27" s="88" t="s">
        <v>95</v>
      </c>
      <c r="ML27" s="83">
        <v>40.0</v>
      </c>
      <c r="MM27" s="83">
        <v>38.0</v>
      </c>
      <c r="MN27" s="83">
        <v>5.0</v>
      </c>
      <c r="MO27" s="86"/>
      <c r="MP27" s="87"/>
      <c r="MQ27" s="87"/>
      <c r="MR27" s="87"/>
      <c r="MS27" s="87"/>
      <c r="MT27" s="82">
        <v>0.4</v>
      </c>
      <c r="MU27" s="82">
        <v>0.11</v>
      </c>
      <c r="MV27" s="82">
        <v>8.0</v>
      </c>
      <c r="MW27" s="83">
        <v>35.0</v>
      </c>
      <c r="MX27" s="83">
        <v>30.0</v>
      </c>
      <c r="MY27" s="88" t="s">
        <v>96</v>
      </c>
      <c r="MZ27" s="83">
        <v>5.0</v>
      </c>
      <c r="NA27" s="87"/>
      <c r="NB27" s="82">
        <v>17.0</v>
      </c>
      <c r="NC27" s="82">
        <v>6.4</v>
      </c>
      <c r="ND27" s="82">
        <v>305.0</v>
      </c>
      <c r="NE27" s="82">
        <v>35.0</v>
      </c>
      <c r="NF27" s="82">
        <v>39.0</v>
      </c>
      <c r="NG27" s="82">
        <v>39.0</v>
      </c>
      <c r="NH27" s="82">
        <v>6.0</v>
      </c>
      <c r="NI27" s="87"/>
      <c r="NJ27" s="88" t="s">
        <v>95</v>
      </c>
      <c r="NK27" s="88" t="s">
        <v>95</v>
      </c>
      <c r="NL27" s="88" t="s">
        <v>95</v>
      </c>
      <c r="NM27" s="88" t="s">
        <v>95</v>
      </c>
      <c r="NN27" s="82">
        <v>45.0</v>
      </c>
      <c r="NO27" s="82">
        <v>40.0</v>
      </c>
      <c r="NP27" s="82">
        <v>4.0</v>
      </c>
    </row>
    <row r="28" ht="14.25" customHeight="1">
      <c r="A28" s="49">
        <v>0.625</v>
      </c>
      <c r="B28" s="50"/>
      <c r="C28" s="51">
        <v>50.27</v>
      </c>
      <c r="D28" s="52">
        <v>340.0</v>
      </c>
      <c r="E28" s="53">
        <v>135.0</v>
      </c>
      <c r="F28" s="53">
        <v>102.0</v>
      </c>
      <c r="G28" s="53">
        <v>22.1</v>
      </c>
      <c r="H28" s="54"/>
      <c r="I28" s="53">
        <v>6.0</v>
      </c>
      <c r="J28" s="53">
        <v>49.0</v>
      </c>
      <c r="K28" s="53">
        <v>49.0</v>
      </c>
      <c r="L28" s="53">
        <v>140.0</v>
      </c>
      <c r="M28" s="53">
        <v>44.0</v>
      </c>
      <c r="N28" s="55">
        <v>9.6</v>
      </c>
      <c r="O28" s="54"/>
      <c r="P28" s="53">
        <v>6.0</v>
      </c>
      <c r="Q28" s="53">
        <v>56.0</v>
      </c>
      <c r="R28" s="53">
        <v>51.0</v>
      </c>
      <c r="S28" s="55">
        <v>344.4</v>
      </c>
      <c r="T28" s="53">
        <v>164.3</v>
      </c>
      <c r="U28" s="55">
        <v>94.4</v>
      </c>
      <c r="V28" s="54"/>
      <c r="W28" s="55">
        <v>378.1</v>
      </c>
      <c r="X28" s="55">
        <v>114.9</v>
      </c>
      <c r="Y28" s="53">
        <v>37.1</v>
      </c>
      <c r="Z28" s="54"/>
      <c r="AA28" s="55"/>
      <c r="AB28" s="54"/>
      <c r="AC28" s="54"/>
      <c r="AD28" s="54"/>
      <c r="AE28" s="53">
        <v>344.1</v>
      </c>
      <c r="AF28" s="55">
        <v>667.4</v>
      </c>
      <c r="AG28" s="55">
        <v>368.5</v>
      </c>
      <c r="AH28" s="54"/>
      <c r="AI28" s="53">
        <v>350.6</v>
      </c>
      <c r="AJ28" s="55">
        <v>330.2</v>
      </c>
      <c r="AK28" s="55">
        <v>206.3</v>
      </c>
      <c r="AL28" s="54"/>
      <c r="AM28" s="53">
        <v>340.9</v>
      </c>
      <c r="AN28" s="55">
        <v>353.6</v>
      </c>
      <c r="AO28" s="55">
        <v>195.9</v>
      </c>
      <c r="AP28" s="54"/>
      <c r="AQ28" s="54">
        <f t="shared" ref="AQ28:AS28" si="30">E28</f>
        <v>135</v>
      </c>
      <c r="AR28" s="54">
        <f t="shared" si="30"/>
        <v>102</v>
      </c>
      <c r="AS28" s="56">
        <f t="shared" si="30"/>
        <v>22.1</v>
      </c>
      <c r="AT28" s="54"/>
      <c r="AU28" s="54">
        <f t="shared" ref="AU28:AW28" si="31">L28</f>
        <v>140</v>
      </c>
      <c r="AV28" s="54">
        <f t="shared" si="31"/>
        <v>44</v>
      </c>
      <c r="AW28" s="56">
        <f t="shared" si="31"/>
        <v>9.6</v>
      </c>
      <c r="AX28" s="54"/>
      <c r="AY28" s="54">
        <f t="shared" si="5"/>
        <v>135</v>
      </c>
      <c r="AZ28" s="54"/>
      <c r="BA28" s="54"/>
      <c r="BB28" s="54"/>
      <c r="BC28" s="89"/>
      <c r="BD28" s="54"/>
      <c r="BE28" s="53">
        <v>32.0</v>
      </c>
      <c r="BF28" s="53">
        <v>22.0</v>
      </c>
      <c r="BG28" s="53">
        <v>1.1</v>
      </c>
      <c r="BH28" s="54"/>
      <c r="BI28" s="53">
        <v>22.0</v>
      </c>
      <c r="BJ28" s="53">
        <v>87.0</v>
      </c>
      <c r="BK28" s="53">
        <v>62.0</v>
      </c>
      <c r="BL28" s="89"/>
      <c r="BM28" s="58">
        <v>345.0</v>
      </c>
      <c r="BN28" s="58">
        <v>146.0</v>
      </c>
      <c r="BO28" s="58">
        <v>254.0</v>
      </c>
      <c r="BP28" s="58">
        <v>12.7</v>
      </c>
      <c r="BQ28" s="59"/>
      <c r="BR28" s="58">
        <v>6.0</v>
      </c>
      <c r="BS28" s="58">
        <v>68.0</v>
      </c>
      <c r="BT28" s="58">
        <v>70.0</v>
      </c>
      <c r="BU28" s="58">
        <v>345.0</v>
      </c>
      <c r="BV28" s="58">
        <v>283.0</v>
      </c>
      <c r="BW28" s="58">
        <v>164.0</v>
      </c>
      <c r="BX28" s="58">
        <v>30.0</v>
      </c>
      <c r="BY28" s="58">
        <v>337.0</v>
      </c>
      <c r="BZ28" s="58">
        <v>298.0</v>
      </c>
      <c r="CA28" s="58">
        <v>164.0</v>
      </c>
      <c r="CB28" s="58">
        <v>28.0</v>
      </c>
      <c r="CC28" s="58">
        <v>345.0</v>
      </c>
      <c r="CD28" s="58">
        <v>262.0</v>
      </c>
      <c r="CE28" s="58">
        <v>150.0</v>
      </c>
      <c r="CF28" s="58">
        <v>8.0</v>
      </c>
      <c r="CG28" s="58">
        <v>337.0</v>
      </c>
      <c r="CH28" s="58">
        <v>270.0</v>
      </c>
      <c r="CI28" s="58">
        <v>149.0</v>
      </c>
      <c r="CJ28" s="58">
        <v>11.0</v>
      </c>
      <c r="CK28" s="58">
        <v>351.0</v>
      </c>
      <c r="CL28" s="58">
        <v>125.0</v>
      </c>
      <c r="CM28" s="58">
        <v>84.0</v>
      </c>
      <c r="CN28" s="58">
        <v>9.0</v>
      </c>
      <c r="CO28" s="58">
        <v>334.0</v>
      </c>
      <c r="CP28" s="58">
        <v>263.0</v>
      </c>
      <c r="CQ28" s="58">
        <v>130.0</v>
      </c>
      <c r="CR28" s="58">
        <v>8.0</v>
      </c>
      <c r="CS28" s="58">
        <v>338.0</v>
      </c>
      <c r="CT28" s="58">
        <v>270.0</v>
      </c>
      <c r="CU28" s="58">
        <v>158.0</v>
      </c>
      <c r="CV28" s="58">
        <v>94.0</v>
      </c>
      <c r="CW28" s="58">
        <v>340.0</v>
      </c>
      <c r="CX28" s="58">
        <v>193.0</v>
      </c>
      <c r="CY28" s="58">
        <v>86.0</v>
      </c>
      <c r="CZ28" s="58">
        <v>59.0</v>
      </c>
      <c r="DA28" s="58">
        <v>326.0</v>
      </c>
      <c r="DB28" s="58">
        <v>200.0</v>
      </c>
      <c r="DC28" s="58">
        <v>88.0</v>
      </c>
      <c r="DD28" s="58">
        <v>63.0</v>
      </c>
      <c r="DE28" s="58">
        <v>146.0</v>
      </c>
      <c r="DF28" s="58">
        <v>35.4</v>
      </c>
      <c r="DG28" s="58">
        <v>254.0</v>
      </c>
      <c r="DH28" s="58">
        <v>12.7</v>
      </c>
      <c r="DI28" s="59"/>
      <c r="DJ28" s="58">
        <v>7.0</v>
      </c>
      <c r="DK28" s="58">
        <v>58.0</v>
      </c>
      <c r="DL28" s="58">
        <v>54.0</v>
      </c>
      <c r="DM28" s="89"/>
      <c r="DN28" s="61">
        <v>343.0</v>
      </c>
      <c r="DO28" s="61">
        <v>141.0</v>
      </c>
      <c r="DP28" s="61">
        <v>40.61</v>
      </c>
      <c r="DQ28" s="61">
        <v>23.99</v>
      </c>
      <c r="DR28" s="61">
        <v>6.17</v>
      </c>
      <c r="DS28" s="61">
        <v>8.0</v>
      </c>
      <c r="DT28" s="61">
        <v>48.0</v>
      </c>
      <c r="DU28" s="61">
        <v>51.8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344.0</v>
      </c>
      <c r="EF28" s="63">
        <v>138.0</v>
      </c>
      <c r="EG28" s="63">
        <v>80.0</v>
      </c>
      <c r="EH28" s="63">
        <v>3.4</v>
      </c>
      <c r="EI28" s="64"/>
      <c r="EJ28" s="63">
        <v>9.0</v>
      </c>
      <c r="EK28" s="63">
        <v>52.0</v>
      </c>
      <c r="EL28" s="63">
        <v>53.0</v>
      </c>
      <c r="EM28" s="63">
        <v>137.0</v>
      </c>
      <c r="EN28" s="63">
        <v>112.0</v>
      </c>
      <c r="EO28" s="63">
        <v>4.7</v>
      </c>
      <c r="EP28" s="64"/>
      <c r="EQ28" s="63">
        <v>9.0</v>
      </c>
      <c r="ER28" s="63">
        <v>53.0</v>
      </c>
      <c r="ES28" s="63">
        <v>54.0</v>
      </c>
      <c r="ET28" s="63">
        <v>343.0</v>
      </c>
      <c r="EU28" s="63">
        <v>211.0</v>
      </c>
      <c r="EV28" s="63">
        <v>124.0</v>
      </c>
      <c r="EW28" s="63">
        <v>0.5</v>
      </c>
      <c r="EX28" s="63">
        <v>341.0</v>
      </c>
      <c r="EY28" s="63">
        <v>0.0</v>
      </c>
      <c r="EZ28" s="63">
        <v>0.0</v>
      </c>
      <c r="FA28" s="63">
        <v>0.0</v>
      </c>
      <c r="FB28" s="63">
        <v>342.0</v>
      </c>
      <c r="FC28" s="63">
        <v>211.0</v>
      </c>
      <c r="FD28" s="63">
        <v>124.2</v>
      </c>
      <c r="FE28" s="63">
        <v>3.6</v>
      </c>
      <c r="FF28" s="63">
        <v>342.0</v>
      </c>
      <c r="FG28" s="63">
        <v>0.0</v>
      </c>
      <c r="FH28" s="63">
        <v>0.0</v>
      </c>
      <c r="FI28" s="63">
        <v>0.0</v>
      </c>
      <c r="FJ28" s="63">
        <v>344.0</v>
      </c>
      <c r="FK28" s="63">
        <v>196.0</v>
      </c>
      <c r="FL28" s="63">
        <v>114.5</v>
      </c>
      <c r="FM28" s="64"/>
      <c r="FN28" s="63">
        <v>344.0</v>
      </c>
      <c r="FO28" s="63">
        <v>192.0</v>
      </c>
      <c r="FP28" s="63">
        <v>114.4</v>
      </c>
      <c r="FQ28" s="63">
        <v>11.3</v>
      </c>
      <c r="FR28" s="63">
        <v>137.0</v>
      </c>
      <c r="FS28" s="63">
        <v>107.0</v>
      </c>
      <c r="FT28" s="63">
        <v>17.1</v>
      </c>
      <c r="FU28" s="64"/>
      <c r="FV28" s="63">
        <v>137.0</v>
      </c>
      <c r="FW28" s="64"/>
      <c r="FX28" s="64"/>
      <c r="FY28" s="64"/>
      <c r="FZ28" s="89"/>
      <c r="GA28" s="65">
        <v>343.0</v>
      </c>
      <c r="GB28" s="66">
        <v>316.97</v>
      </c>
      <c r="GC28" s="66">
        <v>197.08</v>
      </c>
      <c r="GD28" s="66">
        <v>16.5</v>
      </c>
      <c r="GE28" s="66">
        <v>343.0</v>
      </c>
      <c r="GF28" s="66">
        <v>339.97</v>
      </c>
      <c r="GG28" s="66">
        <v>197.0</v>
      </c>
      <c r="GH28" s="66">
        <v>21.36</v>
      </c>
      <c r="GI28" s="66">
        <v>343.0</v>
      </c>
      <c r="GJ28" s="66">
        <v>200.17</v>
      </c>
      <c r="GK28" s="66">
        <v>-116.17</v>
      </c>
      <c r="GL28" s="66">
        <v>-18.34</v>
      </c>
      <c r="GM28" s="66">
        <v>343.0</v>
      </c>
      <c r="GN28" s="66">
        <v>183.76</v>
      </c>
      <c r="GO28" s="66">
        <v>-115.0</v>
      </c>
      <c r="GP28" s="66">
        <v>-25.21</v>
      </c>
      <c r="GQ28" s="66">
        <v>343.0</v>
      </c>
      <c r="GR28" s="66">
        <v>135.26</v>
      </c>
      <c r="GS28" s="66">
        <v>-84.85</v>
      </c>
      <c r="GT28" s="66">
        <v>3.02</v>
      </c>
      <c r="GU28" s="66">
        <v>343.0</v>
      </c>
      <c r="GV28" s="66">
        <v>149.76</v>
      </c>
      <c r="GW28" s="66">
        <v>-82.92</v>
      </c>
      <c r="GX28" s="66">
        <v>0.0</v>
      </c>
      <c r="GY28" s="89"/>
      <c r="GZ28" s="97" t="s">
        <v>91</v>
      </c>
      <c r="HA28" s="97" t="s">
        <v>92</v>
      </c>
      <c r="HB28" s="98">
        <v>163.0</v>
      </c>
      <c r="HC28" s="98">
        <v>8.15</v>
      </c>
      <c r="HD28" s="98">
        <v>3.26</v>
      </c>
      <c r="HE28" s="98">
        <v>8.0</v>
      </c>
      <c r="HF28" s="98">
        <v>50.0</v>
      </c>
      <c r="HG28" s="98">
        <v>50.0</v>
      </c>
      <c r="HH28" s="97" t="s">
        <v>91</v>
      </c>
      <c r="HI28" s="97" t="s">
        <v>92</v>
      </c>
      <c r="HJ28" s="98">
        <v>295.0</v>
      </c>
      <c r="HK28" s="98">
        <v>14.75</v>
      </c>
      <c r="HL28" s="98">
        <v>5.9</v>
      </c>
      <c r="HM28" s="98">
        <v>5.0</v>
      </c>
      <c r="HN28" s="98">
        <v>40.0</v>
      </c>
      <c r="HO28" s="98">
        <v>40.0</v>
      </c>
      <c r="HP28" s="97" t="s">
        <v>91</v>
      </c>
      <c r="HQ28" s="97" t="s">
        <v>92</v>
      </c>
      <c r="HR28" s="98">
        <v>146.0</v>
      </c>
      <c r="HS28" s="98">
        <v>7.3</v>
      </c>
      <c r="HT28" s="98">
        <v>3.65</v>
      </c>
      <c r="HU28" s="98">
        <v>7.0</v>
      </c>
      <c r="HV28" s="98">
        <v>50.0</v>
      </c>
      <c r="HW28" s="98">
        <v>50.0</v>
      </c>
      <c r="HX28" s="89"/>
      <c r="HY28" s="72">
        <v>136.0</v>
      </c>
      <c r="HZ28" s="72">
        <v>33.0</v>
      </c>
      <c r="IA28" s="72">
        <v>92.0</v>
      </c>
      <c r="IB28" s="72">
        <v>4.6</v>
      </c>
      <c r="IC28" s="73"/>
      <c r="ID28" s="72">
        <v>2.0</v>
      </c>
      <c r="IE28" s="72">
        <v>68.0</v>
      </c>
      <c r="IF28" s="72">
        <v>48.0</v>
      </c>
      <c r="IG28" s="89"/>
      <c r="IH28" s="74"/>
      <c r="II28" s="74" t="s">
        <v>105</v>
      </c>
      <c r="IJ28" s="74" t="s">
        <v>105</v>
      </c>
      <c r="IK28" s="74" t="s">
        <v>105</v>
      </c>
      <c r="IL28" s="74" t="s">
        <v>105</v>
      </c>
      <c r="IM28" s="74">
        <v>4.0</v>
      </c>
      <c r="IN28" s="74">
        <v>46.0</v>
      </c>
      <c r="IO28" s="74">
        <v>45.0</v>
      </c>
      <c r="IP28" s="74" t="s">
        <v>105</v>
      </c>
      <c r="IQ28" s="74" t="s">
        <v>105</v>
      </c>
      <c r="IR28" s="74" t="s">
        <v>105</v>
      </c>
      <c r="IS28" s="74" t="s">
        <v>105</v>
      </c>
      <c r="IT28" s="74" t="s">
        <v>105</v>
      </c>
      <c r="IU28" s="74">
        <v>12.0</v>
      </c>
      <c r="IV28" s="74">
        <v>45.0</v>
      </c>
      <c r="IW28" s="74">
        <v>43.0</v>
      </c>
      <c r="IX28" s="89"/>
      <c r="IY28" s="76">
        <v>140.8</v>
      </c>
      <c r="IZ28" s="76">
        <v>35.11</v>
      </c>
      <c r="JA28" s="76">
        <v>320.88</v>
      </c>
      <c r="JB28" s="76">
        <v>16.06</v>
      </c>
      <c r="JC28" s="76">
        <v>7.28</v>
      </c>
      <c r="JD28" s="76">
        <v>3.0</v>
      </c>
      <c r="JE28" s="76">
        <v>67.56</v>
      </c>
      <c r="JF28" s="76">
        <v>48.24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138.0</v>
      </c>
      <c r="JQ28" s="78">
        <v>32.2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49.0</v>
      </c>
      <c r="JX28" s="78">
        <v>138.0</v>
      </c>
      <c r="JY28" s="78">
        <v>34.2</v>
      </c>
      <c r="JZ28" s="78">
        <v>134.0</v>
      </c>
      <c r="KA28" s="78">
        <v>7.2</v>
      </c>
      <c r="KB28" s="78">
        <v>2.7</v>
      </c>
      <c r="KC28" s="78">
        <v>2.0</v>
      </c>
      <c r="KD28" s="78">
        <v>56.0</v>
      </c>
      <c r="KE28" s="78">
        <v>55.0</v>
      </c>
      <c r="KF28" s="89"/>
      <c r="KG28" s="79">
        <v>136.0</v>
      </c>
      <c r="KH28" s="79">
        <v>33.0</v>
      </c>
      <c r="KI28" s="79">
        <v>75.0</v>
      </c>
      <c r="KJ28" s="79">
        <v>4.0</v>
      </c>
      <c r="KK28" s="80"/>
      <c r="KL28" s="79">
        <v>1.0</v>
      </c>
      <c r="KM28" s="79">
        <v>46.0</v>
      </c>
      <c r="KN28" s="79">
        <v>46.0</v>
      </c>
      <c r="KO28" s="79">
        <v>136.0</v>
      </c>
      <c r="KP28" s="79">
        <v>33.0</v>
      </c>
      <c r="KQ28" s="79">
        <v>58.0</v>
      </c>
      <c r="KR28" s="79">
        <v>3.3</v>
      </c>
      <c r="KS28" s="80"/>
      <c r="KT28" s="79">
        <v>1.0</v>
      </c>
      <c r="KU28" s="79">
        <v>46.0</v>
      </c>
      <c r="KV28" s="79">
        <v>44.0</v>
      </c>
      <c r="KW28" s="89"/>
      <c r="KX28" s="81">
        <v>139.0</v>
      </c>
      <c r="KY28" s="81">
        <v>33.0</v>
      </c>
      <c r="KZ28" s="81">
        <v>77.0</v>
      </c>
      <c r="LA28" s="81">
        <v>3.8</v>
      </c>
      <c r="LB28" s="81">
        <v>2.0</v>
      </c>
      <c r="LC28" s="81">
        <v>3.0</v>
      </c>
      <c r="LD28" s="81">
        <v>55.0</v>
      </c>
      <c r="LE28" s="81">
        <v>55.0</v>
      </c>
      <c r="LF28" s="81">
        <v>139.0</v>
      </c>
      <c r="LG28" s="81">
        <v>33.0</v>
      </c>
      <c r="LH28" s="81">
        <v>253.0</v>
      </c>
      <c r="LI28" s="81">
        <v>12.4</v>
      </c>
      <c r="LJ28" s="81">
        <v>5.0</v>
      </c>
      <c r="LK28" s="81">
        <v>5.0</v>
      </c>
      <c r="LL28" s="81">
        <v>50.0</v>
      </c>
      <c r="LM28" s="81">
        <v>50.0</v>
      </c>
      <c r="LN28" s="89"/>
      <c r="LO28" s="82">
        <v>345.0</v>
      </c>
      <c r="LP28" s="82">
        <v>179.0</v>
      </c>
      <c r="LQ28" s="82">
        <v>104.0</v>
      </c>
      <c r="LR28" s="82">
        <v>74.0</v>
      </c>
      <c r="LS28" s="82">
        <v>335.0</v>
      </c>
      <c r="LT28" s="82">
        <v>41.0</v>
      </c>
      <c r="LU28" s="82">
        <v>0.5</v>
      </c>
      <c r="LV28" s="82">
        <v>142.0</v>
      </c>
      <c r="LW28" s="82">
        <v>71.0</v>
      </c>
      <c r="LX28" s="82">
        <v>53.0</v>
      </c>
      <c r="LY28" s="82">
        <v>52.0</v>
      </c>
      <c r="LZ28" s="83">
        <v>10.0</v>
      </c>
      <c r="MA28" s="82">
        <v>63.0</v>
      </c>
      <c r="MB28" s="82">
        <v>10.7</v>
      </c>
      <c r="MC28" s="82">
        <v>140.0</v>
      </c>
      <c r="MD28" s="82">
        <v>108.0</v>
      </c>
      <c r="ME28" s="82">
        <v>55.0</v>
      </c>
      <c r="MF28" s="82">
        <v>52.0</v>
      </c>
      <c r="MG28" s="83">
        <v>8.0</v>
      </c>
      <c r="MH28" s="88" t="s">
        <v>95</v>
      </c>
      <c r="MI28" s="88" t="s">
        <v>95</v>
      </c>
      <c r="MJ28" s="88" t="s">
        <v>95</v>
      </c>
      <c r="MK28" s="88" t="s">
        <v>95</v>
      </c>
      <c r="ML28" s="83">
        <v>40.0</v>
      </c>
      <c r="MM28" s="83">
        <v>38.0</v>
      </c>
      <c r="MN28" s="83">
        <v>5.0</v>
      </c>
      <c r="MO28" s="86"/>
      <c r="MP28" s="87"/>
      <c r="MQ28" s="87"/>
      <c r="MR28" s="87"/>
      <c r="MS28" s="87"/>
      <c r="MT28" s="82">
        <v>0.0</v>
      </c>
      <c r="MU28" s="82">
        <v>3.0</v>
      </c>
      <c r="MV28" s="82">
        <v>8.0</v>
      </c>
      <c r="MW28" s="83">
        <v>35.0</v>
      </c>
      <c r="MX28" s="83">
        <v>30.0</v>
      </c>
      <c r="MY28" s="88" t="s">
        <v>96</v>
      </c>
      <c r="MZ28" s="83">
        <v>5.0</v>
      </c>
      <c r="NA28" s="87"/>
      <c r="NB28" s="82">
        <v>16.3</v>
      </c>
      <c r="NC28" s="82">
        <v>7.0</v>
      </c>
      <c r="ND28" s="82">
        <v>291.0</v>
      </c>
      <c r="NE28" s="82">
        <v>35.0</v>
      </c>
      <c r="NF28" s="82">
        <v>39.0</v>
      </c>
      <c r="NG28" s="82">
        <v>39.0</v>
      </c>
      <c r="NH28" s="82">
        <v>6.0</v>
      </c>
      <c r="NI28" s="87"/>
      <c r="NJ28" s="88" t="s">
        <v>95</v>
      </c>
      <c r="NK28" s="88" t="s">
        <v>95</v>
      </c>
      <c r="NL28" s="88" t="s">
        <v>95</v>
      </c>
      <c r="NM28" s="88" t="s">
        <v>95</v>
      </c>
      <c r="NN28" s="82">
        <v>45.0</v>
      </c>
      <c r="NO28" s="82">
        <v>40.0</v>
      </c>
      <c r="NP28" s="82">
        <v>4.0</v>
      </c>
    </row>
    <row r="29" ht="14.25" customHeight="1">
      <c r="A29" s="49">
        <v>0.666666666666667</v>
      </c>
      <c r="B29" s="50"/>
      <c r="C29" s="51">
        <v>50.1</v>
      </c>
      <c r="D29" s="52">
        <v>341.0</v>
      </c>
      <c r="E29" s="53">
        <v>135.0</v>
      </c>
      <c r="F29" s="53">
        <v>105.0</v>
      </c>
      <c r="G29" s="53">
        <v>23.5</v>
      </c>
      <c r="H29" s="54"/>
      <c r="I29" s="53">
        <v>6.0</v>
      </c>
      <c r="J29" s="53">
        <v>52.0</v>
      </c>
      <c r="K29" s="53">
        <v>51.0</v>
      </c>
      <c r="L29" s="53">
        <v>141.0</v>
      </c>
      <c r="M29" s="53">
        <v>37.0</v>
      </c>
      <c r="N29" s="55">
        <v>5.1</v>
      </c>
      <c r="O29" s="54"/>
      <c r="P29" s="53">
        <v>6.0</v>
      </c>
      <c r="Q29" s="53">
        <v>54.0</v>
      </c>
      <c r="R29" s="53">
        <v>52.0</v>
      </c>
      <c r="S29" s="55">
        <v>345.4</v>
      </c>
      <c r="T29" s="53">
        <v>167.3</v>
      </c>
      <c r="U29" s="55">
        <v>97.9</v>
      </c>
      <c r="V29" s="54"/>
      <c r="W29" s="55">
        <v>378.8</v>
      </c>
      <c r="X29" s="55">
        <v>125.8</v>
      </c>
      <c r="Y29" s="53">
        <v>54.7</v>
      </c>
      <c r="Z29" s="54"/>
      <c r="AA29" s="56"/>
      <c r="AB29" s="54"/>
      <c r="AC29" s="54"/>
      <c r="AD29" s="54"/>
      <c r="AE29" s="53">
        <v>343.9</v>
      </c>
      <c r="AF29" s="55">
        <v>623.5</v>
      </c>
      <c r="AG29" s="55">
        <v>340.5</v>
      </c>
      <c r="AH29" s="54"/>
      <c r="AI29" s="53">
        <v>350.3</v>
      </c>
      <c r="AJ29" s="55">
        <v>316.6</v>
      </c>
      <c r="AK29" s="55">
        <v>198.2</v>
      </c>
      <c r="AL29" s="54"/>
      <c r="AM29" s="53">
        <v>343.6</v>
      </c>
      <c r="AN29" s="55">
        <v>336.2</v>
      </c>
      <c r="AO29" s="55">
        <v>190.2</v>
      </c>
      <c r="AP29" s="54"/>
      <c r="AQ29" s="54">
        <f t="shared" ref="AQ29:AS29" si="32">E29</f>
        <v>135</v>
      </c>
      <c r="AR29" s="54">
        <f t="shared" si="32"/>
        <v>105</v>
      </c>
      <c r="AS29" s="56">
        <f t="shared" si="32"/>
        <v>23.5</v>
      </c>
      <c r="AT29" s="54"/>
      <c r="AU29" s="54">
        <f t="shared" ref="AU29:AW29" si="33">L29</f>
        <v>141</v>
      </c>
      <c r="AV29" s="54">
        <f t="shared" si="33"/>
        <v>37</v>
      </c>
      <c r="AW29" s="56">
        <f t="shared" si="33"/>
        <v>5.1</v>
      </c>
      <c r="AX29" s="54"/>
      <c r="AY29" s="54">
        <f t="shared" si="5"/>
        <v>135</v>
      </c>
      <c r="AZ29" s="54"/>
      <c r="BA29" s="54"/>
      <c r="BB29" s="54"/>
      <c r="BC29" s="89"/>
      <c r="BD29" s="54"/>
      <c r="BE29" s="53">
        <v>32.0</v>
      </c>
      <c r="BF29" s="53">
        <v>18.0</v>
      </c>
      <c r="BG29" s="53">
        <v>0.9</v>
      </c>
      <c r="BH29" s="54"/>
      <c r="BI29" s="53">
        <v>22.0</v>
      </c>
      <c r="BJ29" s="53">
        <v>87.0</v>
      </c>
      <c r="BK29" s="53">
        <v>62.0</v>
      </c>
      <c r="BL29" s="89"/>
      <c r="BM29" s="58">
        <v>343.0</v>
      </c>
      <c r="BN29" s="58">
        <v>146.0</v>
      </c>
      <c r="BO29" s="58">
        <v>228.0</v>
      </c>
      <c r="BP29" s="58">
        <v>11.4</v>
      </c>
      <c r="BQ29" s="59"/>
      <c r="BR29" s="58">
        <v>6.0</v>
      </c>
      <c r="BS29" s="58">
        <v>68.0</v>
      </c>
      <c r="BT29" s="58">
        <v>70.0</v>
      </c>
      <c r="BU29" s="58">
        <v>343.0</v>
      </c>
      <c r="BV29" s="58">
        <v>280.0</v>
      </c>
      <c r="BW29" s="58">
        <v>162.0</v>
      </c>
      <c r="BX29" s="58">
        <v>14.0</v>
      </c>
      <c r="BY29" s="58">
        <v>336.0</v>
      </c>
      <c r="BZ29" s="58">
        <v>296.0</v>
      </c>
      <c r="CA29" s="58">
        <v>164.0</v>
      </c>
      <c r="CB29" s="58">
        <v>13.0</v>
      </c>
      <c r="CC29" s="58">
        <v>343.0</v>
      </c>
      <c r="CD29" s="58">
        <v>272.0</v>
      </c>
      <c r="CE29" s="58">
        <v>154.0</v>
      </c>
      <c r="CF29" s="58">
        <v>10.0</v>
      </c>
      <c r="CG29" s="58">
        <v>336.0</v>
      </c>
      <c r="CH29" s="58">
        <v>279.0</v>
      </c>
      <c r="CI29" s="58">
        <v>154.0</v>
      </c>
      <c r="CJ29" s="58">
        <v>15.0</v>
      </c>
      <c r="CK29" s="58">
        <v>350.0</v>
      </c>
      <c r="CL29" s="58">
        <v>142.0</v>
      </c>
      <c r="CM29" s="58">
        <v>95.0</v>
      </c>
      <c r="CN29" s="58">
        <v>6.0</v>
      </c>
      <c r="CO29" s="58">
        <v>333.0</v>
      </c>
      <c r="CP29" s="58">
        <v>303.0</v>
      </c>
      <c r="CQ29" s="58">
        <v>148.0</v>
      </c>
      <c r="CR29" s="58">
        <v>14.0</v>
      </c>
      <c r="CS29" s="58">
        <v>337.0</v>
      </c>
      <c r="CT29" s="58">
        <v>310.0</v>
      </c>
      <c r="CU29" s="58">
        <v>177.0</v>
      </c>
      <c r="CV29" s="58">
        <v>119.0</v>
      </c>
      <c r="CW29" s="58">
        <v>338.0</v>
      </c>
      <c r="CX29" s="58">
        <v>161.0</v>
      </c>
      <c r="CY29" s="58">
        <v>62.0</v>
      </c>
      <c r="CZ29" s="58">
        <v>51.0</v>
      </c>
      <c r="DA29" s="58">
        <v>325.0</v>
      </c>
      <c r="DB29" s="58">
        <v>168.0</v>
      </c>
      <c r="DC29" s="58">
        <v>66.0</v>
      </c>
      <c r="DD29" s="58">
        <v>61.0</v>
      </c>
      <c r="DE29" s="58">
        <v>146.0</v>
      </c>
      <c r="DF29" s="58">
        <v>35.0</v>
      </c>
      <c r="DG29" s="58">
        <v>228.0</v>
      </c>
      <c r="DH29" s="58">
        <v>11.8</v>
      </c>
      <c r="DI29" s="59"/>
      <c r="DJ29" s="58">
        <v>7.0</v>
      </c>
      <c r="DK29" s="58">
        <v>59.0</v>
      </c>
      <c r="DL29" s="58">
        <v>54.0</v>
      </c>
      <c r="DM29" s="89"/>
      <c r="DN29" s="61">
        <v>342.0</v>
      </c>
      <c r="DO29" s="61">
        <v>141.0</v>
      </c>
      <c r="DP29" s="61">
        <v>38.26</v>
      </c>
      <c r="DQ29" s="61">
        <v>21.78</v>
      </c>
      <c r="DR29" s="61">
        <v>5.83</v>
      </c>
      <c r="DS29" s="61">
        <v>8.0</v>
      </c>
      <c r="DT29" s="61">
        <v>48.0</v>
      </c>
      <c r="DU29" s="61">
        <v>52.4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342.0</v>
      </c>
      <c r="EF29" s="63">
        <v>137.0</v>
      </c>
      <c r="EG29" s="63">
        <v>79.0</v>
      </c>
      <c r="EH29" s="63">
        <v>3.4</v>
      </c>
      <c r="EI29" s="64"/>
      <c r="EJ29" s="63">
        <v>9.0</v>
      </c>
      <c r="EK29" s="63">
        <v>54.0</v>
      </c>
      <c r="EL29" s="63">
        <v>54.0</v>
      </c>
      <c r="EM29" s="63">
        <v>137.0</v>
      </c>
      <c r="EN29" s="63">
        <v>112.0</v>
      </c>
      <c r="EO29" s="63">
        <v>4.7</v>
      </c>
      <c r="EP29" s="64"/>
      <c r="EQ29" s="63">
        <v>9.0</v>
      </c>
      <c r="ER29" s="63">
        <v>55.0</v>
      </c>
      <c r="ES29" s="63">
        <v>54.0</v>
      </c>
      <c r="ET29" s="63">
        <v>341.0</v>
      </c>
      <c r="EU29" s="63">
        <v>242.0</v>
      </c>
      <c r="EV29" s="63">
        <v>139.0</v>
      </c>
      <c r="EW29" s="63">
        <v>-21.3</v>
      </c>
      <c r="EX29" s="63">
        <v>339.0</v>
      </c>
      <c r="EY29" s="63">
        <v>0.0</v>
      </c>
      <c r="EZ29" s="63">
        <v>0.0</v>
      </c>
      <c r="FA29" s="63">
        <v>0.0</v>
      </c>
      <c r="FB29" s="63">
        <v>339.0</v>
      </c>
      <c r="FC29" s="63">
        <v>238.0</v>
      </c>
      <c r="FD29" s="63">
        <v>138.0</v>
      </c>
      <c r="FE29" s="63">
        <v>-10.0</v>
      </c>
      <c r="FF29" s="63">
        <v>340.0</v>
      </c>
      <c r="FG29" s="63">
        <v>0.0</v>
      </c>
      <c r="FH29" s="63">
        <v>0.0</v>
      </c>
      <c r="FI29" s="63">
        <v>0.0</v>
      </c>
      <c r="FJ29" s="63">
        <v>342.0</v>
      </c>
      <c r="FK29" s="63">
        <v>225.0</v>
      </c>
      <c r="FL29" s="63">
        <v>129.8</v>
      </c>
      <c r="FM29" s="64"/>
      <c r="FN29" s="63">
        <v>341.0</v>
      </c>
      <c r="FO29" s="63">
        <v>222.0</v>
      </c>
      <c r="FP29" s="63">
        <v>130.9</v>
      </c>
      <c r="FQ29" s="63">
        <v>-6.6</v>
      </c>
      <c r="FR29" s="63">
        <v>137.0</v>
      </c>
      <c r="FS29" s="63">
        <v>100.0</v>
      </c>
      <c r="FT29" s="63">
        <v>15.11</v>
      </c>
      <c r="FU29" s="64"/>
      <c r="FV29" s="63">
        <v>137.0</v>
      </c>
      <c r="FW29" s="64"/>
      <c r="FX29" s="64"/>
      <c r="FY29" s="64"/>
      <c r="FZ29" s="89"/>
      <c r="GA29" s="65">
        <v>343.0</v>
      </c>
      <c r="GB29" s="66">
        <v>313.01</v>
      </c>
      <c r="GC29" s="66">
        <v>196.08</v>
      </c>
      <c r="GD29" s="66">
        <v>3.52</v>
      </c>
      <c r="GE29" s="66">
        <v>342.0</v>
      </c>
      <c r="GF29" s="66">
        <v>332.79</v>
      </c>
      <c r="GG29" s="66">
        <v>193.73</v>
      </c>
      <c r="GH29" s="66">
        <v>6.53</v>
      </c>
      <c r="GI29" s="66">
        <v>343.0</v>
      </c>
      <c r="GJ29" s="66">
        <v>225.82</v>
      </c>
      <c r="GK29" s="66">
        <v>-132.09</v>
      </c>
      <c r="GL29" s="66">
        <v>0.0</v>
      </c>
      <c r="GM29" s="66">
        <v>342.0</v>
      </c>
      <c r="GN29" s="66">
        <v>206.77</v>
      </c>
      <c r="GO29" s="66">
        <v>-132.59</v>
      </c>
      <c r="GP29" s="66">
        <v>-7.71</v>
      </c>
      <c r="GQ29" s="66">
        <v>343.0</v>
      </c>
      <c r="GR29" s="66">
        <v>104.48</v>
      </c>
      <c r="GS29" s="66">
        <v>-68.76</v>
      </c>
      <c r="GT29" s="66">
        <v>0.0</v>
      </c>
      <c r="GU29" s="66">
        <v>342.0</v>
      </c>
      <c r="GV29" s="66">
        <v>122.95</v>
      </c>
      <c r="GW29" s="66">
        <v>-68.6</v>
      </c>
      <c r="GX29" s="66">
        <v>0.0</v>
      </c>
      <c r="GY29" s="89"/>
      <c r="GZ29" s="97" t="s">
        <v>91</v>
      </c>
      <c r="HA29" s="97" t="s">
        <v>92</v>
      </c>
      <c r="HB29" s="98">
        <v>35.0</v>
      </c>
      <c r="HC29" s="98">
        <v>1.75</v>
      </c>
      <c r="HD29" s="98">
        <v>0.7</v>
      </c>
      <c r="HE29" s="98">
        <v>8.0</v>
      </c>
      <c r="HF29" s="98">
        <v>50.0</v>
      </c>
      <c r="HG29" s="98">
        <v>50.0</v>
      </c>
      <c r="HH29" s="97" t="s">
        <v>91</v>
      </c>
      <c r="HI29" s="97" t="s">
        <v>92</v>
      </c>
      <c r="HJ29" s="98">
        <v>242.0</v>
      </c>
      <c r="HK29" s="98">
        <v>12.1</v>
      </c>
      <c r="HL29" s="98">
        <v>4.84</v>
      </c>
      <c r="HM29" s="98">
        <v>5.0</v>
      </c>
      <c r="HN29" s="98">
        <v>40.0</v>
      </c>
      <c r="HO29" s="98">
        <v>40.0</v>
      </c>
      <c r="HP29" s="97" t="s">
        <v>91</v>
      </c>
      <c r="HQ29" s="97" t="s">
        <v>92</v>
      </c>
      <c r="HR29" s="98">
        <v>162.0</v>
      </c>
      <c r="HS29" s="98">
        <v>8.1</v>
      </c>
      <c r="HT29" s="98">
        <v>4.05</v>
      </c>
      <c r="HU29" s="98">
        <v>7.0</v>
      </c>
      <c r="HV29" s="98">
        <v>50.0</v>
      </c>
      <c r="HW29" s="98">
        <v>50.0</v>
      </c>
      <c r="HX29" s="89"/>
      <c r="HY29" s="72">
        <v>136.0</v>
      </c>
      <c r="HZ29" s="72">
        <v>33.0</v>
      </c>
      <c r="IA29" s="72">
        <v>46.0</v>
      </c>
      <c r="IB29" s="72">
        <v>2.3</v>
      </c>
      <c r="IC29" s="73"/>
      <c r="ID29" s="72">
        <v>2.0</v>
      </c>
      <c r="IE29" s="72">
        <v>68.0</v>
      </c>
      <c r="IF29" s="72">
        <v>48.0</v>
      </c>
      <c r="IG29" s="89"/>
      <c r="IH29" s="74"/>
      <c r="II29" s="74" t="s">
        <v>105</v>
      </c>
      <c r="IJ29" s="74" t="s">
        <v>105</v>
      </c>
      <c r="IK29" s="74" t="s">
        <v>105</v>
      </c>
      <c r="IL29" s="74" t="s">
        <v>105</v>
      </c>
      <c r="IM29" s="74">
        <v>4.0</v>
      </c>
      <c r="IN29" s="74">
        <v>46.0</v>
      </c>
      <c r="IO29" s="74">
        <v>45.0</v>
      </c>
      <c r="IP29" s="74" t="s">
        <v>105</v>
      </c>
      <c r="IQ29" s="74" t="s">
        <v>105</v>
      </c>
      <c r="IR29" s="74" t="s">
        <v>105</v>
      </c>
      <c r="IS29" s="74" t="s">
        <v>105</v>
      </c>
      <c r="IT29" s="74" t="s">
        <v>105</v>
      </c>
      <c r="IU29" s="74">
        <v>12.0</v>
      </c>
      <c r="IV29" s="74">
        <v>45.0</v>
      </c>
      <c r="IW29" s="74">
        <v>43.0</v>
      </c>
      <c r="IX29" s="89"/>
      <c r="IY29" s="76">
        <v>140.28</v>
      </c>
      <c r="IZ29" s="76">
        <v>34.88</v>
      </c>
      <c r="JA29" s="76">
        <v>291.1</v>
      </c>
      <c r="JB29" s="76">
        <v>14.81</v>
      </c>
      <c r="JC29" s="76">
        <v>7.19</v>
      </c>
      <c r="JD29" s="76">
        <v>3.0</v>
      </c>
      <c r="JE29" s="76">
        <v>68.46</v>
      </c>
      <c r="JF29" s="76">
        <v>48.24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32.2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48.0</v>
      </c>
      <c r="JX29" s="78">
        <v>137.0</v>
      </c>
      <c r="JY29" s="78">
        <v>34.2</v>
      </c>
      <c r="JZ29" s="78">
        <v>130.0</v>
      </c>
      <c r="KA29" s="78">
        <v>6.8</v>
      </c>
      <c r="KB29" s="78">
        <v>2.6</v>
      </c>
      <c r="KC29" s="78">
        <v>2.0</v>
      </c>
      <c r="KD29" s="78">
        <v>55.0</v>
      </c>
      <c r="KE29" s="78">
        <v>54.0</v>
      </c>
      <c r="KF29" s="89"/>
      <c r="KG29" s="79">
        <v>136.0</v>
      </c>
      <c r="KH29" s="79">
        <v>33.0</v>
      </c>
      <c r="KI29" s="79">
        <v>55.0</v>
      </c>
      <c r="KJ29" s="79">
        <v>2.9</v>
      </c>
      <c r="KK29" s="80"/>
      <c r="KL29" s="79">
        <v>1.0</v>
      </c>
      <c r="KM29" s="79">
        <v>46.0</v>
      </c>
      <c r="KN29" s="79">
        <v>46.0</v>
      </c>
      <c r="KO29" s="79">
        <v>136.0</v>
      </c>
      <c r="KP29" s="79">
        <v>33.0</v>
      </c>
      <c r="KQ29" s="79">
        <v>55.0</v>
      </c>
      <c r="KR29" s="79">
        <v>3.1</v>
      </c>
      <c r="KS29" s="80"/>
      <c r="KT29" s="79">
        <v>1.0</v>
      </c>
      <c r="KU29" s="79">
        <v>46.0</v>
      </c>
      <c r="KV29" s="79">
        <v>44.0</v>
      </c>
      <c r="KW29" s="89"/>
      <c r="KX29" s="81">
        <v>135.0</v>
      </c>
      <c r="KY29" s="81">
        <v>33.0</v>
      </c>
      <c r="KZ29" s="81">
        <v>214.0</v>
      </c>
      <c r="LA29" s="81">
        <v>10.5</v>
      </c>
      <c r="LB29" s="81">
        <v>2.0</v>
      </c>
      <c r="LC29" s="81">
        <v>3.0</v>
      </c>
      <c r="LD29" s="81">
        <v>55.0</v>
      </c>
      <c r="LE29" s="81">
        <v>55.0</v>
      </c>
      <c r="LF29" s="81">
        <v>135.0</v>
      </c>
      <c r="LG29" s="81">
        <v>33.0</v>
      </c>
      <c r="LH29" s="81">
        <v>169.0</v>
      </c>
      <c r="LI29" s="81">
        <v>8.3</v>
      </c>
      <c r="LJ29" s="81">
        <v>5.0</v>
      </c>
      <c r="LK29" s="81">
        <v>5.0</v>
      </c>
      <c r="LL29" s="81">
        <v>54.0</v>
      </c>
      <c r="LM29" s="81">
        <v>54.0</v>
      </c>
      <c r="LN29" s="89"/>
      <c r="LO29" s="82">
        <v>344.0</v>
      </c>
      <c r="LP29" s="82">
        <v>186.0</v>
      </c>
      <c r="LQ29" s="82">
        <v>106.0</v>
      </c>
      <c r="LR29" s="82">
        <v>73.0</v>
      </c>
      <c r="LS29" s="82">
        <v>333.0</v>
      </c>
      <c r="LT29" s="82">
        <v>41.0</v>
      </c>
      <c r="LU29" s="82">
        <v>1.6</v>
      </c>
      <c r="LV29" s="82">
        <v>141.0</v>
      </c>
      <c r="LW29" s="82">
        <v>72.0</v>
      </c>
      <c r="LX29" s="82">
        <v>53.0</v>
      </c>
      <c r="LY29" s="82">
        <v>52.0</v>
      </c>
      <c r="LZ29" s="83">
        <v>10.0</v>
      </c>
      <c r="MA29" s="82">
        <v>65.0</v>
      </c>
      <c r="MB29" s="82">
        <v>8.9</v>
      </c>
      <c r="MC29" s="82">
        <v>139.0</v>
      </c>
      <c r="MD29" s="82">
        <v>114.0</v>
      </c>
      <c r="ME29" s="82">
        <v>56.0</v>
      </c>
      <c r="MF29" s="82">
        <v>52.0</v>
      </c>
      <c r="MG29" s="83">
        <v>8.0</v>
      </c>
      <c r="MH29" s="88" t="s">
        <v>95</v>
      </c>
      <c r="MI29" s="88" t="s">
        <v>95</v>
      </c>
      <c r="MJ29" s="88" t="s">
        <v>95</v>
      </c>
      <c r="MK29" s="88" t="s">
        <v>95</v>
      </c>
      <c r="ML29" s="83">
        <v>40.0</v>
      </c>
      <c r="MM29" s="83">
        <v>38.0</v>
      </c>
      <c r="MN29" s="83">
        <v>5.0</v>
      </c>
      <c r="MO29" s="86"/>
      <c r="MP29" s="87"/>
      <c r="MQ29" s="87"/>
      <c r="MR29" s="87"/>
      <c r="MS29" s="87"/>
      <c r="MT29" s="82">
        <v>7.0</v>
      </c>
      <c r="MU29" s="82">
        <v>0.0</v>
      </c>
      <c r="MV29" s="82">
        <v>119.0</v>
      </c>
      <c r="MW29" s="83">
        <v>35.0</v>
      </c>
      <c r="MX29" s="83">
        <v>30.0</v>
      </c>
      <c r="MY29" s="88" t="s">
        <v>96</v>
      </c>
      <c r="MZ29" s="83">
        <v>5.0</v>
      </c>
      <c r="NA29" s="87"/>
      <c r="NB29" s="82">
        <v>10.0</v>
      </c>
      <c r="NC29" s="82">
        <v>4.0</v>
      </c>
      <c r="ND29" s="82">
        <v>178.0</v>
      </c>
      <c r="NE29" s="82">
        <v>35.0</v>
      </c>
      <c r="NF29" s="82">
        <v>39.0</v>
      </c>
      <c r="NG29" s="82">
        <v>39.0</v>
      </c>
      <c r="NH29" s="82">
        <v>6.0</v>
      </c>
      <c r="NI29" s="87"/>
      <c r="NJ29" s="88" t="s">
        <v>95</v>
      </c>
      <c r="NK29" s="88" t="s">
        <v>95</v>
      </c>
      <c r="NL29" s="88" t="s">
        <v>95</v>
      </c>
      <c r="NM29" s="88" t="s">
        <v>95</v>
      </c>
      <c r="NN29" s="82">
        <v>45.0</v>
      </c>
      <c r="NO29" s="82">
        <v>40.0</v>
      </c>
      <c r="NP29" s="82">
        <v>4.0</v>
      </c>
    </row>
    <row r="30" ht="14.25" customHeight="1">
      <c r="A30" s="49">
        <v>0.708333333333334</v>
      </c>
      <c r="B30" s="50"/>
      <c r="C30" s="51">
        <v>50.34</v>
      </c>
      <c r="D30" s="52">
        <v>335.0</v>
      </c>
      <c r="E30" s="53">
        <v>133.0</v>
      </c>
      <c r="F30" s="53">
        <v>132.0</v>
      </c>
      <c r="G30" s="53">
        <v>28.1</v>
      </c>
      <c r="H30" s="54"/>
      <c r="I30" s="53">
        <v>6.0</v>
      </c>
      <c r="J30" s="53">
        <v>52.0</v>
      </c>
      <c r="K30" s="53">
        <v>51.0</v>
      </c>
      <c r="L30" s="53">
        <v>138.0</v>
      </c>
      <c r="M30" s="53">
        <v>58.0</v>
      </c>
      <c r="N30" s="55">
        <v>14.3</v>
      </c>
      <c r="O30" s="54"/>
      <c r="P30" s="53">
        <v>6.0</v>
      </c>
      <c r="Q30" s="53">
        <v>54.0</v>
      </c>
      <c r="R30" s="53">
        <v>52.0</v>
      </c>
      <c r="S30" s="55">
        <v>338.7</v>
      </c>
      <c r="T30" s="53">
        <v>170.4</v>
      </c>
      <c r="U30" s="55">
        <v>98.5</v>
      </c>
      <c r="V30" s="54"/>
      <c r="W30" s="55">
        <v>371.5</v>
      </c>
      <c r="X30" s="55">
        <v>123.4</v>
      </c>
      <c r="Y30" s="53">
        <v>55.3</v>
      </c>
      <c r="Z30" s="54"/>
      <c r="AA30" s="56"/>
      <c r="AB30" s="54"/>
      <c r="AC30" s="54"/>
      <c r="AD30" s="54"/>
      <c r="AE30" s="53">
        <v>341.3</v>
      </c>
      <c r="AF30" s="55">
        <v>677.8</v>
      </c>
      <c r="AG30" s="55">
        <v>377.0</v>
      </c>
      <c r="AH30" s="54"/>
      <c r="AI30" s="53">
        <v>347.4</v>
      </c>
      <c r="AJ30" s="55">
        <v>321.0</v>
      </c>
      <c r="AK30" s="55">
        <v>195.3</v>
      </c>
      <c r="AL30" s="54"/>
      <c r="AM30" s="53">
        <v>339.8</v>
      </c>
      <c r="AN30" s="55">
        <v>342.3</v>
      </c>
      <c r="AO30" s="55">
        <v>186.7</v>
      </c>
      <c r="AP30" s="54"/>
      <c r="AQ30" s="54">
        <f t="shared" ref="AQ30:AS30" si="34">E30</f>
        <v>133</v>
      </c>
      <c r="AR30" s="54">
        <f t="shared" si="34"/>
        <v>132</v>
      </c>
      <c r="AS30" s="56">
        <f t="shared" si="34"/>
        <v>28.1</v>
      </c>
      <c r="AT30" s="54"/>
      <c r="AU30" s="54">
        <f t="shared" ref="AU30:AW30" si="35">L30</f>
        <v>138</v>
      </c>
      <c r="AV30" s="54">
        <f t="shared" si="35"/>
        <v>58</v>
      </c>
      <c r="AW30" s="56">
        <f t="shared" si="35"/>
        <v>14.3</v>
      </c>
      <c r="AX30" s="54"/>
      <c r="AY30" s="54">
        <f t="shared" si="5"/>
        <v>133</v>
      </c>
      <c r="AZ30" s="54"/>
      <c r="BA30" s="54"/>
      <c r="BB30" s="54"/>
      <c r="BC30" s="89"/>
      <c r="BD30" s="54"/>
      <c r="BE30" s="53">
        <v>32.0</v>
      </c>
      <c r="BF30" s="53">
        <v>520.0</v>
      </c>
      <c r="BG30" s="53">
        <v>8.7</v>
      </c>
      <c r="BH30" s="54"/>
      <c r="BI30" s="53">
        <v>22.0</v>
      </c>
      <c r="BJ30" s="53">
        <v>87.0</v>
      </c>
      <c r="BK30" s="53">
        <v>62.0</v>
      </c>
      <c r="BL30" s="89"/>
      <c r="BM30" s="58">
        <v>343.0</v>
      </c>
      <c r="BN30" s="58">
        <v>146.0</v>
      </c>
      <c r="BO30" s="58">
        <v>165.0</v>
      </c>
      <c r="BP30" s="58">
        <v>8.3</v>
      </c>
      <c r="BQ30" s="59"/>
      <c r="BR30" s="58">
        <v>6.0</v>
      </c>
      <c r="BS30" s="58">
        <v>69.0</v>
      </c>
      <c r="BT30" s="58">
        <v>70.0</v>
      </c>
      <c r="BU30" s="58">
        <v>343.0</v>
      </c>
      <c r="BV30" s="58">
        <v>280.0</v>
      </c>
      <c r="BW30" s="58">
        <v>163.0</v>
      </c>
      <c r="BX30" s="58">
        <v>17.0</v>
      </c>
      <c r="BY30" s="58">
        <v>336.0</v>
      </c>
      <c r="BZ30" s="58">
        <v>296.0</v>
      </c>
      <c r="CA30" s="58">
        <v>164.0</v>
      </c>
      <c r="CB30" s="58">
        <v>14.0</v>
      </c>
      <c r="CC30" s="58">
        <v>344.0</v>
      </c>
      <c r="CD30" s="58">
        <v>268.0</v>
      </c>
      <c r="CE30" s="58">
        <v>158.0</v>
      </c>
      <c r="CF30" s="58">
        <v>12.0</v>
      </c>
      <c r="CG30" s="58">
        <v>337.0</v>
      </c>
      <c r="CH30" s="58">
        <v>264.0</v>
      </c>
      <c r="CI30" s="58">
        <v>151.0</v>
      </c>
      <c r="CJ30" s="58">
        <v>8.0</v>
      </c>
      <c r="CK30" s="58">
        <v>350.0</v>
      </c>
      <c r="CL30" s="58">
        <v>141.0</v>
      </c>
      <c r="CM30" s="58">
        <v>94.0</v>
      </c>
      <c r="CN30" s="58">
        <v>6.0</v>
      </c>
      <c r="CO30" s="58">
        <v>334.0</v>
      </c>
      <c r="CP30" s="58">
        <v>285.0</v>
      </c>
      <c r="CQ30" s="58">
        <v>140.0</v>
      </c>
      <c r="CR30" s="58">
        <v>6.0</v>
      </c>
      <c r="CS30" s="58">
        <v>337.0</v>
      </c>
      <c r="CT30" s="58">
        <v>289.0</v>
      </c>
      <c r="CU30" s="58">
        <v>169.0</v>
      </c>
      <c r="CV30" s="58">
        <v>101.0</v>
      </c>
      <c r="CW30" s="58">
        <v>339.0</v>
      </c>
      <c r="CX30" s="58">
        <v>166.0</v>
      </c>
      <c r="CY30" s="58">
        <v>70.0</v>
      </c>
      <c r="CZ30" s="58">
        <v>51.0</v>
      </c>
      <c r="DA30" s="58">
        <v>325.0</v>
      </c>
      <c r="DB30" s="58">
        <v>171.0</v>
      </c>
      <c r="DC30" s="58">
        <v>73.0</v>
      </c>
      <c r="DD30" s="58">
        <v>56.0</v>
      </c>
      <c r="DE30" s="58">
        <v>146.0</v>
      </c>
      <c r="DF30" s="58">
        <v>35.3</v>
      </c>
      <c r="DG30" s="58">
        <v>165.0</v>
      </c>
      <c r="DH30" s="58">
        <v>8.3</v>
      </c>
      <c r="DI30" s="59"/>
      <c r="DJ30" s="58">
        <v>7.0</v>
      </c>
      <c r="DK30" s="58">
        <v>60.0</v>
      </c>
      <c r="DL30" s="58">
        <v>54.0</v>
      </c>
      <c r="DM30" s="89"/>
      <c r="DN30" s="61">
        <v>341.0</v>
      </c>
      <c r="DO30" s="61">
        <v>141.0</v>
      </c>
      <c r="DP30" s="61">
        <v>38.62</v>
      </c>
      <c r="DQ30" s="61">
        <v>22.32</v>
      </c>
      <c r="DR30" s="61">
        <v>6.22</v>
      </c>
      <c r="DS30" s="61">
        <v>8.0</v>
      </c>
      <c r="DT30" s="61">
        <v>48.0</v>
      </c>
      <c r="DU30" s="61">
        <v>51.9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341.0</v>
      </c>
      <c r="EF30" s="63">
        <v>137.0</v>
      </c>
      <c r="EG30" s="63">
        <v>88.0</v>
      </c>
      <c r="EH30" s="63">
        <v>3.7</v>
      </c>
      <c r="EI30" s="64"/>
      <c r="EJ30" s="63">
        <v>9.0</v>
      </c>
      <c r="EK30" s="63">
        <v>54.0</v>
      </c>
      <c r="EL30" s="63">
        <v>53.0</v>
      </c>
      <c r="EM30" s="63">
        <v>137.0</v>
      </c>
      <c r="EN30" s="63">
        <v>113.0</v>
      </c>
      <c r="EO30" s="63">
        <v>4.7</v>
      </c>
      <c r="EP30" s="64"/>
      <c r="EQ30" s="63">
        <v>9.0</v>
      </c>
      <c r="ER30" s="63">
        <v>54.0</v>
      </c>
      <c r="ES30" s="63">
        <v>54.0</v>
      </c>
      <c r="ET30" s="63">
        <v>341.0</v>
      </c>
      <c r="EU30" s="63">
        <v>212.0</v>
      </c>
      <c r="EV30" s="63">
        <v>124.0</v>
      </c>
      <c r="EW30" s="63">
        <v>-9.7</v>
      </c>
      <c r="EX30" s="63">
        <v>338.0</v>
      </c>
      <c r="EY30" s="63">
        <v>0.0</v>
      </c>
      <c r="EZ30" s="63">
        <v>0.0</v>
      </c>
      <c r="FA30" s="63">
        <v>0.0</v>
      </c>
      <c r="FB30" s="63">
        <v>339.0</v>
      </c>
      <c r="FC30" s="63">
        <v>209.0</v>
      </c>
      <c r="FD30" s="63">
        <v>122.3</v>
      </c>
      <c r="FE30" s="63">
        <v>2.6</v>
      </c>
      <c r="FF30" s="63">
        <v>338.0</v>
      </c>
      <c r="FG30" s="63">
        <v>0.0</v>
      </c>
      <c r="FH30" s="63">
        <v>0.0</v>
      </c>
      <c r="FI30" s="63">
        <v>0.0</v>
      </c>
      <c r="FJ30" s="63">
        <v>341.0</v>
      </c>
      <c r="FK30" s="63">
        <v>200.0</v>
      </c>
      <c r="FL30" s="63">
        <v>115.4</v>
      </c>
      <c r="FM30" s="64"/>
      <c r="FN30" s="63">
        <v>341.0</v>
      </c>
      <c r="FO30" s="63">
        <v>194.0</v>
      </c>
      <c r="FP30" s="63">
        <v>115.6</v>
      </c>
      <c r="FQ30" s="63">
        <v>5.4</v>
      </c>
      <c r="FR30" s="63">
        <v>137.0</v>
      </c>
      <c r="FS30" s="63">
        <v>96.0</v>
      </c>
      <c r="FT30" s="63">
        <v>14.51</v>
      </c>
      <c r="FU30" s="64"/>
      <c r="FV30" s="63">
        <v>137.0</v>
      </c>
      <c r="FW30" s="64"/>
      <c r="FX30" s="64"/>
      <c r="FY30" s="64"/>
      <c r="FZ30" s="89"/>
      <c r="GA30" s="65">
        <v>342.0</v>
      </c>
      <c r="GB30" s="66">
        <v>303.48</v>
      </c>
      <c r="GC30" s="66">
        <v>190.38</v>
      </c>
      <c r="GD30" s="66">
        <v>19.01</v>
      </c>
      <c r="GE30" s="66">
        <v>342.0</v>
      </c>
      <c r="GF30" s="66">
        <v>325.17</v>
      </c>
      <c r="GG30" s="66">
        <v>189.21</v>
      </c>
      <c r="GH30" s="66">
        <v>22.95</v>
      </c>
      <c r="GI30" s="66">
        <v>342.0</v>
      </c>
      <c r="GJ30" s="66">
        <v>198.42</v>
      </c>
      <c r="GK30" s="66">
        <v>-115.33</v>
      </c>
      <c r="GL30" s="66">
        <v>-12.98</v>
      </c>
      <c r="GM30" s="66">
        <v>342.0</v>
      </c>
      <c r="GN30" s="66">
        <v>182.74</v>
      </c>
      <c r="GO30" s="66">
        <v>-115.25</v>
      </c>
      <c r="GP30" s="66">
        <v>-19.35</v>
      </c>
      <c r="GQ30" s="66">
        <v>342.0</v>
      </c>
      <c r="GR30" s="66">
        <v>121.77</v>
      </c>
      <c r="GS30" s="66">
        <v>-77.14</v>
      </c>
      <c r="GT30" s="66">
        <v>-4.02</v>
      </c>
      <c r="GU30" s="66">
        <v>342.0</v>
      </c>
      <c r="GV30" s="66">
        <v>134.04</v>
      </c>
      <c r="GW30" s="66">
        <v>-71.95</v>
      </c>
      <c r="GX30" s="66">
        <v>-2.85</v>
      </c>
      <c r="GY30" s="89"/>
      <c r="GZ30" s="97" t="s">
        <v>91</v>
      </c>
      <c r="HA30" s="97" t="s">
        <v>92</v>
      </c>
      <c r="HB30" s="98">
        <v>124.0</v>
      </c>
      <c r="HC30" s="98">
        <v>6.2</v>
      </c>
      <c r="HD30" s="98">
        <v>2.48</v>
      </c>
      <c r="HE30" s="99">
        <v>8.0</v>
      </c>
      <c r="HF30" s="98">
        <v>50.0</v>
      </c>
      <c r="HG30" s="98">
        <v>50.0</v>
      </c>
      <c r="HH30" s="97" t="s">
        <v>91</v>
      </c>
      <c r="HI30" s="97" t="s">
        <v>92</v>
      </c>
      <c r="HJ30" s="98">
        <v>194.0</v>
      </c>
      <c r="HK30" s="98">
        <v>9.7</v>
      </c>
      <c r="HL30" s="98">
        <v>3.88</v>
      </c>
      <c r="HM30" s="99">
        <v>5.0</v>
      </c>
      <c r="HN30" s="98">
        <v>40.0</v>
      </c>
      <c r="HO30" s="98">
        <v>40.0</v>
      </c>
      <c r="HP30" s="97" t="s">
        <v>91</v>
      </c>
      <c r="HQ30" s="97" t="s">
        <v>92</v>
      </c>
      <c r="HR30" s="98">
        <v>250.0</v>
      </c>
      <c r="HS30" s="98">
        <v>12.5</v>
      </c>
      <c r="HT30" s="98">
        <v>6.25</v>
      </c>
      <c r="HU30" s="99">
        <v>7.0</v>
      </c>
      <c r="HV30" s="98">
        <v>50.0</v>
      </c>
      <c r="HW30" s="98">
        <v>50.0</v>
      </c>
      <c r="HX30" s="89"/>
      <c r="HY30" s="72">
        <v>136.0</v>
      </c>
      <c r="HZ30" s="72">
        <v>33.0</v>
      </c>
      <c r="IA30" s="72">
        <v>44.0</v>
      </c>
      <c r="IB30" s="72">
        <v>2.2</v>
      </c>
      <c r="IC30" s="73"/>
      <c r="ID30" s="72">
        <v>2.0</v>
      </c>
      <c r="IE30" s="72">
        <v>68.0</v>
      </c>
      <c r="IF30" s="72">
        <v>48.0</v>
      </c>
      <c r="IG30" s="89"/>
      <c r="IH30" s="122"/>
      <c r="II30" s="74" t="s">
        <v>105</v>
      </c>
      <c r="IJ30" s="74" t="s">
        <v>105</v>
      </c>
      <c r="IK30" s="74" t="s">
        <v>105</v>
      </c>
      <c r="IL30" s="74" t="s">
        <v>105</v>
      </c>
      <c r="IM30" s="74">
        <v>4.0</v>
      </c>
      <c r="IN30" s="74">
        <v>44.0</v>
      </c>
      <c r="IO30" s="74">
        <v>42.0</v>
      </c>
      <c r="IP30" s="74" t="s">
        <v>105</v>
      </c>
      <c r="IQ30" s="74" t="s">
        <v>105</v>
      </c>
      <c r="IR30" s="74" t="s">
        <v>105</v>
      </c>
      <c r="IS30" s="74" t="s">
        <v>105</v>
      </c>
      <c r="IT30" s="74" t="s">
        <v>105</v>
      </c>
      <c r="IU30" s="74">
        <v>12.0</v>
      </c>
      <c r="IV30" s="74">
        <v>42.0</v>
      </c>
      <c r="IW30" s="74">
        <v>40.0</v>
      </c>
      <c r="IX30" s="89"/>
      <c r="IY30" s="76">
        <v>140.01</v>
      </c>
      <c r="IZ30" s="76">
        <v>35.0</v>
      </c>
      <c r="JA30" s="76">
        <v>305.06</v>
      </c>
      <c r="JB30" s="76">
        <v>15.26</v>
      </c>
      <c r="JC30" s="76">
        <v>7.38</v>
      </c>
      <c r="JD30" s="76">
        <v>3.0</v>
      </c>
      <c r="JE30" s="76">
        <v>68.46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136.0</v>
      </c>
      <c r="JQ30" s="78">
        <v>32.1</v>
      </c>
      <c r="JR30" s="78">
        <v>0.0</v>
      </c>
      <c r="JS30" s="78">
        <v>0.0</v>
      </c>
      <c r="JT30" s="78">
        <v>0.0</v>
      </c>
      <c r="JU30" s="78">
        <v>2.0</v>
      </c>
      <c r="JV30" s="78">
        <v>48.0</v>
      </c>
      <c r="JW30" s="78">
        <v>47.0</v>
      </c>
      <c r="JX30" s="78">
        <v>136.0</v>
      </c>
      <c r="JY30" s="78">
        <v>34.2</v>
      </c>
      <c r="JZ30" s="78">
        <v>125.0</v>
      </c>
      <c r="KA30" s="78">
        <v>6.6</v>
      </c>
      <c r="KB30" s="78">
        <v>2.4</v>
      </c>
      <c r="KC30" s="78">
        <v>2.0</v>
      </c>
      <c r="KD30" s="78">
        <v>55.0</v>
      </c>
      <c r="KE30" s="78">
        <v>53.0</v>
      </c>
      <c r="KF30" s="89"/>
      <c r="KG30" s="79">
        <v>135.0</v>
      </c>
      <c r="KH30" s="79">
        <v>32.0</v>
      </c>
      <c r="KI30" s="79">
        <v>114.0</v>
      </c>
      <c r="KJ30" s="79">
        <v>5.9</v>
      </c>
      <c r="KK30" s="80"/>
      <c r="KL30" s="79">
        <v>1.0</v>
      </c>
      <c r="KM30" s="79">
        <v>46.0</v>
      </c>
      <c r="KN30" s="79">
        <v>46.0</v>
      </c>
      <c r="KO30" s="79">
        <v>135.0</v>
      </c>
      <c r="KP30" s="79">
        <v>32.0</v>
      </c>
      <c r="KQ30" s="79" t="s">
        <v>98</v>
      </c>
      <c r="KR30" s="79" t="s">
        <v>98</v>
      </c>
      <c r="KS30" s="80"/>
      <c r="KT30" s="79">
        <v>1.0</v>
      </c>
      <c r="KU30" s="79">
        <v>46.0</v>
      </c>
      <c r="KV30" s="79">
        <v>44.0</v>
      </c>
      <c r="KW30" s="89"/>
      <c r="KX30" s="81">
        <v>137.0</v>
      </c>
      <c r="KY30" s="81">
        <v>33.0</v>
      </c>
      <c r="KZ30" s="81">
        <v>271.0</v>
      </c>
      <c r="LA30" s="81">
        <v>9.9</v>
      </c>
      <c r="LB30" s="81">
        <v>2.0</v>
      </c>
      <c r="LC30" s="81">
        <v>3.0</v>
      </c>
      <c r="LD30" s="81">
        <v>55.0</v>
      </c>
      <c r="LE30" s="81">
        <v>55.0</v>
      </c>
      <c r="LF30" s="81">
        <v>137.0</v>
      </c>
      <c r="LG30" s="81">
        <v>33.0</v>
      </c>
      <c r="LH30" s="81">
        <v>269.0</v>
      </c>
      <c r="LI30" s="81">
        <v>13.2</v>
      </c>
      <c r="LJ30" s="81">
        <v>5.0</v>
      </c>
      <c r="LK30" s="81">
        <v>5.0</v>
      </c>
      <c r="LL30" s="81">
        <v>54.0</v>
      </c>
      <c r="LM30" s="81">
        <v>54.0</v>
      </c>
      <c r="LN30" s="89"/>
      <c r="LO30" s="82">
        <v>341.0</v>
      </c>
      <c r="LP30" s="82">
        <v>219.0</v>
      </c>
      <c r="LQ30" s="82">
        <v>123.0</v>
      </c>
      <c r="LR30" s="82">
        <v>72.0</v>
      </c>
      <c r="LS30" s="82">
        <v>330.0</v>
      </c>
      <c r="LT30" s="82">
        <v>55.0</v>
      </c>
      <c r="LU30" s="82">
        <v>10.0</v>
      </c>
      <c r="LV30" s="82">
        <v>139.0</v>
      </c>
      <c r="LW30" s="82">
        <v>100.0</v>
      </c>
      <c r="LX30" s="82">
        <v>55.0</v>
      </c>
      <c r="LY30" s="82">
        <v>53.0</v>
      </c>
      <c r="LZ30" s="83">
        <v>10.0</v>
      </c>
      <c r="MA30" s="82">
        <v>68.0</v>
      </c>
      <c r="MB30" s="82">
        <v>13.0</v>
      </c>
      <c r="MC30" s="82">
        <v>138.0</v>
      </c>
      <c r="MD30" s="82">
        <v>119.0</v>
      </c>
      <c r="ME30" s="82">
        <v>57.0</v>
      </c>
      <c r="MF30" s="82">
        <v>52.0</v>
      </c>
      <c r="MG30" s="83">
        <v>8.0</v>
      </c>
      <c r="MH30" s="88" t="s">
        <v>95</v>
      </c>
      <c r="MI30" s="88" t="s">
        <v>95</v>
      </c>
      <c r="MJ30" s="88" t="s">
        <v>95</v>
      </c>
      <c r="MK30" s="88" t="s">
        <v>95</v>
      </c>
      <c r="ML30" s="83">
        <v>40.0</v>
      </c>
      <c r="MM30" s="83">
        <v>38.0</v>
      </c>
      <c r="MN30" s="83">
        <v>5.0</v>
      </c>
      <c r="MO30" s="86"/>
      <c r="MP30" s="87"/>
      <c r="MQ30" s="87"/>
      <c r="MR30" s="87"/>
      <c r="MS30" s="87"/>
      <c r="MT30" s="82">
        <v>9.0</v>
      </c>
      <c r="MU30" s="82">
        <v>1.0</v>
      </c>
      <c r="MV30" s="82">
        <v>160.0</v>
      </c>
      <c r="MW30" s="83">
        <v>35.0</v>
      </c>
      <c r="MX30" s="83">
        <v>30.0</v>
      </c>
      <c r="MY30" s="88" t="s">
        <v>96</v>
      </c>
      <c r="MZ30" s="83">
        <v>5.0</v>
      </c>
      <c r="NA30" s="87"/>
      <c r="NB30" s="82">
        <v>10.0</v>
      </c>
      <c r="NC30" s="82">
        <v>4.0</v>
      </c>
      <c r="ND30" s="82">
        <v>178.0</v>
      </c>
      <c r="NE30" s="82">
        <v>35.0</v>
      </c>
      <c r="NF30" s="82">
        <v>39.0</v>
      </c>
      <c r="NG30" s="82">
        <v>39.0</v>
      </c>
      <c r="NH30" s="82">
        <v>6.0</v>
      </c>
      <c r="NI30" s="87"/>
      <c r="NJ30" s="88" t="s">
        <v>95</v>
      </c>
      <c r="NK30" s="88" t="s">
        <v>95</v>
      </c>
      <c r="NL30" s="88" t="s">
        <v>95</v>
      </c>
      <c r="NM30" s="88" t="s">
        <v>95</v>
      </c>
      <c r="NN30" s="82">
        <v>45.0</v>
      </c>
      <c r="NO30" s="82">
        <v>40.0</v>
      </c>
      <c r="NP30" s="82">
        <v>4.0</v>
      </c>
    </row>
    <row r="31" ht="14.25" customHeight="1">
      <c r="A31" s="49">
        <v>0.75</v>
      </c>
      <c r="B31" s="50"/>
      <c r="C31" s="51">
        <v>50.42</v>
      </c>
      <c r="D31" s="52">
        <v>338.0</v>
      </c>
      <c r="E31" s="53">
        <v>135.0</v>
      </c>
      <c r="F31" s="53">
        <v>116.0</v>
      </c>
      <c r="G31" s="53">
        <v>25.1</v>
      </c>
      <c r="H31" s="54"/>
      <c r="I31" s="53">
        <v>6.0</v>
      </c>
      <c r="J31" s="53">
        <v>48.0</v>
      </c>
      <c r="K31" s="53">
        <v>47.0</v>
      </c>
      <c r="L31" s="53">
        <v>140.0</v>
      </c>
      <c r="M31" s="53">
        <v>129.0</v>
      </c>
      <c r="N31" s="55">
        <v>31.4</v>
      </c>
      <c r="O31" s="54"/>
      <c r="P31" s="53">
        <v>6.0</v>
      </c>
      <c r="Q31" s="53">
        <v>56.0</v>
      </c>
      <c r="R31" s="53">
        <v>50.0</v>
      </c>
      <c r="S31" s="55">
        <v>346.1</v>
      </c>
      <c r="T31" s="53">
        <v>182.3</v>
      </c>
      <c r="U31" s="55">
        <v>101.4</v>
      </c>
      <c r="V31" s="54"/>
      <c r="W31" s="55">
        <v>379.4</v>
      </c>
      <c r="X31" s="55">
        <v>147.5</v>
      </c>
      <c r="Y31" s="53">
        <v>68.2</v>
      </c>
      <c r="Z31" s="54"/>
      <c r="AA31" s="55">
        <v>345.7</v>
      </c>
      <c r="AB31" s="53">
        <v>354.7</v>
      </c>
      <c r="AC31" s="53">
        <v>236.3</v>
      </c>
      <c r="AD31" s="54"/>
      <c r="AE31" s="53">
        <v>345.4</v>
      </c>
      <c r="AF31" s="55">
        <v>396.1</v>
      </c>
      <c r="AG31" s="55">
        <v>213.2</v>
      </c>
      <c r="AH31" s="54"/>
      <c r="AI31" s="53">
        <v>351.8</v>
      </c>
      <c r="AJ31" s="55">
        <v>326.2</v>
      </c>
      <c r="AK31" s="55">
        <v>211.9</v>
      </c>
      <c r="AL31" s="54"/>
      <c r="AM31" s="53">
        <v>344.4</v>
      </c>
      <c r="AN31" s="55">
        <v>341.2</v>
      </c>
      <c r="AO31" s="55">
        <v>197.4</v>
      </c>
      <c r="AP31" s="54"/>
      <c r="AQ31" s="54">
        <f t="shared" ref="AQ31:AS31" si="36">E31</f>
        <v>135</v>
      </c>
      <c r="AR31" s="54">
        <f t="shared" si="36"/>
        <v>116</v>
      </c>
      <c r="AS31" s="56">
        <f t="shared" si="36"/>
        <v>25.1</v>
      </c>
      <c r="AT31" s="54"/>
      <c r="AU31" s="54">
        <f t="shared" ref="AU31:AW31" si="37">L31</f>
        <v>140</v>
      </c>
      <c r="AV31" s="54">
        <f t="shared" si="37"/>
        <v>129</v>
      </c>
      <c r="AW31" s="56">
        <f t="shared" si="37"/>
        <v>31.4</v>
      </c>
      <c r="AX31" s="54"/>
      <c r="AY31" s="54">
        <f t="shared" si="5"/>
        <v>135</v>
      </c>
      <c r="AZ31" s="54"/>
      <c r="BA31" s="54"/>
      <c r="BB31" s="54"/>
      <c r="BC31" s="89"/>
      <c r="BD31" s="54"/>
      <c r="BE31" s="53">
        <v>32.0</v>
      </c>
      <c r="BF31" s="53">
        <v>485.0</v>
      </c>
      <c r="BG31" s="53">
        <v>8.1</v>
      </c>
      <c r="BH31" s="54"/>
      <c r="BI31" s="53">
        <v>22.0</v>
      </c>
      <c r="BJ31" s="53">
        <v>85.0</v>
      </c>
      <c r="BK31" s="53">
        <v>55.0</v>
      </c>
      <c r="BL31" s="89"/>
      <c r="BM31" s="58">
        <v>345.0</v>
      </c>
      <c r="BN31" s="58">
        <v>145.0</v>
      </c>
      <c r="BO31" s="58">
        <v>207.0</v>
      </c>
      <c r="BP31" s="58">
        <v>10.2</v>
      </c>
      <c r="BQ31" s="59"/>
      <c r="BR31" s="58">
        <v>6.0</v>
      </c>
      <c r="BS31" s="58">
        <v>69.0</v>
      </c>
      <c r="BT31" s="58">
        <v>70.0</v>
      </c>
      <c r="BU31" s="58">
        <v>345.0</v>
      </c>
      <c r="BV31" s="58">
        <v>284.0</v>
      </c>
      <c r="BW31" s="58">
        <v>162.0</v>
      </c>
      <c r="BX31" s="58">
        <v>34.0</v>
      </c>
      <c r="BY31" s="58">
        <v>337.0</v>
      </c>
      <c r="BZ31" s="58">
        <v>300.0</v>
      </c>
      <c r="CA31" s="58">
        <v>165.0</v>
      </c>
      <c r="CB31" s="58">
        <v>33.0</v>
      </c>
      <c r="CC31" s="58">
        <v>345.0</v>
      </c>
      <c r="CD31" s="58">
        <v>266.0</v>
      </c>
      <c r="CE31" s="58">
        <v>160.0</v>
      </c>
      <c r="CF31" s="58">
        <v>12.0</v>
      </c>
      <c r="CG31" s="58">
        <v>338.0</v>
      </c>
      <c r="CH31" s="58">
        <v>262.0</v>
      </c>
      <c r="CI31" s="58">
        <v>154.0</v>
      </c>
      <c r="CJ31" s="58">
        <v>6.0</v>
      </c>
      <c r="CK31" s="58">
        <v>351.0</v>
      </c>
      <c r="CL31" s="58">
        <v>128.0</v>
      </c>
      <c r="CM31" s="58">
        <v>116.0</v>
      </c>
      <c r="CN31" s="58">
        <v>8.0</v>
      </c>
      <c r="CO31" s="58">
        <v>335.0</v>
      </c>
      <c r="CP31" s="58">
        <v>266.0</v>
      </c>
      <c r="CQ31" s="58">
        <v>131.0</v>
      </c>
      <c r="CR31" s="58">
        <v>9.0</v>
      </c>
      <c r="CS31" s="58">
        <v>338.0</v>
      </c>
      <c r="CT31" s="58">
        <v>279.0</v>
      </c>
      <c r="CU31" s="58">
        <v>172.0</v>
      </c>
      <c r="CV31" s="58">
        <v>82.0</v>
      </c>
      <c r="CW31" s="58">
        <v>340.0</v>
      </c>
      <c r="CX31" s="58">
        <v>186.0</v>
      </c>
      <c r="CY31" s="58">
        <v>88.0</v>
      </c>
      <c r="CZ31" s="58">
        <v>54.0</v>
      </c>
      <c r="DA31" s="58">
        <v>327.0</v>
      </c>
      <c r="DB31" s="58">
        <v>190.0</v>
      </c>
      <c r="DC31" s="58">
        <v>90.0</v>
      </c>
      <c r="DD31" s="58">
        <v>53.0</v>
      </c>
      <c r="DE31" s="58">
        <v>146.0</v>
      </c>
      <c r="DF31" s="58">
        <v>35.3</v>
      </c>
      <c r="DG31" s="58">
        <v>207.0</v>
      </c>
      <c r="DH31" s="58">
        <v>10.2</v>
      </c>
      <c r="DI31" s="59"/>
      <c r="DJ31" s="58">
        <v>7.0</v>
      </c>
      <c r="DK31" s="58">
        <v>60.0</v>
      </c>
      <c r="DL31" s="58">
        <v>54.0</v>
      </c>
      <c r="DM31" s="89"/>
      <c r="DN31" s="61">
        <v>343.0</v>
      </c>
      <c r="DO31" s="61">
        <v>141.0</v>
      </c>
      <c r="DP31" s="61">
        <v>43.3</v>
      </c>
      <c r="DQ31" s="61">
        <v>24.54</v>
      </c>
      <c r="DR31" s="61">
        <v>6.32</v>
      </c>
      <c r="DS31" s="61">
        <v>8.0</v>
      </c>
      <c r="DT31" s="61">
        <v>47.0</v>
      </c>
      <c r="DU31" s="61">
        <v>51.0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343.0</v>
      </c>
      <c r="EF31" s="63">
        <v>138.0</v>
      </c>
      <c r="EG31" s="63">
        <v>71.0</v>
      </c>
      <c r="EH31" s="63">
        <v>3.0</v>
      </c>
      <c r="EI31" s="64"/>
      <c r="EJ31" s="63">
        <v>9.0</v>
      </c>
      <c r="EK31" s="63">
        <v>51.0</v>
      </c>
      <c r="EL31" s="63">
        <v>54.0</v>
      </c>
      <c r="EM31" s="63">
        <v>138.0</v>
      </c>
      <c r="EN31" s="63">
        <v>111.0</v>
      </c>
      <c r="EO31" s="63">
        <v>4.6</v>
      </c>
      <c r="EP31" s="64"/>
      <c r="EQ31" s="63">
        <v>9.0</v>
      </c>
      <c r="ER31" s="63">
        <v>52.0</v>
      </c>
      <c r="ES31" s="63">
        <v>54.0</v>
      </c>
      <c r="ET31" s="63">
        <v>342.0</v>
      </c>
      <c r="EU31" s="63">
        <v>215.0</v>
      </c>
      <c r="EV31" s="63">
        <v>123.7</v>
      </c>
      <c r="EW31" s="63">
        <v>-20.1</v>
      </c>
      <c r="EX31" s="63">
        <v>341.0</v>
      </c>
      <c r="EY31" s="63">
        <v>0.0</v>
      </c>
      <c r="EZ31" s="63">
        <v>0.0</v>
      </c>
      <c r="FA31" s="63">
        <v>0.0</v>
      </c>
      <c r="FB31" s="63">
        <v>342.0</v>
      </c>
      <c r="FC31" s="63">
        <v>212.0</v>
      </c>
      <c r="FD31" s="63">
        <v>123.2</v>
      </c>
      <c r="FE31" s="63">
        <v>-7.4</v>
      </c>
      <c r="FF31" s="63">
        <v>342.0</v>
      </c>
      <c r="FG31" s="63">
        <v>0.0</v>
      </c>
      <c r="FH31" s="63">
        <v>0.0</v>
      </c>
      <c r="FI31" s="63">
        <v>0.0</v>
      </c>
      <c r="FJ31" s="63">
        <v>343.0</v>
      </c>
      <c r="FK31" s="63">
        <v>200.0</v>
      </c>
      <c r="FL31" s="63">
        <v>116.6</v>
      </c>
      <c r="FM31" s="64"/>
      <c r="FN31" s="63">
        <v>343.0</v>
      </c>
      <c r="FO31" s="63">
        <v>198.0</v>
      </c>
      <c r="FP31" s="63">
        <v>117.5</v>
      </c>
      <c r="FQ31" s="63">
        <v>-3.6</v>
      </c>
      <c r="FR31" s="63">
        <v>138.0</v>
      </c>
      <c r="FS31" s="63">
        <v>87.0</v>
      </c>
      <c r="FT31" s="63">
        <v>12.11</v>
      </c>
      <c r="FU31" s="64"/>
      <c r="FV31" s="63">
        <v>138.0</v>
      </c>
      <c r="FW31" s="64"/>
      <c r="FX31" s="64"/>
      <c r="FY31" s="64"/>
      <c r="FZ31" s="89"/>
      <c r="GA31" s="65">
        <v>343.0</v>
      </c>
      <c r="GB31" s="66">
        <v>332.35</v>
      </c>
      <c r="GC31" s="66">
        <v>207.72</v>
      </c>
      <c r="GD31" s="66">
        <v>12.14</v>
      </c>
      <c r="GE31" s="66">
        <v>342.0</v>
      </c>
      <c r="GF31" s="66">
        <v>346.57</v>
      </c>
      <c r="GG31" s="66">
        <v>202.27</v>
      </c>
      <c r="GH31" s="66">
        <v>16.08</v>
      </c>
      <c r="GI31" s="66">
        <v>342.0</v>
      </c>
      <c r="GJ31" s="66">
        <v>199.88</v>
      </c>
      <c r="GK31" s="66">
        <v>-116.84</v>
      </c>
      <c r="GL31" s="66">
        <v>-4.61</v>
      </c>
      <c r="GM31" s="66">
        <v>342.0</v>
      </c>
      <c r="GN31" s="66">
        <v>183.61</v>
      </c>
      <c r="GO31" s="66">
        <v>-117.43</v>
      </c>
      <c r="GP31" s="66">
        <v>-10.3</v>
      </c>
      <c r="GQ31" s="66">
        <v>343.0</v>
      </c>
      <c r="GR31" s="66">
        <v>139.8</v>
      </c>
      <c r="GS31" s="66">
        <v>-188.11</v>
      </c>
      <c r="GT31" s="66">
        <v>-4.86</v>
      </c>
      <c r="GU31" s="66">
        <v>342.0</v>
      </c>
      <c r="GV31" s="66">
        <v>150.06</v>
      </c>
      <c r="GW31" s="66">
        <v>-86.44</v>
      </c>
      <c r="GX31" s="66">
        <v>-6.2</v>
      </c>
      <c r="GY31" s="89"/>
      <c r="GZ31" s="97" t="s">
        <v>91</v>
      </c>
      <c r="HA31" s="97" t="s">
        <v>92</v>
      </c>
      <c r="HB31" s="98">
        <v>132.0</v>
      </c>
      <c r="HC31" s="98">
        <v>6.6</v>
      </c>
      <c r="HD31" s="98">
        <v>2.64</v>
      </c>
      <c r="HE31" s="99">
        <v>8.0</v>
      </c>
      <c r="HF31" s="98">
        <v>50.0</v>
      </c>
      <c r="HG31" s="98">
        <v>50.0</v>
      </c>
      <c r="HH31" s="97" t="s">
        <v>91</v>
      </c>
      <c r="HI31" s="97" t="s">
        <v>92</v>
      </c>
      <c r="HJ31" s="98">
        <v>195.0</v>
      </c>
      <c r="HK31" s="98">
        <v>9.75</v>
      </c>
      <c r="HL31" s="98">
        <v>3.9</v>
      </c>
      <c r="HM31" s="99">
        <v>5.0</v>
      </c>
      <c r="HN31" s="98">
        <v>40.0</v>
      </c>
      <c r="HO31" s="98">
        <v>40.0</v>
      </c>
      <c r="HP31" s="97" t="s">
        <v>91</v>
      </c>
      <c r="HQ31" s="97" t="s">
        <v>92</v>
      </c>
      <c r="HR31" s="98">
        <v>249.0</v>
      </c>
      <c r="HS31" s="98">
        <v>12.45</v>
      </c>
      <c r="HT31" s="98">
        <v>6.225</v>
      </c>
      <c r="HU31" s="99">
        <v>7.0</v>
      </c>
      <c r="HV31" s="98">
        <v>50.0</v>
      </c>
      <c r="HW31" s="98">
        <v>50.0</v>
      </c>
      <c r="HX31" s="89"/>
      <c r="HY31" s="72">
        <v>136.0</v>
      </c>
      <c r="HZ31" s="72">
        <v>33.0</v>
      </c>
      <c r="IA31" s="72">
        <v>44.0</v>
      </c>
      <c r="IB31" s="72">
        <v>2.2</v>
      </c>
      <c r="IC31" s="73"/>
      <c r="ID31" s="72">
        <v>2.0</v>
      </c>
      <c r="IE31" s="72">
        <v>68.0</v>
      </c>
      <c r="IF31" s="72">
        <v>48.0</v>
      </c>
      <c r="IG31" s="89"/>
      <c r="IH31" s="74">
        <v>139.0</v>
      </c>
      <c r="II31" s="74">
        <v>33.6</v>
      </c>
      <c r="IJ31" s="74">
        <v>136.0</v>
      </c>
      <c r="IK31" s="74">
        <v>6.7</v>
      </c>
      <c r="IL31" s="74">
        <v>7.7</v>
      </c>
      <c r="IM31" s="74">
        <v>4.0</v>
      </c>
      <c r="IN31" s="74">
        <v>44.0</v>
      </c>
      <c r="IO31" s="74">
        <v>42.0</v>
      </c>
      <c r="IP31" s="74">
        <v>139.0</v>
      </c>
      <c r="IQ31" s="74">
        <v>33.3</v>
      </c>
      <c r="IR31" s="74">
        <v>136.0</v>
      </c>
      <c r="IS31" s="74">
        <v>7.3</v>
      </c>
      <c r="IT31" s="74">
        <v>7.9</v>
      </c>
      <c r="IU31" s="74">
        <v>12.0</v>
      </c>
      <c r="IV31" s="74">
        <v>42.0</v>
      </c>
      <c r="IW31" s="74">
        <v>40.0</v>
      </c>
      <c r="IX31" s="89"/>
      <c r="IY31" s="76">
        <v>140.58</v>
      </c>
      <c r="IZ31" s="76">
        <v>35.04</v>
      </c>
      <c r="JA31" s="76">
        <v>335.26</v>
      </c>
      <c r="JB31" s="76">
        <v>16.77</v>
      </c>
      <c r="JC31" s="76">
        <v>7.85</v>
      </c>
      <c r="JD31" s="76">
        <v>3.0</v>
      </c>
      <c r="JE31" s="76">
        <v>68.46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136.0</v>
      </c>
      <c r="JQ31" s="78">
        <v>32.5</v>
      </c>
      <c r="JR31" s="78">
        <v>0.0</v>
      </c>
      <c r="JS31" s="78">
        <v>0.0</v>
      </c>
      <c r="JT31" s="78">
        <v>0.0</v>
      </c>
      <c r="JU31" s="78">
        <v>2.0</v>
      </c>
      <c r="JV31" s="78">
        <v>47.0</v>
      </c>
      <c r="JW31" s="78">
        <v>47.0</v>
      </c>
      <c r="JX31" s="78">
        <v>136.0</v>
      </c>
      <c r="JY31" s="78">
        <v>34.5</v>
      </c>
      <c r="JZ31" s="78">
        <v>123.0</v>
      </c>
      <c r="KA31" s="78">
        <v>6.5</v>
      </c>
      <c r="KB31" s="78">
        <v>2.3</v>
      </c>
      <c r="KC31" s="78">
        <v>2.0</v>
      </c>
      <c r="KD31" s="78">
        <v>53.0</v>
      </c>
      <c r="KE31" s="78">
        <v>52.0</v>
      </c>
      <c r="KF31" s="89"/>
      <c r="KG31" s="79">
        <v>137.0</v>
      </c>
      <c r="KH31" s="79">
        <v>33.0</v>
      </c>
      <c r="KI31" s="79">
        <v>70.0</v>
      </c>
      <c r="KJ31" s="79">
        <v>3.6</v>
      </c>
      <c r="KK31" s="80"/>
      <c r="KL31" s="79">
        <v>1.0</v>
      </c>
      <c r="KM31" s="79">
        <v>48.0</v>
      </c>
      <c r="KN31" s="79">
        <v>48.0</v>
      </c>
      <c r="KO31" s="79">
        <v>137.0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48.0</v>
      </c>
      <c r="KV31" s="79">
        <v>46.0</v>
      </c>
      <c r="KW31" s="89"/>
      <c r="KX31" s="81">
        <v>131.0</v>
      </c>
      <c r="KY31" s="81">
        <v>33.0</v>
      </c>
      <c r="KZ31" s="81">
        <v>196.0</v>
      </c>
      <c r="LA31" s="81">
        <v>9.6</v>
      </c>
      <c r="LB31" s="81">
        <v>2.0</v>
      </c>
      <c r="LC31" s="81">
        <v>3.0</v>
      </c>
      <c r="LD31" s="81">
        <v>55.0</v>
      </c>
      <c r="LE31" s="81">
        <v>55.0</v>
      </c>
      <c r="LF31" s="81">
        <v>131.0</v>
      </c>
      <c r="LG31" s="81">
        <v>33.0</v>
      </c>
      <c r="LH31" s="81">
        <v>240.0</v>
      </c>
      <c r="LI31" s="81">
        <v>11.8</v>
      </c>
      <c r="LJ31" s="81">
        <v>5.0</v>
      </c>
      <c r="LK31" s="81">
        <v>5.0</v>
      </c>
      <c r="LL31" s="81">
        <v>54.0</v>
      </c>
      <c r="LM31" s="81">
        <v>54.0</v>
      </c>
      <c r="LN31" s="89"/>
      <c r="LO31" s="82">
        <v>344.0</v>
      </c>
      <c r="LP31" s="82">
        <v>196.0</v>
      </c>
      <c r="LQ31" s="82">
        <v>113.0</v>
      </c>
      <c r="LR31" s="82">
        <v>73.0</v>
      </c>
      <c r="LS31" s="82">
        <v>333.0</v>
      </c>
      <c r="LT31" s="82">
        <v>57.0</v>
      </c>
      <c r="LU31" s="82">
        <v>10.0</v>
      </c>
      <c r="LV31" s="82">
        <v>140.0</v>
      </c>
      <c r="LW31" s="82">
        <v>102.0</v>
      </c>
      <c r="LX31" s="82">
        <v>55.0</v>
      </c>
      <c r="LY31" s="82">
        <v>53.0</v>
      </c>
      <c r="LZ31" s="83">
        <v>10.0</v>
      </c>
      <c r="MA31" s="82">
        <v>56.0</v>
      </c>
      <c r="MB31" s="82">
        <v>14.0</v>
      </c>
      <c r="MC31" s="82">
        <v>139.0</v>
      </c>
      <c r="MD31" s="82">
        <v>94.0</v>
      </c>
      <c r="ME31" s="82">
        <v>56.0</v>
      </c>
      <c r="MF31" s="82">
        <v>52.0</v>
      </c>
      <c r="MG31" s="83">
        <v>8.0</v>
      </c>
      <c r="MH31" s="88" t="s">
        <v>95</v>
      </c>
      <c r="MI31" s="88" t="s">
        <v>95</v>
      </c>
      <c r="MJ31" s="88" t="s">
        <v>95</v>
      </c>
      <c r="MK31" s="88" t="s">
        <v>95</v>
      </c>
      <c r="ML31" s="83">
        <v>40.0</v>
      </c>
      <c r="MM31" s="83">
        <v>38.0</v>
      </c>
      <c r="MN31" s="83">
        <v>5.0</v>
      </c>
      <c r="MO31" s="86"/>
      <c r="MP31" s="87"/>
      <c r="MQ31" s="87"/>
      <c r="MR31" s="87"/>
      <c r="MS31" s="87"/>
      <c r="MT31" s="82">
        <v>9.0</v>
      </c>
      <c r="MU31" s="82">
        <v>1.0</v>
      </c>
      <c r="MV31" s="82">
        <v>158.0</v>
      </c>
      <c r="MW31" s="83">
        <v>35.0</v>
      </c>
      <c r="MX31" s="83">
        <v>30.0</v>
      </c>
      <c r="MY31" s="88" t="s">
        <v>96</v>
      </c>
      <c r="MZ31" s="83">
        <v>5.0</v>
      </c>
      <c r="NA31" s="87"/>
      <c r="NB31" s="82">
        <v>14.0</v>
      </c>
      <c r="NC31" s="82">
        <v>6.0</v>
      </c>
      <c r="ND31" s="82">
        <v>255.0</v>
      </c>
      <c r="NE31" s="82">
        <v>35.0</v>
      </c>
      <c r="NF31" s="82">
        <v>39.0</v>
      </c>
      <c r="NG31" s="82">
        <v>39.0</v>
      </c>
      <c r="NH31" s="82">
        <v>6.0</v>
      </c>
      <c r="NI31" s="87"/>
      <c r="NJ31" s="88" t="s">
        <v>95</v>
      </c>
      <c r="NK31" s="88" t="s">
        <v>95</v>
      </c>
      <c r="NL31" s="88" t="s">
        <v>95</v>
      </c>
      <c r="NM31" s="88" t="s">
        <v>95</v>
      </c>
      <c r="NN31" s="82">
        <v>45.0</v>
      </c>
      <c r="NO31" s="82">
        <v>40.0</v>
      </c>
      <c r="NP31" s="82">
        <v>4.0</v>
      </c>
    </row>
    <row r="32" ht="14.25" customHeight="1">
      <c r="A32" s="49">
        <v>0.791666666666667</v>
      </c>
      <c r="B32" s="50"/>
      <c r="C32" s="51">
        <v>50.19</v>
      </c>
      <c r="D32" s="52">
        <v>339.0</v>
      </c>
      <c r="E32" s="53">
        <v>134.0</v>
      </c>
      <c r="F32" s="53">
        <v>136.0</v>
      </c>
      <c r="G32" s="53">
        <v>29.1</v>
      </c>
      <c r="H32" s="54"/>
      <c r="I32" s="53">
        <v>6.0</v>
      </c>
      <c r="J32" s="53">
        <v>48.0</v>
      </c>
      <c r="K32" s="53">
        <v>47.0</v>
      </c>
      <c r="L32" s="53">
        <v>138.0</v>
      </c>
      <c r="M32" s="53">
        <v>148.0</v>
      </c>
      <c r="N32" s="55">
        <v>35.1</v>
      </c>
      <c r="O32" s="54"/>
      <c r="P32" s="53">
        <v>6.0</v>
      </c>
      <c r="Q32" s="53">
        <v>56.0</v>
      </c>
      <c r="R32" s="53">
        <v>49.0</v>
      </c>
      <c r="S32" s="55">
        <v>342.9</v>
      </c>
      <c r="T32" s="53">
        <v>213.6</v>
      </c>
      <c r="U32" s="55">
        <v>124.4</v>
      </c>
      <c r="V32" s="54"/>
      <c r="W32" s="55">
        <v>376.2</v>
      </c>
      <c r="X32" s="55">
        <v>157.9</v>
      </c>
      <c r="Y32" s="53">
        <v>89.2</v>
      </c>
      <c r="Z32" s="54"/>
      <c r="AA32" s="55">
        <v>342.8</v>
      </c>
      <c r="AB32" s="53">
        <v>374.6</v>
      </c>
      <c r="AC32" s="53">
        <v>246.3</v>
      </c>
      <c r="AD32" s="54"/>
      <c r="AE32" s="53">
        <v>342.1</v>
      </c>
      <c r="AF32" s="55">
        <v>419.1</v>
      </c>
      <c r="AG32" s="55">
        <v>223.6</v>
      </c>
      <c r="AH32" s="54"/>
      <c r="AI32" s="53">
        <v>348.6</v>
      </c>
      <c r="AJ32" s="55">
        <v>361.9</v>
      </c>
      <c r="AK32" s="55">
        <v>228.2</v>
      </c>
      <c r="AL32" s="54"/>
      <c r="AM32" s="53">
        <v>341.1</v>
      </c>
      <c r="AN32" s="55">
        <v>385.4</v>
      </c>
      <c r="AO32" s="55">
        <v>217.7</v>
      </c>
      <c r="AP32" s="54"/>
      <c r="AQ32" s="54">
        <f t="shared" ref="AQ32:AS32" si="38">E32</f>
        <v>134</v>
      </c>
      <c r="AR32" s="54">
        <f t="shared" si="38"/>
        <v>136</v>
      </c>
      <c r="AS32" s="56">
        <f t="shared" si="38"/>
        <v>29.1</v>
      </c>
      <c r="AT32" s="54"/>
      <c r="AU32" s="54">
        <f t="shared" ref="AU32:AW32" si="39">L32</f>
        <v>138</v>
      </c>
      <c r="AV32" s="54">
        <f t="shared" si="39"/>
        <v>148</v>
      </c>
      <c r="AW32" s="56">
        <f t="shared" si="39"/>
        <v>35.1</v>
      </c>
      <c r="AX32" s="54"/>
      <c r="AY32" s="54">
        <f t="shared" si="5"/>
        <v>134</v>
      </c>
      <c r="AZ32" s="54"/>
      <c r="BA32" s="54"/>
      <c r="BB32" s="54"/>
      <c r="BC32" s="89"/>
      <c r="BD32" s="54"/>
      <c r="BE32" s="53">
        <v>32.0</v>
      </c>
      <c r="BF32" s="53">
        <v>463.0</v>
      </c>
      <c r="BG32" s="53">
        <v>7.7</v>
      </c>
      <c r="BH32" s="54"/>
      <c r="BI32" s="53">
        <v>22.0</v>
      </c>
      <c r="BJ32" s="53">
        <v>85.0</v>
      </c>
      <c r="BK32" s="53">
        <v>55.0</v>
      </c>
      <c r="BL32" s="89"/>
      <c r="BM32" s="58">
        <v>344.0</v>
      </c>
      <c r="BN32" s="58">
        <v>146.0</v>
      </c>
      <c r="BO32" s="58">
        <v>222.0</v>
      </c>
      <c r="BP32" s="58">
        <v>11.1</v>
      </c>
      <c r="BQ32" s="59"/>
      <c r="BR32" s="58">
        <v>6.0</v>
      </c>
      <c r="BS32" s="58">
        <v>69.0</v>
      </c>
      <c r="BT32" s="58">
        <v>70.0</v>
      </c>
      <c r="BU32" s="58">
        <v>344.0</v>
      </c>
      <c r="BV32" s="58">
        <v>343.0</v>
      </c>
      <c r="BW32" s="58">
        <v>202.0</v>
      </c>
      <c r="BX32" s="58">
        <v>33.0</v>
      </c>
      <c r="BY32" s="58">
        <v>337.0</v>
      </c>
      <c r="BZ32" s="58">
        <v>366.0</v>
      </c>
      <c r="CA32" s="58">
        <v>202.0</v>
      </c>
      <c r="CB32" s="58">
        <v>31.0</v>
      </c>
      <c r="CC32" s="58">
        <v>344.0</v>
      </c>
      <c r="CD32" s="58">
        <v>282.0</v>
      </c>
      <c r="CE32" s="58">
        <v>162.0</v>
      </c>
      <c r="CF32" s="58">
        <v>6.0</v>
      </c>
      <c r="CG32" s="58">
        <v>337.0</v>
      </c>
      <c r="CH32" s="58">
        <v>288.0</v>
      </c>
      <c r="CI32" s="58">
        <v>160.0</v>
      </c>
      <c r="CJ32" s="58">
        <v>8.0</v>
      </c>
      <c r="CK32" s="58">
        <v>351.0</v>
      </c>
      <c r="CL32" s="58">
        <v>146.0</v>
      </c>
      <c r="CM32" s="58">
        <v>96.0</v>
      </c>
      <c r="CN32" s="58">
        <v>6.0</v>
      </c>
      <c r="CO32" s="58">
        <v>334.0</v>
      </c>
      <c r="CP32" s="58">
        <v>300.0</v>
      </c>
      <c r="CQ32" s="58">
        <v>148.0</v>
      </c>
      <c r="CR32" s="58">
        <v>8.0</v>
      </c>
      <c r="CS32" s="58">
        <v>337.0</v>
      </c>
      <c r="CT32" s="58">
        <v>308.0</v>
      </c>
      <c r="CU32" s="58">
        <v>188.0</v>
      </c>
      <c r="CV32" s="58">
        <v>96.0</v>
      </c>
      <c r="CW32" s="58">
        <v>341.0</v>
      </c>
      <c r="CX32" s="58">
        <v>186.0</v>
      </c>
      <c r="CY32" s="58">
        <v>91.0</v>
      </c>
      <c r="CZ32" s="58">
        <v>54.0</v>
      </c>
      <c r="DA32" s="58">
        <v>327.0</v>
      </c>
      <c r="DB32" s="58">
        <v>192.0</v>
      </c>
      <c r="DC32" s="58">
        <v>93.0</v>
      </c>
      <c r="DD32" s="58">
        <v>50.0</v>
      </c>
      <c r="DE32" s="58">
        <v>146.0</v>
      </c>
      <c r="DF32" s="59"/>
      <c r="DG32" s="58">
        <v>222.0</v>
      </c>
      <c r="DH32" s="58">
        <v>11.1</v>
      </c>
      <c r="DI32" s="59"/>
      <c r="DJ32" s="58">
        <v>7.0</v>
      </c>
      <c r="DK32" s="58">
        <v>60.0</v>
      </c>
      <c r="DL32" s="58">
        <v>54.0</v>
      </c>
      <c r="DM32" s="89"/>
      <c r="DN32" s="61">
        <v>344.0</v>
      </c>
      <c r="DO32" s="61">
        <v>141.0</v>
      </c>
      <c r="DP32" s="61">
        <v>34.83</v>
      </c>
      <c r="DQ32" s="61">
        <v>20.31</v>
      </c>
      <c r="DR32" s="61">
        <v>4.74</v>
      </c>
      <c r="DS32" s="61">
        <v>8.0</v>
      </c>
      <c r="DT32" s="61">
        <v>46.0</v>
      </c>
      <c r="DU32" s="61">
        <v>49.8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341.0</v>
      </c>
      <c r="EF32" s="63">
        <v>137.0</v>
      </c>
      <c r="EG32" s="63">
        <v>67.0</v>
      </c>
      <c r="EH32" s="63">
        <v>2.8</v>
      </c>
      <c r="EI32" s="64"/>
      <c r="EJ32" s="63">
        <v>9.0</v>
      </c>
      <c r="EK32" s="63">
        <v>50.0</v>
      </c>
      <c r="EL32" s="63">
        <v>53.0</v>
      </c>
      <c r="EM32" s="63">
        <v>137.0</v>
      </c>
      <c r="EN32" s="63">
        <v>114.0</v>
      </c>
      <c r="EO32" s="63">
        <v>4.8</v>
      </c>
      <c r="EP32" s="64"/>
      <c r="EQ32" s="63">
        <v>9.0</v>
      </c>
      <c r="ER32" s="63">
        <v>48.0</v>
      </c>
      <c r="ES32" s="63">
        <v>50.0</v>
      </c>
      <c r="ET32" s="63">
        <v>341.0</v>
      </c>
      <c r="EU32" s="63">
        <v>216.0</v>
      </c>
      <c r="EV32" s="63">
        <v>124.4</v>
      </c>
      <c r="EW32" s="63">
        <v>-17.2</v>
      </c>
      <c r="EX32" s="63">
        <v>339.0</v>
      </c>
      <c r="EY32" s="63">
        <v>0.0</v>
      </c>
      <c r="EZ32" s="63">
        <v>0.0</v>
      </c>
      <c r="FA32" s="63">
        <v>0.0</v>
      </c>
      <c r="FB32" s="63">
        <v>338.0</v>
      </c>
      <c r="FC32" s="63">
        <v>214.0</v>
      </c>
      <c r="FD32" s="63">
        <v>123.7</v>
      </c>
      <c r="FE32" s="63">
        <v>-6.0</v>
      </c>
      <c r="FF32" s="63">
        <v>338.0</v>
      </c>
      <c r="FG32" s="63">
        <v>0.0</v>
      </c>
      <c r="FH32" s="63">
        <v>0.0</v>
      </c>
      <c r="FI32" s="63">
        <v>0.0</v>
      </c>
      <c r="FJ32" s="63">
        <v>339.0</v>
      </c>
      <c r="FK32" s="63">
        <v>203.0</v>
      </c>
      <c r="FL32" s="63">
        <v>117.2</v>
      </c>
      <c r="FM32" s="64"/>
      <c r="FN32" s="63">
        <v>341.0</v>
      </c>
      <c r="FO32" s="63">
        <v>185.0</v>
      </c>
      <c r="FP32" s="63">
        <v>118.1</v>
      </c>
      <c r="FQ32" s="63">
        <v>-1.8</v>
      </c>
      <c r="FR32" s="63">
        <v>137.0</v>
      </c>
      <c r="FS32" s="63">
        <v>81.0</v>
      </c>
      <c r="FT32" s="63">
        <v>14.3</v>
      </c>
      <c r="FU32" s="64"/>
      <c r="FV32" s="63">
        <v>137.0</v>
      </c>
      <c r="FW32" s="64"/>
      <c r="FX32" s="64"/>
      <c r="FY32" s="64"/>
      <c r="FZ32" s="89"/>
      <c r="GA32" s="65">
        <v>339.0</v>
      </c>
      <c r="GB32" s="66">
        <v>347.59</v>
      </c>
      <c r="GC32" s="66">
        <v>215.17</v>
      </c>
      <c r="GD32" s="66">
        <v>19.26</v>
      </c>
      <c r="GE32" s="66">
        <v>339.0</v>
      </c>
      <c r="GF32" s="66">
        <v>364.3</v>
      </c>
      <c r="GG32" s="66">
        <v>211.15</v>
      </c>
      <c r="GH32" s="66">
        <v>20.69</v>
      </c>
      <c r="GI32" s="66">
        <v>340.0</v>
      </c>
      <c r="GJ32" s="66">
        <v>203.84</v>
      </c>
      <c r="GK32" s="66">
        <v>-118.68</v>
      </c>
      <c r="GL32" s="66">
        <v>-2.76</v>
      </c>
      <c r="GM32" s="66">
        <v>340.0</v>
      </c>
      <c r="GN32" s="66">
        <v>188.74</v>
      </c>
      <c r="GO32" s="66">
        <v>-118.77</v>
      </c>
      <c r="GP32" s="66">
        <v>-10.89</v>
      </c>
      <c r="GQ32" s="66">
        <v>340.0</v>
      </c>
      <c r="GR32" s="66">
        <v>156.07</v>
      </c>
      <c r="GS32" s="66">
        <v>-97.24</v>
      </c>
      <c r="GT32" s="66">
        <v>-11.06</v>
      </c>
      <c r="GU32" s="66">
        <v>340.0</v>
      </c>
      <c r="GV32" s="66">
        <v>163.1</v>
      </c>
      <c r="GW32" s="66">
        <v>-93.22</v>
      </c>
      <c r="GX32" s="66">
        <v>-12.06</v>
      </c>
      <c r="GY32" s="89"/>
      <c r="GZ32" s="97" t="s">
        <v>91</v>
      </c>
      <c r="HA32" s="97" t="s">
        <v>92</v>
      </c>
      <c r="HB32" s="98">
        <v>112.0</v>
      </c>
      <c r="HC32" s="98">
        <v>5.6</v>
      </c>
      <c r="HD32" s="98">
        <v>2.24</v>
      </c>
      <c r="HE32" s="99">
        <v>8.0</v>
      </c>
      <c r="HF32" s="99">
        <v>52.0</v>
      </c>
      <c r="HG32" s="99">
        <v>49.0</v>
      </c>
      <c r="HH32" s="97" t="s">
        <v>91</v>
      </c>
      <c r="HI32" s="97" t="s">
        <v>92</v>
      </c>
      <c r="HJ32" s="98">
        <v>310.0</v>
      </c>
      <c r="HK32" s="98">
        <v>15.5</v>
      </c>
      <c r="HL32" s="98">
        <v>6.2</v>
      </c>
      <c r="HM32" s="99">
        <v>5.0</v>
      </c>
      <c r="HN32" s="99">
        <v>45.0</v>
      </c>
      <c r="HO32" s="99">
        <v>45.0</v>
      </c>
      <c r="HP32" s="97" t="s">
        <v>91</v>
      </c>
      <c r="HQ32" s="97" t="s">
        <v>92</v>
      </c>
      <c r="HR32" s="98">
        <v>261.0</v>
      </c>
      <c r="HS32" s="98">
        <v>13.05</v>
      </c>
      <c r="HT32" s="98">
        <v>6.525</v>
      </c>
      <c r="HU32" s="99">
        <v>7.0</v>
      </c>
      <c r="HV32" s="99">
        <v>51.0</v>
      </c>
      <c r="HW32" s="99">
        <v>51.0</v>
      </c>
      <c r="HX32" s="89"/>
      <c r="HY32" s="72">
        <v>136.0</v>
      </c>
      <c r="HZ32" s="72">
        <v>33.0</v>
      </c>
      <c r="IA32" s="72">
        <v>32.0</v>
      </c>
      <c r="IB32" s="72">
        <v>1.6</v>
      </c>
      <c r="IC32" s="73"/>
      <c r="ID32" s="72">
        <v>2.0</v>
      </c>
      <c r="IE32" s="72">
        <v>64.0</v>
      </c>
      <c r="IF32" s="72">
        <v>44.0</v>
      </c>
      <c r="IG32" s="89"/>
      <c r="IH32" s="74">
        <v>135.0</v>
      </c>
      <c r="II32" s="74">
        <v>32.9</v>
      </c>
      <c r="IJ32" s="74">
        <v>232.0</v>
      </c>
      <c r="IK32" s="74">
        <v>11.5</v>
      </c>
      <c r="IL32" s="74">
        <v>12.6</v>
      </c>
      <c r="IM32" s="74">
        <v>6.0</v>
      </c>
      <c r="IN32" s="74">
        <v>44.0</v>
      </c>
      <c r="IO32" s="74">
        <v>42.0</v>
      </c>
      <c r="IP32" s="74">
        <v>135.0</v>
      </c>
      <c r="IQ32" s="74">
        <v>31.9</v>
      </c>
      <c r="IR32" s="74">
        <v>228.0</v>
      </c>
      <c r="IS32" s="74">
        <v>11.4</v>
      </c>
      <c r="IT32" s="74">
        <v>12.4</v>
      </c>
      <c r="IU32" s="74">
        <v>12.0</v>
      </c>
      <c r="IV32" s="74">
        <v>42.0</v>
      </c>
      <c r="IW32" s="74">
        <v>40.0</v>
      </c>
      <c r="IX32" s="89"/>
      <c r="IY32" s="76">
        <v>140.83</v>
      </c>
      <c r="IZ32" s="76">
        <v>35.3</v>
      </c>
      <c r="JA32" s="76">
        <v>332.94</v>
      </c>
      <c r="JB32" s="76">
        <v>12.53</v>
      </c>
      <c r="JC32" s="76">
        <v>5.71</v>
      </c>
      <c r="JD32" s="76">
        <v>3.0</v>
      </c>
      <c r="JE32" s="76">
        <v>65.79</v>
      </c>
      <c r="JF32" s="76">
        <v>52.36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137.0</v>
      </c>
      <c r="JQ32" s="78">
        <v>32.5</v>
      </c>
      <c r="JR32" s="78">
        <v>0.0</v>
      </c>
      <c r="JS32" s="78">
        <v>0.0</v>
      </c>
      <c r="JT32" s="78">
        <v>0.0</v>
      </c>
      <c r="JU32" s="78">
        <v>2.0</v>
      </c>
      <c r="JV32" s="78">
        <v>44.0</v>
      </c>
      <c r="JW32" s="78">
        <v>44.0</v>
      </c>
      <c r="JX32" s="78">
        <v>137.0</v>
      </c>
      <c r="JY32" s="78">
        <v>34.2</v>
      </c>
      <c r="JZ32" s="78">
        <v>148.0</v>
      </c>
      <c r="KA32" s="78">
        <v>8.0</v>
      </c>
      <c r="KB32" s="78">
        <v>3.1</v>
      </c>
      <c r="KC32" s="78">
        <v>2.0</v>
      </c>
      <c r="KD32" s="78">
        <v>51.0</v>
      </c>
      <c r="KE32" s="78">
        <v>50.0</v>
      </c>
      <c r="KF32" s="89"/>
      <c r="KG32" s="79">
        <v>136.0</v>
      </c>
      <c r="KH32" s="79">
        <v>33.0</v>
      </c>
      <c r="KI32" s="79">
        <v>63.0</v>
      </c>
      <c r="KJ32" s="79">
        <v>3.2</v>
      </c>
      <c r="KK32" s="80"/>
      <c r="KL32" s="79">
        <v>1.0</v>
      </c>
      <c r="KM32" s="79">
        <v>48.0</v>
      </c>
      <c r="KN32" s="79">
        <v>48.0</v>
      </c>
      <c r="KO32" s="79">
        <v>136.0</v>
      </c>
      <c r="KP32" s="79">
        <v>33.0</v>
      </c>
      <c r="KQ32" s="79" t="s">
        <v>98</v>
      </c>
      <c r="KR32" s="79" t="s">
        <v>98</v>
      </c>
      <c r="KS32" s="80"/>
      <c r="KT32" s="79">
        <v>1.0</v>
      </c>
      <c r="KU32" s="79">
        <v>48.0</v>
      </c>
      <c r="KV32" s="79">
        <v>46.0</v>
      </c>
      <c r="KW32" s="89"/>
      <c r="KX32" s="81">
        <v>136.0</v>
      </c>
      <c r="KY32" s="81">
        <v>33.0</v>
      </c>
      <c r="KZ32" s="81">
        <v>104.0</v>
      </c>
      <c r="LA32" s="81">
        <v>5.1</v>
      </c>
      <c r="LB32" s="81">
        <v>2.0</v>
      </c>
      <c r="LC32" s="81">
        <v>3.0</v>
      </c>
      <c r="LD32" s="81">
        <v>55.0</v>
      </c>
      <c r="LE32" s="81">
        <v>55.0</v>
      </c>
      <c r="LF32" s="81">
        <v>136.0</v>
      </c>
      <c r="LG32" s="81">
        <v>33.0</v>
      </c>
      <c r="LH32" s="81">
        <v>257.0</v>
      </c>
      <c r="LI32" s="81">
        <v>12.6</v>
      </c>
      <c r="LJ32" s="81">
        <v>5.0</v>
      </c>
      <c r="LK32" s="81">
        <v>5.0</v>
      </c>
      <c r="LL32" s="81">
        <v>54.0</v>
      </c>
      <c r="LM32" s="81">
        <v>54.0</v>
      </c>
      <c r="LN32" s="89"/>
      <c r="LO32" s="82">
        <v>346.0</v>
      </c>
      <c r="LP32" s="82">
        <v>190.0</v>
      </c>
      <c r="LQ32" s="82">
        <v>106.0</v>
      </c>
      <c r="LR32" s="82">
        <v>74.0</v>
      </c>
      <c r="LS32" s="82">
        <v>334.0</v>
      </c>
      <c r="LT32" s="83">
        <v>41.0</v>
      </c>
      <c r="LU32" s="83">
        <v>0.9</v>
      </c>
      <c r="LV32" s="83">
        <v>142.0</v>
      </c>
      <c r="LW32" s="83">
        <v>73.0</v>
      </c>
      <c r="LX32" s="83">
        <v>54.0</v>
      </c>
      <c r="LY32" s="83">
        <v>52.0</v>
      </c>
      <c r="LZ32" s="83">
        <v>10.0</v>
      </c>
      <c r="MA32" s="83">
        <v>65.0</v>
      </c>
      <c r="MB32" s="83">
        <v>12.5</v>
      </c>
      <c r="MC32" s="83">
        <v>140.0</v>
      </c>
      <c r="MD32" s="83">
        <v>117.0</v>
      </c>
      <c r="ME32" s="83">
        <v>56.0</v>
      </c>
      <c r="MF32" s="83">
        <v>52.0</v>
      </c>
      <c r="MG32" s="83">
        <v>8.0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83">
        <v>40.0</v>
      </c>
      <c r="MM32" s="83">
        <v>40.0</v>
      </c>
      <c r="MN32" s="83">
        <v>5.0</v>
      </c>
      <c r="MO32" s="86"/>
      <c r="MP32" s="87"/>
      <c r="MQ32" s="87"/>
      <c r="MR32" s="87"/>
      <c r="MS32" s="87"/>
      <c r="MT32" s="83">
        <v>9.0</v>
      </c>
      <c r="MU32" s="83">
        <v>3.0</v>
      </c>
      <c r="MV32" s="83">
        <v>152.0</v>
      </c>
      <c r="MW32" s="83">
        <v>36.0</v>
      </c>
      <c r="MX32" s="83">
        <v>36.0</v>
      </c>
      <c r="MY32" s="88" t="s">
        <v>96</v>
      </c>
      <c r="MZ32" s="83">
        <v>5.0</v>
      </c>
      <c r="NA32" s="87"/>
      <c r="NB32" s="83">
        <v>8.2</v>
      </c>
      <c r="NC32" s="83">
        <v>3.5</v>
      </c>
      <c r="ND32" s="83">
        <v>148.0</v>
      </c>
      <c r="NE32" s="83">
        <v>35.0</v>
      </c>
      <c r="NF32" s="83">
        <v>46.0</v>
      </c>
      <c r="NG32" s="83">
        <v>45.0</v>
      </c>
      <c r="NH32" s="83">
        <v>6.0</v>
      </c>
      <c r="NI32" s="88"/>
      <c r="NJ32" s="88" t="s">
        <v>95</v>
      </c>
      <c r="NK32" s="88" t="s">
        <v>95</v>
      </c>
      <c r="NL32" s="88" t="s">
        <v>95</v>
      </c>
      <c r="NM32" s="88" t="s">
        <v>95</v>
      </c>
      <c r="NN32" s="83">
        <v>48.0</v>
      </c>
      <c r="NO32" s="83">
        <v>46.0</v>
      </c>
      <c r="NP32" s="83">
        <v>4.0</v>
      </c>
    </row>
    <row r="33" ht="14.25" customHeight="1">
      <c r="A33" s="49">
        <v>0.833333333333334</v>
      </c>
      <c r="B33" s="50"/>
      <c r="C33" s="51">
        <v>50.14</v>
      </c>
      <c r="D33" s="52">
        <v>340.0</v>
      </c>
      <c r="E33" s="53">
        <v>134.0</v>
      </c>
      <c r="F33" s="53">
        <v>119.0</v>
      </c>
      <c r="G33" s="53">
        <v>25.6</v>
      </c>
      <c r="H33" s="54"/>
      <c r="I33" s="53">
        <v>6.0</v>
      </c>
      <c r="J33" s="53">
        <v>48.0</v>
      </c>
      <c r="K33" s="53">
        <v>47.0</v>
      </c>
      <c r="L33" s="53">
        <v>138.0</v>
      </c>
      <c r="M33" s="53">
        <v>77.0</v>
      </c>
      <c r="N33" s="55">
        <v>20.6</v>
      </c>
      <c r="O33" s="54"/>
      <c r="P33" s="53">
        <v>6.0</v>
      </c>
      <c r="Q33" s="53">
        <v>56.0</v>
      </c>
      <c r="R33" s="53">
        <v>49.0</v>
      </c>
      <c r="S33" s="55">
        <v>343.3</v>
      </c>
      <c r="T33" s="53">
        <v>220.2</v>
      </c>
      <c r="U33" s="55">
        <v>129.8</v>
      </c>
      <c r="V33" s="54"/>
      <c r="W33" s="55">
        <v>375.6</v>
      </c>
      <c r="X33" s="55">
        <v>166.3</v>
      </c>
      <c r="Y33" s="53">
        <v>98.8</v>
      </c>
      <c r="Z33" s="54"/>
      <c r="AA33" s="55">
        <v>343.7</v>
      </c>
      <c r="AB33" s="53">
        <v>371.8</v>
      </c>
      <c r="AC33" s="53">
        <v>245.1</v>
      </c>
      <c r="AD33" s="54"/>
      <c r="AE33" s="53">
        <v>343.5</v>
      </c>
      <c r="AF33" s="55">
        <v>419.7</v>
      </c>
      <c r="AG33" s="55">
        <v>224.6</v>
      </c>
      <c r="AH33" s="54"/>
      <c r="AI33" s="53">
        <v>348.7</v>
      </c>
      <c r="AJ33" s="55">
        <v>364.2</v>
      </c>
      <c r="AK33" s="55">
        <v>229.8</v>
      </c>
      <c r="AL33" s="54"/>
      <c r="AM33" s="53">
        <v>341.2</v>
      </c>
      <c r="AN33" s="55">
        <v>377.1</v>
      </c>
      <c r="AO33" s="55">
        <v>213.4</v>
      </c>
      <c r="AP33" s="54"/>
      <c r="AQ33" s="54">
        <f t="shared" ref="AQ33:AS33" si="40">E33</f>
        <v>134</v>
      </c>
      <c r="AR33" s="54">
        <f t="shared" si="40"/>
        <v>119</v>
      </c>
      <c r="AS33" s="56">
        <f t="shared" si="40"/>
        <v>25.6</v>
      </c>
      <c r="AT33" s="54"/>
      <c r="AU33" s="54">
        <f t="shared" ref="AU33:AW33" si="41">L33</f>
        <v>138</v>
      </c>
      <c r="AV33" s="54">
        <f t="shared" si="41"/>
        <v>77</v>
      </c>
      <c r="AW33" s="56">
        <f t="shared" si="41"/>
        <v>20.6</v>
      </c>
      <c r="AX33" s="54"/>
      <c r="AY33" s="54">
        <f t="shared" si="5"/>
        <v>134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85.0</v>
      </c>
      <c r="BK33" s="53">
        <v>55.0</v>
      </c>
      <c r="BL33" s="89"/>
      <c r="BM33" s="58">
        <v>344.0</v>
      </c>
      <c r="BN33" s="58">
        <v>146.0</v>
      </c>
      <c r="BO33" s="58">
        <v>262.0</v>
      </c>
      <c r="BP33" s="58">
        <v>13.1</v>
      </c>
      <c r="BQ33" s="59"/>
      <c r="BR33" s="58">
        <v>6.0</v>
      </c>
      <c r="BS33" s="58">
        <v>69.0</v>
      </c>
      <c r="BT33" s="58">
        <v>70.0</v>
      </c>
      <c r="BU33" s="58">
        <v>344.0</v>
      </c>
      <c r="BV33" s="58">
        <v>355.0</v>
      </c>
      <c r="BW33" s="58">
        <v>205.0</v>
      </c>
      <c r="BX33" s="58">
        <v>26.0</v>
      </c>
      <c r="BY33" s="58">
        <v>336.0</v>
      </c>
      <c r="BZ33" s="58">
        <v>373.0</v>
      </c>
      <c r="CA33" s="58">
        <v>206.0</v>
      </c>
      <c r="CB33" s="58">
        <v>28.0</v>
      </c>
      <c r="CC33" s="58">
        <v>344.0</v>
      </c>
      <c r="CD33" s="58">
        <v>280.0</v>
      </c>
      <c r="CE33" s="58">
        <v>160.0</v>
      </c>
      <c r="CF33" s="58">
        <v>6.0</v>
      </c>
      <c r="CG33" s="58">
        <v>337.0</v>
      </c>
      <c r="CH33" s="58">
        <v>283.0</v>
      </c>
      <c r="CI33" s="58">
        <v>157.0</v>
      </c>
      <c r="CJ33" s="58">
        <v>7.0</v>
      </c>
      <c r="CK33" s="58">
        <v>351.0</v>
      </c>
      <c r="CL33" s="58">
        <v>165.0</v>
      </c>
      <c r="CM33" s="58">
        <v>110.0</v>
      </c>
      <c r="CN33" s="58">
        <v>1.0</v>
      </c>
      <c r="CO33" s="58">
        <v>335.0</v>
      </c>
      <c r="CP33" s="58">
        <v>332.0</v>
      </c>
      <c r="CQ33" s="58">
        <v>165.0</v>
      </c>
      <c r="CR33" s="58">
        <v>2.0</v>
      </c>
      <c r="CS33" s="58">
        <v>337.0</v>
      </c>
      <c r="CT33" s="58">
        <v>313.0</v>
      </c>
      <c r="CU33" s="58">
        <v>190.0</v>
      </c>
      <c r="CV33" s="58">
        <v>93.0</v>
      </c>
      <c r="CW33" s="58">
        <v>340.0</v>
      </c>
      <c r="CX33" s="58">
        <v>175.0</v>
      </c>
      <c r="CY33" s="58">
        <v>82.0</v>
      </c>
      <c r="CZ33" s="58">
        <v>51.0</v>
      </c>
      <c r="DA33" s="58">
        <v>326.0</v>
      </c>
      <c r="DB33" s="58">
        <v>181.0</v>
      </c>
      <c r="DC33" s="58">
        <v>84.0</v>
      </c>
      <c r="DD33" s="58">
        <v>53.0</v>
      </c>
      <c r="DE33" s="58">
        <v>146.0</v>
      </c>
      <c r="DF33" s="58">
        <v>35.3</v>
      </c>
      <c r="DG33" s="58">
        <v>262.0</v>
      </c>
      <c r="DH33" s="58">
        <v>13.1</v>
      </c>
      <c r="DI33" s="59"/>
      <c r="DJ33" s="58">
        <v>7.0</v>
      </c>
      <c r="DK33" s="58">
        <v>60.0</v>
      </c>
      <c r="DL33" s="58">
        <v>54.0</v>
      </c>
      <c r="DM33" s="89"/>
      <c r="DN33" s="61">
        <v>342.0</v>
      </c>
      <c r="DO33" s="61">
        <v>141.0</v>
      </c>
      <c r="DP33" s="61">
        <v>43.07</v>
      </c>
      <c r="DQ33" s="61">
        <v>24.42</v>
      </c>
      <c r="DR33" s="61">
        <v>5.78</v>
      </c>
      <c r="DS33" s="61">
        <v>8.0</v>
      </c>
      <c r="DT33" s="61">
        <v>46.0</v>
      </c>
      <c r="DU33" s="61">
        <v>49.5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341.0</v>
      </c>
      <c r="EF33" s="63">
        <v>137.0</v>
      </c>
      <c r="EG33" s="63">
        <v>69.0</v>
      </c>
      <c r="EH33" s="63">
        <v>2.8</v>
      </c>
      <c r="EI33" s="64"/>
      <c r="EJ33" s="63">
        <v>9.0</v>
      </c>
      <c r="EK33" s="63">
        <v>49.0</v>
      </c>
      <c r="EL33" s="63">
        <v>52.0</v>
      </c>
      <c r="EM33" s="63">
        <v>137.0</v>
      </c>
      <c r="EN33" s="63">
        <v>119.0</v>
      </c>
      <c r="EO33" s="63">
        <v>5.1</v>
      </c>
      <c r="EP33" s="64"/>
      <c r="EQ33" s="63">
        <v>9.0</v>
      </c>
      <c r="ER33" s="63">
        <v>49.0</v>
      </c>
      <c r="ES33" s="63">
        <v>52.0</v>
      </c>
      <c r="ET33" s="63">
        <v>341.0</v>
      </c>
      <c r="EU33" s="63">
        <v>239.0</v>
      </c>
      <c r="EV33" s="63">
        <v>139.0</v>
      </c>
      <c r="EW33" s="63">
        <v>-8.9</v>
      </c>
      <c r="EX33" s="63">
        <v>340.0</v>
      </c>
      <c r="EY33" s="63">
        <v>0.0</v>
      </c>
      <c r="EZ33" s="63">
        <v>0.0</v>
      </c>
      <c r="FA33" s="63">
        <v>0.0</v>
      </c>
      <c r="FB33" s="63">
        <v>339.0</v>
      </c>
      <c r="FC33" s="63">
        <v>238.0</v>
      </c>
      <c r="FD33" s="63">
        <v>137.8</v>
      </c>
      <c r="FE33" s="63">
        <v>-9.5</v>
      </c>
      <c r="FF33" s="63">
        <v>339.0</v>
      </c>
      <c r="FG33" s="63">
        <v>0.0</v>
      </c>
      <c r="FH33" s="63">
        <v>0.0</v>
      </c>
      <c r="FI33" s="63">
        <v>0.0</v>
      </c>
      <c r="FJ33" s="63">
        <v>339.0</v>
      </c>
      <c r="FK33" s="63">
        <v>226.0</v>
      </c>
      <c r="FL33" s="63">
        <v>128.6</v>
      </c>
      <c r="FM33" s="64"/>
      <c r="FN33" s="63">
        <v>341.0</v>
      </c>
      <c r="FO33" s="63">
        <v>203.0</v>
      </c>
      <c r="FP33" s="63">
        <v>129.3</v>
      </c>
      <c r="FQ33" s="63">
        <v>0.0</v>
      </c>
      <c r="FR33" s="63">
        <v>137.0</v>
      </c>
      <c r="FS33" s="63">
        <v>101.0</v>
      </c>
      <c r="FT33" s="63">
        <v>17.4</v>
      </c>
      <c r="FU33" s="64"/>
      <c r="FV33" s="63">
        <v>137.0</v>
      </c>
      <c r="FW33" s="64"/>
      <c r="FX33" s="64"/>
      <c r="FY33" s="64"/>
      <c r="FZ33" s="89"/>
      <c r="GA33" s="65">
        <v>339.0</v>
      </c>
      <c r="GB33" s="66">
        <v>350.96</v>
      </c>
      <c r="GC33" s="66">
        <v>218.52</v>
      </c>
      <c r="GD33" s="66">
        <v>20.52</v>
      </c>
      <c r="GE33" s="66">
        <v>340.0</v>
      </c>
      <c r="GF33" s="66">
        <v>371.48</v>
      </c>
      <c r="GG33" s="66">
        <v>215.59</v>
      </c>
      <c r="GH33" s="66">
        <v>23.54</v>
      </c>
      <c r="GI33" s="66">
        <v>341.0</v>
      </c>
      <c r="GJ33" s="66">
        <v>222.15</v>
      </c>
      <c r="GK33" s="66">
        <v>-129.32</v>
      </c>
      <c r="GL33" s="66">
        <v>-5.53</v>
      </c>
      <c r="GM33" s="66">
        <v>341.0</v>
      </c>
      <c r="GN33" s="66">
        <v>204.28</v>
      </c>
      <c r="GO33" s="66">
        <v>-129.32</v>
      </c>
      <c r="GP33" s="66">
        <v>-12.9</v>
      </c>
      <c r="GQ33" s="66">
        <v>341.0</v>
      </c>
      <c r="GR33" s="66">
        <v>146.69</v>
      </c>
      <c r="GS33" s="66">
        <v>-93.31</v>
      </c>
      <c r="GT33" s="66">
        <v>-8.21</v>
      </c>
      <c r="GU33" s="66">
        <v>341.0</v>
      </c>
      <c r="GV33" s="66">
        <v>165.44</v>
      </c>
      <c r="GW33" s="66">
        <v>-94.31</v>
      </c>
      <c r="GX33" s="66">
        <v>-9.8</v>
      </c>
      <c r="GY33" s="89"/>
      <c r="GZ33" s="97" t="s">
        <v>91</v>
      </c>
      <c r="HA33" s="97" t="s">
        <v>92</v>
      </c>
      <c r="HB33" s="98">
        <v>134.0</v>
      </c>
      <c r="HC33" s="98">
        <v>6.7</v>
      </c>
      <c r="HD33" s="98">
        <v>2.68</v>
      </c>
      <c r="HE33" s="99">
        <v>8.0</v>
      </c>
      <c r="HF33" s="99">
        <v>52.0</v>
      </c>
      <c r="HG33" s="99">
        <v>49.0</v>
      </c>
      <c r="HH33" s="97" t="s">
        <v>91</v>
      </c>
      <c r="HI33" s="97" t="s">
        <v>92</v>
      </c>
      <c r="HJ33" s="98">
        <v>237.0</v>
      </c>
      <c r="HK33" s="98">
        <v>11.85</v>
      </c>
      <c r="HL33" s="98">
        <v>4.74</v>
      </c>
      <c r="HM33" s="99">
        <v>5.0</v>
      </c>
      <c r="HN33" s="99">
        <v>48.0</v>
      </c>
      <c r="HO33" s="99">
        <v>47.0</v>
      </c>
      <c r="HP33" s="97" t="s">
        <v>91</v>
      </c>
      <c r="HQ33" s="97" t="s">
        <v>92</v>
      </c>
      <c r="HR33" s="98">
        <v>254.0</v>
      </c>
      <c r="HS33" s="98">
        <v>12.7</v>
      </c>
      <c r="HT33" s="98">
        <v>6.35</v>
      </c>
      <c r="HU33" s="99">
        <v>7.0</v>
      </c>
      <c r="HV33" s="99">
        <v>51.0</v>
      </c>
      <c r="HW33" s="99">
        <v>51.0</v>
      </c>
      <c r="HX33" s="89"/>
      <c r="HY33" s="72">
        <v>136.0</v>
      </c>
      <c r="HZ33" s="72">
        <v>33.0</v>
      </c>
      <c r="IA33" s="72">
        <v>64.0</v>
      </c>
      <c r="IB33" s="72">
        <v>3.2</v>
      </c>
      <c r="IC33" s="73"/>
      <c r="ID33" s="72">
        <v>2.0</v>
      </c>
      <c r="IE33" s="72">
        <v>64.0</v>
      </c>
      <c r="IF33" s="72">
        <v>44.0</v>
      </c>
      <c r="IG33" s="89"/>
      <c r="IH33" s="74">
        <v>137.0</v>
      </c>
      <c r="II33" s="74">
        <v>33.0</v>
      </c>
      <c r="IJ33" s="74">
        <v>262.0</v>
      </c>
      <c r="IK33" s="74">
        <v>13.1</v>
      </c>
      <c r="IL33" s="74">
        <v>14.6</v>
      </c>
      <c r="IM33" s="74">
        <v>6.0</v>
      </c>
      <c r="IN33" s="74">
        <v>44.0</v>
      </c>
      <c r="IO33" s="74">
        <v>42.0</v>
      </c>
      <c r="IP33" s="74">
        <v>137.0</v>
      </c>
      <c r="IQ33" s="74">
        <v>34.2</v>
      </c>
      <c r="IR33" s="74">
        <v>5.0</v>
      </c>
      <c r="IS33" s="74">
        <v>0.1</v>
      </c>
      <c r="IT33" s="74">
        <v>0.3</v>
      </c>
      <c r="IU33" s="74">
        <v>12.0</v>
      </c>
      <c r="IV33" s="74">
        <v>42.0</v>
      </c>
      <c r="IW33" s="74">
        <v>40.0</v>
      </c>
      <c r="IX33" s="89"/>
      <c r="IY33" s="76">
        <v>140.44</v>
      </c>
      <c r="IZ33" s="76">
        <v>35.08</v>
      </c>
      <c r="JA33" s="76">
        <v>333.42</v>
      </c>
      <c r="JB33" s="76">
        <v>16.68</v>
      </c>
      <c r="JC33" s="76">
        <v>6.92</v>
      </c>
      <c r="JD33" s="76">
        <v>3.0</v>
      </c>
      <c r="JE33" s="76">
        <v>89.78</v>
      </c>
      <c r="JF33" s="76">
        <v>50.47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136.0</v>
      </c>
      <c r="JQ33" s="78">
        <v>32.2</v>
      </c>
      <c r="JR33" s="78">
        <v>0.0</v>
      </c>
      <c r="JS33" s="78">
        <v>0.0</v>
      </c>
      <c r="JT33" s="78">
        <v>0.0</v>
      </c>
      <c r="JU33" s="78">
        <v>2.0</v>
      </c>
      <c r="JV33" s="78">
        <v>42.0</v>
      </c>
      <c r="JW33" s="78">
        <v>42.0</v>
      </c>
      <c r="JX33" s="78">
        <v>136.0</v>
      </c>
      <c r="JY33" s="78">
        <v>33.8</v>
      </c>
      <c r="JZ33" s="78">
        <v>154.0</v>
      </c>
      <c r="KA33" s="78">
        <v>5.3</v>
      </c>
      <c r="KB33" s="78">
        <v>3.0</v>
      </c>
      <c r="KC33" s="78">
        <v>2.0</v>
      </c>
      <c r="KD33" s="78">
        <v>49.0</v>
      </c>
      <c r="KE33" s="78">
        <v>49.0</v>
      </c>
      <c r="KF33" s="89"/>
      <c r="KG33" s="79">
        <v>136.0</v>
      </c>
      <c r="KH33" s="79">
        <v>33.0</v>
      </c>
      <c r="KI33" s="79">
        <v>106.0</v>
      </c>
      <c r="KJ33" s="79">
        <v>5.8</v>
      </c>
      <c r="KK33" s="80"/>
      <c r="KL33" s="79">
        <v>1.0</v>
      </c>
      <c r="KM33" s="79">
        <v>48.0</v>
      </c>
      <c r="KN33" s="79">
        <v>48.0</v>
      </c>
      <c r="KO33" s="79">
        <v>136.0</v>
      </c>
      <c r="KP33" s="79">
        <v>33.0</v>
      </c>
      <c r="KQ33" s="79" t="s">
        <v>98</v>
      </c>
      <c r="KR33" s="79" t="s">
        <v>98</v>
      </c>
      <c r="KS33" s="80"/>
      <c r="KT33" s="79">
        <v>1.0</v>
      </c>
      <c r="KU33" s="79">
        <v>48.0</v>
      </c>
      <c r="KV33" s="79">
        <v>46.0</v>
      </c>
      <c r="KW33" s="89"/>
      <c r="KX33" s="81">
        <v>134.0</v>
      </c>
      <c r="KY33" s="81">
        <v>33.0</v>
      </c>
      <c r="KZ33" s="81">
        <v>197.0</v>
      </c>
      <c r="LA33" s="81">
        <v>9.7</v>
      </c>
      <c r="LB33" s="81">
        <v>3.0</v>
      </c>
      <c r="LC33" s="81">
        <v>3.0</v>
      </c>
      <c r="LD33" s="81">
        <v>51.0</v>
      </c>
      <c r="LE33" s="81">
        <v>52.0</v>
      </c>
      <c r="LF33" s="81">
        <v>134.0</v>
      </c>
      <c r="LG33" s="81">
        <v>33.0</v>
      </c>
      <c r="LH33" s="81">
        <v>267.0</v>
      </c>
      <c r="LI33" s="81">
        <v>13.1</v>
      </c>
      <c r="LJ33" s="81">
        <v>5.0</v>
      </c>
      <c r="LK33" s="81">
        <v>5.0</v>
      </c>
      <c r="LL33" s="81">
        <v>52.0</v>
      </c>
      <c r="LM33" s="81">
        <v>50.0</v>
      </c>
      <c r="LN33" s="89"/>
      <c r="LO33" s="82">
        <v>345.0</v>
      </c>
      <c r="LP33" s="82">
        <v>194.0</v>
      </c>
      <c r="LQ33" s="82">
        <v>106.0</v>
      </c>
      <c r="LR33" s="82">
        <v>74.0</v>
      </c>
      <c r="LS33" s="82">
        <v>334.0</v>
      </c>
      <c r="LT33" s="83">
        <v>45.0</v>
      </c>
      <c r="LU33" s="83">
        <v>3.2</v>
      </c>
      <c r="LV33" s="83">
        <v>142.0</v>
      </c>
      <c r="LW33" s="83">
        <v>82.0</v>
      </c>
      <c r="LX33" s="83">
        <v>54.0</v>
      </c>
      <c r="LY33" s="83">
        <v>51.0</v>
      </c>
      <c r="LZ33" s="83">
        <v>10.0</v>
      </c>
      <c r="MA33" s="83">
        <v>61.0</v>
      </c>
      <c r="MB33" s="83">
        <v>14.3</v>
      </c>
      <c r="MC33" s="83">
        <v>139.0</v>
      </c>
      <c r="MD33" s="83">
        <v>112.0</v>
      </c>
      <c r="ME33" s="83">
        <v>56.0</v>
      </c>
      <c r="MF33" s="83">
        <v>52.0</v>
      </c>
      <c r="MG33" s="83">
        <v>8.0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83">
        <v>44.0</v>
      </c>
      <c r="MM33" s="83">
        <v>40.0</v>
      </c>
      <c r="MN33" s="83">
        <v>5.0</v>
      </c>
      <c r="MO33" s="86"/>
      <c r="MP33" s="87"/>
      <c r="MQ33" s="87"/>
      <c r="MR33" s="87"/>
      <c r="MS33" s="87"/>
      <c r="MT33" s="83">
        <v>4.5</v>
      </c>
      <c r="MU33" s="83">
        <v>1.0</v>
      </c>
      <c r="MV33" s="83">
        <v>80.0</v>
      </c>
      <c r="MW33" s="83">
        <v>36.0</v>
      </c>
      <c r="MX33" s="83">
        <v>36.0</v>
      </c>
      <c r="MY33" s="88" t="s">
        <v>96</v>
      </c>
      <c r="MZ33" s="83">
        <v>5.0</v>
      </c>
      <c r="NA33" s="87"/>
      <c r="NB33" s="83">
        <v>8.0</v>
      </c>
      <c r="NC33" s="83">
        <v>3.4</v>
      </c>
      <c r="ND33" s="83">
        <v>142.0</v>
      </c>
      <c r="NE33" s="83">
        <v>35.0</v>
      </c>
      <c r="NF33" s="83">
        <v>46.0</v>
      </c>
      <c r="NG33" s="83">
        <v>45.0</v>
      </c>
      <c r="NH33" s="83">
        <v>6.0</v>
      </c>
      <c r="NI33" s="88"/>
      <c r="NJ33" s="88" t="s">
        <v>95</v>
      </c>
      <c r="NK33" s="88" t="s">
        <v>95</v>
      </c>
      <c r="NL33" s="88" t="s">
        <v>95</v>
      </c>
      <c r="NM33" s="88" t="s">
        <v>95</v>
      </c>
      <c r="NN33" s="83">
        <v>48.0</v>
      </c>
      <c r="NO33" s="83">
        <v>46.0</v>
      </c>
      <c r="NP33" s="83">
        <v>4.0</v>
      </c>
    </row>
    <row r="34" ht="14.25" customHeight="1">
      <c r="A34" s="49">
        <v>0.875</v>
      </c>
      <c r="B34" s="50"/>
      <c r="C34" s="51">
        <v>50.07</v>
      </c>
      <c r="D34" s="52">
        <v>340.0</v>
      </c>
      <c r="E34" s="53">
        <v>136.0</v>
      </c>
      <c r="F34" s="53">
        <v>39.0</v>
      </c>
      <c r="G34" s="53">
        <v>8.6</v>
      </c>
      <c r="H34" s="54"/>
      <c r="I34" s="53">
        <v>6.0</v>
      </c>
      <c r="J34" s="53">
        <v>48.0</v>
      </c>
      <c r="K34" s="53">
        <v>47.0</v>
      </c>
      <c r="L34" s="53">
        <v>139.0</v>
      </c>
      <c r="M34" s="53">
        <v>125.0</v>
      </c>
      <c r="N34" s="55">
        <v>31.1</v>
      </c>
      <c r="O34" s="54"/>
      <c r="P34" s="53">
        <v>6.0</v>
      </c>
      <c r="Q34" s="53">
        <v>56.0</v>
      </c>
      <c r="R34" s="53">
        <v>49.0</v>
      </c>
      <c r="S34" s="55">
        <v>345.4</v>
      </c>
      <c r="T34" s="53">
        <v>215.9</v>
      </c>
      <c r="U34" s="55">
        <v>126.4</v>
      </c>
      <c r="V34" s="54"/>
      <c r="W34" s="55">
        <v>378.8</v>
      </c>
      <c r="X34" s="55">
        <v>177.4</v>
      </c>
      <c r="Y34" s="53">
        <v>103.9</v>
      </c>
      <c r="Z34" s="54"/>
      <c r="AA34" s="55">
        <v>346.1</v>
      </c>
      <c r="AB34" s="53">
        <v>347.7</v>
      </c>
      <c r="AC34" s="53">
        <v>234.2</v>
      </c>
      <c r="AD34" s="54"/>
      <c r="AE34" s="53">
        <v>345.6</v>
      </c>
      <c r="AF34" s="55">
        <v>389.8</v>
      </c>
      <c r="AG34" s="55">
        <v>212.4</v>
      </c>
      <c r="AH34" s="54"/>
      <c r="AI34" s="53">
        <v>351.1</v>
      </c>
      <c r="AJ34" s="55">
        <v>332.8</v>
      </c>
      <c r="AK34" s="55">
        <v>209.8</v>
      </c>
      <c r="AL34" s="54"/>
      <c r="AM34" s="53">
        <v>343.7</v>
      </c>
      <c r="AN34" s="55">
        <v>355.8</v>
      </c>
      <c r="AO34" s="55">
        <v>201.9</v>
      </c>
      <c r="AP34" s="54"/>
      <c r="AQ34" s="54">
        <f t="shared" ref="AQ34:AS34" si="42">E34</f>
        <v>136</v>
      </c>
      <c r="AR34" s="54">
        <f t="shared" si="42"/>
        <v>39</v>
      </c>
      <c r="AS34" s="56">
        <f t="shared" si="42"/>
        <v>8.6</v>
      </c>
      <c r="AT34" s="54"/>
      <c r="AU34" s="54">
        <f t="shared" ref="AU34:AW34" si="43">L34</f>
        <v>139</v>
      </c>
      <c r="AV34" s="54">
        <f t="shared" si="43"/>
        <v>125</v>
      </c>
      <c r="AW34" s="56">
        <f t="shared" si="43"/>
        <v>31.1</v>
      </c>
      <c r="AX34" s="54"/>
      <c r="AY34" s="54">
        <f t="shared" si="5"/>
        <v>136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85.0</v>
      </c>
      <c r="BK34" s="53">
        <v>55.0</v>
      </c>
      <c r="BL34" s="89"/>
      <c r="BM34" s="58">
        <v>345.0</v>
      </c>
      <c r="BN34" s="58">
        <v>146.0</v>
      </c>
      <c r="BO34" s="58">
        <v>240.0</v>
      </c>
      <c r="BP34" s="58">
        <v>12.0</v>
      </c>
      <c r="BQ34" s="59"/>
      <c r="BR34" s="58">
        <v>6.0</v>
      </c>
      <c r="BS34" s="58">
        <v>65.0</v>
      </c>
      <c r="BT34" s="58">
        <v>63.0</v>
      </c>
      <c r="BU34" s="58">
        <v>345.0</v>
      </c>
      <c r="BV34" s="58">
        <v>348.0</v>
      </c>
      <c r="BW34" s="58">
        <v>204.0</v>
      </c>
      <c r="BX34" s="58">
        <v>36.0</v>
      </c>
      <c r="BY34" s="58">
        <v>337.0</v>
      </c>
      <c r="BZ34" s="58">
        <v>363.0</v>
      </c>
      <c r="CA34" s="58">
        <v>204.0</v>
      </c>
      <c r="CB34" s="58">
        <v>33.0</v>
      </c>
      <c r="CC34" s="58">
        <v>345.0</v>
      </c>
      <c r="CD34" s="58">
        <v>272.0</v>
      </c>
      <c r="CE34" s="58">
        <v>154.0</v>
      </c>
      <c r="CF34" s="58">
        <v>6.0</v>
      </c>
      <c r="CG34" s="58">
        <v>337.0</v>
      </c>
      <c r="CH34" s="58">
        <v>272.0</v>
      </c>
      <c r="CI34" s="58">
        <v>154.0</v>
      </c>
      <c r="CJ34" s="58">
        <v>6.0</v>
      </c>
      <c r="CK34" s="58">
        <v>351.0</v>
      </c>
      <c r="CL34" s="58">
        <v>169.0</v>
      </c>
      <c r="CM34" s="58">
        <v>111.0</v>
      </c>
      <c r="CN34" s="58">
        <v>2.0</v>
      </c>
      <c r="CO34" s="58">
        <v>335.0</v>
      </c>
      <c r="CP34" s="58">
        <v>339.0</v>
      </c>
      <c r="CQ34" s="58">
        <v>165.0</v>
      </c>
      <c r="CR34" s="58">
        <v>2.0</v>
      </c>
      <c r="CS34" s="58">
        <v>338.0</v>
      </c>
      <c r="CT34" s="58">
        <v>327.0</v>
      </c>
      <c r="CU34" s="58">
        <v>198.0</v>
      </c>
      <c r="CV34" s="58">
        <v>104.0</v>
      </c>
      <c r="CW34" s="58">
        <v>339.0</v>
      </c>
      <c r="CX34" s="58">
        <v>171.0</v>
      </c>
      <c r="CY34" s="58">
        <v>74.0</v>
      </c>
      <c r="CZ34" s="58">
        <v>53.0</v>
      </c>
      <c r="DA34" s="58">
        <v>326.0</v>
      </c>
      <c r="DB34" s="58">
        <v>173.0</v>
      </c>
      <c r="DC34" s="58">
        <v>76.0</v>
      </c>
      <c r="DD34" s="58">
        <v>61.0</v>
      </c>
      <c r="DE34" s="58">
        <v>146.0</v>
      </c>
      <c r="DF34" s="58">
        <v>35.1</v>
      </c>
      <c r="DG34" s="58">
        <v>240.0</v>
      </c>
      <c r="DH34" s="58">
        <v>12.0</v>
      </c>
      <c r="DI34" s="59"/>
      <c r="DJ34" s="58">
        <v>7.0</v>
      </c>
      <c r="DK34" s="58">
        <v>58.0</v>
      </c>
      <c r="DL34" s="58">
        <v>51.0</v>
      </c>
      <c r="DM34" s="89"/>
      <c r="DN34" s="61">
        <v>343.0</v>
      </c>
      <c r="DO34" s="61">
        <v>141.0</v>
      </c>
      <c r="DP34" s="61">
        <v>42.22</v>
      </c>
      <c r="DQ34" s="61">
        <v>24.1</v>
      </c>
      <c r="DR34" s="61">
        <v>5.62</v>
      </c>
      <c r="DS34" s="61">
        <v>8.0</v>
      </c>
      <c r="DT34" s="61">
        <v>46.0</v>
      </c>
      <c r="DU34" s="61">
        <v>49.1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343.0</v>
      </c>
      <c r="EF34" s="63">
        <v>138.0</v>
      </c>
      <c r="EG34" s="63">
        <v>69.0</v>
      </c>
      <c r="EH34" s="63">
        <v>2.8</v>
      </c>
      <c r="EI34" s="64"/>
      <c r="EJ34" s="63">
        <v>9.0</v>
      </c>
      <c r="EK34" s="63">
        <v>49.0</v>
      </c>
      <c r="EL34" s="63">
        <v>52.0</v>
      </c>
      <c r="EM34" s="63">
        <v>138.0</v>
      </c>
      <c r="EN34" s="63">
        <v>120.0</v>
      </c>
      <c r="EO34" s="63">
        <v>5.1</v>
      </c>
      <c r="EP34" s="64"/>
      <c r="EQ34" s="63">
        <v>9.0</v>
      </c>
      <c r="ER34" s="63">
        <v>49.0</v>
      </c>
      <c r="ES34" s="63">
        <v>52.0</v>
      </c>
      <c r="ET34" s="63">
        <v>343.0</v>
      </c>
      <c r="EU34" s="63">
        <v>237.0</v>
      </c>
      <c r="EV34" s="63">
        <v>139.9</v>
      </c>
      <c r="EW34" s="63">
        <v>-7.6</v>
      </c>
      <c r="EX34" s="63">
        <v>343.0</v>
      </c>
      <c r="EY34" s="63">
        <v>0.0</v>
      </c>
      <c r="EZ34" s="63">
        <v>0.0</v>
      </c>
      <c r="FA34" s="63">
        <v>0.0</v>
      </c>
      <c r="FB34" s="63">
        <v>341.0</v>
      </c>
      <c r="FC34" s="63">
        <v>236.0</v>
      </c>
      <c r="FD34" s="63">
        <v>137.6</v>
      </c>
      <c r="FE34" s="63">
        <v>-7.2</v>
      </c>
      <c r="FF34" s="63">
        <v>341.0</v>
      </c>
      <c r="FG34" s="63">
        <v>0.0</v>
      </c>
      <c r="FH34" s="63">
        <v>0.0</v>
      </c>
      <c r="FI34" s="63">
        <v>0.0</v>
      </c>
      <c r="FJ34" s="63">
        <v>342.0</v>
      </c>
      <c r="FK34" s="63">
        <v>225.0</v>
      </c>
      <c r="FL34" s="63">
        <v>130.8</v>
      </c>
      <c r="FM34" s="64"/>
      <c r="FN34" s="63">
        <v>343.0</v>
      </c>
      <c r="FO34" s="63">
        <v>205.0</v>
      </c>
      <c r="FP34" s="63">
        <v>31.6</v>
      </c>
      <c r="FQ34" s="63">
        <v>2.0</v>
      </c>
      <c r="FR34" s="63">
        <v>138.0</v>
      </c>
      <c r="FS34" s="63">
        <v>86.0</v>
      </c>
      <c r="FT34" s="63">
        <v>12.81</v>
      </c>
      <c r="FU34" s="64"/>
      <c r="FV34" s="63">
        <v>138.0</v>
      </c>
      <c r="FW34" s="64"/>
      <c r="FX34" s="64"/>
      <c r="FY34" s="64"/>
      <c r="FZ34" s="89"/>
      <c r="GA34" s="65">
        <v>343.0</v>
      </c>
      <c r="GB34" s="66">
        <v>330.89</v>
      </c>
      <c r="GC34" s="66">
        <v>207.63</v>
      </c>
      <c r="GD34" s="66">
        <v>14.07</v>
      </c>
      <c r="GE34" s="66">
        <v>343.0</v>
      </c>
      <c r="GF34" s="66">
        <v>349.79</v>
      </c>
      <c r="GG34" s="66">
        <v>205.12</v>
      </c>
      <c r="GH34" s="66">
        <v>17.59</v>
      </c>
      <c r="GI34" s="66">
        <v>343.0</v>
      </c>
      <c r="GJ34" s="66">
        <v>224.5</v>
      </c>
      <c r="GK34" s="66">
        <v>-131.0</v>
      </c>
      <c r="GL34" s="66">
        <v>-8.12</v>
      </c>
      <c r="GM34" s="66">
        <v>343.0</v>
      </c>
      <c r="GN34" s="66">
        <v>205.89</v>
      </c>
      <c r="GO34" s="66">
        <v>-130.75</v>
      </c>
      <c r="GP34" s="66">
        <v>-15.66</v>
      </c>
      <c r="GQ34" s="66">
        <v>344.0</v>
      </c>
      <c r="GR34" s="66">
        <v>120.31</v>
      </c>
      <c r="GS34" s="66">
        <v>-76.97</v>
      </c>
      <c r="GT34" s="66">
        <v>0.0</v>
      </c>
      <c r="GU34" s="66">
        <v>343.0</v>
      </c>
      <c r="GV34" s="66">
        <v>129.1</v>
      </c>
      <c r="GW34" s="66">
        <v>-75.3</v>
      </c>
      <c r="GX34" s="66">
        <v>-4.1</v>
      </c>
      <c r="GY34" s="89"/>
      <c r="GZ34" s="97" t="s">
        <v>91</v>
      </c>
      <c r="HA34" s="97" t="s">
        <v>92</v>
      </c>
      <c r="HB34" s="98">
        <v>321.0</v>
      </c>
      <c r="HC34" s="98">
        <v>16.05</v>
      </c>
      <c r="HD34" s="98">
        <v>6.42</v>
      </c>
      <c r="HE34" s="99">
        <v>8.0</v>
      </c>
      <c r="HF34" s="99">
        <v>53.0</v>
      </c>
      <c r="HG34" s="99">
        <v>50.0</v>
      </c>
      <c r="HH34" s="97" t="s">
        <v>91</v>
      </c>
      <c r="HI34" s="97" t="s">
        <v>92</v>
      </c>
      <c r="HJ34" s="98">
        <v>64.0</v>
      </c>
      <c r="HK34" s="98">
        <v>3.2</v>
      </c>
      <c r="HL34" s="98">
        <v>1.28</v>
      </c>
      <c r="HM34" s="99">
        <v>5.0</v>
      </c>
      <c r="HN34" s="99">
        <v>52.0</v>
      </c>
      <c r="HO34" s="99">
        <v>51.0</v>
      </c>
      <c r="HP34" s="97" t="s">
        <v>91</v>
      </c>
      <c r="HQ34" s="97" t="s">
        <v>92</v>
      </c>
      <c r="HR34" s="98">
        <v>112.0</v>
      </c>
      <c r="HS34" s="98">
        <v>5.6</v>
      </c>
      <c r="HT34" s="98">
        <v>2.8</v>
      </c>
      <c r="HU34" s="99">
        <v>7.0</v>
      </c>
      <c r="HV34" s="99">
        <v>51.0</v>
      </c>
      <c r="HW34" s="99">
        <v>51.0</v>
      </c>
      <c r="HX34" s="89"/>
      <c r="HY34" s="72">
        <v>136.0</v>
      </c>
      <c r="HZ34" s="72">
        <v>33.0</v>
      </c>
      <c r="IA34" s="72">
        <v>78.0</v>
      </c>
      <c r="IB34" s="72">
        <v>3.9</v>
      </c>
      <c r="IC34" s="73"/>
      <c r="ID34" s="72">
        <v>2.0</v>
      </c>
      <c r="IE34" s="72">
        <v>64.0</v>
      </c>
      <c r="IF34" s="72">
        <v>44.0</v>
      </c>
      <c r="IG34" s="89"/>
      <c r="IH34" s="74">
        <v>137.0</v>
      </c>
      <c r="II34" s="74">
        <v>33.7</v>
      </c>
      <c r="IJ34" s="74">
        <v>249.0</v>
      </c>
      <c r="IK34" s="74">
        <v>12.7</v>
      </c>
      <c r="IL34" s="74">
        <v>14.0</v>
      </c>
      <c r="IM34" s="74">
        <v>6.0</v>
      </c>
      <c r="IN34" s="74">
        <v>44.0</v>
      </c>
      <c r="IO34" s="74">
        <v>42.0</v>
      </c>
      <c r="IP34" s="74">
        <v>137.0</v>
      </c>
      <c r="IQ34" s="74">
        <v>34.2</v>
      </c>
      <c r="IR34" s="74">
        <v>5.0</v>
      </c>
      <c r="IS34" s="74">
        <v>0.1</v>
      </c>
      <c r="IT34" s="74">
        <v>0.3</v>
      </c>
      <c r="IU34" s="74">
        <v>12.0</v>
      </c>
      <c r="IV34" s="74">
        <v>44.0</v>
      </c>
      <c r="IW34" s="74">
        <v>43.0</v>
      </c>
      <c r="IX34" s="89"/>
      <c r="IY34" s="76">
        <v>140.58</v>
      </c>
      <c r="IZ34" s="76">
        <v>35.14</v>
      </c>
      <c r="JA34" s="76">
        <v>33.3</v>
      </c>
      <c r="JB34" s="76">
        <v>16.52</v>
      </c>
      <c r="JC34" s="76">
        <v>6.77</v>
      </c>
      <c r="JD34" s="76">
        <v>3.0</v>
      </c>
      <c r="JE34" s="76">
        <v>69.78</v>
      </c>
      <c r="JF34" s="76">
        <v>53.22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32.8</v>
      </c>
      <c r="JR34" s="78">
        <v>0.0</v>
      </c>
      <c r="JS34" s="78">
        <v>0.0</v>
      </c>
      <c r="JT34" s="78">
        <v>0.0</v>
      </c>
      <c r="JU34" s="78">
        <v>2.0</v>
      </c>
      <c r="JV34" s="78">
        <v>41.0</v>
      </c>
      <c r="JW34" s="78">
        <v>41.0</v>
      </c>
      <c r="JX34" s="78">
        <v>138.0</v>
      </c>
      <c r="JY34" s="78">
        <v>34.5</v>
      </c>
      <c r="JZ34" s="78">
        <v>58.0</v>
      </c>
      <c r="KA34" s="78">
        <v>3.0</v>
      </c>
      <c r="KB34" s="78">
        <v>1.2</v>
      </c>
      <c r="KC34" s="78">
        <v>2.0</v>
      </c>
      <c r="KD34" s="78">
        <v>49.0</v>
      </c>
      <c r="KE34" s="78">
        <v>49.0</v>
      </c>
      <c r="KF34" s="89"/>
      <c r="KG34" s="79">
        <v>138.0</v>
      </c>
      <c r="KH34" s="79">
        <v>34.0</v>
      </c>
      <c r="KI34" s="79">
        <v>108.0</v>
      </c>
      <c r="KJ34" s="79">
        <v>5.9</v>
      </c>
      <c r="KK34" s="80"/>
      <c r="KL34" s="79">
        <v>1.0</v>
      </c>
      <c r="KM34" s="79">
        <v>48.0</v>
      </c>
      <c r="KN34" s="79">
        <v>48.0</v>
      </c>
      <c r="KO34" s="79">
        <v>138.0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48.0</v>
      </c>
      <c r="KV34" s="79">
        <v>46.0</v>
      </c>
      <c r="KW34" s="89"/>
      <c r="KX34" s="81">
        <v>135.0</v>
      </c>
      <c r="KY34" s="81">
        <v>33.0</v>
      </c>
      <c r="KZ34" s="81">
        <v>194.0</v>
      </c>
      <c r="LA34" s="81">
        <v>9.5</v>
      </c>
      <c r="LB34" s="81">
        <v>3.0</v>
      </c>
      <c r="LC34" s="81">
        <v>3.0</v>
      </c>
      <c r="LD34" s="81">
        <v>51.0</v>
      </c>
      <c r="LE34" s="81">
        <v>52.0</v>
      </c>
      <c r="LF34" s="81">
        <v>135.0</v>
      </c>
      <c r="LG34" s="81">
        <v>33.0</v>
      </c>
      <c r="LH34" s="81">
        <v>257.0</v>
      </c>
      <c r="LI34" s="81">
        <v>12.6</v>
      </c>
      <c r="LJ34" s="81">
        <v>5.0</v>
      </c>
      <c r="LK34" s="81">
        <v>5.0</v>
      </c>
      <c r="LL34" s="81">
        <v>52.0</v>
      </c>
      <c r="LM34" s="81">
        <v>50.0</v>
      </c>
      <c r="LN34" s="89"/>
      <c r="LO34" s="82">
        <v>345.0</v>
      </c>
      <c r="LP34" s="82">
        <v>208.0</v>
      </c>
      <c r="LQ34" s="82">
        <v>114.0</v>
      </c>
      <c r="LR34" s="82">
        <v>74.0</v>
      </c>
      <c r="LS34" s="82">
        <v>335.0</v>
      </c>
      <c r="LT34" s="83">
        <v>48.0</v>
      </c>
      <c r="LU34" s="83">
        <v>3.6</v>
      </c>
      <c r="LV34" s="83">
        <v>142.0</v>
      </c>
      <c r="LW34" s="83">
        <v>88.0</v>
      </c>
      <c r="LX34" s="83">
        <v>53.0</v>
      </c>
      <c r="LY34" s="83">
        <v>51.0</v>
      </c>
      <c r="LZ34" s="83">
        <v>10.0</v>
      </c>
      <c r="MA34" s="83">
        <v>66.0</v>
      </c>
      <c r="MB34" s="83">
        <v>14.3</v>
      </c>
      <c r="MC34" s="83">
        <v>140.0</v>
      </c>
      <c r="MD34" s="83">
        <v>120.0</v>
      </c>
      <c r="ME34" s="83">
        <v>56.0</v>
      </c>
      <c r="MF34" s="83">
        <v>51.0</v>
      </c>
      <c r="MG34" s="83">
        <v>8.0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83">
        <v>44.0</v>
      </c>
      <c r="MM34" s="83">
        <v>40.0</v>
      </c>
      <c r="MN34" s="83">
        <v>5.0</v>
      </c>
      <c r="MO34" s="86"/>
      <c r="MP34" s="87"/>
      <c r="MQ34" s="87"/>
      <c r="MR34" s="87"/>
      <c r="MS34" s="87"/>
      <c r="MT34" s="83">
        <v>5.0</v>
      </c>
      <c r="MU34" s="83">
        <v>2.0</v>
      </c>
      <c r="MV34" s="83">
        <v>86.0</v>
      </c>
      <c r="MW34" s="83">
        <v>36.0</v>
      </c>
      <c r="MX34" s="83">
        <v>35.0</v>
      </c>
      <c r="MY34" s="88" t="s">
        <v>96</v>
      </c>
      <c r="MZ34" s="83">
        <v>5.0</v>
      </c>
      <c r="NA34" s="87"/>
      <c r="NB34" s="83">
        <v>13.3</v>
      </c>
      <c r="NC34" s="83">
        <v>4.8</v>
      </c>
      <c r="ND34" s="83">
        <v>233.0</v>
      </c>
      <c r="NE34" s="83">
        <v>35.0</v>
      </c>
      <c r="NF34" s="83">
        <v>46.0</v>
      </c>
      <c r="NG34" s="83">
        <v>45.0</v>
      </c>
      <c r="NH34" s="83">
        <v>6.0</v>
      </c>
      <c r="NI34" s="88"/>
      <c r="NJ34" s="88" t="s">
        <v>95</v>
      </c>
      <c r="NK34" s="88" t="s">
        <v>95</v>
      </c>
      <c r="NL34" s="88" t="s">
        <v>95</v>
      </c>
      <c r="NM34" s="88" t="s">
        <v>95</v>
      </c>
      <c r="NN34" s="83">
        <v>48.0</v>
      </c>
      <c r="NO34" s="83">
        <v>46.0</v>
      </c>
      <c r="NP34" s="83">
        <v>4.0</v>
      </c>
    </row>
    <row r="35" ht="14.25" customHeight="1">
      <c r="A35" s="49">
        <v>0.916666666666667</v>
      </c>
      <c r="B35" s="50"/>
      <c r="C35" s="51">
        <v>50.24</v>
      </c>
      <c r="D35" s="52">
        <v>342.0</v>
      </c>
      <c r="E35" s="53">
        <v>136.0</v>
      </c>
      <c r="F35" s="53">
        <v>62.0</v>
      </c>
      <c r="G35" s="53">
        <v>13.6</v>
      </c>
      <c r="H35" s="54"/>
      <c r="I35" s="53">
        <v>6.0</v>
      </c>
      <c r="J35" s="53">
        <v>48.0</v>
      </c>
      <c r="K35" s="53">
        <v>47.0</v>
      </c>
      <c r="L35" s="53">
        <v>140.0</v>
      </c>
      <c r="M35" s="53">
        <v>112.0</v>
      </c>
      <c r="N35" s="55">
        <v>28.2</v>
      </c>
      <c r="O35" s="54"/>
      <c r="P35" s="53">
        <v>6.0</v>
      </c>
      <c r="Q35" s="53">
        <v>56.0</v>
      </c>
      <c r="R35" s="53">
        <v>49.0</v>
      </c>
      <c r="S35" s="55">
        <v>345.8</v>
      </c>
      <c r="T35" s="53">
        <v>208.4</v>
      </c>
      <c r="U35" s="55">
        <v>120.5</v>
      </c>
      <c r="V35" s="54"/>
      <c r="W35" s="55">
        <v>379.4</v>
      </c>
      <c r="X35" s="55">
        <v>169.9</v>
      </c>
      <c r="Y35" s="53">
        <v>94.3</v>
      </c>
      <c r="Z35" s="54"/>
      <c r="AA35" s="55">
        <v>345.3</v>
      </c>
      <c r="AB35" s="53">
        <v>364.9</v>
      </c>
      <c r="AC35" s="53">
        <v>241.2</v>
      </c>
      <c r="AD35" s="54"/>
      <c r="AE35" s="53">
        <v>344.6</v>
      </c>
      <c r="AF35" s="55">
        <v>411.8</v>
      </c>
      <c r="AG35" s="55">
        <v>221.3</v>
      </c>
      <c r="AH35" s="54"/>
      <c r="AI35" s="53">
        <v>351.2</v>
      </c>
      <c r="AJ35" s="55">
        <v>338.6</v>
      </c>
      <c r="AK35" s="55">
        <v>214.5</v>
      </c>
      <c r="AL35" s="54"/>
      <c r="AM35" s="53">
        <v>343.9</v>
      </c>
      <c r="AN35" s="55">
        <v>357.4</v>
      </c>
      <c r="AO35" s="55">
        <v>203.1</v>
      </c>
      <c r="AP35" s="54"/>
      <c r="AQ35" s="54">
        <f t="shared" ref="AQ35:AS35" si="44">E35</f>
        <v>136</v>
      </c>
      <c r="AR35" s="54">
        <f t="shared" si="44"/>
        <v>62</v>
      </c>
      <c r="AS35" s="56">
        <f t="shared" si="44"/>
        <v>13.6</v>
      </c>
      <c r="AT35" s="54"/>
      <c r="AU35" s="54">
        <f t="shared" ref="AU35:AW35" si="45">L35</f>
        <v>140</v>
      </c>
      <c r="AV35" s="54">
        <f t="shared" si="45"/>
        <v>112</v>
      </c>
      <c r="AW35" s="56">
        <f t="shared" si="45"/>
        <v>28.2</v>
      </c>
      <c r="AX35" s="54"/>
      <c r="AY35" s="54">
        <f t="shared" si="5"/>
        <v>136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85.0</v>
      </c>
      <c r="BK35" s="53">
        <v>55.0</v>
      </c>
      <c r="BL35" s="89"/>
      <c r="BM35" s="58">
        <v>345.0</v>
      </c>
      <c r="BN35" s="58">
        <v>146.0</v>
      </c>
      <c r="BO35" s="58">
        <v>346.0</v>
      </c>
      <c r="BP35" s="58">
        <v>17.3</v>
      </c>
      <c r="BQ35" s="59"/>
      <c r="BR35" s="58">
        <v>6.0</v>
      </c>
      <c r="BS35" s="58">
        <v>65.0</v>
      </c>
      <c r="BT35" s="58">
        <v>63.0</v>
      </c>
      <c r="BU35" s="58">
        <v>345.0</v>
      </c>
      <c r="BV35" s="58">
        <v>347.0</v>
      </c>
      <c r="BW35" s="58">
        <v>204.0</v>
      </c>
      <c r="BX35" s="58">
        <v>34.0</v>
      </c>
      <c r="BY35" s="58">
        <v>337.0</v>
      </c>
      <c r="BZ35" s="58">
        <v>364.0</v>
      </c>
      <c r="CA35" s="58">
        <v>204.0</v>
      </c>
      <c r="CB35" s="58">
        <v>33.0</v>
      </c>
      <c r="CC35" s="58">
        <v>345.0</v>
      </c>
      <c r="CD35" s="58">
        <v>266.0</v>
      </c>
      <c r="CE35" s="58">
        <v>154.0</v>
      </c>
      <c r="CF35" s="58">
        <v>4.0</v>
      </c>
      <c r="CG35" s="58">
        <v>337.0</v>
      </c>
      <c r="CH35" s="58">
        <v>270.0</v>
      </c>
      <c r="CI35" s="58">
        <v>152.0</v>
      </c>
      <c r="CJ35" s="58">
        <v>5.0</v>
      </c>
      <c r="CK35" s="58">
        <v>351.0</v>
      </c>
      <c r="CL35" s="58">
        <v>165.0</v>
      </c>
      <c r="CM35" s="58">
        <v>110.0</v>
      </c>
      <c r="CN35" s="58">
        <v>3.0</v>
      </c>
      <c r="CO35" s="58">
        <v>334.0</v>
      </c>
      <c r="CP35" s="58">
        <v>325.0</v>
      </c>
      <c r="CQ35" s="58">
        <v>166.0</v>
      </c>
      <c r="CR35" s="58">
        <v>4.0</v>
      </c>
      <c r="CS35" s="58">
        <v>338.0</v>
      </c>
      <c r="CT35" s="58">
        <v>319.0</v>
      </c>
      <c r="CU35" s="58">
        <v>195.0</v>
      </c>
      <c r="CV35" s="58">
        <v>97.0</v>
      </c>
      <c r="CW35" s="58">
        <v>339.0</v>
      </c>
      <c r="CX35" s="58">
        <v>175.0</v>
      </c>
      <c r="CY35" s="58">
        <v>78.0</v>
      </c>
      <c r="CZ35" s="58">
        <v>53.0</v>
      </c>
      <c r="DA35" s="58">
        <v>326.0</v>
      </c>
      <c r="DB35" s="58">
        <v>178.0</v>
      </c>
      <c r="DC35" s="58">
        <v>81.0</v>
      </c>
      <c r="DD35" s="58">
        <v>58.0</v>
      </c>
      <c r="DE35" s="58">
        <v>146.0</v>
      </c>
      <c r="DF35" s="58">
        <v>35.0</v>
      </c>
      <c r="DG35" s="58">
        <v>346.0</v>
      </c>
      <c r="DH35" s="58">
        <v>17.3</v>
      </c>
      <c r="DI35" s="59"/>
      <c r="DJ35" s="58">
        <v>7.0</v>
      </c>
      <c r="DK35" s="58">
        <v>58.0</v>
      </c>
      <c r="DL35" s="58">
        <v>51.0</v>
      </c>
      <c r="DM35" s="89"/>
      <c r="DN35" s="61">
        <v>342.0</v>
      </c>
      <c r="DO35" s="61">
        <v>141.0</v>
      </c>
      <c r="DP35" s="61">
        <v>31.4</v>
      </c>
      <c r="DQ35" s="61">
        <v>18.25</v>
      </c>
      <c r="DR35" s="61">
        <v>2.77</v>
      </c>
      <c r="DS35" s="61">
        <v>8.0</v>
      </c>
      <c r="DT35" s="61">
        <v>43.0</v>
      </c>
      <c r="DU35" s="61">
        <v>48.0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343.0</v>
      </c>
      <c r="EF35" s="63">
        <v>138.0</v>
      </c>
      <c r="EG35" s="63">
        <v>70.0</v>
      </c>
      <c r="EH35" s="63">
        <v>2.9</v>
      </c>
      <c r="EI35" s="64"/>
      <c r="EJ35" s="63">
        <v>9.0</v>
      </c>
      <c r="EK35" s="63">
        <v>48.0</v>
      </c>
      <c r="EL35" s="63">
        <v>52.0</v>
      </c>
      <c r="EM35" s="63">
        <v>138.0</v>
      </c>
      <c r="EN35" s="63">
        <v>120.0</v>
      </c>
      <c r="EO35" s="63">
        <v>5.2</v>
      </c>
      <c r="EP35" s="64"/>
      <c r="EQ35" s="63">
        <v>9.0</v>
      </c>
      <c r="ER35" s="63">
        <v>49.0</v>
      </c>
      <c r="ES35" s="63">
        <v>52.0</v>
      </c>
      <c r="ET35" s="63">
        <v>343.0</v>
      </c>
      <c r="EU35" s="63">
        <v>236.0</v>
      </c>
      <c r="EV35" s="63">
        <v>138.6</v>
      </c>
      <c r="EW35" s="63">
        <v>-8.4</v>
      </c>
      <c r="EX35" s="63">
        <v>343.0</v>
      </c>
      <c r="EY35" s="63">
        <v>0.0</v>
      </c>
      <c r="EZ35" s="63">
        <v>0.0</v>
      </c>
      <c r="FA35" s="63">
        <v>0.0</v>
      </c>
      <c r="FB35" s="63">
        <v>341.0</v>
      </c>
      <c r="FC35" s="63">
        <v>235.0</v>
      </c>
      <c r="FD35" s="63">
        <v>137.3</v>
      </c>
      <c r="FE35" s="63">
        <v>-8.2</v>
      </c>
      <c r="FF35" s="63">
        <v>342.0</v>
      </c>
      <c r="FG35" s="63">
        <v>0.0</v>
      </c>
      <c r="FH35" s="63">
        <v>0.0</v>
      </c>
      <c r="FI35" s="63">
        <v>0.0</v>
      </c>
      <c r="FJ35" s="63">
        <v>342.0</v>
      </c>
      <c r="FK35" s="63">
        <v>224.0</v>
      </c>
      <c r="FL35" s="63">
        <v>130.0</v>
      </c>
      <c r="FM35" s="64"/>
      <c r="FN35" s="63">
        <v>343.0</v>
      </c>
      <c r="FO35" s="63">
        <v>205.0</v>
      </c>
      <c r="FP35" s="63">
        <v>130.8</v>
      </c>
      <c r="FQ35" s="63">
        <v>0.2</v>
      </c>
      <c r="FR35" s="63">
        <v>138.0</v>
      </c>
      <c r="FS35" s="63">
        <v>88.0</v>
      </c>
      <c r="FT35" s="63">
        <v>13.21</v>
      </c>
      <c r="FU35" s="64"/>
      <c r="FV35" s="63">
        <v>138.0</v>
      </c>
      <c r="FW35" s="64"/>
      <c r="FX35" s="64"/>
      <c r="FY35" s="64"/>
      <c r="FZ35" s="89"/>
      <c r="GA35" s="65">
        <v>344.0</v>
      </c>
      <c r="GB35" s="66">
        <v>337.19</v>
      </c>
      <c r="GC35" s="66">
        <v>212.41</v>
      </c>
      <c r="GD35" s="66">
        <v>16.75</v>
      </c>
      <c r="GE35" s="66">
        <v>342.0</v>
      </c>
      <c r="GF35" s="66">
        <v>364.44</v>
      </c>
      <c r="GG35" s="66">
        <v>213.16</v>
      </c>
      <c r="GH35" s="66">
        <v>21.02</v>
      </c>
      <c r="GI35" s="66">
        <v>342.0</v>
      </c>
      <c r="GJ35" s="66">
        <v>226.11</v>
      </c>
      <c r="GK35" s="66">
        <v>-131.08</v>
      </c>
      <c r="GL35" s="66">
        <v>-8.38</v>
      </c>
      <c r="GM35" s="66">
        <v>342.0</v>
      </c>
      <c r="GN35" s="66">
        <v>207.35</v>
      </c>
      <c r="GO35" s="66">
        <v>-130.83</v>
      </c>
      <c r="GP35" s="66">
        <v>-15.16</v>
      </c>
      <c r="GQ35" s="66">
        <v>342.0</v>
      </c>
      <c r="GR35" s="66">
        <v>129.83</v>
      </c>
      <c r="GS35" s="66">
        <v>-81.58</v>
      </c>
      <c r="GT35" s="66">
        <v>-6.7</v>
      </c>
      <c r="GU35" s="66">
        <v>342.0</v>
      </c>
      <c r="GV35" s="66">
        <v>140.39</v>
      </c>
      <c r="GW35" s="66">
        <v>-81.58</v>
      </c>
      <c r="GX35" s="66">
        <v>-7.71</v>
      </c>
      <c r="GY35" s="89"/>
      <c r="GZ35" s="97" t="s">
        <v>91</v>
      </c>
      <c r="HA35" s="97" t="s">
        <v>92</v>
      </c>
      <c r="HB35" s="98">
        <v>320.0</v>
      </c>
      <c r="HC35" s="98">
        <v>16.0</v>
      </c>
      <c r="HD35" s="98">
        <v>6.4</v>
      </c>
      <c r="HE35" s="99">
        <v>8.0</v>
      </c>
      <c r="HF35" s="99">
        <v>53.0</v>
      </c>
      <c r="HG35" s="99">
        <v>50.0</v>
      </c>
      <c r="HH35" s="97" t="s">
        <v>91</v>
      </c>
      <c r="HI35" s="97" t="s">
        <v>92</v>
      </c>
      <c r="HJ35" s="98">
        <v>61.0</v>
      </c>
      <c r="HK35" s="98">
        <v>3.05</v>
      </c>
      <c r="HL35" s="98">
        <v>1.22</v>
      </c>
      <c r="HM35" s="99">
        <v>5.0</v>
      </c>
      <c r="HN35" s="99">
        <v>60.0</v>
      </c>
      <c r="HO35" s="99">
        <v>58.0</v>
      </c>
      <c r="HP35" s="97" t="s">
        <v>91</v>
      </c>
      <c r="HQ35" s="97" t="s">
        <v>92</v>
      </c>
      <c r="HR35" s="98">
        <v>205.0</v>
      </c>
      <c r="HS35" s="98">
        <v>10.25</v>
      </c>
      <c r="HT35" s="98">
        <v>5.125</v>
      </c>
      <c r="HU35" s="99">
        <v>7.0</v>
      </c>
      <c r="HV35" s="99">
        <v>51.0</v>
      </c>
      <c r="HW35" s="99">
        <v>51.0</v>
      </c>
      <c r="HX35" s="89"/>
      <c r="HY35" s="72">
        <v>136.0</v>
      </c>
      <c r="HZ35" s="72">
        <v>33.0</v>
      </c>
      <c r="IA35" s="72">
        <v>144.0</v>
      </c>
      <c r="IB35" s="72">
        <v>7.2</v>
      </c>
      <c r="IC35" s="73"/>
      <c r="ID35" s="72">
        <v>2.0</v>
      </c>
      <c r="IE35" s="72">
        <v>64.0</v>
      </c>
      <c r="IF35" s="72">
        <v>44.0</v>
      </c>
      <c r="IG35" s="89"/>
      <c r="IH35" s="74">
        <v>138.0</v>
      </c>
      <c r="II35" s="74">
        <v>33.6</v>
      </c>
      <c r="IJ35" s="74">
        <v>128.0</v>
      </c>
      <c r="IK35" s="74">
        <v>6.3</v>
      </c>
      <c r="IL35" s="74">
        <v>7.0</v>
      </c>
      <c r="IM35" s="74">
        <v>6.0</v>
      </c>
      <c r="IN35" s="74">
        <v>45.0</v>
      </c>
      <c r="IO35" s="74">
        <v>43.0</v>
      </c>
      <c r="IP35" s="74">
        <v>138.0</v>
      </c>
      <c r="IQ35" s="74">
        <v>34.0</v>
      </c>
      <c r="IR35" s="74">
        <v>58.0</v>
      </c>
      <c r="IS35" s="74">
        <v>3.2</v>
      </c>
      <c r="IT35" s="74">
        <v>3.4</v>
      </c>
      <c r="IU35" s="74">
        <v>12.0</v>
      </c>
      <c r="IV35" s="74">
        <v>44.0</v>
      </c>
      <c r="IW35" s="74">
        <v>43.0</v>
      </c>
      <c r="IX35" s="89"/>
      <c r="IY35" s="76">
        <v>140.78</v>
      </c>
      <c r="IZ35" s="76">
        <v>35.5</v>
      </c>
      <c r="JA35" s="76">
        <v>240.42</v>
      </c>
      <c r="JB35" s="76">
        <v>12.02</v>
      </c>
      <c r="JC35" s="76">
        <v>3.92</v>
      </c>
      <c r="JD35" s="76">
        <v>3.0</v>
      </c>
      <c r="JE35" s="76">
        <v>69.78</v>
      </c>
      <c r="JF35" s="76">
        <v>50.47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139.0</v>
      </c>
      <c r="JQ35" s="78">
        <v>33.0</v>
      </c>
      <c r="JR35" s="78">
        <v>0.0</v>
      </c>
      <c r="JS35" s="78">
        <v>0.0</v>
      </c>
      <c r="JT35" s="78">
        <v>0.0</v>
      </c>
      <c r="JU35" s="78">
        <v>2.0</v>
      </c>
      <c r="JV35" s="78">
        <v>41.0</v>
      </c>
      <c r="JW35" s="78">
        <v>41.0</v>
      </c>
      <c r="JX35" s="78">
        <v>139.0</v>
      </c>
      <c r="JY35" s="78">
        <v>34.9</v>
      </c>
      <c r="JZ35" s="78">
        <v>60.0</v>
      </c>
      <c r="KA35" s="78">
        <v>2.7</v>
      </c>
      <c r="KB35" s="78">
        <v>1.1</v>
      </c>
      <c r="KC35" s="78">
        <v>2.0</v>
      </c>
      <c r="KD35" s="78">
        <v>48.0</v>
      </c>
      <c r="KE35" s="78">
        <v>48.0</v>
      </c>
      <c r="KF35" s="89"/>
      <c r="KG35" s="79">
        <v>138.0</v>
      </c>
      <c r="KH35" s="79">
        <v>34.0</v>
      </c>
      <c r="KI35" s="79">
        <v>51.0</v>
      </c>
      <c r="KJ35" s="79">
        <v>2.9</v>
      </c>
      <c r="KK35" s="80"/>
      <c r="KL35" s="79">
        <v>1.0</v>
      </c>
      <c r="KM35" s="79">
        <v>48.0</v>
      </c>
      <c r="KN35" s="79">
        <v>48.0</v>
      </c>
      <c r="KO35" s="79">
        <v>138.0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48.0</v>
      </c>
      <c r="KV35" s="79">
        <v>46.0</v>
      </c>
      <c r="KW35" s="89"/>
      <c r="KX35" s="81">
        <v>134.0</v>
      </c>
      <c r="KY35" s="81">
        <v>33.0</v>
      </c>
      <c r="KZ35" s="81">
        <v>186.0</v>
      </c>
      <c r="LA35" s="81">
        <v>9.1</v>
      </c>
      <c r="LB35" s="81">
        <v>3.0</v>
      </c>
      <c r="LC35" s="81">
        <v>3.0</v>
      </c>
      <c r="LD35" s="81">
        <v>51.0</v>
      </c>
      <c r="LE35" s="81">
        <v>52.0</v>
      </c>
      <c r="LF35" s="81">
        <v>134.0</v>
      </c>
      <c r="LG35" s="81">
        <v>33.0</v>
      </c>
      <c r="LH35" s="81">
        <v>286.0</v>
      </c>
      <c r="LI35" s="81">
        <v>14.0</v>
      </c>
      <c r="LJ35" s="81">
        <v>5.0</v>
      </c>
      <c r="LK35" s="81">
        <v>5.0</v>
      </c>
      <c r="LL35" s="81">
        <v>52.0</v>
      </c>
      <c r="LM35" s="81">
        <v>50.0</v>
      </c>
      <c r="LN35" s="89"/>
      <c r="LO35" s="82">
        <v>343.0</v>
      </c>
      <c r="LP35" s="82">
        <v>226.0</v>
      </c>
      <c r="LQ35" s="82">
        <v>120.0</v>
      </c>
      <c r="LR35" s="82">
        <v>72.0</v>
      </c>
      <c r="LS35" s="82">
        <v>334.0</v>
      </c>
      <c r="LT35" s="83">
        <v>55.0</v>
      </c>
      <c r="LU35" s="83">
        <v>6.2</v>
      </c>
      <c r="LV35" s="83">
        <v>141.0</v>
      </c>
      <c r="LW35" s="83">
        <v>104.0</v>
      </c>
      <c r="LX35" s="83">
        <v>53.0</v>
      </c>
      <c r="LY35" s="83">
        <v>51.0</v>
      </c>
      <c r="LZ35" s="83">
        <v>10.0</v>
      </c>
      <c r="MA35" s="83">
        <v>65.0</v>
      </c>
      <c r="MB35" s="83">
        <v>12.4</v>
      </c>
      <c r="MC35" s="83">
        <v>139.0</v>
      </c>
      <c r="MD35" s="83">
        <v>124.0</v>
      </c>
      <c r="ME35" s="83">
        <v>56.0</v>
      </c>
      <c r="MF35" s="83">
        <v>51.0</v>
      </c>
      <c r="MG35" s="83">
        <v>8.0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3">
        <v>47.0</v>
      </c>
      <c r="MM35" s="83">
        <v>42.0</v>
      </c>
      <c r="MN35" s="83">
        <v>5.0</v>
      </c>
      <c r="MO35" s="86"/>
      <c r="MP35" s="87"/>
      <c r="MQ35" s="87"/>
      <c r="MR35" s="87"/>
      <c r="MS35" s="87"/>
      <c r="MT35" s="83">
        <v>5.3</v>
      </c>
      <c r="MU35" s="83">
        <v>2.0</v>
      </c>
      <c r="MV35" s="83">
        <v>93.0</v>
      </c>
      <c r="MW35" s="83">
        <v>36.0</v>
      </c>
      <c r="MX35" s="83">
        <v>34.0</v>
      </c>
      <c r="MY35" s="88" t="s">
        <v>96</v>
      </c>
      <c r="MZ35" s="83">
        <v>5.0</v>
      </c>
      <c r="NA35" s="87"/>
      <c r="NB35" s="83">
        <v>21.0</v>
      </c>
      <c r="NC35" s="83">
        <v>6.8</v>
      </c>
      <c r="ND35" s="83">
        <v>379.0</v>
      </c>
      <c r="NE35" s="83">
        <v>35.0</v>
      </c>
      <c r="NF35" s="83">
        <v>45.0</v>
      </c>
      <c r="NG35" s="83">
        <v>45.0</v>
      </c>
      <c r="NH35" s="83">
        <v>6.0</v>
      </c>
      <c r="NI35" s="88"/>
      <c r="NJ35" s="88" t="s">
        <v>95</v>
      </c>
      <c r="NK35" s="88" t="s">
        <v>95</v>
      </c>
      <c r="NL35" s="88" t="s">
        <v>95</v>
      </c>
      <c r="NM35" s="88" t="s">
        <v>95</v>
      </c>
      <c r="NN35" s="83">
        <v>48.0</v>
      </c>
      <c r="NO35" s="83">
        <v>46.0</v>
      </c>
      <c r="NP35" s="83">
        <v>4.0</v>
      </c>
    </row>
    <row r="36" ht="14.25" customHeight="1">
      <c r="A36" s="49">
        <v>0.958333333333334</v>
      </c>
      <c r="B36" s="50"/>
      <c r="C36" s="51">
        <v>50.27</v>
      </c>
      <c r="D36" s="52">
        <v>340.0</v>
      </c>
      <c r="E36" s="53">
        <v>135.0</v>
      </c>
      <c r="F36" s="53">
        <v>57.0</v>
      </c>
      <c r="G36" s="53">
        <v>12.2</v>
      </c>
      <c r="H36" s="54"/>
      <c r="I36" s="53">
        <v>6.0</v>
      </c>
      <c r="J36" s="53">
        <v>48.0</v>
      </c>
      <c r="K36" s="53">
        <v>47.0</v>
      </c>
      <c r="L36" s="53">
        <v>139.0</v>
      </c>
      <c r="M36" s="53">
        <v>124.0</v>
      </c>
      <c r="N36" s="55">
        <v>30.6</v>
      </c>
      <c r="O36" s="54"/>
      <c r="P36" s="53">
        <v>6.0</v>
      </c>
      <c r="Q36" s="53">
        <v>56.0</v>
      </c>
      <c r="R36" s="53">
        <v>49.0</v>
      </c>
      <c r="S36" s="55">
        <v>343.9</v>
      </c>
      <c r="T36" s="53">
        <v>223.5</v>
      </c>
      <c r="U36" s="55">
        <v>133.1</v>
      </c>
      <c r="V36" s="54"/>
      <c r="W36" s="55">
        <v>377.1</v>
      </c>
      <c r="X36" s="55">
        <v>163.7</v>
      </c>
      <c r="Y36" s="53">
        <v>94.9</v>
      </c>
      <c r="Z36" s="54"/>
      <c r="AA36" s="55">
        <v>344.4</v>
      </c>
      <c r="AB36" s="53">
        <v>357.8</v>
      </c>
      <c r="AC36" s="53">
        <v>236.1</v>
      </c>
      <c r="AD36" s="54"/>
      <c r="AE36" s="53">
        <v>344.1</v>
      </c>
      <c r="AF36" s="55">
        <v>403.7</v>
      </c>
      <c r="AG36" s="55">
        <v>215.5</v>
      </c>
      <c r="AH36" s="54"/>
      <c r="AI36" s="53">
        <v>350.1</v>
      </c>
      <c r="AJ36" s="55">
        <v>334.8</v>
      </c>
      <c r="AK36" s="55">
        <v>210.7</v>
      </c>
      <c r="AL36" s="54"/>
      <c r="AM36" s="53">
        <v>342.6</v>
      </c>
      <c r="AN36" s="55">
        <v>359.2</v>
      </c>
      <c r="AO36" s="55">
        <v>200.7</v>
      </c>
      <c r="AP36" s="54"/>
      <c r="AQ36" s="54">
        <f t="shared" ref="AQ36:AS36" si="46">E36</f>
        <v>135</v>
      </c>
      <c r="AR36" s="54">
        <f t="shared" si="46"/>
        <v>57</v>
      </c>
      <c r="AS36" s="56">
        <f t="shared" si="46"/>
        <v>12.2</v>
      </c>
      <c r="AT36" s="54"/>
      <c r="AU36" s="54">
        <f t="shared" ref="AU36:AW36" si="47">L36</f>
        <v>139</v>
      </c>
      <c r="AV36" s="54">
        <f t="shared" si="47"/>
        <v>124</v>
      </c>
      <c r="AW36" s="56">
        <f t="shared" si="47"/>
        <v>30.6</v>
      </c>
      <c r="AX36" s="54"/>
      <c r="AY36" s="54">
        <f t="shared" si="5"/>
        <v>135</v>
      </c>
      <c r="AZ36" s="54"/>
      <c r="BA36" s="54"/>
      <c r="BB36" s="54"/>
      <c r="BC36" s="89"/>
      <c r="BD36" s="54"/>
      <c r="BE36" s="53">
        <v>32.0</v>
      </c>
      <c r="BF36" s="53">
        <v>374.0</v>
      </c>
      <c r="BG36" s="53">
        <v>6.3</v>
      </c>
      <c r="BH36" s="54"/>
      <c r="BI36" s="53">
        <v>22.0</v>
      </c>
      <c r="BJ36" s="53">
        <v>85.0</v>
      </c>
      <c r="BK36" s="53">
        <v>55.0</v>
      </c>
      <c r="BL36" s="89"/>
      <c r="BM36" s="58">
        <v>344.0</v>
      </c>
      <c r="BN36" s="58">
        <v>146.0</v>
      </c>
      <c r="BO36" s="58">
        <v>324.0</v>
      </c>
      <c r="BP36" s="58">
        <v>16.2</v>
      </c>
      <c r="BQ36" s="59"/>
      <c r="BR36" s="58">
        <v>6.0</v>
      </c>
      <c r="BS36" s="58">
        <v>64.0</v>
      </c>
      <c r="BT36" s="58">
        <v>62.0</v>
      </c>
      <c r="BU36" s="58">
        <v>344.0</v>
      </c>
      <c r="BV36" s="58">
        <v>354.0</v>
      </c>
      <c r="BW36" s="58">
        <v>204.0</v>
      </c>
      <c r="BX36" s="58">
        <v>26.0</v>
      </c>
      <c r="BY36" s="58">
        <v>337.0</v>
      </c>
      <c r="BZ36" s="58">
        <v>370.0</v>
      </c>
      <c r="CA36" s="58">
        <v>205.0</v>
      </c>
      <c r="CB36" s="58">
        <v>24.0</v>
      </c>
      <c r="CC36" s="58">
        <v>344.0</v>
      </c>
      <c r="CD36" s="58">
        <v>254.0</v>
      </c>
      <c r="CE36" s="58">
        <v>144.0</v>
      </c>
      <c r="CF36" s="58">
        <v>6.0</v>
      </c>
      <c r="CG36" s="58">
        <v>337.0</v>
      </c>
      <c r="CH36" s="58">
        <v>261.0</v>
      </c>
      <c r="CI36" s="58">
        <v>144.0</v>
      </c>
      <c r="CJ36" s="58">
        <v>7.0</v>
      </c>
      <c r="CK36" s="58">
        <v>350.0</v>
      </c>
      <c r="CL36" s="58">
        <v>155.0</v>
      </c>
      <c r="CM36" s="58">
        <v>104.0</v>
      </c>
      <c r="CN36" s="58">
        <v>2.0</v>
      </c>
      <c r="CO36" s="58">
        <v>334.0</v>
      </c>
      <c r="CP36" s="58">
        <v>322.0</v>
      </c>
      <c r="CQ36" s="58">
        <v>159.0</v>
      </c>
      <c r="CR36" s="58">
        <v>7.0</v>
      </c>
      <c r="CS36" s="58">
        <v>337.0</v>
      </c>
      <c r="CT36" s="58">
        <v>313.0</v>
      </c>
      <c r="CU36" s="58">
        <v>189.0</v>
      </c>
      <c r="CV36" s="58">
        <v>99.0</v>
      </c>
      <c r="CW36" s="58">
        <v>341.0</v>
      </c>
      <c r="CX36" s="58">
        <v>169.0</v>
      </c>
      <c r="CY36" s="58">
        <v>76.0</v>
      </c>
      <c r="CZ36" s="58">
        <v>51.0</v>
      </c>
      <c r="DA36" s="58">
        <v>326.0</v>
      </c>
      <c r="DB36" s="58">
        <v>176.0</v>
      </c>
      <c r="DC36" s="58">
        <v>79.0</v>
      </c>
      <c r="DD36" s="58">
        <v>55.0</v>
      </c>
      <c r="DE36" s="58">
        <v>146.0</v>
      </c>
      <c r="DF36" s="58">
        <v>35.0</v>
      </c>
      <c r="DG36" s="58">
        <v>324.0</v>
      </c>
      <c r="DH36" s="58">
        <v>16.2</v>
      </c>
      <c r="DI36" s="59"/>
      <c r="DJ36" s="58">
        <v>7.0</v>
      </c>
      <c r="DK36" s="58">
        <v>57.0</v>
      </c>
      <c r="DL36" s="58">
        <v>51.0</v>
      </c>
      <c r="DM36" s="89"/>
      <c r="DN36" s="61">
        <v>342.0</v>
      </c>
      <c r="DO36" s="61">
        <v>141.0</v>
      </c>
      <c r="DP36" s="61">
        <v>37.3</v>
      </c>
      <c r="DQ36" s="61">
        <v>21.28</v>
      </c>
      <c r="DR36" s="61">
        <v>4.86</v>
      </c>
      <c r="DS36" s="61">
        <v>8.0</v>
      </c>
      <c r="DT36" s="61">
        <v>38.0</v>
      </c>
      <c r="DU36" s="61">
        <v>46.7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70.0</v>
      </c>
      <c r="EH36" s="63">
        <v>2.9</v>
      </c>
      <c r="EI36" s="64"/>
      <c r="EJ36" s="63">
        <v>9.0</v>
      </c>
      <c r="EK36" s="63">
        <v>47.0</v>
      </c>
      <c r="EL36" s="63">
        <v>50.0</v>
      </c>
      <c r="EM36" s="63">
        <v>137.0</v>
      </c>
      <c r="EN36" s="63">
        <v>119.0</v>
      </c>
      <c r="EO36" s="63">
        <v>5.1</v>
      </c>
      <c r="EP36" s="64"/>
      <c r="EQ36" s="63">
        <v>9.0</v>
      </c>
      <c r="ER36" s="63">
        <v>48.0</v>
      </c>
      <c r="ES36" s="63">
        <v>51.0</v>
      </c>
      <c r="ET36" s="63">
        <v>342.0</v>
      </c>
      <c r="EU36" s="63">
        <v>238.0</v>
      </c>
      <c r="EV36" s="63">
        <v>139.9</v>
      </c>
      <c r="EW36" s="63">
        <v>-10.0</v>
      </c>
      <c r="EX36" s="63">
        <v>342.0</v>
      </c>
      <c r="EY36" s="63">
        <v>0.0</v>
      </c>
      <c r="EZ36" s="63">
        <v>0.0</v>
      </c>
      <c r="FA36" s="63">
        <v>0.0</v>
      </c>
      <c r="FB36" s="63">
        <v>340.0</v>
      </c>
      <c r="FC36" s="63">
        <v>235.0</v>
      </c>
      <c r="FD36" s="63">
        <v>137.5</v>
      </c>
      <c r="FE36" s="63">
        <v>-8.8</v>
      </c>
      <c r="FF36" s="63">
        <v>342.0</v>
      </c>
      <c r="FG36" s="63">
        <v>0.0</v>
      </c>
      <c r="FH36" s="63">
        <v>0.0</v>
      </c>
      <c r="FI36" s="63">
        <v>0.0</v>
      </c>
      <c r="FJ36" s="63">
        <v>341.0</v>
      </c>
      <c r="FK36" s="63">
        <v>224.0</v>
      </c>
      <c r="FL36" s="63">
        <v>129.5</v>
      </c>
      <c r="FM36" s="64"/>
      <c r="FN36" s="63">
        <v>342.0</v>
      </c>
      <c r="FO36" s="63">
        <v>204.0</v>
      </c>
      <c r="FP36" s="63">
        <v>130.0</v>
      </c>
      <c r="FQ36" s="63">
        <v>0.1</v>
      </c>
      <c r="FR36" s="63">
        <v>137.0</v>
      </c>
      <c r="FS36" s="63">
        <v>96.0</v>
      </c>
      <c r="FT36" s="63">
        <v>14.81</v>
      </c>
      <c r="FU36" s="64"/>
      <c r="FV36" s="63">
        <v>137.0</v>
      </c>
      <c r="FW36" s="64"/>
      <c r="FX36" s="64"/>
      <c r="FY36" s="64"/>
      <c r="FZ36" s="89"/>
      <c r="GA36" s="65">
        <v>343.0</v>
      </c>
      <c r="GB36" s="66">
        <v>322.39</v>
      </c>
      <c r="GC36" s="66">
        <v>201.86</v>
      </c>
      <c r="GD36" s="66">
        <v>13.23</v>
      </c>
      <c r="GE36" s="66">
        <v>343.0</v>
      </c>
      <c r="GF36" s="66">
        <v>342.9</v>
      </c>
      <c r="GG36" s="66">
        <v>200.77</v>
      </c>
      <c r="GH36" s="66">
        <v>17.17</v>
      </c>
      <c r="GI36" s="66">
        <v>342.0</v>
      </c>
      <c r="GJ36" s="66">
        <v>220.69</v>
      </c>
      <c r="GK36" s="66">
        <v>-128.23</v>
      </c>
      <c r="GL36" s="66">
        <v>-6.87</v>
      </c>
      <c r="GM36" s="66">
        <v>342.0</v>
      </c>
      <c r="GN36" s="66">
        <v>202.23</v>
      </c>
      <c r="GO36" s="66">
        <v>-128.48</v>
      </c>
      <c r="GP36" s="66">
        <v>-13.9</v>
      </c>
      <c r="GQ36" s="66">
        <v>343.0</v>
      </c>
      <c r="GR36" s="66">
        <v>115.18</v>
      </c>
      <c r="GS36" s="66">
        <v>-73.12</v>
      </c>
      <c r="GT36" s="66">
        <v>-4.19</v>
      </c>
      <c r="GU36" s="66">
        <v>342.0</v>
      </c>
      <c r="GV36" s="66">
        <v>125.58</v>
      </c>
      <c r="GW36" s="66">
        <v>-73.79</v>
      </c>
      <c r="GX36" s="66">
        <v>-5.53</v>
      </c>
      <c r="GY36" s="89"/>
      <c r="GZ36" s="97" t="s">
        <v>91</v>
      </c>
      <c r="HA36" s="97" t="s">
        <v>92</v>
      </c>
      <c r="HB36" s="98">
        <v>296.0</v>
      </c>
      <c r="HC36" s="98">
        <v>14.8</v>
      </c>
      <c r="HD36" s="98">
        <v>5.92</v>
      </c>
      <c r="HE36" s="99">
        <v>8.0</v>
      </c>
      <c r="HF36" s="99">
        <v>54.0</v>
      </c>
      <c r="HG36" s="99">
        <v>50.0</v>
      </c>
      <c r="HH36" s="97" t="s">
        <v>91</v>
      </c>
      <c r="HI36" s="97" t="s">
        <v>92</v>
      </c>
      <c r="HJ36" s="98">
        <v>57.0</v>
      </c>
      <c r="HK36" s="98">
        <v>2.85</v>
      </c>
      <c r="HL36" s="98">
        <v>1.14</v>
      </c>
      <c r="HM36" s="99">
        <v>5.0</v>
      </c>
      <c r="HN36" s="99">
        <v>58.0</v>
      </c>
      <c r="HO36" s="99">
        <v>58.0</v>
      </c>
      <c r="HP36" s="97" t="s">
        <v>91</v>
      </c>
      <c r="HQ36" s="97" t="s">
        <v>92</v>
      </c>
      <c r="HR36" s="98">
        <v>189.0</v>
      </c>
      <c r="HS36" s="98">
        <v>9.45</v>
      </c>
      <c r="HT36" s="98">
        <v>4.725</v>
      </c>
      <c r="HU36" s="99">
        <v>7.0</v>
      </c>
      <c r="HV36" s="99">
        <v>50.0</v>
      </c>
      <c r="HW36" s="99">
        <v>50.0</v>
      </c>
      <c r="HX36" s="89"/>
      <c r="HY36" s="72">
        <v>136.0</v>
      </c>
      <c r="HZ36" s="72">
        <v>33.0</v>
      </c>
      <c r="IA36" s="72">
        <v>130.0</v>
      </c>
      <c r="IB36" s="72">
        <v>6.5</v>
      </c>
      <c r="IC36" s="73"/>
      <c r="ID36" s="72">
        <v>2.0</v>
      </c>
      <c r="IE36" s="72">
        <v>64.0</v>
      </c>
      <c r="IF36" s="72">
        <v>44.0</v>
      </c>
      <c r="IG36" s="89"/>
      <c r="IH36" s="74">
        <v>137.0</v>
      </c>
      <c r="II36" s="74">
        <v>33.4</v>
      </c>
      <c r="IJ36" s="74">
        <v>109.0</v>
      </c>
      <c r="IK36" s="74">
        <v>5.5</v>
      </c>
      <c r="IL36" s="74">
        <v>6.1</v>
      </c>
      <c r="IM36" s="74">
        <v>6.0</v>
      </c>
      <c r="IN36" s="74">
        <v>45.0</v>
      </c>
      <c r="IO36" s="74">
        <v>43.0</v>
      </c>
      <c r="IP36" s="74">
        <v>137.0</v>
      </c>
      <c r="IQ36" s="74">
        <v>33.9</v>
      </c>
      <c r="IR36" s="74">
        <v>83.0</v>
      </c>
      <c r="IS36" s="74">
        <v>4.4</v>
      </c>
      <c r="IT36" s="74">
        <v>4.8</v>
      </c>
      <c r="IU36" s="74">
        <v>12.0</v>
      </c>
      <c r="IV36" s="74">
        <v>44.0</v>
      </c>
      <c r="IW36" s="74">
        <v>43.0</v>
      </c>
      <c r="IX36" s="89"/>
      <c r="IY36" s="76">
        <v>140.38</v>
      </c>
      <c r="IZ36" s="76">
        <v>35.2</v>
      </c>
      <c r="JA36" s="76">
        <v>307.08</v>
      </c>
      <c r="JB36" s="76">
        <v>15.36</v>
      </c>
      <c r="JC36" s="76">
        <v>3.82</v>
      </c>
      <c r="JD36" s="76">
        <v>3.0</v>
      </c>
      <c r="JE36" s="76">
        <v>50.48</v>
      </c>
      <c r="JF36" s="76">
        <v>48.35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138.0</v>
      </c>
      <c r="JQ36" s="78">
        <v>32.5</v>
      </c>
      <c r="JR36" s="78">
        <v>0.0</v>
      </c>
      <c r="JS36" s="78">
        <v>0.0</v>
      </c>
      <c r="JT36" s="78">
        <v>0.0</v>
      </c>
      <c r="JU36" s="78">
        <v>2.0</v>
      </c>
      <c r="JV36" s="78">
        <v>40.0</v>
      </c>
      <c r="JW36" s="78">
        <v>40.0</v>
      </c>
      <c r="JX36" s="78">
        <v>138.0</v>
      </c>
      <c r="JY36" s="78">
        <v>34.4</v>
      </c>
      <c r="JZ36" s="78">
        <v>107.0</v>
      </c>
      <c r="KA36" s="78">
        <v>5.8</v>
      </c>
      <c r="KB36" s="78">
        <v>2.2</v>
      </c>
      <c r="KC36" s="78">
        <v>2.0</v>
      </c>
      <c r="KD36" s="78">
        <v>47.0</v>
      </c>
      <c r="KE36" s="78">
        <v>47.0</v>
      </c>
      <c r="KF36" s="89"/>
      <c r="KG36" s="79">
        <v>138.0</v>
      </c>
      <c r="KH36" s="79">
        <v>34.0</v>
      </c>
      <c r="KI36" s="79">
        <v>49.0</v>
      </c>
      <c r="KJ36" s="79">
        <v>2.7</v>
      </c>
      <c r="KK36" s="80"/>
      <c r="KL36" s="79">
        <v>1.0</v>
      </c>
      <c r="KM36" s="79">
        <v>48.0</v>
      </c>
      <c r="KN36" s="79">
        <v>48.0</v>
      </c>
      <c r="KO36" s="79">
        <v>138.0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48.0</v>
      </c>
      <c r="KV36" s="79">
        <v>46.0</v>
      </c>
      <c r="KW36" s="89"/>
      <c r="KX36" s="81">
        <v>130.0</v>
      </c>
      <c r="KY36" s="81">
        <v>33.0</v>
      </c>
      <c r="KZ36" s="81">
        <v>247.0</v>
      </c>
      <c r="LA36" s="81">
        <v>12.1</v>
      </c>
      <c r="LB36" s="81">
        <v>3.0</v>
      </c>
      <c r="LC36" s="81">
        <v>3.0</v>
      </c>
      <c r="LD36" s="81">
        <v>51.0</v>
      </c>
      <c r="LE36" s="81">
        <v>52.0</v>
      </c>
      <c r="LF36" s="81">
        <v>130.0</v>
      </c>
      <c r="LG36" s="81">
        <v>33.0</v>
      </c>
      <c r="LH36" s="81">
        <v>259.0</v>
      </c>
      <c r="LI36" s="81">
        <v>12.7</v>
      </c>
      <c r="LJ36" s="81">
        <v>5.0</v>
      </c>
      <c r="LK36" s="81">
        <v>5.0</v>
      </c>
      <c r="LL36" s="81">
        <v>52.0</v>
      </c>
      <c r="LM36" s="81">
        <v>50.0</v>
      </c>
      <c r="LN36" s="89"/>
      <c r="LO36" s="82">
        <v>341.0</v>
      </c>
      <c r="LP36" s="82">
        <v>251.0</v>
      </c>
      <c r="LQ36" s="82">
        <v>125.0</v>
      </c>
      <c r="LR36" s="82">
        <v>72.0</v>
      </c>
      <c r="LS36" s="82">
        <v>334.0</v>
      </c>
      <c r="LT36" s="83">
        <v>55.0</v>
      </c>
      <c r="LU36" s="83">
        <v>8.6</v>
      </c>
      <c r="LV36" s="83">
        <v>140.0</v>
      </c>
      <c r="LW36" s="83">
        <v>111.0</v>
      </c>
      <c r="LX36" s="83">
        <v>53.0</v>
      </c>
      <c r="LY36" s="83">
        <v>50.0</v>
      </c>
      <c r="LZ36" s="83">
        <v>10.0</v>
      </c>
      <c r="MA36" s="83">
        <v>70.0</v>
      </c>
      <c r="MB36" s="83">
        <v>12.9</v>
      </c>
      <c r="MC36" s="83">
        <v>138.0</v>
      </c>
      <c r="MD36" s="83">
        <v>140.0</v>
      </c>
      <c r="ME36" s="83">
        <v>58.0</v>
      </c>
      <c r="MF36" s="83">
        <v>51.0</v>
      </c>
      <c r="MG36" s="83">
        <v>8.0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3">
        <v>47.0</v>
      </c>
      <c r="MM36" s="83">
        <v>42.0</v>
      </c>
      <c r="MN36" s="83">
        <v>5.0</v>
      </c>
      <c r="MO36" s="86"/>
      <c r="MP36" s="87"/>
      <c r="MQ36" s="87"/>
      <c r="MR36" s="87"/>
      <c r="MS36" s="87"/>
      <c r="MT36" s="83">
        <v>7.0</v>
      </c>
      <c r="MU36" s="83">
        <v>2.0</v>
      </c>
      <c r="MV36" s="83">
        <v>126.0</v>
      </c>
      <c r="MW36" s="83">
        <v>36.0</v>
      </c>
      <c r="MX36" s="83">
        <v>32.0</v>
      </c>
      <c r="MY36" s="88" t="s">
        <v>96</v>
      </c>
      <c r="MZ36" s="83">
        <v>5.0</v>
      </c>
      <c r="NA36" s="87"/>
      <c r="NB36" s="83">
        <v>15.5</v>
      </c>
      <c r="NC36" s="83">
        <v>4.7</v>
      </c>
      <c r="ND36" s="83">
        <v>279.0</v>
      </c>
      <c r="NE36" s="83">
        <v>35.0</v>
      </c>
      <c r="NF36" s="83">
        <v>45.0</v>
      </c>
      <c r="NG36" s="83">
        <v>44.0</v>
      </c>
      <c r="NH36" s="83">
        <v>6.0</v>
      </c>
      <c r="NI36" s="88"/>
      <c r="NJ36" s="88" t="s">
        <v>95</v>
      </c>
      <c r="NK36" s="88" t="s">
        <v>95</v>
      </c>
      <c r="NL36" s="88" t="s">
        <v>95</v>
      </c>
      <c r="NM36" s="88" t="s">
        <v>95</v>
      </c>
      <c r="NN36" s="83">
        <v>48.0</v>
      </c>
      <c r="NO36" s="83">
        <v>46.0</v>
      </c>
      <c r="NP36" s="83">
        <v>4.0</v>
      </c>
    </row>
    <row r="37" ht="14.25" customHeight="1">
      <c r="A37" s="103" t="s">
        <v>99</v>
      </c>
      <c r="B37" s="104"/>
      <c r="C37" s="51">
        <v>50.21</v>
      </c>
      <c r="D37" s="105">
        <v>340.0</v>
      </c>
      <c r="E37" s="106">
        <v>136.0</v>
      </c>
      <c r="F37" s="53">
        <v>63.0</v>
      </c>
      <c r="G37" s="53">
        <v>13.4</v>
      </c>
      <c r="H37" s="54"/>
      <c r="I37" s="53">
        <v>6.0</v>
      </c>
      <c r="J37" s="53">
        <v>48.0</v>
      </c>
      <c r="K37" s="53">
        <v>47.0</v>
      </c>
      <c r="L37" s="53">
        <v>140.0</v>
      </c>
      <c r="M37" s="53">
        <v>97.0</v>
      </c>
      <c r="N37" s="55">
        <v>24.3</v>
      </c>
      <c r="O37" s="54"/>
      <c r="P37" s="53">
        <v>6.0</v>
      </c>
      <c r="Q37" s="53">
        <v>56.0</v>
      </c>
      <c r="R37" s="53">
        <v>49.0</v>
      </c>
      <c r="S37" s="55">
        <v>343.5</v>
      </c>
      <c r="T37" s="53">
        <v>192.6</v>
      </c>
      <c r="U37" s="55">
        <v>114.3</v>
      </c>
      <c r="V37" s="54"/>
      <c r="W37" s="55">
        <v>376.2</v>
      </c>
      <c r="X37" s="55">
        <v>140.3</v>
      </c>
      <c r="Y37" s="53">
        <v>79.5</v>
      </c>
      <c r="Z37" s="54"/>
      <c r="AA37" s="55">
        <v>344.4</v>
      </c>
      <c r="AB37" s="53">
        <v>350.1</v>
      </c>
      <c r="AC37" s="53">
        <v>229.6</v>
      </c>
      <c r="AD37" s="54"/>
      <c r="AE37" s="53">
        <v>344.1</v>
      </c>
      <c r="AF37" s="55">
        <v>391.2</v>
      </c>
      <c r="AG37" s="55">
        <v>207.6</v>
      </c>
      <c r="AH37" s="54"/>
      <c r="AI37" s="53">
        <v>349.7</v>
      </c>
      <c r="AJ37" s="55">
        <v>307.4</v>
      </c>
      <c r="AK37" s="55">
        <v>192.7</v>
      </c>
      <c r="AL37" s="54"/>
      <c r="AM37" s="53">
        <v>341.9</v>
      </c>
      <c r="AN37" s="55">
        <v>328.2</v>
      </c>
      <c r="AO37" s="55">
        <v>182.9</v>
      </c>
      <c r="AP37" s="54"/>
      <c r="AQ37" s="54">
        <f t="shared" ref="AQ37:AS37" si="48">E37</f>
        <v>136</v>
      </c>
      <c r="AR37" s="54">
        <f t="shared" si="48"/>
        <v>63</v>
      </c>
      <c r="AS37" s="56">
        <f t="shared" si="48"/>
        <v>13.4</v>
      </c>
      <c r="AT37" s="54"/>
      <c r="AU37" s="54">
        <f t="shared" ref="AU37:AW37" si="49">L37</f>
        <v>140</v>
      </c>
      <c r="AV37" s="54">
        <f t="shared" si="49"/>
        <v>97</v>
      </c>
      <c r="AW37" s="56">
        <f t="shared" si="49"/>
        <v>24.3</v>
      </c>
      <c r="AX37" s="54"/>
      <c r="AY37" s="54">
        <f t="shared" si="5"/>
        <v>136</v>
      </c>
      <c r="AZ37" s="54"/>
      <c r="BA37" s="54"/>
      <c r="BB37" s="54"/>
      <c r="BC37" s="107"/>
      <c r="BD37" s="54"/>
      <c r="BE37" s="53">
        <v>32.0</v>
      </c>
      <c r="BF37" s="53">
        <v>354.0</v>
      </c>
      <c r="BG37" s="53">
        <v>5.9</v>
      </c>
      <c r="BH37" s="54"/>
      <c r="BI37" s="53">
        <v>22.0</v>
      </c>
      <c r="BJ37" s="53">
        <v>85.0</v>
      </c>
      <c r="BK37" s="53">
        <v>55.0</v>
      </c>
      <c r="BL37" s="107"/>
      <c r="BM37" s="58">
        <v>344.0</v>
      </c>
      <c r="BN37" s="58">
        <v>146.0</v>
      </c>
      <c r="BO37" s="58">
        <v>316.0</v>
      </c>
      <c r="BP37" s="58">
        <v>15.8</v>
      </c>
      <c r="BQ37" s="59"/>
      <c r="BR37" s="58">
        <v>6.0</v>
      </c>
      <c r="BS37" s="58">
        <v>64.0</v>
      </c>
      <c r="BT37" s="58">
        <v>62.0</v>
      </c>
      <c r="BU37" s="58">
        <v>344.0</v>
      </c>
      <c r="BV37" s="58">
        <v>355.0</v>
      </c>
      <c r="BW37" s="58">
        <v>204.0</v>
      </c>
      <c r="BX37" s="58">
        <v>31.0</v>
      </c>
      <c r="BY37" s="58">
        <v>337.0</v>
      </c>
      <c r="BZ37" s="58">
        <v>371.0</v>
      </c>
      <c r="CA37" s="58">
        <v>205.0</v>
      </c>
      <c r="CB37" s="58">
        <v>30.0</v>
      </c>
      <c r="CC37" s="58">
        <v>344.0</v>
      </c>
      <c r="CD37" s="58">
        <v>244.0</v>
      </c>
      <c r="CE37" s="58">
        <v>140.0</v>
      </c>
      <c r="CF37" s="58">
        <v>16.0</v>
      </c>
      <c r="CG37" s="58">
        <v>337.0</v>
      </c>
      <c r="CH37" s="58">
        <v>248.0</v>
      </c>
      <c r="CI37" s="58">
        <v>138.0</v>
      </c>
      <c r="CJ37" s="58">
        <v>4.0</v>
      </c>
      <c r="CK37" s="58">
        <v>351.0</v>
      </c>
      <c r="CL37" s="58">
        <v>157.0</v>
      </c>
      <c r="CM37" s="58">
        <v>104.0</v>
      </c>
      <c r="CN37" s="58">
        <v>1.0</v>
      </c>
      <c r="CO37" s="58">
        <v>334.0</v>
      </c>
      <c r="CP37" s="58">
        <v>323.0</v>
      </c>
      <c r="CQ37" s="58">
        <v>160.0</v>
      </c>
      <c r="CR37" s="58">
        <v>8.0</v>
      </c>
      <c r="CS37" s="58">
        <v>338.0</v>
      </c>
      <c r="CT37" s="58">
        <v>310.0</v>
      </c>
      <c r="CU37" s="58">
        <v>189.0</v>
      </c>
      <c r="CV37" s="58">
        <v>97.0</v>
      </c>
      <c r="CW37" s="58">
        <v>339.0</v>
      </c>
      <c r="CX37" s="58">
        <v>172.0</v>
      </c>
      <c r="CY37" s="58">
        <v>72.0</v>
      </c>
      <c r="CZ37" s="58">
        <v>53.0</v>
      </c>
      <c r="DA37" s="58">
        <v>326.0</v>
      </c>
      <c r="DB37" s="58">
        <v>179.0</v>
      </c>
      <c r="DC37" s="58">
        <v>75.0</v>
      </c>
      <c r="DD37" s="58">
        <v>60.0</v>
      </c>
      <c r="DE37" s="58">
        <v>146.0</v>
      </c>
      <c r="DF37" s="58">
        <v>35.0</v>
      </c>
      <c r="DG37" s="58">
        <v>316.0</v>
      </c>
      <c r="DH37" s="58">
        <v>15.8</v>
      </c>
      <c r="DI37" s="59"/>
      <c r="DJ37" s="58">
        <v>7.0</v>
      </c>
      <c r="DK37" s="58">
        <v>57.0</v>
      </c>
      <c r="DL37" s="58">
        <v>51.0</v>
      </c>
      <c r="DM37" s="107"/>
      <c r="DN37" s="61">
        <v>342.0</v>
      </c>
      <c r="DO37" s="61">
        <v>141.0</v>
      </c>
      <c r="DP37" s="61">
        <v>37.29</v>
      </c>
      <c r="DQ37" s="61">
        <v>21.21</v>
      </c>
      <c r="DR37" s="61">
        <v>5.12</v>
      </c>
      <c r="DS37" s="61">
        <v>8.0</v>
      </c>
      <c r="DT37" s="61">
        <v>36.0</v>
      </c>
      <c r="DU37" s="61">
        <v>46.0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341.0</v>
      </c>
      <c r="EF37" s="63">
        <v>137.0</v>
      </c>
      <c r="EG37" s="63">
        <v>69.0</v>
      </c>
      <c r="EH37" s="63">
        <v>2.9</v>
      </c>
      <c r="EI37" s="64"/>
      <c r="EJ37" s="63">
        <v>9.0</v>
      </c>
      <c r="EK37" s="63">
        <v>46.0</v>
      </c>
      <c r="EL37" s="63">
        <v>49.0</v>
      </c>
      <c r="EM37" s="63">
        <v>136.0</v>
      </c>
      <c r="EN37" s="63">
        <v>119.0</v>
      </c>
      <c r="EO37" s="63">
        <v>5.1</v>
      </c>
      <c r="EP37" s="64"/>
      <c r="EQ37" s="63">
        <v>9.0</v>
      </c>
      <c r="ER37" s="63">
        <v>47.0</v>
      </c>
      <c r="ES37" s="63">
        <v>50.0</v>
      </c>
      <c r="ET37" s="63">
        <v>341.0</v>
      </c>
      <c r="EU37" s="63">
        <v>340.0</v>
      </c>
      <c r="EV37" s="63">
        <v>138.7</v>
      </c>
      <c r="EW37" s="63">
        <v>-9.1</v>
      </c>
      <c r="EX37" s="63">
        <v>341.0</v>
      </c>
      <c r="EY37" s="63">
        <v>0.0</v>
      </c>
      <c r="EZ37" s="63">
        <v>0.0</v>
      </c>
      <c r="FA37" s="63">
        <v>0.0</v>
      </c>
      <c r="FB37" s="63">
        <v>339.0</v>
      </c>
      <c r="FC37" s="63">
        <v>236.0</v>
      </c>
      <c r="FD37" s="63">
        <v>137.2</v>
      </c>
      <c r="FE37" s="63">
        <v>-8.8</v>
      </c>
      <c r="FF37" s="63">
        <v>340.0</v>
      </c>
      <c r="FG37" s="63">
        <v>0.0</v>
      </c>
      <c r="FH37" s="63">
        <v>0.0</v>
      </c>
      <c r="FI37" s="63">
        <v>0.0</v>
      </c>
      <c r="FJ37" s="63">
        <v>340.0</v>
      </c>
      <c r="FK37" s="63">
        <v>220.0</v>
      </c>
      <c r="FL37" s="63">
        <v>127.8</v>
      </c>
      <c r="FM37" s="64"/>
      <c r="FN37" s="63">
        <v>341.0</v>
      </c>
      <c r="FO37" s="63">
        <v>201.0</v>
      </c>
      <c r="FP37" s="63">
        <v>128.7</v>
      </c>
      <c r="FQ37" s="63">
        <v>0.7</v>
      </c>
      <c r="FR37" s="63">
        <v>137.0</v>
      </c>
      <c r="FS37" s="63">
        <v>109.0</v>
      </c>
      <c r="FT37" s="63">
        <v>19.3</v>
      </c>
      <c r="FU37" s="64"/>
      <c r="FV37" s="63">
        <v>137.0</v>
      </c>
      <c r="FW37" s="64"/>
      <c r="FX37" s="64"/>
      <c r="FY37" s="64"/>
      <c r="FZ37" s="107"/>
      <c r="GA37" s="65">
        <v>343.0</v>
      </c>
      <c r="GB37" s="66">
        <v>314.77</v>
      </c>
      <c r="GC37" s="66">
        <v>199.59</v>
      </c>
      <c r="GD37" s="66">
        <v>11.39</v>
      </c>
      <c r="GE37" s="66">
        <v>343.0</v>
      </c>
      <c r="GF37" s="66">
        <v>338.36</v>
      </c>
      <c r="GG37" s="66">
        <v>198.92</v>
      </c>
      <c r="GH37" s="66">
        <v>14.74</v>
      </c>
      <c r="GI37" s="66">
        <v>343.0</v>
      </c>
      <c r="GJ37" s="66">
        <v>219.37</v>
      </c>
      <c r="GK37" s="66">
        <v>-127.65</v>
      </c>
      <c r="GL37" s="66">
        <v>-6.2</v>
      </c>
      <c r="GM37" s="66">
        <v>343.0</v>
      </c>
      <c r="GN37" s="66">
        <v>201.64</v>
      </c>
      <c r="GO37" s="66">
        <v>-128.15</v>
      </c>
      <c r="GP37" s="66">
        <v>-13.15</v>
      </c>
      <c r="GQ37" s="66">
        <v>344.0</v>
      </c>
      <c r="GR37" s="66">
        <v>113.42</v>
      </c>
      <c r="GS37" s="66">
        <v>-72.7</v>
      </c>
      <c r="GT37" s="66">
        <v>0.0</v>
      </c>
      <c r="GU37" s="66">
        <v>343.0</v>
      </c>
      <c r="GV37" s="66">
        <v>122.8</v>
      </c>
      <c r="GW37" s="66">
        <v>-70.69</v>
      </c>
      <c r="GX37" s="66">
        <v>0.0</v>
      </c>
      <c r="GY37" s="107"/>
      <c r="GZ37" s="97" t="s">
        <v>91</v>
      </c>
      <c r="HA37" s="97" t="s">
        <v>92</v>
      </c>
      <c r="HB37" s="98">
        <v>251.0</v>
      </c>
      <c r="HC37" s="98">
        <v>12.55</v>
      </c>
      <c r="HD37" s="98">
        <v>5.02</v>
      </c>
      <c r="HE37" s="99">
        <v>8.0</v>
      </c>
      <c r="HF37" s="99">
        <v>54.0</v>
      </c>
      <c r="HG37" s="99">
        <v>50.0</v>
      </c>
      <c r="HH37" s="97" t="s">
        <v>91</v>
      </c>
      <c r="HI37" s="97" t="s">
        <v>92</v>
      </c>
      <c r="HJ37" s="98">
        <v>93.0</v>
      </c>
      <c r="HK37" s="98">
        <v>4.65</v>
      </c>
      <c r="HL37" s="98">
        <v>1.86</v>
      </c>
      <c r="HM37" s="99">
        <v>5.0</v>
      </c>
      <c r="HN37" s="99">
        <v>55.0</v>
      </c>
      <c r="HO37" s="99">
        <v>55.0</v>
      </c>
      <c r="HP37" s="97" t="s">
        <v>91</v>
      </c>
      <c r="HQ37" s="97" t="s">
        <v>92</v>
      </c>
      <c r="HR37" s="98">
        <v>174.0</v>
      </c>
      <c r="HS37" s="98">
        <v>8.7</v>
      </c>
      <c r="HT37" s="98">
        <v>4.35</v>
      </c>
      <c r="HU37" s="99">
        <v>7.0</v>
      </c>
      <c r="HV37" s="99">
        <v>50.0</v>
      </c>
      <c r="HW37" s="99">
        <v>50.0</v>
      </c>
      <c r="HX37" s="107"/>
      <c r="HY37" s="72">
        <v>135.0</v>
      </c>
      <c r="HZ37" s="72">
        <v>33.0</v>
      </c>
      <c r="IA37" s="72">
        <v>164.0</v>
      </c>
      <c r="IB37" s="72">
        <v>8.7</v>
      </c>
      <c r="IC37" s="73"/>
      <c r="ID37" s="72">
        <v>2.0</v>
      </c>
      <c r="IE37" s="72">
        <v>64.0</v>
      </c>
      <c r="IF37" s="72">
        <v>44.0</v>
      </c>
      <c r="IG37" s="107"/>
      <c r="IH37" s="74">
        <v>140.0</v>
      </c>
      <c r="II37" s="74">
        <v>34.8</v>
      </c>
      <c r="IJ37" s="74">
        <v>13.0</v>
      </c>
      <c r="IK37" s="74">
        <v>0.6</v>
      </c>
      <c r="IL37" s="74">
        <v>0.7</v>
      </c>
      <c r="IM37" s="74">
        <v>6.0</v>
      </c>
      <c r="IN37" s="74">
        <v>45.0</v>
      </c>
      <c r="IO37" s="74">
        <v>43.0</v>
      </c>
      <c r="IP37" s="74">
        <v>140.0</v>
      </c>
      <c r="IQ37" s="74">
        <v>35.0</v>
      </c>
      <c r="IR37" s="74">
        <v>74.0</v>
      </c>
      <c r="IS37" s="74">
        <v>4.0</v>
      </c>
      <c r="IT37" s="74">
        <v>4.4</v>
      </c>
      <c r="IU37" s="74">
        <v>12.0</v>
      </c>
      <c r="IV37" s="74">
        <v>44.0</v>
      </c>
      <c r="IW37" s="74">
        <v>43.0</v>
      </c>
      <c r="IX37" s="107"/>
      <c r="IY37" s="76">
        <v>140.3</v>
      </c>
      <c r="IZ37" s="76">
        <v>35.22</v>
      </c>
      <c r="JA37" s="76">
        <v>303.12</v>
      </c>
      <c r="JB37" s="76">
        <v>15.16</v>
      </c>
      <c r="JC37" s="76">
        <v>5.62</v>
      </c>
      <c r="JD37" s="76">
        <v>3.0</v>
      </c>
      <c r="JE37" s="76">
        <v>51.65</v>
      </c>
      <c r="JF37" s="76">
        <v>48.36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138.0</v>
      </c>
      <c r="JQ37" s="78">
        <v>32.5</v>
      </c>
      <c r="JR37" s="78">
        <v>0.0</v>
      </c>
      <c r="JS37" s="78">
        <v>0.0</v>
      </c>
      <c r="JT37" s="78">
        <v>0.0</v>
      </c>
      <c r="JU37" s="78">
        <v>2.0</v>
      </c>
      <c r="JV37" s="78">
        <v>40.0</v>
      </c>
      <c r="JW37" s="78">
        <v>40.0</v>
      </c>
      <c r="JX37" s="78">
        <v>138.0</v>
      </c>
      <c r="JY37" s="78">
        <v>34.4</v>
      </c>
      <c r="JZ37" s="78">
        <v>107.0</v>
      </c>
      <c r="KA37" s="78">
        <v>5.7</v>
      </c>
      <c r="KB37" s="78">
        <v>2.1</v>
      </c>
      <c r="KC37" s="78">
        <v>2.0</v>
      </c>
      <c r="KD37" s="78">
        <v>46.0</v>
      </c>
      <c r="KE37" s="78">
        <v>46.0</v>
      </c>
      <c r="KF37" s="107"/>
      <c r="KG37" s="79">
        <v>137.0</v>
      </c>
      <c r="KH37" s="79">
        <v>33.0</v>
      </c>
      <c r="KI37" s="79">
        <v>86.0</v>
      </c>
      <c r="KJ37" s="79">
        <v>4.9</v>
      </c>
      <c r="KK37" s="80"/>
      <c r="KL37" s="79">
        <v>1.0</v>
      </c>
      <c r="KM37" s="79">
        <v>48.0</v>
      </c>
      <c r="KN37" s="79">
        <v>48.0</v>
      </c>
      <c r="KO37" s="79">
        <v>137.0</v>
      </c>
      <c r="KP37" s="79">
        <v>33.0</v>
      </c>
      <c r="KQ37" s="79" t="s">
        <v>98</v>
      </c>
      <c r="KR37" s="79" t="s">
        <v>98</v>
      </c>
      <c r="KS37" s="80"/>
      <c r="KT37" s="79">
        <v>1.0</v>
      </c>
      <c r="KU37" s="79">
        <v>48.0</v>
      </c>
      <c r="KV37" s="79">
        <v>46.0</v>
      </c>
      <c r="KW37" s="107"/>
      <c r="KX37" s="81">
        <v>125.0</v>
      </c>
      <c r="KY37" s="81">
        <v>32.0</v>
      </c>
      <c r="KZ37" s="81">
        <v>155.0</v>
      </c>
      <c r="LA37" s="81">
        <v>7.6</v>
      </c>
      <c r="LB37" s="81">
        <v>2.5</v>
      </c>
      <c r="LC37" s="81">
        <v>3.0</v>
      </c>
      <c r="LD37" s="81">
        <v>49.0</v>
      </c>
      <c r="LE37" s="81">
        <v>50.0</v>
      </c>
      <c r="LF37" s="81">
        <v>125.0</v>
      </c>
      <c r="LG37" s="81">
        <v>32.0</v>
      </c>
      <c r="LH37" s="81">
        <v>369.0</v>
      </c>
      <c r="LI37" s="81">
        <v>18.1</v>
      </c>
      <c r="LJ37" s="81">
        <v>5.0</v>
      </c>
      <c r="LK37" s="81">
        <v>5.0</v>
      </c>
      <c r="LL37" s="81">
        <v>50.0</v>
      </c>
      <c r="LM37" s="81">
        <v>48.0</v>
      </c>
      <c r="LN37" s="107"/>
      <c r="LO37" s="82">
        <v>338.0</v>
      </c>
      <c r="LP37" s="82">
        <v>281.0</v>
      </c>
      <c r="LQ37" s="82">
        <v>132.0</v>
      </c>
      <c r="LR37" s="82">
        <v>70.0</v>
      </c>
      <c r="LS37" s="82">
        <v>334.0</v>
      </c>
      <c r="LT37" s="83">
        <v>60.0</v>
      </c>
      <c r="LU37" s="83">
        <v>13.9</v>
      </c>
      <c r="LV37" s="83">
        <v>139.0</v>
      </c>
      <c r="LW37" s="83">
        <v>129.0</v>
      </c>
      <c r="LX37" s="83">
        <v>53.0</v>
      </c>
      <c r="LY37" s="83">
        <v>50.0</v>
      </c>
      <c r="LZ37" s="83">
        <v>10.0</v>
      </c>
      <c r="MA37" s="83">
        <v>72.0</v>
      </c>
      <c r="MB37" s="83">
        <v>11.8</v>
      </c>
      <c r="MC37" s="83">
        <v>136.0</v>
      </c>
      <c r="MD37" s="83">
        <v>152.0</v>
      </c>
      <c r="ME37" s="83">
        <v>57.0</v>
      </c>
      <c r="MF37" s="83">
        <v>50.0</v>
      </c>
      <c r="MG37" s="83">
        <v>8.0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3">
        <v>43.0</v>
      </c>
      <c r="MM37" s="83">
        <v>40.0</v>
      </c>
      <c r="MN37" s="83">
        <v>5.0</v>
      </c>
      <c r="MO37" s="86"/>
      <c r="MP37" s="87"/>
      <c r="MQ37" s="87"/>
      <c r="MR37" s="87"/>
      <c r="MS37" s="87"/>
      <c r="MT37" s="83">
        <v>12.0</v>
      </c>
      <c r="MU37" s="83">
        <v>4.0</v>
      </c>
      <c r="MV37" s="83">
        <v>207.0</v>
      </c>
      <c r="MW37" s="83">
        <v>35.0</v>
      </c>
      <c r="MX37" s="83">
        <v>32.0</v>
      </c>
      <c r="MY37" s="88" t="s">
        <v>96</v>
      </c>
      <c r="MZ37" s="83">
        <v>5.0</v>
      </c>
      <c r="NA37" s="87"/>
      <c r="NB37" s="83">
        <v>20.0</v>
      </c>
      <c r="NC37" s="83">
        <v>6.1</v>
      </c>
      <c r="ND37" s="83">
        <v>368.0</v>
      </c>
      <c r="NE37" s="83">
        <v>35.0</v>
      </c>
      <c r="NF37" s="83">
        <v>44.0</v>
      </c>
      <c r="NG37" s="83">
        <v>44.0</v>
      </c>
      <c r="NH37" s="83">
        <v>6.0</v>
      </c>
      <c r="NI37" s="88"/>
      <c r="NJ37" s="88" t="s">
        <v>95</v>
      </c>
      <c r="NK37" s="88" t="s">
        <v>95</v>
      </c>
      <c r="NL37" s="88" t="s">
        <v>95</v>
      </c>
      <c r="NM37" s="88" t="s">
        <v>95</v>
      </c>
      <c r="NN37" s="83">
        <v>48.0</v>
      </c>
      <c r="NO37" s="83">
        <v>46.0</v>
      </c>
      <c r="NP37" s="83">
        <v>4.0</v>
      </c>
    </row>
    <row r="38" ht="14.25" customHeight="1">
      <c r="C38" s="108"/>
      <c r="N38" s="7"/>
      <c r="S38" s="7"/>
      <c r="U38" s="7"/>
      <c r="W38" s="7"/>
      <c r="X38" s="7"/>
      <c r="AA38" s="7"/>
      <c r="AF38" s="7"/>
      <c r="AG38" s="7"/>
      <c r="AJ38" s="7"/>
      <c r="AK38" s="7"/>
      <c r="AN38" s="7"/>
      <c r="AO38" s="7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50">MIN(C14:C37)</f>
        <v>50.07</v>
      </c>
      <c r="D39" s="110">
        <f t="shared" si="50"/>
        <v>335</v>
      </c>
      <c r="E39" s="110">
        <f t="shared" si="50"/>
        <v>133</v>
      </c>
      <c r="F39" s="110">
        <f t="shared" si="50"/>
        <v>39</v>
      </c>
      <c r="G39" s="110">
        <f t="shared" si="50"/>
        <v>8.6</v>
      </c>
      <c r="H39" s="110">
        <f t="shared" si="50"/>
        <v>0</v>
      </c>
      <c r="I39" s="110">
        <f t="shared" si="50"/>
        <v>6</v>
      </c>
      <c r="J39" s="110">
        <f t="shared" si="50"/>
        <v>48</v>
      </c>
      <c r="K39" s="110">
        <f t="shared" si="50"/>
        <v>47</v>
      </c>
      <c r="L39" s="110">
        <f t="shared" si="50"/>
        <v>136</v>
      </c>
      <c r="M39" s="110">
        <f t="shared" si="50"/>
        <v>37</v>
      </c>
      <c r="N39" s="111">
        <f t="shared" si="50"/>
        <v>5.1</v>
      </c>
      <c r="O39" s="110">
        <f t="shared" si="50"/>
        <v>0</v>
      </c>
      <c r="P39" s="110">
        <f t="shared" si="50"/>
        <v>6</v>
      </c>
      <c r="Q39" s="110">
        <f t="shared" si="50"/>
        <v>54</v>
      </c>
      <c r="R39" s="110">
        <f t="shared" si="50"/>
        <v>48</v>
      </c>
      <c r="S39" s="111">
        <f t="shared" si="50"/>
        <v>338.3</v>
      </c>
      <c r="T39" s="110">
        <f t="shared" si="50"/>
        <v>117.5</v>
      </c>
      <c r="U39" s="111"/>
      <c r="V39" s="110">
        <f t="shared" ref="V39:X39" si="51">MIN(V14:V37)</f>
        <v>0</v>
      </c>
      <c r="W39" s="111">
        <f t="shared" si="51"/>
        <v>371.2</v>
      </c>
      <c r="X39" s="111">
        <f t="shared" si="51"/>
        <v>77.3</v>
      </c>
      <c r="Y39" s="110"/>
      <c r="Z39" s="110">
        <f t="shared" ref="Z39:AB39" si="52">MIN(Z14:Z37)</f>
        <v>0</v>
      </c>
      <c r="AA39" s="111">
        <f t="shared" si="52"/>
        <v>342.8</v>
      </c>
      <c r="AB39" s="110">
        <f t="shared" si="52"/>
        <v>295.2</v>
      </c>
      <c r="AC39" s="110"/>
      <c r="AD39" s="110">
        <f t="shared" ref="AD39:AF39" si="53">MIN(AD14:AD37)</f>
        <v>0</v>
      </c>
      <c r="AE39" s="110">
        <f t="shared" si="53"/>
        <v>338.1</v>
      </c>
      <c r="AF39" s="111">
        <f t="shared" si="53"/>
        <v>329.6</v>
      </c>
      <c r="AG39" s="111"/>
      <c r="AH39" s="110">
        <f t="shared" ref="AH39:AJ39" si="54">MIN(AH14:AH37)</f>
        <v>0</v>
      </c>
      <c r="AI39" s="110">
        <f t="shared" si="54"/>
        <v>344.5</v>
      </c>
      <c r="AJ39" s="111">
        <f t="shared" si="54"/>
        <v>279.3</v>
      </c>
      <c r="AK39" s="111"/>
      <c r="AL39" s="110">
        <f t="shared" ref="AL39:AN39" si="55">MIN(AL14:AL37)</f>
        <v>0</v>
      </c>
      <c r="AM39" s="110">
        <f t="shared" si="55"/>
        <v>336.7</v>
      </c>
      <c r="AN39" s="111">
        <f t="shared" si="55"/>
        <v>305.1</v>
      </c>
      <c r="AO39" s="111"/>
      <c r="AP39" s="110">
        <f t="shared" ref="AP39:AR39" si="56">MIN(AP14:AP37)</f>
        <v>0</v>
      </c>
      <c r="AQ39" s="110">
        <f t="shared" si="56"/>
        <v>133</v>
      </c>
      <c r="AR39" s="110">
        <f t="shared" si="56"/>
        <v>39</v>
      </c>
      <c r="AS39" s="110"/>
      <c r="AT39" s="110">
        <f t="shared" ref="AT39:AV39" si="57">MIN(AT14:AT37)</f>
        <v>0</v>
      </c>
      <c r="AU39" s="110">
        <f t="shared" si="57"/>
        <v>136</v>
      </c>
      <c r="AV39" s="110">
        <f t="shared" si="57"/>
        <v>37</v>
      </c>
      <c r="AW39" s="110"/>
      <c r="AX39" s="110">
        <f t="shared" ref="AX39:AY39" si="58">MIN(AX14:AX37)</f>
        <v>0</v>
      </c>
      <c r="AY39" s="110">
        <f t="shared" si="58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59">MIN(BJ14:BJ37)</f>
        <v>85</v>
      </c>
      <c r="BK39" s="110">
        <f t="shared" si="59"/>
        <v>55</v>
      </c>
      <c r="BL39" s="112">
        <f t="shared" si="59"/>
        <v>0</v>
      </c>
      <c r="BM39" s="110">
        <f t="shared" si="59"/>
        <v>343</v>
      </c>
      <c r="BN39" s="110">
        <f t="shared" si="59"/>
        <v>145</v>
      </c>
      <c r="BO39" s="110">
        <f t="shared" si="59"/>
        <v>165</v>
      </c>
      <c r="BP39" s="110">
        <f t="shared" si="59"/>
        <v>8.3</v>
      </c>
      <c r="BQ39" s="110">
        <f t="shared" si="59"/>
        <v>0</v>
      </c>
      <c r="BR39" s="110">
        <f t="shared" si="59"/>
        <v>6</v>
      </c>
      <c r="BS39" s="110">
        <f t="shared" si="59"/>
        <v>56</v>
      </c>
      <c r="BT39" s="110">
        <f t="shared" si="59"/>
        <v>56</v>
      </c>
      <c r="BU39" s="110">
        <f t="shared" si="59"/>
        <v>343</v>
      </c>
      <c r="BV39" s="110">
        <f t="shared" si="59"/>
        <v>279</v>
      </c>
      <c r="BW39" s="110"/>
      <c r="BX39" s="110">
        <f t="shared" ref="BX39:BZ39" si="60">MIN(BX14:BX37)</f>
        <v>10</v>
      </c>
      <c r="BY39" s="110">
        <f t="shared" si="60"/>
        <v>336</v>
      </c>
      <c r="BZ39" s="110">
        <f t="shared" si="60"/>
        <v>296</v>
      </c>
      <c r="CA39" s="110"/>
      <c r="CB39" s="110">
        <f t="shared" ref="CB39:CD39" si="61">MIN(CB14:CB37)</f>
        <v>6</v>
      </c>
      <c r="CC39" s="110">
        <f t="shared" si="61"/>
        <v>343</v>
      </c>
      <c r="CD39" s="110">
        <f t="shared" si="61"/>
        <v>230</v>
      </c>
      <c r="CE39" s="110"/>
      <c r="CF39" s="110">
        <f t="shared" ref="CF39:CH39" si="62">MIN(CF14:CF37)</f>
        <v>2</v>
      </c>
      <c r="CG39" s="110">
        <f t="shared" si="62"/>
        <v>336</v>
      </c>
      <c r="CH39" s="110">
        <f t="shared" si="62"/>
        <v>170</v>
      </c>
      <c r="CI39" s="110"/>
      <c r="CJ39" s="110">
        <f t="shared" ref="CJ39:CL39" si="63">MIN(CJ14:CJ37)</f>
        <v>3</v>
      </c>
      <c r="CK39" s="110">
        <f t="shared" si="63"/>
        <v>349</v>
      </c>
      <c r="CL39" s="110">
        <f t="shared" si="63"/>
        <v>89</v>
      </c>
      <c r="CM39" s="110"/>
      <c r="CN39" s="110">
        <f t="shared" ref="CN39:CP39" si="64">MIN(CN14:CN37)</f>
        <v>1</v>
      </c>
      <c r="CO39" s="110">
        <f t="shared" si="64"/>
        <v>333</v>
      </c>
      <c r="CP39" s="110">
        <f t="shared" si="64"/>
        <v>179</v>
      </c>
      <c r="CQ39" s="110"/>
      <c r="CR39" s="110">
        <f t="shared" ref="CR39:CT39" si="65">MIN(CR14:CR37)</f>
        <v>1</v>
      </c>
      <c r="CS39" s="110">
        <f t="shared" si="65"/>
        <v>336</v>
      </c>
      <c r="CT39" s="110">
        <f t="shared" si="65"/>
        <v>218</v>
      </c>
      <c r="CU39" s="110"/>
      <c r="CV39" s="110">
        <f t="shared" ref="CV39:CX39" si="66">MIN(CV14:CV37)</f>
        <v>78</v>
      </c>
      <c r="CW39" s="110">
        <f t="shared" si="66"/>
        <v>338</v>
      </c>
      <c r="CX39" s="110">
        <f t="shared" si="66"/>
        <v>141</v>
      </c>
      <c r="CY39" s="110"/>
      <c r="CZ39" s="110">
        <f t="shared" ref="CZ39:DB39" si="67">MIN(CZ14:CZ37)</f>
        <v>44</v>
      </c>
      <c r="DA39" s="110">
        <f t="shared" si="67"/>
        <v>325</v>
      </c>
      <c r="DB39" s="110">
        <f t="shared" si="67"/>
        <v>148</v>
      </c>
      <c r="DC39" s="110"/>
      <c r="DD39" s="110">
        <f t="shared" ref="DD39:DE39" si="68">MIN(DD14:DD37)</f>
        <v>46</v>
      </c>
      <c r="DE39" s="110">
        <f t="shared" si="68"/>
        <v>146</v>
      </c>
      <c r="DF39" s="110"/>
      <c r="DG39" s="110">
        <f t="shared" ref="DG39:DH39" si="69">MIN(DG14:DG37)</f>
        <v>165</v>
      </c>
      <c r="DH39" s="110">
        <f t="shared" si="69"/>
        <v>8.3</v>
      </c>
      <c r="DI39" s="110"/>
      <c r="DJ39" s="110">
        <f t="shared" ref="DJ39:DW39" si="70">MIN(DJ14:DJ37)</f>
        <v>7</v>
      </c>
      <c r="DK39" s="110">
        <f t="shared" si="70"/>
        <v>56</v>
      </c>
      <c r="DL39" s="110">
        <f t="shared" si="70"/>
        <v>51</v>
      </c>
      <c r="DM39" s="112">
        <f t="shared" si="70"/>
        <v>0</v>
      </c>
      <c r="DN39" s="110">
        <f t="shared" si="70"/>
        <v>341</v>
      </c>
      <c r="DO39" s="110">
        <f t="shared" si="70"/>
        <v>141</v>
      </c>
      <c r="DP39" s="110">
        <f t="shared" si="70"/>
        <v>26.32</v>
      </c>
      <c r="DQ39" s="110">
        <f t="shared" si="70"/>
        <v>15.23</v>
      </c>
      <c r="DR39" s="110">
        <f t="shared" si="70"/>
        <v>1.97</v>
      </c>
      <c r="DS39" s="110">
        <f t="shared" si="70"/>
        <v>8</v>
      </c>
      <c r="DT39" s="110">
        <f t="shared" si="70"/>
        <v>35</v>
      </c>
      <c r="DU39" s="110">
        <f t="shared" si="70"/>
        <v>40.3</v>
      </c>
      <c r="DV39" s="110">
        <f t="shared" si="70"/>
        <v>0</v>
      </c>
      <c r="DW39" s="110">
        <f t="shared" si="70"/>
        <v>0</v>
      </c>
      <c r="DX39" s="110"/>
      <c r="DY39" s="110">
        <f t="shared" ref="DY39:EA39" si="71">MIN(DY14:DY37)</f>
        <v>0</v>
      </c>
      <c r="DZ39" s="110">
        <f t="shared" si="71"/>
        <v>0</v>
      </c>
      <c r="EA39" s="110">
        <f t="shared" si="71"/>
        <v>0</v>
      </c>
      <c r="EB39" s="110"/>
      <c r="EC39" s="110">
        <f t="shared" ref="EC39:EU39" si="72">MIN(EC14:EC37)</f>
        <v>0</v>
      </c>
      <c r="ED39" s="112">
        <f t="shared" si="72"/>
        <v>0</v>
      </c>
      <c r="EE39" s="110">
        <f t="shared" si="72"/>
        <v>338</v>
      </c>
      <c r="EF39" s="110">
        <f t="shared" si="72"/>
        <v>135</v>
      </c>
      <c r="EG39" s="110">
        <f t="shared" si="72"/>
        <v>52</v>
      </c>
      <c r="EH39" s="110">
        <f t="shared" si="72"/>
        <v>2.2</v>
      </c>
      <c r="EI39" s="110">
        <f t="shared" si="72"/>
        <v>0</v>
      </c>
      <c r="EJ39" s="110">
        <f t="shared" si="72"/>
        <v>9</v>
      </c>
      <c r="EK39" s="110">
        <f t="shared" si="72"/>
        <v>44</v>
      </c>
      <c r="EL39" s="110">
        <f t="shared" si="72"/>
        <v>46</v>
      </c>
      <c r="EM39" s="110">
        <f t="shared" si="72"/>
        <v>136</v>
      </c>
      <c r="EN39" s="110">
        <f t="shared" si="72"/>
        <v>111</v>
      </c>
      <c r="EO39" s="110">
        <f t="shared" si="72"/>
        <v>4.6</v>
      </c>
      <c r="EP39" s="110">
        <f t="shared" si="72"/>
        <v>0</v>
      </c>
      <c r="EQ39" s="110">
        <f t="shared" si="72"/>
        <v>9</v>
      </c>
      <c r="ER39" s="110">
        <f t="shared" si="72"/>
        <v>45</v>
      </c>
      <c r="ES39" s="110">
        <f t="shared" si="72"/>
        <v>46</v>
      </c>
      <c r="ET39" s="110">
        <f t="shared" si="72"/>
        <v>337</v>
      </c>
      <c r="EU39" s="110">
        <f t="shared" si="72"/>
        <v>211</v>
      </c>
      <c r="EV39" s="110"/>
      <c r="EW39" s="110">
        <f t="shared" ref="EW39:EY39" si="73">MIN(EW14:EW37)</f>
        <v>-21.3</v>
      </c>
      <c r="EX39" s="110">
        <f t="shared" si="73"/>
        <v>336</v>
      </c>
      <c r="EY39" s="110">
        <f t="shared" si="73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74">MIN(FI14:FI37)</f>
        <v>0</v>
      </c>
      <c r="FJ39" s="110">
        <f t="shared" si="74"/>
        <v>338</v>
      </c>
      <c r="FK39" s="110">
        <f t="shared" si="74"/>
        <v>91</v>
      </c>
      <c r="FL39" s="110"/>
      <c r="FM39" s="110">
        <f t="shared" ref="FM39:FN39" si="75">MIN(FM14:FM37)</f>
        <v>0</v>
      </c>
      <c r="FN39" s="110">
        <f t="shared" si="75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76">MIN(FY14:FY37)</f>
        <v>0</v>
      </c>
      <c r="FZ39" s="112">
        <f t="shared" si="76"/>
        <v>0</v>
      </c>
      <c r="GA39" s="110">
        <f t="shared" si="76"/>
        <v>0</v>
      </c>
      <c r="GB39" s="110">
        <f t="shared" si="76"/>
        <v>0</v>
      </c>
      <c r="GC39" s="110"/>
      <c r="GD39" s="110">
        <f t="shared" ref="GD39:GF39" si="77">MIN(GD14:GD37)</f>
        <v>0</v>
      </c>
      <c r="GE39" s="110">
        <f t="shared" si="77"/>
        <v>338</v>
      </c>
      <c r="GF39" s="110">
        <f t="shared" si="77"/>
        <v>320.12</v>
      </c>
      <c r="GG39" s="110"/>
      <c r="GH39" s="110">
        <f t="shared" ref="GH39:GJ39" si="78">MIN(GH14:GH37)</f>
        <v>6.53</v>
      </c>
      <c r="GI39" s="110">
        <f t="shared" si="78"/>
        <v>338</v>
      </c>
      <c r="GJ39" s="110">
        <f t="shared" si="78"/>
        <v>98.77</v>
      </c>
      <c r="GK39" s="110"/>
      <c r="GL39" s="110">
        <f t="shared" ref="GL39:GN39" si="79">MIN(GL14:GL37)</f>
        <v>-23.28</v>
      </c>
      <c r="GM39" s="110">
        <f t="shared" si="79"/>
        <v>338</v>
      </c>
      <c r="GN39" s="110">
        <f t="shared" si="79"/>
        <v>91.73</v>
      </c>
      <c r="GO39" s="110"/>
      <c r="GP39" s="110">
        <f t="shared" ref="GP39:GR39" si="80">MIN(GP14:GP37)</f>
        <v>-30.49</v>
      </c>
      <c r="GQ39" s="110">
        <f t="shared" si="80"/>
        <v>339</v>
      </c>
      <c r="GR39" s="110">
        <f t="shared" si="80"/>
        <v>104.48</v>
      </c>
      <c r="GS39" s="110"/>
      <c r="GT39" s="110">
        <f t="shared" ref="GT39:GV39" si="81">MIN(GT14:GT37)</f>
        <v>-20.86</v>
      </c>
      <c r="GU39" s="110">
        <f t="shared" si="81"/>
        <v>338</v>
      </c>
      <c r="GV39" s="110">
        <f t="shared" si="81"/>
        <v>113.21</v>
      </c>
      <c r="GW39" s="110"/>
      <c r="GX39" s="110">
        <f t="shared" ref="GX39:HC39" si="82">MIN(GX14:GX37)</f>
        <v>-13.15</v>
      </c>
      <c r="GY39" s="112">
        <f t="shared" si="82"/>
        <v>0</v>
      </c>
      <c r="GZ39" s="110">
        <f t="shared" si="82"/>
        <v>0</v>
      </c>
      <c r="HA39" s="110">
        <f t="shared" si="82"/>
        <v>0</v>
      </c>
      <c r="HB39" s="110">
        <f t="shared" si="82"/>
        <v>35</v>
      </c>
      <c r="HC39" s="110">
        <f t="shared" si="82"/>
        <v>1.75</v>
      </c>
      <c r="HD39" s="110"/>
      <c r="HE39" s="110">
        <f t="shared" ref="HE39:HK39" si="83">MIN(HE14:HE37)</f>
        <v>8</v>
      </c>
      <c r="HF39" s="110">
        <f t="shared" si="83"/>
        <v>50</v>
      </c>
      <c r="HG39" s="110">
        <f t="shared" si="83"/>
        <v>49</v>
      </c>
      <c r="HH39" s="110">
        <f t="shared" si="83"/>
        <v>0</v>
      </c>
      <c r="HI39" s="110">
        <f t="shared" si="83"/>
        <v>0</v>
      </c>
      <c r="HJ39" s="110">
        <f t="shared" si="83"/>
        <v>40</v>
      </c>
      <c r="HK39" s="110">
        <f t="shared" si="83"/>
        <v>2</v>
      </c>
      <c r="HL39" s="110"/>
      <c r="HM39" s="110">
        <f t="shared" ref="HM39:HS39" si="84">MIN(HM14:HM37)</f>
        <v>5</v>
      </c>
      <c r="HN39" s="110">
        <f t="shared" si="84"/>
        <v>40</v>
      </c>
      <c r="HO39" s="110">
        <f t="shared" si="84"/>
        <v>40</v>
      </c>
      <c r="HP39" s="110">
        <f t="shared" si="84"/>
        <v>0</v>
      </c>
      <c r="HQ39" s="110">
        <f t="shared" si="84"/>
        <v>0</v>
      </c>
      <c r="HR39" s="110">
        <f t="shared" si="84"/>
        <v>112</v>
      </c>
      <c r="HS39" s="110">
        <f t="shared" si="84"/>
        <v>5.6</v>
      </c>
      <c r="HT39" s="110"/>
      <c r="HU39" s="110">
        <f t="shared" ref="HU39:IB39" si="85">MIN(HU14:HU37)</f>
        <v>7</v>
      </c>
      <c r="HV39" s="110">
        <f t="shared" si="85"/>
        <v>50</v>
      </c>
      <c r="HW39" s="110">
        <f t="shared" si="85"/>
        <v>50</v>
      </c>
      <c r="HX39" s="112">
        <f t="shared" si="85"/>
        <v>0</v>
      </c>
      <c r="HY39" s="110">
        <f t="shared" si="85"/>
        <v>135</v>
      </c>
      <c r="HZ39" s="110">
        <f t="shared" si="85"/>
        <v>33</v>
      </c>
      <c r="IA39" s="110">
        <f t="shared" si="85"/>
        <v>32</v>
      </c>
      <c r="IB39" s="110">
        <f t="shared" si="85"/>
        <v>1.6</v>
      </c>
      <c r="IC39" s="110"/>
      <c r="ID39" s="110">
        <f t="shared" ref="ID39:IK39" si="86">MIN(ID14:ID37)</f>
        <v>2</v>
      </c>
      <c r="IE39" s="110">
        <f t="shared" si="86"/>
        <v>62</v>
      </c>
      <c r="IF39" s="110">
        <f t="shared" si="86"/>
        <v>42</v>
      </c>
      <c r="IG39" s="112">
        <f t="shared" si="86"/>
        <v>0</v>
      </c>
      <c r="IH39" s="110">
        <f t="shared" si="86"/>
        <v>127</v>
      </c>
      <c r="II39" s="110">
        <f t="shared" si="86"/>
        <v>29.7</v>
      </c>
      <c r="IJ39" s="110">
        <f t="shared" si="86"/>
        <v>13</v>
      </c>
      <c r="IK39" s="110">
        <f t="shared" si="86"/>
        <v>0.6</v>
      </c>
      <c r="IL39" s="110"/>
      <c r="IM39" s="110">
        <f t="shared" ref="IM39:IS39" si="87">MIN(IM14:IM37)</f>
        <v>4</v>
      </c>
      <c r="IN39" s="110">
        <f t="shared" si="87"/>
        <v>42</v>
      </c>
      <c r="IO39" s="110">
        <f t="shared" si="87"/>
        <v>40</v>
      </c>
      <c r="IP39" s="110">
        <f t="shared" si="87"/>
        <v>127</v>
      </c>
      <c r="IQ39" s="110">
        <f t="shared" si="87"/>
        <v>30.5</v>
      </c>
      <c r="IR39" s="110">
        <f t="shared" si="87"/>
        <v>3</v>
      </c>
      <c r="IS39" s="110">
        <f t="shared" si="87"/>
        <v>0.1</v>
      </c>
      <c r="IT39" s="110"/>
      <c r="IU39" s="110">
        <f t="shared" ref="IU39:JJ39" si="88">MIN(IU14:IU37)</f>
        <v>12</v>
      </c>
      <c r="IV39" s="110">
        <f t="shared" si="88"/>
        <v>42</v>
      </c>
      <c r="IW39" s="110">
        <f t="shared" si="88"/>
        <v>40</v>
      </c>
      <c r="IX39" s="112">
        <f t="shared" si="88"/>
        <v>0</v>
      </c>
      <c r="IY39" s="110">
        <f t="shared" si="88"/>
        <v>140.01</v>
      </c>
      <c r="IZ39" s="110">
        <f t="shared" si="88"/>
        <v>34.88</v>
      </c>
      <c r="JA39" s="110">
        <f t="shared" si="88"/>
        <v>33.3</v>
      </c>
      <c r="JB39" s="110">
        <f t="shared" si="88"/>
        <v>9.01</v>
      </c>
      <c r="JC39" s="114">
        <f t="shared" si="88"/>
        <v>3.16</v>
      </c>
      <c r="JD39" s="110">
        <f t="shared" si="88"/>
        <v>3</v>
      </c>
      <c r="JE39" s="110">
        <f t="shared" si="88"/>
        <v>50.48</v>
      </c>
      <c r="JF39" s="110">
        <f t="shared" si="88"/>
        <v>42.55</v>
      </c>
      <c r="JG39" s="110">
        <f t="shared" si="88"/>
        <v>0</v>
      </c>
      <c r="JH39" s="110">
        <f t="shared" si="88"/>
        <v>0</v>
      </c>
      <c r="JI39" s="110">
        <f t="shared" si="88"/>
        <v>0</v>
      </c>
      <c r="JJ39" s="110">
        <f t="shared" si="88"/>
        <v>0</v>
      </c>
      <c r="JK39" s="110"/>
      <c r="JL39" s="110">
        <f t="shared" ref="JL39:JS39" si="89">MIN(JL14:JL37)</f>
        <v>0</v>
      </c>
      <c r="JM39" s="110">
        <f t="shared" si="89"/>
        <v>0</v>
      </c>
      <c r="JN39" s="110">
        <f t="shared" si="89"/>
        <v>0</v>
      </c>
      <c r="JO39" s="112">
        <f t="shared" si="89"/>
        <v>0</v>
      </c>
      <c r="JP39" s="110">
        <f t="shared" si="89"/>
        <v>134</v>
      </c>
      <c r="JQ39" s="110">
        <f t="shared" si="89"/>
        <v>32</v>
      </c>
      <c r="JR39" s="110">
        <f t="shared" si="89"/>
        <v>0</v>
      </c>
      <c r="JS39" s="110">
        <f t="shared" si="89"/>
        <v>0</v>
      </c>
      <c r="JT39" s="110"/>
      <c r="JU39" s="110">
        <f t="shared" ref="JU39:KA39" si="90">MIN(JU14:JU37)</f>
        <v>2</v>
      </c>
      <c r="JV39" s="110">
        <f t="shared" si="90"/>
        <v>36</v>
      </c>
      <c r="JW39" s="110">
        <f t="shared" si="90"/>
        <v>36</v>
      </c>
      <c r="JX39" s="110">
        <f t="shared" si="90"/>
        <v>134</v>
      </c>
      <c r="JY39" s="110">
        <f t="shared" si="90"/>
        <v>33.4</v>
      </c>
      <c r="JZ39" s="110">
        <f t="shared" si="90"/>
        <v>58</v>
      </c>
      <c r="KA39" s="110">
        <f t="shared" si="90"/>
        <v>2.7</v>
      </c>
      <c r="KB39" s="110"/>
      <c r="KC39" s="110">
        <f t="shared" ref="KC39:KJ39" si="91">MIN(KC14:KC37)</f>
        <v>2</v>
      </c>
      <c r="KD39" s="110">
        <f t="shared" si="91"/>
        <v>42</v>
      </c>
      <c r="KE39" s="110">
        <f t="shared" si="91"/>
        <v>41</v>
      </c>
      <c r="KF39" s="112">
        <f t="shared" si="91"/>
        <v>0</v>
      </c>
      <c r="KG39" s="110">
        <f t="shared" si="91"/>
        <v>135</v>
      </c>
      <c r="KH39" s="110">
        <f t="shared" si="91"/>
        <v>32</v>
      </c>
      <c r="KI39" s="110">
        <f t="shared" si="91"/>
        <v>14</v>
      </c>
      <c r="KJ39" s="110">
        <f t="shared" si="91"/>
        <v>0.6</v>
      </c>
      <c r="KK39" s="110"/>
      <c r="KL39" s="110">
        <f t="shared" ref="KL39:KR39" si="92">MIN(KL14:KL37)</f>
        <v>1</v>
      </c>
      <c r="KM39" s="110">
        <f t="shared" si="92"/>
        <v>46</v>
      </c>
      <c r="KN39" s="110">
        <f t="shared" si="92"/>
        <v>46</v>
      </c>
      <c r="KO39" s="110">
        <f t="shared" si="92"/>
        <v>133</v>
      </c>
      <c r="KP39" s="110">
        <f t="shared" si="92"/>
        <v>32</v>
      </c>
      <c r="KQ39" s="110">
        <f t="shared" si="92"/>
        <v>44</v>
      </c>
      <c r="KR39" s="110">
        <f t="shared" si="92"/>
        <v>2.3</v>
      </c>
      <c r="KS39" s="110"/>
      <c r="KT39" s="110">
        <f t="shared" ref="KT39:LA39" si="93">MIN(KT14:KT37)</f>
        <v>1</v>
      </c>
      <c r="KU39" s="110">
        <f t="shared" si="93"/>
        <v>42</v>
      </c>
      <c r="KV39" s="110">
        <f t="shared" si="93"/>
        <v>32</v>
      </c>
      <c r="KW39" s="112">
        <f t="shared" si="93"/>
        <v>0</v>
      </c>
      <c r="KX39" s="110">
        <f t="shared" si="93"/>
        <v>122</v>
      </c>
      <c r="KY39" s="110">
        <f t="shared" si="93"/>
        <v>31</v>
      </c>
      <c r="KZ39" s="110">
        <f t="shared" si="93"/>
        <v>73</v>
      </c>
      <c r="LA39" s="110">
        <f t="shared" si="93"/>
        <v>3.6</v>
      </c>
      <c r="LB39" s="110"/>
      <c r="LC39" s="110">
        <f t="shared" ref="LC39:LI39" si="94">MIN(LC14:LC37)</f>
        <v>3</v>
      </c>
      <c r="LD39" s="110">
        <f t="shared" si="94"/>
        <v>47</v>
      </c>
      <c r="LE39" s="110">
        <f t="shared" si="94"/>
        <v>45</v>
      </c>
      <c r="LF39" s="110">
        <f t="shared" si="94"/>
        <v>122</v>
      </c>
      <c r="LG39" s="110">
        <f t="shared" si="94"/>
        <v>32</v>
      </c>
      <c r="LH39" s="110">
        <f t="shared" si="94"/>
        <v>169</v>
      </c>
      <c r="LI39" s="110">
        <f t="shared" si="94"/>
        <v>8.3</v>
      </c>
      <c r="LJ39" s="110"/>
      <c r="LK39" s="110">
        <f t="shared" ref="LK39:LO39" si="95">MIN(LK14:LK37)</f>
        <v>5</v>
      </c>
      <c r="LL39" s="110">
        <f t="shared" si="95"/>
        <v>47</v>
      </c>
      <c r="LM39" s="110">
        <f t="shared" si="95"/>
        <v>45</v>
      </c>
      <c r="LN39" s="112">
        <f t="shared" si="95"/>
        <v>0</v>
      </c>
      <c r="LO39" s="110">
        <f t="shared" si="95"/>
        <v>338</v>
      </c>
      <c r="LP39" s="110"/>
      <c r="LQ39" s="110"/>
      <c r="LR39" s="110"/>
      <c r="LS39" s="110"/>
      <c r="LT39" s="110" t="str">
        <f t="shared" ref="LT39:MV39" si="96">MIN(#REF!)</f>
        <v>#REF!</v>
      </c>
      <c r="LU39" s="110" t="str">
        <f t="shared" si="96"/>
        <v>#REF!</v>
      </c>
      <c r="LV39" s="110" t="str">
        <f t="shared" si="96"/>
        <v>#REF!</v>
      </c>
      <c r="LW39" s="110" t="str">
        <f t="shared" si="96"/>
        <v>#REF!</v>
      </c>
      <c r="LX39" s="110" t="str">
        <f t="shared" si="96"/>
        <v>#REF!</v>
      </c>
      <c r="LY39" s="110" t="str">
        <f t="shared" si="96"/>
        <v>#REF!</v>
      </c>
      <c r="LZ39" s="110" t="str">
        <f t="shared" si="96"/>
        <v>#REF!</v>
      </c>
      <c r="MA39" s="110" t="str">
        <f t="shared" si="96"/>
        <v>#REF!</v>
      </c>
      <c r="MB39" s="110" t="str">
        <f t="shared" si="96"/>
        <v>#REF!</v>
      </c>
      <c r="MC39" s="110" t="str">
        <f t="shared" si="96"/>
        <v>#REF!</v>
      </c>
      <c r="MD39" s="110" t="str">
        <f t="shared" si="96"/>
        <v>#REF!</v>
      </c>
      <c r="ME39" s="110" t="str">
        <f t="shared" si="96"/>
        <v>#REF!</v>
      </c>
      <c r="MF39" s="110" t="str">
        <f t="shared" si="96"/>
        <v>#REF!</v>
      </c>
      <c r="MG39" s="110" t="str">
        <f t="shared" si="96"/>
        <v>#REF!</v>
      </c>
      <c r="MH39" s="110" t="str">
        <f t="shared" si="96"/>
        <v>#REF!</v>
      </c>
      <c r="MI39" s="110" t="str">
        <f t="shared" si="96"/>
        <v>#REF!</v>
      </c>
      <c r="MJ39" s="110" t="str">
        <f t="shared" si="96"/>
        <v>#REF!</v>
      </c>
      <c r="MK39" s="110" t="str">
        <f t="shared" si="96"/>
        <v>#REF!</v>
      </c>
      <c r="ML39" s="110" t="str">
        <f t="shared" si="96"/>
        <v>#REF!</v>
      </c>
      <c r="MM39" s="110" t="str">
        <f t="shared" si="96"/>
        <v>#REF!</v>
      </c>
      <c r="MN39" s="110" t="str">
        <f t="shared" si="96"/>
        <v>#REF!</v>
      </c>
      <c r="MO39" s="112" t="str">
        <f t="shared" si="96"/>
        <v>#REF!</v>
      </c>
      <c r="MP39" s="110" t="str">
        <f t="shared" si="96"/>
        <v>#REF!</v>
      </c>
      <c r="MQ39" s="110" t="str">
        <f t="shared" si="96"/>
        <v>#REF!</v>
      </c>
      <c r="MR39" s="110" t="str">
        <f t="shared" si="96"/>
        <v>#REF!</v>
      </c>
      <c r="MS39" s="110" t="str">
        <f t="shared" si="96"/>
        <v>#REF!</v>
      </c>
      <c r="MT39" s="110" t="str">
        <f t="shared" si="96"/>
        <v>#REF!</v>
      </c>
      <c r="MU39" s="110" t="str">
        <f t="shared" si="96"/>
        <v>#REF!</v>
      </c>
      <c r="MV39" s="110" t="str">
        <f t="shared" si="96"/>
        <v>#REF!</v>
      </c>
      <c r="MW39" s="110"/>
      <c r="MX39" s="110"/>
      <c r="MY39" s="110" t="str">
        <f t="shared" ref="MY39:ND39" si="97">MIN(#REF!)</f>
        <v>#REF!</v>
      </c>
      <c r="MZ39" s="110" t="str">
        <f t="shared" si="97"/>
        <v>#REF!</v>
      </c>
      <c r="NA39" s="110" t="str">
        <f t="shared" si="97"/>
        <v>#REF!</v>
      </c>
      <c r="NB39" s="110" t="str">
        <f t="shared" si="97"/>
        <v>#REF!</v>
      </c>
      <c r="NC39" s="110" t="str">
        <f t="shared" si="97"/>
        <v>#REF!</v>
      </c>
      <c r="ND39" s="110" t="str">
        <f t="shared" si="97"/>
        <v>#REF!</v>
      </c>
      <c r="NE39" s="110"/>
      <c r="NF39" s="110"/>
      <c r="NG39" s="110" t="str">
        <f t="shared" ref="NG39:NL39" si="98">MIN(#REF!)</f>
        <v>#REF!</v>
      </c>
      <c r="NH39" s="110" t="str">
        <f t="shared" si="98"/>
        <v>#REF!</v>
      </c>
      <c r="NI39" s="110" t="str">
        <f t="shared" si="98"/>
        <v>#REF!</v>
      </c>
      <c r="NJ39" s="110" t="str">
        <f t="shared" si="98"/>
        <v>#REF!</v>
      </c>
      <c r="NK39" s="110" t="str">
        <f t="shared" si="98"/>
        <v>#REF!</v>
      </c>
      <c r="NL39" s="110" t="str">
        <f t="shared" si="98"/>
        <v>#REF!</v>
      </c>
      <c r="NM39" s="110"/>
      <c r="NN39" s="110"/>
      <c r="NO39" s="110" t="str">
        <f t="shared" ref="NO39:NP39" si="99">MIN(#REF!)</f>
        <v>#REF!</v>
      </c>
      <c r="NP39" s="110" t="str">
        <f t="shared" si="99"/>
        <v>#REF!</v>
      </c>
    </row>
    <row r="40" ht="14.25" customHeight="1">
      <c r="B40" s="113" t="s">
        <v>101</v>
      </c>
      <c r="C40" s="114">
        <f t="shared" ref="C40:T40" si="100">MAX(C14:C37)</f>
        <v>50.42</v>
      </c>
      <c r="D40" s="114">
        <f t="shared" si="100"/>
        <v>342</v>
      </c>
      <c r="E40" s="114">
        <f t="shared" si="100"/>
        <v>136</v>
      </c>
      <c r="F40" s="114">
        <f t="shared" si="100"/>
        <v>159</v>
      </c>
      <c r="G40" s="114">
        <f t="shared" si="100"/>
        <v>33.5</v>
      </c>
      <c r="H40" s="114">
        <f t="shared" si="100"/>
        <v>0</v>
      </c>
      <c r="I40" s="114">
        <f t="shared" si="100"/>
        <v>6</v>
      </c>
      <c r="J40" s="114">
        <f t="shared" si="100"/>
        <v>52</v>
      </c>
      <c r="K40" s="114">
        <f t="shared" si="100"/>
        <v>51</v>
      </c>
      <c r="L40" s="114">
        <f t="shared" si="100"/>
        <v>141</v>
      </c>
      <c r="M40" s="114">
        <f t="shared" si="100"/>
        <v>201</v>
      </c>
      <c r="N40" s="115">
        <f t="shared" si="100"/>
        <v>46.9</v>
      </c>
      <c r="O40" s="114">
        <f t="shared" si="100"/>
        <v>0</v>
      </c>
      <c r="P40" s="114">
        <f t="shared" si="100"/>
        <v>6</v>
      </c>
      <c r="Q40" s="114">
        <f t="shared" si="100"/>
        <v>56</v>
      </c>
      <c r="R40" s="114">
        <f t="shared" si="100"/>
        <v>52</v>
      </c>
      <c r="S40" s="115">
        <f t="shared" si="100"/>
        <v>347.7</v>
      </c>
      <c r="T40" s="114">
        <f t="shared" si="100"/>
        <v>243.9</v>
      </c>
      <c r="U40" s="115"/>
      <c r="V40" s="114">
        <f t="shared" ref="V40:X40" si="101">MAX(V14:V37)</f>
        <v>0</v>
      </c>
      <c r="W40" s="115">
        <f t="shared" si="101"/>
        <v>381.5</v>
      </c>
      <c r="X40" s="115">
        <f t="shared" si="101"/>
        <v>911.8</v>
      </c>
      <c r="Y40" s="114"/>
      <c r="Z40" s="114">
        <f t="shared" ref="Z40:AB40" si="102">MAX(Z14:Z37)</f>
        <v>0</v>
      </c>
      <c r="AA40" s="115">
        <f t="shared" si="102"/>
        <v>346.1</v>
      </c>
      <c r="AB40" s="114">
        <f t="shared" si="102"/>
        <v>374.6</v>
      </c>
      <c r="AC40" s="114"/>
      <c r="AD40" s="114">
        <f t="shared" ref="AD40:AF40" si="103">MAX(AD14:AD37)</f>
        <v>0</v>
      </c>
      <c r="AE40" s="114">
        <f t="shared" si="103"/>
        <v>345.6</v>
      </c>
      <c r="AF40" s="115">
        <f t="shared" si="103"/>
        <v>677.8</v>
      </c>
      <c r="AG40" s="115"/>
      <c r="AH40" s="114">
        <f t="shared" ref="AH40:AJ40" si="104">MAX(AH14:AH37)</f>
        <v>0</v>
      </c>
      <c r="AI40" s="114">
        <f t="shared" si="104"/>
        <v>353.9</v>
      </c>
      <c r="AJ40" s="115">
        <f t="shared" si="104"/>
        <v>383.1</v>
      </c>
      <c r="AK40" s="115"/>
      <c r="AL40" s="114">
        <f t="shared" ref="AL40:AN40" si="105">MAX(AL14:AL37)</f>
        <v>0</v>
      </c>
      <c r="AM40" s="114">
        <f t="shared" si="105"/>
        <v>356.1</v>
      </c>
      <c r="AN40" s="115">
        <f t="shared" si="105"/>
        <v>406.7</v>
      </c>
      <c r="AO40" s="115"/>
      <c r="AP40" s="114">
        <f t="shared" ref="AP40:AR40" si="106">MAX(AP14:AP37)</f>
        <v>0</v>
      </c>
      <c r="AQ40" s="114">
        <f t="shared" si="106"/>
        <v>136</v>
      </c>
      <c r="AR40" s="114">
        <f t="shared" si="106"/>
        <v>159</v>
      </c>
      <c r="AS40" s="114"/>
      <c r="AT40" s="114">
        <f t="shared" ref="AT40:AV40" si="107">MAX(AT14:AT37)</f>
        <v>0</v>
      </c>
      <c r="AU40" s="114">
        <f t="shared" si="107"/>
        <v>141</v>
      </c>
      <c r="AV40" s="114">
        <f t="shared" si="107"/>
        <v>201</v>
      </c>
      <c r="AW40" s="114"/>
      <c r="AX40" s="114">
        <f t="shared" ref="AX40:AY40" si="108">MAX(AX14:AX37)</f>
        <v>0</v>
      </c>
      <c r="AY40" s="114">
        <f t="shared" si="108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09">MAX(BJ14:BJ37)</f>
        <v>87</v>
      </c>
      <c r="BK40" s="114">
        <f t="shared" si="109"/>
        <v>62</v>
      </c>
      <c r="BL40" s="112">
        <f t="shared" si="109"/>
        <v>0</v>
      </c>
      <c r="BM40" s="114">
        <f t="shared" si="109"/>
        <v>346</v>
      </c>
      <c r="BN40" s="114">
        <f t="shared" si="109"/>
        <v>147</v>
      </c>
      <c r="BO40" s="114">
        <f t="shared" si="109"/>
        <v>346</v>
      </c>
      <c r="BP40" s="114">
        <f t="shared" si="109"/>
        <v>17.3</v>
      </c>
      <c r="BQ40" s="114">
        <f t="shared" si="109"/>
        <v>0</v>
      </c>
      <c r="BR40" s="114">
        <f t="shared" si="109"/>
        <v>6</v>
      </c>
      <c r="BS40" s="114">
        <f t="shared" si="109"/>
        <v>69</v>
      </c>
      <c r="BT40" s="114">
        <f t="shared" si="109"/>
        <v>70</v>
      </c>
      <c r="BU40" s="114">
        <f t="shared" si="109"/>
        <v>346</v>
      </c>
      <c r="BV40" s="114">
        <f t="shared" si="109"/>
        <v>355</v>
      </c>
      <c r="BW40" s="114"/>
      <c r="BX40" s="114">
        <f t="shared" ref="BX40:BZ40" si="110">MAX(BX14:BX37)</f>
        <v>39</v>
      </c>
      <c r="BY40" s="114">
        <f t="shared" si="110"/>
        <v>338</v>
      </c>
      <c r="BZ40" s="114">
        <f t="shared" si="110"/>
        <v>589</v>
      </c>
      <c r="CA40" s="114"/>
      <c r="CB40" s="114">
        <f t="shared" ref="CB40:CD40" si="111">MAX(CB14:CB37)</f>
        <v>39</v>
      </c>
      <c r="CC40" s="114">
        <f t="shared" si="111"/>
        <v>345</v>
      </c>
      <c r="CD40" s="114">
        <f t="shared" si="111"/>
        <v>282</v>
      </c>
      <c r="CE40" s="114"/>
      <c r="CF40" s="114">
        <f t="shared" ref="CF40:CH40" si="112">MAX(CF14:CF37)</f>
        <v>17</v>
      </c>
      <c r="CG40" s="114">
        <f t="shared" si="112"/>
        <v>338</v>
      </c>
      <c r="CH40" s="114">
        <f t="shared" si="112"/>
        <v>288</v>
      </c>
      <c r="CI40" s="114"/>
      <c r="CJ40" s="114">
        <f t="shared" ref="CJ40:CL40" si="113">MAX(CJ14:CJ37)</f>
        <v>16</v>
      </c>
      <c r="CK40" s="114">
        <f t="shared" si="113"/>
        <v>351</v>
      </c>
      <c r="CL40" s="114">
        <f t="shared" si="113"/>
        <v>169</v>
      </c>
      <c r="CM40" s="114"/>
      <c r="CN40" s="114">
        <f t="shared" ref="CN40:CP40" si="114">MAX(CN14:CN37)</f>
        <v>9</v>
      </c>
      <c r="CO40" s="114">
        <f t="shared" si="114"/>
        <v>335</v>
      </c>
      <c r="CP40" s="114">
        <f t="shared" si="114"/>
        <v>339</v>
      </c>
      <c r="CQ40" s="114"/>
      <c r="CR40" s="114">
        <f t="shared" ref="CR40:CT40" si="115">MAX(CR14:CR37)</f>
        <v>15</v>
      </c>
      <c r="CS40" s="114">
        <f t="shared" si="115"/>
        <v>339</v>
      </c>
      <c r="CT40" s="114">
        <f t="shared" si="115"/>
        <v>327</v>
      </c>
      <c r="CU40" s="114"/>
      <c r="CV40" s="114">
        <f t="shared" ref="CV40:CX40" si="116">MAX(CV14:CV37)</f>
        <v>119</v>
      </c>
      <c r="CW40" s="114">
        <f t="shared" si="116"/>
        <v>341</v>
      </c>
      <c r="CX40" s="114">
        <f t="shared" si="116"/>
        <v>255</v>
      </c>
      <c r="CY40" s="114"/>
      <c r="CZ40" s="114">
        <f t="shared" ref="CZ40:DB40" si="117">MAX(CZ14:CZ37)</f>
        <v>67</v>
      </c>
      <c r="DA40" s="114">
        <f t="shared" si="117"/>
        <v>341</v>
      </c>
      <c r="DB40" s="114">
        <f t="shared" si="117"/>
        <v>264</v>
      </c>
      <c r="DC40" s="114"/>
      <c r="DD40" s="114">
        <f t="shared" ref="DD40:DE40" si="118">MAX(DD14:DD37)</f>
        <v>65</v>
      </c>
      <c r="DE40" s="114">
        <f t="shared" si="118"/>
        <v>147</v>
      </c>
      <c r="DF40" s="114"/>
      <c r="DG40" s="114">
        <f t="shared" ref="DG40:DH40" si="119">MAX(DG14:DG37)</f>
        <v>346</v>
      </c>
      <c r="DH40" s="114">
        <f t="shared" si="119"/>
        <v>17.3</v>
      </c>
      <c r="DI40" s="114"/>
      <c r="DJ40" s="114">
        <f t="shared" ref="DJ40:DW40" si="120">MAX(DJ14:DJ37)</f>
        <v>7</v>
      </c>
      <c r="DK40" s="114">
        <f t="shared" si="120"/>
        <v>61</v>
      </c>
      <c r="DL40" s="114">
        <f t="shared" si="120"/>
        <v>77</v>
      </c>
      <c r="DM40" s="112">
        <f t="shared" si="120"/>
        <v>0</v>
      </c>
      <c r="DN40" s="114">
        <f t="shared" si="120"/>
        <v>344</v>
      </c>
      <c r="DO40" s="114">
        <f t="shared" si="120"/>
        <v>141</v>
      </c>
      <c r="DP40" s="114">
        <f t="shared" si="120"/>
        <v>43.3</v>
      </c>
      <c r="DQ40" s="114">
        <f t="shared" si="120"/>
        <v>24.54</v>
      </c>
      <c r="DR40" s="114">
        <f t="shared" si="120"/>
        <v>6.65</v>
      </c>
      <c r="DS40" s="114">
        <f t="shared" si="120"/>
        <v>8</v>
      </c>
      <c r="DT40" s="114">
        <f t="shared" si="120"/>
        <v>48</v>
      </c>
      <c r="DU40" s="114">
        <f t="shared" si="120"/>
        <v>52.4</v>
      </c>
      <c r="DV40" s="114">
        <f t="shared" si="120"/>
        <v>0</v>
      </c>
      <c r="DW40" s="114">
        <f t="shared" si="120"/>
        <v>0</v>
      </c>
      <c r="DX40" s="114"/>
      <c r="DY40" s="114">
        <f t="shared" ref="DY40:EA40" si="121">MAX(DY14:DY37)</f>
        <v>0</v>
      </c>
      <c r="DZ40" s="114">
        <f t="shared" si="121"/>
        <v>0</v>
      </c>
      <c r="EA40" s="114">
        <f t="shared" si="121"/>
        <v>0</v>
      </c>
      <c r="EB40" s="114"/>
      <c r="EC40" s="114">
        <f t="shared" ref="EC40:EU40" si="122">MAX(EC14:EC37)</f>
        <v>0</v>
      </c>
      <c r="ED40" s="112">
        <f t="shared" si="122"/>
        <v>0</v>
      </c>
      <c r="EE40" s="114">
        <f t="shared" si="122"/>
        <v>345</v>
      </c>
      <c r="EF40" s="114">
        <f t="shared" si="122"/>
        <v>138</v>
      </c>
      <c r="EG40" s="114">
        <f t="shared" si="122"/>
        <v>88</v>
      </c>
      <c r="EH40" s="114">
        <f t="shared" si="122"/>
        <v>3.7</v>
      </c>
      <c r="EI40" s="114">
        <f t="shared" si="122"/>
        <v>0</v>
      </c>
      <c r="EJ40" s="114">
        <f t="shared" si="122"/>
        <v>9</v>
      </c>
      <c r="EK40" s="114">
        <f t="shared" si="122"/>
        <v>54</v>
      </c>
      <c r="EL40" s="114">
        <f t="shared" si="122"/>
        <v>54</v>
      </c>
      <c r="EM40" s="114">
        <f t="shared" si="122"/>
        <v>138</v>
      </c>
      <c r="EN40" s="114">
        <f t="shared" si="122"/>
        <v>142</v>
      </c>
      <c r="EO40" s="114">
        <f t="shared" si="122"/>
        <v>6.1</v>
      </c>
      <c r="EP40" s="114">
        <f t="shared" si="122"/>
        <v>0</v>
      </c>
      <c r="EQ40" s="114">
        <f t="shared" si="122"/>
        <v>9</v>
      </c>
      <c r="ER40" s="114">
        <f t="shared" si="122"/>
        <v>55</v>
      </c>
      <c r="ES40" s="114">
        <f t="shared" si="122"/>
        <v>54</v>
      </c>
      <c r="ET40" s="114">
        <f t="shared" si="122"/>
        <v>344</v>
      </c>
      <c r="EU40" s="114">
        <f t="shared" si="122"/>
        <v>340</v>
      </c>
      <c r="EV40" s="114"/>
      <c r="EW40" s="114">
        <f t="shared" ref="EW40:EY40" si="123">MAX(EW14:EW37)</f>
        <v>8</v>
      </c>
      <c r="EX40" s="114">
        <f t="shared" si="123"/>
        <v>343</v>
      </c>
      <c r="EY40" s="114">
        <f t="shared" si="123"/>
        <v>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24">MAX(FI14:FI37)</f>
        <v>0</v>
      </c>
      <c r="FJ40" s="114">
        <f t="shared" si="124"/>
        <v>345</v>
      </c>
      <c r="FK40" s="114">
        <f t="shared" si="124"/>
        <v>226</v>
      </c>
      <c r="FL40" s="114"/>
      <c r="FM40" s="114">
        <f t="shared" ref="FM40:FN40" si="125">MAX(FM14:FM37)</f>
        <v>0</v>
      </c>
      <c r="FN40" s="114">
        <f t="shared" si="125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26">MAX(FY14:FY37)</f>
        <v>0</v>
      </c>
      <c r="FZ40" s="112">
        <f t="shared" si="126"/>
        <v>0</v>
      </c>
      <c r="GA40" s="114">
        <f t="shared" si="126"/>
        <v>345</v>
      </c>
      <c r="GB40" s="114">
        <f t="shared" si="126"/>
        <v>383.5</v>
      </c>
      <c r="GC40" s="114"/>
      <c r="GD40" s="114">
        <f t="shared" ref="GD40:GF40" si="127">MAX(GD14:GD37)</f>
        <v>34.42</v>
      </c>
      <c r="GE40" s="114">
        <f t="shared" si="127"/>
        <v>345</v>
      </c>
      <c r="GF40" s="114">
        <f t="shared" si="127"/>
        <v>662.95</v>
      </c>
      <c r="GG40" s="114"/>
      <c r="GH40" s="114">
        <f t="shared" ref="GH40:GJ40" si="128">MAX(GH14:GH37)</f>
        <v>63.82</v>
      </c>
      <c r="GI40" s="114">
        <f t="shared" si="128"/>
        <v>345</v>
      </c>
      <c r="GJ40" s="114">
        <f t="shared" si="128"/>
        <v>226.11</v>
      </c>
      <c r="GK40" s="114"/>
      <c r="GL40" s="114">
        <f t="shared" ref="GL40:GN40" si="129">MAX(GL14:GL37)</f>
        <v>0</v>
      </c>
      <c r="GM40" s="114">
        <f t="shared" si="129"/>
        <v>345</v>
      </c>
      <c r="GN40" s="114">
        <f t="shared" si="129"/>
        <v>241.4</v>
      </c>
      <c r="GO40" s="114"/>
      <c r="GP40" s="114">
        <f t="shared" ref="GP40:GR40" si="130">MAX(GP14:GP37)</f>
        <v>-7.71</v>
      </c>
      <c r="GQ40" s="114">
        <f t="shared" si="130"/>
        <v>345</v>
      </c>
      <c r="GR40" s="114">
        <f t="shared" si="130"/>
        <v>223.06</v>
      </c>
      <c r="GS40" s="114"/>
      <c r="GT40" s="114">
        <f t="shared" ref="GT40:GV40" si="131">MAX(GT14:GT37)</f>
        <v>9.13</v>
      </c>
      <c r="GU40" s="114">
        <f t="shared" si="131"/>
        <v>344</v>
      </c>
      <c r="GV40" s="114">
        <f t="shared" si="131"/>
        <v>253.51</v>
      </c>
      <c r="GW40" s="114"/>
      <c r="GX40" s="114">
        <f t="shared" ref="GX40:HC40" si="132">MAX(GX14:GX37)</f>
        <v>11.5</v>
      </c>
      <c r="GY40" s="112">
        <f t="shared" si="132"/>
        <v>0</v>
      </c>
      <c r="GZ40" s="114">
        <f t="shared" si="132"/>
        <v>0</v>
      </c>
      <c r="HA40" s="114">
        <f t="shared" si="132"/>
        <v>0</v>
      </c>
      <c r="HB40" s="114">
        <f t="shared" si="132"/>
        <v>343</v>
      </c>
      <c r="HC40" s="114">
        <f t="shared" si="132"/>
        <v>17.15</v>
      </c>
      <c r="HD40" s="114"/>
      <c r="HE40" s="114">
        <f t="shared" ref="HE40:HK40" si="133">MAX(HE14:HE37)</f>
        <v>8</v>
      </c>
      <c r="HF40" s="114">
        <f t="shared" si="133"/>
        <v>60</v>
      </c>
      <c r="HG40" s="114">
        <f t="shared" si="133"/>
        <v>57</v>
      </c>
      <c r="HH40" s="114">
        <f t="shared" si="133"/>
        <v>0</v>
      </c>
      <c r="HI40" s="114">
        <f t="shared" si="133"/>
        <v>0</v>
      </c>
      <c r="HJ40" s="114">
        <f t="shared" si="133"/>
        <v>382</v>
      </c>
      <c r="HK40" s="114">
        <f t="shared" si="133"/>
        <v>19.1</v>
      </c>
      <c r="HL40" s="114"/>
      <c r="HM40" s="114">
        <f t="shared" ref="HM40:HS40" si="134">MAX(HM14:HM37)</f>
        <v>5</v>
      </c>
      <c r="HN40" s="114">
        <f t="shared" si="134"/>
        <v>60</v>
      </c>
      <c r="HO40" s="114">
        <f t="shared" si="134"/>
        <v>58</v>
      </c>
      <c r="HP40" s="114">
        <f t="shared" si="134"/>
        <v>0</v>
      </c>
      <c r="HQ40" s="114">
        <f t="shared" si="134"/>
        <v>0</v>
      </c>
      <c r="HR40" s="114">
        <f t="shared" si="134"/>
        <v>399</v>
      </c>
      <c r="HS40" s="114">
        <f t="shared" si="134"/>
        <v>19.95</v>
      </c>
      <c r="HT40" s="114"/>
      <c r="HU40" s="114">
        <f t="shared" ref="HU40:IB40" si="135">MAX(HU14:HU37)</f>
        <v>7</v>
      </c>
      <c r="HV40" s="114">
        <f t="shared" si="135"/>
        <v>57</v>
      </c>
      <c r="HW40" s="114">
        <f t="shared" si="135"/>
        <v>57</v>
      </c>
      <c r="HX40" s="112">
        <f t="shared" si="135"/>
        <v>0</v>
      </c>
      <c r="HY40" s="114">
        <f t="shared" si="135"/>
        <v>136</v>
      </c>
      <c r="HZ40" s="114">
        <f t="shared" si="135"/>
        <v>33</v>
      </c>
      <c r="IA40" s="114">
        <f t="shared" si="135"/>
        <v>180</v>
      </c>
      <c r="IB40" s="114">
        <f t="shared" si="135"/>
        <v>9</v>
      </c>
      <c r="IC40" s="114"/>
      <c r="ID40" s="114">
        <f t="shared" ref="ID40:IK40" si="136">MAX(ID14:ID37)</f>
        <v>2</v>
      </c>
      <c r="IE40" s="114">
        <f t="shared" si="136"/>
        <v>68</v>
      </c>
      <c r="IF40" s="114">
        <f t="shared" si="136"/>
        <v>48</v>
      </c>
      <c r="IG40" s="112">
        <f t="shared" si="136"/>
        <v>0</v>
      </c>
      <c r="IH40" s="114">
        <f t="shared" si="136"/>
        <v>140</v>
      </c>
      <c r="II40" s="114">
        <f t="shared" si="136"/>
        <v>34.8</v>
      </c>
      <c r="IJ40" s="114">
        <f t="shared" si="136"/>
        <v>402</v>
      </c>
      <c r="IK40" s="114">
        <f t="shared" si="136"/>
        <v>19.3</v>
      </c>
      <c r="IL40" s="114"/>
      <c r="IM40" s="114">
        <f t="shared" ref="IM40:IS40" si="137">MAX(IM14:IM37)</f>
        <v>6</v>
      </c>
      <c r="IN40" s="114">
        <f t="shared" si="137"/>
        <v>47</v>
      </c>
      <c r="IO40" s="114">
        <f t="shared" si="137"/>
        <v>46</v>
      </c>
      <c r="IP40" s="114">
        <f t="shared" si="137"/>
        <v>140</v>
      </c>
      <c r="IQ40" s="114">
        <f t="shared" si="137"/>
        <v>35</v>
      </c>
      <c r="IR40" s="114">
        <f t="shared" si="137"/>
        <v>228</v>
      </c>
      <c r="IS40" s="114">
        <f t="shared" si="137"/>
        <v>11.4</v>
      </c>
      <c r="IT40" s="114"/>
      <c r="IU40" s="114">
        <f t="shared" ref="IU40:JJ40" si="138">MAX(IU14:IU37)</f>
        <v>12</v>
      </c>
      <c r="IV40" s="114">
        <f t="shared" si="138"/>
        <v>50</v>
      </c>
      <c r="IW40" s="114">
        <f t="shared" si="138"/>
        <v>48</v>
      </c>
      <c r="IX40" s="112">
        <f t="shared" si="138"/>
        <v>0</v>
      </c>
      <c r="IY40" s="114">
        <f t="shared" si="138"/>
        <v>140.94</v>
      </c>
      <c r="IZ40" s="114">
        <f t="shared" si="138"/>
        <v>35.56</v>
      </c>
      <c r="JA40" s="114">
        <f t="shared" si="138"/>
        <v>414</v>
      </c>
      <c r="JB40" s="114">
        <f t="shared" si="138"/>
        <v>20.7</v>
      </c>
      <c r="JC40" s="123">
        <f t="shared" si="138"/>
        <v>7.85</v>
      </c>
      <c r="JD40" s="114">
        <f t="shared" si="138"/>
        <v>3</v>
      </c>
      <c r="JE40" s="114">
        <f t="shared" si="138"/>
        <v>89.78</v>
      </c>
      <c r="JF40" s="114">
        <f t="shared" si="138"/>
        <v>53.22</v>
      </c>
      <c r="JG40" s="114">
        <f t="shared" si="138"/>
        <v>0</v>
      </c>
      <c r="JH40" s="114">
        <f t="shared" si="138"/>
        <v>0</v>
      </c>
      <c r="JI40" s="114">
        <f t="shared" si="138"/>
        <v>0</v>
      </c>
      <c r="JJ40" s="114">
        <f t="shared" si="138"/>
        <v>0</v>
      </c>
      <c r="JK40" s="114"/>
      <c r="JL40" s="114">
        <f t="shared" ref="JL40:JS40" si="139">MAX(JL14:JL37)</f>
        <v>0</v>
      </c>
      <c r="JM40" s="114">
        <f t="shared" si="139"/>
        <v>0</v>
      </c>
      <c r="JN40" s="114">
        <f t="shared" si="139"/>
        <v>0</v>
      </c>
      <c r="JO40" s="112">
        <f t="shared" si="139"/>
        <v>0</v>
      </c>
      <c r="JP40" s="114">
        <f t="shared" si="139"/>
        <v>139</v>
      </c>
      <c r="JQ40" s="114">
        <f t="shared" si="139"/>
        <v>33</v>
      </c>
      <c r="JR40" s="114">
        <f t="shared" si="139"/>
        <v>0</v>
      </c>
      <c r="JS40" s="114">
        <f t="shared" si="139"/>
        <v>0</v>
      </c>
      <c r="JT40" s="114"/>
      <c r="JU40" s="114">
        <f t="shared" ref="JU40:KA40" si="140">MAX(JU14:JU37)</f>
        <v>2</v>
      </c>
      <c r="JV40" s="114">
        <f t="shared" si="140"/>
        <v>50</v>
      </c>
      <c r="JW40" s="114">
        <f t="shared" si="140"/>
        <v>49</v>
      </c>
      <c r="JX40" s="114">
        <f t="shared" si="140"/>
        <v>139</v>
      </c>
      <c r="JY40" s="114">
        <f t="shared" si="140"/>
        <v>34.9</v>
      </c>
      <c r="JZ40" s="114">
        <f t="shared" si="140"/>
        <v>154</v>
      </c>
      <c r="KA40" s="114">
        <f t="shared" si="140"/>
        <v>8</v>
      </c>
      <c r="KB40" s="114"/>
      <c r="KC40" s="114">
        <f t="shared" ref="KC40:KJ40" si="141">MAX(KC14:KC37)</f>
        <v>2</v>
      </c>
      <c r="KD40" s="114">
        <f t="shared" si="141"/>
        <v>57</v>
      </c>
      <c r="KE40" s="114">
        <f t="shared" si="141"/>
        <v>56</v>
      </c>
      <c r="KF40" s="112">
        <f t="shared" si="141"/>
        <v>0</v>
      </c>
      <c r="KG40" s="114">
        <f t="shared" si="141"/>
        <v>138</v>
      </c>
      <c r="KH40" s="114">
        <f t="shared" si="141"/>
        <v>34</v>
      </c>
      <c r="KI40" s="114">
        <f t="shared" si="141"/>
        <v>114</v>
      </c>
      <c r="KJ40" s="114">
        <f t="shared" si="141"/>
        <v>5.9</v>
      </c>
      <c r="KK40" s="114"/>
      <c r="KL40" s="114">
        <f t="shared" ref="KL40:KR40" si="142">MAX(KL14:KL37)</f>
        <v>1</v>
      </c>
      <c r="KM40" s="114">
        <f t="shared" si="142"/>
        <v>48</v>
      </c>
      <c r="KN40" s="114">
        <f t="shared" si="142"/>
        <v>48</v>
      </c>
      <c r="KO40" s="114">
        <f t="shared" si="142"/>
        <v>138</v>
      </c>
      <c r="KP40" s="114">
        <f t="shared" si="142"/>
        <v>34</v>
      </c>
      <c r="KQ40" s="114">
        <f t="shared" si="142"/>
        <v>169</v>
      </c>
      <c r="KR40" s="114">
        <f t="shared" si="142"/>
        <v>9.1</v>
      </c>
      <c r="KS40" s="114"/>
      <c r="KT40" s="114">
        <f t="shared" ref="KT40:LA40" si="143">MAX(KT14:KT37)</f>
        <v>1</v>
      </c>
      <c r="KU40" s="114">
        <f t="shared" si="143"/>
        <v>48</v>
      </c>
      <c r="KV40" s="114">
        <f t="shared" si="143"/>
        <v>46</v>
      </c>
      <c r="KW40" s="112">
        <f t="shared" si="143"/>
        <v>0</v>
      </c>
      <c r="KX40" s="114">
        <f t="shared" si="143"/>
        <v>139</v>
      </c>
      <c r="KY40" s="114">
        <f t="shared" si="143"/>
        <v>33</v>
      </c>
      <c r="KZ40" s="114">
        <f t="shared" si="143"/>
        <v>316</v>
      </c>
      <c r="LA40" s="114">
        <f t="shared" si="143"/>
        <v>15.5</v>
      </c>
      <c r="LB40" s="114"/>
      <c r="LC40" s="114">
        <f t="shared" ref="LC40:LI40" si="144">MAX(LC14:LC37)</f>
        <v>3</v>
      </c>
      <c r="LD40" s="114">
        <f t="shared" si="144"/>
        <v>55</v>
      </c>
      <c r="LE40" s="114">
        <f t="shared" si="144"/>
        <v>55</v>
      </c>
      <c r="LF40" s="114">
        <f t="shared" si="144"/>
        <v>139</v>
      </c>
      <c r="LG40" s="114">
        <f t="shared" si="144"/>
        <v>33</v>
      </c>
      <c r="LH40" s="114">
        <f t="shared" si="144"/>
        <v>386</v>
      </c>
      <c r="LI40" s="114">
        <f t="shared" si="144"/>
        <v>18.9</v>
      </c>
      <c r="LJ40" s="114"/>
      <c r="LK40" s="114">
        <f t="shared" ref="LK40:LO40" si="145">MAX(LK14:LK37)</f>
        <v>5</v>
      </c>
      <c r="LL40" s="114">
        <f t="shared" si="145"/>
        <v>54</v>
      </c>
      <c r="LM40" s="114">
        <f t="shared" si="145"/>
        <v>54</v>
      </c>
      <c r="LN40" s="112">
        <f t="shared" si="145"/>
        <v>0</v>
      </c>
      <c r="LO40" s="114">
        <f t="shared" si="145"/>
        <v>346</v>
      </c>
      <c r="LP40" s="114"/>
      <c r="LQ40" s="114"/>
      <c r="LR40" s="114"/>
      <c r="LS40" s="114"/>
      <c r="LT40" s="114" t="str">
        <f t="shared" ref="LT40:MV40" si="146">MAX(#REF!)</f>
        <v>#REF!</v>
      </c>
      <c r="LU40" s="114" t="str">
        <f t="shared" si="146"/>
        <v>#REF!</v>
      </c>
      <c r="LV40" s="114" t="str">
        <f t="shared" si="146"/>
        <v>#REF!</v>
      </c>
      <c r="LW40" s="114" t="str">
        <f t="shared" si="146"/>
        <v>#REF!</v>
      </c>
      <c r="LX40" s="114" t="str">
        <f t="shared" si="146"/>
        <v>#REF!</v>
      </c>
      <c r="LY40" s="114" t="str">
        <f t="shared" si="146"/>
        <v>#REF!</v>
      </c>
      <c r="LZ40" s="114" t="str">
        <f t="shared" si="146"/>
        <v>#REF!</v>
      </c>
      <c r="MA40" s="114" t="str">
        <f t="shared" si="146"/>
        <v>#REF!</v>
      </c>
      <c r="MB40" s="114" t="str">
        <f t="shared" si="146"/>
        <v>#REF!</v>
      </c>
      <c r="MC40" s="114" t="str">
        <f t="shared" si="146"/>
        <v>#REF!</v>
      </c>
      <c r="MD40" s="114" t="str">
        <f t="shared" si="146"/>
        <v>#REF!</v>
      </c>
      <c r="ME40" s="114" t="str">
        <f t="shared" si="146"/>
        <v>#REF!</v>
      </c>
      <c r="MF40" s="114" t="str">
        <f t="shared" si="146"/>
        <v>#REF!</v>
      </c>
      <c r="MG40" s="114" t="str">
        <f t="shared" si="146"/>
        <v>#REF!</v>
      </c>
      <c r="MH40" s="114" t="str">
        <f t="shared" si="146"/>
        <v>#REF!</v>
      </c>
      <c r="MI40" s="114" t="str">
        <f t="shared" si="146"/>
        <v>#REF!</v>
      </c>
      <c r="MJ40" s="114" t="str">
        <f t="shared" si="146"/>
        <v>#REF!</v>
      </c>
      <c r="MK40" s="114" t="str">
        <f t="shared" si="146"/>
        <v>#REF!</v>
      </c>
      <c r="ML40" s="114" t="str">
        <f t="shared" si="146"/>
        <v>#REF!</v>
      </c>
      <c r="MM40" s="114" t="str">
        <f t="shared" si="146"/>
        <v>#REF!</v>
      </c>
      <c r="MN40" s="114" t="str">
        <f t="shared" si="146"/>
        <v>#REF!</v>
      </c>
      <c r="MO40" s="112" t="str">
        <f t="shared" si="146"/>
        <v>#REF!</v>
      </c>
      <c r="MP40" s="114" t="str">
        <f t="shared" si="146"/>
        <v>#REF!</v>
      </c>
      <c r="MQ40" s="114" t="str">
        <f t="shared" si="146"/>
        <v>#REF!</v>
      </c>
      <c r="MR40" s="114" t="str">
        <f t="shared" si="146"/>
        <v>#REF!</v>
      </c>
      <c r="MS40" s="114" t="str">
        <f t="shared" si="146"/>
        <v>#REF!</v>
      </c>
      <c r="MT40" s="114" t="str">
        <f t="shared" si="146"/>
        <v>#REF!</v>
      </c>
      <c r="MU40" s="114" t="str">
        <f t="shared" si="146"/>
        <v>#REF!</v>
      </c>
      <c r="MV40" s="114" t="str">
        <f t="shared" si="146"/>
        <v>#REF!</v>
      </c>
      <c r="MW40" s="114"/>
      <c r="MX40" s="114"/>
      <c r="MY40" s="114" t="str">
        <f t="shared" ref="MY40:ND40" si="147">MAX(#REF!)</f>
        <v>#REF!</v>
      </c>
      <c r="MZ40" s="114" t="str">
        <f t="shared" si="147"/>
        <v>#REF!</v>
      </c>
      <c r="NA40" s="114" t="str">
        <f t="shared" si="147"/>
        <v>#REF!</v>
      </c>
      <c r="NB40" s="114" t="str">
        <f t="shared" si="147"/>
        <v>#REF!</v>
      </c>
      <c r="NC40" s="114" t="str">
        <f t="shared" si="147"/>
        <v>#REF!</v>
      </c>
      <c r="ND40" s="114" t="str">
        <f t="shared" si="147"/>
        <v>#REF!</v>
      </c>
      <c r="NE40" s="114"/>
      <c r="NF40" s="114"/>
      <c r="NG40" s="114" t="str">
        <f t="shared" ref="NG40:NL40" si="148">MAX(#REF!)</f>
        <v>#REF!</v>
      </c>
      <c r="NH40" s="114" t="str">
        <f t="shared" si="148"/>
        <v>#REF!</v>
      </c>
      <c r="NI40" s="114" t="str">
        <f t="shared" si="148"/>
        <v>#REF!</v>
      </c>
      <c r="NJ40" s="114" t="str">
        <f t="shared" si="148"/>
        <v>#REF!</v>
      </c>
      <c r="NK40" s="114" t="str">
        <f t="shared" si="148"/>
        <v>#REF!</v>
      </c>
      <c r="NL40" s="114" t="str">
        <f t="shared" si="148"/>
        <v>#REF!</v>
      </c>
      <c r="NM40" s="114"/>
      <c r="NN40" s="114"/>
      <c r="NO40" s="114" t="str">
        <f t="shared" ref="NO40:NP40" si="149">MAX(#REF!)</f>
        <v>#REF!</v>
      </c>
      <c r="NP40" s="114" t="str">
        <f t="shared" si="149"/>
        <v>#REF!</v>
      </c>
    </row>
    <row r="41" ht="14.25" customHeight="1">
      <c r="C41" s="6"/>
      <c r="D41" s="116"/>
      <c r="E41" s="116"/>
      <c r="G41" s="116"/>
      <c r="L41" s="116"/>
      <c r="N41" s="116"/>
      <c r="S41" s="116"/>
      <c r="U41" s="7"/>
      <c r="W41" s="116"/>
      <c r="X41" s="7"/>
      <c r="AA41" s="7"/>
      <c r="AB41" s="116"/>
      <c r="AF41" s="116"/>
      <c r="AG41" s="7"/>
      <c r="AJ41" s="116"/>
      <c r="AK41" s="7"/>
      <c r="AN41" s="7"/>
      <c r="AO41" s="7"/>
    </row>
    <row r="42" ht="14.25" customHeight="1">
      <c r="C42" s="6"/>
      <c r="D42" s="116"/>
      <c r="E42" s="116"/>
      <c r="G42" s="116"/>
      <c r="L42" s="116"/>
      <c r="N42" s="116"/>
      <c r="S42" s="116"/>
      <c r="U42" s="7"/>
      <c r="W42" s="116"/>
      <c r="X42" s="7"/>
      <c r="AA42" s="7"/>
      <c r="AB42" s="116"/>
      <c r="AF42" s="116"/>
      <c r="AG42" s="7"/>
      <c r="AJ42" s="116"/>
      <c r="AK42" s="7"/>
      <c r="AN42" s="7"/>
      <c r="AO42" s="7"/>
    </row>
    <row r="43" ht="14.25" customHeight="1">
      <c r="C43" s="6"/>
      <c r="D43" s="116"/>
      <c r="E43" s="116"/>
      <c r="G43" s="116"/>
      <c r="L43" s="116"/>
      <c r="N43" s="116"/>
      <c r="S43" s="116"/>
      <c r="U43" s="7"/>
      <c r="W43" s="116"/>
      <c r="X43" s="7"/>
      <c r="AA43" s="7"/>
      <c r="AB43" s="116"/>
      <c r="AF43" s="116"/>
      <c r="AG43" s="7"/>
      <c r="AJ43" s="116"/>
      <c r="AK43" s="7"/>
      <c r="AN43" s="7"/>
      <c r="AO43" s="7"/>
    </row>
    <row r="44" ht="14.25" customHeight="1">
      <c r="C44" s="6"/>
      <c r="D44" s="116"/>
      <c r="E44" s="116"/>
      <c r="G44" s="116"/>
      <c r="L44" s="116"/>
      <c r="N44" s="116"/>
      <c r="S44" s="116"/>
      <c r="U44" s="7"/>
      <c r="W44" s="116"/>
      <c r="X44" s="7"/>
      <c r="AA44" s="7"/>
      <c r="AB44" s="116"/>
      <c r="AF44" s="116"/>
      <c r="AG44" s="7"/>
      <c r="AJ44" s="116"/>
      <c r="AK44" s="7"/>
      <c r="AN44" s="7"/>
      <c r="AO44" s="7"/>
    </row>
    <row r="45" ht="14.25" customHeight="1">
      <c r="C45" s="6"/>
      <c r="D45" s="116"/>
      <c r="E45" s="116"/>
      <c r="G45" s="116"/>
      <c r="L45" s="116"/>
      <c r="N45" s="116"/>
      <c r="S45" s="116"/>
      <c r="U45" s="7"/>
      <c r="W45" s="116"/>
      <c r="X45" s="7"/>
      <c r="AA45" s="7"/>
      <c r="AB45" s="116"/>
      <c r="AF45" s="116"/>
      <c r="AG45" s="7"/>
      <c r="AJ45" s="116"/>
      <c r="AK45" s="7"/>
      <c r="AN45" s="7"/>
      <c r="AO45" s="7"/>
    </row>
    <row r="46" ht="14.25" customHeight="1">
      <c r="C46" s="6"/>
      <c r="D46" s="116"/>
      <c r="E46" s="116"/>
      <c r="G46" s="116"/>
      <c r="L46" s="116"/>
      <c r="N46" s="116"/>
      <c r="S46" s="116"/>
      <c r="U46" s="7"/>
      <c r="W46" s="116"/>
      <c r="X46" s="7"/>
      <c r="AA46" s="7"/>
      <c r="AB46" s="116"/>
      <c r="AF46" s="116"/>
      <c r="AG46" s="7"/>
      <c r="AJ46" s="116"/>
      <c r="AK46" s="7"/>
      <c r="AN46" s="7"/>
      <c r="AO46" s="7"/>
      <c r="GI46" s="124"/>
    </row>
    <row r="47" ht="14.25" customHeight="1">
      <c r="C47" s="6"/>
      <c r="D47" s="116"/>
      <c r="E47" s="116"/>
      <c r="G47" s="116"/>
      <c r="L47" s="116"/>
      <c r="N47" s="116"/>
      <c r="S47" s="116"/>
      <c r="U47" s="7"/>
      <c r="W47" s="116"/>
      <c r="X47" s="7"/>
      <c r="AA47" s="7"/>
      <c r="AB47" s="116"/>
      <c r="AF47" s="116"/>
      <c r="AG47" s="7"/>
      <c r="AJ47" s="116"/>
      <c r="AK47" s="7"/>
      <c r="AN47" s="7"/>
      <c r="AO47" s="7"/>
    </row>
    <row r="48" ht="14.25" customHeight="1">
      <c r="C48" s="6"/>
      <c r="D48" s="116"/>
      <c r="E48" s="116"/>
      <c r="G48" s="116"/>
      <c r="L48" s="116"/>
      <c r="N48" s="116"/>
      <c r="S48" s="116"/>
      <c r="U48" s="7"/>
      <c r="W48" s="116"/>
      <c r="X48" s="7"/>
      <c r="AA48" s="7"/>
      <c r="AB48" s="116"/>
      <c r="AF48" s="116"/>
      <c r="AG48" s="7"/>
      <c r="AJ48" s="116"/>
      <c r="AK48" s="7"/>
      <c r="AN48" s="7"/>
      <c r="AO48" s="7"/>
    </row>
    <row r="49" ht="14.25" customHeight="1">
      <c r="C49" s="6"/>
      <c r="D49" s="116"/>
      <c r="E49" s="116"/>
      <c r="G49" s="116"/>
      <c r="L49" s="116"/>
      <c r="N49" s="116"/>
      <c r="S49" s="116"/>
      <c r="U49" s="7"/>
      <c r="W49" s="116"/>
      <c r="X49" s="7"/>
      <c r="AA49" s="7"/>
      <c r="AB49" s="116"/>
      <c r="AF49" s="116"/>
      <c r="AG49" s="7"/>
      <c r="AJ49" s="116"/>
      <c r="AK49" s="7"/>
      <c r="AN49" s="7"/>
      <c r="AO49" s="7"/>
    </row>
    <row r="50" ht="14.25" customHeight="1">
      <c r="C50" s="6"/>
      <c r="D50" s="116"/>
      <c r="E50" s="116"/>
      <c r="G50" s="116"/>
      <c r="L50" s="116"/>
      <c r="N50" s="116"/>
      <c r="S50" s="116"/>
      <c r="U50" s="7"/>
      <c r="W50" s="116"/>
      <c r="X50" s="7"/>
      <c r="AA50" s="7"/>
      <c r="AB50" s="116"/>
      <c r="AF50" s="116"/>
      <c r="AG50" s="7"/>
      <c r="AJ50" s="116"/>
      <c r="AK50" s="7"/>
      <c r="AN50" s="7"/>
      <c r="AO50" s="7"/>
    </row>
    <row r="51" ht="14.25" customHeight="1">
      <c r="C51" s="6"/>
      <c r="D51" s="116"/>
      <c r="E51" s="116"/>
      <c r="G51" s="116"/>
      <c r="L51" s="116"/>
      <c r="N51" s="116"/>
      <c r="S51" s="116"/>
      <c r="U51" s="7"/>
      <c r="W51" s="116"/>
      <c r="X51" s="7"/>
      <c r="AA51" s="7"/>
      <c r="AB51" s="116"/>
      <c r="AF51" s="116"/>
      <c r="AG51" s="7"/>
      <c r="AJ51" s="116"/>
      <c r="AK51" s="7"/>
      <c r="AN51" s="7"/>
      <c r="AO51" s="7"/>
    </row>
    <row r="52" ht="14.25" customHeight="1">
      <c r="C52" s="6"/>
      <c r="D52" s="116"/>
      <c r="E52" s="116"/>
      <c r="G52" s="116"/>
      <c r="L52" s="116"/>
      <c r="N52" s="116"/>
      <c r="S52" s="116"/>
      <c r="U52" s="7"/>
      <c r="W52" s="116"/>
      <c r="X52" s="7"/>
      <c r="AA52" s="7"/>
      <c r="AB52" s="116"/>
      <c r="AF52" s="116"/>
      <c r="AG52" s="7"/>
      <c r="AJ52" s="116"/>
      <c r="AK52" s="7"/>
      <c r="AN52" s="7"/>
      <c r="AO52" s="7"/>
    </row>
    <row r="53" ht="14.25" customHeight="1">
      <c r="C53" s="6"/>
      <c r="D53" s="116"/>
      <c r="E53" s="116"/>
      <c r="G53" s="116"/>
      <c r="L53" s="116"/>
      <c r="N53" s="116"/>
      <c r="S53" s="116"/>
      <c r="U53" s="7"/>
      <c r="W53" s="116"/>
      <c r="X53" s="7"/>
      <c r="AA53" s="7"/>
      <c r="AB53" s="116"/>
      <c r="AF53" s="116"/>
      <c r="AG53" s="7"/>
      <c r="AJ53" s="116"/>
      <c r="AK53" s="7"/>
      <c r="AN53" s="7"/>
      <c r="AO53" s="7"/>
    </row>
    <row r="54" ht="14.25" customHeight="1">
      <c r="C54" s="6"/>
      <c r="D54" s="116"/>
      <c r="E54" s="116"/>
      <c r="G54" s="116"/>
      <c r="L54" s="116"/>
      <c r="N54" s="116"/>
      <c r="S54" s="116"/>
      <c r="U54" s="7"/>
      <c r="W54" s="116"/>
      <c r="X54" s="7"/>
      <c r="AA54" s="7"/>
      <c r="AB54" s="116"/>
      <c r="AF54" s="116"/>
      <c r="AG54" s="7"/>
      <c r="AJ54" s="116"/>
      <c r="AK54" s="7"/>
      <c r="AN54" s="7"/>
      <c r="AO54" s="7"/>
    </row>
    <row r="55" ht="14.25" customHeight="1">
      <c r="C55" s="6"/>
      <c r="D55" s="116"/>
      <c r="E55" s="116"/>
      <c r="G55" s="116"/>
      <c r="L55" s="116"/>
      <c r="N55" s="116"/>
      <c r="S55" s="116"/>
      <c r="U55" s="7"/>
      <c r="W55" s="116"/>
      <c r="X55" s="7"/>
      <c r="AA55" s="7"/>
      <c r="AB55" s="116"/>
      <c r="AF55" s="116"/>
      <c r="AG55" s="7"/>
      <c r="AJ55" s="116"/>
      <c r="AK55" s="7"/>
      <c r="AN55" s="7"/>
      <c r="AO55" s="7"/>
    </row>
    <row r="56" ht="14.25" customHeight="1">
      <c r="C56" s="6"/>
      <c r="D56" s="116"/>
      <c r="E56" s="116"/>
      <c r="G56" s="116"/>
      <c r="L56" s="116"/>
      <c r="N56" s="116"/>
      <c r="S56" s="116"/>
      <c r="U56" s="7"/>
      <c r="W56" s="116"/>
      <c r="X56" s="7"/>
      <c r="AA56" s="7"/>
      <c r="AB56" s="116"/>
      <c r="AF56" s="116"/>
      <c r="AG56" s="7"/>
      <c r="AJ56" s="116"/>
      <c r="AK56" s="7"/>
      <c r="AN56" s="7"/>
      <c r="AO56" s="7"/>
    </row>
    <row r="57" ht="14.25" customHeight="1">
      <c r="C57" s="6"/>
      <c r="D57" s="116"/>
      <c r="E57" s="116"/>
      <c r="G57" s="116"/>
      <c r="L57" s="116"/>
      <c r="N57" s="116"/>
      <c r="S57" s="116"/>
      <c r="U57" s="7"/>
      <c r="W57" s="116"/>
      <c r="X57" s="7"/>
      <c r="AA57" s="7"/>
      <c r="AB57" s="116"/>
      <c r="AF57" s="116"/>
      <c r="AG57" s="7"/>
      <c r="AJ57" s="116"/>
      <c r="AK57" s="7"/>
      <c r="AN57" s="7"/>
      <c r="AO57" s="7"/>
    </row>
    <row r="58" ht="14.25" customHeight="1">
      <c r="C58" s="6"/>
      <c r="D58" s="116"/>
      <c r="E58" s="116"/>
      <c r="G58" s="116"/>
      <c r="L58" s="116"/>
      <c r="N58" s="116"/>
      <c r="S58" s="116"/>
      <c r="U58" s="7"/>
      <c r="W58" s="116"/>
      <c r="X58" s="7"/>
      <c r="AA58" s="7"/>
      <c r="AB58" s="116"/>
      <c r="AF58" s="116"/>
      <c r="AG58" s="7"/>
      <c r="AJ58" s="116"/>
      <c r="AK58" s="7"/>
      <c r="AN58" s="7"/>
      <c r="AO58" s="7"/>
    </row>
    <row r="59" ht="14.25" customHeight="1">
      <c r="C59" s="6"/>
      <c r="D59" s="116"/>
      <c r="E59" s="116"/>
      <c r="G59" s="116"/>
      <c r="L59" s="116"/>
      <c r="N59" s="116"/>
      <c r="S59" s="116"/>
      <c r="U59" s="7"/>
      <c r="W59" s="116"/>
      <c r="X59" s="7"/>
      <c r="AA59" s="7"/>
      <c r="AB59" s="116"/>
      <c r="AF59" s="116"/>
      <c r="AG59" s="7"/>
      <c r="AJ59" s="116"/>
      <c r="AK59" s="7"/>
      <c r="AN59" s="7"/>
      <c r="AO59" s="7"/>
    </row>
    <row r="60" ht="14.25" customHeight="1">
      <c r="C60" s="6"/>
      <c r="D60" s="116"/>
      <c r="E60" s="116"/>
      <c r="G60" s="116"/>
      <c r="L60" s="116"/>
      <c r="N60" s="116"/>
      <c r="S60" s="116"/>
      <c r="U60" s="7"/>
      <c r="W60" s="116"/>
      <c r="X60" s="7"/>
      <c r="AA60" s="7"/>
      <c r="AB60" s="116"/>
      <c r="AF60" s="116"/>
      <c r="AG60" s="7"/>
      <c r="AJ60" s="116"/>
      <c r="AK60" s="7"/>
      <c r="AN60" s="7"/>
      <c r="AO60" s="7"/>
    </row>
    <row r="61" ht="14.25" customHeight="1">
      <c r="C61" s="6"/>
      <c r="D61" s="116"/>
      <c r="E61" s="116"/>
      <c r="G61" s="116"/>
      <c r="L61" s="116"/>
      <c r="N61" s="116"/>
      <c r="S61" s="116"/>
      <c r="U61" s="7"/>
      <c r="W61" s="116"/>
      <c r="X61" s="7"/>
      <c r="AA61" s="7"/>
      <c r="AB61" s="116"/>
      <c r="AF61" s="116"/>
      <c r="AG61" s="7"/>
      <c r="AJ61" s="116"/>
      <c r="AK61" s="7"/>
      <c r="AN61" s="7"/>
      <c r="AO61" s="7"/>
    </row>
    <row r="62" ht="14.25" customHeight="1">
      <c r="C62" s="6"/>
      <c r="D62" s="116"/>
      <c r="E62" s="116"/>
      <c r="G62" s="116"/>
      <c r="L62" s="116"/>
      <c r="N62" s="116"/>
      <c r="S62" s="116"/>
      <c r="U62" s="7"/>
      <c r="W62" s="116"/>
      <c r="X62" s="7"/>
      <c r="AA62" s="7"/>
      <c r="AB62" s="116"/>
      <c r="AF62" s="116"/>
      <c r="AG62" s="7"/>
      <c r="AJ62" s="116"/>
      <c r="AK62" s="7"/>
      <c r="AN62" s="7"/>
      <c r="AO62" s="7"/>
    </row>
    <row r="63" ht="14.25" customHeight="1">
      <c r="C63" s="6"/>
      <c r="D63" s="116"/>
      <c r="E63" s="116"/>
      <c r="G63" s="116"/>
      <c r="L63" s="116"/>
      <c r="N63" s="116"/>
      <c r="S63" s="116"/>
      <c r="U63" s="7"/>
      <c r="W63" s="116"/>
      <c r="X63" s="7"/>
      <c r="AA63" s="7"/>
      <c r="AB63" s="116"/>
      <c r="AF63" s="116"/>
      <c r="AG63" s="7"/>
      <c r="AJ63" s="116"/>
      <c r="AK63" s="7"/>
      <c r="AN63" s="7"/>
      <c r="AO63" s="7"/>
    </row>
    <row r="64" ht="14.25" customHeight="1">
      <c r="C64" s="6"/>
      <c r="D64" s="116"/>
      <c r="E64" s="116"/>
      <c r="G64" s="116"/>
      <c r="L64" s="116"/>
      <c r="N64" s="116"/>
      <c r="S64" s="116"/>
      <c r="U64" s="7"/>
      <c r="W64" s="116"/>
      <c r="X64" s="7"/>
      <c r="AA64" s="7"/>
      <c r="AB64" s="116"/>
      <c r="AF64" s="116"/>
      <c r="AG64" s="7"/>
      <c r="AJ64" s="116"/>
      <c r="AK64" s="7"/>
      <c r="AN64" s="7"/>
      <c r="AO64" s="7"/>
    </row>
    <row r="65" ht="14.25" customHeight="1">
      <c r="C65" s="6"/>
      <c r="D65" s="116"/>
      <c r="E65" s="116"/>
      <c r="G65" s="116"/>
      <c r="L65" s="116"/>
      <c r="N65" s="116"/>
      <c r="S65" s="116"/>
      <c r="U65" s="7"/>
      <c r="W65" s="116"/>
      <c r="X65" s="7"/>
      <c r="AA65" s="7"/>
      <c r="AB65" s="116"/>
      <c r="AF65" s="116"/>
      <c r="AG65" s="7"/>
      <c r="AJ65" s="116"/>
      <c r="AK65" s="7"/>
      <c r="AN65" s="7"/>
      <c r="AO65" s="7"/>
    </row>
    <row r="66" ht="14.25" customHeight="1">
      <c r="C66" s="6"/>
      <c r="D66" s="116"/>
      <c r="E66" s="116"/>
      <c r="G66" s="116"/>
      <c r="L66" s="116"/>
      <c r="N66" s="116"/>
      <c r="S66" s="116"/>
      <c r="U66" s="7"/>
      <c r="W66" s="116"/>
      <c r="X66" s="7"/>
      <c r="AA66" s="7"/>
      <c r="AB66" s="116"/>
      <c r="AF66" s="116"/>
      <c r="AG66" s="7"/>
      <c r="AJ66" s="116"/>
      <c r="AK66" s="7"/>
      <c r="AN66" s="7"/>
      <c r="AO66" s="7"/>
    </row>
    <row r="67" ht="14.25" customHeight="1">
      <c r="C67" s="6"/>
      <c r="D67" s="116"/>
      <c r="E67" s="116"/>
      <c r="G67" s="116"/>
      <c r="L67" s="116"/>
      <c r="N67" s="116"/>
      <c r="S67" s="116"/>
      <c r="U67" s="7"/>
      <c r="W67" s="116"/>
      <c r="X67" s="7"/>
      <c r="AA67" s="7"/>
      <c r="AB67" s="116"/>
      <c r="AF67" s="116"/>
      <c r="AG67" s="7"/>
      <c r="AJ67" s="116"/>
      <c r="AK67" s="7"/>
      <c r="AN67" s="7"/>
      <c r="AO67" s="7"/>
    </row>
    <row r="68" ht="14.25" customHeight="1">
      <c r="C68" s="6"/>
      <c r="D68" s="116"/>
      <c r="E68" s="116"/>
      <c r="G68" s="116"/>
      <c r="L68" s="116"/>
      <c r="N68" s="116"/>
      <c r="S68" s="116"/>
      <c r="U68" s="7"/>
      <c r="W68" s="116"/>
      <c r="X68" s="7"/>
      <c r="AA68" s="7"/>
      <c r="AB68" s="116"/>
      <c r="AF68" s="116"/>
      <c r="AG68" s="7"/>
      <c r="AJ68" s="116"/>
      <c r="AK68" s="7"/>
      <c r="AN68" s="7"/>
      <c r="AO68" s="7"/>
    </row>
    <row r="69" ht="14.25" customHeight="1">
      <c r="C69" s="6"/>
      <c r="D69" s="116"/>
      <c r="E69" s="116"/>
      <c r="G69" s="116"/>
      <c r="L69" s="116"/>
      <c r="N69" s="116"/>
      <c r="S69" s="116"/>
      <c r="U69" s="7"/>
      <c r="W69" s="116"/>
      <c r="X69" s="7"/>
      <c r="AA69" s="7"/>
      <c r="AB69" s="116"/>
      <c r="AF69" s="116"/>
      <c r="AG69" s="7"/>
      <c r="AJ69" s="116"/>
      <c r="AK69" s="7"/>
      <c r="AN69" s="7"/>
      <c r="AO69" s="7"/>
    </row>
    <row r="70" ht="14.25" customHeight="1">
      <c r="C70" s="6"/>
      <c r="D70" s="116"/>
      <c r="E70" s="116"/>
      <c r="G70" s="116"/>
      <c r="L70" s="116"/>
      <c r="N70" s="116"/>
      <c r="S70" s="116"/>
      <c r="U70" s="7"/>
      <c r="W70" s="116"/>
      <c r="X70" s="7"/>
      <c r="AA70" s="7"/>
      <c r="AB70" s="116"/>
      <c r="AF70" s="116"/>
      <c r="AG70" s="7"/>
      <c r="AJ70" s="116"/>
      <c r="AK70" s="7"/>
      <c r="AN70" s="7"/>
      <c r="AO70" s="7"/>
    </row>
    <row r="71" ht="14.25" customHeight="1">
      <c r="C71" s="6"/>
      <c r="D71" s="116"/>
      <c r="E71" s="116"/>
      <c r="G71" s="116"/>
      <c r="L71" s="116"/>
      <c r="N71" s="116"/>
      <c r="S71" s="116"/>
      <c r="U71" s="7"/>
      <c r="W71" s="116"/>
      <c r="X71" s="7"/>
      <c r="AA71" s="7"/>
      <c r="AB71" s="116"/>
      <c r="AF71" s="116"/>
      <c r="AG71" s="7"/>
      <c r="AJ71" s="116"/>
      <c r="AK71" s="7"/>
      <c r="AN71" s="7"/>
      <c r="AO71" s="7"/>
    </row>
    <row r="72" ht="14.25" customHeight="1">
      <c r="C72" s="6"/>
      <c r="D72" s="116"/>
      <c r="E72" s="116"/>
      <c r="G72" s="116"/>
      <c r="L72" s="116"/>
      <c r="N72" s="116"/>
      <c r="S72" s="116"/>
      <c r="U72" s="7"/>
      <c r="W72" s="116"/>
      <c r="X72" s="7"/>
      <c r="AA72" s="7"/>
      <c r="AB72" s="116"/>
      <c r="AF72" s="116"/>
      <c r="AG72" s="7"/>
      <c r="AJ72" s="116"/>
      <c r="AK72" s="7"/>
      <c r="AN72" s="7"/>
      <c r="AO72" s="7"/>
    </row>
    <row r="73" ht="14.25" customHeight="1">
      <c r="C73" s="6"/>
      <c r="D73" s="116"/>
      <c r="E73" s="116"/>
      <c r="G73" s="116"/>
      <c r="L73" s="116"/>
      <c r="N73" s="116"/>
      <c r="S73" s="116"/>
      <c r="U73" s="7"/>
      <c r="W73" s="116"/>
      <c r="X73" s="7"/>
      <c r="AA73" s="7"/>
      <c r="AB73" s="116"/>
      <c r="AF73" s="116"/>
      <c r="AG73" s="7"/>
      <c r="AJ73" s="116"/>
      <c r="AK73" s="7"/>
      <c r="AN73" s="7"/>
      <c r="AO73" s="7"/>
    </row>
    <row r="74" ht="14.25" customHeight="1">
      <c r="C74" s="6"/>
      <c r="D74" s="116"/>
      <c r="E74" s="116"/>
      <c r="G74" s="116"/>
      <c r="L74" s="116"/>
      <c r="N74" s="116"/>
      <c r="S74" s="116"/>
      <c r="U74" s="7"/>
      <c r="W74" s="116"/>
      <c r="X74" s="7"/>
      <c r="AA74" s="7"/>
      <c r="AB74" s="116"/>
      <c r="AF74" s="116"/>
      <c r="AG74" s="7"/>
      <c r="AJ74" s="116"/>
      <c r="AK74" s="7"/>
      <c r="AN74" s="7"/>
      <c r="AO74" s="7"/>
    </row>
    <row r="75" ht="14.25" customHeight="1">
      <c r="C75" s="6"/>
      <c r="D75" s="116"/>
      <c r="E75" s="116"/>
      <c r="G75" s="116"/>
      <c r="L75" s="116"/>
      <c r="N75" s="116"/>
      <c r="S75" s="116"/>
      <c r="U75" s="7"/>
      <c r="W75" s="116"/>
      <c r="X75" s="7"/>
      <c r="AA75" s="7"/>
      <c r="AB75" s="116"/>
      <c r="AF75" s="116"/>
      <c r="AG75" s="7"/>
      <c r="AJ75" s="116"/>
      <c r="AK75" s="7"/>
      <c r="AN75" s="7"/>
      <c r="AO75" s="7"/>
    </row>
    <row r="76" ht="14.25" customHeight="1">
      <c r="C76" s="6"/>
      <c r="D76" s="116"/>
      <c r="E76" s="116"/>
      <c r="G76" s="116"/>
      <c r="L76" s="116"/>
      <c r="N76" s="116"/>
      <c r="S76" s="116"/>
      <c r="U76" s="7"/>
      <c r="W76" s="116"/>
      <c r="X76" s="7"/>
      <c r="AA76" s="7"/>
      <c r="AB76" s="116"/>
      <c r="AF76" s="116"/>
      <c r="AG76" s="7"/>
      <c r="AJ76" s="116"/>
      <c r="AK76" s="7"/>
      <c r="AN76" s="7"/>
      <c r="AO76" s="7"/>
    </row>
    <row r="77" ht="14.25" customHeight="1">
      <c r="C77" s="6"/>
      <c r="D77" s="116"/>
      <c r="E77" s="116"/>
      <c r="G77" s="116"/>
      <c r="L77" s="116"/>
      <c r="N77" s="116"/>
      <c r="S77" s="116"/>
      <c r="U77" s="7"/>
      <c r="W77" s="116"/>
      <c r="X77" s="7"/>
      <c r="AA77" s="7"/>
      <c r="AB77" s="116"/>
      <c r="AF77" s="116"/>
      <c r="AG77" s="7"/>
      <c r="AJ77" s="116"/>
      <c r="AK77" s="7"/>
      <c r="AN77" s="7"/>
      <c r="AO77" s="7"/>
    </row>
    <row r="78" ht="14.25" customHeight="1">
      <c r="C78" s="6"/>
      <c r="D78" s="116"/>
      <c r="E78" s="116"/>
      <c r="G78" s="116"/>
      <c r="L78" s="116"/>
      <c r="N78" s="116"/>
      <c r="S78" s="116"/>
      <c r="U78" s="7"/>
      <c r="W78" s="116"/>
      <c r="X78" s="7"/>
      <c r="AA78" s="7"/>
      <c r="AB78" s="116"/>
      <c r="AF78" s="116"/>
      <c r="AG78" s="7"/>
      <c r="AJ78" s="116"/>
      <c r="AK78" s="7"/>
      <c r="AN78" s="7"/>
      <c r="AO78" s="7"/>
    </row>
    <row r="79" ht="14.25" customHeight="1">
      <c r="C79" s="6"/>
      <c r="D79" s="116"/>
      <c r="E79" s="116"/>
      <c r="G79" s="116"/>
      <c r="L79" s="116"/>
      <c r="N79" s="116"/>
      <c r="S79" s="116"/>
      <c r="U79" s="7"/>
      <c r="W79" s="116"/>
      <c r="X79" s="7"/>
      <c r="AA79" s="7"/>
      <c r="AB79" s="116"/>
      <c r="AF79" s="116"/>
      <c r="AG79" s="7"/>
      <c r="AJ79" s="116"/>
      <c r="AK79" s="7"/>
      <c r="AN79" s="7"/>
      <c r="AO79" s="7"/>
    </row>
    <row r="80" ht="14.25" customHeight="1">
      <c r="C80" s="6"/>
      <c r="D80" s="116"/>
      <c r="E80" s="116"/>
      <c r="G80" s="116"/>
      <c r="L80" s="116"/>
      <c r="N80" s="116"/>
      <c r="S80" s="116"/>
      <c r="U80" s="7"/>
      <c r="W80" s="116"/>
      <c r="X80" s="7"/>
      <c r="AA80" s="7"/>
      <c r="AB80" s="116"/>
      <c r="AF80" s="116"/>
      <c r="AG80" s="7"/>
      <c r="AJ80" s="116"/>
      <c r="AK80" s="7"/>
      <c r="AN80" s="7"/>
      <c r="AO80" s="7"/>
    </row>
    <row r="81" ht="14.25" customHeight="1">
      <c r="C81" s="6"/>
      <c r="D81" s="116"/>
      <c r="E81" s="116"/>
      <c r="G81" s="116"/>
      <c r="L81" s="116"/>
      <c r="N81" s="116"/>
      <c r="S81" s="116"/>
      <c r="U81" s="7"/>
      <c r="W81" s="116"/>
      <c r="X81" s="7"/>
      <c r="AA81" s="7"/>
      <c r="AB81" s="116"/>
      <c r="AF81" s="116"/>
      <c r="AG81" s="7"/>
      <c r="AJ81" s="116"/>
      <c r="AK81" s="7"/>
      <c r="AN81" s="7"/>
      <c r="AO81" s="7"/>
    </row>
    <row r="82" ht="14.25" customHeight="1">
      <c r="C82" s="6"/>
      <c r="D82" s="116"/>
      <c r="E82" s="116"/>
      <c r="G82" s="116"/>
      <c r="L82" s="116"/>
      <c r="N82" s="116"/>
      <c r="S82" s="116"/>
      <c r="U82" s="7"/>
      <c r="W82" s="116"/>
      <c r="X82" s="7"/>
      <c r="AA82" s="7"/>
      <c r="AB82" s="116"/>
      <c r="AF82" s="116"/>
      <c r="AG82" s="7"/>
      <c r="AJ82" s="116"/>
      <c r="AK82" s="7"/>
      <c r="AN82" s="7"/>
      <c r="AO82" s="7"/>
    </row>
    <row r="83" ht="14.25" customHeight="1">
      <c r="C83" s="6"/>
      <c r="D83" s="116"/>
      <c r="E83" s="116"/>
      <c r="G83" s="116"/>
      <c r="L83" s="116"/>
      <c r="N83" s="116"/>
      <c r="S83" s="116"/>
      <c r="U83" s="7"/>
      <c r="W83" s="116"/>
      <c r="X83" s="7"/>
      <c r="AA83" s="7"/>
      <c r="AB83" s="116"/>
      <c r="AF83" s="116"/>
      <c r="AG83" s="7"/>
      <c r="AJ83" s="116"/>
      <c r="AK83" s="7"/>
      <c r="AN83" s="7"/>
      <c r="AO83" s="7"/>
    </row>
    <row r="84" ht="14.25" customHeight="1">
      <c r="C84" s="6"/>
      <c r="D84" s="116"/>
      <c r="E84" s="116"/>
      <c r="G84" s="116"/>
      <c r="L84" s="116"/>
      <c r="N84" s="116"/>
      <c r="S84" s="116"/>
      <c r="U84" s="7"/>
      <c r="W84" s="116"/>
      <c r="X84" s="7"/>
      <c r="AA84" s="7"/>
      <c r="AB84" s="116"/>
      <c r="AF84" s="116"/>
      <c r="AG84" s="7"/>
      <c r="AJ84" s="116"/>
      <c r="AK84" s="7"/>
      <c r="AN84" s="7"/>
      <c r="AO84" s="7"/>
    </row>
    <row r="85" ht="14.25" customHeight="1">
      <c r="C85" s="6"/>
      <c r="D85" s="116"/>
      <c r="E85" s="116"/>
      <c r="G85" s="116"/>
      <c r="L85" s="116"/>
      <c r="N85" s="116"/>
      <c r="S85" s="116"/>
      <c r="U85" s="7"/>
      <c r="W85" s="116"/>
      <c r="X85" s="7"/>
      <c r="AA85" s="7"/>
      <c r="AB85" s="116"/>
      <c r="AF85" s="116"/>
      <c r="AG85" s="7"/>
      <c r="AJ85" s="116"/>
      <c r="AK85" s="7"/>
      <c r="AN85" s="7"/>
      <c r="AO85" s="7"/>
    </row>
    <row r="86" ht="14.25" customHeight="1">
      <c r="C86" s="6"/>
      <c r="D86" s="116"/>
      <c r="E86" s="116"/>
      <c r="G86" s="116"/>
      <c r="L86" s="116"/>
      <c r="N86" s="116"/>
      <c r="S86" s="116"/>
      <c r="U86" s="7"/>
      <c r="W86" s="116"/>
      <c r="X86" s="7"/>
      <c r="AA86" s="7"/>
      <c r="AB86" s="116"/>
      <c r="AF86" s="116"/>
      <c r="AG86" s="7"/>
      <c r="AJ86" s="116"/>
      <c r="AK86" s="7"/>
      <c r="AN86" s="7"/>
      <c r="AO86" s="7"/>
    </row>
    <row r="87" ht="14.25" customHeight="1">
      <c r="C87" s="6"/>
      <c r="D87" s="116"/>
      <c r="E87" s="116"/>
      <c r="G87" s="116"/>
      <c r="L87" s="116"/>
      <c r="N87" s="116"/>
      <c r="S87" s="116"/>
      <c r="U87" s="7"/>
      <c r="W87" s="116"/>
      <c r="X87" s="7"/>
      <c r="AA87" s="7"/>
      <c r="AB87" s="116"/>
      <c r="AF87" s="116"/>
      <c r="AG87" s="7"/>
      <c r="AJ87" s="116"/>
      <c r="AK87" s="7"/>
      <c r="AN87" s="7"/>
      <c r="AO87" s="7"/>
    </row>
    <row r="88" ht="14.25" customHeight="1">
      <c r="C88" s="6"/>
      <c r="D88" s="116"/>
      <c r="E88" s="116"/>
      <c r="G88" s="116"/>
      <c r="L88" s="116"/>
      <c r="N88" s="116"/>
      <c r="S88" s="116"/>
      <c r="U88" s="7"/>
      <c r="W88" s="116"/>
      <c r="X88" s="7"/>
      <c r="AA88" s="7"/>
      <c r="AB88" s="116"/>
      <c r="AF88" s="116"/>
      <c r="AG88" s="7"/>
      <c r="AJ88" s="116"/>
      <c r="AK88" s="7"/>
      <c r="AN88" s="7"/>
      <c r="AO88" s="7"/>
    </row>
    <row r="89" ht="14.25" customHeight="1">
      <c r="C89" s="6"/>
      <c r="D89" s="116"/>
      <c r="E89" s="116"/>
      <c r="G89" s="116"/>
      <c r="L89" s="116"/>
      <c r="N89" s="116"/>
      <c r="S89" s="116"/>
      <c r="U89" s="7"/>
      <c r="W89" s="116"/>
      <c r="X89" s="7"/>
      <c r="AA89" s="7"/>
      <c r="AB89" s="116"/>
      <c r="AF89" s="116"/>
      <c r="AG89" s="7"/>
      <c r="AJ89" s="116"/>
      <c r="AK89" s="7"/>
      <c r="AN89" s="7"/>
      <c r="AO89" s="7"/>
    </row>
    <row r="90" ht="14.25" customHeight="1">
      <c r="C90" s="6"/>
      <c r="D90" s="116"/>
      <c r="E90" s="116"/>
      <c r="G90" s="116"/>
      <c r="L90" s="116"/>
      <c r="N90" s="116"/>
      <c r="S90" s="116"/>
      <c r="U90" s="7"/>
      <c r="W90" s="116"/>
      <c r="X90" s="7"/>
      <c r="AA90" s="7"/>
      <c r="AB90" s="116"/>
      <c r="AF90" s="116"/>
      <c r="AG90" s="7"/>
      <c r="AJ90" s="116"/>
      <c r="AK90" s="7"/>
      <c r="AN90" s="7"/>
      <c r="AO90" s="7"/>
    </row>
    <row r="91" ht="14.25" customHeight="1">
      <c r="C91" s="6"/>
      <c r="D91" s="116"/>
      <c r="E91" s="116"/>
      <c r="G91" s="116"/>
      <c r="L91" s="116"/>
      <c r="N91" s="116"/>
      <c r="S91" s="116"/>
      <c r="U91" s="7"/>
      <c r="W91" s="116"/>
      <c r="X91" s="7"/>
      <c r="AA91" s="7"/>
      <c r="AB91" s="116"/>
      <c r="AF91" s="116"/>
      <c r="AG91" s="7"/>
      <c r="AJ91" s="116"/>
      <c r="AK91" s="7"/>
      <c r="AN91" s="7"/>
      <c r="AO91" s="7"/>
    </row>
    <row r="92" ht="14.25" customHeight="1">
      <c r="C92" s="6"/>
      <c r="D92" s="116"/>
      <c r="E92" s="116"/>
      <c r="G92" s="116"/>
      <c r="L92" s="116"/>
      <c r="N92" s="116"/>
      <c r="S92" s="116"/>
      <c r="U92" s="7"/>
      <c r="W92" s="116"/>
      <c r="X92" s="7"/>
      <c r="AA92" s="7"/>
      <c r="AB92" s="116"/>
      <c r="AF92" s="116"/>
      <c r="AG92" s="7"/>
      <c r="AJ92" s="116"/>
      <c r="AK92" s="7"/>
      <c r="AN92" s="7"/>
      <c r="AO92" s="7"/>
    </row>
    <row r="93" ht="14.25" customHeight="1">
      <c r="C93" s="6"/>
      <c r="D93" s="116"/>
      <c r="E93" s="116"/>
      <c r="G93" s="116"/>
      <c r="L93" s="116"/>
      <c r="N93" s="116"/>
      <c r="S93" s="116"/>
      <c r="U93" s="7"/>
      <c r="W93" s="116"/>
      <c r="X93" s="7"/>
      <c r="AA93" s="7"/>
      <c r="AB93" s="116"/>
      <c r="AF93" s="116"/>
      <c r="AG93" s="7"/>
      <c r="AJ93" s="116"/>
      <c r="AK93" s="7"/>
      <c r="AN93" s="7"/>
      <c r="AO93" s="7"/>
    </row>
    <row r="94" ht="14.25" customHeight="1">
      <c r="C94" s="6"/>
      <c r="D94" s="116"/>
      <c r="E94" s="116"/>
      <c r="G94" s="116"/>
      <c r="L94" s="116"/>
      <c r="N94" s="116"/>
      <c r="S94" s="116"/>
      <c r="U94" s="7"/>
      <c r="W94" s="116"/>
      <c r="X94" s="7"/>
      <c r="AA94" s="7"/>
      <c r="AB94" s="116"/>
      <c r="AF94" s="116"/>
      <c r="AG94" s="7"/>
      <c r="AJ94" s="116"/>
      <c r="AK94" s="7"/>
      <c r="AN94" s="7"/>
      <c r="AO94" s="7"/>
    </row>
    <row r="95" ht="14.25" customHeight="1">
      <c r="C95" s="6"/>
      <c r="D95" s="116"/>
      <c r="E95" s="116"/>
      <c r="G95" s="116"/>
      <c r="L95" s="116"/>
      <c r="N95" s="116"/>
      <c r="S95" s="116"/>
      <c r="U95" s="7"/>
      <c r="W95" s="116"/>
      <c r="X95" s="7"/>
      <c r="AA95" s="7"/>
      <c r="AB95" s="116"/>
      <c r="AF95" s="116"/>
      <c r="AG95" s="7"/>
      <c r="AJ95" s="116"/>
      <c r="AK95" s="7"/>
      <c r="AN95" s="7"/>
      <c r="AO95" s="7"/>
    </row>
    <row r="96" ht="14.25" customHeight="1">
      <c r="C96" s="6"/>
      <c r="D96" s="116"/>
      <c r="E96" s="116"/>
      <c r="G96" s="116"/>
      <c r="L96" s="116"/>
      <c r="N96" s="116"/>
      <c r="S96" s="116"/>
      <c r="U96" s="7"/>
      <c r="W96" s="116"/>
      <c r="X96" s="7"/>
      <c r="AA96" s="7"/>
      <c r="AB96" s="116"/>
      <c r="AF96" s="116"/>
      <c r="AG96" s="7"/>
      <c r="AJ96" s="116"/>
      <c r="AK96" s="7"/>
      <c r="AN96" s="7"/>
      <c r="AO96" s="7"/>
    </row>
    <row r="97" ht="14.25" customHeight="1">
      <c r="C97" s="6"/>
      <c r="D97" s="116"/>
      <c r="E97" s="116"/>
      <c r="G97" s="116"/>
      <c r="L97" s="116"/>
      <c r="N97" s="116"/>
      <c r="S97" s="116"/>
      <c r="U97" s="7"/>
      <c r="W97" s="116"/>
      <c r="X97" s="7"/>
      <c r="AA97" s="7"/>
      <c r="AB97" s="116"/>
      <c r="AF97" s="116"/>
      <c r="AG97" s="7"/>
      <c r="AJ97" s="116"/>
      <c r="AK97" s="7"/>
      <c r="AN97" s="7"/>
      <c r="AO97" s="7"/>
    </row>
    <row r="98" ht="14.25" customHeight="1">
      <c r="C98" s="6"/>
      <c r="D98" s="116"/>
      <c r="E98" s="116"/>
      <c r="G98" s="116"/>
      <c r="L98" s="116"/>
      <c r="N98" s="116"/>
      <c r="S98" s="116"/>
      <c r="U98" s="7"/>
      <c r="W98" s="116"/>
      <c r="X98" s="7"/>
      <c r="AA98" s="7"/>
      <c r="AB98" s="116"/>
      <c r="AF98" s="116"/>
      <c r="AG98" s="7"/>
      <c r="AJ98" s="116"/>
      <c r="AK98" s="7"/>
      <c r="AN98" s="7"/>
      <c r="AO98" s="7"/>
    </row>
    <row r="99" ht="14.25" customHeight="1">
      <c r="C99" s="6"/>
      <c r="D99" s="116"/>
      <c r="E99" s="116"/>
      <c r="G99" s="116"/>
      <c r="L99" s="116"/>
      <c r="N99" s="116"/>
      <c r="S99" s="116"/>
      <c r="U99" s="7"/>
      <c r="W99" s="116"/>
      <c r="X99" s="7"/>
      <c r="AA99" s="7"/>
      <c r="AB99" s="116"/>
      <c r="AF99" s="116"/>
      <c r="AG99" s="7"/>
      <c r="AJ99" s="116"/>
      <c r="AK99" s="7"/>
      <c r="AN99" s="7"/>
      <c r="AO99" s="7"/>
    </row>
    <row r="100" ht="14.25" customHeight="1">
      <c r="C100" s="6"/>
      <c r="D100" s="116"/>
      <c r="E100" s="116"/>
      <c r="G100" s="116"/>
      <c r="L100" s="116"/>
      <c r="N100" s="116"/>
      <c r="S100" s="116"/>
      <c r="U100" s="7"/>
      <c r="W100" s="116"/>
      <c r="X100" s="7"/>
      <c r="AA100" s="7"/>
      <c r="AB100" s="116"/>
      <c r="AF100" s="116"/>
      <c r="AG100" s="7"/>
      <c r="AJ100" s="116"/>
      <c r="AK100" s="7"/>
      <c r="AN100" s="7"/>
      <c r="AO100" s="7"/>
    </row>
    <row r="101" ht="14.25" customHeight="1">
      <c r="C101" s="6"/>
      <c r="D101" s="116"/>
      <c r="E101" s="116"/>
      <c r="G101" s="116"/>
      <c r="L101" s="116"/>
      <c r="N101" s="116"/>
      <c r="S101" s="116"/>
      <c r="U101" s="7"/>
      <c r="W101" s="116"/>
      <c r="X101" s="7"/>
      <c r="AA101" s="7"/>
      <c r="AB101" s="116"/>
      <c r="AF101" s="116"/>
      <c r="AG101" s="7"/>
      <c r="AJ101" s="116"/>
      <c r="AK101" s="7"/>
      <c r="AN101" s="7"/>
      <c r="AO101" s="7"/>
    </row>
    <row r="102" ht="14.25" customHeight="1">
      <c r="C102" s="6"/>
      <c r="D102" s="116"/>
      <c r="E102" s="116"/>
      <c r="G102" s="116"/>
      <c r="L102" s="116"/>
      <c r="N102" s="116"/>
      <c r="S102" s="116"/>
      <c r="U102" s="7"/>
      <c r="W102" s="116"/>
      <c r="X102" s="7"/>
      <c r="AA102" s="7"/>
      <c r="AB102" s="116"/>
      <c r="AF102" s="116"/>
      <c r="AG102" s="7"/>
      <c r="AJ102" s="116"/>
      <c r="AK102" s="7"/>
      <c r="AN102" s="7"/>
      <c r="AO102" s="7"/>
    </row>
    <row r="103" ht="14.25" customHeight="1">
      <c r="C103" s="6"/>
      <c r="D103" s="116"/>
      <c r="E103" s="116"/>
      <c r="G103" s="116"/>
      <c r="L103" s="116"/>
      <c r="N103" s="116"/>
      <c r="S103" s="116"/>
      <c r="U103" s="7"/>
      <c r="W103" s="116"/>
      <c r="X103" s="7"/>
      <c r="AA103" s="7"/>
      <c r="AB103" s="116"/>
      <c r="AF103" s="116"/>
      <c r="AG103" s="7"/>
      <c r="AJ103" s="116"/>
      <c r="AK103" s="7"/>
      <c r="AN103" s="7"/>
      <c r="AO103" s="7"/>
    </row>
    <row r="104" ht="14.25" customHeight="1">
      <c r="C104" s="6"/>
      <c r="D104" s="116"/>
      <c r="E104" s="116"/>
      <c r="G104" s="116"/>
      <c r="L104" s="116"/>
      <c r="N104" s="116"/>
      <c r="S104" s="116"/>
      <c r="U104" s="7"/>
      <c r="W104" s="116"/>
      <c r="X104" s="7"/>
      <c r="AA104" s="7"/>
      <c r="AB104" s="116"/>
      <c r="AF104" s="116"/>
      <c r="AG104" s="7"/>
      <c r="AJ104" s="116"/>
      <c r="AK104" s="7"/>
      <c r="AN104" s="7"/>
      <c r="AO104" s="7"/>
    </row>
    <row r="105" ht="14.25" customHeight="1">
      <c r="C105" s="6"/>
      <c r="D105" s="116"/>
      <c r="E105" s="116"/>
      <c r="G105" s="116"/>
      <c r="L105" s="116"/>
      <c r="N105" s="116"/>
      <c r="S105" s="116"/>
      <c r="U105" s="7"/>
      <c r="W105" s="116"/>
      <c r="X105" s="7"/>
      <c r="AA105" s="7"/>
      <c r="AB105" s="116"/>
      <c r="AF105" s="116"/>
      <c r="AG105" s="7"/>
      <c r="AJ105" s="116"/>
      <c r="AK105" s="7"/>
      <c r="AN105" s="7"/>
      <c r="AO105" s="7"/>
    </row>
    <row r="106" ht="14.25" customHeight="1">
      <c r="C106" s="6"/>
      <c r="D106" s="116"/>
      <c r="E106" s="116"/>
      <c r="G106" s="116"/>
      <c r="L106" s="116"/>
      <c r="N106" s="116"/>
      <c r="S106" s="116"/>
      <c r="U106" s="7"/>
      <c r="W106" s="116"/>
      <c r="X106" s="7"/>
      <c r="AA106" s="7"/>
      <c r="AB106" s="116"/>
      <c r="AF106" s="116"/>
      <c r="AG106" s="7"/>
      <c r="AJ106" s="116"/>
      <c r="AK106" s="7"/>
      <c r="AN106" s="7"/>
      <c r="AO106" s="7"/>
    </row>
    <row r="107" ht="14.25" customHeight="1">
      <c r="C107" s="6"/>
      <c r="D107" s="116"/>
      <c r="E107" s="116"/>
      <c r="G107" s="116"/>
      <c r="L107" s="116"/>
      <c r="N107" s="116"/>
      <c r="S107" s="116"/>
      <c r="U107" s="7"/>
      <c r="W107" s="116"/>
      <c r="X107" s="7"/>
      <c r="AA107" s="7"/>
      <c r="AB107" s="116"/>
      <c r="AF107" s="116"/>
      <c r="AG107" s="7"/>
      <c r="AJ107" s="116"/>
      <c r="AK107" s="7"/>
      <c r="AN107" s="7"/>
      <c r="AO107" s="7"/>
    </row>
    <row r="108" ht="14.25" customHeight="1">
      <c r="C108" s="6"/>
      <c r="D108" s="116"/>
      <c r="E108" s="116"/>
      <c r="G108" s="116"/>
      <c r="L108" s="116"/>
      <c r="N108" s="116"/>
      <c r="S108" s="116"/>
      <c r="U108" s="7"/>
      <c r="W108" s="116"/>
      <c r="X108" s="7"/>
      <c r="AA108" s="7"/>
      <c r="AB108" s="116"/>
      <c r="AF108" s="116"/>
      <c r="AG108" s="7"/>
      <c r="AJ108" s="116"/>
      <c r="AK108" s="7"/>
      <c r="AN108" s="7"/>
      <c r="AO108" s="7"/>
    </row>
    <row r="109" ht="14.25" customHeight="1">
      <c r="C109" s="6"/>
      <c r="D109" s="116"/>
      <c r="E109" s="116"/>
      <c r="G109" s="116"/>
      <c r="L109" s="116"/>
      <c r="N109" s="116"/>
      <c r="S109" s="116"/>
      <c r="U109" s="7"/>
      <c r="W109" s="116"/>
      <c r="X109" s="7"/>
      <c r="AA109" s="7"/>
      <c r="AB109" s="116"/>
      <c r="AF109" s="116"/>
      <c r="AG109" s="7"/>
      <c r="AJ109" s="116"/>
      <c r="AK109" s="7"/>
      <c r="AN109" s="7"/>
      <c r="AO109" s="7"/>
    </row>
    <row r="110" ht="14.25" customHeight="1">
      <c r="C110" s="6"/>
      <c r="D110" s="116"/>
      <c r="E110" s="116"/>
      <c r="G110" s="116"/>
      <c r="L110" s="116"/>
      <c r="N110" s="116"/>
      <c r="S110" s="116"/>
      <c r="U110" s="7"/>
      <c r="W110" s="116"/>
      <c r="X110" s="7"/>
      <c r="AA110" s="7"/>
      <c r="AB110" s="116"/>
      <c r="AF110" s="116"/>
      <c r="AG110" s="7"/>
      <c r="AJ110" s="116"/>
      <c r="AK110" s="7"/>
      <c r="AN110" s="7"/>
      <c r="AO110" s="7"/>
    </row>
    <row r="111" ht="14.25" customHeight="1">
      <c r="C111" s="6"/>
      <c r="D111" s="116"/>
      <c r="E111" s="116"/>
      <c r="G111" s="116"/>
      <c r="L111" s="116"/>
      <c r="N111" s="116"/>
      <c r="S111" s="116"/>
      <c r="U111" s="7"/>
      <c r="W111" s="116"/>
      <c r="X111" s="7"/>
      <c r="AA111" s="7"/>
      <c r="AB111" s="116"/>
      <c r="AF111" s="116"/>
      <c r="AG111" s="7"/>
      <c r="AJ111" s="116"/>
      <c r="AK111" s="7"/>
      <c r="AN111" s="7"/>
      <c r="AO111" s="7"/>
    </row>
    <row r="112" ht="14.25" customHeight="1">
      <c r="C112" s="6"/>
      <c r="D112" s="116"/>
      <c r="E112" s="116"/>
      <c r="G112" s="116"/>
      <c r="L112" s="116"/>
      <c r="N112" s="116"/>
      <c r="S112" s="116"/>
      <c r="U112" s="7"/>
      <c r="W112" s="116"/>
      <c r="X112" s="7"/>
      <c r="AA112" s="7"/>
      <c r="AB112" s="116"/>
      <c r="AF112" s="116"/>
      <c r="AG112" s="7"/>
      <c r="AJ112" s="116"/>
      <c r="AK112" s="7"/>
      <c r="AN112" s="7"/>
      <c r="AO112" s="7"/>
    </row>
    <row r="113" ht="14.25" customHeight="1">
      <c r="C113" s="6"/>
      <c r="D113" s="116"/>
      <c r="E113" s="116"/>
      <c r="G113" s="116"/>
      <c r="L113" s="116"/>
      <c r="N113" s="116"/>
      <c r="S113" s="116"/>
      <c r="U113" s="7"/>
      <c r="W113" s="116"/>
      <c r="X113" s="7"/>
      <c r="AA113" s="7"/>
      <c r="AB113" s="116"/>
      <c r="AF113" s="116"/>
      <c r="AG113" s="7"/>
      <c r="AJ113" s="116"/>
      <c r="AK113" s="7"/>
      <c r="AN113" s="7"/>
      <c r="AO113" s="7"/>
    </row>
    <row r="114" ht="14.25" customHeight="1">
      <c r="C114" s="6"/>
      <c r="D114" s="116"/>
      <c r="E114" s="116"/>
      <c r="G114" s="116"/>
      <c r="L114" s="116"/>
      <c r="N114" s="116"/>
      <c r="S114" s="116"/>
      <c r="U114" s="7"/>
      <c r="W114" s="116"/>
      <c r="X114" s="7"/>
      <c r="AA114" s="7"/>
      <c r="AB114" s="116"/>
      <c r="AF114" s="116"/>
      <c r="AG114" s="7"/>
      <c r="AJ114" s="116"/>
      <c r="AK114" s="7"/>
      <c r="AN114" s="7"/>
      <c r="AO114" s="7"/>
    </row>
    <row r="115" ht="14.25" customHeight="1">
      <c r="C115" s="6"/>
      <c r="D115" s="116"/>
      <c r="E115" s="116"/>
      <c r="G115" s="116"/>
      <c r="L115" s="116"/>
      <c r="N115" s="116"/>
      <c r="S115" s="116"/>
      <c r="U115" s="7"/>
      <c r="W115" s="116"/>
      <c r="X115" s="7"/>
      <c r="AA115" s="7"/>
      <c r="AB115" s="116"/>
      <c r="AF115" s="116"/>
      <c r="AG115" s="7"/>
      <c r="AJ115" s="116"/>
      <c r="AK115" s="7"/>
      <c r="AN115" s="7"/>
      <c r="AO115" s="7"/>
    </row>
    <row r="116" ht="14.25" customHeight="1">
      <c r="C116" s="6"/>
      <c r="D116" s="116"/>
      <c r="E116" s="116"/>
      <c r="G116" s="116"/>
      <c r="L116" s="116"/>
      <c r="N116" s="116"/>
      <c r="S116" s="116"/>
      <c r="U116" s="7"/>
      <c r="W116" s="116"/>
      <c r="X116" s="7"/>
      <c r="AA116" s="7"/>
      <c r="AB116" s="116"/>
      <c r="AF116" s="116"/>
      <c r="AG116" s="7"/>
      <c r="AJ116" s="116"/>
      <c r="AK116" s="7"/>
      <c r="AN116" s="7"/>
      <c r="AO116" s="7"/>
    </row>
    <row r="117" ht="14.25" customHeight="1">
      <c r="C117" s="6"/>
      <c r="D117" s="116"/>
      <c r="E117" s="116"/>
      <c r="G117" s="116"/>
      <c r="L117" s="116"/>
      <c r="N117" s="116"/>
      <c r="S117" s="116"/>
      <c r="U117" s="7"/>
      <c r="W117" s="116"/>
      <c r="X117" s="7"/>
      <c r="AA117" s="7"/>
      <c r="AB117" s="116"/>
      <c r="AF117" s="116"/>
      <c r="AG117" s="7"/>
      <c r="AJ117" s="116"/>
      <c r="AK117" s="7"/>
      <c r="AN117" s="7"/>
      <c r="AO117" s="7"/>
    </row>
    <row r="118" ht="14.25" customHeight="1">
      <c r="C118" s="6"/>
      <c r="D118" s="116"/>
      <c r="E118" s="116"/>
      <c r="G118" s="116"/>
      <c r="L118" s="116"/>
      <c r="N118" s="116"/>
      <c r="S118" s="116"/>
      <c r="U118" s="7"/>
      <c r="W118" s="116"/>
      <c r="X118" s="7"/>
      <c r="AA118" s="7"/>
      <c r="AB118" s="116"/>
      <c r="AF118" s="116"/>
      <c r="AG118" s="7"/>
      <c r="AJ118" s="116"/>
      <c r="AK118" s="7"/>
      <c r="AN118" s="7"/>
      <c r="AO118" s="7"/>
    </row>
    <row r="119" ht="14.25" customHeight="1">
      <c r="C119" s="6"/>
      <c r="D119" s="116"/>
      <c r="E119" s="116"/>
      <c r="G119" s="116"/>
      <c r="L119" s="116"/>
      <c r="N119" s="116"/>
      <c r="S119" s="116"/>
      <c r="U119" s="7"/>
      <c r="W119" s="116"/>
      <c r="X119" s="7"/>
      <c r="AA119" s="7"/>
      <c r="AB119" s="116"/>
      <c r="AF119" s="116"/>
      <c r="AG119" s="7"/>
      <c r="AJ119" s="116"/>
      <c r="AK119" s="7"/>
      <c r="AN119" s="7"/>
      <c r="AO119" s="7"/>
    </row>
    <row r="120" ht="14.25" customHeight="1">
      <c r="C120" s="6"/>
      <c r="D120" s="116"/>
      <c r="E120" s="116"/>
      <c r="G120" s="116"/>
      <c r="L120" s="116"/>
      <c r="N120" s="116"/>
      <c r="S120" s="116"/>
      <c r="U120" s="7"/>
      <c r="W120" s="116"/>
      <c r="X120" s="7"/>
      <c r="AA120" s="7"/>
      <c r="AB120" s="116"/>
      <c r="AF120" s="116"/>
      <c r="AG120" s="7"/>
      <c r="AJ120" s="116"/>
      <c r="AK120" s="7"/>
      <c r="AN120" s="7"/>
      <c r="AO120" s="7"/>
    </row>
    <row r="121" ht="14.25" customHeight="1">
      <c r="C121" s="6"/>
      <c r="D121" s="116"/>
      <c r="E121" s="116"/>
      <c r="G121" s="116"/>
      <c r="L121" s="116"/>
      <c r="N121" s="116"/>
      <c r="S121" s="116"/>
      <c r="U121" s="7"/>
      <c r="W121" s="116"/>
      <c r="X121" s="7"/>
      <c r="AA121" s="7"/>
      <c r="AB121" s="116"/>
      <c r="AF121" s="116"/>
      <c r="AG121" s="7"/>
      <c r="AJ121" s="116"/>
      <c r="AK121" s="7"/>
      <c r="AN121" s="7"/>
      <c r="AO121" s="7"/>
    </row>
    <row r="122" ht="14.25" customHeight="1">
      <c r="C122" s="6"/>
      <c r="D122" s="116"/>
      <c r="E122" s="116"/>
      <c r="G122" s="116"/>
      <c r="L122" s="116"/>
      <c r="N122" s="116"/>
      <c r="S122" s="116"/>
      <c r="U122" s="7"/>
      <c r="W122" s="116"/>
      <c r="X122" s="7"/>
      <c r="AA122" s="7"/>
      <c r="AB122" s="116"/>
      <c r="AF122" s="116"/>
      <c r="AG122" s="7"/>
      <c r="AJ122" s="116"/>
      <c r="AK122" s="7"/>
      <c r="AN122" s="7"/>
      <c r="AO122" s="7"/>
    </row>
    <row r="123" ht="14.25" customHeight="1">
      <c r="C123" s="6"/>
      <c r="D123" s="116"/>
      <c r="E123" s="116"/>
      <c r="G123" s="116"/>
      <c r="L123" s="116"/>
      <c r="N123" s="116"/>
      <c r="S123" s="116"/>
      <c r="U123" s="7"/>
      <c r="W123" s="116"/>
      <c r="X123" s="7"/>
      <c r="AA123" s="7"/>
      <c r="AB123" s="116"/>
      <c r="AF123" s="116"/>
      <c r="AG123" s="7"/>
      <c r="AJ123" s="116"/>
      <c r="AK123" s="7"/>
      <c r="AN123" s="7"/>
      <c r="AO123" s="7"/>
    </row>
    <row r="124" ht="14.25" customHeight="1">
      <c r="C124" s="6"/>
      <c r="D124" s="116"/>
      <c r="E124" s="116"/>
      <c r="G124" s="116"/>
      <c r="L124" s="116"/>
      <c r="N124" s="116"/>
      <c r="S124" s="116"/>
      <c r="U124" s="7"/>
      <c r="W124" s="116"/>
      <c r="X124" s="7"/>
      <c r="AA124" s="7"/>
      <c r="AB124" s="116"/>
      <c r="AF124" s="116"/>
      <c r="AG124" s="7"/>
      <c r="AJ124" s="116"/>
      <c r="AK124" s="7"/>
      <c r="AN124" s="7"/>
      <c r="AO124" s="7"/>
    </row>
    <row r="125" ht="14.25" customHeight="1">
      <c r="C125" s="6"/>
      <c r="D125" s="116"/>
      <c r="E125" s="116"/>
      <c r="G125" s="116"/>
      <c r="L125" s="116"/>
      <c r="N125" s="116"/>
      <c r="S125" s="116"/>
      <c r="U125" s="7"/>
      <c r="W125" s="116"/>
      <c r="X125" s="7"/>
      <c r="AA125" s="7"/>
      <c r="AB125" s="116"/>
      <c r="AF125" s="116"/>
      <c r="AG125" s="7"/>
      <c r="AJ125" s="116"/>
      <c r="AK125" s="7"/>
      <c r="AN125" s="7"/>
      <c r="AO125" s="7"/>
    </row>
    <row r="126" ht="14.25" customHeight="1">
      <c r="C126" s="6"/>
      <c r="D126" s="116"/>
      <c r="E126" s="116"/>
      <c r="G126" s="116"/>
      <c r="L126" s="116"/>
      <c r="N126" s="116"/>
      <c r="S126" s="116"/>
      <c r="U126" s="7"/>
      <c r="W126" s="116"/>
      <c r="X126" s="7"/>
      <c r="AA126" s="7"/>
      <c r="AB126" s="116"/>
      <c r="AF126" s="116"/>
      <c r="AG126" s="7"/>
      <c r="AJ126" s="116"/>
      <c r="AK126" s="7"/>
      <c r="AN126" s="7"/>
      <c r="AO126" s="7"/>
    </row>
    <row r="127" ht="14.25" customHeight="1">
      <c r="C127" s="6"/>
      <c r="D127" s="116"/>
      <c r="E127" s="116"/>
      <c r="G127" s="116"/>
      <c r="L127" s="116"/>
      <c r="N127" s="116"/>
      <c r="S127" s="116"/>
      <c r="U127" s="7"/>
      <c r="W127" s="116"/>
      <c r="X127" s="7"/>
      <c r="AA127" s="7"/>
      <c r="AB127" s="116"/>
      <c r="AF127" s="116"/>
      <c r="AG127" s="7"/>
      <c r="AJ127" s="116"/>
      <c r="AK127" s="7"/>
      <c r="AN127" s="7"/>
      <c r="AO127" s="7"/>
    </row>
    <row r="128" ht="14.25" customHeight="1">
      <c r="C128" s="6"/>
      <c r="D128" s="116"/>
      <c r="E128" s="116"/>
      <c r="G128" s="116"/>
      <c r="L128" s="116"/>
      <c r="N128" s="116"/>
      <c r="S128" s="116"/>
      <c r="U128" s="7"/>
      <c r="W128" s="116"/>
      <c r="X128" s="7"/>
      <c r="AA128" s="7"/>
      <c r="AB128" s="116"/>
      <c r="AF128" s="116"/>
      <c r="AG128" s="7"/>
      <c r="AJ128" s="116"/>
      <c r="AK128" s="7"/>
      <c r="AN128" s="7"/>
      <c r="AO128" s="7"/>
    </row>
    <row r="129" ht="14.25" customHeight="1">
      <c r="C129" s="6"/>
      <c r="D129" s="116"/>
      <c r="E129" s="116"/>
      <c r="G129" s="116"/>
      <c r="L129" s="116"/>
      <c r="N129" s="116"/>
      <c r="S129" s="116"/>
      <c r="U129" s="7"/>
      <c r="W129" s="116"/>
      <c r="X129" s="7"/>
      <c r="AA129" s="7"/>
      <c r="AB129" s="116"/>
      <c r="AF129" s="116"/>
      <c r="AG129" s="7"/>
      <c r="AJ129" s="116"/>
      <c r="AK129" s="7"/>
      <c r="AN129" s="7"/>
      <c r="AO129" s="7"/>
    </row>
    <row r="130" ht="14.25" customHeight="1">
      <c r="C130" s="6"/>
      <c r="D130" s="116"/>
      <c r="E130" s="116"/>
      <c r="G130" s="116"/>
      <c r="L130" s="116"/>
      <c r="N130" s="116"/>
      <c r="S130" s="116"/>
      <c r="U130" s="7"/>
      <c r="W130" s="116"/>
      <c r="X130" s="7"/>
      <c r="AA130" s="7"/>
      <c r="AB130" s="116"/>
      <c r="AF130" s="116"/>
      <c r="AG130" s="7"/>
      <c r="AJ130" s="116"/>
      <c r="AK130" s="7"/>
      <c r="AN130" s="7"/>
      <c r="AO130" s="7"/>
    </row>
    <row r="131" ht="14.25" customHeight="1">
      <c r="C131" s="6"/>
      <c r="D131" s="116"/>
      <c r="E131" s="116"/>
      <c r="G131" s="116"/>
      <c r="L131" s="116"/>
      <c r="N131" s="116"/>
      <c r="S131" s="116"/>
      <c r="U131" s="7"/>
      <c r="W131" s="116"/>
      <c r="X131" s="7"/>
      <c r="AA131" s="7"/>
      <c r="AB131" s="116"/>
      <c r="AF131" s="116"/>
      <c r="AG131" s="7"/>
      <c r="AJ131" s="116"/>
      <c r="AK131" s="7"/>
      <c r="AN131" s="7"/>
      <c r="AO131" s="7"/>
    </row>
    <row r="132" ht="14.25" customHeight="1">
      <c r="C132" s="6"/>
      <c r="D132" s="116"/>
      <c r="E132" s="116"/>
      <c r="G132" s="116"/>
      <c r="L132" s="116"/>
      <c r="N132" s="116"/>
      <c r="S132" s="116"/>
      <c r="U132" s="7"/>
      <c r="W132" s="116"/>
      <c r="X132" s="7"/>
      <c r="AA132" s="7"/>
      <c r="AB132" s="116"/>
      <c r="AF132" s="116"/>
      <c r="AG132" s="7"/>
      <c r="AJ132" s="116"/>
      <c r="AK132" s="7"/>
      <c r="AN132" s="7"/>
      <c r="AO132" s="7"/>
    </row>
    <row r="133" ht="14.25" customHeight="1">
      <c r="C133" s="6"/>
      <c r="D133" s="116"/>
      <c r="E133" s="116"/>
      <c r="G133" s="116"/>
      <c r="L133" s="116"/>
      <c r="N133" s="116"/>
      <c r="S133" s="116"/>
      <c r="U133" s="7"/>
      <c r="W133" s="116"/>
      <c r="X133" s="7"/>
      <c r="AA133" s="7"/>
      <c r="AB133" s="116"/>
      <c r="AF133" s="116"/>
      <c r="AG133" s="7"/>
      <c r="AJ133" s="116"/>
      <c r="AK133" s="7"/>
      <c r="AN133" s="7"/>
      <c r="AO133" s="7"/>
    </row>
    <row r="134" ht="14.25" customHeight="1">
      <c r="C134" s="6"/>
      <c r="D134" s="116"/>
      <c r="E134" s="116"/>
      <c r="G134" s="116"/>
      <c r="L134" s="116"/>
      <c r="N134" s="116"/>
      <c r="S134" s="116"/>
      <c r="U134" s="7"/>
      <c r="W134" s="116"/>
      <c r="X134" s="7"/>
      <c r="AA134" s="7"/>
      <c r="AB134" s="116"/>
      <c r="AF134" s="116"/>
      <c r="AG134" s="7"/>
      <c r="AJ134" s="116"/>
      <c r="AK134" s="7"/>
      <c r="AN134" s="7"/>
      <c r="AO134" s="7"/>
    </row>
    <row r="135" ht="14.25" customHeight="1">
      <c r="C135" s="6"/>
      <c r="D135" s="116"/>
      <c r="E135" s="116"/>
      <c r="G135" s="116"/>
      <c r="L135" s="116"/>
      <c r="N135" s="116"/>
      <c r="S135" s="116"/>
      <c r="U135" s="7"/>
      <c r="W135" s="116"/>
      <c r="X135" s="7"/>
      <c r="AA135" s="7"/>
      <c r="AB135" s="116"/>
      <c r="AF135" s="116"/>
      <c r="AG135" s="7"/>
      <c r="AJ135" s="116"/>
      <c r="AK135" s="7"/>
      <c r="AN135" s="7"/>
      <c r="AO135" s="7"/>
    </row>
    <row r="136" ht="14.25" customHeight="1">
      <c r="C136" s="6"/>
      <c r="D136" s="116"/>
      <c r="E136" s="116"/>
      <c r="G136" s="116"/>
      <c r="L136" s="116"/>
      <c r="N136" s="116"/>
      <c r="S136" s="116"/>
      <c r="U136" s="7"/>
      <c r="W136" s="116"/>
      <c r="X136" s="7"/>
      <c r="AA136" s="7"/>
      <c r="AB136" s="116"/>
      <c r="AF136" s="116"/>
      <c r="AG136" s="7"/>
      <c r="AJ136" s="116"/>
      <c r="AK136" s="7"/>
      <c r="AN136" s="7"/>
      <c r="AO136" s="7"/>
    </row>
    <row r="137" ht="14.25" customHeight="1">
      <c r="C137" s="6"/>
      <c r="D137" s="116"/>
      <c r="E137" s="116"/>
      <c r="G137" s="116"/>
      <c r="L137" s="116"/>
      <c r="N137" s="116"/>
      <c r="S137" s="116"/>
      <c r="U137" s="7"/>
      <c r="W137" s="116"/>
      <c r="X137" s="7"/>
      <c r="AA137" s="7"/>
      <c r="AB137" s="116"/>
      <c r="AF137" s="116"/>
      <c r="AG137" s="7"/>
      <c r="AJ137" s="116"/>
      <c r="AK137" s="7"/>
      <c r="AN137" s="7"/>
      <c r="AO137" s="7"/>
    </row>
    <row r="138" ht="14.25" customHeight="1">
      <c r="C138" s="6"/>
      <c r="D138" s="116"/>
      <c r="E138" s="116"/>
      <c r="G138" s="116"/>
      <c r="L138" s="116"/>
      <c r="N138" s="116"/>
      <c r="S138" s="116"/>
      <c r="U138" s="7"/>
      <c r="W138" s="116"/>
      <c r="X138" s="7"/>
      <c r="AA138" s="7"/>
      <c r="AB138" s="116"/>
      <c r="AF138" s="116"/>
      <c r="AG138" s="7"/>
      <c r="AJ138" s="116"/>
      <c r="AK138" s="7"/>
      <c r="AN138" s="7"/>
      <c r="AO138" s="7"/>
    </row>
    <row r="139" ht="14.25" customHeight="1">
      <c r="C139" s="6"/>
      <c r="D139" s="116"/>
      <c r="E139" s="116"/>
      <c r="G139" s="116"/>
      <c r="L139" s="116"/>
      <c r="N139" s="116"/>
      <c r="S139" s="116"/>
      <c r="U139" s="7"/>
      <c r="W139" s="116"/>
      <c r="X139" s="7"/>
      <c r="AA139" s="7"/>
      <c r="AB139" s="116"/>
      <c r="AF139" s="116"/>
      <c r="AG139" s="7"/>
      <c r="AJ139" s="116"/>
      <c r="AK139" s="7"/>
      <c r="AN139" s="7"/>
      <c r="AO139" s="7"/>
    </row>
    <row r="140" ht="14.25" customHeight="1">
      <c r="C140" s="6"/>
      <c r="D140" s="116"/>
      <c r="E140" s="116"/>
      <c r="G140" s="116"/>
      <c r="L140" s="116"/>
      <c r="N140" s="116"/>
      <c r="S140" s="116"/>
      <c r="U140" s="7"/>
      <c r="W140" s="116"/>
      <c r="X140" s="7"/>
      <c r="AA140" s="7"/>
      <c r="AB140" s="116"/>
      <c r="AF140" s="116"/>
      <c r="AG140" s="7"/>
      <c r="AJ140" s="116"/>
      <c r="AK140" s="7"/>
      <c r="AN140" s="7"/>
      <c r="AO140" s="7"/>
    </row>
    <row r="141" ht="14.25" customHeight="1">
      <c r="C141" s="6"/>
      <c r="D141" s="116"/>
      <c r="E141" s="116"/>
      <c r="G141" s="116"/>
      <c r="L141" s="116"/>
      <c r="N141" s="116"/>
      <c r="S141" s="116"/>
      <c r="U141" s="7"/>
      <c r="W141" s="116"/>
      <c r="X141" s="7"/>
      <c r="AA141" s="7"/>
      <c r="AB141" s="116"/>
      <c r="AF141" s="116"/>
      <c r="AG141" s="7"/>
      <c r="AJ141" s="116"/>
      <c r="AK141" s="7"/>
      <c r="AN141" s="7"/>
      <c r="AO141" s="7"/>
    </row>
    <row r="142" ht="14.25" customHeight="1">
      <c r="C142" s="6"/>
      <c r="D142" s="116"/>
      <c r="E142" s="116"/>
      <c r="G142" s="116"/>
      <c r="L142" s="116"/>
      <c r="N142" s="116"/>
      <c r="S142" s="116"/>
      <c r="U142" s="7"/>
      <c r="W142" s="116"/>
      <c r="X142" s="7"/>
      <c r="AA142" s="7"/>
      <c r="AB142" s="116"/>
      <c r="AF142" s="116"/>
      <c r="AG142" s="7"/>
      <c r="AJ142" s="116"/>
      <c r="AK142" s="7"/>
      <c r="AN142" s="7"/>
      <c r="AO142" s="7"/>
    </row>
    <row r="143" ht="14.25" customHeight="1">
      <c r="C143" s="6"/>
      <c r="D143" s="116"/>
      <c r="E143" s="116"/>
      <c r="G143" s="116"/>
      <c r="L143" s="116"/>
      <c r="N143" s="116"/>
      <c r="S143" s="116"/>
      <c r="U143" s="7"/>
      <c r="W143" s="116"/>
      <c r="X143" s="7"/>
      <c r="AA143" s="7"/>
      <c r="AB143" s="116"/>
      <c r="AF143" s="116"/>
      <c r="AG143" s="7"/>
      <c r="AJ143" s="116"/>
      <c r="AK143" s="7"/>
      <c r="AN143" s="7"/>
      <c r="AO143" s="7"/>
    </row>
    <row r="144" ht="14.25" customHeight="1">
      <c r="C144" s="6"/>
      <c r="D144" s="116"/>
      <c r="E144" s="116"/>
      <c r="G144" s="116"/>
      <c r="L144" s="116"/>
      <c r="N144" s="116"/>
      <c r="S144" s="116"/>
      <c r="U144" s="7"/>
      <c r="W144" s="116"/>
      <c r="X144" s="7"/>
      <c r="AA144" s="7"/>
      <c r="AB144" s="116"/>
      <c r="AF144" s="116"/>
      <c r="AG144" s="7"/>
      <c r="AJ144" s="116"/>
      <c r="AK144" s="7"/>
      <c r="AN144" s="7"/>
      <c r="AO144" s="7"/>
    </row>
    <row r="145" ht="14.25" customHeight="1">
      <c r="C145" s="6"/>
      <c r="D145" s="116"/>
      <c r="E145" s="116"/>
      <c r="G145" s="116"/>
      <c r="L145" s="116"/>
      <c r="N145" s="116"/>
      <c r="S145" s="116"/>
      <c r="U145" s="7"/>
      <c r="W145" s="116"/>
      <c r="X145" s="7"/>
      <c r="AA145" s="7"/>
      <c r="AB145" s="116"/>
      <c r="AF145" s="116"/>
      <c r="AG145" s="7"/>
      <c r="AJ145" s="116"/>
      <c r="AK145" s="7"/>
      <c r="AN145" s="7"/>
      <c r="AO145" s="7"/>
    </row>
    <row r="146" ht="14.25" customHeight="1">
      <c r="C146" s="6"/>
      <c r="D146" s="116"/>
      <c r="E146" s="116"/>
      <c r="G146" s="116"/>
      <c r="L146" s="116"/>
      <c r="N146" s="116"/>
      <c r="S146" s="116"/>
      <c r="U146" s="7"/>
      <c r="W146" s="116"/>
      <c r="X146" s="7"/>
      <c r="AA146" s="7"/>
      <c r="AB146" s="116"/>
      <c r="AF146" s="116"/>
      <c r="AG146" s="7"/>
      <c r="AJ146" s="116"/>
      <c r="AK146" s="7"/>
      <c r="AN146" s="7"/>
      <c r="AO146" s="7"/>
    </row>
    <row r="147" ht="14.25" customHeight="1">
      <c r="C147" s="6"/>
      <c r="D147" s="116"/>
      <c r="E147" s="116"/>
      <c r="G147" s="116"/>
      <c r="L147" s="116"/>
      <c r="N147" s="116"/>
      <c r="S147" s="116"/>
      <c r="U147" s="7"/>
      <c r="W147" s="116"/>
      <c r="X147" s="7"/>
      <c r="AA147" s="7"/>
      <c r="AB147" s="116"/>
      <c r="AF147" s="116"/>
      <c r="AG147" s="7"/>
      <c r="AJ147" s="116"/>
      <c r="AK147" s="7"/>
      <c r="AN147" s="7"/>
      <c r="AO147" s="7"/>
    </row>
    <row r="148" ht="14.25" customHeight="1">
      <c r="C148" s="6"/>
      <c r="D148" s="116"/>
      <c r="E148" s="116"/>
      <c r="G148" s="116"/>
      <c r="L148" s="116"/>
      <c r="N148" s="116"/>
      <c r="S148" s="116"/>
      <c r="U148" s="7"/>
      <c r="W148" s="116"/>
      <c r="X148" s="7"/>
      <c r="AA148" s="7"/>
      <c r="AB148" s="116"/>
      <c r="AF148" s="116"/>
      <c r="AG148" s="7"/>
      <c r="AJ148" s="116"/>
      <c r="AK148" s="7"/>
      <c r="AN148" s="7"/>
      <c r="AO148" s="7"/>
    </row>
    <row r="149" ht="14.25" customHeight="1">
      <c r="C149" s="6"/>
      <c r="D149" s="116"/>
      <c r="E149" s="116"/>
      <c r="G149" s="116"/>
      <c r="L149" s="116"/>
      <c r="N149" s="116"/>
      <c r="S149" s="116"/>
      <c r="U149" s="7"/>
      <c r="W149" s="116"/>
      <c r="X149" s="7"/>
      <c r="AA149" s="7"/>
      <c r="AB149" s="116"/>
      <c r="AF149" s="116"/>
      <c r="AG149" s="7"/>
      <c r="AJ149" s="116"/>
      <c r="AK149" s="7"/>
      <c r="AN149" s="7"/>
      <c r="AO149" s="7"/>
    </row>
    <row r="150" ht="14.25" customHeight="1">
      <c r="C150" s="6"/>
      <c r="D150" s="116"/>
      <c r="E150" s="116"/>
      <c r="G150" s="116"/>
      <c r="L150" s="116"/>
      <c r="N150" s="116"/>
      <c r="S150" s="116"/>
      <c r="U150" s="7"/>
      <c r="W150" s="116"/>
      <c r="X150" s="7"/>
      <c r="AA150" s="7"/>
      <c r="AB150" s="116"/>
      <c r="AF150" s="116"/>
      <c r="AG150" s="7"/>
      <c r="AJ150" s="116"/>
      <c r="AK150" s="7"/>
      <c r="AN150" s="7"/>
      <c r="AO150" s="7"/>
    </row>
    <row r="151" ht="14.25" customHeight="1">
      <c r="C151" s="6"/>
      <c r="D151" s="116"/>
      <c r="E151" s="116"/>
      <c r="G151" s="116"/>
      <c r="L151" s="116"/>
      <c r="N151" s="116"/>
      <c r="S151" s="116"/>
      <c r="U151" s="7"/>
      <c r="W151" s="116"/>
      <c r="X151" s="7"/>
      <c r="AA151" s="7"/>
      <c r="AB151" s="116"/>
      <c r="AF151" s="116"/>
      <c r="AG151" s="7"/>
      <c r="AJ151" s="116"/>
      <c r="AK151" s="7"/>
      <c r="AN151" s="7"/>
      <c r="AO151" s="7"/>
    </row>
    <row r="152" ht="14.25" customHeight="1">
      <c r="C152" s="6"/>
      <c r="D152" s="116"/>
      <c r="E152" s="116"/>
      <c r="G152" s="116"/>
      <c r="L152" s="116"/>
      <c r="N152" s="116"/>
      <c r="S152" s="116"/>
      <c r="U152" s="7"/>
      <c r="W152" s="116"/>
      <c r="X152" s="7"/>
      <c r="AA152" s="7"/>
      <c r="AB152" s="116"/>
      <c r="AF152" s="116"/>
      <c r="AG152" s="7"/>
      <c r="AJ152" s="116"/>
      <c r="AK152" s="7"/>
      <c r="AN152" s="7"/>
      <c r="AO152" s="7"/>
    </row>
    <row r="153" ht="14.25" customHeight="1">
      <c r="C153" s="6"/>
      <c r="D153" s="116"/>
      <c r="E153" s="116"/>
      <c r="G153" s="116"/>
      <c r="L153" s="116"/>
      <c r="N153" s="116"/>
      <c r="S153" s="116"/>
      <c r="U153" s="7"/>
      <c r="W153" s="116"/>
      <c r="X153" s="7"/>
      <c r="AA153" s="7"/>
      <c r="AB153" s="116"/>
      <c r="AF153" s="116"/>
      <c r="AG153" s="7"/>
      <c r="AJ153" s="116"/>
      <c r="AK153" s="7"/>
      <c r="AN153" s="7"/>
      <c r="AO153" s="7"/>
    </row>
    <row r="154" ht="14.25" customHeight="1">
      <c r="C154" s="6"/>
      <c r="D154" s="116"/>
      <c r="E154" s="116"/>
      <c r="G154" s="116"/>
      <c r="L154" s="116"/>
      <c r="N154" s="116"/>
      <c r="S154" s="116"/>
      <c r="U154" s="7"/>
      <c r="W154" s="116"/>
      <c r="X154" s="7"/>
      <c r="AA154" s="7"/>
      <c r="AB154" s="116"/>
      <c r="AF154" s="116"/>
      <c r="AG154" s="7"/>
      <c r="AJ154" s="116"/>
      <c r="AK154" s="7"/>
      <c r="AN154" s="7"/>
      <c r="AO154" s="7"/>
    </row>
    <row r="155" ht="14.25" customHeight="1">
      <c r="C155" s="6"/>
      <c r="D155" s="116"/>
      <c r="E155" s="116"/>
      <c r="G155" s="116"/>
      <c r="L155" s="116"/>
      <c r="N155" s="116"/>
      <c r="S155" s="116"/>
      <c r="U155" s="7"/>
      <c r="W155" s="116"/>
      <c r="X155" s="7"/>
      <c r="AA155" s="7"/>
      <c r="AB155" s="116"/>
      <c r="AF155" s="116"/>
      <c r="AG155" s="7"/>
      <c r="AJ155" s="116"/>
      <c r="AK155" s="7"/>
      <c r="AN155" s="7"/>
      <c r="AO155" s="7"/>
    </row>
    <row r="156" ht="14.25" customHeight="1">
      <c r="C156" s="6"/>
      <c r="D156" s="116"/>
      <c r="E156" s="116"/>
      <c r="G156" s="116"/>
      <c r="L156" s="116"/>
      <c r="N156" s="116"/>
      <c r="S156" s="116"/>
      <c r="U156" s="7"/>
      <c r="W156" s="116"/>
      <c r="X156" s="7"/>
      <c r="AA156" s="7"/>
      <c r="AB156" s="116"/>
      <c r="AF156" s="116"/>
      <c r="AG156" s="7"/>
      <c r="AJ156" s="116"/>
      <c r="AK156" s="7"/>
      <c r="AN156" s="7"/>
      <c r="AO156" s="7"/>
    </row>
    <row r="157" ht="14.25" customHeight="1">
      <c r="C157" s="6"/>
      <c r="D157" s="116"/>
      <c r="E157" s="116"/>
      <c r="G157" s="116"/>
      <c r="L157" s="116"/>
      <c r="N157" s="116"/>
      <c r="S157" s="116"/>
      <c r="U157" s="7"/>
      <c r="W157" s="116"/>
      <c r="X157" s="7"/>
      <c r="AA157" s="7"/>
      <c r="AB157" s="116"/>
      <c r="AF157" s="116"/>
      <c r="AG157" s="7"/>
      <c r="AJ157" s="116"/>
      <c r="AK157" s="7"/>
      <c r="AN157" s="7"/>
      <c r="AO157" s="7"/>
    </row>
    <row r="158" ht="14.25" customHeight="1">
      <c r="C158" s="6"/>
      <c r="D158" s="116"/>
      <c r="E158" s="116"/>
      <c r="G158" s="116"/>
      <c r="L158" s="116"/>
      <c r="N158" s="116"/>
      <c r="S158" s="116"/>
      <c r="U158" s="7"/>
      <c r="W158" s="116"/>
      <c r="X158" s="7"/>
      <c r="AA158" s="7"/>
      <c r="AB158" s="116"/>
      <c r="AF158" s="116"/>
      <c r="AG158" s="7"/>
      <c r="AJ158" s="116"/>
      <c r="AK158" s="7"/>
      <c r="AN158" s="7"/>
      <c r="AO158" s="7"/>
    </row>
    <row r="159" ht="14.25" customHeight="1">
      <c r="C159" s="6"/>
      <c r="D159" s="116"/>
      <c r="E159" s="116"/>
      <c r="G159" s="116"/>
      <c r="L159" s="116"/>
      <c r="N159" s="116"/>
      <c r="S159" s="116"/>
      <c r="U159" s="7"/>
      <c r="W159" s="116"/>
      <c r="X159" s="7"/>
      <c r="AA159" s="7"/>
      <c r="AB159" s="116"/>
      <c r="AF159" s="116"/>
      <c r="AG159" s="7"/>
      <c r="AJ159" s="116"/>
      <c r="AK159" s="7"/>
      <c r="AN159" s="7"/>
      <c r="AO159" s="7"/>
    </row>
    <row r="160" ht="14.25" customHeight="1">
      <c r="C160" s="6"/>
      <c r="D160" s="116"/>
      <c r="E160" s="116"/>
      <c r="G160" s="116"/>
      <c r="L160" s="116"/>
      <c r="N160" s="116"/>
      <c r="S160" s="116"/>
      <c r="U160" s="7"/>
      <c r="W160" s="116"/>
      <c r="X160" s="7"/>
      <c r="AA160" s="7"/>
      <c r="AB160" s="116"/>
      <c r="AF160" s="116"/>
      <c r="AG160" s="7"/>
      <c r="AJ160" s="116"/>
      <c r="AK160" s="7"/>
      <c r="AN160" s="7"/>
      <c r="AO160" s="7"/>
    </row>
    <row r="161" ht="14.25" customHeight="1">
      <c r="C161" s="6"/>
      <c r="D161" s="116"/>
      <c r="E161" s="116"/>
      <c r="G161" s="116"/>
      <c r="L161" s="116"/>
      <c r="N161" s="116"/>
      <c r="S161" s="116"/>
      <c r="U161" s="7"/>
      <c r="W161" s="116"/>
      <c r="X161" s="7"/>
      <c r="AA161" s="7"/>
      <c r="AB161" s="116"/>
      <c r="AF161" s="116"/>
      <c r="AG161" s="7"/>
      <c r="AJ161" s="116"/>
      <c r="AK161" s="7"/>
      <c r="AN161" s="7"/>
      <c r="AO161" s="7"/>
    </row>
    <row r="162" ht="14.25" customHeight="1">
      <c r="C162" s="6"/>
      <c r="D162" s="116"/>
      <c r="E162" s="116"/>
      <c r="G162" s="116"/>
      <c r="L162" s="116"/>
      <c r="N162" s="116"/>
      <c r="S162" s="116"/>
      <c r="U162" s="7"/>
      <c r="W162" s="116"/>
      <c r="X162" s="7"/>
      <c r="AA162" s="7"/>
      <c r="AB162" s="116"/>
      <c r="AF162" s="116"/>
      <c r="AG162" s="7"/>
      <c r="AJ162" s="116"/>
      <c r="AK162" s="7"/>
      <c r="AN162" s="7"/>
      <c r="AO162" s="7"/>
    </row>
    <row r="163" ht="14.25" customHeight="1">
      <c r="C163" s="6"/>
      <c r="D163" s="116"/>
      <c r="E163" s="116"/>
      <c r="G163" s="116"/>
      <c r="L163" s="116"/>
      <c r="N163" s="116"/>
      <c r="S163" s="116"/>
      <c r="U163" s="7"/>
      <c r="W163" s="116"/>
      <c r="X163" s="7"/>
      <c r="AA163" s="7"/>
      <c r="AB163" s="116"/>
      <c r="AF163" s="116"/>
      <c r="AG163" s="7"/>
      <c r="AJ163" s="116"/>
      <c r="AK163" s="7"/>
      <c r="AN163" s="7"/>
      <c r="AO163" s="7"/>
    </row>
    <row r="164" ht="14.25" customHeight="1">
      <c r="C164" s="6"/>
      <c r="D164" s="116"/>
      <c r="E164" s="116"/>
      <c r="G164" s="116"/>
      <c r="L164" s="116"/>
      <c r="N164" s="116"/>
      <c r="S164" s="116"/>
      <c r="U164" s="7"/>
      <c r="W164" s="116"/>
      <c r="X164" s="7"/>
      <c r="AA164" s="7"/>
      <c r="AB164" s="116"/>
      <c r="AF164" s="116"/>
      <c r="AG164" s="7"/>
      <c r="AJ164" s="116"/>
      <c r="AK164" s="7"/>
      <c r="AN164" s="7"/>
      <c r="AO164" s="7"/>
    </row>
    <row r="165" ht="14.25" customHeight="1">
      <c r="C165" s="6"/>
      <c r="D165" s="116"/>
      <c r="E165" s="116"/>
      <c r="G165" s="116"/>
      <c r="L165" s="116"/>
      <c r="N165" s="116"/>
      <c r="S165" s="116"/>
      <c r="U165" s="7"/>
      <c r="W165" s="116"/>
      <c r="X165" s="7"/>
      <c r="AA165" s="7"/>
      <c r="AB165" s="116"/>
      <c r="AF165" s="116"/>
      <c r="AG165" s="7"/>
      <c r="AJ165" s="116"/>
      <c r="AK165" s="7"/>
      <c r="AN165" s="7"/>
      <c r="AO165" s="7"/>
    </row>
    <row r="166" ht="14.25" customHeight="1">
      <c r="C166" s="6"/>
      <c r="D166" s="116"/>
      <c r="E166" s="116"/>
      <c r="G166" s="116"/>
      <c r="L166" s="116"/>
      <c r="N166" s="116"/>
      <c r="S166" s="116"/>
      <c r="U166" s="7"/>
      <c r="W166" s="116"/>
      <c r="X166" s="7"/>
      <c r="AA166" s="7"/>
      <c r="AB166" s="116"/>
      <c r="AF166" s="116"/>
      <c r="AG166" s="7"/>
      <c r="AJ166" s="116"/>
      <c r="AK166" s="7"/>
      <c r="AN166" s="7"/>
      <c r="AO166" s="7"/>
    </row>
    <row r="167" ht="14.25" customHeight="1">
      <c r="C167" s="6"/>
      <c r="D167" s="116"/>
      <c r="E167" s="116"/>
      <c r="G167" s="116"/>
      <c r="L167" s="116"/>
      <c r="N167" s="116"/>
      <c r="S167" s="116"/>
      <c r="U167" s="7"/>
      <c r="W167" s="116"/>
      <c r="X167" s="7"/>
      <c r="AA167" s="7"/>
      <c r="AB167" s="116"/>
      <c r="AF167" s="116"/>
      <c r="AG167" s="7"/>
      <c r="AJ167" s="116"/>
      <c r="AK167" s="7"/>
      <c r="AN167" s="7"/>
      <c r="AO167" s="7"/>
    </row>
    <row r="168" ht="14.25" customHeight="1">
      <c r="C168" s="6"/>
      <c r="D168" s="116"/>
      <c r="E168" s="116"/>
      <c r="G168" s="116"/>
      <c r="L168" s="116"/>
      <c r="N168" s="116"/>
      <c r="S168" s="116"/>
      <c r="U168" s="7"/>
      <c r="W168" s="116"/>
      <c r="X168" s="7"/>
      <c r="AA168" s="7"/>
      <c r="AB168" s="116"/>
      <c r="AF168" s="116"/>
      <c r="AG168" s="7"/>
      <c r="AJ168" s="116"/>
      <c r="AK168" s="7"/>
      <c r="AN168" s="7"/>
      <c r="AO168" s="7"/>
    </row>
    <row r="169" ht="14.25" customHeight="1">
      <c r="C169" s="6"/>
      <c r="D169" s="116"/>
      <c r="E169" s="116"/>
      <c r="G169" s="116"/>
      <c r="L169" s="116"/>
      <c r="N169" s="116"/>
      <c r="S169" s="116"/>
      <c r="U169" s="7"/>
      <c r="W169" s="116"/>
      <c r="X169" s="7"/>
      <c r="AA169" s="7"/>
      <c r="AB169" s="116"/>
      <c r="AF169" s="116"/>
      <c r="AG169" s="7"/>
      <c r="AJ169" s="116"/>
      <c r="AK169" s="7"/>
      <c r="AN169" s="7"/>
      <c r="AO169" s="7"/>
    </row>
    <row r="170" ht="14.25" customHeight="1">
      <c r="C170" s="6"/>
      <c r="D170" s="116"/>
      <c r="E170" s="116"/>
      <c r="G170" s="116"/>
      <c r="L170" s="116"/>
      <c r="N170" s="116"/>
      <c r="S170" s="116"/>
      <c r="U170" s="7"/>
      <c r="W170" s="116"/>
      <c r="X170" s="7"/>
      <c r="AA170" s="7"/>
      <c r="AB170" s="116"/>
      <c r="AF170" s="116"/>
      <c r="AG170" s="7"/>
      <c r="AJ170" s="116"/>
      <c r="AK170" s="7"/>
      <c r="AN170" s="7"/>
      <c r="AO170" s="7"/>
    </row>
    <row r="171" ht="14.25" customHeight="1">
      <c r="C171" s="6"/>
      <c r="D171" s="116"/>
      <c r="E171" s="116"/>
      <c r="G171" s="116"/>
      <c r="L171" s="116"/>
      <c r="N171" s="116"/>
      <c r="S171" s="116"/>
      <c r="U171" s="7"/>
      <c r="W171" s="116"/>
      <c r="X171" s="7"/>
      <c r="AA171" s="7"/>
      <c r="AB171" s="116"/>
      <c r="AF171" s="116"/>
      <c r="AG171" s="7"/>
      <c r="AJ171" s="116"/>
      <c r="AK171" s="7"/>
      <c r="AN171" s="7"/>
      <c r="AO171" s="7"/>
    </row>
    <row r="172" ht="14.25" customHeight="1">
      <c r="C172" s="6"/>
      <c r="D172" s="116"/>
      <c r="E172" s="116"/>
      <c r="G172" s="116"/>
      <c r="L172" s="116"/>
      <c r="N172" s="116"/>
      <c r="S172" s="116"/>
      <c r="U172" s="7"/>
      <c r="W172" s="116"/>
      <c r="X172" s="7"/>
      <c r="AA172" s="7"/>
      <c r="AB172" s="116"/>
      <c r="AF172" s="116"/>
      <c r="AG172" s="7"/>
      <c r="AJ172" s="116"/>
      <c r="AK172" s="7"/>
      <c r="AN172" s="7"/>
      <c r="AO172" s="7"/>
    </row>
    <row r="173" ht="14.25" customHeight="1">
      <c r="C173" s="6"/>
      <c r="D173" s="116"/>
      <c r="E173" s="116"/>
      <c r="G173" s="116"/>
      <c r="L173" s="116"/>
      <c r="N173" s="116"/>
      <c r="S173" s="116"/>
      <c r="U173" s="7"/>
      <c r="W173" s="116"/>
      <c r="X173" s="7"/>
      <c r="AA173" s="7"/>
      <c r="AB173" s="116"/>
      <c r="AF173" s="116"/>
      <c r="AG173" s="7"/>
      <c r="AJ173" s="116"/>
      <c r="AK173" s="7"/>
      <c r="AN173" s="7"/>
      <c r="AO173" s="7"/>
    </row>
    <row r="174" ht="14.25" customHeight="1">
      <c r="C174" s="6"/>
      <c r="D174" s="116"/>
      <c r="E174" s="116"/>
      <c r="G174" s="116"/>
      <c r="L174" s="116"/>
      <c r="N174" s="116"/>
      <c r="S174" s="116"/>
      <c r="U174" s="7"/>
      <c r="W174" s="116"/>
      <c r="X174" s="7"/>
      <c r="AA174" s="7"/>
      <c r="AB174" s="116"/>
      <c r="AF174" s="116"/>
      <c r="AG174" s="7"/>
      <c r="AJ174" s="116"/>
      <c r="AK174" s="7"/>
      <c r="AN174" s="7"/>
      <c r="AO174" s="7"/>
    </row>
    <row r="175" ht="14.25" customHeight="1">
      <c r="C175" s="6"/>
      <c r="D175" s="116"/>
      <c r="E175" s="116"/>
      <c r="G175" s="116"/>
      <c r="L175" s="116"/>
      <c r="N175" s="116"/>
      <c r="S175" s="116"/>
      <c r="U175" s="7"/>
      <c r="W175" s="116"/>
      <c r="X175" s="7"/>
      <c r="AA175" s="7"/>
      <c r="AB175" s="116"/>
      <c r="AF175" s="116"/>
      <c r="AG175" s="7"/>
      <c r="AJ175" s="116"/>
      <c r="AK175" s="7"/>
      <c r="AN175" s="7"/>
      <c r="AO175" s="7"/>
    </row>
    <row r="176" ht="14.25" customHeight="1">
      <c r="C176" s="6"/>
      <c r="D176" s="116"/>
      <c r="E176" s="116"/>
      <c r="G176" s="116"/>
      <c r="L176" s="116"/>
      <c r="N176" s="116"/>
      <c r="S176" s="116"/>
      <c r="U176" s="7"/>
      <c r="W176" s="116"/>
      <c r="X176" s="7"/>
      <c r="AA176" s="7"/>
      <c r="AB176" s="116"/>
      <c r="AF176" s="116"/>
      <c r="AG176" s="7"/>
      <c r="AJ176" s="116"/>
      <c r="AK176" s="7"/>
      <c r="AN176" s="7"/>
      <c r="AO176" s="7"/>
    </row>
    <row r="177" ht="14.25" customHeight="1">
      <c r="C177" s="6"/>
      <c r="D177" s="116"/>
      <c r="E177" s="116"/>
      <c r="G177" s="116"/>
      <c r="L177" s="116"/>
      <c r="N177" s="116"/>
      <c r="S177" s="116"/>
      <c r="U177" s="7"/>
      <c r="W177" s="116"/>
      <c r="X177" s="7"/>
      <c r="AA177" s="7"/>
      <c r="AB177" s="116"/>
      <c r="AF177" s="116"/>
      <c r="AG177" s="7"/>
      <c r="AJ177" s="116"/>
      <c r="AK177" s="7"/>
      <c r="AN177" s="7"/>
      <c r="AO177" s="7"/>
    </row>
    <row r="178" ht="14.25" customHeight="1">
      <c r="C178" s="6"/>
      <c r="D178" s="116"/>
      <c r="E178" s="116"/>
      <c r="G178" s="116"/>
      <c r="L178" s="116"/>
      <c r="N178" s="116"/>
      <c r="S178" s="116"/>
      <c r="U178" s="7"/>
      <c r="W178" s="116"/>
      <c r="X178" s="7"/>
      <c r="AA178" s="7"/>
      <c r="AB178" s="116"/>
      <c r="AF178" s="116"/>
      <c r="AG178" s="7"/>
      <c r="AJ178" s="116"/>
      <c r="AK178" s="7"/>
      <c r="AN178" s="7"/>
      <c r="AO178" s="7"/>
    </row>
    <row r="179" ht="14.25" customHeight="1">
      <c r="C179" s="6"/>
      <c r="D179" s="116"/>
      <c r="E179" s="116"/>
      <c r="G179" s="116"/>
      <c r="L179" s="116"/>
      <c r="N179" s="116"/>
      <c r="S179" s="116"/>
      <c r="U179" s="7"/>
      <c r="W179" s="116"/>
      <c r="X179" s="7"/>
      <c r="AA179" s="7"/>
      <c r="AB179" s="116"/>
      <c r="AF179" s="116"/>
      <c r="AG179" s="7"/>
      <c r="AJ179" s="116"/>
      <c r="AK179" s="7"/>
      <c r="AN179" s="7"/>
      <c r="AO179" s="7"/>
    </row>
    <row r="180" ht="14.25" customHeight="1">
      <c r="C180" s="6"/>
      <c r="D180" s="116"/>
      <c r="E180" s="116"/>
      <c r="G180" s="116"/>
      <c r="L180" s="116"/>
      <c r="N180" s="116"/>
      <c r="S180" s="116"/>
      <c r="U180" s="7"/>
      <c r="W180" s="116"/>
      <c r="X180" s="7"/>
      <c r="AA180" s="7"/>
      <c r="AB180" s="116"/>
      <c r="AF180" s="116"/>
      <c r="AG180" s="7"/>
      <c r="AJ180" s="116"/>
      <c r="AK180" s="7"/>
      <c r="AN180" s="7"/>
      <c r="AO180" s="7"/>
    </row>
    <row r="181" ht="14.25" customHeight="1">
      <c r="C181" s="6"/>
      <c r="D181" s="116"/>
      <c r="E181" s="116"/>
      <c r="G181" s="116"/>
      <c r="L181" s="116"/>
      <c r="N181" s="116"/>
      <c r="S181" s="116"/>
      <c r="U181" s="7"/>
      <c r="W181" s="116"/>
      <c r="X181" s="7"/>
      <c r="AA181" s="7"/>
      <c r="AB181" s="116"/>
      <c r="AF181" s="116"/>
      <c r="AG181" s="7"/>
      <c r="AJ181" s="116"/>
      <c r="AK181" s="7"/>
      <c r="AN181" s="7"/>
      <c r="AO181" s="7"/>
    </row>
    <row r="182" ht="14.25" customHeight="1">
      <c r="C182" s="6"/>
      <c r="D182" s="116"/>
      <c r="E182" s="116"/>
      <c r="G182" s="116"/>
      <c r="L182" s="116"/>
      <c r="N182" s="116"/>
      <c r="S182" s="116"/>
      <c r="U182" s="7"/>
      <c r="W182" s="116"/>
      <c r="X182" s="7"/>
      <c r="AA182" s="7"/>
      <c r="AB182" s="116"/>
      <c r="AF182" s="116"/>
      <c r="AG182" s="7"/>
      <c r="AJ182" s="116"/>
      <c r="AK182" s="7"/>
      <c r="AN182" s="7"/>
      <c r="AO182" s="7"/>
    </row>
    <row r="183" ht="14.25" customHeight="1">
      <c r="C183" s="6"/>
      <c r="D183" s="116"/>
      <c r="E183" s="116"/>
      <c r="G183" s="116"/>
      <c r="L183" s="116"/>
      <c r="N183" s="116"/>
      <c r="S183" s="116"/>
      <c r="U183" s="7"/>
      <c r="W183" s="116"/>
      <c r="X183" s="7"/>
      <c r="AA183" s="7"/>
      <c r="AB183" s="116"/>
      <c r="AF183" s="116"/>
      <c r="AG183" s="7"/>
      <c r="AJ183" s="116"/>
      <c r="AK183" s="7"/>
      <c r="AN183" s="7"/>
      <c r="AO183" s="7"/>
    </row>
    <row r="184" ht="14.25" customHeight="1">
      <c r="C184" s="6"/>
      <c r="D184" s="116"/>
      <c r="E184" s="116"/>
      <c r="G184" s="116"/>
      <c r="L184" s="116"/>
      <c r="N184" s="116"/>
      <c r="S184" s="116"/>
      <c r="U184" s="7"/>
      <c r="W184" s="116"/>
      <c r="X184" s="7"/>
      <c r="AA184" s="7"/>
      <c r="AB184" s="116"/>
      <c r="AF184" s="116"/>
      <c r="AG184" s="7"/>
      <c r="AJ184" s="116"/>
      <c r="AK184" s="7"/>
      <c r="AN184" s="7"/>
      <c r="AO184" s="7"/>
    </row>
    <row r="185" ht="14.25" customHeight="1">
      <c r="C185" s="6"/>
      <c r="D185" s="116"/>
      <c r="E185" s="116"/>
      <c r="G185" s="116"/>
      <c r="L185" s="116"/>
      <c r="N185" s="116"/>
      <c r="S185" s="116"/>
      <c r="U185" s="7"/>
      <c r="W185" s="116"/>
      <c r="X185" s="7"/>
      <c r="AA185" s="7"/>
      <c r="AB185" s="116"/>
      <c r="AF185" s="116"/>
      <c r="AG185" s="7"/>
      <c r="AJ185" s="116"/>
      <c r="AK185" s="7"/>
      <c r="AN185" s="7"/>
      <c r="AO185" s="7"/>
    </row>
    <row r="186" ht="14.25" customHeight="1">
      <c r="C186" s="6"/>
      <c r="D186" s="116"/>
      <c r="E186" s="116"/>
      <c r="G186" s="116"/>
      <c r="L186" s="116"/>
      <c r="N186" s="116"/>
      <c r="S186" s="116"/>
      <c r="U186" s="7"/>
      <c r="W186" s="116"/>
      <c r="X186" s="7"/>
      <c r="AA186" s="7"/>
      <c r="AB186" s="116"/>
      <c r="AF186" s="116"/>
      <c r="AG186" s="7"/>
      <c r="AJ186" s="116"/>
      <c r="AK186" s="7"/>
      <c r="AN186" s="7"/>
      <c r="AO186" s="7"/>
    </row>
    <row r="187" ht="14.25" customHeight="1">
      <c r="C187" s="6"/>
      <c r="D187" s="116"/>
      <c r="E187" s="116"/>
      <c r="G187" s="116"/>
      <c r="L187" s="116"/>
      <c r="N187" s="116"/>
      <c r="S187" s="116"/>
      <c r="U187" s="7"/>
      <c r="W187" s="116"/>
      <c r="X187" s="7"/>
      <c r="AA187" s="7"/>
      <c r="AB187" s="116"/>
      <c r="AF187" s="116"/>
      <c r="AG187" s="7"/>
      <c r="AJ187" s="116"/>
      <c r="AK187" s="7"/>
      <c r="AN187" s="7"/>
      <c r="AO187" s="7"/>
    </row>
    <row r="188" ht="14.25" customHeight="1">
      <c r="C188" s="6"/>
      <c r="D188" s="116"/>
      <c r="E188" s="116"/>
      <c r="G188" s="116"/>
      <c r="L188" s="116"/>
      <c r="N188" s="116"/>
      <c r="S188" s="116"/>
      <c r="U188" s="7"/>
      <c r="W188" s="116"/>
      <c r="X188" s="7"/>
      <c r="AA188" s="7"/>
      <c r="AB188" s="116"/>
      <c r="AF188" s="116"/>
      <c r="AG188" s="7"/>
      <c r="AJ188" s="116"/>
      <c r="AK188" s="7"/>
      <c r="AN188" s="7"/>
      <c r="AO188" s="7"/>
    </row>
    <row r="189" ht="14.25" customHeight="1">
      <c r="C189" s="6"/>
      <c r="D189" s="116"/>
      <c r="E189" s="116"/>
      <c r="G189" s="116"/>
      <c r="L189" s="116"/>
      <c r="N189" s="116"/>
      <c r="S189" s="116"/>
      <c r="U189" s="7"/>
      <c r="W189" s="116"/>
      <c r="X189" s="7"/>
      <c r="AA189" s="7"/>
      <c r="AB189" s="116"/>
      <c r="AF189" s="116"/>
      <c r="AG189" s="7"/>
      <c r="AJ189" s="116"/>
      <c r="AK189" s="7"/>
      <c r="AN189" s="7"/>
      <c r="AO189" s="7"/>
    </row>
    <row r="190" ht="14.25" customHeight="1">
      <c r="C190" s="6"/>
      <c r="D190" s="116"/>
      <c r="E190" s="116"/>
      <c r="G190" s="116"/>
      <c r="L190" s="116"/>
      <c r="N190" s="116"/>
      <c r="S190" s="116"/>
      <c r="U190" s="7"/>
      <c r="W190" s="116"/>
      <c r="X190" s="7"/>
      <c r="AA190" s="7"/>
      <c r="AB190" s="116"/>
      <c r="AF190" s="116"/>
      <c r="AG190" s="7"/>
      <c r="AJ190" s="116"/>
      <c r="AK190" s="7"/>
      <c r="AN190" s="7"/>
      <c r="AO190" s="7"/>
    </row>
    <row r="191" ht="14.25" customHeight="1">
      <c r="C191" s="6"/>
      <c r="D191" s="116"/>
      <c r="E191" s="116"/>
      <c r="G191" s="116"/>
      <c r="L191" s="116"/>
      <c r="N191" s="116"/>
      <c r="S191" s="116"/>
      <c r="U191" s="7"/>
      <c r="W191" s="116"/>
      <c r="X191" s="7"/>
      <c r="AA191" s="7"/>
      <c r="AB191" s="116"/>
      <c r="AF191" s="116"/>
      <c r="AG191" s="7"/>
      <c r="AJ191" s="116"/>
      <c r="AK191" s="7"/>
      <c r="AN191" s="7"/>
      <c r="AO191" s="7"/>
    </row>
    <row r="192" ht="14.25" customHeight="1">
      <c r="C192" s="6"/>
      <c r="D192" s="116"/>
      <c r="E192" s="116"/>
      <c r="G192" s="116"/>
      <c r="L192" s="116"/>
      <c r="N192" s="116"/>
      <c r="S192" s="116"/>
      <c r="U192" s="7"/>
      <c r="W192" s="116"/>
      <c r="X192" s="7"/>
      <c r="AA192" s="7"/>
      <c r="AB192" s="116"/>
      <c r="AF192" s="116"/>
      <c r="AG192" s="7"/>
      <c r="AJ192" s="116"/>
      <c r="AK192" s="7"/>
      <c r="AN192" s="7"/>
      <c r="AO192" s="7"/>
    </row>
    <row r="193" ht="14.25" customHeight="1">
      <c r="C193" s="6"/>
      <c r="D193" s="116"/>
      <c r="E193" s="116"/>
      <c r="G193" s="116"/>
      <c r="L193" s="116"/>
      <c r="N193" s="116"/>
      <c r="S193" s="116"/>
      <c r="U193" s="7"/>
      <c r="W193" s="116"/>
      <c r="X193" s="7"/>
      <c r="AA193" s="7"/>
      <c r="AB193" s="116"/>
      <c r="AF193" s="116"/>
      <c r="AG193" s="7"/>
      <c r="AJ193" s="116"/>
      <c r="AK193" s="7"/>
      <c r="AN193" s="7"/>
      <c r="AO193" s="7"/>
    </row>
    <row r="194" ht="14.25" customHeight="1">
      <c r="C194" s="6"/>
      <c r="D194" s="116"/>
      <c r="E194" s="116"/>
      <c r="G194" s="116"/>
      <c r="L194" s="116"/>
      <c r="N194" s="116"/>
      <c r="S194" s="116"/>
      <c r="U194" s="7"/>
      <c r="W194" s="116"/>
      <c r="X194" s="7"/>
      <c r="AA194" s="7"/>
      <c r="AB194" s="116"/>
      <c r="AF194" s="116"/>
      <c r="AG194" s="7"/>
      <c r="AJ194" s="116"/>
      <c r="AK194" s="7"/>
      <c r="AN194" s="7"/>
      <c r="AO194" s="7"/>
    </row>
    <row r="195" ht="14.25" customHeight="1">
      <c r="C195" s="6"/>
      <c r="D195" s="116"/>
      <c r="E195" s="116"/>
      <c r="G195" s="116"/>
      <c r="L195" s="116"/>
      <c r="N195" s="116"/>
      <c r="S195" s="116"/>
      <c r="U195" s="7"/>
      <c r="W195" s="116"/>
      <c r="X195" s="7"/>
      <c r="AA195" s="7"/>
      <c r="AB195" s="116"/>
      <c r="AF195" s="116"/>
      <c r="AG195" s="7"/>
      <c r="AJ195" s="116"/>
      <c r="AK195" s="7"/>
      <c r="AN195" s="7"/>
      <c r="AO195" s="7"/>
    </row>
    <row r="196" ht="14.25" customHeight="1">
      <c r="C196" s="6"/>
      <c r="D196" s="116"/>
      <c r="E196" s="116"/>
      <c r="G196" s="116"/>
      <c r="L196" s="116"/>
      <c r="N196" s="116"/>
      <c r="S196" s="116"/>
      <c r="U196" s="7"/>
      <c r="W196" s="116"/>
      <c r="X196" s="7"/>
      <c r="AA196" s="7"/>
      <c r="AB196" s="116"/>
      <c r="AF196" s="116"/>
      <c r="AG196" s="7"/>
      <c r="AJ196" s="116"/>
      <c r="AK196" s="7"/>
      <c r="AN196" s="7"/>
      <c r="AO196" s="7"/>
    </row>
    <row r="197" ht="14.25" customHeight="1">
      <c r="C197" s="6"/>
      <c r="D197" s="116"/>
      <c r="E197" s="116"/>
      <c r="G197" s="116"/>
      <c r="L197" s="116"/>
      <c r="N197" s="116"/>
      <c r="S197" s="116"/>
      <c r="U197" s="7"/>
      <c r="W197" s="116"/>
      <c r="X197" s="7"/>
      <c r="AA197" s="7"/>
      <c r="AB197" s="116"/>
      <c r="AF197" s="116"/>
      <c r="AG197" s="7"/>
      <c r="AJ197" s="116"/>
      <c r="AK197" s="7"/>
      <c r="AN197" s="7"/>
      <c r="AO197" s="7"/>
    </row>
    <row r="198" ht="14.25" customHeight="1">
      <c r="C198" s="6"/>
      <c r="D198" s="116"/>
      <c r="E198" s="116"/>
      <c r="G198" s="116"/>
      <c r="L198" s="116"/>
      <c r="N198" s="116"/>
      <c r="S198" s="116"/>
      <c r="U198" s="7"/>
      <c r="W198" s="116"/>
      <c r="X198" s="7"/>
      <c r="AA198" s="7"/>
      <c r="AB198" s="116"/>
      <c r="AF198" s="116"/>
      <c r="AG198" s="7"/>
      <c r="AJ198" s="116"/>
      <c r="AK198" s="7"/>
      <c r="AN198" s="7"/>
      <c r="AO198" s="7"/>
    </row>
    <row r="199" ht="14.25" customHeight="1">
      <c r="C199" s="6"/>
      <c r="D199" s="116"/>
      <c r="E199" s="116"/>
      <c r="G199" s="116"/>
      <c r="L199" s="116"/>
      <c r="N199" s="116"/>
      <c r="S199" s="116"/>
      <c r="U199" s="7"/>
      <c r="W199" s="116"/>
      <c r="X199" s="7"/>
      <c r="AA199" s="7"/>
      <c r="AB199" s="116"/>
      <c r="AF199" s="116"/>
      <c r="AG199" s="7"/>
      <c r="AJ199" s="116"/>
      <c r="AK199" s="7"/>
      <c r="AN199" s="7"/>
      <c r="AO199" s="7"/>
    </row>
    <row r="200" ht="14.25" customHeight="1">
      <c r="C200" s="6"/>
      <c r="D200" s="116"/>
      <c r="E200" s="116"/>
      <c r="G200" s="116"/>
      <c r="L200" s="116"/>
      <c r="N200" s="116"/>
      <c r="S200" s="116"/>
      <c r="U200" s="7"/>
      <c r="W200" s="116"/>
      <c r="X200" s="7"/>
      <c r="AA200" s="7"/>
      <c r="AB200" s="116"/>
      <c r="AF200" s="116"/>
      <c r="AG200" s="7"/>
      <c r="AJ200" s="116"/>
      <c r="AK200" s="7"/>
      <c r="AN200" s="7"/>
      <c r="AO200" s="7"/>
    </row>
    <row r="201" ht="14.25" customHeight="1">
      <c r="C201" s="6"/>
      <c r="D201" s="116"/>
      <c r="E201" s="116"/>
      <c r="G201" s="116"/>
      <c r="L201" s="116"/>
      <c r="N201" s="116"/>
      <c r="S201" s="116"/>
      <c r="U201" s="7"/>
      <c r="W201" s="116"/>
      <c r="X201" s="7"/>
      <c r="AA201" s="7"/>
      <c r="AB201" s="116"/>
      <c r="AF201" s="116"/>
      <c r="AG201" s="7"/>
      <c r="AJ201" s="116"/>
      <c r="AK201" s="7"/>
      <c r="AN201" s="7"/>
      <c r="AO201" s="7"/>
    </row>
    <row r="202" ht="14.25" customHeight="1">
      <c r="C202" s="6"/>
      <c r="D202" s="116"/>
      <c r="E202" s="116"/>
      <c r="G202" s="116"/>
      <c r="L202" s="116"/>
      <c r="N202" s="116"/>
      <c r="S202" s="116"/>
      <c r="U202" s="7"/>
      <c r="W202" s="116"/>
      <c r="X202" s="7"/>
      <c r="AA202" s="7"/>
      <c r="AB202" s="116"/>
      <c r="AF202" s="116"/>
      <c r="AG202" s="7"/>
      <c r="AJ202" s="116"/>
      <c r="AK202" s="7"/>
      <c r="AN202" s="7"/>
      <c r="AO202" s="7"/>
    </row>
    <row r="203" ht="14.25" customHeight="1">
      <c r="C203" s="6"/>
      <c r="D203" s="116"/>
      <c r="E203" s="116"/>
      <c r="G203" s="116"/>
      <c r="L203" s="116"/>
      <c r="N203" s="116"/>
      <c r="S203" s="116"/>
      <c r="U203" s="7"/>
      <c r="W203" s="116"/>
      <c r="X203" s="7"/>
      <c r="AA203" s="7"/>
      <c r="AB203" s="116"/>
      <c r="AF203" s="116"/>
      <c r="AG203" s="7"/>
      <c r="AJ203" s="116"/>
      <c r="AK203" s="7"/>
      <c r="AN203" s="7"/>
      <c r="AO203" s="7"/>
    </row>
    <row r="204" ht="14.25" customHeight="1">
      <c r="C204" s="6"/>
      <c r="D204" s="116"/>
      <c r="E204" s="116"/>
      <c r="G204" s="116"/>
      <c r="L204" s="116"/>
      <c r="N204" s="116"/>
      <c r="S204" s="116"/>
      <c r="U204" s="7"/>
      <c r="W204" s="116"/>
      <c r="X204" s="7"/>
      <c r="AA204" s="7"/>
      <c r="AB204" s="116"/>
      <c r="AF204" s="116"/>
      <c r="AG204" s="7"/>
      <c r="AJ204" s="116"/>
      <c r="AK204" s="7"/>
      <c r="AN204" s="7"/>
      <c r="AO204" s="7"/>
    </row>
    <row r="205" ht="14.25" customHeight="1">
      <c r="C205" s="6"/>
      <c r="D205" s="116"/>
      <c r="E205" s="116"/>
      <c r="G205" s="116"/>
      <c r="L205" s="116"/>
      <c r="N205" s="116"/>
      <c r="S205" s="116"/>
      <c r="U205" s="7"/>
      <c r="W205" s="116"/>
      <c r="X205" s="7"/>
      <c r="AA205" s="7"/>
      <c r="AB205" s="116"/>
      <c r="AF205" s="116"/>
      <c r="AG205" s="7"/>
      <c r="AJ205" s="116"/>
      <c r="AK205" s="7"/>
      <c r="AN205" s="7"/>
      <c r="AO205" s="7"/>
    </row>
    <row r="206" ht="14.25" customHeight="1">
      <c r="C206" s="6"/>
      <c r="D206" s="116"/>
      <c r="E206" s="116"/>
      <c r="G206" s="116"/>
      <c r="L206" s="116"/>
      <c r="N206" s="116"/>
      <c r="S206" s="116"/>
      <c r="U206" s="7"/>
      <c r="W206" s="116"/>
      <c r="X206" s="7"/>
      <c r="AA206" s="7"/>
      <c r="AB206" s="116"/>
      <c r="AF206" s="116"/>
      <c r="AG206" s="7"/>
      <c r="AJ206" s="116"/>
      <c r="AK206" s="7"/>
      <c r="AN206" s="7"/>
      <c r="AO206" s="7"/>
    </row>
    <row r="207" ht="14.25" customHeight="1">
      <c r="C207" s="6"/>
      <c r="D207" s="116"/>
      <c r="E207" s="116"/>
      <c r="G207" s="116"/>
      <c r="L207" s="116"/>
      <c r="N207" s="116"/>
      <c r="S207" s="116"/>
      <c r="U207" s="7"/>
      <c r="W207" s="116"/>
      <c r="X207" s="7"/>
      <c r="AA207" s="7"/>
      <c r="AB207" s="116"/>
      <c r="AF207" s="116"/>
      <c r="AG207" s="7"/>
      <c r="AJ207" s="116"/>
      <c r="AK207" s="7"/>
      <c r="AN207" s="7"/>
      <c r="AO207" s="7"/>
    </row>
    <row r="208" ht="14.25" customHeight="1">
      <c r="C208" s="6"/>
      <c r="D208" s="116"/>
      <c r="E208" s="116"/>
      <c r="G208" s="116"/>
      <c r="L208" s="116"/>
      <c r="N208" s="116"/>
      <c r="S208" s="116"/>
      <c r="U208" s="7"/>
      <c r="W208" s="116"/>
      <c r="X208" s="7"/>
      <c r="AA208" s="7"/>
      <c r="AB208" s="116"/>
      <c r="AF208" s="116"/>
      <c r="AG208" s="7"/>
      <c r="AJ208" s="116"/>
      <c r="AK208" s="7"/>
      <c r="AN208" s="7"/>
      <c r="AO208" s="7"/>
    </row>
    <row r="209" ht="14.25" customHeight="1">
      <c r="C209" s="6"/>
      <c r="D209" s="116"/>
      <c r="E209" s="116"/>
      <c r="G209" s="116"/>
      <c r="L209" s="116"/>
      <c r="N209" s="116"/>
      <c r="S209" s="116"/>
      <c r="U209" s="7"/>
      <c r="W209" s="116"/>
      <c r="X209" s="7"/>
      <c r="AA209" s="7"/>
      <c r="AB209" s="116"/>
      <c r="AF209" s="116"/>
      <c r="AG209" s="7"/>
      <c r="AJ209" s="116"/>
      <c r="AK209" s="7"/>
      <c r="AN209" s="7"/>
      <c r="AO209" s="7"/>
    </row>
    <row r="210" ht="14.25" customHeight="1">
      <c r="C210" s="6"/>
      <c r="D210" s="116"/>
      <c r="E210" s="116"/>
      <c r="G210" s="116"/>
      <c r="L210" s="116"/>
      <c r="N210" s="116"/>
      <c r="S210" s="116"/>
      <c r="U210" s="7"/>
      <c r="W210" s="116"/>
      <c r="X210" s="7"/>
      <c r="AA210" s="7"/>
      <c r="AB210" s="116"/>
      <c r="AF210" s="116"/>
      <c r="AG210" s="7"/>
      <c r="AJ210" s="116"/>
      <c r="AK210" s="7"/>
      <c r="AN210" s="7"/>
      <c r="AO210" s="7"/>
    </row>
    <row r="211" ht="14.25" customHeight="1">
      <c r="C211" s="6"/>
      <c r="D211" s="116"/>
      <c r="E211" s="116"/>
      <c r="G211" s="116"/>
      <c r="L211" s="116"/>
      <c r="N211" s="116"/>
      <c r="S211" s="116"/>
      <c r="U211" s="7"/>
      <c r="W211" s="116"/>
      <c r="X211" s="7"/>
      <c r="AA211" s="7"/>
      <c r="AB211" s="116"/>
      <c r="AF211" s="116"/>
      <c r="AG211" s="7"/>
      <c r="AJ211" s="116"/>
      <c r="AK211" s="7"/>
      <c r="AN211" s="7"/>
      <c r="AO211" s="7"/>
    </row>
    <row r="212" ht="14.25" customHeight="1">
      <c r="C212" s="6"/>
      <c r="D212" s="116"/>
      <c r="E212" s="116"/>
      <c r="G212" s="116"/>
      <c r="L212" s="116"/>
      <c r="N212" s="116"/>
      <c r="S212" s="116"/>
      <c r="U212" s="7"/>
      <c r="W212" s="116"/>
      <c r="X212" s="7"/>
      <c r="AA212" s="7"/>
      <c r="AB212" s="116"/>
      <c r="AF212" s="116"/>
      <c r="AG212" s="7"/>
      <c r="AJ212" s="116"/>
      <c r="AK212" s="7"/>
      <c r="AN212" s="7"/>
      <c r="AO212" s="7"/>
    </row>
    <row r="213" ht="14.25" customHeight="1">
      <c r="C213" s="6"/>
      <c r="D213" s="116"/>
      <c r="E213" s="116"/>
      <c r="G213" s="116"/>
      <c r="L213" s="116"/>
      <c r="N213" s="116"/>
      <c r="S213" s="116"/>
      <c r="U213" s="7"/>
      <c r="W213" s="116"/>
      <c r="X213" s="7"/>
      <c r="AA213" s="7"/>
      <c r="AB213" s="116"/>
      <c r="AF213" s="116"/>
      <c r="AG213" s="7"/>
      <c r="AJ213" s="116"/>
      <c r="AK213" s="7"/>
      <c r="AN213" s="7"/>
      <c r="AO213" s="7"/>
    </row>
    <row r="214" ht="14.25" customHeight="1">
      <c r="C214" s="6"/>
      <c r="D214" s="116"/>
      <c r="E214" s="116"/>
      <c r="G214" s="116"/>
      <c r="L214" s="116"/>
      <c r="N214" s="116"/>
      <c r="S214" s="116"/>
      <c r="U214" s="7"/>
      <c r="W214" s="116"/>
      <c r="X214" s="7"/>
      <c r="AA214" s="7"/>
      <c r="AB214" s="116"/>
      <c r="AF214" s="116"/>
      <c r="AG214" s="7"/>
      <c r="AJ214" s="116"/>
      <c r="AK214" s="7"/>
      <c r="AN214" s="7"/>
      <c r="AO214" s="7"/>
    </row>
    <row r="215" ht="14.25" customHeight="1">
      <c r="C215" s="6"/>
      <c r="D215" s="116"/>
      <c r="E215" s="116"/>
      <c r="G215" s="116"/>
      <c r="L215" s="116"/>
      <c r="N215" s="116"/>
      <c r="S215" s="116"/>
      <c r="U215" s="7"/>
      <c r="W215" s="116"/>
      <c r="X215" s="7"/>
      <c r="AA215" s="7"/>
      <c r="AB215" s="116"/>
      <c r="AF215" s="116"/>
      <c r="AG215" s="7"/>
      <c r="AJ215" s="116"/>
      <c r="AK215" s="7"/>
      <c r="AN215" s="7"/>
      <c r="AO215" s="7"/>
    </row>
    <row r="216" ht="14.25" customHeight="1">
      <c r="C216" s="6"/>
      <c r="D216" s="116"/>
      <c r="E216" s="116"/>
      <c r="G216" s="116"/>
      <c r="L216" s="116"/>
      <c r="N216" s="116"/>
      <c r="S216" s="116"/>
      <c r="U216" s="7"/>
      <c r="W216" s="116"/>
      <c r="X216" s="7"/>
      <c r="AA216" s="7"/>
      <c r="AB216" s="116"/>
      <c r="AF216" s="116"/>
      <c r="AG216" s="7"/>
      <c r="AJ216" s="116"/>
      <c r="AK216" s="7"/>
      <c r="AN216" s="7"/>
      <c r="AO216" s="7"/>
    </row>
    <row r="217" ht="14.25" customHeight="1">
      <c r="C217" s="6"/>
      <c r="D217" s="116"/>
      <c r="E217" s="116"/>
      <c r="G217" s="116"/>
      <c r="L217" s="116"/>
      <c r="N217" s="116"/>
      <c r="S217" s="116"/>
      <c r="U217" s="7"/>
      <c r="W217" s="116"/>
      <c r="X217" s="7"/>
      <c r="AA217" s="7"/>
      <c r="AB217" s="116"/>
      <c r="AF217" s="116"/>
      <c r="AG217" s="7"/>
      <c r="AJ217" s="116"/>
      <c r="AK217" s="7"/>
      <c r="AN217" s="7"/>
      <c r="AO217" s="7"/>
    </row>
    <row r="218" ht="14.25" customHeight="1">
      <c r="C218" s="6"/>
      <c r="D218" s="116"/>
      <c r="E218" s="116"/>
      <c r="G218" s="116"/>
      <c r="L218" s="116"/>
      <c r="N218" s="116"/>
      <c r="S218" s="116"/>
      <c r="U218" s="7"/>
      <c r="W218" s="116"/>
      <c r="X218" s="7"/>
      <c r="AA218" s="7"/>
      <c r="AB218" s="116"/>
      <c r="AF218" s="116"/>
      <c r="AG218" s="7"/>
      <c r="AJ218" s="116"/>
      <c r="AK218" s="7"/>
      <c r="AN218" s="7"/>
      <c r="AO218" s="7"/>
    </row>
    <row r="219" ht="14.25" customHeight="1">
      <c r="C219" s="6"/>
      <c r="D219" s="116"/>
      <c r="E219" s="116"/>
      <c r="G219" s="116"/>
      <c r="L219" s="116"/>
      <c r="N219" s="116"/>
      <c r="S219" s="116"/>
      <c r="U219" s="7"/>
      <c r="W219" s="116"/>
      <c r="X219" s="7"/>
      <c r="AA219" s="7"/>
      <c r="AB219" s="116"/>
      <c r="AF219" s="116"/>
      <c r="AG219" s="7"/>
      <c r="AJ219" s="116"/>
      <c r="AK219" s="7"/>
      <c r="AN219" s="7"/>
      <c r="AO219" s="7"/>
    </row>
    <row r="220" ht="14.25" customHeight="1">
      <c r="C220" s="6"/>
      <c r="D220" s="116"/>
      <c r="E220" s="116"/>
      <c r="G220" s="116"/>
      <c r="L220" s="116"/>
      <c r="N220" s="116"/>
      <c r="S220" s="116"/>
      <c r="U220" s="7"/>
      <c r="W220" s="116"/>
      <c r="X220" s="7"/>
      <c r="AA220" s="7"/>
      <c r="AB220" s="116"/>
      <c r="AF220" s="116"/>
      <c r="AG220" s="7"/>
      <c r="AJ220" s="116"/>
      <c r="AK220" s="7"/>
      <c r="AN220" s="7"/>
      <c r="AO220" s="7"/>
    </row>
    <row r="221" ht="14.25" customHeight="1">
      <c r="C221" s="6"/>
      <c r="D221" s="116"/>
      <c r="E221" s="116"/>
      <c r="G221" s="116"/>
      <c r="L221" s="116"/>
      <c r="N221" s="116"/>
      <c r="S221" s="116"/>
      <c r="U221" s="7"/>
      <c r="W221" s="116"/>
      <c r="X221" s="7"/>
      <c r="AA221" s="7"/>
      <c r="AB221" s="116"/>
      <c r="AF221" s="116"/>
      <c r="AG221" s="7"/>
      <c r="AJ221" s="116"/>
      <c r="AK221" s="7"/>
      <c r="AN221" s="7"/>
      <c r="AO221" s="7"/>
    </row>
    <row r="222" ht="14.25" customHeight="1">
      <c r="C222" s="6"/>
      <c r="D222" s="116"/>
      <c r="E222" s="116"/>
      <c r="G222" s="116"/>
      <c r="L222" s="116"/>
      <c r="N222" s="116"/>
      <c r="S222" s="116"/>
      <c r="U222" s="7"/>
      <c r="W222" s="116"/>
      <c r="X222" s="7"/>
      <c r="AA222" s="7"/>
      <c r="AB222" s="116"/>
      <c r="AF222" s="116"/>
      <c r="AG222" s="7"/>
      <c r="AJ222" s="116"/>
      <c r="AK222" s="7"/>
      <c r="AN222" s="7"/>
      <c r="AO222" s="7"/>
    </row>
    <row r="223" ht="14.25" customHeight="1">
      <c r="C223" s="6"/>
      <c r="D223" s="116"/>
      <c r="E223" s="116"/>
      <c r="G223" s="116"/>
      <c r="L223" s="116"/>
      <c r="N223" s="116"/>
      <c r="S223" s="116"/>
      <c r="U223" s="7"/>
      <c r="W223" s="116"/>
      <c r="X223" s="7"/>
      <c r="AA223" s="7"/>
      <c r="AB223" s="116"/>
      <c r="AF223" s="116"/>
      <c r="AG223" s="7"/>
      <c r="AJ223" s="116"/>
      <c r="AK223" s="7"/>
      <c r="AN223" s="7"/>
      <c r="AO223" s="7"/>
    </row>
    <row r="224" ht="14.25" customHeight="1">
      <c r="C224" s="6"/>
      <c r="D224" s="116"/>
      <c r="E224" s="116"/>
      <c r="G224" s="116"/>
      <c r="L224" s="116"/>
      <c r="N224" s="116"/>
      <c r="S224" s="116"/>
      <c r="U224" s="7"/>
      <c r="W224" s="116"/>
      <c r="X224" s="7"/>
      <c r="AA224" s="7"/>
      <c r="AB224" s="116"/>
      <c r="AF224" s="116"/>
      <c r="AG224" s="7"/>
      <c r="AJ224" s="116"/>
      <c r="AK224" s="7"/>
      <c r="AN224" s="7"/>
      <c r="AO224" s="7"/>
    </row>
    <row r="225" ht="14.25" customHeight="1">
      <c r="C225" s="6"/>
      <c r="D225" s="116"/>
      <c r="E225" s="116"/>
      <c r="G225" s="116"/>
      <c r="L225" s="116"/>
      <c r="N225" s="116"/>
      <c r="S225" s="116"/>
      <c r="U225" s="7"/>
      <c r="W225" s="116"/>
      <c r="X225" s="7"/>
      <c r="AA225" s="7"/>
      <c r="AB225" s="116"/>
      <c r="AF225" s="116"/>
      <c r="AG225" s="7"/>
      <c r="AJ225" s="116"/>
      <c r="AK225" s="7"/>
      <c r="AN225" s="7"/>
      <c r="AO225" s="7"/>
    </row>
    <row r="226" ht="14.25" customHeight="1">
      <c r="C226" s="6"/>
      <c r="D226" s="116"/>
      <c r="E226" s="116"/>
      <c r="G226" s="116"/>
      <c r="L226" s="116"/>
      <c r="N226" s="116"/>
      <c r="S226" s="116"/>
      <c r="U226" s="7"/>
      <c r="W226" s="116"/>
      <c r="X226" s="7"/>
      <c r="AA226" s="7"/>
      <c r="AB226" s="116"/>
      <c r="AF226" s="116"/>
      <c r="AG226" s="7"/>
      <c r="AJ226" s="116"/>
      <c r="AK226" s="7"/>
      <c r="AN226" s="7"/>
      <c r="AO226" s="7"/>
    </row>
    <row r="227" ht="14.25" customHeight="1">
      <c r="C227" s="6"/>
      <c r="D227" s="116"/>
      <c r="E227" s="116"/>
      <c r="G227" s="116"/>
      <c r="L227" s="116"/>
      <c r="N227" s="116"/>
      <c r="S227" s="116"/>
      <c r="U227" s="7"/>
      <c r="W227" s="116"/>
      <c r="X227" s="7"/>
      <c r="AA227" s="7"/>
      <c r="AB227" s="116"/>
      <c r="AF227" s="116"/>
      <c r="AG227" s="7"/>
      <c r="AJ227" s="116"/>
      <c r="AK227" s="7"/>
      <c r="AN227" s="7"/>
      <c r="AO227" s="7"/>
    </row>
    <row r="228" ht="14.25" customHeight="1">
      <c r="C228" s="6"/>
      <c r="D228" s="116"/>
      <c r="E228" s="116"/>
      <c r="G228" s="116"/>
      <c r="L228" s="116"/>
      <c r="N228" s="116"/>
      <c r="S228" s="116"/>
      <c r="U228" s="7"/>
      <c r="W228" s="116"/>
      <c r="X228" s="7"/>
      <c r="AA228" s="7"/>
      <c r="AB228" s="116"/>
      <c r="AF228" s="116"/>
      <c r="AG228" s="7"/>
      <c r="AJ228" s="116"/>
      <c r="AK228" s="7"/>
      <c r="AN228" s="7"/>
      <c r="AO228" s="7"/>
    </row>
    <row r="229" ht="14.25" customHeight="1">
      <c r="C229" s="6"/>
      <c r="D229" s="116"/>
      <c r="E229" s="116"/>
      <c r="G229" s="116"/>
      <c r="L229" s="116"/>
      <c r="N229" s="116"/>
      <c r="S229" s="116"/>
      <c r="U229" s="7"/>
      <c r="W229" s="116"/>
      <c r="X229" s="7"/>
      <c r="AA229" s="7"/>
      <c r="AB229" s="116"/>
      <c r="AF229" s="116"/>
      <c r="AG229" s="7"/>
      <c r="AJ229" s="116"/>
      <c r="AK229" s="7"/>
      <c r="AN229" s="7"/>
      <c r="AO229" s="7"/>
    </row>
    <row r="230" ht="14.25" customHeight="1">
      <c r="C230" s="6"/>
      <c r="D230" s="116"/>
      <c r="E230" s="116"/>
      <c r="G230" s="116"/>
      <c r="L230" s="116"/>
      <c r="N230" s="116"/>
      <c r="S230" s="116"/>
      <c r="U230" s="7"/>
      <c r="W230" s="116"/>
      <c r="X230" s="7"/>
      <c r="AA230" s="7"/>
      <c r="AB230" s="116"/>
      <c r="AF230" s="116"/>
      <c r="AG230" s="7"/>
      <c r="AJ230" s="116"/>
      <c r="AK230" s="7"/>
      <c r="AN230" s="7"/>
      <c r="AO230" s="7"/>
    </row>
    <row r="231" ht="14.25" customHeight="1">
      <c r="C231" s="6"/>
      <c r="D231" s="116"/>
      <c r="E231" s="116"/>
      <c r="G231" s="116"/>
      <c r="L231" s="116"/>
      <c r="N231" s="116"/>
      <c r="S231" s="116"/>
      <c r="U231" s="7"/>
      <c r="W231" s="116"/>
      <c r="X231" s="7"/>
      <c r="AA231" s="7"/>
      <c r="AB231" s="116"/>
      <c r="AF231" s="116"/>
      <c r="AG231" s="7"/>
      <c r="AJ231" s="116"/>
      <c r="AK231" s="7"/>
      <c r="AN231" s="7"/>
      <c r="AO231" s="7"/>
    </row>
    <row r="232" ht="14.25" customHeight="1">
      <c r="C232" s="6"/>
      <c r="D232" s="116"/>
      <c r="E232" s="116"/>
      <c r="G232" s="116"/>
      <c r="L232" s="116"/>
      <c r="N232" s="116"/>
      <c r="S232" s="116"/>
      <c r="U232" s="7"/>
      <c r="W232" s="116"/>
      <c r="X232" s="7"/>
      <c r="AA232" s="7"/>
      <c r="AB232" s="116"/>
      <c r="AF232" s="116"/>
      <c r="AG232" s="7"/>
      <c r="AJ232" s="116"/>
      <c r="AK232" s="7"/>
      <c r="AN232" s="7"/>
      <c r="AO232" s="7"/>
    </row>
    <row r="233" ht="14.25" customHeight="1">
      <c r="C233" s="6"/>
      <c r="D233" s="116"/>
      <c r="E233" s="116"/>
      <c r="G233" s="116"/>
      <c r="L233" s="116"/>
      <c r="N233" s="116"/>
      <c r="S233" s="116"/>
      <c r="U233" s="7"/>
      <c r="W233" s="116"/>
      <c r="X233" s="7"/>
      <c r="AA233" s="7"/>
      <c r="AB233" s="116"/>
      <c r="AF233" s="116"/>
      <c r="AG233" s="7"/>
      <c r="AJ233" s="116"/>
      <c r="AK233" s="7"/>
      <c r="AN233" s="7"/>
      <c r="AO233" s="7"/>
    </row>
    <row r="234" ht="14.25" customHeight="1">
      <c r="C234" s="6"/>
      <c r="D234" s="116"/>
      <c r="E234" s="116"/>
      <c r="G234" s="116"/>
      <c r="L234" s="116"/>
      <c r="N234" s="116"/>
      <c r="S234" s="116"/>
      <c r="U234" s="7"/>
      <c r="W234" s="116"/>
      <c r="X234" s="7"/>
      <c r="AA234" s="7"/>
      <c r="AB234" s="116"/>
      <c r="AF234" s="116"/>
      <c r="AG234" s="7"/>
      <c r="AJ234" s="116"/>
      <c r="AK234" s="7"/>
      <c r="AN234" s="7"/>
      <c r="AO234" s="7"/>
    </row>
    <row r="235" ht="14.25" customHeight="1">
      <c r="C235" s="6"/>
      <c r="D235" s="116"/>
      <c r="E235" s="116"/>
      <c r="G235" s="116"/>
      <c r="L235" s="116"/>
      <c r="N235" s="116"/>
      <c r="S235" s="116"/>
      <c r="U235" s="7"/>
      <c r="W235" s="116"/>
      <c r="X235" s="7"/>
      <c r="AA235" s="7"/>
      <c r="AB235" s="116"/>
      <c r="AF235" s="116"/>
      <c r="AG235" s="7"/>
      <c r="AJ235" s="116"/>
      <c r="AK235" s="7"/>
      <c r="AN235" s="7"/>
      <c r="AO235" s="7"/>
    </row>
    <row r="236" ht="14.25" customHeight="1">
      <c r="C236" s="6"/>
      <c r="D236" s="116"/>
      <c r="E236" s="116"/>
      <c r="G236" s="116"/>
      <c r="L236" s="116"/>
      <c r="N236" s="116"/>
      <c r="S236" s="116"/>
      <c r="U236" s="7"/>
      <c r="W236" s="116"/>
      <c r="X236" s="7"/>
      <c r="AA236" s="7"/>
      <c r="AB236" s="116"/>
      <c r="AF236" s="116"/>
      <c r="AG236" s="7"/>
      <c r="AJ236" s="116"/>
      <c r="AK236" s="7"/>
      <c r="AN236" s="7"/>
      <c r="AO236" s="7"/>
    </row>
    <row r="237" ht="14.25" customHeight="1">
      <c r="C237" s="6"/>
      <c r="D237" s="116"/>
      <c r="E237" s="116"/>
      <c r="G237" s="116"/>
      <c r="L237" s="116"/>
      <c r="N237" s="116"/>
      <c r="S237" s="116"/>
      <c r="U237" s="7"/>
      <c r="W237" s="116"/>
      <c r="X237" s="7"/>
      <c r="AA237" s="7"/>
      <c r="AB237" s="116"/>
      <c r="AF237" s="116"/>
      <c r="AG237" s="7"/>
      <c r="AJ237" s="116"/>
      <c r="AK237" s="7"/>
      <c r="AN237" s="7"/>
      <c r="AO237" s="7"/>
    </row>
    <row r="238" ht="14.25" customHeight="1">
      <c r="C238" s="6"/>
      <c r="D238" s="116"/>
      <c r="E238" s="116"/>
      <c r="G238" s="116"/>
      <c r="L238" s="116"/>
      <c r="N238" s="116"/>
      <c r="S238" s="116"/>
      <c r="U238" s="7"/>
      <c r="W238" s="116"/>
      <c r="X238" s="7"/>
      <c r="AA238" s="7"/>
      <c r="AB238" s="116"/>
      <c r="AF238" s="116"/>
      <c r="AG238" s="7"/>
      <c r="AJ238" s="116"/>
      <c r="AK238" s="7"/>
      <c r="AN238" s="7"/>
      <c r="AO238" s="7"/>
    </row>
    <row r="239" ht="14.25" customHeight="1">
      <c r="C239" s="6"/>
      <c r="D239" s="116"/>
      <c r="E239" s="116"/>
      <c r="G239" s="116"/>
      <c r="L239" s="116"/>
      <c r="N239" s="116"/>
      <c r="S239" s="116"/>
      <c r="U239" s="7"/>
      <c r="W239" s="116"/>
      <c r="X239" s="7"/>
      <c r="AA239" s="7"/>
      <c r="AB239" s="116"/>
      <c r="AF239" s="116"/>
      <c r="AG239" s="7"/>
      <c r="AJ239" s="116"/>
      <c r="AK239" s="7"/>
      <c r="AN239" s="7"/>
      <c r="AO239" s="7"/>
    </row>
    <row r="240" ht="14.25" customHeight="1">
      <c r="C240" s="6"/>
      <c r="D240" s="116"/>
      <c r="E240" s="116"/>
      <c r="G240" s="116"/>
      <c r="L240" s="116"/>
      <c r="N240" s="116"/>
      <c r="S240" s="116"/>
      <c r="U240" s="7"/>
      <c r="W240" s="116"/>
      <c r="X240" s="7"/>
      <c r="AA240" s="7"/>
      <c r="AB240" s="116"/>
      <c r="AF240" s="116"/>
      <c r="AG240" s="7"/>
      <c r="AJ240" s="116"/>
      <c r="AK240" s="7"/>
      <c r="AN240" s="7"/>
      <c r="AO240" s="7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P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18">
        <v>3.0</v>
      </c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5"/>
      <c r="T1" s="5"/>
      <c r="U1" s="5"/>
      <c r="V1" s="4"/>
      <c r="W1" s="4"/>
      <c r="X1" s="4"/>
      <c r="Y1" s="4"/>
      <c r="Z1" s="4"/>
      <c r="AA1" s="4"/>
      <c r="AB1" s="5"/>
      <c r="AC1" s="5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5"/>
      <c r="T2" s="5"/>
      <c r="U2" s="5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5"/>
      <c r="T3" s="5"/>
      <c r="U3" s="5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5"/>
      <c r="T4" s="5"/>
      <c r="U4" s="5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5"/>
      <c r="T5" s="5"/>
      <c r="U5" s="5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5"/>
      <c r="T6" s="5"/>
      <c r="U6" s="5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3"/>
      <c r="T7" s="3"/>
      <c r="U7" s="3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3"/>
      <c r="T8" s="3"/>
      <c r="U8" s="3"/>
      <c r="V8" s="1"/>
      <c r="W8" s="1"/>
      <c r="X8" s="1"/>
      <c r="Y8" s="1"/>
      <c r="Z8" s="1"/>
      <c r="AA8" s="1"/>
      <c r="AB8" s="3"/>
      <c r="AC8" s="3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3"/>
      <c r="T9" s="3"/>
      <c r="U9" s="3"/>
      <c r="V9" s="1"/>
      <c r="W9" s="1"/>
      <c r="X9" s="1"/>
      <c r="Y9" s="1"/>
      <c r="Z9" s="1"/>
      <c r="AA9" s="1"/>
      <c r="AB9" s="3"/>
      <c r="AC9" s="3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119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30"/>
      <c r="T11" s="30"/>
      <c r="U11" s="30"/>
      <c r="V11" s="28"/>
      <c r="W11" s="28"/>
      <c r="X11" s="28"/>
      <c r="Y11" s="28"/>
      <c r="Z11" s="28"/>
      <c r="AA11" s="28"/>
      <c r="AB11" s="30"/>
      <c r="AC11" s="30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40"/>
      <c r="LP12" s="34" t="s">
        <v>72</v>
      </c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8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8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3" t="s">
        <v>83</v>
      </c>
      <c r="AC13" s="43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126">
        <v>62.71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5" t="s">
        <v>83</v>
      </c>
      <c r="LQ13" s="45" t="s">
        <v>84</v>
      </c>
      <c r="LR13" s="41" t="s">
        <v>85</v>
      </c>
      <c r="LS13" s="45" t="s">
        <v>81</v>
      </c>
      <c r="LT13" s="46" t="s">
        <v>84</v>
      </c>
      <c r="LU13" s="46" t="s">
        <v>85</v>
      </c>
      <c r="LV13" s="46" t="s">
        <v>90</v>
      </c>
      <c r="LW13" s="46" t="s">
        <v>83</v>
      </c>
      <c r="LX13" s="46" t="s">
        <v>87</v>
      </c>
      <c r="LY13" s="46" t="s">
        <v>88</v>
      </c>
      <c r="LZ13" s="46" t="s">
        <v>86</v>
      </c>
      <c r="MA13" s="46" t="s">
        <v>84</v>
      </c>
      <c r="MB13" s="46" t="s">
        <v>85</v>
      </c>
      <c r="MC13" s="46" t="s">
        <v>90</v>
      </c>
      <c r="MD13" s="46" t="s">
        <v>83</v>
      </c>
      <c r="ME13" s="46" t="s">
        <v>87</v>
      </c>
      <c r="MF13" s="46" t="s">
        <v>88</v>
      </c>
      <c r="MG13" s="46" t="s">
        <v>86</v>
      </c>
      <c r="MH13" s="46" t="s">
        <v>84</v>
      </c>
      <c r="MI13" s="46" t="s">
        <v>85</v>
      </c>
      <c r="MJ13" s="46" t="s">
        <v>90</v>
      </c>
      <c r="MK13" s="46" t="s">
        <v>83</v>
      </c>
      <c r="ML13" s="46" t="s">
        <v>87</v>
      </c>
      <c r="MM13" s="46" t="s">
        <v>88</v>
      </c>
      <c r="MN13" s="46" t="s">
        <v>86</v>
      </c>
      <c r="MO13" s="47"/>
      <c r="MP13" s="48"/>
      <c r="MQ13" s="48"/>
      <c r="MR13" s="48"/>
      <c r="MS13" s="48"/>
      <c r="MT13" s="46" t="s">
        <v>84</v>
      </c>
      <c r="MU13" s="46" t="s">
        <v>85</v>
      </c>
      <c r="MV13" s="46" t="s">
        <v>83</v>
      </c>
      <c r="MW13" s="46" t="s">
        <v>89</v>
      </c>
      <c r="MX13" s="46" t="s">
        <v>87</v>
      </c>
      <c r="MY13" s="46" t="s">
        <v>88</v>
      </c>
      <c r="MZ13" s="46" t="s">
        <v>86</v>
      </c>
      <c r="NA13" s="48"/>
      <c r="NB13" s="46" t="s">
        <v>84</v>
      </c>
      <c r="NC13" s="46" t="s">
        <v>85</v>
      </c>
      <c r="ND13" s="46" t="s">
        <v>83</v>
      </c>
      <c r="NE13" s="46" t="s">
        <v>89</v>
      </c>
      <c r="NF13" s="46" t="s">
        <v>87</v>
      </c>
      <c r="NG13" s="46" t="s">
        <v>88</v>
      </c>
      <c r="NH13" s="46" t="s">
        <v>86</v>
      </c>
      <c r="NI13" s="48"/>
      <c r="NJ13" s="46" t="s">
        <v>84</v>
      </c>
      <c r="NK13" s="46" t="s">
        <v>85</v>
      </c>
      <c r="NL13" s="46" t="s">
        <v>83</v>
      </c>
      <c r="NM13" s="46" t="s">
        <v>89</v>
      </c>
      <c r="NN13" s="46" t="s">
        <v>87</v>
      </c>
      <c r="NO13" s="46" t="s">
        <v>88</v>
      </c>
      <c r="NP13" s="46" t="s">
        <v>86</v>
      </c>
    </row>
    <row r="14" ht="14.25" customHeight="1">
      <c r="A14" s="49">
        <v>0.0416666666666667</v>
      </c>
      <c r="B14" s="50"/>
      <c r="C14" s="51">
        <v>50.32</v>
      </c>
      <c r="D14" s="52">
        <v>339.0</v>
      </c>
      <c r="E14" s="53">
        <v>135.0</v>
      </c>
      <c r="F14" s="53">
        <v>65.0</v>
      </c>
      <c r="G14" s="53">
        <v>13.6</v>
      </c>
      <c r="H14" s="54"/>
      <c r="I14" s="53">
        <v>6.0</v>
      </c>
      <c r="J14" s="53">
        <v>48.0</v>
      </c>
      <c r="K14" s="53">
        <v>47.0</v>
      </c>
      <c r="L14" s="53">
        <v>139.0</v>
      </c>
      <c r="M14" s="53">
        <v>152.0</v>
      </c>
      <c r="N14" s="53">
        <v>36.8</v>
      </c>
      <c r="O14" s="54"/>
      <c r="P14" s="53">
        <v>6.0</v>
      </c>
      <c r="Q14" s="53">
        <v>56.0</v>
      </c>
      <c r="R14" s="53">
        <v>49.0</v>
      </c>
      <c r="S14" s="53">
        <v>343.5</v>
      </c>
      <c r="T14" s="53">
        <v>192.6</v>
      </c>
      <c r="U14" s="53">
        <v>110.3</v>
      </c>
      <c r="V14" s="54"/>
      <c r="W14" s="53">
        <v>377.3</v>
      </c>
      <c r="X14" s="53">
        <v>152.3</v>
      </c>
      <c r="Y14" s="53">
        <v>83.9</v>
      </c>
      <c r="Z14" s="54"/>
      <c r="AA14" s="53">
        <v>343.2</v>
      </c>
      <c r="AB14" s="53">
        <v>360.9</v>
      </c>
      <c r="AC14" s="53">
        <v>234.4</v>
      </c>
      <c r="AD14" s="54"/>
      <c r="AE14" s="53">
        <v>342.6</v>
      </c>
      <c r="AF14" s="53">
        <v>403.1</v>
      </c>
      <c r="AG14" s="53">
        <v>211.9</v>
      </c>
      <c r="AH14" s="54"/>
      <c r="AI14" s="53">
        <v>349.1</v>
      </c>
      <c r="AJ14" s="53">
        <v>329.4</v>
      </c>
      <c r="AK14" s="53">
        <v>207.2</v>
      </c>
      <c r="AL14" s="54"/>
      <c r="AM14" s="53">
        <v>341.6</v>
      </c>
      <c r="AN14" s="53">
        <v>350.4</v>
      </c>
      <c r="AO14" s="53">
        <v>195.8</v>
      </c>
      <c r="AP14" s="54"/>
      <c r="AQ14" s="54">
        <f t="shared" ref="AQ14:AS14" si="1">E14</f>
        <v>135</v>
      </c>
      <c r="AR14" s="54">
        <f t="shared" si="1"/>
        <v>65</v>
      </c>
      <c r="AS14" s="56">
        <f t="shared" si="1"/>
        <v>13.6</v>
      </c>
      <c r="AT14" s="54"/>
      <c r="AU14" s="54">
        <f t="shared" ref="AU14:AW14" si="2">L14</f>
        <v>139</v>
      </c>
      <c r="AV14" s="54">
        <f t="shared" si="2"/>
        <v>152</v>
      </c>
      <c r="AW14" s="54">
        <f t="shared" si="2"/>
        <v>36.8</v>
      </c>
      <c r="AX14" s="54"/>
      <c r="AY14" s="54">
        <f t="shared" ref="AY14:AY37" si="5">AQ14</f>
        <v>135</v>
      </c>
      <c r="AZ14" s="54"/>
      <c r="BA14" s="54"/>
      <c r="BB14" s="54"/>
      <c r="BC14" s="57"/>
      <c r="BD14" s="54"/>
      <c r="BE14" s="53">
        <v>32.0</v>
      </c>
      <c r="BF14" s="53">
        <v>313.0</v>
      </c>
      <c r="BG14" s="53">
        <v>5.2</v>
      </c>
      <c r="BH14" s="54"/>
      <c r="BI14" s="53">
        <v>22.0</v>
      </c>
      <c r="BJ14" s="53">
        <v>85.0</v>
      </c>
      <c r="BK14" s="53">
        <v>55.0</v>
      </c>
      <c r="BL14" s="57"/>
      <c r="BM14" s="58">
        <v>345.0</v>
      </c>
      <c r="BN14" s="58">
        <v>146.0</v>
      </c>
      <c r="BO14" s="58">
        <v>345.0</v>
      </c>
      <c r="BP14" s="58">
        <v>15.7</v>
      </c>
      <c r="BQ14" s="59"/>
      <c r="BR14" s="58">
        <v>6.0</v>
      </c>
      <c r="BS14" s="58">
        <v>60.0</v>
      </c>
      <c r="BT14" s="58">
        <v>61.0</v>
      </c>
      <c r="BU14" s="58">
        <v>345.0</v>
      </c>
      <c r="BV14" s="58">
        <v>287.0</v>
      </c>
      <c r="BW14" s="58">
        <v>166.0</v>
      </c>
      <c r="BX14" s="58">
        <v>25.0</v>
      </c>
      <c r="BY14" s="58">
        <v>337.0</v>
      </c>
      <c r="BZ14" s="58">
        <v>302.0</v>
      </c>
      <c r="CA14" s="58">
        <v>167.0</v>
      </c>
      <c r="CB14" s="58">
        <v>24.0</v>
      </c>
      <c r="CC14" s="58">
        <v>345.0</v>
      </c>
      <c r="CD14" s="58">
        <v>252.0</v>
      </c>
      <c r="CE14" s="58">
        <v>146.0</v>
      </c>
      <c r="CF14" s="58">
        <v>2.0</v>
      </c>
      <c r="CG14" s="58">
        <v>337.0</v>
      </c>
      <c r="CH14" s="58">
        <v>255.0</v>
      </c>
      <c r="CI14" s="58">
        <v>142.0</v>
      </c>
      <c r="CJ14" s="58">
        <v>3.0</v>
      </c>
      <c r="CK14" s="58">
        <v>351.0</v>
      </c>
      <c r="CL14" s="58">
        <v>135.0</v>
      </c>
      <c r="CM14" s="58">
        <v>91.0</v>
      </c>
      <c r="CN14" s="58">
        <v>3.0</v>
      </c>
      <c r="CO14" s="58">
        <v>334.0</v>
      </c>
      <c r="CP14" s="58">
        <v>277.0</v>
      </c>
      <c r="CQ14" s="58">
        <v>137.0</v>
      </c>
      <c r="CR14" s="58">
        <v>5.0</v>
      </c>
      <c r="CS14" s="58">
        <v>338.0</v>
      </c>
      <c r="CT14" s="58">
        <v>269.0</v>
      </c>
      <c r="CU14" s="58">
        <v>165.0</v>
      </c>
      <c r="CV14" s="58">
        <v>81.0</v>
      </c>
      <c r="CW14" s="58">
        <v>341.0</v>
      </c>
      <c r="CX14" s="58">
        <v>162.0</v>
      </c>
      <c r="CY14" s="58">
        <v>72.0</v>
      </c>
      <c r="CZ14" s="58">
        <v>49.0</v>
      </c>
      <c r="DA14" s="58">
        <v>326.0</v>
      </c>
      <c r="DB14" s="58">
        <v>168.0</v>
      </c>
      <c r="DC14" s="58">
        <v>74.0</v>
      </c>
      <c r="DD14" s="58">
        <v>53.0</v>
      </c>
      <c r="DE14" s="58">
        <v>146.0</v>
      </c>
      <c r="DF14" s="58">
        <v>35.0</v>
      </c>
      <c r="DG14" s="58">
        <v>362.0</v>
      </c>
      <c r="DH14" s="58">
        <v>15.7</v>
      </c>
      <c r="DI14" s="59"/>
      <c r="DJ14" s="58">
        <v>7.0</v>
      </c>
      <c r="DK14" s="58">
        <v>60.0</v>
      </c>
      <c r="DL14" s="58">
        <v>52.0</v>
      </c>
      <c r="DM14" s="57"/>
      <c r="DN14" s="61">
        <v>343.0</v>
      </c>
      <c r="DO14" s="61">
        <v>141.0</v>
      </c>
      <c r="DP14" s="61">
        <v>38.45</v>
      </c>
      <c r="DQ14" s="61">
        <v>21.54</v>
      </c>
      <c r="DR14" s="61">
        <v>6.21</v>
      </c>
      <c r="DS14" s="61">
        <v>8.0</v>
      </c>
      <c r="DT14" s="61">
        <v>38.0</v>
      </c>
      <c r="DU14" s="61">
        <v>43.2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342.0</v>
      </c>
      <c r="EF14" s="63">
        <v>137.0</v>
      </c>
      <c r="EG14" s="63">
        <v>90.0</v>
      </c>
      <c r="EH14" s="63">
        <v>3.7</v>
      </c>
      <c r="EI14" s="64"/>
      <c r="EJ14" s="63">
        <v>9.0</v>
      </c>
      <c r="EK14" s="63">
        <v>46.0</v>
      </c>
      <c r="EL14" s="63">
        <v>49.0</v>
      </c>
      <c r="EM14" s="63">
        <v>137.0</v>
      </c>
      <c r="EN14" s="63">
        <v>119.0</v>
      </c>
      <c r="EO14" s="63">
        <v>5.1</v>
      </c>
      <c r="EP14" s="64"/>
      <c r="EQ14" s="63">
        <v>9.0</v>
      </c>
      <c r="ER14" s="63">
        <v>47.0</v>
      </c>
      <c r="ES14" s="63">
        <v>50.0</v>
      </c>
      <c r="ET14" s="63">
        <v>342.0</v>
      </c>
      <c r="EU14" s="63">
        <v>213.0</v>
      </c>
      <c r="EV14" s="63">
        <v>124.6</v>
      </c>
      <c r="EW14" s="63">
        <v>-6.1</v>
      </c>
      <c r="EX14" s="63">
        <v>340.0</v>
      </c>
      <c r="EY14" s="63">
        <v>0.0</v>
      </c>
      <c r="EZ14" s="63">
        <v>0.0</v>
      </c>
      <c r="FA14" s="63">
        <v>0.0</v>
      </c>
      <c r="FB14" s="63">
        <v>338.0</v>
      </c>
      <c r="FC14" s="63">
        <v>214.0</v>
      </c>
      <c r="FD14" s="63">
        <v>124.3</v>
      </c>
      <c r="FE14" s="63">
        <v>-5.9</v>
      </c>
      <c r="FF14" s="63">
        <v>339.0</v>
      </c>
      <c r="FG14" s="63">
        <v>0.0</v>
      </c>
      <c r="FH14" s="63">
        <v>0.0</v>
      </c>
      <c r="FI14" s="63">
        <v>0.0</v>
      </c>
      <c r="FJ14" s="63">
        <v>339.0</v>
      </c>
      <c r="FK14" s="63">
        <v>218.0</v>
      </c>
      <c r="FL14" s="63">
        <v>125.8</v>
      </c>
      <c r="FM14" s="64"/>
      <c r="FN14" s="63">
        <v>342.0</v>
      </c>
      <c r="FO14" s="63">
        <v>198.0</v>
      </c>
      <c r="FP14" s="63">
        <v>126.8</v>
      </c>
      <c r="FQ14" s="63">
        <v>0.5</v>
      </c>
      <c r="FR14" s="63">
        <v>137.0</v>
      </c>
      <c r="FS14" s="63">
        <v>100.0</v>
      </c>
      <c r="FT14" s="63">
        <v>24.9</v>
      </c>
      <c r="FU14" s="64"/>
      <c r="FV14" s="63">
        <v>137.0</v>
      </c>
      <c r="FW14" s="64"/>
      <c r="FX14" s="64"/>
      <c r="FY14" s="64"/>
      <c r="FZ14" s="57"/>
      <c r="GA14" s="65">
        <v>343.0</v>
      </c>
      <c r="GB14" s="66">
        <v>295.28</v>
      </c>
      <c r="GC14" s="66">
        <v>185.44</v>
      </c>
      <c r="GD14" s="66">
        <v>15.41</v>
      </c>
      <c r="GE14" s="66">
        <v>343.0</v>
      </c>
      <c r="GF14" s="66">
        <v>312.42</v>
      </c>
      <c r="GG14" s="66">
        <v>182.76</v>
      </c>
      <c r="GH14" s="66">
        <v>18.34</v>
      </c>
      <c r="GI14" s="66">
        <v>343.0</v>
      </c>
      <c r="GJ14" s="66">
        <v>129.83</v>
      </c>
      <c r="GK14" s="66">
        <v>-75.63</v>
      </c>
      <c r="GL14" s="66">
        <v>-8.88</v>
      </c>
      <c r="GM14" s="66">
        <v>343.0</v>
      </c>
      <c r="GN14" s="66">
        <v>119.72</v>
      </c>
      <c r="GO14" s="66">
        <v>-75.72</v>
      </c>
      <c r="GP14" s="66">
        <v>-13.23</v>
      </c>
      <c r="GQ14" s="66">
        <v>343.0</v>
      </c>
      <c r="GR14" s="66">
        <v>175.26</v>
      </c>
      <c r="GS14" s="66">
        <v>-111.15</v>
      </c>
      <c r="GT14" s="66">
        <v>-4.61</v>
      </c>
      <c r="GU14" s="66">
        <v>342.0</v>
      </c>
      <c r="GV14" s="66">
        <v>187.42</v>
      </c>
      <c r="GW14" s="66">
        <v>-107.96</v>
      </c>
      <c r="GX14" s="66">
        <v>-6.53</v>
      </c>
      <c r="GY14" s="57"/>
      <c r="GZ14" s="97" t="s">
        <v>91</v>
      </c>
      <c r="HA14" s="97" t="s">
        <v>92</v>
      </c>
      <c r="HB14" s="98">
        <v>260.0</v>
      </c>
      <c r="HC14" s="98">
        <v>13.0</v>
      </c>
      <c r="HD14" s="98">
        <v>5.2</v>
      </c>
      <c r="HE14" s="99">
        <v>8.0</v>
      </c>
      <c r="HF14" s="99">
        <v>54.0</v>
      </c>
      <c r="HG14" s="99">
        <v>50.0</v>
      </c>
      <c r="HH14" s="97" t="s">
        <v>91</v>
      </c>
      <c r="HI14" s="97" t="s">
        <v>92</v>
      </c>
      <c r="HJ14" s="98">
        <v>87.0</v>
      </c>
      <c r="HK14" s="98">
        <v>4.35</v>
      </c>
      <c r="HL14" s="98">
        <v>1.74</v>
      </c>
      <c r="HM14" s="99">
        <v>5.0</v>
      </c>
      <c r="HN14" s="99">
        <v>55.0</v>
      </c>
      <c r="HO14" s="99">
        <v>55.0</v>
      </c>
      <c r="HP14" s="97" t="s">
        <v>91</v>
      </c>
      <c r="HQ14" s="97" t="s">
        <v>92</v>
      </c>
      <c r="HR14" s="98">
        <v>162.0</v>
      </c>
      <c r="HS14" s="98">
        <v>8.1</v>
      </c>
      <c r="HT14" s="98">
        <v>4.05</v>
      </c>
      <c r="HU14" s="99">
        <v>7.0</v>
      </c>
      <c r="HV14" s="99">
        <v>50.0</v>
      </c>
      <c r="HW14" s="99">
        <v>50.0</v>
      </c>
      <c r="HX14" s="57"/>
      <c r="HY14" s="72">
        <v>135.0</v>
      </c>
      <c r="HZ14" s="72">
        <v>33.0</v>
      </c>
      <c r="IA14" s="72">
        <v>156.0</v>
      </c>
      <c r="IB14" s="72">
        <v>7.9</v>
      </c>
      <c r="IC14" s="73"/>
      <c r="ID14" s="72">
        <v>2.0</v>
      </c>
      <c r="IE14" s="72">
        <v>64.0</v>
      </c>
      <c r="IF14" s="72">
        <v>44.0</v>
      </c>
      <c r="IG14" s="57"/>
      <c r="IH14" s="74">
        <v>135.0</v>
      </c>
      <c r="II14" s="74">
        <v>32.9</v>
      </c>
      <c r="IJ14" s="74">
        <v>149.0</v>
      </c>
      <c r="IK14" s="74">
        <v>7.5</v>
      </c>
      <c r="IL14" s="74">
        <v>8.3</v>
      </c>
      <c r="IM14" s="74">
        <v>6.0</v>
      </c>
      <c r="IN14" s="74">
        <v>48.0</v>
      </c>
      <c r="IO14" s="74">
        <v>46.0</v>
      </c>
      <c r="IP14" s="75">
        <v>135.0</v>
      </c>
      <c r="IQ14" s="74">
        <v>32.9</v>
      </c>
      <c r="IR14" s="74">
        <v>167.0</v>
      </c>
      <c r="IS14" s="74">
        <v>8.7</v>
      </c>
      <c r="IT14" s="74">
        <v>9.3</v>
      </c>
      <c r="IU14" s="74">
        <v>12.0</v>
      </c>
      <c r="IV14" s="74">
        <v>52.0</v>
      </c>
      <c r="IW14" s="74">
        <v>50.0</v>
      </c>
      <c r="IX14" s="57"/>
      <c r="IY14" s="76">
        <v>140.41</v>
      </c>
      <c r="IZ14" s="76">
        <v>35.09</v>
      </c>
      <c r="JA14" s="76">
        <v>315.18</v>
      </c>
      <c r="JB14" s="76">
        <v>15.74</v>
      </c>
      <c r="JC14" s="76">
        <v>7.4</v>
      </c>
      <c r="JD14" s="76">
        <v>3.0</v>
      </c>
      <c r="JE14" s="76">
        <v>62.71</v>
      </c>
      <c r="JF14" s="76">
        <v>49.08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137.0</v>
      </c>
      <c r="JQ14" s="78">
        <v>32.5</v>
      </c>
      <c r="JR14" s="78">
        <v>0.0</v>
      </c>
      <c r="JS14" s="78">
        <v>0.0</v>
      </c>
      <c r="JT14" s="78">
        <v>0.0</v>
      </c>
      <c r="JU14" s="78">
        <v>2.0</v>
      </c>
      <c r="JV14" s="78">
        <v>35.0</v>
      </c>
      <c r="JW14" s="78">
        <v>35.0</v>
      </c>
      <c r="JX14" s="78">
        <v>137.0</v>
      </c>
      <c r="JY14" s="78">
        <v>33.8</v>
      </c>
      <c r="JZ14" s="78">
        <v>147.0</v>
      </c>
      <c r="KA14" s="78">
        <v>7.5</v>
      </c>
      <c r="KB14" s="78">
        <v>3.2</v>
      </c>
      <c r="KC14" s="78">
        <v>2.0</v>
      </c>
      <c r="KD14" s="78">
        <v>45.0</v>
      </c>
      <c r="KE14" s="78">
        <v>45.0</v>
      </c>
      <c r="KF14" s="57"/>
      <c r="KG14" s="79">
        <v>135.0</v>
      </c>
      <c r="KH14" s="79">
        <v>32.0</v>
      </c>
      <c r="KI14" s="79">
        <v>177.0</v>
      </c>
      <c r="KJ14" s="79">
        <v>9.7</v>
      </c>
      <c r="KK14" s="80"/>
      <c r="KL14" s="79">
        <v>1.0</v>
      </c>
      <c r="KM14" s="79">
        <v>40.0</v>
      </c>
      <c r="KN14" s="79">
        <v>40.0</v>
      </c>
      <c r="KO14" s="79">
        <v>135.0</v>
      </c>
      <c r="KP14" s="79">
        <v>32.0</v>
      </c>
      <c r="KQ14" s="79" t="s">
        <v>98</v>
      </c>
      <c r="KR14" s="79" t="s">
        <v>98</v>
      </c>
      <c r="KS14" s="80"/>
      <c r="KT14" s="79">
        <v>1.0</v>
      </c>
      <c r="KU14" s="79">
        <v>40.0</v>
      </c>
      <c r="KV14" s="79">
        <v>38.0</v>
      </c>
      <c r="KW14" s="57"/>
      <c r="KX14" s="81">
        <v>128.0</v>
      </c>
      <c r="KY14" s="81">
        <v>31.0</v>
      </c>
      <c r="KZ14" s="81">
        <v>148.0</v>
      </c>
      <c r="LA14" s="81">
        <v>7.3</v>
      </c>
      <c r="LB14" s="81">
        <v>2.8</v>
      </c>
      <c r="LC14" s="81">
        <v>3.0</v>
      </c>
      <c r="LD14" s="81">
        <v>50.0</v>
      </c>
      <c r="LE14" s="81">
        <v>49.0</v>
      </c>
      <c r="LF14" s="81">
        <v>128.0</v>
      </c>
      <c r="LG14" s="81">
        <v>32.0</v>
      </c>
      <c r="LH14" s="81">
        <v>369.0</v>
      </c>
      <c r="LI14" s="81">
        <v>18.1</v>
      </c>
      <c r="LJ14" s="81">
        <v>5.0</v>
      </c>
      <c r="LK14" s="81">
        <v>5.0</v>
      </c>
      <c r="LL14" s="81">
        <v>50.0</v>
      </c>
      <c r="LM14" s="81">
        <v>49.0</v>
      </c>
      <c r="LN14" s="57"/>
      <c r="LO14" s="82">
        <v>340.0</v>
      </c>
      <c r="LP14" s="82">
        <v>258.0</v>
      </c>
      <c r="LQ14" s="82">
        <v>130.0</v>
      </c>
      <c r="LR14" s="82">
        <v>71.0</v>
      </c>
      <c r="LS14" s="82">
        <v>335.0</v>
      </c>
      <c r="LT14" s="83">
        <v>60.0</v>
      </c>
      <c r="LU14" s="83">
        <v>10.8</v>
      </c>
      <c r="LV14" s="83">
        <v>139.0</v>
      </c>
      <c r="LW14" s="83">
        <v>114.0</v>
      </c>
      <c r="LX14" s="83">
        <v>53.0</v>
      </c>
      <c r="LY14" s="83">
        <v>49.0</v>
      </c>
      <c r="LZ14" s="83">
        <v>10.0</v>
      </c>
      <c r="MA14" s="83">
        <v>70.0</v>
      </c>
      <c r="MB14" s="83">
        <v>11.8</v>
      </c>
      <c r="MC14" s="83">
        <v>138.0</v>
      </c>
      <c r="MD14" s="83">
        <v>144.0</v>
      </c>
      <c r="ME14" s="83">
        <v>57.0</v>
      </c>
      <c r="MF14" s="83">
        <v>50.0</v>
      </c>
      <c r="MG14" s="83">
        <v>8.0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3">
        <v>44.0</v>
      </c>
      <c r="MM14" s="83">
        <v>40.0</v>
      </c>
      <c r="MN14" s="83">
        <v>5.0</v>
      </c>
      <c r="MO14" s="86"/>
      <c r="MP14" s="87"/>
      <c r="MQ14" s="87"/>
      <c r="MR14" s="87"/>
      <c r="MS14" s="87"/>
      <c r="MT14" s="83">
        <v>11.0</v>
      </c>
      <c r="MU14" s="83">
        <v>4.0</v>
      </c>
      <c r="MV14" s="83">
        <v>192.0</v>
      </c>
      <c r="MW14" s="83">
        <v>35.0</v>
      </c>
      <c r="MX14" s="83">
        <v>30.0</v>
      </c>
      <c r="MY14" s="88" t="s">
        <v>96</v>
      </c>
      <c r="MZ14" s="83">
        <v>5.0</v>
      </c>
      <c r="NA14" s="87"/>
      <c r="NB14" s="83">
        <v>16.0</v>
      </c>
      <c r="NC14" s="83">
        <v>5.3</v>
      </c>
      <c r="ND14" s="83">
        <v>289.0</v>
      </c>
      <c r="NE14" s="83">
        <v>35.0</v>
      </c>
      <c r="NF14" s="83">
        <v>43.0</v>
      </c>
      <c r="NG14" s="83">
        <v>42.0</v>
      </c>
      <c r="NH14" s="83">
        <v>6.0</v>
      </c>
      <c r="NI14" s="88"/>
      <c r="NJ14" s="88" t="s">
        <v>95</v>
      </c>
      <c r="NK14" s="88" t="s">
        <v>95</v>
      </c>
      <c r="NL14" s="88" t="s">
        <v>95</v>
      </c>
      <c r="NM14" s="88" t="s">
        <v>95</v>
      </c>
      <c r="NN14" s="83">
        <v>48.0</v>
      </c>
      <c r="NO14" s="83">
        <v>46.0</v>
      </c>
      <c r="NP14" s="83">
        <v>4.0</v>
      </c>
    </row>
    <row r="15" ht="14.25" customHeight="1">
      <c r="A15" s="49">
        <v>0.0833333333333333</v>
      </c>
      <c r="B15" s="50"/>
      <c r="C15" s="51">
        <v>50.25</v>
      </c>
      <c r="D15" s="52">
        <v>337.0</v>
      </c>
      <c r="E15" s="53">
        <v>134.0</v>
      </c>
      <c r="F15" s="53">
        <v>104.0</v>
      </c>
      <c r="G15" s="53">
        <v>22.2</v>
      </c>
      <c r="H15" s="54"/>
      <c r="I15" s="53">
        <v>6.0</v>
      </c>
      <c r="J15" s="53">
        <v>48.0</v>
      </c>
      <c r="K15" s="53">
        <v>47.0</v>
      </c>
      <c r="L15" s="53">
        <v>139.0</v>
      </c>
      <c r="M15" s="53">
        <v>129.0</v>
      </c>
      <c r="N15" s="53">
        <v>30.5</v>
      </c>
      <c r="O15" s="54"/>
      <c r="P15" s="53">
        <v>6.0</v>
      </c>
      <c r="Q15" s="53">
        <v>56.0</v>
      </c>
      <c r="R15" s="53">
        <v>49.0</v>
      </c>
      <c r="S15" s="53">
        <v>343.0</v>
      </c>
      <c r="T15" s="53">
        <v>164.1</v>
      </c>
      <c r="U15" s="53">
        <v>95.9</v>
      </c>
      <c r="V15" s="54"/>
      <c r="W15" s="53">
        <v>376.2</v>
      </c>
      <c r="X15" s="53">
        <v>104.5</v>
      </c>
      <c r="Y15" s="53">
        <v>52.2</v>
      </c>
      <c r="Z15" s="54"/>
      <c r="AA15" s="53">
        <v>343.2</v>
      </c>
      <c r="AB15" s="53">
        <v>330.1</v>
      </c>
      <c r="AC15" s="53">
        <v>213.9</v>
      </c>
      <c r="AD15" s="54"/>
      <c r="AE15" s="53">
        <v>342.8</v>
      </c>
      <c r="AF15" s="53">
        <v>366.8</v>
      </c>
      <c r="AG15" s="53">
        <v>194.9</v>
      </c>
      <c r="AH15" s="54"/>
      <c r="AI15" s="53">
        <v>348.8</v>
      </c>
      <c r="AJ15" s="53">
        <v>262.6</v>
      </c>
      <c r="AK15" s="53">
        <v>162.7</v>
      </c>
      <c r="AL15" s="54"/>
      <c r="AM15" s="53">
        <v>341.3</v>
      </c>
      <c r="AN15" s="53">
        <v>280.0</v>
      </c>
      <c r="AO15" s="53">
        <v>163.1</v>
      </c>
      <c r="AP15" s="54"/>
      <c r="AQ15" s="54">
        <f t="shared" ref="AQ15:AS15" si="3">E15</f>
        <v>134</v>
      </c>
      <c r="AR15" s="54">
        <f t="shared" si="3"/>
        <v>104</v>
      </c>
      <c r="AS15" s="56">
        <f t="shared" si="3"/>
        <v>22.2</v>
      </c>
      <c r="AT15" s="54"/>
      <c r="AU15" s="54">
        <f t="shared" ref="AU15:AW15" si="4">L15</f>
        <v>139</v>
      </c>
      <c r="AV15" s="54">
        <f t="shared" si="4"/>
        <v>129</v>
      </c>
      <c r="AW15" s="54">
        <f t="shared" si="4"/>
        <v>30.5</v>
      </c>
      <c r="AX15" s="54"/>
      <c r="AY15" s="54">
        <f t="shared" si="5"/>
        <v>134</v>
      </c>
      <c r="AZ15" s="54"/>
      <c r="BA15" s="54"/>
      <c r="BB15" s="54"/>
      <c r="BC15" s="89"/>
      <c r="BD15" s="54"/>
      <c r="BE15" s="53">
        <v>32.0</v>
      </c>
      <c r="BF15" s="53">
        <v>291.0</v>
      </c>
      <c r="BG15" s="53">
        <v>4.9</v>
      </c>
      <c r="BH15" s="54"/>
      <c r="BI15" s="53">
        <v>22.0</v>
      </c>
      <c r="BJ15" s="53">
        <v>85.0</v>
      </c>
      <c r="BK15" s="53">
        <v>55.0</v>
      </c>
      <c r="BL15" s="89"/>
      <c r="BM15" s="58">
        <v>345.0</v>
      </c>
      <c r="BN15" s="58">
        <v>146.0</v>
      </c>
      <c r="BO15" s="58">
        <v>345.0</v>
      </c>
      <c r="BP15" s="58">
        <v>15.3</v>
      </c>
      <c r="BQ15" s="59"/>
      <c r="BR15" s="58">
        <v>6.0</v>
      </c>
      <c r="BS15" s="58">
        <v>60.0</v>
      </c>
      <c r="BT15" s="58">
        <v>60.0</v>
      </c>
      <c r="BU15" s="58">
        <v>345.0</v>
      </c>
      <c r="BV15" s="58">
        <v>288.0</v>
      </c>
      <c r="BW15" s="58">
        <v>166.0</v>
      </c>
      <c r="BX15" s="58">
        <v>24.0</v>
      </c>
      <c r="BY15" s="58">
        <v>337.0</v>
      </c>
      <c r="BZ15" s="58">
        <v>301.0</v>
      </c>
      <c r="CA15" s="58">
        <v>167.0</v>
      </c>
      <c r="CB15" s="58">
        <v>22.0</v>
      </c>
      <c r="CC15" s="58">
        <v>345.0</v>
      </c>
      <c r="CD15" s="58">
        <v>260.0</v>
      </c>
      <c r="CE15" s="58">
        <v>150.0</v>
      </c>
      <c r="CF15" s="58">
        <v>2.0</v>
      </c>
      <c r="CG15" s="58">
        <v>337.0</v>
      </c>
      <c r="CH15" s="58">
        <v>265.0</v>
      </c>
      <c r="CI15" s="58">
        <v>148.0</v>
      </c>
      <c r="CJ15" s="58">
        <v>5.0</v>
      </c>
      <c r="CK15" s="58">
        <v>351.0</v>
      </c>
      <c r="CL15" s="58">
        <v>117.0</v>
      </c>
      <c r="CM15" s="58">
        <v>78.0</v>
      </c>
      <c r="CN15" s="58">
        <v>3.0</v>
      </c>
      <c r="CO15" s="58">
        <v>334.0</v>
      </c>
      <c r="CP15" s="58">
        <v>241.0</v>
      </c>
      <c r="CQ15" s="58">
        <v>119.0</v>
      </c>
      <c r="CR15" s="58">
        <v>3.0</v>
      </c>
      <c r="CS15" s="58">
        <v>338.0</v>
      </c>
      <c r="CT15" s="58">
        <v>250.0</v>
      </c>
      <c r="CU15" s="58">
        <v>149.0</v>
      </c>
      <c r="CV15" s="58">
        <v>78.0</v>
      </c>
      <c r="CW15" s="58">
        <v>339.0</v>
      </c>
      <c r="CX15" s="58">
        <v>210.0</v>
      </c>
      <c r="CY15" s="58">
        <v>105.0</v>
      </c>
      <c r="CZ15" s="58">
        <v>58.0</v>
      </c>
      <c r="DA15" s="58">
        <v>327.0</v>
      </c>
      <c r="DB15" s="58">
        <v>215.0</v>
      </c>
      <c r="DC15" s="58">
        <v>105.0</v>
      </c>
      <c r="DD15" s="58">
        <v>50.0</v>
      </c>
      <c r="DE15" s="58">
        <v>146.0</v>
      </c>
      <c r="DF15" s="58">
        <v>35.0</v>
      </c>
      <c r="DG15" s="58">
        <v>305.0</v>
      </c>
      <c r="DH15" s="58">
        <v>15.3</v>
      </c>
      <c r="DI15" s="59"/>
      <c r="DJ15" s="58">
        <v>7.0</v>
      </c>
      <c r="DK15" s="58">
        <v>60.0</v>
      </c>
      <c r="DL15" s="58">
        <v>52.0</v>
      </c>
      <c r="DM15" s="89"/>
      <c r="DN15" s="61">
        <v>343.0</v>
      </c>
      <c r="DO15" s="61">
        <v>141.0</v>
      </c>
      <c r="DP15" s="61">
        <v>37.32</v>
      </c>
      <c r="DQ15" s="61">
        <v>20.99</v>
      </c>
      <c r="DR15" s="61">
        <v>6.03</v>
      </c>
      <c r="DS15" s="61">
        <v>8.0</v>
      </c>
      <c r="DT15" s="61">
        <v>38.0</v>
      </c>
      <c r="DU15" s="61">
        <v>42.4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342.0</v>
      </c>
      <c r="EF15" s="63">
        <v>137.0</v>
      </c>
      <c r="EG15" s="63">
        <v>84.0</v>
      </c>
      <c r="EH15" s="63">
        <v>3.5</v>
      </c>
      <c r="EI15" s="64"/>
      <c r="EJ15" s="63">
        <v>9.0</v>
      </c>
      <c r="EK15" s="63">
        <v>46.0</v>
      </c>
      <c r="EL15" s="63">
        <v>48.0</v>
      </c>
      <c r="EM15" s="63">
        <v>137.0</v>
      </c>
      <c r="EN15" s="63">
        <v>128.0</v>
      </c>
      <c r="EO15" s="63">
        <v>5.4</v>
      </c>
      <c r="EP15" s="64"/>
      <c r="EQ15" s="63">
        <v>9.0</v>
      </c>
      <c r="ER15" s="63">
        <v>46.0</v>
      </c>
      <c r="ES15" s="63">
        <v>48.0</v>
      </c>
      <c r="ET15" s="63">
        <v>342.0</v>
      </c>
      <c r="EU15" s="63">
        <v>214.0</v>
      </c>
      <c r="EV15" s="63">
        <v>124.6</v>
      </c>
      <c r="EW15" s="63">
        <v>-5.0</v>
      </c>
      <c r="EX15" s="63">
        <v>339.0</v>
      </c>
      <c r="EY15" s="63">
        <v>0.0</v>
      </c>
      <c r="EZ15" s="63">
        <v>0.0</v>
      </c>
      <c r="FA15" s="63">
        <v>0.0</v>
      </c>
      <c r="FB15" s="63">
        <v>338.0</v>
      </c>
      <c r="FC15" s="63">
        <v>0.0</v>
      </c>
      <c r="FD15" s="63">
        <v>0.0</v>
      </c>
      <c r="FE15" s="63">
        <v>0.0</v>
      </c>
      <c r="FF15" s="63">
        <v>339.0</v>
      </c>
      <c r="FG15" s="63">
        <v>0.0</v>
      </c>
      <c r="FH15" s="63">
        <v>0.0</v>
      </c>
      <c r="FI15" s="63">
        <v>0.0</v>
      </c>
      <c r="FJ15" s="63">
        <v>340.0</v>
      </c>
      <c r="FK15" s="63">
        <v>82.0</v>
      </c>
      <c r="FL15" s="63">
        <v>50.7</v>
      </c>
      <c r="FM15" s="64"/>
      <c r="FN15" s="63">
        <v>342.0</v>
      </c>
      <c r="FO15" s="63">
        <v>79.0</v>
      </c>
      <c r="FP15" s="63">
        <v>50.2</v>
      </c>
      <c r="FQ15" s="63">
        <v>2.9</v>
      </c>
      <c r="FR15" s="63">
        <v>137.0</v>
      </c>
      <c r="FS15" s="63">
        <v>97.0</v>
      </c>
      <c r="FT15" s="63">
        <v>19.9</v>
      </c>
      <c r="FU15" s="64"/>
      <c r="FV15" s="63">
        <v>137.0</v>
      </c>
      <c r="FW15" s="64"/>
      <c r="FX15" s="64"/>
      <c r="FY15" s="64"/>
      <c r="FZ15" s="89"/>
      <c r="GA15" s="65">
        <v>343.0</v>
      </c>
      <c r="GB15" s="66">
        <v>310.52</v>
      </c>
      <c r="GC15" s="66">
        <v>183.51</v>
      </c>
      <c r="GD15" s="66">
        <v>15.08</v>
      </c>
      <c r="GE15" s="66">
        <v>342.0</v>
      </c>
      <c r="GF15" s="66">
        <v>299.53</v>
      </c>
      <c r="GG15" s="66">
        <v>180.5</v>
      </c>
      <c r="GH15" s="66">
        <v>18.68</v>
      </c>
      <c r="GI15" s="66">
        <v>343.0</v>
      </c>
      <c r="GJ15" s="66">
        <v>130.42</v>
      </c>
      <c r="GK15" s="66">
        <v>-75.63</v>
      </c>
      <c r="GL15" s="66">
        <v>-8.96</v>
      </c>
      <c r="GM15" s="66">
        <v>342.0</v>
      </c>
      <c r="GN15" s="66">
        <v>129.1</v>
      </c>
      <c r="GO15" s="66">
        <v>-75.72</v>
      </c>
      <c r="GP15" s="66">
        <v>-13.9</v>
      </c>
      <c r="GQ15" s="66">
        <v>343.0</v>
      </c>
      <c r="GR15" s="66">
        <v>178.34</v>
      </c>
      <c r="GS15" s="66">
        <v>-106.96</v>
      </c>
      <c r="GT15" s="66">
        <v>-4.86</v>
      </c>
      <c r="GU15" s="66">
        <v>342.0</v>
      </c>
      <c r="GV15" s="66">
        <v>173.06</v>
      </c>
      <c r="GW15" s="66">
        <v>-106.37</v>
      </c>
      <c r="GX15" s="66">
        <v>-6.53</v>
      </c>
      <c r="GY15" s="89"/>
      <c r="GZ15" s="97" t="s">
        <v>91</v>
      </c>
      <c r="HA15" s="97" t="s">
        <v>92</v>
      </c>
      <c r="HB15" s="98">
        <v>167.0</v>
      </c>
      <c r="HC15" s="98">
        <v>8.35</v>
      </c>
      <c r="HD15" s="98">
        <v>3.34</v>
      </c>
      <c r="HE15" s="99">
        <v>8.0</v>
      </c>
      <c r="HF15" s="99">
        <v>54.0</v>
      </c>
      <c r="HG15" s="99">
        <v>50.0</v>
      </c>
      <c r="HH15" s="97" t="s">
        <v>91</v>
      </c>
      <c r="HI15" s="97" t="s">
        <v>92</v>
      </c>
      <c r="HJ15" s="98">
        <v>174.0</v>
      </c>
      <c r="HK15" s="98">
        <v>8.7</v>
      </c>
      <c r="HL15" s="98">
        <v>3.48</v>
      </c>
      <c r="HM15" s="99">
        <v>5.0</v>
      </c>
      <c r="HN15" s="99">
        <v>55.0</v>
      </c>
      <c r="HO15" s="99">
        <v>55.0</v>
      </c>
      <c r="HP15" s="97" t="s">
        <v>91</v>
      </c>
      <c r="HQ15" s="97" t="s">
        <v>92</v>
      </c>
      <c r="HR15" s="98">
        <v>257.0</v>
      </c>
      <c r="HS15" s="98">
        <v>12.85</v>
      </c>
      <c r="HT15" s="98">
        <v>6.425</v>
      </c>
      <c r="HU15" s="99">
        <v>7.0</v>
      </c>
      <c r="HV15" s="99">
        <v>48.0</v>
      </c>
      <c r="HW15" s="99">
        <v>48.0</v>
      </c>
      <c r="HX15" s="89"/>
      <c r="HY15" s="72">
        <v>135.0</v>
      </c>
      <c r="HZ15" s="72">
        <v>33.0</v>
      </c>
      <c r="IA15" s="72">
        <v>150.0</v>
      </c>
      <c r="IB15" s="72">
        <v>7.5</v>
      </c>
      <c r="IC15" s="73"/>
      <c r="ID15" s="72">
        <v>2.0</v>
      </c>
      <c r="IE15" s="72">
        <v>64.0</v>
      </c>
      <c r="IF15" s="72">
        <v>44.0</v>
      </c>
      <c r="IG15" s="89"/>
      <c r="IH15" s="74">
        <v>135.0</v>
      </c>
      <c r="II15" s="74">
        <v>32.9</v>
      </c>
      <c r="IJ15" s="74">
        <v>149.0</v>
      </c>
      <c r="IK15" s="74">
        <v>7.5</v>
      </c>
      <c r="IL15" s="74">
        <v>8.3</v>
      </c>
      <c r="IM15" s="74">
        <v>6.0</v>
      </c>
      <c r="IN15" s="74">
        <v>48.0</v>
      </c>
      <c r="IO15" s="74">
        <v>46.0</v>
      </c>
      <c r="IP15" s="75">
        <v>135.0</v>
      </c>
      <c r="IQ15" s="74">
        <v>32.9</v>
      </c>
      <c r="IR15" s="74">
        <v>167.0</v>
      </c>
      <c r="IS15" s="74">
        <v>8.7</v>
      </c>
      <c r="IT15" s="74">
        <v>9.3</v>
      </c>
      <c r="IU15" s="74">
        <v>12.0</v>
      </c>
      <c r="IV15" s="74">
        <v>52.0</v>
      </c>
      <c r="IW15" s="74">
        <v>50.0</v>
      </c>
      <c r="IX15" s="89"/>
      <c r="IY15" s="76">
        <v>140.47</v>
      </c>
      <c r="IZ15" s="76">
        <v>35.13</v>
      </c>
      <c r="JA15" s="76">
        <v>310.92</v>
      </c>
      <c r="JB15" s="76">
        <v>15.56</v>
      </c>
      <c r="JC15" s="76">
        <v>7.7</v>
      </c>
      <c r="JD15" s="76">
        <v>3.0</v>
      </c>
      <c r="JE15" s="76">
        <v>62.71</v>
      </c>
      <c r="JF15" s="76">
        <v>46.47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137.0</v>
      </c>
      <c r="JQ15" s="78">
        <v>32.5</v>
      </c>
      <c r="JR15" s="78">
        <v>0.0</v>
      </c>
      <c r="JS15" s="78">
        <v>0.0</v>
      </c>
      <c r="JT15" s="78">
        <v>0.0</v>
      </c>
      <c r="JU15" s="78">
        <v>2.0</v>
      </c>
      <c r="JV15" s="78">
        <v>35.0</v>
      </c>
      <c r="JW15" s="78">
        <v>35.0</v>
      </c>
      <c r="JX15" s="78">
        <v>137.0</v>
      </c>
      <c r="JY15" s="78">
        <v>33.9</v>
      </c>
      <c r="JZ15" s="78">
        <v>145.0</v>
      </c>
      <c r="KA15" s="78">
        <v>7.7</v>
      </c>
      <c r="KB15" s="78">
        <v>3.2</v>
      </c>
      <c r="KC15" s="78">
        <v>2.0</v>
      </c>
      <c r="KD15" s="78">
        <v>45.0</v>
      </c>
      <c r="KE15" s="78">
        <v>44.0</v>
      </c>
      <c r="KF15" s="89"/>
      <c r="KG15" s="79">
        <v>136.0</v>
      </c>
      <c r="KH15" s="79">
        <v>33.0</v>
      </c>
      <c r="KI15" s="79">
        <v>98.0</v>
      </c>
      <c r="KJ15" s="79">
        <v>5.1</v>
      </c>
      <c r="KK15" s="80"/>
      <c r="KL15" s="79">
        <v>1.0</v>
      </c>
      <c r="KM15" s="79">
        <v>40.0</v>
      </c>
      <c r="KN15" s="79">
        <v>40.0</v>
      </c>
      <c r="KO15" s="79">
        <v>136.0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40.0</v>
      </c>
      <c r="KV15" s="79">
        <v>38.0</v>
      </c>
      <c r="KW15" s="89"/>
      <c r="KX15" s="81">
        <v>129.0</v>
      </c>
      <c r="KY15" s="81">
        <v>31.0</v>
      </c>
      <c r="KZ15" s="81">
        <v>142.0</v>
      </c>
      <c r="LA15" s="81">
        <v>7.0</v>
      </c>
      <c r="LB15" s="81">
        <v>2.0</v>
      </c>
      <c r="LC15" s="81">
        <v>3.0</v>
      </c>
      <c r="LD15" s="81">
        <v>50.0</v>
      </c>
      <c r="LE15" s="81">
        <v>49.0</v>
      </c>
      <c r="LF15" s="81">
        <v>129.0</v>
      </c>
      <c r="LG15" s="81">
        <v>32.0</v>
      </c>
      <c r="LH15" s="81">
        <v>367.0</v>
      </c>
      <c r="LI15" s="81">
        <v>18.0</v>
      </c>
      <c r="LJ15" s="81">
        <v>5.0</v>
      </c>
      <c r="LK15" s="81">
        <v>5.0</v>
      </c>
      <c r="LL15" s="81">
        <v>50.0</v>
      </c>
      <c r="LM15" s="81">
        <v>49.0</v>
      </c>
      <c r="LN15" s="89"/>
      <c r="LO15" s="82">
        <v>341.0</v>
      </c>
      <c r="LP15" s="82">
        <v>236.0</v>
      </c>
      <c r="LQ15" s="82">
        <v>124.0</v>
      </c>
      <c r="LR15" s="82">
        <v>72.0</v>
      </c>
      <c r="LS15" s="82">
        <v>335.0</v>
      </c>
      <c r="LT15" s="83">
        <v>56.0</v>
      </c>
      <c r="LU15" s="83">
        <v>8.7</v>
      </c>
      <c r="LV15" s="83">
        <v>140.0</v>
      </c>
      <c r="LW15" s="83">
        <v>103.0</v>
      </c>
      <c r="LX15" s="83">
        <v>52.0</v>
      </c>
      <c r="LY15" s="83">
        <v>49.0</v>
      </c>
      <c r="LZ15" s="83">
        <v>10.0</v>
      </c>
      <c r="MA15" s="83">
        <v>68.0</v>
      </c>
      <c r="MB15" s="83">
        <v>10.8</v>
      </c>
      <c r="MC15" s="83">
        <v>138.0</v>
      </c>
      <c r="MD15" s="83">
        <v>133.0</v>
      </c>
      <c r="ME15" s="83">
        <v>55.0</v>
      </c>
      <c r="MF15" s="83">
        <v>49.0</v>
      </c>
      <c r="MG15" s="83">
        <v>8.0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3">
        <v>44.0</v>
      </c>
      <c r="MM15" s="83">
        <v>40.0</v>
      </c>
      <c r="MN15" s="83">
        <v>5.0</v>
      </c>
      <c r="MO15" s="86"/>
      <c r="MP15" s="87"/>
      <c r="MQ15" s="87"/>
      <c r="MR15" s="87"/>
      <c r="MS15" s="87"/>
      <c r="MT15" s="83">
        <v>10.4</v>
      </c>
      <c r="MU15" s="83">
        <v>3.5</v>
      </c>
      <c r="MV15" s="83">
        <v>176.0</v>
      </c>
      <c r="MW15" s="83">
        <v>35.0</v>
      </c>
      <c r="MX15" s="83">
        <v>30.0</v>
      </c>
      <c r="MY15" s="88" t="s">
        <v>96</v>
      </c>
      <c r="MZ15" s="83">
        <v>5.0</v>
      </c>
      <c r="NA15" s="87"/>
      <c r="NB15" s="83">
        <v>11.3</v>
      </c>
      <c r="NC15" s="83">
        <v>4.0</v>
      </c>
      <c r="ND15" s="83">
        <v>207.0</v>
      </c>
      <c r="NE15" s="83">
        <v>35.0</v>
      </c>
      <c r="NF15" s="83">
        <v>43.0</v>
      </c>
      <c r="NG15" s="83">
        <v>42.0</v>
      </c>
      <c r="NH15" s="83">
        <v>6.0</v>
      </c>
      <c r="NI15" s="88"/>
      <c r="NJ15" s="88" t="s">
        <v>95</v>
      </c>
      <c r="NK15" s="88" t="s">
        <v>95</v>
      </c>
      <c r="NL15" s="88" t="s">
        <v>95</v>
      </c>
      <c r="NM15" s="88" t="s">
        <v>95</v>
      </c>
      <c r="NN15" s="83">
        <v>48.0</v>
      </c>
      <c r="NO15" s="83">
        <v>46.0</v>
      </c>
      <c r="NP15" s="83">
        <v>4.0</v>
      </c>
    </row>
    <row r="16" ht="14.25" customHeight="1">
      <c r="A16" s="49">
        <v>0.125</v>
      </c>
      <c r="B16" s="50"/>
      <c r="C16" s="51">
        <v>50.26</v>
      </c>
      <c r="D16" s="52">
        <v>340.0</v>
      </c>
      <c r="E16" s="53">
        <v>136.0</v>
      </c>
      <c r="F16" s="53">
        <v>104.0</v>
      </c>
      <c r="G16" s="53">
        <v>22.4</v>
      </c>
      <c r="H16" s="54"/>
      <c r="I16" s="53">
        <v>6.0</v>
      </c>
      <c r="J16" s="53">
        <v>48.0</v>
      </c>
      <c r="K16" s="53">
        <v>47.0</v>
      </c>
      <c r="L16" s="53">
        <v>141.0</v>
      </c>
      <c r="M16" s="53">
        <v>105.0</v>
      </c>
      <c r="N16" s="53">
        <v>25.5</v>
      </c>
      <c r="O16" s="54"/>
      <c r="P16" s="53">
        <v>6.0</v>
      </c>
      <c r="Q16" s="53">
        <v>56.0</v>
      </c>
      <c r="R16" s="53">
        <v>49.0</v>
      </c>
      <c r="S16" s="53">
        <v>347.1</v>
      </c>
      <c r="T16" s="53">
        <v>183.1</v>
      </c>
      <c r="U16" s="53">
        <v>107.8</v>
      </c>
      <c r="V16" s="54"/>
      <c r="W16" s="53">
        <v>380.7</v>
      </c>
      <c r="X16" s="53">
        <v>143.4</v>
      </c>
      <c r="Y16" s="53">
        <v>81.7</v>
      </c>
      <c r="Z16" s="54"/>
      <c r="AA16" s="53">
        <v>347.4</v>
      </c>
      <c r="AB16" s="53">
        <v>312.2</v>
      </c>
      <c r="AC16" s="53">
        <v>209.1</v>
      </c>
      <c r="AD16" s="54"/>
      <c r="AE16" s="53">
        <v>346.9</v>
      </c>
      <c r="AF16" s="53">
        <v>348.4</v>
      </c>
      <c r="AG16" s="53">
        <v>190.5</v>
      </c>
      <c r="AH16" s="54"/>
      <c r="AI16" s="53">
        <v>352.9</v>
      </c>
      <c r="AJ16" s="53">
        <v>270.1</v>
      </c>
      <c r="AK16" s="53">
        <v>172.4</v>
      </c>
      <c r="AL16" s="54"/>
      <c r="AM16" s="53">
        <v>345.5</v>
      </c>
      <c r="AN16" s="53">
        <v>287.0</v>
      </c>
      <c r="AO16" s="53">
        <v>163.2</v>
      </c>
      <c r="AP16" s="54"/>
      <c r="AQ16" s="54">
        <f t="shared" ref="AQ16:AS16" si="6">E16</f>
        <v>136</v>
      </c>
      <c r="AR16" s="54">
        <f t="shared" si="6"/>
        <v>104</v>
      </c>
      <c r="AS16" s="56">
        <f t="shared" si="6"/>
        <v>22.4</v>
      </c>
      <c r="AT16" s="54"/>
      <c r="AU16" s="54">
        <f t="shared" ref="AU16:AW16" si="7">L16</f>
        <v>141</v>
      </c>
      <c r="AV16" s="54">
        <f t="shared" si="7"/>
        <v>105</v>
      </c>
      <c r="AW16" s="54">
        <f t="shared" si="7"/>
        <v>25.5</v>
      </c>
      <c r="AX16" s="54"/>
      <c r="AY16" s="54">
        <f t="shared" si="5"/>
        <v>136</v>
      </c>
      <c r="AZ16" s="54"/>
      <c r="BA16" s="54"/>
      <c r="BB16" s="54"/>
      <c r="BC16" s="89"/>
      <c r="BD16" s="54"/>
      <c r="BE16" s="53">
        <v>32.0</v>
      </c>
      <c r="BF16" s="53">
        <v>270.0</v>
      </c>
      <c r="BG16" s="53">
        <v>4.5</v>
      </c>
      <c r="BH16" s="54"/>
      <c r="BI16" s="53">
        <v>22.0</v>
      </c>
      <c r="BJ16" s="53">
        <v>85.0</v>
      </c>
      <c r="BK16" s="53">
        <v>55.0</v>
      </c>
      <c r="BL16" s="89"/>
      <c r="BM16" s="58">
        <v>346.0</v>
      </c>
      <c r="BN16" s="58">
        <v>147.0</v>
      </c>
      <c r="BO16" s="58">
        <v>290.0</v>
      </c>
      <c r="BP16" s="58">
        <v>14.5</v>
      </c>
      <c r="BQ16" s="59"/>
      <c r="BR16" s="58">
        <v>6.0</v>
      </c>
      <c r="BS16" s="58">
        <v>60.0</v>
      </c>
      <c r="BT16" s="58">
        <v>57.0</v>
      </c>
      <c r="BU16" s="58">
        <v>346.0</v>
      </c>
      <c r="BV16" s="58">
        <v>285.0</v>
      </c>
      <c r="BW16" s="58">
        <v>167.0</v>
      </c>
      <c r="BX16" s="58">
        <v>36.0</v>
      </c>
      <c r="BY16" s="58">
        <v>338.0</v>
      </c>
      <c r="BZ16" s="58">
        <v>305.0</v>
      </c>
      <c r="CA16" s="58">
        <v>168.0</v>
      </c>
      <c r="CB16" s="58">
        <v>34.0</v>
      </c>
      <c r="CC16" s="58">
        <v>346.0</v>
      </c>
      <c r="CD16" s="58">
        <v>264.0</v>
      </c>
      <c r="CE16" s="58">
        <v>150.0</v>
      </c>
      <c r="CF16" s="58">
        <v>10.0</v>
      </c>
      <c r="CG16" s="58">
        <v>338.0</v>
      </c>
      <c r="CH16" s="58">
        <v>271.0</v>
      </c>
      <c r="CI16" s="58">
        <v>149.0</v>
      </c>
      <c r="CJ16" s="58">
        <v>4.0</v>
      </c>
      <c r="CK16" s="58">
        <v>352.0</v>
      </c>
      <c r="CL16" s="58">
        <v>127.0</v>
      </c>
      <c r="CM16" s="58">
        <v>85.0</v>
      </c>
      <c r="CN16" s="58">
        <v>5.0</v>
      </c>
      <c r="CO16" s="58">
        <v>335.0</v>
      </c>
      <c r="CP16" s="58">
        <v>266.0</v>
      </c>
      <c r="CQ16" s="58">
        <v>132.0</v>
      </c>
      <c r="CR16" s="58">
        <v>6.0</v>
      </c>
      <c r="CS16" s="58">
        <v>339.0</v>
      </c>
      <c r="CT16" s="58">
        <v>267.0</v>
      </c>
      <c r="CU16" s="58">
        <v>164.0</v>
      </c>
      <c r="CV16" s="58">
        <v>80.0</v>
      </c>
      <c r="CW16" s="58">
        <v>340.0</v>
      </c>
      <c r="CX16" s="58">
        <v>195.0</v>
      </c>
      <c r="CY16" s="58">
        <v>90.0</v>
      </c>
      <c r="CZ16" s="58">
        <v>58.0</v>
      </c>
      <c r="DA16" s="58">
        <v>327.0</v>
      </c>
      <c r="DB16" s="58">
        <v>201.0</v>
      </c>
      <c r="DC16" s="58">
        <v>93.0</v>
      </c>
      <c r="DD16" s="58">
        <v>60.0</v>
      </c>
      <c r="DE16" s="58">
        <v>147.0</v>
      </c>
      <c r="DF16" s="58">
        <v>35.0</v>
      </c>
      <c r="DG16" s="58">
        <v>290.0</v>
      </c>
      <c r="DH16" s="58">
        <v>14.5</v>
      </c>
      <c r="DI16" s="59"/>
      <c r="DJ16" s="58">
        <v>7.0</v>
      </c>
      <c r="DK16" s="58">
        <v>58.0</v>
      </c>
      <c r="DL16" s="58">
        <v>52.0</v>
      </c>
      <c r="DM16" s="89"/>
      <c r="DN16" s="61">
        <v>343.0</v>
      </c>
      <c r="DO16" s="61">
        <v>141.0</v>
      </c>
      <c r="DP16" s="61">
        <v>36.62</v>
      </c>
      <c r="DQ16" s="61">
        <v>20.63</v>
      </c>
      <c r="DR16" s="61">
        <v>5.9</v>
      </c>
      <c r="DS16" s="61">
        <v>8.0</v>
      </c>
      <c r="DT16" s="61">
        <v>38.0</v>
      </c>
      <c r="DU16" s="61">
        <v>43.0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342.0</v>
      </c>
      <c r="EF16" s="63">
        <v>138.0</v>
      </c>
      <c r="EG16" s="63">
        <v>71.0</v>
      </c>
      <c r="EH16" s="63">
        <v>2.9</v>
      </c>
      <c r="EI16" s="64"/>
      <c r="EJ16" s="63">
        <v>9.0</v>
      </c>
      <c r="EK16" s="63">
        <v>46.0</v>
      </c>
      <c r="EL16" s="63">
        <v>48.0</v>
      </c>
      <c r="EM16" s="63">
        <v>137.0</v>
      </c>
      <c r="EN16" s="63">
        <v>121.0</v>
      </c>
      <c r="EO16" s="63">
        <v>5.1</v>
      </c>
      <c r="EP16" s="64"/>
      <c r="EQ16" s="63">
        <v>9.0</v>
      </c>
      <c r="ER16" s="63">
        <v>46.0</v>
      </c>
      <c r="ES16" s="63">
        <v>49.0</v>
      </c>
      <c r="ET16" s="63">
        <v>342.0</v>
      </c>
      <c r="EU16" s="63">
        <v>296.0</v>
      </c>
      <c r="EV16" s="63">
        <v>173.5</v>
      </c>
      <c r="EW16" s="63">
        <v>16.6</v>
      </c>
      <c r="EX16" s="63">
        <v>344.0</v>
      </c>
      <c r="EY16" s="63">
        <v>0.0</v>
      </c>
      <c r="EZ16" s="63">
        <v>0.0</v>
      </c>
      <c r="FA16" s="63">
        <v>0.0</v>
      </c>
      <c r="FB16" s="63">
        <v>42.0</v>
      </c>
      <c r="FC16" s="63">
        <v>0.0</v>
      </c>
      <c r="FD16" s="63">
        <v>0.0</v>
      </c>
      <c r="FE16" s="63">
        <v>0.0</v>
      </c>
      <c r="FF16" s="63">
        <v>342.0</v>
      </c>
      <c r="FG16" s="63">
        <v>0.0</v>
      </c>
      <c r="FH16" s="63">
        <v>0.0</v>
      </c>
      <c r="FI16" s="63">
        <v>0.0</v>
      </c>
      <c r="FJ16" s="63">
        <v>343.0</v>
      </c>
      <c r="FK16" s="63">
        <v>0.0</v>
      </c>
      <c r="FL16" s="63">
        <v>0.0</v>
      </c>
      <c r="FM16" s="63"/>
      <c r="FN16" s="63">
        <v>343.0</v>
      </c>
      <c r="FO16" s="63">
        <v>75.0</v>
      </c>
      <c r="FP16" s="63">
        <v>1276.0</v>
      </c>
      <c r="FQ16" s="63">
        <v>-1.8</v>
      </c>
      <c r="FR16" s="63">
        <v>138.0</v>
      </c>
      <c r="FS16" s="63">
        <v>92.0</v>
      </c>
      <c r="FT16" s="63">
        <v>18.8</v>
      </c>
      <c r="FU16" s="64"/>
      <c r="FV16" s="63">
        <v>138.0</v>
      </c>
      <c r="FW16" s="64"/>
      <c r="FX16" s="64"/>
      <c r="FY16" s="64"/>
      <c r="FZ16" s="89"/>
      <c r="GA16" s="65">
        <v>343.0</v>
      </c>
      <c r="GB16" s="66">
        <v>316.53</v>
      </c>
      <c r="GC16" s="66">
        <v>176.73</v>
      </c>
      <c r="GD16" s="66">
        <v>14.66</v>
      </c>
      <c r="GE16" s="66">
        <v>343.0</v>
      </c>
      <c r="GF16" s="66">
        <v>290.15</v>
      </c>
      <c r="GG16" s="66">
        <v>175.89</v>
      </c>
      <c r="GH16" s="66">
        <v>18.01</v>
      </c>
      <c r="GI16" s="66">
        <v>343.0</v>
      </c>
      <c r="GJ16" s="66">
        <v>131.45</v>
      </c>
      <c r="GK16" s="66">
        <v>-76.3</v>
      </c>
      <c r="GL16" s="66">
        <v>-9.21</v>
      </c>
      <c r="GM16" s="66">
        <v>343.0</v>
      </c>
      <c r="GN16" s="66">
        <v>129.98</v>
      </c>
      <c r="GO16" s="66">
        <v>-76.22</v>
      </c>
      <c r="GP16" s="66">
        <v>-13.48</v>
      </c>
      <c r="GQ16" s="66">
        <v>344.0</v>
      </c>
      <c r="GR16" s="66">
        <v>186.99</v>
      </c>
      <c r="GS16" s="66">
        <v>-101.43</v>
      </c>
      <c r="GT16" s="66">
        <v>-3.02</v>
      </c>
      <c r="GU16" s="66">
        <v>343.0</v>
      </c>
      <c r="GV16" s="66">
        <v>163.98</v>
      </c>
      <c r="GW16" s="66">
        <v>-100.59</v>
      </c>
      <c r="GX16" s="66">
        <v>-5.44</v>
      </c>
      <c r="GY16" s="89"/>
      <c r="GZ16" s="97" t="s">
        <v>91</v>
      </c>
      <c r="HA16" s="97" t="s">
        <v>92</v>
      </c>
      <c r="HB16" s="98">
        <v>152.0</v>
      </c>
      <c r="HC16" s="98">
        <v>7.6</v>
      </c>
      <c r="HD16" s="98">
        <v>3.04</v>
      </c>
      <c r="HE16" s="99">
        <v>8.0</v>
      </c>
      <c r="HF16" s="99">
        <v>52.0</v>
      </c>
      <c r="HG16" s="99">
        <v>48.0</v>
      </c>
      <c r="HH16" s="97" t="s">
        <v>91</v>
      </c>
      <c r="HI16" s="97" t="s">
        <v>92</v>
      </c>
      <c r="HJ16" s="98">
        <v>186.0</v>
      </c>
      <c r="HK16" s="98">
        <v>9.3</v>
      </c>
      <c r="HL16" s="98">
        <v>3.72</v>
      </c>
      <c r="HM16" s="99">
        <v>5.0</v>
      </c>
      <c r="HN16" s="99">
        <v>55.0</v>
      </c>
      <c r="HO16" s="99">
        <v>55.0</v>
      </c>
      <c r="HP16" s="97" t="s">
        <v>91</v>
      </c>
      <c r="HQ16" s="97" t="s">
        <v>92</v>
      </c>
      <c r="HR16" s="98">
        <v>250.0</v>
      </c>
      <c r="HS16" s="98">
        <v>12.5</v>
      </c>
      <c r="HT16" s="98">
        <v>6.25</v>
      </c>
      <c r="HU16" s="99">
        <v>7.0</v>
      </c>
      <c r="HV16" s="99">
        <v>48.0</v>
      </c>
      <c r="HW16" s="99">
        <v>48.0</v>
      </c>
      <c r="HX16" s="89"/>
      <c r="HY16" s="72">
        <v>135.0</v>
      </c>
      <c r="HZ16" s="72">
        <v>33.0</v>
      </c>
      <c r="IA16" s="72">
        <v>136.0</v>
      </c>
      <c r="IB16" s="72">
        <v>6.8</v>
      </c>
      <c r="IC16" s="73"/>
      <c r="ID16" s="72">
        <v>2.0</v>
      </c>
      <c r="IE16" s="72">
        <v>64.0</v>
      </c>
      <c r="IF16" s="72">
        <v>44.0</v>
      </c>
      <c r="IG16" s="89"/>
      <c r="IH16" s="74">
        <v>139.0</v>
      </c>
      <c r="II16" s="74">
        <v>33.6</v>
      </c>
      <c r="IJ16" s="74">
        <v>142.0</v>
      </c>
      <c r="IK16" s="74">
        <v>7.2</v>
      </c>
      <c r="IL16" s="74">
        <v>8.0</v>
      </c>
      <c r="IM16" s="74">
        <v>6.0</v>
      </c>
      <c r="IN16" s="74">
        <v>48.0</v>
      </c>
      <c r="IO16" s="74">
        <v>46.0</v>
      </c>
      <c r="IP16" s="74">
        <v>139.0</v>
      </c>
      <c r="IQ16" s="74">
        <v>33.6</v>
      </c>
      <c r="IR16" s="74">
        <v>153.0</v>
      </c>
      <c r="IS16" s="74">
        <v>8.2</v>
      </c>
      <c r="IT16" s="74">
        <v>8.9</v>
      </c>
      <c r="IU16" s="74">
        <v>12.0</v>
      </c>
      <c r="IV16" s="74">
        <v>50.0</v>
      </c>
      <c r="IW16" s="74">
        <v>49.0</v>
      </c>
      <c r="IX16" s="89"/>
      <c r="IY16" s="76">
        <v>140.65</v>
      </c>
      <c r="IZ16" s="76">
        <v>35.19</v>
      </c>
      <c r="JA16" s="76">
        <v>302.96</v>
      </c>
      <c r="JB16" s="76">
        <v>15.15</v>
      </c>
      <c r="JC16" s="76">
        <v>7.08</v>
      </c>
      <c r="JD16" s="76">
        <v>3.0</v>
      </c>
      <c r="JE16" s="76">
        <v>62.71</v>
      </c>
      <c r="JF16" s="76">
        <v>48.24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137.0</v>
      </c>
      <c r="JQ16" s="78">
        <v>32.5</v>
      </c>
      <c r="JR16" s="78">
        <v>0.0</v>
      </c>
      <c r="JS16" s="78">
        <v>0.0</v>
      </c>
      <c r="JT16" s="78">
        <v>0.0</v>
      </c>
      <c r="JU16" s="78">
        <v>2.0</v>
      </c>
      <c r="JV16" s="78">
        <v>36.0</v>
      </c>
      <c r="JW16" s="78">
        <v>35.0</v>
      </c>
      <c r="JX16" s="78">
        <v>137.0</v>
      </c>
      <c r="JY16" s="78">
        <v>34.0</v>
      </c>
      <c r="JZ16" s="78">
        <v>144.0</v>
      </c>
      <c r="KA16" s="78">
        <v>7.6</v>
      </c>
      <c r="KB16" s="78">
        <v>3.0</v>
      </c>
      <c r="KC16" s="78">
        <v>2.0</v>
      </c>
      <c r="KD16" s="78">
        <v>44.0</v>
      </c>
      <c r="KE16" s="78">
        <v>44.0</v>
      </c>
      <c r="KF16" s="89"/>
      <c r="KG16" s="79">
        <v>136.0</v>
      </c>
      <c r="KH16" s="79">
        <v>33.0</v>
      </c>
      <c r="KI16" s="79">
        <v>92.0</v>
      </c>
      <c r="KJ16" s="79">
        <v>4.9</v>
      </c>
      <c r="KK16" s="80"/>
      <c r="KL16" s="79">
        <v>1.0</v>
      </c>
      <c r="KM16" s="79">
        <v>40.0</v>
      </c>
      <c r="KN16" s="79">
        <v>40.0</v>
      </c>
      <c r="KO16" s="79">
        <v>136.0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40.0</v>
      </c>
      <c r="KV16" s="79">
        <v>38.0</v>
      </c>
      <c r="KW16" s="89"/>
      <c r="KX16" s="81">
        <v>130.0</v>
      </c>
      <c r="KY16" s="81">
        <v>32.0</v>
      </c>
      <c r="KZ16" s="81">
        <v>220.0</v>
      </c>
      <c r="LA16" s="81">
        <v>10.8</v>
      </c>
      <c r="LB16" s="81">
        <v>3.0</v>
      </c>
      <c r="LC16" s="81">
        <v>3.0</v>
      </c>
      <c r="LD16" s="81">
        <v>50.0</v>
      </c>
      <c r="LE16" s="81">
        <v>49.0</v>
      </c>
      <c r="LF16" s="81">
        <v>130.0</v>
      </c>
      <c r="LG16" s="81">
        <v>33.0</v>
      </c>
      <c r="LH16" s="81">
        <v>322.0</v>
      </c>
      <c r="LI16" s="81">
        <v>15.8</v>
      </c>
      <c r="LJ16" s="81">
        <v>5.0</v>
      </c>
      <c r="LK16" s="81">
        <v>5.0</v>
      </c>
      <c r="LL16" s="81">
        <v>50.0</v>
      </c>
      <c r="LM16" s="81">
        <v>49.0</v>
      </c>
      <c r="LN16" s="89"/>
      <c r="LO16" s="82">
        <v>340.0</v>
      </c>
      <c r="LP16" s="82">
        <v>232.0</v>
      </c>
      <c r="LQ16" s="82">
        <v>121.0</v>
      </c>
      <c r="LR16" s="82">
        <v>71.0</v>
      </c>
      <c r="LS16" s="82">
        <v>334.0</v>
      </c>
      <c r="LT16" s="83">
        <v>53.0</v>
      </c>
      <c r="LU16" s="83">
        <v>4.2</v>
      </c>
      <c r="LV16" s="83">
        <v>139.0</v>
      </c>
      <c r="LW16" s="83">
        <v>102.0</v>
      </c>
      <c r="LX16" s="83">
        <v>51.0</v>
      </c>
      <c r="LY16" s="83">
        <v>47.0</v>
      </c>
      <c r="LZ16" s="83">
        <v>10.0</v>
      </c>
      <c r="MA16" s="83">
        <v>68.0</v>
      </c>
      <c r="MB16" s="83">
        <v>11.4</v>
      </c>
      <c r="MC16" s="83">
        <v>138.0</v>
      </c>
      <c r="MD16" s="83">
        <v>130.0</v>
      </c>
      <c r="ME16" s="83">
        <v>54.0</v>
      </c>
      <c r="MF16" s="83">
        <v>48.0</v>
      </c>
      <c r="MG16" s="83">
        <v>8.0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3">
        <v>44.0</v>
      </c>
      <c r="MM16" s="83">
        <v>40.0</v>
      </c>
      <c r="MN16" s="83">
        <v>5.0</v>
      </c>
      <c r="MO16" s="86"/>
      <c r="MP16" s="87"/>
      <c r="MQ16" s="87"/>
      <c r="MR16" s="87"/>
      <c r="MS16" s="87"/>
      <c r="MT16" s="83">
        <v>9.5</v>
      </c>
      <c r="MU16" s="83">
        <v>3.0</v>
      </c>
      <c r="MV16" s="83">
        <v>158.0</v>
      </c>
      <c r="MW16" s="83">
        <v>35.0</v>
      </c>
      <c r="MX16" s="83">
        <v>30.0</v>
      </c>
      <c r="MY16" s="88" t="s">
        <v>96</v>
      </c>
      <c r="MZ16" s="83">
        <v>5.0</v>
      </c>
      <c r="NA16" s="87"/>
      <c r="NB16" s="83">
        <v>10.4</v>
      </c>
      <c r="NC16" s="83">
        <v>6.2</v>
      </c>
      <c r="ND16" s="83">
        <v>203.0</v>
      </c>
      <c r="NE16" s="83">
        <v>34.0</v>
      </c>
      <c r="NF16" s="83">
        <v>42.0</v>
      </c>
      <c r="NG16" s="83">
        <v>42.0</v>
      </c>
      <c r="NH16" s="83">
        <v>6.0</v>
      </c>
      <c r="NI16" s="88"/>
      <c r="NJ16" s="88" t="s">
        <v>95</v>
      </c>
      <c r="NK16" s="88" t="s">
        <v>95</v>
      </c>
      <c r="NL16" s="88" t="s">
        <v>95</v>
      </c>
      <c r="NM16" s="88" t="s">
        <v>95</v>
      </c>
      <c r="NN16" s="83">
        <v>48.0</v>
      </c>
      <c r="NO16" s="83">
        <v>46.0</v>
      </c>
      <c r="NP16" s="83">
        <v>4.0</v>
      </c>
    </row>
    <row r="17" ht="14.25" customHeight="1">
      <c r="A17" s="49">
        <v>0.166666666666667</v>
      </c>
      <c r="B17" s="50"/>
      <c r="C17" s="51">
        <v>50.27</v>
      </c>
      <c r="D17" s="52">
        <v>338.0</v>
      </c>
      <c r="E17" s="53">
        <v>136.0</v>
      </c>
      <c r="F17" s="53">
        <v>105.0</v>
      </c>
      <c r="G17" s="53">
        <v>22.9</v>
      </c>
      <c r="H17" s="54"/>
      <c r="I17" s="53">
        <v>6.0</v>
      </c>
      <c r="J17" s="53">
        <v>48.0</v>
      </c>
      <c r="K17" s="53">
        <v>47.0</v>
      </c>
      <c r="L17" s="53">
        <v>141.0</v>
      </c>
      <c r="M17" s="53">
        <v>104.0</v>
      </c>
      <c r="N17" s="53">
        <v>25.7</v>
      </c>
      <c r="O17" s="54"/>
      <c r="P17" s="53">
        <v>6.0</v>
      </c>
      <c r="Q17" s="53">
        <v>56.0</v>
      </c>
      <c r="R17" s="53">
        <v>49.0</v>
      </c>
      <c r="S17" s="53">
        <v>346.7</v>
      </c>
      <c r="T17" s="53">
        <v>173.0</v>
      </c>
      <c r="U17" s="53">
        <v>100.2</v>
      </c>
      <c r="V17" s="54"/>
      <c r="W17" s="53">
        <v>380.6</v>
      </c>
      <c r="X17" s="53">
        <v>135.6</v>
      </c>
      <c r="Y17" s="53">
        <v>69.7</v>
      </c>
      <c r="Z17" s="54"/>
      <c r="AA17" s="53">
        <v>346.6</v>
      </c>
      <c r="AB17" s="53">
        <v>327.0</v>
      </c>
      <c r="AC17" s="53">
        <v>218.9</v>
      </c>
      <c r="AD17" s="54"/>
      <c r="AE17" s="53">
        <v>346.1</v>
      </c>
      <c r="AF17" s="53">
        <v>364.0</v>
      </c>
      <c r="AG17" s="53">
        <v>197.7</v>
      </c>
      <c r="AH17" s="54"/>
      <c r="AI17" s="55">
        <v>352.0</v>
      </c>
      <c r="AJ17" s="53">
        <v>276.4</v>
      </c>
      <c r="AK17" s="53">
        <v>175.4</v>
      </c>
      <c r="AL17" s="54"/>
      <c r="AM17" s="53">
        <v>344.0</v>
      </c>
      <c r="AN17" s="53">
        <v>292.0</v>
      </c>
      <c r="AO17" s="53">
        <v>166.1</v>
      </c>
      <c r="AP17" s="54"/>
      <c r="AQ17" s="54">
        <f t="shared" ref="AQ17:AS17" si="8">E17</f>
        <v>136</v>
      </c>
      <c r="AR17" s="54">
        <f t="shared" si="8"/>
        <v>105</v>
      </c>
      <c r="AS17" s="56">
        <f t="shared" si="8"/>
        <v>22.9</v>
      </c>
      <c r="AT17" s="54"/>
      <c r="AU17" s="54">
        <f t="shared" ref="AU17:AW17" si="9">L17</f>
        <v>141</v>
      </c>
      <c r="AV17" s="54">
        <f t="shared" si="9"/>
        <v>104</v>
      </c>
      <c r="AW17" s="54">
        <f t="shared" si="9"/>
        <v>25.7</v>
      </c>
      <c r="AX17" s="54"/>
      <c r="AY17" s="54">
        <f t="shared" si="5"/>
        <v>136</v>
      </c>
      <c r="AZ17" s="54"/>
      <c r="BA17" s="54"/>
      <c r="BB17" s="54"/>
      <c r="BC17" s="89"/>
      <c r="BD17" s="54"/>
      <c r="BE17" s="53">
        <v>32.0</v>
      </c>
      <c r="BF17" s="53">
        <v>263.0</v>
      </c>
      <c r="BG17" s="53">
        <v>4.4</v>
      </c>
      <c r="BH17" s="54"/>
      <c r="BI17" s="53">
        <v>22.0</v>
      </c>
      <c r="BJ17" s="53">
        <v>85.0</v>
      </c>
      <c r="BK17" s="53">
        <v>55.0</v>
      </c>
      <c r="BL17" s="89"/>
      <c r="BM17" s="58">
        <v>346.0</v>
      </c>
      <c r="BN17" s="58">
        <v>147.0</v>
      </c>
      <c r="BO17" s="58">
        <v>287.0</v>
      </c>
      <c r="BP17" s="58">
        <v>14.35</v>
      </c>
      <c r="BQ17" s="59"/>
      <c r="BR17" s="58">
        <v>6.0</v>
      </c>
      <c r="BS17" s="58">
        <v>60.0</v>
      </c>
      <c r="BT17" s="58">
        <v>57.0</v>
      </c>
      <c r="BU17" s="58">
        <v>346.0</v>
      </c>
      <c r="BV17" s="58">
        <v>286.0</v>
      </c>
      <c r="BW17" s="58">
        <v>167.0</v>
      </c>
      <c r="BX17" s="58">
        <v>36.0</v>
      </c>
      <c r="BY17" s="58">
        <v>338.0</v>
      </c>
      <c r="BZ17" s="58">
        <v>304.0</v>
      </c>
      <c r="CA17" s="58">
        <v>167.0</v>
      </c>
      <c r="CB17" s="58">
        <v>33.0</v>
      </c>
      <c r="CC17" s="58">
        <v>346.0</v>
      </c>
      <c r="CD17" s="58">
        <v>254.0</v>
      </c>
      <c r="CE17" s="58">
        <v>146.0</v>
      </c>
      <c r="CF17" s="58">
        <v>6.0</v>
      </c>
      <c r="CG17" s="58">
        <v>338.0</v>
      </c>
      <c r="CH17" s="58">
        <v>254.0</v>
      </c>
      <c r="CI17" s="58">
        <v>145.0</v>
      </c>
      <c r="CJ17" s="58">
        <v>11.0</v>
      </c>
      <c r="CK17" s="58">
        <v>352.0</v>
      </c>
      <c r="CL17" s="58">
        <v>124.0</v>
      </c>
      <c r="CM17" s="58">
        <v>83.0</v>
      </c>
      <c r="CN17" s="58">
        <v>6.0</v>
      </c>
      <c r="CO17" s="58">
        <v>335.0</v>
      </c>
      <c r="CP17" s="58">
        <v>254.0</v>
      </c>
      <c r="CQ17" s="58">
        <v>126.0</v>
      </c>
      <c r="CR17" s="58">
        <v>9.0</v>
      </c>
      <c r="CS17" s="58">
        <v>339.0</v>
      </c>
      <c r="CT17" s="58">
        <v>259.0</v>
      </c>
      <c r="CU17" s="58">
        <v>159.0</v>
      </c>
      <c r="CV17" s="58">
        <v>77.0</v>
      </c>
      <c r="CW17" s="58">
        <v>341.0</v>
      </c>
      <c r="CX17" s="58">
        <v>201.0</v>
      </c>
      <c r="CY17" s="58">
        <v>94.0</v>
      </c>
      <c r="CZ17" s="58">
        <v>58.0</v>
      </c>
      <c r="DA17" s="58">
        <v>328.0</v>
      </c>
      <c r="DB17" s="58">
        <v>203.0</v>
      </c>
      <c r="DC17" s="58">
        <v>96.0</v>
      </c>
      <c r="DD17" s="58">
        <v>58.0</v>
      </c>
      <c r="DE17" s="58">
        <v>147.0</v>
      </c>
      <c r="DF17" s="58">
        <v>35.0</v>
      </c>
      <c r="DG17" s="58">
        <v>287.0</v>
      </c>
      <c r="DH17" s="58">
        <v>14.4</v>
      </c>
      <c r="DI17" s="59"/>
      <c r="DJ17" s="58">
        <v>7.0</v>
      </c>
      <c r="DK17" s="58">
        <v>58.0</v>
      </c>
      <c r="DL17" s="58">
        <v>51.0</v>
      </c>
      <c r="DM17" s="89"/>
      <c r="DN17" s="61">
        <v>343.0</v>
      </c>
      <c r="DO17" s="61">
        <v>141.0</v>
      </c>
      <c r="DP17" s="61">
        <v>36.1</v>
      </c>
      <c r="DQ17" s="61">
        <v>20.46</v>
      </c>
      <c r="DR17" s="61">
        <v>5.57</v>
      </c>
      <c r="DS17" s="61">
        <v>8.0</v>
      </c>
      <c r="DT17" s="61">
        <v>36.0</v>
      </c>
      <c r="DU17" s="61">
        <v>43.1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344.0</v>
      </c>
      <c r="EF17" s="63">
        <v>138.0</v>
      </c>
      <c r="EG17" s="63">
        <v>70.0</v>
      </c>
      <c r="EH17" s="63">
        <v>2.9</v>
      </c>
      <c r="EI17" s="64"/>
      <c r="EJ17" s="63">
        <v>9.0</v>
      </c>
      <c r="EK17" s="63">
        <v>45.0</v>
      </c>
      <c r="EL17" s="63">
        <v>47.0</v>
      </c>
      <c r="EM17" s="63">
        <v>137.0</v>
      </c>
      <c r="EN17" s="63">
        <v>139.0</v>
      </c>
      <c r="EO17" s="63">
        <v>5.8</v>
      </c>
      <c r="EP17" s="64"/>
      <c r="EQ17" s="63">
        <v>9.0</v>
      </c>
      <c r="ER17" s="63">
        <v>46.0</v>
      </c>
      <c r="ES17" s="63">
        <v>48.0</v>
      </c>
      <c r="ET17" s="63">
        <v>344.0</v>
      </c>
      <c r="EU17" s="63">
        <v>298.0</v>
      </c>
      <c r="EV17" s="63">
        <v>137.7</v>
      </c>
      <c r="EW17" s="63">
        <v>-15.0</v>
      </c>
      <c r="EX17" s="63">
        <v>342.0</v>
      </c>
      <c r="EY17" s="63">
        <v>0.0</v>
      </c>
      <c r="EZ17" s="63">
        <v>0.0</v>
      </c>
      <c r="FA17" s="63">
        <v>0.0</v>
      </c>
      <c r="FB17" s="63">
        <v>340.0</v>
      </c>
      <c r="FC17" s="63">
        <v>0.0</v>
      </c>
      <c r="FD17" s="63">
        <v>0.0</v>
      </c>
      <c r="FE17" s="63">
        <v>0.0</v>
      </c>
      <c r="FF17" s="63">
        <v>341.0</v>
      </c>
      <c r="FG17" s="63">
        <v>0.0</v>
      </c>
      <c r="FH17" s="63">
        <v>0.0</v>
      </c>
      <c r="FI17" s="63">
        <v>0.0</v>
      </c>
      <c r="FJ17" s="63">
        <v>341.0</v>
      </c>
      <c r="FK17" s="63">
        <v>130.0</v>
      </c>
      <c r="FL17" s="63">
        <v>78.8</v>
      </c>
      <c r="FM17" s="63"/>
      <c r="FN17" s="63">
        <v>344.0</v>
      </c>
      <c r="FO17" s="63">
        <v>118.0</v>
      </c>
      <c r="FP17" s="63">
        <v>76.2</v>
      </c>
      <c r="FQ17" s="63">
        <v>-0.5</v>
      </c>
      <c r="FR17" s="63">
        <v>138.0</v>
      </c>
      <c r="FS17" s="63">
        <v>110.0</v>
      </c>
      <c r="FT17" s="63">
        <v>18.8</v>
      </c>
      <c r="FU17" s="64"/>
      <c r="FV17" s="63">
        <v>138.0</v>
      </c>
      <c r="FW17" s="64"/>
      <c r="FX17" s="64"/>
      <c r="FY17" s="64"/>
      <c r="FZ17" s="89"/>
      <c r="GA17" s="65">
        <v>344.0</v>
      </c>
      <c r="GB17" s="66">
        <v>276.81</v>
      </c>
      <c r="GC17" s="66">
        <v>175.3</v>
      </c>
      <c r="GD17" s="66">
        <v>13.65</v>
      </c>
      <c r="GE17" s="66">
        <v>343.0</v>
      </c>
      <c r="GF17" s="66">
        <v>294.25</v>
      </c>
      <c r="GG17" s="66">
        <v>173.71</v>
      </c>
      <c r="GH17" s="66">
        <v>16.84</v>
      </c>
      <c r="GI17" s="66">
        <v>343.0</v>
      </c>
      <c r="GJ17" s="66">
        <v>130.42</v>
      </c>
      <c r="GK17" s="66">
        <v>-75.72</v>
      </c>
      <c r="GL17" s="66">
        <v>-9.88</v>
      </c>
      <c r="GM17" s="66">
        <v>343.0</v>
      </c>
      <c r="GN17" s="66">
        <v>120.31</v>
      </c>
      <c r="GO17" s="66">
        <v>-76.8</v>
      </c>
      <c r="GP17" s="66">
        <v>-13.74</v>
      </c>
      <c r="GQ17" s="66">
        <v>344.0</v>
      </c>
      <c r="GR17" s="66">
        <v>155.48</v>
      </c>
      <c r="GS17" s="66">
        <v>-100.26</v>
      </c>
      <c r="GT17" s="66">
        <v>0.0</v>
      </c>
      <c r="GU17" s="66">
        <v>344.0</v>
      </c>
      <c r="GV17" s="66">
        <v>169.99</v>
      </c>
      <c r="GW17" s="66">
        <v>-98.33</v>
      </c>
      <c r="GX17" s="66">
        <v>-5.28</v>
      </c>
      <c r="GY17" s="89"/>
      <c r="GZ17" s="97" t="s">
        <v>91</v>
      </c>
      <c r="HA17" s="97" t="s">
        <v>92</v>
      </c>
      <c r="HB17" s="98">
        <v>119.0</v>
      </c>
      <c r="HC17" s="98">
        <v>5.95</v>
      </c>
      <c r="HD17" s="98">
        <v>2.38</v>
      </c>
      <c r="HE17" s="99">
        <v>8.0</v>
      </c>
      <c r="HF17" s="99">
        <v>52.0</v>
      </c>
      <c r="HG17" s="99">
        <v>48.0</v>
      </c>
      <c r="HH17" s="97" t="s">
        <v>91</v>
      </c>
      <c r="HI17" s="97" t="s">
        <v>92</v>
      </c>
      <c r="HJ17" s="98">
        <v>193.0</v>
      </c>
      <c r="HK17" s="98">
        <v>9.65</v>
      </c>
      <c r="HL17" s="98">
        <v>0.0</v>
      </c>
      <c r="HM17" s="99">
        <v>5.0</v>
      </c>
      <c r="HN17" s="99">
        <v>55.0</v>
      </c>
      <c r="HO17" s="99">
        <v>55.0</v>
      </c>
      <c r="HP17" s="97" t="s">
        <v>91</v>
      </c>
      <c r="HQ17" s="97" t="s">
        <v>92</v>
      </c>
      <c r="HR17" s="98">
        <v>260.0</v>
      </c>
      <c r="HS17" s="98">
        <v>13.0</v>
      </c>
      <c r="HT17" s="98">
        <v>6.5</v>
      </c>
      <c r="HU17" s="99">
        <v>7.0</v>
      </c>
      <c r="HV17" s="99">
        <v>45.0</v>
      </c>
      <c r="HW17" s="99">
        <v>45.0</v>
      </c>
      <c r="HX17" s="89"/>
      <c r="HY17" s="72">
        <v>135.0</v>
      </c>
      <c r="HZ17" s="72">
        <v>33.0</v>
      </c>
      <c r="IA17" s="72">
        <v>1.6</v>
      </c>
      <c r="IB17" s="72">
        <v>6.8</v>
      </c>
      <c r="IC17" s="73"/>
      <c r="ID17" s="72">
        <v>2.0</v>
      </c>
      <c r="IE17" s="72">
        <v>64.0</v>
      </c>
      <c r="IF17" s="72">
        <v>44.0</v>
      </c>
      <c r="IG17" s="89"/>
      <c r="IH17" s="74">
        <v>139.0</v>
      </c>
      <c r="II17" s="74">
        <v>33.6</v>
      </c>
      <c r="IJ17" s="74">
        <v>142.0</v>
      </c>
      <c r="IK17" s="74">
        <v>7.2</v>
      </c>
      <c r="IL17" s="74">
        <v>8.0</v>
      </c>
      <c r="IM17" s="74">
        <v>6.0</v>
      </c>
      <c r="IN17" s="74">
        <v>48.0</v>
      </c>
      <c r="IO17" s="74">
        <v>46.0</v>
      </c>
      <c r="IP17" s="74">
        <v>139.0</v>
      </c>
      <c r="IQ17" s="74">
        <v>33.6</v>
      </c>
      <c r="IR17" s="74">
        <v>153.0</v>
      </c>
      <c r="IS17" s="74">
        <v>8.2</v>
      </c>
      <c r="IT17" s="74">
        <v>8.9</v>
      </c>
      <c r="IU17" s="74">
        <v>12.0</v>
      </c>
      <c r="IV17" s="74">
        <v>50.0</v>
      </c>
      <c r="IW17" s="74">
        <v>49.0</v>
      </c>
      <c r="IX17" s="89"/>
      <c r="IY17" s="76">
        <v>140.65</v>
      </c>
      <c r="IZ17" s="76">
        <v>35.22</v>
      </c>
      <c r="JA17" s="76">
        <v>306.6</v>
      </c>
      <c r="JB17" s="76">
        <v>15.34</v>
      </c>
      <c r="JC17" s="76">
        <v>6.78</v>
      </c>
      <c r="JD17" s="76">
        <v>3.0</v>
      </c>
      <c r="JE17" s="76">
        <v>59.78</v>
      </c>
      <c r="JF17" s="76">
        <v>48.27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32.5</v>
      </c>
      <c r="JR17" s="78">
        <v>0.0</v>
      </c>
      <c r="JS17" s="78">
        <v>0.0</v>
      </c>
      <c r="JT17" s="78">
        <v>0.0</v>
      </c>
      <c r="JU17" s="78">
        <v>2.0</v>
      </c>
      <c r="JV17" s="78">
        <v>36.0</v>
      </c>
      <c r="JW17" s="78">
        <v>36.0</v>
      </c>
      <c r="JX17" s="78">
        <v>137.0</v>
      </c>
      <c r="JY17" s="78">
        <v>34.1</v>
      </c>
      <c r="JZ17" s="78">
        <v>140.0</v>
      </c>
      <c r="KA17" s="78">
        <v>7.5</v>
      </c>
      <c r="KB17" s="78">
        <v>3.2</v>
      </c>
      <c r="KC17" s="78">
        <v>2.0</v>
      </c>
      <c r="KD17" s="78">
        <v>44.0</v>
      </c>
      <c r="KE17" s="78">
        <v>43.0</v>
      </c>
      <c r="KF17" s="89"/>
      <c r="KG17" s="79">
        <v>137.0</v>
      </c>
      <c r="KH17" s="79">
        <v>33.0</v>
      </c>
      <c r="KI17" s="79">
        <v>88.0</v>
      </c>
      <c r="KJ17" s="79">
        <v>4.7</v>
      </c>
      <c r="KK17" s="80"/>
      <c r="KL17" s="79">
        <v>1.0</v>
      </c>
      <c r="KM17" s="79">
        <v>40.0</v>
      </c>
      <c r="KN17" s="79">
        <v>40.0</v>
      </c>
      <c r="KO17" s="79">
        <v>137.0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40.0</v>
      </c>
      <c r="KV17" s="79">
        <v>38.0</v>
      </c>
      <c r="KW17" s="89"/>
      <c r="KX17" s="81">
        <v>128.0</v>
      </c>
      <c r="KY17" s="81">
        <v>32.0</v>
      </c>
      <c r="KZ17" s="81">
        <v>216.0</v>
      </c>
      <c r="LA17" s="81">
        <v>10.6</v>
      </c>
      <c r="LB17" s="81">
        <v>3.0</v>
      </c>
      <c r="LC17" s="81">
        <v>3.0</v>
      </c>
      <c r="LD17" s="81">
        <v>50.0</v>
      </c>
      <c r="LE17" s="81">
        <v>49.0</v>
      </c>
      <c r="LF17" s="81">
        <v>128.0</v>
      </c>
      <c r="LG17" s="81">
        <v>33.0</v>
      </c>
      <c r="LH17" s="81">
        <v>318.0</v>
      </c>
      <c r="LI17" s="81">
        <v>15.6</v>
      </c>
      <c r="LJ17" s="81">
        <v>5.0</v>
      </c>
      <c r="LK17" s="81">
        <v>5.0</v>
      </c>
      <c r="LL17" s="81">
        <v>50.0</v>
      </c>
      <c r="LM17" s="81">
        <v>49.0</v>
      </c>
      <c r="LN17" s="89"/>
      <c r="LO17" s="82">
        <v>340.0</v>
      </c>
      <c r="LP17" s="82">
        <v>248.0</v>
      </c>
      <c r="LQ17" s="82">
        <v>125.0</v>
      </c>
      <c r="LR17" s="82">
        <v>71.0</v>
      </c>
      <c r="LS17" s="82">
        <v>334.0</v>
      </c>
      <c r="LT17" s="83">
        <v>58.0</v>
      </c>
      <c r="LU17" s="83">
        <v>12.4</v>
      </c>
      <c r="LV17" s="83">
        <v>139.0</v>
      </c>
      <c r="LW17" s="83">
        <v>118.0</v>
      </c>
      <c r="LX17" s="83">
        <v>51.0</v>
      </c>
      <c r="LY17" s="83">
        <v>47.0</v>
      </c>
      <c r="LZ17" s="83">
        <v>10.0</v>
      </c>
      <c r="MA17" s="83">
        <v>67.0</v>
      </c>
      <c r="MB17" s="83">
        <v>12.1</v>
      </c>
      <c r="MC17" s="83">
        <v>138.0</v>
      </c>
      <c r="MD17" s="83">
        <v>130.0</v>
      </c>
      <c r="ME17" s="83">
        <v>54.0</v>
      </c>
      <c r="MF17" s="83">
        <v>48.0</v>
      </c>
      <c r="MG17" s="83">
        <v>8.0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3">
        <v>44.0</v>
      </c>
      <c r="MM17" s="83">
        <v>40.0</v>
      </c>
      <c r="MN17" s="83">
        <v>5.0</v>
      </c>
      <c r="MO17" s="86"/>
      <c r="MP17" s="87"/>
      <c r="MQ17" s="87"/>
      <c r="MR17" s="87"/>
      <c r="MS17" s="87"/>
      <c r="MT17" s="83">
        <v>9.0</v>
      </c>
      <c r="MU17" s="83">
        <v>3.0</v>
      </c>
      <c r="MV17" s="83">
        <v>157.0</v>
      </c>
      <c r="MW17" s="83">
        <v>35.0</v>
      </c>
      <c r="MX17" s="83">
        <v>30.0</v>
      </c>
      <c r="MY17" s="88" t="s">
        <v>96</v>
      </c>
      <c r="MZ17" s="83">
        <v>5.0</v>
      </c>
      <c r="NA17" s="87"/>
      <c r="NB17" s="83">
        <v>21.0</v>
      </c>
      <c r="NC17" s="83">
        <v>7.3</v>
      </c>
      <c r="ND17" s="83">
        <v>377.0</v>
      </c>
      <c r="NE17" s="83">
        <v>35.0</v>
      </c>
      <c r="NF17" s="83">
        <v>40.0</v>
      </c>
      <c r="NG17" s="83">
        <v>40.0</v>
      </c>
      <c r="NH17" s="83">
        <v>6.0</v>
      </c>
      <c r="NI17" s="88"/>
      <c r="NJ17" s="88" t="s">
        <v>95</v>
      </c>
      <c r="NK17" s="88" t="s">
        <v>95</v>
      </c>
      <c r="NL17" s="88" t="s">
        <v>95</v>
      </c>
      <c r="NM17" s="88" t="s">
        <v>95</v>
      </c>
      <c r="NN17" s="83">
        <v>48.0</v>
      </c>
      <c r="NO17" s="83">
        <v>46.0</v>
      </c>
      <c r="NP17" s="83">
        <v>4.0</v>
      </c>
    </row>
    <row r="18" ht="14.25" customHeight="1">
      <c r="A18" s="49">
        <v>0.208333333333334</v>
      </c>
      <c r="B18" s="50"/>
      <c r="C18" s="51">
        <v>50.25</v>
      </c>
      <c r="D18" s="52">
        <v>338.0</v>
      </c>
      <c r="E18" s="53">
        <v>135.0</v>
      </c>
      <c r="F18" s="53">
        <v>126.0</v>
      </c>
      <c r="G18" s="53">
        <v>26.7</v>
      </c>
      <c r="H18" s="54"/>
      <c r="I18" s="53">
        <v>6.0</v>
      </c>
      <c r="J18" s="53">
        <v>48.0</v>
      </c>
      <c r="K18" s="53">
        <v>47.0</v>
      </c>
      <c r="L18" s="53">
        <v>140.0</v>
      </c>
      <c r="M18" s="53">
        <v>105.0</v>
      </c>
      <c r="N18" s="53">
        <v>25.6</v>
      </c>
      <c r="O18" s="54"/>
      <c r="P18" s="53">
        <v>6.0</v>
      </c>
      <c r="Q18" s="53">
        <v>56.0</v>
      </c>
      <c r="R18" s="53">
        <v>49.0</v>
      </c>
      <c r="S18" s="53">
        <v>344.9</v>
      </c>
      <c r="T18" s="53">
        <v>187.1</v>
      </c>
      <c r="U18" s="53">
        <v>110.6</v>
      </c>
      <c r="V18" s="54"/>
      <c r="W18" s="53">
        <v>378.6</v>
      </c>
      <c r="X18" s="53">
        <v>131.8</v>
      </c>
      <c r="Y18" s="53">
        <v>71.4</v>
      </c>
      <c r="Z18" s="54"/>
      <c r="AA18" s="53">
        <v>344.8</v>
      </c>
      <c r="AB18" s="53">
        <v>339.2</v>
      </c>
      <c r="AC18" s="53">
        <v>252.6</v>
      </c>
      <c r="AD18" s="54"/>
      <c r="AE18" s="53">
        <v>344.2</v>
      </c>
      <c r="AF18" s="53">
        <v>377.2</v>
      </c>
      <c r="AG18" s="53">
        <v>201.6</v>
      </c>
      <c r="AH18" s="54"/>
      <c r="AI18" s="53">
        <v>350.5</v>
      </c>
      <c r="AJ18" s="53">
        <v>296.0</v>
      </c>
      <c r="AK18" s="53">
        <v>186.5</v>
      </c>
      <c r="AL18" s="54"/>
      <c r="AM18" s="53">
        <v>344.1</v>
      </c>
      <c r="AN18" s="53">
        <v>314.4</v>
      </c>
      <c r="AO18" s="53">
        <v>177.6</v>
      </c>
      <c r="AP18" s="54"/>
      <c r="AQ18" s="54">
        <f t="shared" ref="AQ18:AS18" si="10">E18</f>
        <v>135</v>
      </c>
      <c r="AR18" s="54">
        <f t="shared" si="10"/>
        <v>126</v>
      </c>
      <c r="AS18" s="56">
        <f t="shared" si="10"/>
        <v>26.7</v>
      </c>
      <c r="AT18" s="54"/>
      <c r="AU18" s="54">
        <f t="shared" ref="AU18:AW18" si="11">L18</f>
        <v>140</v>
      </c>
      <c r="AV18" s="54">
        <f t="shared" si="11"/>
        <v>105</v>
      </c>
      <c r="AW18" s="54">
        <f t="shared" si="11"/>
        <v>25.6</v>
      </c>
      <c r="AX18" s="54"/>
      <c r="AY18" s="54">
        <f t="shared" si="5"/>
        <v>135</v>
      </c>
      <c r="AZ18" s="54"/>
      <c r="BA18" s="54"/>
      <c r="BB18" s="54"/>
      <c r="BC18" s="89"/>
      <c r="BD18" s="54"/>
      <c r="BE18" s="53">
        <v>32.0</v>
      </c>
      <c r="BF18" s="53">
        <v>275.0</v>
      </c>
      <c r="BG18" s="53">
        <v>4.6</v>
      </c>
      <c r="BH18" s="54"/>
      <c r="BI18" s="53">
        <v>22.0</v>
      </c>
      <c r="BJ18" s="53">
        <v>85.0</v>
      </c>
      <c r="BK18" s="53">
        <v>55.0</v>
      </c>
      <c r="BL18" s="89"/>
      <c r="BM18" s="58">
        <v>345.0</v>
      </c>
      <c r="BN18" s="58">
        <v>146.0</v>
      </c>
      <c r="BO18" s="58">
        <v>299.0</v>
      </c>
      <c r="BP18" s="58">
        <v>14.95</v>
      </c>
      <c r="BQ18" s="59"/>
      <c r="BR18" s="58">
        <v>6.0</v>
      </c>
      <c r="BS18" s="58">
        <v>60.0</v>
      </c>
      <c r="BT18" s="58">
        <v>57.0</v>
      </c>
      <c r="BU18" s="58">
        <v>345.0</v>
      </c>
      <c r="BV18" s="58">
        <v>285.0</v>
      </c>
      <c r="BW18" s="58">
        <v>167.0</v>
      </c>
      <c r="BX18" s="58">
        <v>33.0</v>
      </c>
      <c r="BY18" s="58">
        <v>338.0</v>
      </c>
      <c r="BZ18" s="58">
        <v>303.0</v>
      </c>
      <c r="CA18" s="58">
        <v>167.0</v>
      </c>
      <c r="CB18" s="58">
        <v>30.0</v>
      </c>
      <c r="CC18" s="58">
        <v>346.0</v>
      </c>
      <c r="CD18" s="58">
        <v>262.0</v>
      </c>
      <c r="CE18" s="58">
        <v>180.0</v>
      </c>
      <c r="CF18" s="58">
        <v>4.0</v>
      </c>
      <c r="CG18" s="58">
        <v>338.0</v>
      </c>
      <c r="CH18" s="58">
        <v>261.0</v>
      </c>
      <c r="CI18" s="58">
        <v>146.0</v>
      </c>
      <c r="CJ18" s="58">
        <v>2.0</v>
      </c>
      <c r="CK18" s="58">
        <v>352.0</v>
      </c>
      <c r="CL18" s="58">
        <v>118.0</v>
      </c>
      <c r="CM18" s="58">
        <v>79.0</v>
      </c>
      <c r="CN18" s="58">
        <v>5.0</v>
      </c>
      <c r="CO18" s="58">
        <v>335.0</v>
      </c>
      <c r="CP18" s="58">
        <v>241.0</v>
      </c>
      <c r="CQ18" s="58">
        <v>119.0</v>
      </c>
      <c r="CR18" s="58">
        <v>8.0</v>
      </c>
      <c r="CS18" s="58">
        <v>339.0</v>
      </c>
      <c r="CT18" s="58">
        <v>247.0</v>
      </c>
      <c r="CU18" s="58">
        <v>153.0</v>
      </c>
      <c r="CV18" s="58">
        <v>72.0</v>
      </c>
      <c r="CW18" s="58">
        <v>342.0</v>
      </c>
      <c r="CX18" s="58">
        <v>209.0</v>
      </c>
      <c r="CY18" s="58">
        <v>105.0</v>
      </c>
      <c r="CZ18" s="58">
        <v>58.0</v>
      </c>
      <c r="DA18" s="58">
        <v>327.0</v>
      </c>
      <c r="DB18" s="58">
        <v>214.0</v>
      </c>
      <c r="DC18" s="58">
        <v>105.0</v>
      </c>
      <c r="DD18" s="58">
        <v>54.0</v>
      </c>
      <c r="DE18" s="58">
        <v>146.0</v>
      </c>
      <c r="DF18" s="58">
        <v>35.0</v>
      </c>
      <c r="DG18" s="58">
        <v>299.0</v>
      </c>
      <c r="DH18" s="58">
        <v>15.0</v>
      </c>
      <c r="DI18" s="59"/>
      <c r="DJ18" s="58">
        <v>7.0</v>
      </c>
      <c r="DK18" s="58">
        <v>58.0</v>
      </c>
      <c r="DL18" s="58">
        <v>51.0</v>
      </c>
      <c r="DM18" s="89"/>
      <c r="DN18" s="61">
        <v>343.0</v>
      </c>
      <c r="DO18" s="61">
        <v>141.0</v>
      </c>
      <c r="DP18" s="61">
        <v>36.18</v>
      </c>
      <c r="DQ18" s="61">
        <v>20.18</v>
      </c>
      <c r="DR18" s="61">
        <v>5.47</v>
      </c>
      <c r="DS18" s="61">
        <v>8.0</v>
      </c>
      <c r="DT18" s="61">
        <v>36.0</v>
      </c>
      <c r="DU18" s="61">
        <v>42.9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343.0</v>
      </c>
      <c r="EF18" s="63">
        <v>137.0</v>
      </c>
      <c r="EG18" s="63">
        <v>70.0</v>
      </c>
      <c r="EH18" s="63">
        <v>2.9</v>
      </c>
      <c r="EI18" s="64"/>
      <c r="EJ18" s="63">
        <v>9.0</v>
      </c>
      <c r="EK18" s="63">
        <v>45.0</v>
      </c>
      <c r="EL18" s="63">
        <v>47.0</v>
      </c>
      <c r="EM18" s="63">
        <v>137.0</v>
      </c>
      <c r="EN18" s="63">
        <v>119.0</v>
      </c>
      <c r="EO18" s="63">
        <v>5.0</v>
      </c>
      <c r="EP18" s="64"/>
      <c r="EQ18" s="63">
        <v>9.0</v>
      </c>
      <c r="ER18" s="63">
        <v>45.0</v>
      </c>
      <c r="ES18" s="63">
        <v>47.0</v>
      </c>
      <c r="ET18" s="63">
        <v>343.0</v>
      </c>
      <c r="EU18" s="63">
        <v>298.0</v>
      </c>
      <c r="EV18" s="63">
        <v>173.6</v>
      </c>
      <c r="EW18" s="63">
        <v>-14.6</v>
      </c>
      <c r="EX18" s="63">
        <v>342.0</v>
      </c>
      <c r="EY18" s="63">
        <v>0.0</v>
      </c>
      <c r="EZ18" s="63">
        <v>0.0</v>
      </c>
      <c r="FA18" s="63">
        <v>0.0</v>
      </c>
      <c r="FB18" s="63">
        <v>340.0</v>
      </c>
      <c r="FC18" s="63">
        <v>0.0</v>
      </c>
      <c r="FD18" s="63">
        <v>0.0</v>
      </c>
      <c r="FE18" s="63">
        <v>0.0</v>
      </c>
      <c r="FF18" s="63">
        <v>341.0</v>
      </c>
      <c r="FG18" s="63">
        <v>0.0</v>
      </c>
      <c r="FH18" s="63">
        <v>0.0</v>
      </c>
      <c r="FI18" s="63">
        <v>0.0</v>
      </c>
      <c r="FJ18" s="63">
        <v>341.0</v>
      </c>
      <c r="FK18" s="63">
        <v>130.0</v>
      </c>
      <c r="FL18" s="63">
        <v>75.6</v>
      </c>
      <c r="FM18" s="64"/>
      <c r="FN18" s="63">
        <v>343.0</v>
      </c>
      <c r="FO18" s="63">
        <v>118.0</v>
      </c>
      <c r="FP18" s="63">
        <v>76.0</v>
      </c>
      <c r="FQ18" s="63">
        <v>-1.0</v>
      </c>
      <c r="FR18" s="63">
        <v>137.0</v>
      </c>
      <c r="FS18" s="63">
        <v>113.0</v>
      </c>
      <c r="FT18" s="63">
        <v>19.51</v>
      </c>
      <c r="FU18" s="64"/>
      <c r="FV18" s="63">
        <v>137.0</v>
      </c>
      <c r="FW18" s="64"/>
      <c r="FX18" s="64"/>
      <c r="FY18" s="64"/>
      <c r="FZ18" s="89"/>
      <c r="GA18" s="65">
        <v>343.0</v>
      </c>
      <c r="GB18" s="66">
        <v>393.67</v>
      </c>
      <c r="GC18" s="66">
        <v>183.68</v>
      </c>
      <c r="GD18" s="66">
        <v>15.91</v>
      </c>
      <c r="GE18" s="66">
        <v>342.0</v>
      </c>
      <c r="GF18" s="66">
        <v>311.4</v>
      </c>
      <c r="GG18" s="66" t="s">
        <v>106</v>
      </c>
      <c r="GH18" s="66">
        <v>19.43</v>
      </c>
      <c r="GI18" s="66">
        <v>342.0</v>
      </c>
      <c r="GJ18" s="66">
        <v>129.83</v>
      </c>
      <c r="GK18" s="66">
        <v>-75.97</v>
      </c>
      <c r="GL18" s="66">
        <v>-9.46</v>
      </c>
      <c r="GM18" s="66">
        <v>342.0</v>
      </c>
      <c r="GN18" s="66">
        <v>119.43</v>
      </c>
      <c r="GO18" s="66">
        <v>-75.72</v>
      </c>
      <c r="GP18" s="66">
        <v>-13.82</v>
      </c>
      <c r="GQ18" s="66">
        <v>343.0</v>
      </c>
      <c r="GR18" s="66">
        <v>168.52</v>
      </c>
      <c r="GS18" s="66">
        <v>-107.04</v>
      </c>
      <c r="GT18" s="66">
        <v>-4.19</v>
      </c>
      <c r="GU18" s="66">
        <v>342.0</v>
      </c>
      <c r="GV18" s="66">
        <v>185.08</v>
      </c>
      <c r="GW18" s="66">
        <v>-107.13</v>
      </c>
      <c r="GX18" s="66">
        <v>-6.28</v>
      </c>
      <c r="GY18" s="89"/>
      <c r="GZ18" s="97" t="s">
        <v>91</v>
      </c>
      <c r="HA18" s="97" t="s">
        <v>92</v>
      </c>
      <c r="HB18" s="98">
        <v>120.0</v>
      </c>
      <c r="HC18" s="98">
        <v>6.0</v>
      </c>
      <c r="HD18" s="98">
        <v>2.4</v>
      </c>
      <c r="HE18" s="99">
        <v>8.0</v>
      </c>
      <c r="HF18" s="99">
        <v>52.0</v>
      </c>
      <c r="HG18" s="99">
        <v>48.0</v>
      </c>
      <c r="HH18" s="99" t="s">
        <v>107</v>
      </c>
      <c r="HI18" s="97" t="s">
        <v>92</v>
      </c>
      <c r="HJ18" s="98">
        <v>204.0</v>
      </c>
      <c r="HK18" s="98">
        <v>10.2</v>
      </c>
      <c r="HL18" s="98">
        <v>4.08</v>
      </c>
      <c r="HM18" s="99">
        <v>5.0</v>
      </c>
      <c r="HN18" s="99">
        <v>53.0</v>
      </c>
      <c r="HO18" s="99">
        <v>53.0</v>
      </c>
      <c r="HP18" s="99" t="s">
        <v>107</v>
      </c>
      <c r="HQ18" s="97" t="s">
        <v>92</v>
      </c>
      <c r="HR18" s="98">
        <v>252.0</v>
      </c>
      <c r="HS18" s="98">
        <v>12.6</v>
      </c>
      <c r="HT18" s="98">
        <v>6.3</v>
      </c>
      <c r="HU18" s="99">
        <v>7.0</v>
      </c>
      <c r="HV18" s="99">
        <v>45.0</v>
      </c>
      <c r="HW18" s="99">
        <v>45.0</v>
      </c>
      <c r="HX18" s="89"/>
      <c r="HY18" s="72">
        <v>136.0</v>
      </c>
      <c r="HZ18" s="72">
        <v>33.0</v>
      </c>
      <c r="IA18" s="72">
        <v>140.0</v>
      </c>
      <c r="IB18" s="72">
        <v>7.0</v>
      </c>
      <c r="IC18" s="73"/>
      <c r="ID18" s="72">
        <v>2.0</v>
      </c>
      <c r="IE18" s="72">
        <v>64.0</v>
      </c>
      <c r="IF18" s="72">
        <v>44.0</v>
      </c>
      <c r="IG18" s="89"/>
      <c r="IH18" s="74">
        <v>139.0</v>
      </c>
      <c r="II18" s="74">
        <v>33.7</v>
      </c>
      <c r="IJ18" s="74">
        <v>152.0</v>
      </c>
      <c r="IK18" s="74">
        <v>7.9</v>
      </c>
      <c r="IL18" s="74">
        <v>8.7</v>
      </c>
      <c r="IM18" s="74">
        <v>6.0</v>
      </c>
      <c r="IN18" s="74">
        <v>46.0</v>
      </c>
      <c r="IO18" s="74">
        <v>44.0</v>
      </c>
      <c r="IP18" s="74">
        <v>139.0</v>
      </c>
      <c r="IQ18" s="74">
        <v>34.0</v>
      </c>
      <c r="IR18" s="74">
        <v>109.0</v>
      </c>
      <c r="IS18" s="74">
        <v>5.6</v>
      </c>
      <c r="IT18" s="74">
        <v>6.2</v>
      </c>
      <c r="IU18" s="74">
        <v>12.0</v>
      </c>
      <c r="IV18" s="74">
        <v>50.0</v>
      </c>
      <c r="IW18" s="74">
        <v>49.0</v>
      </c>
      <c r="IX18" s="89"/>
      <c r="IY18" s="76">
        <v>140.59</v>
      </c>
      <c r="IZ18" s="76">
        <v>35.23</v>
      </c>
      <c r="JA18" s="76">
        <v>305.94</v>
      </c>
      <c r="JB18" s="76">
        <v>15.78</v>
      </c>
      <c r="JC18" s="76">
        <v>6.59</v>
      </c>
      <c r="JD18" s="76">
        <v>3.0</v>
      </c>
      <c r="JE18" s="76">
        <v>58.5</v>
      </c>
      <c r="JF18" s="76">
        <v>46.47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137.0</v>
      </c>
      <c r="JQ18" s="78">
        <v>32.5</v>
      </c>
      <c r="JR18" s="78">
        <v>0.0</v>
      </c>
      <c r="JS18" s="78">
        <v>0.0</v>
      </c>
      <c r="JT18" s="78">
        <v>0.0</v>
      </c>
      <c r="JU18" s="78">
        <v>2.0</v>
      </c>
      <c r="JV18" s="78">
        <v>37.0</v>
      </c>
      <c r="JW18" s="78">
        <v>36.0</v>
      </c>
      <c r="JX18" s="78">
        <v>137.0</v>
      </c>
      <c r="JY18" s="78">
        <v>34.0</v>
      </c>
      <c r="JZ18" s="78">
        <v>143.0</v>
      </c>
      <c r="KA18" s="78">
        <v>7.6</v>
      </c>
      <c r="KB18" s="78">
        <v>3.1</v>
      </c>
      <c r="KC18" s="78">
        <v>2.0</v>
      </c>
      <c r="KD18" s="78">
        <v>43.0</v>
      </c>
      <c r="KE18" s="78">
        <v>42.0</v>
      </c>
      <c r="KF18" s="89"/>
      <c r="KG18" s="79">
        <v>137.0</v>
      </c>
      <c r="KH18" s="79">
        <v>33.0</v>
      </c>
      <c r="KI18" s="79">
        <v>91.0</v>
      </c>
      <c r="KJ18" s="79">
        <v>4.9</v>
      </c>
      <c r="KK18" s="80"/>
      <c r="KL18" s="79">
        <v>1.0</v>
      </c>
      <c r="KM18" s="79">
        <v>40.0</v>
      </c>
      <c r="KN18" s="79">
        <v>40.0</v>
      </c>
      <c r="KO18" s="79">
        <v>137.0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40.0</v>
      </c>
      <c r="KV18" s="79">
        <v>38.0</v>
      </c>
      <c r="KW18" s="89"/>
      <c r="KX18" s="81">
        <v>128.0</v>
      </c>
      <c r="KY18" s="81">
        <v>32.0</v>
      </c>
      <c r="KZ18" s="81">
        <v>216.0</v>
      </c>
      <c r="LA18" s="81">
        <v>10.6</v>
      </c>
      <c r="LB18" s="81">
        <v>3.0</v>
      </c>
      <c r="LC18" s="81">
        <v>3.0</v>
      </c>
      <c r="LD18" s="81">
        <v>50.0</v>
      </c>
      <c r="LE18" s="81">
        <v>49.0</v>
      </c>
      <c r="LF18" s="81">
        <v>128.0</v>
      </c>
      <c r="LG18" s="81">
        <v>33.0</v>
      </c>
      <c r="LH18" s="81">
        <v>308.0</v>
      </c>
      <c r="LI18" s="81">
        <v>15.1</v>
      </c>
      <c r="LJ18" s="81">
        <v>5.0</v>
      </c>
      <c r="LK18" s="81">
        <v>5.0</v>
      </c>
      <c r="LL18" s="81">
        <v>50.0</v>
      </c>
      <c r="LM18" s="81">
        <v>49.0</v>
      </c>
      <c r="LN18" s="89"/>
      <c r="LO18" s="82">
        <v>341.0</v>
      </c>
      <c r="LP18" s="82">
        <v>237.0</v>
      </c>
      <c r="LQ18" s="82">
        <v>123.0</v>
      </c>
      <c r="LR18" s="82">
        <v>72.0</v>
      </c>
      <c r="LS18" s="82">
        <v>335.0</v>
      </c>
      <c r="LT18" s="83">
        <v>57.0</v>
      </c>
      <c r="LU18" s="83">
        <v>14.0</v>
      </c>
      <c r="LV18" s="83">
        <v>139.0</v>
      </c>
      <c r="LW18" s="83">
        <v>110.0</v>
      </c>
      <c r="LX18" s="83">
        <v>50.0</v>
      </c>
      <c r="LY18" s="83">
        <v>46.0</v>
      </c>
      <c r="LZ18" s="83">
        <v>10.0</v>
      </c>
      <c r="MA18" s="83">
        <v>66.0</v>
      </c>
      <c r="MB18" s="83">
        <v>11.0</v>
      </c>
      <c r="MC18" s="83">
        <v>138.0</v>
      </c>
      <c r="MD18" s="83">
        <v>127.0</v>
      </c>
      <c r="ME18" s="83">
        <v>53.0</v>
      </c>
      <c r="MF18" s="83">
        <v>47.0</v>
      </c>
      <c r="MG18" s="83">
        <v>8.0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3">
        <v>44.0</v>
      </c>
      <c r="MM18" s="83">
        <v>40.0</v>
      </c>
      <c r="MN18" s="83">
        <v>5.0</v>
      </c>
      <c r="MO18" s="86"/>
      <c r="MP18" s="87"/>
      <c r="MQ18" s="87"/>
      <c r="MR18" s="87"/>
      <c r="MS18" s="87"/>
      <c r="MT18" s="83">
        <v>9.3</v>
      </c>
      <c r="MU18" s="83">
        <v>3.0</v>
      </c>
      <c r="MV18" s="83">
        <v>161.0</v>
      </c>
      <c r="MW18" s="83">
        <v>35.0</v>
      </c>
      <c r="MX18" s="83">
        <v>30.0</v>
      </c>
      <c r="MY18" s="88" t="s">
        <v>96</v>
      </c>
      <c r="MZ18" s="83">
        <v>5.0</v>
      </c>
      <c r="NA18" s="87"/>
      <c r="NB18" s="83">
        <v>18.0</v>
      </c>
      <c r="NC18" s="83">
        <v>6.4</v>
      </c>
      <c r="ND18" s="83">
        <v>324.0</v>
      </c>
      <c r="NE18" s="83">
        <v>35.0</v>
      </c>
      <c r="NF18" s="83">
        <v>40.0</v>
      </c>
      <c r="NG18" s="83">
        <v>40.0</v>
      </c>
      <c r="NH18" s="83">
        <v>6.0</v>
      </c>
      <c r="NI18" s="88"/>
      <c r="NJ18" s="88" t="s">
        <v>95</v>
      </c>
      <c r="NK18" s="88" t="s">
        <v>95</v>
      </c>
      <c r="NL18" s="88" t="s">
        <v>95</v>
      </c>
      <c r="NM18" s="88" t="s">
        <v>95</v>
      </c>
      <c r="NN18" s="83">
        <v>48.0</v>
      </c>
      <c r="NO18" s="83">
        <v>46.0</v>
      </c>
      <c r="NP18" s="83">
        <v>4.0</v>
      </c>
    </row>
    <row r="19" ht="14.25" customHeight="1">
      <c r="A19" s="49">
        <v>0.25</v>
      </c>
      <c r="B19" s="50"/>
      <c r="C19" s="51">
        <v>50.26</v>
      </c>
      <c r="D19" s="52">
        <v>340.0</v>
      </c>
      <c r="E19" s="53">
        <v>135.0</v>
      </c>
      <c r="F19" s="53">
        <v>105.0</v>
      </c>
      <c r="G19" s="53">
        <v>23.2</v>
      </c>
      <c r="H19" s="54"/>
      <c r="I19" s="53">
        <v>6.0</v>
      </c>
      <c r="J19" s="53">
        <v>48.0</v>
      </c>
      <c r="K19" s="53">
        <v>48.0</v>
      </c>
      <c r="L19" s="53">
        <v>140.0</v>
      </c>
      <c r="M19" s="53">
        <v>129.0</v>
      </c>
      <c r="N19" s="53">
        <v>20.3</v>
      </c>
      <c r="O19" s="54"/>
      <c r="P19" s="53">
        <v>6.0</v>
      </c>
      <c r="Q19" s="53">
        <v>56.0</v>
      </c>
      <c r="R19" s="53">
        <v>50.0</v>
      </c>
      <c r="S19" s="53">
        <v>345.1</v>
      </c>
      <c r="T19" s="53">
        <v>223.5</v>
      </c>
      <c r="U19" s="53">
        <v>133.6</v>
      </c>
      <c r="V19" s="54"/>
      <c r="W19" s="53">
        <v>378.4</v>
      </c>
      <c r="X19" s="53">
        <v>175.2</v>
      </c>
      <c r="Y19" s="53">
        <v>103.3</v>
      </c>
      <c r="Z19" s="54"/>
      <c r="AA19" s="53">
        <v>345.6</v>
      </c>
      <c r="AB19" s="53">
        <v>372.5</v>
      </c>
      <c r="AC19" s="53">
        <v>248.2</v>
      </c>
      <c r="AD19" s="54"/>
      <c r="AE19" s="53">
        <v>345.2</v>
      </c>
      <c r="AF19" s="53">
        <v>411.2</v>
      </c>
      <c r="AG19" s="53">
        <v>222.7</v>
      </c>
      <c r="AH19" s="54"/>
      <c r="AI19" s="55">
        <v>351.0</v>
      </c>
      <c r="AJ19" s="53">
        <v>366.3</v>
      </c>
      <c r="AK19" s="53">
        <v>232.6</v>
      </c>
      <c r="AL19" s="54"/>
      <c r="AM19" s="53">
        <v>343.5</v>
      </c>
      <c r="AN19" s="53">
        <v>391.3</v>
      </c>
      <c r="AO19" s="53">
        <v>222.9</v>
      </c>
      <c r="AP19" s="54"/>
      <c r="AQ19" s="54">
        <f t="shared" ref="AQ19:AS19" si="12">E19</f>
        <v>135</v>
      </c>
      <c r="AR19" s="54">
        <f t="shared" si="12"/>
        <v>105</v>
      </c>
      <c r="AS19" s="56">
        <f t="shared" si="12"/>
        <v>23.2</v>
      </c>
      <c r="AT19" s="54"/>
      <c r="AU19" s="54">
        <f t="shared" ref="AU19:AW19" si="13">L19</f>
        <v>140</v>
      </c>
      <c r="AV19" s="54">
        <f t="shared" si="13"/>
        <v>129</v>
      </c>
      <c r="AW19" s="54">
        <f t="shared" si="13"/>
        <v>20.3</v>
      </c>
      <c r="AX19" s="54"/>
      <c r="AY19" s="54">
        <f t="shared" si="5"/>
        <v>135</v>
      </c>
      <c r="AZ19" s="54"/>
      <c r="BA19" s="54"/>
      <c r="BB19" s="54"/>
      <c r="BC19" s="89"/>
      <c r="BD19" s="54"/>
      <c r="BE19" s="53">
        <v>32.0</v>
      </c>
      <c r="BF19" s="53">
        <v>327.0</v>
      </c>
      <c r="BG19" s="53">
        <v>5.5</v>
      </c>
      <c r="BH19" s="54"/>
      <c r="BI19" s="53">
        <v>22.0</v>
      </c>
      <c r="BJ19" s="53">
        <v>85.0</v>
      </c>
      <c r="BK19" s="53">
        <v>55.0</v>
      </c>
      <c r="BL19" s="89"/>
      <c r="BM19" s="58">
        <v>345.0</v>
      </c>
      <c r="BN19" s="58">
        <v>146.0</v>
      </c>
      <c r="BO19" s="58">
        <v>362.0</v>
      </c>
      <c r="BP19" s="58">
        <v>18.1</v>
      </c>
      <c r="BQ19" s="59"/>
      <c r="BR19" s="58">
        <v>6.0</v>
      </c>
      <c r="BS19" s="58">
        <v>56.0</v>
      </c>
      <c r="BT19" s="58">
        <v>54.0</v>
      </c>
      <c r="BU19" s="58">
        <v>345.0</v>
      </c>
      <c r="BV19" s="58">
        <v>349.0</v>
      </c>
      <c r="BW19" s="58">
        <v>206.0</v>
      </c>
      <c r="BX19" s="58">
        <v>65.0</v>
      </c>
      <c r="BY19" s="58">
        <v>338.0</v>
      </c>
      <c r="BZ19" s="58">
        <v>371.0</v>
      </c>
      <c r="CA19" s="58">
        <v>205.0</v>
      </c>
      <c r="CB19" s="58">
        <v>33.0</v>
      </c>
      <c r="CC19" s="58">
        <v>345.0</v>
      </c>
      <c r="CD19" s="58">
        <v>250.0</v>
      </c>
      <c r="CE19" s="58">
        <v>146.0</v>
      </c>
      <c r="CF19" s="58">
        <v>18.0</v>
      </c>
      <c r="CG19" s="58">
        <v>338.0</v>
      </c>
      <c r="CH19" s="58">
        <v>264.0</v>
      </c>
      <c r="CI19" s="58">
        <v>145.0</v>
      </c>
      <c r="CJ19" s="58">
        <v>25.0</v>
      </c>
      <c r="CK19" s="58">
        <v>351.0</v>
      </c>
      <c r="CL19" s="58">
        <v>142.0</v>
      </c>
      <c r="CM19" s="58">
        <v>94.0</v>
      </c>
      <c r="CN19" s="58">
        <v>7.0</v>
      </c>
      <c r="CO19" s="58">
        <v>335.0</v>
      </c>
      <c r="CP19" s="58">
        <v>291.0</v>
      </c>
      <c r="CQ19" s="58">
        <v>145.0</v>
      </c>
      <c r="CR19" s="58">
        <v>8.0</v>
      </c>
      <c r="CS19" s="58">
        <v>338.0</v>
      </c>
      <c r="CT19" s="58">
        <v>293.0</v>
      </c>
      <c r="CU19" s="58">
        <v>181.0</v>
      </c>
      <c r="CV19" s="58">
        <v>89.0</v>
      </c>
      <c r="CW19" s="58">
        <v>342.0</v>
      </c>
      <c r="CX19" s="58">
        <v>205.0</v>
      </c>
      <c r="CY19" s="58">
        <v>100.0</v>
      </c>
      <c r="CZ19" s="58">
        <v>58.0</v>
      </c>
      <c r="DA19" s="58">
        <v>327.0</v>
      </c>
      <c r="DB19" s="58">
        <v>212.0</v>
      </c>
      <c r="DC19" s="58">
        <v>102.0</v>
      </c>
      <c r="DD19" s="58">
        <v>56.0</v>
      </c>
      <c r="DE19" s="58">
        <v>146.0</v>
      </c>
      <c r="DF19" s="58">
        <v>35.0</v>
      </c>
      <c r="DG19" s="58">
        <v>362.0</v>
      </c>
      <c r="DH19" s="58">
        <v>18.1</v>
      </c>
      <c r="DI19" s="59"/>
      <c r="DJ19" s="58">
        <v>7.0</v>
      </c>
      <c r="DK19" s="58">
        <v>58.0</v>
      </c>
      <c r="DL19" s="58">
        <v>52.0</v>
      </c>
      <c r="DM19" s="89"/>
      <c r="DN19" s="61">
        <v>343.0</v>
      </c>
      <c r="DO19" s="61">
        <v>141.0</v>
      </c>
      <c r="DP19" s="61">
        <v>37.52</v>
      </c>
      <c r="DQ19" s="61">
        <v>21.37</v>
      </c>
      <c r="DR19" s="61">
        <v>5.18</v>
      </c>
      <c r="DS19" s="61">
        <v>8.0</v>
      </c>
      <c r="DT19" s="61">
        <v>37.0</v>
      </c>
      <c r="DU19" s="61">
        <v>42.4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344.0</v>
      </c>
      <c r="EF19" s="63">
        <v>138.0</v>
      </c>
      <c r="EG19" s="63">
        <v>68.0</v>
      </c>
      <c r="EH19" s="63">
        <v>2.8</v>
      </c>
      <c r="EI19" s="64"/>
      <c r="EJ19" s="63">
        <v>9.0</v>
      </c>
      <c r="EK19" s="63">
        <v>45.0</v>
      </c>
      <c r="EL19" s="63">
        <v>47.0</v>
      </c>
      <c r="EM19" s="63">
        <v>138.0</v>
      </c>
      <c r="EN19" s="63">
        <v>119.0</v>
      </c>
      <c r="EO19" s="63">
        <v>51.0</v>
      </c>
      <c r="EP19" s="64"/>
      <c r="EQ19" s="63">
        <v>9.0</v>
      </c>
      <c r="ER19" s="63">
        <v>45.0</v>
      </c>
      <c r="ES19" s="63">
        <v>48.0</v>
      </c>
      <c r="ET19" s="63">
        <v>344.0</v>
      </c>
      <c r="EU19" s="63">
        <v>237.0</v>
      </c>
      <c r="EV19" s="63">
        <v>138.5</v>
      </c>
      <c r="EW19" s="63">
        <v>-8.7</v>
      </c>
      <c r="EX19" s="63">
        <v>343.0</v>
      </c>
      <c r="EY19" s="63">
        <v>0.0</v>
      </c>
      <c r="EZ19" s="63">
        <v>0.0</v>
      </c>
      <c r="FA19" s="63">
        <v>0.0</v>
      </c>
      <c r="FB19" s="63">
        <v>341.0</v>
      </c>
      <c r="FC19" s="63">
        <v>237.0</v>
      </c>
      <c r="FD19" s="63">
        <v>138.3</v>
      </c>
      <c r="FE19" s="63">
        <v>2.2</v>
      </c>
      <c r="FF19" s="63">
        <v>342.0</v>
      </c>
      <c r="FG19" s="63">
        <v>0.0</v>
      </c>
      <c r="FH19" s="63">
        <v>0.0</v>
      </c>
      <c r="FI19" s="63">
        <v>0.0</v>
      </c>
      <c r="FJ19" s="63">
        <v>342.0</v>
      </c>
      <c r="FK19" s="63">
        <v>219.0</v>
      </c>
      <c r="FL19" s="63">
        <v>127.2</v>
      </c>
      <c r="FM19" s="64"/>
      <c r="FN19" s="63">
        <v>344.0</v>
      </c>
      <c r="FO19" s="63">
        <v>199.0</v>
      </c>
      <c r="FP19" s="63">
        <v>127.9</v>
      </c>
      <c r="FQ19" s="63">
        <v>4.5</v>
      </c>
      <c r="FR19" s="63">
        <v>138.0</v>
      </c>
      <c r="FS19" s="63">
        <v>116.0</v>
      </c>
      <c r="FT19" s="63">
        <v>19.61</v>
      </c>
      <c r="FU19" s="64"/>
      <c r="FV19" s="63">
        <v>138.0</v>
      </c>
      <c r="FW19" s="64"/>
      <c r="FX19" s="64"/>
      <c r="FY19" s="64"/>
      <c r="FZ19" s="89"/>
      <c r="GA19" s="65">
        <v>344.0</v>
      </c>
      <c r="GB19" s="66">
        <v>360.34</v>
      </c>
      <c r="GC19" s="66">
        <v>226.98</v>
      </c>
      <c r="GD19" s="66">
        <v>14.57</v>
      </c>
      <c r="GE19" s="66">
        <v>343.0</v>
      </c>
      <c r="GF19" s="66">
        <v>385.25</v>
      </c>
      <c r="GG19" s="66">
        <v>227.15</v>
      </c>
      <c r="GH19" s="66">
        <v>20.86</v>
      </c>
      <c r="GI19" s="66">
        <v>343.0</v>
      </c>
      <c r="GJ19" s="66">
        <v>217.76</v>
      </c>
      <c r="GK19" s="66">
        <v>-127.48</v>
      </c>
      <c r="GL19" s="66">
        <v>-12.4</v>
      </c>
      <c r="GM19" s="66">
        <v>343.0</v>
      </c>
      <c r="GN19" s="66">
        <v>200.17</v>
      </c>
      <c r="GO19" s="66">
        <v>-127.14</v>
      </c>
      <c r="GP19" s="66">
        <v>-19.77</v>
      </c>
      <c r="GQ19" s="66">
        <v>344.0</v>
      </c>
      <c r="GR19" s="66">
        <v>156.5</v>
      </c>
      <c r="GS19" s="66">
        <v>-100.84</v>
      </c>
      <c r="GT19" s="66">
        <v>0.0</v>
      </c>
      <c r="GU19" s="66">
        <v>343.0</v>
      </c>
      <c r="GV19" s="66">
        <v>169.84</v>
      </c>
      <c r="GW19" s="66">
        <v>100.26</v>
      </c>
      <c r="GX19" s="66">
        <v>-3.52</v>
      </c>
      <c r="GY19" s="89"/>
      <c r="GZ19" s="97" t="s">
        <v>91</v>
      </c>
      <c r="HA19" s="99" t="s">
        <v>108</v>
      </c>
      <c r="HB19" s="98">
        <v>127.0</v>
      </c>
      <c r="HC19" s="98">
        <v>6.35</v>
      </c>
      <c r="HD19" s="98">
        <v>2.54</v>
      </c>
      <c r="HE19" s="99">
        <v>8.0</v>
      </c>
      <c r="HF19" s="99">
        <v>58.0</v>
      </c>
      <c r="HG19" s="99">
        <v>52.0</v>
      </c>
      <c r="HH19" s="99" t="s">
        <v>107</v>
      </c>
      <c r="HI19" s="97" t="s">
        <v>92</v>
      </c>
      <c r="HJ19" s="98">
        <v>214.0</v>
      </c>
      <c r="HK19" s="98">
        <v>10.7</v>
      </c>
      <c r="HL19" s="98">
        <v>4.28</v>
      </c>
      <c r="HM19" s="99">
        <v>5.0</v>
      </c>
      <c r="HN19" s="99">
        <v>53.0</v>
      </c>
      <c r="HO19" s="99">
        <v>53.0</v>
      </c>
      <c r="HP19" s="99" t="s">
        <v>107</v>
      </c>
      <c r="HQ19" s="97" t="s">
        <v>92</v>
      </c>
      <c r="HR19" s="98">
        <v>225.0</v>
      </c>
      <c r="HS19" s="98">
        <v>11.25</v>
      </c>
      <c r="HT19" s="98">
        <v>5.625</v>
      </c>
      <c r="HU19" s="99">
        <v>7.0</v>
      </c>
      <c r="HV19" s="99">
        <v>50.0</v>
      </c>
      <c r="HW19" s="99">
        <v>50.0</v>
      </c>
      <c r="HX19" s="89"/>
      <c r="HY19" s="72">
        <v>136.0</v>
      </c>
      <c r="HZ19" s="72">
        <v>33.0</v>
      </c>
      <c r="IA19" s="72">
        <v>122.0</v>
      </c>
      <c r="IB19" s="72">
        <v>6.1</v>
      </c>
      <c r="IC19" s="73"/>
      <c r="ID19" s="72">
        <v>2.0</v>
      </c>
      <c r="IE19" s="72">
        <v>64.0</v>
      </c>
      <c r="IF19" s="72">
        <v>44.0</v>
      </c>
      <c r="IG19" s="89"/>
      <c r="IH19" s="74">
        <v>138.0</v>
      </c>
      <c r="II19" s="74">
        <v>33.2</v>
      </c>
      <c r="IJ19" s="74">
        <v>209.0</v>
      </c>
      <c r="IK19" s="74">
        <v>11.0</v>
      </c>
      <c r="IL19" s="74">
        <v>11.8</v>
      </c>
      <c r="IM19" s="74">
        <v>6.0</v>
      </c>
      <c r="IN19" s="74">
        <v>50.0</v>
      </c>
      <c r="IO19" s="74">
        <v>48.0</v>
      </c>
      <c r="IP19" s="74">
        <v>138.0</v>
      </c>
      <c r="IQ19" s="74">
        <v>33.7</v>
      </c>
      <c r="IR19" s="74">
        <v>120.0</v>
      </c>
      <c r="IS19" s="74">
        <v>6.2</v>
      </c>
      <c r="IT19" s="74">
        <v>6.8</v>
      </c>
      <c r="IU19" s="74">
        <v>12.0</v>
      </c>
      <c r="IV19" s="74">
        <v>54.0</v>
      </c>
      <c r="IW19" s="74">
        <v>52.0</v>
      </c>
      <c r="IX19" s="89"/>
      <c r="IY19" s="76">
        <v>140.65</v>
      </c>
      <c r="IZ19" s="76">
        <v>35.16</v>
      </c>
      <c r="JA19" s="76">
        <v>315.66</v>
      </c>
      <c r="JB19" s="76">
        <v>15.78</v>
      </c>
      <c r="JC19" s="76">
        <v>6.36</v>
      </c>
      <c r="JD19" s="76">
        <v>3.0</v>
      </c>
      <c r="JE19" s="76">
        <v>58.5</v>
      </c>
      <c r="JF19" s="76">
        <v>46.47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32.5</v>
      </c>
      <c r="JR19" s="78">
        <v>0.0</v>
      </c>
      <c r="JS19" s="78">
        <v>0.0</v>
      </c>
      <c r="JT19" s="78">
        <v>0.0</v>
      </c>
      <c r="JU19" s="78">
        <v>2.0</v>
      </c>
      <c r="JV19" s="78">
        <v>37.0</v>
      </c>
      <c r="JW19" s="78">
        <v>37.0</v>
      </c>
      <c r="JX19" s="78">
        <v>137.0</v>
      </c>
      <c r="JY19" s="78">
        <v>34.0</v>
      </c>
      <c r="JZ19" s="78">
        <v>154.0</v>
      </c>
      <c r="KA19" s="78">
        <v>8.4</v>
      </c>
      <c r="KB19" s="78">
        <v>3.2</v>
      </c>
      <c r="KC19" s="78">
        <v>2.0</v>
      </c>
      <c r="KD19" s="78">
        <v>43.0</v>
      </c>
      <c r="KE19" s="78">
        <v>42.0</v>
      </c>
      <c r="KF19" s="89"/>
      <c r="KG19" s="79">
        <v>136.0</v>
      </c>
      <c r="KH19" s="79">
        <v>33.0</v>
      </c>
      <c r="KI19" s="79">
        <v>99.0</v>
      </c>
      <c r="KJ19" s="79">
        <v>5.3</v>
      </c>
      <c r="KK19" s="80"/>
      <c r="KL19" s="79">
        <v>1.0</v>
      </c>
      <c r="KM19" s="79">
        <v>40.0</v>
      </c>
      <c r="KN19" s="79">
        <v>40.0</v>
      </c>
      <c r="KO19" s="79">
        <v>136.0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40.0</v>
      </c>
      <c r="KV19" s="79">
        <v>38.0</v>
      </c>
      <c r="KW19" s="89"/>
      <c r="KX19" s="81">
        <v>129.0</v>
      </c>
      <c r="KY19" s="81">
        <v>32.0</v>
      </c>
      <c r="KZ19" s="81">
        <v>220.0</v>
      </c>
      <c r="LA19" s="81">
        <v>10.8</v>
      </c>
      <c r="LB19" s="81">
        <v>3.0</v>
      </c>
      <c r="LC19" s="81">
        <v>3.0</v>
      </c>
      <c r="LD19" s="81">
        <v>46.0</v>
      </c>
      <c r="LE19" s="81">
        <v>46.0</v>
      </c>
      <c r="LF19" s="81">
        <v>129.0</v>
      </c>
      <c r="LG19" s="81">
        <v>33.0</v>
      </c>
      <c r="LH19" s="81">
        <v>312.0</v>
      </c>
      <c r="LI19" s="81">
        <v>15.3</v>
      </c>
      <c r="LJ19" s="81">
        <v>5.0</v>
      </c>
      <c r="LK19" s="81">
        <v>5.0</v>
      </c>
      <c r="LL19" s="81">
        <v>46.0</v>
      </c>
      <c r="LM19" s="81">
        <v>46.0</v>
      </c>
      <c r="LN19" s="89"/>
      <c r="LO19" s="82">
        <v>343.0</v>
      </c>
      <c r="LP19" s="82">
        <v>238.0</v>
      </c>
      <c r="LQ19" s="82">
        <v>123.0</v>
      </c>
      <c r="LR19" s="82">
        <v>72.0</v>
      </c>
      <c r="LS19" s="82">
        <v>335.0</v>
      </c>
      <c r="LT19" s="83">
        <v>57.0</v>
      </c>
      <c r="LU19" s="83">
        <v>11.1</v>
      </c>
      <c r="LV19" s="83">
        <v>140.0</v>
      </c>
      <c r="LW19" s="83">
        <v>111.0</v>
      </c>
      <c r="LX19" s="83">
        <v>50.0</v>
      </c>
      <c r="LY19" s="83">
        <v>46.0</v>
      </c>
      <c r="LZ19" s="83">
        <v>10.0</v>
      </c>
      <c r="MA19" s="83">
        <v>66.0</v>
      </c>
      <c r="MB19" s="83">
        <v>14.9</v>
      </c>
      <c r="MC19" s="83">
        <v>138.0</v>
      </c>
      <c r="MD19" s="83">
        <v>127.0</v>
      </c>
      <c r="ME19" s="83">
        <v>53.0</v>
      </c>
      <c r="MF19" s="83">
        <v>47.0</v>
      </c>
      <c r="MG19" s="83">
        <v>8.0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3">
        <v>44.0</v>
      </c>
      <c r="MM19" s="83">
        <v>40.0</v>
      </c>
      <c r="MN19" s="83">
        <v>5.0</v>
      </c>
      <c r="MO19" s="86"/>
      <c r="MP19" s="87"/>
      <c r="MQ19" s="87"/>
      <c r="MR19" s="87"/>
      <c r="MS19" s="87"/>
      <c r="MT19" s="83">
        <v>10.7</v>
      </c>
      <c r="MU19" s="83">
        <v>4.0</v>
      </c>
      <c r="MV19" s="83">
        <v>184.0</v>
      </c>
      <c r="MW19" s="83">
        <v>36.0</v>
      </c>
      <c r="MX19" s="83">
        <v>30.0</v>
      </c>
      <c r="MY19" s="88" t="s">
        <v>96</v>
      </c>
      <c r="MZ19" s="83">
        <v>5.0</v>
      </c>
      <c r="NA19" s="87"/>
      <c r="NB19" s="83">
        <v>18.5</v>
      </c>
      <c r="NC19" s="83">
        <v>6.3</v>
      </c>
      <c r="ND19" s="83">
        <v>330.0</v>
      </c>
      <c r="NE19" s="83">
        <v>35.0</v>
      </c>
      <c r="NF19" s="83">
        <v>40.0</v>
      </c>
      <c r="NG19" s="83">
        <v>40.0</v>
      </c>
      <c r="NH19" s="83">
        <v>6.0</v>
      </c>
      <c r="NI19" s="88"/>
      <c r="NJ19" s="88" t="s">
        <v>95</v>
      </c>
      <c r="NK19" s="88" t="s">
        <v>95</v>
      </c>
      <c r="NL19" s="88" t="s">
        <v>95</v>
      </c>
      <c r="NM19" s="88" t="s">
        <v>95</v>
      </c>
      <c r="NN19" s="83">
        <v>48.0</v>
      </c>
      <c r="NO19" s="83">
        <v>46.0</v>
      </c>
      <c r="NP19" s="83">
        <v>4.0</v>
      </c>
    </row>
    <row r="20" ht="14.25" customHeight="1">
      <c r="A20" s="49">
        <v>0.291666666666667</v>
      </c>
      <c r="B20" s="50"/>
      <c r="C20" s="51">
        <v>50.31</v>
      </c>
      <c r="D20" s="55">
        <v>340.0</v>
      </c>
      <c r="E20" s="53">
        <v>135.0</v>
      </c>
      <c r="F20" s="53">
        <v>129.0</v>
      </c>
      <c r="G20" s="53">
        <v>27.9</v>
      </c>
      <c r="H20" s="54"/>
      <c r="I20" s="53">
        <v>6.0</v>
      </c>
      <c r="J20" s="53">
        <v>48.0</v>
      </c>
      <c r="K20" s="53">
        <v>48.0</v>
      </c>
      <c r="L20" s="53">
        <v>140.0</v>
      </c>
      <c r="M20" s="53">
        <v>134.0</v>
      </c>
      <c r="N20" s="53">
        <v>33.2</v>
      </c>
      <c r="O20" s="54"/>
      <c r="P20" s="53">
        <v>6.0</v>
      </c>
      <c r="Q20" s="53">
        <v>56.0</v>
      </c>
      <c r="R20" s="53">
        <v>50.0</v>
      </c>
      <c r="S20" s="53">
        <v>346.1</v>
      </c>
      <c r="T20" s="53">
        <v>215.1</v>
      </c>
      <c r="U20" s="53">
        <v>127.8</v>
      </c>
      <c r="V20" s="54"/>
      <c r="W20" s="53">
        <v>379.6</v>
      </c>
      <c r="X20" s="53">
        <v>172.5</v>
      </c>
      <c r="Y20" s="53">
        <v>100.9</v>
      </c>
      <c r="Z20" s="54"/>
      <c r="AA20" s="53">
        <v>346.6</v>
      </c>
      <c r="AB20" s="53">
        <v>364.8</v>
      </c>
      <c r="AC20" s="53">
        <v>245.8</v>
      </c>
      <c r="AD20" s="54"/>
      <c r="AE20" s="53">
        <v>345.8</v>
      </c>
      <c r="AF20" s="53">
        <v>407.9</v>
      </c>
      <c r="AG20" s="53">
        <v>222.6</v>
      </c>
      <c r="AH20" s="54"/>
      <c r="AI20" s="53">
        <v>352.2</v>
      </c>
      <c r="AJ20" s="53">
        <v>358.5</v>
      </c>
      <c r="AK20" s="53">
        <v>231.5</v>
      </c>
      <c r="AL20" s="54"/>
      <c r="AM20" s="53">
        <v>344.8</v>
      </c>
      <c r="AN20" s="53">
        <v>380.8</v>
      </c>
      <c r="AO20" s="53">
        <v>217.7</v>
      </c>
      <c r="AP20" s="54"/>
      <c r="AQ20" s="54">
        <f t="shared" ref="AQ20:AS20" si="14">E20</f>
        <v>135</v>
      </c>
      <c r="AR20" s="54">
        <f t="shared" si="14"/>
        <v>129</v>
      </c>
      <c r="AS20" s="56">
        <f t="shared" si="14"/>
        <v>27.9</v>
      </c>
      <c r="AT20" s="54"/>
      <c r="AU20" s="54">
        <f t="shared" ref="AU20:AW20" si="15">L20</f>
        <v>140</v>
      </c>
      <c r="AV20" s="54">
        <f t="shared" si="15"/>
        <v>134</v>
      </c>
      <c r="AW20" s="54">
        <f t="shared" si="15"/>
        <v>33.2</v>
      </c>
      <c r="AX20" s="54"/>
      <c r="AY20" s="54">
        <f t="shared" si="5"/>
        <v>135</v>
      </c>
      <c r="AZ20" s="54"/>
      <c r="BA20" s="54"/>
      <c r="BB20" s="54"/>
      <c r="BC20" s="89"/>
      <c r="BD20" s="54"/>
      <c r="BE20" s="53">
        <v>32.0</v>
      </c>
      <c r="BF20" s="53">
        <v>398.0</v>
      </c>
      <c r="BG20" s="127">
        <v>6.6</v>
      </c>
      <c r="BH20" s="54"/>
      <c r="BI20" s="53">
        <v>22.0</v>
      </c>
      <c r="BJ20" s="53">
        <v>83.0</v>
      </c>
      <c r="BK20" s="53">
        <v>53.0</v>
      </c>
      <c r="BL20" s="89"/>
      <c r="BM20" s="58">
        <v>345.0</v>
      </c>
      <c r="BN20" s="58">
        <v>146.0</v>
      </c>
      <c r="BO20" s="58">
        <v>149.0</v>
      </c>
      <c r="BP20" s="58">
        <v>7.5</v>
      </c>
      <c r="BQ20" s="59"/>
      <c r="BR20" s="58">
        <v>6.0</v>
      </c>
      <c r="BS20" s="58">
        <v>56.0</v>
      </c>
      <c r="BT20" s="58">
        <v>54.0</v>
      </c>
      <c r="BU20" s="58">
        <v>345.0</v>
      </c>
      <c r="BV20" s="58">
        <v>348.0</v>
      </c>
      <c r="BW20" s="58">
        <v>205.0</v>
      </c>
      <c r="BX20" s="58">
        <v>37.0</v>
      </c>
      <c r="BY20" s="58">
        <v>338.0</v>
      </c>
      <c r="BZ20" s="58">
        <v>364.0</v>
      </c>
      <c r="CA20" s="58">
        <v>204.0</v>
      </c>
      <c r="CB20" s="58">
        <v>34.0</v>
      </c>
      <c r="CC20" s="58">
        <v>345.0</v>
      </c>
      <c r="CD20" s="58">
        <v>248.0</v>
      </c>
      <c r="CE20" s="58">
        <v>142.0</v>
      </c>
      <c r="CF20" s="58">
        <v>10.0</v>
      </c>
      <c r="CG20" s="58">
        <v>338.0</v>
      </c>
      <c r="CH20" s="58">
        <v>253.0</v>
      </c>
      <c r="CI20" s="58">
        <v>142.0</v>
      </c>
      <c r="CJ20" s="58">
        <v>8.0</v>
      </c>
      <c r="CK20" s="58">
        <v>351.0</v>
      </c>
      <c r="CL20" s="58">
        <v>145.0</v>
      </c>
      <c r="CM20" s="58">
        <v>97.0</v>
      </c>
      <c r="CN20" s="58">
        <v>9.0</v>
      </c>
      <c r="CO20" s="58">
        <v>335.0</v>
      </c>
      <c r="CP20" s="58">
        <v>299.0</v>
      </c>
      <c r="CQ20" s="58">
        <v>148.0</v>
      </c>
      <c r="CR20" s="58">
        <v>6.0</v>
      </c>
      <c r="CS20" s="58">
        <v>339.0</v>
      </c>
      <c r="CT20" s="58">
        <v>292.0</v>
      </c>
      <c r="CU20" s="58">
        <v>182.0</v>
      </c>
      <c r="CV20" s="58">
        <v>85.0</v>
      </c>
      <c r="CW20" s="58">
        <v>340.0</v>
      </c>
      <c r="CX20" s="58">
        <v>197.0</v>
      </c>
      <c r="CY20" s="58">
        <v>95.0</v>
      </c>
      <c r="CZ20" s="58">
        <v>57.0</v>
      </c>
      <c r="DA20" s="58">
        <v>327.0</v>
      </c>
      <c r="DB20" s="58">
        <v>202.0</v>
      </c>
      <c r="DC20" s="58">
        <v>96.0</v>
      </c>
      <c r="DD20" s="58">
        <v>56.0</v>
      </c>
      <c r="DE20" s="58">
        <v>146.0</v>
      </c>
      <c r="DF20" s="58">
        <v>35.0</v>
      </c>
      <c r="DG20" s="58">
        <v>149.0</v>
      </c>
      <c r="DH20" s="58">
        <v>7.5</v>
      </c>
      <c r="DI20" s="59"/>
      <c r="DJ20" s="58">
        <v>7.0</v>
      </c>
      <c r="DK20" s="58">
        <v>52.0</v>
      </c>
      <c r="DL20" s="58">
        <v>52.0</v>
      </c>
      <c r="DM20" s="89"/>
      <c r="DN20" s="61">
        <v>343.0</v>
      </c>
      <c r="DO20" s="61">
        <v>141.0</v>
      </c>
      <c r="DP20" s="61">
        <v>41.56</v>
      </c>
      <c r="DQ20" s="61">
        <v>23.73</v>
      </c>
      <c r="DR20" s="61">
        <v>5.31</v>
      </c>
      <c r="DS20" s="61">
        <v>8.0</v>
      </c>
      <c r="DT20" s="61">
        <v>37.0</v>
      </c>
      <c r="DU20" s="61">
        <v>41.7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344.0</v>
      </c>
      <c r="EF20" s="63">
        <v>138.0</v>
      </c>
      <c r="EG20" s="63">
        <v>88.0</v>
      </c>
      <c r="EH20" s="63">
        <v>3.6</v>
      </c>
      <c r="EI20" s="64"/>
      <c r="EJ20" s="63">
        <v>9.0</v>
      </c>
      <c r="EK20" s="63">
        <v>45.0</v>
      </c>
      <c r="EL20" s="63">
        <v>47.0</v>
      </c>
      <c r="EM20" s="63">
        <v>138.0</v>
      </c>
      <c r="EN20" s="63">
        <v>112.0</v>
      </c>
      <c r="EO20" s="63">
        <v>4.5</v>
      </c>
      <c r="EP20" s="64"/>
      <c r="EQ20" s="63">
        <v>9.0</v>
      </c>
      <c r="ER20" s="63">
        <v>45.0</v>
      </c>
      <c r="ES20" s="63">
        <v>47.0</v>
      </c>
      <c r="ET20" s="63">
        <v>344.0</v>
      </c>
      <c r="EU20" s="63">
        <v>237.0</v>
      </c>
      <c r="EV20" s="63">
        <v>138.6</v>
      </c>
      <c r="EW20" s="63">
        <v>-5.7</v>
      </c>
      <c r="EX20" s="63">
        <v>343.0</v>
      </c>
      <c r="EY20" s="63">
        <v>0.0</v>
      </c>
      <c r="EZ20" s="63">
        <v>0.0</v>
      </c>
      <c r="FA20" s="63">
        <v>0.0</v>
      </c>
      <c r="FB20" s="63">
        <v>341.0</v>
      </c>
      <c r="FC20" s="63">
        <v>237.0</v>
      </c>
      <c r="FD20" s="63">
        <v>138.0</v>
      </c>
      <c r="FE20" s="63">
        <v>-8.6</v>
      </c>
      <c r="FF20" s="63">
        <v>341.0</v>
      </c>
      <c r="FG20" s="63">
        <v>0.0</v>
      </c>
      <c r="FH20" s="63">
        <v>0.0</v>
      </c>
      <c r="FI20" s="63">
        <v>0.0</v>
      </c>
      <c r="FJ20" s="63">
        <v>341.0</v>
      </c>
      <c r="FK20" s="63">
        <v>222.0</v>
      </c>
      <c r="FL20" s="63">
        <v>129.6</v>
      </c>
      <c r="FM20" s="64"/>
      <c r="FN20" s="63">
        <v>344.0</v>
      </c>
      <c r="FO20" s="63">
        <v>203.0</v>
      </c>
      <c r="FP20" s="63">
        <v>130.3</v>
      </c>
      <c r="FQ20" s="63">
        <v>5.3</v>
      </c>
      <c r="FR20" s="63">
        <v>138.0</v>
      </c>
      <c r="FS20" s="63">
        <v>98.0</v>
      </c>
      <c r="FT20" s="63">
        <v>15.91</v>
      </c>
      <c r="FU20" s="64"/>
      <c r="FV20" s="63">
        <v>138.0</v>
      </c>
      <c r="FW20" s="64"/>
      <c r="FX20" s="64"/>
      <c r="FY20" s="64"/>
      <c r="FZ20" s="89"/>
      <c r="GA20" s="93">
        <v>343.0</v>
      </c>
      <c r="GB20" s="94">
        <v>362.1</v>
      </c>
      <c r="GC20" s="94">
        <v>228.32</v>
      </c>
      <c r="GD20" s="94">
        <v>15.91</v>
      </c>
      <c r="GE20" s="94">
        <v>343.0</v>
      </c>
      <c r="GF20" s="94">
        <v>383.2</v>
      </c>
      <c r="GG20" s="94">
        <v>227.32</v>
      </c>
      <c r="GH20" s="94">
        <v>20.44</v>
      </c>
      <c r="GI20" s="94">
        <v>343.0</v>
      </c>
      <c r="GJ20" s="94">
        <v>221.42</v>
      </c>
      <c r="GK20" s="94">
        <v>-129.32</v>
      </c>
      <c r="GL20" s="94">
        <v>-11.22</v>
      </c>
      <c r="GM20" s="94">
        <v>343.0</v>
      </c>
      <c r="GN20" s="94">
        <v>203.69</v>
      </c>
      <c r="GO20" s="94">
        <v>-129.07</v>
      </c>
      <c r="GP20" s="94">
        <v>-17.4</v>
      </c>
      <c r="GQ20" s="94">
        <v>344.0</v>
      </c>
      <c r="GR20" s="94">
        <v>156.36</v>
      </c>
      <c r="GS20" s="94">
        <v>-100.09</v>
      </c>
      <c r="GT20" s="94">
        <v>0.0</v>
      </c>
      <c r="GU20" s="94">
        <v>343.0</v>
      </c>
      <c r="GV20" s="94">
        <v>167.93</v>
      </c>
      <c r="GW20" s="94">
        <v>-98.25</v>
      </c>
      <c r="GX20" s="94">
        <v>-2.76</v>
      </c>
      <c r="GY20" s="89"/>
      <c r="GZ20" s="97" t="s">
        <v>91</v>
      </c>
      <c r="HA20" s="99" t="s">
        <v>108</v>
      </c>
      <c r="HB20" s="98">
        <v>132.0</v>
      </c>
      <c r="HC20" s="98">
        <v>6.6</v>
      </c>
      <c r="HD20" s="98">
        <v>2.64</v>
      </c>
      <c r="HE20" s="99">
        <v>8.0</v>
      </c>
      <c r="HF20" s="99">
        <v>58.0</v>
      </c>
      <c r="HG20" s="99">
        <v>52.0</v>
      </c>
      <c r="HH20" s="99" t="s">
        <v>107</v>
      </c>
      <c r="HI20" s="97" t="s">
        <v>92</v>
      </c>
      <c r="HJ20" s="98">
        <v>222.0</v>
      </c>
      <c r="HK20" s="98">
        <v>11.1</v>
      </c>
      <c r="HL20" s="98">
        <v>4.44</v>
      </c>
      <c r="HM20" s="99">
        <v>5.0</v>
      </c>
      <c r="HN20" s="99">
        <v>54.0</v>
      </c>
      <c r="HO20" s="99">
        <v>54.0</v>
      </c>
      <c r="HP20" s="99" t="s">
        <v>107</v>
      </c>
      <c r="HQ20" s="97" t="s">
        <v>92</v>
      </c>
      <c r="HR20" s="98">
        <v>311.0</v>
      </c>
      <c r="HS20" s="98">
        <v>15.55</v>
      </c>
      <c r="HT20" s="98">
        <v>7.775</v>
      </c>
      <c r="HU20" s="99">
        <v>7.0</v>
      </c>
      <c r="HV20" s="99">
        <v>50.0</v>
      </c>
      <c r="HW20" s="99">
        <v>50.0</v>
      </c>
      <c r="HX20" s="89"/>
      <c r="HY20" s="72">
        <v>135.0</v>
      </c>
      <c r="HZ20" s="72">
        <v>33.0</v>
      </c>
      <c r="IA20" s="72">
        <v>130.0</v>
      </c>
      <c r="IB20" s="72">
        <v>6.5</v>
      </c>
      <c r="IC20" s="73"/>
      <c r="ID20" s="72">
        <v>2.0</v>
      </c>
      <c r="IE20" s="72">
        <v>64.0</v>
      </c>
      <c r="IF20" s="72">
        <v>44.0</v>
      </c>
      <c r="IG20" s="89"/>
      <c r="IH20" s="74">
        <v>136.0</v>
      </c>
      <c r="II20" s="74">
        <v>32.9</v>
      </c>
      <c r="IJ20" s="74">
        <v>231.0</v>
      </c>
      <c r="IK20" s="74">
        <v>12.0</v>
      </c>
      <c r="IL20" s="74">
        <v>12.9</v>
      </c>
      <c r="IM20" s="74">
        <v>6.0</v>
      </c>
      <c r="IN20" s="74">
        <v>50.0</v>
      </c>
      <c r="IO20" s="74">
        <v>48.0</v>
      </c>
      <c r="IP20" s="74">
        <v>136.0</v>
      </c>
      <c r="IQ20" s="74">
        <v>33.2</v>
      </c>
      <c r="IR20" s="74">
        <v>129.0</v>
      </c>
      <c r="IS20" s="74">
        <v>6.6</v>
      </c>
      <c r="IT20" s="74">
        <v>7.3</v>
      </c>
      <c r="IU20" s="74">
        <v>12.0</v>
      </c>
      <c r="IV20" s="74">
        <v>54.0</v>
      </c>
      <c r="IW20" s="74">
        <v>52.0</v>
      </c>
      <c r="IX20" s="89"/>
      <c r="IY20" s="76">
        <v>140.46</v>
      </c>
      <c r="IZ20" s="76">
        <v>35.16</v>
      </c>
      <c r="JA20" s="76">
        <v>309.78</v>
      </c>
      <c r="JB20" s="76">
        <v>15.5</v>
      </c>
      <c r="JC20" s="76">
        <v>6.48</v>
      </c>
      <c r="JD20" s="76">
        <v>3.0</v>
      </c>
      <c r="JE20" s="76">
        <v>58.7</v>
      </c>
      <c r="JF20" s="76">
        <v>46.47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138.0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37.0</v>
      </c>
      <c r="JW20" s="78">
        <v>37.0</v>
      </c>
      <c r="JX20" s="78">
        <v>138.0</v>
      </c>
      <c r="JY20" s="78">
        <v>34.4</v>
      </c>
      <c r="JZ20" s="78">
        <v>174.0</v>
      </c>
      <c r="KA20" s="78">
        <v>9.4</v>
      </c>
      <c r="KB20" s="78">
        <v>3.2</v>
      </c>
      <c r="KC20" s="78">
        <v>2.0</v>
      </c>
      <c r="KD20" s="78">
        <v>43.0</v>
      </c>
      <c r="KE20" s="78">
        <v>42.0</v>
      </c>
      <c r="KF20" s="89"/>
      <c r="KG20" s="79">
        <v>138.0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40.0</v>
      </c>
      <c r="KN20" s="79">
        <v>40.0</v>
      </c>
      <c r="KO20" s="79">
        <v>138.0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40.0</v>
      </c>
      <c r="KV20" s="79">
        <v>38.0</v>
      </c>
      <c r="KW20" s="89"/>
      <c r="KX20" s="81">
        <v>129.0</v>
      </c>
      <c r="KY20" s="81">
        <v>32.0</v>
      </c>
      <c r="KZ20" s="81">
        <v>277.0</v>
      </c>
      <c r="LA20" s="81">
        <v>13.6</v>
      </c>
      <c r="LB20" s="81">
        <v>3.0</v>
      </c>
      <c r="LC20" s="81">
        <v>3.0</v>
      </c>
      <c r="LD20" s="81">
        <v>46.0</v>
      </c>
      <c r="LE20" s="81">
        <v>46.0</v>
      </c>
      <c r="LF20" s="81">
        <v>129.0</v>
      </c>
      <c r="LG20" s="81">
        <v>33.0</v>
      </c>
      <c r="LH20" s="81">
        <v>298.0</v>
      </c>
      <c r="LI20" s="81">
        <v>14.6</v>
      </c>
      <c r="LJ20" s="81">
        <v>5.0</v>
      </c>
      <c r="LK20" s="81">
        <v>5.0</v>
      </c>
      <c r="LL20" s="81">
        <v>46.0</v>
      </c>
      <c r="LM20" s="81">
        <v>46.0</v>
      </c>
      <c r="LN20" s="89"/>
      <c r="LO20" s="82">
        <v>342.0</v>
      </c>
      <c r="LP20" s="82">
        <v>255.0</v>
      </c>
      <c r="LQ20" s="82">
        <v>126.0</v>
      </c>
      <c r="LR20" s="82">
        <v>72.0</v>
      </c>
      <c r="LS20" s="82">
        <v>336.0</v>
      </c>
      <c r="LT20" s="83">
        <v>57.0</v>
      </c>
      <c r="LU20" s="83">
        <v>10.9</v>
      </c>
      <c r="LV20" s="83">
        <v>140.0</v>
      </c>
      <c r="LW20" s="83">
        <v>115.0</v>
      </c>
      <c r="LX20" s="83">
        <v>50.0</v>
      </c>
      <c r="LY20" s="83">
        <v>46.0</v>
      </c>
      <c r="LZ20" s="83">
        <v>10.0</v>
      </c>
      <c r="MA20" s="83">
        <v>69.0</v>
      </c>
      <c r="MB20" s="83">
        <v>12.5</v>
      </c>
      <c r="MC20" s="83">
        <v>138.0</v>
      </c>
      <c r="MD20" s="83">
        <v>140.0</v>
      </c>
      <c r="ME20" s="83">
        <v>54.0</v>
      </c>
      <c r="MF20" s="83">
        <v>46.0</v>
      </c>
      <c r="MG20" s="83">
        <v>8.0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3">
        <v>44.0</v>
      </c>
      <c r="MM20" s="83">
        <v>40.0</v>
      </c>
      <c r="MN20" s="83">
        <v>5.0</v>
      </c>
      <c r="MO20" s="86"/>
      <c r="MP20" s="87"/>
      <c r="MQ20" s="87"/>
      <c r="MR20" s="87"/>
      <c r="MS20" s="87"/>
      <c r="MT20" s="83">
        <v>14.3</v>
      </c>
      <c r="MU20" s="83">
        <v>5.0</v>
      </c>
      <c r="MV20" s="83">
        <v>250.0</v>
      </c>
      <c r="MW20" s="83">
        <v>36.0</v>
      </c>
      <c r="MX20" s="83">
        <v>30.0</v>
      </c>
      <c r="MY20" s="88" t="s">
        <v>96</v>
      </c>
      <c r="MZ20" s="83">
        <v>5.0</v>
      </c>
      <c r="NA20" s="87"/>
      <c r="NB20" s="83">
        <v>16.0</v>
      </c>
      <c r="NC20" s="83">
        <v>5.2</v>
      </c>
      <c r="ND20" s="83">
        <v>280.0</v>
      </c>
      <c r="NE20" s="83">
        <v>35.0</v>
      </c>
      <c r="NF20" s="83">
        <v>40.0</v>
      </c>
      <c r="NG20" s="83">
        <v>40.0</v>
      </c>
      <c r="NH20" s="83">
        <v>6.0</v>
      </c>
      <c r="NI20" s="88"/>
      <c r="NJ20" s="88" t="s">
        <v>95</v>
      </c>
      <c r="NK20" s="88" t="s">
        <v>95</v>
      </c>
      <c r="NL20" s="88" t="s">
        <v>95</v>
      </c>
      <c r="NM20" s="88" t="s">
        <v>95</v>
      </c>
      <c r="NN20" s="83">
        <v>48.0</v>
      </c>
      <c r="NO20" s="83">
        <v>46.0</v>
      </c>
      <c r="NP20" s="83">
        <v>4.0</v>
      </c>
    </row>
    <row r="21" ht="14.25" customHeight="1">
      <c r="A21" s="49">
        <v>0.333333333333334</v>
      </c>
      <c r="B21" s="50"/>
      <c r="C21" s="51">
        <v>50.11</v>
      </c>
      <c r="D21" s="55">
        <v>340.0</v>
      </c>
      <c r="E21" s="53">
        <v>135.0</v>
      </c>
      <c r="F21" s="53">
        <v>56.0</v>
      </c>
      <c r="G21" s="53">
        <v>12.1</v>
      </c>
      <c r="H21" s="54"/>
      <c r="I21" s="53">
        <v>6.0</v>
      </c>
      <c r="J21" s="53">
        <v>48.0</v>
      </c>
      <c r="K21" s="53">
        <v>48.0</v>
      </c>
      <c r="L21" s="53">
        <v>140.0</v>
      </c>
      <c r="M21" s="53">
        <v>130.0</v>
      </c>
      <c r="N21" s="53">
        <v>32.2</v>
      </c>
      <c r="O21" s="54"/>
      <c r="P21" s="53">
        <v>6.0</v>
      </c>
      <c r="Q21" s="53">
        <v>56.0</v>
      </c>
      <c r="R21" s="53">
        <v>50.0</v>
      </c>
      <c r="S21" s="53">
        <v>344.3</v>
      </c>
      <c r="T21" s="53">
        <v>225.7</v>
      </c>
      <c r="U21" s="53">
        <v>135.6</v>
      </c>
      <c r="V21" s="54"/>
      <c r="W21" s="53">
        <v>377.9</v>
      </c>
      <c r="X21" s="53">
        <v>176.3</v>
      </c>
      <c r="Y21" s="53">
        <v>108.7</v>
      </c>
      <c r="Z21" s="54"/>
      <c r="AA21" s="53">
        <v>344.4</v>
      </c>
      <c r="AB21" s="53">
        <v>365.2</v>
      </c>
      <c r="AC21" s="53">
        <v>239.5</v>
      </c>
      <c r="AD21" s="54"/>
      <c r="AE21" s="53">
        <v>343.6</v>
      </c>
      <c r="AF21" s="53">
        <v>407.6</v>
      </c>
      <c r="AG21" s="53">
        <v>220.7</v>
      </c>
      <c r="AH21" s="54"/>
      <c r="AI21" s="53">
        <v>350.1</v>
      </c>
      <c r="AJ21" s="53">
        <v>357.2</v>
      </c>
      <c r="AK21" s="53">
        <v>227.1</v>
      </c>
      <c r="AL21" s="54"/>
      <c r="AM21" s="53">
        <v>342.9</v>
      </c>
      <c r="AN21" s="53">
        <v>379.6</v>
      </c>
      <c r="AO21" s="53">
        <v>214.7</v>
      </c>
      <c r="AP21" s="54"/>
      <c r="AQ21" s="54">
        <f t="shared" ref="AQ21:AS21" si="16">E21</f>
        <v>135</v>
      </c>
      <c r="AR21" s="54">
        <f t="shared" si="16"/>
        <v>56</v>
      </c>
      <c r="AS21" s="56">
        <f t="shared" si="16"/>
        <v>12.1</v>
      </c>
      <c r="AT21" s="54"/>
      <c r="AU21" s="54">
        <f t="shared" ref="AU21:AW21" si="17">L21</f>
        <v>140</v>
      </c>
      <c r="AV21" s="54">
        <f t="shared" si="17"/>
        <v>130</v>
      </c>
      <c r="AW21" s="54">
        <f t="shared" si="17"/>
        <v>32.2</v>
      </c>
      <c r="AX21" s="54"/>
      <c r="AY21" s="54">
        <f t="shared" si="5"/>
        <v>135</v>
      </c>
      <c r="AZ21" s="54"/>
      <c r="BA21" s="54"/>
      <c r="BB21" s="54"/>
      <c r="BC21" s="89"/>
      <c r="BD21" s="54"/>
      <c r="BE21" s="53">
        <v>32.0</v>
      </c>
      <c r="BF21" s="53">
        <v>374.0</v>
      </c>
      <c r="BG21" s="127">
        <v>6.2</v>
      </c>
      <c r="BH21" s="54"/>
      <c r="BI21" s="53">
        <v>22.0</v>
      </c>
      <c r="BJ21" s="53">
        <v>83.0</v>
      </c>
      <c r="BK21" s="53">
        <v>53.0</v>
      </c>
      <c r="BL21" s="89"/>
      <c r="BM21" s="58">
        <v>345.0</v>
      </c>
      <c r="BN21" s="58">
        <v>146.0</v>
      </c>
      <c r="BO21" s="58">
        <v>214.0</v>
      </c>
      <c r="BP21" s="58">
        <v>10.7</v>
      </c>
      <c r="BQ21" s="59"/>
      <c r="BR21" s="58">
        <v>6.0</v>
      </c>
      <c r="BS21" s="58">
        <v>56.0</v>
      </c>
      <c r="BT21" s="58">
        <v>56.0</v>
      </c>
      <c r="BU21" s="58">
        <v>345.0</v>
      </c>
      <c r="BV21" s="58">
        <v>353.0</v>
      </c>
      <c r="BW21" s="58">
        <v>204.0</v>
      </c>
      <c r="BX21" s="58">
        <v>31.0</v>
      </c>
      <c r="BY21" s="58">
        <v>338.0</v>
      </c>
      <c r="BZ21" s="58">
        <v>369.0</v>
      </c>
      <c r="CA21" s="58">
        <v>205.0</v>
      </c>
      <c r="CB21" s="58">
        <v>28.0</v>
      </c>
      <c r="CC21" s="58">
        <v>345.0</v>
      </c>
      <c r="CD21" s="58">
        <v>262.0</v>
      </c>
      <c r="CE21" s="58">
        <v>150.0</v>
      </c>
      <c r="CF21" s="58">
        <v>4.0</v>
      </c>
      <c r="CG21" s="58">
        <v>338.0</v>
      </c>
      <c r="CH21" s="58">
        <v>268.0</v>
      </c>
      <c r="CI21" s="58">
        <v>149.0</v>
      </c>
      <c r="CJ21" s="58">
        <v>7.0</v>
      </c>
      <c r="CK21" s="58">
        <v>351.0</v>
      </c>
      <c r="CL21" s="58">
        <v>154.0</v>
      </c>
      <c r="CM21" s="58">
        <v>103.0</v>
      </c>
      <c r="CN21" s="58">
        <v>2.0</v>
      </c>
      <c r="CO21" s="58">
        <v>335.0</v>
      </c>
      <c r="CP21" s="58">
        <v>315.0</v>
      </c>
      <c r="CQ21" s="58">
        <v>156.0</v>
      </c>
      <c r="CR21" s="58">
        <v>2.0</v>
      </c>
      <c r="CS21" s="58">
        <v>338.0</v>
      </c>
      <c r="CT21" s="58">
        <v>305.0</v>
      </c>
      <c r="CU21" s="58">
        <v>187.0</v>
      </c>
      <c r="CV21" s="58">
        <v>98.0</v>
      </c>
      <c r="CW21" s="58">
        <v>341.0</v>
      </c>
      <c r="CX21" s="58">
        <v>188.0</v>
      </c>
      <c r="CY21" s="58">
        <v>89.0</v>
      </c>
      <c r="CZ21" s="58">
        <v>55.0</v>
      </c>
      <c r="DA21" s="58">
        <v>327.0</v>
      </c>
      <c r="DB21" s="58">
        <v>194.0</v>
      </c>
      <c r="DC21" s="58">
        <v>89.0</v>
      </c>
      <c r="DD21" s="58">
        <v>55.0</v>
      </c>
      <c r="DE21" s="58">
        <v>146.0</v>
      </c>
      <c r="DF21" s="58">
        <v>35.0</v>
      </c>
      <c r="DG21" s="58">
        <v>214.0</v>
      </c>
      <c r="DH21" s="58">
        <v>10.7</v>
      </c>
      <c r="DI21" s="59"/>
      <c r="DJ21" s="58">
        <v>7.0</v>
      </c>
      <c r="DK21" s="58">
        <v>52.0</v>
      </c>
      <c r="DL21" s="58">
        <v>52.0</v>
      </c>
      <c r="DM21" s="89"/>
      <c r="DN21" s="61">
        <v>343.0</v>
      </c>
      <c r="DO21" s="61">
        <v>141.0</v>
      </c>
      <c r="DP21" s="61">
        <v>43.33</v>
      </c>
      <c r="DQ21" s="61">
        <v>24.44</v>
      </c>
      <c r="DR21" s="61">
        <v>5.95</v>
      </c>
      <c r="DS21" s="61">
        <v>8.0</v>
      </c>
      <c r="DT21" s="61">
        <v>38.0</v>
      </c>
      <c r="DU21" s="61">
        <v>42.6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342.0</v>
      </c>
      <c r="EF21" s="63">
        <v>138.0</v>
      </c>
      <c r="EG21" s="63">
        <v>67.0</v>
      </c>
      <c r="EH21" s="63">
        <v>2.8</v>
      </c>
      <c r="EI21" s="64"/>
      <c r="EJ21" s="63">
        <v>9.0</v>
      </c>
      <c r="EK21" s="63">
        <v>45.0</v>
      </c>
      <c r="EL21" s="63">
        <v>47.0</v>
      </c>
      <c r="EM21" s="63">
        <v>138.0</v>
      </c>
      <c r="EN21" s="63">
        <v>110.0</v>
      </c>
      <c r="EO21" s="63">
        <v>4.5</v>
      </c>
      <c r="EP21" s="64"/>
      <c r="EQ21" s="63">
        <v>9.0</v>
      </c>
      <c r="ER21" s="63">
        <v>45.0</v>
      </c>
      <c r="ES21" s="63">
        <v>48.0</v>
      </c>
      <c r="ET21" s="63">
        <v>342.0</v>
      </c>
      <c r="EU21" s="63">
        <v>238.0</v>
      </c>
      <c r="EV21" s="63">
        <v>139.0</v>
      </c>
      <c r="EW21" s="63">
        <v>-8.7</v>
      </c>
      <c r="EX21" s="63">
        <v>341.0</v>
      </c>
      <c r="EY21" s="63">
        <v>0.0</v>
      </c>
      <c r="EZ21" s="63">
        <v>0.0</v>
      </c>
      <c r="FA21" s="63">
        <v>0.0</v>
      </c>
      <c r="FB21" s="63">
        <v>339.0</v>
      </c>
      <c r="FC21" s="63">
        <v>238.0</v>
      </c>
      <c r="FD21" s="63">
        <v>138.3</v>
      </c>
      <c r="FE21" s="63">
        <v>-7.9</v>
      </c>
      <c r="FF21" s="63">
        <v>339.0</v>
      </c>
      <c r="FG21" s="63">
        <v>0.0</v>
      </c>
      <c r="FH21" s="63">
        <v>0.0</v>
      </c>
      <c r="FI21" s="63">
        <v>0.0</v>
      </c>
      <c r="FJ21" s="63">
        <v>340.0</v>
      </c>
      <c r="FK21" s="63">
        <v>224.0</v>
      </c>
      <c r="FL21" s="63">
        <v>130.0</v>
      </c>
      <c r="FM21" s="64"/>
      <c r="FN21" s="63">
        <v>342.0</v>
      </c>
      <c r="FO21" s="63">
        <v>204.0</v>
      </c>
      <c r="FP21" s="63">
        <v>131.0</v>
      </c>
      <c r="FQ21" s="63">
        <v>1.1</v>
      </c>
      <c r="FR21" s="63">
        <v>138.0</v>
      </c>
      <c r="FS21" s="63">
        <v>96.0</v>
      </c>
      <c r="FT21" s="63">
        <v>12.5</v>
      </c>
      <c r="FU21" s="64"/>
      <c r="FV21" s="63">
        <v>138.0</v>
      </c>
      <c r="FW21" s="64"/>
      <c r="FX21" s="64"/>
      <c r="FY21" s="64"/>
      <c r="FZ21" s="89"/>
      <c r="GA21" s="65">
        <v>342.0</v>
      </c>
      <c r="GB21" s="66">
        <v>355.65</v>
      </c>
      <c r="GC21" s="66">
        <v>223.88</v>
      </c>
      <c r="GD21" s="66">
        <v>15.58</v>
      </c>
      <c r="GE21" s="66">
        <v>342.0</v>
      </c>
      <c r="GF21" s="66">
        <v>378.22</v>
      </c>
      <c r="GG21" s="66">
        <v>222.12</v>
      </c>
      <c r="GH21" s="66">
        <v>19.85</v>
      </c>
      <c r="GI21" s="66">
        <v>342.0</v>
      </c>
      <c r="GJ21" s="66">
        <v>223.18</v>
      </c>
      <c r="GK21" s="66">
        <v>-129.74</v>
      </c>
      <c r="GL21" s="66">
        <v>-7.2</v>
      </c>
      <c r="GM21" s="66">
        <v>342.0</v>
      </c>
      <c r="GN21" s="66">
        <v>204.72</v>
      </c>
      <c r="GO21" s="66">
        <v>-130.41</v>
      </c>
      <c r="GP21" s="66">
        <v>-15.08</v>
      </c>
      <c r="GQ21" s="66">
        <v>343.0</v>
      </c>
      <c r="GR21" s="66">
        <v>147.57</v>
      </c>
      <c r="GS21" s="66">
        <v>-92.89</v>
      </c>
      <c r="GT21" s="66">
        <v>-4.77</v>
      </c>
      <c r="GU21" s="66">
        <v>342.0</v>
      </c>
      <c r="GV21" s="66">
        <v>157.09</v>
      </c>
      <c r="GW21" s="66">
        <v>-90.46</v>
      </c>
      <c r="GX21" s="66">
        <v>-6.11</v>
      </c>
      <c r="GY21" s="89"/>
      <c r="GZ21" s="97" t="s">
        <v>91</v>
      </c>
      <c r="HA21" s="99" t="s">
        <v>108</v>
      </c>
      <c r="HB21" s="98">
        <v>131.0</v>
      </c>
      <c r="HC21" s="98">
        <v>6.55</v>
      </c>
      <c r="HD21" s="99">
        <v>2.62</v>
      </c>
      <c r="HE21" s="99">
        <v>8.0</v>
      </c>
      <c r="HF21" s="99">
        <v>59.0</v>
      </c>
      <c r="HG21" s="99">
        <v>54.0</v>
      </c>
      <c r="HH21" s="99" t="s">
        <v>107</v>
      </c>
      <c r="HI21" s="97" t="s">
        <v>92</v>
      </c>
      <c r="HJ21" s="98">
        <v>221.0</v>
      </c>
      <c r="HK21" s="98">
        <v>11.05</v>
      </c>
      <c r="HL21" s="99">
        <v>4.42</v>
      </c>
      <c r="HM21" s="99">
        <v>5.0</v>
      </c>
      <c r="HN21" s="99">
        <v>54.0</v>
      </c>
      <c r="HO21" s="99">
        <v>54.0</v>
      </c>
      <c r="HP21" s="99" t="s">
        <v>107</v>
      </c>
      <c r="HQ21" s="97" t="s">
        <v>92</v>
      </c>
      <c r="HR21" s="98">
        <v>124.0</v>
      </c>
      <c r="HS21" s="98">
        <v>6.2</v>
      </c>
      <c r="HT21" s="99">
        <v>3.1</v>
      </c>
      <c r="HU21" s="99">
        <v>7.0</v>
      </c>
      <c r="HV21" s="99">
        <v>50.0</v>
      </c>
      <c r="HW21" s="99">
        <v>50.0</v>
      </c>
      <c r="HX21" s="89"/>
      <c r="HY21" s="72">
        <v>135.0</v>
      </c>
      <c r="HZ21" s="72">
        <v>33.0</v>
      </c>
      <c r="IA21" s="72">
        <v>96.0</v>
      </c>
      <c r="IB21" s="72">
        <v>4.8</v>
      </c>
      <c r="IC21" s="73"/>
      <c r="ID21" s="72">
        <v>2.0</v>
      </c>
      <c r="IE21" s="72">
        <v>64.0</v>
      </c>
      <c r="IF21" s="72">
        <v>44.0</v>
      </c>
      <c r="IG21" s="89"/>
      <c r="IH21" s="74">
        <v>137.0</v>
      </c>
      <c r="II21" s="74">
        <v>32.9</v>
      </c>
      <c r="IJ21" s="74">
        <v>340.0</v>
      </c>
      <c r="IK21" s="74">
        <v>17.7</v>
      </c>
      <c r="IL21" s="74">
        <v>19.0</v>
      </c>
      <c r="IM21" s="74">
        <v>6.0</v>
      </c>
      <c r="IN21" s="74">
        <v>50.0</v>
      </c>
      <c r="IO21" s="74">
        <v>48.0</v>
      </c>
      <c r="IP21" s="74">
        <v>137.0</v>
      </c>
      <c r="IQ21" s="74">
        <v>33.8</v>
      </c>
      <c r="IR21" s="74">
        <v>4.0</v>
      </c>
      <c r="IS21" s="74">
        <v>0.1</v>
      </c>
      <c r="IT21" s="74">
        <v>0.2</v>
      </c>
      <c r="IU21" s="74">
        <v>12.0</v>
      </c>
      <c r="IV21" s="74">
        <v>54.0</v>
      </c>
      <c r="IW21" s="74">
        <v>52.0</v>
      </c>
      <c r="IX21" s="89"/>
      <c r="IY21" s="76">
        <v>140.5</v>
      </c>
      <c r="IZ21" s="76">
        <v>35.05</v>
      </c>
      <c r="JA21" s="76">
        <v>320.1</v>
      </c>
      <c r="JB21" s="76">
        <v>15.98</v>
      </c>
      <c r="JC21" s="76">
        <v>7.07</v>
      </c>
      <c r="JD21" s="76">
        <v>3.0</v>
      </c>
      <c r="JE21" s="76">
        <v>59.78</v>
      </c>
      <c r="JF21" s="76">
        <v>48.24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138.0</v>
      </c>
      <c r="JQ21" s="78">
        <v>32.5</v>
      </c>
      <c r="JR21" s="78">
        <v>0.0</v>
      </c>
      <c r="JS21" s="78">
        <v>0.0</v>
      </c>
      <c r="JT21" s="78">
        <v>0.0</v>
      </c>
      <c r="JU21" s="78">
        <v>2.0</v>
      </c>
      <c r="JV21" s="78">
        <v>36.0</v>
      </c>
      <c r="JW21" s="78">
        <v>36.0</v>
      </c>
      <c r="JX21" s="78">
        <v>138.0</v>
      </c>
      <c r="JY21" s="78">
        <v>34.5</v>
      </c>
      <c r="JZ21" s="78">
        <v>136.0</v>
      </c>
      <c r="KA21" s="78">
        <v>7.3</v>
      </c>
      <c r="KB21" s="78">
        <v>2.6</v>
      </c>
      <c r="KC21" s="78">
        <v>2.0</v>
      </c>
      <c r="KD21" s="78">
        <v>43.0</v>
      </c>
      <c r="KE21" s="78">
        <v>43.0</v>
      </c>
      <c r="KF21" s="89"/>
      <c r="KG21" s="79">
        <v>138.0</v>
      </c>
      <c r="KH21" s="79">
        <v>34.0</v>
      </c>
      <c r="KI21" s="79">
        <v>9.0</v>
      </c>
      <c r="KJ21" s="79">
        <v>0.4</v>
      </c>
      <c r="KK21" s="80"/>
      <c r="KL21" s="79">
        <v>1.0</v>
      </c>
      <c r="KM21" s="79">
        <v>42.0</v>
      </c>
      <c r="KN21" s="79">
        <v>42.0</v>
      </c>
      <c r="KO21" s="79">
        <v>134.0</v>
      </c>
      <c r="KP21" s="79">
        <v>34.0</v>
      </c>
      <c r="KQ21" s="79" t="s">
        <v>98</v>
      </c>
      <c r="KR21" s="79" t="s">
        <v>98</v>
      </c>
      <c r="KS21" s="80"/>
      <c r="KT21" s="79">
        <v>1.0</v>
      </c>
      <c r="KU21" s="79">
        <v>42.0</v>
      </c>
      <c r="KV21" s="79">
        <v>40.0</v>
      </c>
      <c r="KW21" s="89"/>
      <c r="KX21" s="81">
        <v>134.0</v>
      </c>
      <c r="KY21" s="81">
        <v>32.0</v>
      </c>
      <c r="KZ21" s="81">
        <v>292.0</v>
      </c>
      <c r="LA21" s="81">
        <v>14.3</v>
      </c>
      <c r="LB21" s="81">
        <v>3.0</v>
      </c>
      <c r="LC21" s="81">
        <v>3.0</v>
      </c>
      <c r="LD21" s="81">
        <v>46.0</v>
      </c>
      <c r="LE21" s="81">
        <v>46.0</v>
      </c>
      <c r="LF21" s="81">
        <v>134.0</v>
      </c>
      <c r="LG21" s="81">
        <v>33.0</v>
      </c>
      <c r="LH21" s="81">
        <v>302.0</v>
      </c>
      <c r="LI21" s="81">
        <v>14.8</v>
      </c>
      <c r="LJ21" s="81">
        <v>5.0</v>
      </c>
      <c r="LK21" s="81">
        <v>5.0</v>
      </c>
      <c r="LL21" s="81">
        <v>46.0</v>
      </c>
      <c r="LM21" s="81">
        <v>46.0</v>
      </c>
      <c r="LN21" s="89"/>
      <c r="LO21" s="82">
        <v>344.0</v>
      </c>
      <c r="LP21" s="82">
        <v>224.0</v>
      </c>
      <c r="LQ21" s="82">
        <v>118.0</v>
      </c>
      <c r="LR21" s="82">
        <v>73.0</v>
      </c>
      <c r="LS21" s="82">
        <v>336.0</v>
      </c>
      <c r="LT21" s="83">
        <v>48.0</v>
      </c>
      <c r="LU21" s="83">
        <v>3.5</v>
      </c>
      <c r="LV21" s="83">
        <v>141.0</v>
      </c>
      <c r="LW21" s="83">
        <v>88.0</v>
      </c>
      <c r="LX21" s="83">
        <v>49.0</v>
      </c>
      <c r="LY21" s="83">
        <v>46.0</v>
      </c>
      <c r="LZ21" s="83">
        <v>10.0</v>
      </c>
      <c r="MA21" s="83">
        <v>70.0</v>
      </c>
      <c r="MB21" s="83">
        <v>11.2</v>
      </c>
      <c r="MC21" s="83">
        <v>139.0</v>
      </c>
      <c r="MD21" s="83">
        <v>136.0</v>
      </c>
      <c r="ME21" s="83">
        <v>54.0</v>
      </c>
      <c r="MF21" s="83">
        <v>46.0</v>
      </c>
      <c r="MG21" s="83">
        <v>8.0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3">
        <v>44.0</v>
      </c>
      <c r="MM21" s="83">
        <v>40.0</v>
      </c>
      <c r="MN21" s="83">
        <v>5.0</v>
      </c>
      <c r="MO21" s="86"/>
      <c r="MP21" s="87"/>
      <c r="MQ21" s="87"/>
      <c r="MR21" s="87"/>
      <c r="MS21" s="87"/>
      <c r="MT21" s="83">
        <v>14.0</v>
      </c>
      <c r="MU21" s="83">
        <v>5.0</v>
      </c>
      <c r="MV21" s="83">
        <v>246.0</v>
      </c>
      <c r="MW21" s="83">
        <v>36.0</v>
      </c>
      <c r="MX21" s="83">
        <v>30.0</v>
      </c>
      <c r="MY21" s="88" t="s">
        <v>96</v>
      </c>
      <c r="MZ21" s="83">
        <v>5.0</v>
      </c>
      <c r="NA21" s="87"/>
      <c r="NB21" s="83">
        <v>10.5</v>
      </c>
      <c r="NC21" s="83">
        <v>3.8</v>
      </c>
      <c r="ND21" s="83">
        <v>189.0</v>
      </c>
      <c r="NE21" s="83">
        <v>36.0</v>
      </c>
      <c r="NF21" s="83">
        <v>40.0</v>
      </c>
      <c r="NG21" s="83">
        <v>39.0</v>
      </c>
      <c r="NH21" s="83">
        <v>6.0</v>
      </c>
      <c r="NI21" s="88"/>
      <c r="NJ21" s="88" t="s">
        <v>95</v>
      </c>
      <c r="NK21" s="88" t="s">
        <v>95</v>
      </c>
      <c r="NL21" s="88" t="s">
        <v>95</v>
      </c>
      <c r="NM21" s="88" t="s">
        <v>95</v>
      </c>
      <c r="NN21" s="83">
        <v>48.0</v>
      </c>
      <c r="NO21" s="83">
        <v>46.0</v>
      </c>
      <c r="NP21" s="83">
        <v>4.0</v>
      </c>
    </row>
    <row r="22" ht="14.25" customHeight="1">
      <c r="A22" s="49">
        <v>0.375</v>
      </c>
      <c r="B22" s="50"/>
      <c r="C22" s="51">
        <v>50.34</v>
      </c>
      <c r="D22" s="55">
        <v>340.0</v>
      </c>
      <c r="E22" s="53">
        <v>135.0</v>
      </c>
      <c r="F22" s="53">
        <v>65.0</v>
      </c>
      <c r="G22" s="53">
        <v>14.4</v>
      </c>
      <c r="H22" s="54"/>
      <c r="I22" s="53">
        <v>6.0</v>
      </c>
      <c r="J22" s="53">
        <v>48.0</v>
      </c>
      <c r="K22" s="53">
        <v>48.0</v>
      </c>
      <c r="L22" s="53">
        <v>139.0</v>
      </c>
      <c r="M22" s="53">
        <v>158.0</v>
      </c>
      <c r="N22" s="53">
        <v>38.7</v>
      </c>
      <c r="O22" s="54"/>
      <c r="P22" s="53">
        <v>6.0</v>
      </c>
      <c r="Q22" s="53">
        <v>56.0</v>
      </c>
      <c r="R22" s="53">
        <v>49.0</v>
      </c>
      <c r="S22" s="53">
        <v>344.8</v>
      </c>
      <c r="T22" s="53">
        <v>237.9</v>
      </c>
      <c r="U22" s="53">
        <v>135.8</v>
      </c>
      <c r="V22" s="54"/>
      <c r="W22" s="53">
        <v>380.9</v>
      </c>
      <c r="X22" s="53">
        <v>213.8</v>
      </c>
      <c r="Y22" s="53">
        <v>113.0</v>
      </c>
      <c r="Z22" s="54"/>
      <c r="AA22" s="53">
        <v>344.7</v>
      </c>
      <c r="AB22" s="53">
        <v>379.7</v>
      </c>
      <c r="AC22" s="53">
        <v>217.7</v>
      </c>
      <c r="AD22" s="54"/>
      <c r="AE22" s="53">
        <v>344.6</v>
      </c>
      <c r="AF22" s="53">
        <v>344.9</v>
      </c>
      <c r="AG22" s="53">
        <v>194.4</v>
      </c>
      <c r="AH22" s="54"/>
      <c r="AI22" s="53">
        <v>350.5</v>
      </c>
      <c r="AJ22" s="55">
        <v>357.0</v>
      </c>
      <c r="AK22" s="53">
        <v>212.6</v>
      </c>
      <c r="AL22" s="54"/>
      <c r="AM22" s="53">
        <v>343.1</v>
      </c>
      <c r="AN22" s="53">
        <v>367.9</v>
      </c>
      <c r="AO22" s="53">
        <v>202.4</v>
      </c>
      <c r="AP22" s="54"/>
      <c r="AQ22" s="54">
        <f t="shared" ref="AQ22:AS22" si="18">E22</f>
        <v>135</v>
      </c>
      <c r="AR22" s="54">
        <f t="shared" si="18"/>
        <v>65</v>
      </c>
      <c r="AS22" s="56">
        <f t="shared" si="18"/>
        <v>14.4</v>
      </c>
      <c r="AT22" s="54"/>
      <c r="AU22" s="54">
        <f t="shared" ref="AU22:AW22" si="19">L22</f>
        <v>139</v>
      </c>
      <c r="AV22" s="54">
        <f t="shared" si="19"/>
        <v>158</v>
      </c>
      <c r="AW22" s="54">
        <f t="shared" si="19"/>
        <v>38.7</v>
      </c>
      <c r="AX22" s="54"/>
      <c r="AY22" s="54">
        <f t="shared" si="5"/>
        <v>135</v>
      </c>
      <c r="AZ22" s="54"/>
      <c r="BA22" s="54"/>
      <c r="BB22" s="54"/>
      <c r="BC22" s="89"/>
      <c r="BD22" s="54"/>
      <c r="BE22" s="53">
        <v>32.0</v>
      </c>
      <c r="BF22" s="53">
        <v>459.0</v>
      </c>
      <c r="BG22" s="127">
        <v>7.7</v>
      </c>
      <c r="BH22" s="54"/>
      <c r="BI22" s="53">
        <v>22.0</v>
      </c>
      <c r="BJ22" s="53">
        <v>83.0</v>
      </c>
      <c r="BK22" s="53">
        <v>53.0</v>
      </c>
      <c r="BL22" s="89"/>
      <c r="BM22" s="58">
        <v>345.0</v>
      </c>
      <c r="BN22" s="58">
        <v>146.0</v>
      </c>
      <c r="BO22" s="58">
        <v>246.0</v>
      </c>
      <c r="BP22" s="58">
        <v>12.3</v>
      </c>
      <c r="BQ22" s="59"/>
      <c r="BR22" s="58">
        <v>6.0</v>
      </c>
      <c r="BS22" s="58">
        <v>59.0</v>
      </c>
      <c r="BT22" s="58">
        <v>59.0</v>
      </c>
      <c r="BU22" s="58">
        <v>345.0</v>
      </c>
      <c r="BV22" s="58">
        <v>346.0</v>
      </c>
      <c r="BW22" s="58">
        <v>204.0</v>
      </c>
      <c r="BX22" s="58">
        <v>31.0</v>
      </c>
      <c r="BY22" s="58">
        <v>337.0</v>
      </c>
      <c r="BZ22" s="58">
        <v>370.0</v>
      </c>
      <c r="CA22" s="58">
        <v>205.0</v>
      </c>
      <c r="CB22" s="58">
        <v>28.0</v>
      </c>
      <c r="CC22" s="58">
        <v>345.0</v>
      </c>
      <c r="CD22" s="58">
        <v>270.0</v>
      </c>
      <c r="CE22" s="58">
        <v>160.0</v>
      </c>
      <c r="CF22" s="58">
        <v>6.0</v>
      </c>
      <c r="CG22" s="58">
        <v>337.0</v>
      </c>
      <c r="CH22" s="58">
        <v>279.0</v>
      </c>
      <c r="CI22" s="58">
        <v>157.0</v>
      </c>
      <c r="CJ22" s="58">
        <v>7.0</v>
      </c>
      <c r="CK22" s="58">
        <v>351.0</v>
      </c>
      <c r="CL22" s="58">
        <v>165.0</v>
      </c>
      <c r="CM22" s="58">
        <v>109.0</v>
      </c>
      <c r="CN22" s="58">
        <v>3.0</v>
      </c>
      <c r="CO22" s="58">
        <v>334.0</v>
      </c>
      <c r="CP22" s="58">
        <v>333.0</v>
      </c>
      <c r="CQ22" s="58">
        <v>166.0</v>
      </c>
      <c r="CR22" s="58">
        <v>2.0</v>
      </c>
      <c r="CS22" s="58">
        <v>338.0</v>
      </c>
      <c r="CT22" s="58">
        <v>325.0</v>
      </c>
      <c r="CU22" s="58">
        <v>200.0</v>
      </c>
      <c r="CV22" s="58">
        <v>100.0</v>
      </c>
      <c r="CW22" s="58">
        <v>340.0</v>
      </c>
      <c r="CX22" s="58">
        <v>174.0</v>
      </c>
      <c r="CY22" s="58">
        <v>78.0</v>
      </c>
      <c r="CZ22" s="58">
        <v>52.0</v>
      </c>
      <c r="DA22" s="58">
        <v>326.0</v>
      </c>
      <c r="DB22" s="58">
        <v>181.0</v>
      </c>
      <c r="DC22" s="58">
        <v>83.0</v>
      </c>
      <c r="DD22" s="58">
        <v>54.0</v>
      </c>
      <c r="DE22" s="58">
        <v>146.0</v>
      </c>
      <c r="DF22" s="58">
        <v>35.0</v>
      </c>
      <c r="DG22" s="58">
        <v>246.0</v>
      </c>
      <c r="DH22" s="58">
        <v>12.3</v>
      </c>
      <c r="DI22" s="59"/>
      <c r="DJ22" s="58">
        <v>7.0</v>
      </c>
      <c r="DK22" s="58">
        <v>56.0</v>
      </c>
      <c r="DL22" s="58">
        <v>51.0</v>
      </c>
      <c r="DM22" s="89"/>
      <c r="DN22" s="61">
        <v>343.0</v>
      </c>
      <c r="DO22" s="61">
        <v>141.0</v>
      </c>
      <c r="DP22" s="61">
        <v>38.86</v>
      </c>
      <c r="DQ22" s="61">
        <v>22.0</v>
      </c>
      <c r="DR22" s="61">
        <v>5.7</v>
      </c>
      <c r="DS22" s="61">
        <v>8.0</v>
      </c>
      <c r="DT22" s="61">
        <v>40.0</v>
      </c>
      <c r="DU22" s="61">
        <v>41.2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344.0</v>
      </c>
      <c r="EF22" s="63">
        <v>138.0</v>
      </c>
      <c r="EG22" s="63">
        <v>69.0</v>
      </c>
      <c r="EH22" s="63">
        <v>2.9</v>
      </c>
      <c r="EI22" s="64"/>
      <c r="EJ22" s="63">
        <v>9.0</v>
      </c>
      <c r="EK22" s="63">
        <v>45.0</v>
      </c>
      <c r="EL22" s="63">
        <v>47.0</v>
      </c>
      <c r="EM22" s="63">
        <v>138.0</v>
      </c>
      <c r="EN22" s="63">
        <v>111.0</v>
      </c>
      <c r="EO22" s="63">
        <v>4.6</v>
      </c>
      <c r="EP22" s="64"/>
      <c r="EQ22" s="63">
        <v>9.0</v>
      </c>
      <c r="ER22" s="63">
        <v>44.0</v>
      </c>
      <c r="ES22" s="63">
        <v>47.0</v>
      </c>
      <c r="ET22" s="63">
        <v>344.0</v>
      </c>
      <c r="EU22" s="63">
        <v>211.0</v>
      </c>
      <c r="EV22" s="63">
        <v>124.1</v>
      </c>
      <c r="EW22" s="63">
        <v>-4.7</v>
      </c>
      <c r="EX22" s="63">
        <v>341.0</v>
      </c>
      <c r="EY22" s="63">
        <v>0.0</v>
      </c>
      <c r="EZ22" s="63">
        <v>0.0</v>
      </c>
      <c r="FA22" s="63">
        <v>0.0</v>
      </c>
      <c r="FB22" s="63">
        <v>340.0</v>
      </c>
      <c r="FC22" s="63">
        <v>211.0</v>
      </c>
      <c r="FD22" s="63">
        <v>123.7</v>
      </c>
      <c r="FE22" s="63">
        <v>-4.3</v>
      </c>
      <c r="FF22" s="63">
        <v>340.0</v>
      </c>
      <c r="FG22" s="63">
        <v>0.0</v>
      </c>
      <c r="FH22" s="63">
        <v>0.0</v>
      </c>
      <c r="FI22" s="63">
        <v>0.0</v>
      </c>
      <c r="FJ22" s="63">
        <v>341.0</v>
      </c>
      <c r="FK22" s="63">
        <v>222.0</v>
      </c>
      <c r="FL22" s="63">
        <v>128.9</v>
      </c>
      <c r="FM22" s="64"/>
      <c r="FN22" s="63">
        <v>344.0</v>
      </c>
      <c r="FO22" s="63">
        <v>202.0</v>
      </c>
      <c r="FP22" s="63">
        <v>129.8</v>
      </c>
      <c r="FQ22" s="63">
        <v>0.3</v>
      </c>
      <c r="FR22" s="63">
        <v>138.0</v>
      </c>
      <c r="FS22" s="63">
        <v>102.0</v>
      </c>
      <c r="FT22" s="63">
        <v>15.61</v>
      </c>
      <c r="FU22" s="64"/>
      <c r="FV22" s="63">
        <v>138.0</v>
      </c>
      <c r="FW22" s="64"/>
      <c r="FX22" s="64"/>
      <c r="FY22" s="64"/>
      <c r="FZ22" s="89"/>
      <c r="GA22" s="65">
        <v>342.0</v>
      </c>
      <c r="GB22" s="66">
        <v>313.74</v>
      </c>
      <c r="GC22" s="66">
        <v>193.56</v>
      </c>
      <c r="GD22" s="66">
        <v>22.11</v>
      </c>
      <c r="GE22" s="66">
        <v>342.0</v>
      </c>
      <c r="GF22" s="66">
        <v>328.98</v>
      </c>
      <c r="GG22" s="66">
        <v>190.38</v>
      </c>
      <c r="GH22" s="66">
        <v>25.8</v>
      </c>
      <c r="GI22" s="66">
        <v>342.0</v>
      </c>
      <c r="GJ22" s="66">
        <v>197.68</v>
      </c>
      <c r="GK22" s="66">
        <v>-114.83</v>
      </c>
      <c r="GL22" s="66">
        <v>-11.81</v>
      </c>
      <c r="GM22" s="66">
        <v>342.0</v>
      </c>
      <c r="GN22" s="66">
        <v>182.15</v>
      </c>
      <c r="GO22" s="66">
        <v>-114.83</v>
      </c>
      <c r="GP22" s="66">
        <v>-17.67</v>
      </c>
      <c r="GQ22" s="66">
        <v>342.0</v>
      </c>
      <c r="GR22" s="66">
        <v>121.48</v>
      </c>
      <c r="GS22" s="66">
        <v>-75.47</v>
      </c>
      <c r="GT22" s="66">
        <v>-7.37</v>
      </c>
      <c r="GU22" s="66">
        <v>342.0</v>
      </c>
      <c r="GV22" s="66">
        <v>130.42</v>
      </c>
      <c r="GW22" s="66">
        <v>-73.71</v>
      </c>
      <c r="GX22" s="66">
        <v>-8.88</v>
      </c>
      <c r="GY22" s="89"/>
      <c r="GZ22" s="97" t="s">
        <v>91</v>
      </c>
      <c r="HA22" s="99" t="s">
        <v>108</v>
      </c>
      <c r="HB22" s="98">
        <v>269.0</v>
      </c>
      <c r="HC22" s="98">
        <v>13.45</v>
      </c>
      <c r="HD22" s="98">
        <v>5.38</v>
      </c>
      <c r="HE22" s="99">
        <v>8.0</v>
      </c>
      <c r="HF22" s="99">
        <v>55.0</v>
      </c>
      <c r="HG22" s="99">
        <v>51.0</v>
      </c>
      <c r="HH22" s="99" t="s">
        <v>107</v>
      </c>
      <c r="HI22" s="97" t="s">
        <v>92</v>
      </c>
      <c r="HJ22" s="98">
        <v>232.0</v>
      </c>
      <c r="HK22" s="98">
        <v>11.6</v>
      </c>
      <c r="HL22" s="98">
        <v>4.64</v>
      </c>
      <c r="HM22" s="99">
        <v>5.0</v>
      </c>
      <c r="HN22" s="99">
        <v>52.0</v>
      </c>
      <c r="HO22" s="99">
        <v>52.0</v>
      </c>
      <c r="HP22" s="99" t="s">
        <v>107</v>
      </c>
      <c r="HQ22" s="97" t="s">
        <v>92</v>
      </c>
      <c r="HR22" s="98">
        <v>127.0</v>
      </c>
      <c r="HS22" s="98">
        <v>6.35</v>
      </c>
      <c r="HT22" s="98">
        <v>3.175</v>
      </c>
      <c r="HU22" s="99">
        <v>7.0</v>
      </c>
      <c r="HV22" s="99">
        <v>49.0</v>
      </c>
      <c r="HW22" s="99">
        <v>49.0</v>
      </c>
      <c r="HX22" s="89"/>
      <c r="HY22" s="72">
        <v>135.0</v>
      </c>
      <c r="HZ22" s="72">
        <v>33.0</v>
      </c>
      <c r="IA22" s="72">
        <v>98.0</v>
      </c>
      <c r="IB22" s="72">
        <v>4.9</v>
      </c>
      <c r="IC22" s="73"/>
      <c r="ID22" s="72">
        <v>2.0</v>
      </c>
      <c r="IE22" s="72">
        <v>64.0</v>
      </c>
      <c r="IF22" s="72">
        <v>44.0</v>
      </c>
      <c r="IG22" s="89"/>
      <c r="IH22" s="74">
        <v>136.0</v>
      </c>
      <c r="II22" s="74">
        <v>32.9</v>
      </c>
      <c r="IJ22" s="74">
        <v>262.0</v>
      </c>
      <c r="IK22" s="74">
        <v>13.5</v>
      </c>
      <c r="IL22" s="74">
        <v>14.7</v>
      </c>
      <c r="IM22" s="74">
        <v>6.0</v>
      </c>
      <c r="IN22" s="74">
        <v>44.0</v>
      </c>
      <c r="IO22" s="74">
        <v>42.0</v>
      </c>
      <c r="IP22" s="74">
        <v>136.0</v>
      </c>
      <c r="IQ22" s="74">
        <v>33.5</v>
      </c>
      <c r="IR22" s="74">
        <v>4.0</v>
      </c>
      <c r="IS22" s="74">
        <v>0.1</v>
      </c>
      <c r="IT22" s="74">
        <v>0.2</v>
      </c>
      <c r="IU22" s="74">
        <v>12.0</v>
      </c>
      <c r="IV22" s="74">
        <v>42.0</v>
      </c>
      <c r="IW22" s="74">
        <v>40.0</v>
      </c>
      <c r="IX22" s="89"/>
      <c r="IY22" s="76">
        <v>140.71</v>
      </c>
      <c r="IZ22" s="76">
        <v>35.21</v>
      </c>
      <c r="JA22" s="76">
        <v>319.4</v>
      </c>
      <c r="JB22" s="76">
        <v>15.97</v>
      </c>
      <c r="JC22" s="76">
        <v>6.81</v>
      </c>
      <c r="JD22" s="76">
        <v>3.0</v>
      </c>
      <c r="JE22" s="76">
        <v>59.78</v>
      </c>
      <c r="JF22" s="76">
        <v>41.56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138.0</v>
      </c>
      <c r="JQ22" s="78">
        <v>32.5</v>
      </c>
      <c r="JR22" s="78">
        <v>0.0</v>
      </c>
      <c r="JS22" s="78">
        <v>0.0</v>
      </c>
      <c r="JT22" s="78">
        <v>0.0</v>
      </c>
      <c r="JU22" s="78">
        <v>2.0</v>
      </c>
      <c r="JV22" s="78">
        <v>38.0</v>
      </c>
      <c r="JW22" s="78">
        <v>38.0</v>
      </c>
      <c r="JX22" s="78">
        <v>138.0</v>
      </c>
      <c r="JY22" s="78">
        <v>34.4</v>
      </c>
      <c r="JZ22" s="78">
        <v>136.0</v>
      </c>
      <c r="KA22" s="78">
        <v>7.3</v>
      </c>
      <c r="KB22" s="78">
        <v>2.5</v>
      </c>
      <c r="KC22" s="78">
        <v>2.0</v>
      </c>
      <c r="KD22" s="78">
        <v>45.0</v>
      </c>
      <c r="KE22" s="78">
        <v>44.0</v>
      </c>
      <c r="KF22" s="89"/>
      <c r="KG22" s="79">
        <v>138.0</v>
      </c>
      <c r="KH22" s="79">
        <v>34.0</v>
      </c>
      <c r="KI22" s="79">
        <v>67.0</v>
      </c>
      <c r="KJ22" s="79">
        <v>3.5</v>
      </c>
      <c r="KK22" s="80"/>
      <c r="KL22" s="79">
        <v>1.0</v>
      </c>
      <c r="KM22" s="79">
        <v>42.0</v>
      </c>
      <c r="KN22" s="79">
        <v>42.0</v>
      </c>
      <c r="KO22" s="79">
        <v>134.0</v>
      </c>
      <c r="KP22" s="79">
        <v>34.0</v>
      </c>
      <c r="KQ22" s="79" t="s">
        <v>98</v>
      </c>
      <c r="KR22" s="79" t="s">
        <v>98</v>
      </c>
      <c r="KS22" s="80"/>
      <c r="KT22" s="79">
        <v>1.0</v>
      </c>
      <c r="KU22" s="79">
        <v>42.0</v>
      </c>
      <c r="KV22" s="79">
        <v>40.0</v>
      </c>
      <c r="KW22" s="89"/>
      <c r="KX22" s="81">
        <v>135.0</v>
      </c>
      <c r="KY22" s="81">
        <v>33.0</v>
      </c>
      <c r="KZ22" s="81">
        <v>267.0</v>
      </c>
      <c r="LA22" s="81">
        <v>13.1</v>
      </c>
      <c r="LB22" s="81">
        <v>2.8</v>
      </c>
      <c r="LC22" s="81">
        <v>3.0</v>
      </c>
      <c r="LD22" s="81">
        <v>53.0</v>
      </c>
      <c r="LE22" s="81">
        <v>51.0</v>
      </c>
      <c r="LF22" s="81">
        <v>135.0</v>
      </c>
      <c r="LG22" s="81">
        <v>33.0</v>
      </c>
      <c r="LH22" s="81">
        <v>331.0</v>
      </c>
      <c r="LI22" s="81">
        <v>16.2</v>
      </c>
      <c r="LJ22" s="81">
        <v>5.0</v>
      </c>
      <c r="LK22" s="81">
        <v>5.0</v>
      </c>
      <c r="LL22" s="81">
        <v>47.0</v>
      </c>
      <c r="LM22" s="81">
        <v>48.0</v>
      </c>
      <c r="LN22" s="89"/>
      <c r="LO22" s="82">
        <v>334.0</v>
      </c>
      <c r="LP22" s="82">
        <v>204.0</v>
      </c>
      <c r="LQ22" s="82">
        <v>116.0</v>
      </c>
      <c r="LR22" s="82">
        <v>74.0</v>
      </c>
      <c r="LS22" s="82">
        <v>346.0</v>
      </c>
      <c r="LT22" s="82">
        <v>41.0</v>
      </c>
      <c r="LU22" s="82">
        <v>0.8</v>
      </c>
      <c r="LV22" s="82">
        <v>142.0</v>
      </c>
      <c r="LW22" s="82">
        <v>71.0</v>
      </c>
      <c r="LX22" s="82">
        <v>48.0</v>
      </c>
      <c r="LY22" s="82">
        <v>45.0</v>
      </c>
      <c r="LZ22" s="83">
        <v>10.0</v>
      </c>
      <c r="MA22" s="82">
        <v>75.0</v>
      </c>
      <c r="MB22" s="82">
        <v>9.3</v>
      </c>
      <c r="MC22" s="82">
        <v>139.0</v>
      </c>
      <c r="MD22" s="82">
        <v>133.0</v>
      </c>
      <c r="ME22" s="82">
        <v>53.0</v>
      </c>
      <c r="MF22" s="82">
        <v>45.0</v>
      </c>
      <c r="MG22" s="83">
        <v>8.0</v>
      </c>
      <c r="MH22" s="88" t="s">
        <v>95</v>
      </c>
      <c r="MI22" s="88" t="s">
        <v>95</v>
      </c>
      <c r="MJ22" s="88" t="s">
        <v>95</v>
      </c>
      <c r="MK22" s="88" t="s">
        <v>95</v>
      </c>
      <c r="ML22" s="82">
        <v>39.0</v>
      </c>
      <c r="MM22" s="82">
        <v>37.0</v>
      </c>
      <c r="MN22" s="83">
        <v>5.0</v>
      </c>
      <c r="MO22" s="86"/>
      <c r="MP22" s="87"/>
      <c r="MQ22" s="87"/>
      <c r="MR22" s="87"/>
      <c r="MS22" s="87"/>
      <c r="MT22" s="82">
        <v>11.4</v>
      </c>
      <c r="MU22" s="82">
        <v>3.8</v>
      </c>
      <c r="MV22" s="82">
        <v>198.0</v>
      </c>
      <c r="MW22" s="82">
        <v>36.0</v>
      </c>
      <c r="MX22" s="82">
        <v>34.0</v>
      </c>
      <c r="MY22" s="88" t="s">
        <v>96</v>
      </c>
      <c r="MZ22" s="83">
        <v>5.0</v>
      </c>
      <c r="NA22" s="87"/>
      <c r="NB22" s="82">
        <v>3.2</v>
      </c>
      <c r="NC22" s="82">
        <v>3.8</v>
      </c>
      <c r="ND22" s="82">
        <v>63.0</v>
      </c>
      <c r="NE22" s="82">
        <v>36.0</v>
      </c>
      <c r="NF22" s="82">
        <v>40.0</v>
      </c>
      <c r="NG22" s="82">
        <v>39.0</v>
      </c>
      <c r="NH22" s="83">
        <v>6.0</v>
      </c>
      <c r="NI22" s="87"/>
      <c r="NJ22" s="88" t="s">
        <v>95</v>
      </c>
      <c r="NK22" s="88" t="s">
        <v>95</v>
      </c>
      <c r="NL22" s="88" t="s">
        <v>95</v>
      </c>
      <c r="NM22" s="88" t="s">
        <v>95</v>
      </c>
      <c r="NN22" s="82">
        <v>47.0</v>
      </c>
      <c r="NO22" s="82">
        <v>49.0</v>
      </c>
      <c r="NP22" s="83">
        <v>4.0</v>
      </c>
    </row>
    <row r="23" ht="14.25" customHeight="1">
      <c r="A23" s="49">
        <v>0.416666666666667</v>
      </c>
      <c r="B23" s="50"/>
      <c r="C23" s="51">
        <v>50.25</v>
      </c>
      <c r="D23" s="55">
        <v>338.0</v>
      </c>
      <c r="E23" s="53">
        <v>134.0</v>
      </c>
      <c r="F23" s="53">
        <v>112.0</v>
      </c>
      <c r="G23" s="53">
        <v>24.2</v>
      </c>
      <c r="H23" s="54"/>
      <c r="I23" s="53">
        <v>6.0</v>
      </c>
      <c r="J23" s="53">
        <v>48.0</v>
      </c>
      <c r="K23" s="53">
        <v>48.0</v>
      </c>
      <c r="L23" s="53">
        <v>139.0</v>
      </c>
      <c r="M23" s="53">
        <v>146.0</v>
      </c>
      <c r="N23" s="53">
        <v>35.6</v>
      </c>
      <c r="O23" s="54"/>
      <c r="P23" s="53">
        <v>6.0</v>
      </c>
      <c r="Q23" s="53">
        <v>56.0</v>
      </c>
      <c r="R23" s="53">
        <v>46.0</v>
      </c>
      <c r="S23" s="53">
        <v>342.6</v>
      </c>
      <c r="T23" s="53">
        <v>240.4</v>
      </c>
      <c r="U23" s="53">
        <v>136.6</v>
      </c>
      <c r="V23" s="54"/>
      <c r="W23" s="53">
        <v>379.4</v>
      </c>
      <c r="X23" s="53">
        <v>210.8</v>
      </c>
      <c r="Y23" s="53">
        <v>1108.0</v>
      </c>
      <c r="Z23" s="54"/>
      <c r="AA23" s="106" t="s">
        <v>94</v>
      </c>
      <c r="AB23" s="106" t="s">
        <v>94</v>
      </c>
      <c r="AC23" s="106" t="s">
        <v>94</v>
      </c>
      <c r="AD23" s="54"/>
      <c r="AE23" s="53">
        <v>342.2</v>
      </c>
      <c r="AF23" s="53">
        <v>627.9</v>
      </c>
      <c r="AG23" s="53">
        <v>349.1</v>
      </c>
      <c r="AH23" s="54"/>
      <c r="AI23" s="53">
        <v>348.6</v>
      </c>
      <c r="AJ23" s="53">
        <v>309.2</v>
      </c>
      <c r="AK23" s="53">
        <v>179.6</v>
      </c>
      <c r="AL23" s="54"/>
      <c r="AM23" s="53">
        <v>340.8</v>
      </c>
      <c r="AN23" s="53">
        <v>319.1</v>
      </c>
      <c r="AO23" s="53">
        <v>172.0</v>
      </c>
      <c r="AP23" s="54"/>
      <c r="AQ23" s="54">
        <f t="shared" ref="AQ23:AS23" si="20">E23</f>
        <v>134</v>
      </c>
      <c r="AR23" s="54">
        <f t="shared" si="20"/>
        <v>112</v>
      </c>
      <c r="AS23" s="56">
        <f t="shared" si="20"/>
        <v>24.2</v>
      </c>
      <c r="AT23" s="54"/>
      <c r="AU23" s="54">
        <f t="shared" ref="AU23:AW23" si="21">L23</f>
        <v>139</v>
      </c>
      <c r="AV23" s="54">
        <f t="shared" si="21"/>
        <v>146</v>
      </c>
      <c r="AW23" s="54">
        <f t="shared" si="21"/>
        <v>35.6</v>
      </c>
      <c r="AX23" s="54"/>
      <c r="AY23" s="54">
        <f t="shared" si="5"/>
        <v>134</v>
      </c>
      <c r="AZ23" s="54"/>
      <c r="BA23" s="54"/>
      <c r="BB23" s="54"/>
      <c r="BC23" s="89"/>
      <c r="BD23" s="54"/>
      <c r="BE23" s="53">
        <v>32.0</v>
      </c>
      <c r="BF23" s="53">
        <v>444.0</v>
      </c>
      <c r="BG23" s="127">
        <v>7.4</v>
      </c>
      <c r="BH23" s="54"/>
      <c r="BI23" s="53">
        <v>22.0</v>
      </c>
      <c r="BJ23" s="53">
        <v>83.0</v>
      </c>
      <c r="BK23" s="53">
        <v>53.0</v>
      </c>
      <c r="BL23" s="89"/>
      <c r="BM23" s="58">
        <v>345.0</v>
      </c>
      <c r="BN23" s="58">
        <v>146.0</v>
      </c>
      <c r="BO23" s="58">
        <v>248.0</v>
      </c>
      <c r="BP23" s="58">
        <v>12.4</v>
      </c>
      <c r="BQ23" s="59"/>
      <c r="BR23" s="58">
        <v>6.0</v>
      </c>
      <c r="BS23" s="58">
        <v>59.0</v>
      </c>
      <c r="BT23" s="58">
        <v>59.0</v>
      </c>
      <c r="BU23" s="58">
        <v>345.0</v>
      </c>
      <c r="BV23" s="58">
        <v>345.0</v>
      </c>
      <c r="BW23" s="58">
        <v>205.0</v>
      </c>
      <c r="BX23" s="58">
        <v>30.0</v>
      </c>
      <c r="BY23" s="58">
        <v>337.0</v>
      </c>
      <c r="BZ23" s="58">
        <v>367.0</v>
      </c>
      <c r="CA23" s="58">
        <v>204.0</v>
      </c>
      <c r="CB23" s="58">
        <v>27.0</v>
      </c>
      <c r="CC23" s="58">
        <v>345.0</v>
      </c>
      <c r="CD23" s="58">
        <v>276.0</v>
      </c>
      <c r="CE23" s="58">
        <v>158.0</v>
      </c>
      <c r="CF23" s="58">
        <v>8.0</v>
      </c>
      <c r="CG23" s="58">
        <v>337.0</v>
      </c>
      <c r="CH23" s="58">
        <v>285.0</v>
      </c>
      <c r="CI23" s="58">
        <v>157.0</v>
      </c>
      <c r="CJ23" s="58">
        <v>8.0</v>
      </c>
      <c r="CK23" s="58">
        <v>350.0</v>
      </c>
      <c r="CL23" s="58">
        <v>133.0</v>
      </c>
      <c r="CM23" s="58">
        <v>89.0</v>
      </c>
      <c r="CN23" s="58">
        <v>5.0</v>
      </c>
      <c r="CO23" s="58">
        <v>334.0</v>
      </c>
      <c r="CP23" s="58">
        <v>279.0</v>
      </c>
      <c r="CQ23" s="58">
        <v>138.0</v>
      </c>
      <c r="CR23" s="58">
        <v>4.0</v>
      </c>
      <c r="CS23" s="58">
        <v>338.0</v>
      </c>
      <c r="CT23" s="58">
        <v>284.0</v>
      </c>
      <c r="CU23" s="58">
        <v>174.0</v>
      </c>
      <c r="CV23" s="58">
        <v>90.0</v>
      </c>
      <c r="CW23" s="58">
        <v>341.0</v>
      </c>
      <c r="CX23" s="58">
        <v>240.0</v>
      </c>
      <c r="CY23" s="58">
        <v>124.0</v>
      </c>
      <c r="CZ23" s="58">
        <v>64.0</v>
      </c>
      <c r="DA23" s="58">
        <v>326.0</v>
      </c>
      <c r="DB23" s="58">
        <v>246.0</v>
      </c>
      <c r="DC23" s="58">
        <v>124.0</v>
      </c>
      <c r="DD23" s="58">
        <v>50.0</v>
      </c>
      <c r="DE23" s="58">
        <v>146.0</v>
      </c>
      <c r="DF23" s="58">
        <v>35.0</v>
      </c>
      <c r="DG23" s="58">
        <v>248.0</v>
      </c>
      <c r="DH23" s="58">
        <v>12.4</v>
      </c>
      <c r="DI23" s="59"/>
      <c r="DJ23" s="58">
        <v>7.0</v>
      </c>
      <c r="DK23" s="58">
        <v>56.0</v>
      </c>
      <c r="DL23" s="58">
        <v>51.0</v>
      </c>
      <c r="DM23" s="89"/>
      <c r="DN23" s="61">
        <v>343.0</v>
      </c>
      <c r="DO23" s="61">
        <v>141.0</v>
      </c>
      <c r="DP23" s="61">
        <v>30.74</v>
      </c>
      <c r="DQ23" s="61">
        <v>17.46</v>
      </c>
      <c r="DR23" s="61">
        <v>4.1</v>
      </c>
      <c r="DS23" s="61">
        <v>8.0</v>
      </c>
      <c r="DT23" s="61">
        <v>37.0</v>
      </c>
      <c r="DU23" s="61">
        <v>47.2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138.0</v>
      </c>
      <c r="EG23" s="63">
        <v>88.0</v>
      </c>
      <c r="EH23" s="63">
        <v>3.7</v>
      </c>
      <c r="EI23" s="64"/>
      <c r="EJ23" s="63">
        <v>9.0</v>
      </c>
      <c r="EK23" s="63">
        <v>48.0</v>
      </c>
      <c r="EL23" s="63">
        <v>49.0</v>
      </c>
      <c r="EM23" s="63">
        <v>137.0</v>
      </c>
      <c r="EN23" s="63">
        <v>110.0</v>
      </c>
      <c r="EO23" s="63">
        <v>4.6</v>
      </c>
      <c r="EP23" s="64"/>
      <c r="EQ23" s="63">
        <v>9.0</v>
      </c>
      <c r="ER23" s="63">
        <v>42.0</v>
      </c>
      <c r="ES23" s="63">
        <v>42.0</v>
      </c>
      <c r="ET23" s="63">
        <v>339.0</v>
      </c>
      <c r="EU23" s="63">
        <v>214.0</v>
      </c>
      <c r="EV23" s="63">
        <v>124.1</v>
      </c>
      <c r="EW23" s="63">
        <v>-5.1</v>
      </c>
      <c r="EX23" s="63">
        <v>341.0</v>
      </c>
      <c r="EY23" s="63">
        <v>0.0</v>
      </c>
      <c r="EZ23" s="63">
        <v>0.0</v>
      </c>
      <c r="FA23" s="63">
        <v>0.0</v>
      </c>
      <c r="FB23" s="63">
        <v>337.0</v>
      </c>
      <c r="FC23" s="63">
        <v>1.0</v>
      </c>
      <c r="FD23" s="63">
        <v>0.0</v>
      </c>
      <c r="FE23" s="63">
        <v>0.0</v>
      </c>
      <c r="FF23" s="63">
        <v>339.0</v>
      </c>
      <c r="FG23" s="63">
        <v>0.0</v>
      </c>
      <c r="FH23" s="63">
        <v>0.0</v>
      </c>
      <c r="FI23" s="63">
        <v>0.0</v>
      </c>
      <c r="FJ23" s="63">
        <v>340.0</v>
      </c>
      <c r="FK23" s="63">
        <v>90.0</v>
      </c>
      <c r="FL23" s="63">
        <v>53.0</v>
      </c>
      <c r="FM23" s="64"/>
      <c r="FN23" s="63">
        <v>340.0</v>
      </c>
      <c r="FO23" s="63">
        <v>99.0</v>
      </c>
      <c r="FP23" s="63">
        <v>53.0</v>
      </c>
      <c r="FQ23" s="63">
        <v>0.1</v>
      </c>
      <c r="FR23" s="63">
        <v>137.0</v>
      </c>
      <c r="FS23" s="63">
        <v>80.0</v>
      </c>
      <c r="FT23" s="63">
        <v>20.5</v>
      </c>
      <c r="FU23" s="64"/>
      <c r="FV23" s="63">
        <v>137.0</v>
      </c>
      <c r="FW23" s="64"/>
      <c r="FX23" s="64"/>
      <c r="FY23" s="64"/>
      <c r="FZ23" s="89"/>
      <c r="GA23" s="65">
        <v>341.0</v>
      </c>
      <c r="GB23" s="66">
        <v>288.1</v>
      </c>
      <c r="GC23" s="66">
        <v>178.07</v>
      </c>
      <c r="GD23" s="66">
        <v>21.61</v>
      </c>
      <c r="GE23" s="66">
        <v>341.0</v>
      </c>
      <c r="GF23" s="66">
        <v>304.66</v>
      </c>
      <c r="GG23" s="66">
        <v>176.64</v>
      </c>
      <c r="GH23" s="66">
        <v>24.21</v>
      </c>
      <c r="GI23" s="66">
        <v>341.0</v>
      </c>
      <c r="GJ23" s="66">
        <v>95.25</v>
      </c>
      <c r="GK23" s="66">
        <v>-53.77</v>
      </c>
      <c r="GL23" s="66">
        <v>-16.08</v>
      </c>
      <c r="GM23" s="66">
        <v>341.0</v>
      </c>
      <c r="GN23" s="66">
        <v>88.22</v>
      </c>
      <c r="GO23" s="66">
        <v>-52.93</v>
      </c>
      <c r="GP23" s="66">
        <v>-19.18</v>
      </c>
      <c r="GQ23" s="66">
        <v>341.0</v>
      </c>
      <c r="GR23" s="66">
        <v>198.56</v>
      </c>
      <c r="GS23" s="66">
        <v>-123.71</v>
      </c>
      <c r="GT23" s="66">
        <v>-3.94</v>
      </c>
      <c r="GU23" s="66">
        <v>341.0</v>
      </c>
      <c r="GV23" s="66">
        <v>218.2</v>
      </c>
      <c r="GW23" s="66">
        <v>-124.55</v>
      </c>
      <c r="GX23" s="66">
        <v>-5.86</v>
      </c>
      <c r="GY23" s="89"/>
      <c r="GZ23" s="97" t="s">
        <v>91</v>
      </c>
      <c r="HA23" s="99" t="s">
        <v>108</v>
      </c>
      <c r="HB23" s="98">
        <v>266.0</v>
      </c>
      <c r="HC23" s="98">
        <v>13.3</v>
      </c>
      <c r="HD23" s="98">
        <v>5.32</v>
      </c>
      <c r="HE23" s="99">
        <v>8.0</v>
      </c>
      <c r="HF23" s="99">
        <v>52.0</v>
      </c>
      <c r="HG23" s="99">
        <v>48.0</v>
      </c>
      <c r="HH23" s="99" t="s">
        <v>107</v>
      </c>
      <c r="HI23" s="97" t="s">
        <v>92</v>
      </c>
      <c r="HJ23" s="98">
        <v>275.0</v>
      </c>
      <c r="HK23" s="98">
        <v>13.75</v>
      </c>
      <c r="HL23" s="98">
        <v>5.5</v>
      </c>
      <c r="HM23" s="99">
        <v>5.0</v>
      </c>
      <c r="HN23" s="99">
        <v>52.0</v>
      </c>
      <c r="HO23" s="99">
        <v>52.0</v>
      </c>
      <c r="HP23" s="99" t="s">
        <v>107</v>
      </c>
      <c r="HQ23" s="97" t="s">
        <v>92</v>
      </c>
      <c r="HR23" s="98">
        <v>203.0</v>
      </c>
      <c r="HS23" s="98">
        <v>10.15</v>
      </c>
      <c r="HT23" s="98">
        <v>5.075</v>
      </c>
      <c r="HU23" s="99">
        <v>7.0</v>
      </c>
      <c r="HV23" s="99">
        <v>45.0</v>
      </c>
      <c r="HW23" s="99">
        <v>45.0</v>
      </c>
      <c r="HX23" s="89"/>
      <c r="HY23" s="72">
        <v>136.0</v>
      </c>
      <c r="HZ23" s="72">
        <v>33.0</v>
      </c>
      <c r="IA23" s="72">
        <v>104.0</v>
      </c>
      <c r="IB23" s="72">
        <v>5.2</v>
      </c>
      <c r="IC23" s="73"/>
      <c r="ID23" s="72">
        <v>2.0</v>
      </c>
      <c r="IE23" s="72">
        <v>64.0</v>
      </c>
      <c r="IF23" s="72">
        <v>44.0</v>
      </c>
      <c r="IG23" s="89"/>
      <c r="IH23" s="74">
        <v>135.0</v>
      </c>
      <c r="II23" s="74">
        <v>32.7</v>
      </c>
      <c r="IJ23" s="74">
        <v>266.0</v>
      </c>
      <c r="IK23" s="74">
        <v>13.6</v>
      </c>
      <c r="IL23" s="74">
        <v>14.7</v>
      </c>
      <c r="IM23" s="74">
        <v>6.0</v>
      </c>
      <c r="IN23" s="74">
        <v>44.0</v>
      </c>
      <c r="IO23" s="74">
        <v>42.0</v>
      </c>
      <c r="IP23" s="74">
        <v>135.0</v>
      </c>
      <c r="IQ23" s="74">
        <v>33.7</v>
      </c>
      <c r="IR23" s="74">
        <v>4.0</v>
      </c>
      <c r="IS23" s="74">
        <v>0.1</v>
      </c>
      <c r="IT23" s="74">
        <v>0.2</v>
      </c>
      <c r="IU23" s="74">
        <v>12.0</v>
      </c>
      <c r="IV23" s="74">
        <v>42.0</v>
      </c>
      <c r="IW23" s="74">
        <v>40.0</v>
      </c>
      <c r="IX23" s="89"/>
      <c r="IY23" s="76">
        <v>140.91</v>
      </c>
      <c r="IZ23" s="76">
        <v>35.34</v>
      </c>
      <c r="JA23" s="76">
        <v>309.6</v>
      </c>
      <c r="JB23" s="76">
        <v>15.48</v>
      </c>
      <c r="JC23" s="76">
        <v>5.42</v>
      </c>
      <c r="JD23" s="76">
        <v>3.0</v>
      </c>
      <c r="JE23" s="76">
        <v>56.73</v>
      </c>
      <c r="JF23" s="76">
        <v>41.56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137.0</v>
      </c>
      <c r="JQ23" s="78">
        <v>32.4</v>
      </c>
      <c r="JR23" s="78">
        <v>0.0</v>
      </c>
      <c r="JS23" s="78">
        <v>0.0</v>
      </c>
      <c r="JT23" s="78">
        <v>0.0</v>
      </c>
      <c r="JU23" s="78">
        <v>2.0</v>
      </c>
      <c r="JV23" s="78">
        <v>40.0</v>
      </c>
      <c r="JW23" s="78">
        <v>40.0</v>
      </c>
      <c r="JX23" s="78">
        <v>137.0</v>
      </c>
      <c r="JY23" s="78">
        <v>34.4</v>
      </c>
      <c r="JZ23" s="78">
        <v>129.0</v>
      </c>
      <c r="KA23" s="78">
        <v>6.9</v>
      </c>
      <c r="KB23" s="78">
        <v>2.5</v>
      </c>
      <c r="KC23" s="78">
        <v>2.0</v>
      </c>
      <c r="KD23" s="78">
        <v>46.0</v>
      </c>
      <c r="KE23" s="78">
        <v>45.0</v>
      </c>
      <c r="KF23" s="89"/>
      <c r="KG23" s="79">
        <v>137.0</v>
      </c>
      <c r="KH23" s="79">
        <v>33.0</v>
      </c>
      <c r="KI23" s="79">
        <v>61.0</v>
      </c>
      <c r="KJ23" s="79">
        <v>3.2</v>
      </c>
      <c r="KK23" s="80"/>
      <c r="KL23" s="79">
        <v>1.0</v>
      </c>
      <c r="KM23" s="79">
        <v>42.0</v>
      </c>
      <c r="KN23" s="79">
        <v>42.0</v>
      </c>
      <c r="KO23" s="79">
        <v>137.0</v>
      </c>
      <c r="KP23" s="79">
        <v>33.0</v>
      </c>
      <c r="KQ23" s="79" t="s">
        <v>98</v>
      </c>
      <c r="KR23" s="79" t="s">
        <v>98</v>
      </c>
      <c r="KS23" s="80"/>
      <c r="KT23" s="79">
        <v>1.0</v>
      </c>
      <c r="KU23" s="79">
        <v>42.0</v>
      </c>
      <c r="KV23" s="79">
        <v>40.0</v>
      </c>
      <c r="KW23" s="89"/>
      <c r="KX23" s="81">
        <v>135.0</v>
      </c>
      <c r="KY23" s="81">
        <v>33.0</v>
      </c>
      <c r="KZ23" s="81">
        <v>261.0</v>
      </c>
      <c r="LA23" s="81">
        <v>12.8</v>
      </c>
      <c r="LB23" s="81">
        <v>2.8</v>
      </c>
      <c r="LC23" s="81">
        <v>3.0</v>
      </c>
      <c r="LD23" s="81">
        <v>53.0</v>
      </c>
      <c r="LE23" s="81">
        <v>51.0</v>
      </c>
      <c r="LF23" s="81">
        <v>135.0</v>
      </c>
      <c r="LG23" s="81">
        <v>33.0</v>
      </c>
      <c r="LH23" s="81">
        <v>294.0</v>
      </c>
      <c r="LI23" s="81">
        <v>14.4</v>
      </c>
      <c r="LJ23" s="81">
        <v>5.0</v>
      </c>
      <c r="LK23" s="81">
        <v>5.0</v>
      </c>
      <c r="LL23" s="81">
        <v>47.0</v>
      </c>
      <c r="LM23" s="81">
        <v>48.0</v>
      </c>
      <c r="LN23" s="89"/>
      <c r="LO23" s="82">
        <v>333.0</v>
      </c>
      <c r="LP23" s="82">
        <v>194.0</v>
      </c>
      <c r="LQ23" s="82">
        <v>111.0</v>
      </c>
      <c r="LR23" s="82">
        <v>73.0</v>
      </c>
      <c r="LS23" s="82">
        <v>344.0</v>
      </c>
      <c r="LT23" s="82">
        <v>50.0</v>
      </c>
      <c r="LU23" s="82">
        <v>1.3</v>
      </c>
      <c r="LV23" s="82">
        <v>141.0</v>
      </c>
      <c r="LW23" s="82">
        <v>88.0</v>
      </c>
      <c r="LX23" s="82">
        <v>49.0</v>
      </c>
      <c r="LY23" s="82">
        <v>45.0</v>
      </c>
      <c r="LZ23" s="83">
        <v>10.0</v>
      </c>
      <c r="MA23" s="82">
        <v>61.0</v>
      </c>
      <c r="MB23" s="82">
        <v>9.2</v>
      </c>
      <c r="MC23" s="82">
        <v>139.0</v>
      </c>
      <c r="MD23" s="82">
        <v>106.0</v>
      </c>
      <c r="ME23" s="82">
        <v>52.0</v>
      </c>
      <c r="MF23" s="82">
        <v>46.0</v>
      </c>
      <c r="MG23" s="83">
        <v>8.0</v>
      </c>
      <c r="MH23" s="88" t="s">
        <v>95</v>
      </c>
      <c r="MI23" s="88" t="s">
        <v>95</v>
      </c>
      <c r="MJ23" s="88" t="s">
        <v>95</v>
      </c>
      <c r="MK23" s="88" t="s">
        <v>95</v>
      </c>
      <c r="ML23" s="82">
        <v>40.0</v>
      </c>
      <c r="MM23" s="82">
        <v>38.0</v>
      </c>
      <c r="MN23" s="83">
        <v>5.0</v>
      </c>
      <c r="MO23" s="86"/>
      <c r="MP23" s="87"/>
      <c r="MQ23" s="87"/>
      <c r="MR23" s="87"/>
      <c r="MS23" s="87"/>
      <c r="MT23" s="82">
        <v>11.2</v>
      </c>
      <c r="MU23" s="82">
        <v>3.6</v>
      </c>
      <c r="MV23" s="82">
        <v>195.0</v>
      </c>
      <c r="MW23" s="82">
        <v>36.0</v>
      </c>
      <c r="MX23" s="82">
        <v>34.0</v>
      </c>
      <c r="MY23" s="88" t="s">
        <v>96</v>
      </c>
      <c r="MZ23" s="83">
        <v>5.0</v>
      </c>
      <c r="NA23" s="87"/>
      <c r="NB23" s="82">
        <v>13.7</v>
      </c>
      <c r="NC23" s="82">
        <v>12.1</v>
      </c>
      <c r="ND23" s="82">
        <v>250.0</v>
      </c>
      <c r="NE23" s="82">
        <v>35.0</v>
      </c>
      <c r="NF23" s="82">
        <v>40.0</v>
      </c>
      <c r="NG23" s="82">
        <v>39.0</v>
      </c>
      <c r="NH23" s="83">
        <v>6.0</v>
      </c>
      <c r="NI23" s="87"/>
      <c r="NJ23" s="88" t="s">
        <v>95</v>
      </c>
      <c r="NK23" s="88" t="s">
        <v>95</v>
      </c>
      <c r="NL23" s="88" t="s">
        <v>95</v>
      </c>
      <c r="NM23" s="88" t="s">
        <v>95</v>
      </c>
      <c r="NN23" s="82">
        <v>47.0</v>
      </c>
      <c r="NO23" s="82">
        <v>49.0</v>
      </c>
      <c r="NP23" s="83">
        <v>4.0</v>
      </c>
    </row>
    <row r="24" ht="14.25" customHeight="1">
      <c r="A24" s="49">
        <v>0.458333333333334</v>
      </c>
      <c r="B24" s="50"/>
      <c r="C24" s="51">
        <v>50.21</v>
      </c>
      <c r="D24" s="55">
        <v>339.0</v>
      </c>
      <c r="E24" s="53">
        <v>135.0</v>
      </c>
      <c r="F24" s="53">
        <v>114.0</v>
      </c>
      <c r="G24" s="53">
        <v>25.1</v>
      </c>
      <c r="H24" s="54"/>
      <c r="I24" s="53">
        <v>6.0</v>
      </c>
      <c r="J24" s="53">
        <v>48.0</v>
      </c>
      <c r="K24" s="53">
        <v>48.0</v>
      </c>
      <c r="L24" s="53">
        <v>139.0</v>
      </c>
      <c r="M24" s="53">
        <v>115.0</v>
      </c>
      <c r="N24" s="53">
        <v>28.8</v>
      </c>
      <c r="O24" s="54"/>
      <c r="P24" s="53">
        <v>6.0</v>
      </c>
      <c r="Q24" s="53">
        <v>56.0</v>
      </c>
      <c r="R24" s="53">
        <v>46.0</v>
      </c>
      <c r="S24" s="53">
        <v>343.8</v>
      </c>
      <c r="T24" s="53">
        <v>228.2</v>
      </c>
      <c r="U24" s="53">
        <v>130.9</v>
      </c>
      <c r="V24" s="54"/>
      <c r="W24" s="53">
        <v>377.1</v>
      </c>
      <c r="X24" s="53">
        <v>188.9</v>
      </c>
      <c r="Y24" s="53">
        <v>98.3</v>
      </c>
      <c r="Z24" s="54"/>
      <c r="AA24" s="106" t="s">
        <v>94</v>
      </c>
      <c r="AB24" s="106" t="s">
        <v>94</v>
      </c>
      <c r="AC24" s="106" t="s">
        <v>94</v>
      </c>
      <c r="AD24" s="54"/>
      <c r="AE24" s="53">
        <v>343.7</v>
      </c>
      <c r="AF24" s="53">
        <v>641.2</v>
      </c>
      <c r="AG24" s="53">
        <v>360.4</v>
      </c>
      <c r="AH24" s="54"/>
      <c r="AI24" s="53">
        <v>349.8</v>
      </c>
      <c r="AJ24" s="53">
        <v>302.1</v>
      </c>
      <c r="AK24" s="53">
        <v>178.6</v>
      </c>
      <c r="AL24" s="54"/>
      <c r="AM24" s="53">
        <v>342.3</v>
      </c>
      <c r="AN24" s="53">
        <v>314.7</v>
      </c>
      <c r="AO24" s="53">
        <v>170.1</v>
      </c>
      <c r="AP24" s="54"/>
      <c r="AQ24" s="54">
        <f t="shared" ref="AQ24:AS24" si="22">E24</f>
        <v>135</v>
      </c>
      <c r="AR24" s="54">
        <f t="shared" si="22"/>
        <v>114</v>
      </c>
      <c r="AS24" s="56">
        <f t="shared" si="22"/>
        <v>25.1</v>
      </c>
      <c r="AT24" s="54"/>
      <c r="AU24" s="54">
        <f t="shared" ref="AU24:AW24" si="23">L24</f>
        <v>139</v>
      </c>
      <c r="AV24" s="54">
        <f t="shared" si="23"/>
        <v>115</v>
      </c>
      <c r="AW24" s="54">
        <f t="shared" si="23"/>
        <v>28.8</v>
      </c>
      <c r="AX24" s="54"/>
      <c r="AY24" s="54">
        <f t="shared" si="5"/>
        <v>135</v>
      </c>
      <c r="AZ24" s="54"/>
      <c r="BA24" s="54"/>
      <c r="BB24" s="54"/>
      <c r="BC24" s="89"/>
      <c r="BD24" s="54"/>
      <c r="BE24" s="53">
        <v>32.0</v>
      </c>
      <c r="BF24" s="53">
        <v>60.0</v>
      </c>
      <c r="BG24" s="127">
        <v>1.0</v>
      </c>
      <c r="BH24" s="54"/>
      <c r="BI24" s="53">
        <v>22.0</v>
      </c>
      <c r="BJ24" s="53">
        <v>83.0</v>
      </c>
      <c r="BK24" s="53">
        <v>53.0</v>
      </c>
      <c r="BL24" s="89"/>
      <c r="BM24" s="58">
        <v>345.0</v>
      </c>
      <c r="BN24" s="58">
        <v>146.0</v>
      </c>
      <c r="BO24" s="58">
        <v>336.0</v>
      </c>
      <c r="BP24" s="58">
        <v>16.8</v>
      </c>
      <c r="BQ24" s="59"/>
      <c r="BR24" s="58">
        <v>6.0</v>
      </c>
      <c r="BS24" s="58">
        <v>65.0</v>
      </c>
      <c r="BT24" s="58">
        <v>65.0</v>
      </c>
      <c r="BU24" s="58">
        <v>345.0</v>
      </c>
      <c r="BV24" s="58">
        <v>286.0</v>
      </c>
      <c r="BW24" s="58">
        <v>165.0</v>
      </c>
      <c r="BX24" s="58">
        <v>32.0</v>
      </c>
      <c r="BY24" s="58">
        <v>338.0</v>
      </c>
      <c r="BZ24" s="58">
        <v>301.0</v>
      </c>
      <c r="CA24" s="58">
        <v>166.0</v>
      </c>
      <c r="CB24" s="58">
        <v>28.0</v>
      </c>
      <c r="CC24" s="58">
        <v>345.0</v>
      </c>
      <c r="CD24" s="58">
        <v>282.0</v>
      </c>
      <c r="CE24" s="58">
        <v>142.0</v>
      </c>
      <c r="CF24" s="58">
        <v>12.0</v>
      </c>
      <c r="CG24" s="58">
        <v>338.0</v>
      </c>
      <c r="CH24" s="58">
        <v>278.0</v>
      </c>
      <c r="CI24" s="58">
        <v>152.0</v>
      </c>
      <c r="CJ24" s="58">
        <v>7.0</v>
      </c>
      <c r="CK24" s="58">
        <v>351.0</v>
      </c>
      <c r="CL24" s="58">
        <v>120.0</v>
      </c>
      <c r="CM24" s="58">
        <v>80.0</v>
      </c>
      <c r="CN24" s="58">
        <v>8.0</v>
      </c>
      <c r="CO24" s="58">
        <v>335.0</v>
      </c>
      <c r="CP24" s="58">
        <v>244.0</v>
      </c>
      <c r="CQ24" s="58">
        <v>121.0</v>
      </c>
      <c r="CR24" s="58">
        <v>9.0</v>
      </c>
      <c r="CS24" s="58">
        <v>338.0</v>
      </c>
      <c r="CT24" s="58">
        <v>260.0</v>
      </c>
      <c r="CU24" s="58">
        <v>159.0</v>
      </c>
      <c r="CV24" s="58">
        <v>84.0</v>
      </c>
      <c r="CW24" s="58">
        <v>340.0</v>
      </c>
      <c r="CX24" s="58">
        <v>220.0</v>
      </c>
      <c r="CY24" s="58">
        <v>109.0</v>
      </c>
      <c r="CZ24" s="58">
        <v>61.0</v>
      </c>
      <c r="DA24" s="58">
        <v>327.0</v>
      </c>
      <c r="DB24" s="58">
        <v>225.0</v>
      </c>
      <c r="DC24" s="58">
        <v>109.0</v>
      </c>
      <c r="DD24" s="58">
        <v>55.0</v>
      </c>
      <c r="DE24" s="58">
        <v>146.0</v>
      </c>
      <c r="DF24" s="58">
        <v>34.9</v>
      </c>
      <c r="DG24" s="58">
        <v>336.0</v>
      </c>
      <c r="DH24" s="58">
        <v>16.8</v>
      </c>
      <c r="DI24" s="59"/>
      <c r="DJ24" s="58">
        <v>7.0</v>
      </c>
      <c r="DK24" s="58">
        <v>61.0</v>
      </c>
      <c r="DL24" s="58">
        <v>53.0</v>
      </c>
      <c r="DM24" s="89"/>
      <c r="DN24" s="61">
        <v>343.0</v>
      </c>
      <c r="DO24" s="61">
        <v>141.0</v>
      </c>
      <c r="DP24" s="61">
        <v>31.15</v>
      </c>
      <c r="DQ24" s="61">
        <v>17.72</v>
      </c>
      <c r="DR24" s="61">
        <v>4.44</v>
      </c>
      <c r="DS24" s="61">
        <v>8.0</v>
      </c>
      <c r="DT24" s="61">
        <v>40.0</v>
      </c>
      <c r="DU24" s="61">
        <v>48.0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343.0</v>
      </c>
      <c r="EF24" s="63">
        <v>138.0</v>
      </c>
      <c r="EG24" s="63">
        <v>69.0</v>
      </c>
      <c r="EH24" s="63">
        <v>2.9</v>
      </c>
      <c r="EI24" s="64"/>
      <c r="EJ24" s="63">
        <v>9.0</v>
      </c>
      <c r="EK24" s="63">
        <v>48.0</v>
      </c>
      <c r="EL24" s="63">
        <v>51.0</v>
      </c>
      <c r="EM24" s="63">
        <v>138.0</v>
      </c>
      <c r="EN24" s="63">
        <v>110.0</v>
      </c>
      <c r="EO24" s="63">
        <v>4.6</v>
      </c>
      <c r="EP24" s="64"/>
      <c r="EQ24" s="63">
        <v>9.0</v>
      </c>
      <c r="ER24" s="63">
        <v>50.0</v>
      </c>
      <c r="ES24" s="63">
        <v>52.0</v>
      </c>
      <c r="ET24" s="63">
        <v>341.0</v>
      </c>
      <c r="EU24" s="63">
        <v>255.0</v>
      </c>
      <c r="EV24" s="63">
        <v>149.0</v>
      </c>
      <c r="EW24" s="63">
        <v>-4.0</v>
      </c>
      <c r="EX24" s="63">
        <v>340.0</v>
      </c>
      <c r="EY24" s="63">
        <v>0.0</v>
      </c>
      <c r="EZ24" s="63">
        <v>0.0</v>
      </c>
      <c r="FA24" s="63">
        <v>0.0</v>
      </c>
      <c r="FB24" s="63">
        <v>340.0</v>
      </c>
      <c r="FC24" s="63">
        <v>0.0</v>
      </c>
      <c r="FD24" s="63">
        <v>0.0</v>
      </c>
      <c r="FE24" s="63">
        <v>0.0</v>
      </c>
      <c r="FF24" s="63">
        <v>340.0</v>
      </c>
      <c r="FG24" s="63">
        <v>0.0</v>
      </c>
      <c r="FH24" s="63">
        <v>0.0</v>
      </c>
      <c r="FI24" s="63">
        <v>0.0</v>
      </c>
      <c r="FJ24" s="63">
        <v>343.0</v>
      </c>
      <c r="FK24" s="63">
        <v>112.0</v>
      </c>
      <c r="FL24" s="63">
        <v>65.0</v>
      </c>
      <c r="FM24" s="64"/>
      <c r="FN24" s="63">
        <v>343.0</v>
      </c>
      <c r="FO24" s="63">
        <v>120.0</v>
      </c>
      <c r="FP24" s="63">
        <v>65.0</v>
      </c>
      <c r="FQ24" s="63">
        <v>5.1</v>
      </c>
      <c r="FR24" s="63">
        <v>138.0</v>
      </c>
      <c r="FS24" s="63">
        <v>85.0</v>
      </c>
      <c r="FT24" s="63">
        <v>21.6</v>
      </c>
      <c r="FU24" s="64"/>
      <c r="FV24" s="63">
        <v>138.0</v>
      </c>
      <c r="FW24" s="64"/>
      <c r="FX24" s="64"/>
      <c r="FY24" s="64"/>
      <c r="FZ24" s="89"/>
      <c r="GA24" s="65">
        <v>341.0</v>
      </c>
      <c r="GB24" s="66">
        <v>267.88</v>
      </c>
      <c r="GC24" s="66">
        <v>166.17</v>
      </c>
      <c r="GD24" s="66">
        <v>25.38</v>
      </c>
      <c r="GE24" s="66">
        <v>341.0</v>
      </c>
      <c r="GF24" s="66">
        <v>286.63</v>
      </c>
      <c r="GG24" s="66">
        <v>164.08</v>
      </c>
      <c r="GH24" s="66">
        <v>27.39</v>
      </c>
      <c r="GI24" s="66">
        <v>341.0</v>
      </c>
      <c r="GJ24" s="66">
        <v>109.32</v>
      </c>
      <c r="GK24" s="66">
        <v>-62.4</v>
      </c>
      <c r="GL24" s="66">
        <v>-15.58</v>
      </c>
      <c r="GM24" s="66">
        <v>341.0</v>
      </c>
      <c r="GN24" s="66">
        <v>101.7</v>
      </c>
      <c r="GO24" s="66">
        <v>-61.65</v>
      </c>
      <c r="GP24" s="66">
        <v>-19.18</v>
      </c>
      <c r="GQ24" s="66">
        <v>341.0</v>
      </c>
      <c r="GR24" s="66">
        <v>166.03</v>
      </c>
      <c r="GS24" s="66">
        <v>-104.78</v>
      </c>
      <c r="GT24" s="66">
        <v>-8.12</v>
      </c>
      <c r="GU24" s="66">
        <v>341.0</v>
      </c>
      <c r="GV24" s="66">
        <v>186.25</v>
      </c>
      <c r="GW24" s="66">
        <v>-105.87</v>
      </c>
      <c r="GX24" s="66">
        <v>-9.88</v>
      </c>
      <c r="GY24" s="89"/>
      <c r="GZ24" s="97" t="s">
        <v>91</v>
      </c>
      <c r="HA24" s="99" t="s">
        <v>108</v>
      </c>
      <c r="HB24" s="98">
        <v>268.0</v>
      </c>
      <c r="HC24" s="98">
        <v>13.4</v>
      </c>
      <c r="HD24" s="98">
        <v>5.36</v>
      </c>
      <c r="HE24" s="99">
        <v>8.0</v>
      </c>
      <c r="HF24" s="99">
        <v>50.0</v>
      </c>
      <c r="HG24" s="99">
        <v>48.0</v>
      </c>
      <c r="HH24" s="99" t="s">
        <v>107</v>
      </c>
      <c r="HI24" s="97" t="s">
        <v>92</v>
      </c>
      <c r="HJ24" s="98">
        <v>286.0</v>
      </c>
      <c r="HK24" s="98">
        <v>14.3</v>
      </c>
      <c r="HL24" s="98">
        <v>5.72</v>
      </c>
      <c r="HM24" s="99">
        <v>5.0</v>
      </c>
      <c r="HN24" s="99">
        <v>52.0</v>
      </c>
      <c r="HO24" s="99">
        <v>52.0</v>
      </c>
      <c r="HP24" s="99" t="s">
        <v>107</v>
      </c>
      <c r="HQ24" s="97" t="s">
        <v>92</v>
      </c>
      <c r="HR24" s="98">
        <v>211.0</v>
      </c>
      <c r="HS24" s="98">
        <v>10.55</v>
      </c>
      <c r="HT24" s="98">
        <v>5.275</v>
      </c>
      <c r="HU24" s="99">
        <v>7.0</v>
      </c>
      <c r="HV24" s="99">
        <v>40.0</v>
      </c>
      <c r="HW24" s="99">
        <v>40.0</v>
      </c>
      <c r="HX24" s="89"/>
      <c r="HY24" s="72">
        <v>136.0</v>
      </c>
      <c r="HZ24" s="72">
        <v>33.0</v>
      </c>
      <c r="IA24" s="72">
        <v>104.0</v>
      </c>
      <c r="IB24" s="72">
        <v>5.2</v>
      </c>
      <c r="IC24" s="73"/>
      <c r="ID24" s="72">
        <v>2.0</v>
      </c>
      <c r="IE24" s="72">
        <v>66.0</v>
      </c>
      <c r="IF24" s="72">
        <v>46.0</v>
      </c>
      <c r="IG24" s="89"/>
      <c r="IH24" s="74">
        <v>138.0</v>
      </c>
      <c r="II24" s="74">
        <v>33.2</v>
      </c>
      <c r="IJ24" s="74">
        <v>231.0</v>
      </c>
      <c r="IK24" s="74">
        <v>11.8</v>
      </c>
      <c r="IL24" s="74">
        <v>12.9</v>
      </c>
      <c r="IM24" s="74">
        <v>6.0</v>
      </c>
      <c r="IN24" s="74">
        <v>44.0</v>
      </c>
      <c r="IO24" s="74">
        <v>42.0</v>
      </c>
      <c r="IP24" s="74">
        <v>138.0</v>
      </c>
      <c r="IQ24" s="74">
        <v>33.7</v>
      </c>
      <c r="IR24" s="74">
        <v>4.0</v>
      </c>
      <c r="IS24" s="74">
        <v>0.1</v>
      </c>
      <c r="IT24" s="74">
        <v>0.2</v>
      </c>
      <c r="IU24" s="74">
        <v>12.0</v>
      </c>
      <c r="IV24" s="74">
        <v>42.0</v>
      </c>
      <c r="IW24" s="74">
        <v>40.0</v>
      </c>
      <c r="IX24" s="89"/>
      <c r="IY24" s="76">
        <v>141.1</v>
      </c>
      <c r="IZ24" s="76">
        <v>35.39</v>
      </c>
      <c r="JA24" s="76">
        <v>310.4</v>
      </c>
      <c r="JB24" s="76">
        <v>15.52</v>
      </c>
      <c r="JC24" s="76">
        <v>5.45</v>
      </c>
      <c r="JD24" s="76">
        <v>3.0</v>
      </c>
      <c r="JE24" s="76">
        <v>55.8</v>
      </c>
      <c r="JF24" s="76">
        <v>45.61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138.0</v>
      </c>
      <c r="JQ24" s="78">
        <v>32.5</v>
      </c>
      <c r="JR24" s="78">
        <v>0.0</v>
      </c>
      <c r="JS24" s="78">
        <v>0.0</v>
      </c>
      <c r="JT24" s="78">
        <v>0.0</v>
      </c>
      <c r="JU24" s="78">
        <v>2.0</v>
      </c>
      <c r="JV24" s="78">
        <v>43.0</v>
      </c>
      <c r="JW24" s="78">
        <v>42.0</v>
      </c>
      <c r="JX24" s="78">
        <v>138.0</v>
      </c>
      <c r="JY24" s="78">
        <v>34.5</v>
      </c>
      <c r="JZ24" s="78">
        <v>122.0</v>
      </c>
      <c r="KA24" s="78">
        <v>6.5</v>
      </c>
      <c r="KB24" s="78">
        <v>2.4</v>
      </c>
      <c r="KC24" s="78">
        <v>2.0</v>
      </c>
      <c r="KD24" s="78">
        <v>48.0</v>
      </c>
      <c r="KE24" s="78">
        <v>47.0</v>
      </c>
      <c r="KF24" s="89"/>
      <c r="KG24" s="79">
        <v>138.0</v>
      </c>
      <c r="KH24" s="79">
        <v>34.0</v>
      </c>
      <c r="KI24" s="79">
        <v>10.0</v>
      </c>
      <c r="KJ24" s="79">
        <v>0.5</v>
      </c>
      <c r="KK24" s="80"/>
      <c r="KL24" s="79">
        <v>1.0</v>
      </c>
      <c r="KM24" s="79">
        <v>42.0</v>
      </c>
      <c r="KN24" s="79">
        <v>42.0</v>
      </c>
      <c r="KO24" s="79">
        <v>138.0</v>
      </c>
      <c r="KP24" s="79">
        <v>34.0</v>
      </c>
      <c r="KQ24" s="79">
        <v>65.0</v>
      </c>
      <c r="KR24" s="79">
        <v>3.8</v>
      </c>
      <c r="KS24" s="80"/>
      <c r="KT24" s="79">
        <v>1.0</v>
      </c>
      <c r="KU24" s="79">
        <v>42.0</v>
      </c>
      <c r="KV24" s="79">
        <v>40.0</v>
      </c>
      <c r="KW24" s="89"/>
      <c r="KX24" s="81">
        <v>133.0</v>
      </c>
      <c r="KY24" s="81">
        <v>32.0</v>
      </c>
      <c r="KZ24" s="81">
        <v>196.0</v>
      </c>
      <c r="LA24" s="81">
        <v>9.6</v>
      </c>
      <c r="LB24" s="81">
        <v>2.8</v>
      </c>
      <c r="LC24" s="81">
        <v>3.0</v>
      </c>
      <c r="LD24" s="81">
        <v>53.0</v>
      </c>
      <c r="LE24" s="81">
        <v>51.0</v>
      </c>
      <c r="LF24" s="81">
        <v>133.0</v>
      </c>
      <c r="LG24" s="81">
        <v>32.0</v>
      </c>
      <c r="LH24" s="81">
        <v>318.0</v>
      </c>
      <c r="LI24" s="81">
        <v>15.6</v>
      </c>
      <c r="LJ24" s="81">
        <v>5.0</v>
      </c>
      <c r="LK24" s="81">
        <v>5.0</v>
      </c>
      <c r="LL24" s="81">
        <v>47.0</v>
      </c>
      <c r="LM24" s="81">
        <v>48.0</v>
      </c>
      <c r="LN24" s="89"/>
      <c r="LO24" s="82">
        <v>335.0</v>
      </c>
      <c r="LP24" s="82">
        <v>186.0</v>
      </c>
      <c r="LQ24" s="82">
        <v>105.0</v>
      </c>
      <c r="LR24" s="82">
        <v>74.0</v>
      </c>
      <c r="LS24" s="82">
        <v>346.0</v>
      </c>
      <c r="LT24" s="82">
        <v>44.0</v>
      </c>
      <c r="LU24" s="82">
        <v>4.7</v>
      </c>
      <c r="LV24" s="82">
        <v>142.0</v>
      </c>
      <c r="LW24" s="82">
        <v>78.0</v>
      </c>
      <c r="LX24" s="82">
        <v>50.0</v>
      </c>
      <c r="LY24" s="82">
        <v>47.0</v>
      </c>
      <c r="LZ24" s="83">
        <v>10.0</v>
      </c>
      <c r="MA24" s="82">
        <v>61.0</v>
      </c>
      <c r="MB24" s="82">
        <v>14.1</v>
      </c>
      <c r="MC24" s="82">
        <v>140.0</v>
      </c>
      <c r="MD24" s="82">
        <v>108.0</v>
      </c>
      <c r="ME24" s="82">
        <v>53.0</v>
      </c>
      <c r="MF24" s="82">
        <v>48.0</v>
      </c>
      <c r="MG24" s="83">
        <v>8.0</v>
      </c>
      <c r="MH24" s="88" t="s">
        <v>95</v>
      </c>
      <c r="MI24" s="88" t="s">
        <v>95</v>
      </c>
      <c r="MJ24" s="88" t="s">
        <v>95</v>
      </c>
      <c r="MK24" s="88" t="s">
        <v>95</v>
      </c>
      <c r="ML24" s="82">
        <v>40.0</v>
      </c>
      <c r="MM24" s="82">
        <v>38.0</v>
      </c>
      <c r="MN24" s="83">
        <v>5.0</v>
      </c>
      <c r="MO24" s="86"/>
      <c r="MP24" s="87"/>
      <c r="MQ24" s="87"/>
      <c r="MR24" s="87"/>
      <c r="MS24" s="87"/>
      <c r="MT24" s="82">
        <v>9.4</v>
      </c>
      <c r="MU24" s="82">
        <v>3.1</v>
      </c>
      <c r="MV24" s="82">
        <v>194.0</v>
      </c>
      <c r="MW24" s="82">
        <v>36.0</v>
      </c>
      <c r="MX24" s="82">
        <v>34.0</v>
      </c>
      <c r="MY24" s="88" t="s">
        <v>96</v>
      </c>
      <c r="MZ24" s="83">
        <v>5.0</v>
      </c>
      <c r="NA24" s="87"/>
      <c r="NB24" s="82">
        <v>3.3</v>
      </c>
      <c r="NC24" s="82">
        <v>4.0</v>
      </c>
      <c r="ND24" s="82">
        <v>67.0</v>
      </c>
      <c r="NE24" s="82">
        <v>36.0</v>
      </c>
      <c r="NF24" s="82">
        <v>40.0</v>
      </c>
      <c r="NG24" s="82">
        <v>39.0</v>
      </c>
      <c r="NH24" s="83">
        <v>6.0</v>
      </c>
      <c r="NI24" s="87"/>
      <c r="NJ24" s="88" t="s">
        <v>95</v>
      </c>
      <c r="NK24" s="88" t="s">
        <v>95</v>
      </c>
      <c r="NL24" s="88" t="s">
        <v>95</v>
      </c>
      <c r="NM24" s="88" t="s">
        <v>95</v>
      </c>
      <c r="NN24" s="82">
        <v>47.0</v>
      </c>
      <c r="NO24" s="82">
        <v>49.0</v>
      </c>
      <c r="NP24" s="83">
        <v>4.0</v>
      </c>
    </row>
    <row r="25" ht="14.25" customHeight="1">
      <c r="A25" s="49">
        <v>0.5</v>
      </c>
      <c r="B25" s="50"/>
      <c r="C25" s="51">
        <v>50.32</v>
      </c>
      <c r="D25" s="55">
        <v>341.0</v>
      </c>
      <c r="E25" s="53">
        <v>134.0</v>
      </c>
      <c r="F25" s="53">
        <v>97.0</v>
      </c>
      <c r="G25" s="53">
        <v>21.3</v>
      </c>
      <c r="H25" s="54"/>
      <c r="I25" s="53">
        <v>6.0</v>
      </c>
      <c r="J25" s="53">
        <v>48.0</v>
      </c>
      <c r="K25" s="53">
        <v>48.0</v>
      </c>
      <c r="L25" s="53">
        <v>138.0</v>
      </c>
      <c r="M25" s="53">
        <v>97.0</v>
      </c>
      <c r="N25" s="53">
        <v>21.3</v>
      </c>
      <c r="O25" s="54"/>
      <c r="P25" s="53">
        <v>6.0</v>
      </c>
      <c r="Q25" s="53">
        <v>56.0</v>
      </c>
      <c r="R25" s="53">
        <v>46.0</v>
      </c>
      <c r="S25" s="53">
        <v>344.2</v>
      </c>
      <c r="T25" s="53">
        <v>207.1</v>
      </c>
      <c r="U25" s="53">
        <v>53.9</v>
      </c>
      <c r="V25" s="54"/>
      <c r="W25" s="53">
        <v>377.2</v>
      </c>
      <c r="X25" s="53">
        <v>159.9</v>
      </c>
      <c r="Y25" s="53">
        <v>78.4</v>
      </c>
      <c r="Z25" s="54"/>
      <c r="AA25" s="106" t="s">
        <v>94</v>
      </c>
      <c r="AB25" s="106" t="s">
        <v>94</v>
      </c>
      <c r="AC25" s="106" t="s">
        <v>94</v>
      </c>
      <c r="AD25" s="54"/>
      <c r="AE25" s="53">
        <v>344.9</v>
      </c>
      <c r="AF25" s="53">
        <v>604.6</v>
      </c>
      <c r="AG25" s="53">
        <v>345.7</v>
      </c>
      <c r="AH25" s="54"/>
      <c r="AI25" s="53">
        <v>350.9</v>
      </c>
      <c r="AJ25" s="53">
        <v>267.3</v>
      </c>
      <c r="AK25" s="53">
        <v>157.4</v>
      </c>
      <c r="AL25" s="54"/>
      <c r="AM25" s="53">
        <v>342.9</v>
      </c>
      <c r="AN25" s="53">
        <v>281.4</v>
      </c>
      <c r="AO25" s="53">
        <v>152.7</v>
      </c>
      <c r="AP25" s="54"/>
      <c r="AQ25" s="54">
        <f t="shared" ref="AQ25:AS25" si="24">E25</f>
        <v>134</v>
      </c>
      <c r="AR25" s="54">
        <f t="shared" si="24"/>
        <v>97</v>
      </c>
      <c r="AS25" s="56">
        <f t="shared" si="24"/>
        <v>21.3</v>
      </c>
      <c r="AT25" s="54"/>
      <c r="AU25" s="54">
        <f t="shared" ref="AU25:AW25" si="25">L25</f>
        <v>138</v>
      </c>
      <c r="AV25" s="54">
        <f t="shared" si="25"/>
        <v>97</v>
      </c>
      <c r="AW25" s="54">
        <f t="shared" si="25"/>
        <v>21.3</v>
      </c>
      <c r="AX25" s="54"/>
      <c r="AY25" s="54">
        <f t="shared" si="5"/>
        <v>134</v>
      </c>
      <c r="AZ25" s="54"/>
      <c r="BA25" s="54"/>
      <c r="BB25" s="54"/>
      <c r="BC25" s="89"/>
      <c r="BD25" s="54"/>
      <c r="BE25" s="53">
        <v>32.0</v>
      </c>
      <c r="BF25" s="53">
        <v>57.0</v>
      </c>
      <c r="BG25" s="127">
        <v>1.0</v>
      </c>
      <c r="BH25" s="54"/>
      <c r="BI25" s="53">
        <v>22.0</v>
      </c>
      <c r="BJ25" s="53">
        <v>84.0</v>
      </c>
      <c r="BK25" s="53">
        <v>62.0</v>
      </c>
      <c r="BL25" s="89"/>
      <c r="BM25" s="58">
        <v>345.0</v>
      </c>
      <c r="BN25" s="58">
        <v>146.0</v>
      </c>
      <c r="BO25" s="58">
        <v>290.0</v>
      </c>
      <c r="BP25" s="58">
        <v>14.5</v>
      </c>
      <c r="BQ25" s="59"/>
      <c r="BR25" s="58">
        <v>6.0</v>
      </c>
      <c r="BS25" s="58">
        <v>68.0</v>
      </c>
      <c r="BT25" s="58">
        <v>69.0</v>
      </c>
      <c r="BU25" s="58">
        <v>345.0</v>
      </c>
      <c r="BV25" s="58">
        <v>283.0</v>
      </c>
      <c r="BW25" s="58">
        <v>165.0</v>
      </c>
      <c r="BX25" s="58">
        <v>32.0</v>
      </c>
      <c r="BY25" s="58">
        <v>337.0</v>
      </c>
      <c r="BZ25" s="58">
        <v>303.0</v>
      </c>
      <c r="CA25" s="58">
        <v>167.0</v>
      </c>
      <c r="CB25" s="58">
        <v>29.0</v>
      </c>
      <c r="CC25" s="58">
        <v>346.0</v>
      </c>
      <c r="CD25" s="58">
        <v>283.0</v>
      </c>
      <c r="CE25" s="58">
        <v>157.0</v>
      </c>
      <c r="CF25" s="58">
        <v>5.0</v>
      </c>
      <c r="CG25" s="58">
        <v>338.0</v>
      </c>
      <c r="CH25" s="58">
        <v>274.0</v>
      </c>
      <c r="CI25" s="58">
        <v>160.0</v>
      </c>
      <c r="CJ25" s="58">
        <v>4.0</v>
      </c>
      <c r="CK25" s="58">
        <v>352.0</v>
      </c>
      <c r="CL25" s="58">
        <v>126.0</v>
      </c>
      <c r="CM25" s="58">
        <v>84.0</v>
      </c>
      <c r="CN25" s="58">
        <v>3.0</v>
      </c>
      <c r="CO25" s="58">
        <v>335.0</v>
      </c>
      <c r="CP25" s="58">
        <v>260.0</v>
      </c>
      <c r="CQ25" s="58">
        <v>128.0</v>
      </c>
      <c r="CR25" s="58">
        <v>5.0</v>
      </c>
      <c r="CS25" s="58">
        <v>339.0</v>
      </c>
      <c r="CT25" s="58">
        <v>272.0</v>
      </c>
      <c r="CU25" s="58">
        <v>166.0</v>
      </c>
      <c r="CV25" s="58">
        <v>86.0</v>
      </c>
      <c r="CW25" s="58">
        <v>339.0</v>
      </c>
      <c r="CX25" s="58">
        <v>198.0</v>
      </c>
      <c r="CY25" s="58">
        <v>97.0</v>
      </c>
      <c r="CZ25" s="58">
        <v>56.0</v>
      </c>
      <c r="DA25" s="58">
        <v>326.0</v>
      </c>
      <c r="DB25" s="58">
        <v>204.0</v>
      </c>
      <c r="DC25" s="58">
        <v>98.0</v>
      </c>
      <c r="DD25" s="58">
        <v>51.0</v>
      </c>
      <c r="DE25" s="58">
        <v>146.0</v>
      </c>
      <c r="DF25" s="58">
        <v>35.0</v>
      </c>
      <c r="DG25" s="58">
        <v>290.0</v>
      </c>
      <c r="DH25" s="58">
        <v>14.5</v>
      </c>
      <c r="DI25" s="59"/>
      <c r="DJ25" s="58">
        <v>7.0</v>
      </c>
      <c r="DK25" s="58">
        <v>61.0</v>
      </c>
      <c r="DL25" s="58">
        <v>54.0</v>
      </c>
      <c r="DM25" s="89"/>
      <c r="DN25" s="61">
        <v>343.0</v>
      </c>
      <c r="DO25" s="61">
        <v>141.0</v>
      </c>
      <c r="DP25" s="61">
        <v>32.61</v>
      </c>
      <c r="DQ25" s="61">
        <v>18.78</v>
      </c>
      <c r="DR25" s="61">
        <v>4.57</v>
      </c>
      <c r="DS25" s="61">
        <v>8.0</v>
      </c>
      <c r="DT25" s="61">
        <v>41.0</v>
      </c>
      <c r="DU25" s="61">
        <v>49.0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344.0</v>
      </c>
      <c r="EF25" s="63">
        <v>138.0</v>
      </c>
      <c r="EG25" s="63">
        <v>69.0</v>
      </c>
      <c r="EH25" s="63">
        <v>2.9</v>
      </c>
      <c r="EI25" s="64"/>
      <c r="EJ25" s="63">
        <v>9.0</v>
      </c>
      <c r="EK25" s="63">
        <v>53.0</v>
      </c>
      <c r="EL25" s="63">
        <v>51.0</v>
      </c>
      <c r="EM25" s="63">
        <v>138.0</v>
      </c>
      <c r="EN25" s="63">
        <v>110.0</v>
      </c>
      <c r="EO25" s="63">
        <v>4.6</v>
      </c>
      <c r="EP25" s="64"/>
      <c r="EQ25" s="63">
        <v>9.0</v>
      </c>
      <c r="ER25" s="63">
        <v>51.0</v>
      </c>
      <c r="ES25" s="63">
        <v>52.0</v>
      </c>
      <c r="ET25" s="63">
        <v>343.0</v>
      </c>
      <c r="EU25" s="63">
        <v>236.0</v>
      </c>
      <c r="EV25" s="63">
        <v>139.7</v>
      </c>
      <c r="EW25" s="63">
        <v>-1.6</v>
      </c>
      <c r="EX25" s="63">
        <v>342.0</v>
      </c>
      <c r="EY25" s="63">
        <v>1.0</v>
      </c>
      <c r="EZ25" s="63">
        <v>0.0</v>
      </c>
      <c r="FA25" s="63">
        <v>0.0</v>
      </c>
      <c r="FB25" s="63">
        <v>342.0</v>
      </c>
      <c r="FC25" s="63">
        <v>211.0</v>
      </c>
      <c r="FD25" s="63">
        <v>124.1</v>
      </c>
      <c r="FE25" s="63">
        <v>-1.1</v>
      </c>
      <c r="FF25" s="63">
        <v>342.0</v>
      </c>
      <c r="FG25" s="63">
        <v>1.0</v>
      </c>
      <c r="FH25" s="63">
        <v>0.0</v>
      </c>
      <c r="FI25" s="63">
        <v>0.0</v>
      </c>
      <c r="FJ25" s="63">
        <v>344.0</v>
      </c>
      <c r="FK25" s="63">
        <v>112.0</v>
      </c>
      <c r="FL25" s="63">
        <v>60.0</v>
      </c>
      <c r="FM25" s="64"/>
      <c r="FN25" s="63">
        <v>344.0</v>
      </c>
      <c r="FO25" s="63">
        <v>111.0</v>
      </c>
      <c r="FP25" s="63">
        <v>69.0</v>
      </c>
      <c r="FQ25" s="63">
        <v>7.3</v>
      </c>
      <c r="FR25" s="63">
        <v>138.0</v>
      </c>
      <c r="FS25" s="63">
        <v>81.0</v>
      </c>
      <c r="FT25" s="63">
        <v>32.4</v>
      </c>
      <c r="FU25" s="64"/>
      <c r="FV25" s="63">
        <v>138.0</v>
      </c>
      <c r="FW25" s="64"/>
      <c r="FX25" s="64"/>
      <c r="FY25" s="64"/>
      <c r="FZ25" s="89"/>
      <c r="GA25" s="65">
        <v>344.0</v>
      </c>
      <c r="GB25" s="66">
        <v>258.35</v>
      </c>
      <c r="GC25" s="66">
        <v>172.37</v>
      </c>
      <c r="GD25" s="66">
        <v>20.27</v>
      </c>
      <c r="GE25" s="66">
        <v>344.0</v>
      </c>
      <c r="GF25" s="66">
        <v>307.59</v>
      </c>
      <c r="GG25" s="66">
        <v>183.01</v>
      </c>
      <c r="GH25" s="66">
        <v>21.69</v>
      </c>
      <c r="GI25" s="66">
        <v>344.0</v>
      </c>
      <c r="GJ25" s="66">
        <v>220.69</v>
      </c>
      <c r="GK25" s="66">
        <v>-128.65</v>
      </c>
      <c r="GL25" s="66">
        <v>-11.81</v>
      </c>
      <c r="GM25" s="66">
        <v>344.0</v>
      </c>
      <c r="GN25" s="66">
        <v>198.42</v>
      </c>
      <c r="GO25" s="66">
        <v>-124.13</v>
      </c>
      <c r="GP25" s="66">
        <v>-19.85</v>
      </c>
      <c r="GQ25" s="66">
        <v>344.0</v>
      </c>
      <c r="GR25" s="66">
        <v>103.14</v>
      </c>
      <c r="GS25" s="66">
        <v>-65.08</v>
      </c>
      <c r="GT25" s="66">
        <v>0.0</v>
      </c>
      <c r="GU25" s="66">
        <v>344.0</v>
      </c>
      <c r="GV25" s="66">
        <v>114.74</v>
      </c>
      <c r="GW25" s="66">
        <v>-65.83</v>
      </c>
      <c r="GX25" s="66">
        <v>-3.27</v>
      </c>
      <c r="GY25" s="89"/>
      <c r="GZ25" s="97" t="s">
        <v>91</v>
      </c>
      <c r="HA25" s="99" t="s">
        <v>108</v>
      </c>
      <c r="HB25" s="98">
        <v>273.0</v>
      </c>
      <c r="HC25" s="98">
        <v>13.65</v>
      </c>
      <c r="HD25" s="98">
        <v>5.46</v>
      </c>
      <c r="HE25" s="99">
        <v>8.0</v>
      </c>
      <c r="HF25" s="99">
        <v>55.0</v>
      </c>
      <c r="HG25" s="99">
        <v>50.0</v>
      </c>
      <c r="HH25" s="99" t="s">
        <v>107</v>
      </c>
      <c r="HI25" s="97" t="s">
        <v>92</v>
      </c>
      <c r="HJ25" s="98">
        <v>164.0</v>
      </c>
      <c r="HK25" s="98">
        <v>8.2</v>
      </c>
      <c r="HL25" s="98">
        <v>3.28</v>
      </c>
      <c r="HM25" s="99">
        <v>5.0</v>
      </c>
      <c r="HN25" s="99">
        <v>51.0</v>
      </c>
      <c r="HO25" s="99">
        <v>51.0</v>
      </c>
      <c r="HP25" s="99" t="s">
        <v>107</v>
      </c>
      <c r="HQ25" s="97" t="s">
        <v>92</v>
      </c>
      <c r="HR25" s="98">
        <v>250.0</v>
      </c>
      <c r="HS25" s="98">
        <v>12.5</v>
      </c>
      <c r="HT25" s="98">
        <v>6.25</v>
      </c>
      <c r="HU25" s="99">
        <v>7.0</v>
      </c>
      <c r="HV25" s="99">
        <v>43.0</v>
      </c>
      <c r="HW25" s="99">
        <v>43.0</v>
      </c>
      <c r="HX25" s="89"/>
      <c r="HY25" s="72">
        <v>166.0</v>
      </c>
      <c r="HZ25" s="72">
        <v>33.0</v>
      </c>
      <c r="IA25" s="72">
        <v>164.0</v>
      </c>
      <c r="IB25" s="72">
        <v>8.2</v>
      </c>
      <c r="IC25" s="73"/>
      <c r="ID25" s="72">
        <v>2.0</v>
      </c>
      <c r="IE25" s="72">
        <v>66.0</v>
      </c>
      <c r="IF25" s="72">
        <v>46.0</v>
      </c>
      <c r="IG25" s="89"/>
      <c r="IH25" s="74">
        <v>138.0</v>
      </c>
      <c r="II25" s="74">
        <v>33.0</v>
      </c>
      <c r="IJ25" s="74">
        <v>226.0</v>
      </c>
      <c r="IK25" s="74">
        <v>11.4</v>
      </c>
      <c r="IL25" s="74">
        <v>12.5</v>
      </c>
      <c r="IM25" s="74">
        <v>6.0</v>
      </c>
      <c r="IN25" s="74">
        <v>44.0</v>
      </c>
      <c r="IO25" s="74">
        <v>42.0</v>
      </c>
      <c r="IP25" s="74">
        <v>138.0</v>
      </c>
      <c r="IQ25" s="74">
        <v>33.8</v>
      </c>
      <c r="IR25" s="74">
        <v>4.0</v>
      </c>
      <c r="IS25" s="74">
        <v>0.1</v>
      </c>
      <c r="IT25" s="74">
        <v>0.2</v>
      </c>
      <c r="IU25" s="74">
        <v>12.0</v>
      </c>
      <c r="IV25" s="74">
        <v>44.0</v>
      </c>
      <c r="IW25" s="74">
        <v>43.0</v>
      </c>
      <c r="IX25" s="89"/>
      <c r="IY25" s="76">
        <v>141.04</v>
      </c>
      <c r="IZ25" s="76">
        <v>35.41</v>
      </c>
      <c r="JA25" s="76">
        <v>309.4</v>
      </c>
      <c r="JB25" s="76">
        <v>15.47</v>
      </c>
      <c r="JC25" s="76">
        <v>5.45</v>
      </c>
      <c r="JD25" s="76">
        <v>3.0</v>
      </c>
      <c r="JE25" s="76">
        <v>58.5</v>
      </c>
      <c r="JF25" s="76">
        <v>44.22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137.0</v>
      </c>
      <c r="JQ25" s="78">
        <v>32.2</v>
      </c>
      <c r="JR25" s="78">
        <v>0.0</v>
      </c>
      <c r="JS25" s="78">
        <v>0.0</v>
      </c>
      <c r="JT25" s="78">
        <v>0.0</v>
      </c>
      <c r="JU25" s="78">
        <v>2.0</v>
      </c>
      <c r="JV25" s="78">
        <v>45.0</v>
      </c>
      <c r="JW25" s="78">
        <v>43.0</v>
      </c>
      <c r="JX25" s="78">
        <v>137.0</v>
      </c>
      <c r="JY25" s="78">
        <v>33.9</v>
      </c>
      <c r="JZ25" s="78">
        <v>123.0</v>
      </c>
      <c r="KA25" s="78">
        <v>6.5</v>
      </c>
      <c r="KB25" s="78">
        <v>2.3</v>
      </c>
      <c r="KC25" s="78">
        <v>2.0</v>
      </c>
      <c r="KD25" s="78">
        <v>52.0</v>
      </c>
      <c r="KE25" s="78">
        <v>50.0</v>
      </c>
      <c r="KF25" s="89"/>
      <c r="KG25" s="79">
        <v>137.0</v>
      </c>
      <c r="KH25" s="79">
        <v>33.0</v>
      </c>
      <c r="KI25" s="79">
        <v>102.0</v>
      </c>
      <c r="KJ25" s="79">
        <v>5.7</v>
      </c>
      <c r="KK25" s="80"/>
      <c r="KL25" s="79">
        <v>1.0</v>
      </c>
      <c r="KM25" s="79">
        <v>46.0</v>
      </c>
      <c r="KN25" s="79">
        <v>46.0</v>
      </c>
      <c r="KO25" s="79">
        <v>137.0</v>
      </c>
      <c r="KP25" s="79">
        <v>33.0</v>
      </c>
      <c r="KQ25" s="79">
        <v>3.0</v>
      </c>
      <c r="KR25" s="79">
        <v>0.1</v>
      </c>
      <c r="KS25" s="80"/>
      <c r="KT25" s="79">
        <v>1.0</v>
      </c>
      <c r="KU25" s="79">
        <v>46.0</v>
      </c>
      <c r="KV25" s="79">
        <v>44.0</v>
      </c>
      <c r="KW25" s="89"/>
      <c r="KX25" s="81">
        <v>134.0</v>
      </c>
      <c r="KY25" s="81">
        <v>33.0</v>
      </c>
      <c r="KZ25" s="81">
        <v>167.0</v>
      </c>
      <c r="LA25" s="81">
        <v>9.7</v>
      </c>
      <c r="LB25" s="81">
        <v>2.8</v>
      </c>
      <c r="LC25" s="81">
        <v>3.0</v>
      </c>
      <c r="LD25" s="81">
        <v>53.0</v>
      </c>
      <c r="LE25" s="81">
        <v>51.0</v>
      </c>
      <c r="LF25" s="81">
        <v>134.0</v>
      </c>
      <c r="LG25" s="81">
        <v>33.0</v>
      </c>
      <c r="LH25" s="81">
        <v>289.0</v>
      </c>
      <c r="LI25" s="81">
        <v>14.2</v>
      </c>
      <c r="LJ25" s="81">
        <v>5.0</v>
      </c>
      <c r="LK25" s="81">
        <v>5.0</v>
      </c>
      <c r="LL25" s="81">
        <v>47.0</v>
      </c>
      <c r="LM25" s="81">
        <v>48.0</v>
      </c>
      <c r="LN25" s="89"/>
      <c r="LO25" s="82">
        <v>334.0</v>
      </c>
      <c r="LP25" s="82">
        <v>193.0</v>
      </c>
      <c r="LQ25" s="82">
        <v>111.0</v>
      </c>
      <c r="LR25" s="82">
        <v>74.0</v>
      </c>
      <c r="LS25" s="82">
        <v>346.0</v>
      </c>
      <c r="LT25" s="82">
        <v>42.0</v>
      </c>
      <c r="LU25" s="82">
        <v>2.7</v>
      </c>
      <c r="LV25" s="82">
        <v>142.0</v>
      </c>
      <c r="LW25" s="82">
        <v>73.0</v>
      </c>
      <c r="LX25" s="82">
        <v>51.0</v>
      </c>
      <c r="LY25" s="82">
        <v>49.0</v>
      </c>
      <c r="LZ25" s="83">
        <v>10.0</v>
      </c>
      <c r="MA25" s="82">
        <v>69.0</v>
      </c>
      <c r="MB25" s="82">
        <v>11.9</v>
      </c>
      <c r="MC25" s="82">
        <v>139.0</v>
      </c>
      <c r="MD25" s="82">
        <v>120.0</v>
      </c>
      <c r="ME25" s="82">
        <v>56.0</v>
      </c>
      <c r="MF25" s="82">
        <v>50.0</v>
      </c>
      <c r="MG25" s="83">
        <v>8.0</v>
      </c>
      <c r="MH25" s="88" t="s">
        <v>95</v>
      </c>
      <c r="MI25" s="88" t="s">
        <v>95</v>
      </c>
      <c r="MJ25" s="88" t="s">
        <v>95</v>
      </c>
      <c r="MK25" s="88" t="s">
        <v>95</v>
      </c>
      <c r="ML25" s="82">
        <v>49.0</v>
      </c>
      <c r="MM25" s="82">
        <v>48.0</v>
      </c>
      <c r="MN25" s="83">
        <v>5.0</v>
      </c>
      <c r="MO25" s="86"/>
      <c r="MP25" s="87"/>
      <c r="MQ25" s="87"/>
      <c r="MR25" s="87"/>
      <c r="MS25" s="87"/>
      <c r="MT25" s="82">
        <v>13.5</v>
      </c>
      <c r="MU25" s="82">
        <v>4.5</v>
      </c>
      <c r="MV25" s="82">
        <v>230.0</v>
      </c>
      <c r="MW25" s="82">
        <v>36.0</v>
      </c>
      <c r="MX25" s="82">
        <v>35.0</v>
      </c>
      <c r="MY25" s="88" t="s">
        <v>96</v>
      </c>
      <c r="MZ25" s="83">
        <v>5.0</v>
      </c>
      <c r="NA25" s="87"/>
      <c r="NB25" s="82">
        <v>5.1</v>
      </c>
      <c r="NC25" s="82">
        <v>4.8</v>
      </c>
      <c r="ND25" s="82">
        <v>97.0</v>
      </c>
      <c r="NE25" s="82">
        <v>36.0</v>
      </c>
      <c r="NF25" s="82">
        <v>41.0</v>
      </c>
      <c r="NG25" s="82">
        <v>40.0</v>
      </c>
      <c r="NH25" s="83">
        <v>6.0</v>
      </c>
      <c r="NI25" s="87"/>
      <c r="NJ25" s="88" t="s">
        <v>95</v>
      </c>
      <c r="NK25" s="88" t="s">
        <v>95</v>
      </c>
      <c r="NL25" s="88" t="s">
        <v>95</v>
      </c>
      <c r="NM25" s="88" t="s">
        <v>95</v>
      </c>
      <c r="NN25" s="82">
        <v>48.0</v>
      </c>
      <c r="NO25" s="82">
        <v>50.0</v>
      </c>
      <c r="NP25" s="83">
        <v>4.0</v>
      </c>
    </row>
    <row r="26" ht="14.25" customHeight="1">
      <c r="A26" s="49">
        <v>0.541666666666667</v>
      </c>
      <c r="B26" s="50"/>
      <c r="C26" s="51">
        <v>50.33</v>
      </c>
      <c r="D26" s="55">
        <v>342.0</v>
      </c>
      <c r="E26" s="53">
        <v>135.0</v>
      </c>
      <c r="F26" s="53">
        <v>92.0</v>
      </c>
      <c r="G26" s="53">
        <v>19.7</v>
      </c>
      <c r="H26" s="54"/>
      <c r="I26" s="53">
        <v>6.0</v>
      </c>
      <c r="J26" s="53">
        <v>50.0</v>
      </c>
      <c r="K26" s="53">
        <v>49.0</v>
      </c>
      <c r="L26" s="53">
        <v>140.0</v>
      </c>
      <c r="M26" s="53">
        <v>130.0</v>
      </c>
      <c r="N26" s="53">
        <v>32.2</v>
      </c>
      <c r="O26" s="54"/>
      <c r="P26" s="53">
        <v>6.0</v>
      </c>
      <c r="Q26" s="53">
        <v>56.0</v>
      </c>
      <c r="R26" s="53">
        <v>48.0</v>
      </c>
      <c r="S26" s="53">
        <v>345.2</v>
      </c>
      <c r="T26" s="53">
        <v>233.6</v>
      </c>
      <c r="U26" s="53">
        <v>132.3</v>
      </c>
      <c r="V26" s="54"/>
      <c r="W26" s="53">
        <v>378.8</v>
      </c>
      <c r="X26" s="53">
        <v>208.8</v>
      </c>
      <c r="Y26" s="53">
        <v>109.4</v>
      </c>
      <c r="Z26" s="54"/>
      <c r="AA26" s="106" t="s">
        <v>94</v>
      </c>
      <c r="AB26" s="106" t="s">
        <v>94</v>
      </c>
      <c r="AC26" s="106" t="s">
        <v>94</v>
      </c>
      <c r="AD26" s="54"/>
      <c r="AE26" s="55">
        <v>345.0</v>
      </c>
      <c r="AF26" s="53">
        <v>661.2</v>
      </c>
      <c r="AG26" s="53">
        <v>377.9</v>
      </c>
      <c r="AH26" s="54"/>
      <c r="AI26" s="53">
        <v>351.2</v>
      </c>
      <c r="AJ26" s="53">
        <v>324.1</v>
      </c>
      <c r="AK26" s="53">
        <v>192.8</v>
      </c>
      <c r="AL26" s="54"/>
      <c r="AM26" s="53">
        <v>343.6</v>
      </c>
      <c r="AN26" s="53">
        <v>337.6</v>
      </c>
      <c r="AO26" s="53">
        <v>108.8</v>
      </c>
      <c r="AP26" s="54"/>
      <c r="AQ26" s="54">
        <f t="shared" ref="AQ26:AS26" si="26">E26</f>
        <v>135</v>
      </c>
      <c r="AR26" s="54">
        <f t="shared" si="26"/>
        <v>92</v>
      </c>
      <c r="AS26" s="56">
        <f t="shared" si="26"/>
        <v>19.7</v>
      </c>
      <c r="AT26" s="54"/>
      <c r="AU26" s="54">
        <f t="shared" ref="AU26:AW26" si="27">L26</f>
        <v>140</v>
      </c>
      <c r="AV26" s="54">
        <f t="shared" si="27"/>
        <v>130</v>
      </c>
      <c r="AW26" s="54">
        <f t="shared" si="27"/>
        <v>32.2</v>
      </c>
      <c r="AX26" s="54"/>
      <c r="AY26" s="54">
        <f t="shared" si="5"/>
        <v>135</v>
      </c>
      <c r="AZ26" s="54"/>
      <c r="BA26" s="54"/>
      <c r="BB26" s="54"/>
      <c r="BC26" s="89"/>
      <c r="BD26" s="54"/>
      <c r="BE26" s="53">
        <v>32.0</v>
      </c>
      <c r="BF26" s="53">
        <v>57.0</v>
      </c>
      <c r="BG26" s="127">
        <v>1.0</v>
      </c>
      <c r="BH26" s="54"/>
      <c r="BI26" s="53">
        <v>22.0</v>
      </c>
      <c r="BJ26" s="53">
        <v>84.0</v>
      </c>
      <c r="BK26" s="53">
        <v>62.0</v>
      </c>
      <c r="BL26" s="89"/>
      <c r="BM26" s="58">
        <v>345.0</v>
      </c>
      <c r="BN26" s="58">
        <v>146.0</v>
      </c>
      <c r="BO26" s="58">
        <v>341.0</v>
      </c>
      <c r="BP26" s="58">
        <v>17.1</v>
      </c>
      <c r="BQ26" s="59"/>
      <c r="BR26" s="58">
        <v>6.0</v>
      </c>
      <c r="BS26" s="58">
        <v>71.0</v>
      </c>
      <c r="BT26" s="58">
        <v>71.0</v>
      </c>
      <c r="BU26" s="58">
        <v>345.0</v>
      </c>
      <c r="BV26" s="58">
        <v>289.0</v>
      </c>
      <c r="BW26" s="58">
        <v>166.0</v>
      </c>
      <c r="BX26" s="58">
        <v>34.0</v>
      </c>
      <c r="BY26" s="58">
        <v>338.0</v>
      </c>
      <c r="BZ26" s="58">
        <v>305.0</v>
      </c>
      <c r="CA26" s="58">
        <v>168.0</v>
      </c>
      <c r="CB26" s="58">
        <v>32.0</v>
      </c>
      <c r="CC26" s="58">
        <v>345.0</v>
      </c>
      <c r="CD26" s="58">
        <v>266.0</v>
      </c>
      <c r="CE26" s="58">
        <v>154.0</v>
      </c>
      <c r="CF26" s="58">
        <v>4.0</v>
      </c>
      <c r="CG26" s="58">
        <v>338.0</v>
      </c>
      <c r="CH26" s="58">
        <v>272.0</v>
      </c>
      <c r="CI26" s="58">
        <v>151.0</v>
      </c>
      <c r="CJ26" s="58">
        <v>4.0</v>
      </c>
      <c r="CK26" s="58">
        <v>351.0</v>
      </c>
      <c r="CL26" s="58">
        <v>145.0</v>
      </c>
      <c r="CM26" s="58">
        <v>96.0</v>
      </c>
      <c r="CN26" s="58">
        <v>4.0</v>
      </c>
      <c r="CO26" s="58">
        <v>335.0</v>
      </c>
      <c r="CP26" s="58">
        <v>297.0</v>
      </c>
      <c r="CQ26" s="58">
        <v>146.0</v>
      </c>
      <c r="CR26" s="58">
        <v>5.0</v>
      </c>
      <c r="CS26" s="58">
        <v>338.0</v>
      </c>
      <c r="CT26" s="58">
        <v>299.0</v>
      </c>
      <c r="CU26" s="58">
        <v>184.0</v>
      </c>
      <c r="CV26" s="58">
        <v>94.0</v>
      </c>
      <c r="CW26" s="58">
        <v>340.0</v>
      </c>
      <c r="CX26" s="58">
        <v>159.0</v>
      </c>
      <c r="CY26" s="58">
        <v>61.0</v>
      </c>
      <c r="CZ26" s="58">
        <v>50.0</v>
      </c>
      <c r="DA26" s="58">
        <v>327.0</v>
      </c>
      <c r="DB26" s="58">
        <v>164.0</v>
      </c>
      <c r="DC26" s="58">
        <v>65.0</v>
      </c>
      <c r="DD26" s="58">
        <v>61.0</v>
      </c>
      <c r="DE26" s="58">
        <v>146.0</v>
      </c>
      <c r="DF26" s="58">
        <v>35.1</v>
      </c>
      <c r="DG26" s="58">
        <v>341.0</v>
      </c>
      <c r="DH26" s="58">
        <v>17.1</v>
      </c>
      <c r="DI26" s="59"/>
      <c r="DJ26" s="58">
        <v>7.0</v>
      </c>
      <c r="DK26" s="58">
        <v>65.0</v>
      </c>
      <c r="DL26" s="58">
        <v>56.0</v>
      </c>
      <c r="DM26" s="89"/>
      <c r="DN26" s="61">
        <v>343.0</v>
      </c>
      <c r="DO26" s="61">
        <v>141.0</v>
      </c>
      <c r="DP26" s="61">
        <v>33.61</v>
      </c>
      <c r="DQ26" s="61">
        <v>19.21</v>
      </c>
      <c r="DR26" s="61">
        <v>4.28</v>
      </c>
      <c r="DS26" s="61">
        <v>8.0</v>
      </c>
      <c r="DT26" s="61">
        <v>42.0</v>
      </c>
      <c r="DU26" s="61">
        <v>52.0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344.0</v>
      </c>
      <c r="EF26" s="63">
        <v>138.0</v>
      </c>
      <c r="EG26" s="63">
        <v>69.0</v>
      </c>
      <c r="EH26" s="63">
        <v>2.9</v>
      </c>
      <c r="EI26" s="64"/>
      <c r="EJ26" s="63">
        <v>9.0</v>
      </c>
      <c r="EK26" s="63">
        <v>54.0</v>
      </c>
      <c r="EL26" s="63">
        <v>53.0</v>
      </c>
      <c r="EM26" s="63">
        <v>138.0</v>
      </c>
      <c r="EN26" s="63">
        <v>150.0</v>
      </c>
      <c r="EO26" s="63">
        <v>6.7</v>
      </c>
      <c r="EP26" s="64"/>
      <c r="EQ26" s="63">
        <v>9.0</v>
      </c>
      <c r="ER26" s="63">
        <v>54.0</v>
      </c>
      <c r="ES26" s="63">
        <v>53.0</v>
      </c>
      <c r="ET26" s="63">
        <v>343.0</v>
      </c>
      <c r="EU26" s="63">
        <v>214.0</v>
      </c>
      <c r="EV26" s="63">
        <v>126.0</v>
      </c>
      <c r="EW26" s="63">
        <v>-3.5</v>
      </c>
      <c r="EX26" s="63">
        <v>342.0</v>
      </c>
      <c r="EY26" s="63">
        <v>1.0</v>
      </c>
      <c r="EZ26" s="63">
        <v>0.0</v>
      </c>
      <c r="FA26" s="63">
        <v>0.0</v>
      </c>
      <c r="FB26" s="63">
        <v>342.0</v>
      </c>
      <c r="FC26" s="63">
        <v>211.0</v>
      </c>
      <c r="FD26" s="63">
        <v>124.1</v>
      </c>
      <c r="FE26" s="63">
        <v>-1.1</v>
      </c>
      <c r="FF26" s="63">
        <v>341.0</v>
      </c>
      <c r="FG26" s="63">
        <v>1.0</v>
      </c>
      <c r="FH26" s="63">
        <v>0.0</v>
      </c>
      <c r="FI26" s="63">
        <v>0.0</v>
      </c>
      <c r="FJ26" s="63">
        <v>344.0</v>
      </c>
      <c r="FK26" s="63">
        <v>219.0</v>
      </c>
      <c r="FL26" s="63">
        <v>128.0</v>
      </c>
      <c r="FM26" s="64"/>
      <c r="FN26" s="63">
        <v>344.0</v>
      </c>
      <c r="FO26" s="63">
        <v>233.0</v>
      </c>
      <c r="FP26" s="63">
        <v>127.0</v>
      </c>
      <c r="FQ26" s="63">
        <v>4.1</v>
      </c>
      <c r="FR26" s="63">
        <v>138.0</v>
      </c>
      <c r="FS26" s="63">
        <v>83.0</v>
      </c>
      <c r="FT26" s="63">
        <v>25.6</v>
      </c>
      <c r="FU26" s="64"/>
      <c r="FV26" s="63">
        <v>138.0</v>
      </c>
      <c r="FW26" s="64"/>
      <c r="FX26" s="64"/>
      <c r="FY26" s="64"/>
      <c r="FZ26" s="89"/>
      <c r="GA26" s="65">
        <v>344.0</v>
      </c>
      <c r="GB26" s="66">
        <v>308.17</v>
      </c>
      <c r="GC26" s="66">
        <v>193.06</v>
      </c>
      <c r="GD26" s="66">
        <v>17.92</v>
      </c>
      <c r="GE26" s="66">
        <v>343.0</v>
      </c>
      <c r="GF26" s="66">
        <v>327.81</v>
      </c>
      <c r="GG26" s="66">
        <v>190.3</v>
      </c>
      <c r="GH26" s="66">
        <v>21.61</v>
      </c>
      <c r="GI26" s="66">
        <v>344.0</v>
      </c>
      <c r="GJ26" s="66">
        <v>219.81</v>
      </c>
      <c r="GK26" s="66">
        <v>-127.81</v>
      </c>
      <c r="GL26" s="66">
        <v>-11.06</v>
      </c>
      <c r="GM26" s="66">
        <v>343.0</v>
      </c>
      <c r="GN26" s="66">
        <v>202.08</v>
      </c>
      <c r="GO26" s="66">
        <v>-127.73</v>
      </c>
      <c r="GP26" s="66">
        <v>-18.34</v>
      </c>
      <c r="GQ26" s="66">
        <v>344.0</v>
      </c>
      <c r="GR26" s="66">
        <v>103.31</v>
      </c>
      <c r="GS26" s="66">
        <v>-64.83</v>
      </c>
      <c r="GT26" s="66">
        <v>-4.02</v>
      </c>
      <c r="GU26" s="66">
        <v>343.0</v>
      </c>
      <c r="GV26" s="66">
        <v>110.93</v>
      </c>
      <c r="GW26" s="66">
        <v>-62.48</v>
      </c>
      <c r="GX26" s="66">
        <v>-4.19</v>
      </c>
      <c r="GY26" s="89"/>
      <c r="GZ26" s="97" t="s">
        <v>91</v>
      </c>
      <c r="HA26" s="99" t="s">
        <v>108</v>
      </c>
      <c r="HB26" s="98">
        <v>233.0</v>
      </c>
      <c r="HC26" s="98">
        <v>11.65</v>
      </c>
      <c r="HD26" s="98">
        <v>4.66</v>
      </c>
      <c r="HE26" s="99">
        <v>8.0</v>
      </c>
      <c r="HF26" s="99">
        <v>55.0</v>
      </c>
      <c r="HG26" s="99">
        <v>50.0</v>
      </c>
      <c r="HH26" s="99" t="s">
        <v>107</v>
      </c>
      <c r="HI26" s="97" t="s">
        <v>92</v>
      </c>
      <c r="HJ26" s="98">
        <v>118.0</v>
      </c>
      <c r="HK26" s="98">
        <v>5.9</v>
      </c>
      <c r="HL26" s="98">
        <v>2.36</v>
      </c>
      <c r="HM26" s="99">
        <v>5.0</v>
      </c>
      <c r="HN26" s="99">
        <v>50.0</v>
      </c>
      <c r="HO26" s="99">
        <v>50.0</v>
      </c>
      <c r="HP26" s="99" t="s">
        <v>107</v>
      </c>
      <c r="HQ26" s="97" t="s">
        <v>92</v>
      </c>
      <c r="HR26" s="98">
        <v>255.0</v>
      </c>
      <c r="HS26" s="98">
        <v>12.75</v>
      </c>
      <c r="HT26" s="98">
        <v>6.375</v>
      </c>
      <c r="HU26" s="99">
        <v>7.0</v>
      </c>
      <c r="HV26" s="99">
        <v>43.0</v>
      </c>
      <c r="HW26" s="99">
        <v>43.0</v>
      </c>
      <c r="HX26" s="89"/>
      <c r="HY26" s="72">
        <v>136.0</v>
      </c>
      <c r="HZ26" s="72">
        <v>33.0</v>
      </c>
      <c r="IA26" s="72">
        <v>104.0</v>
      </c>
      <c r="IB26" s="72">
        <v>5.2</v>
      </c>
      <c r="IC26" s="73"/>
      <c r="ID26" s="72">
        <v>2.0</v>
      </c>
      <c r="IE26" s="72">
        <v>66.0</v>
      </c>
      <c r="IF26" s="72">
        <v>46.0</v>
      </c>
      <c r="IG26" s="89"/>
      <c r="IH26" s="74">
        <v>135.0</v>
      </c>
      <c r="II26" s="74">
        <v>32.5</v>
      </c>
      <c r="IJ26" s="74">
        <v>323.0</v>
      </c>
      <c r="IK26" s="74">
        <v>16.4</v>
      </c>
      <c r="IL26" s="74">
        <v>17.9</v>
      </c>
      <c r="IM26" s="74">
        <v>6.0</v>
      </c>
      <c r="IN26" s="74">
        <v>45.0</v>
      </c>
      <c r="IO26" s="74">
        <v>43.0</v>
      </c>
      <c r="IP26" s="74">
        <v>135.0</v>
      </c>
      <c r="IQ26" s="74">
        <v>33.4</v>
      </c>
      <c r="IR26" s="74">
        <v>4.0</v>
      </c>
      <c r="IS26" s="74">
        <v>0.1</v>
      </c>
      <c r="IT26" s="74">
        <v>0.2</v>
      </c>
      <c r="IU26" s="74">
        <v>12.0</v>
      </c>
      <c r="IV26" s="74">
        <v>44.0</v>
      </c>
      <c r="IW26" s="74">
        <v>43.0</v>
      </c>
      <c r="IX26" s="89"/>
      <c r="IY26" s="76">
        <v>141.08</v>
      </c>
      <c r="IZ26" s="76">
        <v>35.39</v>
      </c>
      <c r="JA26" s="76">
        <v>334.4</v>
      </c>
      <c r="JB26" s="76">
        <v>16.72</v>
      </c>
      <c r="JC26" s="76">
        <v>5.39</v>
      </c>
      <c r="JD26" s="76">
        <v>3.0</v>
      </c>
      <c r="JE26" s="76">
        <v>60.62</v>
      </c>
      <c r="JF26" s="76">
        <v>47.37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32.2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45.0</v>
      </c>
      <c r="JX26" s="78">
        <v>137.0</v>
      </c>
      <c r="JY26" s="78">
        <v>34.1</v>
      </c>
      <c r="JZ26" s="78">
        <v>130.0</v>
      </c>
      <c r="KA26" s="78">
        <v>7.0</v>
      </c>
      <c r="KB26" s="78">
        <v>2.8</v>
      </c>
      <c r="KC26" s="78">
        <v>2.0</v>
      </c>
      <c r="KD26" s="78">
        <v>55.0</v>
      </c>
      <c r="KE26" s="78">
        <v>53.0</v>
      </c>
      <c r="KF26" s="89"/>
      <c r="KG26" s="79">
        <v>136.0</v>
      </c>
      <c r="KH26" s="79">
        <v>33.0</v>
      </c>
      <c r="KI26" s="79">
        <v>129.0</v>
      </c>
      <c r="KJ26" s="79">
        <v>7.0</v>
      </c>
      <c r="KK26" s="80"/>
      <c r="KL26" s="79">
        <v>1.0</v>
      </c>
      <c r="KM26" s="79">
        <v>46.0</v>
      </c>
      <c r="KN26" s="79">
        <v>46.0</v>
      </c>
      <c r="KO26" s="79">
        <v>136.0</v>
      </c>
      <c r="KP26" s="79">
        <v>33.0</v>
      </c>
      <c r="KQ26" s="79">
        <v>3.0</v>
      </c>
      <c r="KR26" s="79">
        <v>0.1</v>
      </c>
      <c r="KS26" s="80"/>
      <c r="KT26" s="79">
        <v>1.0</v>
      </c>
      <c r="KU26" s="79">
        <v>46.0</v>
      </c>
      <c r="KV26" s="79">
        <v>44.0</v>
      </c>
      <c r="KW26" s="89"/>
      <c r="KX26" s="81">
        <v>133.0</v>
      </c>
      <c r="KY26" s="81">
        <v>33.0</v>
      </c>
      <c r="KZ26" s="81">
        <v>194.0</v>
      </c>
      <c r="LA26" s="81">
        <v>9.5</v>
      </c>
      <c r="LB26" s="81">
        <v>2.8</v>
      </c>
      <c r="LC26" s="81">
        <v>3.0</v>
      </c>
      <c r="LD26" s="81">
        <v>53.0</v>
      </c>
      <c r="LE26" s="81">
        <v>51.0</v>
      </c>
      <c r="LF26" s="81">
        <v>133.0</v>
      </c>
      <c r="LG26" s="81">
        <v>33.0</v>
      </c>
      <c r="LH26" s="81">
        <v>314.0</v>
      </c>
      <c r="LI26" s="81">
        <v>15.4</v>
      </c>
      <c r="LJ26" s="81">
        <v>5.0</v>
      </c>
      <c r="LK26" s="81">
        <v>5.0</v>
      </c>
      <c r="LL26" s="81">
        <v>47.0</v>
      </c>
      <c r="LM26" s="81">
        <v>48.0</v>
      </c>
      <c r="LN26" s="89"/>
      <c r="LO26" s="82">
        <v>331.0</v>
      </c>
      <c r="LP26" s="82">
        <v>222.0</v>
      </c>
      <c r="LQ26" s="82">
        <v>125.0</v>
      </c>
      <c r="LR26" s="82">
        <v>74.0</v>
      </c>
      <c r="LS26" s="82">
        <v>343.0</v>
      </c>
      <c r="LT26" s="82">
        <v>60.0</v>
      </c>
      <c r="LU26" s="82">
        <v>8.5</v>
      </c>
      <c r="LV26" s="82">
        <v>140.0</v>
      </c>
      <c r="LW26" s="82">
        <v>107.0</v>
      </c>
      <c r="LX26" s="82">
        <v>56.0</v>
      </c>
      <c r="LY26" s="82">
        <v>54.0</v>
      </c>
      <c r="LZ26" s="83">
        <v>10.0</v>
      </c>
      <c r="MA26" s="82">
        <v>65.0</v>
      </c>
      <c r="MB26" s="82">
        <v>13.2</v>
      </c>
      <c r="MC26" s="82">
        <v>138.0</v>
      </c>
      <c r="MD26" s="82">
        <v>115.0</v>
      </c>
      <c r="ME26" s="82">
        <v>59.0</v>
      </c>
      <c r="MF26" s="82">
        <v>53.0</v>
      </c>
      <c r="MG26" s="83">
        <v>8.0</v>
      </c>
      <c r="MH26" s="88" t="s">
        <v>95</v>
      </c>
      <c r="MI26" s="88" t="s">
        <v>95</v>
      </c>
      <c r="MJ26" s="88" t="s">
        <v>95</v>
      </c>
      <c r="MK26" s="88" t="s">
        <v>95</v>
      </c>
      <c r="ML26" s="82">
        <v>50.0</v>
      </c>
      <c r="MM26" s="82">
        <v>47.0</v>
      </c>
      <c r="MN26" s="83">
        <v>5.0</v>
      </c>
      <c r="MO26" s="86"/>
      <c r="MP26" s="87"/>
      <c r="MQ26" s="87"/>
      <c r="MR26" s="87"/>
      <c r="MS26" s="87"/>
      <c r="MT26" s="82">
        <v>12.2</v>
      </c>
      <c r="MU26" s="82">
        <v>4.2</v>
      </c>
      <c r="MV26" s="82">
        <v>208.0</v>
      </c>
      <c r="MW26" s="82">
        <v>36.0</v>
      </c>
      <c r="MX26" s="82">
        <v>35.0</v>
      </c>
      <c r="MY26" s="88" t="s">
        <v>96</v>
      </c>
      <c r="MZ26" s="83">
        <v>5.0</v>
      </c>
      <c r="NA26" s="87"/>
      <c r="NB26" s="82">
        <v>22.8</v>
      </c>
      <c r="NC26" s="82">
        <v>8.6</v>
      </c>
      <c r="ND26" s="82">
        <v>404.0</v>
      </c>
      <c r="NE26" s="82">
        <v>35.0</v>
      </c>
      <c r="NF26" s="82">
        <v>41.0</v>
      </c>
      <c r="NG26" s="82">
        <v>40.0</v>
      </c>
      <c r="NH26" s="83">
        <v>6.0</v>
      </c>
      <c r="NI26" s="87"/>
      <c r="NJ26" s="88" t="s">
        <v>95</v>
      </c>
      <c r="NK26" s="88" t="s">
        <v>95</v>
      </c>
      <c r="NL26" s="88" t="s">
        <v>95</v>
      </c>
      <c r="NM26" s="88" t="s">
        <v>95</v>
      </c>
      <c r="NN26" s="82">
        <v>48.0</v>
      </c>
      <c r="NO26" s="82">
        <v>50.0</v>
      </c>
      <c r="NP26" s="83">
        <v>4.0</v>
      </c>
    </row>
    <row r="27" ht="14.25" customHeight="1">
      <c r="A27" s="49">
        <v>0.583333333333334</v>
      </c>
      <c r="B27" s="50"/>
      <c r="C27" s="51">
        <v>50.33</v>
      </c>
      <c r="D27" s="55">
        <v>340.0</v>
      </c>
      <c r="E27" s="53">
        <v>136.0</v>
      </c>
      <c r="F27" s="53">
        <v>86.0</v>
      </c>
      <c r="G27" s="53">
        <v>18.8</v>
      </c>
      <c r="H27" s="54"/>
      <c r="I27" s="53">
        <v>6.0</v>
      </c>
      <c r="J27" s="53">
        <v>52.0</v>
      </c>
      <c r="K27" s="53">
        <v>51.0</v>
      </c>
      <c r="L27" s="53">
        <v>140.0</v>
      </c>
      <c r="M27" s="53">
        <v>142.0</v>
      </c>
      <c r="N27" s="55">
        <v>35.0</v>
      </c>
      <c r="O27" s="54"/>
      <c r="P27" s="53">
        <v>6.0</v>
      </c>
      <c r="Q27" s="53">
        <v>56.0</v>
      </c>
      <c r="R27" s="53">
        <v>50.0</v>
      </c>
      <c r="S27" s="55">
        <v>348.0</v>
      </c>
      <c r="T27" s="53">
        <v>248.5</v>
      </c>
      <c r="U27" s="53">
        <v>142.9</v>
      </c>
      <c r="V27" s="54"/>
      <c r="W27" s="53">
        <v>382.3</v>
      </c>
      <c r="X27" s="53">
        <v>230.5</v>
      </c>
      <c r="Y27" s="53">
        <v>127.6</v>
      </c>
      <c r="Z27" s="54"/>
      <c r="AA27" s="106" t="s">
        <v>94</v>
      </c>
      <c r="AB27" s="106" t="s">
        <v>94</v>
      </c>
      <c r="AC27" s="106" t="s">
        <v>94</v>
      </c>
      <c r="AD27" s="54"/>
      <c r="AE27" s="53">
        <v>347.2</v>
      </c>
      <c r="AF27" s="53">
        <v>576.7</v>
      </c>
      <c r="AG27" s="53">
        <v>335.4</v>
      </c>
      <c r="AH27" s="54"/>
      <c r="AI27" s="53">
        <v>351.3</v>
      </c>
      <c r="AJ27" s="53">
        <v>300.9</v>
      </c>
      <c r="AK27" s="53">
        <v>180.6</v>
      </c>
      <c r="AL27" s="54"/>
      <c r="AM27" s="53">
        <v>346.2</v>
      </c>
      <c r="AN27" s="53">
        <v>308.2</v>
      </c>
      <c r="AO27" s="53">
        <v>170.6</v>
      </c>
      <c r="AP27" s="54"/>
      <c r="AQ27" s="54">
        <f t="shared" ref="AQ27:AS27" si="28">E27</f>
        <v>136</v>
      </c>
      <c r="AR27" s="54">
        <f t="shared" si="28"/>
        <v>86</v>
      </c>
      <c r="AS27" s="56">
        <f t="shared" si="28"/>
        <v>18.8</v>
      </c>
      <c r="AT27" s="54"/>
      <c r="AU27" s="54">
        <f t="shared" ref="AU27:AW27" si="29">L27</f>
        <v>140</v>
      </c>
      <c r="AV27" s="54">
        <f t="shared" si="29"/>
        <v>142</v>
      </c>
      <c r="AW27" s="56">
        <f t="shared" si="29"/>
        <v>35</v>
      </c>
      <c r="AX27" s="54"/>
      <c r="AY27" s="54">
        <f t="shared" si="5"/>
        <v>136</v>
      </c>
      <c r="AZ27" s="54"/>
      <c r="BA27" s="54"/>
      <c r="BB27" s="54"/>
      <c r="BC27" s="89"/>
      <c r="BD27" s="54"/>
      <c r="BE27" s="53">
        <v>32.0</v>
      </c>
      <c r="BF27" s="53">
        <v>378.0</v>
      </c>
      <c r="BG27" s="127">
        <v>6.3</v>
      </c>
      <c r="BH27" s="54"/>
      <c r="BI27" s="53">
        <v>22.0</v>
      </c>
      <c r="BJ27" s="53">
        <v>84.0</v>
      </c>
      <c r="BK27" s="53">
        <v>62.0</v>
      </c>
      <c r="BL27" s="89"/>
      <c r="BM27" s="58">
        <v>346.0</v>
      </c>
      <c r="BN27" s="58">
        <v>146.0</v>
      </c>
      <c r="BO27" s="58">
        <v>285.0</v>
      </c>
      <c r="BP27" s="58">
        <v>14.3</v>
      </c>
      <c r="BQ27" s="59"/>
      <c r="BR27" s="58">
        <v>6.0</v>
      </c>
      <c r="BS27" s="58">
        <v>71.0</v>
      </c>
      <c r="BT27" s="58">
        <v>71.0</v>
      </c>
      <c r="BU27" s="58">
        <v>346.0</v>
      </c>
      <c r="BV27" s="58">
        <v>284.0</v>
      </c>
      <c r="BW27" s="58">
        <v>166.0</v>
      </c>
      <c r="BX27" s="58">
        <v>35.0</v>
      </c>
      <c r="BY27" s="58">
        <v>338.0</v>
      </c>
      <c r="BZ27" s="58">
        <v>303.0</v>
      </c>
      <c r="CA27" s="58">
        <v>168.0</v>
      </c>
      <c r="CB27" s="58">
        <v>28.0</v>
      </c>
      <c r="CC27" s="58">
        <v>346.0</v>
      </c>
      <c r="CD27" s="58">
        <v>266.0</v>
      </c>
      <c r="CE27" s="58">
        <v>152.0</v>
      </c>
      <c r="CF27" s="58">
        <v>2.0</v>
      </c>
      <c r="CG27" s="58">
        <v>338.0</v>
      </c>
      <c r="CH27" s="58">
        <v>273.0</v>
      </c>
      <c r="CI27" s="58">
        <v>152.0</v>
      </c>
      <c r="CJ27" s="58">
        <v>3.0</v>
      </c>
      <c r="CK27" s="58">
        <v>352.0</v>
      </c>
      <c r="CL27" s="58">
        <v>152.0</v>
      </c>
      <c r="CM27" s="58">
        <v>101.0</v>
      </c>
      <c r="CN27" s="58">
        <v>7.0</v>
      </c>
      <c r="CO27" s="58">
        <v>335.0</v>
      </c>
      <c r="CP27" s="58">
        <v>308.0</v>
      </c>
      <c r="CQ27" s="58">
        <v>153.0</v>
      </c>
      <c r="CR27" s="58">
        <v>4.0</v>
      </c>
      <c r="CS27" s="58">
        <v>339.0</v>
      </c>
      <c r="CT27" s="58">
        <v>318.0</v>
      </c>
      <c r="CU27" s="58">
        <v>194.0</v>
      </c>
      <c r="CV27" s="58">
        <v>105.0</v>
      </c>
      <c r="CW27" s="58">
        <v>342.0</v>
      </c>
      <c r="CX27" s="58">
        <v>152.0</v>
      </c>
      <c r="CY27" s="58">
        <v>48.0</v>
      </c>
      <c r="CZ27" s="58">
        <v>50.0</v>
      </c>
      <c r="DA27" s="58">
        <v>327.0</v>
      </c>
      <c r="DB27" s="58">
        <v>154.0</v>
      </c>
      <c r="DC27" s="58">
        <v>49.0</v>
      </c>
      <c r="DD27" s="58">
        <v>68.0</v>
      </c>
      <c r="DE27" s="58">
        <v>146.0</v>
      </c>
      <c r="DF27" s="58">
        <v>35.1</v>
      </c>
      <c r="DG27" s="58">
        <v>285.0</v>
      </c>
      <c r="DH27" s="58">
        <v>14.3</v>
      </c>
      <c r="DI27" s="59"/>
      <c r="DJ27" s="58">
        <v>7.0</v>
      </c>
      <c r="DK27" s="58">
        <v>65.0</v>
      </c>
      <c r="DL27" s="58">
        <v>56.0</v>
      </c>
      <c r="DM27" s="89"/>
      <c r="DN27" s="61">
        <v>343.0</v>
      </c>
      <c r="DO27" s="61">
        <v>141.0</v>
      </c>
      <c r="DP27" s="61">
        <v>36.08</v>
      </c>
      <c r="DQ27" s="61">
        <v>20.29</v>
      </c>
      <c r="DR27" s="61">
        <v>4.55</v>
      </c>
      <c r="DS27" s="61">
        <v>8.0</v>
      </c>
      <c r="DT27" s="61">
        <v>43.0</v>
      </c>
      <c r="DU27" s="61">
        <v>53.0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343.0</v>
      </c>
      <c r="EF27" s="63">
        <v>138.0</v>
      </c>
      <c r="EG27" s="63">
        <v>70.0</v>
      </c>
      <c r="EH27" s="63">
        <v>3.0</v>
      </c>
      <c r="EI27" s="64"/>
      <c r="EJ27" s="63">
        <v>9.0</v>
      </c>
      <c r="EK27" s="63">
        <v>54.0</v>
      </c>
      <c r="EL27" s="63">
        <v>55.0</v>
      </c>
      <c r="EM27" s="63">
        <v>138.0</v>
      </c>
      <c r="EN27" s="63">
        <v>111.0</v>
      </c>
      <c r="EO27" s="63">
        <v>4.6</v>
      </c>
      <c r="EP27" s="64"/>
      <c r="EQ27" s="63">
        <v>9.0</v>
      </c>
      <c r="ER27" s="63">
        <v>56.0</v>
      </c>
      <c r="ES27" s="63">
        <v>56.0</v>
      </c>
      <c r="ET27" s="63">
        <v>342.0</v>
      </c>
      <c r="EU27" s="63">
        <v>236.0</v>
      </c>
      <c r="EV27" s="63">
        <v>139.0</v>
      </c>
      <c r="EW27" s="63">
        <v>-7.0</v>
      </c>
      <c r="EX27" s="63">
        <v>341.0</v>
      </c>
      <c r="EY27" s="63">
        <v>1.0</v>
      </c>
      <c r="EZ27" s="63">
        <v>0.0</v>
      </c>
      <c r="FA27" s="63">
        <v>0.0</v>
      </c>
      <c r="FB27" s="63">
        <v>341.0</v>
      </c>
      <c r="FC27" s="63">
        <v>235.0</v>
      </c>
      <c r="FD27" s="63">
        <v>138.0</v>
      </c>
      <c r="FE27" s="63">
        <v>-5.0</v>
      </c>
      <c r="FF27" s="63">
        <v>340.0</v>
      </c>
      <c r="FG27" s="63">
        <v>1.0</v>
      </c>
      <c r="FH27" s="63">
        <v>0.0</v>
      </c>
      <c r="FI27" s="63">
        <v>0.0</v>
      </c>
      <c r="FJ27" s="63">
        <v>343.0</v>
      </c>
      <c r="FK27" s="63">
        <v>221.0</v>
      </c>
      <c r="FL27" s="63">
        <v>129.0</v>
      </c>
      <c r="FM27" s="64"/>
      <c r="FN27" s="63">
        <v>343.0</v>
      </c>
      <c r="FO27" s="63">
        <v>235.0</v>
      </c>
      <c r="FP27" s="63">
        <v>129.0</v>
      </c>
      <c r="FQ27" s="63">
        <v>2.0</v>
      </c>
      <c r="FR27" s="63">
        <v>138.0</v>
      </c>
      <c r="FS27" s="63">
        <v>85.0</v>
      </c>
      <c r="FT27" s="63">
        <v>22.0</v>
      </c>
      <c r="FU27" s="64"/>
      <c r="FV27" s="63">
        <v>138.0</v>
      </c>
      <c r="FW27" s="64"/>
      <c r="FX27" s="64"/>
      <c r="FY27" s="64"/>
      <c r="FZ27" s="89"/>
      <c r="GA27" s="65">
        <v>342.0</v>
      </c>
      <c r="GB27" s="66">
        <v>293.52</v>
      </c>
      <c r="GC27" s="66">
        <v>181.84</v>
      </c>
      <c r="GD27" s="66">
        <v>20.27</v>
      </c>
      <c r="GE27" s="66">
        <v>342.0</v>
      </c>
      <c r="GF27" s="66">
        <v>313.45</v>
      </c>
      <c r="GG27" s="66">
        <v>180.92</v>
      </c>
      <c r="GH27" s="66">
        <v>23.03</v>
      </c>
      <c r="GI27" s="66">
        <v>342.0</v>
      </c>
      <c r="GJ27" s="66">
        <v>223.33</v>
      </c>
      <c r="GK27" s="66">
        <v>-129.82</v>
      </c>
      <c r="GL27" s="66">
        <v>-8.29</v>
      </c>
      <c r="GM27" s="66">
        <v>342.0</v>
      </c>
      <c r="GN27" s="66">
        <v>204.42</v>
      </c>
      <c r="GO27" s="66">
        <v>-129.99</v>
      </c>
      <c r="GP27" s="66">
        <v>-16.0</v>
      </c>
      <c r="GQ27" s="66">
        <v>343.0</v>
      </c>
      <c r="GR27" s="66">
        <v>81.33</v>
      </c>
      <c r="GS27" s="66">
        <v>-50.67</v>
      </c>
      <c r="GT27" s="66">
        <v>-9.55</v>
      </c>
      <c r="GU27" s="66">
        <v>342.0</v>
      </c>
      <c r="GV27" s="66">
        <v>86.9</v>
      </c>
      <c r="GW27" s="66">
        <v>-49.17</v>
      </c>
      <c r="GX27" s="66">
        <v>-9.55</v>
      </c>
      <c r="GY27" s="89"/>
      <c r="GZ27" s="97" t="s">
        <v>91</v>
      </c>
      <c r="HA27" s="99" t="s">
        <v>108</v>
      </c>
      <c r="HB27" s="98">
        <v>223.0</v>
      </c>
      <c r="HC27" s="98">
        <v>11.15</v>
      </c>
      <c r="HD27" s="98">
        <v>4.46</v>
      </c>
      <c r="HE27" s="99">
        <v>8.0</v>
      </c>
      <c r="HF27" s="99">
        <v>58.0</v>
      </c>
      <c r="HG27" s="99">
        <v>52.0</v>
      </c>
      <c r="HH27" s="99" t="s">
        <v>107</v>
      </c>
      <c r="HI27" s="97" t="s">
        <v>92</v>
      </c>
      <c r="HJ27" s="98">
        <v>117.0</v>
      </c>
      <c r="HK27" s="98">
        <v>5.85</v>
      </c>
      <c r="HL27" s="98">
        <v>2.34</v>
      </c>
      <c r="HM27" s="99">
        <v>5.0</v>
      </c>
      <c r="HN27" s="99">
        <v>50.0</v>
      </c>
      <c r="HO27" s="99">
        <v>50.0</v>
      </c>
      <c r="HP27" s="99" t="s">
        <v>107</v>
      </c>
      <c r="HQ27" s="97" t="s">
        <v>92</v>
      </c>
      <c r="HR27" s="98">
        <v>249.0</v>
      </c>
      <c r="HS27" s="98">
        <v>12.45</v>
      </c>
      <c r="HT27" s="98">
        <v>6.225</v>
      </c>
      <c r="HU27" s="99">
        <v>7.0</v>
      </c>
      <c r="HV27" s="99">
        <v>49.0</v>
      </c>
      <c r="HW27" s="99">
        <v>49.0</v>
      </c>
      <c r="HX27" s="89"/>
      <c r="HY27" s="72">
        <v>136.0</v>
      </c>
      <c r="HZ27" s="72">
        <v>33.0</v>
      </c>
      <c r="IA27" s="72">
        <v>84.0</v>
      </c>
      <c r="IB27" s="72">
        <v>4.2</v>
      </c>
      <c r="IC27" s="73"/>
      <c r="ID27" s="72">
        <v>2.0</v>
      </c>
      <c r="IE27" s="72">
        <v>66.0</v>
      </c>
      <c r="IF27" s="72">
        <v>46.0</v>
      </c>
      <c r="IG27" s="89"/>
      <c r="IH27" s="74">
        <v>136.0</v>
      </c>
      <c r="II27" s="74">
        <v>32.7</v>
      </c>
      <c r="IJ27" s="74">
        <v>306.0</v>
      </c>
      <c r="IK27" s="74">
        <v>15.8</v>
      </c>
      <c r="IL27" s="74">
        <v>17.2</v>
      </c>
      <c r="IM27" s="74">
        <v>6.0</v>
      </c>
      <c r="IN27" s="74">
        <v>45.0</v>
      </c>
      <c r="IO27" s="74">
        <v>43.0</v>
      </c>
      <c r="IP27" s="74">
        <v>136.0</v>
      </c>
      <c r="IQ27" s="74">
        <v>33.5</v>
      </c>
      <c r="IR27" s="74">
        <v>4.0</v>
      </c>
      <c r="IS27" s="74">
        <v>0.1</v>
      </c>
      <c r="IT27" s="74">
        <v>0.2</v>
      </c>
      <c r="IU27" s="74">
        <v>12.0</v>
      </c>
      <c r="IV27" s="74">
        <v>44.0</v>
      </c>
      <c r="IW27" s="74">
        <v>43.0</v>
      </c>
      <c r="IX27" s="89"/>
      <c r="IY27" s="76">
        <v>141.26</v>
      </c>
      <c r="IZ27" s="76">
        <v>35.45</v>
      </c>
      <c r="JA27" s="76">
        <v>323.2</v>
      </c>
      <c r="JB27" s="76">
        <v>16.16</v>
      </c>
      <c r="JC27" s="76">
        <v>4.99</v>
      </c>
      <c r="JD27" s="76">
        <v>3.0</v>
      </c>
      <c r="JE27" s="76">
        <v>59.78</v>
      </c>
      <c r="JF27" s="76">
        <v>45.61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32.3</v>
      </c>
      <c r="JR27" s="78">
        <v>0.0</v>
      </c>
      <c r="JS27" s="78">
        <v>0.0</v>
      </c>
      <c r="JT27" s="78">
        <v>0.0</v>
      </c>
      <c r="JU27" s="78">
        <v>2.0</v>
      </c>
      <c r="JV27" s="78">
        <v>47.0</v>
      </c>
      <c r="JW27" s="78">
        <v>45.0</v>
      </c>
      <c r="JX27" s="78">
        <v>138.0</v>
      </c>
      <c r="JY27" s="78">
        <v>34.7</v>
      </c>
      <c r="JZ27" s="78">
        <v>120.0</v>
      </c>
      <c r="KA27" s="78">
        <v>6.6</v>
      </c>
      <c r="KB27" s="78">
        <v>2.5</v>
      </c>
      <c r="KC27" s="78">
        <v>2.0</v>
      </c>
      <c r="KD27" s="78">
        <v>54.0</v>
      </c>
      <c r="KE27" s="78">
        <v>53.0</v>
      </c>
      <c r="KF27" s="89"/>
      <c r="KG27" s="79">
        <v>136.0</v>
      </c>
      <c r="KH27" s="79">
        <v>33.0</v>
      </c>
      <c r="KI27" s="79">
        <v>103.0</v>
      </c>
      <c r="KJ27" s="79">
        <v>5.6</v>
      </c>
      <c r="KK27" s="80"/>
      <c r="KL27" s="79">
        <v>1.0</v>
      </c>
      <c r="KM27" s="79">
        <v>46.0</v>
      </c>
      <c r="KN27" s="79">
        <v>46.0</v>
      </c>
      <c r="KO27" s="79">
        <v>136.0</v>
      </c>
      <c r="KP27" s="79">
        <v>33.0</v>
      </c>
      <c r="KQ27" s="79" t="s">
        <v>98</v>
      </c>
      <c r="KR27" s="79" t="s">
        <v>98</v>
      </c>
      <c r="KS27" s="80"/>
      <c r="KT27" s="79">
        <v>1.0</v>
      </c>
      <c r="KU27" s="79">
        <v>46.0</v>
      </c>
      <c r="KV27" s="79">
        <v>44.0</v>
      </c>
      <c r="KW27" s="89"/>
      <c r="KX27" s="81">
        <v>134.0</v>
      </c>
      <c r="KY27" s="81">
        <v>33.0</v>
      </c>
      <c r="KZ27" s="81">
        <v>184.0</v>
      </c>
      <c r="LA27" s="81">
        <v>9.0</v>
      </c>
      <c r="LB27" s="81">
        <v>2.8</v>
      </c>
      <c r="LC27" s="81">
        <v>3.0</v>
      </c>
      <c r="LD27" s="81">
        <v>56.0</v>
      </c>
      <c r="LE27" s="81">
        <v>56.0</v>
      </c>
      <c r="LF27" s="81">
        <v>134.0</v>
      </c>
      <c r="LG27" s="81">
        <v>33.0</v>
      </c>
      <c r="LH27" s="81">
        <v>275.0</v>
      </c>
      <c r="LI27" s="81">
        <v>13.5</v>
      </c>
      <c r="LJ27" s="81">
        <v>5.0</v>
      </c>
      <c r="LK27" s="81">
        <v>5.0</v>
      </c>
      <c r="LL27" s="81">
        <v>49.0</v>
      </c>
      <c r="LM27" s="81">
        <v>50.0</v>
      </c>
      <c r="LN27" s="89"/>
      <c r="LO27" s="82">
        <v>333.0</v>
      </c>
      <c r="LP27" s="82">
        <v>214.0</v>
      </c>
      <c r="LQ27" s="82">
        <v>122.0</v>
      </c>
      <c r="LR27" s="82">
        <v>71.0</v>
      </c>
      <c r="LS27" s="82">
        <v>343.0</v>
      </c>
      <c r="LT27" s="82">
        <v>58.0</v>
      </c>
      <c r="LU27" s="82">
        <v>7.2</v>
      </c>
      <c r="LV27" s="82">
        <v>141.0</v>
      </c>
      <c r="LW27" s="82">
        <v>102.0</v>
      </c>
      <c r="LX27" s="82">
        <v>56.0</v>
      </c>
      <c r="LY27" s="82">
        <v>54.0</v>
      </c>
      <c r="LZ27" s="83">
        <v>10.0</v>
      </c>
      <c r="MA27" s="82">
        <v>64.0</v>
      </c>
      <c r="MB27" s="82">
        <v>14.7</v>
      </c>
      <c r="MC27" s="82">
        <v>139.0</v>
      </c>
      <c r="MD27" s="82">
        <v>112.0</v>
      </c>
      <c r="ME27" s="82">
        <v>59.0</v>
      </c>
      <c r="MF27" s="82">
        <v>54.0</v>
      </c>
      <c r="MG27" s="83">
        <v>8.0</v>
      </c>
      <c r="MH27" s="88" t="s">
        <v>95</v>
      </c>
      <c r="MI27" s="88" t="s">
        <v>95</v>
      </c>
      <c r="MJ27" s="88" t="s">
        <v>95</v>
      </c>
      <c r="MK27" s="88" t="s">
        <v>95</v>
      </c>
      <c r="ML27" s="82">
        <v>50.0</v>
      </c>
      <c r="MM27" s="82">
        <v>48.0</v>
      </c>
      <c r="MN27" s="83">
        <v>5.0</v>
      </c>
      <c r="MO27" s="86"/>
      <c r="MP27" s="87"/>
      <c r="MQ27" s="87"/>
      <c r="MR27" s="87"/>
      <c r="MS27" s="87"/>
      <c r="MT27" s="82">
        <v>13.7</v>
      </c>
      <c r="MU27" s="82">
        <v>4.5</v>
      </c>
      <c r="MV27" s="82">
        <v>235.0</v>
      </c>
      <c r="MW27" s="82">
        <v>36.0</v>
      </c>
      <c r="MX27" s="82">
        <v>35.0</v>
      </c>
      <c r="MY27" s="88" t="s">
        <v>96</v>
      </c>
      <c r="MZ27" s="83">
        <v>5.0</v>
      </c>
      <c r="NA27" s="87"/>
      <c r="NB27" s="82">
        <v>22.2</v>
      </c>
      <c r="NC27" s="82">
        <v>7.4</v>
      </c>
      <c r="ND27" s="82">
        <v>397.0</v>
      </c>
      <c r="NE27" s="82">
        <v>35.0</v>
      </c>
      <c r="NF27" s="82">
        <v>41.0</v>
      </c>
      <c r="NG27" s="82">
        <v>40.0</v>
      </c>
      <c r="NH27" s="83">
        <v>6.0</v>
      </c>
      <c r="NI27" s="87"/>
      <c r="NJ27" s="88" t="s">
        <v>95</v>
      </c>
      <c r="NK27" s="88" t="s">
        <v>95</v>
      </c>
      <c r="NL27" s="88" t="s">
        <v>95</v>
      </c>
      <c r="NM27" s="88" t="s">
        <v>95</v>
      </c>
      <c r="NN27" s="82">
        <v>48.0</v>
      </c>
      <c r="NO27" s="82">
        <v>50.0</v>
      </c>
      <c r="NP27" s="83">
        <v>4.0</v>
      </c>
    </row>
    <row r="28" ht="14.25" customHeight="1">
      <c r="A28" s="49">
        <v>0.625</v>
      </c>
      <c r="B28" s="50"/>
      <c r="C28" s="51">
        <v>50.19</v>
      </c>
      <c r="D28" s="55">
        <v>340.0</v>
      </c>
      <c r="E28" s="53">
        <v>135.0</v>
      </c>
      <c r="F28" s="53">
        <v>83.0</v>
      </c>
      <c r="G28" s="53">
        <v>17.9</v>
      </c>
      <c r="H28" s="54"/>
      <c r="I28" s="53">
        <v>6.0</v>
      </c>
      <c r="J28" s="53">
        <v>52.0</v>
      </c>
      <c r="K28" s="53">
        <v>51.0</v>
      </c>
      <c r="L28" s="53">
        <v>138.0</v>
      </c>
      <c r="M28" s="53">
        <v>154.0</v>
      </c>
      <c r="N28" s="53">
        <v>37.1</v>
      </c>
      <c r="O28" s="54"/>
      <c r="P28" s="53">
        <v>6.0</v>
      </c>
      <c r="Q28" s="53">
        <v>56.0</v>
      </c>
      <c r="R28" s="53">
        <v>50.0</v>
      </c>
      <c r="S28" s="53">
        <v>342.3</v>
      </c>
      <c r="T28" s="53">
        <v>252.6</v>
      </c>
      <c r="U28" s="53">
        <v>143.7</v>
      </c>
      <c r="V28" s="54"/>
      <c r="W28" s="53">
        <v>377.2</v>
      </c>
      <c r="X28" s="53">
        <v>226.4</v>
      </c>
      <c r="Y28" s="53">
        <v>120.9</v>
      </c>
      <c r="Z28" s="54"/>
      <c r="AA28" s="106" t="s">
        <v>94</v>
      </c>
      <c r="AB28" s="106" t="s">
        <v>94</v>
      </c>
      <c r="AC28" s="106" t="s">
        <v>94</v>
      </c>
      <c r="AD28" s="54"/>
      <c r="AE28" s="53">
        <v>344.2</v>
      </c>
      <c r="AF28" s="53">
        <v>596.2</v>
      </c>
      <c r="AG28" s="53">
        <v>335.5</v>
      </c>
      <c r="AH28" s="54"/>
      <c r="AI28" s="53">
        <v>350.3</v>
      </c>
      <c r="AJ28" s="53">
        <v>308.3</v>
      </c>
      <c r="AK28" s="53">
        <v>181.7</v>
      </c>
      <c r="AL28" s="54"/>
      <c r="AM28" s="53">
        <v>342.5</v>
      </c>
      <c r="AN28" s="53">
        <v>322.8</v>
      </c>
      <c r="AO28" s="53">
        <v>173.2</v>
      </c>
      <c r="AP28" s="54"/>
      <c r="AQ28" s="54">
        <f t="shared" ref="AQ28:AS28" si="30">E28</f>
        <v>135</v>
      </c>
      <c r="AR28" s="54">
        <f t="shared" si="30"/>
        <v>83</v>
      </c>
      <c r="AS28" s="56">
        <f t="shared" si="30"/>
        <v>17.9</v>
      </c>
      <c r="AT28" s="54"/>
      <c r="AU28" s="54">
        <f t="shared" ref="AU28:AW28" si="31">L28</f>
        <v>138</v>
      </c>
      <c r="AV28" s="54">
        <f t="shared" si="31"/>
        <v>154</v>
      </c>
      <c r="AW28" s="54">
        <f t="shared" si="31"/>
        <v>37.1</v>
      </c>
      <c r="AX28" s="54"/>
      <c r="AY28" s="54">
        <f t="shared" si="5"/>
        <v>135</v>
      </c>
      <c r="AZ28" s="54"/>
      <c r="BA28" s="54"/>
      <c r="BB28" s="54"/>
      <c r="BC28" s="89"/>
      <c r="BD28" s="54"/>
      <c r="BE28" s="53">
        <v>32.0</v>
      </c>
      <c r="BF28" s="53">
        <v>460.0</v>
      </c>
      <c r="BG28" s="127">
        <v>7.7</v>
      </c>
      <c r="BH28" s="54"/>
      <c r="BI28" s="53">
        <v>22.0</v>
      </c>
      <c r="BJ28" s="53">
        <v>84.0</v>
      </c>
      <c r="BK28" s="53">
        <v>62.0</v>
      </c>
      <c r="BL28" s="89"/>
      <c r="BM28" s="58">
        <v>345.0</v>
      </c>
      <c r="BN28" s="58">
        <v>146.0</v>
      </c>
      <c r="BO28" s="58">
        <v>263.0</v>
      </c>
      <c r="BP28" s="58">
        <v>13.2</v>
      </c>
      <c r="BQ28" s="59"/>
      <c r="BR28" s="58">
        <v>6.0</v>
      </c>
      <c r="BS28" s="58">
        <v>73.0</v>
      </c>
      <c r="BT28" s="58">
        <v>43.0</v>
      </c>
      <c r="BU28" s="58">
        <v>345.0</v>
      </c>
      <c r="BV28" s="58">
        <v>287.0</v>
      </c>
      <c r="BW28" s="58">
        <v>166.0</v>
      </c>
      <c r="BX28" s="58">
        <v>28.0</v>
      </c>
      <c r="BY28" s="58">
        <v>337.0</v>
      </c>
      <c r="BZ28" s="58">
        <v>304.0</v>
      </c>
      <c r="CA28" s="58">
        <v>168.0</v>
      </c>
      <c r="CB28" s="58">
        <v>25.0</v>
      </c>
      <c r="CC28" s="58">
        <v>345.0</v>
      </c>
      <c r="CD28" s="58">
        <v>258.0</v>
      </c>
      <c r="CE28" s="58">
        <v>148.0</v>
      </c>
      <c r="CF28" s="58">
        <v>4.0</v>
      </c>
      <c r="CG28" s="58">
        <v>341.0</v>
      </c>
      <c r="CH28" s="58">
        <v>264.0</v>
      </c>
      <c r="CI28" s="58">
        <v>148.0</v>
      </c>
      <c r="CJ28" s="58">
        <v>5.0</v>
      </c>
      <c r="CK28" s="58">
        <v>355.0</v>
      </c>
      <c r="CL28" s="58">
        <v>303.0</v>
      </c>
      <c r="CM28" s="58">
        <v>169.0</v>
      </c>
      <c r="CN28" s="58">
        <v>4.0</v>
      </c>
      <c r="CO28" s="58">
        <v>335.0</v>
      </c>
      <c r="CP28" s="58">
        <v>310.0</v>
      </c>
      <c r="CQ28" s="58">
        <v>152.0</v>
      </c>
      <c r="CR28" s="58">
        <v>5.0</v>
      </c>
      <c r="CS28" s="58">
        <v>338.0</v>
      </c>
      <c r="CT28" s="58">
        <v>313.0</v>
      </c>
      <c r="CU28" s="58">
        <v>189.0</v>
      </c>
      <c r="CV28" s="58">
        <v>103.0</v>
      </c>
      <c r="CW28" s="58">
        <v>340.0</v>
      </c>
      <c r="CX28" s="58">
        <v>135.0</v>
      </c>
      <c r="CY28" s="58">
        <v>48.0</v>
      </c>
      <c r="CZ28" s="58">
        <v>44.0</v>
      </c>
      <c r="DA28" s="58">
        <v>326.0</v>
      </c>
      <c r="DB28" s="58">
        <v>141.0</v>
      </c>
      <c r="DC28" s="58">
        <v>52.0</v>
      </c>
      <c r="DD28" s="58">
        <v>57.0</v>
      </c>
      <c r="DE28" s="58">
        <v>146.0</v>
      </c>
      <c r="DF28" s="58">
        <v>35.0</v>
      </c>
      <c r="DG28" s="58">
        <v>263.0</v>
      </c>
      <c r="DH28" s="58">
        <v>13.2</v>
      </c>
      <c r="DI28" s="59"/>
      <c r="DJ28" s="58">
        <v>7.0</v>
      </c>
      <c r="DK28" s="58">
        <v>63.0</v>
      </c>
      <c r="DL28" s="58">
        <v>57.0</v>
      </c>
      <c r="DM28" s="89"/>
      <c r="DN28" s="61">
        <v>343.0</v>
      </c>
      <c r="DO28" s="61">
        <v>141.0</v>
      </c>
      <c r="DP28" s="61">
        <v>39.07</v>
      </c>
      <c r="DQ28" s="61">
        <v>22.18</v>
      </c>
      <c r="DR28" s="61">
        <v>5.67</v>
      </c>
      <c r="DS28" s="61">
        <v>8.0</v>
      </c>
      <c r="DT28" s="61">
        <v>43.0</v>
      </c>
      <c r="DU28" s="61">
        <v>53.3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344.0</v>
      </c>
      <c r="EF28" s="63">
        <v>138.0</v>
      </c>
      <c r="EG28" s="63">
        <v>71.0</v>
      </c>
      <c r="EH28" s="63">
        <v>3.0</v>
      </c>
      <c r="EI28" s="64"/>
      <c r="EJ28" s="63">
        <v>9.0</v>
      </c>
      <c r="EK28" s="63">
        <v>55.0</v>
      </c>
      <c r="EL28" s="63">
        <v>56.0</v>
      </c>
      <c r="EM28" s="63">
        <v>138.0</v>
      </c>
      <c r="EN28" s="63">
        <v>111.0</v>
      </c>
      <c r="EO28" s="63">
        <v>4.6</v>
      </c>
      <c r="EP28" s="64"/>
      <c r="EQ28" s="63">
        <v>9.0</v>
      </c>
      <c r="ER28" s="63">
        <v>56.0</v>
      </c>
      <c r="ES28" s="63">
        <v>56.0</v>
      </c>
      <c r="ET28" s="63">
        <v>342.0</v>
      </c>
      <c r="EU28" s="63">
        <v>236.0</v>
      </c>
      <c r="EV28" s="63">
        <v>139.0</v>
      </c>
      <c r="EW28" s="63">
        <v>-6.0</v>
      </c>
      <c r="EX28" s="63">
        <v>341.0</v>
      </c>
      <c r="EY28" s="63">
        <v>1.0</v>
      </c>
      <c r="EZ28" s="63">
        <v>0.0</v>
      </c>
      <c r="FA28" s="63">
        <v>0.0</v>
      </c>
      <c r="FB28" s="63">
        <v>342.0</v>
      </c>
      <c r="FC28" s="63">
        <v>236.0</v>
      </c>
      <c r="FD28" s="63">
        <v>138.0</v>
      </c>
      <c r="FE28" s="63">
        <v>-4.0</v>
      </c>
      <c r="FF28" s="63">
        <v>341.0</v>
      </c>
      <c r="FG28" s="63">
        <v>1.0</v>
      </c>
      <c r="FH28" s="63">
        <v>0.0</v>
      </c>
      <c r="FI28" s="63">
        <v>0.0</v>
      </c>
      <c r="FJ28" s="63">
        <v>344.0</v>
      </c>
      <c r="FK28" s="63">
        <v>220.0</v>
      </c>
      <c r="FL28" s="63">
        <v>129.0</v>
      </c>
      <c r="FM28" s="64"/>
      <c r="FN28" s="63">
        <v>343.0</v>
      </c>
      <c r="FO28" s="63">
        <v>235.0</v>
      </c>
      <c r="FP28" s="63">
        <v>129.0</v>
      </c>
      <c r="FQ28" s="63">
        <v>1.0</v>
      </c>
      <c r="FR28" s="63">
        <v>138.0</v>
      </c>
      <c r="FS28" s="63">
        <v>84.0</v>
      </c>
      <c r="FT28" s="63">
        <v>22.0</v>
      </c>
      <c r="FU28" s="64"/>
      <c r="FV28" s="63">
        <v>138.0</v>
      </c>
      <c r="FW28" s="64"/>
      <c r="FX28" s="64"/>
      <c r="FY28" s="64"/>
      <c r="FZ28" s="89"/>
      <c r="GA28" s="65">
        <v>344.0</v>
      </c>
      <c r="GB28" s="66">
        <v>360.34</v>
      </c>
      <c r="GC28" s="66">
        <v>226.98</v>
      </c>
      <c r="GD28" s="66">
        <v>14.57</v>
      </c>
      <c r="GE28" s="66">
        <v>343.0</v>
      </c>
      <c r="GF28" s="66">
        <v>385.25</v>
      </c>
      <c r="GG28" s="66">
        <v>227.15</v>
      </c>
      <c r="GH28" s="66">
        <v>20.86</v>
      </c>
      <c r="GI28" s="66">
        <v>343.0</v>
      </c>
      <c r="GJ28" s="66">
        <v>217.76</v>
      </c>
      <c r="GK28" s="66">
        <v>-127.48</v>
      </c>
      <c r="GL28" s="66">
        <v>-12.4</v>
      </c>
      <c r="GM28" s="66">
        <v>343.0</v>
      </c>
      <c r="GN28" s="66">
        <v>200.17</v>
      </c>
      <c r="GO28" s="66">
        <v>-127.14</v>
      </c>
      <c r="GP28" s="66">
        <v>-19.77</v>
      </c>
      <c r="GQ28" s="66">
        <v>344.0</v>
      </c>
      <c r="GR28" s="66">
        <v>156.5</v>
      </c>
      <c r="GS28" s="66">
        <v>-100.84</v>
      </c>
      <c r="GT28" s="66">
        <v>0.0</v>
      </c>
      <c r="GU28" s="66">
        <v>343.0</v>
      </c>
      <c r="GV28" s="66">
        <v>169.84</v>
      </c>
      <c r="GW28" s="66">
        <v>100.26</v>
      </c>
      <c r="GX28" s="66">
        <v>-3.52</v>
      </c>
      <c r="GY28" s="89"/>
      <c r="GZ28" s="97" t="s">
        <v>91</v>
      </c>
      <c r="HA28" s="99" t="s">
        <v>108</v>
      </c>
      <c r="HB28" s="98">
        <v>250.0</v>
      </c>
      <c r="HC28" s="98">
        <v>12.5</v>
      </c>
      <c r="HD28" s="98">
        <v>5.0</v>
      </c>
      <c r="HE28" s="99">
        <v>8.0</v>
      </c>
      <c r="HF28" s="99">
        <v>58.0</v>
      </c>
      <c r="HG28" s="99">
        <v>52.0</v>
      </c>
      <c r="HH28" s="99" t="s">
        <v>107</v>
      </c>
      <c r="HI28" s="97" t="s">
        <v>92</v>
      </c>
      <c r="HJ28" s="98">
        <v>119.0</v>
      </c>
      <c r="HK28" s="98">
        <v>5.95</v>
      </c>
      <c r="HL28" s="98">
        <v>2.38</v>
      </c>
      <c r="HM28" s="99">
        <v>5.0</v>
      </c>
      <c r="HN28" s="99">
        <v>53.0</v>
      </c>
      <c r="HO28" s="99">
        <v>52.0</v>
      </c>
      <c r="HP28" s="99" t="s">
        <v>107</v>
      </c>
      <c r="HQ28" s="97" t="s">
        <v>92</v>
      </c>
      <c r="HR28" s="98">
        <v>244.0</v>
      </c>
      <c r="HS28" s="98">
        <v>12.2</v>
      </c>
      <c r="HT28" s="98">
        <v>6.1</v>
      </c>
      <c r="HU28" s="99">
        <v>7.0</v>
      </c>
      <c r="HV28" s="99">
        <v>53.0</v>
      </c>
      <c r="HW28" s="99">
        <v>53.0</v>
      </c>
      <c r="HX28" s="89"/>
      <c r="HY28" s="72">
        <v>136.0</v>
      </c>
      <c r="HZ28" s="72">
        <v>33.0</v>
      </c>
      <c r="IA28" s="72">
        <v>68.0</v>
      </c>
      <c r="IB28" s="72">
        <v>3.4</v>
      </c>
      <c r="IC28" s="73"/>
      <c r="ID28" s="72">
        <v>2.0</v>
      </c>
      <c r="IE28" s="72">
        <v>68.0</v>
      </c>
      <c r="IF28" s="72">
        <v>48.0</v>
      </c>
      <c r="IG28" s="89"/>
      <c r="IH28" s="74">
        <v>135.0</v>
      </c>
      <c r="II28" s="74">
        <v>32.5</v>
      </c>
      <c r="IJ28" s="74">
        <v>300.0</v>
      </c>
      <c r="IK28" s="74">
        <v>15.3</v>
      </c>
      <c r="IL28" s="74">
        <v>16.7</v>
      </c>
      <c r="IM28" s="74">
        <v>6.0</v>
      </c>
      <c r="IN28" s="74">
        <v>45.0</v>
      </c>
      <c r="IO28" s="74">
        <v>43.0</v>
      </c>
      <c r="IP28" s="74">
        <v>135.0</v>
      </c>
      <c r="IQ28" s="74">
        <v>33.0</v>
      </c>
      <c r="IR28" s="74">
        <v>4.0</v>
      </c>
      <c r="IS28" s="74">
        <v>0.1</v>
      </c>
      <c r="IT28" s="74">
        <v>0.2</v>
      </c>
      <c r="IU28" s="74">
        <v>12.0</v>
      </c>
      <c r="IV28" s="74">
        <v>44.0</v>
      </c>
      <c r="IW28" s="74">
        <v>43.0</v>
      </c>
      <c r="IX28" s="89"/>
      <c r="IY28" s="76">
        <v>140.7</v>
      </c>
      <c r="IZ28" s="76">
        <v>35.16</v>
      </c>
      <c r="JA28" s="76">
        <v>336.4</v>
      </c>
      <c r="JB28" s="76">
        <v>16.82</v>
      </c>
      <c r="JC28" s="76">
        <v>6.8</v>
      </c>
      <c r="JD28" s="76">
        <v>3.0</v>
      </c>
      <c r="JE28" s="76">
        <v>60.71</v>
      </c>
      <c r="JF28" s="76">
        <v>44.22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32.2</v>
      </c>
      <c r="JR28" s="78">
        <v>0.0</v>
      </c>
      <c r="JS28" s="78">
        <v>0.0</v>
      </c>
      <c r="JT28" s="78">
        <v>0.0</v>
      </c>
      <c r="JU28" s="78">
        <v>2.0</v>
      </c>
      <c r="JV28" s="78">
        <v>47.0</v>
      </c>
      <c r="JW28" s="78">
        <v>46.0</v>
      </c>
      <c r="JX28" s="78">
        <v>138.0</v>
      </c>
      <c r="JY28" s="78">
        <v>34.1</v>
      </c>
      <c r="JZ28" s="78">
        <v>125.0</v>
      </c>
      <c r="KA28" s="78">
        <v>6.8</v>
      </c>
      <c r="KB28" s="78">
        <v>2.7</v>
      </c>
      <c r="KC28" s="78">
        <v>2.0</v>
      </c>
      <c r="KD28" s="78">
        <v>53.0</v>
      </c>
      <c r="KE28" s="78">
        <v>52.0</v>
      </c>
      <c r="KF28" s="89"/>
      <c r="KG28" s="79">
        <v>136.0</v>
      </c>
      <c r="KH28" s="79">
        <v>33.0</v>
      </c>
      <c r="KI28" s="79">
        <v>128.0</v>
      </c>
      <c r="KJ28" s="79">
        <v>6.7</v>
      </c>
      <c r="KK28" s="80"/>
      <c r="KL28" s="79">
        <v>1.0</v>
      </c>
      <c r="KM28" s="79">
        <v>46.0</v>
      </c>
      <c r="KN28" s="79">
        <v>46.0</v>
      </c>
      <c r="KO28" s="79">
        <v>136.0</v>
      </c>
      <c r="KP28" s="79">
        <v>33.0</v>
      </c>
      <c r="KQ28" s="79" t="s">
        <v>98</v>
      </c>
      <c r="KR28" s="79" t="s">
        <v>98</v>
      </c>
      <c r="KS28" s="80"/>
      <c r="KT28" s="79">
        <v>1.0</v>
      </c>
      <c r="KU28" s="79">
        <v>46.0</v>
      </c>
      <c r="KV28" s="79">
        <v>44.0</v>
      </c>
      <c r="KW28" s="89"/>
      <c r="KX28" s="81">
        <v>134.0</v>
      </c>
      <c r="KY28" s="81">
        <v>33.0</v>
      </c>
      <c r="KZ28" s="81">
        <v>224.0</v>
      </c>
      <c r="LA28" s="81">
        <v>11.0</v>
      </c>
      <c r="LB28" s="81">
        <v>2.4</v>
      </c>
      <c r="LC28" s="81">
        <v>3.0</v>
      </c>
      <c r="LD28" s="81">
        <v>56.0</v>
      </c>
      <c r="LE28" s="81">
        <v>56.0</v>
      </c>
      <c r="LF28" s="81">
        <v>134.0</v>
      </c>
      <c r="LG28" s="81">
        <v>33.0</v>
      </c>
      <c r="LH28" s="81">
        <v>231.0</v>
      </c>
      <c r="LI28" s="81">
        <v>11.0</v>
      </c>
      <c r="LJ28" s="81">
        <v>5.0</v>
      </c>
      <c r="LK28" s="81">
        <v>5.0</v>
      </c>
      <c r="LL28" s="81">
        <v>50.0</v>
      </c>
      <c r="LM28" s="81">
        <v>52.0</v>
      </c>
      <c r="LN28" s="89"/>
      <c r="LO28" s="82">
        <v>332.0</v>
      </c>
      <c r="LP28" s="82">
        <v>224.0</v>
      </c>
      <c r="LQ28" s="82">
        <v>127.0</v>
      </c>
      <c r="LR28" s="82">
        <v>72.0</v>
      </c>
      <c r="LS28" s="82">
        <v>342.0</v>
      </c>
      <c r="LT28" s="82">
        <v>54.0</v>
      </c>
      <c r="LU28" s="82">
        <v>5.9</v>
      </c>
      <c r="LV28" s="82">
        <v>140.0</v>
      </c>
      <c r="LW28" s="82">
        <v>96.0</v>
      </c>
      <c r="LX28" s="82">
        <v>56.0</v>
      </c>
      <c r="LY28" s="82">
        <v>53.0</v>
      </c>
      <c r="LZ28" s="83">
        <v>10.0</v>
      </c>
      <c r="MA28" s="82">
        <v>73.0</v>
      </c>
      <c r="MB28" s="82">
        <v>12.1</v>
      </c>
      <c r="MC28" s="82">
        <v>138.0</v>
      </c>
      <c r="MD28" s="82">
        <v>128.0</v>
      </c>
      <c r="ME28" s="82">
        <v>60.0</v>
      </c>
      <c r="MF28" s="82">
        <v>53.0</v>
      </c>
      <c r="MG28" s="83">
        <v>8.0</v>
      </c>
      <c r="MH28" s="88" t="s">
        <v>95</v>
      </c>
      <c r="MI28" s="88" t="s">
        <v>95</v>
      </c>
      <c r="MJ28" s="88" t="s">
        <v>95</v>
      </c>
      <c r="MK28" s="88" t="s">
        <v>95</v>
      </c>
      <c r="ML28" s="82">
        <v>50.0</v>
      </c>
      <c r="MM28" s="82">
        <v>48.0</v>
      </c>
      <c r="MN28" s="83">
        <v>5.0</v>
      </c>
      <c r="MO28" s="86"/>
      <c r="MP28" s="87"/>
      <c r="MQ28" s="87"/>
      <c r="MR28" s="87"/>
      <c r="MS28" s="87"/>
      <c r="MT28" s="82">
        <v>16.2</v>
      </c>
      <c r="MU28" s="82">
        <v>5.3</v>
      </c>
      <c r="MV28" s="82">
        <v>288.0</v>
      </c>
      <c r="MW28" s="82">
        <v>36.0</v>
      </c>
      <c r="MX28" s="82">
        <v>40.0</v>
      </c>
      <c r="MY28" s="88" t="s">
        <v>96</v>
      </c>
      <c r="MZ28" s="83">
        <v>5.0</v>
      </c>
      <c r="NA28" s="87"/>
      <c r="NB28" s="82">
        <v>20.5</v>
      </c>
      <c r="NC28" s="82">
        <v>6.8</v>
      </c>
      <c r="ND28" s="82">
        <v>385.0</v>
      </c>
      <c r="NE28" s="82">
        <v>35.0</v>
      </c>
      <c r="NF28" s="82">
        <v>51.0</v>
      </c>
      <c r="NG28" s="82">
        <v>53.0</v>
      </c>
      <c r="NH28" s="83">
        <v>6.0</v>
      </c>
      <c r="NI28" s="87"/>
      <c r="NJ28" s="88" t="s">
        <v>95</v>
      </c>
      <c r="NK28" s="88" t="s">
        <v>95</v>
      </c>
      <c r="NL28" s="88" t="s">
        <v>95</v>
      </c>
      <c r="NM28" s="88" t="s">
        <v>95</v>
      </c>
      <c r="NN28" s="82">
        <v>48.0</v>
      </c>
      <c r="NO28" s="82">
        <v>50.0</v>
      </c>
      <c r="NP28" s="83">
        <v>4.0</v>
      </c>
    </row>
    <row r="29" ht="14.25" customHeight="1">
      <c r="A29" s="49">
        <v>0.666666666666667</v>
      </c>
      <c r="B29" s="50"/>
      <c r="C29" s="51">
        <v>50.27</v>
      </c>
      <c r="D29" s="55">
        <v>340.0</v>
      </c>
      <c r="E29" s="53">
        <v>135.0</v>
      </c>
      <c r="F29" s="53">
        <v>117.0</v>
      </c>
      <c r="G29" s="53">
        <v>25.1</v>
      </c>
      <c r="H29" s="54"/>
      <c r="I29" s="53">
        <v>6.0</v>
      </c>
      <c r="J29" s="53">
        <v>52.0</v>
      </c>
      <c r="K29" s="53">
        <v>51.0</v>
      </c>
      <c r="L29" s="53">
        <v>139.0</v>
      </c>
      <c r="M29" s="53">
        <v>131.0</v>
      </c>
      <c r="N29" s="53">
        <v>30.6</v>
      </c>
      <c r="O29" s="54"/>
      <c r="P29" s="53">
        <v>6.0</v>
      </c>
      <c r="Q29" s="53">
        <v>56.0</v>
      </c>
      <c r="R29" s="53">
        <v>51.0</v>
      </c>
      <c r="S29" s="53">
        <v>343.6</v>
      </c>
      <c r="T29" s="53">
        <v>245.3</v>
      </c>
      <c r="U29" s="53">
        <v>136.3</v>
      </c>
      <c r="V29" s="54"/>
      <c r="W29" s="53">
        <v>376.8</v>
      </c>
      <c r="X29" s="53">
        <v>220.9</v>
      </c>
      <c r="Y29" s="53">
        <v>116.1</v>
      </c>
      <c r="Z29" s="54"/>
      <c r="AA29" s="106" t="s">
        <v>94</v>
      </c>
      <c r="AB29" s="106" t="s">
        <v>94</v>
      </c>
      <c r="AC29" s="106" t="s">
        <v>94</v>
      </c>
      <c r="AD29" s="54"/>
      <c r="AE29" s="53">
        <v>343.3</v>
      </c>
      <c r="AF29" s="53">
        <v>582.4</v>
      </c>
      <c r="AG29" s="53">
        <v>326.1</v>
      </c>
      <c r="AH29" s="54"/>
      <c r="AI29" s="53">
        <v>349.5</v>
      </c>
      <c r="AJ29" s="53">
        <v>292.4</v>
      </c>
      <c r="AK29" s="53">
        <v>172.8</v>
      </c>
      <c r="AL29" s="54"/>
      <c r="AM29" s="53">
        <v>341.8</v>
      </c>
      <c r="AN29" s="53">
        <v>302.4</v>
      </c>
      <c r="AO29" s="53">
        <v>165.3</v>
      </c>
      <c r="AP29" s="54"/>
      <c r="AQ29" s="54">
        <f t="shared" ref="AQ29:AS29" si="32">E29</f>
        <v>135</v>
      </c>
      <c r="AR29" s="54">
        <f t="shared" si="32"/>
        <v>117</v>
      </c>
      <c r="AS29" s="56">
        <f t="shared" si="32"/>
        <v>25.1</v>
      </c>
      <c r="AT29" s="54"/>
      <c r="AU29" s="54">
        <f t="shared" ref="AU29:AW29" si="33">L29</f>
        <v>139</v>
      </c>
      <c r="AV29" s="54">
        <f t="shared" si="33"/>
        <v>131</v>
      </c>
      <c r="AW29" s="54">
        <f t="shared" si="33"/>
        <v>30.6</v>
      </c>
      <c r="AX29" s="54"/>
      <c r="AY29" s="54">
        <f t="shared" si="5"/>
        <v>135</v>
      </c>
      <c r="AZ29" s="54"/>
      <c r="BA29" s="54"/>
      <c r="BB29" s="54"/>
      <c r="BC29" s="89"/>
      <c r="BD29" s="54"/>
      <c r="BE29" s="53">
        <v>32.0</v>
      </c>
      <c r="BF29" s="53">
        <v>422.0</v>
      </c>
      <c r="BG29" s="127">
        <v>7.0</v>
      </c>
      <c r="BH29" s="54"/>
      <c r="BI29" s="53">
        <v>22.0</v>
      </c>
      <c r="BJ29" s="53">
        <v>84.0</v>
      </c>
      <c r="BK29" s="53">
        <v>62.0</v>
      </c>
      <c r="BL29" s="89"/>
      <c r="BM29" s="58">
        <v>344.0</v>
      </c>
      <c r="BN29" s="58">
        <v>146.0</v>
      </c>
      <c r="BO29" s="58">
        <v>320.0</v>
      </c>
      <c r="BP29" s="58">
        <v>16.0</v>
      </c>
      <c r="BQ29" s="59"/>
      <c r="BR29" s="58">
        <v>6.0</v>
      </c>
      <c r="BS29" s="58">
        <v>71.0</v>
      </c>
      <c r="BT29" s="58">
        <v>72.0</v>
      </c>
      <c r="BU29" s="58">
        <v>344.0</v>
      </c>
      <c r="BV29" s="58">
        <v>280.0</v>
      </c>
      <c r="BW29" s="58">
        <v>166.0</v>
      </c>
      <c r="BX29" s="58">
        <v>18.0</v>
      </c>
      <c r="BY29" s="58">
        <v>337.0</v>
      </c>
      <c r="BZ29" s="58">
        <v>305.0</v>
      </c>
      <c r="CA29" s="58">
        <v>169.0</v>
      </c>
      <c r="CB29" s="58">
        <v>16.0</v>
      </c>
      <c r="CC29" s="58">
        <v>344.0</v>
      </c>
      <c r="CD29" s="58">
        <v>286.0</v>
      </c>
      <c r="CE29" s="58">
        <v>164.0</v>
      </c>
      <c r="CF29" s="58">
        <v>12.0</v>
      </c>
      <c r="CG29" s="58">
        <v>337.0</v>
      </c>
      <c r="CH29" s="58">
        <v>295.0</v>
      </c>
      <c r="CI29" s="58">
        <v>162.0</v>
      </c>
      <c r="CJ29" s="58">
        <v>12.0</v>
      </c>
      <c r="CK29" s="58">
        <v>350.0</v>
      </c>
      <c r="CL29" s="58">
        <v>166.0</v>
      </c>
      <c r="CM29" s="58">
        <v>110.0</v>
      </c>
      <c r="CN29" s="58">
        <v>2.0</v>
      </c>
      <c r="CO29" s="58">
        <v>334.0</v>
      </c>
      <c r="CP29" s="58">
        <v>339.0</v>
      </c>
      <c r="CQ29" s="58">
        <v>168.0</v>
      </c>
      <c r="CR29" s="58">
        <v>6.0</v>
      </c>
      <c r="CS29" s="58">
        <v>338.0</v>
      </c>
      <c r="CT29" s="58">
        <v>341.0</v>
      </c>
      <c r="CU29" s="58">
        <v>204.0</v>
      </c>
      <c r="CV29" s="58">
        <v>119.0</v>
      </c>
      <c r="CW29" s="58">
        <v>341.0</v>
      </c>
      <c r="CX29" s="58">
        <v>123.0</v>
      </c>
      <c r="CY29" s="58">
        <v>40.0</v>
      </c>
      <c r="CZ29" s="58">
        <v>40.0</v>
      </c>
      <c r="DA29" s="58">
        <v>326.0</v>
      </c>
      <c r="DB29" s="58">
        <v>130.0</v>
      </c>
      <c r="DC29" s="58">
        <v>43.0</v>
      </c>
      <c r="DD29" s="58">
        <v>55.0</v>
      </c>
      <c r="DE29" s="58">
        <v>146.0</v>
      </c>
      <c r="DF29" s="58">
        <v>35.0</v>
      </c>
      <c r="DG29" s="58">
        <v>320.0</v>
      </c>
      <c r="DH29" s="58">
        <v>16.0</v>
      </c>
      <c r="DI29" s="59"/>
      <c r="DJ29" s="58">
        <v>7.0</v>
      </c>
      <c r="DK29" s="58">
        <v>62.0</v>
      </c>
      <c r="DL29" s="58">
        <v>57.0</v>
      </c>
      <c r="DM29" s="89"/>
      <c r="DN29" s="61">
        <v>343.0</v>
      </c>
      <c r="DO29" s="61">
        <v>141.0</v>
      </c>
      <c r="DP29" s="61">
        <v>34.12</v>
      </c>
      <c r="DQ29" s="61">
        <v>19.33</v>
      </c>
      <c r="DR29" s="61">
        <v>4.71</v>
      </c>
      <c r="DS29" s="61">
        <v>8.0</v>
      </c>
      <c r="DT29" s="61">
        <v>43.0</v>
      </c>
      <c r="DU29" s="61">
        <v>52.9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342.0</v>
      </c>
      <c r="EF29" s="63">
        <v>137.0</v>
      </c>
      <c r="EG29" s="63">
        <v>71.0</v>
      </c>
      <c r="EH29" s="63">
        <v>3.0</v>
      </c>
      <c r="EI29" s="64"/>
      <c r="EJ29" s="63">
        <v>9.0</v>
      </c>
      <c r="EK29" s="63">
        <v>54.0</v>
      </c>
      <c r="EL29" s="63">
        <v>55.0</v>
      </c>
      <c r="EM29" s="63">
        <v>137.0</v>
      </c>
      <c r="EN29" s="63">
        <v>129.0</v>
      </c>
      <c r="EO29" s="63">
        <v>5.4</v>
      </c>
      <c r="EP29" s="64"/>
      <c r="EQ29" s="63">
        <v>9.0</v>
      </c>
      <c r="ER29" s="63">
        <v>54.0</v>
      </c>
      <c r="ES29" s="63">
        <v>56.0</v>
      </c>
      <c r="ET29" s="63">
        <v>341.0</v>
      </c>
      <c r="EU29" s="63">
        <v>240.0</v>
      </c>
      <c r="EV29" s="63">
        <v>138.0</v>
      </c>
      <c r="EW29" s="63">
        <v>-18.0</v>
      </c>
      <c r="EX29" s="63">
        <v>339.0</v>
      </c>
      <c r="EY29" s="63">
        <v>1.0</v>
      </c>
      <c r="EZ29" s="63">
        <v>0.0</v>
      </c>
      <c r="FA29" s="63">
        <v>0.0</v>
      </c>
      <c r="FB29" s="63">
        <v>339.0</v>
      </c>
      <c r="FC29" s="63">
        <v>239.0</v>
      </c>
      <c r="FD29" s="63">
        <v>138.0</v>
      </c>
      <c r="FE29" s="63">
        <v>-13.0</v>
      </c>
      <c r="FF29" s="63">
        <v>339.0</v>
      </c>
      <c r="FG29" s="63">
        <v>1.0</v>
      </c>
      <c r="FH29" s="63">
        <v>0.0</v>
      </c>
      <c r="FI29" s="63">
        <v>0.0</v>
      </c>
      <c r="FJ29" s="63">
        <v>341.0</v>
      </c>
      <c r="FK29" s="63">
        <v>225.0</v>
      </c>
      <c r="FL29" s="63">
        <v>130.0</v>
      </c>
      <c r="FM29" s="64"/>
      <c r="FN29" s="63">
        <v>341.0</v>
      </c>
      <c r="FO29" s="63">
        <v>240.0</v>
      </c>
      <c r="FP29" s="63">
        <v>131.0</v>
      </c>
      <c r="FQ29" s="63">
        <v>-8.0</v>
      </c>
      <c r="FR29" s="63">
        <v>137.0</v>
      </c>
      <c r="FS29" s="63">
        <v>74.0</v>
      </c>
      <c r="FT29" s="63">
        <v>18.5</v>
      </c>
      <c r="FU29" s="64"/>
      <c r="FV29" s="63">
        <v>137.0</v>
      </c>
      <c r="FW29" s="64"/>
      <c r="FX29" s="64"/>
      <c r="FY29" s="64"/>
      <c r="FZ29" s="89"/>
      <c r="GA29" s="65">
        <v>341.0</v>
      </c>
      <c r="GB29" s="66">
        <v>383.5</v>
      </c>
      <c r="GC29" s="66">
        <v>236.36</v>
      </c>
      <c r="GD29" s="66">
        <v>25.8</v>
      </c>
      <c r="GE29" s="66">
        <v>341.0</v>
      </c>
      <c r="GF29" s="66">
        <v>410.75</v>
      </c>
      <c r="GG29" s="66">
        <v>233.93</v>
      </c>
      <c r="GH29" s="66">
        <v>28.9</v>
      </c>
      <c r="GI29" s="66">
        <v>341.0</v>
      </c>
      <c r="GJ29" s="66">
        <v>202.81</v>
      </c>
      <c r="GK29" s="66">
        <v>-114.33</v>
      </c>
      <c r="GL29" s="66">
        <v>-23.28</v>
      </c>
      <c r="GM29" s="66">
        <v>341.0</v>
      </c>
      <c r="GN29" s="66">
        <v>185.23</v>
      </c>
      <c r="GO29" s="66">
        <v>-113.66</v>
      </c>
      <c r="GP29" s="66">
        <v>-30.49</v>
      </c>
      <c r="GQ29" s="66">
        <v>341.0</v>
      </c>
      <c r="GR29" s="66">
        <v>198.71</v>
      </c>
      <c r="GS29" s="66">
        <v>-122.12</v>
      </c>
      <c r="GT29" s="66">
        <v>0.0</v>
      </c>
      <c r="GU29" s="66">
        <v>340.0</v>
      </c>
      <c r="GV29" s="66">
        <v>220.25</v>
      </c>
      <c r="GW29" s="66">
        <v>-123.12</v>
      </c>
      <c r="GX29" s="66">
        <v>-3.77</v>
      </c>
      <c r="GY29" s="89"/>
      <c r="GZ29" s="97" t="s">
        <v>91</v>
      </c>
      <c r="HA29" s="99" t="s">
        <v>108</v>
      </c>
      <c r="HB29" s="98">
        <v>267.0</v>
      </c>
      <c r="HC29" s="98">
        <v>13.35</v>
      </c>
      <c r="HD29" s="98">
        <v>5.34</v>
      </c>
      <c r="HE29" s="99">
        <v>8.0</v>
      </c>
      <c r="HF29" s="99">
        <v>56.0</v>
      </c>
      <c r="HG29" s="99">
        <v>52.0</v>
      </c>
      <c r="HH29" s="99" t="s">
        <v>107</v>
      </c>
      <c r="HI29" s="97" t="s">
        <v>92</v>
      </c>
      <c r="HJ29" s="98">
        <v>115.0</v>
      </c>
      <c r="HK29" s="98">
        <v>5.75</v>
      </c>
      <c r="HL29" s="98">
        <v>2.3</v>
      </c>
      <c r="HM29" s="99">
        <v>5.0</v>
      </c>
      <c r="HN29" s="99">
        <v>55.0</v>
      </c>
      <c r="HO29" s="99">
        <v>54.0</v>
      </c>
      <c r="HP29" s="99" t="s">
        <v>107</v>
      </c>
      <c r="HQ29" s="97" t="s">
        <v>92</v>
      </c>
      <c r="HR29" s="98">
        <v>372.0</v>
      </c>
      <c r="HS29" s="98">
        <v>18.6</v>
      </c>
      <c r="HT29" s="98">
        <v>9.3</v>
      </c>
      <c r="HU29" s="99">
        <v>7.0</v>
      </c>
      <c r="HV29" s="99">
        <v>53.0</v>
      </c>
      <c r="HW29" s="99">
        <v>53.0</v>
      </c>
      <c r="HX29" s="89"/>
      <c r="HY29" s="72">
        <v>136.0</v>
      </c>
      <c r="HZ29" s="72">
        <v>33.0</v>
      </c>
      <c r="IA29" s="72">
        <v>134.0</v>
      </c>
      <c r="IB29" s="72">
        <v>6.7</v>
      </c>
      <c r="IC29" s="73"/>
      <c r="ID29" s="72">
        <v>2.0</v>
      </c>
      <c r="IE29" s="72">
        <v>68.0</v>
      </c>
      <c r="IF29" s="72">
        <v>48.0</v>
      </c>
      <c r="IG29" s="89"/>
      <c r="IH29" s="74">
        <v>135.0</v>
      </c>
      <c r="II29" s="74">
        <v>32.7</v>
      </c>
      <c r="IJ29" s="74">
        <v>287.0</v>
      </c>
      <c r="IK29" s="74">
        <v>14.8</v>
      </c>
      <c r="IL29" s="74">
        <v>16.1</v>
      </c>
      <c r="IM29" s="74">
        <v>6.0</v>
      </c>
      <c r="IN29" s="75">
        <v>45.0</v>
      </c>
      <c r="IO29" s="75">
        <v>44.0</v>
      </c>
      <c r="IP29" s="74">
        <v>135.0</v>
      </c>
      <c r="IQ29" s="74">
        <v>33.3</v>
      </c>
      <c r="IR29" s="74">
        <v>4.0</v>
      </c>
      <c r="IS29" s="74">
        <v>0.1</v>
      </c>
      <c r="IT29" s="74">
        <v>0.2</v>
      </c>
      <c r="IU29" s="74">
        <v>12.0</v>
      </c>
      <c r="IV29" s="74">
        <v>51.0</v>
      </c>
      <c r="IW29" s="74">
        <v>51.0</v>
      </c>
      <c r="IX29" s="89"/>
      <c r="IY29" s="76">
        <v>140.76</v>
      </c>
      <c r="IZ29" s="76">
        <v>35.22</v>
      </c>
      <c r="JA29" s="76">
        <v>339.2</v>
      </c>
      <c r="JB29" s="76">
        <v>16.96</v>
      </c>
      <c r="JC29" s="76">
        <v>5.91</v>
      </c>
      <c r="JD29" s="76">
        <v>3.0</v>
      </c>
      <c r="JE29" s="76">
        <v>60.62</v>
      </c>
      <c r="JF29" s="76">
        <v>45.61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138.0</v>
      </c>
      <c r="JQ29" s="78">
        <v>32.4</v>
      </c>
      <c r="JR29" s="78">
        <v>0.0</v>
      </c>
      <c r="JS29" s="78">
        <v>0.0</v>
      </c>
      <c r="JT29" s="78">
        <v>0.0</v>
      </c>
      <c r="JU29" s="78">
        <v>2.0</v>
      </c>
      <c r="JV29" s="78">
        <v>47.0</v>
      </c>
      <c r="JW29" s="78">
        <v>46.0</v>
      </c>
      <c r="JX29" s="78">
        <v>138.0</v>
      </c>
      <c r="JY29" s="78">
        <v>34.6</v>
      </c>
      <c r="JZ29" s="78">
        <v>118.0</v>
      </c>
      <c r="KA29" s="78">
        <v>6.3</v>
      </c>
      <c r="KB29" s="78">
        <v>2.5</v>
      </c>
      <c r="KC29" s="78">
        <v>2.0</v>
      </c>
      <c r="KD29" s="78">
        <v>53.0</v>
      </c>
      <c r="KE29" s="78">
        <v>52.0</v>
      </c>
      <c r="KF29" s="89"/>
      <c r="KG29" s="79">
        <v>138.0</v>
      </c>
      <c r="KH29" s="79">
        <v>34.0</v>
      </c>
      <c r="KI29" s="79">
        <v>13.0</v>
      </c>
      <c r="KJ29" s="79">
        <v>0.6</v>
      </c>
      <c r="KK29" s="80"/>
      <c r="KL29" s="79">
        <v>1.0</v>
      </c>
      <c r="KM29" s="79">
        <v>46.0</v>
      </c>
      <c r="KN29" s="79">
        <v>46.0</v>
      </c>
      <c r="KO29" s="79">
        <v>138.0</v>
      </c>
      <c r="KP29" s="79">
        <v>34.0</v>
      </c>
      <c r="KQ29" s="79" t="s">
        <v>98</v>
      </c>
      <c r="KR29" s="79" t="s">
        <v>98</v>
      </c>
      <c r="KS29" s="80"/>
      <c r="KT29" s="79">
        <v>1.0</v>
      </c>
      <c r="KU29" s="79">
        <v>46.0</v>
      </c>
      <c r="KV29" s="79">
        <v>44.0</v>
      </c>
      <c r="KW29" s="89"/>
      <c r="KX29" s="81">
        <v>137.0</v>
      </c>
      <c r="KY29" s="81">
        <v>34.0</v>
      </c>
      <c r="KZ29" s="81">
        <v>226.0</v>
      </c>
      <c r="LA29" s="81">
        <v>11.1</v>
      </c>
      <c r="LB29" s="81">
        <v>2.5</v>
      </c>
      <c r="LC29" s="81">
        <v>3.0</v>
      </c>
      <c r="LD29" s="81">
        <v>56.0</v>
      </c>
      <c r="LE29" s="81">
        <v>56.0</v>
      </c>
      <c r="LF29" s="81">
        <v>137.0</v>
      </c>
      <c r="LG29" s="81">
        <v>34.0</v>
      </c>
      <c r="LH29" s="81">
        <v>198.0</v>
      </c>
      <c r="LI29" s="81">
        <v>9.7</v>
      </c>
      <c r="LJ29" s="81">
        <v>5.0</v>
      </c>
      <c r="LK29" s="81">
        <v>5.0</v>
      </c>
      <c r="LL29" s="81">
        <v>50.0</v>
      </c>
      <c r="LM29" s="81">
        <v>52.0</v>
      </c>
      <c r="LN29" s="89"/>
      <c r="LO29" s="82">
        <v>335.0</v>
      </c>
      <c r="LP29" s="82">
        <v>180.0</v>
      </c>
      <c r="LQ29" s="82">
        <v>103.0</v>
      </c>
      <c r="LR29" s="82">
        <v>74.0</v>
      </c>
      <c r="LS29" s="82">
        <v>346.0</v>
      </c>
      <c r="LT29" s="82">
        <v>48.0</v>
      </c>
      <c r="LU29" s="82">
        <v>4.3</v>
      </c>
      <c r="LV29" s="82">
        <v>142.0</v>
      </c>
      <c r="LW29" s="82">
        <v>84.0</v>
      </c>
      <c r="LX29" s="82">
        <v>55.0</v>
      </c>
      <c r="LY29" s="82">
        <v>52.0</v>
      </c>
      <c r="LZ29" s="83">
        <v>10.0</v>
      </c>
      <c r="MA29" s="82">
        <v>55.0</v>
      </c>
      <c r="MB29" s="82">
        <v>15.2</v>
      </c>
      <c r="MC29" s="82">
        <v>140.0</v>
      </c>
      <c r="MD29" s="82">
        <v>96.0</v>
      </c>
      <c r="ME29" s="82">
        <v>58.0</v>
      </c>
      <c r="MF29" s="82">
        <v>53.0</v>
      </c>
      <c r="MG29" s="83">
        <v>8.0</v>
      </c>
      <c r="MH29" s="88" t="s">
        <v>95</v>
      </c>
      <c r="MI29" s="88" t="s">
        <v>95</v>
      </c>
      <c r="MJ29" s="88" t="s">
        <v>95</v>
      </c>
      <c r="MK29" s="88" t="s">
        <v>95</v>
      </c>
      <c r="ML29" s="82">
        <v>50.0</v>
      </c>
      <c r="MM29" s="82">
        <v>48.0</v>
      </c>
      <c r="MN29" s="83">
        <v>5.0</v>
      </c>
      <c r="MO29" s="86"/>
      <c r="MP29" s="87"/>
      <c r="MQ29" s="87"/>
      <c r="MR29" s="87"/>
      <c r="MS29" s="87"/>
      <c r="MT29" s="82">
        <v>4.4</v>
      </c>
      <c r="MU29" s="82">
        <v>1.4</v>
      </c>
      <c r="MV29" s="82">
        <v>77.0</v>
      </c>
      <c r="MW29" s="82">
        <v>36.0</v>
      </c>
      <c r="MX29" s="82">
        <v>41.0</v>
      </c>
      <c r="MY29" s="88" t="s">
        <v>96</v>
      </c>
      <c r="MZ29" s="83">
        <v>5.0</v>
      </c>
      <c r="NA29" s="87"/>
      <c r="NB29" s="82">
        <v>17.4</v>
      </c>
      <c r="NC29" s="82">
        <v>5.7</v>
      </c>
      <c r="ND29" s="82">
        <v>320.0</v>
      </c>
      <c r="NE29" s="82">
        <v>35.0</v>
      </c>
      <c r="NF29" s="82">
        <v>51.0</v>
      </c>
      <c r="NG29" s="82">
        <v>53.0</v>
      </c>
      <c r="NH29" s="83">
        <v>6.0</v>
      </c>
      <c r="NI29" s="87"/>
      <c r="NJ29" s="88" t="s">
        <v>95</v>
      </c>
      <c r="NK29" s="88" t="s">
        <v>95</v>
      </c>
      <c r="NL29" s="88" t="s">
        <v>95</v>
      </c>
      <c r="NM29" s="88" t="s">
        <v>95</v>
      </c>
      <c r="NN29" s="82">
        <v>48.0</v>
      </c>
      <c r="NO29" s="82">
        <v>50.0</v>
      </c>
      <c r="NP29" s="83">
        <v>4.0</v>
      </c>
    </row>
    <row r="30" ht="14.25" customHeight="1">
      <c r="A30" s="49">
        <v>0.708333333333334</v>
      </c>
      <c r="B30" s="50"/>
      <c r="C30" s="51">
        <v>50.34</v>
      </c>
      <c r="D30" s="55">
        <v>340.0</v>
      </c>
      <c r="E30" s="53">
        <v>135.0</v>
      </c>
      <c r="F30" s="53">
        <v>136.0</v>
      </c>
      <c r="G30" s="53">
        <v>29.3</v>
      </c>
      <c r="H30" s="54"/>
      <c r="I30" s="53">
        <v>6.0</v>
      </c>
      <c r="J30" s="53">
        <v>52.0</v>
      </c>
      <c r="K30" s="53">
        <v>51.0</v>
      </c>
      <c r="L30" s="53">
        <v>139.0</v>
      </c>
      <c r="M30" s="53">
        <v>166.0</v>
      </c>
      <c r="N30" s="53">
        <v>39.8</v>
      </c>
      <c r="O30" s="54"/>
      <c r="P30" s="53">
        <v>6.0</v>
      </c>
      <c r="Q30" s="53">
        <v>56.0</v>
      </c>
      <c r="R30" s="53">
        <v>51.0</v>
      </c>
      <c r="S30" s="53">
        <v>345.6</v>
      </c>
      <c r="T30" s="53">
        <v>268.3</v>
      </c>
      <c r="U30" s="53">
        <v>155.2</v>
      </c>
      <c r="V30" s="54"/>
      <c r="W30" s="53">
        <v>379.1</v>
      </c>
      <c r="X30" s="53">
        <v>240.1</v>
      </c>
      <c r="Y30" s="53">
        <v>133.7</v>
      </c>
      <c r="Z30" s="54"/>
      <c r="AA30" s="106" t="s">
        <v>94</v>
      </c>
      <c r="AB30" s="106" t="s">
        <v>94</v>
      </c>
      <c r="AC30" s="106" t="s">
        <v>94</v>
      </c>
      <c r="AD30" s="54"/>
      <c r="AE30" s="53">
        <v>345.0</v>
      </c>
      <c r="AF30" s="53">
        <v>590.7</v>
      </c>
      <c r="AG30" s="53">
        <v>340.1</v>
      </c>
      <c r="AH30" s="54"/>
      <c r="AI30" s="53">
        <v>351.6</v>
      </c>
      <c r="AJ30" s="53">
        <v>337.2</v>
      </c>
      <c r="AK30" s="53">
        <v>202.8</v>
      </c>
      <c r="AL30" s="54"/>
      <c r="AM30" s="53">
        <v>344.1</v>
      </c>
      <c r="AN30" s="53">
        <v>349.1</v>
      </c>
      <c r="AO30" s="53">
        <v>193.5</v>
      </c>
      <c r="AP30" s="54"/>
      <c r="AQ30" s="54">
        <f t="shared" ref="AQ30:AS30" si="34">E30</f>
        <v>135</v>
      </c>
      <c r="AR30" s="54">
        <f t="shared" si="34"/>
        <v>136</v>
      </c>
      <c r="AS30" s="56">
        <f t="shared" si="34"/>
        <v>29.3</v>
      </c>
      <c r="AT30" s="54"/>
      <c r="AU30" s="54">
        <f t="shared" ref="AU30:AW30" si="35">L30</f>
        <v>139</v>
      </c>
      <c r="AV30" s="54">
        <f t="shared" si="35"/>
        <v>166</v>
      </c>
      <c r="AW30" s="54">
        <f t="shared" si="35"/>
        <v>39.8</v>
      </c>
      <c r="AX30" s="54"/>
      <c r="AY30" s="54">
        <f t="shared" si="5"/>
        <v>135</v>
      </c>
      <c r="AZ30" s="54"/>
      <c r="BA30" s="54"/>
      <c r="BB30" s="54"/>
      <c r="BC30" s="89"/>
      <c r="BD30" s="54"/>
      <c r="BE30" s="53">
        <v>32.0</v>
      </c>
      <c r="BF30" s="53">
        <v>434.0</v>
      </c>
      <c r="BG30" s="127">
        <v>7.2</v>
      </c>
      <c r="BH30" s="54"/>
      <c r="BI30" s="53">
        <v>22.0</v>
      </c>
      <c r="BJ30" s="53">
        <v>84.0</v>
      </c>
      <c r="BK30" s="53">
        <v>62.0</v>
      </c>
      <c r="BL30" s="89"/>
      <c r="BM30" s="58">
        <v>344.0</v>
      </c>
      <c r="BN30" s="58">
        <v>146.0</v>
      </c>
      <c r="BO30" s="58">
        <v>194.0</v>
      </c>
      <c r="BP30" s="58">
        <v>9.7</v>
      </c>
      <c r="BQ30" s="59"/>
      <c r="BR30" s="58">
        <v>6.0</v>
      </c>
      <c r="BS30" s="58">
        <v>70.0</v>
      </c>
      <c r="BT30" s="58">
        <v>70.0</v>
      </c>
      <c r="BU30" s="58">
        <v>344.0</v>
      </c>
      <c r="BV30" s="58">
        <v>350.0</v>
      </c>
      <c r="BW30" s="58">
        <v>206.0</v>
      </c>
      <c r="BX30" s="58">
        <v>36.0</v>
      </c>
      <c r="BY30" s="58">
        <v>337.0</v>
      </c>
      <c r="BZ30" s="58">
        <v>375.0</v>
      </c>
      <c r="CA30" s="58">
        <v>207.0</v>
      </c>
      <c r="CB30" s="58">
        <v>34.0</v>
      </c>
      <c r="CC30" s="58">
        <v>344.0</v>
      </c>
      <c r="CD30" s="58">
        <v>282.0</v>
      </c>
      <c r="CE30" s="58">
        <v>162.0</v>
      </c>
      <c r="CF30" s="58">
        <v>8.0</v>
      </c>
      <c r="CG30" s="58">
        <v>337.0</v>
      </c>
      <c r="CH30" s="58">
        <v>290.0</v>
      </c>
      <c r="CI30" s="58">
        <v>160.0</v>
      </c>
      <c r="CJ30" s="58">
        <v>9.0</v>
      </c>
      <c r="CK30" s="58">
        <v>350.0</v>
      </c>
      <c r="CL30" s="58">
        <v>177.0</v>
      </c>
      <c r="CM30" s="58">
        <v>117.0</v>
      </c>
      <c r="CN30" s="58">
        <v>4.0</v>
      </c>
      <c r="CO30" s="58">
        <v>334.0</v>
      </c>
      <c r="CP30" s="58">
        <v>357.0</v>
      </c>
      <c r="CQ30" s="58">
        <v>177.0</v>
      </c>
      <c r="CR30" s="58">
        <v>7.0</v>
      </c>
      <c r="CS30" s="58">
        <v>338.0</v>
      </c>
      <c r="CT30" s="58">
        <v>348.0</v>
      </c>
      <c r="CU30" s="58">
        <v>211.0</v>
      </c>
      <c r="CV30" s="58">
        <v>113.0</v>
      </c>
      <c r="CW30" s="58">
        <v>339.0</v>
      </c>
      <c r="CX30" s="58">
        <v>166.0</v>
      </c>
      <c r="CY30" s="58">
        <v>67.0</v>
      </c>
      <c r="CZ30" s="58">
        <v>52.0</v>
      </c>
      <c r="DA30" s="58">
        <v>326.0</v>
      </c>
      <c r="DB30" s="58">
        <v>167.0</v>
      </c>
      <c r="DC30" s="58">
        <v>68.0</v>
      </c>
      <c r="DD30" s="58">
        <v>56.0</v>
      </c>
      <c r="DE30" s="58">
        <v>146.0</v>
      </c>
      <c r="DF30" s="58">
        <v>35.2</v>
      </c>
      <c r="DG30" s="58">
        <v>194.0</v>
      </c>
      <c r="DH30" s="58">
        <v>9.7</v>
      </c>
      <c r="DI30" s="59"/>
      <c r="DJ30" s="58">
        <v>7.0</v>
      </c>
      <c r="DK30" s="58">
        <v>60.0</v>
      </c>
      <c r="DL30" s="58">
        <v>60.0</v>
      </c>
      <c r="DM30" s="89"/>
      <c r="DN30" s="61">
        <v>343.0</v>
      </c>
      <c r="DO30" s="61">
        <v>141.0</v>
      </c>
      <c r="DP30" s="61">
        <v>36.33</v>
      </c>
      <c r="DQ30" s="61">
        <v>20.23</v>
      </c>
      <c r="DR30" s="61">
        <v>5.05</v>
      </c>
      <c r="DS30" s="61">
        <v>8.0</v>
      </c>
      <c r="DT30" s="61">
        <v>43.0</v>
      </c>
      <c r="DU30" s="61">
        <v>52.9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343.0</v>
      </c>
      <c r="EF30" s="63">
        <v>138.0</v>
      </c>
      <c r="EG30" s="63">
        <v>71.0</v>
      </c>
      <c r="EH30" s="63">
        <v>3.0</v>
      </c>
      <c r="EI30" s="64"/>
      <c r="EJ30" s="63">
        <v>9.0</v>
      </c>
      <c r="EK30" s="63">
        <v>54.0</v>
      </c>
      <c r="EL30" s="63">
        <v>56.0</v>
      </c>
      <c r="EM30" s="63">
        <v>138.0</v>
      </c>
      <c r="EN30" s="63">
        <v>90.0</v>
      </c>
      <c r="EO30" s="63">
        <v>3.9</v>
      </c>
      <c r="EP30" s="64"/>
      <c r="EQ30" s="63">
        <v>9.0</v>
      </c>
      <c r="ER30" s="63">
        <v>55.0</v>
      </c>
      <c r="ES30" s="63">
        <v>57.0</v>
      </c>
      <c r="ET30" s="63">
        <v>342.0</v>
      </c>
      <c r="EU30" s="63">
        <v>236.0</v>
      </c>
      <c r="EV30" s="63">
        <v>138.0</v>
      </c>
      <c r="EW30" s="63">
        <v>-6.0</v>
      </c>
      <c r="EX30" s="63">
        <v>340.0</v>
      </c>
      <c r="EY30" s="63">
        <v>1.0</v>
      </c>
      <c r="EZ30" s="63">
        <v>0.0</v>
      </c>
      <c r="FA30" s="63">
        <v>0.0</v>
      </c>
      <c r="FB30" s="63">
        <v>341.0</v>
      </c>
      <c r="FC30" s="63">
        <v>236.0</v>
      </c>
      <c r="FD30" s="63">
        <v>138.0</v>
      </c>
      <c r="FE30" s="63">
        <v>-5.0</v>
      </c>
      <c r="FF30" s="63">
        <v>340.0</v>
      </c>
      <c r="FG30" s="63">
        <v>1.0</v>
      </c>
      <c r="FH30" s="63">
        <v>0.0</v>
      </c>
      <c r="FI30" s="63">
        <v>0.0</v>
      </c>
      <c r="FJ30" s="63">
        <v>343.0</v>
      </c>
      <c r="FK30" s="63">
        <v>222.0</v>
      </c>
      <c r="FL30" s="63">
        <v>129.0</v>
      </c>
      <c r="FM30" s="64"/>
      <c r="FN30" s="63">
        <v>343.0</v>
      </c>
      <c r="FO30" s="63">
        <v>235.0</v>
      </c>
      <c r="FP30" s="63">
        <v>129.0</v>
      </c>
      <c r="FQ30" s="63">
        <v>3.0</v>
      </c>
      <c r="FR30" s="63">
        <v>138.0</v>
      </c>
      <c r="FS30" s="63">
        <v>80.0</v>
      </c>
      <c r="FT30" s="63">
        <v>21.6</v>
      </c>
      <c r="FU30" s="64"/>
      <c r="FV30" s="63">
        <v>138.0</v>
      </c>
      <c r="FW30" s="64"/>
      <c r="FX30" s="64"/>
      <c r="FY30" s="64"/>
      <c r="FZ30" s="89"/>
      <c r="GA30" s="65">
        <v>342.0</v>
      </c>
      <c r="GB30" s="66">
        <v>303.48</v>
      </c>
      <c r="GC30" s="66">
        <v>190.38</v>
      </c>
      <c r="GD30" s="66">
        <v>19.01</v>
      </c>
      <c r="GE30" s="66">
        <v>342.0</v>
      </c>
      <c r="GF30" s="66">
        <v>325.17</v>
      </c>
      <c r="GG30" s="66">
        <v>189.21</v>
      </c>
      <c r="GH30" s="66">
        <v>22.95</v>
      </c>
      <c r="GI30" s="66">
        <v>342.0</v>
      </c>
      <c r="GJ30" s="66">
        <v>198.42</v>
      </c>
      <c r="GK30" s="66">
        <v>-115.33</v>
      </c>
      <c r="GL30" s="66">
        <v>-12.98</v>
      </c>
      <c r="GM30" s="66">
        <v>342.0</v>
      </c>
      <c r="GN30" s="66">
        <v>182.74</v>
      </c>
      <c r="GO30" s="66">
        <v>-115.25</v>
      </c>
      <c r="GP30" s="66">
        <v>-19.35</v>
      </c>
      <c r="GQ30" s="66">
        <v>342.0</v>
      </c>
      <c r="GR30" s="66">
        <v>121.77</v>
      </c>
      <c r="GS30" s="66">
        <v>-77.14</v>
      </c>
      <c r="GT30" s="66">
        <v>-4.02</v>
      </c>
      <c r="GU30" s="66">
        <v>342.0</v>
      </c>
      <c r="GV30" s="66">
        <v>134.04</v>
      </c>
      <c r="GW30" s="66">
        <v>-71.95</v>
      </c>
      <c r="GX30" s="66">
        <v>-2.85</v>
      </c>
      <c r="GY30" s="89"/>
      <c r="GZ30" s="97" t="s">
        <v>91</v>
      </c>
      <c r="HA30" s="99" t="s">
        <v>108</v>
      </c>
      <c r="HB30" s="98">
        <v>322.0</v>
      </c>
      <c r="HC30" s="98">
        <v>16.1</v>
      </c>
      <c r="HD30" s="98">
        <v>6.44</v>
      </c>
      <c r="HE30" s="99">
        <v>8.0</v>
      </c>
      <c r="HF30" s="99">
        <v>52.0</v>
      </c>
      <c r="HG30" s="99">
        <v>48.0</v>
      </c>
      <c r="HH30" s="99" t="s">
        <v>107</v>
      </c>
      <c r="HI30" s="97" t="s">
        <v>92</v>
      </c>
      <c r="HJ30" s="98">
        <v>194.0</v>
      </c>
      <c r="HK30" s="98">
        <v>9.7</v>
      </c>
      <c r="HL30" s="98">
        <v>3.88</v>
      </c>
      <c r="HM30" s="99">
        <v>5.0</v>
      </c>
      <c r="HN30" s="99">
        <v>58.0</v>
      </c>
      <c r="HO30" s="99">
        <v>55.0</v>
      </c>
      <c r="HP30" s="99" t="s">
        <v>107</v>
      </c>
      <c r="HQ30" s="97" t="s">
        <v>92</v>
      </c>
      <c r="HR30" s="98">
        <v>365.0</v>
      </c>
      <c r="HS30" s="98">
        <v>18.25</v>
      </c>
      <c r="HT30" s="98">
        <v>9.125</v>
      </c>
      <c r="HU30" s="99">
        <v>7.0</v>
      </c>
      <c r="HV30" s="99">
        <v>55.0</v>
      </c>
      <c r="HW30" s="99">
        <v>55.0</v>
      </c>
      <c r="HX30" s="89"/>
      <c r="HY30" s="72">
        <v>136.0</v>
      </c>
      <c r="HZ30" s="72">
        <v>33.0</v>
      </c>
      <c r="IA30" s="72">
        <v>70.0</v>
      </c>
      <c r="IB30" s="72">
        <v>3.5</v>
      </c>
      <c r="IC30" s="73"/>
      <c r="ID30" s="72">
        <v>2.0</v>
      </c>
      <c r="IE30" s="72">
        <v>68.0</v>
      </c>
      <c r="IF30" s="72">
        <v>48.0</v>
      </c>
      <c r="IG30" s="89"/>
      <c r="IH30" s="74">
        <v>135.0</v>
      </c>
      <c r="II30" s="74">
        <v>32.7</v>
      </c>
      <c r="IJ30" s="74">
        <v>279.0</v>
      </c>
      <c r="IK30" s="74">
        <v>14.3</v>
      </c>
      <c r="IL30" s="74">
        <v>15.5</v>
      </c>
      <c r="IM30" s="74">
        <v>6.0</v>
      </c>
      <c r="IN30" s="75">
        <v>45.0</v>
      </c>
      <c r="IO30" s="75">
        <v>44.0</v>
      </c>
      <c r="IP30" s="74">
        <v>135.0</v>
      </c>
      <c r="IQ30" s="74">
        <v>33.3</v>
      </c>
      <c r="IR30" s="74">
        <v>4.0</v>
      </c>
      <c r="IS30" s="74">
        <v>0.1</v>
      </c>
      <c r="IT30" s="74">
        <v>0.2</v>
      </c>
      <c r="IU30" s="74">
        <v>12.0</v>
      </c>
      <c r="IV30" s="74">
        <v>51.0</v>
      </c>
      <c r="IW30" s="74">
        <v>51.0</v>
      </c>
      <c r="IX30" s="89"/>
      <c r="IY30" s="76">
        <v>140.89</v>
      </c>
      <c r="IZ30" s="76">
        <v>35.25</v>
      </c>
      <c r="JA30" s="76">
        <v>354.0</v>
      </c>
      <c r="JB30" s="76">
        <v>17.7</v>
      </c>
      <c r="JC30" s="76">
        <v>6.16</v>
      </c>
      <c r="JD30" s="76">
        <v>3.0</v>
      </c>
      <c r="JE30" s="76">
        <v>61.77</v>
      </c>
      <c r="JF30" s="76">
        <v>45.61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138.0</v>
      </c>
      <c r="JQ30" s="78">
        <v>32.3</v>
      </c>
      <c r="JR30" s="78">
        <v>0.0</v>
      </c>
      <c r="JS30" s="78">
        <v>0.0</v>
      </c>
      <c r="JT30" s="78">
        <v>0.0</v>
      </c>
      <c r="JU30" s="78">
        <v>2.0</v>
      </c>
      <c r="JV30" s="78">
        <v>46.0</v>
      </c>
      <c r="JW30" s="78">
        <v>45.0</v>
      </c>
      <c r="JX30" s="78">
        <v>138.0</v>
      </c>
      <c r="JY30" s="78">
        <v>34.2</v>
      </c>
      <c r="JZ30" s="78">
        <v>153.0</v>
      </c>
      <c r="KA30" s="78">
        <v>8.3</v>
      </c>
      <c r="KB30" s="78">
        <v>3.2</v>
      </c>
      <c r="KC30" s="78">
        <v>2.0</v>
      </c>
      <c r="KD30" s="78">
        <v>53.0</v>
      </c>
      <c r="KE30" s="78">
        <v>52.0</v>
      </c>
      <c r="KF30" s="89"/>
      <c r="KG30" s="79">
        <v>136.0</v>
      </c>
      <c r="KH30" s="79">
        <v>33.0</v>
      </c>
      <c r="KI30" s="79">
        <v>82.0</v>
      </c>
      <c r="KJ30" s="79">
        <v>4.3</v>
      </c>
      <c r="KK30" s="80"/>
      <c r="KL30" s="79">
        <v>1.0</v>
      </c>
      <c r="KM30" s="79">
        <v>46.0</v>
      </c>
      <c r="KN30" s="79">
        <v>46.0</v>
      </c>
      <c r="KO30" s="79">
        <v>136.0</v>
      </c>
      <c r="KP30" s="79">
        <v>33.0</v>
      </c>
      <c r="KQ30" s="79" t="s">
        <v>98</v>
      </c>
      <c r="KR30" s="79" t="s">
        <v>98</v>
      </c>
      <c r="KS30" s="80"/>
      <c r="KT30" s="79">
        <v>1.0</v>
      </c>
      <c r="KU30" s="79">
        <v>46.0</v>
      </c>
      <c r="KV30" s="79">
        <v>44.0</v>
      </c>
      <c r="KW30" s="89"/>
      <c r="KX30" s="81">
        <v>139.0</v>
      </c>
      <c r="KY30" s="81">
        <v>34.0</v>
      </c>
      <c r="KZ30" s="81">
        <v>222.0</v>
      </c>
      <c r="LA30" s="81">
        <v>10.9</v>
      </c>
      <c r="LB30" s="81">
        <v>2.5</v>
      </c>
      <c r="LC30" s="81">
        <v>3.0</v>
      </c>
      <c r="LD30" s="81">
        <v>55.0</v>
      </c>
      <c r="LE30" s="81">
        <v>55.0</v>
      </c>
      <c r="LF30" s="81">
        <v>139.0</v>
      </c>
      <c r="LG30" s="81">
        <v>34.0</v>
      </c>
      <c r="LH30" s="81">
        <v>233.0</v>
      </c>
      <c r="LI30" s="81">
        <v>11.4</v>
      </c>
      <c r="LJ30" s="81">
        <v>5.0</v>
      </c>
      <c r="LK30" s="81">
        <v>5.0</v>
      </c>
      <c r="LL30" s="81">
        <v>50.0</v>
      </c>
      <c r="LM30" s="81">
        <v>52.0</v>
      </c>
      <c r="LN30" s="89"/>
      <c r="LO30" s="82">
        <v>335.0</v>
      </c>
      <c r="LP30" s="82">
        <v>184.0</v>
      </c>
      <c r="LQ30" s="82">
        <v>105.0</v>
      </c>
      <c r="LR30" s="82">
        <v>74.0</v>
      </c>
      <c r="LS30" s="82">
        <v>346.0</v>
      </c>
      <c r="LT30" s="82">
        <v>43.0</v>
      </c>
      <c r="LU30" s="82">
        <v>1.3</v>
      </c>
      <c r="LV30" s="82">
        <v>142.0</v>
      </c>
      <c r="LW30" s="82">
        <v>75.0</v>
      </c>
      <c r="LX30" s="82">
        <v>55.0</v>
      </c>
      <c r="LY30" s="82">
        <v>52.0</v>
      </c>
      <c r="LZ30" s="83">
        <v>10.0</v>
      </c>
      <c r="MA30" s="82">
        <v>62.0</v>
      </c>
      <c r="MB30" s="82">
        <v>11.9</v>
      </c>
      <c r="MC30" s="82">
        <v>140.0</v>
      </c>
      <c r="MD30" s="82">
        <v>109.0</v>
      </c>
      <c r="ME30" s="82">
        <v>58.0</v>
      </c>
      <c r="MF30" s="82">
        <v>53.0</v>
      </c>
      <c r="MG30" s="83">
        <v>8.0</v>
      </c>
      <c r="MH30" s="88" t="s">
        <v>95</v>
      </c>
      <c r="MI30" s="88" t="s">
        <v>95</v>
      </c>
      <c r="MJ30" s="88" t="s">
        <v>95</v>
      </c>
      <c r="MK30" s="88" t="s">
        <v>95</v>
      </c>
      <c r="ML30" s="82">
        <v>50.0</v>
      </c>
      <c r="MM30" s="82">
        <v>48.0</v>
      </c>
      <c r="MN30" s="83">
        <v>5.0</v>
      </c>
      <c r="MO30" s="86"/>
      <c r="MP30" s="87"/>
      <c r="MQ30" s="87"/>
      <c r="MR30" s="87"/>
      <c r="MS30" s="87"/>
      <c r="MT30" s="82">
        <v>4.9</v>
      </c>
      <c r="MU30" s="82">
        <v>1.6</v>
      </c>
      <c r="MV30" s="82">
        <v>84.0</v>
      </c>
      <c r="MW30" s="82">
        <v>36.0</v>
      </c>
      <c r="MX30" s="82">
        <v>41.0</v>
      </c>
      <c r="MY30" s="88" t="s">
        <v>96</v>
      </c>
      <c r="MZ30" s="83">
        <v>5.0</v>
      </c>
      <c r="NA30" s="87"/>
      <c r="NB30" s="82">
        <v>18.1</v>
      </c>
      <c r="NC30" s="82">
        <v>16.0</v>
      </c>
      <c r="ND30" s="82">
        <v>323.0</v>
      </c>
      <c r="NE30" s="82">
        <v>36.0</v>
      </c>
      <c r="NF30" s="82">
        <v>51.0</v>
      </c>
      <c r="NG30" s="82">
        <v>53.0</v>
      </c>
      <c r="NH30" s="83">
        <v>6.0</v>
      </c>
      <c r="NI30" s="87"/>
      <c r="NJ30" s="88" t="s">
        <v>95</v>
      </c>
      <c r="NK30" s="88" t="s">
        <v>95</v>
      </c>
      <c r="NL30" s="88" t="s">
        <v>95</v>
      </c>
      <c r="NM30" s="88" t="s">
        <v>95</v>
      </c>
      <c r="NN30" s="82">
        <v>48.0</v>
      </c>
      <c r="NO30" s="82">
        <v>50.0</v>
      </c>
      <c r="NP30" s="83">
        <v>4.0</v>
      </c>
    </row>
    <row r="31" ht="14.25" customHeight="1">
      <c r="A31" s="49">
        <v>0.75</v>
      </c>
      <c r="B31" s="50"/>
      <c r="C31" s="51">
        <v>50.16</v>
      </c>
      <c r="D31" s="127">
        <v>340.0</v>
      </c>
      <c r="E31" s="53">
        <v>134.0</v>
      </c>
      <c r="F31" s="53">
        <v>154.0</v>
      </c>
      <c r="G31" s="53">
        <v>33.1</v>
      </c>
      <c r="H31" s="54"/>
      <c r="I31" s="53">
        <v>6.0</v>
      </c>
      <c r="J31" s="53">
        <v>52.0</v>
      </c>
      <c r="K31" s="53">
        <v>51.0</v>
      </c>
      <c r="L31" s="53">
        <v>139.0</v>
      </c>
      <c r="M31" s="53">
        <v>164.0</v>
      </c>
      <c r="N31" s="53">
        <v>39.1</v>
      </c>
      <c r="O31" s="54"/>
      <c r="P31" s="53">
        <v>6.0</v>
      </c>
      <c r="Q31" s="53">
        <v>56.0</v>
      </c>
      <c r="R31" s="53">
        <v>52.0</v>
      </c>
      <c r="S31" s="53">
        <v>344.5</v>
      </c>
      <c r="T31" s="53">
        <v>235.4</v>
      </c>
      <c r="U31" s="53">
        <v>134.1</v>
      </c>
      <c r="V31" s="54"/>
      <c r="W31" s="53">
        <v>377.8</v>
      </c>
      <c r="X31" s="53">
        <v>199.2</v>
      </c>
      <c r="Y31" s="53">
        <v>105.1</v>
      </c>
      <c r="Z31" s="54"/>
      <c r="AA31" s="53">
        <v>344.6</v>
      </c>
      <c r="AB31" s="53">
        <v>336.1</v>
      </c>
      <c r="AC31" s="53">
        <v>221.8</v>
      </c>
      <c r="AD31" s="54"/>
      <c r="AE31" s="53">
        <v>344.1</v>
      </c>
      <c r="AF31" s="53">
        <v>353.5</v>
      </c>
      <c r="AG31" s="53">
        <v>202.1</v>
      </c>
      <c r="AH31" s="54"/>
      <c r="AI31" s="53">
        <v>350.7</v>
      </c>
      <c r="AJ31" s="53">
        <v>363.5</v>
      </c>
      <c r="AK31" s="53">
        <v>217.8</v>
      </c>
      <c r="AL31" s="54"/>
      <c r="AM31" s="53">
        <v>343.1</v>
      </c>
      <c r="AN31" s="53">
        <v>376.7</v>
      </c>
      <c r="AO31" s="53">
        <v>207.9</v>
      </c>
      <c r="AP31" s="54"/>
      <c r="AQ31" s="54">
        <f t="shared" ref="AQ31:AS31" si="36">E31</f>
        <v>134</v>
      </c>
      <c r="AR31" s="54">
        <f t="shared" si="36"/>
        <v>154</v>
      </c>
      <c r="AS31" s="56">
        <f t="shared" si="36"/>
        <v>33.1</v>
      </c>
      <c r="AT31" s="54"/>
      <c r="AU31" s="54">
        <f t="shared" ref="AU31:AW31" si="37">L31</f>
        <v>139</v>
      </c>
      <c r="AV31" s="54">
        <f t="shared" si="37"/>
        <v>164</v>
      </c>
      <c r="AW31" s="54">
        <f t="shared" si="37"/>
        <v>39.1</v>
      </c>
      <c r="AX31" s="54"/>
      <c r="AY31" s="54">
        <f t="shared" si="5"/>
        <v>134</v>
      </c>
      <c r="AZ31" s="54"/>
      <c r="BA31" s="54"/>
      <c r="BB31" s="54"/>
      <c r="BC31" s="89"/>
      <c r="BD31" s="54"/>
      <c r="BE31" s="53">
        <v>32.0</v>
      </c>
      <c r="BF31" s="53">
        <v>134.0</v>
      </c>
      <c r="BG31" s="53">
        <v>6.7</v>
      </c>
      <c r="BH31" s="54"/>
      <c r="BI31" s="53">
        <v>22.0</v>
      </c>
      <c r="BJ31" s="53">
        <v>90.0</v>
      </c>
      <c r="BK31" s="53">
        <v>62.0</v>
      </c>
      <c r="BL31" s="89"/>
      <c r="BM31" s="58">
        <v>344.0</v>
      </c>
      <c r="BN31" s="58">
        <v>146.0</v>
      </c>
      <c r="BO31" s="58">
        <v>296.0</v>
      </c>
      <c r="BP31" s="58">
        <v>14.8</v>
      </c>
      <c r="BQ31" s="59"/>
      <c r="BR31" s="58">
        <v>6.0</v>
      </c>
      <c r="BS31" s="58">
        <v>69.0</v>
      </c>
      <c r="BT31" s="58">
        <v>68.0</v>
      </c>
      <c r="BU31" s="58">
        <v>344.0</v>
      </c>
      <c r="BV31" s="58">
        <v>348.0</v>
      </c>
      <c r="BW31" s="58">
        <v>206.0</v>
      </c>
      <c r="BX31" s="58">
        <v>30.0</v>
      </c>
      <c r="BY31" s="58">
        <v>337.0</v>
      </c>
      <c r="BZ31" s="58">
        <v>371.0</v>
      </c>
      <c r="CA31" s="58">
        <v>205.0</v>
      </c>
      <c r="CB31" s="58">
        <v>27.0</v>
      </c>
      <c r="CC31" s="58">
        <v>344.0</v>
      </c>
      <c r="CD31" s="58">
        <v>276.0</v>
      </c>
      <c r="CE31" s="58">
        <v>158.0</v>
      </c>
      <c r="CF31" s="58">
        <v>6.0</v>
      </c>
      <c r="CG31" s="58">
        <v>340.0</v>
      </c>
      <c r="CH31" s="58">
        <v>271.0</v>
      </c>
      <c r="CI31" s="58">
        <v>157.0</v>
      </c>
      <c r="CJ31" s="58">
        <v>7.0</v>
      </c>
      <c r="CK31" s="58">
        <v>350.0</v>
      </c>
      <c r="CL31" s="58">
        <v>165.0</v>
      </c>
      <c r="CM31" s="58">
        <v>109.0</v>
      </c>
      <c r="CN31" s="58">
        <v>2.0</v>
      </c>
      <c r="CO31" s="58">
        <v>334.0</v>
      </c>
      <c r="CP31" s="58">
        <v>331.0</v>
      </c>
      <c r="CQ31" s="58">
        <v>163.0</v>
      </c>
      <c r="CR31" s="58">
        <v>7.0</v>
      </c>
      <c r="CS31" s="58">
        <v>339.0</v>
      </c>
      <c r="CT31" s="58">
        <v>312.0</v>
      </c>
      <c r="CU31" s="58">
        <v>182.0</v>
      </c>
      <c r="CV31" s="58">
        <v>101.0</v>
      </c>
      <c r="CW31" s="58">
        <v>339.0</v>
      </c>
      <c r="CX31" s="58">
        <v>182.0</v>
      </c>
      <c r="CY31" s="58">
        <v>79.0</v>
      </c>
      <c r="CZ31" s="58">
        <v>54.0</v>
      </c>
      <c r="DA31" s="58">
        <v>326.0</v>
      </c>
      <c r="DB31" s="58">
        <v>185.0</v>
      </c>
      <c r="DC31" s="58">
        <v>83.0</v>
      </c>
      <c r="DD31" s="58">
        <v>61.0</v>
      </c>
      <c r="DE31" s="58">
        <v>146.0</v>
      </c>
      <c r="DF31" s="58">
        <v>35.1</v>
      </c>
      <c r="DG31" s="58">
        <v>296.0</v>
      </c>
      <c r="DH31" s="58">
        <v>14.8</v>
      </c>
      <c r="DI31" s="59"/>
      <c r="DJ31" s="58">
        <v>7.0</v>
      </c>
      <c r="DK31" s="58">
        <v>58.0</v>
      </c>
      <c r="DL31" s="58">
        <v>54.0</v>
      </c>
      <c r="DM31" s="89"/>
      <c r="DN31" s="61">
        <v>342.0</v>
      </c>
      <c r="DO31" s="61">
        <v>141.0</v>
      </c>
      <c r="DP31" s="61">
        <v>38.94</v>
      </c>
      <c r="DQ31" s="61">
        <v>21.8</v>
      </c>
      <c r="DR31" s="61">
        <v>5.98</v>
      </c>
      <c r="DS31" s="61">
        <v>8.0</v>
      </c>
      <c r="DT31" s="61">
        <v>43.0</v>
      </c>
      <c r="DU31" s="61">
        <v>53.1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342.0</v>
      </c>
      <c r="EF31" s="63">
        <v>137.0</v>
      </c>
      <c r="EG31" s="63">
        <v>72.0</v>
      </c>
      <c r="EH31" s="63">
        <v>3.0</v>
      </c>
      <c r="EI31" s="64"/>
      <c r="EJ31" s="63">
        <v>9.0</v>
      </c>
      <c r="EK31" s="63">
        <v>54.0</v>
      </c>
      <c r="EL31" s="63">
        <v>57.0</v>
      </c>
      <c r="EM31" s="63">
        <v>137.0</v>
      </c>
      <c r="EN31" s="63">
        <v>69.0</v>
      </c>
      <c r="EO31" s="63">
        <v>3.9</v>
      </c>
      <c r="EP31" s="64"/>
      <c r="EQ31" s="63">
        <v>9.0</v>
      </c>
      <c r="ER31" s="63">
        <v>55.0</v>
      </c>
      <c r="ES31" s="63">
        <v>57.0</v>
      </c>
      <c r="ET31" s="63">
        <v>342.0</v>
      </c>
      <c r="EU31" s="63">
        <v>236.0</v>
      </c>
      <c r="EV31" s="63">
        <v>138.0</v>
      </c>
      <c r="EW31" s="63">
        <v>-8.0</v>
      </c>
      <c r="EX31" s="63">
        <v>340.0</v>
      </c>
      <c r="EY31" s="63">
        <v>1.0</v>
      </c>
      <c r="EZ31" s="63">
        <v>0.0</v>
      </c>
      <c r="FA31" s="63">
        <v>0.0</v>
      </c>
      <c r="FB31" s="63">
        <v>341.0</v>
      </c>
      <c r="FC31" s="63">
        <v>236.0</v>
      </c>
      <c r="FD31" s="63">
        <v>138.0</v>
      </c>
      <c r="FE31" s="63">
        <v>-4.2</v>
      </c>
      <c r="FF31" s="63">
        <v>340.0</v>
      </c>
      <c r="FG31" s="63">
        <v>1.0</v>
      </c>
      <c r="FH31" s="63">
        <v>0.0</v>
      </c>
      <c r="FI31" s="63">
        <v>0.0</v>
      </c>
      <c r="FJ31" s="63">
        <v>342.0</v>
      </c>
      <c r="FK31" s="63">
        <v>221.0</v>
      </c>
      <c r="FL31" s="63">
        <v>128.0</v>
      </c>
      <c r="FM31" s="64"/>
      <c r="FN31" s="63">
        <v>342.0</v>
      </c>
      <c r="FO31" s="63">
        <v>234.0</v>
      </c>
      <c r="FP31" s="63">
        <v>129.0</v>
      </c>
      <c r="FQ31" s="63">
        <v>3.0</v>
      </c>
      <c r="FR31" s="63">
        <v>137.0</v>
      </c>
      <c r="FS31" s="63">
        <v>87.0</v>
      </c>
      <c r="FT31" s="63">
        <v>24.2</v>
      </c>
      <c r="FU31" s="64"/>
      <c r="FV31" s="63">
        <v>137.0</v>
      </c>
      <c r="FW31" s="64"/>
      <c r="FX31" s="64"/>
      <c r="FY31" s="64"/>
      <c r="FZ31" s="89"/>
      <c r="GA31" s="65">
        <v>343.0</v>
      </c>
      <c r="GB31" s="66">
        <v>339.83</v>
      </c>
      <c r="GC31" s="66">
        <v>214.59</v>
      </c>
      <c r="GD31" s="66">
        <v>12.06</v>
      </c>
      <c r="GE31" s="66">
        <v>342.0</v>
      </c>
      <c r="GF31" s="66">
        <v>362.25</v>
      </c>
      <c r="GG31" s="66">
        <v>213.66</v>
      </c>
      <c r="GH31" s="66">
        <v>16.84</v>
      </c>
      <c r="GI31" s="66">
        <v>342.0</v>
      </c>
      <c r="GJ31" s="66">
        <v>220.69</v>
      </c>
      <c r="GK31" s="66">
        <v>-128.9</v>
      </c>
      <c r="GL31" s="66">
        <v>-7.29</v>
      </c>
      <c r="GM31" s="66">
        <v>342.0</v>
      </c>
      <c r="GN31" s="66">
        <v>202.08</v>
      </c>
      <c r="GO31" s="66">
        <v>-128.99</v>
      </c>
      <c r="GP31" s="66">
        <v>-14.74</v>
      </c>
      <c r="GQ31" s="66">
        <v>343.0</v>
      </c>
      <c r="GR31" s="66">
        <v>137.16</v>
      </c>
      <c r="GS31" s="66">
        <v>-888.53</v>
      </c>
      <c r="GT31" s="66">
        <v>0.0</v>
      </c>
      <c r="GU31" s="66">
        <v>342.0</v>
      </c>
      <c r="GV31" s="66">
        <v>149.91</v>
      </c>
      <c r="GW31" s="66">
        <v>-86.69</v>
      </c>
      <c r="GX31" s="66">
        <v>-3.43</v>
      </c>
      <c r="GY31" s="89"/>
      <c r="GZ31" s="97" t="s">
        <v>91</v>
      </c>
      <c r="HA31" s="99" t="s">
        <v>108</v>
      </c>
      <c r="HB31" s="98">
        <v>324.0</v>
      </c>
      <c r="HC31" s="98">
        <v>16.2</v>
      </c>
      <c r="HD31" s="98">
        <v>6.48</v>
      </c>
      <c r="HE31" s="99">
        <v>8.0</v>
      </c>
      <c r="HF31" s="99">
        <v>52.0</v>
      </c>
      <c r="HG31" s="99">
        <v>48.0</v>
      </c>
      <c r="HH31" s="99" t="s">
        <v>107</v>
      </c>
      <c r="HI31" s="97" t="s">
        <v>92</v>
      </c>
      <c r="HJ31" s="98">
        <v>273.0</v>
      </c>
      <c r="HK31" s="98">
        <v>13.65</v>
      </c>
      <c r="HL31" s="98">
        <v>5.46</v>
      </c>
      <c r="HM31" s="99">
        <v>5.0</v>
      </c>
      <c r="HN31" s="99">
        <v>59.0</v>
      </c>
      <c r="HO31" s="99">
        <v>55.0</v>
      </c>
      <c r="HP31" s="99" t="s">
        <v>107</v>
      </c>
      <c r="HQ31" s="97" t="s">
        <v>92</v>
      </c>
      <c r="HR31" s="98">
        <v>370.0</v>
      </c>
      <c r="HS31" s="98">
        <v>18.5</v>
      </c>
      <c r="HT31" s="98">
        <v>9.25</v>
      </c>
      <c r="HU31" s="99">
        <v>7.0</v>
      </c>
      <c r="HV31" s="99">
        <v>56.0</v>
      </c>
      <c r="HW31" s="99">
        <v>56.0</v>
      </c>
      <c r="HX31" s="89"/>
      <c r="HY31" s="72">
        <v>136.0</v>
      </c>
      <c r="HZ31" s="72">
        <v>33.0</v>
      </c>
      <c r="IA31" s="72">
        <v>128.0</v>
      </c>
      <c r="IB31" s="72">
        <v>6.4</v>
      </c>
      <c r="IC31" s="73"/>
      <c r="ID31" s="72">
        <v>2.0</v>
      </c>
      <c r="IE31" s="72">
        <v>68.0</v>
      </c>
      <c r="IF31" s="72">
        <v>48.0</v>
      </c>
      <c r="IG31" s="89"/>
      <c r="IH31" s="74">
        <v>135.0</v>
      </c>
      <c r="II31" s="74">
        <v>32.7</v>
      </c>
      <c r="IJ31" s="74">
        <v>264.0</v>
      </c>
      <c r="IK31" s="74">
        <v>13.5</v>
      </c>
      <c r="IL31" s="74">
        <v>14.8</v>
      </c>
      <c r="IM31" s="74">
        <v>6.0</v>
      </c>
      <c r="IN31" s="75">
        <v>45.0</v>
      </c>
      <c r="IO31" s="75">
        <v>44.0</v>
      </c>
      <c r="IP31" s="74">
        <v>135.0</v>
      </c>
      <c r="IQ31" s="74">
        <v>33.3</v>
      </c>
      <c r="IR31" s="74">
        <v>4.0</v>
      </c>
      <c r="IS31" s="74">
        <v>0.1</v>
      </c>
      <c r="IT31" s="74">
        <v>0.2</v>
      </c>
      <c r="IU31" s="74">
        <v>12.0</v>
      </c>
      <c r="IV31" s="74">
        <v>51.0</v>
      </c>
      <c r="IW31" s="74">
        <v>51.0</v>
      </c>
      <c r="IX31" s="89"/>
      <c r="IY31" s="76">
        <v>140.35</v>
      </c>
      <c r="IZ31" s="76">
        <v>35.15</v>
      </c>
      <c r="JA31" s="76">
        <v>377.8</v>
      </c>
      <c r="JB31" s="76">
        <v>18.89</v>
      </c>
      <c r="JC31" s="76">
        <v>6.98</v>
      </c>
      <c r="JD31" s="76">
        <v>3.0</v>
      </c>
      <c r="JE31" s="76">
        <v>64.86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32.3</v>
      </c>
      <c r="JR31" s="78">
        <v>0.0</v>
      </c>
      <c r="JS31" s="78">
        <v>0.0</v>
      </c>
      <c r="JT31" s="78">
        <v>0.0</v>
      </c>
      <c r="JU31" s="78">
        <v>2.0</v>
      </c>
      <c r="JV31" s="78">
        <v>45.0</v>
      </c>
      <c r="JW31" s="78">
        <v>44.0</v>
      </c>
      <c r="JX31" s="78">
        <v>137.0</v>
      </c>
      <c r="JY31" s="78">
        <v>34.1</v>
      </c>
      <c r="JZ31" s="78">
        <v>151.0</v>
      </c>
      <c r="KA31" s="78">
        <v>8.2</v>
      </c>
      <c r="KB31" s="78">
        <v>3.0</v>
      </c>
      <c r="KC31" s="78">
        <v>2.0</v>
      </c>
      <c r="KD31" s="78">
        <v>53.0</v>
      </c>
      <c r="KE31" s="78">
        <v>52.0</v>
      </c>
      <c r="KF31" s="89"/>
      <c r="KG31" s="79">
        <v>136.0</v>
      </c>
      <c r="KH31" s="79">
        <v>33.0</v>
      </c>
      <c r="KI31" s="79">
        <v>68.0</v>
      </c>
      <c r="KJ31" s="79">
        <v>3.7</v>
      </c>
      <c r="KK31" s="80"/>
      <c r="KL31" s="79">
        <v>1.0</v>
      </c>
      <c r="KM31" s="79">
        <v>50.0</v>
      </c>
      <c r="KN31" s="79">
        <v>50.0</v>
      </c>
      <c r="KO31" s="79">
        <v>136.0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50.0</v>
      </c>
      <c r="KV31" s="79">
        <v>46.0</v>
      </c>
      <c r="KW31" s="89"/>
      <c r="KX31" s="81">
        <v>134.0</v>
      </c>
      <c r="KY31" s="81">
        <v>34.0</v>
      </c>
      <c r="KZ31" s="81">
        <v>208.0</v>
      </c>
      <c r="LA31" s="81">
        <v>10.2</v>
      </c>
      <c r="LB31" s="81">
        <v>2.5</v>
      </c>
      <c r="LC31" s="81">
        <v>3.0</v>
      </c>
      <c r="LD31" s="81">
        <v>55.0</v>
      </c>
      <c r="LE31" s="81">
        <v>55.0</v>
      </c>
      <c r="LF31" s="81">
        <v>134.0</v>
      </c>
      <c r="LG31" s="81">
        <v>34.0</v>
      </c>
      <c r="LH31" s="81">
        <v>231.0</v>
      </c>
      <c r="LI31" s="81">
        <v>11.3</v>
      </c>
      <c r="LJ31" s="81">
        <v>5.0</v>
      </c>
      <c r="LK31" s="81">
        <v>5.0</v>
      </c>
      <c r="LL31" s="81">
        <v>50.0</v>
      </c>
      <c r="LM31" s="81">
        <v>52.0</v>
      </c>
      <c r="LN31" s="89"/>
      <c r="LO31" s="82">
        <v>333.0</v>
      </c>
      <c r="LP31" s="82">
        <v>192.0</v>
      </c>
      <c r="LQ31" s="82">
        <v>108.0</v>
      </c>
      <c r="LR31" s="82">
        <v>73.0</v>
      </c>
      <c r="LS31" s="82">
        <v>344.0</v>
      </c>
      <c r="LT31" s="82">
        <v>52.0</v>
      </c>
      <c r="LU31" s="82">
        <v>6.2</v>
      </c>
      <c r="LV31" s="82">
        <v>141.0</v>
      </c>
      <c r="LW31" s="82">
        <v>92.0</v>
      </c>
      <c r="LX31" s="82">
        <v>56.0</v>
      </c>
      <c r="LY31" s="82">
        <v>51.0</v>
      </c>
      <c r="LZ31" s="83">
        <v>10.0</v>
      </c>
      <c r="MA31" s="82">
        <v>56.0</v>
      </c>
      <c r="MB31" s="82">
        <v>12.1</v>
      </c>
      <c r="MC31" s="82">
        <v>139.0</v>
      </c>
      <c r="MD31" s="82">
        <v>100.0</v>
      </c>
      <c r="ME31" s="82">
        <v>58.0</v>
      </c>
      <c r="MF31" s="82">
        <v>52.0</v>
      </c>
      <c r="MG31" s="83">
        <v>8.0</v>
      </c>
      <c r="MH31" s="88" t="s">
        <v>95</v>
      </c>
      <c r="MI31" s="88" t="s">
        <v>95</v>
      </c>
      <c r="MJ31" s="88" t="s">
        <v>95</v>
      </c>
      <c r="MK31" s="88" t="s">
        <v>95</v>
      </c>
      <c r="ML31" s="82">
        <v>47.0</v>
      </c>
      <c r="MM31" s="82">
        <v>55.0</v>
      </c>
      <c r="MN31" s="83">
        <v>5.0</v>
      </c>
      <c r="MO31" s="86"/>
      <c r="MP31" s="87"/>
      <c r="MQ31" s="87"/>
      <c r="MR31" s="87"/>
      <c r="MS31" s="87"/>
      <c r="MT31" s="82">
        <v>4.6</v>
      </c>
      <c r="MU31" s="82">
        <v>1.5</v>
      </c>
      <c r="MV31" s="82">
        <v>80.0</v>
      </c>
      <c r="MW31" s="82">
        <v>36.0</v>
      </c>
      <c r="MX31" s="82">
        <v>41.0</v>
      </c>
      <c r="MY31" s="88" t="s">
        <v>96</v>
      </c>
      <c r="MZ31" s="83">
        <v>5.0</v>
      </c>
      <c r="NA31" s="87"/>
      <c r="NB31" s="82">
        <v>17.4</v>
      </c>
      <c r="NC31" s="82">
        <v>15.3</v>
      </c>
      <c r="ND31" s="82">
        <v>313.0</v>
      </c>
      <c r="NE31" s="82">
        <v>35.0</v>
      </c>
      <c r="NF31" s="82">
        <v>51.0</v>
      </c>
      <c r="NG31" s="82">
        <v>53.0</v>
      </c>
      <c r="NH31" s="83">
        <v>6.0</v>
      </c>
      <c r="NI31" s="87"/>
      <c r="NJ31" s="88" t="s">
        <v>95</v>
      </c>
      <c r="NK31" s="88" t="s">
        <v>95</v>
      </c>
      <c r="NL31" s="88" t="s">
        <v>95</v>
      </c>
      <c r="NM31" s="88" t="s">
        <v>95</v>
      </c>
      <c r="NN31" s="82">
        <v>48.0</v>
      </c>
      <c r="NO31" s="82">
        <v>50.0</v>
      </c>
      <c r="NP31" s="83">
        <v>4.0</v>
      </c>
    </row>
    <row r="32" ht="14.25" customHeight="1">
      <c r="A32" s="49">
        <v>0.791666666666667</v>
      </c>
      <c r="B32" s="50"/>
      <c r="C32" s="51">
        <v>50.15</v>
      </c>
      <c r="D32" s="127">
        <v>341.0</v>
      </c>
      <c r="E32" s="53">
        <v>135.0</v>
      </c>
      <c r="F32" s="53">
        <v>109.0</v>
      </c>
      <c r="G32" s="53">
        <v>23.7</v>
      </c>
      <c r="H32" s="54"/>
      <c r="I32" s="53">
        <v>6.0</v>
      </c>
      <c r="J32" s="53">
        <v>52.0</v>
      </c>
      <c r="K32" s="53">
        <v>51.0</v>
      </c>
      <c r="L32" s="53">
        <v>139.0</v>
      </c>
      <c r="M32" s="53">
        <v>130.0</v>
      </c>
      <c r="N32" s="53">
        <v>31.7</v>
      </c>
      <c r="O32" s="54"/>
      <c r="P32" s="53">
        <v>6.0</v>
      </c>
      <c r="Q32" s="53">
        <v>58.0</v>
      </c>
      <c r="R32" s="53">
        <v>54.0</v>
      </c>
      <c r="S32" s="53">
        <v>344.5</v>
      </c>
      <c r="T32" s="53">
        <v>242.4</v>
      </c>
      <c r="U32" s="53">
        <v>138.8</v>
      </c>
      <c r="V32" s="54"/>
      <c r="W32" s="53">
        <v>377.4</v>
      </c>
      <c r="X32" s="53">
        <v>180.6</v>
      </c>
      <c r="Y32" s="53">
        <v>109.4</v>
      </c>
      <c r="Z32" s="54"/>
      <c r="AA32" s="53">
        <v>344.7</v>
      </c>
      <c r="AB32" s="53">
        <v>344.6</v>
      </c>
      <c r="AC32" s="53">
        <v>231.3</v>
      </c>
      <c r="AD32" s="53"/>
      <c r="AE32" s="53">
        <v>344.4</v>
      </c>
      <c r="AF32" s="53">
        <v>383.8</v>
      </c>
      <c r="AG32" s="53">
        <v>209.3</v>
      </c>
      <c r="AH32" s="53"/>
      <c r="AI32" s="53">
        <v>350.4</v>
      </c>
      <c r="AJ32" s="53">
        <v>370.2</v>
      </c>
      <c r="AK32" s="53">
        <v>234.6</v>
      </c>
      <c r="AL32" s="54"/>
      <c r="AM32" s="53">
        <v>342.6</v>
      </c>
      <c r="AN32" s="53">
        <v>393.4</v>
      </c>
      <c r="AO32" s="53">
        <v>223.7</v>
      </c>
      <c r="AP32" s="54"/>
      <c r="AQ32" s="54">
        <f t="shared" ref="AQ32:AS32" si="38">E32</f>
        <v>135</v>
      </c>
      <c r="AR32" s="54">
        <f t="shared" si="38"/>
        <v>109</v>
      </c>
      <c r="AS32" s="56">
        <f t="shared" si="38"/>
        <v>23.7</v>
      </c>
      <c r="AT32" s="54"/>
      <c r="AU32" s="54">
        <f t="shared" ref="AU32:AW32" si="39">L32</f>
        <v>139</v>
      </c>
      <c r="AV32" s="54">
        <f t="shared" si="39"/>
        <v>130</v>
      </c>
      <c r="AW32" s="54">
        <f t="shared" si="39"/>
        <v>31.7</v>
      </c>
      <c r="AX32" s="54"/>
      <c r="AY32" s="54">
        <f t="shared" si="5"/>
        <v>135</v>
      </c>
      <c r="AZ32" s="54"/>
      <c r="BA32" s="54"/>
      <c r="BB32" s="54"/>
      <c r="BC32" s="89"/>
      <c r="BD32" s="54"/>
      <c r="BE32" s="53">
        <v>32.0</v>
      </c>
      <c r="BF32" s="53">
        <v>124.0</v>
      </c>
      <c r="BG32" s="53">
        <v>6.2</v>
      </c>
      <c r="BH32" s="54"/>
      <c r="BI32" s="53">
        <v>22.0</v>
      </c>
      <c r="BJ32" s="53">
        <v>90.0</v>
      </c>
      <c r="BK32" s="53">
        <v>62.0</v>
      </c>
      <c r="BL32" s="89"/>
      <c r="BM32" s="58">
        <v>345.0</v>
      </c>
      <c r="BN32" s="58">
        <v>146.0</v>
      </c>
      <c r="BO32" s="58">
        <v>302.0</v>
      </c>
      <c r="BP32" s="58">
        <v>15.1</v>
      </c>
      <c r="BQ32" s="59"/>
      <c r="BR32" s="58">
        <v>6.0</v>
      </c>
      <c r="BS32" s="58">
        <v>69.0</v>
      </c>
      <c r="BT32" s="58">
        <v>68.0</v>
      </c>
      <c r="BU32" s="58">
        <v>345.0</v>
      </c>
      <c r="BV32" s="58">
        <v>356.0</v>
      </c>
      <c r="BW32" s="58">
        <v>205.0</v>
      </c>
      <c r="BX32" s="58">
        <v>42.0</v>
      </c>
      <c r="BY32" s="58">
        <v>338.0</v>
      </c>
      <c r="BZ32" s="58">
        <v>372.0</v>
      </c>
      <c r="CA32" s="58">
        <v>205.0</v>
      </c>
      <c r="CB32" s="58">
        <v>38.0</v>
      </c>
      <c r="CC32" s="58">
        <v>345.0</v>
      </c>
      <c r="CD32" s="58">
        <v>278.0</v>
      </c>
      <c r="CE32" s="58">
        <v>160.0</v>
      </c>
      <c r="CF32" s="58">
        <v>4.0</v>
      </c>
      <c r="CG32" s="58">
        <v>337.0</v>
      </c>
      <c r="CH32" s="58">
        <v>280.0</v>
      </c>
      <c r="CI32" s="58">
        <v>157.0</v>
      </c>
      <c r="CJ32" s="58">
        <v>6.0</v>
      </c>
      <c r="CK32" s="58">
        <v>351.0</v>
      </c>
      <c r="CL32" s="58">
        <v>154.0</v>
      </c>
      <c r="CM32" s="58">
        <v>102.0</v>
      </c>
      <c r="CN32" s="58">
        <v>6.0</v>
      </c>
      <c r="CO32" s="58">
        <v>334.0</v>
      </c>
      <c r="CP32" s="58">
        <v>313.0</v>
      </c>
      <c r="CQ32" s="58">
        <v>155.0</v>
      </c>
      <c r="CR32" s="58">
        <v>8.0</v>
      </c>
      <c r="CS32" s="58">
        <v>339.0</v>
      </c>
      <c r="CT32" s="58">
        <v>305.0</v>
      </c>
      <c r="CU32" s="58">
        <v>189.0</v>
      </c>
      <c r="CV32" s="58">
        <v>89.0</v>
      </c>
      <c r="CW32" s="58">
        <v>340.0</v>
      </c>
      <c r="CX32" s="58">
        <v>206.0</v>
      </c>
      <c r="CY32" s="58">
        <v>101.0</v>
      </c>
      <c r="CZ32" s="58">
        <v>59.0</v>
      </c>
      <c r="DA32" s="58">
        <v>327.0</v>
      </c>
      <c r="DB32" s="58">
        <v>213.0</v>
      </c>
      <c r="DC32" s="58">
        <v>103.0</v>
      </c>
      <c r="DD32" s="58">
        <v>57.0</v>
      </c>
      <c r="DE32" s="58">
        <v>146.0</v>
      </c>
      <c r="DF32" s="58">
        <v>35.1</v>
      </c>
      <c r="DG32" s="58">
        <v>214.0</v>
      </c>
      <c r="DH32" s="58">
        <v>10.7</v>
      </c>
      <c r="DI32" s="59"/>
      <c r="DJ32" s="58">
        <v>7.0</v>
      </c>
      <c r="DK32" s="58">
        <v>58.0</v>
      </c>
      <c r="DL32" s="58">
        <v>54.0</v>
      </c>
      <c r="DM32" s="89"/>
      <c r="DN32" s="61">
        <v>343.0</v>
      </c>
      <c r="DO32" s="61">
        <v>141.0</v>
      </c>
      <c r="DP32" s="61">
        <v>36.33</v>
      </c>
      <c r="DQ32" s="61">
        <v>19.02</v>
      </c>
      <c r="DR32" s="61">
        <v>4.58</v>
      </c>
      <c r="DS32" s="61">
        <v>8.0</v>
      </c>
      <c r="DT32" s="61">
        <v>44.0</v>
      </c>
      <c r="DU32" s="61">
        <v>51.5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344.0</v>
      </c>
      <c r="EF32" s="63">
        <v>138.0</v>
      </c>
      <c r="EG32" s="63">
        <v>76.0</v>
      </c>
      <c r="EH32" s="63">
        <v>3.2</v>
      </c>
      <c r="EI32" s="64"/>
      <c r="EJ32" s="63">
        <v>9.0</v>
      </c>
      <c r="EK32" s="63">
        <v>53.0</v>
      </c>
      <c r="EL32" s="63">
        <v>55.0</v>
      </c>
      <c r="EM32" s="63">
        <v>138.0</v>
      </c>
      <c r="EN32" s="63">
        <v>79.0</v>
      </c>
      <c r="EO32" s="63">
        <v>3.6</v>
      </c>
      <c r="EP32" s="64"/>
      <c r="EQ32" s="63">
        <v>9.0</v>
      </c>
      <c r="ER32" s="63">
        <v>54.0</v>
      </c>
      <c r="ES32" s="63">
        <v>55.0</v>
      </c>
      <c r="ET32" s="63">
        <v>343.0</v>
      </c>
      <c r="EU32" s="63">
        <v>239.0</v>
      </c>
      <c r="EV32" s="63">
        <v>139.8</v>
      </c>
      <c r="EW32" s="63">
        <v>-8.5</v>
      </c>
      <c r="EX32" s="63">
        <v>341.0</v>
      </c>
      <c r="EY32" s="63">
        <v>0.0</v>
      </c>
      <c r="EZ32" s="63">
        <v>0.0</v>
      </c>
      <c r="FA32" s="63">
        <v>0.0</v>
      </c>
      <c r="FB32" s="63">
        <v>341.0</v>
      </c>
      <c r="FC32" s="63">
        <v>238.0</v>
      </c>
      <c r="FD32" s="63">
        <v>138.7</v>
      </c>
      <c r="FE32" s="63">
        <v>-5.7</v>
      </c>
      <c r="FF32" s="63">
        <v>340.0</v>
      </c>
      <c r="FG32" s="63">
        <v>0.0</v>
      </c>
      <c r="FH32" s="63">
        <v>0.0</v>
      </c>
      <c r="FI32" s="63">
        <v>0.0</v>
      </c>
      <c r="FJ32" s="63">
        <v>344.0</v>
      </c>
      <c r="FK32" s="63">
        <v>225.0</v>
      </c>
      <c r="FL32" s="63">
        <v>131.1</v>
      </c>
      <c r="FM32" s="64"/>
      <c r="FN32" s="63">
        <v>344.0</v>
      </c>
      <c r="FO32" s="63">
        <v>222.0</v>
      </c>
      <c r="FP32" s="63">
        <v>131.7</v>
      </c>
      <c r="FQ32" s="63">
        <v>1.6</v>
      </c>
      <c r="FR32" s="63">
        <v>138.0</v>
      </c>
      <c r="FS32" s="63">
        <v>91.0</v>
      </c>
      <c r="FT32" s="117">
        <v>14.11</v>
      </c>
      <c r="FU32" s="64"/>
      <c r="FV32" s="63">
        <v>138.0</v>
      </c>
      <c r="FW32" s="64"/>
      <c r="FX32" s="64"/>
      <c r="FY32" s="64"/>
      <c r="FZ32" s="89"/>
      <c r="GA32" s="65">
        <v>344.0</v>
      </c>
      <c r="GB32" s="66">
        <v>361.37</v>
      </c>
      <c r="GC32" s="66">
        <v>227.15</v>
      </c>
      <c r="GD32" s="66">
        <v>11.22</v>
      </c>
      <c r="GE32" s="66">
        <v>343.0</v>
      </c>
      <c r="GF32" s="66">
        <v>382.32</v>
      </c>
      <c r="GG32" s="66">
        <v>227.99</v>
      </c>
      <c r="GH32" s="66">
        <v>17.42</v>
      </c>
      <c r="GI32" s="66">
        <v>343.0</v>
      </c>
      <c r="GJ32" s="66">
        <v>221.72</v>
      </c>
      <c r="GK32" s="66">
        <v>-129.74</v>
      </c>
      <c r="GL32" s="66">
        <v>-8.12</v>
      </c>
      <c r="GM32" s="66">
        <v>343.0</v>
      </c>
      <c r="GN32" s="66">
        <v>204.13</v>
      </c>
      <c r="GO32" s="66">
        <v>-129.57</v>
      </c>
      <c r="GP32" s="66">
        <v>-16.42</v>
      </c>
      <c r="GQ32" s="66">
        <v>343.0</v>
      </c>
      <c r="GR32" s="66">
        <v>155.04</v>
      </c>
      <c r="GS32" s="66">
        <v>-99.17</v>
      </c>
      <c r="GT32" s="66">
        <v>0.0</v>
      </c>
      <c r="GU32" s="66">
        <v>343.0</v>
      </c>
      <c r="GV32" s="66">
        <v>170.72</v>
      </c>
      <c r="GW32" s="66">
        <v>-99.34</v>
      </c>
      <c r="GX32" s="66">
        <v>-3.1</v>
      </c>
      <c r="GY32" s="89"/>
      <c r="GZ32" s="97" t="s">
        <v>91</v>
      </c>
      <c r="HA32" s="99" t="s">
        <v>108</v>
      </c>
      <c r="HB32" s="98">
        <v>217.0</v>
      </c>
      <c r="HC32" s="98">
        <v>10.85</v>
      </c>
      <c r="HD32" s="98">
        <v>4.34</v>
      </c>
      <c r="HE32" s="99">
        <v>8.0</v>
      </c>
      <c r="HF32" s="99">
        <v>51.0</v>
      </c>
      <c r="HG32" s="99">
        <v>46.0</v>
      </c>
      <c r="HH32" s="99" t="s">
        <v>107</v>
      </c>
      <c r="HI32" s="97" t="s">
        <v>92</v>
      </c>
      <c r="HJ32" s="98">
        <v>268.0</v>
      </c>
      <c r="HK32" s="98">
        <v>13.4</v>
      </c>
      <c r="HL32" s="98">
        <v>5.36</v>
      </c>
      <c r="HM32" s="99">
        <v>5.0</v>
      </c>
      <c r="HN32" s="99">
        <v>62.0</v>
      </c>
      <c r="HO32" s="99">
        <v>60.0</v>
      </c>
      <c r="HP32" s="99" t="s">
        <v>107</v>
      </c>
      <c r="HQ32" s="97" t="s">
        <v>92</v>
      </c>
      <c r="HR32" s="98">
        <v>175.0</v>
      </c>
      <c r="HS32" s="98">
        <v>8.75</v>
      </c>
      <c r="HT32" s="98">
        <v>4.375</v>
      </c>
      <c r="HU32" s="99">
        <v>7.0</v>
      </c>
      <c r="HV32" s="99">
        <v>56.0</v>
      </c>
      <c r="HW32" s="99">
        <v>56.0</v>
      </c>
      <c r="HX32" s="89"/>
      <c r="HY32" s="72">
        <v>136.0</v>
      </c>
      <c r="HZ32" s="72">
        <v>33.0</v>
      </c>
      <c r="IA32" s="72">
        <v>128.0</v>
      </c>
      <c r="IB32" s="72">
        <v>6.4</v>
      </c>
      <c r="IC32" s="73"/>
      <c r="ID32" s="72">
        <v>2.0</v>
      </c>
      <c r="IE32" s="72">
        <v>68.0</v>
      </c>
      <c r="IF32" s="72">
        <v>48.0</v>
      </c>
      <c r="IG32" s="89"/>
      <c r="IH32" s="74">
        <v>137.0</v>
      </c>
      <c r="II32" s="74">
        <v>33.4</v>
      </c>
      <c r="IJ32" s="74">
        <v>119.0</v>
      </c>
      <c r="IK32" s="74">
        <v>6.0</v>
      </c>
      <c r="IL32" s="74">
        <v>6.6</v>
      </c>
      <c r="IM32" s="74">
        <v>6.0</v>
      </c>
      <c r="IN32" s="75">
        <v>44.0</v>
      </c>
      <c r="IO32" s="75">
        <v>42.0</v>
      </c>
      <c r="IP32" s="74">
        <v>137.0</v>
      </c>
      <c r="IQ32" s="74">
        <v>33.4</v>
      </c>
      <c r="IR32" s="74">
        <v>135.0</v>
      </c>
      <c r="IS32" s="74">
        <v>6.9</v>
      </c>
      <c r="IT32" s="74">
        <v>7.6</v>
      </c>
      <c r="IU32" s="74">
        <v>12.0</v>
      </c>
      <c r="IV32" s="74">
        <v>51.0</v>
      </c>
      <c r="IW32" s="74">
        <v>51.0</v>
      </c>
      <c r="IX32" s="89"/>
      <c r="IY32" s="76">
        <v>140.98</v>
      </c>
      <c r="IZ32" s="76">
        <v>35.34</v>
      </c>
      <c r="JA32" s="76">
        <v>334.8</v>
      </c>
      <c r="JB32" s="76">
        <v>16.74</v>
      </c>
      <c r="JC32" s="76">
        <v>5.75</v>
      </c>
      <c r="JD32" s="76">
        <v>3.0</v>
      </c>
      <c r="JE32" s="76">
        <v>65.79</v>
      </c>
      <c r="JF32" s="76">
        <v>49.08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32.5</v>
      </c>
      <c r="JR32" s="78">
        <v>0.0</v>
      </c>
      <c r="JS32" s="78">
        <v>0.0</v>
      </c>
      <c r="JT32" s="78">
        <v>0.0</v>
      </c>
      <c r="JU32" s="78">
        <v>2.0</v>
      </c>
      <c r="JV32" s="78">
        <v>44.0</v>
      </c>
      <c r="JW32" s="78">
        <v>44.0</v>
      </c>
      <c r="JX32" s="78">
        <v>138.0</v>
      </c>
      <c r="JY32" s="78">
        <v>34.4</v>
      </c>
      <c r="JZ32" s="78">
        <v>142.0</v>
      </c>
      <c r="KA32" s="78">
        <v>7.8</v>
      </c>
      <c r="KB32" s="78">
        <v>2.9</v>
      </c>
      <c r="KC32" s="78">
        <v>2.0</v>
      </c>
      <c r="KD32" s="78">
        <v>52.0</v>
      </c>
      <c r="KE32" s="78">
        <v>51.0</v>
      </c>
      <c r="KF32" s="89"/>
      <c r="KG32" s="79">
        <v>139.0</v>
      </c>
      <c r="KH32" s="79">
        <v>34.0</v>
      </c>
      <c r="KI32" s="79" t="s">
        <v>98</v>
      </c>
      <c r="KJ32" s="79" t="s">
        <v>98</v>
      </c>
      <c r="KK32" s="80"/>
      <c r="KL32" s="79">
        <v>1.0</v>
      </c>
      <c r="KM32" s="79">
        <v>50.0</v>
      </c>
      <c r="KN32" s="79">
        <v>50.0</v>
      </c>
      <c r="KO32" s="79">
        <v>139.0</v>
      </c>
      <c r="KP32" s="79">
        <v>34.0</v>
      </c>
      <c r="KQ32" s="79" t="s">
        <v>98</v>
      </c>
      <c r="KR32" s="79" t="s">
        <v>98</v>
      </c>
      <c r="KS32" s="80"/>
      <c r="KT32" s="79">
        <v>1.0</v>
      </c>
      <c r="KU32" s="79">
        <v>50.0</v>
      </c>
      <c r="KV32" s="79">
        <v>46.0</v>
      </c>
      <c r="KW32" s="89"/>
      <c r="KX32" s="81">
        <v>134.0</v>
      </c>
      <c r="KY32" s="81">
        <v>33.0</v>
      </c>
      <c r="KZ32" s="81">
        <v>204.0</v>
      </c>
      <c r="LA32" s="81">
        <v>10.0</v>
      </c>
      <c r="LB32" s="81">
        <v>2.8</v>
      </c>
      <c r="LC32" s="81">
        <v>3.0</v>
      </c>
      <c r="LD32" s="81">
        <v>55.0</v>
      </c>
      <c r="LE32" s="81">
        <v>55.0</v>
      </c>
      <c r="LF32" s="81">
        <v>134.0</v>
      </c>
      <c r="LG32" s="81">
        <v>33.0</v>
      </c>
      <c r="LH32" s="81">
        <v>284.0</v>
      </c>
      <c r="LI32" s="81">
        <v>13.9</v>
      </c>
      <c r="LJ32" s="81">
        <v>5.0</v>
      </c>
      <c r="LK32" s="81">
        <v>5.0</v>
      </c>
      <c r="LL32" s="81">
        <v>50.0</v>
      </c>
      <c r="LM32" s="81">
        <v>52.0</v>
      </c>
      <c r="LN32" s="89"/>
      <c r="LO32" s="82">
        <v>345.0</v>
      </c>
      <c r="LP32" s="82">
        <v>197.0</v>
      </c>
      <c r="LQ32" s="82">
        <v>114.0</v>
      </c>
      <c r="LR32" s="82">
        <v>74.0</v>
      </c>
      <c r="LS32" s="82">
        <v>334.0</v>
      </c>
      <c r="LT32" s="82">
        <v>55.0</v>
      </c>
      <c r="LU32" s="82">
        <v>6.0</v>
      </c>
      <c r="LV32" s="82">
        <v>141.0</v>
      </c>
      <c r="LW32" s="82">
        <v>96.0</v>
      </c>
      <c r="LX32" s="82">
        <v>45.0</v>
      </c>
      <c r="LY32" s="82">
        <v>48.0</v>
      </c>
      <c r="LZ32" s="82">
        <v>10.0</v>
      </c>
      <c r="MA32" s="82">
        <v>59.0</v>
      </c>
      <c r="MB32" s="82">
        <v>14.0</v>
      </c>
      <c r="MC32" s="82">
        <v>140.0</v>
      </c>
      <c r="MD32" s="82">
        <v>101.0</v>
      </c>
      <c r="ME32" s="82">
        <v>50.0</v>
      </c>
      <c r="MF32" s="82">
        <v>50.0</v>
      </c>
      <c r="MG32" s="83">
        <v>8.0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82">
        <v>50.0</v>
      </c>
      <c r="MM32" s="82">
        <v>52.0</v>
      </c>
      <c r="MN32" s="82">
        <v>5.0</v>
      </c>
      <c r="MO32" s="86"/>
      <c r="MP32" s="87"/>
      <c r="MQ32" s="87"/>
      <c r="MR32" s="87"/>
      <c r="MS32" s="87"/>
      <c r="MT32" s="82">
        <v>4.0</v>
      </c>
      <c r="MU32" s="82">
        <v>6.0</v>
      </c>
      <c r="MV32" s="82">
        <v>81.0</v>
      </c>
      <c r="MW32" s="82">
        <v>36.0</v>
      </c>
      <c r="MX32" s="82">
        <v>41.0</v>
      </c>
      <c r="MY32" s="82" t="s">
        <v>96</v>
      </c>
      <c r="MZ32" s="82">
        <v>5.0</v>
      </c>
      <c r="NA32" s="87"/>
      <c r="NB32" s="82">
        <v>17.0</v>
      </c>
      <c r="NC32" s="82">
        <v>7.0</v>
      </c>
      <c r="ND32" s="82">
        <v>308.0</v>
      </c>
      <c r="NE32" s="82">
        <v>36.0</v>
      </c>
      <c r="NF32" s="82">
        <v>45.0</v>
      </c>
      <c r="NG32" s="82">
        <v>50.0</v>
      </c>
      <c r="NH32" s="82">
        <v>6.0</v>
      </c>
      <c r="NI32" s="87"/>
      <c r="NJ32" s="88" t="s">
        <v>95</v>
      </c>
      <c r="NK32" s="88" t="s">
        <v>95</v>
      </c>
      <c r="NL32" s="88" t="s">
        <v>95</v>
      </c>
      <c r="NM32" s="88" t="s">
        <v>95</v>
      </c>
      <c r="NN32" s="82">
        <v>45.0</v>
      </c>
      <c r="NO32" s="82">
        <v>50.0</v>
      </c>
      <c r="NP32" s="82">
        <v>4.0</v>
      </c>
    </row>
    <row r="33" ht="14.25" customHeight="1">
      <c r="A33" s="49">
        <v>0.833333333333334</v>
      </c>
      <c r="B33" s="50"/>
      <c r="C33" s="51">
        <v>50.17</v>
      </c>
      <c r="D33" s="128">
        <v>341.0</v>
      </c>
      <c r="E33" s="53">
        <v>136.0</v>
      </c>
      <c r="F33" s="53">
        <v>55.0</v>
      </c>
      <c r="G33" s="53">
        <v>12.3</v>
      </c>
      <c r="H33" s="54"/>
      <c r="I33" s="53">
        <v>6.0</v>
      </c>
      <c r="J33" s="53">
        <v>52.0</v>
      </c>
      <c r="K33" s="53">
        <v>51.0</v>
      </c>
      <c r="L33" s="53">
        <v>140.0</v>
      </c>
      <c r="M33" s="53">
        <v>106.0</v>
      </c>
      <c r="N33" s="53">
        <v>23.3</v>
      </c>
      <c r="O33" s="54"/>
      <c r="P33" s="53">
        <v>6.0</v>
      </c>
      <c r="Q33" s="53">
        <v>58.0</v>
      </c>
      <c r="R33" s="53">
        <v>54.0</v>
      </c>
      <c r="S33" s="53">
        <v>345.3</v>
      </c>
      <c r="T33" s="53">
        <v>246.4</v>
      </c>
      <c r="U33" s="53">
        <v>147.5</v>
      </c>
      <c r="V33" s="54"/>
      <c r="W33" s="53">
        <v>378.5</v>
      </c>
      <c r="X33" s="53">
        <v>201.3</v>
      </c>
      <c r="Y33" s="53">
        <v>125.8</v>
      </c>
      <c r="Z33" s="54"/>
      <c r="AA33" s="53">
        <v>344.9</v>
      </c>
      <c r="AB33" s="53">
        <v>348.9</v>
      </c>
      <c r="AC33" s="53">
        <v>234.2</v>
      </c>
      <c r="AD33" s="54"/>
      <c r="AE33" s="53">
        <v>344.6</v>
      </c>
      <c r="AF33" s="53">
        <v>389.8</v>
      </c>
      <c r="AG33" s="53">
        <v>211.3</v>
      </c>
      <c r="AH33" s="54"/>
      <c r="AI33" s="53">
        <v>351.0</v>
      </c>
      <c r="AJ33" s="53">
        <v>361.1</v>
      </c>
      <c r="AK33" s="53">
        <v>330.1</v>
      </c>
      <c r="AL33" s="54"/>
      <c r="AM33" s="53">
        <v>343.7</v>
      </c>
      <c r="AN33" s="53">
        <v>385.2</v>
      </c>
      <c r="AO33" s="53">
        <v>220.4</v>
      </c>
      <c r="AP33" s="54"/>
      <c r="AQ33" s="54">
        <f t="shared" ref="AQ33:AS33" si="40">E33</f>
        <v>136</v>
      </c>
      <c r="AR33" s="54">
        <f t="shared" si="40"/>
        <v>55</v>
      </c>
      <c r="AS33" s="56">
        <f t="shared" si="40"/>
        <v>12.3</v>
      </c>
      <c r="AT33" s="54"/>
      <c r="AU33" s="54">
        <f t="shared" ref="AU33:AW33" si="41">L33</f>
        <v>140</v>
      </c>
      <c r="AV33" s="54">
        <f t="shared" si="41"/>
        <v>106</v>
      </c>
      <c r="AW33" s="54">
        <f t="shared" si="41"/>
        <v>23.3</v>
      </c>
      <c r="AX33" s="54"/>
      <c r="AY33" s="54">
        <f t="shared" si="5"/>
        <v>136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90.0</v>
      </c>
      <c r="BK33" s="53">
        <v>62.0</v>
      </c>
      <c r="BL33" s="89"/>
      <c r="BM33" s="58">
        <v>345.0</v>
      </c>
      <c r="BN33" s="58">
        <v>146.0</v>
      </c>
      <c r="BO33" s="58">
        <v>293.0</v>
      </c>
      <c r="BP33" s="58">
        <v>14.7</v>
      </c>
      <c r="BQ33" s="59"/>
      <c r="BR33" s="58">
        <v>6.0</v>
      </c>
      <c r="BS33" s="58">
        <v>68.0</v>
      </c>
      <c r="BT33" s="58">
        <v>68.0</v>
      </c>
      <c r="BU33" s="58">
        <v>345.0</v>
      </c>
      <c r="BV33" s="58">
        <v>355.0</v>
      </c>
      <c r="BW33" s="58">
        <v>205.0</v>
      </c>
      <c r="BX33" s="58">
        <v>43.0</v>
      </c>
      <c r="BY33" s="58">
        <v>338.0</v>
      </c>
      <c r="BZ33" s="58">
        <v>372.0</v>
      </c>
      <c r="CA33" s="58">
        <v>206.0</v>
      </c>
      <c r="CB33" s="58">
        <v>41.0</v>
      </c>
      <c r="CC33" s="58">
        <v>346.0</v>
      </c>
      <c r="CD33" s="58">
        <v>276.0</v>
      </c>
      <c r="CE33" s="58">
        <v>158.0</v>
      </c>
      <c r="CF33" s="58">
        <v>6.0</v>
      </c>
      <c r="CG33" s="58">
        <v>338.0</v>
      </c>
      <c r="CH33" s="58">
        <v>281.0</v>
      </c>
      <c r="CI33" s="58">
        <v>157.0</v>
      </c>
      <c r="CJ33" s="58">
        <v>6.0</v>
      </c>
      <c r="CK33" s="58">
        <v>351.0</v>
      </c>
      <c r="CL33" s="58">
        <v>153.0</v>
      </c>
      <c r="CM33" s="58">
        <v>102.0</v>
      </c>
      <c r="CN33" s="58">
        <v>6.0</v>
      </c>
      <c r="CO33" s="58">
        <v>335.0</v>
      </c>
      <c r="CP33" s="58">
        <v>314.0</v>
      </c>
      <c r="CQ33" s="58">
        <v>155.0</v>
      </c>
      <c r="CR33" s="58">
        <v>9.0</v>
      </c>
      <c r="CS33" s="58">
        <v>338.0</v>
      </c>
      <c r="CT33" s="58">
        <v>302.0</v>
      </c>
      <c r="CU33" s="58">
        <v>188.0</v>
      </c>
      <c r="CV33" s="58">
        <v>85.0</v>
      </c>
      <c r="CW33" s="58">
        <v>340.0</v>
      </c>
      <c r="CX33" s="58">
        <v>202.0</v>
      </c>
      <c r="CY33" s="58">
        <v>94.0</v>
      </c>
      <c r="CZ33" s="58">
        <v>58.0</v>
      </c>
      <c r="DA33" s="58">
        <v>326.0</v>
      </c>
      <c r="DB33" s="58">
        <v>199.0</v>
      </c>
      <c r="DC33" s="58">
        <v>94.0</v>
      </c>
      <c r="DD33" s="58">
        <v>57.0</v>
      </c>
      <c r="DE33" s="58">
        <v>146.0</v>
      </c>
      <c r="DF33" s="58">
        <v>35.0</v>
      </c>
      <c r="DG33" s="58">
        <v>293.0</v>
      </c>
      <c r="DH33" s="58">
        <v>14.7</v>
      </c>
      <c r="DI33" s="59"/>
      <c r="DJ33" s="58">
        <v>7.0</v>
      </c>
      <c r="DK33" s="58">
        <v>59.0</v>
      </c>
      <c r="DL33" s="58">
        <v>54.0</v>
      </c>
      <c r="DM33" s="89"/>
      <c r="DN33" s="61">
        <v>343.0</v>
      </c>
      <c r="DO33" s="61">
        <v>142.0</v>
      </c>
      <c r="DP33" s="61">
        <v>20.04</v>
      </c>
      <c r="DQ33" s="61">
        <v>11.77</v>
      </c>
      <c r="DR33" s="61">
        <v>0.75</v>
      </c>
      <c r="DS33" s="61">
        <v>8.0</v>
      </c>
      <c r="DT33" s="61">
        <v>42.0</v>
      </c>
      <c r="DU33" s="61">
        <v>50.6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342.0</v>
      </c>
      <c r="EF33" s="63">
        <v>137.0</v>
      </c>
      <c r="EG33" s="63">
        <v>81.0</v>
      </c>
      <c r="EH33" s="63">
        <v>3.3</v>
      </c>
      <c r="EI33" s="64"/>
      <c r="EJ33" s="63">
        <v>9.0</v>
      </c>
      <c r="EK33" s="63">
        <v>52.0</v>
      </c>
      <c r="EL33" s="63">
        <v>55.0</v>
      </c>
      <c r="EM33" s="63">
        <v>137.0</v>
      </c>
      <c r="EN33" s="63">
        <v>103.0</v>
      </c>
      <c r="EO33" s="63">
        <v>4.5</v>
      </c>
      <c r="EP33" s="64"/>
      <c r="EQ33" s="63">
        <v>9.0</v>
      </c>
      <c r="ER33" s="63">
        <v>53.0</v>
      </c>
      <c r="ES33" s="63">
        <v>55.0</v>
      </c>
      <c r="ET33" s="63">
        <v>342.0</v>
      </c>
      <c r="EU33" s="63">
        <v>237.0</v>
      </c>
      <c r="EV33" s="63">
        <v>138.8</v>
      </c>
      <c r="EW33" s="63">
        <v>-9.3</v>
      </c>
      <c r="EX33" s="63">
        <v>340.0</v>
      </c>
      <c r="EY33" s="63">
        <v>0.0</v>
      </c>
      <c r="EZ33" s="63">
        <v>0.0</v>
      </c>
      <c r="FA33" s="63">
        <v>0.0</v>
      </c>
      <c r="FB33" s="63">
        <v>341.0</v>
      </c>
      <c r="FC33" s="63">
        <v>238.0</v>
      </c>
      <c r="FD33" s="63">
        <v>138.7</v>
      </c>
      <c r="FE33" s="63">
        <v>-5.9</v>
      </c>
      <c r="FF33" s="63">
        <v>340.0</v>
      </c>
      <c r="FG33" s="63">
        <v>0.0</v>
      </c>
      <c r="FH33" s="63">
        <v>0.0</v>
      </c>
      <c r="FI33" s="63">
        <v>0.0</v>
      </c>
      <c r="FJ33" s="63">
        <v>342.0</v>
      </c>
      <c r="FK33" s="63">
        <v>219.0</v>
      </c>
      <c r="FL33" s="63">
        <v>127.0</v>
      </c>
      <c r="FM33" s="64"/>
      <c r="FN33" s="63">
        <v>342.0</v>
      </c>
      <c r="FO33" s="63">
        <v>234.0</v>
      </c>
      <c r="FP33" s="63">
        <v>128.0</v>
      </c>
      <c r="FQ33" s="63">
        <v>0.9</v>
      </c>
      <c r="FR33" s="63">
        <v>137.0</v>
      </c>
      <c r="FS33" s="63">
        <v>115.0</v>
      </c>
      <c r="FT33" s="63">
        <v>19.6</v>
      </c>
      <c r="FU33" s="64"/>
      <c r="FV33" s="63">
        <v>137.0</v>
      </c>
      <c r="FW33" s="64"/>
      <c r="FX33" s="64"/>
      <c r="FY33" s="64"/>
      <c r="FZ33" s="89"/>
      <c r="GA33" s="65">
        <v>343.0</v>
      </c>
      <c r="GB33" s="66">
        <v>360.2</v>
      </c>
      <c r="GC33" s="66">
        <v>226.4</v>
      </c>
      <c r="GD33" s="66">
        <v>12.23</v>
      </c>
      <c r="GE33" s="66">
        <v>343.0</v>
      </c>
      <c r="GF33" s="66">
        <v>384.37</v>
      </c>
      <c r="GG33" s="66">
        <v>226.98</v>
      </c>
      <c r="GH33" s="66">
        <v>16.58</v>
      </c>
      <c r="GI33" s="66">
        <v>343.0</v>
      </c>
      <c r="GJ33" s="66">
        <v>219.22</v>
      </c>
      <c r="GK33" s="66">
        <v>-128.32</v>
      </c>
      <c r="GL33" s="66">
        <v>-7.12</v>
      </c>
      <c r="GM33" s="66">
        <v>343.0</v>
      </c>
      <c r="GN33" s="66">
        <v>201.49</v>
      </c>
      <c r="GO33" s="66">
        <v>-128.32</v>
      </c>
      <c r="GP33" s="66">
        <v>-14.41</v>
      </c>
      <c r="GQ33" s="66">
        <v>343.0</v>
      </c>
      <c r="GR33" s="66">
        <v>155.04</v>
      </c>
      <c r="GS33" s="66">
        <v>-99.67</v>
      </c>
      <c r="GT33" s="66">
        <v>0.0</v>
      </c>
      <c r="GU33" s="66">
        <v>343.0</v>
      </c>
      <c r="GV33" s="66">
        <v>169.4</v>
      </c>
      <c r="GW33" s="66">
        <v>-99.08</v>
      </c>
      <c r="GX33" s="66">
        <v>-3.35</v>
      </c>
      <c r="GY33" s="89"/>
      <c r="GZ33" s="97" t="s">
        <v>91</v>
      </c>
      <c r="HA33" s="99" t="s">
        <v>108</v>
      </c>
      <c r="HB33" s="98">
        <v>187.0</v>
      </c>
      <c r="HC33" s="98">
        <v>9.35</v>
      </c>
      <c r="HD33" s="98">
        <v>3.74</v>
      </c>
      <c r="HE33" s="99">
        <v>8.0</v>
      </c>
      <c r="HF33" s="99">
        <v>51.0</v>
      </c>
      <c r="HG33" s="99">
        <v>46.0</v>
      </c>
      <c r="HH33" s="99" t="s">
        <v>107</v>
      </c>
      <c r="HI33" s="97" t="s">
        <v>92</v>
      </c>
      <c r="HJ33" s="98">
        <v>149.0</v>
      </c>
      <c r="HK33" s="98">
        <v>7.45</v>
      </c>
      <c r="HL33" s="98">
        <v>2.98</v>
      </c>
      <c r="HM33" s="99">
        <v>5.0</v>
      </c>
      <c r="HN33" s="99">
        <v>62.0</v>
      </c>
      <c r="HO33" s="99">
        <v>60.0</v>
      </c>
      <c r="HP33" s="99" t="s">
        <v>107</v>
      </c>
      <c r="HQ33" s="97" t="s">
        <v>92</v>
      </c>
      <c r="HR33" s="98">
        <v>92.0</v>
      </c>
      <c r="HS33" s="98">
        <v>4.6</v>
      </c>
      <c r="HT33" s="98">
        <v>2.3</v>
      </c>
      <c r="HU33" s="99">
        <v>7.0</v>
      </c>
      <c r="HV33" s="99">
        <v>58.0</v>
      </c>
      <c r="HW33" s="99">
        <v>58.0</v>
      </c>
      <c r="HX33" s="89"/>
      <c r="HY33" s="72">
        <v>136.0</v>
      </c>
      <c r="HZ33" s="72">
        <v>33.0</v>
      </c>
      <c r="IA33" s="72">
        <v>110.0</v>
      </c>
      <c r="IB33" s="72">
        <v>5.5</v>
      </c>
      <c r="IC33" s="73"/>
      <c r="ID33" s="72">
        <v>2.0</v>
      </c>
      <c r="IE33" s="72">
        <v>68.0</v>
      </c>
      <c r="IF33" s="72">
        <v>48.0</v>
      </c>
      <c r="IG33" s="89"/>
      <c r="IH33" s="74">
        <v>135.0</v>
      </c>
      <c r="II33" s="74">
        <v>33.4</v>
      </c>
      <c r="IJ33" s="74">
        <v>156.0</v>
      </c>
      <c r="IK33" s="74">
        <v>8.0</v>
      </c>
      <c r="IL33" s="74">
        <v>8.8</v>
      </c>
      <c r="IM33" s="74">
        <v>6.0</v>
      </c>
      <c r="IN33" s="75">
        <v>43.0</v>
      </c>
      <c r="IO33" s="75">
        <v>41.0</v>
      </c>
      <c r="IP33" s="74">
        <v>135.0</v>
      </c>
      <c r="IQ33" s="74">
        <v>33.5</v>
      </c>
      <c r="IR33" s="74">
        <v>133.0</v>
      </c>
      <c r="IS33" s="74">
        <v>6.7</v>
      </c>
      <c r="IT33" s="74">
        <v>7.5</v>
      </c>
      <c r="IU33" s="74">
        <v>12.0</v>
      </c>
      <c r="IV33" s="74">
        <v>48.0</v>
      </c>
      <c r="IW33" s="74">
        <v>46.0</v>
      </c>
      <c r="IX33" s="89"/>
      <c r="IY33" s="76">
        <v>141.4</v>
      </c>
      <c r="IZ33" s="76">
        <v>35.89</v>
      </c>
      <c r="JA33" s="76">
        <v>194.2</v>
      </c>
      <c r="JB33" s="76">
        <v>9.71</v>
      </c>
      <c r="JC33" s="76">
        <v>1.16</v>
      </c>
      <c r="JD33" s="76">
        <v>3.0</v>
      </c>
      <c r="JE33" s="76">
        <v>59.78</v>
      </c>
      <c r="JF33" s="76">
        <v>50.47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137.0</v>
      </c>
      <c r="JQ33" s="78">
        <v>32.5</v>
      </c>
      <c r="JR33" s="78">
        <v>0.0</v>
      </c>
      <c r="JS33" s="78">
        <v>0.0</v>
      </c>
      <c r="JT33" s="78">
        <v>0.0</v>
      </c>
      <c r="JU33" s="78">
        <v>2.0</v>
      </c>
      <c r="JV33" s="78">
        <v>43.0</v>
      </c>
      <c r="JW33" s="78">
        <v>43.0</v>
      </c>
      <c r="JX33" s="78">
        <v>137.0</v>
      </c>
      <c r="JY33" s="78">
        <v>33.9</v>
      </c>
      <c r="JZ33" s="78">
        <v>148.0</v>
      </c>
      <c r="KA33" s="78">
        <v>8.0</v>
      </c>
      <c r="KB33" s="78">
        <v>2.8</v>
      </c>
      <c r="KC33" s="78">
        <v>2.0</v>
      </c>
      <c r="KD33" s="78">
        <v>51.0</v>
      </c>
      <c r="KE33" s="78">
        <v>50.0</v>
      </c>
      <c r="KF33" s="89"/>
      <c r="KG33" s="79">
        <v>136.0</v>
      </c>
      <c r="KH33" s="79">
        <v>33.0</v>
      </c>
      <c r="KI33" s="79">
        <v>107.0</v>
      </c>
      <c r="KJ33" s="79">
        <v>5.9</v>
      </c>
      <c r="KK33" s="80"/>
      <c r="KL33" s="79">
        <v>1.0</v>
      </c>
      <c r="KM33" s="79">
        <v>50.0</v>
      </c>
      <c r="KN33" s="79">
        <v>50.0</v>
      </c>
      <c r="KO33" s="79">
        <v>136.0</v>
      </c>
      <c r="KP33" s="79">
        <v>33.0</v>
      </c>
      <c r="KQ33" s="79">
        <v>3.0</v>
      </c>
      <c r="KR33" s="79">
        <v>0.1</v>
      </c>
      <c r="KS33" s="80"/>
      <c r="KT33" s="79">
        <v>1.0</v>
      </c>
      <c r="KU33" s="79">
        <v>50.0</v>
      </c>
      <c r="KV33" s="79">
        <v>46.0</v>
      </c>
      <c r="KW33" s="89"/>
      <c r="KX33" s="81">
        <v>134.0</v>
      </c>
      <c r="KY33" s="81">
        <v>32.0</v>
      </c>
      <c r="KZ33" s="81">
        <v>204.0</v>
      </c>
      <c r="LA33" s="81">
        <v>10.0</v>
      </c>
      <c r="LB33" s="81">
        <v>2.0</v>
      </c>
      <c r="LC33" s="81">
        <v>3.0</v>
      </c>
      <c r="LD33" s="81">
        <v>55.0</v>
      </c>
      <c r="LE33" s="81">
        <v>55.0</v>
      </c>
      <c r="LF33" s="81">
        <v>134.0</v>
      </c>
      <c r="LG33" s="81">
        <v>32.0</v>
      </c>
      <c r="LH33" s="81">
        <v>292.0</v>
      </c>
      <c r="LI33" s="81">
        <v>14.3</v>
      </c>
      <c r="LJ33" s="81">
        <v>5.0</v>
      </c>
      <c r="LK33" s="81">
        <v>5.0</v>
      </c>
      <c r="LL33" s="81">
        <v>50.0</v>
      </c>
      <c r="LM33" s="81">
        <v>52.0</v>
      </c>
      <c r="LN33" s="89"/>
      <c r="LO33" s="82">
        <v>345.0</v>
      </c>
      <c r="LP33" s="82">
        <v>209.0</v>
      </c>
      <c r="LQ33" s="82">
        <v>121.0</v>
      </c>
      <c r="LR33" s="82">
        <v>74.0</v>
      </c>
      <c r="LS33" s="82">
        <v>335.0</v>
      </c>
      <c r="LT33" s="82">
        <v>56.0</v>
      </c>
      <c r="LU33" s="82">
        <v>6.0</v>
      </c>
      <c r="LV33" s="82">
        <v>141.0</v>
      </c>
      <c r="LW33" s="82">
        <v>98.0</v>
      </c>
      <c r="LX33" s="82">
        <v>55.0</v>
      </c>
      <c r="LY33" s="82">
        <v>52.0</v>
      </c>
      <c r="LZ33" s="82">
        <v>10.0</v>
      </c>
      <c r="MA33" s="82">
        <v>65.0</v>
      </c>
      <c r="MB33" s="82">
        <v>17.0</v>
      </c>
      <c r="MC33" s="82">
        <v>140.0</v>
      </c>
      <c r="MD33" s="82">
        <v>111.0</v>
      </c>
      <c r="ME33" s="82">
        <v>58.0</v>
      </c>
      <c r="MF33" s="82">
        <v>54.0</v>
      </c>
      <c r="MG33" s="83">
        <v>8.0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82">
        <v>50.0</v>
      </c>
      <c r="MM33" s="82">
        <v>52.0</v>
      </c>
      <c r="MN33" s="82">
        <v>5.0</v>
      </c>
      <c r="MO33" s="86"/>
      <c r="MP33" s="87"/>
      <c r="MQ33" s="87"/>
      <c r="MR33" s="87"/>
      <c r="MS33" s="87"/>
      <c r="MT33" s="82">
        <v>2.0</v>
      </c>
      <c r="MU33" s="82">
        <v>6.0</v>
      </c>
      <c r="MV33" s="82">
        <v>46.0</v>
      </c>
      <c r="MW33" s="82">
        <v>36.0</v>
      </c>
      <c r="MX33" s="82">
        <v>41.0</v>
      </c>
      <c r="MY33" s="82" t="s">
        <v>96</v>
      </c>
      <c r="MZ33" s="82">
        <v>5.0</v>
      </c>
      <c r="NA33" s="87"/>
      <c r="NB33" s="82">
        <v>17.0</v>
      </c>
      <c r="NC33" s="82">
        <v>6.0</v>
      </c>
      <c r="ND33" s="82">
        <v>300.0</v>
      </c>
      <c r="NE33" s="82">
        <v>36.0</v>
      </c>
      <c r="NF33" s="82">
        <v>45.0</v>
      </c>
      <c r="NG33" s="82">
        <v>50.0</v>
      </c>
      <c r="NH33" s="82">
        <v>6.0</v>
      </c>
      <c r="NI33" s="87"/>
      <c r="NJ33" s="88" t="s">
        <v>95</v>
      </c>
      <c r="NK33" s="88" t="s">
        <v>95</v>
      </c>
      <c r="NL33" s="88" t="s">
        <v>95</v>
      </c>
      <c r="NM33" s="88" t="s">
        <v>95</v>
      </c>
      <c r="NN33" s="82">
        <v>45.0</v>
      </c>
      <c r="NO33" s="82">
        <v>50.0</v>
      </c>
      <c r="NP33" s="82">
        <v>4.0</v>
      </c>
    </row>
    <row r="34" ht="14.25" customHeight="1">
      <c r="A34" s="49">
        <v>0.875</v>
      </c>
      <c r="B34" s="50"/>
      <c r="C34" s="51">
        <v>50.18</v>
      </c>
      <c r="D34" s="127">
        <v>342.0</v>
      </c>
      <c r="E34" s="53">
        <v>137.0</v>
      </c>
      <c r="F34" s="53">
        <v>24.0</v>
      </c>
      <c r="G34" s="53">
        <v>5.1</v>
      </c>
      <c r="H34" s="54"/>
      <c r="I34" s="53">
        <v>6.0</v>
      </c>
      <c r="J34" s="53">
        <v>52.0</v>
      </c>
      <c r="K34" s="53">
        <v>51.0</v>
      </c>
      <c r="L34" s="53">
        <v>141.0</v>
      </c>
      <c r="M34" s="53">
        <v>109.0</v>
      </c>
      <c r="N34" s="53">
        <v>27.2</v>
      </c>
      <c r="O34" s="54"/>
      <c r="P34" s="53">
        <v>6.0</v>
      </c>
      <c r="Q34" s="53">
        <v>58.0</v>
      </c>
      <c r="R34" s="53">
        <v>54.0</v>
      </c>
      <c r="S34" s="53">
        <v>347.6</v>
      </c>
      <c r="T34" s="53">
        <v>236.8</v>
      </c>
      <c r="U34" s="53">
        <v>138.5</v>
      </c>
      <c r="V34" s="54"/>
      <c r="W34" s="53">
        <v>381.1</v>
      </c>
      <c r="X34" s="53">
        <v>201.3</v>
      </c>
      <c r="Y34" s="53">
        <v>117.2</v>
      </c>
      <c r="Z34" s="54"/>
      <c r="AA34" s="53">
        <v>347.4</v>
      </c>
      <c r="AB34" s="53">
        <v>353.5</v>
      </c>
      <c r="AC34" s="53">
        <v>237.5</v>
      </c>
      <c r="AD34" s="54"/>
      <c r="AE34" s="53">
        <v>346.9</v>
      </c>
      <c r="AF34" s="53">
        <v>395.8</v>
      </c>
      <c r="AG34" s="53">
        <v>216.2</v>
      </c>
      <c r="AH34" s="54"/>
      <c r="AI34" s="53">
        <v>353.4</v>
      </c>
      <c r="AJ34" s="53">
        <v>345.8</v>
      </c>
      <c r="AK34" s="53">
        <v>222.2</v>
      </c>
      <c r="AL34" s="54"/>
      <c r="AM34" s="53">
        <v>345.8</v>
      </c>
      <c r="AN34" s="53">
        <v>370.1</v>
      </c>
      <c r="AO34" s="53">
        <v>214.2</v>
      </c>
      <c r="AP34" s="54"/>
      <c r="AQ34" s="54">
        <f t="shared" ref="AQ34:AS34" si="42">E34</f>
        <v>137</v>
      </c>
      <c r="AR34" s="54">
        <f t="shared" si="42"/>
        <v>24</v>
      </c>
      <c r="AS34" s="56">
        <f t="shared" si="42"/>
        <v>5.1</v>
      </c>
      <c r="AT34" s="54"/>
      <c r="AU34" s="54">
        <f t="shared" ref="AU34:AW34" si="43">L34</f>
        <v>141</v>
      </c>
      <c r="AV34" s="54">
        <f t="shared" si="43"/>
        <v>109</v>
      </c>
      <c r="AW34" s="54">
        <f t="shared" si="43"/>
        <v>27.2</v>
      </c>
      <c r="AX34" s="54"/>
      <c r="AY34" s="54">
        <f t="shared" si="5"/>
        <v>137</v>
      </c>
      <c r="AZ34" s="54"/>
      <c r="BA34" s="54"/>
      <c r="BB34" s="54"/>
      <c r="BC34" s="89"/>
      <c r="BD34" s="54"/>
      <c r="BE34" s="53">
        <v>32.0</v>
      </c>
      <c r="BF34" s="53">
        <v>12.0</v>
      </c>
      <c r="BG34" s="53">
        <v>0.6</v>
      </c>
      <c r="BH34" s="54"/>
      <c r="BI34" s="53">
        <v>22.0</v>
      </c>
      <c r="BJ34" s="53">
        <v>90.0</v>
      </c>
      <c r="BK34" s="53">
        <v>62.0</v>
      </c>
      <c r="BL34" s="89"/>
      <c r="BM34" s="58">
        <v>345.0</v>
      </c>
      <c r="BN34" s="58">
        <v>146.0</v>
      </c>
      <c r="BO34" s="58">
        <v>290.0</v>
      </c>
      <c r="BP34" s="58">
        <v>14.5</v>
      </c>
      <c r="BQ34" s="59"/>
      <c r="BR34" s="58">
        <v>6.0</v>
      </c>
      <c r="BS34" s="58">
        <v>68.0</v>
      </c>
      <c r="BT34" s="58">
        <v>68.0</v>
      </c>
      <c r="BU34" s="58">
        <v>345.0</v>
      </c>
      <c r="BV34" s="58">
        <v>357.0</v>
      </c>
      <c r="BW34" s="58">
        <v>205.0</v>
      </c>
      <c r="BX34" s="58">
        <v>47.0</v>
      </c>
      <c r="BY34" s="58">
        <v>338.0</v>
      </c>
      <c r="BZ34" s="58">
        <v>375.0</v>
      </c>
      <c r="CA34" s="58">
        <v>206.0</v>
      </c>
      <c r="CB34" s="58">
        <v>46.0</v>
      </c>
      <c r="CC34" s="58">
        <v>346.0</v>
      </c>
      <c r="CD34" s="58">
        <v>280.0</v>
      </c>
      <c r="CE34" s="58">
        <v>162.0</v>
      </c>
      <c r="CF34" s="58">
        <v>8.0</v>
      </c>
      <c r="CG34" s="58">
        <v>338.0</v>
      </c>
      <c r="CH34" s="58">
        <v>284.0</v>
      </c>
      <c r="CI34" s="58">
        <v>158.0</v>
      </c>
      <c r="CJ34" s="58">
        <v>7.0</v>
      </c>
      <c r="CK34" s="58">
        <v>352.0</v>
      </c>
      <c r="CL34" s="58">
        <v>158.0</v>
      </c>
      <c r="CM34" s="58">
        <v>106.0</v>
      </c>
      <c r="CN34" s="58">
        <v>8.0</v>
      </c>
      <c r="CO34" s="58">
        <v>336.0</v>
      </c>
      <c r="CP34" s="58">
        <v>323.0</v>
      </c>
      <c r="CQ34" s="58">
        <v>161.0</v>
      </c>
      <c r="CR34" s="58">
        <v>5.0</v>
      </c>
      <c r="CS34" s="58">
        <v>339.0</v>
      </c>
      <c r="CT34" s="58">
        <v>301.0</v>
      </c>
      <c r="CU34" s="58">
        <v>189.0</v>
      </c>
      <c r="CV34" s="58">
        <v>83.0</v>
      </c>
      <c r="CW34" s="58">
        <v>341.0</v>
      </c>
      <c r="CX34" s="58">
        <v>203.0</v>
      </c>
      <c r="CY34" s="58">
        <v>93.0</v>
      </c>
      <c r="CZ34" s="58">
        <v>51.0</v>
      </c>
      <c r="DA34" s="58">
        <v>327.0</v>
      </c>
      <c r="DB34" s="58">
        <v>211.0</v>
      </c>
      <c r="DC34" s="58">
        <v>96.0</v>
      </c>
      <c r="DD34" s="58">
        <v>65.0</v>
      </c>
      <c r="DE34" s="58">
        <v>146.0</v>
      </c>
      <c r="DF34" s="58">
        <v>35.0</v>
      </c>
      <c r="DG34" s="58">
        <v>290.0</v>
      </c>
      <c r="DH34" s="58">
        <v>14.5</v>
      </c>
      <c r="DI34" s="59"/>
      <c r="DJ34" s="58">
        <v>7.0</v>
      </c>
      <c r="DK34" s="58">
        <v>59.0</v>
      </c>
      <c r="DL34" s="58">
        <v>54.0</v>
      </c>
      <c r="DM34" s="89"/>
      <c r="DN34" s="61">
        <v>343.0</v>
      </c>
      <c r="DO34" s="61">
        <v>142.0</v>
      </c>
      <c r="DP34" s="61">
        <v>26.24</v>
      </c>
      <c r="DQ34" s="61">
        <v>15.06</v>
      </c>
      <c r="DR34" s="61">
        <v>1.18</v>
      </c>
      <c r="DS34" s="61">
        <v>8.0</v>
      </c>
      <c r="DT34" s="61">
        <v>45.0</v>
      </c>
      <c r="DU34" s="61">
        <v>49.8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345.0</v>
      </c>
      <c r="EF34" s="63">
        <v>138.0</v>
      </c>
      <c r="EG34" s="63">
        <v>81.0</v>
      </c>
      <c r="EH34" s="63">
        <v>3.2</v>
      </c>
      <c r="EI34" s="64"/>
      <c r="EJ34" s="63">
        <v>9.0</v>
      </c>
      <c r="EK34" s="63">
        <v>51.0</v>
      </c>
      <c r="EL34" s="63">
        <v>54.0</v>
      </c>
      <c r="EM34" s="63">
        <v>138.0</v>
      </c>
      <c r="EN34" s="63">
        <v>101.0</v>
      </c>
      <c r="EO34" s="63">
        <v>4.5</v>
      </c>
      <c r="EP34" s="64"/>
      <c r="EQ34" s="63">
        <v>9.0</v>
      </c>
      <c r="ER34" s="63">
        <v>52.0</v>
      </c>
      <c r="ES34" s="63">
        <v>54.0</v>
      </c>
      <c r="ET34" s="63">
        <v>344.0</v>
      </c>
      <c r="EU34" s="63">
        <v>236.0</v>
      </c>
      <c r="EV34" s="63">
        <v>138.6</v>
      </c>
      <c r="EW34" s="63">
        <v>-9.3</v>
      </c>
      <c r="EX34" s="63">
        <v>343.0</v>
      </c>
      <c r="EY34" s="63">
        <v>0.0</v>
      </c>
      <c r="EZ34" s="63">
        <v>0.0</v>
      </c>
      <c r="FA34" s="63">
        <v>0.0</v>
      </c>
      <c r="FB34" s="63">
        <v>343.0</v>
      </c>
      <c r="FC34" s="63">
        <v>236.0</v>
      </c>
      <c r="FD34" s="63">
        <v>138.6</v>
      </c>
      <c r="FE34" s="63">
        <v>-5.4</v>
      </c>
      <c r="FF34" s="63">
        <v>342.0</v>
      </c>
      <c r="FG34" s="63">
        <v>0.0</v>
      </c>
      <c r="FH34" s="63">
        <v>0.0</v>
      </c>
      <c r="FI34" s="63">
        <v>0.0</v>
      </c>
      <c r="FJ34" s="63">
        <v>345.0</v>
      </c>
      <c r="FK34" s="63">
        <v>217.0</v>
      </c>
      <c r="FL34" s="63">
        <v>127.0</v>
      </c>
      <c r="FM34" s="64"/>
      <c r="FN34" s="63">
        <v>345.0</v>
      </c>
      <c r="FO34" s="63">
        <v>233.0</v>
      </c>
      <c r="FP34" s="63">
        <v>128.0</v>
      </c>
      <c r="FQ34" s="63">
        <v>1.9</v>
      </c>
      <c r="FR34" s="63">
        <v>138.0</v>
      </c>
      <c r="FS34" s="63">
        <v>122.0</v>
      </c>
      <c r="FT34" s="63">
        <v>19.81</v>
      </c>
      <c r="FU34" s="64"/>
      <c r="FV34" s="63">
        <v>138.0</v>
      </c>
      <c r="FW34" s="64"/>
      <c r="FX34" s="64"/>
      <c r="FY34" s="64"/>
      <c r="FZ34" s="89"/>
      <c r="GA34" s="65">
        <v>345.0</v>
      </c>
      <c r="GB34" s="66">
        <v>349.35</v>
      </c>
      <c r="GC34" s="66">
        <v>222.38</v>
      </c>
      <c r="GD34" s="66">
        <v>6.95</v>
      </c>
      <c r="GE34" s="66">
        <v>345.0</v>
      </c>
      <c r="GF34" s="66">
        <v>370.16</v>
      </c>
      <c r="GG34" s="66">
        <v>219.53</v>
      </c>
      <c r="GH34" s="66">
        <v>11.06</v>
      </c>
      <c r="GI34" s="66">
        <v>345.0</v>
      </c>
      <c r="GJ34" s="66">
        <v>216.15</v>
      </c>
      <c r="GK34" s="66">
        <v>-127.31</v>
      </c>
      <c r="GL34" s="66">
        <v>-8.12</v>
      </c>
      <c r="GM34" s="66">
        <v>345.0</v>
      </c>
      <c r="GN34" s="66">
        <v>199.0</v>
      </c>
      <c r="GO34" s="66">
        <v>-127.65</v>
      </c>
      <c r="GP34" s="66">
        <v>-15.24</v>
      </c>
      <c r="GQ34" s="66">
        <v>345.0</v>
      </c>
      <c r="GR34" s="66">
        <v>146.54</v>
      </c>
      <c r="GS34" s="66">
        <v>-94.06</v>
      </c>
      <c r="GT34" s="66">
        <v>4.52</v>
      </c>
      <c r="GU34" s="66">
        <v>345.0</v>
      </c>
      <c r="GV34" s="66">
        <v>158.7</v>
      </c>
      <c r="GW34" s="66">
        <v>-92.22</v>
      </c>
      <c r="GX34" s="66">
        <v>0.0</v>
      </c>
      <c r="GY34" s="89"/>
      <c r="GZ34" s="97" t="s">
        <v>91</v>
      </c>
      <c r="HA34" s="99" t="s">
        <v>108</v>
      </c>
      <c r="HB34" s="98">
        <v>200.0</v>
      </c>
      <c r="HC34" s="98">
        <v>10.0</v>
      </c>
      <c r="HD34" s="98">
        <v>4.0</v>
      </c>
      <c r="HE34" s="99">
        <v>8.0</v>
      </c>
      <c r="HF34" s="99">
        <v>51.0</v>
      </c>
      <c r="HG34" s="99">
        <v>46.0</v>
      </c>
      <c r="HH34" s="99" t="s">
        <v>107</v>
      </c>
      <c r="HI34" s="97" t="s">
        <v>92</v>
      </c>
      <c r="HJ34" s="98">
        <v>42.0</v>
      </c>
      <c r="HK34" s="98">
        <v>2.1</v>
      </c>
      <c r="HL34" s="98">
        <v>0.84</v>
      </c>
      <c r="HM34" s="99">
        <v>5.0</v>
      </c>
      <c r="HN34" s="99">
        <v>62.0</v>
      </c>
      <c r="HO34" s="99">
        <v>60.0</v>
      </c>
      <c r="HP34" s="99" t="s">
        <v>107</v>
      </c>
      <c r="HQ34" s="97" t="s">
        <v>92</v>
      </c>
      <c r="HR34" s="98">
        <v>64.0</v>
      </c>
      <c r="HS34" s="98">
        <v>3.2</v>
      </c>
      <c r="HT34" s="98">
        <v>1.6</v>
      </c>
      <c r="HU34" s="99">
        <v>7.0</v>
      </c>
      <c r="HV34" s="99">
        <v>58.0</v>
      </c>
      <c r="HW34" s="99">
        <v>58.0</v>
      </c>
      <c r="HX34" s="89"/>
      <c r="HY34" s="72">
        <v>136.0</v>
      </c>
      <c r="HZ34" s="72">
        <v>33.0</v>
      </c>
      <c r="IA34" s="72">
        <v>124.0</v>
      </c>
      <c r="IB34" s="72">
        <v>6.2</v>
      </c>
      <c r="IC34" s="73"/>
      <c r="ID34" s="72">
        <v>2.0</v>
      </c>
      <c r="IE34" s="72">
        <v>68.0</v>
      </c>
      <c r="IF34" s="72">
        <v>48.0</v>
      </c>
      <c r="IG34" s="89"/>
      <c r="IH34" s="74">
        <v>139.0</v>
      </c>
      <c r="II34" s="74">
        <v>33.6</v>
      </c>
      <c r="IJ34" s="74">
        <v>168.0</v>
      </c>
      <c r="IK34" s="74">
        <v>8.8</v>
      </c>
      <c r="IL34" s="74">
        <v>9.5</v>
      </c>
      <c r="IM34" s="74">
        <v>6.0</v>
      </c>
      <c r="IN34" s="75">
        <v>43.0</v>
      </c>
      <c r="IO34" s="75">
        <v>41.0</v>
      </c>
      <c r="IP34" s="74">
        <v>139.0</v>
      </c>
      <c r="IQ34" s="74">
        <v>33.6</v>
      </c>
      <c r="IR34" s="74">
        <v>128.0</v>
      </c>
      <c r="IS34" s="74">
        <v>6.5</v>
      </c>
      <c r="IT34" s="74">
        <v>7.2</v>
      </c>
      <c r="IU34" s="74">
        <v>12.0</v>
      </c>
      <c r="IV34" s="74">
        <v>48.0</v>
      </c>
      <c r="IW34" s="74">
        <v>46.0</v>
      </c>
      <c r="IX34" s="89"/>
      <c r="IY34" s="76">
        <v>141.62</v>
      </c>
      <c r="IZ34" s="76">
        <v>35.96</v>
      </c>
      <c r="JA34" s="76">
        <v>206.8</v>
      </c>
      <c r="JB34" s="76">
        <v>10.34</v>
      </c>
      <c r="JC34" s="76">
        <v>1.27</v>
      </c>
      <c r="JD34" s="76">
        <v>3.0</v>
      </c>
      <c r="JE34" s="76">
        <v>59.78</v>
      </c>
      <c r="JF34" s="76">
        <v>49.08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32.3</v>
      </c>
      <c r="JR34" s="78">
        <v>0.0</v>
      </c>
      <c r="JS34" s="78">
        <v>0.0</v>
      </c>
      <c r="JT34" s="78">
        <v>0.0</v>
      </c>
      <c r="JU34" s="78">
        <v>2.0</v>
      </c>
      <c r="JV34" s="78">
        <v>43.0</v>
      </c>
      <c r="JW34" s="78">
        <v>43.0</v>
      </c>
      <c r="JX34" s="78">
        <v>138.0</v>
      </c>
      <c r="JY34" s="78">
        <v>34.3</v>
      </c>
      <c r="JZ34" s="78">
        <v>141.0</v>
      </c>
      <c r="KA34" s="78">
        <v>7.6</v>
      </c>
      <c r="KB34" s="78">
        <v>2.7</v>
      </c>
      <c r="KC34" s="78">
        <v>2.0</v>
      </c>
      <c r="KD34" s="78">
        <v>51.0</v>
      </c>
      <c r="KE34" s="78">
        <v>50.0</v>
      </c>
      <c r="KF34" s="89"/>
      <c r="KG34" s="79">
        <v>137.0</v>
      </c>
      <c r="KH34" s="79">
        <v>33.0</v>
      </c>
      <c r="KI34" s="79">
        <v>107.0</v>
      </c>
      <c r="KJ34" s="79">
        <v>5.9</v>
      </c>
      <c r="KK34" s="80"/>
      <c r="KL34" s="79">
        <v>1.0</v>
      </c>
      <c r="KM34" s="79">
        <v>50.0</v>
      </c>
      <c r="KN34" s="79">
        <v>50.0</v>
      </c>
      <c r="KO34" s="79">
        <v>137.0</v>
      </c>
      <c r="KP34" s="79">
        <v>33.0</v>
      </c>
      <c r="KQ34" s="79">
        <v>3.0</v>
      </c>
      <c r="KR34" s="79">
        <v>0.1</v>
      </c>
      <c r="KS34" s="80"/>
      <c r="KT34" s="79">
        <v>1.0</v>
      </c>
      <c r="KU34" s="79">
        <v>50.0</v>
      </c>
      <c r="KV34" s="79">
        <v>46.0</v>
      </c>
      <c r="KW34" s="89"/>
      <c r="KX34" s="81">
        <v>136.0</v>
      </c>
      <c r="KY34" s="81">
        <v>32.0</v>
      </c>
      <c r="KZ34" s="81">
        <v>200.0</v>
      </c>
      <c r="LA34" s="81">
        <v>9.8</v>
      </c>
      <c r="LB34" s="81">
        <v>2.0</v>
      </c>
      <c r="LC34" s="81">
        <v>3.0</v>
      </c>
      <c r="LD34" s="81">
        <v>55.0</v>
      </c>
      <c r="LE34" s="81">
        <v>55.0</v>
      </c>
      <c r="LF34" s="81">
        <v>136.0</v>
      </c>
      <c r="LG34" s="81">
        <v>32.0</v>
      </c>
      <c r="LH34" s="81">
        <v>247.0</v>
      </c>
      <c r="LI34" s="81">
        <v>12.1</v>
      </c>
      <c r="LJ34" s="81">
        <v>5.0</v>
      </c>
      <c r="LK34" s="81">
        <v>5.0</v>
      </c>
      <c r="LL34" s="81">
        <v>50.0</v>
      </c>
      <c r="LM34" s="81">
        <v>52.0</v>
      </c>
      <c r="LN34" s="89"/>
      <c r="LO34" s="82">
        <v>345.0</v>
      </c>
      <c r="LP34" s="82">
        <v>194.0</v>
      </c>
      <c r="LQ34" s="82">
        <v>114.0</v>
      </c>
      <c r="LR34" s="82">
        <v>74.0</v>
      </c>
      <c r="LS34" s="82">
        <v>335.0</v>
      </c>
      <c r="LT34" s="82">
        <v>50.0</v>
      </c>
      <c r="LU34" s="82">
        <v>4.0</v>
      </c>
      <c r="LV34" s="82">
        <v>141.0</v>
      </c>
      <c r="LW34" s="82">
        <v>87.0</v>
      </c>
      <c r="LX34" s="82">
        <v>55.0</v>
      </c>
      <c r="LY34" s="82">
        <v>52.0</v>
      </c>
      <c r="LZ34" s="82">
        <v>10.0</v>
      </c>
      <c r="MA34" s="82">
        <v>64.0</v>
      </c>
      <c r="MB34" s="82">
        <v>14.0</v>
      </c>
      <c r="MC34" s="82">
        <v>140.0</v>
      </c>
      <c r="MD34" s="82">
        <v>107.0</v>
      </c>
      <c r="ME34" s="82">
        <v>58.0</v>
      </c>
      <c r="MF34" s="82">
        <v>54.0</v>
      </c>
      <c r="MG34" s="83">
        <v>8.0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82">
        <v>50.0</v>
      </c>
      <c r="MM34" s="82">
        <v>52.0</v>
      </c>
      <c r="MN34" s="82">
        <v>5.0</v>
      </c>
      <c r="MO34" s="86"/>
      <c r="MP34" s="87"/>
      <c r="MQ34" s="87"/>
      <c r="MR34" s="87"/>
      <c r="MS34" s="87"/>
      <c r="MT34" s="82">
        <v>4.0</v>
      </c>
      <c r="MU34" s="82">
        <v>7.0</v>
      </c>
      <c r="MV34" s="82">
        <v>82.0</v>
      </c>
      <c r="MW34" s="82">
        <v>36.0</v>
      </c>
      <c r="MX34" s="82">
        <v>41.0</v>
      </c>
      <c r="MY34" s="82" t="s">
        <v>96</v>
      </c>
      <c r="MZ34" s="82">
        <v>5.0</v>
      </c>
      <c r="NA34" s="87"/>
      <c r="NB34" s="82">
        <v>14.0</v>
      </c>
      <c r="NC34" s="82">
        <v>5.0</v>
      </c>
      <c r="ND34" s="82">
        <v>237.0</v>
      </c>
      <c r="NE34" s="82">
        <v>36.0</v>
      </c>
      <c r="NF34" s="82">
        <v>45.0</v>
      </c>
      <c r="NG34" s="82">
        <v>50.0</v>
      </c>
      <c r="NH34" s="82">
        <v>6.0</v>
      </c>
      <c r="NI34" s="87"/>
      <c r="NJ34" s="88" t="s">
        <v>95</v>
      </c>
      <c r="NK34" s="88" t="s">
        <v>95</v>
      </c>
      <c r="NL34" s="88" t="s">
        <v>95</v>
      </c>
      <c r="NM34" s="88" t="s">
        <v>95</v>
      </c>
      <c r="NN34" s="82">
        <v>45.0</v>
      </c>
      <c r="NO34" s="82">
        <v>50.0</v>
      </c>
      <c r="NP34" s="82">
        <v>4.0</v>
      </c>
    </row>
    <row r="35" ht="14.25" customHeight="1">
      <c r="A35" s="49">
        <v>0.916666666666667</v>
      </c>
      <c r="B35" s="50"/>
      <c r="C35" s="51">
        <v>50.16</v>
      </c>
      <c r="D35" s="127">
        <v>342.0</v>
      </c>
      <c r="E35" s="53">
        <v>136.0</v>
      </c>
      <c r="F35" s="53">
        <v>49.0</v>
      </c>
      <c r="G35" s="53">
        <v>10.5</v>
      </c>
      <c r="H35" s="54"/>
      <c r="I35" s="53">
        <v>6.0</v>
      </c>
      <c r="J35" s="53">
        <v>52.0</v>
      </c>
      <c r="K35" s="53">
        <v>51.0</v>
      </c>
      <c r="L35" s="53">
        <v>140.0</v>
      </c>
      <c r="M35" s="53">
        <v>97.0</v>
      </c>
      <c r="N35" s="53">
        <v>24.1</v>
      </c>
      <c r="O35" s="54"/>
      <c r="P35" s="53">
        <v>6.0</v>
      </c>
      <c r="Q35" s="53">
        <v>58.0</v>
      </c>
      <c r="R35" s="53">
        <v>54.0</v>
      </c>
      <c r="S35" s="53">
        <v>345.8</v>
      </c>
      <c r="T35" s="53">
        <v>261.4</v>
      </c>
      <c r="U35" s="53">
        <v>157.2</v>
      </c>
      <c r="V35" s="54"/>
      <c r="W35" s="53">
        <v>379.4</v>
      </c>
      <c r="X35" s="53">
        <v>210.2</v>
      </c>
      <c r="Y35" s="53">
        <v>129.5</v>
      </c>
      <c r="Z35" s="54"/>
      <c r="AA35" s="53">
        <v>346.0</v>
      </c>
      <c r="AB35" s="53">
        <v>333.6</v>
      </c>
      <c r="AC35" s="53">
        <v>221.9</v>
      </c>
      <c r="AD35" s="53"/>
      <c r="AE35" s="53">
        <v>345.6</v>
      </c>
      <c r="AF35" s="53">
        <v>369.9</v>
      </c>
      <c r="AG35" s="53">
        <v>200.7</v>
      </c>
      <c r="AH35" s="54"/>
      <c r="AI35" s="53">
        <v>351.6</v>
      </c>
      <c r="AJ35" s="53">
        <v>355.2</v>
      </c>
      <c r="AK35" s="53">
        <v>226.2</v>
      </c>
      <c r="AL35" s="54"/>
      <c r="AM35" s="53">
        <v>344.2</v>
      </c>
      <c r="AN35" s="53">
        <v>377.0</v>
      </c>
      <c r="AO35" s="53">
        <v>216.2</v>
      </c>
      <c r="AP35" s="54"/>
      <c r="AQ35" s="54">
        <f t="shared" ref="AQ35:AS35" si="44">E35</f>
        <v>136</v>
      </c>
      <c r="AR35" s="54">
        <f t="shared" si="44"/>
        <v>49</v>
      </c>
      <c r="AS35" s="56">
        <f t="shared" si="44"/>
        <v>10.5</v>
      </c>
      <c r="AT35" s="54"/>
      <c r="AU35" s="54">
        <f t="shared" ref="AU35:AW35" si="45">L35</f>
        <v>140</v>
      </c>
      <c r="AV35" s="54">
        <f t="shared" si="45"/>
        <v>97</v>
      </c>
      <c r="AW35" s="54">
        <f t="shared" si="45"/>
        <v>24.1</v>
      </c>
      <c r="AX35" s="54"/>
      <c r="AY35" s="54">
        <f t="shared" si="5"/>
        <v>136</v>
      </c>
      <c r="AZ35" s="54"/>
      <c r="BA35" s="54"/>
      <c r="BB35" s="54"/>
      <c r="BC35" s="89"/>
      <c r="BD35" s="54"/>
      <c r="BE35" s="53">
        <v>32.0</v>
      </c>
      <c r="BF35" s="53">
        <v>12.0</v>
      </c>
      <c r="BG35" s="53">
        <v>0.6</v>
      </c>
      <c r="BH35" s="54"/>
      <c r="BI35" s="53">
        <v>22.0</v>
      </c>
      <c r="BJ35" s="53">
        <v>90.0</v>
      </c>
      <c r="BK35" s="53">
        <v>62.0</v>
      </c>
      <c r="BL35" s="89"/>
      <c r="BM35" s="58">
        <v>345.0</v>
      </c>
      <c r="BN35" s="58">
        <v>146.0</v>
      </c>
      <c r="BO35" s="58">
        <v>281.0</v>
      </c>
      <c r="BP35" s="58">
        <v>14.05</v>
      </c>
      <c r="BQ35" s="59"/>
      <c r="BR35" s="58">
        <v>6.0</v>
      </c>
      <c r="BS35" s="58">
        <v>66.0</v>
      </c>
      <c r="BT35" s="58">
        <v>64.0</v>
      </c>
      <c r="BU35" s="58">
        <v>345.0</v>
      </c>
      <c r="BV35" s="58">
        <v>350.0</v>
      </c>
      <c r="BW35" s="58">
        <v>204.0</v>
      </c>
      <c r="BX35" s="58">
        <v>44.0</v>
      </c>
      <c r="BY35" s="58">
        <v>338.0</v>
      </c>
      <c r="BZ35" s="58">
        <v>364.0</v>
      </c>
      <c r="CA35" s="58">
        <v>203.0</v>
      </c>
      <c r="CB35" s="58">
        <v>41.0</v>
      </c>
      <c r="CC35" s="58">
        <v>343.0</v>
      </c>
      <c r="CD35" s="58">
        <v>260.0</v>
      </c>
      <c r="CE35" s="58">
        <v>150.0</v>
      </c>
      <c r="CF35" s="58">
        <v>8.0</v>
      </c>
      <c r="CG35" s="58">
        <v>338.0</v>
      </c>
      <c r="CH35" s="58">
        <v>262.0</v>
      </c>
      <c r="CI35" s="58">
        <v>148.0</v>
      </c>
      <c r="CJ35" s="58">
        <v>5.0</v>
      </c>
      <c r="CK35" s="58">
        <v>352.0</v>
      </c>
      <c r="CL35" s="58">
        <v>152.0</v>
      </c>
      <c r="CM35" s="58">
        <v>102.0</v>
      </c>
      <c r="CN35" s="58">
        <v>6.0</v>
      </c>
      <c r="CO35" s="58">
        <v>336.0</v>
      </c>
      <c r="CP35" s="58">
        <v>310.0</v>
      </c>
      <c r="CQ35" s="58">
        <v>154.0</v>
      </c>
      <c r="CR35" s="58">
        <v>5.0</v>
      </c>
      <c r="CS35" s="58">
        <v>338.0</v>
      </c>
      <c r="CT35" s="58">
        <v>297.0</v>
      </c>
      <c r="CU35" s="58">
        <v>183.0</v>
      </c>
      <c r="CV35" s="58">
        <v>85.0</v>
      </c>
      <c r="CW35" s="58">
        <v>340.0</v>
      </c>
      <c r="CX35" s="58">
        <v>194.0</v>
      </c>
      <c r="CY35" s="58">
        <v>90.0</v>
      </c>
      <c r="CZ35" s="58">
        <v>58.0</v>
      </c>
      <c r="DA35" s="58">
        <v>326.0</v>
      </c>
      <c r="DB35" s="58">
        <v>198.0</v>
      </c>
      <c r="DC35" s="58">
        <v>92.0</v>
      </c>
      <c r="DD35" s="58">
        <v>62.0</v>
      </c>
      <c r="DE35" s="58">
        <v>146.0</v>
      </c>
      <c r="DF35" s="58">
        <v>35.0</v>
      </c>
      <c r="DG35" s="58">
        <v>281.0</v>
      </c>
      <c r="DH35" s="58">
        <v>14.1</v>
      </c>
      <c r="DI35" s="59"/>
      <c r="DJ35" s="58">
        <v>7.0</v>
      </c>
      <c r="DK35" s="58">
        <v>62.0</v>
      </c>
      <c r="DL35" s="58">
        <v>54.0</v>
      </c>
      <c r="DM35" s="89"/>
      <c r="DN35" s="61">
        <v>343.0</v>
      </c>
      <c r="DO35" s="61">
        <v>141.0</v>
      </c>
      <c r="DP35" s="61">
        <v>25.53</v>
      </c>
      <c r="DQ35" s="61">
        <v>14.72</v>
      </c>
      <c r="DR35" s="61">
        <v>2.35</v>
      </c>
      <c r="DS35" s="61">
        <v>8.0</v>
      </c>
      <c r="DT35" s="61">
        <v>46.0</v>
      </c>
      <c r="DU35" s="61">
        <v>49.4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344.0</v>
      </c>
      <c r="EF35" s="63">
        <v>138.0</v>
      </c>
      <c r="EG35" s="63">
        <v>97.0</v>
      </c>
      <c r="EH35" s="63">
        <v>4.0</v>
      </c>
      <c r="EI35" s="64"/>
      <c r="EJ35" s="63">
        <v>9.0</v>
      </c>
      <c r="EK35" s="63">
        <v>51.0</v>
      </c>
      <c r="EL35" s="63">
        <v>54.0</v>
      </c>
      <c r="EM35" s="63">
        <v>138.0</v>
      </c>
      <c r="EN35" s="63">
        <v>102.0</v>
      </c>
      <c r="EO35" s="63">
        <v>4.5</v>
      </c>
      <c r="EP35" s="64"/>
      <c r="EQ35" s="63">
        <v>9.0</v>
      </c>
      <c r="ER35" s="63">
        <v>52.0</v>
      </c>
      <c r="ES35" s="63">
        <v>54.0</v>
      </c>
      <c r="ET35" s="63">
        <v>343.0</v>
      </c>
      <c r="EU35" s="63">
        <v>237.0</v>
      </c>
      <c r="EV35" s="63">
        <v>138.7</v>
      </c>
      <c r="EW35" s="63">
        <v>-9.1</v>
      </c>
      <c r="EX35" s="63">
        <v>342.0</v>
      </c>
      <c r="EY35" s="63">
        <v>0.0</v>
      </c>
      <c r="EZ35" s="63">
        <v>0.0</v>
      </c>
      <c r="FA35" s="63">
        <v>0.0</v>
      </c>
      <c r="FB35" s="63">
        <v>342.0</v>
      </c>
      <c r="FC35" s="63">
        <v>237.0</v>
      </c>
      <c r="FD35" s="63">
        <v>138.5</v>
      </c>
      <c r="FE35" s="63">
        <v>-5.7</v>
      </c>
      <c r="FF35" s="63">
        <v>341.0</v>
      </c>
      <c r="FG35" s="63">
        <v>0.0</v>
      </c>
      <c r="FH35" s="63">
        <v>0.0</v>
      </c>
      <c r="FI35" s="63">
        <v>0.0</v>
      </c>
      <c r="FJ35" s="63">
        <v>344.0</v>
      </c>
      <c r="FK35" s="63">
        <v>218.0</v>
      </c>
      <c r="FL35" s="63">
        <v>127.0</v>
      </c>
      <c r="FM35" s="64"/>
      <c r="FN35" s="63">
        <v>344.0</v>
      </c>
      <c r="FO35" s="63">
        <v>234.0</v>
      </c>
      <c r="FP35" s="63">
        <v>129.0</v>
      </c>
      <c r="FQ35" s="63">
        <v>1.2</v>
      </c>
      <c r="FR35" s="63">
        <v>138.0</v>
      </c>
      <c r="FS35" s="63">
        <v>119.0</v>
      </c>
      <c r="FT35" s="63">
        <v>20.2</v>
      </c>
      <c r="FU35" s="64"/>
      <c r="FV35" s="63">
        <v>138.0</v>
      </c>
      <c r="FW35" s="64"/>
      <c r="FX35" s="64"/>
      <c r="FY35" s="64"/>
      <c r="FZ35" s="89"/>
      <c r="GA35" s="65">
        <v>344.0</v>
      </c>
      <c r="GB35" s="66">
        <v>353.26</v>
      </c>
      <c r="GC35" s="66">
        <v>219.28</v>
      </c>
      <c r="GD35" s="66">
        <v>8.46</v>
      </c>
      <c r="GE35" s="66">
        <v>344.0</v>
      </c>
      <c r="GF35" s="66">
        <v>370.07</v>
      </c>
      <c r="GG35" s="66">
        <v>219.11</v>
      </c>
      <c r="GH35" s="66">
        <v>12.4</v>
      </c>
      <c r="GI35" s="66">
        <v>344.0</v>
      </c>
      <c r="GJ35" s="66">
        <v>220.37</v>
      </c>
      <c r="GK35" s="66">
        <v>-128.07</v>
      </c>
      <c r="GL35" s="66">
        <v>-8.29</v>
      </c>
      <c r="GM35" s="66">
        <v>344.0</v>
      </c>
      <c r="GN35" s="66">
        <v>201.35</v>
      </c>
      <c r="GO35" s="66">
        <v>-129.82</v>
      </c>
      <c r="GP35" s="66">
        <v>-15.41</v>
      </c>
      <c r="GQ35" s="66">
        <v>344.0</v>
      </c>
      <c r="GR35" s="66">
        <v>140.97</v>
      </c>
      <c r="GS35" s="66">
        <v>-91.89</v>
      </c>
      <c r="GT35" s="66">
        <v>0.0</v>
      </c>
      <c r="GU35" s="66">
        <v>343.0</v>
      </c>
      <c r="GV35" s="66">
        <v>156.12</v>
      </c>
      <c r="GW35" s="66">
        <v>-92.31</v>
      </c>
      <c r="GX35" s="66">
        <v>0.0</v>
      </c>
      <c r="GY35" s="89"/>
      <c r="GZ35" s="97" t="s">
        <v>91</v>
      </c>
      <c r="HA35" s="99" t="s">
        <v>108</v>
      </c>
      <c r="HB35" s="98">
        <v>192.0</v>
      </c>
      <c r="HC35" s="98">
        <v>9.6</v>
      </c>
      <c r="HD35" s="98">
        <v>3.84</v>
      </c>
      <c r="HE35" s="99">
        <v>8.0</v>
      </c>
      <c r="HF35" s="99">
        <v>50.0</v>
      </c>
      <c r="HG35" s="99">
        <v>47.0</v>
      </c>
      <c r="HH35" s="99" t="s">
        <v>107</v>
      </c>
      <c r="HI35" s="97" t="s">
        <v>92</v>
      </c>
      <c r="HJ35" s="98">
        <v>140.0</v>
      </c>
      <c r="HK35" s="98">
        <v>7.0</v>
      </c>
      <c r="HL35" s="98">
        <v>2.8</v>
      </c>
      <c r="HM35" s="99">
        <v>5.0</v>
      </c>
      <c r="HN35" s="99">
        <v>60.0</v>
      </c>
      <c r="HO35" s="99">
        <v>59.0</v>
      </c>
      <c r="HP35" s="99" t="s">
        <v>107</v>
      </c>
      <c r="HQ35" s="97" t="s">
        <v>92</v>
      </c>
      <c r="HR35" s="98">
        <v>69.0</v>
      </c>
      <c r="HS35" s="98">
        <v>3.45</v>
      </c>
      <c r="HT35" s="98">
        <v>1.725</v>
      </c>
      <c r="HU35" s="99">
        <v>7.0</v>
      </c>
      <c r="HV35" s="99">
        <v>58.0</v>
      </c>
      <c r="HW35" s="99">
        <v>58.0</v>
      </c>
      <c r="HX35" s="89"/>
      <c r="HY35" s="72">
        <v>136.0</v>
      </c>
      <c r="HZ35" s="72">
        <v>33.0</v>
      </c>
      <c r="IA35" s="72">
        <v>190.0</v>
      </c>
      <c r="IB35" s="72">
        <v>9.5</v>
      </c>
      <c r="IC35" s="73"/>
      <c r="ID35" s="72">
        <v>2.0</v>
      </c>
      <c r="IE35" s="72">
        <v>68.0</v>
      </c>
      <c r="IF35" s="72">
        <v>48.0</v>
      </c>
      <c r="IG35" s="89"/>
      <c r="IH35" s="74">
        <v>140.0</v>
      </c>
      <c r="II35" s="74">
        <v>33.7</v>
      </c>
      <c r="IJ35" s="74">
        <v>118.0</v>
      </c>
      <c r="IK35" s="74">
        <v>6.0</v>
      </c>
      <c r="IL35" s="74">
        <v>6.6</v>
      </c>
      <c r="IM35" s="74">
        <v>6.0</v>
      </c>
      <c r="IN35" s="75">
        <v>43.0</v>
      </c>
      <c r="IO35" s="75">
        <v>41.0</v>
      </c>
      <c r="IP35" s="74">
        <v>140.0</v>
      </c>
      <c r="IQ35" s="74">
        <v>33.7</v>
      </c>
      <c r="IR35" s="74">
        <v>122.0</v>
      </c>
      <c r="IS35" s="74">
        <v>6.2</v>
      </c>
      <c r="IT35" s="74">
        <v>6.9</v>
      </c>
      <c r="IU35" s="74">
        <v>12.0</v>
      </c>
      <c r="IV35" s="74">
        <v>48.0</v>
      </c>
      <c r="IW35" s="74">
        <v>46.0</v>
      </c>
      <c r="IX35" s="89"/>
      <c r="IY35" s="76">
        <v>141.09</v>
      </c>
      <c r="IZ35" s="76">
        <v>35.64</v>
      </c>
      <c r="JA35" s="76">
        <v>258.2</v>
      </c>
      <c r="JB35" s="76">
        <v>12.91</v>
      </c>
      <c r="JC35" s="76">
        <v>3.47</v>
      </c>
      <c r="JD35" s="76">
        <v>3.0</v>
      </c>
      <c r="JE35" s="76">
        <v>58.5</v>
      </c>
      <c r="JF35" s="76">
        <v>46.47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138.0</v>
      </c>
      <c r="JQ35" s="78">
        <v>32.3</v>
      </c>
      <c r="JR35" s="78">
        <v>0.0</v>
      </c>
      <c r="JS35" s="78">
        <v>0.0</v>
      </c>
      <c r="JT35" s="78">
        <v>0.0</v>
      </c>
      <c r="JU35" s="78">
        <v>2.0</v>
      </c>
      <c r="JV35" s="78">
        <v>42.0</v>
      </c>
      <c r="JW35" s="78">
        <v>42.0</v>
      </c>
      <c r="JX35" s="78">
        <v>138.0</v>
      </c>
      <c r="JY35" s="78">
        <v>34.3</v>
      </c>
      <c r="JZ35" s="78">
        <v>135.0</v>
      </c>
      <c r="KA35" s="78">
        <v>7.3</v>
      </c>
      <c r="KB35" s="78">
        <v>2.6</v>
      </c>
      <c r="KC35" s="78">
        <v>2.0</v>
      </c>
      <c r="KD35" s="78">
        <v>50.0</v>
      </c>
      <c r="KE35" s="78">
        <v>49.0</v>
      </c>
      <c r="KF35" s="89"/>
      <c r="KG35" s="79">
        <v>138.0</v>
      </c>
      <c r="KH35" s="79">
        <v>34.0</v>
      </c>
      <c r="KI35" s="79">
        <v>58.0</v>
      </c>
      <c r="KJ35" s="79">
        <v>3.2</v>
      </c>
      <c r="KK35" s="80"/>
      <c r="KL35" s="79">
        <v>1.0</v>
      </c>
      <c r="KM35" s="79">
        <v>50.0</v>
      </c>
      <c r="KN35" s="79">
        <v>50.0</v>
      </c>
      <c r="KO35" s="79">
        <v>138.0</v>
      </c>
      <c r="KP35" s="79">
        <v>34.0</v>
      </c>
      <c r="KQ35" s="79">
        <v>3.0</v>
      </c>
      <c r="KR35" s="79">
        <v>0.1</v>
      </c>
      <c r="KS35" s="80"/>
      <c r="KT35" s="79">
        <v>1.0</v>
      </c>
      <c r="KU35" s="79">
        <v>50.0</v>
      </c>
      <c r="KV35" s="79">
        <v>46.0</v>
      </c>
      <c r="KW35" s="89"/>
      <c r="KX35" s="81">
        <v>132.0</v>
      </c>
      <c r="KY35" s="81">
        <v>33.0</v>
      </c>
      <c r="KZ35" s="81">
        <v>208.0</v>
      </c>
      <c r="LA35" s="81">
        <v>10.2</v>
      </c>
      <c r="LB35" s="81">
        <v>2.0</v>
      </c>
      <c r="LC35" s="81">
        <v>3.0</v>
      </c>
      <c r="LD35" s="81">
        <v>55.0</v>
      </c>
      <c r="LE35" s="81">
        <v>55.0</v>
      </c>
      <c r="LF35" s="81">
        <v>132.0</v>
      </c>
      <c r="LG35" s="81">
        <v>33.0</v>
      </c>
      <c r="LH35" s="81">
        <v>273.0</v>
      </c>
      <c r="LI35" s="81">
        <v>13.4</v>
      </c>
      <c r="LJ35" s="81">
        <v>5.0</v>
      </c>
      <c r="LK35" s="81">
        <v>5.0</v>
      </c>
      <c r="LL35" s="81">
        <v>50.0</v>
      </c>
      <c r="LM35" s="81">
        <v>52.0</v>
      </c>
      <c r="LN35" s="89"/>
      <c r="LO35" s="82">
        <v>342.0</v>
      </c>
      <c r="LP35" s="82">
        <v>230.0</v>
      </c>
      <c r="LQ35" s="82">
        <v>133.0</v>
      </c>
      <c r="LR35" s="82">
        <v>73.0</v>
      </c>
      <c r="LS35" s="82">
        <v>332.0</v>
      </c>
      <c r="LT35" s="82">
        <v>60.0</v>
      </c>
      <c r="LU35" s="82">
        <v>8.0</v>
      </c>
      <c r="LV35" s="82">
        <v>140.0</v>
      </c>
      <c r="LW35" s="82">
        <v>106.0</v>
      </c>
      <c r="LX35" s="82">
        <v>55.0</v>
      </c>
      <c r="LY35" s="82">
        <v>52.0</v>
      </c>
      <c r="LZ35" s="82">
        <v>10.0</v>
      </c>
      <c r="MA35" s="82">
        <v>73.0</v>
      </c>
      <c r="MB35" s="82">
        <v>15.0</v>
      </c>
      <c r="MC35" s="82">
        <v>139.0</v>
      </c>
      <c r="MD35" s="82">
        <v>124.0</v>
      </c>
      <c r="ME35" s="82">
        <v>58.0</v>
      </c>
      <c r="MF35" s="82">
        <v>53.0</v>
      </c>
      <c r="MG35" s="83">
        <v>8.0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2">
        <v>50.0</v>
      </c>
      <c r="MM35" s="82">
        <v>52.0</v>
      </c>
      <c r="MN35" s="82">
        <v>5.0</v>
      </c>
      <c r="MO35" s="86"/>
      <c r="MP35" s="87"/>
      <c r="MQ35" s="87"/>
      <c r="MR35" s="87"/>
      <c r="MS35" s="87"/>
      <c r="MT35" s="82">
        <v>0.0</v>
      </c>
      <c r="MU35" s="82">
        <v>3.0</v>
      </c>
      <c r="MV35" s="82">
        <v>7.0</v>
      </c>
      <c r="MW35" s="82">
        <v>36.0</v>
      </c>
      <c r="MX35" s="82">
        <v>41.0</v>
      </c>
      <c r="MY35" s="82" t="s">
        <v>96</v>
      </c>
      <c r="MZ35" s="82">
        <v>5.0</v>
      </c>
      <c r="NA35" s="87"/>
      <c r="NB35" s="82">
        <v>19.0</v>
      </c>
      <c r="NC35" s="82">
        <v>6.0</v>
      </c>
      <c r="ND35" s="82">
        <v>329.0</v>
      </c>
      <c r="NE35" s="82">
        <v>36.0</v>
      </c>
      <c r="NF35" s="82">
        <v>45.0</v>
      </c>
      <c r="NG35" s="82">
        <v>50.0</v>
      </c>
      <c r="NH35" s="82">
        <v>6.0</v>
      </c>
      <c r="NI35" s="87"/>
      <c r="NJ35" s="88" t="s">
        <v>95</v>
      </c>
      <c r="NK35" s="88" t="s">
        <v>95</v>
      </c>
      <c r="NL35" s="88" t="s">
        <v>95</v>
      </c>
      <c r="NM35" s="88" t="s">
        <v>95</v>
      </c>
      <c r="NN35" s="82">
        <v>45.0</v>
      </c>
      <c r="NO35" s="82">
        <v>50.0</v>
      </c>
      <c r="NP35" s="82">
        <v>4.0</v>
      </c>
    </row>
    <row r="36" ht="14.25" customHeight="1">
      <c r="A36" s="49">
        <v>0.958333333333334</v>
      </c>
      <c r="B36" s="50"/>
      <c r="C36" s="51">
        <v>50.21</v>
      </c>
      <c r="D36" s="127">
        <v>342.0</v>
      </c>
      <c r="E36" s="53">
        <v>136.0</v>
      </c>
      <c r="F36" s="53">
        <v>56.0</v>
      </c>
      <c r="G36" s="53">
        <v>12.1</v>
      </c>
      <c r="H36" s="54"/>
      <c r="I36" s="53">
        <v>6.0</v>
      </c>
      <c r="J36" s="53">
        <v>52.0</v>
      </c>
      <c r="K36" s="53">
        <v>51.0</v>
      </c>
      <c r="L36" s="53">
        <v>141.0</v>
      </c>
      <c r="M36" s="53">
        <v>104.0</v>
      </c>
      <c r="N36" s="53">
        <v>25.8</v>
      </c>
      <c r="O36" s="54"/>
      <c r="P36" s="53">
        <v>6.0</v>
      </c>
      <c r="Q36" s="53">
        <v>58.0</v>
      </c>
      <c r="R36" s="53">
        <v>54.0</v>
      </c>
      <c r="S36" s="53">
        <v>346.9</v>
      </c>
      <c r="T36" s="53">
        <v>233.5</v>
      </c>
      <c r="U36" s="53">
        <v>138.8</v>
      </c>
      <c r="V36" s="54"/>
      <c r="W36" s="53">
        <v>380.6</v>
      </c>
      <c r="X36" s="53">
        <v>197.0</v>
      </c>
      <c r="Y36" s="53">
        <v>115.5</v>
      </c>
      <c r="Z36" s="54"/>
      <c r="AA36" s="53">
        <v>346.9</v>
      </c>
      <c r="AB36" s="53">
        <v>349.6</v>
      </c>
      <c r="AC36" s="53">
        <v>232.2</v>
      </c>
      <c r="AD36" s="54"/>
      <c r="AE36" s="53">
        <v>346.6</v>
      </c>
      <c r="AF36" s="53">
        <v>391.1</v>
      </c>
      <c r="AG36" s="53">
        <v>212.4</v>
      </c>
      <c r="AH36" s="54"/>
      <c r="AI36" s="53">
        <v>352.6</v>
      </c>
      <c r="AJ36" s="53">
        <v>344.7</v>
      </c>
      <c r="AK36" s="53">
        <v>221.1</v>
      </c>
      <c r="AL36" s="54"/>
      <c r="AM36" s="53">
        <v>345.1</v>
      </c>
      <c r="AN36" s="53">
        <v>367.8</v>
      </c>
      <c r="AO36" s="53">
        <v>210.6</v>
      </c>
      <c r="AP36" s="54"/>
      <c r="AQ36" s="54">
        <f t="shared" ref="AQ36:AS36" si="46">E36</f>
        <v>136</v>
      </c>
      <c r="AR36" s="54">
        <f t="shared" si="46"/>
        <v>56</v>
      </c>
      <c r="AS36" s="56">
        <f t="shared" si="46"/>
        <v>12.1</v>
      </c>
      <c r="AT36" s="54"/>
      <c r="AU36" s="54">
        <f t="shared" ref="AU36:AW36" si="47">L36</f>
        <v>141</v>
      </c>
      <c r="AV36" s="54">
        <f t="shared" si="47"/>
        <v>104</v>
      </c>
      <c r="AW36" s="54">
        <f t="shared" si="47"/>
        <v>25.8</v>
      </c>
      <c r="AX36" s="54"/>
      <c r="AY36" s="54">
        <f t="shared" si="5"/>
        <v>136</v>
      </c>
      <c r="AZ36" s="54"/>
      <c r="BA36" s="54"/>
      <c r="BB36" s="54"/>
      <c r="BC36" s="89"/>
      <c r="BD36" s="54"/>
      <c r="BE36" s="53">
        <v>32.0</v>
      </c>
      <c r="BF36" s="53">
        <v>9.0</v>
      </c>
      <c r="BG36" s="53">
        <v>0.5</v>
      </c>
      <c r="BH36" s="54"/>
      <c r="BI36" s="53">
        <v>22.0</v>
      </c>
      <c r="BJ36" s="53">
        <v>90.0</v>
      </c>
      <c r="BK36" s="53">
        <v>62.0</v>
      </c>
      <c r="BL36" s="89"/>
      <c r="BM36" s="58">
        <v>345.0</v>
      </c>
      <c r="BN36" s="58">
        <v>146.0</v>
      </c>
      <c r="BO36" s="58">
        <v>237.0</v>
      </c>
      <c r="BP36" s="58">
        <v>11.85</v>
      </c>
      <c r="BQ36" s="59"/>
      <c r="BR36" s="58">
        <v>6.0</v>
      </c>
      <c r="BS36" s="58">
        <v>65.0</v>
      </c>
      <c r="BT36" s="58">
        <v>64.0</v>
      </c>
      <c r="BU36" s="58">
        <v>345.0</v>
      </c>
      <c r="BV36" s="58">
        <v>356.0</v>
      </c>
      <c r="BW36" s="58">
        <v>204.0</v>
      </c>
      <c r="BX36" s="58">
        <v>43.0</v>
      </c>
      <c r="BY36" s="58">
        <v>338.0</v>
      </c>
      <c r="BZ36" s="58">
        <v>372.0</v>
      </c>
      <c r="CA36" s="58">
        <v>204.0</v>
      </c>
      <c r="CB36" s="58">
        <v>40.0</v>
      </c>
      <c r="CC36" s="58">
        <v>346.0</v>
      </c>
      <c r="CD36" s="58">
        <v>274.0</v>
      </c>
      <c r="CE36" s="58">
        <v>156.0</v>
      </c>
      <c r="CF36" s="58">
        <v>6.0</v>
      </c>
      <c r="CG36" s="58">
        <v>338.0</v>
      </c>
      <c r="CH36" s="58">
        <v>275.0</v>
      </c>
      <c r="CI36" s="58">
        <v>155.0</v>
      </c>
      <c r="CJ36" s="58">
        <v>7.0</v>
      </c>
      <c r="CK36" s="58">
        <v>351.0</v>
      </c>
      <c r="CL36" s="58">
        <v>163.0</v>
      </c>
      <c r="CM36" s="58">
        <v>109.0</v>
      </c>
      <c r="CN36" s="58">
        <v>3.0</v>
      </c>
      <c r="CO36" s="58">
        <v>335.0</v>
      </c>
      <c r="CP36" s="58">
        <v>331.0</v>
      </c>
      <c r="CQ36" s="58">
        <v>165.0</v>
      </c>
      <c r="CR36" s="58">
        <v>3.0</v>
      </c>
      <c r="CS36" s="58">
        <v>338.0</v>
      </c>
      <c r="CT36" s="58">
        <v>309.0</v>
      </c>
      <c r="CU36" s="58">
        <v>190.0</v>
      </c>
      <c r="CV36" s="58">
        <v>93.0</v>
      </c>
      <c r="CW36" s="58">
        <v>339.0</v>
      </c>
      <c r="CX36" s="58">
        <v>189.0</v>
      </c>
      <c r="CY36" s="58">
        <v>81.0</v>
      </c>
      <c r="CZ36" s="58">
        <v>58.0</v>
      </c>
      <c r="DA36" s="58">
        <v>327.0</v>
      </c>
      <c r="DB36" s="58">
        <v>196.0</v>
      </c>
      <c r="DC36" s="58">
        <v>83.0</v>
      </c>
      <c r="DD36" s="58">
        <v>66.0</v>
      </c>
      <c r="DE36" s="58">
        <v>146.0</v>
      </c>
      <c r="DF36" s="58">
        <v>35.0</v>
      </c>
      <c r="DG36" s="58">
        <v>237.0</v>
      </c>
      <c r="DH36" s="58">
        <v>11.9</v>
      </c>
      <c r="DI36" s="59"/>
      <c r="DJ36" s="58">
        <v>7.0</v>
      </c>
      <c r="DK36" s="58">
        <v>62.0</v>
      </c>
      <c r="DL36" s="58">
        <v>54.0</v>
      </c>
      <c r="DM36" s="89"/>
      <c r="DN36" s="61">
        <v>343.0</v>
      </c>
      <c r="DO36" s="61">
        <v>141.0</v>
      </c>
      <c r="DP36" s="61">
        <v>38.94</v>
      </c>
      <c r="DQ36" s="61">
        <v>22.0</v>
      </c>
      <c r="DR36" s="61">
        <v>5.2</v>
      </c>
      <c r="DS36" s="61">
        <v>8.0</v>
      </c>
      <c r="DT36" s="61">
        <v>46.0</v>
      </c>
      <c r="DU36" s="61">
        <v>48.4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345.0</v>
      </c>
      <c r="EF36" s="63">
        <v>138.0</v>
      </c>
      <c r="EG36" s="63">
        <v>79.0</v>
      </c>
      <c r="EH36" s="63">
        <v>3.1</v>
      </c>
      <c r="EI36" s="64"/>
      <c r="EJ36" s="63">
        <v>9.0</v>
      </c>
      <c r="EK36" s="63">
        <v>50.0</v>
      </c>
      <c r="EL36" s="63">
        <v>53.0</v>
      </c>
      <c r="EM36" s="63">
        <v>138.0</v>
      </c>
      <c r="EN36" s="63">
        <v>102.0</v>
      </c>
      <c r="EO36" s="63">
        <v>4.5</v>
      </c>
      <c r="EP36" s="64"/>
      <c r="EQ36" s="63">
        <v>9.0</v>
      </c>
      <c r="ER36" s="63">
        <v>51.0</v>
      </c>
      <c r="ES36" s="63">
        <v>53.0</v>
      </c>
      <c r="ET36" s="63">
        <v>344.0</v>
      </c>
      <c r="EU36" s="63">
        <v>236.0</v>
      </c>
      <c r="EV36" s="63">
        <v>138.7</v>
      </c>
      <c r="EW36" s="63">
        <v>-9.0</v>
      </c>
      <c r="EX36" s="63">
        <v>342.0</v>
      </c>
      <c r="EY36" s="63">
        <v>0.0</v>
      </c>
      <c r="EZ36" s="63">
        <v>0.0</v>
      </c>
      <c r="FA36" s="63">
        <v>0.0</v>
      </c>
      <c r="FB36" s="63">
        <v>342.0</v>
      </c>
      <c r="FC36" s="63">
        <v>236.0</v>
      </c>
      <c r="FD36" s="63">
        <v>138.5</v>
      </c>
      <c r="FE36" s="63">
        <v>-5.3</v>
      </c>
      <c r="FF36" s="63">
        <v>341.0</v>
      </c>
      <c r="FG36" s="63">
        <v>0.0</v>
      </c>
      <c r="FH36" s="63">
        <v>0.0</v>
      </c>
      <c r="FI36" s="63">
        <v>0.0</v>
      </c>
      <c r="FJ36" s="63">
        <v>345.0</v>
      </c>
      <c r="FK36" s="63">
        <v>221.0</v>
      </c>
      <c r="FL36" s="63">
        <v>129.3</v>
      </c>
      <c r="FM36" s="64"/>
      <c r="FN36" s="63">
        <v>345.0</v>
      </c>
      <c r="FO36" s="63">
        <v>218.0</v>
      </c>
      <c r="FP36" s="63">
        <v>129.9</v>
      </c>
      <c r="FQ36" s="63">
        <v>3.1</v>
      </c>
      <c r="FR36" s="63">
        <v>138.0</v>
      </c>
      <c r="FS36" s="63">
        <v>104.0</v>
      </c>
      <c r="FT36" s="63">
        <v>15.0</v>
      </c>
      <c r="FU36" s="64"/>
      <c r="FV36" s="63">
        <v>138.0</v>
      </c>
      <c r="FW36" s="64"/>
      <c r="FX36" s="64"/>
      <c r="FY36" s="64"/>
      <c r="FZ36" s="89"/>
      <c r="GA36" s="65">
        <v>345.0</v>
      </c>
      <c r="GB36" s="66">
        <v>344.22</v>
      </c>
      <c r="GC36" s="66">
        <v>217.52</v>
      </c>
      <c r="GD36" s="66">
        <v>8.38</v>
      </c>
      <c r="GE36" s="66">
        <v>344.0</v>
      </c>
      <c r="GF36" s="66">
        <v>365.47</v>
      </c>
      <c r="GG36" s="66">
        <v>215.84</v>
      </c>
      <c r="GH36" s="66">
        <v>13.07</v>
      </c>
      <c r="GI36" s="66">
        <v>344.0</v>
      </c>
      <c r="GJ36" s="66">
        <v>220.98</v>
      </c>
      <c r="GK36" s="66">
        <v>-1228.9</v>
      </c>
      <c r="GL36" s="66">
        <v>-9.46</v>
      </c>
      <c r="GM36" s="66">
        <v>344.0</v>
      </c>
      <c r="GN36" s="66">
        <v>203.25</v>
      </c>
      <c r="GO36" s="66">
        <v>-129.15</v>
      </c>
      <c r="GP36" s="66">
        <v>-17.17</v>
      </c>
      <c r="GQ36" s="66">
        <v>345.0</v>
      </c>
      <c r="GR36" s="66">
        <v>135.4</v>
      </c>
      <c r="GS36" s="66">
        <v>-86.94</v>
      </c>
      <c r="GT36" s="66">
        <v>3.77</v>
      </c>
      <c r="GU36" s="66">
        <v>344.0</v>
      </c>
      <c r="GV36" s="66">
        <v>150.35</v>
      </c>
      <c r="GW36" s="66">
        <v>-87.53</v>
      </c>
      <c r="GX36" s="66">
        <v>0.0</v>
      </c>
      <c r="GY36" s="89"/>
      <c r="GZ36" s="97" t="s">
        <v>91</v>
      </c>
      <c r="HA36" s="99" t="s">
        <v>108</v>
      </c>
      <c r="HB36" s="98">
        <v>188.0</v>
      </c>
      <c r="HC36" s="98">
        <v>9.4</v>
      </c>
      <c r="HD36" s="98">
        <v>3.76</v>
      </c>
      <c r="HE36" s="99">
        <v>8.0</v>
      </c>
      <c r="HF36" s="99">
        <v>49.0</v>
      </c>
      <c r="HG36" s="99">
        <v>45.0</v>
      </c>
      <c r="HH36" s="99" t="s">
        <v>107</v>
      </c>
      <c r="HI36" s="97" t="s">
        <v>92</v>
      </c>
      <c r="HJ36" s="98">
        <v>147.0</v>
      </c>
      <c r="HK36" s="98">
        <v>7.35</v>
      </c>
      <c r="HL36" s="98">
        <v>2.94</v>
      </c>
      <c r="HM36" s="99">
        <v>5.0</v>
      </c>
      <c r="HN36" s="99">
        <v>60.0</v>
      </c>
      <c r="HO36" s="99">
        <v>59.0</v>
      </c>
      <c r="HP36" s="99" t="s">
        <v>107</v>
      </c>
      <c r="HQ36" s="97" t="s">
        <v>92</v>
      </c>
      <c r="HR36" s="98">
        <v>90.0</v>
      </c>
      <c r="HS36" s="98">
        <v>4.5</v>
      </c>
      <c r="HT36" s="98">
        <v>2.25</v>
      </c>
      <c r="HU36" s="99">
        <v>7.0</v>
      </c>
      <c r="HV36" s="99">
        <v>55.0</v>
      </c>
      <c r="HW36" s="99">
        <v>55.0</v>
      </c>
      <c r="HX36" s="89"/>
      <c r="HY36" s="72">
        <v>136.0</v>
      </c>
      <c r="HZ36" s="72">
        <v>33.0</v>
      </c>
      <c r="IA36" s="72">
        <v>100.0</v>
      </c>
      <c r="IB36" s="72">
        <v>5.0</v>
      </c>
      <c r="IC36" s="73"/>
      <c r="ID36" s="72">
        <v>2.0</v>
      </c>
      <c r="IE36" s="72">
        <v>68.0</v>
      </c>
      <c r="IF36" s="72">
        <v>48.0</v>
      </c>
      <c r="IG36" s="89"/>
      <c r="IH36" s="74">
        <v>140.0</v>
      </c>
      <c r="II36" s="74">
        <v>33.7</v>
      </c>
      <c r="IJ36" s="74">
        <v>162.0</v>
      </c>
      <c r="IK36" s="74">
        <v>8.4</v>
      </c>
      <c r="IL36" s="74">
        <v>9.0</v>
      </c>
      <c r="IM36" s="74">
        <v>6.0</v>
      </c>
      <c r="IN36" s="74">
        <v>43.0</v>
      </c>
      <c r="IO36" s="74">
        <v>41.0</v>
      </c>
      <c r="IP36" s="74">
        <v>140.0</v>
      </c>
      <c r="IQ36" s="74">
        <v>33.7</v>
      </c>
      <c r="IR36" s="74">
        <v>114.0</v>
      </c>
      <c r="IS36" s="74">
        <v>5.8</v>
      </c>
      <c r="IT36" s="74">
        <v>6.5</v>
      </c>
      <c r="IU36" s="74">
        <v>12.0</v>
      </c>
      <c r="IV36" s="74">
        <v>48.0</v>
      </c>
      <c r="IW36" s="74">
        <v>46.0</v>
      </c>
      <c r="IX36" s="89"/>
      <c r="IY36" s="76">
        <v>140.83</v>
      </c>
      <c r="IZ36" s="76">
        <v>35.29</v>
      </c>
      <c r="JA36" s="76">
        <v>383.2</v>
      </c>
      <c r="JB36" s="76">
        <v>19.16</v>
      </c>
      <c r="JC36" s="76">
        <v>6.28</v>
      </c>
      <c r="JD36" s="76">
        <v>3.0</v>
      </c>
      <c r="JE36" s="76">
        <v>63.48</v>
      </c>
      <c r="JF36" s="76">
        <v>48.24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139.0</v>
      </c>
      <c r="JQ36" s="78">
        <v>32.8</v>
      </c>
      <c r="JR36" s="78">
        <v>0.0</v>
      </c>
      <c r="JS36" s="78">
        <v>0.0</v>
      </c>
      <c r="JT36" s="78">
        <v>0.0</v>
      </c>
      <c r="JU36" s="78">
        <v>2.0</v>
      </c>
      <c r="JV36" s="78">
        <v>42.0</v>
      </c>
      <c r="JW36" s="78">
        <v>42.0</v>
      </c>
      <c r="JX36" s="78">
        <v>139.0</v>
      </c>
      <c r="JY36" s="78">
        <v>34.6</v>
      </c>
      <c r="JZ36" s="78">
        <v>108.0</v>
      </c>
      <c r="KA36" s="78">
        <v>5.9</v>
      </c>
      <c r="KB36" s="78">
        <v>2.0</v>
      </c>
      <c r="KC36" s="78">
        <v>2.0</v>
      </c>
      <c r="KD36" s="78">
        <v>49.0</v>
      </c>
      <c r="KE36" s="78">
        <v>49.0</v>
      </c>
      <c r="KF36" s="89"/>
      <c r="KG36" s="79">
        <v>136.0</v>
      </c>
      <c r="KH36" s="79">
        <v>33.0</v>
      </c>
      <c r="KI36" s="79">
        <v>96.0</v>
      </c>
      <c r="KJ36" s="79">
        <v>5.3</v>
      </c>
      <c r="KK36" s="80"/>
      <c r="KL36" s="79">
        <v>1.0</v>
      </c>
      <c r="KM36" s="79">
        <v>50.0</v>
      </c>
      <c r="KN36" s="79">
        <v>50.0</v>
      </c>
      <c r="KO36" s="79">
        <v>136.0</v>
      </c>
      <c r="KP36" s="79">
        <v>33.0</v>
      </c>
      <c r="KQ36" s="79" t="s">
        <v>98</v>
      </c>
      <c r="KR36" s="79" t="s">
        <v>98</v>
      </c>
      <c r="KS36" s="80"/>
      <c r="KT36" s="79">
        <v>1.0</v>
      </c>
      <c r="KU36" s="79">
        <v>50.0</v>
      </c>
      <c r="KV36" s="79">
        <v>46.0</v>
      </c>
      <c r="KW36" s="89"/>
      <c r="KX36" s="81">
        <v>136.0</v>
      </c>
      <c r="KY36" s="81">
        <v>33.0</v>
      </c>
      <c r="KZ36" s="81">
        <v>200.0</v>
      </c>
      <c r="LA36" s="81">
        <v>9.8</v>
      </c>
      <c r="LB36" s="81">
        <v>2.0</v>
      </c>
      <c r="LC36" s="81">
        <v>3.0</v>
      </c>
      <c r="LD36" s="81">
        <v>53.0</v>
      </c>
      <c r="LE36" s="81">
        <v>53.0</v>
      </c>
      <c r="LF36" s="81">
        <v>136.0</v>
      </c>
      <c r="LG36" s="81">
        <v>33.0</v>
      </c>
      <c r="LH36" s="81">
        <v>284.0</v>
      </c>
      <c r="LI36" s="81">
        <v>13.9</v>
      </c>
      <c r="LJ36" s="81">
        <v>5.0</v>
      </c>
      <c r="LK36" s="81">
        <v>5.0</v>
      </c>
      <c r="LL36" s="81">
        <v>48.0</v>
      </c>
      <c r="LM36" s="81">
        <v>48.0</v>
      </c>
      <c r="LN36" s="89"/>
      <c r="LO36" s="82">
        <v>346.0</v>
      </c>
      <c r="LP36" s="82">
        <v>188.0</v>
      </c>
      <c r="LQ36" s="82">
        <v>118.0</v>
      </c>
      <c r="LR36" s="82">
        <v>74.0</v>
      </c>
      <c r="LS36" s="82">
        <v>336.0</v>
      </c>
      <c r="LT36" s="82">
        <v>49.0</v>
      </c>
      <c r="LU36" s="82">
        <v>4.0</v>
      </c>
      <c r="LV36" s="82">
        <v>142.0</v>
      </c>
      <c r="LW36" s="82">
        <v>84.0</v>
      </c>
      <c r="LX36" s="82">
        <v>54.0</v>
      </c>
      <c r="LY36" s="82">
        <v>52.0</v>
      </c>
      <c r="LZ36" s="82">
        <v>10.0</v>
      </c>
      <c r="MA36" s="82">
        <v>69.0</v>
      </c>
      <c r="MB36" s="82">
        <v>17.0</v>
      </c>
      <c r="MC36" s="82">
        <v>140.0</v>
      </c>
      <c r="MD36" s="82">
        <v>104.0</v>
      </c>
      <c r="ME36" s="82">
        <v>57.0</v>
      </c>
      <c r="MF36" s="82">
        <v>53.0</v>
      </c>
      <c r="MG36" s="83">
        <v>8.0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2">
        <v>50.0</v>
      </c>
      <c r="MM36" s="82">
        <v>52.0</v>
      </c>
      <c r="MN36" s="82">
        <v>5.0</v>
      </c>
      <c r="MO36" s="86"/>
      <c r="MP36" s="87"/>
      <c r="MQ36" s="87"/>
      <c r="MR36" s="87"/>
      <c r="MS36" s="87"/>
      <c r="MT36" s="82">
        <v>0.0</v>
      </c>
      <c r="MU36" s="82">
        <v>5.0</v>
      </c>
      <c r="MV36" s="82">
        <v>7.0</v>
      </c>
      <c r="MW36" s="82">
        <v>36.0</v>
      </c>
      <c r="MX36" s="82">
        <v>41.0</v>
      </c>
      <c r="MY36" s="82" t="s">
        <v>96</v>
      </c>
      <c r="MZ36" s="82">
        <v>5.0</v>
      </c>
      <c r="NA36" s="87"/>
      <c r="NB36" s="82">
        <v>12.0</v>
      </c>
      <c r="NC36" s="82">
        <v>5.0</v>
      </c>
      <c r="ND36" s="82">
        <v>216.0</v>
      </c>
      <c r="NE36" s="82">
        <v>36.0</v>
      </c>
      <c r="NF36" s="82">
        <v>45.0</v>
      </c>
      <c r="NG36" s="82">
        <v>50.0</v>
      </c>
      <c r="NH36" s="82">
        <v>6.0</v>
      </c>
      <c r="NI36" s="87"/>
      <c r="NJ36" s="88" t="s">
        <v>95</v>
      </c>
      <c r="NK36" s="88" t="s">
        <v>95</v>
      </c>
      <c r="NL36" s="88" t="s">
        <v>95</v>
      </c>
      <c r="NM36" s="88" t="s">
        <v>95</v>
      </c>
      <c r="NN36" s="82">
        <v>45.0</v>
      </c>
      <c r="NO36" s="82">
        <v>50.0</v>
      </c>
      <c r="NP36" s="82">
        <v>4.0</v>
      </c>
    </row>
    <row r="37" ht="14.25" customHeight="1">
      <c r="A37" s="103" t="s">
        <v>99</v>
      </c>
      <c r="B37" s="104"/>
      <c r="C37" s="51">
        <v>49.98</v>
      </c>
      <c r="D37" s="129"/>
      <c r="E37" s="106">
        <v>136.0</v>
      </c>
      <c r="F37" s="53">
        <v>95.0</v>
      </c>
      <c r="G37" s="53">
        <v>20.5</v>
      </c>
      <c r="H37" s="54"/>
      <c r="I37" s="53">
        <v>6.0</v>
      </c>
      <c r="J37" s="53">
        <v>52.0</v>
      </c>
      <c r="K37" s="53">
        <v>51.0</v>
      </c>
      <c r="L37" s="53">
        <v>141.0</v>
      </c>
      <c r="M37" s="53">
        <v>92.0</v>
      </c>
      <c r="N37" s="53">
        <v>22.6</v>
      </c>
      <c r="O37" s="54"/>
      <c r="P37" s="53">
        <v>6.0</v>
      </c>
      <c r="Q37" s="53">
        <v>58.0</v>
      </c>
      <c r="R37" s="53">
        <v>54.0</v>
      </c>
      <c r="S37" s="53">
        <v>345.8</v>
      </c>
      <c r="T37" s="53">
        <v>219.2</v>
      </c>
      <c r="U37" s="53">
        <v>127.8</v>
      </c>
      <c r="V37" s="54"/>
      <c r="W37" s="53">
        <v>379.9</v>
      </c>
      <c r="X37" s="53">
        <v>183.1</v>
      </c>
      <c r="Y37" s="53">
        <v>101.6</v>
      </c>
      <c r="Z37" s="54"/>
      <c r="AA37" s="53">
        <v>345.8</v>
      </c>
      <c r="AB37" s="53">
        <v>358.5</v>
      </c>
      <c r="AC37" s="53">
        <v>237.6</v>
      </c>
      <c r="AD37" s="54"/>
      <c r="AE37" s="53">
        <v>345.3</v>
      </c>
      <c r="AF37" s="53">
        <v>400.1</v>
      </c>
      <c r="AG37" s="53">
        <v>215.2</v>
      </c>
      <c r="AH37" s="54"/>
      <c r="AI37" s="53">
        <v>351.5</v>
      </c>
      <c r="AJ37" s="53">
        <v>347.3</v>
      </c>
      <c r="AK37" s="53">
        <v>116.8</v>
      </c>
      <c r="AL37" s="54"/>
      <c r="AM37" s="53">
        <v>344.3</v>
      </c>
      <c r="AN37" s="53">
        <v>362.6</v>
      </c>
      <c r="AO37" s="53">
        <v>206.8</v>
      </c>
      <c r="AP37" s="54"/>
      <c r="AQ37" s="54">
        <f t="shared" ref="AQ37:AS37" si="48">E37</f>
        <v>136</v>
      </c>
      <c r="AR37" s="54">
        <f t="shared" si="48"/>
        <v>95</v>
      </c>
      <c r="AS37" s="56">
        <f t="shared" si="48"/>
        <v>20.5</v>
      </c>
      <c r="AT37" s="54"/>
      <c r="AU37" s="54">
        <f t="shared" ref="AU37:AW37" si="49">L37</f>
        <v>141</v>
      </c>
      <c r="AV37" s="54">
        <f t="shared" si="49"/>
        <v>92</v>
      </c>
      <c r="AW37" s="54">
        <f t="shared" si="49"/>
        <v>22.6</v>
      </c>
      <c r="AX37" s="54"/>
      <c r="AY37" s="54">
        <f t="shared" si="5"/>
        <v>136</v>
      </c>
      <c r="AZ37" s="54"/>
      <c r="BA37" s="54"/>
      <c r="BB37" s="54"/>
      <c r="BC37" s="107"/>
      <c r="BD37" s="54"/>
      <c r="BE37" s="53">
        <v>32.0</v>
      </c>
      <c r="BF37" s="53">
        <v>9.0</v>
      </c>
      <c r="BG37" s="53">
        <v>0.5</v>
      </c>
      <c r="BH37" s="54"/>
      <c r="BI37" s="53">
        <v>22.0</v>
      </c>
      <c r="BJ37" s="53">
        <v>90.0</v>
      </c>
      <c r="BK37" s="53">
        <v>62.0</v>
      </c>
      <c r="BL37" s="107"/>
      <c r="BM37" s="58">
        <v>345.0</v>
      </c>
      <c r="BN37" s="58">
        <v>146.0</v>
      </c>
      <c r="BO37" s="58">
        <v>319.0</v>
      </c>
      <c r="BP37" s="58">
        <v>16.0</v>
      </c>
      <c r="BQ37" s="59"/>
      <c r="BR37" s="58">
        <v>6.0</v>
      </c>
      <c r="BS37" s="58">
        <v>60.0</v>
      </c>
      <c r="BT37" s="58">
        <v>58.0</v>
      </c>
      <c r="BU37" s="58">
        <v>345.0</v>
      </c>
      <c r="BV37" s="58">
        <v>353.0</v>
      </c>
      <c r="BW37" s="58">
        <v>205.0</v>
      </c>
      <c r="BX37" s="58">
        <v>31.0</v>
      </c>
      <c r="BY37" s="58">
        <v>337.0</v>
      </c>
      <c r="BZ37" s="58">
        <v>369.0</v>
      </c>
      <c r="CA37" s="58">
        <v>204.0</v>
      </c>
      <c r="CB37" s="58">
        <v>29.0</v>
      </c>
      <c r="CC37" s="58">
        <v>345.0</v>
      </c>
      <c r="CD37" s="58">
        <v>268.0</v>
      </c>
      <c r="CE37" s="58">
        <v>154.0</v>
      </c>
      <c r="CF37" s="58">
        <v>4.0</v>
      </c>
      <c r="CG37" s="58">
        <v>337.0</v>
      </c>
      <c r="CH37" s="58">
        <v>271.0</v>
      </c>
      <c r="CI37" s="58">
        <v>150.0</v>
      </c>
      <c r="CJ37" s="58">
        <v>6.0</v>
      </c>
      <c r="CK37" s="58">
        <v>351.0</v>
      </c>
      <c r="CL37" s="58">
        <v>157.0</v>
      </c>
      <c r="CM37" s="58">
        <v>106.0</v>
      </c>
      <c r="CN37" s="58">
        <v>9.0</v>
      </c>
      <c r="CO37" s="58">
        <v>335.0</v>
      </c>
      <c r="CP37" s="58">
        <v>325.0</v>
      </c>
      <c r="CQ37" s="58">
        <v>160.0</v>
      </c>
      <c r="CR37" s="58">
        <v>2.0</v>
      </c>
      <c r="CS37" s="58">
        <v>337.0</v>
      </c>
      <c r="CT37" s="58">
        <v>311.0</v>
      </c>
      <c r="CU37" s="58">
        <v>188.0</v>
      </c>
      <c r="CV37" s="58">
        <v>97.0</v>
      </c>
      <c r="CW37" s="58">
        <v>340.0</v>
      </c>
      <c r="CX37" s="58">
        <v>189.0</v>
      </c>
      <c r="CY37" s="58">
        <v>85.0</v>
      </c>
      <c r="CZ37" s="58">
        <v>57.0</v>
      </c>
      <c r="DA37" s="58">
        <v>326.0</v>
      </c>
      <c r="DB37" s="58">
        <v>196.0</v>
      </c>
      <c r="DC37" s="58">
        <v>87.0</v>
      </c>
      <c r="DD37" s="58">
        <v>62.0</v>
      </c>
      <c r="DE37" s="58">
        <v>146.0</v>
      </c>
      <c r="DF37" s="58">
        <v>35.0</v>
      </c>
      <c r="DG37" s="58">
        <v>319.0</v>
      </c>
      <c r="DH37" s="58">
        <v>16.0</v>
      </c>
      <c r="DI37" s="59"/>
      <c r="DJ37" s="58">
        <v>7.0</v>
      </c>
      <c r="DK37" s="58">
        <v>59.0</v>
      </c>
      <c r="DL37" s="58">
        <v>52.0</v>
      </c>
      <c r="DM37" s="107"/>
      <c r="DN37" s="61">
        <v>343.0</v>
      </c>
      <c r="DO37" s="61">
        <v>141.0</v>
      </c>
      <c r="DP37" s="61">
        <v>37.45</v>
      </c>
      <c r="DQ37" s="61">
        <v>21.33</v>
      </c>
      <c r="DR37" s="61">
        <v>5.13</v>
      </c>
      <c r="DS37" s="61">
        <v>8.0</v>
      </c>
      <c r="DT37" s="61">
        <v>45.0</v>
      </c>
      <c r="DU37" s="61">
        <v>48.7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344.0</v>
      </c>
      <c r="EF37" s="63">
        <v>138.0</v>
      </c>
      <c r="EG37" s="63">
        <v>79.0</v>
      </c>
      <c r="EH37" s="63">
        <v>3.2</v>
      </c>
      <c r="EI37" s="64"/>
      <c r="EJ37" s="63">
        <v>9.0</v>
      </c>
      <c r="EK37" s="63">
        <v>50.0</v>
      </c>
      <c r="EL37" s="63">
        <v>53.0</v>
      </c>
      <c r="EM37" s="63">
        <v>138.0</v>
      </c>
      <c r="EN37" s="63">
        <v>101.0</v>
      </c>
      <c r="EO37" s="63">
        <v>4.5</v>
      </c>
      <c r="EP37" s="64"/>
      <c r="EQ37" s="63">
        <v>9.0</v>
      </c>
      <c r="ER37" s="63">
        <v>51.0</v>
      </c>
      <c r="ES37" s="63">
        <v>53.0</v>
      </c>
      <c r="ET37" s="63">
        <v>342.0</v>
      </c>
      <c r="EU37" s="63">
        <v>238.0</v>
      </c>
      <c r="EV37" s="63">
        <v>139.5</v>
      </c>
      <c r="EW37" s="63">
        <v>-6.8</v>
      </c>
      <c r="EX37" s="117">
        <v>340.0</v>
      </c>
      <c r="EY37" s="63">
        <v>0.0</v>
      </c>
      <c r="EZ37" s="63">
        <v>0.0</v>
      </c>
      <c r="FA37" s="63">
        <v>0.0</v>
      </c>
      <c r="FB37" s="63">
        <v>340.0</v>
      </c>
      <c r="FC37" s="63">
        <v>239.0</v>
      </c>
      <c r="FD37" s="63">
        <v>139.4</v>
      </c>
      <c r="FE37" s="63">
        <v>-3.5</v>
      </c>
      <c r="FF37" s="63">
        <v>339.0</v>
      </c>
      <c r="FG37" s="63">
        <v>0.0</v>
      </c>
      <c r="FH37" s="63">
        <v>0.0</v>
      </c>
      <c r="FI37" s="63">
        <v>0.0</v>
      </c>
      <c r="FJ37" s="63">
        <v>344.0</v>
      </c>
      <c r="FK37" s="63">
        <v>218.0</v>
      </c>
      <c r="FL37" s="63">
        <v>127.2</v>
      </c>
      <c r="FM37" s="64"/>
      <c r="FN37" s="63">
        <v>344.0</v>
      </c>
      <c r="FO37" s="63">
        <v>215.0</v>
      </c>
      <c r="FP37" s="63">
        <v>127.8</v>
      </c>
      <c r="FQ37" s="63">
        <v>1.9</v>
      </c>
      <c r="FR37" s="63">
        <v>138.0</v>
      </c>
      <c r="FS37" s="63">
        <v>119.0</v>
      </c>
      <c r="FT37" s="63">
        <v>19.7</v>
      </c>
      <c r="FU37" s="64"/>
      <c r="FV37" s="63">
        <v>138.0</v>
      </c>
      <c r="FW37" s="64"/>
      <c r="FX37" s="64"/>
      <c r="FY37" s="64"/>
      <c r="FZ37" s="107"/>
      <c r="GA37" s="65">
        <v>344.0</v>
      </c>
      <c r="GB37" s="66">
        <v>335.58</v>
      </c>
      <c r="GC37" s="66">
        <v>211.57</v>
      </c>
      <c r="GD37" s="66">
        <v>9.72</v>
      </c>
      <c r="GE37" s="66">
        <v>344.0</v>
      </c>
      <c r="GF37" s="66">
        <v>355.65</v>
      </c>
      <c r="GG37" s="66">
        <v>209.39</v>
      </c>
      <c r="GH37" s="66">
        <v>13.15</v>
      </c>
      <c r="GI37" s="66">
        <v>344.0</v>
      </c>
      <c r="GJ37" s="66">
        <v>218.05</v>
      </c>
      <c r="GK37" s="66">
        <v>-127.39</v>
      </c>
      <c r="GL37" s="66">
        <v>-8.88</v>
      </c>
      <c r="GM37" s="66">
        <v>344.0</v>
      </c>
      <c r="GN37" s="66">
        <v>200.47</v>
      </c>
      <c r="GO37" s="66">
        <v>-127.9</v>
      </c>
      <c r="GP37" s="66">
        <v>-15.91</v>
      </c>
      <c r="GQ37" s="66">
        <v>344.0</v>
      </c>
      <c r="GR37" s="66">
        <v>131.01</v>
      </c>
      <c r="GS37" s="66">
        <v>-83.25</v>
      </c>
      <c r="GT37" s="66">
        <v>0.0</v>
      </c>
      <c r="GU37" s="66">
        <v>344.0</v>
      </c>
      <c r="GV37" s="66">
        <v>144.05</v>
      </c>
      <c r="GW37" s="66">
        <v>-83.34</v>
      </c>
      <c r="GX37" s="66">
        <v>0.0</v>
      </c>
      <c r="GY37" s="107"/>
      <c r="GZ37" s="97" t="s">
        <v>91</v>
      </c>
      <c r="HA37" s="99" t="s">
        <v>108</v>
      </c>
      <c r="HB37" s="98">
        <v>171.0</v>
      </c>
      <c r="HC37" s="98">
        <v>8.55</v>
      </c>
      <c r="HD37" s="98">
        <v>3.42</v>
      </c>
      <c r="HE37" s="99">
        <v>8.0</v>
      </c>
      <c r="HF37" s="99">
        <v>49.0</v>
      </c>
      <c r="HG37" s="99">
        <v>45.0</v>
      </c>
      <c r="HH37" s="99" t="s">
        <v>107</v>
      </c>
      <c r="HI37" s="97" t="s">
        <v>92</v>
      </c>
      <c r="HJ37" s="98">
        <v>237.0</v>
      </c>
      <c r="HK37" s="98">
        <v>11.85</v>
      </c>
      <c r="HL37" s="98">
        <v>4.74</v>
      </c>
      <c r="HM37" s="99">
        <v>5.0</v>
      </c>
      <c r="HN37" s="99">
        <v>58.0</v>
      </c>
      <c r="HO37" s="99">
        <v>56.0</v>
      </c>
      <c r="HP37" s="99" t="s">
        <v>107</v>
      </c>
      <c r="HQ37" s="97" t="s">
        <v>92</v>
      </c>
      <c r="HR37" s="98">
        <v>151.0</v>
      </c>
      <c r="HS37" s="98">
        <v>7.55</v>
      </c>
      <c r="HT37" s="98">
        <v>3.775</v>
      </c>
      <c r="HU37" s="99">
        <v>7.0</v>
      </c>
      <c r="HV37" s="99">
        <v>55.0</v>
      </c>
      <c r="HW37" s="99">
        <v>55.0</v>
      </c>
      <c r="HX37" s="107"/>
      <c r="HY37" s="72">
        <v>136.0</v>
      </c>
      <c r="HZ37" s="72">
        <v>33.0</v>
      </c>
      <c r="IA37" s="72">
        <v>148.0</v>
      </c>
      <c r="IB37" s="72">
        <v>7.4</v>
      </c>
      <c r="IC37" s="73"/>
      <c r="ID37" s="72">
        <v>2.0</v>
      </c>
      <c r="IE37" s="72">
        <v>68.0</v>
      </c>
      <c r="IF37" s="72">
        <v>48.0</v>
      </c>
      <c r="IG37" s="107"/>
      <c r="IH37" s="74">
        <v>139.0</v>
      </c>
      <c r="II37" s="74">
        <v>33.4</v>
      </c>
      <c r="IJ37" s="74">
        <v>261.0</v>
      </c>
      <c r="IK37" s="74">
        <v>13.9</v>
      </c>
      <c r="IL37" s="74">
        <v>15.1</v>
      </c>
      <c r="IM37" s="74">
        <v>6.0</v>
      </c>
      <c r="IN37" s="74">
        <v>43.0</v>
      </c>
      <c r="IO37" s="74">
        <v>41.0</v>
      </c>
      <c r="IP37" s="74">
        <v>139.0</v>
      </c>
      <c r="IQ37" s="74">
        <v>34.2</v>
      </c>
      <c r="IR37" s="74">
        <v>5.0</v>
      </c>
      <c r="IS37" s="74">
        <v>0.1</v>
      </c>
      <c r="IT37" s="74">
        <v>0.3</v>
      </c>
      <c r="IU37" s="74">
        <v>12.0</v>
      </c>
      <c r="IV37" s="74">
        <v>49.0</v>
      </c>
      <c r="IW37" s="74">
        <v>46.0</v>
      </c>
      <c r="IX37" s="107"/>
      <c r="IY37" s="76">
        <v>140.65</v>
      </c>
      <c r="IZ37" s="76">
        <v>35.25</v>
      </c>
      <c r="JA37" s="76">
        <v>370.8</v>
      </c>
      <c r="JB37" s="76">
        <v>18.54</v>
      </c>
      <c r="JC37" s="76">
        <v>6.18</v>
      </c>
      <c r="JD37" s="76">
        <v>3.0</v>
      </c>
      <c r="JE37" s="76">
        <v>63.54</v>
      </c>
      <c r="JF37" s="76">
        <v>50.47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138.0</v>
      </c>
      <c r="JQ37" s="78">
        <v>32.5</v>
      </c>
      <c r="JR37" s="78">
        <v>0.0</v>
      </c>
      <c r="JS37" s="78">
        <v>0.0</v>
      </c>
      <c r="JT37" s="78">
        <v>0.0</v>
      </c>
      <c r="JU37" s="78">
        <v>2.0</v>
      </c>
      <c r="JV37" s="78">
        <v>41.0</v>
      </c>
      <c r="JW37" s="78">
        <v>41.0</v>
      </c>
      <c r="JX37" s="78">
        <v>138.0</v>
      </c>
      <c r="JY37" s="78">
        <v>34.1</v>
      </c>
      <c r="JZ37" s="78">
        <v>106.0</v>
      </c>
      <c r="KA37" s="78">
        <v>5.5</v>
      </c>
      <c r="KB37" s="78">
        <v>1.9</v>
      </c>
      <c r="KC37" s="78">
        <v>2.0</v>
      </c>
      <c r="KD37" s="78">
        <v>48.0</v>
      </c>
      <c r="KE37" s="78">
        <v>48.0</v>
      </c>
      <c r="KF37" s="107"/>
      <c r="KG37" s="79">
        <v>137.0</v>
      </c>
      <c r="KH37" s="79">
        <v>33.0</v>
      </c>
      <c r="KI37" s="79">
        <v>121.0</v>
      </c>
      <c r="KJ37" s="79">
        <v>6.7</v>
      </c>
      <c r="KK37" s="80"/>
      <c r="KL37" s="79">
        <v>1.0</v>
      </c>
      <c r="KM37" s="79">
        <v>50.0</v>
      </c>
      <c r="KN37" s="79">
        <v>50.0</v>
      </c>
      <c r="KO37" s="79">
        <v>137.0</v>
      </c>
      <c r="KP37" s="79">
        <v>33.0</v>
      </c>
      <c r="KQ37" s="79" t="s">
        <v>98</v>
      </c>
      <c r="KR37" s="79" t="s">
        <v>98</v>
      </c>
      <c r="KS37" s="80"/>
      <c r="KT37" s="79">
        <v>1.0</v>
      </c>
      <c r="KU37" s="79">
        <v>50.0</v>
      </c>
      <c r="KV37" s="79">
        <v>46.0</v>
      </c>
      <c r="KW37" s="107"/>
      <c r="KX37" s="81">
        <v>130.0</v>
      </c>
      <c r="KY37" s="81">
        <v>32.0</v>
      </c>
      <c r="KZ37" s="81">
        <v>179.0</v>
      </c>
      <c r="LA37" s="81">
        <v>8.8</v>
      </c>
      <c r="LB37" s="81">
        <v>2.0</v>
      </c>
      <c r="LC37" s="81">
        <v>3.0</v>
      </c>
      <c r="LD37" s="81">
        <v>53.0</v>
      </c>
      <c r="LE37" s="81">
        <v>53.0</v>
      </c>
      <c r="LF37" s="81">
        <v>130.0</v>
      </c>
      <c r="LG37" s="81">
        <v>32.0</v>
      </c>
      <c r="LH37" s="81">
        <v>396.0</v>
      </c>
      <c r="LI37" s="81">
        <v>19.4</v>
      </c>
      <c r="LJ37" s="81">
        <v>5.0</v>
      </c>
      <c r="LK37" s="81">
        <v>5.0</v>
      </c>
      <c r="LL37" s="81">
        <v>48.0</v>
      </c>
      <c r="LM37" s="81">
        <v>48.0</v>
      </c>
      <c r="LN37" s="107"/>
      <c r="LO37" s="82">
        <v>344.0</v>
      </c>
      <c r="LP37" s="82">
        <v>213.0</v>
      </c>
      <c r="LQ37" s="82">
        <v>125.0</v>
      </c>
      <c r="LR37" s="82">
        <v>73.0</v>
      </c>
      <c r="LS37" s="82">
        <v>333.0</v>
      </c>
      <c r="LT37" s="82">
        <v>59.0</v>
      </c>
      <c r="LU37" s="82">
        <v>9.0</v>
      </c>
      <c r="LV37" s="82">
        <v>141.0</v>
      </c>
      <c r="LW37" s="82">
        <v>104.0</v>
      </c>
      <c r="LX37" s="82">
        <v>54.0</v>
      </c>
      <c r="LY37" s="82">
        <v>52.0</v>
      </c>
      <c r="LZ37" s="82">
        <v>10.0</v>
      </c>
      <c r="MA37" s="82">
        <v>66.0</v>
      </c>
      <c r="MB37" s="82">
        <v>17.0</v>
      </c>
      <c r="MC37" s="82">
        <v>140.0</v>
      </c>
      <c r="MD37" s="82">
        <v>109.0</v>
      </c>
      <c r="ME37" s="82">
        <v>56.0</v>
      </c>
      <c r="MF37" s="82">
        <v>52.0</v>
      </c>
      <c r="MG37" s="83">
        <v>8.0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2">
        <v>50.0</v>
      </c>
      <c r="MM37" s="82">
        <v>52.0</v>
      </c>
      <c r="MN37" s="82">
        <v>5.0</v>
      </c>
      <c r="MO37" s="86"/>
      <c r="MP37" s="87"/>
      <c r="MQ37" s="87"/>
      <c r="MR37" s="87"/>
      <c r="MS37" s="87"/>
      <c r="MT37" s="82">
        <v>1.0</v>
      </c>
      <c r="MU37" s="82">
        <v>3.0</v>
      </c>
      <c r="MV37" s="82">
        <v>22.0</v>
      </c>
      <c r="MW37" s="82">
        <v>36.0</v>
      </c>
      <c r="MX37" s="82">
        <v>41.0</v>
      </c>
      <c r="MY37" s="82" t="s">
        <v>96</v>
      </c>
      <c r="MZ37" s="82">
        <v>5.0</v>
      </c>
      <c r="NA37" s="87"/>
      <c r="NB37" s="82">
        <v>17.0</v>
      </c>
      <c r="NC37" s="82">
        <v>6.2</v>
      </c>
      <c r="ND37" s="82">
        <v>307.0</v>
      </c>
      <c r="NE37" s="82">
        <v>36.0</v>
      </c>
      <c r="NF37" s="82">
        <v>45.0</v>
      </c>
      <c r="NG37" s="82">
        <v>50.0</v>
      </c>
      <c r="NH37" s="82">
        <v>6.0</v>
      </c>
      <c r="NI37" s="87"/>
      <c r="NJ37" s="88" t="s">
        <v>95</v>
      </c>
      <c r="NK37" s="88" t="s">
        <v>95</v>
      </c>
      <c r="NL37" s="88" t="s">
        <v>95</v>
      </c>
      <c r="NM37" s="88" t="s">
        <v>95</v>
      </c>
      <c r="NN37" s="82">
        <v>45.0</v>
      </c>
      <c r="NO37" s="82">
        <v>50.0</v>
      </c>
      <c r="NP37" s="82">
        <v>4.0</v>
      </c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50">MIN(C14:C37)</f>
        <v>49.98</v>
      </c>
      <c r="D39" s="110">
        <f t="shared" si="50"/>
        <v>337</v>
      </c>
      <c r="E39" s="110">
        <f t="shared" si="50"/>
        <v>134</v>
      </c>
      <c r="F39" s="110">
        <f t="shared" si="50"/>
        <v>24</v>
      </c>
      <c r="G39" s="110">
        <f t="shared" si="50"/>
        <v>5.1</v>
      </c>
      <c r="H39" s="110">
        <f t="shared" si="50"/>
        <v>0</v>
      </c>
      <c r="I39" s="110">
        <f t="shared" si="50"/>
        <v>6</v>
      </c>
      <c r="J39" s="110">
        <f t="shared" si="50"/>
        <v>48</v>
      </c>
      <c r="K39" s="110">
        <f t="shared" si="50"/>
        <v>47</v>
      </c>
      <c r="L39" s="110">
        <f t="shared" si="50"/>
        <v>138</v>
      </c>
      <c r="M39" s="110">
        <f t="shared" si="50"/>
        <v>92</v>
      </c>
      <c r="N39" s="110">
        <f t="shared" si="50"/>
        <v>20.3</v>
      </c>
      <c r="O39" s="110">
        <f t="shared" si="50"/>
        <v>0</v>
      </c>
      <c r="P39" s="110">
        <f t="shared" si="50"/>
        <v>6</v>
      </c>
      <c r="Q39" s="110">
        <f t="shared" si="50"/>
        <v>56</v>
      </c>
      <c r="R39" s="110">
        <f t="shared" si="50"/>
        <v>46</v>
      </c>
      <c r="S39" s="110">
        <f t="shared" si="50"/>
        <v>342.3</v>
      </c>
      <c r="T39" s="110">
        <f t="shared" si="50"/>
        <v>164.1</v>
      </c>
      <c r="U39" s="110"/>
      <c r="V39" s="110">
        <f t="shared" ref="V39:X39" si="51">MIN(V14:V37)</f>
        <v>0</v>
      </c>
      <c r="W39" s="110">
        <f t="shared" si="51"/>
        <v>376.2</v>
      </c>
      <c r="X39" s="110">
        <f t="shared" si="51"/>
        <v>104.5</v>
      </c>
      <c r="Y39" s="110"/>
      <c r="Z39" s="110">
        <f t="shared" ref="Z39:AB39" si="52">MIN(Z14:Z37)</f>
        <v>0</v>
      </c>
      <c r="AA39" s="110">
        <f t="shared" si="52"/>
        <v>343.2</v>
      </c>
      <c r="AB39" s="110">
        <f t="shared" si="52"/>
        <v>312.2</v>
      </c>
      <c r="AC39" s="110"/>
      <c r="AD39" s="110">
        <f t="shared" ref="AD39:AF39" si="53">MIN(AD14:AD37)</f>
        <v>0</v>
      </c>
      <c r="AE39" s="110">
        <f t="shared" si="53"/>
        <v>342.2</v>
      </c>
      <c r="AF39" s="110">
        <f t="shared" si="53"/>
        <v>344.9</v>
      </c>
      <c r="AG39" s="110"/>
      <c r="AH39" s="110">
        <f t="shared" ref="AH39:AJ39" si="54">MIN(AH14:AH37)</f>
        <v>0</v>
      </c>
      <c r="AI39" s="110">
        <f t="shared" si="54"/>
        <v>348.6</v>
      </c>
      <c r="AJ39" s="110">
        <f t="shared" si="54"/>
        <v>262.6</v>
      </c>
      <c r="AK39" s="110"/>
      <c r="AL39" s="110">
        <f t="shared" ref="AL39:AN39" si="55">MIN(AL14:AL37)</f>
        <v>0</v>
      </c>
      <c r="AM39" s="110">
        <f t="shared" si="55"/>
        <v>340.8</v>
      </c>
      <c r="AN39" s="110">
        <f t="shared" si="55"/>
        <v>280</v>
      </c>
      <c r="AO39" s="110"/>
      <c r="AP39" s="110">
        <f t="shared" ref="AP39:AR39" si="56">MIN(AP14:AP37)</f>
        <v>0</v>
      </c>
      <c r="AQ39" s="110">
        <f t="shared" si="56"/>
        <v>134</v>
      </c>
      <c r="AR39" s="110">
        <f t="shared" si="56"/>
        <v>24</v>
      </c>
      <c r="AS39" s="110"/>
      <c r="AT39" s="110">
        <f t="shared" ref="AT39:AV39" si="57">MIN(AT14:AT37)</f>
        <v>0</v>
      </c>
      <c r="AU39" s="110">
        <f t="shared" si="57"/>
        <v>138</v>
      </c>
      <c r="AV39" s="110">
        <f t="shared" si="57"/>
        <v>92</v>
      </c>
      <c r="AW39" s="110"/>
      <c r="AX39" s="110">
        <f t="shared" ref="AX39:AY39" si="58">MIN(AX14:AX37)</f>
        <v>0</v>
      </c>
      <c r="AY39" s="110">
        <f t="shared" si="58"/>
        <v>134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59">MIN(BJ14:BJ37)</f>
        <v>83</v>
      </c>
      <c r="BK39" s="110">
        <f t="shared" si="59"/>
        <v>53</v>
      </c>
      <c r="BL39" s="112">
        <f t="shared" si="59"/>
        <v>0</v>
      </c>
      <c r="BM39" s="110">
        <f t="shared" si="59"/>
        <v>344</v>
      </c>
      <c r="BN39" s="110">
        <f t="shared" si="59"/>
        <v>146</v>
      </c>
      <c r="BO39" s="110">
        <f t="shared" si="59"/>
        <v>149</v>
      </c>
      <c r="BP39" s="110">
        <f t="shared" si="59"/>
        <v>7.5</v>
      </c>
      <c r="BQ39" s="110">
        <f t="shared" si="59"/>
        <v>0</v>
      </c>
      <c r="BR39" s="110">
        <f t="shared" si="59"/>
        <v>6</v>
      </c>
      <c r="BS39" s="110">
        <f t="shared" si="59"/>
        <v>56</v>
      </c>
      <c r="BT39" s="110">
        <f t="shared" si="59"/>
        <v>43</v>
      </c>
      <c r="BU39" s="110">
        <f t="shared" si="59"/>
        <v>344</v>
      </c>
      <c r="BV39" s="110">
        <f t="shared" si="59"/>
        <v>280</v>
      </c>
      <c r="BW39" s="110"/>
      <c r="BX39" s="110">
        <f t="shared" ref="BX39:BZ39" si="60">MIN(BX14:BX37)</f>
        <v>18</v>
      </c>
      <c r="BY39" s="110">
        <f t="shared" si="60"/>
        <v>337</v>
      </c>
      <c r="BZ39" s="110">
        <f t="shared" si="60"/>
        <v>301</v>
      </c>
      <c r="CA39" s="110"/>
      <c r="CB39" s="110">
        <f t="shared" ref="CB39:CD39" si="61">MIN(CB14:CB37)</f>
        <v>16</v>
      </c>
      <c r="CC39" s="110">
        <f t="shared" si="61"/>
        <v>343</v>
      </c>
      <c r="CD39" s="110">
        <f t="shared" si="61"/>
        <v>248</v>
      </c>
      <c r="CE39" s="110"/>
      <c r="CF39" s="110">
        <f t="shared" ref="CF39:CH39" si="62">MIN(CF14:CF37)</f>
        <v>2</v>
      </c>
      <c r="CG39" s="110">
        <f t="shared" si="62"/>
        <v>337</v>
      </c>
      <c r="CH39" s="110">
        <f t="shared" si="62"/>
        <v>253</v>
      </c>
      <c r="CI39" s="110"/>
      <c r="CJ39" s="110">
        <f t="shared" ref="CJ39:CL39" si="63">MIN(CJ14:CJ37)</f>
        <v>2</v>
      </c>
      <c r="CK39" s="110">
        <f t="shared" si="63"/>
        <v>350</v>
      </c>
      <c r="CL39" s="110">
        <f t="shared" si="63"/>
        <v>117</v>
      </c>
      <c r="CM39" s="110"/>
      <c r="CN39" s="110">
        <f t="shared" ref="CN39:CP39" si="64">MIN(CN14:CN37)</f>
        <v>2</v>
      </c>
      <c r="CO39" s="110">
        <f t="shared" si="64"/>
        <v>334</v>
      </c>
      <c r="CP39" s="110">
        <f t="shared" si="64"/>
        <v>241</v>
      </c>
      <c r="CQ39" s="110"/>
      <c r="CR39" s="110">
        <f t="shared" ref="CR39:CT39" si="65">MIN(CR14:CR37)</f>
        <v>2</v>
      </c>
      <c r="CS39" s="110">
        <f t="shared" si="65"/>
        <v>337</v>
      </c>
      <c r="CT39" s="110">
        <f t="shared" si="65"/>
        <v>247</v>
      </c>
      <c r="CU39" s="110"/>
      <c r="CV39" s="110">
        <f t="shared" ref="CV39:CX39" si="66">MIN(CV14:CV37)</f>
        <v>72</v>
      </c>
      <c r="CW39" s="110">
        <f t="shared" si="66"/>
        <v>339</v>
      </c>
      <c r="CX39" s="110">
        <f t="shared" si="66"/>
        <v>123</v>
      </c>
      <c r="CY39" s="110"/>
      <c r="CZ39" s="110">
        <f t="shared" ref="CZ39:DB39" si="67">MIN(CZ14:CZ37)</f>
        <v>40</v>
      </c>
      <c r="DA39" s="110">
        <f t="shared" si="67"/>
        <v>326</v>
      </c>
      <c r="DB39" s="110">
        <f t="shared" si="67"/>
        <v>130</v>
      </c>
      <c r="DC39" s="110"/>
      <c r="DD39" s="110">
        <f t="shared" ref="DD39:DE39" si="68">MIN(DD14:DD37)</f>
        <v>50</v>
      </c>
      <c r="DE39" s="110">
        <f t="shared" si="68"/>
        <v>146</v>
      </c>
      <c r="DF39" s="110"/>
      <c r="DG39" s="110">
        <f t="shared" ref="DG39:DH39" si="69">MIN(DG14:DG37)</f>
        <v>149</v>
      </c>
      <c r="DH39" s="110">
        <f t="shared" si="69"/>
        <v>7.5</v>
      </c>
      <c r="DI39" s="110"/>
      <c r="DJ39" s="110">
        <f t="shared" ref="DJ39:DW39" si="70">MIN(DJ14:DJ37)</f>
        <v>7</v>
      </c>
      <c r="DK39" s="110">
        <f t="shared" si="70"/>
        <v>52</v>
      </c>
      <c r="DL39" s="110">
        <f t="shared" si="70"/>
        <v>51</v>
      </c>
      <c r="DM39" s="112">
        <f t="shared" si="70"/>
        <v>0</v>
      </c>
      <c r="DN39" s="110">
        <f t="shared" si="70"/>
        <v>342</v>
      </c>
      <c r="DO39" s="110">
        <f t="shared" si="70"/>
        <v>141</v>
      </c>
      <c r="DP39" s="110">
        <f t="shared" si="70"/>
        <v>20.04</v>
      </c>
      <c r="DQ39" s="110">
        <f t="shared" si="70"/>
        <v>11.77</v>
      </c>
      <c r="DR39" s="110">
        <f t="shared" si="70"/>
        <v>0.75</v>
      </c>
      <c r="DS39" s="110">
        <f t="shared" si="70"/>
        <v>8</v>
      </c>
      <c r="DT39" s="110">
        <f t="shared" si="70"/>
        <v>36</v>
      </c>
      <c r="DU39" s="110">
        <f t="shared" si="70"/>
        <v>41.2</v>
      </c>
      <c r="DV39" s="110">
        <f t="shared" si="70"/>
        <v>0</v>
      </c>
      <c r="DW39" s="110">
        <f t="shared" si="70"/>
        <v>0</v>
      </c>
      <c r="DX39" s="110"/>
      <c r="DY39" s="110">
        <f t="shared" ref="DY39:EA39" si="71">MIN(DY14:DY37)</f>
        <v>0</v>
      </c>
      <c r="DZ39" s="110">
        <f t="shared" si="71"/>
        <v>0</v>
      </c>
      <c r="EA39" s="110">
        <f t="shared" si="71"/>
        <v>0</v>
      </c>
      <c r="EB39" s="110"/>
      <c r="EC39" s="110">
        <f t="shared" ref="EC39:EU39" si="72">MIN(EC14:EC37)</f>
        <v>0</v>
      </c>
      <c r="ED39" s="112">
        <f t="shared" si="72"/>
        <v>0</v>
      </c>
      <c r="EE39" s="110">
        <f t="shared" si="72"/>
        <v>340</v>
      </c>
      <c r="EF39" s="110">
        <f t="shared" si="72"/>
        <v>137</v>
      </c>
      <c r="EG39" s="110">
        <f t="shared" si="72"/>
        <v>67</v>
      </c>
      <c r="EH39" s="110">
        <f t="shared" si="72"/>
        <v>2.8</v>
      </c>
      <c r="EI39" s="110">
        <f t="shared" si="72"/>
        <v>0</v>
      </c>
      <c r="EJ39" s="110">
        <f t="shared" si="72"/>
        <v>9</v>
      </c>
      <c r="EK39" s="110">
        <f t="shared" si="72"/>
        <v>45</v>
      </c>
      <c r="EL39" s="110">
        <f t="shared" si="72"/>
        <v>47</v>
      </c>
      <c r="EM39" s="110">
        <f t="shared" si="72"/>
        <v>137</v>
      </c>
      <c r="EN39" s="110">
        <f t="shared" si="72"/>
        <v>69</v>
      </c>
      <c r="EO39" s="110">
        <f t="shared" si="72"/>
        <v>3.6</v>
      </c>
      <c r="EP39" s="110">
        <f t="shared" si="72"/>
        <v>0</v>
      </c>
      <c r="EQ39" s="110">
        <f t="shared" si="72"/>
        <v>9</v>
      </c>
      <c r="ER39" s="110">
        <f t="shared" si="72"/>
        <v>42</v>
      </c>
      <c r="ES39" s="110">
        <f t="shared" si="72"/>
        <v>42</v>
      </c>
      <c r="ET39" s="110">
        <f t="shared" si="72"/>
        <v>339</v>
      </c>
      <c r="EU39" s="110">
        <f t="shared" si="72"/>
        <v>211</v>
      </c>
      <c r="EV39" s="110"/>
      <c r="EW39" s="110">
        <f>MIN(EW14:EW37)</f>
        <v>-18</v>
      </c>
      <c r="EX39" s="110">
        <f>MIN(EX14:EX36)</f>
        <v>339</v>
      </c>
      <c r="EY39" s="110">
        <f>MIN(EY14:EY37)</f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73">MIN(FI14:FI37)</f>
        <v>0</v>
      </c>
      <c r="FJ39" s="110">
        <f t="shared" si="73"/>
        <v>339</v>
      </c>
      <c r="FK39" s="110">
        <f t="shared" si="73"/>
        <v>0</v>
      </c>
      <c r="FL39" s="110"/>
      <c r="FM39" s="110">
        <f t="shared" ref="FM39:FN39" si="74">MIN(FM14:FM37)</f>
        <v>0</v>
      </c>
      <c r="FN39" s="110">
        <f t="shared" si="74"/>
        <v>340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75">MIN(FY14:FY37)</f>
        <v>0</v>
      </c>
      <c r="FZ39" s="112">
        <f t="shared" si="75"/>
        <v>0</v>
      </c>
      <c r="GA39" s="110">
        <f t="shared" si="75"/>
        <v>341</v>
      </c>
      <c r="GB39" s="110">
        <f t="shared" si="75"/>
        <v>258.35</v>
      </c>
      <c r="GC39" s="110"/>
      <c r="GD39" s="110">
        <f t="shared" ref="GD39:GF39" si="76">MIN(GD14:GD37)</f>
        <v>6.95</v>
      </c>
      <c r="GE39" s="110">
        <f t="shared" si="76"/>
        <v>341</v>
      </c>
      <c r="GF39" s="110">
        <f t="shared" si="76"/>
        <v>286.63</v>
      </c>
      <c r="GG39" s="110"/>
      <c r="GH39" s="110">
        <f t="shared" ref="GH39:GJ39" si="77">MIN(GH14:GH37)</f>
        <v>11.06</v>
      </c>
      <c r="GI39" s="110">
        <f t="shared" si="77"/>
        <v>341</v>
      </c>
      <c r="GJ39" s="110">
        <f t="shared" si="77"/>
        <v>95.25</v>
      </c>
      <c r="GK39" s="110"/>
      <c r="GL39" s="110">
        <f t="shared" ref="GL39:GN39" si="78">MIN(GL14:GL37)</f>
        <v>-23.28</v>
      </c>
      <c r="GM39" s="110">
        <f t="shared" si="78"/>
        <v>341</v>
      </c>
      <c r="GN39" s="110">
        <f t="shared" si="78"/>
        <v>88.22</v>
      </c>
      <c r="GO39" s="110"/>
      <c r="GP39" s="110">
        <f t="shared" ref="GP39:GR39" si="79">MIN(GP14:GP37)</f>
        <v>-30.49</v>
      </c>
      <c r="GQ39" s="110">
        <f t="shared" si="79"/>
        <v>341</v>
      </c>
      <c r="GR39" s="110">
        <f t="shared" si="79"/>
        <v>81.33</v>
      </c>
      <c r="GS39" s="110"/>
      <c r="GT39" s="110">
        <f t="shared" ref="GT39:GV39" si="80">MIN(GT14:GT37)</f>
        <v>-9.55</v>
      </c>
      <c r="GU39" s="110">
        <f t="shared" si="80"/>
        <v>340</v>
      </c>
      <c r="GV39" s="110">
        <f t="shared" si="80"/>
        <v>86.9</v>
      </c>
      <c r="GW39" s="110"/>
      <c r="GX39" s="110">
        <f t="shared" ref="GX39:HC39" si="81">MIN(GX14:GX37)</f>
        <v>-9.88</v>
      </c>
      <c r="GY39" s="112">
        <f t="shared" si="81"/>
        <v>0</v>
      </c>
      <c r="GZ39" s="110">
        <f t="shared" si="81"/>
        <v>0</v>
      </c>
      <c r="HA39" s="110">
        <f t="shared" si="81"/>
        <v>0</v>
      </c>
      <c r="HB39" s="110">
        <f t="shared" si="81"/>
        <v>119</v>
      </c>
      <c r="HC39" s="110">
        <f t="shared" si="81"/>
        <v>5.95</v>
      </c>
      <c r="HD39" s="110"/>
      <c r="HE39" s="110">
        <f t="shared" ref="HE39:HK39" si="82">MIN(HE14:HE37)</f>
        <v>8</v>
      </c>
      <c r="HF39" s="110">
        <f t="shared" si="82"/>
        <v>49</v>
      </c>
      <c r="HG39" s="110">
        <f t="shared" si="82"/>
        <v>45</v>
      </c>
      <c r="HH39" s="110">
        <f t="shared" si="82"/>
        <v>0</v>
      </c>
      <c r="HI39" s="110">
        <f t="shared" si="82"/>
        <v>0</v>
      </c>
      <c r="HJ39" s="110">
        <f t="shared" si="82"/>
        <v>42</v>
      </c>
      <c r="HK39" s="110">
        <f t="shared" si="82"/>
        <v>2.1</v>
      </c>
      <c r="HL39" s="110"/>
      <c r="HM39" s="110">
        <f t="shared" ref="HM39:HS39" si="83">MIN(HM14:HM37)</f>
        <v>5</v>
      </c>
      <c r="HN39" s="110">
        <f t="shared" si="83"/>
        <v>50</v>
      </c>
      <c r="HO39" s="110">
        <f t="shared" si="83"/>
        <v>50</v>
      </c>
      <c r="HP39" s="110">
        <f t="shared" si="83"/>
        <v>0</v>
      </c>
      <c r="HQ39" s="110">
        <f t="shared" si="83"/>
        <v>0</v>
      </c>
      <c r="HR39" s="110">
        <f t="shared" si="83"/>
        <v>64</v>
      </c>
      <c r="HS39" s="110">
        <f t="shared" si="83"/>
        <v>3.2</v>
      </c>
      <c r="HT39" s="110"/>
      <c r="HU39" s="110">
        <f t="shared" ref="HU39:IB39" si="84">MIN(HU14:HU37)</f>
        <v>7</v>
      </c>
      <c r="HV39" s="110">
        <f t="shared" si="84"/>
        <v>40</v>
      </c>
      <c r="HW39" s="110">
        <f t="shared" si="84"/>
        <v>40</v>
      </c>
      <c r="HX39" s="112">
        <f t="shared" si="84"/>
        <v>0</v>
      </c>
      <c r="HY39" s="110">
        <f t="shared" si="84"/>
        <v>135</v>
      </c>
      <c r="HZ39" s="110">
        <f t="shared" si="84"/>
        <v>33</v>
      </c>
      <c r="IA39" s="110">
        <f t="shared" si="84"/>
        <v>1.6</v>
      </c>
      <c r="IB39" s="110">
        <f t="shared" si="84"/>
        <v>3.4</v>
      </c>
      <c r="IC39" s="110"/>
      <c r="ID39" s="110">
        <f t="shared" ref="ID39:IK39" si="85">MIN(ID14:ID37)</f>
        <v>2</v>
      </c>
      <c r="IE39" s="110">
        <f t="shared" si="85"/>
        <v>64</v>
      </c>
      <c r="IF39" s="110">
        <f t="shared" si="85"/>
        <v>44</v>
      </c>
      <c r="IG39" s="112">
        <f t="shared" si="85"/>
        <v>0</v>
      </c>
      <c r="IH39" s="110">
        <f t="shared" si="85"/>
        <v>135</v>
      </c>
      <c r="II39" s="110">
        <f t="shared" si="85"/>
        <v>32.5</v>
      </c>
      <c r="IJ39" s="110">
        <f t="shared" si="85"/>
        <v>118</v>
      </c>
      <c r="IK39" s="110">
        <f t="shared" si="85"/>
        <v>6</v>
      </c>
      <c r="IL39" s="110"/>
      <c r="IM39" s="110">
        <f t="shared" ref="IM39:IS39" si="86">MIN(IM14:IM37)</f>
        <v>6</v>
      </c>
      <c r="IN39" s="110">
        <f t="shared" si="86"/>
        <v>43</v>
      </c>
      <c r="IO39" s="110">
        <f t="shared" si="86"/>
        <v>41</v>
      </c>
      <c r="IP39" s="110">
        <f t="shared" si="86"/>
        <v>135</v>
      </c>
      <c r="IQ39" s="110">
        <f t="shared" si="86"/>
        <v>32.9</v>
      </c>
      <c r="IR39" s="110">
        <f t="shared" si="86"/>
        <v>4</v>
      </c>
      <c r="IS39" s="110">
        <f t="shared" si="86"/>
        <v>0.1</v>
      </c>
      <c r="IT39" s="110"/>
      <c r="IU39" s="110">
        <f t="shared" ref="IU39:JJ39" si="87">MIN(IU14:IU37)</f>
        <v>12</v>
      </c>
      <c r="IV39" s="110">
        <f t="shared" si="87"/>
        <v>42</v>
      </c>
      <c r="IW39" s="110">
        <f t="shared" si="87"/>
        <v>40</v>
      </c>
      <c r="IX39" s="112">
        <f t="shared" si="87"/>
        <v>0</v>
      </c>
      <c r="IY39" s="110">
        <f t="shared" si="87"/>
        <v>140.35</v>
      </c>
      <c r="IZ39" s="110">
        <f t="shared" si="87"/>
        <v>35.05</v>
      </c>
      <c r="JA39" s="110">
        <f t="shared" si="87"/>
        <v>194.2</v>
      </c>
      <c r="JB39" s="110">
        <f t="shared" si="87"/>
        <v>9.71</v>
      </c>
      <c r="JC39" s="110">
        <f t="shared" si="87"/>
        <v>1.16</v>
      </c>
      <c r="JD39" s="110">
        <f t="shared" si="87"/>
        <v>3</v>
      </c>
      <c r="JE39" s="110">
        <f t="shared" si="87"/>
        <v>55.8</v>
      </c>
      <c r="JF39" s="110">
        <f t="shared" si="87"/>
        <v>41.56</v>
      </c>
      <c r="JG39" s="110">
        <f t="shared" si="87"/>
        <v>0</v>
      </c>
      <c r="JH39" s="110">
        <f t="shared" si="87"/>
        <v>0</v>
      </c>
      <c r="JI39" s="110">
        <f t="shared" si="87"/>
        <v>0</v>
      </c>
      <c r="JJ39" s="110">
        <f t="shared" si="87"/>
        <v>0</v>
      </c>
      <c r="JK39" s="110"/>
      <c r="JL39" s="110">
        <f t="shared" ref="JL39:JS39" si="88">MIN(JL14:JL37)</f>
        <v>0</v>
      </c>
      <c r="JM39" s="110">
        <f t="shared" si="88"/>
        <v>0</v>
      </c>
      <c r="JN39" s="110">
        <f t="shared" si="88"/>
        <v>0</v>
      </c>
      <c r="JO39" s="112">
        <f t="shared" si="88"/>
        <v>0</v>
      </c>
      <c r="JP39" s="110">
        <f t="shared" si="88"/>
        <v>137</v>
      </c>
      <c r="JQ39" s="110">
        <f t="shared" si="88"/>
        <v>32.2</v>
      </c>
      <c r="JR39" s="110">
        <f t="shared" si="88"/>
        <v>0</v>
      </c>
      <c r="JS39" s="110">
        <f t="shared" si="88"/>
        <v>0</v>
      </c>
      <c r="JT39" s="110"/>
      <c r="JU39" s="110">
        <f t="shared" ref="JU39:KA39" si="89">MIN(JU14:JU37)</f>
        <v>2</v>
      </c>
      <c r="JV39" s="110">
        <f t="shared" si="89"/>
        <v>35</v>
      </c>
      <c r="JW39" s="110">
        <f t="shared" si="89"/>
        <v>35</v>
      </c>
      <c r="JX39" s="110">
        <f t="shared" si="89"/>
        <v>137</v>
      </c>
      <c r="JY39" s="110">
        <f t="shared" si="89"/>
        <v>33.8</v>
      </c>
      <c r="JZ39" s="110">
        <f t="shared" si="89"/>
        <v>106</v>
      </c>
      <c r="KA39" s="110">
        <f t="shared" si="89"/>
        <v>5.5</v>
      </c>
      <c r="KB39" s="110"/>
      <c r="KC39" s="110">
        <f t="shared" ref="KC39:KJ39" si="90">MIN(KC14:KC37)</f>
        <v>2</v>
      </c>
      <c r="KD39" s="110">
        <f t="shared" si="90"/>
        <v>43</v>
      </c>
      <c r="KE39" s="110">
        <f t="shared" si="90"/>
        <v>42</v>
      </c>
      <c r="KF39" s="112">
        <f t="shared" si="90"/>
        <v>0</v>
      </c>
      <c r="KG39" s="110">
        <f t="shared" si="90"/>
        <v>135</v>
      </c>
      <c r="KH39" s="110">
        <f t="shared" si="90"/>
        <v>32</v>
      </c>
      <c r="KI39" s="110">
        <f t="shared" si="90"/>
        <v>9</v>
      </c>
      <c r="KJ39" s="110">
        <f t="shared" si="90"/>
        <v>0.4</v>
      </c>
      <c r="KK39" s="110"/>
      <c r="KL39" s="110">
        <f t="shared" ref="KL39:KR39" si="91">MIN(KL14:KL37)</f>
        <v>1</v>
      </c>
      <c r="KM39" s="110">
        <f t="shared" si="91"/>
        <v>40</v>
      </c>
      <c r="KN39" s="110">
        <f t="shared" si="91"/>
        <v>40</v>
      </c>
      <c r="KO39" s="110">
        <f t="shared" si="91"/>
        <v>134</v>
      </c>
      <c r="KP39" s="110">
        <f t="shared" si="91"/>
        <v>32</v>
      </c>
      <c r="KQ39" s="110">
        <f t="shared" si="91"/>
        <v>3</v>
      </c>
      <c r="KR39" s="110">
        <f t="shared" si="91"/>
        <v>0.1</v>
      </c>
      <c r="KS39" s="110"/>
      <c r="KT39" s="110">
        <f t="shared" ref="KT39:LA39" si="92">MIN(KT14:KT37)</f>
        <v>1</v>
      </c>
      <c r="KU39" s="110">
        <f t="shared" si="92"/>
        <v>40</v>
      </c>
      <c r="KV39" s="110">
        <f t="shared" si="92"/>
        <v>38</v>
      </c>
      <c r="KW39" s="112">
        <f t="shared" si="92"/>
        <v>0</v>
      </c>
      <c r="KX39" s="110">
        <f t="shared" si="92"/>
        <v>128</v>
      </c>
      <c r="KY39" s="110">
        <f t="shared" si="92"/>
        <v>31</v>
      </c>
      <c r="KZ39" s="110">
        <f t="shared" si="92"/>
        <v>142</v>
      </c>
      <c r="LA39" s="110">
        <f t="shared" si="92"/>
        <v>7</v>
      </c>
      <c r="LB39" s="110"/>
      <c r="LC39" s="110">
        <f t="shared" ref="LC39:LI39" si="93">MIN(LC14:LC37)</f>
        <v>3</v>
      </c>
      <c r="LD39" s="110">
        <f t="shared" si="93"/>
        <v>46</v>
      </c>
      <c r="LE39" s="110">
        <f t="shared" si="93"/>
        <v>46</v>
      </c>
      <c r="LF39" s="110">
        <f t="shared" si="93"/>
        <v>128</v>
      </c>
      <c r="LG39" s="110">
        <f t="shared" si="93"/>
        <v>32</v>
      </c>
      <c r="LH39" s="110">
        <f t="shared" si="93"/>
        <v>198</v>
      </c>
      <c r="LI39" s="110">
        <f t="shared" si="93"/>
        <v>9.7</v>
      </c>
      <c r="LJ39" s="110"/>
      <c r="LK39" s="110">
        <f t="shared" ref="LK39:LO39" si="94">MIN(LK14:LK37)</f>
        <v>5</v>
      </c>
      <c r="LL39" s="110">
        <f t="shared" si="94"/>
        <v>46</v>
      </c>
      <c r="LM39" s="110">
        <f t="shared" si="94"/>
        <v>46</v>
      </c>
      <c r="LN39" s="112">
        <f t="shared" si="94"/>
        <v>0</v>
      </c>
      <c r="LO39" s="110">
        <f t="shared" si="94"/>
        <v>331</v>
      </c>
      <c r="LP39" s="110"/>
      <c r="LQ39" s="110"/>
      <c r="LR39" s="110"/>
      <c r="LS39" s="110"/>
      <c r="LT39" s="110" t="str">
        <f t="shared" ref="LT39:MV39" si="95">MIN(#REF!)</f>
        <v>#REF!</v>
      </c>
      <c r="LU39" s="110" t="str">
        <f t="shared" si="95"/>
        <v>#REF!</v>
      </c>
      <c r="LV39" s="110" t="str">
        <f t="shared" si="95"/>
        <v>#REF!</v>
      </c>
      <c r="LW39" s="110" t="str">
        <f t="shared" si="95"/>
        <v>#REF!</v>
      </c>
      <c r="LX39" s="110" t="str">
        <f t="shared" si="95"/>
        <v>#REF!</v>
      </c>
      <c r="LY39" s="110" t="str">
        <f t="shared" si="95"/>
        <v>#REF!</v>
      </c>
      <c r="LZ39" s="110" t="str">
        <f t="shared" si="95"/>
        <v>#REF!</v>
      </c>
      <c r="MA39" s="110" t="str">
        <f t="shared" si="95"/>
        <v>#REF!</v>
      </c>
      <c r="MB39" s="110" t="str">
        <f t="shared" si="95"/>
        <v>#REF!</v>
      </c>
      <c r="MC39" s="110" t="str">
        <f t="shared" si="95"/>
        <v>#REF!</v>
      </c>
      <c r="MD39" s="110" t="str">
        <f t="shared" si="95"/>
        <v>#REF!</v>
      </c>
      <c r="ME39" s="110" t="str">
        <f t="shared" si="95"/>
        <v>#REF!</v>
      </c>
      <c r="MF39" s="110" t="str">
        <f t="shared" si="95"/>
        <v>#REF!</v>
      </c>
      <c r="MG39" s="110" t="str">
        <f t="shared" si="95"/>
        <v>#REF!</v>
      </c>
      <c r="MH39" s="110" t="str">
        <f t="shared" si="95"/>
        <v>#REF!</v>
      </c>
      <c r="MI39" s="110" t="str">
        <f t="shared" si="95"/>
        <v>#REF!</v>
      </c>
      <c r="MJ39" s="110" t="str">
        <f t="shared" si="95"/>
        <v>#REF!</v>
      </c>
      <c r="MK39" s="110" t="str">
        <f t="shared" si="95"/>
        <v>#REF!</v>
      </c>
      <c r="ML39" s="110" t="str">
        <f t="shared" si="95"/>
        <v>#REF!</v>
      </c>
      <c r="MM39" s="110" t="str">
        <f t="shared" si="95"/>
        <v>#REF!</v>
      </c>
      <c r="MN39" s="110" t="str">
        <f t="shared" si="95"/>
        <v>#REF!</v>
      </c>
      <c r="MO39" s="112" t="str">
        <f t="shared" si="95"/>
        <v>#REF!</v>
      </c>
      <c r="MP39" s="110" t="str">
        <f t="shared" si="95"/>
        <v>#REF!</v>
      </c>
      <c r="MQ39" s="110" t="str">
        <f t="shared" si="95"/>
        <v>#REF!</v>
      </c>
      <c r="MR39" s="110" t="str">
        <f t="shared" si="95"/>
        <v>#REF!</v>
      </c>
      <c r="MS39" s="110" t="str">
        <f t="shared" si="95"/>
        <v>#REF!</v>
      </c>
      <c r="MT39" s="110" t="str">
        <f t="shared" si="95"/>
        <v>#REF!</v>
      </c>
      <c r="MU39" s="110" t="str">
        <f t="shared" si="95"/>
        <v>#REF!</v>
      </c>
      <c r="MV39" s="110" t="str">
        <f t="shared" si="95"/>
        <v>#REF!</v>
      </c>
      <c r="MW39" s="110"/>
      <c r="MX39" s="110"/>
      <c r="MY39" s="110" t="str">
        <f t="shared" ref="MY39:ND39" si="96">MIN(#REF!)</f>
        <v>#REF!</v>
      </c>
      <c r="MZ39" s="110" t="str">
        <f t="shared" si="96"/>
        <v>#REF!</v>
      </c>
      <c r="NA39" s="110" t="str">
        <f t="shared" si="96"/>
        <v>#REF!</v>
      </c>
      <c r="NB39" s="110" t="str">
        <f t="shared" si="96"/>
        <v>#REF!</v>
      </c>
      <c r="NC39" s="110" t="str">
        <f t="shared" si="96"/>
        <v>#REF!</v>
      </c>
      <c r="ND39" s="110" t="str">
        <f t="shared" si="96"/>
        <v>#REF!</v>
      </c>
      <c r="NE39" s="110"/>
      <c r="NF39" s="110"/>
      <c r="NG39" s="110" t="str">
        <f t="shared" ref="NG39:NL39" si="97">MIN(#REF!)</f>
        <v>#REF!</v>
      </c>
      <c r="NH39" s="110" t="str">
        <f t="shared" si="97"/>
        <v>#REF!</v>
      </c>
      <c r="NI39" s="110" t="str">
        <f t="shared" si="97"/>
        <v>#REF!</v>
      </c>
      <c r="NJ39" s="110" t="str">
        <f t="shared" si="97"/>
        <v>#REF!</v>
      </c>
      <c r="NK39" s="110" t="str">
        <f t="shared" si="97"/>
        <v>#REF!</v>
      </c>
      <c r="NL39" s="110" t="str">
        <f t="shared" si="97"/>
        <v>#REF!</v>
      </c>
      <c r="NM39" s="110"/>
      <c r="NN39" s="110"/>
      <c r="NO39" s="110" t="str">
        <f t="shared" ref="NO39:NP39" si="98">MIN(#REF!)</f>
        <v>#REF!</v>
      </c>
      <c r="NP39" s="110" t="str">
        <f t="shared" si="98"/>
        <v>#REF!</v>
      </c>
    </row>
    <row r="40" ht="14.25" customHeight="1">
      <c r="B40" s="113" t="s">
        <v>101</v>
      </c>
      <c r="C40" s="114">
        <f t="shared" ref="C40:T40" si="99">MAX(C14:C37)</f>
        <v>50.34</v>
      </c>
      <c r="D40" s="114">
        <f t="shared" si="99"/>
        <v>342</v>
      </c>
      <c r="E40" s="114">
        <f t="shared" si="99"/>
        <v>137</v>
      </c>
      <c r="F40" s="114">
        <f t="shared" si="99"/>
        <v>154</v>
      </c>
      <c r="G40" s="114">
        <f t="shared" si="99"/>
        <v>33.1</v>
      </c>
      <c r="H40" s="114">
        <f t="shared" si="99"/>
        <v>0</v>
      </c>
      <c r="I40" s="114">
        <f t="shared" si="99"/>
        <v>6</v>
      </c>
      <c r="J40" s="114">
        <f t="shared" si="99"/>
        <v>52</v>
      </c>
      <c r="K40" s="114">
        <f t="shared" si="99"/>
        <v>51</v>
      </c>
      <c r="L40" s="114">
        <f t="shared" si="99"/>
        <v>141</v>
      </c>
      <c r="M40" s="114">
        <f t="shared" si="99"/>
        <v>166</v>
      </c>
      <c r="N40" s="114">
        <f t="shared" si="99"/>
        <v>39.8</v>
      </c>
      <c r="O40" s="114">
        <f t="shared" si="99"/>
        <v>0</v>
      </c>
      <c r="P40" s="114">
        <f t="shared" si="99"/>
        <v>6</v>
      </c>
      <c r="Q40" s="114">
        <f t="shared" si="99"/>
        <v>58</v>
      </c>
      <c r="R40" s="114">
        <f t="shared" si="99"/>
        <v>54</v>
      </c>
      <c r="S40" s="114">
        <f t="shared" si="99"/>
        <v>348</v>
      </c>
      <c r="T40" s="114">
        <f t="shared" si="99"/>
        <v>268.3</v>
      </c>
      <c r="U40" s="114"/>
      <c r="V40" s="114">
        <f t="shared" ref="V40:X40" si="100">MAX(V14:V37)</f>
        <v>0</v>
      </c>
      <c r="W40" s="114">
        <f t="shared" si="100"/>
        <v>382.3</v>
      </c>
      <c r="X40" s="114">
        <f t="shared" si="100"/>
        <v>240.1</v>
      </c>
      <c r="Y40" s="114"/>
      <c r="Z40" s="114">
        <f t="shared" ref="Z40:AB40" si="101">MAX(Z14:Z37)</f>
        <v>0</v>
      </c>
      <c r="AA40" s="114">
        <f t="shared" si="101"/>
        <v>347.4</v>
      </c>
      <c r="AB40" s="114">
        <f t="shared" si="101"/>
        <v>379.7</v>
      </c>
      <c r="AC40" s="114"/>
      <c r="AD40" s="114">
        <f t="shared" ref="AD40:AF40" si="102">MAX(AD14:AD37)</f>
        <v>0</v>
      </c>
      <c r="AE40" s="114">
        <f t="shared" si="102"/>
        <v>347.2</v>
      </c>
      <c r="AF40" s="114">
        <f t="shared" si="102"/>
        <v>661.2</v>
      </c>
      <c r="AG40" s="114"/>
      <c r="AH40" s="114">
        <f t="shared" ref="AH40:AJ40" si="103">MAX(AH14:AH37)</f>
        <v>0</v>
      </c>
      <c r="AI40" s="114">
        <f t="shared" si="103"/>
        <v>353.4</v>
      </c>
      <c r="AJ40" s="114">
        <f t="shared" si="103"/>
        <v>370.2</v>
      </c>
      <c r="AK40" s="114"/>
      <c r="AL40" s="114">
        <f t="shared" ref="AL40:AN40" si="104">MAX(AL14:AL37)</f>
        <v>0</v>
      </c>
      <c r="AM40" s="114">
        <f t="shared" si="104"/>
        <v>346.2</v>
      </c>
      <c r="AN40" s="114">
        <f t="shared" si="104"/>
        <v>393.4</v>
      </c>
      <c r="AO40" s="114"/>
      <c r="AP40" s="114">
        <f t="shared" ref="AP40:AR40" si="105">MAX(AP14:AP37)</f>
        <v>0</v>
      </c>
      <c r="AQ40" s="114">
        <f t="shared" si="105"/>
        <v>137</v>
      </c>
      <c r="AR40" s="114">
        <f t="shared" si="105"/>
        <v>154</v>
      </c>
      <c r="AS40" s="114"/>
      <c r="AT40" s="114">
        <f t="shared" ref="AT40:AV40" si="106">MAX(AT14:AT37)</f>
        <v>0</v>
      </c>
      <c r="AU40" s="114">
        <f t="shared" si="106"/>
        <v>141</v>
      </c>
      <c r="AV40" s="114">
        <f t="shared" si="106"/>
        <v>166</v>
      </c>
      <c r="AW40" s="114"/>
      <c r="AX40" s="114">
        <f t="shared" ref="AX40:AY40" si="107">MAX(AX14:AX37)</f>
        <v>0</v>
      </c>
      <c r="AY40" s="114">
        <f t="shared" si="107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08">MAX(BJ14:BJ37)</f>
        <v>90</v>
      </c>
      <c r="BK40" s="114">
        <f t="shared" si="108"/>
        <v>62</v>
      </c>
      <c r="BL40" s="112">
        <f t="shared" si="108"/>
        <v>0</v>
      </c>
      <c r="BM40" s="114">
        <f t="shared" si="108"/>
        <v>346</v>
      </c>
      <c r="BN40" s="114">
        <f t="shared" si="108"/>
        <v>147</v>
      </c>
      <c r="BO40" s="114">
        <f t="shared" si="108"/>
        <v>362</v>
      </c>
      <c r="BP40" s="114">
        <f t="shared" si="108"/>
        <v>18.1</v>
      </c>
      <c r="BQ40" s="114">
        <f t="shared" si="108"/>
        <v>0</v>
      </c>
      <c r="BR40" s="114">
        <f t="shared" si="108"/>
        <v>6</v>
      </c>
      <c r="BS40" s="114">
        <f t="shared" si="108"/>
        <v>73</v>
      </c>
      <c r="BT40" s="114">
        <f t="shared" si="108"/>
        <v>72</v>
      </c>
      <c r="BU40" s="114">
        <f t="shared" si="108"/>
        <v>346</v>
      </c>
      <c r="BV40" s="114">
        <f t="shared" si="108"/>
        <v>357</v>
      </c>
      <c r="BW40" s="114"/>
      <c r="BX40" s="114">
        <f t="shared" ref="BX40:BZ40" si="109">MAX(BX14:BX37)</f>
        <v>65</v>
      </c>
      <c r="BY40" s="114">
        <f t="shared" si="109"/>
        <v>338</v>
      </c>
      <c r="BZ40" s="114">
        <f t="shared" si="109"/>
        <v>375</v>
      </c>
      <c r="CA40" s="114"/>
      <c r="CB40" s="114">
        <f t="shared" ref="CB40:CD40" si="110">MAX(CB14:CB37)</f>
        <v>46</v>
      </c>
      <c r="CC40" s="114">
        <f t="shared" si="110"/>
        <v>346</v>
      </c>
      <c r="CD40" s="114">
        <f t="shared" si="110"/>
        <v>286</v>
      </c>
      <c r="CE40" s="114"/>
      <c r="CF40" s="114">
        <f t="shared" ref="CF40:CH40" si="111">MAX(CF14:CF37)</f>
        <v>18</v>
      </c>
      <c r="CG40" s="114">
        <f t="shared" si="111"/>
        <v>341</v>
      </c>
      <c r="CH40" s="114">
        <f t="shared" si="111"/>
        <v>295</v>
      </c>
      <c r="CI40" s="114"/>
      <c r="CJ40" s="114">
        <f t="shared" ref="CJ40:CL40" si="112">MAX(CJ14:CJ37)</f>
        <v>25</v>
      </c>
      <c r="CK40" s="114">
        <f t="shared" si="112"/>
        <v>355</v>
      </c>
      <c r="CL40" s="114">
        <f t="shared" si="112"/>
        <v>303</v>
      </c>
      <c r="CM40" s="114"/>
      <c r="CN40" s="114">
        <f t="shared" ref="CN40:CP40" si="113">MAX(CN14:CN37)</f>
        <v>9</v>
      </c>
      <c r="CO40" s="114">
        <f t="shared" si="113"/>
        <v>336</v>
      </c>
      <c r="CP40" s="114">
        <f t="shared" si="113"/>
        <v>357</v>
      </c>
      <c r="CQ40" s="114"/>
      <c r="CR40" s="114">
        <f t="shared" ref="CR40:CT40" si="114">MAX(CR14:CR37)</f>
        <v>9</v>
      </c>
      <c r="CS40" s="114">
        <f t="shared" si="114"/>
        <v>339</v>
      </c>
      <c r="CT40" s="114">
        <f t="shared" si="114"/>
        <v>348</v>
      </c>
      <c r="CU40" s="114"/>
      <c r="CV40" s="114">
        <f t="shared" ref="CV40:CX40" si="115">MAX(CV14:CV37)</f>
        <v>119</v>
      </c>
      <c r="CW40" s="114">
        <f t="shared" si="115"/>
        <v>342</v>
      </c>
      <c r="CX40" s="114">
        <f t="shared" si="115"/>
        <v>240</v>
      </c>
      <c r="CY40" s="114"/>
      <c r="CZ40" s="114">
        <f t="shared" ref="CZ40:DB40" si="116">MAX(CZ14:CZ37)</f>
        <v>64</v>
      </c>
      <c r="DA40" s="114">
        <f t="shared" si="116"/>
        <v>328</v>
      </c>
      <c r="DB40" s="114">
        <f t="shared" si="116"/>
        <v>246</v>
      </c>
      <c r="DC40" s="114"/>
      <c r="DD40" s="114">
        <f t="shared" ref="DD40:DE40" si="117">MAX(DD14:DD37)</f>
        <v>68</v>
      </c>
      <c r="DE40" s="114">
        <f t="shared" si="117"/>
        <v>147</v>
      </c>
      <c r="DF40" s="114"/>
      <c r="DG40" s="114">
        <f t="shared" ref="DG40:DH40" si="118">MAX(DG14:DG37)</f>
        <v>362</v>
      </c>
      <c r="DH40" s="114">
        <f t="shared" si="118"/>
        <v>18.1</v>
      </c>
      <c r="DI40" s="114"/>
      <c r="DJ40" s="114">
        <f t="shared" ref="DJ40:DW40" si="119">MAX(DJ14:DJ37)</f>
        <v>7</v>
      </c>
      <c r="DK40" s="114">
        <f t="shared" si="119"/>
        <v>65</v>
      </c>
      <c r="DL40" s="114">
        <f t="shared" si="119"/>
        <v>60</v>
      </c>
      <c r="DM40" s="112">
        <f t="shared" si="119"/>
        <v>0</v>
      </c>
      <c r="DN40" s="114">
        <f t="shared" si="119"/>
        <v>343</v>
      </c>
      <c r="DO40" s="114">
        <f t="shared" si="119"/>
        <v>142</v>
      </c>
      <c r="DP40" s="114">
        <f t="shared" si="119"/>
        <v>43.33</v>
      </c>
      <c r="DQ40" s="114">
        <f t="shared" si="119"/>
        <v>24.44</v>
      </c>
      <c r="DR40" s="114">
        <f t="shared" si="119"/>
        <v>6.21</v>
      </c>
      <c r="DS40" s="114">
        <f t="shared" si="119"/>
        <v>8</v>
      </c>
      <c r="DT40" s="114">
        <f t="shared" si="119"/>
        <v>46</v>
      </c>
      <c r="DU40" s="114">
        <f t="shared" si="119"/>
        <v>53.3</v>
      </c>
      <c r="DV40" s="114">
        <f t="shared" si="119"/>
        <v>0</v>
      </c>
      <c r="DW40" s="114">
        <f t="shared" si="119"/>
        <v>0</v>
      </c>
      <c r="DX40" s="114"/>
      <c r="DY40" s="114">
        <f t="shared" ref="DY40:EA40" si="120">MAX(DY14:DY37)</f>
        <v>0</v>
      </c>
      <c r="DZ40" s="114">
        <f t="shared" si="120"/>
        <v>0</v>
      </c>
      <c r="EA40" s="114">
        <f t="shared" si="120"/>
        <v>0</v>
      </c>
      <c r="EB40" s="114"/>
      <c r="EC40" s="114">
        <f t="shared" ref="EC40:EU40" si="121">MAX(EC14:EC37)</f>
        <v>0</v>
      </c>
      <c r="ED40" s="112">
        <f t="shared" si="121"/>
        <v>0</v>
      </c>
      <c r="EE40" s="114">
        <f t="shared" si="121"/>
        <v>345</v>
      </c>
      <c r="EF40" s="114">
        <f t="shared" si="121"/>
        <v>138</v>
      </c>
      <c r="EG40" s="114">
        <f t="shared" si="121"/>
        <v>97</v>
      </c>
      <c r="EH40" s="114">
        <f t="shared" si="121"/>
        <v>4</v>
      </c>
      <c r="EI40" s="114">
        <f t="shared" si="121"/>
        <v>0</v>
      </c>
      <c r="EJ40" s="114">
        <f t="shared" si="121"/>
        <v>9</v>
      </c>
      <c r="EK40" s="114">
        <f t="shared" si="121"/>
        <v>55</v>
      </c>
      <c r="EL40" s="114">
        <f t="shared" si="121"/>
        <v>57</v>
      </c>
      <c r="EM40" s="114">
        <f t="shared" si="121"/>
        <v>138</v>
      </c>
      <c r="EN40" s="114">
        <f t="shared" si="121"/>
        <v>150</v>
      </c>
      <c r="EO40" s="114">
        <f t="shared" si="121"/>
        <v>51</v>
      </c>
      <c r="EP40" s="114">
        <f t="shared" si="121"/>
        <v>0</v>
      </c>
      <c r="EQ40" s="114">
        <f t="shared" si="121"/>
        <v>9</v>
      </c>
      <c r="ER40" s="114">
        <f t="shared" si="121"/>
        <v>56</v>
      </c>
      <c r="ES40" s="114">
        <f t="shared" si="121"/>
        <v>57</v>
      </c>
      <c r="ET40" s="114">
        <f t="shared" si="121"/>
        <v>344</v>
      </c>
      <c r="EU40" s="114">
        <f t="shared" si="121"/>
        <v>298</v>
      </c>
      <c r="EV40" s="114"/>
      <c r="EW40" s="114">
        <f>MAX(EW14:EW37)</f>
        <v>16.6</v>
      </c>
      <c r="EX40" s="114">
        <f>MAX(EX14:EX36)</f>
        <v>344</v>
      </c>
      <c r="EY40" s="114">
        <f>MAX(EY14:EY37)</f>
        <v>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22">MAX(FI14:FI37)</f>
        <v>0</v>
      </c>
      <c r="FJ40" s="114">
        <f t="shared" si="122"/>
        <v>345</v>
      </c>
      <c r="FK40" s="114">
        <f t="shared" si="122"/>
        <v>225</v>
      </c>
      <c r="FL40" s="114"/>
      <c r="FM40" s="114">
        <f t="shared" ref="FM40:FN40" si="123">MAX(FM14:FM37)</f>
        <v>0</v>
      </c>
      <c r="FN40" s="114">
        <f t="shared" si="123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24">MAX(FY14:FY37)</f>
        <v>0</v>
      </c>
      <c r="FZ40" s="112">
        <f t="shared" si="124"/>
        <v>0</v>
      </c>
      <c r="GA40" s="114">
        <f t="shared" si="124"/>
        <v>345</v>
      </c>
      <c r="GB40" s="114">
        <f t="shared" si="124"/>
        <v>393.67</v>
      </c>
      <c r="GC40" s="114"/>
      <c r="GD40" s="114">
        <f t="shared" ref="GD40:GF40" si="125">MAX(GD14:GD37)</f>
        <v>25.8</v>
      </c>
      <c r="GE40" s="114">
        <f t="shared" si="125"/>
        <v>345</v>
      </c>
      <c r="GF40" s="114">
        <f t="shared" si="125"/>
        <v>410.75</v>
      </c>
      <c r="GG40" s="114"/>
      <c r="GH40" s="114">
        <f t="shared" ref="GH40:GJ40" si="126">MAX(GH14:GH37)</f>
        <v>28.9</v>
      </c>
      <c r="GI40" s="114">
        <f t="shared" si="126"/>
        <v>345</v>
      </c>
      <c r="GJ40" s="114">
        <f t="shared" si="126"/>
        <v>223.33</v>
      </c>
      <c r="GK40" s="114"/>
      <c r="GL40" s="114">
        <f t="shared" ref="GL40:GN40" si="127">MAX(GL14:GL37)</f>
        <v>-7.12</v>
      </c>
      <c r="GM40" s="114">
        <f t="shared" si="127"/>
        <v>345</v>
      </c>
      <c r="GN40" s="114">
        <f t="shared" si="127"/>
        <v>204.72</v>
      </c>
      <c r="GO40" s="114"/>
      <c r="GP40" s="114">
        <f t="shared" ref="GP40:GR40" si="128">MAX(GP14:GP37)</f>
        <v>-13.23</v>
      </c>
      <c r="GQ40" s="114">
        <f t="shared" si="128"/>
        <v>345</v>
      </c>
      <c r="GR40" s="114">
        <f t="shared" si="128"/>
        <v>198.71</v>
      </c>
      <c r="GS40" s="114"/>
      <c r="GT40" s="114">
        <f t="shared" ref="GT40:GV40" si="129">MAX(GT14:GT37)</f>
        <v>4.52</v>
      </c>
      <c r="GU40" s="114">
        <f t="shared" si="129"/>
        <v>345</v>
      </c>
      <c r="GV40" s="114">
        <f t="shared" si="129"/>
        <v>220.25</v>
      </c>
      <c r="GW40" s="114"/>
      <c r="GX40" s="114">
        <f t="shared" ref="GX40:HC40" si="130">MAX(GX14:GX37)</f>
        <v>0</v>
      </c>
      <c r="GY40" s="112">
        <f t="shared" si="130"/>
        <v>0</v>
      </c>
      <c r="GZ40" s="114">
        <f t="shared" si="130"/>
        <v>0</v>
      </c>
      <c r="HA40" s="114">
        <f t="shared" si="130"/>
        <v>0</v>
      </c>
      <c r="HB40" s="114">
        <f t="shared" si="130"/>
        <v>324</v>
      </c>
      <c r="HC40" s="114">
        <f t="shared" si="130"/>
        <v>16.2</v>
      </c>
      <c r="HD40" s="114"/>
      <c r="HE40" s="114">
        <f t="shared" ref="HE40:HK40" si="131">MAX(HE14:HE37)</f>
        <v>8</v>
      </c>
      <c r="HF40" s="114">
        <f t="shared" si="131"/>
        <v>59</v>
      </c>
      <c r="HG40" s="114">
        <f t="shared" si="131"/>
        <v>54</v>
      </c>
      <c r="HH40" s="114">
        <f t="shared" si="131"/>
        <v>0</v>
      </c>
      <c r="HI40" s="114">
        <f t="shared" si="131"/>
        <v>0</v>
      </c>
      <c r="HJ40" s="114">
        <f t="shared" si="131"/>
        <v>286</v>
      </c>
      <c r="HK40" s="114">
        <f t="shared" si="131"/>
        <v>14.3</v>
      </c>
      <c r="HL40" s="114"/>
      <c r="HM40" s="114">
        <f t="shared" ref="HM40:HS40" si="132">MAX(HM14:HM37)</f>
        <v>5</v>
      </c>
      <c r="HN40" s="114">
        <f t="shared" si="132"/>
        <v>62</v>
      </c>
      <c r="HO40" s="114">
        <f t="shared" si="132"/>
        <v>60</v>
      </c>
      <c r="HP40" s="114">
        <f t="shared" si="132"/>
        <v>0</v>
      </c>
      <c r="HQ40" s="114">
        <f t="shared" si="132"/>
        <v>0</v>
      </c>
      <c r="HR40" s="114">
        <f t="shared" si="132"/>
        <v>372</v>
      </c>
      <c r="HS40" s="114">
        <f t="shared" si="132"/>
        <v>18.6</v>
      </c>
      <c r="HT40" s="114"/>
      <c r="HU40" s="114">
        <f t="shared" ref="HU40:IB40" si="133">MAX(HU14:HU37)</f>
        <v>7</v>
      </c>
      <c r="HV40" s="114">
        <f t="shared" si="133"/>
        <v>58</v>
      </c>
      <c r="HW40" s="114">
        <f t="shared" si="133"/>
        <v>58</v>
      </c>
      <c r="HX40" s="112">
        <f t="shared" si="133"/>
        <v>0</v>
      </c>
      <c r="HY40" s="114">
        <f t="shared" si="133"/>
        <v>166</v>
      </c>
      <c r="HZ40" s="114">
        <f t="shared" si="133"/>
        <v>33</v>
      </c>
      <c r="IA40" s="114">
        <f t="shared" si="133"/>
        <v>190</v>
      </c>
      <c r="IB40" s="114">
        <f t="shared" si="133"/>
        <v>9.5</v>
      </c>
      <c r="IC40" s="114"/>
      <c r="ID40" s="114">
        <f t="shared" ref="ID40:IK40" si="134">MAX(ID14:ID37)</f>
        <v>2</v>
      </c>
      <c r="IE40" s="114">
        <f t="shared" si="134"/>
        <v>68</v>
      </c>
      <c r="IF40" s="114">
        <f t="shared" si="134"/>
        <v>48</v>
      </c>
      <c r="IG40" s="112">
        <f t="shared" si="134"/>
        <v>0</v>
      </c>
      <c r="IH40" s="114">
        <f t="shared" si="134"/>
        <v>140</v>
      </c>
      <c r="II40" s="114">
        <f t="shared" si="134"/>
        <v>33.7</v>
      </c>
      <c r="IJ40" s="114">
        <f t="shared" si="134"/>
        <v>340</v>
      </c>
      <c r="IK40" s="114">
        <f t="shared" si="134"/>
        <v>17.7</v>
      </c>
      <c r="IL40" s="114"/>
      <c r="IM40" s="114">
        <f t="shared" ref="IM40:IS40" si="135">MAX(IM14:IM37)</f>
        <v>6</v>
      </c>
      <c r="IN40" s="114">
        <f t="shared" si="135"/>
        <v>50</v>
      </c>
      <c r="IO40" s="114">
        <f t="shared" si="135"/>
        <v>48</v>
      </c>
      <c r="IP40" s="114">
        <f t="shared" si="135"/>
        <v>140</v>
      </c>
      <c r="IQ40" s="114">
        <f t="shared" si="135"/>
        <v>34.2</v>
      </c>
      <c r="IR40" s="114">
        <f t="shared" si="135"/>
        <v>167</v>
      </c>
      <c r="IS40" s="114">
        <f t="shared" si="135"/>
        <v>8.7</v>
      </c>
      <c r="IT40" s="114"/>
      <c r="IU40" s="114">
        <f t="shared" ref="IU40:JJ40" si="136">MAX(IU14:IU37)</f>
        <v>12</v>
      </c>
      <c r="IV40" s="114">
        <f t="shared" si="136"/>
        <v>54</v>
      </c>
      <c r="IW40" s="114">
        <f t="shared" si="136"/>
        <v>52</v>
      </c>
      <c r="IX40" s="112">
        <f t="shared" si="136"/>
        <v>0</v>
      </c>
      <c r="IY40" s="114">
        <f t="shared" si="136"/>
        <v>141.62</v>
      </c>
      <c r="IZ40" s="114">
        <f t="shared" si="136"/>
        <v>35.96</v>
      </c>
      <c r="JA40" s="114">
        <f t="shared" si="136"/>
        <v>383.2</v>
      </c>
      <c r="JB40" s="114">
        <f t="shared" si="136"/>
        <v>19.16</v>
      </c>
      <c r="JC40" s="130">
        <f t="shared" si="136"/>
        <v>7.7</v>
      </c>
      <c r="JD40" s="114">
        <f t="shared" si="136"/>
        <v>3</v>
      </c>
      <c r="JE40" s="114">
        <f t="shared" si="136"/>
        <v>65.79</v>
      </c>
      <c r="JF40" s="114">
        <f t="shared" si="136"/>
        <v>50.47</v>
      </c>
      <c r="JG40" s="114">
        <f t="shared" si="136"/>
        <v>0</v>
      </c>
      <c r="JH40" s="114">
        <f t="shared" si="136"/>
        <v>0</v>
      </c>
      <c r="JI40" s="114">
        <f t="shared" si="136"/>
        <v>0</v>
      </c>
      <c r="JJ40" s="114">
        <f t="shared" si="136"/>
        <v>0</v>
      </c>
      <c r="JK40" s="114"/>
      <c r="JL40" s="114">
        <f t="shared" ref="JL40:JS40" si="137">MAX(JL14:JL37)</f>
        <v>0</v>
      </c>
      <c r="JM40" s="114">
        <f t="shared" si="137"/>
        <v>0</v>
      </c>
      <c r="JN40" s="114">
        <f t="shared" si="137"/>
        <v>0</v>
      </c>
      <c r="JO40" s="112">
        <f t="shared" si="137"/>
        <v>0</v>
      </c>
      <c r="JP40" s="114">
        <f t="shared" si="137"/>
        <v>139</v>
      </c>
      <c r="JQ40" s="114">
        <f t="shared" si="137"/>
        <v>32.8</v>
      </c>
      <c r="JR40" s="114">
        <f t="shared" si="137"/>
        <v>0</v>
      </c>
      <c r="JS40" s="114">
        <f t="shared" si="137"/>
        <v>0</v>
      </c>
      <c r="JT40" s="114"/>
      <c r="JU40" s="114">
        <f t="shared" ref="JU40:KA40" si="138">MAX(JU14:JU37)</f>
        <v>2</v>
      </c>
      <c r="JV40" s="114">
        <f t="shared" si="138"/>
        <v>47</v>
      </c>
      <c r="JW40" s="114">
        <f t="shared" si="138"/>
        <v>46</v>
      </c>
      <c r="JX40" s="114">
        <f t="shared" si="138"/>
        <v>139</v>
      </c>
      <c r="JY40" s="114">
        <f t="shared" si="138"/>
        <v>34.7</v>
      </c>
      <c r="JZ40" s="114">
        <f t="shared" si="138"/>
        <v>174</v>
      </c>
      <c r="KA40" s="114">
        <f t="shared" si="138"/>
        <v>9.4</v>
      </c>
      <c r="KB40" s="114"/>
      <c r="KC40" s="114">
        <f t="shared" ref="KC40:KJ40" si="139">MAX(KC14:KC37)</f>
        <v>2</v>
      </c>
      <c r="KD40" s="114">
        <f t="shared" si="139"/>
        <v>55</v>
      </c>
      <c r="KE40" s="114">
        <f t="shared" si="139"/>
        <v>53</v>
      </c>
      <c r="KF40" s="112">
        <f t="shared" si="139"/>
        <v>0</v>
      </c>
      <c r="KG40" s="114">
        <f t="shared" si="139"/>
        <v>139</v>
      </c>
      <c r="KH40" s="114">
        <f t="shared" si="139"/>
        <v>34</v>
      </c>
      <c r="KI40" s="114">
        <f t="shared" si="139"/>
        <v>177</v>
      </c>
      <c r="KJ40" s="114">
        <f t="shared" si="139"/>
        <v>9.7</v>
      </c>
      <c r="KK40" s="114"/>
      <c r="KL40" s="114">
        <f t="shared" ref="KL40:KR40" si="140">MAX(KL14:KL37)</f>
        <v>1</v>
      </c>
      <c r="KM40" s="114">
        <f t="shared" si="140"/>
        <v>50</v>
      </c>
      <c r="KN40" s="114">
        <f t="shared" si="140"/>
        <v>50</v>
      </c>
      <c r="KO40" s="114">
        <f t="shared" si="140"/>
        <v>139</v>
      </c>
      <c r="KP40" s="114">
        <f t="shared" si="140"/>
        <v>34</v>
      </c>
      <c r="KQ40" s="114">
        <f t="shared" si="140"/>
        <v>65</v>
      </c>
      <c r="KR40" s="114">
        <f t="shared" si="140"/>
        <v>3.8</v>
      </c>
      <c r="KS40" s="114"/>
      <c r="KT40" s="114">
        <f t="shared" ref="KT40:LA40" si="141">MAX(KT14:KT37)</f>
        <v>1</v>
      </c>
      <c r="KU40" s="114">
        <f t="shared" si="141"/>
        <v>50</v>
      </c>
      <c r="KV40" s="114">
        <f t="shared" si="141"/>
        <v>46</v>
      </c>
      <c r="KW40" s="112">
        <f t="shared" si="141"/>
        <v>0</v>
      </c>
      <c r="KX40" s="114">
        <f t="shared" si="141"/>
        <v>139</v>
      </c>
      <c r="KY40" s="114">
        <f t="shared" si="141"/>
        <v>34</v>
      </c>
      <c r="KZ40" s="114">
        <f t="shared" si="141"/>
        <v>292</v>
      </c>
      <c r="LA40" s="114">
        <f t="shared" si="141"/>
        <v>14.3</v>
      </c>
      <c r="LB40" s="114"/>
      <c r="LC40" s="114">
        <f t="shared" ref="LC40:LI40" si="142">MAX(LC14:LC37)</f>
        <v>3</v>
      </c>
      <c r="LD40" s="114">
        <f t="shared" si="142"/>
        <v>56</v>
      </c>
      <c r="LE40" s="114">
        <f t="shared" si="142"/>
        <v>56</v>
      </c>
      <c r="LF40" s="114">
        <f t="shared" si="142"/>
        <v>139</v>
      </c>
      <c r="LG40" s="114">
        <f t="shared" si="142"/>
        <v>34</v>
      </c>
      <c r="LH40" s="114">
        <f t="shared" si="142"/>
        <v>396</v>
      </c>
      <c r="LI40" s="114">
        <f t="shared" si="142"/>
        <v>19.4</v>
      </c>
      <c r="LJ40" s="114"/>
      <c r="LK40" s="114">
        <f t="shared" ref="LK40:LO40" si="143">MAX(LK14:LK37)</f>
        <v>5</v>
      </c>
      <c r="LL40" s="114">
        <f t="shared" si="143"/>
        <v>50</v>
      </c>
      <c r="LM40" s="114">
        <f t="shared" si="143"/>
        <v>52</v>
      </c>
      <c r="LN40" s="112">
        <f t="shared" si="143"/>
        <v>0</v>
      </c>
      <c r="LO40" s="114">
        <f t="shared" si="143"/>
        <v>346</v>
      </c>
      <c r="LP40" s="114"/>
      <c r="LQ40" s="114"/>
      <c r="LR40" s="114"/>
      <c r="LS40" s="114"/>
      <c r="LT40" s="114" t="str">
        <f t="shared" ref="LT40:MV40" si="144">MAX(#REF!)</f>
        <v>#REF!</v>
      </c>
      <c r="LU40" s="114" t="str">
        <f t="shared" si="144"/>
        <v>#REF!</v>
      </c>
      <c r="LV40" s="114" t="str">
        <f t="shared" si="144"/>
        <v>#REF!</v>
      </c>
      <c r="LW40" s="114" t="str">
        <f t="shared" si="144"/>
        <v>#REF!</v>
      </c>
      <c r="LX40" s="114" t="str">
        <f t="shared" si="144"/>
        <v>#REF!</v>
      </c>
      <c r="LY40" s="114" t="str">
        <f t="shared" si="144"/>
        <v>#REF!</v>
      </c>
      <c r="LZ40" s="114" t="str">
        <f t="shared" si="144"/>
        <v>#REF!</v>
      </c>
      <c r="MA40" s="114" t="str">
        <f t="shared" si="144"/>
        <v>#REF!</v>
      </c>
      <c r="MB40" s="114" t="str">
        <f t="shared" si="144"/>
        <v>#REF!</v>
      </c>
      <c r="MC40" s="114" t="str">
        <f t="shared" si="144"/>
        <v>#REF!</v>
      </c>
      <c r="MD40" s="114" t="str">
        <f t="shared" si="144"/>
        <v>#REF!</v>
      </c>
      <c r="ME40" s="114" t="str">
        <f t="shared" si="144"/>
        <v>#REF!</v>
      </c>
      <c r="MF40" s="114" t="str">
        <f t="shared" si="144"/>
        <v>#REF!</v>
      </c>
      <c r="MG40" s="114" t="str">
        <f t="shared" si="144"/>
        <v>#REF!</v>
      </c>
      <c r="MH40" s="114" t="str">
        <f t="shared" si="144"/>
        <v>#REF!</v>
      </c>
      <c r="MI40" s="114" t="str">
        <f t="shared" si="144"/>
        <v>#REF!</v>
      </c>
      <c r="MJ40" s="114" t="str">
        <f t="shared" si="144"/>
        <v>#REF!</v>
      </c>
      <c r="MK40" s="114" t="str">
        <f t="shared" si="144"/>
        <v>#REF!</v>
      </c>
      <c r="ML40" s="114" t="str">
        <f t="shared" si="144"/>
        <v>#REF!</v>
      </c>
      <c r="MM40" s="114" t="str">
        <f t="shared" si="144"/>
        <v>#REF!</v>
      </c>
      <c r="MN40" s="114" t="str">
        <f t="shared" si="144"/>
        <v>#REF!</v>
      </c>
      <c r="MO40" s="112" t="str">
        <f t="shared" si="144"/>
        <v>#REF!</v>
      </c>
      <c r="MP40" s="114" t="str">
        <f t="shared" si="144"/>
        <v>#REF!</v>
      </c>
      <c r="MQ40" s="114" t="str">
        <f t="shared" si="144"/>
        <v>#REF!</v>
      </c>
      <c r="MR40" s="114" t="str">
        <f t="shared" si="144"/>
        <v>#REF!</v>
      </c>
      <c r="MS40" s="114" t="str">
        <f t="shared" si="144"/>
        <v>#REF!</v>
      </c>
      <c r="MT40" s="114" t="str">
        <f t="shared" si="144"/>
        <v>#REF!</v>
      </c>
      <c r="MU40" s="114" t="str">
        <f t="shared" si="144"/>
        <v>#REF!</v>
      </c>
      <c r="MV40" s="114" t="str">
        <f t="shared" si="144"/>
        <v>#REF!</v>
      </c>
      <c r="MW40" s="114"/>
      <c r="MX40" s="114"/>
      <c r="MY40" s="114" t="str">
        <f t="shared" ref="MY40:ND40" si="145">MAX(#REF!)</f>
        <v>#REF!</v>
      </c>
      <c r="MZ40" s="114" t="str">
        <f t="shared" si="145"/>
        <v>#REF!</v>
      </c>
      <c r="NA40" s="114" t="str">
        <f t="shared" si="145"/>
        <v>#REF!</v>
      </c>
      <c r="NB40" s="114" t="str">
        <f t="shared" si="145"/>
        <v>#REF!</v>
      </c>
      <c r="NC40" s="114" t="str">
        <f t="shared" si="145"/>
        <v>#REF!</v>
      </c>
      <c r="ND40" s="114" t="str">
        <f t="shared" si="145"/>
        <v>#REF!</v>
      </c>
      <c r="NE40" s="114"/>
      <c r="NF40" s="114"/>
      <c r="NG40" s="114" t="str">
        <f t="shared" ref="NG40:NL40" si="146">MAX(#REF!)</f>
        <v>#REF!</v>
      </c>
      <c r="NH40" s="114" t="str">
        <f t="shared" si="146"/>
        <v>#REF!</v>
      </c>
      <c r="NI40" s="114" t="str">
        <f t="shared" si="146"/>
        <v>#REF!</v>
      </c>
      <c r="NJ40" s="114" t="str">
        <f t="shared" si="146"/>
        <v>#REF!</v>
      </c>
      <c r="NK40" s="114" t="str">
        <f t="shared" si="146"/>
        <v>#REF!</v>
      </c>
      <c r="NL40" s="114" t="str">
        <f t="shared" si="146"/>
        <v>#REF!</v>
      </c>
      <c r="NM40" s="114"/>
      <c r="NN40" s="114"/>
      <c r="NO40" s="114" t="str">
        <f t="shared" ref="NO40:NP40" si="147">MAX(#REF!)</f>
        <v>#REF!</v>
      </c>
      <c r="NP40" s="114" t="str">
        <f t="shared" si="147"/>
        <v>#REF!</v>
      </c>
    </row>
    <row r="41" ht="14.25" customHeight="1">
      <c r="C41" s="6"/>
      <c r="N41" s="116"/>
      <c r="S41" s="116"/>
      <c r="T41" s="116"/>
      <c r="U41" s="116"/>
      <c r="AB41" s="116"/>
      <c r="AC41" s="116"/>
    </row>
    <row r="42" ht="14.25" customHeight="1">
      <c r="C42" s="6"/>
      <c r="N42" s="116"/>
      <c r="S42" s="116"/>
      <c r="T42" s="116"/>
      <c r="U42" s="116"/>
      <c r="AB42" s="116"/>
      <c r="AC42" s="116"/>
    </row>
    <row r="43" ht="14.25" customHeight="1">
      <c r="C43" s="131"/>
      <c r="N43" s="116"/>
      <c r="S43" s="116"/>
      <c r="T43" s="116"/>
      <c r="U43" s="116"/>
      <c r="AB43" s="116"/>
      <c r="AC43" s="116"/>
    </row>
    <row r="44" ht="14.25" customHeight="1">
      <c r="C44" s="6"/>
      <c r="N44" s="116"/>
      <c r="S44" s="116"/>
      <c r="T44" s="116"/>
      <c r="U44" s="116"/>
      <c r="AB44" s="116"/>
      <c r="AC44" s="116"/>
    </row>
    <row r="45" ht="14.25" customHeight="1">
      <c r="C45" s="131"/>
      <c r="N45" s="116"/>
      <c r="S45" s="116"/>
      <c r="T45" s="116"/>
      <c r="U45" s="116"/>
      <c r="AB45" s="116"/>
      <c r="AC45" s="116"/>
    </row>
    <row r="46" ht="14.25" customHeight="1">
      <c r="C46" s="6"/>
      <c r="N46" s="116"/>
      <c r="S46" s="116"/>
      <c r="T46" s="116"/>
      <c r="U46" s="116"/>
      <c r="AB46" s="116"/>
      <c r="AC46" s="116"/>
    </row>
    <row r="47" ht="14.25" customHeight="1">
      <c r="C47" s="131"/>
      <c r="N47" s="116"/>
      <c r="S47" s="116"/>
      <c r="T47" s="116"/>
      <c r="U47" s="116"/>
      <c r="AB47" s="116"/>
      <c r="AC47" s="116"/>
    </row>
    <row r="48" ht="14.25" customHeight="1">
      <c r="C48" s="6"/>
      <c r="N48" s="116"/>
      <c r="S48" s="116"/>
      <c r="T48" s="116"/>
      <c r="U48" s="116"/>
      <c r="AB48" s="116"/>
      <c r="AC48" s="116"/>
    </row>
    <row r="49" ht="14.25" customHeight="1">
      <c r="C49" s="131"/>
      <c r="N49" s="116"/>
      <c r="S49" s="116"/>
      <c r="T49" s="116"/>
      <c r="U49" s="116"/>
      <c r="AB49" s="116"/>
      <c r="AC49" s="116"/>
    </row>
    <row r="50" ht="14.25" customHeight="1">
      <c r="C50" s="6"/>
      <c r="N50" s="116"/>
      <c r="S50" s="116"/>
      <c r="T50" s="116"/>
      <c r="U50" s="116"/>
      <c r="AB50" s="116"/>
      <c r="AC50" s="116"/>
    </row>
    <row r="51" ht="14.25" customHeight="1">
      <c r="C51" s="131"/>
      <c r="N51" s="116"/>
      <c r="S51" s="116"/>
      <c r="T51" s="116"/>
      <c r="U51" s="116"/>
      <c r="AB51" s="116"/>
      <c r="AC51" s="116"/>
    </row>
    <row r="52" ht="14.25" customHeight="1">
      <c r="C52" s="6"/>
      <c r="N52" s="116"/>
      <c r="S52" s="116"/>
      <c r="T52" s="116"/>
      <c r="U52" s="116"/>
      <c r="AB52" s="116"/>
      <c r="AC52" s="116"/>
    </row>
    <row r="53" ht="14.25" customHeight="1">
      <c r="C53" s="131"/>
      <c r="N53" s="116"/>
      <c r="S53" s="116"/>
      <c r="T53" s="116"/>
      <c r="U53" s="116"/>
      <c r="AB53" s="116"/>
      <c r="AC53" s="116"/>
    </row>
    <row r="54" ht="14.25" customHeight="1">
      <c r="C54" s="6"/>
      <c r="N54" s="116"/>
      <c r="S54" s="116"/>
      <c r="T54" s="116"/>
      <c r="U54" s="116"/>
      <c r="AB54" s="116"/>
      <c r="AC54" s="116"/>
    </row>
    <row r="55" ht="14.25" customHeight="1">
      <c r="C55" s="6"/>
      <c r="N55" s="116"/>
      <c r="S55" s="116"/>
      <c r="T55" s="116"/>
      <c r="U55" s="116"/>
      <c r="AB55" s="116"/>
      <c r="AC55" s="116"/>
    </row>
    <row r="56" ht="14.25" customHeight="1">
      <c r="C56" s="6"/>
      <c r="N56" s="116"/>
      <c r="S56" s="116"/>
      <c r="T56" s="116"/>
      <c r="U56" s="116"/>
      <c r="AB56" s="116"/>
      <c r="AC56" s="116"/>
    </row>
    <row r="57" ht="14.25" customHeight="1">
      <c r="C57" s="6"/>
      <c r="N57" s="116"/>
      <c r="S57" s="116"/>
      <c r="T57" s="116"/>
      <c r="U57" s="116"/>
      <c r="AB57" s="116"/>
      <c r="AC57" s="116"/>
    </row>
    <row r="58" ht="14.25" customHeight="1">
      <c r="C58" s="6"/>
      <c r="N58" s="116"/>
      <c r="S58" s="116"/>
      <c r="T58" s="116"/>
      <c r="U58" s="116"/>
      <c r="AB58" s="116"/>
      <c r="AC58" s="116"/>
    </row>
    <row r="59" ht="14.25" customHeight="1">
      <c r="C59" s="6"/>
      <c r="N59" s="116"/>
      <c r="S59" s="116"/>
      <c r="T59" s="116"/>
      <c r="U59" s="116"/>
      <c r="AB59" s="116"/>
      <c r="AC59" s="116"/>
    </row>
    <row r="60" ht="14.25" customHeight="1">
      <c r="C60" s="6"/>
      <c r="N60" s="116"/>
      <c r="S60" s="116"/>
      <c r="T60" s="116"/>
      <c r="U60" s="116"/>
      <c r="AB60" s="116"/>
      <c r="AC60" s="116"/>
    </row>
    <row r="61" ht="14.25" customHeight="1">
      <c r="C61" s="6"/>
      <c r="N61" s="116"/>
      <c r="S61" s="116"/>
      <c r="T61" s="116"/>
      <c r="U61" s="116"/>
      <c r="AB61" s="116"/>
      <c r="AC61" s="116"/>
    </row>
    <row r="62" ht="14.25" customHeight="1">
      <c r="C62" s="6"/>
      <c r="N62" s="116"/>
      <c r="S62" s="116"/>
      <c r="T62" s="116"/>
      <c r="U62" s="116"/>
      <c r="AB62" s="116"/>
      <c r="AC62" s="116"/>
    </row>
    <row r="63" ht="14.25" customHeight="1">
      <c r="C63" s="6"/>
      <c r="N63" s="116"/>
      <c r="S63" s="116"/>
      <c r="T63" s="116"/>
      <c r="U63" s="116"/>
      <c r="AB63" s="116"/>
      <c r="AC63" s="116"/>
    </row>
    <row r="64" ht="14.25" customHeight="1">
      <c r="C64" s="6"/>
      <c r="N64" s="116"/>
      <c r="S64" s="116"/>
      <c r="T64" s="116"/>
      <c r="U64" s="116"/>
      <c r="AB64" s="116"/>
      <c r="AC64" s="116"/>
    </row>
    <row r="65" ht="14.25" customHeight="1">
      <c r="C65" s="6"/>
      <c r="N65" s="116"/>
      <c r="S65" s="116"/>
      <c r="T65" s="116"/>
      <c r="U65" s="116"/>
      <c r="AB65" s="116"/>
      <c r="AC65" s="116"/>
    </row>
    <row r="66" ht="14.25" customHeight="1">
      <c r="C66" s="6"/>
      <c r="N66" s="116"/>
      <c r="S66" s="116"/>
      <c r="T66" s="116"/>
      <c r="U66" s="116"/>
      <c r="AB66" s="116"/>
      <c r="AC66" s="116"/>
    </row>
    <row r="67" ht="14.25" customHeight="1">
      <c r="C67" s="6"/>
      <c r="N67" s="116"/>
      <c r="S67" s="116"/>
      <c r="T67" s="116"/>
      <c r="U67" s="116"/>
      <c r="AB67" s="116"/>
      <c r="AC67" s="116"/>
    </row>
    <row r="68" ht="14.25" customHeight="1">
      <c r="C68" s="6"/>
      <c r="N68" s="116"/>
      <c r="S68" s="116"/>
      <c r="T68" s="116"/>
      <c r="U68" s="116"/>
      <c r="AB68" s="116"/>
      <c r="AC68" s="116"/>
    </row>
    <row r="69" ht="14.25" customHeight="1">
      <c r="C69" s="6"/>
      <c r="N69" s="116"/>
      <c r="S69" s="116"/>
      <c r="T69" s="116"/>
      <c r="U69" s="116"/>
      <c r="AB69" s="116"/>
      <c r="AC69" s="116"/>
    </row>
    <row r="70" ht="14.25" customHeight="1">
      <c r="C70" s="6"/>
      <c r="N70" s="116"/>
      <c r="S70" s="116"/>
      <c r="T70" s="116"/>
      <c r="U70" s="116"/>
      <c r="AB70" s="116"/>
      <c r="AC70" s="116"/>
    </row>
    <row r="71" ht="14.25" customHeight="1">
      <c r="C71" s="6"/>
      <c r="N71" s="116"/>
      <c r="S71" s="116"/>
      <c r="T71" s="116"/>
      <c r="U71" s="116"/>
      <c r="AB71" s="116"/>
      <c r="AC71" s="116"/>
    </row>
    <row r="72" ht="14.25" customHeight="1">
      <c r="C72" s="6"/>
      <c r="N72" s="116"/>
      <c r="S72" s="116"/>
      <c r="T72" s="116"/>
      <c r="U72" s="116"/>
      <c r="AB72" s="116"/>
      <c r="AC72" s="116"/>
    </row>
    <row r="73" ht="14.25" customHeight="1">
      <c r="C73" s="6"/>
      <c r="N73" s="116"/>
      <c r="S73" s="116"/>
      <c r="T73" s="116"/>
      <c r="U73" s="116"/>
      <c r="AB73" s="116"/>
      <c r="AC73" s="116"/>
    </row>
    <row r="74" ht="14.25" customHeight="1">
      <c r="C74" s="6"/>
      <c r="N74" s="116"/>
      <c r="S74" s="116"/>
      <c r="T74" s="116"/>
      <c r="U74" s="116"/>
      <c r="AB74" s="116"/>
      <c r="AC74" s="116"/>
    </row>
    <row r="75" ht="14.25" customHeight="1">
      <c r="C75" s="6"/>
      <c r="N75" s="116"/>
      <c r="S75" s="116"/>
      <c r="T75" s="116"/>
      <c r="U75" s="116"/>
      <c r="AB75" s="116"/>
      <c r="AC75" s="116"/>
    </row>
    <row r="76" ht="14.25" customHeight="1">
      <c r="C76" s="6"/>
      <c r="N76" s="116"/>
      <c r="S76" s="116"/>
      <c r="T76" s="116"/>
      <c r="U76" s="116"/>
      <c r="AB76" s="116"/>
      <c r="AC76" s="116"/>
    </row>
    <row r="77" ht="14.25" customHeight="1">
      <c r="C77" s="6"/>
      <c r="N77" s="116"/>
      <c r="S77" s="116"/>
      <c r="T77" s="116"/>
      <c r="U77" s="116"/>
      <c r="AB77" s="116"/>
      <c r="AC77" s="116"/>
    </row>
    <row r="78" ht="14.25" customHeight="1">
      <c r="C78" s="6"/>
      <c r="N78" s="116"/>
      <c r="S78" s="116"/>
      <c r="T78" s="116"/>
      <c r="U78" s="116"/>
      <c r="AB78" s="116"/>
      <c r="AC78" s="116"/>
    </row>
    <row r="79" ht="14.25" customHeight="1">
      <c r="C79" s="6"/>
      <c r="N79" s="116"/>
      <c r="S79" s="116"/>
      <c r="T79" s="116"/>
      <c r="U79" s="116"/>
      <c r="AB79" s="116"/>
      <c r="AC79" s="116"/>
    </row>
    <row r="80" ht="14.25" customHeight="1">
      <c r="C80" s="6"/>
      <c r="N80" s="116"/>
      <c r="S80" s="116"/>
      <c r="T80" s="116"/>
      <c r="U80" s="116"/>
      <c r="AB80" s="116"/>
      <c r="AC80" s="116"/>
    </row>
    <row r="81" ht="14.25" customHeight="1">
      <c r="C81" s="6"/>
      <c r="N81" s="116"/>
      <c r="S81" s="116"/>
      <c r="T81" s="116"/>
      <c r="U81" s="116"/>
      <c r="AB81" s="116"/>
      <c r="AC81" s="116"/>
    </row>
    <row r="82" ht="14.25" customHeight="1">
      <c r="C82" s="6"/>
      <c r="N82" s="116"/>
      <c r="S82" s="116"/>
      <c r="T82" s="116"/>
      <c r="U82" s="116"/>
      <c r="AB82" s="116"/>
      <c r="AC82" s="116"/>
    </row>
    <row r="83" ht="14.25" customHeight="1">
      <c r="C83" s="6"/>
      <c r="N83" s="116"/>
      <c r="S83" s="116"/>
      <c r="T83" s="116"/>
      <c r="U83" s="116"/>
      <c r="AB83" s="116"/>
      <c r="AC83" s="116"/>
    </row>
    <row r="84" ht="14.25" customHeight="1">
      <c r="C84" s="6"/>
      <c r="N84" s="116"/>
      <c r="S84" s="116"/>
      <c r="T84" s="116"/>
      <c r="U84" s="116"/>
      <c r="AB84" s="116"/>
      <c r="AC84" s="116"/>
    </row>
    <row r="85" ht="14.25" customHeight="1">
      <c r="C85" s="6"/>
      <c r="N85" s="116"/>
      <c r="S85" s="116"/>
      <c r="T85" s="116"/>
      <c r="U85" s="116"/>
      <c r="AB85" s="116"/>
      <c r="AC85" s="116"/>
    </row>
    <row r="86" ht="14.25" customHeight="1">
      <c r="C86" s="6"/>
      <c r="N86" s="116"/>
      <c r="S86" s="116"/>
      <c r="T86" s="116"/>
      <c r="U86" s="116"/>
      <c r="AB86" s="116"/>
      <c r="AC86" s="116"/>
    </row>
    <row r="87" ht="14.25" customHeight="1">
      <c r="C87" s="6"/>
      <c r="N87" s="116"/>
      <c r="S87" s="116"/>
      <c r="T87" s="116"/>
      <c r="U87" s="116"/>
      <c r="AB87" s="116"/>
      <c r="AC87" s="116"/>
    </row>
    <row r="88" ht="14.25" customHeight="1">
      <c r="C88" s="6"/>
      <c r="N88" s="116"/>
      <c r="S88" s="116"/>
      <c r="T88" s="116"/>
      <c r="U88" s="116"/>
      <c r="AB88" s="116"/>
      <c r="AC88" s="116"/>
    </row>
    <row r="89" ht="14.25" customHeight="1">
      <c r="C89" s="6"/>
      <c r="N89" s="116"/>
      <c r="S89" s="116"/>
      <c r="T89" s="116"/>
      <c r="U89" s="116"/>
      <c r="AB89" s="116"/>
      <c r="AC89" s="116"/>
    </row>
    <row r="90" ht="14.25" customHeight="1">
      <c r="C90" s="6"/>
      <c r="N90" s="116"/>
      <c r="S90" s="116"/>
      <c r="T90" s="116"/>
      <c r="U90" s="116"/>
      <c r="AB90" s="116"/>
      <c r="AC90" s="116"/>
    </row>
    <row r="91" ht="14.25" customHeight="1">
      <c r="C91" s="6"/>
      <c r="N91" s="116"/>
      <c r="S91" s="116"/>
      <c r="T91" s="116"/>
      <c r="U91" s="116"/>
      <c r="AB91" s="116"/>
      <c r="AC91" s="116"/>
    </row>
    <row r="92" ht="14.25" customHeight="1">
      <c r="C92" s="6"/>
      <c r="N92" s="116"/>
      <c r="S92" s="116"/>
      <c r="T92" s="116"/>
      <c r="U92" s="116"/>
      <c r="AB92" s="116"/>
      <c r="AC92" s="116"/>
    </row>
    <row r="93" ht="14.25" customHeight="1">
      <c r="C93" s="6"/>
      <c r="N93" s="116"/>
      <c r="S93" s="116"/>
      <c r="T93" s="116"/>
      <c r="U93" s="116"/>
      <c r="AB93" s="116"/>
      <c r="AC93" s="116"/>
    </row>
    <row r="94" ht="14.25" customHeight="1">
      <c r="C94" s="6"/>
      <c r="N94" s="116"/>
      <c r="S94" s="116"/>
      <c r="T94" s="116"/>
      <c r="U94" s="116"/>
      <c r="AB94" s="116"/>
      <c r="AC94" s="116"/>
    </row>
    <row r="95" ht="14.25" customHeight="1">
      <c r="C95" s="6"/>
      <c r="N95" s="116"/>
      <c r="S95" s="116"/>
      <c r="T95" s="116"/>
      <c r="U95" s="116"/>
      <c r="AB95" s="116"/>
      <c r="AC95" s="116"/>
    </row>
    <row r="96" ht="14.25" customHeight="1">
      <c r="C96" s="6"/>
      <c r="N96" s="116"/>
      <c r="S96" s="116"/>
      <c r="T96" s="116"/>
      <c r="U96" s="116"/>
      <c r="AB96" s="116"/>
      <c r="AC96" s="116"/>
    </row>
    <row r="97" ht="14.25" customHeight="1">
      <c r="C97" s="6"/>
      <c r="N97" s="116"/>
      <c r="S97" s="116"/>
      <c r="T97" s="116"/>
      <c r="U97" s="116"/>
      <c r="AB97" s="116"/>
      <c r="AC97" s="116"/>
    </row>
    <row r="98" ht="14.25" customHeight="1">
      <c r="C98" s="6"/>
      <c r="N98" s="116"/>
      <c r="S98" s="116"/>
      <c r="T98" s="116"/>
      <c r="U98" s="116"/>
      <c r="AB98" s="116"/>
      <c r="AC98" s="116"/>
    </row>
    <row r="99" ht="14.25" customHeight="1">
      <c r="C99" s="6"/>
      <c r="N99" s="116"/>
      <c r="S99" s="116"/>
      <c r="T99" s="116"/>
      <c r="U99" s="116"/>
      <c r="AB99" s="116"/>
      <c r="AC99" s="116"/>
    </row>
    <row r="100" ht="14.25" customHeight="1">
      <c r="C100" s="6"/>
      <c r="N100" s="116"/>
      <c r="S100" s="116"/>
      <c r="T100" s="116"/>
      <c r="U100" s="116"/>
      <c r="AB100" s="116"/>
      <c r="AC100" s="116"/>
    </row>
    <row r="101" ht="14.25" customHeight="1">
      <c r="C101" s="6"/>
      <c r="N101" s="116"/>
      <c r="S101" s="116"/>
      <c r="T101" s="116"/>
      <c r="U101" s="116"/>
      <c r="AB101" s="116"/>
      <c r="AC101" s="116"/>
    </row>
    <row r="102" ht="14.25" customHeight="1">
      <c r="C102" s="6"/>
      <c r="N102" s="116"/>
      <c r="S102" s="116"/>
      <c r="T102" s="116"/>
      <c r="U102" s="116"/>
      <c r="AB102" s="116"/>
      <c r="AC102" s="116"/>
    </row>
    <row r="103" ht="14.25" customHeight="1">
      <c r="C103" s="6"/>
      <c r="N103" s="116"/>
      <c r="S103" s="116"/>
      <c r="T103" s="116"/>
      <c r="U103" s="116"/>
      <c r="AB103" s="116"/>
      <c r="AC103" s="116"/>
    </row>
    <row r="104" ht="14.25" customHeight="1">
      <c r="C104" s="6"/>
      <c r="N104" s="116"/>
      <c r="S104" s="116"/>
      <c r="T104" s="116"/>
      <c r="U104" s="116"/>
      <c r="AB104" s="116"/>
      <c r="AC104" s="116"/>
    </row>
    <row r="105" ht="14.25" customHeight="1">
      <c r="C105" s="6"/>
      <c r="N105" s="116"/>
      <c r="S105" s="116"/>
      <c r="T105" s="116"/>
      <c r="U105" s="116"/>
      <c r="AB105" s="116"/>
      <c r="AC105" s="116"/>
    </row>
    <row r="106" ht="14.25" customHeight="1">
      <c r="C106" s="6"/>
      <c r="N106" s="116"/>
      <c r="S106" s="116"/>
      <c r="T106" s="116"/>
      <c r="U106" s="116"/>
      <c r="AB106" s="116"/>
      <c r="AC106" s="116"/>
    </row>
    <row r="107" ht="14.25" customHeight="1">
      <c r="C107" s="6"/>
      <c r="N107" s="116"/>
      <c r="S107" s="116"/>
      <c r="T107" s="116"/>
      <c r="U107" s="116"/>
      <c r="AB107" s="116"/>
      <c r="AC107" s="116"/>
    </row>
    <row r="108" ht="14.25" customHeight="1">
      <c r="C108" s="6"/>
      <c r="N108" s="116"/>
      <c r="S108" s="116"/>
      <c r="T108" s="116"/>
      <c r="U108" s="116"/>
      <c r="AB108" s="116"/>
      <c r="AC108" s="116"/>
    </row>
    <row r="109" ht="14.25" customHeight="1">
      <c r="C109" s="6"/>
      <c r="N109" s="116"/>
      <c r="S109" s="116"/>
      <c r="T109" s="116"/>
      <c r="U109" s="116"/>
      <c r="AB109" s="116"/>
      <c r="AC109" s="116"/>
    </row>
    <row r="110" ht="14.25" customHeight="1">
      <c r="C110" s="6"/>
      <c r="N110" s="116"/>
      <c r="S110" s="116"/>
      <c r="T110" s="116"/>
      <c r="U110" s="116"/>
      <c r="AB110" s="116"/>
      <c r="AC110" s="116"/>
    </row>
    <row r="111" ht="14.25" customHeight="1">
      <c r="C111" s="6"/>
      <c r="N111" s="116"/>
      <c r="S111" s="116"/>
      <c r="T111" s="116"/>
      <c r="U111" s="116"/>
      <c r="AB111" s="116"/>
      <c r="AC111" s="116"/>
    </row>
    <row r="112" ht="14.25" customHeight="1">
      <c r="C112" s="6"/>
      <c r="N112" s="116"/>
      <c r="S112" s="116"/>
      <c r="T112" s="116"/>
      <c r="U112" s="116"/>
      <c r="AB112" s="116"/>
      <c r="AC112" s="116"/>
    </row>
    <row r="113" ht="14.25" customHeight="1">
      <c r="C113" s="6"/>
      <c r="N113" s="116"/>
      <c r="S113" s="116"/>
      <c r="T113" s="116"/>
      <c r="U113" s="116"/>
      <c r="AB113" s="116"/>
      <c r="AC113" s="116"/>
    </row>
    <row r="114" ht="14.25" customHeight="1">
      <c r="C114" s="6"/>
      <c r="N114" s="116"/>
      <c r="S114" s="116"/>
      <c r="T114" s="116"/>
      <c r="U114" s="116"/>
      <c r="AB114" s="116"/>
      <c r="AC114" s="116"/>
    </row>
    <row r="115" ht="14.25" customHeight="1">
      <c r="C115" s="6"/>
      <c r="N115" s="116"/>
      <c r="S115" s="116"/>
      <c r="T115" s="116"/>
      <c r="U115" s="116"/>
      <c r="AB115" s="116"/>
      <c r="AC115" s="116"/>
    </row>
    <row r="116" ht="14.25" customHeight="1">
      <c r="C116" s="6"/>
      <c r="N116" s="116"/>
      <c r="S116" s="116"/>
      <c r="T116" s="116"/>
      <c r="U116" s="116"/>
      <c r="AB116" s="116"/>
      <c r="AC116" s="116"/>
    </row>
    <row r="117" ht="14.25" customHeight="1">
      <c r="C117" s="6"/>
      <c r="N117" s="116"/>
      <c r="S117" s="116"/>
      <c r="T117" s="116"/>
      <c r="U117" s="116"/>
      <c r="AB117" s="116"/>
      <c r="AC117" s="116"/>
    </row>
    <row r="118" ht="14.25" customHeight="1">
      <c r="C118" s="6"/>
      <c r="N118" s="116"/>
      <c r="S118" s="116"/>
      <c r="T118" s="116"/>
      <c r="U118" s="116"/>
      <c r="AB118" s="116"/>
      <c r="AC118" s="116"/>
    </row>
    <row r="119" ht="14.25" customHeight="1">
      <c r="C119" s="6"/>
      <c r="N119" s="116"/>
      <c r="S119" s="116"/>
      <c r="T119" s="116"/>
      <c r="U119" s="116"/>
      <c r="AB119" s="116"/>
      <c r="AC119" s="116"/>
    </row>
    <row r="120" ht="14.25" customHeight="1">
      <c r="C120" s="6"/>
      <c r="N120" s="116"/>
      <c r="S120" s="116"/>
      <c r="T120" s="116"/>
      <c r="U120" s="116"/>
      <c r="AB120" s="116"/>
      <c r="AC120" s="116"/>
    </row>
    <row r="121" ht="14.25" customHeight="1">
      <c r="C121" s="6"/>
      <c r="N121" s="116"/>
      <c r="S121" s="116"/>
      <c r="T121" s="116"/>
      <c r="U121" s="116"/>
      <c r="AB121" s="116"/>
      <c r="AC121" s="116"/>
    </row>
    <row r="122" ht="14.25" customHeight="1">
      <c r="C122" s="6"/>
      <c r="N122" s="116"/>
      <c r="S122" s="116"/>
      <c r="T122" s="116"/>
      <c r="U122" s="116"/>
      <c r="AB122" s="116"/>
      <c r="AC122" s="116"/>
    </row>
    <row r="123" ht="14.25" customHeight="1">
      <c r="C123" s="6"/>
      <c r="N123" s="116"/>
      <c r="S123" s="116"/>
      <c r="T123" s="116"/>
      <c r="U123" s="116"/>
      <c r="AB123" s="116"/>
      <c r="AC123" s="116"/>
    </row>
    <row r="124" ht="14.25" customHeight="1">
      <c r="C124" s="6"/>
      <c r="N124" s="116"/>
      <c r="S124" s="116"/>
      <c r="T124" s="116"/>
      <c r="U124" s="116"/>
      <c r="AB124" s="116"/>
      <c r="AC124" s="116"/>
    </row>
    <row r="125" ht="14.25" customHeight="1">
      <c r="C125" s="6"/>
      <c r="N125" s="116"/>
      <c r="S125" s="116"/>
      <c r="T125" s="116"/>
      <c r="U125" s="116"/>
      <c r="AB125" s="116"/>
      <c r="AC125" s="116"/>
    </row>
    <row r="126" ht="14.25" customHeight="1">
      <c r="C126" s="6"/>
      <c r="N126" s="116"/>
      <c r="S126" s="116"/>
      <c r="T126" s="116"/>
      <c r="U126" s="116"/>
      <c r="AB126" s="116"/>
      <c r="AC126" s="116"/>
    </row>
    <row r="127" ht="14.25" customHeight="1">
      <c r="C127" s="6"/>
      <c r="N127" s="116"/>
      <c r="S127" s="116"/>
      <c r="T127" s="116"/>
      <c r="U127" s="116"/>
      <c r="AB127" s="116"/>
      <c r="AC127" s="116"/>
    </row>
    <row r="128" ht="14.25" customHeight="1">
      <c r="C128" s="6"/>
      <c r="N128" s="116"/>
      <c r="S128" s="116"/>
      <c r="T128" s="116"/>
      <c r="U128" s="116"/>
      <c r="AB128" s="116"/>
      <c r="AC128" s="116"/>
    </row>
    <row r="129" ht="14.25" customHeight="1">
      <c r="C129" s="6"/>
      <c r="N129" s="116"/>
      <c r="S129" s="116"/>
      <c r="T129" s="116"/>
      <c r="U129" s="116"/>
      <c r="AB129" s="116"/>
      <c r="AC129" s="116"/>
    </row>
    <row r="130" ht="14.25" customHeight="1">
      <c r="C130" s="6"/>
      <c r="N130" s="116"/>
      <c r="S130" s="116"/>
      <c r="T130" s="116"/>
      <c r="U130" s="116"/>
      <c r="AB130" s="116"/>
      <c r="AC130" s="116"/>
    </row>
    <row r="131" ht="14.25" customHeight="1">
      <c r="C131" s="6"/>
      <c r="N131" s="116"/>
      <c r="S131" s="116"/>
      <c r="T131" s="116"/>
      <c r="U131" s="116"/>
      <c r="AB131" s="116"/>
      <c r="AC131" s="116"/>
    </row>
    <row r="132" ht="14.25" customHeight="1">
      <c r="C132" s="6"/>
      <c r="N132" s="116"/>
      <c r="S132" s="116"/>
      <c r="T132" s="116"/>
      <c r="U132" s="116"/>
      <c r="AB132" s="116"/>
      <c r="AC132" s="116"/>
    </row>
    <row r="133" ht="14.25" customHeight="1">
      <c r="C133" s="6"/>
      <c r="N133" s="116"/>
      <c r="S133" s="116"/>
      <c r="T133" s="116"/>
      <c r="U133" s="116"/>
      <c r="AB133" s="116"/>
      <c r="AC133" s="116"/>
    </row>
    <row r="134" ht="14.25" customHeight="1">
      <c r="C134" s="6"/>
      <c r="N134" s="116"/>
      <c r="S134" s="116"/>
      <c r="T134" s="116"/>
      <c r="U134" s="116"/>
      <c r="AB134" s="116"/>
      <c r="AC134" s="116"/>
    </row>
    <row r="135" ht="14.25" customHeight="1">
      <c r="C135" s="6"/>
      <c r="N135" s="116"/>
      <c r="S135" s="116"/>
      <c r="T135" s="116"/>
      <c r="U135" s="116"/>
      <c r="AB135" s="116"/>
      <c r="AC135" s="116"/>
    </row>
    <row r="136" ht="14.25" customHeight="1">
      <c r="C136" s="6"/>
      <c r="N136" s="116"/>
      <c r="S136" s="116"/>
      <c r="T136" s="116"/>
      <c r="U136" s="116"/>
      <c r="AB136" s="116"/>
      <c r="AC136" s="116"/>
    </row>
    <row r="137" ht="14.25" customHeight="1">
      <c r="C137" s="6"/>
      <c r="N137" s="116"/>
      <c r="S137" s="116"/>
      <c r="T137" s="116"/>
      <c r="U137" s="116"/>
      <c r="AB137" s="116"/>
      <c r="AC137" s="116"/>
    </row>
    <row r="138" ht="14.25" customHeight="1">
      <c r="C138" s="6"/>
      <c r="N138" s="116"/>
      <c r="S138" s="116"/>
      <c r="T138" s="116"/>
      <c r="U138" s="116"/>
      <c r="AB138" s="116"/>
      <c r="AC138" s="116"/>
    </row>
    <row r="139" ht="14.25" customHeight="1">
      <c r="C139" s="6"/>
      <c r="N139" s="116"/>
      <c r="S139" s="116"/>
      <c r="T139" s="116"/>
      <c r="U139" s="116"/>
      <c r="AB139" s="116"/>
      <c r="AC139" s="116"/>
    </row>
    <row r="140" ht="14.25" customHeight="1">
      <c r="C140" s="6"/>
      <c r="N140" s="116"/>
      <c r="S140" s="116"/>
      <c r="T140" s="116"/>
      <c r="U140" s="116"/>
      <c r="AB140" s="116"/>
      <c r="AC140" s="116"/>
    </row>
    <row r="141" ht="14.25" customHeight="1">
      <c r="C141" s="6"/>
      <c r="N141" s="116"/>
      <c r="S141" s="116"/>
      <c r="T141" s="116"/>
      <c r="U141" s="116"/>
      <c r="AB141" s="116"/>
      <c r="AC141" s="116"/>
    </row>
    <row r="142" ht="14.25" customHeight="1">
      <c r="C142" s="6"/>
      <c r="N142" s="116"/>
      <c r="S142" s="116"/>
      <c r="T142" s="116"/>
      <c r="U142" s="116"/>
      <c r="AB142" s="116"/>
      <c r="AC142" s="116"/>
    </row>
    <row r="143" ht="14.25" customHeight="1">
      <c r="C143" s="6"/>
      <c r="N143" s="116"/>
      <c r="S143" s="116"/>
      <c r="T143" s="116"/>
      <c r="U143" s="116"/>
      <c r="AB143" s="116"/>
      <c r="AC143" s="116"/>
    </row>
    <row r="144" ht="14.25" customHeight="1">
      <c r="C144" s="6"/>
      <c r="N144" s="116"/>
      <c r="S144" s="116"/>
      <c r="T144" s="116"/>
      <c r="U144" s="116"/>
      <c r="AB144" s="116"/>
      <c r="AC144" s="116"/>
    </row>
    <row r="145" ht="14.25" customHeight="1">
      <c r="C145" s="6"/>
      <c r="N145" s="116"/>
      <c r="S145" s="116"/>
      <c r="T145" s="116"/>
      <c r="U145" s="116"/>
      <c r="AB145" s="116"/>
      <c r="AC145" s="116"/>
    </row>
    <row r="146" ht="14.25" customHeight="1">
      <c r="C146" s="6"/>
      <c r="N146" s="116"/>
      <c r="S146" s="116"/>
      <c r="T146" s="116"/>
      <c r="U146" s="116"/>
      <c r="AB146" s="116"/>
      <c r="AC146" s="116"/>
    </row>
    <row r="147" ht="14.25" customHeight="1">
      <c r="C147" s="6"/>
      <c r="N147" s="116"/>
      <c r="S147" s="116"/>
      <c r="T147" s="116"/>
      <c r="U147" s="116"/>
      <c r="AB147" s="116"/>
      <c r="AC147" s="116"/>
    </row>
    <row r="148" ht="14.25" customHeight="1">
      <c r="C148" s="6"/>
      <c r="N148" s="116"/>
      <c r="S148" s="116"/>
      <c r="T148" s="116"/>
      <c r="U148" s="116"/>
      <c r="AB148" s="116"/>
      <c r="AC148" s="116"/>
    </row>
    <row r="149" ht="14.25" customHeight="1">
      <c r="C149" s="6"/>
      <c r="N149" s="116"/>
      <c r="S149" s="116"/>
      <c r="T149" s="116"/>
      <c r="U149" s="116"/>
      <c r="AB149" s="116"/>
      <c r="AC149" s="116"/>
    </row>
    <row r="150" ht="14.25" customHeight="1">
      <c r="C150" s="6"/>
      <c r="N150" s="116"/>
      <c r="S150" s="116"/>
      <c r="T150" s="116"/>
      <c r="U150" s="116"/>
      <c r="AB150" s="116"/>
      <c r="AC150" s="116"/>
    </row>
    <row r="151" ht="14.25" customHeight="1">
      <c r="C151" s="6"/>
      <c r="N151" s="116"/>
      <c r="S151" s="116"/>
      <c r="T151" s="116"/>
      <c r="U151" s="116"/>
      <c r="AB151" s="116"/>
      <c r="AC151" s="116"/>
    </row>
    <row r="152" ht="14.25" customHeight="1">
      <c r="C152" s="6"/>
      <c r="N152" s="116"/>
      <c r="S152" s="116"/>
      <c r="T152" s="116"/>
      <c r="U152" s="116"/>
      <c r="AB152" s="116"/>
      <c r="AC152" s="116"/>
    </row>
    <row r="153" ht="14.25" customHeight="1">
      <c r="C153" s="6"/>
      <c r="N153" s="116"/>
      <c r="S153" s="116"/>
      <c r="T153" s="116"/>
      <c r="U153" s="116"/>
      <c r="AB153" s="116"/>
      <c r="AC153" s="116"/>
    </row>
    <row r="154" ht="14.25" customHeight="1">
      <c r="C154" s="6"/>
      <c r="N154" s="116"/>
      <c r="S154" s="116"/>
      <c r="T154" s="116"/>
      <c r="U154" s="116"/>
      <c r="AB154" s="116"/>
      <c r="AC154" s="116"/>
    </row>
    <row r="155" ht="14.25" customHeight="1">
      <c r="C155" s="6"/>
      <c r="N155" s="116"/>
      <c r="S155" s="116"/>
      <c r="T155" s="116"/>
      <c r="U155" s="116"/>
      <c r="AB155" s="116"/>
      <c r="AC155" s="116"/>
    </row>
    <row r="156" ht="14.25" customHeight="1">
      <c r="C156" s="6"/>
      <c r="N156" s="116"/>
      <c r="S156" s="116"/>
      <c r="T156" s="116"/>
      <c r="U156" s="116"/>
      <c r="AB156" s="116"/>
      <c r="AC156" s="116"/>
    </row>
    <row r="157" ht="14.25" customHeight="1">
      <c r="C157" s="6"/>
      <c r="N157" s="116"/>
      <c r="S157" s="116"/>
      <c r="T157" s="116"/>
      <c r="U157" s="116"/>
      <c r="AB157" s="116"/>
      <c r="AC157" s="116"/>
    </row>
    <row r="158" ht="14.25" customHeight="1">
      <c r="C158" s="6"/>
      <c r="N158" s="116"/>
      <c r="S158" s="116"/>
      <c r="T158" s="116"/>
      <c r="U158" s="116"/>
      <c r="AB158" s="116"/>
      <c r="AC158" s="116"/>
    </row>
    <row r="159" ht="14.25" customHeight="1">
      <c r="C159" s="6"/>
      <c r="N159" s="116"/>
      <c r="S159" s="116"/>
      <c r="T159" s="116"/>
      <c r="U159" s="116"/>
      <c r="AB159" s="116"/>
      <c r="AC159" s="116"/>
    </row>
    <row r="160" ht="14.25" customHeight="1">
      <c r="C160" s="6"/>
      <c r="N160" s="116"/>
      <c r="S160" s="116"/>
      <c r="T160" s="116"/>
      <c r="U160" s="116"/>
      <c r="AB160" s="116"/>
      <c r="AC160" s="116"/>
    </row>
    <row r="161" ht="14.25" customHeight="1">
      <c r="C161" s="6"/>
      <c r="N161" s="116"/>
      <c r="S161" s="116"/>
      <c r="T161" s="116"/>
      <c r="U161" s="116"/>
      <c r="AB161" s="116"/>
      <c r="AC161" s="116"/>
    </row>
    <row r="162" ht="14.25" customHeight="1">
      <c r="C162" s="6"/>
      <c r="N162" s="116"/>
      <c r="S162" s="116"/>
      <c r="T162" s="116"/>
      <c r="U162" s="116"/>
      <c r="AB162" s="116"/>
      <c r="AC162" s="116"/>
    </row>
    <row r="163" ht="14.25" customHeight="1">
      <c r="C163" s="6"/>
      <c r="N163" s="116"/>
      <c r="S163" s="116"/>
      <c r="T163" s="116"/>
      <c r="U163" s="116"/>
      <c r="AB163" s="116"/>
      <c r="AC163" s="116"/>
    </row>
    <row r="164" ht="14.25" customHeight="1">
      <c r="C164" s="6"/>
      <c r="N164" s="116"/>
      <c r="S164" s="116"/>
      <c r="T164" s="116"/>
      <c r="U164" s="116"/>
      <c r="AB164" s="116"/>
      <c r="AC164" s="116"/>
    </row>
    <row r="165" ht="14.25" customHeight="1">
      <c r="C165" s="6"/>
      <c r="N165" s="116"/>
      <c r="S165" s="116"/>
      <c r="T165" s="116"/>
      <c r="U165" s="116"/>
      <c r="AB165" s="116"/>
      <c r="AC165" s="116"/>
    </row>
    <row r="166" ht="14.25" customHeight="1">
      <c r="C166" s="6"/>
      <c r="N166" s="116"/>
      <c r="S166" s="116"/>
      <c r="T166" s="116"/>
      <c r="U166" s="116"/>
      <c r="AB166" s="116"/>
      <c r="AC166" s="116"/>
    </row>
    <row r="167" ht="14.25" customHeight="1">
      <c r="C167" s="6"/>
      <c r="N167" s="116"/>
      <c r="S167" s="116"/>
      <c r="T167" s="116"/>
      <c r="U167" s="116"/>
      <c r="AB167" s="116"/>
      <c r="AC167" s="116"/>
    </row>
    <row r="168" ht="14.25" customHeight="1">
      <c r="C168" s="6"/>
      <c r="N168" s="116"/>
      <c r="S168" s="116"/>
      <c r="T168" s="116"/>
      <c r="U168" s="116"/>
      <c r="AB168" s="116"/>
      <c r="AC168" s="116"/>
    </row>
    <row r="169" ht="14.25" customHeight="1">
      <c r="C169" s="6"/>
      <c r="N169" s="116"/>
      <c r="S169" s="116"/>
      <c r="T169" s="116"/>
      <c r="U169" s="116"/>
      <c r="AB169" s="116"/>
      <c r="AC169" s="116"/>
    </row>
    <row r="170" ht="14.25" customHeight="1">
      <c r="C170" s="6"/>
      <c r="N170" s="116"/>
      <c r="S170" s="116"/>
      <c r="T170" s="116"/>
      <c r="U170" s="116"/>
      <c r="AB170" s="116"/>
      <c r="AC170" s="116"/>
    </row>
    <row r="171" ht="14.25" customHeight="1">
      <c r="C171" s="6"/>
      <c r="N171" s="116"/>
      <c r="S171" s="116"/>
      <c r="T171" s="116"/>
      <c r="U171" s="116"/>
      <c r="AB171" s="116"/>
      <c r="AC171" s="116"/>
    </row>
    <row r="172" ht="14.25" customHeight="1">
      <c r="C172" s="6"/>
      <c r="N172" s="116"/>
      <c r="S172" s="116"/>
      <c r="T172" s="116"/>
      <c r="U172" s="116"/>
      <c r="AB172" s="116"/>
      <c r="AC172" s="116"/>
    </row>
    <row r="173" ht="14.25" customHeight="1">
      <c r="C173" s="6"/>
      <c r="N173" s="116"/>
      <c r="S173" s="116"/>
      <c r="T173" s="116"/>
      <c r="U173" s="116"/>
      <c r="AB173" s="116"/>
      <c r="AC173" s="116"/>
    </row>
    <row r="174" ht="14.25" customHeight="1">
      <c r="C174" s="6"/>
      <c r="N174" s="116"/>
      <c r="S174" s="116"/>
      <c r="T174" s="116"/>
      <c r="U174" s="116"/>
      <c r="AB174" s="116"/>
      <c r="AC174" s="116"/>
    </row>
    <row r="175" ht="14.25" customHeight="1">
      <c r="C175" s="6"/>
      <c r="N175" s="116"/>
      <c r="S175" s="116"/>
      <c r="T175" s="116"/>
      <c r="U175" s="116"/>
      <c r="AB175" s="116"/>
      <c r="AC175" s="116"/>
    </row>
    <row r="176" ht="14.25" customHeight="1">
      <c r="C176" s="6"/>
      <c r="N176" s="116"/>
      <c r="S176" s="116"/>
      <c r="T176" s="116"/>
      <c r="U176" s="116"/>
      <c r="AB176" s="116"/>
      <c r="AC176" s="116"/>
    </row>
    <row r="177" ht="14.25" customHeight="1">
      <c r="C177" s="6"/>
      <c r="N177" s="116"/>
      <c r="S177" s="116"/>
      <c r="T177" s="116"/>
      <c r="U177" s="116"/>
      <c r="AB177" s="116"/>
      <c r="AC177" s="116"/>
    </row>
    <row r="178" ht="14.25" customHeight="1">
      <c r="C178" s="6"/>
      <c r="N178" s="116"/>
      <c r="S178" s="116"/>
      <c r="T178" s="116"/>
      <c r="U178" s="116"/>
      <c r="AB178" s="116"/>
      <c r="AC178" s="116"/>
    </row>
    <row r="179" ht="14.25" customHeight="1">
      <c r="C179" s="6"/>
      <c r="N179" s="116"/>
      <c r="S179" s="116"/>
      <c r="T179" s="116"/>
      <c r="U179" s="116"/>
      <c r="AB179" s="116"/>
      <c r="AC179" s="116"/>
    </row>
    <row r="180" ht="14.25" customHeight="1">
      <c r="C180" s="6"/>
      <c r="N180" s="116"/>
      <c r="S180" s="116"/>
      <c r="T180" s="116"/>
      <c r="U180" s="116"/>
      <c r="AB180" s="116"/>
      <c r="AC180" s="116"/>
    </row>
    <row r="181" ht="14.25" customHeight="1">
      <c r="C181" s="6"/>
      <c r="N181" s="116"/>
      <c r="S181" s="116"/>
      <c r="T181" s="116"/>
      <c r="U181" s="116"/>
      <c r="AB181" s="116"/>
      <c r="AC181" s="116"/>
    </row>
    <row r="182" ht="14.25" customHeight="1">
      <c r="C182" s="6"/>
      <c r="N182" s="116"/>
      <c r="S182" s="116"/>
      <c r="T182" s="116"/>
      <c r="U182" s="116"/>
      <c r="AB182" s="116"/>
      <c r="AC182" s="116"/>
    </row>
    <row r="183" ht="14.25" customHeight="1">
      <c r="C183" s="6"/>
      <c r="N183" s="116"/>
      <c r="S183" s="116"/>
      <c r="T183" s="116"/>
      <c r="U183" s="116"/>
      <c r="AB183" s="116"/>
      <c r="AC183" s="116"/>
    </row>
    <row r="184" ht="14.25" customHeight="1">
      <c r="C184" s="6"/>
      <c r="N184" s="116"/>
      <c r="S184" s="116"/>
      <c r="T184" s="116"/>
      <c r="U184" s="116"/>
      <c r="AB184" s="116"/>
      <c r="AC184" s="116"/>
    </row>
    <row r="185" ht="14.25" customHeight="1">
      <c r="C185" s="6"/>
      <c r="N185" s="116"/>
      <c r="S185" s="116"/>
      <c r="T185" s="116"/>
      <c r="U185" s="116"/>
      <c r="AB185" s="116"/>
      <c r="AC185" s="116"/>
    </row>
    <row r="186" ht="14.25" customHeight="1">
      <c r="C186" s="6"/>
      <c r="N186" s="116"/>
      <c r="S186" s="116"/>
      <c r="T186" s="116"/>
      <c r="U186" s="116"/>
      <c r="AB186" s="116"/>
      <c r="AC186" s="116"/>
    </row>
    <row r="187" ht="14.25" customHeight="1">
      <c r="C187" s="6"/>
      <c r="N187" s="116"/>
      <c r="S187" s="116"/>
      <c r="T187" s="116"/>
      <c r="U187" s="116"/>
      <c r="AB187" s="116"/>
      <c r="AC187" s="116"/>
    </row>
    <row r="188" ht="14.25" customHeight="1">
      <c r="C188" s="6"/>
      <c r="N188" s="116"/>
      <c r="S188" s="116"/>
      <c r="T188" s="116"/>
      <c r="U188" s="116"/>
      <c r="AB188" s="116"/>
      <c r="AC188" s="116"/>
    </row>
    <row r="189" ht="14.25" customHeight="1">
      <c r="C189" s="6"/>
      <c r="N189" s="116"/>
      <c r="S189" s="116"/>
      <c r="T189" s="116"/>
      <c r="U189" s="116"/>
      <c r="AB189" s="116"/>
      <c r="AC189" s="116"/>
    </row>
    <row r="190" ht="14.25" customHeight="1">
      <c r="C190" s="6"/>
      <c r="N190" s="116"/>
      <c r="S190" s="116"/>
      <c r="T190" s="116"/>
      <c r="U190" s="116"/>
      <c r="AB190" s="116"/>
      <c r="AC190" s="116"/>
    </row>
    <row r="191" ht="14.25" customHeight="1">
      <c r="C191" s="6"/>
      <c r="N191" s="116"/>
      <c r="S191" s="116"/>
      <c r="T191" s="116"/>
      <c r="U191" s="116"/>
      <c r="AB191" s="116"/>
      <c r="AC191" s="116"/>
    </row>
    <row r="192" ht="14.25" customHeight="1">
      <c r="C192" s="6"/>
      <c r="N192" s="116"/>
      <c r="S192" s="116"/>
      <c r="T192" s="116"/>
      <c r="U192" s="116"/>
      <c r="AB192" s="116"/>
      <c r="AC192" s="116"/>
    </row>
    <row r="193" ht="14.25" customHeight="1">
      <c r="C193" s="6"/>
      <c r="N193" s="116"/>
      <c r="S193" s="116"/>
      <c r="T193" s="116"/>
      <c r="U193" s="116"/>
      <c r="AB193" s="116"/>
      <c r="AC193" s="116"/>
    </row>
    <row r="194" ht="14.25" customHeight="1">
      <c r="C194" s="6"/>
      <c r="N194" s="116"/>
      <c r="S194" s="116"/>
      <c r="T194" s="116"/>
      <c r="U194" s="116"/>
      <c r="AB194" s="116"/>
      <c r="AC194" s="116"/>
    </row>
    <row r="195" ht="14.25" customHeight="1">
      <c r="C195" s="6"/>
      <c r="N195" s="116"/>
      <c r="S195" s="116"/>
      <c r="T195" s="116"/>
      <c r="U195" s="116"/>
      <c r="AB195" s="116"/>
      <c r="AC195" s="116"/>
    </row>
    <row r="196" ht="14.25" customHeight="1">
      <c r="C196" s="6"/>
      <c r="N196" s="116"/>
      <c r="S196" s="116"/>
      <c r="T196" s="116"/>
      <c r="U196" s="116"/>
      <c r="AB196" s="116"/>
      <c r="AC196" s="116"/>
    </row>
    <row r="197" ht="14.25" customHeight="1">
      <c r="C197" s="6"/>
      <c r="N197" s="116"/>
      <c r="S197" s="116"/>
      <c r="T197" s="116"/>
      <c r="U197" s="116"/>
      <c r="AB197" s="116"/>
      <c r="AC197" s="116"/>
    </row>
    <row r="198" ht="14.25" customHeight="1">
      <c r="C198" s="6"/>
      <c r="N198" s="116"/>
      <c r="S198" s="116"/>
      <c r="T198" s="116"/>
      <c r="U198" s="116"/>
      <c r="AB198" s="116"/>
      <c r="AC198" s="116"/>
    </row>
    <row r="199" ht="14.25" customHeight="1">
      <c r="C199" s="6"/>
      <c r="N199" s="116"/>
      <c r="S199" s="116"/>
      <c r="T199" s="116"/>
      <c r="U199" s="116"/>
      <c r="AB199" s="116"/>
      <c r="AC199" s="116"/>
    </row>
    <row r="200" ht="14.25" customHeight="1">
      <c r="C200" s="6"/>
      <c r="N200" s="116"/>
      <c r="S200" s="116"/>
      <c r="T200" s="116"/>
      <c r="U200" s="116"/>
      <c r="AB200" s="116"/>
      <c r="AC200" s="116"/>
    </row>
    <row r="201" ht="14.25" customHeight="1">
      <c r="C201" s="6"/>
      <c r="N201" s="116"/>
      <c r="S201" s="116"/>
      <c r="T201" s="116"/>
      <c r="U201" s="116"/>
      <c r="AB201" s="116"/>
      <c r="AC201" s="116"/>
    </row>
    <row r="202" ht="14.25" customHeight="1">
      <c r="C202" s="6"/>
      <c r="N202" s="116"/>
      <c r="S202" s="116"/>
      <c r="T202" s="116"/>
      <c r="U202" s="116"/>
      <c r="AB202" s="116"/>
      <c r="AC202" s="116"/>
    </row>
    <row r="203" ht="14.25" customHeight="1">
      <c r="C203" s="6"/>
      <c r="N203" s="116"/>
      <c r="S203" s="116"/>
      <c r="T203" s="116"/>
      <c r="U203" s="116"/>
      <c r="AB203" s="116"/>
      <c r="AC203" s="116"/>
    </row>
    <row r="204" ht="14.25" customHeight="1">
      <c r="C204" s="6"/>
      <c r="N204" s="116"/>
      <c r="S204" s="116"/>
      <c r="T204" s="116"/>
      <c r="U204" s="116"/>
      <c r="AB204" s="116"/>
      <c r="AC204" s="116"/>
    </row>
    <row r="205" ht="14.25" customHeight="1">
      <c r="C205" s="6"/>
      <c r="N205" s="116"/>
      <c r="S205" s="116"/>
      <c r="T205" s="116"/>
      <c r="U205" s="116"/>
      <c r="AB205" s="116"/>
      <c r="AC205" s="116"/>
    </row>
    <row r="206" ht="14.25" customHeight="1">
      <c r="C206" s="6"/>
      <c r="N206" s="116"/>
      <c r="S206" s="116"/>
      <c r="T206" s="116"/>
      <c r="U206" s="116"/>
      <c r="AB206" s="116"/>
      <c r="AC206" s="116"/>
    </row>
    <row r="207" ht="14.25" customHeight="1">
      <c r="C207" s="6"/>
      <c r="N207" s="116"/>
      <c r="S207" s="116"/>
      <c r="T207" s="116"/>
      <c r="U207" s="116"/>
      <c r="AB207" s="116"/>
      <c r="AC207" s="116"/>
    </row>
    <row r="208" ht="14.25" customHeight="1">
      <c r="C208" s="6"/>
      <c r="N208" s="116"/>
      <c r="S208" s="116"/>
      <c r="T208" s="116"/>
      <c r="U208" s="116"/>
      <c r="AB208" s="116"/>
      <c r="AC208" s="116"/>
    </row>
    <row r="209" ht="14.25" customHeight="1">
      <c r="C209" s="6"/>
      <c r="N209" s="116"/>
      <c r="S209" s="116"/>
      <c r="T209" s="116"/>
      <c r="U209" s="116"/>
      <c r="AB209" s="116"/>
      <c r="AC209" s="116"/>
    </row>
    <row r="210" ht="14.25" customHeight="1">
      <c r="C210" s="6"/>
      <c r="N210" s="116"/>
      <c r="S210" s="116"/>
      <c r="T210" s="116"/>
      <c r="U210" s="116"/>
      <c r="AB210" s="116"/>
      <c r="AC210" s="116"/>
    </row>
    <row r="211" ht="14.25" customHeight="1">
      <c r="C211" s="6"/>
      <c r="N211" s="116"/>
      <c r="S211" s="116"/>
      <c r="T211" s="116"/>
      <c r="U211" s="116"/>
      <c r="AB211" s="116"/>
      <c r="AC211" s="116"/>
    </row>
    <row r="212" ht="14.25" customHeight="1">
      <c r="C212" s="6"/>
      <c r="N212" s="116"/>
      <c r="S212" s="116"/>
      <c r="T212" s="116"/>
      <c r="U212" s="116"/>
      <c r="AB212" s="116"/>
      <c r="AC212" s="116"/>
    </row>
    <row r="213" ht="14.25" customHeight="1">
      <c r="C213" s="6"/>
      <c r="N213" s="116"/>
      <c r="S213" s="116"/>
      <c r="T213" s="116"/>
      <c r="U213" s="116"/>
      <c r="AB213" s="116"/>
      <c r="AC213" s="116"/>
    </row>
    <row r="214" ht="14.25" customHeight="1">
      <c r="C214" s="6"/>
      <c r="N214" s="116"/>
      <c r="S214" s="116"/>
      <c r="T214" s="116"/>
      <c r="U214" s="116"/>
      <c r="AB214" s="116"/>
      <c r="AC214" s="116"/>
    </row>
    <row r="215" ht="14.25" customHeight="1">
      <c r="C215" s="6"/>
      <c r="N215" s="116"/>
      <c r="S215" s="116"/>
      <c r="T215" s="116"/>
      <c r="U215" s="116"/>
      <c r="AB215" s="116"/>
      <c r="AC215" s="116"/>
    </row>
    <row r="216" ht="14.25" customHeight="1">
      <c r="C216" s="6"/>
      <c r="N216" s="116"/>
      <c r="S216" s="116"/>
      <c r="T216" s="116"/>
      <c r="U216" s="116"/>
      <c r="AB216" s="116"/>
      <c r="AC216" s="116"/>
    </row>
    <row r="217" ht="14.25" customHeight="1">
      <c r="C217" s="6"/>
      <c r="N217" s="116"/>
      <c r="S217" s="116"/>
      <c r="T217" s="116"/>
      <c r="U217" s="116"/>
      <c r="AB217" s="116"/>
      <c r="AC217" s="116"/>
    </row>
    <row r="218" ht="14.25" customHeight="1">
      <c r="C218" s="6"/>
      <c r="N218" s="116"/>
      <c r="S218" s="116"/>
      <c r="T218" s="116"/>
      <c r="U218" s="116"/>
      <c r="AB218" s="116"/>
      <c r="AC218" s="116"/>
    </row>
    <row r="219" ht="14.25" customHeight="1">
      <c r="C219" s="6"/>
      <c r="N219" s="116"/>
      <c r="S219" s="116"/>
      <c r="T219" s="116"/>
      <c r="U219" s="116"/>
      <c r="AB219" s="116"/>
      <c r="AC219" s="116"/>
    </row>
    <row r="220" ht="14.25" customHeight="1">
      <c r="C220" s="6"/>
      <c r="N220" s="116"/>
      <c r="S220" s="116"/>
      <c r="T220" s="116"/>
      <c r="U220" s="116"/>
      <c r="AB220" s="116"/>
      <c r="AC220" s="116"/>
    </row>
    <row r="221" ht="14.25" customHeight="1">
      <c r="C221" s="6"/>
      <c r="N221" s="116"/>
      <c r="S221" s="116"/>
      <c r="T221" s="116"/>
      <c r="U221" s="116"/>
      <c r="AB221" s="116"/>
      <c r="AC221" s="116"/>
    </row>
    <row r="222" ht="14.25" customHeight="1">
      <c r="C222" s="6"/>
      <c r="N222" s="116"/>
      <c r="S222" s="116"/>
      <c r="T222" s="116"/>
      <c r="U222" s="116"/>
      <c r="AB222" s="116"/>
      <c r="AC222" s="116"/>
    </row>
    <row r="223" ht="14.25" customHeight="1">
      <c r="C223" s="6"/>
      <c r="N223" s="116"/>
      <c r="S223" s="116"/>
      <c r="T223" s="116"/>
      <c r="U223" s="116"/>
      <c r="AB223" s="116"/>
      <c r="AC223" s="116"/>
    </row>
    <row r="224" ht="14.25" customHeight="1">
      <c r="C224" s="6"/>
      <c r="N224" s="116"/>
      <c r="S224" s="116"/>
      <c r="T224" s="116"/>
      <c r="U224" s="116"/>
      <c r="AB224" s="116"/>
      <c r="AC224" s="116"/>
    </row>
    <row r="225" ht="14.25" customHeight="1">
      <c r="C225" s="6"/>
      <c r="N225" s="116"/>
      <c r="S225" s="116"/>
      <c r="T225" s="116"/>
      <c r="U225" s="116"/>
      <c r="AB225" s="116"/>
      <c r="AC225" s="116"/>
    </row>
    <row r="226" ht="14.25" customHeight="1">
      <c r="C226" s="6"/>
      <c r="N226" s="116"/>
      <c r="S226" s="116"/>
      <c r="T226" s="116"/>
      <c r="U226" s="116"/>
      <c r="AB226" s="116"/>
      <c r="AC226" s="116"/>
    </row>
    <row r="227" ht="14.25" customHeight="1">
      <c r="C227" s="6"/>
      <c r="N227" s="116"/>
      <c r="S227" s="116"/>
      <c r="T227" s="116"/>
      <c r="U227" s="116"/>
      <c r="AB227" s="116"/>
      <c r="AC227" s="116"/>
    </row>
    <row r="228" ht="14.25" customHeight="1">
      <c r="C228" s="6"/>
      <c r="N228" s="116"/>
      <c r="S228" s="116"/>
      <c r="T228" s="116"/>
      <c r="U228" s="116"/>
      <c r="AB228" s="116"/>
      <c r="AC228" s="116"/>
    </row>
    <row r="229" ht="14.25" customHeight="1">
      <c r="C229" s="6"/>
      <c r="N229" s="116"/>
      <c r="S229" s="116"/>
      <c r="T229" s="116"/>
      <c r="U229" s="116"/>
      <c r="AB229" s="116"/>
      <c r="AC229" s="116"/>
    </row>
    <row r="230" ht="14.25" customHeight="1">
      <c r="C230" s="6"/>
      <c r="N230" s="116"/>
      <c r="S230" s="116"/>
      <c r="T230" s="116"/>
      <c r="U230" s="116"/>
      <c r="AB230" s="116"/>
      <c r="AC230" s="116"/>
    </row>
    <row r="231" ht="14.25" customHeight="1">
      <c r="C231" s="6"/>
      <c r="N231" s="116"/>
      <c r="S231" s="116"/>
      <c r="T231" s="116"/>
      <c r="U231" s="116"/>
      <c r="AB231" s="116"/>
      <c r="AC231" s="116"/>
    </row>
    <row r="232" ht="14.25" customHeight="1">
      <c r="C232" s="6"/>
      <c r="N232" s="116"/>
      <c r="S232" s="116"/>
      <c r="T232" s="116"/>
      <c r="U232" s="116"/>
      <c r="AB232" s="116"/>
      <c r="AC232" s="116"/>
    </row>
    <row r="233" ht="14.25" customHeight="1">
      <c r="C233" s="6"/>
      <c r="N233" s="116"/>
      <c r="S233" s="116"/>
      <c r="T233" s="116"/>
      <c r="U233" s="116"/>
      <c r="AB233" s="116"/>
      <c r="AC233" s="116"/>
    </row>
    <row r="234" ht="14.25" customHeight="1">
      <c r="C234" s="6"/>
      <c r="N234" s="116"/>
      <c r="S234" s="116"/>
      <c r="T234" s="116"/>
      <c r="U234" s="116"/>
      <c r="AB234" s="116"/>
      <c r="AC234" s="116"/>
    </row>
    <row r="235" ht="14.25" customHeight="1">
      <c r="C235" s="6"/>
      <c r="N235" s="116"/>
      <c r="S235" s="116"/>
      <c r="T235" s="116"/>
      <c r="U235" s="116"/>
      <c r="AB235" s="116"/>
      <c r="AC235" s="116"/>
    </row>
    <row r="236" ht="14.25" customHeight="1">
      <c r="C236" s="6"/>
      <c r="N236" s="116"/>
      <c r="S236" s="116"/>
      <c r="T236" s="116"/>
      <c r="U236" s="116"/>
      <c r="AB236" s="116"/>
      <c r="AC236" s="116"/>
    </row>
    <row r="237" ht="14.25" customHeight="1">
      <c r="C237" s="6"/>
      <c r="N237" s="116"/>
      <c r="S237" s="116"/>
      <c r="T237" s="116"/>
      <c r="U237" s="116"/>
      <c r="AB237" s="116"/>
      <c r="AC237" s="116"/>
    </row>
    <row r="238" ht="14.25" customHeight="1">
      <c r="C238" s="6"/>
      <c r="N238" s="116"/>
      <c r="S238" s="116"/>
      <c r="T238" s="116"/>
      <c r="U238" s="116"/>
      <c r="AB238" s="116"/>
      <c r="AC238" s="116"/>
    </row>
    <row r="239" ht="14.25" customHeight="1">
      <c r="C239" s="6"/>
      <c r="N239" s="116"/>
      <c r="S239" s="116"/>
      <c r="T239" s="116"/>
      <c r="U239" s="116"/>
      <c r="AB239" s="116"/>
      <c r="AC239" s="116"/>
    </row>
    <row r="240" ht="14.25" customHeight="1">
      <c r="C240" s="6"/>
      <c r="N240" s="116"/>
      <c r="S240" s="116"/>
      <c r="T240" s="116"/>
      <c r="U240" s="116"/>
      <c r="AB240" s="116"/>
      <c r="AC240" s="11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P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7" width="8.63"/>
    <col customWidth="1" min="328" max="331" width="12.0"/>
    <col customWidth="1" min="332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2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4"/>
      <c r="GB10" s="23" t="s">
        <v>7</v>
      </c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1"/>
      <c r="GZ10" s="27"/>
      <c r="HA10" s="23" t="s">
        <v>8</v>
      </c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1"/>
      <c r="HY10" s="22"/>
      <c r="HZ10" s="23" t="s">
        <v>9</v>
      </c>
      <c r="IA10" s="20"/>
      <c r="IB10" s="20"/>
      <c r="IC10" s="20"/>
      <c r="ID10" s="20"/>
      <c r="IE10" s="20"/>
      <c r="IF10" s="20"/>
      <c r="IG10" s="21"/>
      <c r="IH10" s="27"/>
      <c r="II10" s="23" t="s">
        <v>10</v>
      </c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1"/>
      <c r="IY10" s="22"/>
      <c r="IZ10" s="23" t="s">
        <v>11</v>
      </c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1"/>
      <c r="JP10" s="27"/>
      <c r="JQ10" s="23" t="s">
        <v>12</v>
      </c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1"/>
      <c r="KG10" s="27"/>
      <c r="KH10" s="23" t="s">
        <v>13</v>
      </c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1"/>
      <c r="KX10" s="27"/>
      <c r="KY10" s="23" t="s">
        <v>14</v>
      </c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1"/>
      <c r="LO10" s="22"/>
      <c r="LP10" s="23" t="s">
        <v>15</v>
      </c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1"/>
      <c r="MP10" s="27"/>
      <c r="MQ10" s="23" t="s">
        <v>16</v>
      </c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31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31"/>
      <c r="HZ11" s="28"/>
      <c r="IA11" s="28"/>
      <c r="IB11" s="28"/>
      <c r="IC11" s="28"/>
      <c r="ID11" s="28"/>
      <c r="IE11" s="28"/>
      <c r="IF11" s="28"/>
      <c r="IG11" s="28"/>
      <c r="IH11" s="31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31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31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31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31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31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31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40"/>
      <c r="GB12" s="34" t="s">
        <v>53</v>
      </c>
      <c r="GC12" s="20"/>
      <c r="GD12" s="20"/>
      <c r="GE12" s="21"/>
      <c r="GF12" s="34" t="s">
        <v>54</v>
      </c>
      <c r="GG12" s="20"/>
      <c r="GH12" s="20"/>
      <c r="GI12" s="21"/>
      <c r="GJ12" s="34" t="s">
        <v>55</v>
      </c>
      <c r="GK12" s="20"/>
      <c r="GL12" s="20"/>
      <c r="GM12" s="21"/>
      <c r="GN12" s="34" t="s">
        <v>56</v>
      </c>
      <c r="GO12" s="20"/>
      <c r="GP12" s="20"/>
      <c r="GQ12" s="21"/>
      <c r="GR12" s="34" t="s">
        <v>57</v>
      </c>
      <c r="GS12" s="20"/>
      <c r="GT12" s="20"/>
      <c r="GU12" s="21"/>
      <c r="GV12" s="34" t="s">
        <v>58</v>
      </c>
      <c r="GW12" s="20"/>
      <c r="GX12" s="20"/>
      <c r="GY12" s="21"/>
      <c r="GZ12" s="36"/>
      <c r="HA12" s="34" t="s">
        <v>59</v>
      </c>
      <c r="HB12" s="20"/>
      <c r="HC12" s="20"/>
      <c r="HD12" s="20"/>
      <c r="HE12" s="20"/>
      <c r="HF12" s="20"/>
      <c r="HG12" s="20"/>
      <c r="HH12" s="21"/>
      <c r="HI12" s="34" t="s">
        <v>60</v>
      </c>
      <c r="HJ12" s="20"/>
      <c r="HK12" s="20"/>
      <c r="HL12" s="20"/>
      <c r="HM12" s="20"/>
      <c r="HN12" s="20"/>
      <c r="HO12" s="20"/>
      <c r="HP12" s="21"/>
      <c r="HQ12" s="34" t="s">
        <v>59</v>
      </c>
      <c r="HR12" s="20"/>
      <c r="HS12" s="20"/>
      <c r="HT12" s="20"/>
      <c r="HU12" s="20"/>
      <c r="HV12" s="20"/>
      <c r="HW12" s="20"/>
      <c r="HX12" s="21"/>
      <c r="HY12" s="37"/>
      <c r="HZ12" s="34" t="s">
        <v>61</v>
      </c>
      <c r="IA12" s="20"/>
      <c r="IB12" s="20"/>
      <c r="IC12" s="20"/>
      <c r="ID12" s="20"/>
      <c r="IE12" s="20"/>
      <c r="IF12" s="20"/>
      <c r="IG12" s="21"/>
      <c r="IH12" s="37"/>
      <c r="II12" s="39" t="s">
        <v>62</v>
      </c>
      <c r="IJ12" s="20"/>
      <c r="IK12" s="20"/>
      <c r="IL12" s="20"/>
      <c r="IM12" s="20"/>
      <c r="IN12" s="20"/>
      <c r="IO12" s="20"/>
      <c r="IP12" s="21"/>
      <c r="IQ12" s="34" t="s">
        <v>63</v>
      </c>
      <c r="IR12" s="20"/>
      <c r="IS12" s="20"/>
      <c r="IT12" s="20"/>
      <c r="IU12" s="20"/>
      <c r="IV12" s="20"/>
      <c r="IW12" s="20"/>
      <c r="IX12" s="21"/>
      <c r="IY12" s="36"/>
      <c r="IZ12" s="34" t="s">
        <v>64</v>
      </c>
      <c r="JA12" s="20"/>
      <c r="JB12" s="20"/>
      <c r="JC12" s="20"/>
      <c r="JD12" s="20"/>
      <c r="JE12" s="20"/>
      <c r="JF12" s="20"/>
      <c r="JG12" s="21"/>
      <c r="JH12" s="34" t="s">
        <v>65</v>
      </c>
      <c r="JI12" s="20"/>
      <c r="JJ12" s="20"/>
      <c r="JK12" s="20"/>
      <c r="JL12" s="20"/>
      <c r="JM12" s="20"/>
      <c r="JN12" s="20"/>
      <c r="JO12" s="21"/>
      <c r="JP12" s="36"/>
      <c r="JQ12" s="34" t="s">
        <v>66</v>
      </c>
      <c r="JR12" s="20"/>
      <c r="JS12" s="20"/>
      <c r="JT12" s="20"/>
      <c r="JU12" s="20"/>
      <c r="JV12" s="20"/>
      <c r="JW12" s="20"/>
      <c r="JX12" s="21"/>
      <c r="JY12" s="34" t="s">
        <v>66</v>
      </c>
      <c r="JZ12" s="20"/>
      <c r="KA12" s="20"/>
      <c r="KB12" s="20"/>
      <c r="KC12" s="20"/>
      <c r="KD12" s="20"/>
      <c r="KE12" s="20"/>
      <c r="KF12" s="21"/>
      <c r="KG12" s="37"/>
      <c r="KH12" s="34" t="s">
        <v>68</v>
      </c>
      <c r="KI12" s="20"/>
      <c r="KJ12" s="20"/>
      <c r="KK12" s="20"/>
      <c r="KL12" s="20"/>
      <c r="KM12" s="20"/>
      <c r="KN12" s="20"/>
      <c r="KO12" s="21"/>
      <c r="KP12" s="34" t="s">
        <v>69</v>
      </c>
      <c r="KQ12" s="20"/>
      <c r="KR12" s="20"/>
      <c r="KS12" s="20"/>
      <c r="KT12" s="20"/>
      <c r="KU12" s="20"/>
      <c r="KV12" s="20"/>
      <c r="KW12" s="21"/>
      <c r="KX12" s="36"/>
      <c r="KY12" s="34" t="s">
        <v>70</v>
      </c>
      <c r="KZ12" s="20"/>
      <c r="LA12" s="20"/>
      <c r="LB12" s="20"/>
      <c r="LC12" s="20"/>
      <c r="LD12" s="20"/>
      <c r="LE12" s="20"/>
      <c r="LF12" s="21"/>
      <c r="LG12" s="39" t="s">
        <v>109</v>
      </c>
      <c r="LH12" s="20"/>
      <c r="LI12" s="20"/>
      <c r="LJ12" s="20"/>
      <c r="LK12" s="20"/>
      <c r="LL12" s="20"/>
      <c r="LM12" s="20"/>
      <c r="LN12" s="21"/>
      <c r="LO12" s="36"/>
      <c r="LP12" s="34" t="s">
        <v>72</v>
      </c>
      <c r="LQ12" s="20"/>
      <c r="LR12" s="20"/>
      <c r="LS12" s="21"/>
      <c r="LT12" s="34" t="s">
        <v>73</v>
      </c>
      <c r="LU12" s="20"/>
      <c r="LV12" s="20"/>
      <c r="LW12" s="20"/>
      <c r="LX12" s="20"/>
      <c r="LY12" s="20"/>
      <c r="LZ12" s="20"/>
      <c r="MA12" s="21"/>
      <c r="MB12" s="34" t="s">
        <v>74</v>
      </c>
      <c r="MC12" s="20"/>
      <c r="MD12" s="20"/>
      <c r="ME12" s="20"/>
      <c r="MF12" s="20"/>
      <c r="MG12" s="20"/>
      <c r="MH12" s="21"/>
      <c r="MI12" s="34" t="s">
        <v>75</v>
      </c>
      <c r="MJ12" s="20"/>
      <c r="MK12" s="20"/>
      <c r="ML12" s="20"/>
      <c r="MM12" s="20"/>
      <c r="MN12" s="20"/>
      <c r="MO12" s="21"/>
      <c r="MP12" s="36"/>
      <c r="MQ12" s="39" t="s">
        <v>76</v>
      </c>
      <c r="MR12" s="20"/>
      <c r="MS12" s="20"/>
      <c r="MT12" s="20"/>
      <c r="MU12" s="20"/>
      <c r="MV12" s="20"/>
      <c r="MW12" s="20"/>
      <c r="MX12" s="20"/>
      <c r="MY12" s="20"/>
      <c r="MZ12" s="20"/>
      <c r="NA12" s="21"/>
      <c r="NB12" s="39" t="s">
        <v>77</v>
      </c>
      <c r="NC12" s="20"/>
      <c r="ND12" s="20"/>
      <c r="NE12" s="20"/>
      <c r="NF12" s="20"/>
      <c r="NG12" s="20"/>
      <c r="NH12" s="20"/>
      <c r="NI12" s="21"/>
      <c r="NJ12" s="39" t="s">
        <v>78</v>
      </c>
      <c r="NK12" s="20"/>
      <c r="NL12" s="20"/>
      <c r="NM12" s="20"/>
      <c r="NN12" s="20"/>
      <c r="NO12" s="20"/>
      <c r="NP12" s="20"/>
      <c r="NQ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/>
      <c r="GB13" s="41" t="s">
        <v>81</v>
      </c>
      <c r="GC13" s="41" t="s">
        <v>83</v>
      </c>
      <c r="GD13" s="41" t="s">
        <v>84</v>
      </c>
      <c r="GE13" s="41" t="s">
        <v>85</v>
      </c>
      <c r="GF13" s="41" t="s">
        <v>81</v>
      </c>
      <c r="GG13" s="41" t="s">
        <v>83</v>
      </c>
      <c r="GH13" s="41" t="s">
        <v>84</v>
      </c>
      <c r="GI13" s="41" t="s">
        <v>85</v>
      </c>
      <c r="GJ13" s="41" t="s">
        <v>81</v>
      </c>
      <c r="GK13" s="41" t="s">
        <v>83</v>
      </c>
      <c r="GL13" s="41" t="s">
        <v>84</v>
      </c>
      <c r="GM13" s="41" t="s">
        <v>85</v>
      </c>
      <c r="GN13" s="41" t="s">
        <v>81</v>
      </c>
      <c r="GO13" s="41" t="s">
        <v>83</v>
      </c>
      <c r="GP13" s="41" t="s">
        <v>84</v>
      </c>
      <c r="GQ13" s="41" t="s">
        <v>85</v>
      </c>
      <c r="GR13" s="41" t="s">
        <v>81</v>
      </c>
      <c r="GS13" s="41" t="s">
        <v>83</v>
      </c>
      <c r="GT13" s="41" t="s">
        <v>84</v>
      </c>
      <c r="GU13" s="41" t="s">
        <v>85</v>
      </c>
      <c r="GV13" s="41" t="s">
        <v>81</v>
      </c>
      <c r="GW13" s="41" t="s">
        <v>83</v>
      </c>
      <c r="GX13" s="41" t="s">
        <v>84</v>
      </c>
      <c r="GY13" s="41" t="s">
        <v>85</v>
      </c>
      <c r="GZ13" s="44"/>
      <c r="HA13" s="41" t="s">
        <v>82</v>
      </c>
      <c r="HB13" s="41" t="s">
        <v>89</v>
      </c>
      <c r="HC13" s="41" t="s">
        <v>83</v>
      </c>
      <c r="HD13" s="41" t="s">
        <v>84</v>
      </c>
      <c r="HE13" s="41" t="s">
        <v>85</v>
      </c>
      <c r="HF13" s="41" t="s">
        <v>86</v>
      </c>
      <c r="HG13" s="41" t="s">
        <v>87</v>
      </c>
      <c r="HH13" s="41" t="s">
        <v>88</v>
      </c>
      <c r="HI13" s="41" t="s">
        <v>82</v>
      </c>
      <c r="HJ13" s="41" t="s">
        <v>89</v>
      </c>
      <c r="HK13" s="41" t="s">
        <v>83</v>
      </c>
      <c r="HL13" s="41" t="s">
        <v>84</v>
      </c>
      <c r="HM13" s="41" t="s">
        <v>85</v>
      </c>
      <c r="HN13" s="41" t="s">
        <v>86</v>
      </c>
      <c r="HO13" s="41" t="s">
        <v>87</v>
      </c>
      <c r="HP13" s="41" t="s">
        <v>88</v>
      </c>
      <c r="HQ13" s="41" t="s">
        <v>82</v>
      </c>
      <c r="HR13" s="41" t="s">
        <v>89</v>
      </c>
      <c r="HS13" s="41" t="s">
        <v>83</v>
      </c>
      <c r="HT13" s="41" t="s">
        <v>84</v>
      </c>
      <c r="HU13" s="41" t="s">
        <v>85</v>
      </c>
      <c r="HV13" s="41" t="s">
        <v>86</v>
      </c>
      <c r="HW13" s="41" t="s">
        <v>87</v>
      </c>
      <c r="HX13" s="41" t="s">
        <v>88</v>
      </c>
      <c r="HY13" s="44"/>
      <c r="HZ13" s="41" t="s">
        <v>82</v>
      </c>
      <c r="IA13" s="41" t="s">
        <v>89</v>
      </c>
      <c r="IB13" s="41" t="s">
        <v>83</v>
      </c>
      <c r="IC13" s="41" t="s">
        <v>84</v>
      </c>
      <c r="ID13" s="41" t="s">
        <v>85</v>
      </c>
      <c r="IE13" s="41" t="s">
        <v>86</v>
      </c>
      <c r="IF13" s="41" t="s">
        <v>87</v>
      </c>
      <c r="IG13" s="41" t="s">
        <v>88</v>
      </c>
      <c r="IH13" s="44"/>
      <c r="II13" s="41" t="s">
        <v>82</v>
      </c>
      <c r="IJ13" s="41" t="s">
        <v>89</v>
      </c>
      <c r="IK13" s="41" t="s">
        <v>83</v>
      </c>
      <c r="IL13" s="41" t="s">
        <v>84</v>
      </c>
      <c r="IM13" s="41" t="s">
        <v>85</v>
      </c>
      <c r="IN13" s="41" t="s">
        <v>86</v>
      </c>
      <c r="IO13" s="41" t="s">
        <v>87</v>
      </c>
      <c r="IP13" s="41" t="s">
        <v>88</v>
      </c>
      <c r="IQ13" s="41" t="s">
        <v>82</v>
      </c>
      <c r="IR13" s="41" t="s">
        <v>89</v>
      </c>
      <c r="IS13" s="41" t="s">
        <v>83</v>
      </c>
      <c r="IT13" s="41" t="s">
        <v>84</v>
      </c>
      <c r="IU13" s="41" t="s">
        <v>85</v>
      </c>
      <c r="IV13" s="41" t="s">
        <v>86</v>
      </c>
      <c r="IW13" s="41" t="s">
        <v>87</v>
      </c>
      <c r="IX13" s="41" t="s">
        <v>88</v>
      </c>
      <c r="IY13" s="44"/>
      <c r="IZ13" s="41" t="s">
        <v>82</v>
      </c>
      <c r="JA13" s="41" t="s">
        <v>89</v>
      </c>
      <c r="JB13" s="41" t="s">
        <v>83</v>
      </c>
      <c r="JC13" s="41" t="s">
        <v>84</v>
      </c>
      <c r="JD13" s="41" t="s">
        <v>85</v>
      </c>
      <c r="JE13" s="41" t="s">
        <v>86</v>
      </c>
      <c r="JF13" s="41" t="s">
        <v>87</v>
      </c>
      <c r="JG13" s="41" t="s">
        <v>88</v>
      </c>
      <c r="JH13" s="41" t="s">
        <v>82</v>
      </c>
      <c r="JI13" s="41" t="s">
        <v>89</v>
      </c>
      <c r="JJ13" s="41" t="s">
        <v>83</v>
      </c>
      <c r="JK13" s="41" t="s">
        <v>84</v>
      </c>
      <c r="JL13" s="41" t="s">
        <v>85</v>
      </c>
      <c r="JM13" s="41" t="s">
        <v>86</v>
      </c>
      <c r="JN13" s="41" t="s">
        <v>87</v>
      </c>
      <c r="JO13" s="41" t="s">
        <v>88</v>
      </c>
      <c r="JP13" s="44"/>
      <c r="JQ13" s="41" t="s">
        <v>82</v>
      </c>
      <c r="JR13" s="41" t="s">
        <v>89</v>
      </c>
      <c r="JS13" s="41" t="s">
        <v>83</v>
      </c>
      <c r="JT13" s="41" t="s">
        <v>84</v>
      </c>
      <c r="JU13" s="41" t="s">
        <v>85</v>
      </c>
      <c r="JV13" s="41" t="s">
        <v>86</v>
      </c>
      <c r="JW13" s="41" t="s">
        <v>87</v>
      </c>
      <c r="JX13" s="41" t="s">
        <v>88</v>
      </c>
      <c r="JY13" s="41" t="s">
        <v>82</v>
      </c>
      <c r="JZ13" s="41" t="s">
        <v>89</v>
      </c>
      <c r="KA13" s="41" t="s">
        <v>83</v>
      </c>
      <c r="KB13" s="41" t="s">
        <v>84</v>
      </c>
      <c r="KC13" s="41" t="s">
        <v>85</v>
      </c>
      <c r="KD13" s="41" t="s">
        <v>86</v>
      </c>
      <c r="KE13" s="41" t="s">
        <v>87</v>
      </c>
      <c r="KF13" s="41" t="s">
        <v>88</v>
      </c>
      <c r="KG13" s="44"/>
      <c r="KH13" s="41" t="s">
        <v>82</v>
      </c>
      <c r="KI13" s="41" t="s">
        <v>89</v>
      </c>
      <c r="KJ13" s="41" t="s">
        <v>83</v>
      </c>
      <c r="KK13" s="41" t="s">
        <v>84</v>
      </c>
      <c r="KL13" s="41" t="s">
        <v>85</v>
      </c>
      <c r="KM13" s="41" t="s">
        <v>86</v>
      </c>
      <c r="KN13" s="41" t="s">
        <v>87</v>
      </c>
      <c r="KO13" s="41" t="s">
        <v>88</v>
      </c>
      <c r="KP13" s="41" t="s">
        <v>82</v>
      </c>
      <c r="KQ13" s="41" t="s">
        <v>89</v>
      </c>
      <c r="KR13" s="41" t="s">
        <v>83</v>
      </c>
      <c r="KS13" s="41" t="s">
        <v>84</v>
      </c>
      <c r="KT13" s="41" t="s">
        <v>85</v>
      </c>
      <c r="KU13" s="41" t="s">
        <v>86</v>
      </c>
      <c r="KV13" s="41" t="s">
        <v>87</v>
      </c>
      <c r="KW13" s="41" t="s">
        <v>88</v>
      </c>
      <c r="KX13" s="44"/>
      <c r="KY13" s="41" t="s">
        <v>82</v>
      </c>
      <c r="KZ13" s="41" t="s">
        <v>89</v>
      </c>
      <c r="LA13" s="41" t="s">
        <v>83</v>
      </c>
      <c r="LB13" s="41" t="s">
        <v>84</v>
      </c>
      <c r="LC13" s="41" t="s">
        <v>85</v>
      </c>
      <c r="LD13" s="41" t="s">
        <v>86</v>
      </c>
      <c r="LE13" s="41" t="s">
        <v>87</v>
      </c>
      <c r="LF13" s="41" t="s">
        <v>88</v>
      </c>
      <c r="LG13" s="41" t="s">
        <v>82</v>
      </c>
      <c r="LH13" s="41" t="s">
        <v>89</v>
      </c>
      <c r="LI13" s="41" t="s">
        <v>83</v>
      </c>
      <c r="LJ13" s="41" t="s">
        <v>84</v>
      </c>
      <c r="LK13" s="41" t="s">
        <v>85</v>
      </c>
      <c r="LL13" s="41" t="s">
        <v>86</v>
      </c>
      <c r="LM13" s="41" t="s">
        <v>87</v>
      </c>
      <c r="LN13" s="41" t="s">
        <v>88</v>
      </c>
      <c r="LO13" s="44"/>
      <c r="LP13" s="41" t="s">
        <v>81</v>
      </c>
      <c r="LQ13" s="41" t="s">
        <v>83</v>
      </c>
      <c r="LR13" s="41" t="s">
        <v>84</v>
      </c>
      <c r="LS13" s="41" t="s">
        <v>85</v>
      </c>
      <c r="LT13" s="41" t="s">
        <v>81</v>
      </c>
      <c r="LU13" s="41" t="s">
        <v>82</v>
      </c>
      <c r="LV13" s="41" t="s">
        <v>83</v>
      </c>
      <c r="LW13" s="41" t="s">
        <v>84</v>
      </c>
      <c r="LX13" s="41" t="s">
        <v>85</v>
      </c>
      <c r="LY13" s="41" t="s">
        <v>86</v>
      </c>
      <c r="LZ13" s="41" t="s">
        <v>87</v>
      </c>
      <c r="MA13" s="41" t="s">
        <v>88</v>
      </c>
      <c r="MB13" s="41" t="s">
        <v>82</v>
      </c>
      <c r="MC13" s="41" t="s">
        <v>83</v>
      </c>
      <c r="MD13" s="41" t="s">
        <v>84</v>
      </c>
      <c r="ME13" s="41" t="s">
        <v>85</v>
      </c>
      <c r="MF13" s="41" t="s">
        <v>86</v>
      </c>
      <c r="MG13" s="41" t="s">
        <v>87</v>
      </c>
      <c r="MH13" s="41" t="s">
        <v>88</v>
      </c>
      <c r="MI13" s="41" t="s">
        <v>82</v>
      </c>
      <c r="MJ13" s="41" t="s">
        <v>83</v>
      </c>
      <c r="MK13" s="41" t="s">
        <v>84</v>
      </c>
      <c r="ML13" s="41" t="s">
        <v>85</v>
      </c>
      <c r="MM13" s="41" t="s">
        <v>86</v>
      </c>
      <c r="MN13" s="41" t="s">
        <v>87</v>
      </c>
      <c r="MO13" s="41" t="s">
        <v>88</v>
      </c>
      <c r="MP13" s="44"/>
      <c r="MQ13" s="41"/>
      <c r="MR13" s="41"/>
      <c r="MS13" s="41"/>
      <c r="MT13" s="41"/>
      <c r="MU13" s="41" t="s">
        <v>82</v>
      </c>
      <c r="MV13" s="41" t="s">
        <v>83</v>
      </c>
      <c r="MW13" s="41" t="s">
        <v>84</v>
      </c>
      <c r="MX13" s="41" t="s">
        <v>85</v>
      </c>
      <c r="MY13" s="41" t="s">
        <v>86</v>
      </c>
      <c r="MZ13" s="41" t="s">
        <v>87</v>
      </c>
      <c r="NA13" s="41" t="s">
        <v>88</v>
      </c>
      <c r="NB13" s="41"/>
      <c r="NC13" s="41" t="s">
        <v>82</v>
      </c>
      <c r="ND13" s="41" t="s">
        <v>83</v>
      </c>
      <c r="NE13" s="41" t="s">
        <v>84</v>
      </c>
      <c r="NF13" s="41" t="s">
        <v>85</v>
      </c>
      <c r="NG13" s="41" t="s">
        <v>86</v>
      </c>
      <c r="NH13" s="41" t="s">
        <v>87</v>
      </c>
      <c r="NI13" s="41" t="s">
        <v>88</v>
      </c>
      <c r="NJ13" s="41" t="s">
        <v>82</v>
      </c>
      <c r="NK13" s="41" t="s">
        <v>89</v>
      </c>
      <c r="NL13" s="41" t="s">
        <v>83</v>
      </c>
      <c r="NM13" s="41" t="s">
        <v>84</v>
      </c>
      <c r="NN13" s="41" t="s">
        <v>85</v>
      </c>
      <c r="NO13" s="41" t="s">
        <v>86</v>
      </c>
      <c r="NP13" s="41" t="s">
        <v>87</v>
      </c>
      <c r="NQ13" s="41" t="s">
        <v>88</v>
      </c>
    </row>
    <row r="14" ht="14.25" customHeight="1">
      <c r="A14" s="49">
        <v>0.0416666666666667</v>
      </c>
      <c r="B14" s="50"/>
      <c r="C14" s="51">
        <v>50.17</v>
      </c>
      <c r="D14" s="132">
        <v>341.0</v>
      </c>
      <c r="E14" s="133">
        <v>136.0</v>
      </c>
      <c r="F14" s="133">
        <v>89.0</v>
      </c>
      <c r="G14" s="133">
        <v>19.3</v>
      </c>
      <c r="H14" s="134"/>
      <c r="I14" s="133">
        <v>6.0</v>
      </c>
      <c r="J14" s="133">
        <v>52.0</v>
      </c>
      <c r="K14" s="133">
        <v>51.0</v>
      </c>
      <c r="L14" s="133">
        <v>140.0</v>
      </c>
      <c r="M14" s="133">
        <v>95.0</v>
      </c>
      <c r="N14" s="133">
        <v>23.7</v>
      </c>
      <c r="O14" s="134"/>
      <c r="P14" s="133">
        <v>6.0</v>
      </c>
      <c r="Q14" s="133">
        <v>58.0</v>
      </c>
      <c r="R14" s="133">
        <v>54.0</v>
      </c>
      <c r="S14" s="133">
        <v>346.1</v>
      </c>
      <c r="T14" s="133">
        <v>344.2</v>
      </c>
      <c r="U14" s="133">
        <v>146.2</v>
      </c>
      <c r="V14" s="134"/>
      <c r="W14" s="133">
        <v>379.4</v>
      </c>
      <c r="X14" s="133">
        <v>200.6</v>
      </c>
      <c r="Y14" s="133">
        <v>119.6</v>
      </c>
      <c r="Z14" s="134"/>
      <c r="AA14" s="133">
        <v>346.2</v>
      </c>
      <c r="AB14" s="133">
        <v>335.9</v>
      </c>
      <c r="AC14" s="133">
        <v>224.1</v>
      </c>
      <c r="AD14" s="134"/>
      <c r="AE14" s="133">
        <v>345.6</v>
      </c>
      <c r="AF14" s="133">
        <v>373.6</v>
      </c>
      <c r="AG14" s="133">
        <v>203.2</v>
      </c>
      <c r="AH14" s="134"/>
      <c r="AI14" s="133">
        <v>351.9</v>
      </c>
      <c r="AJ14" s="133">
        <v>342.2</v>
      </c>
      <c r="AK14" s="133">
        <v>218.9</v>
      </c>
      <c r="AL14" s="134"/>
      <c r="AM14" s="133">
        <v>344.3</v>
      </c>
      <c r="AN14" s="133">
        <v>367.8</v>
      </c>
      <c r="AO14" s="133">
        <v>209.6</v>
      </c>
      <c r="AP14" s="134"/>
      <c r="AQ14" s="133">
        <v>136.0</v>
      </c>
      <c r="AR14" s="134">
        <f t="shared" ref="AR14:AS14" si="1">F14</f>
        <v>89</v>
      </c>
      <c r="AS14" s="135">
        <f t="shared" si="1"/>
        <v>19.3</v>
      </c>
      <c r="AT14" s="134"/>
      <c r="AU14" s="134">
        <f t="shared" ref="AU14:AW14" si="2">L14</f>
        <v>140</v>
      </c>
      <c r="AV14" s="134">
        <f t="shared" si="2"/>
        <v>95</v>
      </c>
      <c r="AW14" s="134">
        <f t="shared" si="2"/>
        <v>23.7</v>
      </c>
      <c r="AX14" s="134"/>
      <c r="AY14" s="136">
        <f t="shared" ref="AY14:AY37" si="5">E14</f>
        <v>136</v>
      </c>
      <c r="AZ14" s="134"/>
      <c r="BA14" s="134"/>
      <c r="BB14" s="134"/>
      <c r="BC14" s="57"/>
      <c r="BD14" s="134"/>
      <c r="BE14" s="133">
        <v>32.0</v>
      </c>
      <c r="BF14" s="133">
        <v>9.0</v>
      </c>
      <c r="BG14" s="133">
        <v>0.4</v>
      </c>
      <c r="BH14" s="134"/>
      <c r="BI14" s="133">
        <v>22.0</v>
      </c>
      <c r="BJ14" s="133">
        <v>90.0</v>
      </c>
      <c r="BK14" s="133">
        <v>62.0</v>
      </c>
      <c r="BL14" s="57"/>
      <c r="BM14" s="137">
        <v>345.0</v>
      </c>
      <c r="BN14" s="137">
        <v>146.0</v>
      </c>
      <c r="BO14" s="137">
        <v>308.0</v>
      </c>
      <c r="BP14" s="137">
        <v>15.4</v>
      </c>
      <c r="BQ14" s="138"/>
      <c r="BR14" s="137">
        <v>6.0</v>
      </c>
      <c r="BS14" s="137">
        <v>60.0</v>
      </c>
      <c r="BT14" s="137">
        <v>61.0</v>
      </c>
      <c r="BU14" s="137">
        <v>345.0</v>
      </c>
      <c r="BV14" s="137">
        <v>355.0</v>
      </c>
      <c r="BW14" s="137">
        <v>204.0</v>
      </c>
      <c r="BX14" s="137">
        <v>39.0</v>
      </c>
      <c r="BY14" s="137">
        <v>337.0</v>
      </c>
      <c r="BZ14" s="137">
        <v>371.0</v>
      </c>
      <c r="CA14" s="137">
        <v>204.0</v>
      </c>
      <c r="CB14" s="137">
        <v>35.0</v>
      </c>
      <c r="CC14" s="137">
        <v>345.0</v>
      </c>
      <c r="CD14" s="137">
        <v>270.0</v>
      </c>
      <c r="CE14" s="137">
        <v>154.0</v>
      </c>
      <c r="CF14" s="137">
        <v>2.0</v>
      </c>
      <c r="CG14" s="137">
        <v>338.0</v>
      </c>
      <c r="CH14" s="137">
        <v>272.0</v>
      </c>
      <c r="CI14" s="137">
        <v>153.0</v>
      </c>
      <c r="CJ14" s="137">
        <v>4.0</v>
      </c>
      <c r="CK14" s="137">
        <v>351.0</v>
      </c>
      <c r="CL14" s="137">
        <v>157.0</v>
      </c>
      <c r="CM14" s="137">
        <v>105.0</v>
      </c>
      <c r="CN14" s="137">
        <v>2.0</v>
      </c>
      <c r="CO14" s="137">
        <v>335.0</v>
      </c>
      <c r="CP14" s="137">
        <v>327.0</v>
      </c>
      <c r="CQ14" s="137">
        <v>161.0</v>
      </c>
      <c r="CR14" s="137">
        <v>4.0</v>
      </c>
      <c r="CS14" s="137">
        <v>338.0</v>
      </c>
      <c r="CT14" s="137">
        <v>305.0</v>
      </c>
      <c r="CU14" s="137">
        <v>188.0</v>
      </c>
      <c r="CV14" s="137">
        <v>90.0</v>
      </c>
      <c r="CW14" s="137">
        <v>339.0</v>
      </c>
      <c r="CX14" s="137">
        <v>185.0</v>
      </c>
      <c r="CY14" s="137">
        <v>81.0</v>
      </c>
      <c r="CZ14" s="137">
        <v>56.0</v>
      </c>
      <c r="DA14" s="137">
        <v>327.0</v>
      </c>
      <c r="DB14" s="137">
        <v>193.0</v>
      </c>
      <c r="DC14" s="137">
        <v>55.0</v>
      </c>
      <c r="DD14" s="137">
        <v>63.0</v>
      </c>
      <c r="DE14" s="137">
        <v>146.0</v>
      </c>
      <c r="DF14" s="137">
        <v>35.0</v>
      </c>
      <c r="DG14" s="137">
        <v>308.0</v>
      </c>
      <c r="DH14" s="137">
        <v>15.4</v>
      </c>
      <c r="DI14" s="138"/>
      <c r="DJ14" s="137">
        <v>7.0</v>
      </c>
      <c r="DK14" s="137">
        <v>62.0</v>
      </c>
      <c r="DL14" s="137">
        <v>52.0</v>
      </c>
      <c r="DM14" s="139"/>
      <c r="DN14" s="140">
        <v>342.0</v>
      </c>
      <c r="DO14" s="140">
        <v>141.0</v>
      </c>
      <c r="DP14" s="140">
        <v>23.62</v>
      </c>
      <c r="DQ14" s="140">
        <v>20.25</v>
      </c>
      <c r="DR14" s="140">
        <v>4.27</v>
      </c>
      <c r="DS14" s="140">
        <v>8.0</v>
      </c>
      <c r="DT14" s="140">
        <v>42.0</v>
      </c>
      <c r="DU14" s="140">
        <v>48.1</v>
      </c>
      <c r="DV14" s="141"/>
      <c r="DW14" s="141"/>
      <c r="DX14" s="141"/>
      <c r="DY14" s="141"/>
      <c r="DZ14" s="141"/>
      <c r="EA14" s="141"/>
      <c r="EB14" s="141"/>
      <c r="EC14" s="141"/>
      <c r="ED14" s="139"/>
      <c r="EE14" s="142">
        <v>344.0</v>
      </c>
      <c r="EF14" s="142">
        <v>138.0</v>
      </c>
      <c r="EG14" s="142">
        <v>79.0</v>
      </c>
      <c r="EH14" s="142">
        <v>3.2</v>
      </c>
      <c r="EI14" s="143"/>
      <c r="EJ14" s="142">
        <v>9.0</v>
      </c>
      <c r="EK14" s="142">
        <v>49.0</v>
      </c>
      <c r="EL14" s="142">
        <v>52.0</v>
      </c>
      <c r="EM14" s="142">
        <v>138.0</v>
      </c>
      <c r="EN14" s="142">
        <v>118.0</v>
      </c>
      <c r="EO14" s="142">
        <v>5.2</v>
      </c>
      <c r="EP14" s="143"/>
      <c r="EQ14" s="142">
        <v>9.0</v>
      </c>
      <c r="ER14" s="142">
        <v>50.0</v>
      </c>
      <c r="ES14" s="142">
        <v>53.0</v>
      </c>
      <c r="ET14" s="142">
        <v>343.0</v>
      </c>
      <c r="EU14" s="142">
        <v>236.0</v>
      </c>
      <c r="EV14" s="142">
        <v>138.6</v>
      </c>
      <c r="EW14" s="142">
        <v>-7.4</v>
      </c>
      <c r="EX14" s="142">
        <v>342.0</v>
      </c>
      <c r="EY14" s="142">
        <v>0.0</v>
      </c>
      <c r="EZ14" s="142">
        <v>0.0</v>
      </c>
      <c r="FA14" s="142">
        <v>0.0</v>
      </c>
      <c r="FB14" s="142">
        <v>342.0</v>
      </c>
      <c r="FC14" s="142">
        <v>237.0</v>
      </c>
      <c r="FD14" s="143"/>
      <c r="FE14" s="142">
        <v>-4.3</v>
      </c>
      <c r="FF14" s="142">
        <v>341.0</v>
      </c>
      <c r="FG14" s="142">
        <v>0.0</v>
      </c>
      <c r="FH14" s="142">
        <v>0.0</v>
      </c>
      <c r="FI14" s="142">
        <v>0.0</v>
      </c>
      <c r="FJ14" s="142">
        <v>344.0</v>
      </c>
      <c r="FK14" s="142">
        <v>220.0</v>
      </c>
      <c r="FL14" s="142">
        <v>12.1</v>
      </c>
      <c r="FM14" s="143"/>
      <c r="FN14" s="142">
        <v>344.0</v>
      </c>
      <c r="FO14" s="142">
        <v>217.0</v>
      </c>
      <c r="FP14" s="142">
        <v>128.8</v>
      </c>
      <c r="FQ14" s="142">
        <v>2.3</v>
      </c>
      <c r="FR14" s="142">
        <v>138.0</v>
      </c>
      <c r="FS14" s="142">
        <v>109.0</v>
      </c>
      <c r="FT14" s="142">
        <v>15.1</v>
      </c>
      <c r="FU14" s="143"/>
      <c r="FV14" s="142">
        <v>138.0</v>
      </c>
      <c r="FW14" s="143"/>
      <c r="FX14" s="143"/>
      <c r="FY14" s="143"/>
      <c r="FZ14" s="57"/>
      <c r="GA14" s="65"/>
      <c r="GB14" s="65">
        <v>345.0</v>
      </c>
      <c r="GC14" s="66">
        <v>294.55</v>
      </c>
      <c r="GD14" s="66">
        <v>185.77</v>
      </c>
      <c r="GE14" s="66">
        <v>11.14</v>
      </c>
      <c r="GF14" s="66">
        <v>345.0</v>
      </c>
      <c r="GG14" s="66">
        <v>310.08</v>
      </c>
      <c r="GH14" s="66">
        <v>183.18</v>
      </c>
      <c r="GI14" s="66">
        <v>14.74</v>
      </c>
      <c r="GJ14" s="66">
        <v>345.0</v>
      </c>
      <c r="GK14" s="66">
        <v>216.88</v>
      </c>
      <c r="GL14" s="66">
        <v>-127.31</v>
      </c>
      <c r="GM14" s="66">
        <v>-10.05</v>
      </c>
      <c r="GN14" s="66">
        <v>345.0</v>
      </c>
      <c r="GO14" s="66">
        <v>200.03</v>
      </c>
      <c r="GP14" s="66">
        <v>-127.06</v>
      </c>
      <c r="GQ14" s="66">
        <v>-17.76</v>
      </c>
      <c r="GR14" s="66">
        <v>346.0</v>
      </c>
      <c r="GS14" s="66">
        <v>87.63</v>
      </c>
      <c r="GT14" s="66">
        <v>-56.28</v>
      </c>
      <c r="GU14" s="66">
        <v>0.0</v>
      </c>
      <c r="GV14" s="66">
        <v>345.0</v>
      </c>
      <c r="GW14" s="66">
        <v>97.01</v>
      </c>
      <c r="GX14" s="66">
        <v>-57.04</v>
      </c>
      <c r="GY14" s="66">
        <v>0.0</v>
      </c>
      <c r="GZ14" s="57"/>
      <c r="HA14" s="144" t="s">
        <v>91</v>
      </c>
      <c r="HB14" s="145" t="s">
        <v>108</v>
      </c>
      <c r="HC14" s="146">
        <v>167.0</v>
      </c>
      <c r="HD14" s="146">
        <v>8.35</v>
      </c>
      <c r="HE14" s="146">
        <v>3.34</v>
      </c>
      <c r="HF14" s="145">
        <v>8.0</v>
      </c>
      <c r="HG14" s="145">
        <v>49.0</v>
      </c>
      <c r="HH14" s="145">
        <v>45.0</v>
      </c>
      <c r="HI14" s="145" t="s">
        <v>107</v>
      </c>
      <c r="HJ14" s="144" t="s">
        <v>92</v>
      </c>
      <c r="HK14" s="146">
        <v>223.0</v>
      </c>
      <c r="HL14" s="146">
        <v>11.15</v>
      </c>
      <c r="HM14" s="146">
        <v>4.46</v>
      </c>
      <c r="HN14" s="145">
        <v>5.0</v>
      </c>
      <c r="HO14" s="145">
        <v>58.0</v>
      </c>
      <c r="HP14" s="145">
        <v>56.0</v>
      </c>
      <c r="HQ14" s="145" t="s">
        <v>107</v>
      </c>
      <c r="HR14" s="144" t="s">
        <v>92</v>
      </c>
      <c r="HS14" s="146">
        <v>149.0</v>
      </c>
      <c r="HT14" s="146">
        <v>7.45</v>
      </c>
      <c r="HU14" s="146">
        <v>3.725</v>
      </c>
      <c r="HV14" s="145">
        <v>7.0</v>
      </c>
      <c r="HW14" s="145">
        <v>55.0</v>
      </c>
      <c r="HX14" s="145">
        <v>55.0</v>
      </c>
      <c r="HY14" s="57"/>
      <c r="HZ14" s="147">
        <v>136.0</v>
      </c>
      <c r="IA14" s="147">
        <v>33.0</v>
      </c>
      <c r="IB14" s="147">
        <v>142.0</v>
      </c>
      <c r="IC14" s="147">
        <v>7.1</v>
      </c>
      <c r="ID14" s="148"/>
      <c r="IE14" s="147">
        <v>2.0</v>
      </c>
      <c r="IF14" s="147">
        <v>64.0</v>
      </c>
      <c r="IG14" s="147">
        <v>44.0</v>
      </c>
      <c r="IH14" s="57"/>
      <c r="II14" s="75">
        <v>140.0</v>
      </c>
      <c r="IJ14" s="75">
        <v>33.6</v>
      </c>
      <c r="IK14" s="75">
        <v>258.0</v>
      </c>
      <c r="IL14" s="75">
        <v>13.5</v>
      </c>
      <c r="IM14" s="75">
        <v>14.7</v>
      </c>
      <c r="IN14" s="75">
        <v>6.0</v>
      </c>
      <c r="IO14" s="75">
        <v>41.0</v>
      </c>
      <c r="IP14" s="75">
        <v>39.0</v>
      </c>
      <c r="IQ14" s="75">
        <v>140.0</v>
      </c>
      <c r="IR14" s="75">
        <v>34.2</v>
      </c>
      <c r="IS14" s="75">
        <v>5.0</v>
      </c>
      <c r="IT14" s="75">
        <v>0.1</v>
      </c>
      <c r="IU14" s="75">
        <v>0.3</v>
      </c>
      <c r="IV14" s="75">
        <v>12.0</v>
      </c>
      <c r="IW14" s="75">
        <v>42.0</v>
      </c>
      <c r="IX14" s="75">
        <v>40.0</v>
      </c>
      <c r="IY14" s="57"/>
      <c r="IZ14" s="149">
        <v>140.3</v>
      </c>
      <c r="JA14" s="149">
        <v>35.06</v>
      </c>
      <c r="JB14" s="149">
        <v>404.2</v>
      </c>
      <c r="JC14" s="149">
        <v>20.21</v>
      </c>
      <c r="JD14" s="149">
        <v>7.77</v>
      </c>
      <c r="JE14" s="149">
        <v>3.0</v>
      </c>
      <c r="JF14" s="149">
        <v>62.64</v>
      </c>
      <c r="JG14" s="149">
        <v>49.08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149" t="s">
        <v>93</v>
      </c>
      <c r="JP14" s="57"/>
      <c r="JQ14" s="150">
        <v>138.0</v>
      </c>
      <c r="JR14" s="150">
        <v>32.5</v>
      </c>
      <c r="JS14" s="150">
        <v>0.0</v>
      </c>
      <c r="JT14" s="150">
        <v>0.0</v>
      </c>
      <c r="JU14" s="150">
        <v>0.0</v>
      </c>
      <c r="JV14" s="150">
        <v>2.0</v>
      </c>
      <c r="JW14" s="150">
        <v>34.0</v>
      </c>
      <c r="JX14" s="150">
        <v>34.0</v>
      </c>
      <c r="JY14" s="150">
        <v>138.0</v>
      </c>
      <c r="JZ14" s="150">
        <v>34.5</v>
      </c>
      <c r="KA14" s="150">
        <v>97.0</v>
      </c>
      <c r="KB14" s="150">
        <v>5.1</v>
      </c>
      <c r="KC14" s="150">
        <v>1.9</v>
      </c>
      <c r="KD14" s="150">
        <v>2.0</v>
      </c>
      <c r="KE14" s="150">
        <v>47.0</v>
      </c>
      <c r="KF14" s="150">
        <v>46.0</v>
      </c>
      <c r="KG14" s="57"/>
      <c r="KH14" s="151">
        <v>137.0</v>
      </c>
      <c r="KI14" s="151">
        <v>33.0</v>
      </c>
      <c r="KJ14" s="151">
        <v>103.0</v>
      </c>
      <c r="KK14" s="151">
        <v>5.6</v>
      </c>
      <c r="KL14" s="152"/>
      <c r="KM14" s="151">
        <v>1.0</v>
      </c>
      <c r="KN14" s="151">
        <v>40.0</v>
      </c>
      <c r="KO14" s="151">
        <v>40.0</v>
      </c>
      <c r="KP14" s="151">
        <v>137.0</v>
      </c>
      <c r="KQ14" s="151">
        <v>33.0</v>
      </c>
      <c r="KR14" s="151" t="s">
        <v>98</v>
      </c>
      <c r="KS14" s="151" t="s">
        <v>98</v>
      </c>
      <c r="KT14" s="152"/>
      <c r="KU14" s="151">
        <v>1.0</v>
      </c>
      <c r="KV14" s="151">
        <v>40.0</v>
      </c>
      <c r="KW14" s="151">
        <v>38.0</v>
      </c>
      <c r="KX14" s="57"/>
      <c r="KY14" s="153">
        <v>136.0</v>
      </c>
      <c r="KZ14" s="153">
        <v>33.0</v>
      </c>
      <c r="LA14" s="153">
        <v>208.0</v>
      </c>
      <c r="LB14" s="153">
        <v>10.2</v>
      </c>
      <c r="LC14" s="153">
        <v>2.0</v>
      </c>
      <c r="LD14" s="153">
        <v>3.0</v>
      </c>
      <c r="LE14" s="153">
        <v>53.0</v>
      </c>
      <c r="LF14" s="153">
        <v>53.0</v>
      </c>
      <c r="LG14" s="153">
        <v>136.0</v>
      </c>
      <c r="LH14" s="153">
        <v>33.0</v>
      </c>
      <c r="LI14" s="153">
        <v>324.0</v>
      </c>
      <c r="LJ14" s="153">
        <v>15.9</v>
      </c>
      <c r="LK14" s="153">
        <v>5.0</v>
      </c>
      <c r="LL14" s="153">
        <v>5.0</v>
      </c>
      <c r="LM14" s="153">
        <v>48.0</v>
      </c>
      <c r="LN14" s="153">
        <v>48.0</v>
      </c>
      <c r="LO14" s="57"/>
      <c r="LP14" s="154">
        <v>341.0</v>
      </c>
      <c r="LQ14" s="154">
        <v>221.0</v>
      </c>
      <c r="LR14" s="154">
        <v>120.0</v>
      </c>
      <c r="LS14" s="154">
        <v>73.0</v>
      </c>
      <c r="LT14" s="154">
        <v>331.0</v>
      </c>
      <c r="LU14" s="154">
        <v>139.0</v>
      </c>
      <c r="LV14" s="154">
        <v>133.0</v>
      </c>
      <c r="LW14" s="154">
        <v>74.0</v>
      </c>
      <c r="LX14" s="154">
        <v>18.0</v>
      </c>
      <c r="LY14" s="154">
        <v>10.0</v>
      </c>
      <c r="LZ14" s="154">
        <v>55.0</v>
      </c>
      <c r="MA14" s="154">
        <v>51.0</v>
      </c>
      <c r="MB14" s="154">
        <v>139.0</v>
      </c>
      <c r="MC14" s="154">
        <v>88.0</v>
      </c>
      <c r="MD14" s="154">
        <v>46.0</v>
      </c>
      <c r="ME14" s="154">
        <v>20.0</v>
      </c>
      <c r="MF14" s="154">
        <v>8.0</v>
      </c>
      <c r="MG14" s="154">
        <v>55.0</v>
      </c>
      <c r="MH14" s="155">
        <v>52.0</v>
      </c>
      <c r="MI14" s="92" t="s">
        <v>95</v>
      </c>
      <c r="MJ14" s="92" t="s">
        <v>95</v>
      </c>
      <c r="MK14" s="92" t="s">
        <v>95</v>
      </c>
      <c r="ML14" s="92" t="s">
        <v>95</v>
      </c>
      <c r="MM14" s="154">
        <v>5.0</v>
      </c>
      <c r="MN14" s="154">
        <v>50.0</v>
      </c>
      <c r="MO14" s="154">
        <v>52.0</v>
      </c>
      <c r="MP14" s="86"/>
      <c r="MQ14" s="156"/>
      <c r="MR14" s="154"/>
      <c r="MS14" s="154"/>
      <c r="MT14" s="154"/>
      <c r="MU14" s="154">
        <v>36.0</v>
      </c>
      <c r="MV14" s="154">
        <v>109.0</v>
      </c>
      <c r="MW14" s="154">
        <v>6.0</v>
      </c>
      <c r="MX14" s="154">
        <v>4.0</v>
      </c>
      <c r="MY14" s="154">
        <v>5.0</v>
      </c>
      <c r="MZ14" s="154">
        <v>41.0</v>
      </c>
      <c r="NA14" s="154" t="s">
        <v>96</v>
      </c>
      <c r="NB14" s="154"/>
      <c r="NC14" s="157">
        <v>35.0</v>
      </c>
      <c r="ND14" s="154">
        <v>441.0</v>
      </c>
      <c r="NE14" s="154">
        <v>25.0</v>
      </c>
      <c r="NF14" s="154">
        <v>8.2</v>
      </c>
      <c r="NG14" s="154">
        <v>6.0</v>
      </c>
      <c r="NH14" s="154">
        <v>50.0</v>
      </c>
      <c r="NI14" s="154">
        <v>45.0</v>
      </c>
      <c r="NJ14" s="155" t="s">
        <v>95</v>
      </c>
      <c r="NK14" s="92" t="s">
        <v>95</v>
      </c>
      <c r="NL14" s="92" t="s">
        <v>95</v>
      </c>
      <c r="NM14" s="92" t="s">
        <v>95</v>
      </c>
      <c r="NN14" s="92" t="s">
        <v>95</v>
      </c>
      <c r="NO14" s="154">
        <v>4.0</v>
      </c>
      <c r="NP14" s="154">
        <v>50.0</v>
      </c>
      <c r="NQ14" s="154">
        <v>52.0</v>
      </c>
    </row>
    <row r="15" ht="14.25" customHeight="1">
      <c r="A15" s="49">
        <v>0.0833333333333333</v>
      </c>
      <c r="B15" s="50"/>
      <c r="C15" s="51">
        <v>50.12</v>
      </c>
      <c r="D15" s="132">
        <v>341.0</v>
      </c>
      <c r="E15" s="133">
        <v>136.0</v>
      </c>
      <c r="F15" s="133">
        <v>111.0</v>
      </c>
      <c r="G15" s="133">
        <v>23.9</v>
      </c>
      <c r="H15" s="134"/>
      <c r="I15" s="133">
        <v>6.0</v>
      </c>
      <c r="J15" s="133">
        <v>52.0</v>
      </c>
      <c r="K15" s="133">
        <v>51.0</v>
      </c>
      <c r="L15" s="133">
        <v>140.0</v>
      </c>
      <c r="M15" s="133">
        <v>93.0</v>
      </c>
      <c r="N15" s="133">
        <v>22.9</v>
      </c>
      <c r="O15" s="134"/>
      <c r="P15" s="133">
        <v>6.0</v>
      </c>
      <c r="Q15" s="133">
        <v>58.0</v>
      </c>
      <c r="R15" s="133">
        <v>54.0</v>
      </c>
      <c r="S15" s="133">
        <v>346.8</v>
      </c>
      <c r="T15" s="133">
        <v>236.9</v>
      </c>
      <c r="U15" s="133">
        <v>136.4</v>
      </c>
      <c r="V15" s="134"/>
      <c r="W15" s="133">
        <v>379.9</v>
      </c>
      <c r="X15" s="133">
        <v>187.3</v>
      </c>
      <c r="Y15" s="133">
        <v>108.1</v>
      </c>
      <c r="Z15" s="134"/>
      <c r="AA15" s="133">
        <v>346.1</v>
      </c>
      <c r="AB15" s="133">
        <v>323.9</v>
      </c>
      <c r="AC15" s="133">
        <v>216.1</v>
      </c>
      <c r="AD15" s="133"/>
      <c r="AE15" s="133">
        <v>346.1</v>
      </c>
      <c r="AF15" s="133">
        <v>360.2</v>
      </c>
      <c r="AG15" s="133">
        <v>196.1</v>
      </c>
      <c r="AH15" s="134"/>
      <c r="AI15" s="133">
        <v>352.3</v>
      </c>
      <c r="AJ15" s="133">
        <v>331.7</v>
      </c>
      <c r="AK15" s="133">
        <v>210.7</v>
      </c>
      <c r="AL15" s="134"/>
      <c r="AM15" s="133">
        <v>344.8</v>
      </c>
      <c r="AN15" s="133">
        <v>351.6</v>
      </c>
      <c r="AO15" s="133">
        <v>200.3</v>
      </c>
      <c r="AP15" s="134"/>
      <c r="AQ15" s="133">
        <v>136.0</v>
      </c>
      <c r="AR15" s="134">
        <f t="shared" ref="AR15:AS15" si="3">F15</f>
        <v>111</v>
      </c>
      <c r="AS15" s="135">
        <f t="shared" si="3"/>
        <v>23.9</v>
      </c>
      <c r="AT15" s="134"/>
      <c r="AU15" s="134">
        <f t="shared" ref="AU15:AW15" si="4">L15</f>
        <v>140</v>
      </c>
      <c r="AV15" s="134">
        <f t="shared" si="4"/>
        <v>93</v>
      </c>
      <c r="AW15" s="134">
        <f t="shared" si="4"/>
        <v>22.9</v>
      </c>
      <c r="AX15" s="134"/>
      <c r="AY15" s="136">
        <f t="shared" si="5"/>
        <v>136</v>
      </c>
      <c r="AZ15" s="134"/>
      <c r="BA15" s="134"/>
      <c r="BB15" s="134"/>
      <c r="BC15" s="89"/>
      <c r="BD15" s="134"/>
      <c r="BE15" s="133">
        <v>32.0</v>
      </c>
      <c r="BF15" s="133">
        <v>9.0</v>
      </c>
      <c r="BG15" s="133">
        <v>0.5</v>
      </c>
      <c r="BH15" s="134"/>
      <c r="BI15" s="133">
        <v>22.0</v>
      </c>
      <c r="BJ15" s="133">
        <v>90.0</v>
      </c>
      <c r="BK15" s="133">
        <v>62.0</v>
      </c>
      <c r="BL15" s="89"/>
      <c r="BM15" s="137">
        <v>344.0</v>
      </c>
      <c r="BN15" s="137">
        <v>146.0</v>
      </c>
      <c r="BO15" s="137">
        <v>301.0</v>
      </c>
      <c r="BP15" s="137">
        <v>15.1</v>
      </c>
      <c r="BQ15" s="138"/>
      <c r="BR15" s="137">
        <v>6.0</v>
      </c>
      <c r="BS15" s="137">
        <v>60.0</v>
      </c>
      <c r="BT15" s="137">
        <v>57.0</v>
      </c>
      <c r="BU15" s="137">
        <v>344.0</v>
      </c>
      <c r="BV15" s="137">
        <v>204.0</v>
      </c>
      <c r="BW15" s="137">
        <v>204.0</v>
      </c>
      <c r="BX15" s="137">
        <v>33.0</v>
      </c>
      <c r="BY15" s="137">
        <v>337.0</v>
      </c>
      <c r="BZ15" s="137">
        <v>370.0</v>
      </c>
      <c r="CA15" s="137">
        <v>204.0</v>
      </c>
      <c r="CB15" s="137">
        <v>33.0</v>
      </c>
      <c r="CC15" s="137">
        <v>345.0</v>
      </c>
      <c r="CD15" s="137">
        <v>254.0</v>
      </c>
      <c r="CE15" s="137">
        <v>146.0</v>
      </c>
      <c r="CF15" s="137">
        <v>5.0</v>
      </c>
      <c r="CG15" s="137">
        <v>337.0</v>
      </c>
      <c r="CH15" s="137">
        <v>264.0</v>
      </c>
      <c r="CI15" s="137">
        <v>147.0</v>
      </c>
      <c r="CJ15" s="137">
        <v>4.0</v>
      </c>
      <c r="CK15" s="137">
        <v>351.0</v>
      </c>
      <c r="CL15" s="137">
        <v>158.0</v>
      </c>
      <c r="CM15" s="137">
        <v>105.0</v>
      </c>
      <c r="CN15" s="137">
        <v>1.0</v>
      </c>
      <c r="CO15" s="137">
        <v>335.0</v>
      </c>
      <c r="CP15" s="137">
        <v>330.0</v>
      </c>
      <c r="CQ15" s="137">
        <v>163.0</v>
      </c>
      <c r="CR15" s="137">
        <v>7.0</v>
      </c>
      <c r="CS15" s="137">
        <v>338.0</v>
      </c>
      <c r="CT15" s="137">
        <v>310.0</v>
      </c>
      <c r="CU15" s="137">
        <v>190.0</v>
      </c>
      <c r="CV15" s="137">
        <v>99.0</v>
      </c>
      <c r="CW15" s="137">
        <v>339.0</v>
      </c>
      <c r="CX15" s="137">
        <v>178.0</v>
      </c>
      <c r="CY15" s="137">
        <v>74.0</v>
      </c>
      <c r="CZ15" s="137">
        <v>55.0</v>
      </c>
      <c r="DA15" s="137">
        <v>326.0</v>
      </c>
      <c r="DB15" s="137">
        <v>186.0</v>
      </c>
      <c r="DC15" s="137">
        <v>79.0</v>
      </c>
      <c r="DD15" s="137">
        <v>65.0</v>
      </c>
      <c r="DE15" s="137">
        <v>146.0</v>
      </c>
      <c r="DF15" s="137">
        <v>35.0</v>
      </c>
      <c r="DG15" s="137">
        <v>301.0</v>
      </c>
      <c r="DH15" s="137">
        <v>15.1</v>
      </c>
      <c r="DI15" s="138"/>
      <c r="DJ15" s="137">
        <v>7.0</v>
      </c>
      <c r="DK15" s="137">
        <v>60.0</v>
      </c>
      <c r="DL15" s="137">
        <v>52.0</v>
      </c>
      <c r="DM15" s="89"/>
      <c r="DN15" s="140">
        <v>342.0</v>
      </c>
      <c r="DO15" s="140">
        <v>141.0</v>
      </c>
      <c r="DP15" s="140">
        <v>27.5</v>
      </c>
      <c r="DQ15" s="140">
        <v>19.7</v>
      </c>
      <c r="DR15" s="140">
        <v>4.12</v>
      </c>
      <c r="DS15" s="140">
        <v>8.0</v>
      </c>
      <c r="DT15" s="140">
        <v>40.0</v>
      </c>
      <c r="DU15" s="140">
        <v>46.1</v>
      </c>
      <c r="DV15" s="141"/>
      <c r="DW15" s="141"/>
      <c r="DX15" s="141"/>
      <c r="DY15" s="141"/>
      <c r="DZ15" s="141"/>
      <c r="EA15" s="141"/>
      <c r="EB15" s="141"/>
      <c r="EC15" s="141"/>
      <c r="ED15" s="89"/>
      <c r="EE15" s="142">
        <v>344.0</v>
      </c>
      <c r="EF15" s="142">
        <v>138.0</v>
      </c>
      <c r="EG15" s="142">
        <v>80.0</v>
      </c>
      <c r="EH15" s="142">
        <v>3.2</v>
      </c>
      <c r="EI15" s="143"/>
      <c r="EJ15" s="142">
        <v>9.0</v>
      </c>
      <c r="EK15" s="142">
        <v>48.0</v>
      </c>
      <c r="EL15" s="142">
        <v>51.0</v>
      </c>
      <c r="EM15" s="142">
        <v>138.0</v>
      </c>
      <c r="EN15" s="142">
        <v>102.0</v>
      </c>
      <c r="EO15" s="142">
        <v>4.6</v>
      </c>
      <c r="EP15" s="143"/>
      <c r="EQ15" s="142">
        <v>9.0</v>
      </c>
      <c r="ER15" s="142">
        <v>49.0</v>
      </c>
      <c r="ES15" s="142">
        <v>52.0</v>
      </c>
      <c r="ET15" s="142">
        <v>343.0</v>
      </c>
      <c r="EU15" s="142">
        <v>236.0</v>
      </c>
      <c r="EV15" s="142">
        <v>138.7</v>
      </c>
      <c r="EW15" s="142">
        <v>-5.8</v>
      </c>
      <c r="EX15" s="142">
        <v>342.0</v>
      </c>
      <c r="EY15" s="142">
        <v>0.0</v>
      </c>
      <c r="EZ15" s="142">
        <v>0.0</v>
      </c>
      <c r="FA15" s="142">
        <v>0.0</v>
      </c>
      <c r="FB15" s="142">
        <v>342.0</v>
      </c>
      <c r="FC15" s="142">
        <v>237.0</v>
      </c>
      <c r="FD15" s="142">
        <v>138.6</v>
      </c>
      <c r="FE15" s="142">
        <v>-3.6</v>
      </c>
      <c r="FF15" s="142">
        <v>341.0</v>
      </c>
      <c r="FG15" s="142">
        <v>0.0</v>
      </c>
      <c r="FH15" s="142">
        <v>0.0</v>
      </c>
      <c r="FI15" s="142">
        <v>0.0</v>
      </c>
      <c r="FJ15" s="142">
        <v>344.0</v>
      </c>
      <c r="FK15" s="142">
        <v>218.0</v>
      </c>
      <c r="FL15" s="142">
        <v>127.0</v>
      </c>
      <c r="FM15" s="143"/>
      <c r="FN15" s="142">
        <v>344.0</v>
      </c>
      <c r="FO15" s="142">
        <v>214.0</v>
      </c>
      <c r="FP15" s="142">
        <v>127.6</v>
      </c>
      <c r="FQ15" s="142">
        <v>4.9</v>
      </c>
      <c r="FR15" s="142">
        <v>138.0</v>
      </c>
      <c r="FS15" s="142">
        <v>119.0</v>
      </c>
      <c r="FT15" s="142">
        <v>20.6</v>
      </c>
      <c r="FU15" s="143"/>
      <c r="FV15" s="142">
        <v>138.0</v>
      </c>
      <c r="FW15" s="143"/>
      <c r="FX15" s="143"/>
      <c r="FY15" s="143"/>
      <c r="FZ15" s="89"/>
      <c r="GA15" s="65"/>
      <c r="GB15" s="65">
        <v>345.0</v>
      </c>
      <c r="GC15" s="66">
        <v>291.17</v>
      </c>
      <c r="GD15" s="66">
        <v>184.43</v>
      </c>
      <c r="GE15" s="66">
        <v>10.72</v>
      </c>
      <c r="GF15" s="66">
        <v>345.0</v>
      </c>
      <c r="GG15" s="66">
        <v>309.35</v>
      </c>
      <c r="GH15" s="66">
        <v>183.34</v>
      </c>
      <c r="GI15" s="66">
        <v>13.82</v>
      </c>
      <c r="GJ15" s="66">
        <v>345.0</v>
      </c>
      <c r="GK15" s="66">
        <v>216.88</v>
      </c>
      <c r="GL15" s="66">
        <v>-127.31</v>
      </c>
      <c r="GM15" s="66">
        <v>-9.8</v>
      </c>
      <c r="GN15" s="66">
        <v>345.0</v>
      </c>
      <c r="GO15" s="66">
        <v>199.0</v>
      </c>
      <c r="GP15" s="66">
        <v>-127.48</v>
      </c>
      <c r="GQ15" s="66">
        <v>-16.75</v>
      </c>
      <c r="GR15" s="66">
        <v>346.0</v>
      </c>
      <c r="GS15" s="66">
        <v>88.22</v>
      </c>
      <c r="GT15" s="66">
        <v>-56.7</v>
      </c>
      <c r="GU15" s="66">
        <v>0.0</v>
      </c>
      <c r="GV15" s="66">
        <v>345.0</v>
      </c>
      <c r="GW15" s="66">
        <v>95.84</v>
      </c>
      <c r="GX15" s="66">
        <v>-55.7</v>
      </c>
      <c r="GY15" s="66">
        <v>0.0</v>
      </c>
      <c r="GZ15" s="89"/>
      <c r="HA15" s="144" t="s">
        <v>91</v>
      </c>
      <c r="HB15" s="145" t="s">
        <v>108</v>
      </c>
      <c r="HC15" s="146">
        <v>163.0</v>
      </c>
      <c r="HD15" s="146">
        <v>8.15</v>
      </c>
      <c r="HE15" s="146">
        <v>3.26</v>
      </c>
      <c r="HF15" s="145">
        <v>8.0</v>
      </c>
      <c r="HG15" s="145">
        <v>50.0</v>
      </c>
      <c r="HH15" s="145">
        <v>46.0</v>
      </c>
      <c r="HI15" s="145" t="s">
        <v>107</v>
      </c>
      <c r="HJ15" s="144" t="s">
        <v>92</v>
      </c>
      <c r="HK15" s="146">
        <v>263.0</v>
      </c>
      <c r="HL15" s="146">
        <v>13.15</v>
      </c>
      <c r="HM15" s="146">
        <v>5.26</v>
      </c>
      <c r="HN15" s="145">
        <v>5.0</v>
      </c>
      <c r="HO15" s="145">
        <v>55.0</v>
      </c>
      <c r="HP15" s="145">
        <v>54.0</v>
      </c>
      <c r="HQ15" s="145" t="s">
        <v>107</v>
      </c>
      <c r="HR15" s="144" t="s">
        <v>92</v>
      </c>
      <c r="HS15" s="146">
        <v>193.0</v>
      </c>
      <c r="HT15" s="146">
        <v>9.65</v>
      </c>
      <c r="HU15" s="146">
        <v>4.825</v>
      </c>
      <c r="HV15" s="145">
        <v>7.0</v>
      </c>
      <c r="HW15" s="145">
        <v>53.0</v>
      </c>
      <c r="HX15" s="145">
        <v>53.0</v>
      </c>
      <c r="HY15" s="89"/>
      <c r="HZ15" s="147">
        <v>136.0</v>
      </c>
      <c r="IA15" s="147">
        <v>33.0</v>
      </c>
      <c r="IB15" s="147">
        <v>142.0</v>
      </c>
      <c r="IC15" s="147">
        <v>7.1</v>
      </c>
      <c r="ID15" s="148"/>
      <c r="IE15" s="147">
        <v>2.0</v>
      </c>
      <c r="IF15" s="147">
        <v>64.0</v>
      </c>
      <c r="IG15" s="147">
        <v>44.0</v>
      </c>
      <c r="IH15" s="89"/>
      <c r="II15" s="75">
        <v>140.0</v>
      </c>
      <c r="IJ15" s="75">
        <v>33.6</v>
      </c>
      <c r="IK15" s="75">
        <v>250.0</v>
      </c>
      <c r="IL15" s="75">
        <v>13.0</v>
      </c>
      <c r="IM15" s="75">
        <v>14.2</v>
      </c>
      <c r="IN15" s="75">
        <v>6.0</v>
      </c>
      <c r="IO15" s="75">
        <v>41.0</v>
      </c>
      <c r="IP15" s="75">
        <v>39.0</v>
      </c>
      <c r="IQ15" s="75">
        <v>140.0</v>
      </c>
      <c r="IR15" s="75">
        <v>34.3</v>
      </c>
      <c r="IS15" s="75">
        <v>5.0</v>
      </c>
      <c r="IT15" s="75">
        <v>0.1</v>
      </c>
      <c r="IU15" s="75">
        <v>0.3</v>
      </c>
      <c r="IV15" s="75">
        <v>12.0</v>
      </c>
      <c r="IW15" s="75">
        <v>42.0</v>
      </c>
      <c r="IX15" s="75">
        <v>40.0</v>
      </c>
      <c r="IY15" s="89"/>
      <c r="IZ15" s="149">
        <v>140.35</v>
      </c>
      <c r="JA15" s="149">
        <v>35.24</v>
      </c>
      <c r="JB15" s="149">
        <v>355.0</v>
      </c>
      <c r="JC15" s="149">
        <v>17.75</v>
      </c>
      <c r="JD15" s="149">
        <v>5.83</v>
      </c>
      <c r="JE15" s="149">
        <v>3.0</v>
      </c>
      <c r="JF15" s="149">
        <v>59.78</v>
      </c>
      <c r="JG15" s="149">
        <v>47.37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149" t="s">
        <v>93</v>
      </c>
      <c r="JP15" s="89"/>
      <c r="JQ15" s="150">
        <v>138.0</v>
      </c>
      <c r="JR15" s="150">
        <v>32.5</v>
      </c>
      <c r="JS15" s="150">
        <v>0.0</v>
      </c>
      <c r="JT15" s="150">
        <v>0.0</v>
      </c>
      <c r="JU15" s="150">
        <v>0.0</v>
      </c>
      <c r="JV15" s="150">
        <v>2.0</v>
      </c>
      <c r="JW15" s="150">
        <v>35.0</v>
      </c>
      <c r="JX15" s="150">
        <v>34.0</v>
      </c>
      <c r="JY15" s="150">
        <v>138.0</v>
      </c>
      <c r="JZ15" s="150">
        <v>34.2</v>
      </c>
      <c r="KA15" s="150">
        <v>150.0</v>
      </c>
      <c r="KB15" s="150">
        <v>7.9</v>
      </c>
      <c r="KC15" s="150">
        <v>2.9</v>
      </c>
      <c r="KD15" s="150">
        <v>2.0</v>
      </c>
      <c r="KE15" s="150">
        <v>46.0</v>
      </c>
      <c r="KF15" s="150">
        <v>45.0</v>
      </c>
      <c r="KG15" s="89"/>
      <c r="KH15" s="151">
        <v>136.0</v>
      </c>
      <c r="KI15" s="151">
        <v>33.0</v>
      </c>
      <c r="KJ15" s="151">
        <v>104.0</v>
      </c>
      <c r="KK15" s="151">
        <v>5.6</v>
      </c>
      <c r="KL15" s="152"/>
      <c r="KM15" s="151">
        <v>1.0</v>
      </c>
      <c r="KN15" s="151">
        <v>40.0</v>
      </c>
      <c r="KO15" s="151">
        <v>40.0</v>
      </c>
      <c r="KP15" s="151">
        <v>136.0</v>
      </c>
      <c r="KQ15" s="151">
        <v>33.0</v>
      </c>
      <c r="KR15" s="151" t="s">
        <v>98</v>
      </c>
      <c r="KS15" s="151" t="s">
        <v>98</v>
      </c>
      <c r="KT15" s="152"/>
      <c r="KU15" s="151">
        <v>1.0</v>
      </c>
      <c r="KV15" s="151">
        <v>40.0</v>
      </c>
      <c r="KW15" s="151">
        <v>38.0</v>
      </c>
      <c r="KX15" s="89"/>
      <c r="KY15" s="153">
        <v>135.0</v>
      </c>
      <c r="KZ15" s="153">
        <v>33.0</v>
      </c>
      <c r="LA15" s="153">
        <v>245.0</v>
      </c>
      <c r="LB15" s="153">
        <v>12.0</v>
      </c>
      <c r="LC15" s="153">
        <v>2.0</v>
      </c>
      <c r="LD15" s="153">
        <v>3.0</v>
      </c>
      <c r="LE15" s="153">
        <v>53.0</v>
      </c>
      <c r="LF15" s="153">
        <v>53.0</v>
      </c>
      <c r="LG15" s="153">
        <v>135.0</v>
      </c>
      <c r="LH15" s="153">
        <v>33.0</v>
      </c>
      <c r="LI15" s="153">
        <v>308.0</v>
      </c>
      <c r="LJ15" s="153">
        <v>15.1</v>
      </c>
      <c r="LK15" s="153">
        <v>5.0</v>
      </c>
      <c r="LL15" s="153">
        <v>5.0</v>
      </c>
      <c r="LM15" s="153">
        <v>48.0</v>
      </c>
      <c r="LN15" s="153">
        <v>48.0</v>
      </c>
      <c r="LO15" s="89"/>
      <c r="LP15" s="154">
        <v>339.0</v>
      </c>
      <c r="LQ15" s="154">
        <v>221.0</v>
      </c>
      <c r="LR15" s="154">
        <v>120.0</v>
      </c>
      <c r="LS15" s="154">
        <v>71.0</v>
      </c>
      <c r="LT15" s="154">
        <v>328.0</v>
      </c>
      <c r="LU15" s="154">
        <v>139.0</v>
      </c>
      <c r="LV15" s="154">
        <v>134.0</v>
      </c>
      <c r="LW15" s="154">
        <v>74.0</v>
      </c>
      <c r="LX15" s="154">
        <v>18.0</v>
      </c>
      <c r="LY15" s="154">
        <v>10.0</v>
      </c>
      <c r="LZ15" s="154">
        <v>56.0</v>
      </c>
      <c r="MA15" s="154">
        <v>51.0</v>
      </c>
      <c r="MB15" s="154">
        <v>138.0</v>
      </c>
      <c r="MC15" s="154">
        <v>126.0</v>
      </c>
      <c r="MD15" s="154">
        <v>71.0</v>
      </c>
      <c r="ME15" s="154">
        <v>17.0</v>
      </c>
      <c r="MF15" s="154">
        <v>8.0</v>
      </c>
      <c r="MG15" s="154">
        <v>56.0</v>
      </c>
      <c r="MH15" s="154">
        <v>51.0</v>
      </c>
      <c r="MI15" s="92" t="s">
        <v>95</v>
      </c>
      <c r="MJ15" s="92" t="s">
        <v>95</v>
      </c>
      <c r="MK15" s="92" t="s">
        <v>95</v>
      </c>
      <c r="ML15" s="92" t="s">
        <v>95</v>
      </c>
      <c r="MM15" s="154">
        <v>5.0</v>
      </c>
      <c r="MN15" s="154">
        <v>50.0</v>
      </c>
      <c r="MO15" s="154">
        <v>52.0</v>
      </c>
      <c r="MP15" s="86"/>
      <c r="MQ15" s="156"/>
      <c r="MR15" s="156"/>
      <c r="MS15" s="156"/>
      <c r="MT15" s="156"/>
      <c r="MU15" s="154">
        <v>36.0</v>
      </c>
      <c r="MV15" s="154">
        <v>97.0</v>
      </c>
      <c r="MW15" s="154">
        <v>5.0</v>
      </c>
      <c r="MX15" s="154">
        <v>6.0</v>
      </c>
      <c r="MY15" s="154">
        <v>5.0</v>
      </c>
      <c r="MZ15" s="154">
        <v>41.0</v>
      </c>
      <c r="NA15" s="154" t="s">
        <v>96</v>
      </c>
      <c r="NB15" s="154"/>
      <c r="NC15" s="157">
        <v>35.0</v>
      </c>
      <c r="ND15" s="154">
        <v>426.0</v>
      </c>
      <c r="NE15" s="154">
        <v>24.0</v>
      </c>
      <c r="NF15" s="154">
        <v>8.0</v>
      </c>
      <c r="NG15" s="154">
        <v>6.0</v>
      </c>
      <c r="NH15" s="154">
        <v>50.0</v>
      </c>
      <c r="NI15" s="154">
        <v>45.0</v>
      </c>
      <c r="NJ15" s="155" t="s">
        <v>95</v>
      </c>
      <c r="NK15" s="92" t="s">
        <v>95</v>
      </c>
      <c r="NL15" s="92" t="s">
        <v>95</v>
      </c>
      <c r="NM15" s="92" t="s">
        <v>95</v>
      </c>
      <c r="NN15" s="92" t="s">
        <v>95</v>
      </c>
      <c r="NO15" s="154">
        <v>4.0</v>
      </c>
      <c r="NP15" s="154">
        <v>50.0</v>
      </c>
      <c r="NQ15" s="154">
        <v>52.0</v>
      </c>
    </row>
    <row r="16" ht="14.25" customHeight="1">
      <c r="A16" s="49">
        <v>0.125</v>
      </c>
      <c r="B16" s="50"/>
      <c r="C16" s="51">
        <v>50.17</v>
      </c>
      <c r="D16" s="132">
        <v>340.0</v>
      </c>
      <c r="E16" s="133">
        <v>136.0</v>
      </c>
      <c r="F16" s="133">
        <v>116.0</v>
      </c>
      <c r="G16" s="133">
        <v>24.8</v>
      </c>
      <c r="H16" s="134"/>
      <c r="I16" s="133">
        <v>6.0</v>
      </c>
      <c r="J16" s="133">
        <v>52.0</v>
      </c>
      <c r="K16" s="133">
        <v>51.0</v>
      </c>
      <c r="L16" s="133">
        <v>141.0</v>
      </c>
      <c r="M16" s="133">
        <v>98.0</v>
      </c>
      <c r="N16" s="133">
        <v>24.1</v>
      </c>
      <c r="O16" s="134"/>
      <c r="P16" s="133">
        <v>6.0</v>
      </c>
      <c r="Q16" s="133">
        <v>58.0</v>
      </c>
      <c r="R16" s="133">
        <v>54.0</v>
      </c>
      <c r="S16" s="133">
        <v>347.9</v>
      </c>
      <c r="T16" s="133">
        <v>216.8</v>
      </c>
      <c r="U16" s="133">
        <v>129.2</v>
      </c>
      <c r="V16" s="134"/>
      <c r="W16" s="133">
        <v>381.7</v>
      </c>
      <c r="X16" s="133">
        <v>172.1</v>
      </c>
      <c r="Y16" s="133">
        <v>99.2</v>
      </c>
      <c r="Z16" s="134"/>
      <c r="AA16" s="133">
        <v>348.1</v>
      </c>
      <c r="AB16" s="133">
        <v>304.8</v>
      </c>
      <c r="AC16" s="133">
        <v>204.2</v>
      </c>
      <c r="AD16" s="134"/>
      <c r="AE16" s="133">
        <v>347.8</v>
      </c>
      <c r="AF16" s="133">
        <v>340.8</v>
      </c>
      <c r="AG16" s="133">
        <v>185.2</v>
      </c>
      <c r="AH16" s="134"/>
      <c r="AI16" s="133">
        <v>353.7</v>
      </c>
      <c r="AJ16" s="133">
        <v>290.5</v>
      </c>
      <c r="AK16" s="133">
        <v>186.5</v>
      </c>
      <c r="AL16" s="134"/>
      <c r="AM16" s="133">
        <v>346.1</v>
      </c>
      <c r="AN16" s="133">
        <v>310.4</v>
      </c>
      <c r="AO16" s="133">
        <v>177.7</v>
      </c>
      <c r="AP16" s="134"/>
      <c r="AQ16" s="133">
        <v>136.0</v>
      </c>
      <c r="AR16" s="134">
        <f t="shared" ref="AR16:AS16" si="6">F16</f>
        <v>116</v>
      </c>
      <c r="AS16" s="135">
        <f t="shared" si="6"/>
        <v>24.8</v>
      </c>
      <c r="AT16" s="134"/>
      <c r="AU16" s="134">
        <f t="shared" ref="AU16:AW16" si="7">L16</f>
        <v>141</v>
      </c>
      <c r="AV16" s="134">
        <f t="shared" si="7"/>
        <v>98</v>
      </c>
      <c r="AW16" s="134">
        <f t="shared" si="7"/>
        <v>24.1</v>
      </c>
      <c r="AX16" s="134"/>
      <c r="AY16" s="136">
        <f t="shared" si="5"/>
        <v>136</v>
      </c>
      <c r="AZ16" s="134"/>
      <c r="BA16" s="134"/>
      <c r="BB16" s="134"/>
      <c r="BC16" s="89"/>
      <c r="BD16" s="134"/>
      <c r="BE16" s="133">
        <v>32.0</v>
      </c>
      <c r="BF16" s="133">
        <v>9.0</v>
      </c>
      <c r="BG16" s="133">
        <v>0.4</v>
      </c>
      <c r="BH16" s="134"/>
      <c r="BI16" s="133">
        <v>22.0</v>
      </c>
      <c r="BJ16" s="133">
        <v>90.0</v>
      </c>
      <c r="BK16" s="133">
        <v>62.0</v>
      </c>
      <c r="BL16" s="89"/>
      <c r="BM16" s="137">
        <v>345.0</v>
      </c>
      <c r="BN16" s="137">
        <v>146.0</v>
      </c>
      <c r="BO16" s="137">
        <v>303.0</v>
      </c>
      <c r="BP16" s="137">
        <v>15.2</v>
      </c>
      <c r="BQ16" s="138"/>
      <c r="BR16" s="137">
        <v>6.0</v>
      </c>
      <c r="BS16" s="137">
        <v>59.0</v>
      </c>
      <c r="BT16" s="137">
        <v>56.0</v>
      </c>
      <c r="BU16" s="137">
        <v>345.0</v>
      </c>
      <c r="BV16" s="137">
        <v>165.0</v>
      </c>
      <c r="BW16" s="137">
        <v>166.0</v>
      </c>
      <c r="BX16" s="137">
        <v>29.0</v>
      </c>
      <c r="BY16" s="137">
        <v>338.0</v>
      </c>
      <c r="BZ16" s="137">
        <v>296.0</v>
      </c>
      <c r="CA16" s="137">
        <v>166.0</v>
      </c>
      <c r="CB16" s="137">
        <v>29.0</v>
      </c>
      <c r="CC16" s="137">
        <v>346.0</v>
      </c>
      <c r="CD16" s="137">
        <v>256.0</v>
      </c>
      <c r="CE16" s="137">
        <v>144.0</v>
      </c>
      <c r="CF16" s="137">
        <v>4.0</v>
      </c>
      <c r="CG16" s="137">
        <v>337.0</v>
      </c>
      <c r="CH16" s="137">
        <v>260.0</v>
      </c>
      <c r="CI16" s="137">
        <v>145.0</v>
      </c>
      <c r="CJ16" s="137">
        <v>4.0</v>
      </c>
      <c r="CK16" s="137">
        <v>351.0</v>
      </c>
      <c r="CL16" s="137">
        <v>149.0</v>
      </c>
      <c r="CM16" s="137">
        <v>105.0</v>
      </c>
      <c r="CN16" s="137">
        <v>2.0</v>
      </c>
      <c r="CO16" s="137">
        <v>335.0</v>
      </c>
      <c r="CP16" s="137">
        <v>368.0</v>
      </c>
      <c r="CQ16" s="137">
        <v>152.0</v>
      </c>
      <c r="CR16" s="137">
        <v>3.0</v>
      </c>
      <c r="CS16" s="137">
        <v>339.0</v>
      </c>
      <c r="CT16" s="137">
        <v>290.0</v>
      </c>
      <c r="CU16" s="137">
        <v>196.0</v>
      </c>
      <c r="CV16" s="137">
        <v>90.0</v>
      </c>
      <c r="CW16" s="137">
        <v>340.0</v>
      </c>
      <c r="CX16" s="137">
        <v>156.0</v>
      </c>
      <c r="CY16" s="137">
        <v>52.0</v>
      </c>
      <c r="CZ16" s="137">
        <v>50.0</v>
      </c>
      <c r="DA16" s="137">
        <v>327.0</v>
      </c>
      <c r="DB16" s="137">
        <v>158.0</v>
      </c>
      <c r="DC16" s="137">
        <v>57.0</v>
      </c>
      <c r="DD16" s="137">
        <v>68.0</v>
      </c>
      <c r="DE16" s="137">
        <v>146.0</v>
      </c>
      <c r="DF16" s="137">
        <v>35.0</v>
      </c>
      <c r="DG16" s="137">
        <v>303.0</v>
      </c>
      <c r="DH16" s="137">
        <v>15.2</v>
      </c>
      <c r="DI16" s="138"/>
      <c r="DJ16" s="137">
        <v>7.0</v>
      </c>
      <c r="DK16" s="137">
        <v>60.0</v>
      </c>
      <c r="DL16" s="137">
        <v>52.0</v>
      </c>
      <c r="DM16" s="89"/>
      <c r="DN16" s="140">
        <v>342.0</v>
      </c>
      <c r="DO16" s="140">
        <v>141.0</v>
      </c>
      <c r="DP16" s="140">
        <v>35.01</v>
      </c>
      <c r="DQ16" s="140">
        <v>19.86</v>
      </c>
      <c r="DR16" s="140">
        <v>4.64</v>
      </c>
      <c r="DS16" s="140">
        <v>8.0</v>
      </c>
      <c r="DT16" s="140">
        <v>40.0</v>
      </c>
      <c r="DU16" s="140">
        <v>44.5</v>
      </c>
      <c r="DV16" s="141"/>
      <c r="DW16" s="141"/>
      <c r="DX16" s="141"/>
      <c r="DY16" s="141"/>
      <c r="DZ16" s="141"/>
      <c r="EA16" s="141"/>
      <c r="EB16" s="141"/>
      <c r="EC16" s="141"/>
      <c r="ED16" s="89"/>
      <c r="EE16" s="142">
        <v>345.0</v>
      </c>
      <c r="EF16" s="142">
        <v>138.0</v>
      </c>
      <c r="EG16" s="142">
        <v>79.0</v>
      </c>
      <c r="EH16" s="142">
        <v>3.1</v>
      </c>
      <c r="EI16" s="143"/>
      <c r="EJ16" s="142">
        <v>9.0</v>
      </c>
      <c r="EK16" s="142">
        <v>48.0</v>
      </c>
      <c r="EL16" s="142">
        <v>51.0</v>
      </c>
      <c r="EM16" s="142">
        <v>138.0</v>
      </c>
      <c r="EN16" s="142">
        <v>101.0</v>
      </c>
      <c r="EO16" s="142">
        <v>4.4</v>
      </c>
      <c r="EP16" s="143"/>
      <c r="EQ16" s="142">
        <v>9.0</v>
      </c>
      <c r="ER16" s="142">
        <v>49.0</v>
      </c>
      <c r="ES16" s="142">
        <v>52.0</v>
      </c>
      <c r="ET16" s="142">
        <v>344.0</v>
      </c>
      <c r="EU16" s="142">
        <v>236.0</v>
      </c>
      <c r="EV16" s="142">
        <v>138.8</v>
      </c>
      <c r="EW16" s="142">
        <v>-5.0</v>
      </c>
      <c r="EX16" s="142">
        <v>343.0</v>
      </c>
      <c r="EY16" s="142">
        <v>0.0</v>
      </c>
      <c r="EZ16" s="142">
        <v>0.0</v>
      </c>
      <c r="FA16" s="142">
        <v>0.0</v>
      </c>
      <c r="FB16" s="142">
        <v>343.0</v>
      </c>
      <c r="FC16" s="142">
        <v>236.0</v>
      </c>
      <c r="FD16" s="142">
        <v>138.9</v>
      </c>
      <c r="FE16" s="142">
        <v>-4.6</v>
      </c>
      <c r="FF16" s="142">
        <v>342.0</v>
      </c>
      <c r="FG16" s="142">
        <v>0.0</v>
      </c>
      <c r="FH16" s="142">
        <v>0.0</v>
      </c>
      <c r="FI16" s="142">
        <v>0.0</v>
      </c>
      <c r="FJ16" s="142">
        <v>345.0</v>
      </c>
      <c r="FK16" s="142">
        <v>217.0</v>
      </c>
      <c r="FL16" s="142">
        <v>127.2</v>
      </c>
      <c r="FM16" s="143"/>
      <c r="FN16" s="142">
        <v>345.0</v>
      </c>
      <c r="FO16" s="142">
        <v>198.0</v>
      </c>
      <c r="FP16" s="142">
        <v>127.9</v>
      </c>
      <c r="FQ16" s="142">
        <v>3.0</v>
      </c>
      <c r="FR16" s="142">
        <v>138.0</v>
      </c>
      <c r="FS16" s="142">
        <v>118.0</v>
      </c>
      <c r="FT16" s="142">
        <v>13.21</v>
      </c>
      <c r="FU16" s="143"/>
      <c r="FV16" s="142">
        <v>138.0</v>
      </c>
      <c r="FW16" s="143"/>
      <c r="FX16" s="143"/>
      <c r="FY16" s="143"/>
      <c r="FZ16" s="89"/>
      <c r="GA16" s="65"/>
      <c r="GB16" s="65">
        <v>346.0</v>
      </c>
      <c r="GC16" s="66">
        <v>290.59</v>
      </c>
      <c r="GD16" s="66">
        <v>184.77</v>
      </c>
      <c r="GE16" s="66">
        <v>10.97</v>
      </c>
      <c r="GF16" s="66">
        <v>345.0</v>
      </c>
      <c r="GG16" s="66">
        <v>308.03</v>
      </c>
      <c r="GH16" s="66">
        <v>182.51</v>
      </c>
      <c r="GI16" s="66">
        <v>13.99</v>
      </c>
      <c r="GJ16" s="66">
        <v>345.0</v>
      </c>
      <c r="GK16" s="66">
        <v>216.88</v>
      </c>
      <c r="GL16" s="66">
        <v>-127.31</v>
      </c>
      <c r="GM16" s="66">
        <v>-10.05</v>
      </c>
      <c r="GN16" s="66">
        <v>345.0</v>
      </c>
      <c r="GO16" s="66">
        <v>198.56</v>
      </c>
      <c r="GP16" s="66">
        <v>-126.98</v>
      </c>
      <c r="GQ16" s="66">
        <v>-17.17</v>
      </c>
      <c r="GR16" s="66">
        <v>346.0</v>
      </c>
      <c r="GS16" s="66">
        <v>91.29</v>
      </c>
      <c r="GT16" s="66">
        <v>-58.21</v>
      </c>
      <c r="GU16" s="66">
        <v>0.0</v>
      </c>
      <c r="GV16" s="66">
        <v>345.0</v>
      </c>
      <c r="GW16" s="66">
        <v>97.74</v>
      </c>
      <c r="GX16" s="66">
        <v>-56.45</v>
      </c>
      <c r="GY16" s="66">
        <v>0.0</v>
      </c>
      <c r="GZ16" s="89"/>
      <c r="HA16" s="144" t="s">
        <v>91</v>
      </c>
      <c r="HB16" s="145" t="s">
        <v>108</v>
      </c>
      <c r="HC16" s="146">
        <v>161.0</v>
      </c>
      <c r="HD16" s="146">
        <v>8.05</v>
      </c>
      <c r="HE16" s="146">
        <v>3.22</v>
      </c>
      <c r="HF16" s="145">
        <v>8.0</v>
      </c>
      <c r="HG16" s="145">
        <v>50.0</v>
      </c>
      <c r="HH16" s="145">
        <v>46.0</v>
      </c>
      <c r="HI16" s="145" t="s">
        <v>107</v>
      </c>
      <c r="HJ16" s="144" t="s">
        <v>92</v>
      </c>
      <c r="HK16" s="146">
        <v>254.0</v>
      </c>
      <c r="HL16" s="146">
        <v>12.7</v>
      </c>
      <c r="HM16" s="146">
        <v>5.08</v>
      </c>
      <c r="HN16" s="145">
        <v>5.0</v>
      </c>
      <c r="HO16" s="145">
        <v>55.0</v>
      </c>
      <c r="HP16" s="145">
        <v>54.0</v>
      </c>
      <c r="HQ16" s="145" t="s">
        <v>107</v>
      </c>
      <c r="HR16" s="144" t="s">
        <v>92</v>
      </c>
      <c r="HS16" s="146">
        <v>197.0</v>
      </c>
      <c r="HT16" s="146">
        <v>9.85</v>
      </c>
      <c r="HU16" s="146">
        <v>4.925</v>
      </c>
      <c r="HV16" s="145">
        <v>7.0</v>
      </c>
      <c r="HW16" s="145">
        <v>53.0</v>
      </c>
      <c r="HX16" s="145">
        <v>53.0</v>
      </c>
      <c r="HY16" s="89"/>
      <c r="HZ16" s="147">
        <v>136.0</v>
      </c>
      <c r="IA16" s="147">
        <v>33.0</v>
      </c>
      <c r="IB16" s="147">
        <v>132.0</v>
      </c>
      <c r="IC16" s="147">
        <v>6.6</v>
      </c>
      <c r="ID16" s="148"/>
      <c r="IE16" s="147">
        <v>2.0</v>
      </c>
      <c r="IF16" s="147">
        <v>64.0</v>
      </c>
      <c r="IG16" s="147">
        <v>44.0</v>
      </c>
      <c r="IH16" s="89"/>
      <c r="II16" s="75">
        <v>140.0</v>
      </c>
      <c r="IJ16" s="75">
        <v>33.2</v>
      </c>
      <c r="IK16" s="75">
        <v>245.0</v>
      </c>
      <c r="IL16" s="75">
        <v>12.8</v>
      </c>
      <c r="IM16" s="75">
        <v>14.0</v>
      </c>
      <c r="IN16" s="75">
        <v>6.0</v>
      </c>
      <c r="IO16" s="75">
        <v>41.0</v>
      </c>
      <c r="IP16" s="75">
        <v>39.0</v>
      </c>
      <c r="IQ16" s="75">
        <v>140.0</v>
      </c>
      <c r="IR16" s="75">
        <v>34.5</v>
      </c>
      <c r="IS16" s="75">
        <v>5.0</v>
      </c>
      <c r="IT16" s="75">
        <v>0.1</v>
      </c>
      <c r="IU16" s="75">
        <v>0.3</v>
      </c>
      <c r="IV16" s="75">
        <v>12.0</v>
      </c>
      <c r="IW16" s="75">
        <v>42.0</v>
      </c>
      <c r="IX16" s="75">
        <v>40.0</v>
      </c>
      <c r="IY16" s="89"/>
      <c r="IZ16" s="149">
        <v>140.54</v>
      </c>
      <c r="JA16" s="149">
        <v>35.32</v>
      </c>
      <c r="JB16" s="149">
        <v>348.6</v>
      </c>
      <c r="JC16" s="149">
        <v>17.43</v>
      </c>
      <c r="JD16" s="149">
        <v>5.78</v>
      </c>
      <c r="JE16" s="149">
        <v>3.0</v>
      </c>
      <c r="JF16" s="149">
        <v>58.4</v>
      </c>
      <c r="JG16" s="149">
        <v>45.54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149" t="s">
        <v>93</v>
      </c>
      <c r="JP16" s="89"/>
      <c r="JQ16" s="150">
        <v>137.0</v>
      </c>
      <c r="JR16" s="150">
        <v>325.0</v>
      </c>
      <c r="JS16" s="150">
        <v>0.0</v>
      </c>
      <c r="JT16" s="150">
        <v>0.0</v>
      </c>
      <c r="JU16" s="150">
        <v>0.0</v>
      </c>
      <c r="JV16" s="150">
        <v>2.0</v>
      </c>
      <c r="JW16" s="150">
        <v>35.0</v>
      </c>
      <c r="JX16" s="150">
        <v>35.0</v>
      </c>
      <c r="JY16" s="150">
        <v>137.0</v>
      </c>
      <c r="JZ16" s="150">
        <v>34.1</v>
      </c>
      <c r="KA16" s="150">
        <v>153.0</v>
      </c>
      <c r="KB16" s="150">
        <v>8.0</v>
      </c>
      <c r="KC16" s="150">
        <v>3.0</v>
      </c>
      <c r="KD16" s="150">
        <v>2.0</v>
      </c>
      <c r="KE16" s="150">
        <v>46.0</v>
      </c>
      <c r="KF16" s="150">
        <v>45.0</v>
      </c>
      <c r="KG16" s="89"/>
      <c r="KH16" s="151">
        <v>136.0</v>
      </c>
      <c r="KI16" s="151">
        <v>33.0</v>
      </c>
      <c r="KJ16" s="151">
        <v>98.0</v>
      </c>
      <c r="KK16" s="151">
        <v>5.3</v>
      </c>
      <c r="KL16" s="152"/>
      <c r="KM16" s="151">
        <v>1.0</v>
      </c>
      <c r="KN16" s="151">
        <v>40.0</v>
      </c>
      <c r="KO16" s="151">
        <v>40.0</v>
      </c>
      <c r="KP16" s="151">
        <v>136.0</v>
      </c>
      <c r="KQ16" s="151">
        <v>33.0</v>
      </c>
      <c r="KR16" s="151" t="s">
        <v>98</v>
      </c>
      <c r="KS16" s="151" t="s">
        <v>98</v>
      </c>
      <c r="KT16" s="152"/>
      <c r="KU16" s="151">
        <v>1.0</v>
      </c>
      <c r="KV16" s="151">
        <v>40.0</v>
      </c>
      <c r="KW16" s="151">
        <v>38.0</v>
      </c>
      <c r="KX16" s="89"/>
      <c r="KY16" s="153">
        <v>135.0</v>
      </c>
      <c r="KZ16" s="153">
        <v>33.0</v>
      </c>
      <c r="LA16" s="153">
        <v>231.0</v>
      </c>
      <c r="LB16" s="153">
        <v>11.3</v>
      </c>
      <c r="LC16" s="153">
        <v>2.0</v>
      </c>
      <c r="LD16" s="153">
        <v>3.0</v>
      </c>
      <c r="LE16" s="153">
        <v>53.0</v>
      </c>
      <c r="LF16" s="153">
        <v>53.0</v>
      </c>
      <c r="LG16" s="153">
        <v>135.0</v>
      </c>
      <c r="LH16" s="153">
        <v>33.0</v>
      </c>
      <c r="LI16" s="153">
        <v>314.0</v>
      </c>
      <c r="LJ16" s="153">
        <v>15.4</v>
      </c>
      <c r="LK16" s="153">
        <v>5.0</v>
      </c>
      <c r="LL16" s="153">
        <v>5.0</v>
      </c>
      <c r="LM16" s="153">
        <v>48.0</v>
      </c>
      <c r="LN16" s="153">
        <v>48.0</v>
      </c>
      <c r="LO16" s="89"/>
      <c r="LP16" s="154">
        <v>341.0</v>
      </c>
      <c r="LQ16" s="154">
        <v>240.0</v>
      </c>
      <c r="LR16" s="154">
        <v>136.0</v>
      </c>
      <c r="LS16" s="154">
        <v>72.0</v>
      </c>
      <c r="LT16" s="154">
        <v>330.0</v>
      </c>
      <c r="LU16" s="154">
        <v>139.0</v>
      </c>
      <c r="LV16" s="154">
        <v>127.0</v>
      </c>
      <c r="LW16" s="154">
        <v>70.0</v>
      </c>
      <c r="LX16" s="154">
        <v>16.0</v>
      </c>
      <c r="LY16" s="154">
        <v>10.0</v>
      </c>
      <c r="LZ16" s="154">
        <v>54.0</v>
      </c>
      <c r="MA16" s="154">
        <v>50.0</v>
      </c>
      <c r="MB16" s="154">
        <v>139.0</v>
      </c>
      <c r="MC16" s="154">
        <v>113.0</v>
      </c>
      <c r="MD16" s="154">
        <v>66.0</v>
      </c>
      <c r="ME16" s="154">
        <v>17.0</v>
      </c>
      <c r="MF16" s="154">
        <v>8.0</v>
      </c>
      <c r="MG16" s="154">
        <v>55.0</v>
      </c>
      <c r="MH16" s="154">
        <v>51.0</v>
      </c>
      <c r="MI16" s="92" t="s">
        <v>95</v>
      </c>
      <c r="MJ16" s="92" t="s">
        <v>95</v>
      </c>
      <c r="MK16" s="92" t="s">
        <v>95</v>
      </c>
      <c r="ML16" s="92" t="s">
        <v>95</v>
      </c>
      <c r="MM16" s="154">
        <v>5.0</v>
      </c>
      <c r="MN16" s="154">
        <v>50.0</v>
      </c>
      <c r="MO16" s="154">
        <v>52.0</v>
      </c>
      <c r="MP16" s="86"/>
      <c r="MQ16" s="156"/>
      <c r="MR16" s="156"/>
      <c r="MS16" s="156"/>
      <c r="MT16" s="156"/>
      <c r="MU16" s="154">
        <v>36.0</v>
      </c>
      <c r="MV16" s="154">
        <v>90.0</v>
      </c>
      <c r="MW16" s="154">
        <v>5.0</v>
      </c>
      <c r="MX16" s="154">
        <v>2.0</v>
      </c>
      <c r="MY16" s="154">
        <v>5.0</v>
      </c>
      <c r="MZ16" s="154">
        <v>41.0</v>
      </c>
      <c r="NA16" s="154" t="s">
        <v>96</v>
      </c>
      <c r="NB16" s="154"/>
      <c r="NC16" s="157">
        <v>35.0</v>
      </c>
      <c r="ND16" s="154">
        <v>405.0</v>
      </c>
      <c r="NE16" s="154">
        <v>23.0</v>
      </c>
      <c r="NF16" s="154">
        <v>8.0</v>
      </c>
      <c r="NG16" s="154">
        <v>6.0</v>
      </c>
      <c r="NH16" s="154">
        <v>50.0</v>
      </c>
      <c r="NI16" s="154">
        <v>45.0</v>
      </c>
      <c r="NJ16" s="155" t="s">
        <v>95</v>
      </c>
      <c r="NK16" s="92" t="s">
        <v>95</v>
      </c>
      <c r="NL16" s="92" t="s">
        <v>95</v>
      </c>
      <c r="NM16" s="92" t="s">
        <v>95</v>
      </c>
      <c r="NN16" s="92" t="s">
        <v>95</v>
      </c>
      <c r="NO16" s="154">
        <v>4.0</v>
      </c>
      <c r="NP16" s="154">
        <v>50.0</v>
      </c>
      <c r="NQ16" s="154">
        <v>52.0</v>
      </c>
    </row>
    <row r="17" ht="14.25" customHeight="1">
      <c r="A17" s="49">
        <v>0.166666666666667</v>
      </c>
      <c r="B17" s="50"/>
      <c r="C17" s="51">
        <v>50.16</v>
      </c>
      <c r="D17" s="132">
        <v>340.0</v>
      </c>
      <c r="E17" s="133">
        <v>137.0</v>
      </c>
      <c r="F17" s="133">
        <v>91.0</v>
      </c>
      <c r="G17" s="133">
        <v>19.8</v>
      </c>
      <c r="H17" s="134"/>
      <c r="I17" s="133">
        <v>6.0</v>
      </c>
      <c r="J17" s="133">
        <v>52.0</v>
      </c>
      <c r="K17" s="133">
        <v>51.0</v>
      </c>
      <c r="L17" s="133">
        <v>141.0</v>
      </c>
      <c r="M17" s="133">
        <v>122.0</v>
      </c>
      <c r="N17" s="133">
        <v>29.8</v>
      </c>
      <c r="O17" s="134"/>
      <c r="P17" s="133">
        <v>6.0</v>
      </c>
      <c r="Q17" s="133">
        <v>58.0</v>
      </c>
      <c r="R17" s="133">
        <v>54.0</v>
      </c>
      <c r="S17" s="133">
        <v>348.4</v>
      </c>
      <c r="T17" s="133">
        <v>214.6</v>
      </c>
      <c r="U17" s="133">
        <v>127.2</v>
      </c>
      <c r="V17" s="134"/>
      <c r="W17" s="133">
        <v>382.3</v>
      </c>
      <c r="X17" s="133">
        <v>175.2</v>
      </c>
      <c r="Y17" s="133">
        <v>67.2</v>
      </c>
      <c r="Z17" s="134"/>
      <c r="AA17" s="133">
        <v>348.8</v>
      </c>
      <c r="AB17" s="133">
        <v>309.5</v>
      </c>
      <c r="AC17" s="133">
        <v>209.2</v>
      </c>
      <c r="AD17" s="134"/>
      <c r="AE17" s="133">
        <v>348.5</v>
      </c>
      <c r="AF17" s="133">
        <v>345.7</v>
      </c>
      <c r="AG17" s="133">
        <v>19003.0</v>
      </c>
      <c r="AH17" s="133"/>
      <c r="AI17" s="133">
        <v>354.4</v>
      </c>
      <c r="AJ17" s="133">
        <v>295.7</v>
      </c>
      <c r="AK17" s="133">
        <v>190.6</v>
      </c>
      <c r="AL17" s="134"/>
      <c r="AM17" s="133">
        <v>346.7</v>
      </c>
      <c r="AN17" s="133">
        <v>316.8</v>
      </c>
      <c r="AO17" s="133">
        <v>182.3</v>
      </c>
      <c r="AP17" s="134"/>
      <c r="AQ17" s="133">
        <v>137.0</v>
      </c>
      <c r="AR17" s="134">
        <f t="shared" ref="AR17:AS17" si="8">F17</f>
        <v>91</v>
      </c>
      <c r="AS17" s="135">
        <f t="shared" si="8"/>
        <v>19.8</v>
      </c>
      <c r="AT17" s="134"/>
      <c r="AU17" s="134">
        <f t="shared" ref="AU17:AW17" si="9">L17</f>
        <v>141</v>
      </c>
      <c r="AV17" s="134">
        <f t="shared" si="9"/>
        <v>122</v>
      </c>
      <c r="AW17" s="134">
        <f t="shared" si="9"/>
        <v>29.8</v>
      </c>
      <c r="AX17" s="134"/>
      <c r="AY17" s="136">
        <f t="shared" si="5"/>
        <v>137</v>
      </c>
      <c r="AZ17" s="134"/>
      <c r="BA17" s="134"/>
      <c r="BB17" s="134"/>
      <c r="BC17" s="89"/>
      <c r="BD17" s="134"/>
      <c r="BE17" s="133">
        <v>32.0</v>
      </c>
      <c r="BF17" s="133">
        <v>9.0</v>
      </c>
      <c r="BG17" s="133">
        <v>0.4</v>
      </c>
      <c r="BH17" s="134"/>
      <c r="BI17" s="133">
        <v>22.0</v>
      </c>
      <c r="BJ17" s="133">
        <v>90.0</v>
      </c>
      <c r="BK17" s="133">
        <v>62.0</v>
      </c>
      <c r="BL17" s="89"/>
      <c r="BM17" s="137">
        <v>346.0</v>
      </c>
      <c r="BN17" s="137">
        <v>146.0</v>
      </c>
      <c r="BO17" s="137">
        <v>224.0</v>
      </c>
      <c r="BP17" s="137">
        <v>11.2</v>
      </c>
      <c r="BQ17" s="138"/>
      <c r="BR17" s="137">
        <v>6.0</v>
      </c>
      <c r="BS17" s="137">
        <v>59.0</v>
      </c>
      <c r="BT17" s="137">
        <v>56.0</v>
      </c>
      <c r="BU17" s="137">
        <v>346.0</v>
      </c>
      <c r="BV17" s="137">
        <v>288.0</v>
      </c>
      <c r="BW17" s="137">
        <v>165.0</v>
      </c>
      <c r="BX17" s="137">
        <v>36.0</v>
      </c>
      <c r="BY17" s="137">
        <v>338.0</v>
      </c>
      <c r="BZ17" s="137">
        <v>305.0</v>
      </c>
      <c r="CA17" s="137">
        <v>167.0</v>
      </c>
      <c r="CB17" s="137">
        <v>34.0</v>
      </c>
      <c r="CC17" s="137">
        <v>346.0</v>
      </c>
      <c r="CD17" s="137">
        <v>258.0</v>
      </c>
      <c r="CE17" s="137">
        <v>146.0</v>
      </c>
      <c r="CF17" s="137">
        <v>14.0</v>
      </c>
      <c r="CG17" s="137">
        <v>337.0</v>
      </c>
      <c r="CH17" s="137">
        <v>268.0</v>
      </c>
      <c r="CI17" s="137">
        <v>147.0</v>
      </c>
      <c r="CJ17" s="137">
        <v>1.0</v>
      </c>
      <c r="CK17" s="137">
        <v>352.0</v>
      </c>
      <c r="CL17" s="137">
        <v>149.0</v>
      </c>
      <c r="CM17" s="137">
        <v>100.0</v>
      </c>
      <c r="CN17" s="137">
        <v>2.0</v>
      </c>
      <c r="CO17" s="137">
        <v>336.0</v>
      </c>
      <c r="CP17" s="137">
        <v>308.0</v>
      </c>
      <c r="CQ17" s="137">
        <v>152.0</v>
      </c>
      <c r="CR17" s="137">
        <v>2.0</v>
      </c>
      <c r="CS17" s="137">
        <v>339.0</v>
      </c>
      <c r="CT17" s="137">
        <v>289.0</v>
      </c>
      <c r="CU17" s="137">
        <v>179.0</v>
      </c>
      <c r="CV17" s="137">
        <v>89.0</v>
      </c>
      <c r="CW17" s="137">
        <v>341.0</v>
      </c>
      <c r="CX17" s="137">
        <v>160.0</v>
      </c>
      <c r="CY17" s="137">
        <v>55.0</v>
      </c>
      <c r="CZ17" s="137">
        <v>52.0</v>
      </c>
      <c r="DA17" s="137">
        <v>328.0</v>
      </c>
      <c r="DB17" s="137">
        <v>168.0</v>
      </c>
      <c r="DC17" s="137">
        <v>58.0</v>
      </c>
      <c r="DD17" s="137">
        <v>70.0</v>
      </c>
      <c r="DE17" s="137">
        <v>146.0</v>
      </c>
      <c r="DF17" s="137">
        <v>35.0</v>
      </c>
      <c r="DG17" s="137">
        <v>224.0</v>
      </c>
      <c r="DH17" s="137">
        <v>11.2</v>
      </c>
      <c r="DI17" s="138"/>
      <c r="DJ17" s="137">
        <v>7.0</v>
      </c>
      <c r="DK17" s="137">
        <v>59.0</v>
      </c>
      <c r="DL17" s="137">
        <v>52.0</v>
      </c>
      <c r="DM17" s="89"/>
      <c r="DN17" s="140">
        <v>343.0</v>
      </c>
      <c r="DO17" s="140">
        <v>141.0</v>
      </c>
      <c r="DP17" s="140">
        <v>38.17</v>
      </c>
      <c r="DQ17" s="140">
        <v>21.52</v>
      </c>
      <c r="DR17" s="140">
        <v>5.95</v>
      </c>
      <c r="DS17" s="140">
        <v>8.0</v>
      </c>
      <c r="DT17" s="140">
        <v>37.0</v>
      </c>
      <c r="DU17" s="140">
        <v>45.0</v>
      </c>
      <c r="DV17" s="141"/>
      <c r="DW17" s="141"/>
      <c r="DX17" s="141"/>
      <c r="DY17" s="141"/>
      <c r="DZ17" s="141"/>
      <c r="EA17" s="141"/>
      <c r="EB17" s="141"/>
      <c r="EC17" s="141"/>
      <c r="ED17" s="89"/>
      <c r="EE17" s="142">
        <v>346.0</v>
      </c>
      <c r="EF17" s="142">
        <v>139.0</v>
      </c>
      <c r="EG17" s="142">
        <v>80.0</v>
      </c>
      <c r="EH17" s="142">
        <v>3.2</v>
      </c>
      <c r="EI17" s="143"/>
      <c r="EJ17" s="142">
        <v>9.0</v>
      </c>
      <c r="EK17" s="142">
        <v>48.0</v>
      </c>
      <c r="EL17" s="142">
        <v>51.0</v>
      </c>
      <c r="EM17" s="142">
        <v>139.0</v>
      </c>
      <c r="EN17" s="142">
        <v>101.0</v>
      </c>
      <c r="EO17" s="142">
        <v>4.4</v>
      </c>
      <c r="EP17" s="143"/>
      <c r="EQ17" s="142">
        <v>9.0</v>
      </c>
      <c r="ER17" s="142">
        <v>49.0</v>
      </c>
      <c r="ES17" s="142">
        <v>52.0</v>
      </c>
      <c r="ET17" s="142">
        <v>345.0</v>
      </c>
      <c r="EU17" s="142">
        <v>235.0</v>
      </c>
      <c r="EV17" s="142">
        <v>138.7</v>
      </c>
      <c r="EW17" s="142">
        <v>-4.3</v>
      </c>
      <c r="EX17" s="142">
        <v>344.0</v>
      </c>
      <c r="EY17" s="142">
        <v>0.0</v>
      </c>
      <c r="EZ17" s="142">
        <v>0.0</v>
      </c>
      <c r="FA17" s="142">
        <v>0.0</v>
      </c>
      <c r="FB17" s="142">
        <v>344.0</v>
      </c>
      <c r="FC17" s="142">
        <v>235.0</v>
      </c>
      <c r="FD17" s="142">
        <v>138.8</v>
      </c>
      <c r="FE17" s="142">
        <v>-2.1</v>
      </c>
      <c r="FF17" s="142">
        <v>343.0</v>
      </c>
      <c r="FG17" s="142">
        <v>0.0</v>
      </c>
      <c r="FH17" s="142">
        <v>0.0</v>
      </c>
      <c r="FI17" s="142">
        <v>0.0</v>
      </c>
      <c r="FJ17" s="142">
        <v>346.0</v>
      </c>
      <c r="FK17" s="142">
        <v>216.0</v>
      </c>
      <c r="FL17" s="142">
        <v>127.2</v>
      </c>
      <c r="FM17" s="143"/>
      <c r="FN17" s="142">
        <v>346.0</v>
      </c>
      <c r="FO17" s="142">
        <v>214.0</v>
      </c>
      <c r="FP17" s="142">
        <v>127.7</v>
      </c>
      <c r="FQ17" s="142">
        <v>4.1</v>
      </c>
      <c r="FR17" s="142">
        <v>139.0</v>
      </c>
      <c r="FS17" s="142">
        <v>116.0</v>
      </c>
      <c r="FT17" s="142">
        <v>20.1</v>
      </c>
      <c r="FU17" s="143"/>
      <c r="FV17" s="142">
        <v>139.0</v>
      </c>
      <c r="FW17" s="143"/>
      <c r="FX17" s="143"/>
      <c r="FY17" s="143"/>
      <c r="FZ17" s="89"/>
      <c r="GA17" s="65"/>
      <c r="GB17" s="65">
        <v>346.0</v>
      </c>
      <c r="GC17" s="66">
        <v>294.55</v>
      </c>
      <c r="GD17" s="66">
        <v>187.37</v>
      </c>
      <c r="GE17" s="66">
        <v>10.22</v>
      </c>
      <c r="GF17" s="66">
        <v>346.0</v>
      </c>
      <c r="GG17" s="66">
        <v>311.98</v>
      </c>
      <c r="GH17" s="66">
        <v>185.44</v>
      </c>
      <c r="GI17" s="66">
        <v>13.07</v>
      </c>
      <c r="GJ17" s="66">
        <v>346.0</v>
      </c>
      <c r="GK17" s="66">
        <v>216.73</v>
      </c>
      <c r="GL17" s="66">
        <v>-127.48</v>
      </c>
      <c r="GM17" s="66">
        <v>-11.89</v>
      </c>
      <c r="GN17" s="66">
        <v>346.0</v>
      </c>
      <c r="GO17" s="66">
        <v>198.42</v>
      </c>
      <c r="GP17" s="66">
        <v>127.39</v>
      </c>
      <c r="GQ17" s="66">
        <v>-18.51</v>
      </c>
      <c r="GR17" s="66">
        <v>346.0</v>
      </c>
      <c r="GS17" s="66">
        <v>93.49</v>
      </c>
      <c r="GT17" s="66">
        <v>-60.39</v>
      </c>
      <c r="GU17" s="66">
        <v>3.77</v>
      </c>
      <c r="GV17" s="66">
        <v>346.0</v>
      </c>
      <c r="GW17" s="66">
        <v>101.99</v>
      </c>
      <c r="GX17" s="66">
        <v>-59.64</v>
      </c>
      <c r="GY17" s="66">
        <v>0.0</v>
      </c>
      <c r="GZ17" s="89"/>
      <c r="HA17" s="144" t="s">
        <v>91</v>
      </c>
      <c r="HB17" s="145" t="s">
        <v>108</v>
      </c>
      <c r="HC17" s="146">
        <v>165.0</v>
      </c>
      <c r="HD17" s="146">
        <v>8.25</v>
      </c>
      <c r="HE17" s="146">
        <v>3.3</v>
      </c>
      <c r="HF17" s="145">
        <v>8.0</v>
      </c>
      <c r="HG17" s="145">
        <v>50.0</v>
      </c>
      <c r="HH17" s="145">
        <v>46.0</v>
      </c>
      <c r="HI17" s="145" t="s">
        <v>107</v>
      </c>
      <c r="HJ17" s="144" t="s">
        <v>92</v>
      </c>
      <c r="HK17" s="146">
        <v>274.0</v>
      </c>
      <c r="HL17" s="146">
        <v>13.7</v>
      </c>
      <c r="HM17" s="146">
        <v>0.0</v>
      </c>
      <c r="HN17" s="145">
        <v>5.0</v>
      </c>
      <c r="HO17" s="145">
        <v>55.0</v>
      </c>
      <c r="HP17" s="145">
        <v>54.0</v>
      </c>
      <c r="HQ17" s="145" t="s">
        <v>107</v>
      </c>
      <c r="HR17" s="144" t="s">
        <v>92</v>
      </c>
      <c r="HS17" s="146">
        <v>205.0</v>
      </c>
      <c r="HT17" s="146">
        <v>10.25</v>
      </c>
      <c r="HU17" s="146">
        <v>5.125</v>
      </c>
      <c r="HV17" s="145">
        <v>7.0</v>
      </c>
      <c r="HW17" s="145">
        <v>52.0</v>
      </c>
      <c r="HX17" s="145">
        <v>52.0</v>
      </c>
      <c r="HY17" s="89"/>
      <c r="HZ17" s="147">
        <v>136.0</v>
      </c>
      <c r="IA17" s="147">
        <v>33.0</v>
      </c>
      <c r="IB17" s="147">
        <v>128.0</v>
      </c>
      <c r="IC17" s="147">
        <v>6.4</v>
      </c>
      <c r="ID17" s="148"/>
      <c r="IE17" s="147">
        <v>2.0</v>
      </c>
      <c r="IF17" s="147">
        <v>64.0</v>
      </c>
      <c r="IG17" s="147">
        <v>44.0</v>
      </c>
      <c r="IH17" s="89"/>
      <c r="II17" s="75">
        <v>140.0</v>
      </c>
      <c r="IJ17" s="75">
        <v>33.7</v>
      </c>
      <c r="IK17" s="75">
        <v>180.0</v>
      </c>
      <c r="IL17" s="75">
        <v>9.3</v>
      </c>
      <c r="IM17" s="75">
        <v>10.2</v>
      </c>
      <c r="IN17" s="75">
        <v>6.0</v>
      </c>
      <c r="IO17" s="75">
        <v>42.0</v>
      </c>
      <c r="IP17" s="75">
        <v>40.0</v>
      </c>
      <c r="IQ17" s="75">
        <v>140.0</v>
      </c>
      <c r="IR17" s="75">
        <v>33.9</v>
      </c>
      <c r="IS17" s="75">
        <v>98.0</v>
      </c>
      <c r="IT17" s="75">
        <v>5.0</v>
      </c>
      <c r="IU17" s="75">
        <v>5.6</v>
      </c>
      <c r="IV17" s="75">
        <v>12.0</v>
      </c>
      <c r="IW17" s="75">
        <v>42.0</v>
      </c>
      <c r="IX17" s="75">
        <v>40.0</v>
      </c>
      <c r="IY17" s="89"/>
      <c r="IZ17" s="149">
        <v>140.6</v>
      </c>
      <c r="JA17" s="149">
        <v>35.21</v>
      </c>
      <c r="JB17" s="149">
        <v>382.2</v>
      </c>
      <c r="JC17" s="149">
        <v>19.11</v>
      </c>
      <c r="JD17" s="149">
        <v>7.09</v>
      </c>
      <c r="JE17" s="149">
        <v>3.0</v>
      </c>
      <c r="JF17" s="149">
        <v>59.78</v>
      </c>
      <c r="JG17" s="149">
        <v>41.56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149" t="s">
        <v>93</v>
      </c>
      <c r="JP17" s="89"/>
      <c r="JQ17" s="150">
        <v>137.0</v>
      </c>
      <c r="JR17" s="150">
        <v>32.5</v>
      </c>
      <c r="JS17" s="150">
        <v>0.0</v>
      </c>
      <c r="JT17" s="150">
        <v>0.0</v>
      </c>
      <c r="JU17" s="150">
        <v>0.0</v>
      </c>
      <c r="JV17" s="150">
        <v>2.0</v>
      </c>
      <c r="JW17" s="150">
        <v>36.0</v>
      </c>
      <c r="JX17" s="150">
        <v>35.0</v>
      </c>
      <c r="JY17" s="150">
        <v>137.0</v>
      </c>
      <c r="JZ17" s="150">
        <v>34.0</v>
      </c>
      <c r="KA17" s="150">
        <v>164.0</v>
      </c>
      <c r="KB17" s="150">
        <v>8.6</v>
      </c>
      <c r="KC17" s="150">
        <v>3.1</v>
      </c>
      <c r="KD17" s="150">
        <v>2.0</v>
      </c>
      <c r="KE17" s="150">
        <v>45.0</v>
      </c>
      <c r="KF17" s="150">
        <v>44.0</v>
      </c>
      <c r="KG17" s="89"/>
      <c r="KH17" s="151">
        <v>137.0</v>
      </c>
      <c r="KI17" s="151">
        <v>33.0</v>
      </c>
      <c r="KJ17" s="151">
        <v>96.0</v>
      </c>
      <c r="KK17" s="151">
        <v>5.2</v>
      </c>
      <c r="KL17" s="152"/>
      <c r="KM17" s="151">
        <v>1.0</v>
      </c>
      <c r="KN17" s="151">
        <v>40.0</v>
      </c>
      <c r="KO17" s="151">
        <v>40.0</v>
      </c>
      <c r="KP17" s="151">
        <v>137.0</v>
      </c>
      <c r="KQ17" s="151">
        <v>33.0</v>
      </c>
      <c r="KR17" s="151" t="s">
        <v>98</v>
      </c>
      <c r="KS17" s="151" t="s">
        <v>98</v>
      </c>
      <c r="KT17" s="152"/>
      <c r="KU17" s="151">
        <v>1.0</v>
      </c>
      <c r="KV17" s="151">
        <v>40.0</v>
      </c>
      <c r="KW17" s="151">
        <v>38.0</v>
      </c>
      <c r="KX17" s="89"/>
      <c r="KY17" s="153">
        <v>129.0</v>
      </c>
      <c r="KZ17" s="153">
        <v>33.0</v>
      </c>
      <c r="LA17" s="153">
        <v>249.0</v>
      </c>
      <c r="LB17" s="153">
        <v>12.2</v>
      </c>
      <c r="LC17" s="153">
        <v>2.0</v>
      </c>
      <c r="LD17" s="153">
        <v>3.0</v>
      </c>
      <c r="LE17" s="153">
        <v>53.0</v>
      </c>
      <c r="LF17" s="153">
        <v>53.0</v>
      </c>
      <c r="LG17" s="153">
        <v>129.0</v>
      </c>
      <c r="LH17" s="153">
        <v>33.0</v>
      </c>
      <c r="LI17" s="153">
        <v>281.0</v>
      </c>
      <c r="LJ17" s="153">
        <v>13.8</v>
      </c>
      <c r="LK17" s="153">
        <v>5.0</v>
      </c>
      <c r="LL17" s="153">
        <v>5.0</v>
      </c>
      <c r="LM17" s="153">
        <v>48.0</v>
      </c>
      <c r="LN17" s="153">
        <v>48.0</v>
      </c>
      <c r="LO17" s="89"/>
      <c r="LP17" s="154">
        <v>341.0</v>
      </c>
      <c r="LQ17" s="154">
        <v>237.0</v>
      </c>
      <c r="LR17" s="154">
        <v>133.0</v>
      </c>
      <c r="LS17" s="154">
        <v>71.0</v>
      </c>
      <c r="LT17" s="154">
        <v>330.0</v>
      </c>
      <c r="LU17" s="154">
        <v>139.0</v>
      </c>
      <c r="LV17" s="154">
        <v>65.0</v>
      </c>
      <c r="LW17" s="154">
        <v>13.0</v>
      </c>
      <c r="LX17" s="154">
        <v>115.0</v>
      </c>
      <c r="LY17" s="154">
        <v>10.0</v>
      </c>
      <c r="LZ17" s="154">
        <v>554.0</v>
      </c>
      <c r="MA17" s="154">
        <v>50.0</v>
      </c>
      <c r="MB17" s="154">
        <v>139.0</v>
      </c>
      <c r="MC17" s="154">
        <v>122.0</v>
      </c>
      <c r="MD17" s="154">
        <v>68.0</v>
      </c>
      <c r="ME17" s="154">
        <v>14.0</v>
      </c>
      <c r="MF17" s="154">
        <v>8.0</v>
      </c>
      <c r="MG17" s="154">
        <v>56.0</v>
      </c>
      <c r="MH17" s="154">
        <v>51.0</v>
      </c>
      <c r="MI17" s="92" t="s">
        <v>95</v>
      </c>
      <c r="MJ17" s="92" t="s">
        <v>95</v>
      </c>
      <c r="MK17" s="92" t="s">
        <v>95</v>
      </c>
      <c r="ML17" s="92" t="s">
        <v>95</v>
      </c>
      <c r="MM17" s="154">
        <v>5.0</v>
      </c>
      <c r="MN17" s="154">
        <v>50.0</v>
      </c>
      <c r="MO17" s="154">
        <v>52.0</v>
      </c>
      <c r="MP17" s="86"/>
      <c r="MQ17" s="156"/>
      <c r="MR17" s="156"/>
      <c r="MS17" s="156"/>
      <c r="MT17" s="156"/>
      <c r="MU17" s="154">
        <v>36.0</v>
      </c>
      <c r="MV17" s="154">
        <v>87.0</v>
      </c>
      <c r="MW17" s="154">
        <v>5.0</v>
      </c>
      <c r="MX17" s="154">
        <v>0.0</v>
      </c>
      <c r="MY17" s="154">
        <v>5.0</v>
      </c>
      <c r="MZ17" s="154">
        <v>41.0</v>
      </c>
      <c r="NA17" s="154" t="s">
        <v>96</v>
      </c>
      <c r="NB17" s="154"/>
      <c r="NC17" s="157">
        <v>35.0</v>
      </c>
      <c r="ND17" s="154">
        <v>260.0</v>
      </c>
      <c r="NE17" s="154">
        <v>15.0</v>
      </c>
      <c r="NF17" s="154">
        <v>6.0</v>
      </c>
      <c r="NG17" s="154">
        <v>6.0</v>
      </c>
      <c r="NH17" s="154">
        <v>50.0</v>
      </c>
      <c r="NI17" s="154">
        <v>45.0</v>
      </c>
      <c r="NJ17" s="155" t="s">
        <v>95</v>
      </c>
      <c r="NK17" s="92" t="s">
        <v>95</v>
      </c>
      <c r="NL17" s="92" t="s">
        <v>95</v>
      </c>
      <c r="NM17" s="92" t="s">
        <v>95</v>
      </c>
      <c r="NN17" s="92" t="s">
        <v>95</v>
      </c>
      <c r="NO17" s="154">
        <v>4.0</v>
      </c>
      <c r="NP17" s="154">
        <v>50.0</v>
      </c>
      <c r="NQ17" s="154">
        <v>52.0</v>
      </c>
    </row>
    <row r="18" ht="14.25" customHeight="1">
      <c r="A18" s="49">
        <v>0.208333333333334</v>
      </c>
      <c r="B18" s="50"/>
      <c r="C18" s="51">
        <v>50.08</v>
      </c>
      <c r="D18" s="132">
        <v>342.0</v>
      </c>
      <c r="E18" s="133">
        <v>136.0</v>
      </c>
      <c r="F18" s="133">
        <v>84.0</v>
      </c>
      <c r="G18" s="133">
        <v>26.5</v>
      </c>
      <c r="H18" s="134"/>
      <c r="I18" s="133">
        <v>6.0</v>
      </c>
      <c r="J18" s="133">
        <v>52.0</v>
      </c>
      <c r="K18" s="133">
        <v>51.0</v>
      </c>
      <c r="L18" s="133">
        <v>140.0</v>
      </c>
      <c r="M18" s="133">
        <v>106.0</v>
      </c>
      <c r="N18" s="133">
        <v>26.5</v>
      </c>
      <c r="O18" s="134"/>
      <c r="P18" s="133">
        <v>6.0</v>
      </c>
      <c r="Q18" s="133">
        <v>58.0</v>
      </c>
      <c r="R18" s="133">
        <v>54.0</v>
      </c>
      <c r="S18" s="133">
        <v>347.4</v>
      </c>
      <c r="T18" s="133" t="s">
        <v>110</v>
      </c>
      <c r="U18" s="133">
        <v>126.5</v>
      </c>
      <c r="V18" s="134"/>
      <c r="W18" s="133">
        <v>380.9</v>
      </c>
      <c r="X18" s="133">
        <v>172.6</v>
      </c>
      <c r="Y18" s="133">
        <v>97.5</v>
      </c>
      <c r="Z18" s="134"/>
      <c r="AA18" s="133">
        <v>347.7</v>
      </c>
      <c r="AB18" s="133">
        <v>319.1</v>
      </c>
      <c r="AC18" s="133">
        <v>216.9</v>
      </c>
      <c r="AD18" s="134"/>
      <c r="AE18" s="133">
        <v>347.5</v>
      </c>
      <c r="AF18" s="133">
        <v>353.4</v>
      </c>
      <c r="AG18" s="133">
        <v>193.1</v>
      </c>
      <c r="AH18" s="134"/>
      <c r="AI18" s="133">
        <v>353.3</v>
      </c>
      <c r="AJ18" s="133">
        <v>307.6</v>
      </c>
      <c r="AK18" s="133">
        <v>196.8</v>
      </c>
      <c r="AL18" s="134"/>
      <c r="AM18" s="133">
        <v>345.6</v>
      </c>
      <c r="AN18" s="133">
        <v>328.2</v>
      </c>
      <c r="AO18" s="133">
        <v>187.6</v>
      </c>
      <c r="AP18" s="134"/>
      <c r="AQ18" s="133">
        <v>136.0</v>
      </c>
      <c r="AR18" s="134">
        <f t="shared" ref="AR18:AS18" si="10">F18</f>
        <v>84</v>
      </c>
      <c r="AS18" s="135">
        <f t="shared" si="10"/>
        <v>26.5</v>
      </c>
      <c r="AT18" s="134"/>
      <c r="AU18" s="134">
        <f t="shared" ref="AU18:AW18" si="11">L18</f>
        <v>140</v>
      </c>
      <c r="AV18" s="134">
        <f t="shared" si="11"/>
        <v>106</v>
      </c>
      <c r="AW18" s="134">
        <f t="shared" si="11"/>
        <v>26.5</v>
      </c>
      <c r="AX18" s="134"/>
      <c r="AY18" s="136">
        <f t="shared" si="5"/>
        <v>136</v>
      </c>
      <c r="AZ18" s="134"/>
      <c r="BA18" s="134"/>
      <c r="BB18" s="134"/>
      <c r="BC18" s="89"/>
      <c r="BD18" s="134"/>
      <c r="BE18" s="133">
        <v>32.0</v>
      </c>
      <c r="BF18" s="133">
        <v>9.0</v>
      </c>
      <c r="BG18" s="133">
        <v>0.4</v>
      </c>
      <c r="BH18" s="134"/>
      <c r="BI18" s="133">
        <v>22.0</v>
      </c>
      <c r="BJ18" s="133">
        <v>90.0</v>
      </c>
      <c r="BK18" s="133">
        <v>62.0</v>
      </c>
      <c r="BL18" s="89"/>
      <c r="BM18" s="137">
        <v>345.0</v>
      </c>
      <c r="BN18" s="137">
        <v>146.0</v>
      </c>
      <c r="BO18" s="137">
        <v>274.0</v>
      </c>
      <c r="BP18" s="137">
        <v>13.7</v>
      </c>
      <c r="BQ18" s="138"/>
      <c r="BR18" s="137">
        <v>6.0</v>
      </c>
      <c r="BS18" s="137">
        <v>56.0</v>
      </c>
      <c r="BT18" s="137">
        <v>53.0</v>
      </c>
      <c r="BU18" s="137">
        <v>345.0</v>
      </c>
      <c r="BV18" s="137">
        <v>283.0</v>
      </c>
      <c r="BW18" s="137">
        <v>166.0</v>
      </c>
      <c r="BX18" s="137">
        <v>33.0</v>
      </c>
      <c r="BY18" s="137">
        <v>338.0</v>
      </c>
      <c r="BZ18" s="137">
        <v>297.0</v>
      </c>
      <c r="CA18" s="137">
        <v>167.0</v>
      </c>
      <c r="CB18" s="137">
        <v>30.0</v>
      </c>
      <c r="CC18" s="137">
        <v>346.0</v>
      </c>
      <c r="CD18" s="137">
        <v>270.0</v>
      </c>
      <c r="CE18" s="137">
        <v>154.0</v>
      </c>
      <c r="CF18" s="137">
        <v>16.0</v>
      </c>
      <c r="CG18" s="137">
        <v>338.0</v>
      </c>
      <c r="CH18" s="137">
        <v>270.0</v>
      </c>
      <c r="CI18" s="137">
        <v>152.0</v>
      </c>
      <c r="CJ18" s="137">
        <v>8.0</v>
      </c>
      <c r="CK18" s="137">
        <v>352.0</v>
      </c>
      <c r="CL18" s="137">
        <v>147.0</v>
      </c>
      <c r="CM18" s="137">
        <v>98.0</v>
      </c>
      <c r="CN18" s="137">
        <v>3.0</v>
      </c>
      <c r="CO18" s="137">
        <v>334.0</v>
      </c>
      <c r="CP18" s="137">
        <v>301.0</v>
      </c>
      <c r="CQ18" s="137">
        <v>147.0</v>
      </c>
      <c r="CR18" s="137">
        <v>3.0</v>
      </c>
      <c r="CS18" s="137">
        <v>339.0</v>
      </c>
      <c r="CT18" s="137">
        <v>283.0</v>
      </c>
      <c r="CU18" s="137">
        <v>175.0</v>
      </c>
      <c r="CV18" s="137">
        <v>83.0</v>
      </c>
      <c r="CW18" s="137">
        <v>341.0</v>
      </c>
      <c r="CX18" s="137">
        <v>191.0</v>
      </c>
      <c r="CY18" s="137">
        <v>66.0</v>
      </c>
      <c r="CZ18" s="137">
        <v>52.0</v>
      </c>
      <c r="DA18" s="137">
        <v>327.0</v>
      </c>
      <c r="DB18" s="137">
        <v>168.0</v>
      </c>
      <c r="DC18" s="137">
        <v>58.0</v>
      </c>
      <c r="DD18" s="137">
        <v>64.0</v>
      </c>
      <c r="DE18" s="137">
        <v>146.0</v>
      </c>
      <c r="DF18" s="137">
        <v>35.0</v>
      </c>
      <c r="DG18" s="137">
        <v>274.0</v>
      </c>
      <c r="DH18" s="137">
        <v>13.7</v>
      </c>
      <c r="DI18" s="138"/>
      <c r="DJ18" s="137">
        <v>7.0</v>
      </c>
      <c r="DK18" s="137">
        <v>57.0</v>
      </c>
      <c r="DL18" s="137">
        <v>51.0</v>
      </c>
      <c r="DM18" s="89"/>
      <c r="DN18" s="140">
        <v>343.0</v>
      </c>
      <c r="DO18" s="140">
        <v>141.0</v>
      </c>
      <c r="DP18" s="140">
        <v>38.41</v>
      </c>
      <c r="DQ18" s="140">
        <v>21.75</v>
      </c>
      <c r="DR18" s="140">
        <v>5.89</v>
      </c>
      <c r="DS18" s="140">
        <v>8.0</v>
      </c>
      <c r="DT18" s="140">
        <v>37.0</v>
      </c>
      <c r="DU18" s="140">
        <v>46.0</v>
      </c>
      <c r="DV18" s="141"/>
      <c r="DW18" s="141"/>
      <c r="DX18" s="141"/>
      <c r="DY18" s="141"/>
      <c r="DZ18" s="141"/>
      <c r="EA18" s="141"/>
      <c r="EB18" s="141"/>
      <c r="EC18" s="141"/>
      <c r="ED18" s="89"/>
      <c r="EE18" s="142">
        <v>345.0</v>
      </c>
      <c r="EF18" s="142">
        <v>138.0</v>
      </c>
      <c r="EG18" s="142">
        <v>80.0</v>
      </c>
      <c r="EH18" s="142">
        <v>3.2</v>
      </c>
      <c r="EI18" s="143"/>
      <c r="EJ18" s="142">
        <v>9.0</v>
      </c>
      <c r="EK18" s="142">
        <v>48.0</v>
      </c>
      <c r="EL18" s="142">
        <v>51.0</v>
      </c>
      <c r="EM18" s="142">
        <v>138.0</v>
      </c>
      <c r="EN18" s="142">
        <v>101.0</v>
      </c>
      <c r="EO18" s="142">
        <v>4.4</v>
      </c>
      <c r="EP18" s="143"/>
      <c r="EQ18" s="142">
        <v>9.0</v>
      </c>
      <c r="ER18" s="142">
        <v>49.0</v>
      </c>
      <c r="ES18" s="142">
        <v>52.0</v>
      </c>
      <c r="ET18" s="142">
        <v>345.0</v>
      </c>
      <c r="EU18" s="142">
        <v>236.0</v>
      </c>
      <c r="EV18" s="142">
        <v>138.7</v>
      </c>
      <c r="EW18" s="142">
        <v>-8.5</v>
      </c>
      <c r="EX18" s="142">
        <v>343.0</v>
      </c>
      <c r="EY18" s="142">
        <v>0.0</v>
      </c>
      <c r="EZ18" s="142">
        <v>0.0</v>
      </c>
      <c r="FA18" s="142">
        <v>0.0</v>
      </c>
      <c r="FB18" s="142">
        <v>343.0</v>
      </c>
      <c r="FC18" s="142">
        <v>236.0</v>
      </c>
      <c r="FD18" s="142">
        <v>138.4</v>
      </c>
      <c r="FE18" s="142">
        <v>-6.6</v>
      </c>
      <c r="FF18" s="142">
        <v>342.0</v>
      </c>
      <c r="FG18" s="142">
        <v>0.0</v>
      </c>
      <c r="FH18" s="142">
        <v>0.0</v>
      </c>
      <c r="FI18" s="142">
        <v>0.0</v>
      </c>
      <c r="FJ18" s="142">
        <v>345.0</v>
      </c>
      <c r="FK18" s="142">
        <v>216.0</v>
      </c>
      <c r="FL18" s="142">
        <v>126.8</v>
      </c>
      <c r="FM18" s="143"/>
      <c r="FN18" s="142">
        <v>345.0</v>
      </c>
      <c r="FO18" s="142">
        <v>214.0</v>
      </c>
      <c r="FP18" s="142">
        <v>127.7</v>
      </c>
      <c r="FQ18" s="142">
        <v>-0.1</v>
      </c>
      <c r="FR18" s="142">
        <v>138.0</v>
      </c>
      <c r="FS18" s="142">
        <v>120.0</v>
      </c>
      <c r="FT18" s="142">
        <v>20.6</v>
      </c>
      <c r="FU18" s="143"/>
      <c r="FV18" s="142">
        <v>138.0</v>
      </c>
      <c r="FW18" s="143"/>
      <c r="FX18" s="143"/>
      <c r="FY18" s="143"/>
      <c r="FZ18" s="89"/>
      <c r="GA18" s="65"/>
      <c r="GB18" s="65">
        <v>344.0</v>
      </c>
      <c r="GC18" s="66">
        <v>313.74</v>
      </c>
      <c r="GD18" s="66">
        <v>197.58</v>
      </c>
      <c r="GE18" s="66">
        <v>12.65</v>
      </c>
      <c r="GF18" s="66">
        <v>343.0</v>
      </c>
      <c r="GG18" s="66">
        <v>332.35</v>
      </c>
      <c r="GH18" s="66">
        <v>195.91</v>
      </c>
      <c r="GI18" s="66">
        <v>16.08</v>
      </c>
      <c r="GJ18" s="66">
        <v>344.0</v>
      </c>
      <c r="GK18" s="66">
        <v>217.32</v>
      </c>
      <c r="GL18" s="66">
        <v>-127.73</v>
      </c>
      <c r="GM18" s="66">
        <v>-7.12</v>
      </c>
      <c r="GN18" s="66">
        <v>343.0</v>
      </c>
      <c r="GO18" s="66">
        <v>200.17</v>
      </c>
      <c r="GP18" s="66">
        <v>-127.81</v>
      </c>
      <c r="GQ18" s="66">
        <v>-13.57</v>
      </c>
      <c r="GR18" s="66">
        <v>344.0</v>
      </c>
      <c r="GS18" s="66">
        <v>103.9</v>
      </c>
      <c r="GT18" s="66">
        <v>-67.26</v>
      </c>
      <c r="GU18" s="66">
        <v>-3.69</v>
      </c>
      <c r="GV18" s="66">
        <v>343.0</v>
      </c>
      <c r="GW18" s="66">
        <v>114.15</v>
      </c>
      <c r="GX18" s="66">
        <v>-65.41</v>
      </c>
      <c r="GY18" s="66">
        <v>-5.53</v>
      </c>
      <c r="GZ18" s="89"/>
      <c r="HA18" s="144" t="s">
        <v>91</v>
      </c>
      <c r="HB18" s="145" t="s">
        <v>108</v>
      </c>
      <c r="HC18" s="146">
        <v>261.0</v>
      </c>
      <c r="HD18" s="146">
        <v>13.05</v>
      </c>
      <c r="HE18" s="146">
        <v>5.22</v>
      </c>
      <c r="HF18" s="145">
        <v>8.0</v>
      </c>
      <c r="HG18" s="145">
        <v>50.0</v>
      </c>
      <c r="HH18" s="145">
        <v>47.0</v>
      </c>
      <c r="HI18" s="145" t="s">
        <v>107</v>
      </c>
      <c r="HJ18" s="144" t="s">
        <v>92</v>
      </c>
      <c r="HK18" s="146">
        <v>169.0</v>
      </c>
      <c r="HL18" s="146">
        <v>8.45</v>
      </c>
      <c r="HM18" s="146">
        <v>3.38</v>
      </c>
      <c r="HN18" s="145">
        <v>5.0</v>
      </c>
      <c r="HO18" s="145">
        <v>56.0</v>
      </c>
      <c r="HP18" s="145">
        <v>54.0</v>
      </c>
      <c r="HQ18" s="145" t="s">
        <v>107</v>
      </c>
      <c r="HR18" s="144" t="s">
        <v>92</v>
      </c>
      <c r="HS18" s="146">
        <v>219.0</v>
      </c>
      <c r="HT18" s="146">
        <v>10.95</v>
      </c>
      <c r="HU18" s="146">
        <v>5.475</v>
      </c>
      <c r="HV18" s="145">
        <v>7.0</v>
      </c>
      <c r="HW18" s="145">
        <v>52.0</v>
      </c>
      <c r="HX18" s="145">
        <v>52.0</v>
      </c>
      <c r="HY18" s="89"/>
      <c r="HZ18" s="147">
        <v>136.0</v>
      </c>
      <c r="IA18" s="147">
        <v>33.0</v>
      </c>
      <c r="IB18" s="147">
        <v>132.0</v>
      </c>
      <c r="IC18" s="147">
        <v>6.6</v>
      </c>
      <c r="ID18" s="148"/>
      <c r="IE18" s="147">
        <v>2.0</v>
      </c>
      <c r="IF18" s="147">
        <v>64.0</v>
      </c>
      <c r="IG18" s="147">
        <v>44.0</v>
      </c>
      <c r="IH18" s="89"/>
      <c r="II18" s="75">
        <v>140.0</v>
      </c>
      <c r="IJ18" s="75">
        <v>33.4</v>
      </c>
      <c r="IK18" s="75">
        <v>194.0</v>
      </c>
      <c r="IL18" s="75">
        <v>187.0</v>
      </c>
      <c r="IM18" s="75">
        <v>184.0</v>
      </c>
      <c r="IN18" s="75">
        <v>6.0</v>
      </c>
      <c r="IO18" s="75">
        <v>42.0</v>
      </c>
      <c r="IP18" s="75">
        <v>40.0</v>
      </c>
      <c r="IQ18" s="75">
        <v>140.0</v>
      </c>
      <c r="IR18" s="75">
        <v>33.7</v>
      </c>
      <c r="IS18" s="75">
        <v>106.0</v>
      </c>
      <c r="IT18" s="75">
        <v>5.4</v>
      </c>
      <c r="IU18" s="75">
        <v>6.0</v>
      </c>
      <c r="IV18" s="75">
        <v>12.0</v>
      </c>
      <c r="IW18" s="75">
        <v>44.0</v>
      </c>
      <c r="IX18" s="75">
        <v>42.0</v>
      </c>
      <c r="IY18" s="89"/>
      <c r="IZ18" s="149">
        <v>140.55</v>
      </c>
      <c r="JA18" s="149">
        <v>35.19</v>
      </c>
      <c r="JB18" s="149">
        <v>388.8</v>
      </c>
      <c r="JC18" s="149">
        <v>19.44</v>
      </c>
      <c r="JD18" s="149">
        <v>7.07</v>
      </c>
      <c r="JE18" s="149">
        <v>3.0</v>
      </c>
      <c r="JF18" s="149">
        <v>59.78</v>
      </c>
      <c r="JG18" s="149">
        <v>45.54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149" t="s">
        <v>93</v>
      </c>
      <c r="JP18" s="89"/>
      <c r="JQ18" s="150">
        <v>137.0</v>
      </c>
      <c r="JR18" s="150">
        <v>32.5</v>
      </c>
      <c r="JS18" s="150">
        <v>0.0</v>
      </c>
      <c r="JT18" s="150">
        <v>0.0</v>
      </c>
      <c r="JU18" s="150">
        <v>0.0</v>
      </c>
      <c r="JV18" s="150">
        <v>2.0</v>
      </c>
      <c r="JW18" s="150">
        <v>36.0</v>
      </c>
      <c r="JX18" s="150">
        <v>36.0</v>
      </c>
      <c r="JY18" s="150">
        <v>137.0</v>
      </c>
      <c r="JZ18" s="150">
        <v>34.1</v>
      </c>
      <c r="KA18" s="150">
        <v>165.0</v>
      </c>
      <c r="KB18" s="150">
        <v>8.8</v>
      </c>
      <c r="KC18" s="150">
        <v>3.4</v>
      </c>
      <c r="KD18" s="150">
        <v>2.0</v>
      </c>
      <c r="KE18" s="150">
        <v>45.0</v>
      </c>
      <c r="KF18" s="150">
        <v>44.0</v>
      </c>
      <c r="KG18" s="89"/>
      <c r="KH18" s="151">
        <v>137.0</v>
      </c>
      <c r="KI18" s="151">
        <v>33.0</v>
      </c>
      <c r="KJ18" s="151">
        <v>96.0</v>
      </c>
      <c r="KK18" s="151">
        <v>5.2</v>
      </c>
      <c r="KL18" s="152"/>
      <c r="KM18" s="151">
        <v>1.0</v>
      </c>
      <c r="KN18" s="151">
        <v>40.0</v>
      </c>
      <c r="KO18" s="151">
        <v>40.0</v>
      </c>
      <c r="KP18" s="151">
        <v>137.0</v>
      </c>
      <c r="KQ18" s="151">
        <v>33.0</v>
      </c>
      <c r="KR18" s="151" t="s">
        <v>98</v>
      </c>
      <c r="KS18" s="151" t="s">
        <v>98</v>
      </c>
      <c r="KT18" s="152"/>
      <c r="KU18" s="151">
        <v>1.0</v>
      </c>
      <c r="KV18" s="151">
        <v>40.0</v>
      </c>
      <c r="KW18" s="151">
        <v>38.0</v>
      </c>
      <c r="KX18" s="89"/>
      <c r="KY18" s="153">
        <v>127.0</v>
      </c>
      <c r="KZ18" s="153">
        <v>33.0</v>
      </c>
      <c r="LA18" s="153">
        <v>241.0</v>
      </c>
      <c r="LB18" s="153">
        <v>11.8</v>
      </c>
      <c r="LC18" s="153">
        <v>2.0</v>
      </c>
      <c r="LD18" s="153">
        <v>3.0</v>
      </c>
      <c r="LE18" s="153">
        <v>47.0</v>
      </c>
      <c r="LF18" s="153">
        <v>47.0</v>
      </c>
      <c r="LG18" s="153">
        <v>127.0</v>
      </c>
      <c r="LH18" s="153">
        <v>33.0</v>
      </c>
      <c r="LI18" s="153">
        <v>318.0</v>
      </c>
      <c r="LJ18" s="153">
        <v>15.6</v>
      </c>
      <c r="LK18" s="153">
        <v>5.0</v>
      </c>
      <c r="LL18" s="153">
        <v>5.0</v>
      </c>
      <c r="LM18" s="153">
        <v>48.0</v>
      </c>
      <c r="LN18" s="153">
        <v>49.0</v>
      </c>
      <c r="LO18" s="89"/>
      <c r="LP18" s="154">
        <v>342.0</v>
      </c>
      <c r="LQ18" s="154">
        <v>223.0</v>
      </c>
      <c r="LR18" s="154">
        <v>125.0</v>
      </c>
      <c r="LS18" s="154">
        <v>72.0</v>
      </c>
      <c r="LT18" s="154">
        <v>331.0</v>
      </c>
      <c r="LU18" s="154">
        <v>140.0</v>
      </c>
      <c r="LV18" s="154">
        <v>105.0</v>
      </c>
      <c r="LW18" s="154">
        <v>58.0</v>
      </c>
      <c r="LX18" s="154">
        <v>12.0</v>
      </c>
      <c r="LY18" s="154">
        <v>10.0</v>
      </c>
      <c r="LZ18" s="154">
        <v>53.0</v>
      </c>
      <c r="MA18" s="154">
        <v>49.0</v>
      </c>
      <c r="MB18" s="154">
        <v>138.0</v>
      </c>
      <c r="MC18" s="154">
        <v>67.0</v>
      </c>
      <c r="MD18" s="154">
        <v>14.0</v>
      </c>
      <c r="ME18" s="154">
        <v>14.0</v>
      </c>
      <c r="MF18" s="154">
        <v>8.0</v>
      </c>
      <c r="MG18" s="154">
        <v>54.0</v>
      </c>
      <c r="MH18" s="154">
        <v>48.0</v>
      </c>
      <c r="MI18" s="92" t="s">
        <v>95</v>
      </c>
      <c r="MJ18" s="92" t="s">
        <v>95</v>
      </c>
      <c r="MK18" s="92" t="s">
        <v>95</v>
      </c>
      <c r="ML18" s="92" t="s">
        <v>95</v>
      </c>
      <c r="MM18" s="154">
        <v>5.0</v>
      </c>
      <c r="MN18" s="154">
        <v>50.0</v>
      </c>
      <c r="MO18" s="154">
        <v>52.0</v>
      </c>
      <c r="MP18" s="86"/>
      <c r="MQ18" s="156"/>
      <c r="MR18" s="156"/>
      <c r="MS18" s="156"/>
      <c r="MT18" s="156"/>
      <c r="MU18" s="154">
        <v>36.0</v>
      </c>
      <c r="MV18" s="154">
        <v>5.0</v>
      </c>
      <c r="MW18" s="154">
        <v>2.0</v>
      </c>
      <c r="MX18" s="154">
        <v>89.0</v>
      </c>
      <c r="MY18" s="154">
        <v>5.0</v>
      </c>
      <c r="MZ18" s="154">
        <v>41.0</v>
      </c>
      <c r="NA18" s="154" t="s">
        <v>96</v>
      </c>
      <c r="NB18" s="154"/>
      <c r="NC18" s="157">
        <v>35.0</v>
      </c>
      <c r="ND18" s="154">
        <v>153.0</v>
      </c>
      <c r="NE18" s="154">
        <v>8.3</v>
      </c>
      <c r="NF18" s="154">
        <v>3.2</v>
      </c>
      <c r="NG18" s="154">
        <v>6.0</v>
      </c>
      <c r="NH18" s="154">
        <v>50.0</v>
      </c>
      <c r="NI18" s="154">
        <v>45.0</v>
      </c>
      <c r="NJ18" s="155" t="s">
        <v>95</v>
      </c>
      <c r="NK18" s="92" t="s">
        <v>95</v>
      </c>
      <c r="NL18" s="92" t="s">
        <v>95</v>
      </c>
      <c r="NM18" s="92" t="s">
        <v>95</v>
      </c>
      <c r="NN18" s="92" t="s">
        <v>95</v>
      </c>
      <c r="NO18" s="154">
        <v>4.0</v>
      </c>
      <c r="NP18" s="154">
        <v>50.0</v>
      </c>
      <c r="NQ18" s="154">
        <v>52.0</v>
      </c>
    </row>
    <row r="19" ht="14.25" customHeight="1">
      <c r="A19" s="49">
        <v>0.25</v>
      </c>
      <c r="B19" s="50"/>
      <c r="C19" s="51">
        <v>50.11</v>
      </c>
      <c r="D19" s="132">
        <v>342.0</v>
      </c>
      <c r="E19" s="133">
        <v>136.0</v>
      </c>
      <c r="F19" s="133">
        <v>100.3</v>
      </c>
      <c r="G19" s="133">
        <v>22.3</v>
      </c>
      <c r="H19" s="134"/>
      <c r="I19" s="133">
        <v>6.0</v>
      </c>
      <c r="J19" s="133">
        <v>52.0</v>
      </c>
      <c r="K19" s="133">
        <v>51.0</v>
      </c>
      <c r="L19" s="133">
        <v>141.0</v>
      </c>
      <c r="M19" s="133">
        <v>109.0</v>
      </c>
      <c r="N19" s="133">
        <v>27.4</v>
      </c>
      <c r="O19" s="134"/>
      <c r="P19" s="133">
        <v>6.0</v>
      </c>
      <c r="Q19" s="133">
        <v>58.0</v>
      </c>
      <c r="R19" s="133">
        <v>54.0</v>
      </c>
      <c r="S19" s="133">
        <v>346.7</v>
      </c>
      <c r="T19" s="133">
        <v>256.1</v>
      </c>
      <c r="U19" s="133">
        <v>154.4</v>
      </c>
      <c r="V19" s="134"/>
      <c r="W19" s="133">
        <v>380.2</v>
      </c>
      <c r="X19" s="133">
        <v>199.5</v>
      </c>
      <c r="Y19" s="133">
        <v>119.2</v>
      </c>
      <c r="Z19" s="134"/>
      <c r="AA19" s="133">
        <v>346.7</v>
      </c>
      <c r="AB19" s="133">
        <v>327.2</v>
      </c>
      <c r="AC19" s="133">
        <v>221.4</v>
      </c>
      <c r="AD19" s="134"/>
      <c r="AE19" s="133">
        <v>346.5</v>
      </c>
      <c r="AF19" s="133">
        <v>370.5</v>
      </c>
      <c r="AG19" s="133">
        <v>203.1</v>
      </c>
      <c r="AH19" s="134"/>
      <c r="AI19" s="158">
        <v>352.0</v>
      </c>
      <c r="AJ19" s="133">
        <v>355.5</v>
      </c>
      <c r="AK19" s="133">
        <v>229.2</v>
      </c>
      <c r="AL19" s="134"/>
      <c r="AM19" s="133">
        <v>344.9</v>
      </c>
      <c r="AN19" s="133">
        <v>375.3</v>
      </c>
      <c r="AO19" s="133">
        <v>217.8</v>
      </c>
      <c r="AP19" s="134"/>
      <c r="AQ19" s="133">
        <v>136.0</v>
      </c>
      <c r="AR19" s="134">
        <f t="shared" ref="AR19:AS19" si="12">F19</f>
        <v>100.3</v>
      </c>
      <c r="AS19" s="135">
        <f t="shared" si="12"/>
        <v>22.3</v>
      </c>
      <c r="AT19" s="134"/>
      <c r="AU19" s="134">
        <f t="shared" ref="AU19:AW19" si="13">L19</f>
        <v>141</v>
      </c>
      <c r="AV19" s="134">
        <f t="shared" si="13"/>
        <v>109</v>
      </c>
      <c r="AW19" s="134">
        <f t="shared" si="13"/>
        <v>27.4</v>
      </c>
      <c r="AX19" s="134"/>
      <c r="AY19" s="136">
        <f t="shared" si="5"/>
        <v>136</v>
      </c>
      <c r="AZ19" s="134"/>
      <c r="BA19" s="134"/>
      <c r="BB19" s="134"/>
      <c r="BC19" s="89"/>
      <c r="BD19" s="134"/>
      <c r="BE19" s="133">
        <v>32.0</v>
      </c>
      <c r="BF19" s="133">
        <v>11.0</v>
      </c>
      <c r="BG19" s="133">
        <v>0.5</v>
      </c>
      <c r="BH19" s="134"/>
      <c r="BI19" s="133">
        <v>22.0</v>
      </c>
      <c r="BJ19" s="133">
        <v>90.0</v>
      </c>
      <c r="BK19" s="133">
        <v>62.0</v>
      </c>
      <c r="BL19" s="89"/>
      <c r="BM19" s="137">
        <v>345.0</v>
      </c>
      <c r="BN19" s="137">
        <v>146.0</v>
      </c>
      <c r="BO19" s="137">
        <v>304.0</v>
      </c>
      <c r="BP19" s="137">
        <v>15.2</v>
      </c>
      <c r="BQ19" s="138"/>
      <c r="BR19" s="137">
        <v>6.0</v>
      </c>
      <c r="BS19" s="137">
        <v>56.0</v>
      </c>
      <c r="BT19" s="137">
        <v>53.0</v>
      </c>
      <c r="BU19" s="137">
        <v>345.0</v>
      </c>
      <c r="BV19" s="137">
        <v>343.0</v>
      </c>
      <c r="BW19" s="137">
        <v>202.0</v>
      </c>
      <c r="BX19" s="137">
        <v>35.0</v>
      </c>
      <c r="BY19" s="137">
        <v>338.0</v>
      </c>
      <c r="BZ19" s="137">
        <v>361.0</v>
      </c>
      <c r="CA19" s="137">
        <v>202.0</v>
      </c>
      <c r="CB19" s="137">
        <v>34.0</v>
      </c>
      <c r="CC19" s="137">
        <v>346.0</v>
      </c>
      <c r="CD19" s="137">
        <v>272.0</v>
      </c>
      <c r="CE19" s="137">
        <v>156.0</v>
      </c>
      <c r="CF19" s="137">
        <v>16.0</v>
      </c>
      <c r="CG19" s="137">
        <v>338.0</v>
      </c>
      <c r="CH19" s="137">
        <v>271.0</v>
      </c>
      <c r="CI19" s="137">
        <v>153.0</v>
      </c>
      <c r="CJ19" s="137">
        <v>4.0</v>
      </c>
      <c r="CK19" s="137">
        <v>344.0</v>
      </c>
      <c r="CL19" s="137">
        <v>156.0</v>
      </c>
      <c r="CM19" s="137">
        <v>105.0</v>
      </c>
      <c r="CN19" s="137">
        <v>3.0</v>
      </c>
      <c r="CO19" s="137">
        <v>334.0</v>
      </c>
      <c r="CP19" s="137">
        <v>325.0</v>
      </c>
      <c r="CQ19" s="137">
        <v>160.0</v>
      </c>
      <c r="CR19" s="137">
        <v>3.0</v>
      </c>
      <c r="CS19" s="137">
        <v>338.0</v>
      </c>
      <c r="CT19" s="137">
        <v>302.0</v>
      </c>
      <c r="CU19" s="137">
        <v>188.0</v>
      </c>
      <c r="CV19" s="137">
        <v>88.0</v>
      </c>
      <c r="CW19" s="137">
        <v>340.0</v>
      </c>
      <c r="CX19" s="137">
        <v>191.0</v>
      </c>
      <c r="CY19" s="137">
        <v>90.0</v>
      </c>
      <c r="CZ19" s="137">
        <v>56.0</v>
      </c>
      <c r="DA19" s="137">
        <v>326.0</v>
      </c>
      <c r="DB19" s="137">
        <v>193.0</v>
      </c>
      <c r="DC19" s="137">
        <v>91.0</v>
      </c>
      <c r="DD19" s="137">
        <v>58.0</v>
      </c>
      <c r="DE19" s="137">
        <v>146.0</v>
      </c>
      <c r="DF19" s="137">
        <v>35.0</v>
      </c>
      <c r="DG19" s="137">
        <v>304.0</v>
      </c>
      <c r="DH19" s="137">
        <v>15.2</v>
      </c>
      <c r="DI19" s="138"/>
      <c r="DJ19" s="137">
        <v>7.0</v>
      </c>
      <c r="DK19" s="137">
        <v>57.0</v>
      </c>
      <c r="DL19" s="137">
        <v>51.0</v>
      </c>
      <c r="DM19" s="89"/>
      <c r="DN19" s="140">
        <v>343.0</v>
      </c>
      <c r="DO19" s="140">
        <v>141.0</v>
      </c>
      <c r="DP19" s="140">
        <v>41.19</v>
      </c>
      <c r="DQ19" s="140">
        <v>23.15</v>
      </c>
      <c r="DR19" s="140">
        <v>6.49</v>
      </c>
      <c r="DS19" s="140">
        <v>8.0</v>
      </c>
      <c r="DT19" s="140">
        <v>37.0</v>
      </c>
      <c r="DU19" s="140">
        <v>44.1</v>
      </c>
      <c r="DV19" s="141"/>
      <c r="DW19" s="141"/>
      <c r="DX19" s="141"/>
      <c r="DY19" s="141"/>
      <c r="DZ19" s="141"/>
      <c r="EA19" s="141"/>
      <c r="EB19" s="141"/>
      <c r="EC19" s="141"/>
      <c r="ED19" s="89"/>
      <c r="EE19" s="142">
        <v>344.0</v>
      </c>
      <c r="EF19" s="142">
        <v>138.0</v>
      </c>
      <c r="EG19" s="142">
        <v>95.0</v>
      </c>
      <c r="EH19" s="142">
        <v>3.8</v>
      </c>
      <c r="EI19" s="143"/>
      <c r="EJ19" s="142">
        <v>9.0</v>
      </c>
      <c r="EK19" s="142">
        <v>47.0</v>
      </c>
      <c r="EL19" s="142">
        <v>50.0</v>
      </c>
      <c r="EM19" s="142">
        <v>138.0</v>
      </c>
      <c r="EN19" s="142">
        <v>98.0</v>
      </c>
      <c r="EO19" s="142">
        <v>4.3</v>
      </c>
      <c r="EP19" s="143"/>
      <c r="EQ19" s="142">
        <v>9.0</v>
      </c>
      <c r="ER19" s="142">
        <v>48.0</v>
      </c>
      <c r="ES19" s="142">
        <v>51.0</v>
      </c>
      <c r="ET19" s="142">
        <v>343.0</v>
      </c>
      <c r="EU19" s="142">
        <v>237.0</v>
      </c>
      <c r="EV19" s="142">
        <v>138.6</v>
      </c>
      <c r="EW19" s="142">
        <v>-9.0</v>
      </c>
      <c r="EX19" s="142">
        <v>342.0</v>
      </c>
      <c r="EY19" s="142">
        <v>0.0</v>
      </c>
      <c r="EZ19" s="142">
        <v>0.0</v>
      </c>
      <c r="FA19" s="142">
        <v>0.0</v>
      </c>
      <c r="FB19" s="142">
        <v>342.0</v>
      </c>
      <c r="FC19" s="142">
        <v>237.0</v>
      </c>
      <c r="FD19" s="142">
        <v>138.5</v>
      </c>
      <c r="FE19" s="142">
        <v>-9.3</v>
      </c>
      <c r="FF19" s="142">
        <v>341.0</v>
      </c>
      <c r="FG19" s="142">
        <v>0.0</v>
      </c>
      <c r="FH19" s="142">
        <v>0.0</v>
      </c>
      <c r="FI19" s="142">
        <v>0.0</v>
      </c>
      <c r="FJ19" s="142">
        <v>344.0</v>
      </c>
      <c r="FK19" s="142">
        <v>217.0</v>
      </c>
      <c r="FL19" s="142">
        <v>126.5</v>
      </c>
      <c r="FM19" s="143"/>
      <c r="FN19" s="142">
        <v>344.0</v>
      </c>
      <c r="FO19" s="142">
        <v>214.0</v>
      </c>
      <c r="FP19" s="142">
        <v>127.5</v>
      </c>
      <c r="FQ19" s="142">
        <v>-1.3</v>
      </c>
      <c r="FR19" s="142">
        <v>138.0</v>
      </c>
      <c r="FS19" s="142">
        <v>124.0</v>
      </c>
      <c r="FT19" s="142">
        <v>21.2</v>
      </c>
      <c r="FU19" s="143"/>
      <c r="FV19" s="142">
        <v>138.0</v>
      </c>
      <c r="FW19" s="143"/>
      <c r="FX19" s="143"/>
      <c r="FY19" s="143"/>
      <c r="FZ19" s="89"/>
      <c r="GA19" s="65"/>
      <c r="GB19" s="65">
        <v>343.0</v>
      </c>
      <c r="GC19" s="66">
        <v>345.1</v>
      </c>
      <c r="GD19" s="66">
        <v>217.6</v>
      </c>
      <c r="GE19" s="66">
        <v>9.97</v>
      </c>
      <c r="GF19" s="66">
        <v>343.0</v>
      </c>
      <c r="GG19" s="66">
        <v>368.11</v>
      </c>
      <c r="GH19" s="66">
        <v>216.26</v>
      </c>
      <c r="GI19" s="66">
        <v>13.9</v>
      </c>
      <c r="GJ19" s="66">
        <v>343.0</v>
      </c>
      <c r="GK19" s="66">
        <v>221.13</v>
      </c>
      <c r="GL19" s="66">
        <v>-129.15</v>
      </c>
      <c r="GM19" s="66">
        <v>-7.62</v>
      </c>
      <c r="GN19" s="66">
        <v>343.0</v>
      </c>
      <c r="GO19" s="66">
        <v>203.4</v>
      </c>
      <c r="GP19" s="66">
        <v>-129.15</v>
      </c>
      <c r="GQ19" s="66">
        <v>-15.08</v>
      </c>
      <c r="GR19" s="66">
        <v>343.0</v>
      </c>
      <c r="GS19" s="66">
        <v>143.61</v>
      </c>
      <c r="GT19" s="66">
        <v>-91.8</v>
      </c>
      <c r="GU19" s="66">
        <v>0.0</v>
      </c>
      <c r="GV19" s="66">
        <v>343.0</v>
      </c>
      <c r="GW19" s="66">
        <v>154.75</v>
      </c>
      <c r="GX19" s="66">
        <v>-89.2</v>
      </c>
      <c r="GY19" s="66">
        <v>-4.19</v>
      </c>
      <c r="GZ19" s="89"/>
      <c r="HA19" s="144" t="s">
        <v>91</v>
      </c>
      <c r="HB19" s="145" t="s">
        <v>108</v>
      </c>
      <c r="HC19" s="146">
        <v>254.0</v>
      </c>
      <c r="HD19" s="146">
        <v>12.7</v>
      </c>
      <c r="HE19" s="146">
        <v>5.08</v>
      </c>
      <c r="HF19" s="145">
        <v>8.0</v>
      </c>
      <c r="HG19" s="145">
        <v>52.0</v>
      </c>
      <c r="HH19" s="145">
        <v>48.0</v>
      </c>
      <c r="HI19" s="145" t="s">
        <v>107</v>
      </c>
      <c r="HJ19" s="144" t="s">
        <v>92</v>
      </c>
      <c r="HK19" s="146">
        <v>237.0</v>
      </c>
      <c r="HL19" s="146">
        <v>11.85</v>
      </c>
      <c r="HM19" s="146">
        <v>4.74</v>
      </c>
      <c r="HN19" s="145">
        <v>5.0</v>
      </c>
      <c r="HO19" s="145">
        <v>56.0</v>
      </c>
      <c r="HP19" s="145">
        <v>54.0</v>
      </c>
      <c r="HQ19" s="145" t="s">
        <v>107</v>
      </c>
      <c r="HR19" s="144" t="s">
        <v>92</v>
      </c>
      <c r="HS19" s="146">
        <v>183.0</v>
      </c>
      <c r="HT19" s="146">
        <v>9.15</v>
      </c>
      <c r="HU19" s="146">
        <v>4.575</v>
      </c>
      <c r="HV19" s="145">
        <v>7.0</v>
      </c>
      <c r="HW19" s="145">
        <v>49.0</v>
      </c>
      <c r="HX19" s="145">
        <v>49.0</v>
      </c>
      <c r="HY19" s="89"/>
      <c r="HZ19" s="147">
        <v>136.0</v>
      </c>
      <c r="IA19" s="147">
        <v>33.0</v>
      </c>
      <c r="IB19" s="147">
        <v>144.0</v>
      </c>
      <c r="IC19" s="147">
        <v>5.7</v>
      </c>
      <c r="ID19" s="148"/>
      <c r="IE19" s="147">
        <v>2.0</v>
      </c>
      <c r="IF19" s="147">
        <v>64.0</v>
      </c>
      <c r="IG19" s="147">
        <v>44.0</v>
      </c>
      <c r="IH19" s="89"/>
      <c r="II19" s="75">
        <v>140.0</v>
      </c>
      <c r="IJ19" s="75">
        <v>33.9</v>
      </c>
      <c r="IK19" s="75">
        <v>105.0</v>
      </c>
      <c r="IL19" s="75">
        <v>5.4</v>
      </c>
      <c r="IM19" s="75">
        <v>5.9</v>
      </c>
      <c r="IN19" s="75">
        <v>6.0</v>
      </c>
      <c r="IO19" s="75">
        <v>42.0</v>
      </c>
      <c r="IP19" s="75">
        <v>40.0</v>
      </c>
      <c r="IQ19" s="75">
        <v>140.0</v>
      </c>
      <c r="IR19" s="75">
        <v>33.8</v>
      </c>
      <c r="IS19" s="75">
        <v>115.0</v>
      </c>
      <c r="IT19" s="75">
        <v>6.0</v>
      </c>
      <c r="IU19" s="75">
        <v>6.7</v>
      </c>
      <c r="IV19" s="75">
        <v>12.0</v>
      </c>
      <c r="IW19" s="75">
        <v>44.0</v>
      </c>
      <c r="IX19" s="75">
        <v>42.0</v>
      </c>
      <c r="IY19" s="89"/>
      <c r="IZ19" s="149">
        <v>140.54</v>
      </c>
      <c r="JA19" s="149">
        <v>35.1</v>
      </c>
      <c r="JB19" s="149">
        <v>409.0</v>
      </c>
      <c r="JC19" s="149">
        <v>20.45</v>
      </c>
      <c r="JD19" s="149">
        <v>7.53</v>
      </c>
      <c r="JE19" s="149">
        <v>3.0</v>
      </c>
      <c r="JF19" s="149">
        <v>60.62</v>
      </c>
      <c r="JG19" s="149">
        <v>42.49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149" t="s">
        <v>93</v>
      </c>
      <c r="JP19" s="89"/>
      <c r="JQ19" s="150">
        <v>137.0</v>
      </c>
      <c r="JR19" s="150">
        <v>32.5</v>
      </c>
      <c r="JS19" s="150">
        <v>0.0</v>
      </c>
      <c r="JT19" s="150">
        <v>0.0</v>
      </c>
      <c r="JU19" s="150">
        <v>0.0</v>
      </c>
      <c r="JV19" s="150">
        <v>2.0</v>
      </c>
      <c r="JW19" s="150">
        <v>37.0</v>
      </c>
      <c r="JX19" s="150">
        <v>37.0</v>
      </c>
      <c r="JY19" s="150">
        <v>137.0</v>
      </c>
      <c r="JZ19" s="150">
        <v>34.0</v>
      </c>
      <c r="KA19" s="150">
        <v>184.0</v>
      </c>
      <c r="KB19" s="150">
        <v>9.9</v>
      </c>
      <c r="KC19" s="150">
        <v>3.5</v>
      </c>
      <c r="KD19" s="150">
        <v>2.0</v>
      </c>
      <c r="KE19" s="150">
        <v>44.0</v>
      </c>
      <c r="KF19" s="150">
        <v>43.0</v>
      </c>
      <c r="KG19" s="89"/>
      <c r="KH19" s="151">
        <v>137.0</v>
      </c>
      <c r="KI19" s="151">
        <v>33.0</v>
      </c>
      <c r="KJ19" s="151">
        <v>109.0</v>
      </c>
      <c r="KK19" s="151">
        <v>5.8</v>
      </c>
      <c r="KL19" s="152"/>
      <c r="KM19" s="151">
        <v>1.0</v>
      </c>
      <c r="KN19" s="151">
        <v>40.0</v>
      </c>
      <c r="KO19" s="151">
        <v>40.0</v>
      </c>
      <c r="KP19" s="151">
        <v>137.0</v>
      </c>
      <c r="KQ19" s="151">
        <v>33.0</v>
      </c>
      <c r="KR19" s="151" t="s">
        <v>98</v>
      </c>
      <c r="KS19" s="151" t="s">
        <v>98</v>
      </c>
      <c r="KT19" s="152"/>
      <c r="KU19" s="151">
        <v>1.0</v>
      </c>
      <c r="KV19" s="151">
        <v>40.0</v>
      </c>
      <c r="KW19" s="151">
        <v>38.0</v>
      </c>
      <c r="KX19" s="89"/>
      <c r="KY19" s="153">
        <v>128.0</v>
      </c>
      <c r="KZ19" s="153">
        <v>33.0</v>
      </c>
      <c r="LA19" s="153">
        <v>263.0</v>
      </c>
      <c r="LB19" s="153">
        <v>12.9</v>
      </c>
      <c r="LC19" s="153">
        <v>2.0</v>
      </c>
      <c r="LD19" s="153">
        <v>3.0</v>
      </c>
      <c r="LE19" s="153">
        <v>47.0</v>
      </c>
      <c r="LF19" s="153">
        <v>47.0</v>
      </c>
      <c r="LG19" s="153">
        <v>128.0</v>
      </c>
      <c r="LH19" s="153">
        <v>33.0</v>
      </c>
      <c r="LI19" s="153">
        <v>332.0</v>
      </c>
      <c r="LJ19" s="153">
        <v>16.3</v>
      </c>
      <c r="LK19" s="153">
        <v>5.0</v>
      </c>
      <c r="LL19" s="153">
        <v>5.0</v>
      </c>
      <c r="LM19" s="153">
        <v>48.0</v>
      </c>
      <c r="LN19" s="153">
        <v>49.0</v>
      </c>
      <c r="LO19" s="89"/>
      <c r="LP19" s="154">
        <v>342.0</v>
      </c>
      <c r="LQ19" s="154">
        <v>214.0</v>
      </c>
      <c r="LR19" s="154">
        <v>124.0</v>
      </c>
      <c r="LS19" s="154">
        <v>73.0</v>
      </c>
      <c r="LT19" s="154">
        <v>330.0</v>
      </c>
      <c r="LU19" s="154">
        <v>139.0</v>
      </c>
      <c r="LV19" s="154">
        <v>107.0</v>
      </c>
      <c r="LW19" s="154">
        <v>59.0</v>
      </c>
      <c r="LX19" s="154">
        <v>11.0</v>
      </c>
      <c r="LY19" s="154">
        <v>10.0</v>
      </c>
      <c r="LZ19" s="154">
        <v>52.0</v>
      </c>
      <c r="MA19" s="154">
        <v>53.0</v>
      </c>
      <c r="MB19" s="154">
        <v>137.0</v>
      </c>
      <c r="MC19" s="154">
        <v>107.0</v>
      </c>
      <c r="MD19" s="154">
        <v>65.0</v>
      </c>
      <c r="ME19" s="154">
        <v>8.0</v>
      </c>
      <c r="MF19" s="154">
        <v>8.0</v>
      </c>
      <c r="MG19" s="154">
        <v>53.0</v>
      </c>
      <c r="MH19" s="154">
        <v>48.0</v>
      </c>
      <c r="MI19" s="92" t="s">
        <v>95</v>
      </c>
      <c r="MJ19" s="92" t="s">
        <v>95</v>
      </c>
      <c r="MK19" s="92" t="s">
        <v>95</v>
      </c>
      <c r="ML19" s="92" t="s">
        <v>95</v>
      </c>
      <c r="MM19" s="154">
        <v>5.0</v>
      </c>
      <c r="MN19" s="154">
        <v>50.0</v>
      </c>
      <c r="MO19" s="154">
        <v>52.0</v>
      </c>
      <c r="MP19" s="86"/>
      <c r="MQ19" s="156"/>
      <c r="MR19" s="156"/>
      <c r="MS19" s="156"/>
      <c r="MT19" s="156"/>
      <c r="MU19" s="154">
        <v>36.0</v>
      </c>
      <c r="MV19" s="154">
        <v>115.0</v>
      </c>
      <c r="MW19" s="154">
        <v>7.0</v>
      </c>
      <c r="MX19" s="154">
        <v>0.0</v>
      </c>
      <c r="MY19" s="154">
        <v>5.0</v>
      </c>
      <c r="MZ19" s="154">
        <v>41.0</v>
      </c>
      <c r="NA19" s="154" t="s">
        <v>96</v>
      </c>
      <c r="NB19" s="154"/>
      <c r="NC19" s="157">
        <v>35.0</v>
      </c>
      <c r="ND19" s="154">
        <v>164.0</v>
      </c>
      <c r="NE19" s="154">
        <v>9.0</v>
      </c>
      <c r="NF19" s="154">
        <v>3.3</v>
      </c>
      <c r="NG19" s="154">
        <v>6.0</v>
      </c>
      <c r="NH19" s="154">
        <v>50.0</v>
      </c>
      <c r="NI19" s="154">
        <v>45.0</v>
      </c>
      <c r="NJ19" s="155" t="s">
        <v>95</v>
      </c>
      <c r="NK19" s="92" t="s">
        <v>95</v>
      </c>
      <c r="NL19" s="92" t="s">
        <v>95</v>
      </c>
      <c r="NM19" s="92" t="s">
        <v>95</v>
      </c>
      <c r="NN19" s="92" t="s">
        <v>95</v>
      </c>
      <c r="NO19" s="154">
        <v>4.0</v>
      </c>
      <c r="NP19" s="154">
        <v>50.0</v>
      </c>
      <c r="NQ19" s="154">
        <v>52.0</v>
      </c>
    </row>
    <row r="20" ht="14.25" customHeight="1">
      <c r="A20" s="49">
        <v>0.291666666666667</v>
      </c>
      <c r="B20" s="50"/>
      <c r="C20" s="51">
        <v>50.24</v>
      </c>
      <c r="D20" s="159">
        <v>342.0</v>
      </c>
      <c r="E20" s="133">
        <v>136.0</v>
      </c>
      <c r="F20" s="133">
        <v>115.0</v>
      </c>
      <c r="G20" s="133">
        <v>25.2</v>
      </c>
      <c r="H20" s="134"/>
      <c r="I20" s="133">
        <v>6.0</v>
      </c>
      <c r="J20" s="133">
        <v>52.0</v>
      </c>
      <c r="K20" s="133">
        <v>51.0</v>
      </c>
      <c r="L20" s="133">
        <v>141.0</v>
      </c>
      <c r="M20" s="133">
        <v>104.0</v>
      </c>
      <c r="N20" s="133">
        <v>26.3</v>
      </c>
      <c r="O20" s="134"/>
      <c r="P20" s="133">
        <v>6.0</v>
      </c>
      <c r="Q20" s="133">
        <v>58.0</v>
      </c>
      <c r="R20" s="133">
        <v>54.0</v>
      </c>
      <c r="S20" s="133">
        <v>346.7</v>
      </c>
      <c r="T20" s="133">
        <v>237.9</v>
      </c>
      <c r="U20" s="133">
        <v>141.4</v>
      </c>
      <c r="V20" s="134"/>
      <c r="W20" s="133">
        <v>380.4</v>
      </c>
      <c r="X20" s="133">
        <v>193.9</v>
      </c>
      <c r="Y20" s="133">
        <v>114.8</v>
      </c>
      <c r="Z20" s="134"/>
      <c r="AA20" s="133">
        <v>347.2</v>
      </c>
      <c r="AB20" s="133">
        <v>350.3</v>
      </c>
      <c r="AC20" s="133">
        <v>235.1</v>
      </c>
      <c r="AD20" s="134"/>
      <c r="AE20" s="133">
        <v>346.7</v>
      </c>
      <c r="AF20" s="133">
        <v>392.5</v>
      </c>
      <c r="AG20" s="133">
        <v>213.8</v>
      </c>
      <c r="AH20" s="134"/>
      <c r="AI20" s="133">
        <v>352.8</v>
      </c>
      <c r="AJ20" s="133">
        <v>353.9</v>
      </c>
      <c r="AK20" s="133">
        <v>227.1</v>
      </c>
      <c r="AL20" s="134"/>
      <c r="AM20" s="133">
        <v>344.9</v>
      </c>
      <c r="AN20" s="133">
        <v>380.2</v>
      </c>
      <c r="AO20" s="133">
        <v>217.9</v>
      </c>
      <c r="AP20" s="134"/>
      <c r="AQ20" s="133">
        <v>136.0</v>
      </c>
      <c r="AR20" s="134">
        <f t="shared" ref="AR20:AS20" si="14">F20</f>
        <v>115</v>
      </c>
      <c r="AS20" s="135">
        <f t="shared" si="14"/>
        <v>25.2</v>
      </c>
      <c r="AT20" s="134"/>
      <c r="AU20" s="134">
        <f t="shared" ref="AU20:AW20" si="15">L20</f>
        <v>141</v>
      </c>
      <c r="AV20" s="134">
        <f t="shared" si="15"/>
        <v>104</v>
      </c>
      <c r="AW20" s="134">
        <f t="shared" si="15"/>
        <v>26.3</v>
      </c>
      <c r="AX20" s="134"/>
      <c r="AY20" s="136">
        <f t="shared" si="5"/>
        <v>136</v>
      </c>
      <c r="AZ20" s="134"/>
      <c r="BA20" s="134"/>
      <c r="BB20" s="134"/>
      <c r="BC20" s="89"/>
      <c r="BD20" s="134"/>
      <c r="BE20" s="133">
        <v>32.0</v>
      </c>
      <c r="BF20" s="133">
        <v>14.0</v>
      </c>
      <c r="BG20" s="133">
        <v>0.7</v>
      </c>
      <c r="BH20" s="134"/>
      <c r="BI20" s="133">
        <v>22.0</v>
      </c>
      <c r="BJ20" s="133">
        <v>90.0</v>
      </c>
      <c r="BK20" s="133">
        <v>62.0</v>
      </c>
      <c r="BL20" s="89"/>
      <c r="BM20" s="137">
        <v>346.0</v>
      </c>
      <c r="BN20" s="137">
        <v>147.0</v>
      </c>
      <c r="BO20" s="137">
        <v>253.0</v>
      </c>
      <c r="BP20" s="137">
        <v>12.7</v>
      </c>
      <c r="BQ20" s="138"/>
      <c r="BR20" s="137">
        <v>6.0</v>
      </c>
      <c r="BS20" s="137">
        <v>56.0</v>
      </c>
      <c r="BT20" s="137">
        <v>53.0</v>
      </c>
      <c r="BU20" s="137">
        <v>346.0</v>
      </c>
      <c r="BV20" s="137">
        <v>352.0</v>
      </c>
      <c r="BW20" s="137">
        <v>204.0</v>
      </c>
      <c r="BX20" s="137">
        <v>33.0</v>
      </c>
      <c r="BY20" s="137">
        <v>339.0</v>
      </c>
      <c r="BZ20" s="137">
        <v>369.0</v>
      </c>
      <c r="CA20" s="137">
        <v>205.0</v>
      </c>
      <c r="CB20" s="137">
        <v>32.0</v>
      </c>
      <c r="CC20" s="137">
        <v>346.0</v>
      </c>
      <c r="CD20" s="137">
        <v>266.0</v>
      </c>
      <c r="CE20" s="137">
        <v>154.0</v>
      </c>
      <c r="CF20" s="137">
        <v>8.0</v>
      </c>
      <c r="CG20" s="137">
        <v>339.0</v>
      </c>
      <c r="CH20" s="137">
        <v>271.0</v>
      </c>
      <c r="CI20" s="137">
        <v>152.0</v>
      </c>
      <c r="CJ20" s="137">
        <v>3.0</v>
      </c>
      <c r="CK20" s="137">
        <v>352.0</v>
      </c>
      <c r="CL20" s="137">
        <v>156.0</v>
      </c>
      <c r="CM20" s="137">
        <v>105.0</v>
      </c>
      <c r="CN20" s="137">
        <v>5.0</v>
      </c>
      <c r="CO20" s="137">
        <v>336.0</v>
      </c>
      <c r="CP20" s="137">
        <v>322.0</v>
      </c>
      <c r="CQ20" s="137">
        <v>160.0</v>
      </c>
      <c r="CR20" s="137">
        <v>6.0</v>
      </c>
      <c r="CS20" s="137">
        <v>339.0</v>
      </c>
      <c r="CT20" s="137">
        <v>296.0</v>
      </c>
      <c r="CU20" s="137">
        <v>186.0</v>
      </c>
      <c r="CV20" s="137">
        <v>84.0</v>
      </c>
      <c r="CW20" s="137">
        <v>343.0</v>
      </c>
      <c r="CX20" s="137">
        <v>196.0</v>
      </c>
      <c r="CY20" s="137">
        <v>91.0</v>
      </c>
      <c r="CZ20" s="137">
        <v>58.0</v>
      </c>
      <c r="DA20" s="137">
        <v>328.0</v>
      </c>
      <c r="DB20" s="137">
        <v>202.0</v>
      </c>
      <c r="DC20" s="137">
        <v>92.0</v>
      </c>
      <c r="DD20" s="137">
        <v>62.0</v>
      </c>
      <c r="DE20" s="137">
        <v>147.0</v>
      </c>
      <c r="DF20" s="137">
        <v>35.0</v>
      </c>
      <c r="DG20" s="137">
        <v>253.0</v>
      </c>
      <c r="DH20" s="137">
        <v>12.7</v>
      </c>
      <c r="DI20" s="138"/>
      <c r="DJ20" s="137">
        <v>7.0</v>
      </c>
      <c r="DK20" s="137">
        <v>57.0</v>
      </c>
      <c r="DL20" s="137">
        <v>51.0</v>
      </c>
      <c r="DM20" s="89"/>
      <c r="DN20" s="140">
        <v>343.0</v>
      </c>
      <c r="DO20" s="140">
        <v>141.0</v>
      </c>
      <c r="DP20" s="140">
        <v>33.26</v>
      </c>
      <c r="DQ20" s="140">
        <v>18.9</v>
      </c>
      <c r="DR20" s="140">
        <v>4.44</v>
      </c>
      <c r="DS20" s="140">
        <v>8.0</v>
      </c>
      <c r="DT20" s="140">
        <v>36.0</v>
      </c>
      <c r="DU20" s="140">
        <v>44.5</v>
      </c>
      <c r="DV20" s="141"/>
      <c r="DW20" s="141"/>
      <c r="DX20" s="141"/>
      <c r="DY20" s="141"/>
      <c r="DZ20" s="141"/>
      <c r="EA20" s="141"/>
      <c r="EB20" s="141"/>
      <c r="EC20" s="141"/>
      <c r="ED20" s="89"/>
      <c r="EE20" s="142">
        <v>344.0</v>
      </c>
      <c r="EF20" s="142">
        <v>138.0</v>
      </c>
      <c r="EG20" s="142">
        <v>94.0</v>
      </c>
      <c r="EH20" s="142">
        <v>3.8</v>
      </c>
      <c r="EI20" s="143"/>
      <c r="EJ20" s="142">
        <v>9.0</v>
      </c>
      <c r="EK20" s="142">
        <v>47.0</v>
      </c>
      <c r="EL20" s="142">
        <v>50.0</v>
      </c>
      <c r="EM20" s="142">
        <v>138.0</v>
      </c>
      <c r="EN20" s="142">
        <v>110.0</v>
      </c>
      <c r="EO20" s="142">
        <v>4.4</v>
      </c>
      <c r="EP20" s="143"/>
      <c r="EQ20" s="142">
        <v>9.0</v>
      </c>
      <c r="ER20" s="142">
        <v>48.0</v>
      </c>
      <c r="ES20" s="142">
        <v>51.0</v>
      </c>
      <c r="ET20" s="142">
        <v>344.0</v>
      </c>
      <c r="EU20" s="142">
        <v>236.0</v>
      </c>
      <c r="EV20" s="142">
        <v>138.8</v>
      </c>
      <c r="EW20" s="142">
        <v>1.9</v>
      </c>
      <c r="EX20" s="142">
        <v>343.0</v>
      </c>
      <c r="EY20" s="142">
        <v>0.0</v>
      </c>
      <c r="EZ20" s="142">
        <v>0.0</v>
      </c>
      <c r="FA20" s="142">
        <v>0.0</v>
      </c>
      <c r="FB20" s="142">
        <v>342.0</v>
      </c>
      <c r="FC20" s="142">
        <v>237.0</v>
      </c>
      <c r="FD20" s="142">
        <v>138.5</v>
      </c>
      <c r="FE20" s="142">
        <v>-8.9</v>
      </c>
      <c r="FF20" s="142">
        <v>341.0</v>
      </c>
      <c r="FG20" s="142">
        <v>0.0</v>
      </c>
      <c r="FH20" s="142">
        <v>0.0</v>
      </c>
      <c r="FI20" s="142">
        <v>0.0</v>
      </c>
      <c r="FJ20" s="142">
        <v>344.0</v>
      </c>
      <c r="FK20" s="142">
        <v>220.0</v>
      </c>
      <c r="FL20" s="142">
        <v>130.0</v>
      </c>
      <c r="FM20" s="143"/>
      <c r="FN20" s="142">
        <v>344.0</v>
      </c>
      <c r="FO20" s="142">
        <v>218.0</v>
      </c>
      <c r="FP20" s="142">
        <v>128.0</v>
      </c>
      <c r="FQ20" s="142">
        <v>1.9</v>
      </c>
      <c r="FR20" s="142">
        <v>138.0</v>
      </c>
      <c r="FS20" s="142">
        <v>122.0</v>
      </c>
      <c r="FT20" s="142">
        <v>13.6</v>
      </c>
      <c r="FU20" s="143"/>
      <c r="FV20" s="142">
        <v>138.0</v>
      </c>
      <c r="FW20" s="143"/>
      <c r="FX20" s="143"/>
      <c r="FY20" s="143"/>
      <c r="FZ20" s="89"/>
      <c r="GA20" s="93"/>
      <c r="GB20" s="93">
        <v>344.0</v>
      </c>
      <c r="GC20" s="94">
        <v>359.17</v>
      </c>
      <c r="GD20" s="94">
        <v>226.06</v>
      </c>
      <c r="GE20" s="94">
        <v>9.55</v>
      </c>
      <c r="GF20" s="94">
        <v>344.0</v>
      </c>
      <c r="GG20" s="94">
        <v>381.0</v>
      </c>
      <c r="GH20" s="94">
        <v>225.22</v>
      </c>
      <c r="GI20" s="94">
        <v>13.4</v>
      </c>
      <c r="GJ20" s="94">
        <v>344.0</v>
      </c>
      <c r="GK20" s="94">
        <v>222.59</v>
      </c>
      <c r="GL20" s="94">
        <v>-130.24</v>
      </c>
      <c r="GM20" s="94">
        <v>-7.45</v>
      </c>
      <c r="GN20" s="94">
        <v>344.0</v>
      </c>
      <c r="GO20" s="94">
        <v>204.28</v>
      </c>
      <c r="GP20" s="94">
        <v>-130.75</v>
      </c>
      <c r="GQ20" s="94">
        <v>-14.99</v>
      </c>
      <c r="GR20" s="94">
        <v>345.0</v>
      </c>
      <c r="GS20" s="94">
        <v>147.13</v>
      </c>
      <c r="GT20" s="94">
        <v>-94.56</v>
      </c>
      <c r="GU20" s="94">
        <v>0.0</v>
      </c>
      <c r="GV20" s="94">
        <v>344.0</v>
      </c>
      <c r="GW20" s="94">
        <v>162.07</v>
      </c>
      <c r="GX20" s="94">
        <v>-93.81</v>
      </c>
      <c r="GY20" s="94">
        <v>0.0</v>
      </c>
      <c r="GZ20" s="89"/>
      <c r="HA20" s="144" t="s">
        <v>91</v>
      </c>
      <c r="HB20" s="145" t="s">
        <v>108</v>
      </c>
      <c r="HC20" s="146">
        <v>281.0</v>
      </c>
      <c r="HD20" s="146">
        <v>14.05</v>
      </c>
      <c r="HE20" s="146">
        <v>5.62</v>
      </c>
      <c r="HF20" s="145">
        <v>8.0</v>
      </c>
      <c r="HG20" s="145">
        <v>52.0</v>
      </c>
      <c r="HH20" s="145">
        <v>48.0</v>
      </c>
      <c r="HI20" s="145" t="s">
        <v>107</v>
      </c>
      <c r="HJ20" s="144" t="s">
        <v>92</v>
      </c>
      <c r="HK20" s="146">
        <v>262.0</v>
      </c>
      <c r="HL20" s="146">
        <v>13.1</v>
      </c>
      <c r="HM20" s="146">
        <v>5.24</v>
      </c>
      <c r="HN20" s="145">
        <v>5.0</v>
      </c>
      <c r="HO20" s="145">
        <v>55.0</v>
      </c>
      <c r="HP20" s="145">
        <v>55.0</v>
      </c>
      <c r="HQ20" s="145" t="s">
        <v>107</v>
      </c>
      <c r="HR20" s="144" t="s">
        <v>92</v>
      </c>
      <c r="HS20" s="146">
        <v>267.0</v>
      </c>
      <c r="HT20" s="146">
        <v>13.35</v>
      </c>
      <c r="HU20" s="146">
        <v>6.675</v>
      </c>
      <c r="HV20" s="145">
        <v>7.0</v>
      </c>
      <c r="HW20" s="145">
        <v>50.0</v>
      </c>
      <c r="HX20" s="145">
        <v>50.0</v>
      </c>
      <c r="HY20" s="89"/>
      <c r="HZ20" s="147">
        <v>136.0</v>
      </c>
      <c r="IA20" s="147">
        <v>33.0</v>
      </c>
      <c r="IB20" s="147">
        <v>120.0</v>
      </c>
      <c r="IC20" s="147">
        <v>6.0</v>
      </c>
      <c r="ID20" s="148"/>
      <c r="IE20" s="147">
        <v>2.0</v>
      </c>
      <c r="IF20" s="147">
        <v>64.0</v>
      </c>
      <c r="IG20" s="147">
        <v>44.0</v>
      </c>
      <c r="IH20" s="89"/>
      <c r="II20" s="75">
        <v>140.0</v>
      </c>
      <c r="IJ20" s="75">
        <v>33.9</v>
      </c>
      <c r="IK20" s="75">
        <v>175.0</v>
      </c>
      <c r="IL20" s="75">
        <v>9.0</v>
      </c>
      <c r="IM20" s="75">
        <v>10.0</v>
      </c>
      <c r="IN20" s="75">
        <v>6.0</v>
      </c>
      <c r="IO20" s="75">
        <v>44.0</v>
      </c>
      <c r="IP20" s="75">
        <v>43.0</v>
      </c>
      <c r="IQ20" s="75">
        <v>140.0</v>
      </c>
      <c r="IR20" s="75">
        <v>34.3</v>
      </c>
      <c r="IS20" s="75">
        <v>5.0</v>
      </c>
      <c r="IT20" s="75">
        <v>0.1</v>
      </c>
      <c r="IU20" s="75">
        <v>0.3</v>
      </c>
      <c r="IV20" s="75">
        <v>12.0</v>
      </c>
      <c r="IW20" s="75">
        <v>44.0</v>
      </c>
      <c r="IX20" s="75">
        <v>42.0</v>
      </c>
      <c r="IY20" s="89"/>
      <c r="IZ20" s="149">
        <v>140.9</v>
      </c>
      <c r="JA20" s="149">
        <v>35.37</v>
      </c>
      <c r="JB20" s="149">
        <v>331.4</v>
      </c>
      <c r="JC20" s="149">
        <v>16.57</v>
      </c>
      <c r="JD20" s="149">
        <v>5.49</v>
      </c>
      <c r="JE20" s="149">
        <v>3.0</v>
      </c>
      <c r="JF20" s="149">
        <v>55.73</v>
      </c>
      <c r="JG20" s="149">
        <v>44.22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149" t="s">
        <v>93</v>
      </c>
      <c r="JP20" s="89"/>
      <c r="JQ20" s="150">
        <v>139.0</v>
      </c>
      <c r="JR20" s="150">
        <v>33.0</v>
      </c>
      <c r="JS20" s="150">
        <v>0.0</v>
      </c>
      <c r="JT20" s="150">
        <v>0.0</v>
      </c>
      <c r="JU20" s="150">
        <v>0.0</v>
      </c>
      <c r="JV20" s="150">
        <v>2.0</v>
      </c>
      <c r="JW20" s="150">
        <v>37.0</v>
      </c>
      <c r="JX20" s="150">
        <v>37.0</v>
      </c>
      <c r="JY20" s="150">
        <v>139.0</v>
      </c>
      <c r="JZ20" s="150">
        <v>34.5</v>
      </c>
      <c r="KA20" s="150">
        <v>138.0</v>
      </c>
      <c r="KB20" s="150">
        <v>7.5</v>
      </c>
      <c r="KC20" s="150">
        <v>2.8</v>
      </c>
      <c r="KD20" s="150">
        <v>2.0</v>
      </c>
      <c r="KE20" s="150">
        <v>44.0</v>
      </c>
      <c r="KF20" s="150">
        <v>43.0</v>
      </c>
      <c r="KG20" s="89"/>
      <c r="KH20" s="151">
        <v>139.0</v>
      </c>
      <c r="KI20" s="151">
        <v>34.0</v>
      </c>
      <c r="KJ20" s="151" t="s">
        <v>98</v>
      </c>
      <c r="KK20" s="151" t="s">
        <v>98</v>
      </c>
      <c r="KL20" s="152"/>
      <c r="KM20" s="151">
        <v>1.0</v>
      </c>
      <c r="KN20" s="151">
        <v>40.0</v>
      </c>
      <c r="KO20" s="151">
        <v>40.0</v>
      </c>
      <c r="KP20" s="151">
        <v>139.0</v>
      </c>
      <c r="KQ20" s="151">
        <v>34.0</v>
      </c>
      <c r="KR20" s="151"/>
      <c r="KS20" s="151"/>
      <c r="KT20" s="152"/>
      <c r="KU20" s="151">
        <v>1.0</v>
      </c>
      <c r="KV20" s="151">
        <v>40.0</v>
      </c>
      <c r="KW20" s="151">
        <v>38.0</v>
      </c>
      <c r="KX20" s="89"/>
      <c r="KY20" s="153">
        <v>131.0</v>
      </c>
      <c r="KZ20" s="153">
        <v>32.0</v>
      </c>
      <c r="LA20" s="153">
        <v>220.0</v>
      </c>
      <c r="LB20" s="153">
        <v>10.8</v>
      </c>
      <c r="LC20" s="153">
        <v>2.0</v>
      </c>
      <c r="LD20" s="153">
        <v>3.0</v>
      </c>
      <c r="LE20" s="153">
        <v>47.0</v>
      </c>
      <c r="LF20" s="153">
        <v>47.0</v>
      </c>
      <c r="LG20" s="153">
        <v>131.0</v>
      </c>
      <c r="LH20" s="153">
        <v>32.0</v>
      </c>
      <c r="LI20" s="153">
        <v>285.0</v>
      </c>
      <c r="LJ20" s="153">
        <v>14.0</v>
      </c>
      <c r="LK20" s="153">
        <v>5.0</v>
      </c>
      <c r="LL20" s="153">
        <v>5.0</v>
      </c>
      <c r="LM20" s="153">
        <v>48.0</v>
      </c>
      <c r="LN20" s="153">
        <v>49.0</v>
      </c>
      <c r="LO20" s="89"/>
      <c r="LP20" s="154">
        <v>342.0</v>
      </c>
      <c r="LQ20" s="154">
        <v>219.0</v>
      </c>
      <c r="LR20" s="154">
        <v>129.0</v>
      </c>
      <c r="LS20" s="154">
        <v>72.0</v>
      </c>
      <c r="LT20" s="154">
        <v>331.0</v>
      </c>
      <c r="LU20" s="154">
        <v>45.0</v>
      </c>
      <c r="LV20" s="154">
        <v>90.0</v>
      </c>
      <c r="LW20" s="154">
        <v>51.0</v>
      </c>
      <c r="LX20" s="154">
        <v>6.0</v>
      </c>
      <c r="LY20" s="154">
        <v>10.0</v>
      </c>
      <c r="LZ20" s="154">
        <v>51.0</v>
      </c>
      <c r="MA20" s="154">
        <v>48.0</v>
      </c>
      <c r="MB20" s="154">
        <v>137.0</v>
      </c>
      <c r="MC20" s="154">
        <v>129.0</v>
      </c>
      <c r="MD20" s="154">
        <v>78.0</v>
      </c>
      <c r="ME20" s="154">
        <v>5.0</v>
      </c>
      <c r="MF20" s="154">
        <v>8.0</v>
      </c>
      <c r="MG20" s="154">
        <v>54.0</v>
      </c>
      <c r="MH20" s="154">
        <v>48.0</v>
      </c>
      <c r="MI20" s="92" t="s">
        <v>95</v>
      </c>
      <c r="MJ20" s="92" t="s">
        <v>95</v>
      </c>
      <c r="MK20" s="92" t="s">
        <v>95</v>
      </c>
      <c r="ML20" s="92" t="s">
        <v>95</v>
      </c>
      <c r="MM20" s="154">
        <v>5.0</v>
      </c>
      <c r="MN20" s="154">
        <v>50.0</v>
      </c>
      <c r="MO20" s="154">
        <v>52.0</v>
      </c>
      <c r="MP20" s="86"/>
      <c r="MQ20" s="156"/>
      <c r="MR20" s="156"/>
      <c r="MS20" s="156"/>
      <c r="MT20" s="156"/>
      <c r="MU20" s="154">
        <v>36.0</v>
      </c>
      <c r="MV20" s="154">
        <v>281.0</v>
      </c>
      <c r="MW20" s="154">
        <v>16.0</v>
      </c>
      <c r="MX20" s="154">
        <v>7.0</v>
      </c>
      <c r="MY20" s="154">
        <v>5.0</v>
      </c>
      <c r="MZ20" s="154">
        <v>41.0</v>
      </c>
      <c r="NA20" s="154" t="s">
        <v>96</v>
      </c>
      <c r="NB20" s="154"/>
      <c r="NC20" s="157">
        <v>35.0</v>
      </c>
      <c r="ND20" s="154">
        <v>172.0</v>
      </c>
      <c r="NE20" s="154">
        <v>10.0</v>
      </c>
      <c r="NF20" s="154">
        <v>3.4</v>
      </c>
      <c r="NG20" s="154">
        <v>6.0</v>
      </c>
      <c r="NH20" s="154">
        <v>50.0</v>
      </c>
      <c r="NI20" s="154">
        <v>45.0</v>
      </c>
      <c r="NJ20" s="155" t="s">
        <v>95</v>
      </c>
      <c r="NK20" s="92" t="s">
        <v>95</v>
      </c>
      <c r="NL20" s="92" t="s">
        <v>95</v>
      </c>
      <c r="NM20" s="92" t="s">
        <v>95</v>
      </c>
      <c r="NN20" s="92" t="s">
        <v>95</v>
      </c>
      <c r="NO20" s="154">
        <v>4.0</v>
      </c>
      <c r="NP20" s="154">
        <v>50.0</v>
      </c>
      <c r="NQ20" s="154">
        <v>52.0</v>
      </c>
    </row>
    <row r="21" ht="14.25" customHeight="1">
      <c r="A21" s="49">
        <v>0.333333333333334</v>
      </c>
      <c r="B21" s="50"/>
      <c r="C21" s="51">
        <v>50.25</v>
      </c>
      <c r="D21" s="159">
        <v>342.0</v>
      </c>
      <c r="E21" s="133">
        <v>136.0</v>
      </c>
      <c r="F21" s="133">
        <v>97.0</v>
      </c>
      <c r="G21" s="133">
        <v>21.5</v>
      </c>
      <c r="H21" s="134"/>
      <c r="I21" s="133">
        <v>6.0</v>
      </c>
      <c r="J21" s="133">
        <v>52.0</v>
      </c>
      <c r="K21" s="133">
        <v>51.0</v>
      </c>
      <c r="L21" s="133">
        <v>140.0</v>
      </c>
      <c r="M21" s="133">
        <v>116.0</v>
      </c>
      <c r="N21" s="133">
        <v>28.8</v>
      </c>
      <c r="O21" s="134"/>
      <c r="P21" s="133">
        <v>6.0</v>
      </c>
      <c r="Q21" s="133">
        <v>58.0</v>
      </c>
      <c r="R21" s="133">
        <v>54.0</v>
      </c>
      <c r="S21" s="133">
        <v>347.3</v>
      </c>
      <c r="T21" s="133">
        <v>228.8</v>
      </c>
      <c r="U21" s="133">
        <v>135.7</v>
      </c>
      <c r="V21" s="134"/>
      <c r="W21" s="133">
        <v>381.1</v>
      </c>
      <c r="X21" s="133">
        <v>185.6</v>
      </c>
      <c r="Y21" s="133">
        <v>102.2</v>
      </c>
      <c r="Z21" s="134"/>
      <c r="AA21" s="133">
        <v>347.8</v>
      </c>
      <c r="AB21" s="133">
        <v>334.4</v>
      </c>
      <c r="AC21" s="133">
        <v>226.5</v>
      </c>
      <c r="AD21" s="134"/>
      <c r="AE21" s="133">
        <v>347.4</v>
      </c>
      <c r="AF21" s="133">
        <v>371.9</v>
      </c>
      <c r="AG21" s="133">
        <v>203.6</v>
      </c>
      <c r="AH21" s="134"/>
      <c r="AI21" s="133">
        <v>353.4</v>
      </c>
      <c r="AJ21" s="133">
        <v>328.6</v>
      </c>
      <c r="AK21" s="133">
        <v>213.2</v>
      </c>
      <c r="AL21" s="134"/>
      <c r="AM21" s="133">
        <v>345.7</v>
      </c>
      <c r="AN21" s="133">
        <v>355.5</v>
      </c>
      <c r="AO21" s="133">
        <v>204.6</v>
      </c>
      <c r="AP21" s="134"/>
      <c r="AQ21" s="133">
        <v>136.0</v>
      </c>
      <c r="AR21" s="134">
        <f t="shared" ref="AR21:AS21" si="16">F21</f>
        <v>97</v>
      </c>
      <c r="AS21" s="135">
        <f t="shared" si="16"/>
        <v>21.5</v>
      </c>
      <c r="AT21" s="134"/>
      <c r="AU21" s="134">
        <f t="shared" ref="AU21:AW21" si="17">L21</f>
        <v>140</v>
      </c>
      <c r="AV21" s="134">
        <f t="shared" si="17"/>
        <v>116</v>
      </c>
      <c r="AW21" s="134">
        <f t="shared" si="17"/>
        <v>28.8</v>
      </c>
      <c r="AX21" s="134"/>
      <c r="AY21" s="136">
        <f t="shared" si="5"/>
        <v>136</v>
      </c>
      <c r="AZ21" s="134"/>
      <c r="BA21" s="134"/>
      <c r="BB21" s="134"/>
      <c r="BC21" s="89"/>
      <c r="BD21" s="134"/>
      <c r="BE21" s="133">
        <v>32.0</v>
      </c>
      <c r="BF21" s="133">
        <v>16.0</v>
      </c>
      <c r="BG21" s="133">
        <v>0.8</v>
      </c>
      <c r="BH21" s="134"/>
      <c r="BI21" s="133">
        <v>22.0</v>
      </c>
      <c r="BJ21" s="133">
        <v>90.0</v>
      </c>
      <c r="BK21" s="133">
        <v>62.0</v>
      </c>
      <c r="BL21" s="89"/>
      <c r="BM21" s="137">
        <v>346.0</v>
      </c>
      <c r="BN21" s="137">
        <v>147.0</v>
      </c>
      <c r="BO21" s="137">
        <v>285.0</v>
      </c>
      <c r="BP21" s="137">
        <v>14.3</v>
      </c>
      <c r="BQ21" s="138"/>
      <c r="BR21" s="137">
        <v>6.0</v>
      </c>
      <c r="BS21" s="137">
        <v>56.0</v>
      </c>
      <c r="BT21" s="137">
        <v>53.0</v>
      </c>
      <c r="BU21" s="137">
        <v>346.0</v>
      </c>
      <c r="BV21" s="137">
        <v>351.0</v>
      </c>
      <c r="BW21" s="137">
        <v>203.0</v>
      </c>
      <c r="BX21" s="137">
        <v>32.0</v>
      </c>
      <c r="BY21" s="137">
        <v>338.0</v>
      </c>
      <c r="BZ21" s="137">
        <v>368.0</v>
      </c>
      <c r="CA21" s="137">
        <v>205.0</v>
      </c>
      <c r="CB21" s="137">
        <v>29.0</v>
      </c>
      <c r="CC21" s="137">
        <v>346.0</v>
      </c>
      <c r="CD21" s="137">
        <v>262.0</v>
      </c>
      <c r="CE21" s="137">
        <v>152.0</v>
      </c>
      <c r="CF21" s="137">
        <v>4.0</v>
      </c>
      <c r="CG21" s="137">
        <v>338.0</v>
      </c>
      <c r="CH21" s="137">
        <v>265.0</v>
      </c>
      <c r="CI21" s="137">
        <v>148.0</v>
      </c>
      <c r="CJ21" s="137">
        <v>1.0</v>
      </c>
      <c r="CK21" s="137">
        <v>352.0</v>
      </c>
      <c r="CL21" s="137">
        <v>159.0</v>
      </c>
      <c r="CM21" s="137">
        <v>106.0</v>
      </c>
      <c r="CN21" s="137">
        <v>3.0</v>
      </c>
      <c r="CO21" s="137">
        <v>335.0</v>
      </c>
      <c r="CP21" s="137">
        <v>328.0</v>
      </c>
      <c r="CQ21" s="137">
        <v>163.0</v>
      </c>
      <c r="CR21" s="137">
        <v>2.0</v>
      </c>
      <c r="CS21" s="137">
        <v>339.0</v>
      </c>
      <c r="CT21" s="137">
        <v>303.0</v>
      </c>
      <c r="CU21" s="137">
        <v>189.0</v>
      </c>
      <c r="CV21" s="137">
        <v>90.0</v>
      </c>
      <c r="CW21" s="137">
        <v>341.0</v>
      </c>
      <c r="CX21" s="137">
        <v>183.0</v>
      </c>
      <c r="CY21" s="137">
        <v>80.0</v>
      </c>
      <c r="CZ21" s="137">
        <v>56.0</v>
      </c>
      <c r="DA21" s="137">
        <v>327.0</v>
      </c>
      <c r="DB21" s="137">
        <v>188.0</v>
      </c>
      <c r="DC21" s="137">
        <v>83.0</v>
      </c>
      <c r="DD21" s="137">
        <v>62.0</v>
      </c>
      <c r="DE21" s="137">
        <v>147.0</v>
      </c>
      <c r="DF21" s="137">
        <v>35.0</v>
      </c>
      <c r="DG21" s="137">
        <v>285.0</v>
      </c>
      <c r="DH21" s="137">
        <v>14.3</v>
      </c>
      <c r="DI21" s="138"/>
      <c r="DJ21" s="137">
        <v>7.0</v>
      </c>
      <c r="DK21" s="137">
        <v>57.0</v>
      </c>
      <c r="DL21" s="137">
        <v>51.0</v>
      </c>
      <c r="DM21" s="89"/>
      <c r="DN21" s="140">
        <v>343.0</v>
      </c>
      <c r="DO21" s="140">
        <v>142.0</v>
      </c>
      <c r="DP21" s="140">
        <v>26.47</v>
      </c>
      <c r="DQ21" s="140">
        <v>15.36</v>
      </c>
      <c r="DR21" s="140">
        <v>2.51</v>
      </c>
      <c r="DS21" s="140">
        <v>8.0</v>
      </c>
      <c r="DT21" s="140">
        <v>36.0</v>
      </c>
      <c r="DU21" s="140">
        <v>44.7</v>
      </c>
      <c r="DV21" s="141"/>
      <c r="DW21" s="141"/>
      <c r="DX21" s="141"/>
      <c r="DY21" s="141"/>
      <c r="DZ21" s="141"/>
      <c r="EA21" s="141"/>
      <c r="EB21" s="141"/>
      <c r="EC21" s="141"/>
      <c r="ED21" s="89"/>
      <c r="EE21" s="142">
        <v>345.0</v>
      </c>
      <c r="EF21" s="142">
        <v>137.0</v>
      </c>
      <c r="EG21" s="142">
        <v>80.0</v>
      </c>
      <c r="EH21" s="142">
        <v>3.2</v>
      </c>
      <c r="EI21" s="143"/>
      <c r="EJ21" s="142">
        <v>9.0</v>
      </c>
      <c r="EK21" s="142">
        <v>47.0</v>
      </c>
      <c r="EL21" s="142">
        <v>50.0</v>
      </c>
      <c r="EM21" s="142">
        <v>137.0</v>
      </c>
      <c r="EN21" s="142">
        <v>92.0</v>
      </c>
      <c r="EO21" s="142">
        <v>3.9</v>
      </c>
      <c r="EP21" s="143"/>
      <c r="EQ21" s="142">
        <v>9.0</v>
      </c>
      <c r="ER21" s="142">
        <v>48.0</v>
      </c>
      <c r="ES21" s="142">
        <v>51.0</v>
      </c>
      <c r="ET21" s="142">
        <v>343.0</v>
      </c>
      <c r="EU21" s="142">
        <v>238.0</v>
      </c>
      <c r="EV21" s="142">
        <v>138.0</v>
      </c>
      <c r="EW21" s="142">
        <v>-17.9</v>
      </c>
      <c r="EX21" s="142">
        <v>343.0</v>
      </c>
      <c r="EY21" s="142">
        <v>0.0</v>
      </c>
      <c r="EZ21" s="142">
        <v>0.0</v>
      </c>
      <c r="FA21" s="142">
        <v>0.0</v>
      </c>
      <c r="FB21" s="142">
        <v>341.0</v>
      </c>
      <c r="FC21" s="142">
        <v>240.0</v>
      </c>
      <c r="FD21" s="142">
        <v>138.0</v>
      </c>
      <c r="FE21" s="142">
        <v>-16.5</v>
      </c>
      <c r="FF21" s="142">
        <v>340.0</v>
      </c>
      <c r="FG21" s="142">
        <v>0.0</v>
      </c>
      <c r="FH21" s="142">
        <v>0.0</v>
      </c>
      <c r="FI21" s="142">
        <v>0.0</v>
      </c>
      <c r="FJ21" s="142">
        <v>345.0</v>
      </c>
      <c r="FK21" s="142">
        <v>218.0</v>
      </c>
      <c r="FL21" s="142">
        <v>127.0</v>
      </c>
      <c r="FM21" s="143"/>
      <c r="FN21" s="142">
        <v>345.0</v>
      </c>
      <c r="FO21" s="142">
        <v>234.0</v>
      </c>
      <c r="FP21" s="142">
        <v>128.0</v>
      </c>
      <c r="FQ21" s="142">
        <v>-1.1</v>
      </c>
      <c r="FR21" s="142">
        <v>137.0</v>
      </c>
      <c r="FS21" s="142">
        <v>90.0</v>
      </c>
      <c r="FT21" s="142">
        <v>14.0</v>
      </c>
      <c r="FU21" s="143"/>
      <c r="FV21" s="142">
        <v>137.0</v>
      </c>
      <c r="FW21" s="143"/>
      <c r="FX21" s="143"/>
      <c r="FY21" s="143"/>
      <c r="FZ21" s="89"/>
      <c r="GA21" s="65"/>
      <c r="GB21" s="65">
        <v>343.0</v>
      </c>
      <c r="GC21" s="66">
        <v>338.07</v>
      </c>
      <c r="GD21" s="66">
        <v>213.25</v>
      </c>
      <c r="GE21" s="66">
        <v>6.2</v>
      </c>
      <c r="GF21" s="66">
        <v>343.0</v>
      </c>
      <c r="GG21" s="66">
        <v>358.29</v>
      </c>
      <c r="GH21" s="66">
        <v>211.74</v>
      </c>
      <c r="GI21" s="66">
        <v>10.05</v>
      </c>
      <c r="GJ21" s="66">
        <v>343.0</v>
      </c>
      <c r="GK21" s="66">
        <v>217.9</v>
      </c>
      <c r="GL21" s="66">
        <v>-127.81</v>
      </c>
      <c r="GM21" s="66">
        <v>3.52</v>
      </c>
      <c r="GN21" s="66">
        <v>343.0</v>
      </c>
      <c r="GO21" s="66">
        <v>199.44</v>
      </c>
      <c r="GP21" s="66">
        <v>-128.32</v>
      </c>
      <c r="GQ21" s="66">
        <v>-3.77</v>
      </c>
      <c r="GR21" s="66">
        <v>343.0</v>
      </c>
      <c r="GS21" s="66">
        <v>133.2</v>
      </c>
      <c r="GT21" s="66">
        <v>-85.35</v>
      </c>
      <c r="GU21" s="66">
        <v>-7.04</v>
      </c>
      <c r="GV21" s="66">
        <v>343.0</v>
      </c>
      <c r="GW21" s="66">
        <v>147.57</v>
      </c>
      <c r="GX21" s="66">
        <v>-85.35</v>
      </c>
      <c r="GY21" s="66">
        <v>-8.46</v>
      </c>
      <c r="GZ21" s="89"/>
      <c r="HA21" s="144" t="s">
        <v>91</v>
      </c>
      <c r="HB21" s="145" t="s">
        <v>108</v>
      </c>
      <c r="HC21" s="146">
        <v>232.0</v>
      </c>
      <c r="HD21" s="146">
        <v>11.6</v>
      </c>
      <c r="HE21" s="146">
        <v>4.64</v>
      </c>
      <c r="HF21" s="145">
        <v>8.0</v>
      </c>
      <c r="HG21" s="145">
        <v>55.0</v>
      </c>
      <c r="HH21" s="145">
        <v>50.0</v>
      </c>
      <c r="HI21" s="145" t="s">
        <v>107</v>
      </c>
      <c r="HJ21" s="144" t="s">
        <v>92</v>
      </c>
      <c r="HK21" s="146">
        <v>215.0</v>
      </c>
      <c r="HL21" s="146">
        <v>10.75</v>
      </c>
      <c r="HM21" s="146">
        <v>4.3</v>
      </c>
      <c r="HN21" s="145">
        <v>5.0</v>
      </c>
      <c r="HO21" s="145">
        <v>55.0</v>
      </c>
      <c r="HP21" s="145">
        <v>55.0</v>
      </c>
      <c r="HQ21" s="145" t="s">
        <v>107</v>
      </c>
      <c r="HR21" s="144" t="s">
        <v>92</v>
      </c>
      <c r="HS21" s="146">
        <v>194.0</v>
      </c>
      <c r="HT21" s="146">
        <v>9.7</v>
      </c>
      <c r="HU21" s="146">
        <v>4.85</v>
      </c>
      <c r="HV21" s="145">
        <v>7.0</v>
      </c>
      <c r="HW21" s="145">
        <v>50.0</v>
      </c>
      <c r="HX21" s="145">
        <v>50.0</v>
      </c>
      <c r="HY21" s="89"/>
      <c r="HZ21" s="147">
        <v>136.0</v>
      </c>
      <c r="IA21" s="147">
        <v>33.0</v>
      </c>
      <c r="IB21" s="147">
        <v>118.0</v>
      </c>
      <c r="IC21" s="147">
        <v>5.9</v>
      </c>
      <c r="ID21" s="148"/>
      <c r="IE21" s="147">
        <v>2.0</v>
      </c>
      <c r="IF21" s="147">
        <v>64.0</v>
      </c>
      <c r="IG21" s="147">
        <v>44.0</v>
      </c>
      <c r="IH21" s="89"/>
      <c r="II21" s="75">
        <v>137.0</v>
      </c>
      <c r="IJ21" s="75">
        <v>33.2</v>
      </c>
      <c r="IK21" s="75">
        <v>271.0</v>
      </c>
      <c r="IL21" s="75">
        <v>14.1</v>
      </c>
      <c r="IM21" s="75">
        <v>15.3</v>
      </c>
      <c r="IN21" s="75">
        <v>6.0</v>
      </c>
      <c r="IO21" s="75">
        <v>44.0</v>
      </c>
      <c r="IP21" s="75">
        <v>43.0</v>
      </c>
      <c r="IQ21" s="75">
        <v>137.0</v>
      </c>
      <c r="IR21" s="75">
        <v>33.9</v>
      </c>
      <c r="IS21" s="75">
        <v>4.0</v>
      </c>
      <c r="IT21" s="75">
        <v>0.1</v>
      </c>
      <c r="IU21" s="75">
        <v>0.2</v>
      </c>
      <c r="IV21" s="75">
        <v>12.0</v>
      </c>
      <c r="IW21" s="75">
        <v>44.0</v>
      </c>
      <c r="IX21" s="75">
        <v>42.0</v>
      </c>
      <c r="IY21" s="89"/>
      <c r="IZ21" s="149">
        <v>141.19</v>
      </c>
      <c r="JA21" s="149">
        <v>35.66</v>
      </c>
      <c r="JB21" s="149">
        <v>259.8</v>
      </c>
      <c r="JC21" s="149">
        <v>12.99</v>
      </c>
      <c r="JD21" s="149">
        <v>3.59</v>
      </c>
      <c r="JE21" s="149">
        <v>3.0</v>
      </c>
      <c r="JF21" s="149">
        <v>54.41</v>
      </c>
      <c r="JG21" s="149">
        <v>44.22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149" t="s">
        <v>93</v>
      </c>
      <c r="JP21" s="89"/>
      <c r="JQ21" s="150">
        <v>138.0</v>
      </c>
      <c r="JR21" s="150">
        <v>32.5</v>
      </c>
      <c r="JS21" s="150">
        <v>0.0</v>
      </c>
      <c r="JT21" s="150">
        <v>0.0</v>
      </c>
      <c r="JU21" s="150">
        <v>0.0</v>
      </c>
      <c r="JV21" s="150">
        <v>2.0</v>
      </c>
      <c r="JW21" s="150">
        <v>38.0</v>
      </c>
      <c r="JX21" s="150">
        <v>37.0</v>
      </c>
      <c r="JY21" s="150">
        <v>138.0</v>
      </c>
      <c r="JZ21" s="150">
        <v>34.6</v>
      </c>
      <c r="KA21" s="150">
        <v>140.0</v>
      </c>
      <c r="KB21" s="150">
        <v>7.6</v>
      </c>
      <c r="KC21" s="150">
        <v>2.9</v>
      </c>
      <c r="KD21" s="150">
        <v>2.0</v>
      </c>
      <c r="KE21" s="150">
        <v>44.0</v>
      </c>
      <c r="KF21" s="150">
        <v>43.0</v>
      </c>
      <c r="KG21" s="89"/>
      <c r="KH21" s="151">
        <v>138.0</v>
      </c>
      <c r="KI21" s="151">
        <v>34.0</v>
      </c>
      <c r="KJ21" s="151">
        <v>60.0</v>
      </c>
      <c r="KK21" s="151">
        <v>3.1</v>
      </c>
      <c r="KL21" s="152"/>
      <c r="KM21" s="151">
        <v>1.0</v>
      </c>
      <c r="KN21" s="151">
        <v>42.0</v>
      </c>
      <c r="KO21" s="151">
        <v>42.0</v>
      </c>
      <c r="KP21" s="151">
        <v>138.0</v>
      </c>
      <c r="KQ21" s="151">
        <v>34.0</v>
      </c>
      <c r="KR21" s="151">
        <v>42.0</v>
      </c>
      <c r="KS21" s="151">
        <v>2.4</v>
      </c>
      <c r="KT21" s="152"/>
      <c r="KU21" s="151">
        <v>1.0</v>
      </c>
      <c r="KV21" s="151">
        <v>42.0</v>
      </c>
      <c r="KW21" s="151">
        <v>40.0</v>
      </c>
      <c r="KX21" s="89"/>
      <c r="KY21" s="153">
        <v>129.0</v>
      </c>
      <c r="KZ21" s="153">
        <v>32.0</v>
      </c>
      <c r="LA21" s="153">
        <v>331.0</v>
      </c>
      <c r="LB21" s="153">
        <v>16.2</v>
      </c>
      <c r="LC21" s="153">
        <v>2.0</v>
      </c>
      <c r="LD21" s="153">
        <v>3.0</v>
      </c>
      <c r="LE21" s="153">
        <v>47.0</v>
      </c>
      <c r="LF21" s="153">
        <v>47.0</v>
      </c>
      <c r="LG21" s="153">
        <v>129.0</v>
      </c>
      <c r="LH21" s="153">
        <v>32.0</v>
      </c>
      <c r="LI21" s="153">
        <v>355.0</v>
      </c>
      <c r="LJ21" s="153">
        <v>17.4</v>
      </c>
      <c r="LK21" s="153">
        <v>5.0</v>
      </c>
      <c r="LL21" s="153">
        <v>5.0</v>
      </c>
      <c r="LM21" s="153">
        <v>48.0</v>
      </c>
      <c r="LN21" s="153">
        <v>49.0</v>
      </c>
      <c r="LO21" s="89"/>
      <c r="LP21" s="154">
        <v>343.0</v>
      </c>
      <c r="LQ21" s="154">
        <v>237.0</v>
      </c>
      <c r="LR21" s="154">
        <v>133.0</v>
      </c>
      <c r="LS21" s="154">
        <v>72.0</v>
      </c>
      <c r="LT21" s="154">
        <v>332.0</v>
      </c>
      <c r="LU21" s="154">
        <v>140.0</v>
      </c>
      <c r="LV21" s="154">
        <v>101.0</v>
      </c>
      <c r="LW21" s="154">
        <v>57.0</v>
      </c>
      <c r="LX21" s="154">
        <v>9.0</v>
      </c>
      <c r="LY21" s="154">
        <v>10.0</v>
      </c>
      <c r="LZ21" s="154">
        <v>51.0</v>
      </c>
      <c r="MA21" s="154">
        <v>48.0</v>
      </c>
      <c r="MB21" s="154">
        <v>138.0</v>
      </c>
      <c r="MC21" s="154">
        <v>136.0</v>
      </c>
      <c r="MD21" s="154">
        <v>76.0</v>
      </c>
      <c r="ME21" s="154">
        <v>12.0</v>
      </c>
      <c r="MF21" s="154">
        <v>8.0</v>
      </c>
      <c r="MG21" s="154">
        <v>54.0</v>
      </c>
      <c r="MH21" s="154">
        <v>47.0</v>
      </c>
      <c r="MI21" s="92" t="s">
        <v>95</v>
      </c>
      <c r="MJ21" s="92" t="s">
        <v>95</v>
      </c>
      <c r="MK21" s="92" t="s">
        <v>95</v>
      </c>
      <c r="ML21" s="92" t="s">
        <v>95</v>
      </c>
      <c r="MM21" s="154">
        <v>5.0</v>
      </c>
      <c r="MN21" s="154">
        <v>50.0</v>
      </c>
      <c r="MO21" s="154">
        <v>52.0</v>
      </c>
      <c r="MP21" s="86"/>
      <c r="MQ21" s="156"/>
      <c r="MR21" s="156"/>
      <c r="MS21" s="156"/>
      <c r="MT21" s="156"/>
      <c r="MU21" s="154">
        <v>36.0</v>
      </c>
      <c r="MV21" s="154">
        <v>263.0</v>
      </c>
      <c r="MW21" s="154">
        <v>15.0</v>
      </c>
      <c r="MX21" s="154">
        <v>1.2</v>
      </c>
      <c r="MY21" s="154">
        <v>5.0</v>
      </c>
      <c r="MZ21" s="154">
        <v>41.0</v>
      </c>
      <c r="NA21" s="154" t="s">
        <v>96</v>
      </c>
      <c r="NB21" s="154"/>
      <c r="NC21" s="157">
        <v>35.0</v>
      </c>
      <c r="ND21" s="154">
        <v>166.0</v>
      </c>
      <c r="NE21" s="154">
        <v>9.2</v>
      </c>
      <c r="NF21" s="154">
        <v>3.2</v>
      </c>
      <c r="NG21" s="154">
        <v>6.0</v>
      </c>
      <c r="NH21" s="154">
        <v>50.0</v>
      </c>
      <c r="NI21" s="154">
        <v>45.0</v>
      </c>
      <c r="NJ21" s="155" t="s">
        <v>95</v>
      </c>
      <c r="NK21" s="92" t="s">
        <v>95</v>
      </c>
      <c r="NL21" s="92" t="s">
        <v>95</v>
      </c>
      <c r="NM21" s="92" t="s">
        <v>95</v>
      </c>
      <c r="NN21" s="92" t="s">
        <v>95</v>
      </c>
      <c r="NO21" s="154">
        <v>4.0</v>
      </c>
      <c r="NP21" s="154">
        <v>50.0</v>
      </c>
      <c r="NQ21" s="154">
        <v>52.0</v>
      </c>
    </row>
    <row r="22" ht="14.25" customHeight="1">
      <c r="A22" s="49">
        <v>0.375</v>
      </c>
      <c r="B22" s="50"/>
      <c r="C22" s="51">
        <v>50.19</v>
      </c>
      <c r="D22" s="159">
        <v>340.0</v>
      </c>
      <c r="E22" s="133">
        <v>135.0</v>
      </c>
      <c r="F22" s="133">
        <v>145.0</v>
      </c>
      <c r="G22" s="133">
        <v>31.6</v>
      </c>
      <c r="H22" s="134"/>
      <c r="I22" s="133">
        <v>6.0</v>
      </c>
      <c r="J22" s="133">
        <v>50.0</v>
      </c>
      <c r="K22" s="133">
        <v>49.0</v>
      </c>
      <c r="L22" s="133">
        <v>140.0</v>
      </c>
      <c r="M22" s="133">
        <v>81.0</v>
      </c>
      <c r="N22" s="133">
        <v>20.5</v>
      </c>
      <c r="O22" s="134"/>
      <c r="P22" s="133">
        <v>6.0</v>
      </c>
      <c r="Q22" s="133">
        <v>56.0</v>
      </c>
      <c r="R22" s="133">
        <v>52.0</v>
      </c>
      <c r="S22" s="133">
        <v>344.8</v>
      </c>
      <c r="T22" s="133">
        <v>270.9</v>
      </c>
      <c r="U22" s="133">
        <v>154.6</v>
      </c>
      <c r="V22" s="134"/>
      <c r="W22" s="133">
        <v>378.1</v>
      </c>
      <c r="X22" s="133">
        <v>253.7</v>
      </c>
      <c r="Y22" s="133">
        <v>136.1</v>
      </c>
      <c r="Z22" s="134"/>
      <c r="AA22" s="133" t="s">
        <v>94</v>
      </c>
      <c r="AB22" s="133" t="s">
        <v>94</v>
      </c>
      <c r="AC22" s="133" t="s">
        <v>94</v>
      </c>
      <c r="AD22" s="134"/>
      <c r="AE22" s="133">
        <v>344.3</v>
      </c>
      <c r="AF22" s="133">
        <v>586.2</v>
      </c>
      <c r="AG22" s="133">
        <v>332.6</v>
      </c>
      <c r="AH22" s="134"/>
      <c r="AI22" s="133">
        <v>350.5</v>
      </c>
      <c r="AJ22" s="133">
        <v>316.9</v>
      </c>
      <c r="AK22" s="133">
        <v>190.2</v>
      </c>
      <c r="AL22" s="134"/>
      <c r="AM22" s="133">
        <v>343.1</v>
      </c>
      <c r="AN22" s="133">
        <v>324.2</v>
      </c>
      <c r="AO22" s="133">
        <v>180.7</v>
      </c>
      <c r="AP22" s="134"/>
      <c r="AQ22" s="133">
        <v>136.0</v>
      </c>
      <c r="AR22" s="134">
        <f t="shared" ref="AR22:AS22" si="18">F22</f>
        <v>145</v>
      </c>
      <c r="AS22" s="135">
        <f t="shared" si="18"/>
        <v>31.6</v>
      </c>
      <c r="AT22" s="134"/>
      <c r="AU22" s="134">
        <f t="shared" ref="AU22:AW22" si="19">L22</f>
        <v>140</v>
      </c>
      <c r="AV22" s="134">
        <f t="shared" si="19"/>
        <v>81</v>
      </c>
      <c r="AW22" s="134">
        <f t="shared" si="19"/>
        <v>20.5</v>
      </c>
      <c r="AX22" s="134"/>
      <c r="AY22" s="136">
        <f t="shared" si="5"/>
        <v>135</v>
      </c>
      <c r="AZ22" s="134"/>
      <c r="BA22" s="134"/>
      <c r="BB22" s="134"/>
      <c r="BC22" s="89"/>
      <c r="BD22" s="134"/>
      <c r="BE22" s="133">
        <v>32.0</v>
      </c>
      <c r="BF22" s="133">
        <v>16.0</v>
      </c>
      <c r="BG22" s="133">
        <v>0.8</v>
      </c>
      <c r="BH22" s="134"/>
      <c r="BI22" s="133">
        <v>22.0</v>
      </c>
      <c r="BJ22" s="133">
        <v>90.0</v>
      </c>
      <c r="BK22" s="133">
        <v>62.0</v>
      </c>
      <c r="BL22" s="89"/>
      <c r="BM22" s="137">
        <v>345.0</v>
      </c>
      <c r="BN22" s="137">
        <v>147.0</v>
      </c>
      <c r="BO22" s="137">
        <v>223.0</v>
      </c>
      <c r="BP22" s="137">
        <v>11.3</v>
      </c>
      <c r="BQ22" s="138"/>
      <c r="BR22" s="137">
        <v>6.0</v>
      </c>
      <c r="BS22" s="137">
        <v>57.0</v>
      </c>
      <c r="BT22" s="137">
        <v>57.0</v>
      </c>
      <c r="BU22" s="137">
        <v>345.0</v>
      </c>
      <c r="BV22" s="137">
        <v>350.0</v>
      </c>
      <c r="BW22" s="137">
        <v>203.0</v>
      </c>
      <c r="BX22" s="137">
        <v>22.0</v>
      </c>
      <c r="BY22" s="137">
        <v>337.0</v>
      </c>
      <c r="BZ22" s="137">
        <v>368.0</v>
      </c>
      <c r="CA22" s="137">
        <v>205.0</v>
      </c>
      <c r="CB22" s="137">
        <v>21.0</v>
      </c>
      <c r="CC22" s="137">
        <v>345.0</v>
      </c>
      <c r="CD22" s="137">
        <v>286.0</v>
      </c>
      <c r="CE22" s="137">
        <v>164.0</v>
      </c>
      <c r="CF22" s="137">
        <v>6.0</v>
      </c>
      <c r="CG22" s="137">
        <v>338.0</v>
      </c>
      <c r="CH22" s="137">
        <v>293.0</v>
      </c>
      <c r="CI22" s="137">
        <v>162.0</v>
      </c>
      <c r="CJ22" s="137">
        <v>8.0</v>
      </c>
      <c r="CK22" s="137">
        <v>351.0</v>
      </c>
      <c r="CL22" s="137">
        <v>182.0</v>
      </c>
      <c r="CM22" s="137">
        <v>121.0</v>
      </c>
      <c r="CN22" s="137">
        <v>1.0</v>
      </c>
      <c r="CO22" s="137">
        <v>335.0</v>
      </c>
      <c r="CP22" s="137">
        <v>374.0</v>
      </c>
      <c r="CQ22" s="137">
        <v>183.0</v>
      </c>
      <c r="CR22" s="137">
        <v>3.0</v>
      </c>
      <c r="CS22" s="137">
        <v>338.0</v>
      </c>
      <c r="CT22" s="137">
        <v>342.0</v>
      </c>
      <c r="CU22" s="137">
        <v>209.0</v>
      </c>
      <c r="CV22" s="137">
        <v>108.0</v>
      </c>
      <c r="CW22" s="137">
        <v>341.0</v>
      </c>
      <c r="CX22" s="137">
        <v>145.0</v>
      </c>
      <c r="CY22" s="137">
        <v>59.0</v>
      </c>
      <c r="CZ22" s="137">
        <v>46.0</v>
      </c>
      <c r="DA22" s="137">
        <v>327.0</v>
      </c>
      <c r="DB22" s="137">
        <v>153.0</v>
      </c>
      <c r="DC22" s="137">
        <v>62.0</v>
      </c>
      <c r="DD22" s="137">
        <v>54.0</v>
      </c>
      <c r="DE22" s="137">
        <v>147.0</v>
      </c>
      <c r="DF22" s="137">
        <v>35.0</v>
      </c>
      <c r="DG22" s="137">
        <v>223.0</v>
      </c>
      <c r="DH22" s="137">
        <v>11.2</v>
      </c>
      <c r="DI22" s="138"/>
      <c r="DJ22" s="137">
        <v>7.0</v>
      </c>
      <c r="DK22" s="137">
        <v>58.0</v>
      </c>
      <c r="DL22" s="137">
        <v>53.0</v>
      </c>
      <c r="DM22" s="89"/>
      <c r="DN22" s="140">
        <v>343.0</v>
      </c>
      <c r="DO22" s="140">
        <v>141.0</v>
      </c>
      <c r="DP22" s="140">
        <v>36.32</v>
      </c>
      <c r="DQ22" s="140">
        <v>20.74</v>
      </c>
      <c r="DR22" s="140">
        <v>5.07</v>
      </c>
      <c r="DS22" s="140">
        <v>8.0</v>
      </c>
      <c r="DT22" s="140">
        <v>37.0</v>
      </c>
      <c r="DU22" s="140">
        <v>46.0</v>
      </c>
      <c r="DV22" s="141"/>
      <c r="DW22" s="141"/>
      <c r="DX22" s="141"/>
      <c r="DY22" s="141"/>
      <c r="DZ22" s="141"/>
      <c r="EA22" s="141"/>
      <c r="EB22" s="141"/>
      <c r="EC22" s="141"/>
      <c r="ED22" s="89"/>
      <c r="EE22" s="142">
        <v>342.0</v>
      </c>
      <c r="EF22" s="142">
        <v>137.0</v>
      </c>
      <c r="EG22" s="142">
        <v>80.0</v>
      </c>
      <c r="EH22" s="142">
        <v>3.2</v>
      </c>
      <c r="EI22" s="143"/>
      <c r="EJ22" s="142">
        <v>9.0</v>
      </c>
      <c r="EK22" s="142">
        <v>48.0</v>
      </c>
      <c r="EL22" s="142">
        <v>50.0</v>
      </c>
      <c r="EM22" s="142">
        <v>137.0</v>
      </c>
      <c r="EN22" s="142">
        <v>109.0</v>
      </c>
      <c r="EO22" s="142">
        <v>4.6</v>
      </c>
      <c r="EP22" s="143"/>
      <c r="EQ22" s="142">
        <v>9.0</v>
      </c>
      <c r="ER22" s="142">
        <v>48.0</v>
      </c>
      <c r="ES22" s="142">
        <v>51.0</v>
      </c>
      <c r="ET22" s="142">
        <v>339.0</v>
      </c>
      <c r="EU22" s="142">
        <v>241.0</v>
      </c>
      <c r="EV22" s="142">
        <v>139.0</v>
      </c>
      <c r="EW22" s="142">
        <v>-18.0</v>
      </c>
      <c r="EX22" s="142">
        <v>337.0</v>
      </c>
      <c r="EY22" s="142">
        <v>0.0</v>
      </c>
      <c r="EZ22" s="142">
        <v>0.0</v>
      </c>
      <c r="FA22" s="142">
        <v>0.0</v>
      </c>
      <c r="FB22" s="142">
        <v>337.0</v>
      </c>
      <c r="FC22" s="142">
        <v>241.0</v>
      </c>
      <c r="FD22" s="142">
        <v>138.0</v>
      </c>
      <c r="FE22" s="142">
        <v>-17.0</v>
      </c>
      <c r="FF22" s="142">
        <v>337.0</v>
      </c>
      <c r="FG22" s="142">
        <v>0.0</v>
      </c>
      <c r="FH22" s="142">
        <v>0.0</v>
      </c>
      <c r="FI22" s="142">
        <v>0.0</v>
      </c>
      <c r="FJ22" s="142">
        <v>342.0</v>
      </c>
      <c r="FK22" s="142">
        <v>223.0</v>
      </c>
      <c r="FL22" s="142">
        <v>128.0</v>
      </c>
      <c r="FM22" s="143"/>
      <c r="FN22" s="142">
        <v>339.0</v>
      </c>
      <c r="FO22" s="142">
        <v>237.0</v>
      </c>
      <c r="FP22" s="142">
        <v>129.0</v>
      </c>
      <c r="FQ22" s="142">
        <v>-10.0</v>
      </c>
      <c r="FR22" s="142">
        <v>136.0</v>
      </c>
      <c r="FS22" s="142">
        <v>81.0</v>
      </c>
      <c r="FT22" s="142">
        <v>14.4</v>
      </c>
      <c r="FU22" s="143"/>
      <c r="FV22" s="142">
        <v>136.0</v>
      </c>
      <c r="FW22" s="143"/>
      <c r="FX22" s="143"/>
      <c r="FY22" s="143"/>
      <c r="FZ22" s="89"/>
      <c r="GA22" s="160"/>
      <c r="GB22" s="160">
        <v>339.0</v>
      </c>
      <c r="GC22" s="160">
        <v>383.99</v>
      </c>
      <c r="GD22" s="160">
        <v>221.29</v>
      </c>
      <c r="GE22" s="160">
        <v>5.7</v>
      </c>
      <c r="GF22" s="160">
        <v>345.0</v>
      </c>
      <c r="GG22" s="160">
        <v>381.3</v>
      </c>
      <c r="GH22" s="160">
        <v>218.36</v>
      </c>
      <c r="GI22" s="160">
        <v>12.31</v>
      </c>
      <c r="GJ22" s="160">
        <v>345.0</v>
      </c>
      <c r="GK22" s="160">
        <v>220.86</v>
      </c>
      <c r="GL22" s="160">
        <v>129.24</v>
      </c>
      <c r="GM22" s="160">
        <v>4.1</v>
      </c>
      <c r="GN22" s="160">
        <v>345.0</v>
      </c>
      <c r="GO22" s="160">
        <v>236.96</v>
      </c>
      <c r="GP22" s="160">
        <v>130.24</v>
      </c>
      <c r="GQ22" s="160">
        <v>0.0</v>
      </c>
      <c r="GR22" s="160">
        <v>346.0</v>
      </c>
      <c r="GS22" s="160">
        <v>157.68</v>
      </c>
      <c r="GT22" s="160">
        <v>84.43</v>
      </c>
      <c r="GU22" s="160">
        <v>11.56</v>
      </c>
      <c r="GV22" s="160">
        <v>345.0</v>
      </c>
      <c r="GW22" s="160">
        <v>146.37</v>
      </c>
      <c r="GX22" s="160">
        <v>81.67</v>
      </c>
      <c r="GY22" s="160">
        <v>13.57</v>
      </c>
      <c r="GZ22" s="89"/>
      <c r="HA22" s="144" t="s">
        <v>91</v>
      </c>
      <c r="HB22" s="145" t="s">
        <v>108</v>
      </c>
      <c r="HC22" s="146">
        <v>111.0</v>
      </c>
      <c r="HD22" s="146">
        <v>5.55</v>
      </c>
      <c r="HE22" s="146">
        <v>2.22</v>
      </c>
      <c r="HF22" s="145">
        <v>8.0</v>
      </c>
      <c r="HG22" s="145">
        <v>52.0</v>
      </c>
      <c r="HH22" s="145">
        <v>46.0</v>
      </c>
      <c r="HI22" s="145" t="s">
        <v>107</v>
      </c>
      <c r="HJ22" s="144" t="s">
        <v>92</v>
      </c>
      <c r="HK22" s="146">
        <v>329.0</v>
      </c>
      <c r="HL22" s="146">
        <v>16.45</v>
      </c>
      <c r="HM22" s="146">
        <v>6.58</v>
      </c>
      <c r="HN22" s="145">
        <v>5.0</v>
      </c>
      <c r="HO22" s="145">
        <v>49.0</v>
      </c>
      <c r="HP22" s="145">
        <v>49.0</v>
      </c>
      <c r="HQ22" s="145" t="s">
        <v>107</v>
      </c>
      <c r="HR22" s="144" t="s">
        <v>92</v>
      </c>
      <c r="HS22" s="146">
        <v>271.0</v>
      </c>
      <c r="HT22" s="146">
        <v>13.55</v>
      </c>
      <c r="HU22" s="146">
        <v>6.775</v>
      </c>
      <c r="HV22" s="145">
        <v>7.0</v>
      </c>
      <c r="HW22" s="145">
        <v>49.0</v>
      </c>
      <c r="HX22" s="145">
        <v>49.0</v>
      </c>
      <c r="HY22" s="89"/>
      <c r="HZ22" s="147">
        <v>135.0</v>
      </c>
      <c r="IA22" s="147">
        <v>33.0</v>
      </c>
      <c r="IB22" s="147">
        <v>120.0</v>
      </c>
      <c r="IC22" s="147">
        <v>6.0</v>
      </c>
      <c r="ID22" s="148"/>
      <c r="IE22" s="147">
        <v>2.0</v>
      </c>
      <c r="IF22" s="147">
        <v>64.0</v>
      </c>
      <c r="IG22" s="147">
        <v>44.0</v>
      </c>
      <c r="IH22" s="89"/>
      <c r="II22" s="75">
        <v>139.0</v>
      </c>
      <c r="IJ22" s="75">
        <v>33.6</v>
      </c>
      <c r="IK22" s="75">
        <v>258.0</v>
      </c>
      <c r="IL22" s="75">
        <v>13.5</v>
      </c>
      <c r="IM22" s="75">
        <v>14.7</v>
      </c>
      <c r="IN22" s="75">
        <v>6.0</v>
      </c>
      <c r="IO22" s="75">
        <v>44.0</v>
      </c>
      <c r="IP22" s="75">
        <v>42.0</v>
      </c>
      <c r="IQ22" s="75">
        <v>139.0</v>
      </c>
      <c r="IR22" s="75">
        <v>34.4</v>
      </c>
      <c r="IS22" s="75">
        <v>4.0</v>
      </c>
      <c r="IT22" s="75">
        <v>0.1</v>
      </c>
      <c r="IU22" s="75">
        <v>0.3</v>
      </c>
      <c r="IV22" s="75">
        <v>12.0</v>
      </c>
      <c r="IW22" s="75">
        <v>42.0</v>
      </c>
      <c r="IX22" s="75">
        <v>40.0</v>
      </c>
      <c r="IY22" s="89"/>
      <c r="IZ22" s="149">
        <v>141.86</v>
      </c>
      <c r="JA22" s="149">
        <v>35.25</v>
      </c>
      <c r="JB22" s="149">
        <v>334.92</v>
      </c>
      <c r="JC22" s="149">
        <v>16.74</v>
      </c>
      <c r="JD22" s="149">
        <v>6.22</v>
      </c>
      <c r="JE22" s="149">
        <v>3.0</v>
      </c>
      <c r="JF22" s="149">
        <v>58.4</v>
      </c>
      <c r="JG22" s="149">
        <v>483.22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149" t="s">
        <v>93</v>
      </c>
      <c r="JP22" s="89"/>
      <c r="JQ22" s="150">
        <v>138.0</v>
      </c>
      <c r="JR22" s="150">
        <v>32.5</v>
      </c>
      <c r="JS22" s="150">
        <v>0.0</v>
      </c>
      <c r="JT22" s="150">
        <v>0.0</v>
      </c>
      <c r="JU22" s="150">
        <v>0.0</v>
      </c>
      <c r="JV22" s="150">
        <v>2.0</v>
      </c>
      <c r="JW22" s="150">
        <v>40.0</v>
      </c>
      <c r="JX22" s="150">
        <v>39.0</v>
      </c>
      <c r="JY22" s="150">
        <v>138.0</v>
      </c>
      <c r="JZ22" s="150">
        <v>34.1</v>
      </c>
      <c r="KA22" s="150">
        <v>144.0</v>
      </c>
      <c r="KB22" s="150">
        <v>7.8</v>
      </c>
      <c r="KC22" s="150">
        <v>3.0</v>
      </c>
      <c r="KD22" s="150">
        <v>2.0</v>
      </c>
      <c r="KE22" s="150">
        <v>45.0</v>
      </c>
      <c r="KF22" s="150">
        <v>45.0</v>
      </c>
      <c r="KG22" s="89"/>
      <c r="KH22" s="151">
        <v>138.0</v>
      </c>
      <c r="KI22" s="151">
        <v>34.0</v>
      </c>
      <c r="KJ22" s="151">
        <v>14.0</v>
      </c>
      <c r="KK22" s="151">
        <v>0.6</v>
      </c>
      <c r="KL22" s="152"/>
      <c r="KM22" s="151">
        <v>1.0</v>
      </c>
      <c r="KN22" s="151">
        <v>42.0</v>
      </c>
      <c r="KO22" s="151">
        <v>42.0</v>
      </c>
      <c r="KP22" s="151">
        <v>138.0</v>
      </c>
      <c r="KQ22" s="151">
        <v>34.0</v>
      </c>
      <c r="KR22" s="151">
        <v>46.0</v>
      </c>
      <c r="KS22" s="151">
        <v>2.5</v>
      </c>
      <c r="KT22" s="152"/>
      <c r="KU22" s="151">
        <v>1.0</v>
      </c>
      <c r="KV22" s="151">
        <v>42.0</v>
      </c>
      <c r="KW22" s="151">
        <v>40.0</v>
      </c>
      <c r="KX22" s="89"/>
      <c r="KY22" s="153">
        <v>130.0</v>
      </c>
      <c r="KZ22" s="153">
        <v>34.0</v>
      </c>
      <c r="LA22" s="153">
        <v>361.0</v>
      </c>
      <c r="LB22" s="153">
        <v>17.7</v>
      </c>
      <c r="LC22" s="153">
        <v>2.0</v>
      </c>
      <c r="LD22" s="153">
        <v>3.0</v>
      </c>
      <c r="LE22" s="153">
        <v>48.0</v>
      </c>
      <c r="LF22" s="153">
        <v>47.0</v>
      </c>
      <c r="LG22" s="153">
        <v>130.0</v>
      </c>
      <c r="LH22" s="153">
        <v>34.0</v>
      </c>
      <c r="LI22" s="153">
        <v>339.0</v>
      </c>
      <c r="LJ22" s="153">
        <v>16.6</v>
      </c>
      <c r="LK22" s="153">
        <v>5.0</v>
      </c>
      <c r="LL22" s="153">
        <v>5.0</v>
      </c>
      <c r="LM22" s="153">
        <v>48.0</v>
      </c>
      <c r="LN22" s="153">
        <v>49.0</v>
      </c>
      <c r="LO22" s="89"/>
      <c r="LP22" s="154">
        <v>335.0</v>
      </c>
      <c r="LQ22" s="154">
        <v>187.0</v>
      </c>
      <c r="LR22" s="154">
        <v>107.0</v>
      </c>
      <c r="LS22" s="154">
        <v>74.0</v>
      </c>
      <c r="LT22" s="154">
        <v>347.0</v>
      </c>
      <c r="LU22" s="154">
        <v>142.0</v>
      </c>
      <c r="LV22" s="154">
        <v>73.0</v>
      </c>
      <c r="LW22" s="154">
        <v>45.0</v>
      </c>
      <c r="LX22" s="154">
        <v>4.7</v>
      </c>
      <c r="LY22" s="154">
        <v>10.0</v>
      </c>
      <c r="LZ22" s="154">
        <v>51.0</v>
      </c>
      <c r="MA22" s="154">
        <v>47.0</v>
      </c>
      <c r="MB22" s="154">
        <v>140.0</v>
      </c>
      <c r="MC22" s="154">
        <v>114.0</v>
      </c>
      <c r="MD22" s="154">
        <v>62.0</v>
      </c>
      <c r="ME22" s="154">
        <v>12.9</v>
      </c>
      <c r="MF22" s="154">
        <v>8.0</v>
      </c>
      <c r="MG22" s="154">
        <v>53.0</v>
      </c>
      <c r="MH22" s="154">
        <v>47.0</v>
      </c>
      <c r="MI22" s="92" t="s">
        <v>95</v>
      </c>
      <c r="MJ22" s="92" t="s">
        <v>95</v>
      </c>
      <c r="MK22" s="92" t="s">
        <v>95</v>
      </c>
      <c r="ML22" s="92" t="s">
        <v>95</v>
      </c>
      <c r="MM22" s="154">
        <v>5.0</v>
      </c>
      <c r="MN22" s="154">
        <v>48.0</v>
      </c>
      <c r="MO22" s="154">
        <v>46.0</v>
      </c>
      <c r="MP22" s="86"/>
      <c r="MQ22" s="156"/>
      <c r="MR22" s="156"/>
      <c r="MS22" s="156"/>
      <c r="MT22" s="156"/>
      <c r="MU22" s="154">
        <v>36.0</v>
      </c>
      <c r="MV22" s="154">
        <v>80.0</v>
      </c>
      <c r="MW22" s="154">
        <v>4.6</v>
      </c>
      <c r="MX22" s="154">
        <v>1.5</v>
      </c>
      <c r="MY22" s="154">
        <v>5.0</v>
      </c>
      <c r="MZ22" s="154">
        <v>35.0</v>
      </c>
      <c r="NA22" s="154" t="s">
        <v>96</v>
      </c>
      <c r="NB22" s="154"/>
      <c r="NC22" s="157">
        <v>36.0</v>
      </c>
      <c r="ND22" s="154">
        <v>52.0</v>
      </c>
      <c r="NE22" s="154">
        <v>2.2</v>
      </c>
      <c r="NF22" s="154">
        <v>4.2</v>
      </c>
      <c r="NG22" s="154">
        <v>6.0</v>
      </c>
      <c r="NH22" s="154">
        <v>41.0</v>
      </c>
      <c r="NI22" s="154">
        <v>41.0</v>
      </c>
      <c r="NJ22" s="155" t="s">
        <v>95</v>
      </c>
      <c r="NK22" s="155" t="s">
        <v>95</v>
      </c>
      <c r="NL22" s="155" t="s">
        <v>95</v>
      </c>
      <c r="NM22" s="155" t="s">
        <v>95</v>
      </c>
      <c r="NN22" s="155" t="s">
        <v>95</v>
      </c>
      <c r="NO22" s="154">
        <v>4.0</v>
      </c>
      <c r="NP22" s="154">
        <v>48.0</v>
      </c>
      <c r="NQ22" s="154">
        <v>50.0</v>
      </c>
    </row>
    <row r="23" ht="14.25" customHeight="1">
      <c r="A23" s="49">
        <v>0.416666666666667</v>
      </c>
      <c r="B23" s="50"/>
      <c r="C23" s="51">
        <v>50.23</v>
      </c>
      <c r="D23" s="159">
        <v>341.0</v>
      </c>
      <c r="E23" s="133">
        <v>135.0</v>
      </c>
      <c r="F23" s="133">
        <v>144.0</v>
      </c>
      <c r="G23" s="133">
        <v>31.5</v>
      </c>
      <c r="H23" s="134"/>
      <c r="I23" s="133">
        <v>6.0</v>
      </c>
      <c r="J23" s="133">
        <v>50.0</v>
      </c>
      <c r="K23" s="133">
        <v>49.0</v>
      </c>
      <c r="L23" s="133">
        <v>140.0</v>
      </c>
      <c r="M23" s="133">
        <v>101.0</v>
      </c>
      <c r="N23" s="133">
        <v>25.4</v>
      </c>
      <c r="O23" s="134"/>
      <c r="P23" s="133">
        <v>6.0</v>
      </c>
      <c r="Q23" s="133">
        <v>56.0</v>
      </c>
      <c r="R23" s="133">
        <v>52.0</v>
      </c>
      <c r="S23" s="133">
        <v>346.5</v>
      </c>
      <c r="T23" s="133">
        <v>312.7</v>
      </c>
      <c r="U23" s="133">
        <v>180.7</v>
      </c>
      <c r="V23" s="134"/>
      <c r="W23" s="133">
        <v>380.6</v>
      </c>
      <c r="X23" s="133">
        <v>305.5</v>
      </c>
      <c r="Y23" s="133">
        <v>164.8</v>
      </c>
      <c r="Z23" s="134"/>
      <c r="AA23" s="133" t="s">
        <v>94</v>
      </c>
      <c r="AB23" s="133" t="s">
        <v>94</v>
      </c>
      <c r="AC23" s="133" t="s">
        <v>94</v>
      </c>
      <c r="AD23" s="134"/>
      <c r="AE23" s="133">
        <v>345.2</v>
      </c>
      <c r="AF23" s="133">
        <v>545.3</v>
      </c>
      <c r="AG23" s="133">
        <v>306.7</v>
      </c>
      <c r="AH23" s="134"/>
      <c r="AI23" s="133">
        <v>352.3</v>
      </c>
      <c r="AJ23" s="133">
        <v>374.6</v>
      </c>
      <c r="AK23" s="133">
        <v>223.1</v>
      </c>
      <c r="AL23" s="134"/>
      <c r="AM23" s="133">
        <v>345.1</v>
      </c>
      <c r="AN23" s="133">
        <v>390.5</v>
      </c>
      <c r="AO23" s="133">
        <v>217.3</v>
      </c>
      <c r="AP23" s="134"/>
      <c r="AQ23" s="133">
        <v>135.0</v>
      </c>
      <c r="AR23" s="134">
        <f t="shared" ref="AR23:AS23" si="20">F23</f>
        <v>144</v>
      </c>
      <c r="AS23" s="135">
        <f t="shared" si="20"/>
        <v>31.5</v>
      </c>
      <c r="AT23" s="134"/>
      <c r="AU23" s="134">
        <f t="shared" ref="AU23:AW23" si="21">L23</f>
        <v>140</v>
      </c>
      <c r="AV23" s="134">
        <f t="shared" si="21"/>
        <v>101</v>
      </c>
      <c r="AW23" s="134">
        <f t="shared" si="21"/>
        <v>25.4</v>
      </c>
      <c r="AX23" s="134"/>
      <c r="AY23" s="136">
        <f t="shared" si="5"/>
        <v>135</v>
      </c>
      <c r="AZ23" s="134"/>
      <c r="BA23" s="134"/>
      <c r="BB23" s="134"/>
      <c r="BC23" s="89"/>
      <c r="BD23" s="134"/>
      <c r="BE23" s="133">
        <v>0.0</v>
      </c>
      <c r="BF23" s="133">
        <v>0.0</v>
      </c>
      <c r="BG23" s="133">
        <v>0.0</v>
      </c>
      <c r="BH23" s="134"/>
      <c r="BI23" s="133">
        <v>22.0</v>
      </c>
      <c r="BJ23" s="133">
        <v>90.0</v>
      </c>
      <c r="BK23" s="133">
        <v>62.0</v>
      </c>
      <c r="BL23" s="89"/>
      <c r="BM23" s="137">
        <v>347.0</v>
      </c>
      <c r="BN23" s="137">
        <v>147.0</v>
      </c>
      <c r="BO23" s="137">
        <v>229.0</v>
      </c>
      <c r="BP23" s="137">
        <v>11.5</v>
      </c>
      <c r="BQ23" s="138"/>
      <c r="BR23" s="137">
        <v>6.0</v>
      </c>
      <c r="BS23" s="137">
        <v>59.0</v>
      </c>
      <c r="BT23" s="137">
        <v>54.0</v>
      </c>
      <c r="BU23" s="137">
        <v>347.0</v>
      </c>
      <c r="BV23" s="137">
        <v>353.0</v>
      </c>
      <c r="BW23" s="137">
        <v>203.0</v>
      </c>
      <c r="BX23" s="137">
        <v>40.0</v>
      </c>
      <c r="BY23" s="137">
        <v>339.0</v>
      </c>
      <c r="BZ23" s="137">
        <v>368.0</v>
      </c>
      <c r="CA23" s="137">
        <v>204.0</v>
      </c>
      <c r="CB23" s="137">
        <v>37.0</v>
      </c>
      <c r="CC23" s="137">
        <v>347.0</v>
      </c>
      <c r="CD23" s="137">
        <v>232.0</v>
      </c>
      <c r="CE23" s="137">
        <v>132.0</v>
      </c>
      <c r="CF23" s="137">
        <v>4.0</v>
      </c>
      <c r="CG23" s="137">
        <v>339.0</v>
      </c>
      <c r="CH23" s="137">
        <v>237.0</v>
      </c>
      <c r="CI23" s="137">
        <v>132.0</v>
      </c>
      <c r="CJ23" s="137">
        <v>4.0</v>
      </c>
      <c r="CK23" s="137">
        <v>353.0</v>
      </c>
      <c r="CL23" s="137">
        <v>145.0</v>
      </c>
      <c r="CM23" s="137">
        <v>95.0</v>
      </c>
      <c r="CN23" s="137">
        <v>11.0</v>
      </c>
      <c r="CO23" s="137">
        <v>336.0</v>
      </c>
      <c r="CP23" s="137">
        <v>297.0</v>
      </c>
      <c r="CQ23" s="137">
        <v>148.0</v>
      </c>
      <c r="CR23" s="137">
        <v>12.0</v>
      </c>
      <c r="CS23" s="137">
        <v>339.0</v>
      </c>
      <c r="CT23" s="137">
        <v>281.0</v>
      </c>
      <c r="CU23" s="137">
        <v>182.0</v>
      </c>
      <c r="CV23" s="137">
        <v>76.0</v>
      </c>
      <c r="CW23" s="137">
        <v>343.0</v>
      </c>
      <c r="CX23" s="137">
        <v>188.0</v>
      </c>
      <c r="CY23" s="137">
        <v>90.0</v>
      </c>
      <c r="CZ23" s="137">
        <v>54.0</v>
      </c>
      <c r="DA23" s="137">
        <v>328.0</v>
      </c>
      <c r="DB23" s="137">
        <v>190.0</v>
      </c>
      <c r="DC23" s="137">
        <v>91.0</v>
      </c>
      <c r="DD23" s="137">
        <v>53.0</v>
      </c>
      <c r="DE23" s="137">
        <v>147.0</v>
      </c>
      <c r="DF23" s="137">
        <v>35.2</v>
      </c>
      <c r="DG23" s="137">
        <v>229.0</v>
      </c>
      <c r="DH23" s="137">
        <v>11.5</v>
      </c>
      <c r="DI23" s="138"/>
      <c r="DJ23" s="137">
        <v>7.0</v>
      </c>
      <c r="DK23" s="137">
        <v>57.0</v>
      </c>
      <c r="DL23" s="137">
        <v>53.0</v>
      </c>
      <c r="DM23" s="89"/>
      <c r="DN23" s="140">
        <v>345.0</v>
      </c>
      <c r="DO23" s="140">
        <v>142.0</v>
      </c>
      <c r="DP23" s="140">
        <v>35.81</v>
      </c>
      <c r="DQ23" s="140">
        <v>20.41</v>
      </c>
      <c r="DR23" s="140">
        <v>5.4</v>
      </c>
      <c r="DS23" s="140">
        <v>8.0</v>
      </c>
      <c r="DT23" s="140">
        <v>45.0</v>
      </c>
      <c r="DU23" s="140">
        <v>49.0</v>
      </c>
      <c r="DV23" s="141"/>
      <c r="DW23" s="141"/>
      <c r="DX23" s="141"/>
      <c r="DY23" s="141"/>
      <c r="DZ23" s="141"/>
      <c r="EA23" s="141"/>
      <c r="EB23" s="141"/>
      <c r="EC23" s="141"/>
      <c r="ED23" s="89"/>
      <c r="EE23" s="142">
        <v>342.0</v>
      </c>
      <c r="EF23" s="142">
        <v>137.0</v>
      </c>
      <c r="EG23" s="142">
        <v>79.0</v>
      </c>
      <c r="EH23" s="142">
        <v>3.2</v>
      </c>
      <c r="EI23" s="143"/>
      <c r="EJ23" s="142">
        <v>9.0</v>
      </c>
      <c r="EK23" s="142">
        <v>49.0</v>
      </c>
      <c r="EL23" s="142">
        <v>52.0</v>
      </c>
      <c r="EM23" s="142">
        <v>137.0</v>
      </c>
      <c r="EN23" s="142">
        <v>92.0</v>
      </c>
      <c r="EO23" s="142">
        <v>3.9</v>
      </c>
      <c r="EP23" s="143"/>
      <c r="EQ23" s="142">
        <v>9.0</v>
      </c>
      <c r="ER23" s="142">
        <v>49.0</v>
      </c>
      <c r="ES23" s="142">
        <v>52.0</v>
      </c>
      <c r="ET23" s="142">
        <v>341.0</v>
      </c>
      <c r="EU23" s="142">
        <v>242.0</v>
      </c>
      <c r="EV23" s="142">
        <v>139.9</v>
      </c>
      <c r="EW23" s="142">
        <v>-20.0</v>
      </c>
      <c r="EX23" s="142">
        <v>339.0</v>
      </c>
      <c r="EY23" s="142">
        <v>0.0</v>
      </c>
      <c r="EZ23" s="142">
        <v>0.0</v>
      </c>
      <c r="FA23" s="142">
        <v>0.0</v>
      </c>
      <c r="FB23" s="142">
        <v>340.0</v>
      </c>
      <c r="FC23" s="142">
        <v>241.0</v>
      </c>
      <c r="FD23" s="142">
        <v>139.0</v>
      </c>
      <c r="FE23" s="142">
        <v>-18.0</v>
      </c>
      <c r="FF23" s="142">
        <v>339.0</v>
      </c>
      <c r="FG23" s="142">
        <v>0.0</v>
      </c>
      <c r="FH23" s="142">
        <v>0.0</v>
      </c>
      <c r="FI23" s="142">
        <v>0.0</v>
      </c>
      <c r="FJ23" s="142">
        <v>342.0</v>
      </c>
      <c r="FK23" s="142">
        <v>228.0</v>
      </c>
      <c r="FL23" s="142">
        <v>130.0</v>
      </c>
      <c r="FM23" s="143"/>
      <c r="FN23" s="142">
        <v>342.0</v>
      </c>
      <c r="FO23" s="142">
        <v>241.0</v>
      </c>
      <c r="FP23" s="142">
        <v>131.0</v>
      </c>
      <c r="FQ23" s="142">
        <v>-10.0</v>
      </c>
      <c r="FR23" s="142">
        <v>137.0</v>
      </c>
      <c r="FS23" s="142">
        <v>80.0</v>
      </c>
      <c r="FT23" s="142">
        <v>14.2</v>
      </c>
      <c r="FU23" s="143"/>
      <c r="FV23" s="142">
        <v>137.0</v>
      </c>
      <c r="FW23" s="143"/>
      <c r="FX23" s="143"/>
      <c r="FY23" s="143"/>
      <c r="FZ23" s="89"/>
      <c r="GA23" s="65"/>
      <c r="GB23" s="65">
        <v>344.0</v>
      </c>
      <c r="GC23" s="66">
        <v>399.98</v>
      </c>
      <c r="GD23" s="66">
        <v>223.46</v>
      </c>
      <c r="GE23" s="66">
        <v>9.05</v>
      </c>
      <c r="GF23" s="66">
        <v>344.0</v>
      </c>
      <c r="GG23" s="66">
        <v>384.06</v>
      </c>
      <c r="GH23" s="66">
        <v>218.44</v>
      </c>
      <c r="GI23" s="66">
        <v>13.23</v>
      </c>
      <c r="GJ23" s="66">
        <v>344.0</v>
      </c>
      <c r="GK23" s="66">
        <v>222.74</v>
      </c>
      <c r="GL23" s="66">
        <v>129.41</v>
      </c>
      <c r="GM23" s="66">
        <v>3.02</v>
      </c>
      <c r="GN23" s="66">
        <v>344.0</v>
      </c>
      <c r="GO23" s="66">
        <v>239.89</v>
      </c>
      <c r="GP23" s="66">
        <v>130.58</v>
      </c>
      <c r="GQ23" s="66">
        <v>4.44</v>
      </c>
      <c r="GR23" s="66">
        <v>344.0</v>
      </c>
      <c r="GS23" s="66">
        <v>164.59</v>
      </c>
      <c r="GT23" s="66">
        <v>88.12</v>
      </c>
      <c r="GU23" s="66">
        <v>10.3</v>
      </c>
      <c r="GV23" s="66">
        <v>343.0</v>
      </c>
      <c r="GW23" s="66">
        <v>157.09</v>
      </c>
      <c r="GX23" s="66">
        <v>89.37</v>
      </c>
      <c r="GY23" s="66">
        <v>13.48</v>
      </c>
      <c r="GZ23" s="89"/>
      <c r="HA23" s="144" t="s">
        <v>91</v>
      </c>
      <c r="HB23" s="145" t="s">
        <v>108</v>
      </c>
      <c r="HC23" s="146">
        <v>142.0</v>
      </c>
      <c r="HD23" s="146">
        <v>7.1</v>
      </c>
      <c r="HE23" s="146">
        <v>2.84</v>
      </c>
      <c r="HF23" s="145">
        <v>8.0</v>
      </c>
      <c r="HG23" s="145">
        <v>52.0</v>
      </c>
      <c r="HH23" s="145">
        <v>46.0</v>
      </c>
      <c r="HI23" s="145" t="s">
        <v>107</v>
      </c>
      <c r="HJ23" s="144" t="s">
        <v>92</v>
      </c>
      <c r="HK23" s="146">
        <v>323.0</v>
      </c>
      <c r="HL23" s="146">
        <v>16.15</v>
      </c>
      <c r="HM23" s="146">
        <v>6.46</v>
      </c>
      <c r="HN23" s="145">
        <v>5.0</v>
      </c>
      <c r="HO23" s="145">
        <v>49.0</v>
      </c>
      <c r="HP23" s="145">
        <v>49.0</v>
      </c>
      <c r="HQ23" s="145" t="s">
        <v>107</v>
      </c>
      <c r="HR23" s="144" t="s">
        <v>92</v>
      </c>
      <c r="HS23" s="146">
        <v>270.0</v>
      </c>
      <c r="HT23" s="146">
        <v>13.5</v>
      </c>
      <c r="HU23" s="146">
        <v>6.75</v>
      </c>
      <c r="HV23" s="145">
        <v>7.0</v>
      </c>
      <c r="HW23" s="145">
        <v>49.0</v>
      </c>
      <c r="HX23" s="145">
        <v>49.0</v>
      </c>
      <c r="HY23" s="89"/>
      <c r="HZ23" s="147">
        <v>135.0</v>
      </c>
      <c r="IA23" s="147">
        <v>33.0</v>
      </c>
      <c r="IB23" s="147">
        <v>116.0</v>
      </c>
      <c r="IC23" s="147">
        <v>5.8</v>
      </c>
      <c r="ID23" s="148"/>
      <c r="IE23" s="147">
        <v>2.0</v>
      </c>
      <c r="IF23" s="147">
        <v>64.0</v>
      </c>
      <c r="IG23" s="147">
        <v>44.0</v>
      </c>
      <c r="IH23" s="89"/>
      <c r="II23" s="75">
        <v>140.0</v>
      </c>
      <c r="IJ23" s="75">
        <v>33.4</v>
      </c>
      <c r="IK23" s="75">
        <v>294.0</v>
      </c>
      <c r="IL23" s="75">
        <v>15.1</v>
      </c>
      <c r="IM23" s="75">
        <v>16.3</v>
      </c>
      <c r="IN23" s="75">
        <v>6.0</v>
      </c>
      <c r="IO23" s="75">
        <v>44.0</v>
      </c>
      <c r="IP23" s="75">
        <v>42.0</v>
      </c>
      <c r="IQ23" s="75">
        <v>140.0</v>
      </c>
      <c r="IR23" s="75">
        <v>33.7</v>
      </c>
      <c r="IS23" s="75">
        <v>4.0</v>
      </c>
      <c r="IT23" s="75">
        <v>0.1</v>
      </c>
      <c r="IU23" s="75">
        <v>0.2</v>
      </c>
      <c r="IV23" s="75">
        <v>12.0</v>
      </c>
      <c r="IW23" s="75">
        <v>42.0</v>
      </c>
      <c r="IX23" s="75">
        <v>40.0</v>
      </c>
      <c r="IY23" s="89"/>
      <c r="IZ23" s="149">
        <v>141.55</v>
      </c>
      <c r="JA23" s="149">
        <v>35.37</v>
      </c>
      <c r="JB23" s="149">
        <v>322.08</v>
      </c>
      <c r="JC23" s="149">
        <v>16.11</v>
      </c>
      <c r="JD23" s="149">
        <v>6.55</v>
      </c>
      <c r="JE23" s="149">
        <v>3.0</v>
      </c>
      <c r="JF23" s="149">
        <v>62.64</v>
      </c>
      <c r="JG23" s="149">
        <v>48.24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149" t="s">
        <v>93</v>
      </c>
      <c r="JP23" s="89"/>
      <c r="JQ23" s="150">
        <v>138.0</v>
      </c>
      <c r="JR23" s="150">
        <v>32.5</v>
      </c>
      <c r="JS23" s="150">
        <v>0.0</v>
      </c>
      <c r="JT23" s="150">
        <v>0.0</v>
      </c>
      <c r="JU23" s="150">
        <v>0.0</v>
      </c>
      <c r="JV23" s="150">
        <v>2.0</v>
      </c>
      <c r="JW23" s="150">
        <v>41.0</v>
      </c>
      <c r="JX23" s="150">
        <v>40.0</v>
      </c>
      <c r="JY23" s="150">
        <v>138.0</v>
      </c>
      <c r="JZ23" s="150">
        <v>34.5</v>
      </c>
      <c r="KA23" s="150">
        <v>144.0</v>
      </c>
      <c r="KB23" s="150">
        <v>7.7</v>
      </c>
      <c r="KC23" s="150">
        <v>3.1</v>
      </c>
      <c r="KD23" s="150">
        <v>2.0</v>
      </c>
      <c r="KE23" s="150">
        <v>46.0</v>
      </c>
      <c r="KF23" s="150">
        <v>46.0</v>
      </c>
      <c r="KG23" s="89"/>
      <c r="KH23" s="151">
        <v>137.0</v>
      </c>
      <c r="KI23" s="151">
        <v>33.0</v>
      </c>
      <c r="KJ23" s="151">
        <v>64.0</v>
      </c>
      <c r="KK23" s="151">
        <v>3.4</v>
      </c>
      <c r="KL23" s="152"/>
      <c r="KM23" s="151">
        <v>1.0</v>
      </c>
      <c r="KN23" s="151">
        <v>42.0</v>
      </c>
      <c r="KO23" s="151">
        <v>42.0</v>
      </c>
      <c r="KP23" s="151">
        <v>137.0</v>
      </c>
      <c r="KQ23" s="151">
        <v>33.0</v>
      </c>
      <c r="KR23" s="151">
        <v>3.0</v>
      </c>
      <c r="KS23" s="151">
        <v>0.1</v>
      </c>
      <c r="KT23" s="152"/>
      <c r="KU23" s="151">
        <v>1.0</v>
      </c>
      <c r="KV23" s="151">
        <v>42.0</v>
      </c>
      <c r="KW23" s="151">
        <v>40.0</v>
      </c>
      <c r="KX23" s="89"/>
      <c r="KY23" s="153">
        <v>133.0</v>
      </c>
      <c r="KZ23" s="153">
        <v>34.0</v>
      </c>
      <c r="LA23" s="153">
        <v>210.0</v>
      </c>
      <c r="LB23" s="153">
        <v>10.3</v>
      </c>
      <c r="LC23" s="153">
        <v>2.0</v>
      </c>
      <c r="LD23" s="153">
        <v>3.0</v>
      </c>
      <c r="LE23" s="153">
        <v>48.0</v>
      </c>
      <c r="LF23" s="153">
        <v>47.0</v>
      </c>
      <c r="LG23" s="153">
        <v>133.0</v>
      </c>
      <c r="LH23" s="153">
        <v>34.0</v>
      </c>
      <c r="LI23" s="153">
        <v>335.0</v>
      </c>
      <c r="LJ23" s="153">
        <v>16.4</v>
      </c>
      <c r="LK23" s="153">
        <v>5.0</v>
      </c>
      <c r="LL23" s="153">
        <v>5.0</v>
      </c>
      <c r="LM23" s="153">
        <v>48.0</v>
      </c>
      <c r="LN23" s="153">
        <v>49.0</v>
      </c>
      <c r="LO23" s="89"/>
      <c r="LP23" s="154">
        <v>335.0</v>
      </c>
      <c r="LQ23" s="154">
        <v>187.0</v>
      </c>
      <c r="LR23" s="154">
        <v>107.0</v>
      </c>
      <c r="LS23" s="154">
        <v>74.0</v>
      </c>
      <c r="LT23" s="154">
        <v>345.0</v>
      </c>
      <c r="LU23" s="154">
        <v>142.0</v>
      </c>
      <c r="LV23" s="154">
        <v>85.0</v>
      </c>
      <c r="LW23" s="154">
        <v>51.0</v>
      </c>
      <c r="LX23" s="154">
        <v>7.9</v>
      </c>
      <c r="LY23" s="154">
        <v>10.0</v>
      </c>
      <c r="LZ23" s="154">
        <v>52.0</v>
      </c>
      <c r="MA23" s="154">
        <v>48.0</v>
      </c>
      <c r="MB23" s="154">
        <v>139.0</v>
      </c>
      <c r="MC23" s="154">
        <v>102.0</v>
      </c>
      <c r="MD23" s="154">
        <v>56.0</v>
      </c>
      <c r="ME23" s="154">
        <v>13.9</v>
      </c>
      <c r="MF23" s="154">
        <v>8.0</v>
      </c>
      <c r="MG23" s="154">
        <v>53.0</v>
      </c>
      <c r="MH23" s="154">
        <v>48.0</v>
      </c>
      <c r="MI23" s="92" t="s">
        <v>95</v>
      </c>
      <c r="MJ23" s="92" t="s">
        <v>95</v>
      </c>
      <c r="MK23" s="92" t="s">
        <v>95</v>
      </c>
      <c r="ML23" s="92" t="s">
        <v>95</v>
      </c>
      <c r="MM23" s="154">
        <v>5.0</v>
      </c>
      <c r="MN23" s="154">
        <v>45.0</v>
      </c>
      <c r="MO23" s="154">
        <v>43.0</v>
      </c>
      <c r="MP23" s="86"/>
      <c r="MQ23" s="156"/>
      <c r="MR23" s="156"/>
      <c r="MS23" s="156"/>
      <c r="MT23" s="156"/>
      <c r="MU23" s="154">
        <v>36.0</v>
      </c>
      <c r="MV23" s="154">
        <v>77.0</v>
      </c>
      <c r="MW23" s="154">
        <v>4.3</v>
      </c>
      <c r="MX23" s="154">
        <v>1.4</v>
      </c>
      <c r="MY23" s="154">
        <v>5.0</v>
      </c>
      <c r="MZ23" s="154">
        <v>35.0</v>
      </c>
      <c r="NA23" s="154" t="s">
        <v>96</v>
      </c>
      <c r="NB23" s="154"/>
      <c r="NC23" s="157">
        <v>36.0</v>
      </c>
      <c r="ND23" s="154">
        <v>137.0</v>
      </c>
      <c r="NE23" s="154">
        <v>7.4</v>
      </c>
      <c r="NF23" s="154">
        <v>7.2</v>
      </c>
      <c r="NG23" s="154">
        <v>6.0</v>
      </c>
      <c r="NH23" s="154">
        <v>41.0</v>
      </c>
      <c r="NI23" s="154">
        <v>41.0</v>
      </c>
      <c r="NJ23" s="155" t="s">
        <v>95</v>
      </c>
      <c r="NK23" s="155" t="s">
        <v>95</v>
      </c>
      <c r="NL23" s="155" t="s">
        <v>95</v>
      </c>
      <c r="NM23" s="155" t="s">
        <v>95</v>
      </c>
      <c r="NN23" s="155" t="s">
        <v>95</v>
      </c>
      <c r="NO23" s="154">
        <v>4.0</v>
      </c>
      <c r="NP23" s="154">
        <v>48.0</v>
      </c>
      <c r="NQ23" s="154">
        <v>50.0</v>
      </c>
    </row>
    <row r="24" ht="14.25" customHeight="1">
      <c r="A24" s="49">
        <v>0.458333333333334</v>
      </c>
      <c r="B24" s="50"/>
      <c r="C24" s="51">
        <v>50.16</v>
      </c>
      <c r="D24" s="159">
        <v>341.0</v>
      </c>
      <c r="E24" s="133">
        <v>135.0</v>
      </c>
      <c r="F24" s="133">
        <v>109.0</v>
      </c>
      <c r="G24" s="133">
        <v>23.7</v>
      </c>
      <c r="H24" s="134"/>
      <c r="I24" s="133">
        <v>6.0</v>
      </c>
      <c r="J24" s="133">
        <v>52.0</v>
      </c>
      <c r="K24" s="133">
        <v>50.0</v>
      </c>
      <c r="L24" s="133">
        <v>139.0</v>
      </c>
      <c r="M24" s="133">
        <v>107.0</v>
      </c>
      <c r="N24" s="133">
        <v>26.6</v>
      </c>
      <c r="O24" s="134"/>
      <c r="P24" s="133">
        <v>6.0</v>
      </c>
      <c r="Q24" s="133">
        <v>58.0</v>
      </c>
      <c r="R24" s="133">
        <v>54.0</v>
      </c>
      <c r="S24" s="133">
        <v>344.8</v>
      </c>
      <c r="T24" s="133">
        <v>302.3</v>
      </c>
      <c r="U24" s="133">
        <v>172.9</v>
      </c>
      <c r="V24" s="134"/>
      <c r="W24" s="133">
        <v>378.3</v>
      </c>
      <c r="X24" s="133">
        <v>290.8</v>
      </c>
      <c r="Y24" s="133">
        <v>156.6</v>
      </c>
      <c r="Z24" s="134"/>
      <c r="AA24" s="133" t="s">
        <v>94</v>
      </c>
      <c r="AB24" s="133" t="s">
        <v>94</v>
      </c>
      <c r="AC24" s="133" t="s">
        <v>94</v>
      </c>
      <c r="AD24" s="134"/>
      <c r="AE24" s="133">
        <v>344.4</v>
      </c>
      <c r="AF24" s="133">
        <v>605.1</v>
      </c>
      <c r="AG24" s="133">
        <v>335.8</v>
      </c>
      <c r="AH24" s="134"/>
      <c r="AI24" s="133">
        <v>350.7</v>
      </c>
      <c r="AJ24" s="133">
        <v>357.1</v>
      </c>
      <c r="AK24" s="133">
        <v>212.5</v>
      </c>
      <c r="AL24" s="134"/>
      <c r="AM24" s="133">
        <v>343.1</v>
      </c>
      <c r="AN24" s="133">
        <v>371.6</v>
      </c>
      <c r="AO24" s="133">
        <v>203.8</v>
      </c>
      <c r="AP24" s="134"/>
      <c r="AQ24" s="133">
        <v>135.0</v>
      </c>
      <c r="AR24" s="134">
        <f t="shared" ref="AR24:AS24" si="22">F24</f>
        <v>109</v>
      </c>
      <c r="AS24" s="135">
        <f t="shared" si="22"/>
        <v>23.7</v>
      </c>
      <c r="AT24" s="134"/>
      <c r="AU24" s="134">
        <f t="shared" ref="AU24:AW24" si="23">L24</f>
        <v>139</v>
      </c>
      <c r="AV24" s="134">
        <f t="shared" si="23"/>
        <v>107</v>
      </c>
      <c r="AW24" s="134">
        <f t="shared" si="23"/>
        <v>26.6</v>
      </c>
      <c r="AX24" s="134"/>
      <c r="AY24" s="136">
        <f t="shared" si="5"/>
        <v>135</v>
      </c>
      <c r="AZ24" s="134"/>
      <c r="BA24" s="134"/>
      <c r="BB24" s="134"/>
      <c r="BC24" s="89"/>
      <c r="BD24" s="134"/>
      <c r="BE24" s="133">
        <v>32.0</v>
      </c>
      <c r="BF24" s="133">
        <v>112.0</v>
      </c>
      <c r="BG24" s="133">
        <v>5.5</v>
      </c>
      <c r="BH24" s="134"/>
      <c r="BI24" s="133">
        <v>22.0</v>
      </c>
      <c r="BJ24" s="133">
        <v>90.0</v>
      </c>
      <c r="BK24" s="133">
        <v>62.0</v>
      </c>
      <c r="BL24" s="89"/>
      <c r="BM24" s="137">
        <v>346.0</v>
      </c>
      <c r="BN24" s="137">
        <v>147.0</v>
      </c>
      <c r="BO24" s="137">
        <v>276.0</v>
      </c>
      <c r="BP24" s="137">
        <v>13.4</v>
      </c>
      <c r="BQ24" s="138"/>
      <c r="BR24" s="137">
        <v>6.0</v>
      </c>
      <c r="BS24" s="137">
        <v>60.0</v>
      </c>
      <c r="BT24" s="137">
        <v>55.0</v>
      </c>
      <c r="BU24" s="137">
        <v>346.0</v>
      </c>
      <c r="BV24" s="137">
        <v>285.0</v>
      </c>
      <c r="BW24" s="137">
        <v>165.0</v>
      </c>
      <c r="BX24" s="137">
        <v>31.0</v>
      </c>
      <c r="BY24" s="137">
        <v>338.0</v>
      </c>
      <c r="BZ24" s="137">
        <v>300.0</v>
      </c>
      <c r="CA24" s="137">
        <v>167.0</v>
      </c>
      <c r="CB24" s="137">
        <v>27.0</v>
      </c>
      <c r="CC24" s="137">
        <v>347.0</v>
      </c>
      <c r="CD24" s="137">
        <v>288.0</v>
      </c>
      <c r="CE24" s="137">
        <v>166.0</v>
      </c>
      <c r="CF24" s="137">
        <v>4.0</v>
      </c>
      <c r="CG24" s="137">
        <v>339.0</v>
      </c>
      <c r="CH24" s="137">
        <v>293.0</v>
      </c>
      <c r="CI24" s="137">
        <v>164.0</v>
      </c>
      <c r="CJ24" s="137">
        <v>5.0</v>
      </c>
      <c r="CK24" s="137">
        <v>352.0</v>
      </c>
      <c r="CL24" s="137">
        <v>143.0</v>
      </c>
      <c r="CM24" s="137">
        <v>95.0</v>
      </c>
      <c r="CN24" s="137">
        <v>5.0</v>
      </c>
      <c r="CO24" s="137">
        <v>336.0</v>
      </c>
      <c r="CP24" s="137">
        <v>296.0</v>
      </c>
      <c r="CQ24" s="137">
        <v>148.0</v>
      </c>
      <c r="CR24" s="137">
        <v>4.0</v>
      </c>
      <c r="CS24" s="137">
        <v>340.0</v>
      </c>
      <c r="CT24" s="137">
        <v>286.0</v>
      </c>
      <c r="CU24" s="137">
        <v>179.0</v>
      </c>
      <c r="CV24" s="137">
        <v>87.0</v>
      </c>
      <c r="CW24" s="137">
        <v>343.0</v>
      </c>
      <c r="CX24" s="137">
        <v>176.0</v>
      </c>
      <c r="CY24" s="137">
        <v>83.0</v>
      </c>
      <c r="CZ24" s="137">
        <v>52.0</v>
      </c>
      <c r="DA24" s="137">
        <v>328.0</v>
      </c>
      <c r="DB24" s="137">
        <v>178.0</v>
      </c>
      <c r="DC24" s="137">
        <v>82.0</v>
      </c>
      <c r="DD24" s="137">
        <v>54.0</v>
      </c>
      <c r="DE24" s="137">
        <v>147.0</v>
      </c>
      <c r="DF24" s="137">
        <v>35.0</v>
      </c>
      <c r="DG24" s="137">
        <v>270.0</v>
      </c>
      <c r="DH24" s="137">
        <v>13.4</v>
      </c>
      <c r="DI24" s="138"/>
      <c r="DJ24" s="137">
        <v>7.0</v>
      </c>
      <c r="DK24" s="137">
        <v>58.0</v>
      </c>
      <c r="DL24" s="137">
        <v>54.0</v>
      </c>
      <c r="DM24" s="89"/>
      <c r="DN24" s="140">
        <v>344.0</v>
      </c>
      <c r="DO24" s="140">
        <v>142.0</v>
      </c>
      <c r="DP24" s="140">
        <v>36.04</v>
      </c>
      <c r="DQ24" s="140">
        <v>20.47</v>
      </c>
      <c r="DR24" s="140">
        <v>5.76</v>
      </c>
      <c r="DS24" s="140">
        <v>8.0</v>
      </c>
      <c r="DT24" s="140">
        <v>40.0</v>
      </c>
      <c r="DU24" s="140">
        <v>50.3</v>
      </c>
      <c r="DV24" s="141"/>
      <c r="DW24" s="141"/>
      <c r="DX24" s="141"/>
      <c r="DY24" s="141"/>
      <c r="DZ24" s="141"/>
      <c r="EA24" s="141"/>
      <c r="EB24" s="141"/>
      <c r="EC24" s="141"/>
      <c r="ED24" s="89"/>
      <c r="EE24" s="142">
        <v>344.0</v>
      </c>
      <c r="EF24" s="142">
        <v>138.0</v>
      </c>
      <c r="EG24" s="142">
        <v>79.0</v>
      </c>
      <c r="EH24" s="142">
        <v>3.1</v>
      </c>
      <c r="EI24" s="143"/>
      <c r="EJ24" s="142">
        <v>9.0</v>
      </c>
      <c r="EK24" s="142">
        <v>51.0</v>
      </c>
      <c r="EL24" s="142">
        <v>53.0</v>
      </c>
      <c r="EM24" s="142">
        <v>138.0</v>
      </c>
      <c r="EN24" s="142">
        <v>91.0</v>
      </c>
      <c r="EO24" s="142">
        <v>3.9</v>
      </c>
      <c r="EP24" s="143"/>
      <c r="EQ24" s="142">
        <v>9.0</v>
      </c>
      <c r="ER24" s="142">
        <v>52.0</v>
      </c>
      <c r="ES24" s="142">
        <v>54.0</v>
      </c>
      <c r="ET24" s="142">
        <v>343.0</v>
      </c>
      <c r="EU24" s="142">
        <v>236.0</v>
      </c>
      <c r="EV24" s="142">
        <v>138.0</v>
      </c>
      <c r="EW24" s="142">
        <v>-7.0</v>
      </c>
      <c r="EX24" s="142">
        <v>341.0</v>
      </c>
      <c r="EY24" s="142">
        <v>0.0</v>
      </c>
      <c r="EZ24" s="142">
        <v>0.0</v>
      </c>
      <c r="FA24" s="142">
        <v>0.0</v>
      </c>
      <c r="FB24" s="142">
        <v>342.0</v>
      </c>
      <c r="FC24" s="142">
        <v>237.0</v>
      </c>
      <c r="FD24" s="142">
        <v>139.0</v>
      </c>
      <c r="FE24" s="142">
        <v>-8.0</v>
      </c>
      <c r="FF24" s="142">
        <v>341.0</v>
      </c>
      <c r="FG24" s="142">
        <v>0.0</v>
      </c>
      <c r="FH24" s="142">
        <v>0.0</v>
      </c>
      <c r="FI24" s="142">
        <v>0.0</v>
      </c>
      <c r="FJ24" s="142">
        <v>344.0</v>
      </c>
      <c r="FK24" s="142">
        <v>220.0</v>
      </c>
      <c r="FL24" s="142">
        <v>128.0</v>
      </c>
      <c r="FM24" s="143"/>
      <c r="FN24" s="142">
        <v>344.0</v>
      </c>
      <c r="FO24" s="142">
        <v>234.0</v>
      </c>
      <c r="FP24" s="142">
        <v>129.0</v>
      </c>
      <c r="FQ24" s="142">
        <v>-1.0</v>
      </c>
      <c r="FR24" s="142">
        <v>138.0</v>
      </c>
      <c r="FS24" s="142">
        <v>80.0</v>
      </c>
      <c r="FT24" s="142">
        <v>17.4</v>
      </c>
      <c r="FU24" s="143"/>
      <c r="FV24" s="142">
        <v>138.0</v>
      </c>
      <c r="FW24" s="143"/>
      <c r="FX24" s="143"/>
      <c r="FY24" s="143"/>
      <c r="FZ24" s="89"/>
      <c r="GA24" s="65"/>
      <c r="GB24" s="65">
        <v>344.0</v>
      </c>
      <c r="GC24" s="66">
        <v>379.71</v>
      </c>
      <c r="GD24" s="66">
        <v>211.74</v>
      </c>
      <c r="GE24" s="66">
        <v>19.01</v>
      </c>
      <c r="GF24" s="66">
        <v>343.0</v>
      </c>
      <c r="GG24" s="66">
        <v>366.35</v>
      </c>
      <c r="GH24" s="66">
        <v>208.89</v>
      </c>
      <c r="GI24" s="66">
        <v>22.53</v>
      </c>
      <c r="GJ24" s="66">
        <v>343.0</v>
      </c>
      <c r="GK24" s="66">
        <v>220.52</v>
      </c>
      <c r="GL24" s="66">
        <v>127.89</v>
      </c>
      <c r="GM24" s="66">
        <v>5.53</v>
      </c>
      <c r="GN24" s="66">
        <v>343.0</v>
      </c>
      <c r="GO24" s="66">
        <v>236.96</v>
      </c>
      <c r="GP24" s="66">
        <v>128.82</v>
      </c>
      <c r="GQ24" s="66">
        <v>13.4</v>
      </c>
      <c r="GR24" s="66">
        <v>344.0</v>
      </c>
      <c r="GS24" s="66">
        <v>156.5</v>
      </c>
      <c r="GT24" s="66">
        <v>83.76</v>
      </c>
      <c r="GU24" s="66">
        <v>9.72</v>
      </c>
      <c r="GV24" s="66">
        <v>343.0</v>
      </c>
      <c r="GW24" s="66">
        <v>141.46</v>
      </c>
      <c r="GX24" s="66">
        <v>82.67</v>
      </c>
      <c r="GY24" s="66">
        <v>10.97</v>
      </c>
      <c r="GZ24" s="89"/>
      <c r="HA24" s="144" t="s">
        <v>91</v>
      </c>
      <c r="HB24" s="145" t="s">
        <v>108</v>
      </c>
      <c r="HC24" s="146">
        <v>131.0</v>
      </c>
      <c r="HD24" s="146">
        <v>6.55</v>
      </c>
      <c r="HE24" s="146">
        <v>2.62</v>
      </c>
      <c r="HF24" s="145">
        <v>8.0</v>
      </c>
      <c r="HG24" s="145">
        <v>56.0</v>
      </c>
      <c r="HH24" s="145">
        <v>52.0</v>
      </c>
      <c r="HI24" s="145" t="s">
        <v>107</v>
      </c>
      <c r="HJ24" s="144" t="s">
        <v>92</v>
      </c>
      <c r="HK24" s="146">
        <v>185.0</v>
      </c>
      <c r="HL24" s="146">
        <v>9.25</v>
      </c>
      <c r="HM24" s="146">
        <v>3.7</v>
      </c>
      <c r="HN24" s="145">
        <v>5.0</v>
      </c>
      <c r="HO24" s="145">
        <v>65.0</v>
      </c>
      <c r="HP24" s="145">
        <v>63.0</v>
      </c>
      <c r="HQ24" s="145" t="s">
        <v>107</v>
      </c>
      <c r="HR24" s="144" t="s">
        <v>92</v>
      </c>
      <c r="HS24" s="146">
        <v>267.0</v>
      </c>
      <c r="HT24" s="146">
        <v>13.35</v>
      </c>
      <c r="HU24" s="146">
        <v>6.675</v>
      </c>
      <c r="HV24" s="145">
        <v>7.0</v>
      </c>
      <c r="HW24" s="145">
        <v>56.0</v>
      </c>
      <c r="HX24" s="145">
        <v>56.0</v>
      </c>
      <c r="HY24" s="89"/>
      <c r="HZ24" s="147">
        <v>135.0</v>
      </c>
      <c r="IA24" s="147">
        <v>33.0</v>
      </c>
      <c r="IB24" s="147">
        <v>186.0</v>
      </c>
      <c r="IC24" s="147">
        <v>9.3</v>
      </c>
      <c r="ID24" s="148"/>
      <c r="IE24" s="147">
        <v>2.0</v>
      </c>
      <c r="IF24" s="147">
        <v>66.0</v>
      </c>
      <c r="IG24" s="147">
        <v>46.0</v>
      </c>
      <c r="IH24" s="89"/>
      <c r="II24" s="75">
        <v>135.0</v>
      </c>
      <c r="IJ24" s="75">
        <v>32.9</v>
      </c>
      <c r="IK24" s="75">
        <v>256.0</v>
      </c>
      <c r="IL24" s="75">
        <v>13.1</v>
      </c>
      <c r="IM24" s="75">
        <v>14.0</v>
      </c>
      <c r="IN24" s="75">
        <v>6.0</v>
      </c>
      <c r="IO24" s="75">
        <v>44.0</v>
      </c>
      <c r="IP24" s="75">
        <v>42.0</v>
      </c>
      <c r="IQ24" s="75">
        <v>135.0</v>
      </c>
      <c r="IR24" s="75">
        <v>33.2</v>
      </c>
      <c r="IS24" s="75">
        <v>115.0</v>
      </c>
      <c r="IT24" s="75">
        <v>5.8</v>
      </c>
      <c r="IU24" s="75">
        <v>6.5</v>
      </c>
      <c r="IV24" s="75">
        <v>12.0</v>
      </c>
      <c r="IW24" s="75">
        <v>42.0</v>
      </c>
      <c r="IX24" s="75">
        <v>40.0</v>
      </c>
      <c r="IY24" s="89"/>
      <c r="IZ24" s="149">
        <v>141.48</v>
      </c>
      <c r="JA24" s="149">
        <v>35.32</v>
      </c>
      <c r="JB24" s="149">
        <v>323.88</v>
      </c>
      <c r="JC24" s="149">
        <v>16.2</v>
      </c>
      <c r="JD24" s="149">
        <v>6.75</v>
      </c>
      <c r="JE24" s="149">
        <v>3.0</v>
      </c>
      <c r="JF24" s="149">
        <v>61.77</v>
      </c>
      <c r="JG24" s="149">
        <v>47.32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149" t="s">
        <v>93</v>
      </c>
      <c r="JP24" s="89"/>
      <c r="JQ24" s="150">
        <v>137.0</v>
      </c>
      <c r="JR24" s="150">
        <v>32.2</v>
      </c>
      <c r="JS24" s="150">
        <v>0.0</v>
      </c>
      <c r="JT24" s="150">
        <v>0.0</v>
      </c>
      <c r="JU24" s="150">
        <v>0.0</v>
      </c>
      <c r="JV24" s="150">
        <v>2.0</v>
      </c>
      <c r="JW24" s="150">
        <v>43.0</v>
      </c>
      <c r="JX24" s="150">
        <v>42.0</v>
      </c>
      <c r="JY24" s="150">
        <v>137.0</v>
      </c>
      <c r="JZ24" s="150">
        <v>34.4</v>
      </c>
      <c r="KA24" s="150">
        <v>142.0</v>
      </c>
      <c r="KB24" s="150">
        <v>7.5</v>
      </c>
      <c r="KC24" s="150">
        <v>3.1</v>
      </c>
      <c r="KD24" s="150">
        <v>2.0</v>
      </c>
      <c r="KE24" s="150">
        <v>48.0</v>
      </c>
      <c r="KF24" s="150">
        <v>48.0</v>
      </c>
      <c r="KG24" s="89"/>
      <c r="KH24" s="151">
        <v>138.0</v>
      </c>
      <c r="KI24" s="151">
        <v>34.0</v>
      </c>
      <c r="KJ24" s="151">
        <v>61.0</v>
      </c>
      <c r="KK24" s="151">
        <v>3.2</v>
      </c>
      <c r="KL24" s="152"/>
      <c r="KM24" s="151">
        <v>1.0</v>
      </c>
      <c r="KN24" s="151">
        <v>42.0</v>
      </c>
      <c r="KO24" s="151">
        <v>42.0</v>
      </c>
      <c r="KP24" s="151">
        <v>138.0</v>
      </c>
      <c r="KQ24" s="151">
        <v>34.0</v>
      </c>
      <c r="KR24" s="151" t="s">
        <v>98</v>
      </c>
      <c r="KS24" s="151" t="s">
        <v>98</v>
      </c>
      <c r="KT24" s="152"/>
      <c r="KU24" s="151">
        <v>1.0</v>
      </c>
      <c r="KV24" s="151">
        <v>42.0</v>
      </c>
      <c r="KW24" s="151">
        <v>40.0</v>
      </c>
      <c r="KX24" s="89"/>
      <c r="KY24" s="153">
        <v>141.0</v>
      </c>
      <c r="KZ24" s="153">
        <v>34.0</v>
      </c>
      <c r="LA24" s="153">
        <v>143.0</v>
      </c>
      <c r="LB24" s="153">
        <v>7.0</v>
      </c>
      <c r="LC24" s="153">
        <v>2.0</v>
      </c>
      <c r="LD24" s="153">
        <v>3.0</v>
      </c>
      <c r="LE24" s="153">
        <v>48.0</v>
      </c>
      <c r="LF24" s="153">
        <v>47.0</v>
      </c>
      <c r="LG24" s="153">
        <v>141.0</v>
      </c>
      <c r="LH24" s="153">
        <v>34.0</v>
      </c>
      <c r="LI24" s="153">
        <v>182.0</v>
      </c>
      <c r="LJ24" s="153">
        <v>8.9</v>
      </c>
      <c r="LK24" s="153">
        <v>5.0</v>
      </c>
      <c r="LL24" s="153">
        <v>5.0</v>
      </c>
      <c r="LM24" s="153">
        <v>48.0</v>
      </c>
      <c r="LN24" s="153">
        <v>49.0</v>
      </c>
      <c r="LO24" s="89"/>
      <c r="LP24" s="154">
        <v>339.0</v>
      </c>
      <c r="LQ24" s="154">
        <v>154.0</v>
      </c>
      <c r="LR24" s="154">
        <v>89.0</v>
      </c>
      <c r="LS24" s="154">
        <v>76.0</v>
      </c>
      <c r="LT24" s="154">
        <v>347.0</v>
      </c>
      <c r="LU24" s="154">
        <v>144.0</v>
      </c>
      <c r="LV24" s="154">
        <v>47.0</v>
      </c>
      <c r="LW24" s="154">
        <v>27.0</v>
      </c>
      <c r="LX24" s="154">
        <v>2.8</v>
      </c>
      <c r="LY24" s="154">
        <v>10.0</v>
      </c>
      <c r="LZ24" s="154">
        <v>53.0</v>
      </c>
      <c r="MA24" s="154">
        <v>51.0</v>
      </c>
      <c r="MB24" s="154">
        <v>141.0</v>
      </c>
      <c r="MC24" s="154">
        <v>107.0</v>
      </c>
      <c r="MD24" s="154">
        <v>62.0</v>
      </c>
      <c r="ME24" s="154">
        <v>13.4</v>
      </c>
      <c r="MF24" s="154">
        <v>8.0</v>
      </c>
      <c r="MG24" s="154">
        <v>55.0</v>
      </c>
      <c r="MH24" s="154">
        <v>51.0</v>
      </c>
      <c r="MI24" s="92" t="s">
        <v>95</v>
      </c>
      <c r="MJ24" s="92" t="s">
        <v>95</v>
      </c>
      <c r="MK24" s="92" t="s">
        <v>95</v>
      </c>
      <c r="ML24" s="92" t="s">
        <v>95</v>
      </c>
      <c r="MM24" s="154">
        <v>5.0</v>
      </c>
      <c r="MN24" s="154">
        <v>55.0</v>
      </c>
      <c r="MO24" s="154">
        <v>51.0</v>
      </c>
      <c r="MP24" s="86"/>
      <c r="MQ24" s="156"/>
      <c r="MR24" s="156"/>
      <c r="MS24" s="156"/>
      <c r="MT24" s="156"/>
      <c r="MU24" s="154">
        <v>36.0</v>
      </c>
      <c r="MV24" s="154">
        <v>226.0</v>
      </c>
      <c r="MW24" s="154">
        <v>13.4</v>
      </c>
      <c r="MX24" s="154">
        <v>4.5</v>
      </c>
      <c r="MY24" s="154">
        <v>5.0</v>
      </c>
      <c r="MZ24" s="154">
        <v>35.0</v>
      </c>
      <c r="NA24" s="154" t="s">
        <v>96</v>
      </c>
      <c r="NB24" s="154"/>
      <c r="NC24" s="157">
        <v>36.0</v>
      </c>
      <c r="ND24" s="154">
        <v>150.0</v>
      </c>
      <c r="NE24" s="154">
        <v>8.1</v>
      </c>
      <c r="NF24" s="154">
        <v>8.3</v>
      </c>
      <c r="NG24" s="154">
        <v>6.0</v>
      </c>
      <c r="NH24" s="154">
        <v>41.0</v>
      </c>
      <c r="NI24" s="154">
        <v>41.0</v>
      </c>
      <c r="NJ24" s="155" t="s">
        <v>95</v>
      </c>
      <c r="NK24" s="155" t="s">
        <v>95</v>
      </c>
      <c r="NL24" s="155" t="s">
        <v>95</v>
      </c>
      <c r="NM24" s="155" t="s">
        <v>95</v>
      </c>
      <c r="NN24" s="155" t="s">
        <v>95</v>
      </c>
      <c r="NO24" s="154">
        <v>4.0</v>
      </c>
      <c r="NP24" s="154">
        <v>48.0</v>
      </c>
      <c r="NQ24" s="154">
        <v>50.0</v>
      </c>
    </row>
    <row r="25" ht="14.25" customHeight="1">
      <c r="A25" s="49">
        <v>0.5</v>
      </c>
      <c r="B25" s="50"/>
      <c r="C25" s="51">
        <v>50.01</v>
      </c>
      <c r="D25" s="159">
        <v>338.0</v>
      </c>
      <c r="E25" s="133">
        <v>133.0</v>
      </c>
      <c r="F25" s="133">
        <v>110.0</v>
      </c>
      <c r="G25" s="133">
        <v>23.8</v>
      </c>
      <c r="H25" s="134"/>
      <c r="I25" s="133">
        <v>6.0</v>
      </c>
      <c r="J25" s="133">
        <v>51.0</v>
      </c>
      <c r="K25" s="133">
        <v>50.0</v>
      </c>
      <c r="L25" s="133">
        <v>138.0</v>
      </c>
      <c r="M25" s="133">
        <v>140.0</v>
      </c>
      <c r="N25" s="133">
        <v>33.8</v>
      </c>
      <c r="O25" s="134"/>
      <c r="P25" s="133">
        <v>6.0</v>
      </c>
      <c r="Q25" s="133">
        <v>57.0</v>
      </c>
      <c r="R25" s="133">
        <v>52.0</v>
      </c>
      <c r="S25" s="133">
        <v>340.5</v>
      </c>
      <c r="T25" s="133">
        <v>303.9</v>
      </c>
      <c r="U25" s="133">
        <v>176.5</v>
      </c>
      <c r="V25" s="134"/>
      <c r="W25" s="133">
        <v>373.5</v>
      </c>
      <c r="X25" s="133">
        <v>269.1</v>
      </c>
      <c r="Y25" s="133">
        <v>150.1</v>
      </c>
      <c r="Z25" s="134"/>
      <c r="AA25" s="133" t="s">
        <v>94</v>
      </c>
      <c r="AB25" s="133" t="s">
        <v>94</v>
      </c>
      <c r="AC25" s="133" t="s">
        <v>94</v>
      </c>
      <c r="AD25" s="134"/>
      <c r="AE25" s="133">
        <v>341.8</v>
      </c>
      <c r="AF25" s="133">
        <v>619.2</v>
      </c>
      <c r="AG25" s="133">
        <v>352.9</v>
      </c>
      <c r="AH25" s="134"/>
      <c r="AI25" s="133">
        <v>348.1</v>
      </c>
      <c r="AJ25" s="133">
        <v>373.9</v>
      </c>
      <c r="AK25" s="133">
        <v>221.2</v>
      </c>
      <c r="AL25" s="134"/>
      <c r="AM25" s="133">
        <v>340.6</v>
      </c>
      <c r="AN25" s="158">
        <v>385.0</v>
      </c>
      <c r="AO25" s="133">
        <v>210.3</v>
      </c>
      <c r="AP25" s="134"/>
      <c r="AQ25" s="133">
        <v>133.0</v>
      </c>
      <c r="AR25" s="134">
        <f t="shared" ref="AR25:AS25" si="24">F25</f>
        <v>110</v>
      </c>
      <c r="AS25" s="135">
        <f t="shared" si="24"/>
        <v>23.8</v>
      </c>
      <c r="AT25" s="134"/>
      <c r="AU25" s="134">
        <f t="shared" ref="AU25:AW25" si="25">L25</f>
        <v>138</v>
      </c>
      <c r="AV25" s="134">
        <f t="shared" si="25"/>
        <v>140</v>
      </c>
      <c r="AW25" s="134">
        <f t="shared" si="25"/>
        <v>33.8</v>
      </c>
      <c r="AX25" s="134"/>
      <c r="AY25" s="136">
        <f t="shared" si="5"/>
        <v>133</v>
      </c>
      <c r="AZ25" s="134"/>
      <c r="BA25" s="134"/>
      <c r="BB25" s="134"/>
      <c r="BC25" s="89"/>
      <c r="BD25" s="134"/>
      <c r="BE25" s="133">
        <v>32.0</v>
      </c>
      <c r="BF25" s="133">
        <v>114.0</v>
      </c>
      <c r="BG25" s="133">
        <v>6.7</v>
      </c>
      <c r="BH25" s="134"/>
      <c r="BI25" s="133">
        <v>22.0</v>
      </c>
      <c r="BJ25" s="133">
        <v>90.0</v>
      </c>
      <c r="BK25" s="133">
        <v>62.0</v>
      </c>
      <c r="BL25" s="89"/>
      <c r="BM25" s="137">
        <v>345.0</v>
      </c>
      <c r="BN25" s="137">
        <v>146.0</v>
      </c>
      <c r="BO25" s="137">
        <v>377.0</v>
      </c>
      <c r="BP25" s="137">
        <v>18.9</v>
      </c>
      <c r="BQ25" s="138"/>
      <c r="BR25" s="137">
        <v>6.0</v>
      </c>
      <c r="BS25" s="137">
        <v>64.0</v>
      </c>
      <c r="BT25" s="137">
        <v>62.0</v>
      </c>
      <c r="BU25" s="137">
        <v>345.0</v>
      </c>
      <c r="BV25" s="137">
        <v>285.0</v>
      </c>
      <c r="BW25" s="137">
        <v>166.0</v>
      </c>
      <c r="BX25" s="137">
        <v>17.0</v>
      </c>
      <c r="BY25" s="137">
        <v>337.0</v>
      </c>
      <c r="BZ25" s="137">
        <v>300.0</v>
      </c>
      <c r="CA25" s="137">
        <v>168.0</v>
      </c>
      <c r="CB25" s="137">
        <v>14.0</v>
      </c>
      <c r="CC25" s="137">
        <v>345.0</v>
      </c>
      <c r="CD25" s="137">
        <v>308.0</v>
      </c>
      <c r="CE25" s="137">
        <v>178.0</v>
      </c>
      <c r="CF25" s="137">
        <v>6.0</v>
      </c>
      <c r="CG25" s="137">
        <v>338.0</v>
      </c>
      <c r="CH25" s="137">
        <v>317.0</v>
      </c>
      <c r="CI25" s="137">
        <v>176.0</v>
      </c>
      <c r="CJ25" s="137">
        <v>6.0</v>
      </c>
      <c r="CK25" s="137">
        <v>351.0</v>
      </c>
      <c r="CL25" s="137">
        <v>146.0</v>
      </c>
      <c r="CM25" s="137">
        <v>97.0</v>
      </c>
      <c r="CN25" s="137">
        <v>3.0</v>
      </c>
      <c r="CO25" s="137">
        <v>335.0</v>
      </c>
      <c r="CP25" s="137">
        <v>297.0</v>
      </c>
      <c r="CQ25" s="137">
        <v>147.0</v>
      </c>
      <c r="CR25" s="137">
        <v>1.0</v>
      </c>
      <c r="CS25" s="137">
        <v>338.0</v>
      </c>
      <c r="CT25" s="137">
        <v>290.0</v>
      </c>
      <c r="CU25" s="137">
        <v>179.0</v>
      </c>
      <c r="CV25" s="137">
        <v>94.0</v>
      </c>
      <c r="CW25" s="137">
        <v>341.0</v>
      </c>
      <c r="CX25" s="137">
        <v>179.0</v>
      </c>
      <c r="CY25" s="137">
        <v>88.0</v>
      </c>
      <c r="CZ25" s="137">
        <v>51.0</v>
      </c>
      <c r="DA25" s="137">
        <v>327.0</v>
      </c>
      <c r="DB25" s="137">
        <v>185.0</v>
      </c>
      <c r="DC25" s="137">
        <v>89.0</v>
      </c>
      <c r="DD25" s="137">
        <v>47.0</v>
      </c>
      <c r="DE25" s="137">
        <v>146.0</v>
      </c>
      <c r="DF25" s="137">
        <v>35.0</v>
      </c>
      <c r="DG25" s="137">
        <v>377.0</v>
      </c>
      <c r="DH25" s="137">
        <v>18.9</v>
      </c>
      <c r="DI25" s="138"/>
      <c r="DJ25" s="137">
        <v>7.0</v>
      </c>
      <c r="DK25" s="137">
        <v>60.0</v>
      </c>
      <c r="DL25" s="137">
        <v>54.0</v>
      </c>
      <c r="DM25" s="89"/>
      <c r="DN25" s="140">
        <v>343.0</v>
      </c>
      <c r="DO25" s="140">
        <v>141.0</v>
      </c>
      <c r="DP25" s="140">
        <v>39.08</v>
      </c>
      <c r="DQ25" s="140">
        <v>22.11</v>
      </c>
      <c r="DR25" s="140">
        <v>6.33</v>
      </c>
      <c r="DS25" s="140">
        <v>8.0</v>
      </c>
      <c r="DT25" s="140">
        <v>43.0</v>
      </c>
      <c r="DU25" s="140">
        <v>51.7</v>
      </c>
      <c r="DV25" s="141"/>
      <c r="DW25" s="141"/>
      <c r="DX25" s="141"/>
      <c r="DY25" s="141"/>
      <c r="DZ25" s="141"/>
      <c r="EA25" s="141"/>
      <c r="EB25" s="141"/>
      <c r="EC25" s="141"/>
      <c r="ED25" s="89"/>
      <c r="EE25" s="142">
        <v>344.0</v>
      </c>
      <c r="EF25" s="142">
        <v>138.0</v>
      </c>
      <c r="EG25" s="142">
        <v>81.0</v>
      </c>
      <c r="EH25" s="142">
        <v>3.2</v>
      </c>
      <c r="EI25" s="143"/>
      <c r="EJ25" s="142">
        <v>9.0</v>
      </c>
      <c r="EK25" s="142">
        <v>54.0</v>
      </c>
      <c r="EL25" s="142">
        <v>55.0</v>
      </c>
      <c r="EM25" s="142">
        <v>138.0</v>
      </c>
      <c r="EN25" s="142">
        <v>90.0</v>
      </c>
      <c r="EO25" s="142">
        <v>3.9</v>
      </c>
      <c r="EP25" s="143"/>
      <c r="EQ25" s="142">
        <v>9.0</v>
      </c>
      <c r="ER25" s="142">
        <v>54.0</v>
      </c>
      <c r="ES25" s="142">
        <v>56.0</v>
      </c>
      <c r="ET25" s="142">
        <v>342.0</v>
      </c>
      <c r="EU25" s="142">
        <v>238.0</v>
      </c>
      <c r="EV25" s="142">
        <v>140.0</v>
      </c>
      <c r="EW25" s="142">
        <v>-8.0</v>
      </c>
      <c r="EX25" s="142">
        <v>341.0</v>
      </c>
      <c r="EY25" s="142">
        <v>0.0</v>
      </c>
      <c r="EZ25" s="142">
        <v>0.0</v>
      </c>
      <c r="FA25" s="142">
        <v>0.0</v>
      </c>
      <c r="FB25" s="142">
        <v>341.0</v>
      </c>
      <c r="FC25" s="142">
        <v>238.0</v>
      </c>
      <c r="FD25" s="142">
        <v>139.0</v>
      </c>
      <c r="FE25" s="142">
        <v>-8.0</v>
      </c>
      <c r="FF25" s="142">
        <v>340.0</v>
      </c>
      <c r="FG25" s="142">
        <v>0.0</v>
      </c>
      <c r="FH25" s="142">
        <v>0.0</v>
      </c>
      <c r="FI25" s="142">
        <v>0.0</v>
      </c>
      <c r="FJ25" s="142">
        <v>344.0</v>
      </c>
      <c r="FK25" s="142">
        <v>223.0</v>
      </c>
      <c r="FL25" s="142">
        <v>127.0</v>
      </c>
      <c r="FM25" s="143"/>
      <c r="FN25" s="142">
        <v>344.0</v>
      </c>
      <c r="FO25" s="142">
        <v>236.0</v>
      </c>
      <c r="FP25" s="142">
        <v>128.0</v>
      </c>
      <c r="FQ25" s="142">
        <v>-2.0</v>
      </c>
      <c r="FR25" s="142">
        <v>138.0</v>
      </c>
      <c r="FS25" s="142">
        <v>95.0</v>
      </c>
      <c r="FT25" s="142">
        <v>13.8</v>
      </c>
      <c r="FU25" s="143"/>
      <c r="FV25" s="142">
        <v>138.0</v>
      </c>
      <c r="FW25" s="143"/>
      <c r="FX25" s="143"/>
      <c r="FY25" s="143"/>
      <c r="FZ25" s="89"/>
      <c r="GA25" s="161"/>
      <c r="GB25" s="65">
        <v>341.0</v>
      </c>
      <c r="GC25" s="66">
        <v>398.88</v>
      </c>
      <c r="GD25" s="66">
        <v>219.11</v>
      </c>
      <c r="GE25" s="66">
        <v>23.87</v>
      </c>
      <c r="GF25" s="66">
        <v>341.0</v>
      </c>
      <c r="GG25" s="66">
        <v>376.37</v>
      </c>
      <c r="GH25" s="66">
        <v>217.52</v>
      </c>
      <c r="GI25" s="66">
        <v>28.81</v>
      </c>
      <c r="GJ25" s="66">
        <v>340.0</v>
      </c>
      <c r="GK25" s="66">
        <v>222.3</v>
      </c>
      <c r="GL25" s="66">
        <v>128.48</v>
      </c>
      <c r="GM25" s="66">
        <v>6.62</v>
      </c>
      <c r="GN25" s="66">
        <v>340.0</v>
      </c>
      <c r="GO25" s="66">
        <v>237.45</v>
      </c>
      <c r="GP25" s="66">
        <v>128.48</v>
      </c>
      <c r="GQ25" s="66">
        <v>14.15</v>
      </c>
      <c r="GR25" s="66">
        <v>341.0</v>
      </c>
      <c r="GS25" s="66">
        <v>169.52</v>
      </c>
      <c r="GT25" s="66">
        <v>89.37</v>
      </c>
      <c r="GU25" s="66">
        <v>16.17</v>
      </c>
      <c r="GV25" s="66">
        <v>340.0</v>
      </c>
      <c r="GW25" s="66">
        <v>156.64</v>
      </c>
      <c r="GX25" s="66">
        <v>85.98</v>
      </c>
      <c r="GY25" s="66">
        <v>16.84</v>
      </c>
      <c r="GZ25" s="89"/>
      <c r="HA25" s="144" t="s">
        <v>91</v>
      </c>
      <c r="HB25" s="145" t="s">
        <v>108</v>
      </c>
      <c r="HC25" s="146">
        <v>143.0</v>
      </c>
      <c r="HD25" s="146">
        <v>7.15</v>
      </c>
      <c r="HE25" s="146">
        <v>2.86</v>
      </c>
      <c r="HF25" s="145">
        <v>8.0</v>
      </c>
      <c r="HG25" s="145">
        <v>56.0</v>
      </c>
      <c r="HH25" s="145">
        <v>52.0</v>
      </c>
      <c r="HI25" s="145" t="s">
        <v>107</v>
      </c>
      <c r="HJ25" s="144" t="s">
        <v>92</v>
      </c>
      <c r="HK25" s="146">
        <v>189.0</v>
      </c>
      <c r="HL25" s="146">
        <v>9.45</v>
      </c>
      <c r="HM25" s="146">
        <v>3.78</v>
      </c>
      <c r="HN25" s="145">
        <v>5.0</v>
      </c>
      <c r="HO25" s="145">
        <v>65.0</v>
      </c>
      <c r="HP25" s="145">
        <v>63.0</v>
      </c>
      <c r="HQ25" s="145" t="s">
        <v>107</v>
      </c>
      <c r="HR25" s="144" t="s">
        <v>92</v>
      </c>
      <c r="HS25" s="146">
        <v>264.0</v>
      </c>
      <c r="HT25" s="146">
        <v>13.2</v>
      </c>
      <c r="HU25" s="146">
        <v>6.6</v>
      </c>
      <c r="HV25" s="145">
        <v>7.0</v>
      </c>
      <c r="HW25" s="145">
        <v>56.0</v>
      </c>
      <c r="HX25" s="145">
        <v>56.0</v>
      </c>
      <c r="HY25" s="89"/>
      <c r="HZ25" s="147">
        <v>135.0</v>
      </c>
      <c r="IA25" s="147">
        <v>33.0</v>
      </c>
      <c r="IB25" s="147">
        <v>118.0</v>
      </c>
      <c r="IC25" s="147">
        <v>5.9</v>
      </c>
      <c r="ID25" s="148"/>
      <c r="IE25" s="147">
        <v>2.0</v>
      </c>
      <c r="IF25" s="147">
        <v>66.0</v>
      </c>
      <c r="IG25" s="147">
        <v>46.0</v>
      </c>
      <c r="IH25" s="89"/>
      <c r="II25" s="75">
        <v>135.0</v>
      </c>
      <c r="IJ25" s="75">
        <v>32.3</v>
      </c>
      <c r="IK25" s="75">
        <v>267.0</v>
      </c>
      <c r="IL25" s="75">
        <v>13.8</v>
      </c>
      <c r="IM25" s="75">
        <v>14.7</v>
      </c>
      <c r="IN25" s="75">
        <v>6.0</v>
      </c>
      <c r="IO25" s="75">
        <v>44.0</v>
      </c>
      <c r="IP25" s="75">
        <v>42.0</v>
      </c>
      <c r="IQ25" s="75">
        <v>135.0</v>
      </c>
      <c r="IR25" s="75">
        <v>32.11</v>
      </c>
      <c r="IS25" s="75">
        <v>116.0</v>
      </c>
      <c r="IT25" s="75">
        <v>5.8</v>
      </c>
      <c r="IU25" s="75">
        <v>6.5</v>
      </c>
      <c r="IV25" s="75">
        <v>12.0</v>
      </c>
      <c r="IW25" s="75">
        <v>42.0</v>
      </c>
      <c r="IX25" s="75">
        <v>40.0</v>
      </c>
      <c r="IY25" s="89"/>
      <c r="IZ25" s="149">
        <v>141.07</v>
      </c>
      <c r="JA25" s="149">
        <v>35.16</v>
      </c>
      <c r="JB25" s="149">
        <v>325.2</v>
      </c>
      <c r="JC25" s="149">
        <v>16.26</v>
      </c>
      <c r="JD25" s="149">
        <v>7.19</v>
      </c>
      <c r="JE25" s="149">
        <v>3.0</v>
      </c>
      <c r="JF25" s="149">
        <v>62.71</v>
      </c>
      <c r="JG25" s="149">
        <v>48.28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149" t="s">
        <v>93</v>
      </c>
      <c r="JP25" s="89"/>
      <c r="JQ25" s="150">
        <v>136.0</v>
      </c>
      <c r="JR25" s="150">
        <v>32.2</v>
      </c>
      <c r="JS25" s="150">
        <v>0.0</v>
      </c>
      <c r="JT25" s="150">
        <v>0.0</v>
      </c>
      <c r="JU25" s="150">
        <v>0.0</v>
      </c>
      <c r="JV25" s="150">
        <v>2.0</v>
      </c>
      <c r="JW25" s="150">
        <v>45.0</v>
      </c>
      <c r="JX25" s="150">
        <v>44.0</v>
      </c>
      <c r="JY25" s="150">
        <v>136.0</v>
      </c>
      <c r="JZ25" s="150">
        <v>33.8</v>
      </c>
      <c r="KA25" s="150">
        <v>135.0</v>
      </c>
      <c r="KB25" s="150">
        <v>7.3</v>
      </c>
      <c r="KC25" s="150">
        <v>2.8</v>
      </c>
      <c r="KD25" s="150">
        <v>2.0</v>
      </c>
      <c r="KE25" s="150">
        <v>50.0</v>
      </c>
      <c r="KF25" s="150">
        <v>50.0</v>
      </c>
      <c r="KG25" s="89"/>
      <c r="KH25" s="151">
        <v>137.0</v>
      </c>
      <c r="KI25" s="151">
        <v>33.0</v>
      </c>
      <c r="KJ25" s="151">
        <v>128.0</v>
      </c>
      <c r="KK25" s="151">
        <v>6.9</v>
      </c>
      <c r="KL25" s="152"/>
      <c r="KM25" s="151">
        <v>1.0</v>
      </c>
      <c r="KN25" s="151">
        <v>44.0</v>
      </c>
      <c r="KO25" s="151">
        <v>44.0</v>
      </c>
      <c r="KP25" s="151">
        <v>137.0</v>
      </c>
      <c r="KQ25" s="151">
        <v>33.0</v>
      </c>
      <c r="KR25" s="151" t="s">
        <v>98</v>
      </c>
      <c r="KS25" s="151" t="s">
        <v>98</v>
      </c>
      <c r="KT25" s="152"/>
      <c r="KU25" s="151">
        <v>1.0</v>
      </c>
      <c r="KV25" s="151">
        <v>44.0</v>
      </c>
      <c r="KW25" s="151">
        <v>42.0</v>
      </c>
      <c r="KX25" s="89"/>
      <c r="KY25" s="153" t="s">
        <v>105</v>
      </c>
      <c r="KZ25" s="153" t="s">
        <v>105</v>
      </c>
      <c r="LA25" s="153" t="s">
        <v>105</v>
      </c>
      <c r="LB25" s="153" t="s">
        <v>105</v>
      </c>
      <c r="LC25" s="153" t="s">
        <v>105</v>
      </c>
      <c r="LD25" s="153" t="s">
        <v>105</v>
      </c>
      <c r="LE25" s="153" t="s">
        <v>105</v>
      </c>
      <c r="LF25" s="153" t="s">
        <v>105</v>
      </c>
      <c r="LG25" s="153" t="s">
        <v>105</v>
      </c>
      <c r="LH25" s="153" t="s">
        <v>105</v>
      </c>
      <c r="LI25" s="153" t="s">
        <v>105</v>
      </c>
      <c r="LJ25" s="153" t="s">
        <v>105</v>
      </c>
      <c r="LK25" s="153" t="s">
        <v>105</v>
      </c>
      <c r="LL25" s="153">
        <v>5.0</v>
      </c>
      <c r="LM25" s="153" t="s">
        <v>105</v>
      </c>
      <c r="LN25" s="153" t="s">
        <v>105</v>
      </c>
      <c r="LO25" s="89"/>
      <c r="LP25" s="154">
        <v>335.0</v>
      </c>
      <c r="LQ25" s="154">
        <v>112.0</v>
      </c>
      <c r="LR25" s="154">
        <v>64.0</v>
      </c>
      <c r="LS25" s="154">
        <v>75.0</v>
      </c>
      <c r="LT25" s="154">
        <v>345.0</v>
      </c>
      <c r="LU25" s="154">
        <v>142.0</v>
      </c>
      <c r="LV25" s="154">
        <v>15.0</v>
      </c>
      <c r="LW25" s="154">
        <v>8.0</v>
      </c>
      <c r="LX25" s="154">
        <v>3.3</v>
      </c>
      <c r="LY25" s="154">
        <v>10.0</v>
      </c>
      <c r="LZ25" s="154">
        <v>54.0</v>
      </c>
      <c r="MA25" s="154">
        <v>54.0</v>
      </c>
      <c r="MB25" s="154">
        <v>139.0</v>
      </c>
      <c r="MC25" s="154">
        <v>97.0</v>
      </c>
      <c r="MD25" s="154">
        <v>56.0</v>
      </c>
      <c r="ME25" s="154">
        <v>8.6</v>
      </c>
      <c r="MF25" s="154">
        <v>8.0</v>
      </c>
      <c r="MG25" s="154">
        <v>56.0</v>
      </c>
      <c r="MH25" s="154">
        <v>53.0</v>
      </c>
      <c r="MI25" s="92" t="s">
        <v>95</v>
      </c>
      <c r="MJ25" s="92" t="s">
        <v>95</v>
      </c>
      <c r="MK25" s="92" t="s">
        <v>95</v>
      </c>
      <c r="ML25" s="92" t="s">
        <v>95</v>
      </c>
      <c r="MM25" s="154">
        <v>5.0</v>
      </c>
      <c r="MN25" s="154">
        <v>51.0</v>
      </c>
      <c r="MO25" s="154">
        <v>48.0</v>
      </c>
      <c r="MP25" s="86"/>
      <c r="MQ25" s="156"/>
      <c r="MR25" s="156"/>
      <c r="MS25" s="156"/>
      <c r="MT25" s="156"/>
      <c r="MU25" s="154">
        <v>36.0</v>
      </c>
      <c r="MV25" s="154">
        <v>94.0</v>
      </c>
      <c r="MW25" s="154">
        <v>5.2</v>
      </c>
      <c r="MX25" s="154">
        <v>1.7</v>
      </c>
      <c r="MY25" s="154">
        <v>5.0</v>
      </c>
      <c r="MZ25" s="154">
        <v>35.0</v>
      </c>
      <c r="NA25" s="154" t="s">
        <v>96</v>
      </c>
      <c r="NB25" s="154"/>
      <c r="NC25" s="157">
        <v>36.0</v>
      </c>
      <c r="ND25" s="154">
        <v>171.0</v>
      </c>
      <c r="NE25" s="154">
        <v>9.3</v>
      </c>
      <c r="NF25" s="154">
        <v>8.8</v>
      </c>
      <c r="NG25" s="154">
        <v>6.0</v>
      </c>
      <c r="NH25" s="154">
        <v>41.0</v>
      </c>
      <c r="NI25" s="154">
        <v>41.0</v>
      </c>
      <c r="NJ25" s="155" t="s">
        <v>95</v>
      </c>
      <c r="NK25" s="155" t="s">
        <v>95</v>
      </c>
      <c r="NL25" s="155" t="s">
        <v>95</v>
      </c>
      <c r="NM25" s="155" t="s">
        <v>95</v>
      </c>
      <c r="NN25" s="155" t="s">
        <v>95</v>
      </c>
      <c r="NO25" s="154">
        <v>4.0</v>
      </c>
      <c r="NP25" s="154">
        <v>48.0</v>
      </c>
      <c r="NQ25" s="154">
        <v>50.0</v>
      </c>
    </row>
    <row r="26" ht="14.25" customHeight="1">
      <c r="A26" s="49">
        <v>0.541666666666667</v>
      </c>
      <c r="B26" s="50"/>
      <c r="C26" s="51">
        <v>50.25</v>
      </c>
      <c r="D26" s="162">
        <v>339.0</v>
      </c>
      <c r="E26" s="133">
        <v>134.0</v>
      </c>
      <c r="F26" s="133">
        <v>98.0</v>
      </c>
      <c r="G26" s="133">
        <v>20.9</v>
      </c>
      <c r="H26" s="134"/>
      <c r="I26" s="133">
        <v>6.0</v>
      </c>
      <c r="J26" s="133">
        <v>51.0</v>
      </c>
      <c r="K26" s="133">
        <v>50.0</v>
      </c>
      <c r="L26" s="133">
        <v>138.0</v>
      </c>
      <c r="M26" s="133">
        <v>138.0</v>
      </c>
      <c r="N26" s="133">
        <v>32.1</v>
      </c>
      <c r="O26" s="134"/>
      <c r="P26" s="133">
        <v>6.0</v>
      </c>
      <c r="Q26" s="133">
        <v>57.0</v>
      </c>
      <c r="R26" s="133">
        <v>52.0</v>
      </c>
      <c r="S26" s="133">
        <v>342.1</v>
      </c>
      <c r="T26" s="133">
        <v>319.2</v>
      </c>
      <c r="U26" s="133">
        <v>186.1</v>
      </c>
      <c r="V26" s="134"/>
      <c r="W26" s="133">
        <v>373.4</v>
      </c>
      <c r="X26" s="133">
        <v>289.8</v>
      </c>
      <c r="Y26" s="133">
        <v>165.5</v>
      </c>
      <c r="Z26" s="134"/>
      <c r="AA26" s="133" t="s">
        <v>94</v>
      </c>
      <c r="AB26" s="133" t="s">
        <v>94</v>
      </c>
      <c r="AC26" s="133" t="s">
        <v>94</v>
      </c>
      <c r="AD26" s="134"/>
      <c r="AE26" s="133">
        <v>342.4</v>
      </c>
      <c r="AF26" s="133">
        <v>563.6</v>
      </c>
      <c r="AG26" s="133">
        <v>316.2</v>
      </c>
      <c r="AH26" s="134"/>
      <c r="AI26" s="133">
        <v>348.3</v>
      </c>
      <c r="AJ26" s="133">
        <v>363.1</v>
      </c>
      <c r="AK26" s="133">
        <v>213.1</v>
      </c>
      <c r="AL26" s="134"/>
      <c r="AM26" s="133">
        <v>340.7</v>
      </c>
      <c r="AN26" s="133">
        <v>373.5</v>
      </c>
      <c r="AO26" s="133">
        <v>202.7</v>
      </c>
      <c r="AP26" s="134"/>
      <c r="AQ26" s="133">
        <v>134.0</v>
      </c>
      <c r="AR26" s="134">
        <f t="shared" ref="AR26:AS26" si="26">F26</f>
        <v>98</v>
      </c>
      <c r="AS26" s="135">
        <f t="shared" si="26"/>
        <v>20.9</v>
      </c>
      <c r="AT26" s="134"/>
      <c r="AU26" s="134">
        <f t="shared" ref="AU26:AW26" si="27">L26</f>
        <v>138</v>
      </c>
      <c r="AV26" s="134">
        <f t="shared" si="27"/>
        <v>138</v>
      </c>
      <c r="AW26" s="134">
        <f t="shared" si="27"/>
        <v>32.1</v>
      </c>
      <c r="AX26" s="134"/>
      <c r="AY26" s="136">
        <f t="shared" si="5"/>
        <v>134</v>
      </c>
      <c r="AZ26" s="134"/>
      <c r="BA26" s="134"/>
      <c r="BB26" s="134"/>
      <c r="BC26" s="89"/>
      <c r="BD26" s="134"/>
      <c r="BE26" s="133">
        <v>32.0</v>
      </c>
      <c r="BF26" s="133">
        <v>140.0</v>
      </c>
      <c r="BG26" s="133">
        <v>7.1</v>
      </c>
      <c r="BH26" s="134"/>
      <c r="BI26" s="133">
        <v>22.0</v>
      </c>
      <c r="BJ26" s="133">
        <v>90.0</v>
      </c>
      <c r="BK26" s="133">
        <v>62.0</v>
      </c>
      <c r="BL26" s="89"/>
      <c r="BM26" s="137">
        <v>345.0</v>
      </c>
      <c r="BN26" s="137">
        <v>145.0</v>
      </c>
      <c r="BO26" s="137">
        <v>305.0</v>
      </c>
      <c r="BP26" s="137">
        <v>15.3</v>
      </c>
      <c r="BQ26" s="138"/>
      <c r="BR26" s="137">
        <v>6.0</v>
      </c>
      <c r="BS26" s="137">
        <v>70.0</v>
      </c>
      <c r="BT26" s="137">
        <v>70.0</v>
      </c>
      <c r="BU26" s="138">
        <f t="shared" ref="BU26:BU37" si="31">BM26</f>
        <v>345</v>
      </c>
      <c r="BV26" s="137">
        <v>277.0</v>
      </c>
      <c r="BW26" s="137">
        <v>165.0</v>
      </c>
      <c r="BX26" s="137">
        <v>15.0</v>
      </c>
      <c r="BY26" s="137">
        <v>331.0</v>
      </c>
      <c r="BZ26" s="137">
        <v>288.0</v>
      </c>
      <c r="CA26" s="137">
        <v>167.0</v>
      </c>
      <c r="CB26" s="137">
        <v>19.0</v>
      </c>
      <c r="CC26" s="137">
        <v>346.0</v>
      </c>
      <c r="CD26" s="137">
        <v>300.0</v>
      </c>
      <c r="CE26" s="137">
        <v>172.0</v>
      </c>
      <c r="CF26" s="137">
        <v>4.0</v>
      </c>
      <c r="CG26" s="137">
        <v>341.0</v>
      </c>
      <c r="CH26" s="137">
        <v>309.0</v>
      </c>
      <c r="CI26" s="137">
        <v>172.0</v>
      </c>
      <c r="CJ26" s="137">
        <v>4.0</v>
      </c>
      <c r="CK26" s="137">
        <v>352.0</v>
      </c>
      <c r="CL26" s="137">
        <v>149.0</v>
      </c>
      <c r="CM26" s="137">
        <v>100.0</v>
      </c>
      <c r="CN26" s="137">
        <v>3.0</v>
      </c>
      <c r="CO26" s="137">
        <v>336.0</v>
      </c>
      <c r="CP26" s="137">
        <v>314.0</v>
      </c>
      <c r="CQ26" s="137">
        <v>157.0</v>
      </c>
      <c r="CR26" s="137">
        <v>2.0</v>
      </c>
      <c r="CS26" s="137">
        <v>339.0</v>
      </c>
      <c r="CT26" s="137">
        <v>296.0</v>
      </c>
      <c r="CU26" s="137">
        <v>183.0</v>
      </c>
      <c r="CV26" s="137">
        <v>90.0</v>
      </c>
      <c r="CW26" s="137">
        <v>340.0</v>
      </c>
      <c r="CX26" s="137">
        <v>158.0</v>
      </c>
      <c r="CY26" s="137">
        <v>73.0</v>
      </c>
      <c r="CZ26" s="137">
        <v>46.0</v>
      </c>
      <c r="DA26" s="137">
        <v>327.0</v>
      </c>
      <c r="DB26" s="137">
        <v>161.0</v>
      </c>
      <c r="DC26" s="137">
        <v>75.0</v>
      </c>
      <c r="DD26" s="137">
        <v>48.0</v>
      </c>
      <c r="DE26" s="138">
        <f t="shared" ref="DE26:DE37" si="32">BN26</f>
        <v>145</v>
      </c>
      <c r="DF26" s="137">
        <v>34.2</v>
      </c>
      <c r="DG26" s="138">
        <f t="shared" ref="DG26:DH26" si="28">BO26</f>
        <v>305</v>
      </c>
      <c r="DH26" s="138">
        <f t="shared" si="28"/>
        <v>15.3</v>
      </c>
      <c r="DI26" s="138"/>
      <c r="DJ26" s="137">
        <v>7.0</v>
      </c>
      <c r="DK26" s="137">
        <v>64.0</v>
      </c>
      <c r="DL26" s="137">
        <v>54.0</v>
      </c>
      <c r="DM26" s="89"/>
      <c r="DN26" s="140">
        <v>344.0</v>
      </c>
      <c r="DO26" s="140">
        <v>142.0</v>
      </c>
      <c r="DP26" s="140">
        <v>35.75</v>
      </c>
      <c r="DQ26" s="140">
        <v>20.16</v>
      </c>
      <c r="DR26" s="140">
        <v>6.02</v>
      </c>
      <c r="DS26" s="140">
        <v>8.0</v>
      </c>
      <c r="DT26" s="140">
        <v>45.0</v>
      </c>
      <c r="DU26" s="140">
        <v>52.8</v>
      </c>
      <c r="DV26" s="141"/>
      <c r="DW26" s="141"/>
      <c r="DX26" s="141"/>
      <c r="DY26" s="141"/>
      <c r="DZ26" s="141"/>
      <c r="EA26" s="141"/>
      <c r="EB26" s="141"/>
      <c r="EC26" s="141"/>
      <c r="ED26" s="89"/>
      <c r="EE26" s="142">
        <v>342.0</v>
      </c>
      <c r="EF26" s="142">
        <v>137.0</v>
      </c>
      <c r="EG26" s="142">
        <v>79.0</v>
      </c>
      <c r="EH26" s="142">
        <v>3.1</v>
      </c>
      <c r="EI26" s="143"/>
      <c r="EJ26" s="142">
        <v>9.0</v>
      </c>
      <c r="EK26" s="142">
        <v>55.0</v>
      </c>
      <c r="EL26" s="142">
        <v>56.0</v>
      </c>
      <c r="EM26" s="142">
        <v>137.0</v>
      </c>
      <c r="EN26" s="142">
        <v>92.0</v>
      </c>
      <c r="EO26" s="142">
        <v>3.9</v>
      </c>
      <c r="EP26" s="143"/>
      <c r="EQ26" s="142">
        <v>9.0</v>
      </c>
      <c r="ER26" s="142">
        <v>56.0</v>
      </c>
      <c r="ES26" s="142">
        <v>57.0</v>
      </c>
      <c r="ET26" s="142">
        <v>341.0</v>
      </c>
      <c r="EU26" s="142">
        <v>237.0</v>
      </c>
      <c r="EV26" s="142">
        <v>138.5</v>
      </c>
      <c r="EW26" s="142">
        <v>-8.0</v>
      </c>
      <c r="EX26" s="142">
        <v>339.0</v>
      </c>
      <c r="EY26" s="142">
        <v>0.0</v>
      </c>
      <c r="EZ26" s="142">
        <v>0.0</v>
      </c>
      <c r="FA26" s="142">
        <v>0.0</v>
      </c>
      <c r="FB26" s="142">
        <v>340.0</v>
      </c>
      <c r="FC26" s="142">
        <v>238.0</v>
      </c>
      <c r="FD26" s="142">
        <v>138.5</v>
      </c>
      <c r="FE26" s="142">
        <v>-8.0</v>
      </c>
      <c r="FF26" s="142">
        <v>339.0</v>
      </c>
      <c r="FG26" s="142">
        <v>0.0</v>
      </c>
      <c r="FH26" s="142">
        <v>0.0</v>
      </c>
      <c r="FI26" s="142">
        <v>0.0</v>
      </c>
      <c r="FJ26" s="142">
        <v>342.0</v>
      </c>
      <c r="FK26" s="142">
        <v>224.0</v>
      </c>
      <c r="FL26" s="142">
        <v>130.0</v>
      </c>
      <c r="FM26" s="143"/>
      <c r="FN26" s="142">
        <v>342.0</v>
      </c>
      <c r="FO26" s="142">
        <v>239.0</v>
      </c>
      <c r="FP26" s="142">
        <v>131.0</v>
      </c>
      <c r="FQ26" s="142">
        <v>0.6</v>
      </c>
      <c r="FR26" s="142">
        <v>137.0</v>
      </c>
      <c r="FS26" s="142">
        <v>78.0</v>
      </c>
      <c r="FT26" s="142">
        <v>15.1</v>
      </c>
      <c r="FU26" s="143"/>
      <c r="FV26" s="142">
        <v>137.0</v>
      </c>
      <c r="FW26" s="143"/>
      <c r="FX26" s="143"/>
      <c r="FY26" s="143"/>
      <c r="FZ26" s="89"/>
      <c r="GA26" s="161"/>
      <c r="GB26" s="65">
        <v>342.0</v>
      </c>
      <c r="GC26" s="66">
        <v>389.5</v>
      </c>
      <c r="GD26" s="66">
        <v>214.59</v>
      </c>
      <c r="GE26" s="66">
        <v>24.88</v>
      </c>
      <c r="GF26" s="66">
        <v>342.0</v>
      </c>
      <c r="GG26" s="66">
        <v>377.49</v>
      </c>
      <c r="GH26" s="66">
        <v>214.0</v>
      </c>
      <c r="GI26" s="66">
        <v>28.48</v>
      </c>
      <c r="GJ26" s="66">
        <v>342.0</v>
      </c>
      <c r="GK26" s="66">
        <v>225.23</v>
      </c>
      <c r="GL26" s="66">
        <v>130.66</v>
      </c>
      <c r="GM26" s="66">
        <v>6.78</v>
      </c>
      <c r="GN26" s="66">
        <v>342.0</v>
      </c>
      <c r="GO26" s="66">
        <v>241.35</v>
      </c>
      <c r="GP26" s="66">
        <v>130.08</v>
      </c>
      <c r="GQ26" s="66">
        <v>14.24</v>
      </c>
      <c r="GR26" s="66">
        <v>343.0</v>
      </c>
      <c r="GS26" s="66">
        <v>163.69</v>
      </c>
      <c r="GT26" s="66">
        <v>85.85</v>
      </c>
      <c r="GU26" s="66">
        <v>15.33</v>
      </c>
      <c r="GV26" s="66">
        <v>342.0</v>
      </c>
      <c r="GW26" s="66">
        <v>150.94</v>
      </c>
      <c r="GX26" s="66">
        <v>85.26</v>
      </c>
      <c r="GY26" s="66">
        <v>16.92</v>
      </c>
      <c r="GZ26" s="89"/>
      <c r="HA26" s="144" t="s">
        <v>91</v>
      </c>
      <c r="HB26" s="145" t="s">
        <v>108</v>
      </c>
      <c r="HC26" s="146">
        <v>269.0</v>
      </c>
      <c r="HD26" s="146">
        <v>13.45</v>
      </c>
      <c r="HE26" s="146">
        <v>5.38</v>
      </c>
      <c r="HF26" s="145">
        <v>8.0</v>
      </c>
      <c r="HG26" s="145">
        <v>61.0</v>
      </c>
      <c r="HH26" s="145">
        <v>54.0</v>
      </c>
      <c r="HI26" s="145" t="s">
        <v>107</v>
      </c>
      <c r="HJ26" s="144" t="s">
        <v>92</v>
      </c>
      <c r="HK26" s="146">
        <v>68.0</v>
      </c>
      <c r="HL26" s="146">
        <v>3.4</v>
      </c>
      <c r="HM26" s="146">
        <v>1.36</v>
      </c>
      <c r="HN26" s="145">
        <v>5.0</v>
      </c>
      <c r="HO26" s="145">
        <v>64.0</v>
      </c>
      <c r="HP26" s="145">
        <v>64.0</v>
      </c>
      <c r="HQ26" s="145" t="s">
        <v>107</v>
      </c>
      <c r="HR26" s="144" t="s">
        <v>92</v>
      </c>
      <c r="HS26" s="146">
        <v>271.0</v>
      </c>
      <c r="HT26" s="146">
        <v>13.55</v>
      </c>
      <c r="HU26" s="146">
        <v>6.775</v>
      </c>
      <c r="HV26" s="145">
        <v>7.0</v>
      </c>
      <c r="HW26" s="145">
        <v>60.0</v>
      </c>
      <c r="HX26" s="145">
        <v>60.0</v>
      </c>
      <c r="HY26" s="89"/>
      <c r="HZ26" s="147">
        <v>135.0</v>
      </c>
      <c r="IA26" s="147">
        <v>33.0</v>
      </c>
      <c r="IB26" s="147">
        <v>66.0</v>
      </c>
      <c r="IC26" s="147">
        <v>3.3</v>
      </c>
      <c r="ID26" s="148"/>
      <c r="IE26" s="147">
        <v>2.0</v>
      </c>
      <c r="IF26" s="147">
        <v>66.0</v>
      </c>
      <c r="IG26" s="147">
        <v>46.0</v>
      </c>
      <c r="IH26" s="89"/>
      <c r="II26" s="75">
        <v>138.0</v>
      </c>
      <c r="IJ26" s="75">
        <v>33.2</v>
      </c>
      <c r="IK26" s="75">
        <v>181.0</v>
      </c>
      <c r="IL26" s="75">
        <v>9.0</v>
      </c>
      <c r="IM26" s="75">
        <v>10.0</v>
      </c>
      <c r="IN26" s="75">
        <v>6.0</v>
      </c>
      <c r="IO26" s="75">
        <v>44.0</v>
      </c>
      <c r="IP26" s="75">
        <v>42.0</v>
      </c>
      <c r="IQ26" s="75">
        <v>138.0</v>
      </c>
      <c r="IR26" s="75">
        <v>33.9</v>
      </c>
      <c r="IS26" s="75">
        <v>4.0</v>
      </c>
      <c r="IT26" s="75">
        <v>0.1</v>
      </c>
      <c r="IU26" s="75">
        <v>0.3</v>
      </c>
      <c r="IV26" s="75">
        <v>12.0</v>
      </c>
      <c r="IW26" s="75">
        <v>44.0</v>
      </c>
      <c r="IX26" s="75">
        <v>43.0</v>
      </c>
      <c r="IY26" s="89"/>
      <c r="IZ26" s="149">
        <v>141.25</v>
      </c>
      <c r="JA26" s="149">
        <v>35.25</v>
      </c>
      <c r="JB26" s="149">
        <v>291.78</v>
      </c>
      <c r="JC26" s="149">
        <v>14.59</v>
      </c>
      <c r="JD26" s="149">
        <v>7.05</v>
      </c>
      <c r="JE26" s="149">
        <v>3.0</v>
      </c>
      <c r="JF26" s="149">
        <v>61.77</v>
      </c>
      <c r="JG26" s="149">
        <v>46.38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149" t="s">
        <v>93</v>
      </c>
      <c r="JP26" s="89"/>
      <c r="JQ26" s="150">
        <v>137.0</v>
      </c>
      <c r="JR26" s="150">
        <v>32.1</v>
      </c>
      <c r="JS26" s="150">
        <v>0.0</v>
      </c>
      <c r="JT26" s="150">
        <v>0.0</v>
      </c>
      <c r="JU26" s="150">
        <v>0.0</v>
      </c>
      <c r="JV26" s="150">
        <v>2.0</v>
      </c>
      <c r="JW26" s="150">
        <v>46.0</v>
      </c>
      <c r="JX26" s="150">
        <v>45.0</v>
      </c>
      <c r="JY26" s="150">
        <v>137.0</v>
      </c>
      <c r="JZ26" s="150">
        <v>34.1</v>
      </c>
      <c r="KA26" s="150">
        <v>167.0</v>
      </c>
      <c r="KB26" s="150">
        <v>8.9</v>
      </c>
      <c r="KC26" s="150">
        <v>3.6</v>
      </c>
      <c r="KD26" s="150">
        <v>2.0</v>
      </c>
      <c r="KE26" s="150">
        <v>53.0</v>
      </c>
      <c r="KF26" s="150">
        <v>52.0</v>
      </c>
      <c r="KG26" s="89"/>
      <c r="KH26" s="151">
        <v>136.0</v>
      </c>
      <c r="KI26" s="151">
        <v>33.0</v>
      </c>
      <c r="KJ26" s="151">
        <v>58.0</v>
      </c>
      <c r="KK26" s="151">
        <v>3.1</v>
      </c>
      <c r="KL26" s="152"/>
      <c r="KM26" s="151">
        <v>1.0</v>
      </c>
      <c r="KN26" s="151">
        <v>44.0</v>
      </c>
      <c r="KO26" s="151">
        <v>44.0</v>
      </c>
      <c r="KP26" s="151">
        <v>136.0</v>
      </c>
      <c r="KQ26" s="151">
        <v>33.0</v>
      </c>
      <c r="KR26" s="151" t="s">
        <v>98</v>
      </c>
      <c r="KS26" s="151" t="s">
        <v>98</v>
      </c>
      <c r="KT26" s="152"/>
      <c r="KU26" s="151">
        <v>1.0</v>
      </c>
      <c r="KV26" s="151">
        <v>44.0</v>
      </c>
      <c r="KW26" s="151">
        <v>42.0</v>
      </c>
      <c r="KX26" s="89"/>
      <c r="KY26" s="153" t="s">
        <v>105</v>
      </c>
      <c r="KZ26" s="153" t="s">
        <v>105</v>
      </c>
      <c r="LA26" s="153" t="s">
        <v>105</v>
      </c>
      <c r="LB26" s="153" t="s">
        <v>105</v>
      </c>
      <c r="LC26" s="153" t="s">
        <v>105</v>
      </c>
      <c r="LD26" s="153" t="s">
        <v>105</v>
      </c>
      <c r="LE26" s="153" t="s">
        <v>105</v>
      </c>
      <c r="LF26" s="153" t="s">
        <v>105</v>
      </c>
      <c r="LG26" s="153" t="s">
        <v>105</v>
      </c>
      <c r="LH26" s="153" t="s">
        <v>105</v>
      </c>
      <c r="LI26" s="153" t="s">
        <v>105</v>
      </c>
      <c r="LJ26" s="153" t="s">
        <v>105</v>
      </c>
      <c r="LK26" s="153" t="s">
        <v>105</v>
      </c>
      <c r="LL26" s="153">
        <v>5.0</v>
      </c>
      <c r="LM26" s="153" t="s">
        <v>105</v>
      </c>
      <c r="LN26" s="153" t="s">
        <v>105</v>
      </c>
      <c r="LO26" s="89"/>
      <c r="LP26" s="154">
        <v>336.0</v>
      </c>
      <c r="LQ26" s="154">
        <v>133.0</v>
      </c>
      <c r="LR26" s="154">
        <v>73.0</v>
      </c>
      <c r="LS26" s="154">
        <v>75.0</v>
      </c>
      <c r="LT26" s="154">
        <v>347.0</v>
      </c>
      <c r="LU26" s="154">
        <v>142.0</v>
      </c>
      <c r="LV26" s="154">
        <v>43.0</v>
      </c>
      <c r="LW26" s="154">
        <v>22.0</v>
      </c>
      <c r="LX26" s="154">
        <v>9.2</v>
      </c>
      <c r="LY26" s="154">
        <v>10.0</v>
      </c>
      <c r="LZ26" s="154">
        <v>56.0</v>
      </c>
      <c r="MA26" s="154">
        <v>54.0</v>
      </c>
      <c r="MB26" s="154">
        <v>140.0</v>
      </c>
      <c r="MC26" s="154">
        <v>90.0</v>
      </c>
      <c r="MD26" s="154">
        <v>51.0</v>
      </c>
      <c r="ME26" s="154">
        <v>14.4</v>
      </c>
      <c r="MF26" s="154">
        <v>8.0</v>
      </c>
      <c r="MG26" s="154">
        <v>58.0</v>
      </c>
      <c r="MH26" s="154">
        <v>54.0</v>
      </c>
      <c r="MI26" s="92" t="s">
        <v>95</v>
      </c>
      <c r="MJ26" s="92" t="s">
        <v>95</v>
      </c>
      <c r="MK26" s="92" t="s">
        <v>95</v>
      </c>
      <c r="ML26" s="92" t="s">
        <v>95</v>
      </c>
      <c r="MM26" s="154">
        <v>5.0</v>
      </c>
      <c r="MN26" s="154">
        <v>52.0</v>
      </c>
      <c r="MO26" s="154">
        <v>50.0</v>
      </c>
      <c r="MP26" s="86"/>
      <c r="MQ26" s="156"/>
      <c r="MR26" s="156"/>
      <c r="MS26" s="156"/>
      <c r="MT26" s="156"/>
      <c r="MU26" s="154">
        <v>37.0</v>
      </c>
      <c r="MV26" s="154">
        <v>2.0</v>
      </c>
      <c r="MW26" s="154">
        <v>0.1</v>
      </c>
      <c r="MX26" s="154">
        <v>0.0</v>
      </c>
      <c r="MY26" s="154">
        <v>5.0</v>
      </c>
      <c r="MZ26" s="154">
        <v>41.0</v>
      </c>
      <c r="NA26" s="154" t="s">
        <v>96</v>
      </c>
      <c r="NB26" s="156"/>
      <c r="NC26" s="163">
        <v>35.0</v>
      </c>
      <c r="ND26" s="154">
        <v>414.0</v>
      </c>
      <c r="NE26" s="154">
        <v>23.4</v>
      </c>
      <c r="NF26" s="154">
        <v>20.2</v>
      </c>
      <c r="NG26" s="154">
        <v>6.0</v>
      </c>
      <c r="NH26" s="154">
        <v>54.0</v>
      </c>
      <c r="NI26" s="154">
        <v>56.0</v>
      </c>
      <c r="NJ26" s="155" t="s">
        <v>95</v>
      </c>
      <c r="NK26" s="155" t="s">
        <v>95</v>
      </c>
      <c r="NL26" s="155" t="s">
        <v>95</v>
      </c>
      <c r="NM26" s="155" t="s">
        <v>95</v>
      </c>
      <c r="NN26" s="155" t="s">
        <v>95</v>
      </c>
      <c r="NO26" s="154">
        <v>4.0</v>
      </c>
      <c r="NP26" s="154">
        <v>48.0</v>
      </c>
      <c r="NQ26" s="154">
        <v>50.0</v>
      </c>
    </row>
    <row r="27" ht="14.25" customHeight="1">
      <c r="A27" s="49">
        <v>0.583333333333334</v>
      </c>
      <c r="B27" s="50"/>
      <c r="C27" s="51">
        <v>50.3</v>
      </c>
      <c r="D27" s="159">
        <v>340.0</v>
      </c>
      <c r="E27" s="133">
        <v>135.0</v>
      </c>
      <c r="F27" s="133">
        <v>58.0</v>
      </c>
      <c r="G27" s="133">
        <v>12.5</v>
      </c>
      <c r="H27" s="134"/>
      <c r="I27" s="133">
        <v>6.0</v>
      </c>
      <c r="J27" s="133">
        <v>51.0</v>
      </c>
      <c r="K27" s="133">
        <v>50.0</v>
      </c>
      <c r="L27" s="133">
        <v>139.0</v>
      </c>
      <c r="M27" s="133">
        <v>103.0</v>
      </c>
      <c r="N27" s="133">
        <v>25.9</v>
      </c>
      <c r="O27" s="134"/>
      <c r="P27" s="133">
        <v>6.0</v>
      </c>
      <c r="Q27" s="133">
        <v>57.0</v>
      </c>
      <c r="R27" s="133">
        <v>54.0</v>
      </c>
      <c r="S27" s="133">
        <v>342.9</v>
      </c>
      <c r="T27" s="133">
        <v>328.7</v>
      </c>
      <c r="U27" s="133">
        <v>192.1</v>
      </c>
      <c r="V27" s="134"/>
      <c r="W27" s="133">
        <v>376.1</v>
      </c>
      <c r="X27" s="133">
        <v>284.5</v>
      </c>
      <c r="Y27" s="133">
        <v>158.7</v>
      </c>
      <c r="Z27" s="134"/>
      <c r="AA27" s="133" t="s">
        <v>94</v>
      </c>
      <c r="AB27" s="133" t="s">
        <v>94</v>
      </c>
      <c r="AC27" s="133" t="s">
        <v>94</v>
      </c>
      <c r="AD27" s="134"/>
      <c r="AE27" s="133">
        <v>342.2</v>
      </c>
      <c r="AF27" s="133">
        <v>594.6</v>
      </c>
      <c r="AG27" s="133">
        <v>334.3</v>
      </c>
      <c r="AH27" s="134"/>
      <c r="AI27" s="133">
        <v>348.9</v>
      </c>
      <c r="AJ27" s="133">
        <v>367.6</v>
      </c>
      <c r="AK27" s="133">
        <v>215.5</v>
      </c>
      <c r="AL27" s="134"/>
      <c r="AM27" s="133">
        <v>341.3</v>
      </c>
      <c r="AN27" s="133">
        <v>379.6</v>
      </c>
      <c r="AO27" s="133">
        <v>206.1</v>
      </c>
      <c r="AP27" s="134"/>
      <c r="AQ27" s="133">
        <v>135.0</v>
      </c>
      <c r="AR27" s="134">
        <f t="shared" ref="AR27:AS27" si="29">F27</f>
        <v>58</v>
      </c>
      <c r="AS27" s="135">
        <f t="shared" si="29"/>
        <v>12.5</v>
      </c>
      <c r="AT27" s="134"/>
      <c r="AU27" s="134">
        <f t="shared" ref="AU27:AW27" si="30">L27</f>
        <v>139</v>
      </c>
      <c r="AV27" s="134">
        <f t="shared" si="30"/>
        <v>103</v>
      </c>
      <c r="AW27" s="134">
        <f t="shared" si="30"/>
        <v>25.9</v>
      </c>
      <c r="AX27" s="134"/>
      <c r="AY27" s="136">
        <f t="shared" si="5"/>
        <v>135</v>
      </c>
      <c r="AZ27" s="134"/>
      <c r="BA27" s="134"/>
      <c r="BB27" s="134"/>
      <c r="BC27" s="89"/>
      <c r="BD27" s="134"/>
      <c r="BE27" s="133">
        <v>32.0</v>
      </c>
      <c r="BF27" s="133">
        <v>17.0</v>
      </c>
      <c r="BG27" s="133">
        <v>0.8</v>
      </c>
      <c r="BH27" s="134"/>
      <c r="BI27" s="133">
        <v>22.0</v>
      </c>
      <c r="BJ27" s="133">
        <v>90.0</v>
      </c>
      <c r="BK27" s="133">
        <v>62.0</v>
      </c>
      <c r="BL27" s="89"/>
      <c r="BM27" s="137">
        <v>347.0</v>
      </c>
      <c r="BN27" s="137">
        <v>146.0</v>
      </c>
      <c r="BO27" s="137">
        <v>364.0</v>
      </c>
      <c r="BP27" s="137">
        <v>18.2</v>
      </c>
      <c r="BQ27" s="138"/>
      <c r="BR27" s="137">
        <v>6.0</v>
      </c>
      <c r="BS27" s="137">
        <v>70.0</v>
      </c>
      <c r="BT27" s="137">
        <v>70.0</v>
      </c>
      <c r="BU27" s="138">
        <f t="shared" si="31"/>
        <v>347</v>
      </c>
      <c r="BV27" s="137">
        <v>287.0</v>
      </c>
      <c r="BW27" s="137">
        <v>166.0</v>
      </c>
      <c r="BX27" s="137">
        <v>30.0</v>
      </c>
      <c r="BY27" s="137">
        <v>339.0</v>
      </c>
      <c r="BZ27" s="137">
        <v>304.0</v>
      </c>
      <c r="CA27" s="137">
        <v>169.0</v>
      </c>
      <c r="CB27" s="137">
        <v>31.0</v>
      </c>
      <c r="CC27" s="137">
        <v>348.0</v>
      </c>
      <c r="CD27" s="137">
        <v>298.0</v>
      </c>
      <c r="CE27" s="137">
        <v>174.0</v>
      </c>
      <c r="CF27" s="137">
        <v>4.0</v>
      </c>
      <c r="CG27" s="137">
        <v>339.0</v>
      </c>
      <c r="CH27" s="137">
        <v>300.0</v>
      </c>
      <c r="CI27" s="137">
        <v>172.0</v>
      </c>
      <c r="CJ27" s="137">
        <v>6.0</v>
      </c>
      <c r="CK27" s="137">
        <v>352.0</v>
      </c>
      <c r="CL27" s="137">
        <v>132.0</v>
      </c>
      <c r="CM27" s="137">
        <v>97.0</v>
      </c>
      <c r="CN27" s="137">
        <v>6.0</v>
      </c>
      <c r="CO27" s="137">
        <v>330.0</v>
      </c>
      <c r="CP27" s="137">
        <v>301.0</v>
      </c>
      <c r="CQ27" s="137">
        <v>157.0</v>
      </c>
      <c r="CR27" s="137">
        <v>9.0</v>
      </c>
      <c r="CS27" s="137">
        <v>339.0</v>
      </c>
      <c r="CT27" s="137">
        <v>297.0</v>
      </c>
      <c r="CU27" s="137">
        <v>198.0</v>
      </c>
      <c r="CV27" s="137">
        <v>86.0</v>
      </c>
      <c r="CW27" s="137">
        <v>342.0</v>
      </c>
      <c r="CX27" s="137">
        <v>167.0</v>
      </c>
      <c r="CY27" s="137">
        <v>80.0</v>
      </c>
      <c r="CZ27" s="137">
        <v>49.0</v>
      </c>
      <c r="DA27" s="137">
        <v>327.0</v>
      </c>
      <c r="DB27" s="137">
        <v>172.0</v>
      </c>
      <c r="DC27" s="137">
        <v>82.0</v>
      </c>
      <c r="DD27" s="137">
        <v>48.0</v>
      </c>
      <c r="DE27" s="138">
        <f t="shared" si="32"/>
        <v>146</v>
      </c>
      <c r="DF27" s="137">
        <v>35.6</v>
      </c>
      <c r="DG27" s="138">
        <f t="shared" ref="DG27:DH27" si="33">BO27</f>
        <v>364</v>
      </c>
      <c r="DH27" s="138">
        <f t="shared" si="33"/>
        <v>18.2</v>
      </c>
      <c r="DI27" s="138"/>
      <c r="DJ27" s="137">
        <v>7.0</v>
      </c>
      <c r="DK27" s="137">
        <v>68.0</v>
      </c>
      <c r="DL27" s="137">
        <v>56.0</v>
      </c>
      <c r="DM27" s="89"/>
      <c r="DN27" s="140">
        <v>344.0</v>
      </c>
      <c r="DO27" s="140">
        <v>141.0</v>
      </c>
      <c r="DP27" s="140">
        <v>29.95</v>
      </c>
      <c r="DQ27" s="140">
        <v>17.17</v>
      </c>
      <c r="DR27" s="140">
        <v>3.48</v>
      </c>
      <c r="DS27" s="140">
        <v>8.0</v>
      </c>
      <c r="DT27" s="140">
        <v>43.0</v>
      </c>
      <c r="DU27" s="140">
        <v>43.0</v>
      </c>
      <c r="DV27" s="141"/>
      <c r="DW27" s="141"/>
      <c r="DX27" s="141"/>
      <c r="DY27" s="141"/>
      <c r="DZ27" s="141"/>
      <c r="EA27" s="141"/>
      <c r="EB27" s="141"/>
      <c r="EC27" s="141"/>
      <c r="ED27" s="89"/>
      <c r="EE27" s="142">
        <v>342.0</v>
      </c>
      <c r="EF27" s="142">
        <v>138.0</v>
      </c>
      <c r="EG27" s="142">
        <v>83.0</v>
      </c>
      <c r="EH27" s="142">
        <v>3.2</v>
      </c>
      <c r="EI27" s="143"/>
      <c r="EJ27" s="142">
        <v>9.0</v>
      </c>
      <c r="EK27" s="142">
        <v>56.0</v>
      </c>
      <c r="EL27" s="142">
        <v>57.0</v>
      </c>
      <c r="EM27" s="142">
        <v>137.0</v>
      </c>
      <c r="EN27" s="142">
        <v>90.0</v>
      </c>
      <c r="EO27" s="142">
        <v>3.9</v>
      </c>
      <c r="EP27" s="143"/>
      <c r="EQ27" s="142">
        <v>9.0</v>
      </c>
      <c r="ER27" s="142">
        <v>57.0</v>
      </c>
      <c r="ES27" s="142">
        <v>58.0</v>
      </c>
      <c r="ET27" s="142">
        <v>341.0</v>
      </c>
      <c r="EU27" s="142">
        <v>236.0</v>
      </c>
      <c r="EV27" s="142">
        <v>138.5</v>
      </c>
      <c r="EW27" s="142">
        <v>-7.0</v>
      </c>
      <c r="EX27" s="142">
        <v>340.0</v>
      </c>
      <c r="EY27" s="142">
        <v>0.0</v>
      </c>
      <c r="EZ27" s="142">
        <v>0.0</v>
      </c>
      <c r="FA27" s="142">
        <v>0.0</v>
      </c>
      <c r="FB27" s="142">
        <v>341.0</v>
      </c>
      <c r="FC27" s="142">
        <v>237.0</v>
      </c>
      <c r="FD27" s="142">
        <v>138.0</v>
      </c>
      <c r="FE27" s="142">
        <v>-8.0</v>
      </c>
      <c r="FF27" s="142">
        <v>339.0</v>
      </c>
      <c r="FG27" s="142">
        <v>0.0</v>
      </c>
      <c r="FH27" s="142">
        <v>0.0</v>
      </c>
      <c r="FI27" s="142">
        <v>0.0</v>
      </c>
      <c r="FJ27" s="142">
        <v>342.0</v>
      </c>
      <c r="FK27" s="142">
        <v>225.0</v>
      </c>
      <c r="FL27" s="142">
        <v>130.0</v>
      </c>
      <c r="FM27" s="143"/>
      <c r="FN27" s="142">
        <v>342.0</v>
      </c>
      <c r="FO27" s="142">
        <v>239.0</v>
      </c>
      <c r="FP27" s="142">
        <v>131.0</v>
      </c>
      <c r="FQ27" s="142">
        <v>-0.4</v>
      </c>
      <c r="FR27" s="142">
        <v>138.0</v>
      </c>
      <c r="FS27" s="142">
        <v>75.0</v>
      </c>
      <c r="FT27" s="142">
        <v>14.4</v>
      </c>
      <c r="FU27" s="143"/>
      <c r="FV27" s="142">
        <v>138.0</v>
      </c>
      <c r="FW27" s="143"/>
      <c r="FX27" s="143"/>
      <c r="FY27" s="143"/>
      <c r="FZ27" s="89"/>
      <c r="GA27" s="161"/>
      <c r="GB27" s="65">
        <v>342.0</v>
      </c>
      <c r="GC27" s="66">
        <v>388.18</v>
      </c>
      <c r="GD27" s="66">
        <v>213.42</v>
      </c>
      <c r="GE27" s="66">
        <v>24.29</v>
      </c>
      <c r="GF27" s="66">
        <v>342.0</v>
      </c>
      <c r="GG27" s="66">
        <v>372.65</v>
      </c>
      <c r="GH27" s="66">
        <v>211.49</v>
      </c>
      <c r="GI27" s="66">
        <v>27.81</v>
      </c>
      <c r="GJ27" s="66">
        <v>342.0</v>
      </c>
      <c r="GK27" s="66">
        <v>224.5</v>
      </c>
      <c r="GL27" s="66">
        <v>129.99</v>
      </c>
      <c r="GM27" s="66">
        <v>5.53</v>
      </c>
      <c r="GN27" s="66">
        <v>342.0</v>
      </c>
      <c r="GO27" s="66">
        <v>241.35</v>
      </c>
      <c r="GP27" s="66">
        <v>130.08</v>
      </c>
      <c r="GQ27" s="66">
        <v>12.98</v>
      </c>
      <c r="GR27" s="66">
        <v>342.0</v>
      </c>
      <c r="GS27" s="66">
        <v>157.24</v>
      </c>
      <c r="GT27" s="66">
        <v>83.51</v>
      </c>
      <c r="GU27" s="66">
        <v>15.75</v>
      </c>
      <c r="GV27" s="66">
        <v>342.0</v>
      </c>
      <c r="GW27" s="66">
        <v>145.9</v>
      </c>
      <c r="GX27" s="66">
        <v>81.41</v>
      </c>
      <c r="GY27" s="66">
        <v>16.75</v>
      </c>
      <c r="GZ27" s="89"/>
      <c r="HA27" s="144" t="s">
        <v>91</v>
      </c>
      <c r="HB27" s="145" t="s">
        <v>108</v>
      </c>
      <c r="HC27" s="146">
        <v>266.0</v>
      </c>
      <c r="HD27" s="146">
        <v>13.3</v>
      </c>
      <c r="HE27" s="146">
        <v>5.32</v>
      </c>
      <c r="HF27" s="145">
        <v>8.0</v>
      </c>
      <c r="HG27" s="145">
        <v>61.0</v>
      </c>
      <c r="HH27" s="145">
        <v>54.0</v>
      </c>
      <c r="HI27" s="145" t="s">
        <v>107</v>
      </c>
      <c r="HJ27" s="144" t="s">
        <v>92</v>
      </c>
      <c r="HK27" s="146">
        <v>2.8</v>
      </c>
      <c r="HL27" s="146">
        <v>0.14</v>
      </c>
      <c r="HM27" s="146">
        <v>0.056</v>
      </c>
      <c r="HN27" s="145">
        <v>5.0</v>
      </c>
      <c r="HO27" s="145">
        <v>64.0</v>
      </c>
      <c r="HP27" s="145">
        <v>64.0</v>
      </c>
      <c r="HQ27" s="145" t="s">
        <v>107</v>
      </c>
      <c r="HR27" s="144" t="s">
        <v>92</v>
      </c>
      <c r="HS27" s="146">
        <v>182.0</v>
      </c>
      <c r="HT27" s="146">
        <v>9.1</v>
      </c>
      <c r="HU27" s="146">
        <v>4.55</v>
      </c>
      <c r="HV27" s="145">
        <v>7.0</v>
      </c>
      <c r="HW27" s="145">
        <v>60.0</v>
      </c>
      <c r="HX27" s="145">
        <v>60.0</v>
      </c>
      <c r="HY27" s="89"/>
      <c r="HZ27" s="147">
        <v>135.0</v>
      </c>
      <c r="IA27" s="147">
        <v>33.0</v>
      </c>
      <c r="IB27" s="147">
        <v>82.0</v>
      </c>
      <c r="IC27" s="147">
        <v>4.1</v>
      </c>
      <c r="ID27" s="148"/>
      <c r="IE27" s="147">
        <v>2.0</v>
      </c>
      <c r="IF27" s="147">
        <v>68.0</v>
      </c>
      <c r="IG27" s="147">
        <v>48.0</v>
      </c>
      <c r="IH27" s="89"/>
      <c r="II27" s="75">
        <v>139.0</v>
      </c>
      <c r="IJ27" s="75">
        <v>33.2</v>
      </c>
      <c r="IK27" s="75">
        <v>187.0</v>
      </c>
      <c r="IL27" s="75">
        <v>9.4</v>
      </c>
      <c r="IM27" s="75">
        <v>10.4</v>
      </c>
      <c r="IN27" s="75">
        <v>6.0</v>
      </c>
      <c r="IO27" s="75">
        <v>45.0</v>
      </c>
      <c r="IP27" s="75">
        <v>43.0</v>
      </c>
      <c r="IQ27" s="75">
        <v>139.0</v>
      </c>
      <c r="IR27" s="75">
        <v>33.9</v>
      </c>
      <c r="IS27" s="75">
        <v>5.0</v>
      </c>
      <c r="IT27" s="75">
        <v>0.1</v>
      </c>
      <c r="IU27" s="75">
        <v>0.3</v>
      </c>
      <c r="IV27" s="75">
        <v>12.0</v>
      </c>
      <c r="IW27" s="75">
        <v>44.0</v>
      </c>
      <c r="IX27" s="75">
        <v>43.0</v>
      </c>
      <c r="IY27" s="89"/>
      <c r="IZ27" s="149">
        <v>141.75</v>
      </c>
      <c r="JA27" s="149">
        <v>35.57</v>
      </c>
      <c r="JB27" s="149">
        <v>233.64</v>
      </c>
      <c r="JC27" s="149">
        <v>11.68</v>
      </c>
      <c r="JD27" s="149">
        <v>4.59</v>
      </c>
      <c r="JE27" s="149">
        <v>3.0</v>
      </c>
      <c r="JF27" s="149">
        <v>60.71</v>
      </c>
      <c r="JG27" s="149">
        <v>47.32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149" t="s">
        <v>93</v>
      </c>
      <c r="JP27" s="89"/>
      <c r="JQ27" s="150">
        <v>137.0</v>
      </c>
      <c r="JR27" s="150">
        <v>32.2</v>
      </c>
      <c r="JS27" s="150">
        <v>0.0</v>
      </c>
      <c r="JT27" s="150">
        <v>0.0</v>
      </c>
      <c r="JU27" s="150">
        <v>0.0</v>
      </c>
      <c r="JV27" s="150">
        <v>2.0</v>
      </c>
      <c r="JW27" s="150">
        <v>47.0</v>
      </c>
      <c r="JX27" s="150">
        <v>46.0</v>
      </c>
      <c r="JY27" s="150">
        <v>137.0</v>
      </c>
      <c r="JZ27" s="150">
        <v>34.5</v>
      </c>
      <c r="KA27" s="150">
        <v>133.0</v>
      </c>
      <c r="KB27" s="150">
        <v>7.2</v>
      </c>
      <c r="KC27" s="150">
        <v>2.8</v>
      </c>
      <c r="KD27" s="150">
        <v>2.0</v>
      </c>
      <c r="KE27" s="150">
        <v>54.0</v>
      </c>
      <c r="KF27" s="150">
        <v>53.0</v>
      </c>
      <c r="KG27" s="89"/>
      <c r="KH27" s="151">
        <v>138.0</v>
      </c>
      <c r="KI27" s="151">
        <v>34.0</v>
      </c>
      <c r="KJ27" s="151">
        <v>55.0</v>
      </c>
      <c r="KK27" s="151">
        <v>3.0</v>
      </c>
      <c r="KL27" s="152"/>
      <c r="KM27" s="151">
        <v>1.0</v>
      </c>
      <c r="KN27" s="151">
        <v>44.0</v>
      </c>
      <c r="KO27" s="151">
        <v>44.0</v>
      </c>
      <c r="KP27" s="151">
        <v>138.0</v>
      </c>
      <c r="KQ27" s="151">
        <v>34.0</v>
      </c>
      <c r="KR27" s="151" t="s">
        <v>98</v>
      </c>
      <c r="KS27" s="151" t="s">
        <v>98</v>
      </c>
      <c r="KT27" s="152"/>
      <c r="KU27" s="151">
        <v>1.0</v>
      </c>
      <c r="KV27" s="151">
        <v>44.0</v>
      </c>
      <c r="KW27" s="151">
        <v>42.0</v>
      </c>
      <c r="KX27" s="89"/>
      <c r="KY27" s="153" t="s">
        <v>105</v>
      </c>
      <c r="KZ27" s="153" t="s">
        <v>105</v>
      </c>
      <c r="LA27" s="153" t="s">
        <v>105</v>
      </c>
      <c r="LB27" s="153" t="s">
        <v>105</v>
      </c>
      <c r="LC27" s="153" t="s">
        <v>105</v>
      </c>
      <c r="LD27" s="153" t="s">
        <v>105</v>
      </c>
      <c r="LE27" s="153" t="s">
        <v>105</v>
      </c>
      <c r="LF27" s="153" t="s">
        <v>105</v>
      </c>
      <c r="LG27" s="153" t="s">
        <v>105</v>
      </c>
      <c r="LH27" s="153" t="s">
        <v>105</v>
      </c>
      <c r="LI27" s="153" t="s">
        <v>105</v>
      </c>
      <c r="LJ27" s="153" t="s">
        <v>105</v>
      </c>
      <c r="LK27" s="153" t="s">
        <v>105</v>
      </c>
      <c r="LL27" s="153">
        <v>5.0</v>
      </c>
      <c r="LM27" s="153" t="s">
        <v>105</v>
      </c>
      <c r="LN27" s="153" t="s">
        <v>105</v>
      </c>
      <c r="LO27" s="89"/>
      <c r="LP27" s="154">
        <v>336.0</v>
      </c>
      <c r="LQ27" s="154">
        <v>140.0</v>
      </c>
      <c r="LR27" s="154">
        <v>78.0</v>
      </c>
      <c r="LS27" s="154">
        <v>75.0</v>
      </c>
      <c r="LT27" s="154">
        <v>347.0</v>
      </c>
      <c r="LU27" s="154">
        <v>142.0</v>
      </c>
      <c r="LV27" s="154">
        <v>37.0</v>
      </c>
      <c r="LW27" s="154">
        <v>19.0</v>
      </c>
      <c r="LX27" s="154">
        <v>7.6</v>
      </c>
      <c r="LY27" s="154">
        <v>10.0</v>
      </c>
      <c r="LZ27" s="154">
        <v>58.0</v>
      </c>
      <c r="MA27" s="154">
        <v>57.0</v>
      </c>
      <c r="MB27" s="154">
        <v>140.0</v>
      </c>
      <c r="MC27" s="154">
        <v>103.0</v>
      </c>
      <c r="MD27" s="154">
        <v>59.0</v>
      </c>
      <c r="ME27" s="154">
        <v>14.1</v>
      </c>
      <c r="MF27" s="154">
        <v>8.0</v>
      </c>
      <c r="MG27" s="154">
        <v>60.0</v>
      </c>
      <c r="MH27" s="154">
        <v>56.0</v>
      </c>
      <c r="MI27" s="92" t="s">
        <v>95</v>
      </c>
      <c r="MJ27" s="92" t="s">
        <v>95</v>
      </c>
      <c r="MK27" s="92" t="s">
        <v>95</v>
      </c>
      <c r="ML27" s="92" t="s">
        <v>95</v>
      </c>
      <c r="MM27" s="154">
        <v>5.0</v>
      </c>
      <c r="MN27" s="154">
        <v>51.0</v>
      </c>
      <c r="MO27" s="154">
        <v>49.0</v>
      </c>
      <c r="MP27" s="86"/>
      <c r="MQ27" s="156"/>
      <c r="MR27" s="156"/>
      <c r="MS27" s="156"/>
      <c r="MT27" s="156"/>
      <c r="MU27" s="154">
        <v>36.0</v>
      </c>
      <c r="MV27" s="154">
        <v>33.0</v>
      </c>
      <c r="MW27" s="154">
        <v>1.9</v>
      </c>
      <c r="MX27" s="154">
        <v>0.6</v>
      </c>
      <c r="MY27" s="154">
        <v>5.0</v>
      </c>
      <c r="MZ27" s="154">
        <v>42.0</v>
      </c>
      <c r="NA27" s="154" t="s">
        <v>96</v>
      </c>
      <c r="NB27" s="156"/>
      <c r="NC27" s="154">
        <v>36.0</v>
      </c>
      <c r="ND27" s="154">
        <v>243.0</v>
      </c>
      <c r="NE27" s="154">
        <v>14.0</v>
      </c>
      <c r="NF27" s="154">
        <v>2.2</v>
      </c>
      <c r="NG27" s="154">
        <v>6.0</v>
      </c>
      <c r="NH27" s="154">
        <v>54.0</v>
      </c>
      <c r="NI27" s="154">
        <v>56.0</v>
      </c>
      <c r="NJ27" s="155" t="s">
        <v>95</v>
      </c>
      <c r="NK27" s="155" t="s">
        <v>95</v>
      </c>
      <c r="NL27" s="155" t="s">
        <v>95</v>
      </c>
      <c r="NM27" s="155" t="s">
        <v>95</v>
      </c>
      <c r="NN27" s="155" t="s">
        <v>95</v>
      </c>
      <c r="NO27" s="154">
        <v>4.0</v>
      </c>
      <c r="NP27" s="154">
        <v>48.0</v>
      </c>
      <c r="NQ27" s="154">
        <v>50.0</v>
      </c>
    </row>
    <row r="28" ht="14.25" customHeight="1">
      <c r="A28" s="49">
        <v>0.625</v>
      </c>
      <c r="B28" s="50"/>
      <c r="C28" s="51">
        <v>50.08</v>
      </c>
      <c r="D28" s="159">
        <v>339.0</v>
      </c>
      <c r="E28" s="133">
        <v>134.0</v>
      </c>
      <c r="F28" s="133">
        <v>74.0</v>
      </c>
      <c r="G28" s="133">
        <v>15.9</v>
      </c>
      <c r="H28" s="134"/>
      <c r="I28" s="133">
        <v>6.0</v>
      </c>
      <c r="J28" s="133">
        <v>51.0</v>
      </c>
      <c r="K28" s="133">
        <v>50.0</v>
      </c>
      <c r="L28" s="133">
        <v>139.0</v>
      </c>
      <c r="M28" s="133">
        <v>102.0</v>
      </c>
      <c r="N28" s="133">
        <v>25.2</v>
      </c>
      <c r="O28" s="134"/>
      <c r="P28" s="133">
        <v>6.0</v>
      </c>
      <c r="Q28" s="133">
        <v>57.0</v>
      </c>
      <c r="R28" s="133">
        <v>54.0</v>
      </c>
      <c r="S28" s="133">
        <v>342.6</v>
      </c>
      <c r="T28" s="133">
        <v>334.4</v>
      </c>
      <c r="U28" s="133">
        <v>195.2</v>
      </c>
      <c r="V28" s="134"/>
      <c r="W28" s="133">
        <v>375.7</v>
      </c>
      <c r="X28" s="133">
        <v>288.7</v>
      </c>
      <c r="Y28" s="133">
        <v>163.8</v>
      </c>
      <c r="Z28" s="134"/>
      <c r="AA28" s="133" t="s">
        <v>94</v>
      </c>
      <c r="AB28" s="133" t="s">
        <v>94</v>
      </c>
      <c r="AC28" s="133" t="s">
        <v>94</v>
      </c>
      <c r="AD28" s="134"/>
      <c r="AE28" s="133">
        <v>341.8</v>
      </c>
      <c r="AF28" s="133">
        <v>592.1</v>
      </c>
      <c r="AG28" s="133">
        <v>333.1</v>
      </c>
      <c r="AH28" s="134"/>
      <c r="AI28" s="133">
        <v>348.4</v>
      </c>
      <c r="AJ28" s="133">
        <v>370.2</v>
      </c>
      <c r="AK28" s="133">
        <v>218.2</v>
      </c>
      <c r="AL28" s="134"/>
      <c r="AM28" s="133">
        <v>340.8</v>
      </c>
      <c r="AN28" s="133">
        <v>383.2</v>
      </c>
      <c r="AO28" s="133">
        <v>208.1</v>
      </c>
      <c r="AP28" s="134"/>
      <c r="AQ28" s="133">
        <v>134.0</v>
      </c>
      <c r="AR28" s="134">
        <f t="shared" ref="AR28:AS28" si="34">F28</f>
        <v>74</v>
      </c>
      <c r="AS28" s="135">
        <f t="shared" si="34"/>
        <v>15.9</v>
      </c>
      <c r="AT28" s="134"/>
      <c r="AU28" s="134">
        <f t="shared" ref="AU28:AW28" si="35">L28</f>
        <v>139</v>
      </c>
      <c r="AV28" s="134">
        <f t="shared" si="35"/>
        <v>102</v>
      </c>
      <c r="AW28" s="134">
        <f t="shared" si="35"/>
        <v>25.2</v>
      </c>
      <c r="AX28" s="134"/>
      <c r="AY28" s="136">
        <f t="shared" si="5"/>
        <v>134</v>
      </c>
      <c r="AZ28" s="134"/>
      <c r="BA28" s="134"/>
      <c r="BB28" s="134"/>
      <c r="BC28" s="89"/>
      <c r="BD28" s="134"/>
      <c r="BE28" s="133">
        <v>32.0</v>
      </c>
      <c r="BF28" s="133">
        <v>17.0</v>
      </c>
      <c r="BG28" s="133">
        <v>0.8</v>
      </c>
      <c r="BH28" s="134"/>
      <c r="BI28" s="133">
        <v>22.0</v>
      </c>
      <c r="BJ28" s="133">
        <v>90.0</v>
      </c>
      <c r="BK28" s="133">
        <v>62.0</v>
      </c>
      <c r="BL28" s="89"/>
      <c r="BM28" s="137">
        <v>346.0</v>
      </c>
      <c r="BN28" s="137">
        <v>148.0</v>
      </c>
      <c r="BO28" s="137">
        <v>166.0</v>
      </c>
      <c r="BP28" s="137">
        <v>8.5</v>
      </c>
      <c r="BQ28" s="138"/>
      <c r="BR28" s="137">
        <v>6.0</v>
      </c>
      <c r="BS28" s="137">
        <v>70.0</v>
      </c>
      <c r="BT28" s="137">
        <v>72.0</v>
      </c>
      <c r="BU28" s="138">
        <f t="shared" si="31"/>
        <v>346</v>
      </c>
      <c r="BV28" s="137">
        <v>279.0</v>
      </c>
      <c r="BW28" s="137">
        <v>166.0</v>
      </c>
      <c r="BX28" s="137">
        <v>23.0</v>
      </c>
      <c r="BY28" s="137">
        <v>338.0</v>
      </c>
      <c r="BZ28" s="137">
        <v>301.0</v>
      </c>
      <c r="CA28" s="137">
        <v>168.0</v>
      </c>
      <c r="CB28" s="137">
        <v>19.0</v>
      </c>
      <c r="CC28" s="137">
        <v>346.0</v>
      </c>
      <c r="CD28" s="137">
        <v>300.0</v>
      </c>
      <c r="CE28" s="137">
        <v>174.0</v>
      </c>
      <c r="CF28" s="137">
        <v>4.0</v>
      </c>
      <c r="CG28" s="137">
        <v>339.0</v>
      </c>
      <c r="CH28" s="137">
        <v>307.0</v>
      </c>
      <c r="CI28" s="137">
        <v>171.0</v>
      </c>
      <c r="CJ28" s="137">
        <v>5.0</v>
      </c>
      <c r="CK28" s="137">
        <v>352.0</v>
      </c>
      <c r="CL28" s="137">
        <v>152.0</v>
      </c>
      <c r="CM28" s="137">
        <v>101.0</v>
      </c>
      <c r="CN28" s="137">
        <v>9.0</v>
      </c>
      <c r="CO28" s="137">
        <v>336.0</v>
      </c>
      <c r="CP28" s="137">
        <v>309.0</v>
      </c>
      <c r="CQ28" s="137">
        <v>154.0</v>
      </c>
      <c r="CR28" s="137">
        <v>5.0</v>
      </c>
      <c r="CS28" s="137">
        <v>339.0</v>
      </c>
      <c r="CT28" s="137">
        <v>294.0</v>
      </c>
      <c r="CU28" s="137">
        <v>184.0</v>
      </c>
      <c r="CV28" s="137">
        <v>90.0</v>
      </c>
      <c r="CW28" s="137">
        <v>342.0</v>
      </c>
      <c r="CX28" s="137">
        <v>170.0</v>
      </c>
      <c r="CY28" s="137">
        <v>83.0</v>
      </c>
      <c r="CZ28" s="137">
        <v>49.0</v>
      </c>
      <c r="DA28" s="137">
        <v>328.0</v>
      </c>
      <c r="DB28" s="137">
        <v>176.0</v>
      </c>
      <c r="DC28" s="137">
        <v>85.0</v>
      </c>
      <c r="DD28" s="137">
        <v>47.0</v>
      </c>
      <c r="DE28" s="138">
        <f t="shared" si="32"/>
        <v>148</v>
      </c>
      <c r="DF28" s="137">
        <v>35.5</v>
      </c>
      <c r="DG28" s="138">
        <f t="shared" ref="DG28:DH28" si="36">BO28</f>
        <v>166</v>
      </c>
      <c r="DH28" s="138">
        <f t="shared" si="36"/>
        <v>8.5</v>
      </c>
      <c r="DI28" s="138"/>
      <c r="DJ28" s="137">
        <v>7.0</v>
      </c>
      <c r="DK28" s="137">
        <v>64.0</v>
      </c>
      <c r="DL28" s="137">
        <v>60.0</v>
      </c>
      <c r="DM28" s="89"/>
      <c r="DN28" s="140">
        <v>344.0</v>
      </c>
      <c r="DO28" s="140">
        <v>142.0</v>
      </c>
      <c r="DP28" s="140">
        <v>12.47</v>
      </c>
      <c r="DQ28" s="140">
        <v>7.24</v>
      </c>
      <c r="DR28" s="140">
        <v>4.31</v>
      </c>
      <c r="DS28" s="140">
        <v>8.0</v>
      </c>
      <c r="DT28" s="140">
        <v>39.0</v>
      </c>
      <c r="DU28" s="140">
        <v>45.3</v>
      </c>
      <c r="DV28" s="141"/>
      <c r="DW28" s="141"/>
      <c r="DX28" s="141"/>
      <c r="DY28" s="141"/>
      <c r="DZ28" s="141"/>
      <c r="EA28" s="141"/>
      <c r="EB28" s="141"/>
      <c r="EC28" s="141"/>
      <c r="ED28" s="89"/>
      <c r="EE28" s="142">
        <v>341.0</v>
      </c>
      <c r="EF28" s="142">
        <v>137.0</v>
      </c>
      <c r="EG28" s="142">
        <v>63.0</v>
      </c>
      <c r="EH28" s="142">
        <v>2.5</v>
      </c>
      <c r="EI28" s="143"/>
      <c r="EJ28" s="142">
        <v>9.0</v>
      </c>
      <c r="EK28" s="142">
        <v>57.0</v>
      </c>
      <c r="EL28" s="142">
        <v>57.0</v>
      </c>
      <c r="EM28" s="142">
        <v>137.0</v>
      </c>
      <c r="EN28" s="142">
        <v>90.0</v>
      </c>
      <c r="EO28" s="142">
        <v>3.9</v>
      </c>
      <c r="EP28" s="143"/>
      <c r="EQ28" s="142">
        <v>9.0</v>
      </c>
      <c r="ER28" s="142">
        <v>58.0</v>
      </c>
      <c r="ES28" s="142">
        <v>58.0</v>
      </c>
      <c r="ET28" s="142">
        <v>341.0</v>
      </c>
      <c r="EU28" s="142">
        <v>238.0</v>
      </c>
      <c r="EV28" s="142">
        <v>138.5</v>
      </c>
      <c r="EW28" s="142">
        <v>-9.0</v>
      </c>
      <c r="EX28" s="142">
        <v>339.0</v>
      </c>
      <c r="EY28" s="142">
        <v>0.0</v>
      </c>
      <c r="EZ28" s="142">
        <v>0.0</v>
      </c>
      <c r="FA28" s="142">
        <v>0.0</v>
      </c>
      <c r="FB28" s="142">
        <v>340.0</v>
      </c>
      <c r="FC28" s="142">
        <v>238.0</v>
      </c>
      <c r="FD28" s="142">
        <v>138.0</v>
      </c>
      <c r="FE28" s="142">
        <v>-9.0</v>
      </c>
      <c r="FF28" s="142">
        <v>339.0</v>
      </c>
      <c r="FG28" s="142">
        <v>0.0</v>
      </c>
      <c r="FH28" s="142">
        <v>0.0</v>
      </c>
      <c r="FI28" s="142">
        <v>0.0</v>
      </c>
      <c r="FJ28" s="142">
        <v>341.0</v>
      </c>
      <c r="FK28" s="142">
        <v>225.0</v>
      </c>
      <c r="FL28" s="142">
        <v>129.0</v>
      </c>
      <c r="FM28" s="143"/>
      <c r="FN28" s="142">
        <v>341.0</v>
      </c>
      <c r="FO28" s="142">
        <v>239.0</v>
      </c>
      <c r="FP28" s="142">
        <v>130.0</v>
      </c>
      <c r="FQ28" s="142">
        <v>0.0</v>
      </c>
      <c r="FR28" s="142">
        <v>137.0</v>
      </c>
      <c r="FS28" s="142">
        <v>83.0</v>
      </c>
      <c r="FT28" s="142">
        <v>13.9</v>
      </c>
      <c r="FU28" s="143"/>
      <c r="FV28" s="142">
        <v>137.0</v>
      </c>
      <c r="FW28" s="143"/>
      <c r="FX28" s="143"/>
      <c r="FY28" s="143"/>
      <c r="FZ28" s="89"/>
      <c r="GA28" s="161"/>
      <c r="GB28" s="65">
        <v>342.0</v>
      </c>
      <c r="GC28" s="66">
        <v>388.48</v>
      </c>
      <c r="GD28" s="66">
        <v>213.99</v>
      </c>
      <c r="GE28" s="66">
        <v>25.8</v>
      </c>
      <c r="GF28" s="66">
        <v>342.0</v>
      </c>
      <c r="GG28" s="66">
        <v>374.8</v>
      </c>
      <c r="GH28" s="66">
        <v>211.32</v>
      </c>
      <c r="GI28" s="66">
        <v>29.48</v>
      </c>
      <c r="GJ28" s="66">
        <v>342.0</v>
      </c>
      <c r="GK28" s="66">
        <v>225.85</v>
      </c>
      <c r="GL28" s="66">
        <v>130.41</v>
      </c>
      <c r="GM28" s="66">
        <v>6.95</v>
      </c>
      <c r="GN28" s="66">
        <v>342.0</v>
      </c>
      <c r="GO28" s="66">
        <v>241.64</v>
      </c>
      <c r="GP28" s="66">
        <v>130.16</v>
      </c>
      <c r="GQ28" s="66">
        <v>13.57</v>
      </c>
      <c r="GR28" s="66">
        <v>342.0</v>
      </c>
      <c r="GS28" s="66">
        <v>155.92</v>
      </c>
      <c r="GT28" s="66">
        <v>82.75</v>
      </c>
      <c r="GU28" s="66">
        <v>16.25</v>
      </c>
      <c r="GV28" s="66">
        <v>342.0</v>
      </c>
      <c r="GW28" s="66">
        <v>146.49</v>
      </c>
      <c r="GX28" s="66">
        <v>81.33</v>
      </c>
      <c r="GY28" s="66">
        <v>17.34</v>
      </c>
      <c r="GZ28" s="89"/>
      <c r="HA28" s="144" t="s">
        <v>91</v>
      </c>
      <c r="HB28" s="145" t="s">
        <v>108</v>
      </c>
      <c r="HC28" s="146">
        <v>265.0</v>
      </c>
      <c r="HD28" s="146">
        <v>13.25</v>
      </c>
      <c r="HE28" s="146">
        <v>5.3</v>
      </c>
      <c r="HF28" s="145">
        <v>8.0</v>
      </c>
      <c r="HG28" s="145">
        <v>61.0</v>
      </c>
      <c r="HH28" s="145">
        <v>56.0</v>
      </c>
      <c r="HI28" s="145" t="s">
        <v>107</v>
      </c>
      <c r="HJ28" s="144" t="s">
        <v>92</v>
      </c>
      <c r="HK28" s="146">
        <v>42.0</v>
      </c>
      <c r="HL28" s="146">
        <v>2.1</v>
      </c>
      <c r="HM28" s="146">
        <v>0.84</v>
      </c>
      <c r="HN28" s="145">
        <v>5.0</v>
      </c>
      <c r="HO28" s="145">
        <v>64.0</v>
      </c>
      <c r="HP28" s="145">
        <v>64.0</v>
      </c>
      <c r="HQ28" s="145" t="s">
        <v>107</v>
      </c>
      <c r="HR28" s="144" t="s">
        <v>92</v>
      </c>
      <c r="HS28" s="146">
        <v>273.0</v>
      </c>
      <c r="HT28" s="146">
        <v>13.65</v>
      </c>
      <c r="HU28" s="146">
        <v>6.825</v>
      </c>
      <c r="HV28" s="145">
        <v>7.0</v>
      </c>
      <c r="HW28" s="145">
        <v>60.0</v>
      </c>
      <c r="HX28" s="145">
        <v>60.0</v>
      </c>
      <c r="HY28" s="89"/>
      <c r="HZ28" s="147">
        <v>135.0</v>
      </c>
      <c r="IA28" s="147">
        <v>33.0</v>
      </c>
      <c r="IB28" s="147">
        <v>68.0</v>
      </c>
      <c r="IC28" s="147">
        <v>3.4</v>
      </c>
      <c r="ID28" s="148"/>
      <c r="IE28" s="147">
        <v>2.0</v>
      </c>
      <c r="IF28" s="147">
        <v>68.0</v>
      </c>
      <c r="IG28" s="147">
        <v>48.0</v>
      </c>
      <c r="IH28" s="89"/>
      <c r="II28" s="75">
        <v>138.0</v>
      </c>
      <c r="IJ28" s="75">
        <v>33.4</v>
      </c>
      <c r="IK28" s="75">
        <v>179.0</v>
      </c>
      <c r="IL28" s="75">
        <v>9.0</v>
      </c>
      <c r="IM28" s="75">
        <v>10.0</v>
      </c>
      <c r="IN28" s="75">
        <v>6.0</v>
      </c>
      <c r="IO28" s="75">
        <v>45.0</v>
      </c>
      <c r="IP28" s="75">
        <v>43.0</v>
      </c>
      <c r="IQ28" s="75">
        <v>138.0</v>
      </c>
      <c r="IR28" s="75">
        <v>32.2</v>
      </c>
      <c r="IS28" s="75">
        <v>5.0</v>
      </c>
      <c r="IT28" s="75">
        <v>0.1</v>
      </c>
      <c r="IU28" s="75">
        <v>0.3</v>
      </c>
      <c r="IV28" s="75">
        <v>12.0</v>
      </c>
      <c r="IW28" s="75">
        <v>44.0</v>
      </c>
      <c r="IX28" s="75">
        <v>43.0</v>
      </c>
      <c r="IY28" s="89"/>
      <c r="IZ28" s="149">
        <v>141.06</v>
      </c>
      <c r="JA28" s="149">
        <v>36.06</v>
      </c>
      <c r="JB28" s="149">
        <v>117.42</v>
      </c>
      <c r="JC28" s="149">
        <v>5.88</v>
      </c>
      <c r="JD28" s="149">
        <v>0.67</v>
      </c>
      <c r="JE28" s="149">
        <v>3.0</v>
      </c>
      <c r="JF28" s="149">
        <v>51.65</v>
      </c>
      <c r="JG28" s="149">
        <v>44.22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149" t="s">
        <v>93</v>
      </c>
      <c r="JP28" s="89"/>
      <c r="JQ28" s="150">
        <v>137.0</v>
      </c>
      <c r="JR28" s="150">
        <v>32.2</v>
      </c>
      <c r="JS28" s="150">
        <v>0.0</v>
      </c>
      <c r="JT28" s="150">
        <v>0.0</v>
      </c>
      <c r="JU28" s="150">
        <v>0.0</v>
      </c>
      <c r="JV28" s="150">
        <v>2.0</v>
      </c>
      <c r="JW28" s="150">
        <v>48.0</v>
      </c>
      <c r="JX28" s="150">
        <v>47.0</v>
      </c>
      <c r="JY28" s="150">
        <v>137.0</v>
      </c>
      <c r="JZ28" s="150">
        <v>34.1</v>
      </c>
      <c r="KA28" s="150">
        <v>125.0</v>
      </c>
      <c r="KB28" s="150">
        <v>6.8</v>
      </c>
      <c r="KC28" s="150">
        <v>2.6</v>
      </c>
      <c r="KD28" s="150">
        <v>2.0</v>
      </c>
      <c r="KE28" s="150">
        <v>55.0</v>
      </c>
      <c r="KF28" s="150">
        <v>53.0</v>
      </c>
      <c r="KG28" s="89"/>
      <c r="KH28" s="151">
        <v>136.0</v>
      </c>
      <c r="KI28" s="151">
        <v>33.0</v>
      </c>
      <c r="KJ28" s="151">
        <v>72.0</v>
      </c>
      <c r="KK28" s="151">
        <v>3.8</v>
      </c>
      <c r="KL28" s="152"/>
      <c r="KM28" s="151">
        <v>1.0</v>
      </c>
      <c r="KN28" s="151">
        <v>44.0</v>
      </c>
      <c r="KO28" s="151">
        <v>44.0</v>
      </c>
      <c r="KP28" s="151">
        <v>136.0</v>
      </c>
      <c r="KQ28" s="151">
        <v>33.0</v>
      </c>
      <c r="KR28" s="151" t="s">
        <v>98</v>
      </c>
      <c r="KS28" s="151" t="s">
        <v>98</v>
      </c>
      <c r="KT28" s="152"/>
      <c r="KU28" s="151">
        <v>1.0</v>
      </c>
      <c r="KV28" s="151">
        <v>44.0</v>
      </c>
      <c r="KW28" s="151">
        <v>42.0</v>
      </c>
      <c r="KX28" s="89"/>
      <c r="KY28" s="153" t="s">
        <v>105</v>
      </c>
      <c r="KZ28" s="153" t="s">
        <v>105</v>
      </c>
      <c r="LA28" s="153" t="s">
        <v>105</v>
      </c>
      <c r="LB28" s="153" t="s">
        <v>105</v>
      </c>
      <c r="LC28" s="153" t="s">
        <v>105</v>
      </c>
      <c r="LD28" s="153" t="s">
        <v>105</v>
      </c>
      <c r="LE28" s="153" t="s">
        <v>105</v>
      </c>
      <c r="LF28" s="153" t="s">
        <v>105</v>
      </c>
      <c r="LG28" s="153" t="s">
        <v>105</v>
      </c>
      <c r="LH28" s="153" t="s">
        <v>105</v>
      </c>
      <c r="LI28" s="153" t="s">
        <v>105</v>
      </c>
      <c r="LJ28" s="153" t="s">
        <v>105</v>
      </c>
      <c r="LK28" s="153" t="s">
        <v>105</v>
      </c>
      <c r="LL28" s="153">
        <v>5.0</v>
      </c>
      <c r="LM28" s="153" t="s">
        <v>105</v>
      </c>
      <c r="LN28" s="153" t="s">
        <v>105</v>
      </c>
      <c r="LO28" s="89"/>
      <c r="LP28" s="154">
        <v>334.0</v>
      </c>
      <c r="LQ28" s="154">
        <v>159.0</v>
      </c>
      <c r="LR28" s="154">
        <v>89.0</v>
      </c>
      <c r="LS28" s="154">
        <v>74.0</v>
      </c>
      <c r="LT28" s="154">
        <v>344.0</v>
      </c>
      <c r="LU28" s="154">
        <v>141.0</v>
      </c>
      <c r="LV28" s="154">
        <v>48.0</v>
      </c>
      <c r="LW28" s="154">
        <v>25.0</v>
      </c>
      <c r="LX28" s="154">
        <v>9.9</v>
      </c>
      <c r="LY28" s="154">
        <v>10.0</v>
      </c>
      <c r="LZ28" s="154">
        <v>58.0</v>
      </c>
      <c r="MA28" s="154">
        <v>56.0</v>
      </c>
      <c r="MB28" s="154">
        <v>139.0</v>
      </c>
      <c r="MC28" s="154">
        <v>111.0</v>
      </c>
      <c r="MD28" s="154">
        <v>64.0</v>
      </c>
      <c r="ME28" s="154">
        <v>11.4</v>
      </c>
      <c r="MF28" s="154">
        <v>8.0</v>
      </c>
      <c r="MG28" s="154">
        <v>60.0</v>
      </c>
      <c r="MH28" s="154">
        <v>55.0</v>
      </c>
      <c r="MI28" s="92" t="s">
        <v>95</v>
      </c>
      <c r="MJ28" s="92" t="s">
        <v>95</v>
      </c>
      <c r="MK28" s="92" t="s">
        <v>95</v>
      </c>
      <c r="ML28" s="92" t="s">
        <v>95</v>
      </c>
      <c r="MM28" s="154">
        <v>5.0</v>
      </c>
      <c r="MN28" s="154">
        <v>54.0</v>
      </c>
      <c r="MO28" s="154">
        <v>51.0</v>
      </c>
      <c r="MP28" s="86"/>
      <c r="MQ28" s="156"/>
      <c r="MR28" s="156"/>
      <c r="MS28" s="156"/>
      <c r="MT28" s="156"/>
      <c r="MU28" s="154">
        <v>36.0</v>
      </c>
      <c r="MV28" s="154">
        <v>81.0</v>
      </c>
      <c r="MW28" s="154">
        <v>4.7</v>
      </c>
      <c r="MX28" s="154">
        <v>1.6</v>
      </c>
      <c r="MY28" s="154">
        <v>5.0</v>
      </c>
      <c r="MZ28" s="154">
        <v>43.0</v>
      </c>
      <c r="NA28" s="154" t="s">
        <v>96</v>
      </c>
      <c r="NB28" s="156"/>
      <c r="NC28" s="154">
        <v>35.0</v>
      </c>
      <c r="ND28" s="154">
        <v>454.0</v>
      </c>
      <c r="NE28" s="154">
        <v>25.6</v>
      </c>
      <c r="NF28" s="154">
        <v>2.3</v>
      </c>
      <c r="NG28" s="154">
        <v>6.0</v>
      </c>
      <c r="NH28" s="154">
        <v>54.0</v>
      </c>
      <c r="NI28" s="154">
        <v>56.0</v>
      </c>
      <c r="NJ28" s="155" t="s">
        <v>95</v>
      </c>
      <c r="NK28" s="155" t="s">
        <v>95</v>
      </c>
      <c r="NL28" s="155" t="s">
        <v>95</v>
      </c>
      <c r="NM28" s="155" t="s">
        <v>95</v>
      </c>
      <c r="NN28" s="155" t="s">
        <v>95</v>
      </c>
      <c r="NO28" s="154">
        <v>4.0</v>
      </c>
      <c r="NP28" s="154">
        <v>48.0</v>
      </c>
      <c r="NQ28" s="154">
        <v>50.0</v>
      </c>
    </row>
    <row r="29" ht="14.25" customHeight="1">
      <c r="A29" s="164">
        <v>0.6666666666666666</v>
      </c>
      <c r="B29" s="50"/>
      <c r="C29" s="51">
        <v>50.28</v>
      </c>
      <c r="D29" s="159">
        <v>338.0</v>
      </c>
      <c r="E29" s="133">
        <v>134.0</v>
      </c>
      <c r="F29" s="133">
        <v>29.0</v>
      </c>
      <c r="G29" s="133">
        <v>6.3</v>
      </c>
      <c r="H29" s="134"/>
      <c r="I29" s="133">
        <v>6.0</v>
      </c>
      <c r="J29" s="133">
        <v>51.0</v>
      </c>
      <c r="K29" s="133">
        <v>50.0</v>
      </c>
      <c r="L29" s="133">
        <v>138.0</v>
      </c>
      <c r="M29" s="133">
        <v>102.0</v>
      </c>
      <c r="N29" s="133">
        <v>25.2</v>
      </c>
      <c r="O29" s="134"/>
      <c r="P29" s="133">
        <v>6.0</v>
      </c>
      <c r="Q29" s="133">
        <v>57.0</v>
      </c>
      <c r="R29" s="133">
        <v>54.0</v>
      </c>
      <c r="S29" s="133">
        <v>340.9</v>
      </c>
      <c r="T29" s="133">
        <v>346.4</v>
      </c>
      <c r="U29" s="133">
        <v>201.8</v>
      </c>
      <c r="V29" s="134"/>
      <c r="W29" s="133">
        <v>374.2</v>
      </c>
      <c r="X29" s="133">
        <v>298.4</v>
      </c>
      <c r="Y29" s="133">
        <v>171.4</v>
      </c>
      <c r="Z29" s="134"/>
      <c r="AA29" s="133" t="s">
        <v>94</v>
      </c>
      <c r="AB29" s="133" t="s">
        <v>94</v>
      </c>
      <c r="AC29" s="133" t="s">
        <v>94</v>
      </c>
      <c r="AD29" s="134"/>
      <c r="AE29" s="133">
        <v>341.2</v>
      </c>
      <c r="AF29" s="133">
        <v>595.6</v>
      </c>
      <c r="AG29" s="133">
        <v>333.4</v>
      </c>
      <c r="AH29" s="134"/>
      <c r="AI29" s="133">
        <v>346.8</v>
      </c>
      <c r="AJ29" s="133">
        <v>377.7</v>
      </c>
      <c r="AK29" s="133">
        <v>220.8</v>
      </c>
      <c r="AL29" s="134"/>
      <c r="AM29" s="133">
        <v>339.2</v>
      </c>
      <c r="AN29" s="133">
        <v>388.4</v>
      </c>
      <c r="AO29" s="133">
        <v>209.3</v>
      </c>
      <c r="AP29" s="134"/>
      <c r="AQ29" s="133">
        <v>134.0</v>
      </c>
      <c r="AR29" s="134">
        <f t="shared" ref="AR29:AS29" si="37">F29</f>
        <v>29</v>
      </c>
      <c r="AS29" s="135">
        <f t="shared" si="37"/>
        <v>6.3</v>
      </c>
      <c r="AT29" s="134"/>
      <c r="AU29" s="134">
        <f t="shared" ref="AU29:AW29" si="38">L29</f>
        <v>138</v>
      </c>
      <c r="AV29" s="134">
        <f t="shared" si="38"/>
        <v>102</v>
      </c>
      <c r="AW29" s="134">
        <f t="shared" si="38"/>
        <v>25.2</v>
      </c>
      <c r="AX29" s="134"/>
      <c r="AY29" s="136">
        <f t="shared" si="5"/>
        <v>134</v>
      </c>
      <c r="AZ29" s="134"/>
      <c r="BA29" s="134"/>
      <c r="BB29" s="134"/>
      <c r="BC29" s="89"/>
      <c r="BD29" s="134"/>
      <c r="BE29" s="133">
        <v>32.0</v>
      </c>
      <c r="BF29" s="133">
        <v>16.0</v>
      </c>
      <c r="BG29" s="133">
        <v>0.8</v>
      </c>
      <c r="BH29" s="134"/>
      <c r="BI29" s="133">
        <v>22.0</v>
      </c>
      <c r="BJ29" s="133">
        <v>88.0</v>
      </c>
      <c r="BK29" s="133">
        <v>61.0</v>
      </c>
      <c r="BL29" s="89"/>
      <c r="BM29" s="137">
        <v>347.0</v>
      </c>
      <c r="BN29" s="137">
        <v>147.0</v>
      </c>
      <c r="BO29" s="137">
        <v>130.0</v>
      </c>
      <c r="BP29" s="137">
        <v>6.5</v>
      </c>
      <c r="BQ29" s="138"/>
      <c r="BR29" s="137">
        <v>6.0</v>
      </c>
      <c r="BS29" s="137">
        <v>69.0</v>
      </c>
      <c r="BT29" s="137">
        <v>69.0</v>
      </c>
      <c r="BU29" s="138">
        <f t="shared" si="31"/>
        <v>347</v>
      </c>
      <c r="BV29" s="137">
        <v>282.0</v>
      </c>
      <c r="BW29" s="137">
        <v>167.0</v>
      </c>
      <c r="BX29" s="137">
        <v>27.0</v>
      </c>
      <c r="BY29" s="137">
        <v>338.0</v>
      </c>
      <c r="BZ29" s="137">
        <v>302.0</v>
      </c>
      <c r="CA29" s="137">
        <v>168.0</v>
      </c>
      <c r="CB29" s="137">
        <v>25.0</v>
      </c>
      <c r="CC29" s="137">
        <v>346.0</v>
      </c>
      <c r="CD29" s="137">
        <v>280.0</v>
      </c>
      <c r="CE29" s="137">
        <v>164.0</v>
      </c>
      <c r="CF29" s="137">
        <v>2.0</v>
      </c>
      <c r="CG29" s="137">
        <v>339.0</v>
      </c>
      <c r="CH29" s="137">
        <v>280.0</v>
      </c>
      <c r="CI29" s="137">
        <v>160.0</v>
      </c>
      <c r="CJ29" s="137">
        <v>4.0</v>
      </c>
      <c r="CK29" s="137">
        <v>352.0</v>
      </c>
      <c r="CL29" s="137">
        <v>151.0</v>
      </c>
      <c r="CM29" s="137">
        <v>101.0</v>
      </c>
      <c r="CN29" s="137">
        <v>4.0</v>
      </c>
      <c r="CO29" s="137">
        <v>336.0</v>
      </c>
      <c r="CP29" s="137">
        <v>302.0</v>
      </c>
      <c r="CQ29" s="137">
        <v>151.0</v>
      </c>
      <c r="CR29" s="137">
        <v>6.0</v>
      </c>
      <c r="CS29" s="137">
        <v>339.0</v>
      </c>
      <c r="CT29" s="137">
        <v>272.0</v>
      </c>
      <c r="CU29" s="137">
        <v>175.0</v>
      </c>
      <c r="CV29" s="137">
        <v>72.0</v>
      </c>
      <c r="CW29" s="137">
        <v>340.0</v>
      </c>
      <c r="CX29" s="137">
        <v>162.0</v>
      </c>
      <c r="CY29" s="137">
        <v>78.0</v>
      </c>
      <c r="CZ29" s="137">
        <v>47.0</v>
      </c>
      <c r="DA29" s="137">
        <v>329.0</v>
      </c>
      <c r="DB29" s="137">
        <v>165.0</v>
      </c>
      <c r="DC29" s="137">
        <v>79.0</v>
      </c>
      <c r="DD29" s="137">
        <v>46.0</v>
      </c>
      <c r="DE29" s="138">
        <f t="shared" si="32"/>
        <v>147</v>
      </c>
      <c r="DF29" s="137">
        <v>35.5</v>
      </c>
      <c r="DG29" s="138">
        <f t="shared" ref="DG29:DH29" si="39">BO29</f>
        <v>130</v>
      </c>
      <c r="DH29" s="138">
        <f t="shared" si="39"/>
        <v>6.5</v>
      </c>
      <c r="DI29" s="138"/>
      <c r="DJ29" s="137">
        <v>7.0</v>
      </c>
      <c r="DK29" s="137">
        <v>60.0</v>
      </c>
      <c r="DL29" s="137">
        <v>57.0</v>
      </c>
      <c r="DM29" s="89"/>
      <c r="DN29" s="140">
        <v>344.0</v>
      </c>
      <c r="DO29" s="140">
        <v>141.0</v>
      </c>
      <c r="DP29" s="140">
        <v>40.2</v>
      </c>
      <c r="DQ29" s="140">
        <v>22.84</v>
      </c>
      <c r="DR29" s="140">
        <v>5.81</v>
      </c>
      <c r="DS29" s="140">
        <v>8.0</v>
      </c>
      <c r="DT29" s="140">
        <v>43.0</v>
      </c>
      <c r="DU29" s="140">
        <v>46.8</v>
      </c>
      <c r="DV29" s="141"/>
      <c r="DW29" s="141"/>
      <c r="DX29" s="141"/>
      <c r="DY29" s="141"/>
      <c r="DZ29" s="141"/>
      <c r="EA29" s="141"/>
      <c r="EB29" s="141"/>
      <c r="EC29" s="141"/>
      <c r="ED29" s="89"/>
      <c r="EE29" s="142">
        <v>341.0</v>
      </c>
      <c r="EF29" s="142">
        <v>137.0</v>
      </c>
      <c r="EG29" s="142">
        <v>63.0</v>
      </c>
      <c r="EH29" s="142">
        <v>2.6</v>
      </c>
      <c r="EI29" s="143"/>
      <c r="EJ29" s="142">
        <v>9.0</v>
      </c>
      <c r="EK29" s="142">
        <v>57.0</v>
      </c>
      <c r="EL29" s="142">
        <v>58.0</v>
      </c>
      <c r="EM29" s="142">
        <v>137.0</v>
      </c>
      <c r="EN29" s="142">
        <v>70.0</v>
      </c>
      <c r="EO29" s="142">
        <v>3.1</v>
      </c>
      <c r="EP29" s="143"/>
      <c r="EQ29" s="142">
        <v>9.0</v>
      </c>
      <c r="ER29" s="142">
        <v>58.0</v>
      </c>
      <c r="ES29" s="142">
        <v>58.0</v>
      </c>
      <c r="ET29" s="142">
        <v>341.0</v>
      </c>
      <c r="EU29" s="142">
        <v>237.0</v>
      </c>
      <c r="EV29" s="142">
        <v>138.5</v>
      </c>
      <c r="EW29" s="142">
        <v>-8.0</v>
      </c>
      <c r="EX29" s="142">
        <v>339.0</v>
      </c>
      <c r="EY29" s="142">
        <v>0.0</v>
      </c>
      <c r="EZ29" s="142">
        <v>0.0</v>
      </c>
      <c r="FA29" s="142">
        <v>0.0</v>
      </c>
      <c r="FB29" s="142">
        <v>340.0</v>
      </c>
      <c r="FC29" s="142">
        <v>238.0</v>
      </c>
      <c r="FD29" s="142">
        <v>138.5</v>
      </c>
      <c r="FE29" s="142">
        <v>-7.0</v>
      </c>
      <c r="FF29" s="142">
        <v>339.0</v>
      </c>
      <c r="FG29" s="142">
        <v>0.0</v>
      </c>
      <c r="FH29" s="142">
        <v>0.0</v>
      </c>
      <c r="FI29" s="142">
        <v>0.0</v>
      </c>
      <c r="FJ29" s="142">
        <v>341.0</v>
      </c>
      <c r="FK29" s="142">
        <v>230.0</v>
      </c>
      <c r="FL29" s="142">
        <v>133.0</v>
      </c>
      <c r="FM29" s="143"/>
      <c r="FN29" s="142">
        <v>341.0</v>
      </c>
      <c r="FO29" s="142">
        <v>244.0</v>
      </c>
      <c r="FP29" s="142">
        <v>133.0</v>
      </c>
      <c r="FQ29" s="142">
        <v>3.0</v>
      </c>
      <c r="FR29" s="142">
        <v>137.0</v>
      </c>
      <c r="FS29" s="142">
        <v>65.0</v>
      </c>
      <c r="FT29" s="142">
        <v>12.81</v>
      </c>
      <c r="FU29" s="143"/>
      <c r="FV29" s="142">
        <v>137.0</v>
      </c>
      <c r="FW29" s="143"/>
      <c r="FX29" s="143"/>
      <c r="FY29" s="143"/>
      <c r="FZ29" s="89"/>
      <c r="GA29" s="161"/>
      <c r="GB29" s="65">
        <v>342.0</v>
      </c>
      <c r="GC29" s="66">
        <v>313.74</v>
      </c>
      <c r="GD29" s="66">
        <v>193.56</v>
      </c>
      <c r="GE29" s="66">
        <v>22.11</v>
      </c>
      <c r="GF29" s="66">
        <v>342.0</v>
      </c>
      <c r="GG29" s="66">
        <v>328.98</v>
      </c>
      <c r="GH29" s="66">
        <v>190.38</v>
      </c>
      <c r="GI29" s="66">
        <v>25.8</v>
      </c>
      <c r="GJ29" s="66">
        <v>342.0</v>
      </c>
      <c r="GK29" s="66">
        <v>197.68</v>
      </c>
      <c r="GL29" s="66">
        <v>-114.83</v>
      </c>
      <c r="GM29" s="66">
        <v>-11.81</v>
      </c>
      <c r="GN29" s="66">
        <v>342.0</v>
      </c>
      <c r="GO29" s="66">
        <v>182.15</v>
      </c>
      <c r="GP29" s="66">
        <v>-114.83</v>
      </c>
      <c r="GQ29" s="66">
        <v>-17.67</v>
      </c>
      <c r="GR29" s="66">
        <v>342.0</v>
      </c>
      <c r="GS29" s="66">
        <v>121.48</v>
      </c>
      <c r="GT29" s="66">
        <v>-75.47</v>
      </c>
      <c r="GU29" s="66">
        <v>-7.37</v>
      </c>
      <c r="GV29" s="66">
        <v>342.0</v>
      </c>
      <c r="GW29" s="66">
        <v>130.42</v>
      </c>
      <c r="GX29" s="66">
        <v>-73.71</v>
      </c>
      <c r="GY29" s="66">
        <v>-8.88</v>
      </c>
      <c r="GZ29" s="89"/>
      <c r="HA29" s="144" t="s">
        <v>91</v>
      </c>
      <c r="HB29" s="145" t="s">
        <v>108</v>
      </c>
      <c r="HC29" s="146">
        <v>272.0</v>
      </c>
      <c r="HD29" s="146">
        <v>13.6</v>
      </c>
      <c r="HE29" s="146">
        <v>5.44</v>
      </c>
      <c r="HF29" s="145">
        <v>8.0</v>
      </c>
      <c r="HG29" s="145">
        <v>61.0</v>
      </c>
      <c r="HH29" s="145">
        <v>56.0</v>
      </c>
      <c r="HI29" s="145" t="s">
        <v>107</v>
      </c>
      <c r="HJ29" s="144" t="s">
        <v>92</v>
      </c>
      <c r="HK29" s="146">
        <v>68.0</v>
      </c>
      <c r="HL29" s="146">
        <v>3.4</v>
      </c>
      <c r="HM29" s="146">
        <v>1.36</v>
      </c>
      <c r="HN29" s="145">
        <v>5.0</v>
      </c>
      <c r="HO29" s="145">
        <v>64.0</v>
      </c>
      <c r="HP29" s="145">
        <v>63.0</v>
      </c>
      <c r="HQ29" s="145" t="s">
        <v>107</v>
      </c>
      <c r="HR29" s="144" t="s">
        <v>92</v>
      </c>
      <c r="HS29" s="146">
        <v>86.0</v>
      </c>
      <c r="HT29" s="146">
        <v>4.3</v>
      </c>
      <c r="HU29" s="146">
        <v>2.15</v>
      </c>
      <c r="HV29" s="145">
        <v>7.0</v>
      </c>
      <c r="HW29" s="145">
        <v>60.0</v>
      </c>
      <c r="HX29" s="145">
        <v>60.0</v>
      </c>
      <c r="HY29" s="89"/>
      <c r="HZ29" s="147">
        <v>135.0</v>
      </c>
      <c r="IA29" s="147">
        <v>33.0</v>
      </c>
      <c r="IB29" s="147">
        <v>120.0</v>
      </c>
      <c r="IC29" s="147">
        <v>6.0</v>
      </c>
      <c r="ID29" s="148"/>
      <c r="IE29" s="147">
        <v>2.0</v>
      </c>
      <c r="IF29" s="147">
        <v>68.0</v>
      </c>
      <c r="IG29" s="147">
        <v>48.0</v>
      </c>
      <c r="IH29" s="89"/>
      <c r="II29" s="75">
        <v>140.0</v>
      </c>
      <c r="IJ29" s="75">
        <v>33.6</v>
      </c>
      <c r="IK29" s="75">
        <v>164.0</v>
      </c>
      <c r="IL29" s="75">
        <v>8.3</v>
      </c>
      <c r="IM29" s="75">
        <v>9.2</v>
      </c>
      <c r="IN29" s="75">
        <v>6.0</v>
      </c>
      <c r="IO29" s="75">
        <v>45.0</v>
      </c>
      <c r="IP29" s="75">
        <v>43.0</v>
      </c>
      <c r="IQ29" s="75">
        <v>140.0</v>
      </c>
      <c r="IR29" s="75">
        <v>33.7</v>
      </c>
      <c r="IS29" s="75">
        <v>5.0</v>
      </c>
      <c r="IT29" s="75">
        <v>0.1</v>
      </c>
      <c r="IU29" s="75">
        <v>0.3</v>
      </c>
      <c r="IV29" s="75">
        <v>12.0</v>
      </c>
      <c r="IW29" s="75">
        <v>44.0</v>
      </c>
      <c r="IX29" s="75">
        <v>43.0</v>
      </c>
      <c r="IY29" s="89"/>
      <c r="IZ29" s="149">
        <v>141.16</v>
      </c>
      <c r="JA29" s="149">
        <v>35.25</v>
      </c>
      <c r="JB29" s="149">
        <v>117.3</v>
      </c>
      <c r="JC29" s="149">
        <v>15.41</v>
      </c>
      <c r="JD29" s="149">
        <v>6.81</v>
      </c>
      <c r="JE29" s="149">
        <v>3.0</v>
      </c>
      <c r="JF29" s="149">
        <v>52.65</v>
      </c>
      <c r="JG29" s="149">
        <v>40.63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149" t="s">
        <v>93</v>
      </c>
      <c r="JP29" s="89"/>
      <c r="JQ29" s="150">
        <v>138.0</v>
      </c>
      <c r="JR29" s="150">
        <v>32.5</v>
      </c>
      <c r="JS29" s="150">
        <v>0.0</v>
      </c>
      <c r="JT29" s="150">
        <v>0.0</v>
      </c>
      <c r="JU29" s="150">
        <v>0.0</v>
      </c>
      <c r="JV29" s="150">
        <v>2.0</v>
      </c>
      <c r="JW29" s="150">
        <v>49.0</v>
      </c>
      <c r="JX29" s="150">
        <v>47.0</v>
      </c>
      <c r="JY29" s="150">
        <v>138.0</v>
      </c>
      <c r="JZ29" s="150">
        <v>34.8</v>
      </c>
      <c r="KA29" s="150">
        <v>124.0</v>
      </c>
      <c r="KB29" s="150">
        <v>6.8</v>
      </c>
      <c r="KC29" s="150">
        <v>2.7</v>
      </c>
      <c r="KD29" s="150">
        <v>2.0</v>
      </c>
      <c r="KE29" s="150">
        <v>55.0</v>
      </c>
      <c r="KF29" s="150">
        <v>53.0</v>
      </c>
      <c r="KG29" s="89"/>
      <c r="KH29" s="151">
        <v>138.0</v>
      </c>
      <c r="KI29" s="151">
        <v>34.0</v>
      </c>
      <c r="KJ29" s="151" t="s">
        <v>98</v>
      </c>
      <c r="KK29" s="151" t="s">
        <v>98</v>
      </c>
      <c r="KL29" s="152"/>
      <c r="KM29" s="151">
        <v>1.0</v>
      </c>
      <c r="KN29" s="151">
        <v>44.0</v>
      </c>
      <c r="KO29" s="151">
        <v>44.0</v>
      </c>
      <c r="KP29" s="151">
        <v>138.0</v>
      </c>
      <c r="KQ29" s="151">
        <v>34.0</v>
      </c>
      <c r="KR29" s="151" t="s">
        <v>98</v>
      </c>
      <c r="KS29" s="151" t="s">
        <v>98</v>
      </c>
      <c r="KT29" s="152"/>
      <c r="KU29" s="151">
        <v>1.0</v>
      </c>
      <c r="KV29" s="151">
        <v>44.0</v>
      </c>
      <c r="KW29" s="151">
        <v>42.0</v>
      </c>
      <c r="KX29" s="89"/>
      <c r="KY29" s="153" t="s">
        <v>105</v>
      </c>
      <c r="KZ29" s="153" t="s">
        <v>105</v>
      </c>
      <c r="LA29" s="153" t="s">
        <v>105</v>
      </c>
      <c r="LB29" s="153" t="s">
        <v>105</v>
      </c>
      <c r="LC29" s="153" t="s">
        <v>105</v>
      </c>
      <c r="LD29" s="153" t="s">
        <v>105</v>
      </c>
      <c r="LE29" s="153" t="s">
        <v>105</v>
      </c>
      <c r="LF29" s="153" t="s">
        <v>105</v>
      </c>
      <c r="LG29" s="153" t="s">
        <v>105</v>
      </c>
      <c r="LH29" s="153" t="s">
        <v>105</v>
      </c>
      <c r="LI29" s="153" t="s">
        <v>105</v>
      </c>
      <c r="LJ29" s="153" t="s">
        <v>105</v>
      </c>
      <c r="LK29" s="153" t="s">
        <v>105</v>
      </c>
      <c r="LL29" s="153">
        <v>5.0</v>
      </c>
      <c r="LM29" s="153" t="s">
        <v>105</v>
      </c>
      <c r="LN29" s="153" t="s">
        <v>105</v>
      </c>
      <c r="LO29" s="89"/>
      <c r="LP29" s="154">
        <v>333.0</v>
      </c>
      <c r="LQ29" s="154">
        <v>163.0</v>
      </c>
      <c r="LR29" s="154">
        <v>92.0</v>
      </c>
      <c r="LS29" s="154">
        <v>73.0</v>
      </c>
      <c r="LT29" s="154">
        <v>344.0</v>
      </c>
      <c r="LU29" s="154">
        <v>141.0</v>
      </c>
      <c r="LV29" s="154">
        <v>38.0</v>
      </c>
      <c r="LW29" s="154">
        <v>20.0</v>
      </c>
      <c r="LX29" s="154">
        <v>8.7</v>
      </c>
      <c r="LY29" s="154">
        <v>10.0</v>
      </c>
      <c r="LZ29" s="154">
        <v>57.0</v>
      </c>
      <c r="MA29" s="154">
        <v>54.0</v>
      </c>
      <c r="MB29" s="154">
        <v>138.0</v>
      </c>
      <c r="MC29" s="154">
        <v>125.0</v>
      </c>
      <c r="MD29" s="154">
        <v>72.0</v>
      </c>
      <c r="ME29" s="154">
        <v>8.6</v>
      </c>
      <c r="MF29" s="154">
        <v>8.0</v>
      </c>
      <c r="MG29" s="154">
        <v>61.0</v>
      </c>
      <c r="MH29" s="154">
        <v>54.0</v>
      </c>
      <c r="MI29" s="92" t="s">
        <v>95</v>
      </c>
      <c r="MJ29" s="92" t="s">
        <v>95</v>
      </c>
      <c r="MK29" s="92" t="s">
        <v>95</v>
      </c>
      <c r="ML29" s="92" t="s">
        <v>95</v>
      </c>
      <c r="MM29" s="154">
        <v>5.0</v>
      </c>
      <c r="MN29" s="154">
        <v>54.0</v>
      </c>
      <c r="MO29" s="154">
        <v>51.0</v>
      </c>
      <c r="MP29" s="86"/>
      <c r="MQ29" s="156"/>
      <c r="MR29" s="156"/>
      <c r="MS29" s="156"/>
      <c r="MT29" s="156"/>
      <c r="MU29" s="154">
        <v>35.0</v>
      </c>
      <c r="MV29" s="154">
        <v>188.0</v>
      </c>
      <c r="MW29" s="154">
        <v>10.9</v>
      </c>
      <c r="MX29" s="154">
        <v>3.6</v>
      </c>
      <c r="MY29" s="154">
        <v>5.0</v>
      </c>
      <c r="MZ29" s="154">
        <v>43.0</v>
      </c>
      <c r="NA29" s="154" t="s">
        <v>96</v>
      </c>
      <c r="NB29" s="156"/>
      <c r="NC29" s="154">
        <v>35.0</v>
      </c>
      <c r="ND29" s="154">
        <v>382.0</v>
      </c>
      <c r="NE29" s="154">
        <v>21.5</v>
      </c>
      <c r="NF29" s="154">
        <v>9.5</v>
      </c>
      <c r="NG29" s="154">
        <v>6.0</v>
      </c>
      <c r="NH29" s="154">
        <v>54.0</v>
      </c>
      <c r="NI29" s="154">
        <v>56.0</v>
      </c>
      <c r="NJ29" s="155" t="s">
        <v>95</v>
      </c>
      <c r="NK29" s="155" t="s">
        <v>95</v>
      </c>
      <c r="NL29" s="155" t="s">
        <v>95</v>
      </c>
      <c r="NM29" s="155" t="s">
        <v>95</v>
      </c>
      <c r="NN29" s="155" t="s">
        <v>95</v>
      </c>
      <c r="NO29" s="154">
        <v>4.0</v>
      </c>
      <c r="NP29" s="154">
        <v>48.0</v>
      </c>
      <c r="NQ29" s="154">
        <v>50.0</v>
      </c>
    </row>
    <row r="30" ht="14.25" customHeight="1">
      <c r="A30" s="49">
        <v>0.708333333333334</v>
      </c>
      <c r="B30" s="50"/>
      <c r="C30" s="51">
        <v>49.39</v>
      </c>
      <c r="D30" s="159">
        <v>339.0</v>
      </c>
      <c r="E30" s="133">
        <v>134.0</v>
      </c>
      <c r="F30" s="133">
        <v>86.0</v>
      </c>
      <c r="G30" s="133">
        <v>16.7</v>
      </c>
      <c r="H30" s="134"/>
      <c r="I30" s="133">
        <v>6.0</v>
      </c>
      <c r="J30" s="133">
        <v>51.0</v>
      </c>
      <c r="K30" s="133">
        <v>50.0</v>
      </c>
      <c r="L30" s="133">
        <v>138.0</v>
      </c>
      <c r="M30" s="133">
        <v>65.0</v>
      </c>
      <c r="N30" s="133">
        <v>16.4</v>
      </c>
      <c r="O30" s="134"/>
      <c r="P30" s="133">
        <v>6.0</v>
      </c>
      <c r="Q30" s="133">
        <v>56.0</v>
      </c>
      <c r="R30" s="133">
        <v>53.0</v>
      </c>
      <c r="S30" s="133">
        <v>341.1</v>
      </c>
      <c r="T30" s="133">
        <v>342.9</v>
      </c>
      <c r="U30" s="133">
        <v>199.8</v>
      </c>
      <c r="V30" s="134"/>
      <c r="W30" s="133">
        <v>374.3</v>
      </c>
      <c r="X30" s="133">
        <v>297.3</v>
      </c>
      <c r="Y30" s="133">
        <v>171.9</v>
      </c>
      <c r="Z30" s="134"/>
      <c r="AA30" s="133" t="s">
        <v>94</v>
      </c>
      <c r="AB30" s="133" t="s">
        <v>94</v>
      </c>
      <c r="AC30" s="133" t="s">
        <v>94</v>
      </c>
      <c r="AD30" s="134"/>
      <c r="AE30" s="133">
        <v>340.4</v>
      </c>
      <c r="AF30" s="133">
        <v>584.7</v>
      </c>
      <c r="AG30" s="133">
        <v>325.3</v>
      </c>
      <c r="AH30" s="134"/>
      <c r="AI30" s="133">
        <v>346.6</v>
      </c>
      <c r="AJ30" s="133">
        <v>374.0</v>
      </c>
      <c r="AK30" s="133">
        <v>219.3</v>
      </c>
      <c r="AL30" s="134"/>
      <c r="AM30" s="133">
        <v>339.4</v>
      </c>
      <c r="AN30" s="133">
        <v>388.5</v>
      </c>
      <c r="AO30" s="133">
        <v>209.6</v>
      </c>
      <c r="AP30" s="134"/>
      <c r="AQ30" s="133">
        <v>134.0</v>
      </c>
      <c r="AR30" s="134">
        <f t="shared" ref="AR30:AS30" si="40">F30</f>
        <v>86</v>
      </c>
      <c r="AS30" s="135">
        <f t="shared" si="40"/>
        <v>16.7</v>
      </c>
      <c r="AT30" s="134"/>
      <c r="AU30" s="134">
        <f t="shared" ref="AU30:AW30" si="41">L30</f>
        <v>138</v>
      </c>
      <c r="AV30" s="134">
        <f t="shared" si="41"/>
        <v>65</v>
      </c>
      <c r="AW30" s="134">
        <f t="shared" si="41"/>
        <v>16.4</v>
      </c>
      <c r="AX30" s="134"/>
      <c r="AY30" s="136">
        <f t="shared" si="5"/>
        <v>134</v>
      </c>
      <c r="AZ30" s="134"/>
      <c r="BA30" s="134"/>
      <c r="BB30" s="134"/>
      <c r="BC30" s="89"/>
      <c r="BD30" s="134"/>
      <c r="BE30" s="133">
        <v>32.0</v>
      </c>
      <c r="BF30" s="133">
        <v>17.0</v>
      </c>
      <c r="BG30" s="133">
        <v>0.8</v>
      </c>
      <c r="BH30" s="134"/>
      <c r="BI30" s="133">
        <v>22.0</v>
      </c>
      <c r="BJ30" s="133">
        <v>88.0</v>
      </c>
      <c r="BK30" s="133">
        <v>61.0</v>
      </c>
      <c r="BL30" s="89"/>
      <c r="BM30" s="137">
        <v>346.0</v>
      </c>
      <c r="BN30" s="137">
        <v>147.0</v>
      </c>
      <c r="BO30" s="138">
        <f>13+23+94</f>
        <v>130</v>
      </c>
      <c r="BP30" s="138">
        <f>130/20</f>
        <v>6.5</v>
      </c>
      <c r="BQ30" s="138"/>
      <c r="BR30" s="137">
        <v>6.0</v>
      </c>
      <c r="BS30" s="137">
        <v>62.0</v>
      </c>
      <c r="BT30" s="137">
        <v>62.0</v>
      </c>
      <c r="BU30" s="138">
        <f t="shared" si="31"/>
        <v>346</v>
      </c>
      <c r="BV30" s="137">
        <v>286.0</v>
      </c>
      <c r="BW30" s="137">
        <v>166.0</v>
      </c>
      <c r="BX30" s="137">
        <v>26.0</v>
      </c>
      <c r="BY30" s="137">
        <v>339.0</v>
      </c>
      <c r="BZ30" s="137">
        <v>302.0</v>
      </c>
      <c r="CA30" s="137">
        <v>168.0</v>
      </c>
      <c r="CB30" s="137">
        <v>26.0</v>
      </c>
      <c r="CC30" s="137">
        <v>346.0</v>
      </c>
      <c r="CD30" s="137">
        <v>280.0</v>
      </c>
      <c r="CE30" s="137">
        <v>160.0</v>
      </c>
      <c r="CF30" s="137">
        <v>4.0</v>
      </c>
      <c r="CG30" s="137">
        <v>346.0</v>
      </c>
      <c r="CH30" s="137">
        <v>287.0</v>
      </c>
      <c r="CI30" s="137">
        <v>158.0</v>
      </c>
      <c r="CJ30" s="137">
        <v>4.0</v>
      </c>
      <c r="CK30" s="137">
        <v>352.0</v>
      </c>
      <c r="CL30" s="137">
        <v>148.0</v>
      </c>
      <c r="CM30" s="137">
        <v>97.0</v>
      </c>
      <c r="CN30" s="137">
        <v>3.0</v>
      </c>
      <c r="CO30" s="137">
        <v>336.0</v>
      </c>
      <c r="CP30" s="137">
        <v>301.0</v>
      </c>
      <c r="CQ30" s="137">
        <v>149.0</v>
      </c>
      <c r="CR30" s="137">
        <v>7.0</v>
      </c>
      <c r="CS30" s="137">
        <v>339.0</v>
      </c>
      <c r="CT30" s="137">
        <v>267.0</v>
      </c>
      <c r="CU30" s="137">
        <v>173.0</v>
      </c>
      <c r="CV30" s="137">
        <v>68.0</v>
      </c>
      <c r="CW30" s="137">
        <v>341.0</v>
      </c>
      <c r="CX30" s="137">
        <v>162.0</v>
      </c>
      <c r="CY30" s="137">
        <v>82.0</v>
      </c>
      <c r="CZ30" s="137">
        <v>45.0</v>
      </c>
      <c r="DA30" s="137">
        <v>327.0</v>
      </c>
      <c r="DB30" s="137">
        <v>168.0</v>
      </c>
      <c r="DC30" s="137">
        <v>82.0</v>
      </c>
      <c r="DD30" s="137">
        <v>40.0</v>
      </c>
      <c r="DE30" s="138">
        <f t="shared" si="32"/>
        <v>147</v>
      </c>
      <c r="DF30" s="137">
        <v>36.0</v>
      </c>
      <c r="DG30" s="138">
        <f t="shared" ref="DG30:DH30" si="42">BO30</f>
        <v>130</v>
      </c>
      <c r="DH30" s="138">
        <f t="shared" si="42"/>
        <v>6.5</v>
      </c>
      <c r="DI30" s="138"/>
      <c r="DJ30" s="137">
        <v>7.0</v>
      </c>
      <c r="DK30" s="137">
        <v>56.0</v>
      </c>
      <c r="DL30" s="137">
        <v>53.0</v>
      </c>
      <c r="DM30" s="89"/>
      <c r="DN30" s="140">
        <v>344.0</v>
      </c>
      <c r="DO30" s="140">
        <v>142.0</v>
      </c>
      <c r="DP30" s="140">
        <v>38.98</v>
      </c>
      <c r="DQ30" s="140">
        <v>22.03</v>
      </c>
      <c r="DR30" s="140">
        <v>6.22</v>
      </c>
      <c r="DS30" s="140">
        <v>8.0</v>
      </c>
      <c r="DT30" s="140">
        <v>44.0</v>
      </c>
      <c r="DU30" s="140">
        <v>47.9</v>
      </c>
      <c r="DV30" s="141"/>
      <c r="DW30" s="141"/>
      <c r="DX30" s="141"/>
      <c r="DY30" s="141"/>
      <c r="DZ30" s="141"/>
      <c r="EA30" s="141"/>
      <c r="EB30" s="141"/>
      <c r="EC30" s="141"/>
      <c r="ED30" s="89"/>
      <c r="EE30" s="142">
        <v>341.0</v>
      </c>
      <c r="EF30" s="142">
        <v>137.0</v>
      </c>
      <c r="EG30" s="142">
        <v>63.0</v>
      </c>
      <c r="EH30" s="142">
        <v>2.6</v>
      </c>
      <c r="EI30" s="143"/>
      <c r="EJ30" s="142">
        <v>9.0</v>
      </c>
      <c r="EK30" s="142">
        <v>57.0</v>
      </c>
      <c r="EL30" s="142">
        <v>57.0</v>
      </c>
      <c r="EM30" s="142">
        <v>137.0</v>
      </c>
      <c r="EN30" s="142">
        <v>89.0</v>
      </c>
      <c r="EO30" s="142">
        <v>3.9</v>
      </c>
      <c r="EP30" s="143"/>
      <c r="EQ30" s="142">
        <v>9.0</v>
      </c>
      <c r="ER30" s="142">
        <v>57.0</v>
      </c>
      <c r="ES30" s="142">
        <v>58.0</v>
      </c>
      <c r="ET30" s="142">
        <v>340.0</v>
      </c>
      <c r="EU30" s="142">
        <v>238.0</v>
      </c>
      <c r="EV30" s="142">
        <v>138.8</v>
      </c>
      <c r="EW30" s="142">
        <v>-7.0</v>
      </c>
      <c r="EX30" s="142">
        <v>339.0</v>
      </c>
      <c r="EY30" s="142">
        <v>0.0</v>
      </c>
      <c r="EZ30" s="142">
        <v>0.0</v>
      </c>
      <c r="FA30" s="142">
        <v>0.0</v>
      </c>
      <c r="FB30" s="142">
        <v>338.0</v>
      </c>
      <c r="FC30" s="142">
        <v>239.0</v>
      </c>
      <c r="FD30" s="142">
        <v>138.9</v>
      </c>
      <c r="FE30" s="142">
        <v>-7.0</v>
      </c>
      <c r="FF30" s="142">
        <v>337.0</v>
      </c>
      <c r="FG30" s="142">
        <v>0.0</v>
      </c>
      <c r="FH30" s="142">
        <v>0.0</v>
      </c>
      <c r="FI30" s="142">
        <v>0.0</v>
      </c>
      <c r="FJ30" s="142">
        <v>341.0</v>
      </c>
      <c r="FK30" s="142">
        <v>228.0</v>
      </c>
      <c r="FL30" s="142">
        <v>131.0</v>
      </c>
      <c r="FM30" s="143"/>
      <c r="FN30" s="142">
        <v>341.0</v>
      </c>
      <c r="FO30" s="142">
        <v>241.0</v>
      </c>
      <c r="FP30" s="142">
        <v>131.0</v>
      </c>
      <c r="FQ30" s="142">
        <v>1.4</v>
      </c>
      <c r="FR30" s="142">
        <v>137.0</v>
      </c>
      <c r="FS30" s="142">
        <v>71.0</v>
      </c>
      <c r="FT30" s="142">
        <v>15.41</v>
      </c>
      <c r="FU30" s="143"/>
      <c r="FV30" s="142">
        <v>137.0</v>
      </c>
      <c r="FW30" s="143"/>
      <c r="FX30" s="143"/>
      <c r="FY30" s="143"/>
      <c r="FZ30" s="89"/>
      <c r="GA30" s="161"/>
      <c r="GB30" s="65">
        <v>342.0</v>
      </c>
      <c r="GC30" s="66">
        <v>391.41</v>
      </c>
      <c r="GD30" s="66">
        <v>215.26</v>
      </c>
      <c r="GE30" s="66">
        <v>27.47</v>
      </c>
      <c r="GF30" s="66">
        <v>341.0</v>
      </c>
      <c r="GG30" s="66">
        <v>377.34</v>
      </c>
      <c r="GH30" s="66">
        <v>212.83</v>
      </c>
      <c r="GI30" s="66">
        <v>33.08</v>
      </c>
      <c r="GJ30" s="66">
        <v>341.0</v>
      </c>
      <c r="GK30" s="66">
        <v>227.46</v>
      </c>
      <c r="GL30" s="66">
        <v>131.58</v>
      </c>
      <c r="GM30" s="66">
        <v>7.87</v>
      </c>
      <c r="GN30" s="66">
        <v>341.0</v>
      </c>
      <c r="GO30" s="66">
        <v>245.6</v>
      </c>
      <c r="GP30" s="66">
        <v>132.0</v>
      </c>
      <c r="GQ30" s="66">
        <v>15.33</v>
      </c>
      <c r="GR30" s="66">
        <v>341.0</v>
      </c>
      <c r="GS30" s="66">
        <v>172.29</v>
      </c>
      <c r="GT30" s="66">
        <v>94.31</v>
      </c>
      <c r="GU30" s="66">
        <v>15.91</v>
      </c>
      <c r="GV30" s="66">
        <v>341.0</v>
      </c>
      <c r="GW30" s="66">
        <v>165.59</v>
      </c>
      <c r="GX30" s="66">
        <v>94.14</v>
      </c>
      <c r="GY30" s="66">
        <v>17.17</v>
      </c>
      <c r="GZ30" s="89"/>
      <c r="HA30" s="144" t="s">
        <v>91</v>
      </c>
      <c r="HB30" s="145" t="s">
        <v>108</v>
      </c>
      <c r="HC30" s="146">
        <v>131.0</v>
      </c>
      <c r="HD30" s="146">
        <v>6.55</v>
      </c>
      <c r="HE30" s="146">
        <v>2.62</v>
      </c>
      <c r="HF30" s="145">
        <v>8.0</v>
      </c>
      <c r="HG30" s="145">
        <v>61.0</v>
      </c>
      <c r="HH30" s="145">
        <v>56.0</v>
      </c>
      <c r="HI30" s="145" t="s">
        <v>107</v>
      </c>
      <c r="HJ30" s="144" t="s">
        <v>92</v>
      </c>
      <c r="HK30" s="146">
        <v>249.0</v>
      </c>
      <c r="HL30" s="146">
        <v>12.45</v>
      </c>
      <c r="HM30" s="146">
        <v>4.98</v>
      </c>
      <c r="HN30" s="145">
        <v>5.0</v>
      </c>
      <c r="HO30" s="145">
        <v>65.0</v>
      </c>
      <c r="HP30" s="145">
        <v>63.0</v>
      </c>
      <c r="HQ30" s="145" t="s">
        <v>107</v>
      </c>
      <c r="HR30" s="144" t="s">
        <v>92</v>
      </c>
      <c r="HS30" s="146">
        <v>133.0</v>
      </c>
      <c r="HT30" s="146">
        <v>6.65</v>
      </c>
      <c r="HU30" s="146">
        <v>3.325</v>
      </c>
      <c r="HV30" s="145">
        <v>7.0</v>
      </c>
      <c r="HW30" s="145">
        <v>59.0</v>
      </c>
      <c r="HX30" s="145">
        <v>59.0</v>
      </c>
      <c r="HY30" s="89"/>
      <c r="HZ30" s="147">
        <v>135.0</v>
      </c>
      <c r="IA30" s="147">
        <v>33.0</v>
      </c>
      <c r="IB30" s="147">
        <v>120.0</v>
      </c>
      <c r="IC30" s="147">
        <v>6.0</v>
      </c>
      <c r="ID30" s="148"/>
      <c r="IE30" s="147">
        <v>2.0</v>
      </c>
      <c r="IF30" s="147">
        <v>68.0</v>
      </c>
      <c r="IG30" s="147">
        <v>48.0</v>
      </c>
      <c r="IH30" s="89"/>
      <c r="II30" s="75">
        <v>140.0</v>
      </c>
      <c r="IJ30" s="75">
        <v>33.9</v>
      </c>
      <c r="IK30" s="75">
        <v>166.0</v>
      </c>
      <c r="IL30" s="75">
        <v>8.5</v>
      </c>
      <c r="IM30" s="75">
        <v>9.4</v>
      </c>
      <c r="IN30" s="75">
        <v>6.0</v>
      </c>
      <c r="IO30" s="75">
        <v>45.0</v>
      </c>
      <c r="IP30" s="75">
        <v>43.0</v>
      </c>
      <c r="IQ30" s="75">
        <v>140.0</v>
      </c>
      <c r="IR30" s="75">
        <v>33.9</v>
      </c>
      <c r="IS30" s="75">
        <v>6.0</v>
      </c>
      <c r="IT30" s="75">
        <v>0.1</v>
      </c>
      <c r="IU30" s="75">
        <v>0.3</v>
      </c>
      <c r="IV30" s="75">
        <v>12.0</v>
      </c>
      <c r="IW30" s="75">
        <v>44.0</v>
      </c>
      <c r="IX30" s="75">
        <v>43.0</v>
      </c>
      <c r="IY30" s="89"/>
      <c r="IZ30" s="149">
        <v>141.16</v>
      </c>
      <c r="JA30" s="149">
        <v>35.18</v>
      </c>
      <c r="JB30" s="149">
        <v>118.08</v>
      </c>
      <c r="JC30" s="149">
        <v>16.1</v>
      </c>
      <c r="JD30" s="149">
        <v>7.5</v>
      </c>
      <c r="JE30" s="149">
        <v>3.0</v>
      </c>
      <c r="JF30" s="149">
        <v>55.73</v>
      </c>
      <c r="JG30" s="149">
        <v>41.56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149" t="s">
        <v>93</v>
      </c>
      <c r="JP30" s="89"/>
      <c r="JQ30" s="150">
        <v>137.0</v>
      </c>
      <c r="JR30" s="150">
        <v>32.3</v>
      </c>
      <c r="JS30" s="150">
        <v>0.0</v>
      </c>
      <c r="JT30" s="150">
        <v>0.0</v>
      </c>
      <c r="JU30" s="150">
        <v>0.0</v>
      </c>
      <c r="JV30" s="150">
        <v>2.0</v>
      </c>
      <c r="JW30" s="150">
        <v>49.0</v>
      </c>
      <c r="JX30" s="150">
        <v>47.0</v>
      </c>
      <c r="JY30" s="150">
        <v>137.0</v>
      </c>
      <c r="JZ30" s="150">
        <v>34.4</v>
      </c>
      <c r="KA30" s="150">
        <v>113.0</v>
      </c>
      <c r="KB30" s="150">
        <v>6.2</v>
      </c>
      <c r="KC30" s="150">
        <v>2.4</v>
      </c>
      <c r="KD30" s="150">
        <v>2.0</v>
      </c>
      <c r="KE30" s="150">
        <v>55.0</v>
      </c>
      <c r="KF30" s="150">
        <v>53.0</v>
      </c>
      <c r="KG30" s="89"/>
      <c r="KH30" s="151">
        <v>137.0</v>
      </c>
      <c r="KI30" s="151">
        <v>33.0</v>
      </c>
      <c r="KJ30" s="151">
        <v>60.0</v>
      </c>
      <c r="KK30" s="151">
        <v>3.1</v>
      </c>
      <c r="KL30" s="152"/>
      <c r="KM30" s="151">
        <v>1.0</v>
      </c>
      <c r="KN30" s="151">
        <v>44.0</v>
      </c>
      <c r="KO30" s="151">
        <v>44.0</v>
      </c>
      <c r="KP30" s="151">
        <v>137.0</v>
      </c>
      <c r="KQ30" s="151">
        <v>33.0</v>
      </c>
      <c r="KR30" s="151" t="s">
        <v>98</v>
      </c>
      <c r="KS30" s="151" t="s">
        <v>98</v>
      </c>
      <c r="KT30" s="152"/>
      <c r="KU30" s="151">
        <v>1.0</v>
      </c>
      <c r="KV30" s="151">
        <v>44.0</v>
      </c>
      <c r="KW30" s="151">
        <v>42.0</v>
      </c>
      <c r="KX30" s="89"/>
      <c r="KY30" s="153">
        <v>145.0</v>
      </c>
      <c r="KZ30" s="153">
        <v>33.0</v>
      </c>
      <c r="LA30" s="153">
        <v>0.0</v>
      </c>
      <c r="LB30" s="153">
        <v>0.0</v>
      </c>
      <c r="LC30" s="153">
        <v>1.5</v>
      </c>
      <c r="LD30" s="153">
        <v>3.0</v>
      </c>
      <c r="LE30" s="153">
        <v>48.0</v>
      </c>
      <c r="LF30" s="153">
        <v>48.0</v>
      </c>
      <c r="LG30" s="153">
        <v>145.0</v>
      </c>
      <c r="LH30" s="153">
        <v>33.0</v>
      </c>
      <c r="LI30" s="153">
        <v>74.0</v>
      </c>
      <c r="LJ30" s="153">
        <v>3.6</v>
      </c>
      <c r="LK30" s="153">
        <v>5.0</v>
      </c>
      <c r="LL30" s="153">
        <v>5.0</v>
      </c>
      <c r="LM30" s="153">
        <v>50.0</v>
      </c>
      <c r="LN30" s="153">
        <v>50.0</v>
      </c>
      <c r="LO30" s="89"/>
      <c r="LP30" s="154">
        <v>335.0</v>
      </c>
      <c r="LQ30" s="154">
        <v>168.0</v>
      </c>
      <c r="LR30" s="154">
        <v>96.0</v>
      </c>
      <c r="LS30" s="154">
        <v>74.0</v>
      </c>
      <c r="LT30" s="154">
        <v>346.0</v>
      </c>
      <c r="LU30" s="154">
        <v>142.0</v>
      </c>
      <c r="LV30" s="154">
        <v>40.0</v>
      </c>
      <c r="LW30" s="154">
        <v>23.0</v>
      </c>
      <c r="LX30" s="154">
        <v>1.5</v>
      </c>
      <c r="LY30" s="154">
        <v>10.0</v>
      </c>
      <c r="LZ30" s="154">
        <v>57.0</v>
      </c>
      <c r="MA30" s="154">
        <v>54.0</v>
      </c>
      <c r="MB30" s="154">
        <v>139.0</v>
      </c>
      <c r="MC30" s="154">
        <v>128.0</v>
      </c>
      <c r="MD30" s="154">
        <v>75.0</v>
      </c>
      <c r="ME30" s="154">
        <v>6.0</v>
      </c>
      <c r="MF30" s="154">
        <v>8.0</v>
      </c>
      <c r="MG30" s="154">
        <v>61.0</v>
      </c>
      <c r="MH30" s="154">
        <v>54.0</v>
      </c>
      <c r="MI30" s="92" t="s">
        <v>95</v>
      </c>
      <c r="MJ30" s="92" t="s">
        <v>95</v>
      </c>
      <c r="MK30" s="92" t="s">
        <v>95</v>
      </c>
      <c r="ML30" s="92" t="s">
        <v>95</v>
      </c>
      <c r="MM30" s="154">
        <v>5.0</v>
      </c>
      <c r="MN30" s="154">
        <v>53.0</v>
      </c>
      <c r="MO30" s="154">
        <v>51.0</v>
      </c>
      <c r="MP30" s="86"/>
      <c r="MQ30" s="156"/>
      <c r="MR30" s="156"/>
      <c r="MS30" s="156"/>
      <c r="MT30" s="156"/>
      <c r="MU30" s="154">
        <v>36.0</v>
      </c>
      <c r="MV30" s="154">
        <v>210.0</v>
      </c>
      <c r="MW30" s="154">
        <v>12.0</v>
      </c>
      <c r="MX30" s="154">
        <v>4.0</v>
      </c>
      <c r="MY30" s="154">
        <v>5.0</v>
      </c>
      <c r="MZ30" s="154">
        <v>43.0</v>
      </c>
      <c r="NA30" s="154" t="s">
        <v>96</v>
      </c>
      <c r="NB30" s="156"/>
      <c r="NC30" s="154">
        <v>36.0</v>
      </c>
      <c r="ND30" s="154">
        <v>364.0</v>
      </c>
      <c r="NE30" s="154">
        <v>20.6</v>
      </c>
      <c r="NF30" s="154">
        <v>9.4</v>
      </c>
      <c r="NG30" s="154">
        <v>6.0</v>
      </c>
      <c r="NH30" s="154">
        <v>54.0</v>
      </c>
      <c r="NI30" s="154">
        <v>56.0</v>
      </c>
      <c r="NJ30" s="155" t="s">
        <v>95</v>
      </c>
      <c r="NK30" s="155" t="s">
        <v>95</v>
      </c>
      <c r="NL30" s="155" t="s">
        <v>95</v>
      </c>
      <c r="NM30" s="155" t="s">
        <v>95</v>
      </c>
      <c r="NN30" s="155" t="s">
        <v>95</v>
      </c>
      <c r="NO30" s="154">
        <v>4.0</v>
      </c>
      <c r="NP30" s="154">
        <v>48.0</v>
      </c>
      <c r="NQ30" s="154">
        <v>50.0</v>
      </c>
    </row>
    <row r="31" ht="14.25" customHeight="1">
      <c r="A31" s="49">
        <v>0.75</v>
      </c>
      <c r="B31" s="50"/>
      <c r="C31" s="51">
        <v>49.96</v>
      </c>
      <c r="D31" s="159">
        <v>338.0</v>
      </c>
      <c r="E31" s="133">
        <v>134.0</v>
      </c>
      <c r="F31" s="133">
        <v>106.0</v>
      </c>
      <c r="G31" s="133">
        <v>22.3</v>
      </c>
      <c r="H31" s="134"/>
      <c r="I31" s="133">
        <v>6.0</v>
      </c>
      <c r="J31" s="133">
        <v>51.0</v>
      </c>
      <c r="K31" s="133">
        <v>50.0</v>
      </c>
      <c r="L31" s="133">
        <v>139.0</v>
      </c>
      <c r="M31" s="133">
        <v>65.0</v>
      </c>
      <c r="N31" s="133">
        <v>15.9</v>
      </c>
      <c r="O31" s="134"/>
      <c r="P31" s="133">
        <v>6.0</v>
      </c>
      <c r="Q31" s="133">
        <v>56.0</v>
      </c>
      <c r="R31" s="133">
        <v>53.0</v>
      </c>
      <c r="S31" s="133">
        <v>341.7</v>
      </c>
      <c r="T31" s="133">
        <v>333.5</v>
      </c>
      <c r="U31" s="133">
        <v>194.4</v>
      </c>
      <c r="V31" s="134"/>
      <c r="W31" s="133">
        <v>374.2</v>
      </c>
      <c r="X31" s="133">
        <v>290.8</v>
      </c>
      <c r="Y31" s="133">
        <v>167.4</v>
      </c>
      <c r="Z31" s="134"/>
      <c r="AA31" s="133">
        <v>341.8</v>
      </c>
      <c r="AB31" s="133">
        <v>329.3</v>
      </c>
      <c r="AC31" s="133">
        <v>188.5</v>
      </c>
      <c r="AD31" s="134"/>
      <c r="AE31" s="133">
        <v>341.9</v>
      </c>
      <c r="AF31" s="133">
        <v>305.4</v>
      </c>
      <c r="AG31" s="133">
        <v>171.8</v>
      </c>
      <c r="AH31" s="134"/>
      <c r="AI31" s="133">
        <v>348.2</v>
      </c>
      <c r="AJ31" s="133">
        <v>390.1</v>
      </c>
      <c r="AK31" s="133">
        <v>228.9</v>
      </c>
      <c r="AL31" s="134"/>
      <c r="AM31" s="133">
        <v>340.1</v>
      </c>
      <c r="AN31" s="133">
        <v>400.1</v>
      </c>
      <c r="AO31" s="133">
        <v>218.7</v>
      </c>
      <c r="AP31" s="134"/>
      <c r="AQ31" s="133">
        <v>134.0</v>
      </c>
      <c r="AR31" s="134">
        <f t="shared" ref="AR31:AS31" si="43">F31</f>
        <v>106</v>
      </c>
      <c r="AS31" s="135">
        <f t="shared" si="43"/>
        <v>22.3</v>
      </c>
      <c r="AT31" s="134"/>
      <c r="AU31" s="134">
        <f t="shared" ref="AU31:AW31" si="44">L31</f>
        <v>139</v>
      </c>
      <c r="AV31" s="134">
        <f t="shared" si="44"/>
        <v>65</v>
      </c>
      <c r="AW31" s="134">
        <f t="shared" si="44"/>
        <v>15.9</v>
      </c>
      <c r="AX31" s="134"/>
      <c r="AY31" s="136">
        <f t="shared" si="5"/>
        <v>134</v>
      </c>
      <c r="AZ31" s="134"/>
      <c r="BA31" s="134"/>
      <c r="BB31" s="134"/>
      <c r="BC31" s="89"/>
      <c r="BD31" s="134"/>
      <c r="BE31" s="133">
        <v>32.0</v>
      </c>
      <c r="BF31" s="133">
        <v>17.0</v>
      </c>
      <c r="BG31" s="133">
        <v>0.8</v>
      </c>
      <c r="BH31" s="134"/>
      <c r="BI31" s="133">
        <v>22.0</v>
      </c>
      <c r="BJ31" s="133">
        <v>88.0</v>
      </c>
      <c r="BK31" s="133">
        <v>61.0</v>
      </c>
      <c r="BL31" s="89"/>
      <c r="BM31" s="137">
        <v>345.0</v>
      </c>
      <c r="BN31" s="137">
        <v>146.0</v>
      </c>
      <c r="BO31" s="137">
        <v>248.0</v>
      </c>
      <c r="BP31" s="137">
        <v>12.4</v>
      </c>
      <c r="BQ31" s="138"/>
      <c r="BR31" s="137">
        <v>6.0</v>
      </c>
      <c r="BS31" s="137">
        <v>62.0</v>
      </c>
      <c r="BT31" s="137">
        <v>62.0</v>
      </c>
      <c r="BU31" s="138">
        <f t="shared" si="31"/>
        <v>345</v>
      </c>
      <c r="BV31" s="137">
        <v>352.0</v>
      </c>
      <c r="BW31" s="137">
        <v>204.0</v>
      </c>
      <c r="BX31" s="137">
        <v>24.0</v>
      </c>
      <c r="BY31" s="137">
        <v>337.0</v>
      </c>
      <c r="BZ31" s="137">
        <v>369.0</v>
      </c>
      <c r="CA31" s="137">
        <v>205.0</v>
      </c>
      <c r="CB31" s="137">
        <v>23.0</v>
      </c>
      <c r="CC31" s="137">
        <v>346.0</v>
      </c>
      <c r="CD31" s="137">
        <v>262.0</v>
      </c>
      <c r="CE31" s="137">
        <v>150.0</v>
      </c>
      <c r="CF31" s="137">
        <v>2.0</v>
      </c>
      <c r="CG31" s="137">
        <v>338.0</v>
      </c>
      <c r="CH31" s="137">
        <v>264.0</v>
      </c>
      <c r="CI31" s="137">
        <v>148.0</v>
      </c>
      <c r="CJ31" s="137">
        <v>2.0</v>
      </c>
      <c r="CK31" s="137">
        <v>351.0</v>
      </c>
      <c r="CL31" s="137">
        <v>151.0</v>
      </c>
      <c r="CM31" s="137">
        <v>103.0</v>
      </c>
      <c r="CN31" s="137">
        <v>2.0</v>
      </c>
      <c r="CO31" s="137">
        <v>333.0</v>
      </c>
      <c r="CP31" s="137">
        <v>318.0</v>
      </c>
      <c r="CQ31" s="137">
        <v>157.0</v>
      </c>
      <c r="CR31" s="137">
        <v>4.0</v>
      </c>
      <c r="CS31" s="137">
        <v>338.0</v>
      </c>
      <c r="CT31" s="137">
        <v>288.0</v>
      </c>
      <c r="CU31" s="137">
        <v>181.0</v>
      </c>
      <c r="CV31" s="137">
        <v>84.0</v>
      </c>
      <c r="CW31" s="137">
        <v>340.0</v>
      </c>
      <c r="CX31" s="137">
        <v>180.0</v>
      </c>
      <c r="CY31" s="137">
        <v>89.0</v>
      </c>
      <c r="CZ31" s="137">
        <v>50.0</v>
      </c>
      <c r="DA31" s="137">
        <v>326.0</v>
      </c>
      <c r="DB31" s="137">
        <v>185.0</v>
      </c>
      <c r="DC31" s="137">
        <v>91.0</v>
      </c>
      <c r="DD31" s="137">
        <v>87.0</v>
      </c>
      <c r="DE31" s="138">
        <f t="shared" si="32"/>
        <v>146</v>
      </c>
      <c r="DF31" s="137">
        <v>35.2</v>
      </c>
      <c r="DG31" s="138">
        <f t="shared" ref="DG31:DH31" si="45">BO31</f>
        <v>248</v>
      </c>
      <c r="DH31" s="138">
        <f t="shared" si="45"/>
        <v>12.4</v>
      </c>
      <c r="DI31" s="138"/>
      <c r="DJ31" s="137">
        <v>7.0</v>
      </c>
      <c r="DK31" s="137">
        <v>58.0</v>
      </c>
      <c r="DL31" s="137">
        <v>52.0</v>
      </c>
      <c r="DM31" s="89"/>
      <c r="DN31" s="140">
        <v>342.0</v>
      </c>
      <c r="DO31" s="140">
        <v>141.0</v>
      </c>
      <c r="DP31" s="140">
        <v>41.18</v>
      </c>
      <c r="DQ31" s="140">
        <v>22.95</v>
      </c>
      <c r="DR31" s="140">
        <v>6.56</v>
      </c>
      <c r="DS31" s="140">
        <v>8.0</v>
      </c>
      <c r="DT31" s="140">
        <v>44.0</v>
      </c>
      <c r="DU31" s="140">
        <v>48.5</v>
      </c>
      <c r="DV31" s="141"/>
      <c r="DW31" s="141"/>
      <c r="DX31" s="141"/>
      <c r="DY31" s="141"/>
      <c r="DZ31" s="141"/>
      <c r="EA31" s="141"/>
      <c r="EB31" s="141"/>
      <c r="EC31" s="141"/>
      <c r="ED31" s="89"/>
      <c r="EE31" s="142">
        <v>341.0</v>
      </c>
      <c r="EF31" s="142">
        <v>137.0</v>
      </c>
      <c r="EG31" s="142">
        <v>62.0</v>
      </c>
      <c r="EH31" s="142">
        <v>2.5</v>
      </c>
      <c r="EI31" s="143"/>
      <c r="EJ31" s="142">
        <v>9.0</v>
      </c>
      <c r="EK31" s="142">
        <v>55.0</v>
      </c>
      <c r="EL31" s="142">
        <v>57.0</v>
      </c>
      <c r="EM31" s="142">
        <v>137.0</v>
      </c>
      <c r="EN31" s="142">
        <v>72.0</v>
      </c>
      <c r="EO31" s="142">
        <v>3.2</v>
      </c>
      <c r="EP31" s="143"/>
      <c r="EQ31" s="142">
        <v>9.0</v>
      </c>
      <c r="ER31" s="142">
        <v>56.0</v>
      </c>
      <c r="ES31" s="142">
        <v>57.0</v>
      </c>
      <c r="ET31" s="142">
        <v>341.0</v>
      </c>
      <c r="EU31" s="142">
        <v>238.0</v>
      </c>
      <c r="EV31" s="142">
        <v>138.7</v>
      </c>
      <c r="EW31" s="142">
        <v>-8.8</v>
      </c>
      <c r="EX31" s="142">
        <v>339.0</v>
      </c>
      <c r="EY31" s="142">
        <v>0.0</v>
      </c>
      <c r="EZ31" s="142">
        <v>0.0</v>
      </c>
      <c r="FA31" s="142">
        <v>0.0</v>
      </c>
      <c r="FB31" s="142">
        <v>340.0</v>
      </c>
      <c r="FC31" s="142">
        <v>238.0</v>
      </c>
      <c r="FD31" s="142">
        <v>138.4</v>
      </c>
      <c r="FE31" s="142">
        <v>-8.0</v>
      </c>
      <c r="FF31" s="142">
        <v>340.0</v>
      </c>
      <c r="FG31" s="142">
        <v>0.0</v>
      </c>
      <c r="FH31" s="142">
        <v>0.0</v>
      </c>
      <c r="FI31" s="142">
        <v>0.0</v>
      </c>
      <c r="FJ31" s="142">
        <v>341.0</v>
      </c>
      <c r="FK31" s="142">
        <v>231.0</v>
      </c>
      <c r="FL31" s="142">
        <v>133.0</v>
      </c>
      <c r="FM31" s="143"/>
      <c r="FN31" s="142">
        <v>341.0</v>
      </c>
      <c r="FO31" s="142">
        <v>246.0</v>
      </c>
      <c r="FP31" s="142">
        <v>134.0</v>
      </c>
      <c r="FQ31" s="142">
        <v>2.0</v>
      </c>
      <c r="FR31" s="142">
        <v>137.0</v>
      </c>
      <c r="FS31" s="142">
        <v>63.0</v>
      </c>
      <c r="FT31" s="142">
        <v>9.7</v>
      </c>
      <c r="FU31" s="143"/>
      <c r="FV31" s="142">
        <v>137.0</v>
      </c>
      <c r="FW31" s="143"/>
      <c r="FX31" s="143"/>
      <c r="FY31" s="143"/>
      <c r="FZ31" s="89"/>
      <c r="GA31" s="161"/>
      <c r="GB31" s="65">
        <v>341.0</v>
      </c>
      <c r="GC31" s="66">
        <v>410.14</v>
      </c>
      <c r="GD31" s="66">
        <v>226.56</v>
      </c>
      <c r="GE31" s="66">
        <v>22.28</v>
      </c>
      <c r="GF31" s="66">
        <v>341.0</v>
      </c>
      <c r="GG31" s="66">
        <v>398.98</v>
      </c>
      <c r="GH31" s="66">
        <v>225.81</v>
      </c>
      <c r="GI31" s="66">
        <v>28.14</v>
      </c>
      <c r="GJ31" s="66">
        <v>340.0</v>
      </c>
      <c r="GK31" s="66">
        <v>234.2</v>
      </c>
      <c r="GL31" s="66">
        <v>134.43</v>
      </c>
      <c r="GM31" s="66">
        <v>8.38</v>
      </c>
      <c r="GN31" s="66">
        <v>340.0</v>
      </c>
      <c r="GO31" s="66">
        <v>254.98</v>
      </c>
      <c r="GP31" s="66">
        <v>136.6</v>
      </c>
      <c r="GQ31" s="66">
        <v>16.67</v>
      </c>
      <c r="GR31" s="66">
        <v>340.0</v>
      </c>
      <c r="GS31" s="66">
        <v>171.79</v>
      </c>
      <c r="GT31" s="66">
        <v>30.21</v>
      </c>
      <c r="GU31" s="66">
        <v>12.4</v>
      </c>
      <c r="GV31" s="66">
        <v>340.0</v>
      </c>
      <c r="GW31" s="66">
        <v>156.8</v>
      </c>
      <c r="GX31" s="66">
        <v>88.7</v>
      </c>
      <c r="GY31" s="66">
        <v>13.9</v>
      </c>
      <c r="GZ31" s="89"/>
      <c r="HA31" s="144" t="s">
        <v>91</v>
      </c>
      <c r="HB31" s="145" t="s">
        <v>108</v>
      </c>
      <c r="HC31" s="146">
        <v>133.0</v>
      </c>
      <c r="HD31" s="146">
        <v>6.65</v>
      </c>
      <c r="HE31" s="145">
        <v>2.66</v>
      </c>
      <c r="HF31" s="145">
        <v>8.0</v>
      </c>
      <c r="HG31" s="145">
        <v>61.0</v>
      </c>
      <c r="HH31" s="145">
        <v>56.0</v>
      </c>
      <c r="HI31" s="145" t="s">
        <v>107</v>
      </c>
      <c r="HJ31" s="144" t="s">
        <v>92</v>
      </c>
      <c r="HK31" s="146">
        <v>303.0</v>
      </c>
      <c r="HL31" s="146">
        <v>15.15</v>
      </c>
      <c r="HM31" s="145">
        <v>6.06</v>
      </c>
      <c r="HN31" s="145">
        <v>5.0</v>
      </c>
      <c r="HO31" s="145">
        <v>65.0</v>
      </c>
      <c r="HP31" s="145">
        <v>63.0</v>
      </c>
      <c r="HQ31" s="145" t="s">
        <v>107</v>
      </c>
      <c r="HR31" s="144" t="s">
        <v>92</v>
      </c>
      <c r="HS31" s="146">
        <v>147.0</v>
      </c>
      <c r="HT31" s="146">
        <v>3.675</v>
      </c>
      <c r="HU31" s="146">
        <v>7.35</v>
      </c>
      <c r="HV31" s="145">
        <v>7.0</v>
      </c>
      <c r="HW31" s="145">
        <v>59.0</v>
      </c>
      <c r="HX31" s="145">
        <v>59.0</v>
      </c>
      <c r="HY31" s="89"/>
      <c r="HZ31" s="147">
        <v>135.0</v>
      </c>
      <c r="IA31" s="147">
        <v>33.0</v>
      </c>
      <c r="IB31" s="147">
        <v>120.0</v>
      </c>
      <c r="IC31" s="147">
        <v>6.0</v>
      </c>
      <c r="ID31" s="148"/>
      <c r="IE31" s="147">
        <v>2.0</v>
      </c>
      <c r="IF31" s="147">
        <v>68.0</v>
      </c>
      <c r="IG31" s="147">
        <v>48.0</v>
      </c>
      <c r="IH31" s="89"/>
      <c r="II31" s="75">
        <v>140.0</v>
      </c>
      <c r="IJ31" s="75">
        <v>34.2</v>
      </c>
      <c r="IK31" s="75">
        <v>29.0</v>
      </c>
      <c r="IL31" s="75">
        <v>1.3</v>
      </c>
      <c r="IM31" s="75">
        <v>1.6</v>
      </c>
      <c r="IN31" s="75">
        <v>6.0</v>
      </c>
      <c r="IO31" s="75">
        <v>45.0</v>
      </c>
      <c r="IP31" s="75">
        <v>43.0</v>
      </c>
      <c r="IQ31" s="75">
        <v>140.0</v>
      </c>
      <c r="IR31" s="75">
        <v>34.4</v>
      </c>
      <c r="IS31" s="75">
        <v>120.0</v>
      </c>
      <c r="IT31" s="75">
        <v>6.3</v>
      </c>
      <c r="IU31" s="75">
        <v>7.1</v>
      </c>
      <c r="IV31" s="75">
        <v>12.0</v>
      </c>
      <c r="IW31" s="75">
        <v>44.0</v>
      </c>
      <c r="IX31" s="75">
        <v>43.0</v>
      </c>
      <c r="IY31" s="89"/>
      <c r="IZ31" s="149">
        <v>141.46</v>
      </c>
      <c r="JA31" s="149">
        <v>35.05</v>
      </c>
      <c r="JB31" s="149">
        <v>118.14</v>
      </c>
      <c r="JC31" s="149">
        <v>15.4</v>
      </c>
      <c r="JD31" s="149">
        <v>7.95</v>
      </c>
      <c r="JE31" s="149">
        <v>3.0</v>
      </c>
      <c r="JF31" s="149">
        <v>59.78</v>
      </c>
      <c r="JG31" s="149">
        <v>45.54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149" t="s">
        <v>93</v>
      </c>
      <c r="JP31" s="89"/>
      <c r="JQ31" s="150">
        <v>139.0</v>
      </c>
      <c r="JR31" s="150">
        <v>32.5</v>
      </c>
      <c r="JS31" s="150">
        <v>0.0</v>
      </c>
      <c r="JT31" s="150">
        <v>0.0</v>
      </c>
      <c r="JU31" s="150">
        <v>0.0</v>
      </c>
      <c r="JV31" s="150">
        <v>2.0</v>
      </c>
      <c r="JW31" s="150" t="s">
        <v>111</v>
      </c>
      <c r="JX31" s="150" t="s">
        <v>111</v>
      </c>
      <c r="JY31" s="150">
        <v>139.0</v>
      </c>
      <c r="JZ31" s="150">
        <v>34.6</v>
      </c>
      <c r="KA31" s="150">
        <v>7.0</v>
      </c>
      <c r="KB31" s="150">
        <v>0.4</v>
      </c>
      <c r="KC31" s="150" t="s">
        <v>112</v>
      </c>
      <c r="KD31" s="150">
        <v>2.0</v>
      </c>
      <c r="KE31" s="150" t="s">
        <v>111</v>
      </c>
      <c r="KF31" s="150" t="s">
        <v>111</v>
      </c>
      <c r="KG31" s="89"/>
      <c r="KH31" s="151">
        <v>138.0</v>
      </c>
      <c r="KI31" s="151">
        <v>34.0</v>
      </c>
      <c r="KJ31" s="151">
        <v>61.0</v>
      </c>
      <c r="KK31" s="151">
        <v>3.1</v>
      </c>
      <c r="KL31" s="152"/>
      <c r="KM31" s="151">
        <v>1.0</v>
      </c>
      <c r="KN31" s="151">
        <v>48.0</v>
      </c>
      <c r="KO31" s="151">
        <v>48.0</v>
      </c>
      <c r="KP31" s="151">
        <v>138.0</v>
      </c>
      <c r="KQ31" s="151">
        <v>34.0</v>
      </c>
      <c r="KR31" s="151" t="s">
        <v>98</v>
      </c>
      <c r="KS31" s="151" t="s">
        <v>98</v>
      </c>
      <c r="KT31" s="152"/>
      <c r="KU31" s="151">
        <v>1.0</v>
      </c>
      <c r="KV31" s="151">
        <v>48.0</v>
      </c>
      <c r="KW31" s="151">
        <v>46.0</v>
      </c>
      <c r="KX31" s="89"/>
      <c r="KY31" s="153">
        <v>135.0</v>
      </c>
      <c r="KZ31" s="153">
        <v>33.0</v>
      </c>
      <c r="LA31" s="153">
        <v>40.0</v>
      </c>
      <c r="LB31" s="153">
        <v>2.0</v>
      </c>
      <c r="LC31" s="153">
        <v>1.5</v>
      </c>
      <c r="LD31" s="153">
        <v>3.0</v>
      </c>
      <c r="LE31" s="153">
        <v>48.0</v>
      </c>
      <c r="LF31" s="153">
        <v>48.0</v>
      </c>
      <c r="LG31" s="153">
        <v>135.0</v>
      </c>
      <c r="LH31" s="153">
        <v>33.0</v>
      </c>
      <c r="LI31" s="153">
        <v>276.0</v>
      </c>
      <c r="LJ31" s="153">
        <v>13.5</v>
      </c>
      <c r="LK31" s="153">
        <v>5.0</v>
      </c>
      <c r="LL31" s="153">
        <v>5.0</v>
      </c>
      <c r="LM31" s="153">
        <v>50.0</v>
      </c>
      <c r="LN31" s="153">
        <v>50.0</v>
      </c>
      <c r="LO31" s="89"/>
      <c r="LP31" s="154">
        <v>332.0</v>
      </c>
      <c r="LQ31" s="154">
        <v>196.0</v>
      </c>
      <c r="LR31" s="154">
        <v>113.0</v>
      </c>
      <c r="LS31" s="154">
        <v>73.0</v>
      </c>
      <c r="LT31" s="154">
        <v>343.0</v>
      </c>
      <c r="LU31" s="154">
        <v>141.0</v>
      </c>
      <c r="LV31" s="154">
        <v>79.0</v>
      </c>
      <c r="LW31" s="154">
        <v>45.0</v>
      </c>
      <c r="LX31" s="154">
        <v>2.7</v>
      </c>
      <c r="LY31" s="154">
        <v>10.0</v>
      </c>
      <c r="LZ31" s="154">
        <v>58.0</v>
      </c>
      <c r="MA31" s="154">
        <v>54.0</v>
      </c>
      <c r="MB31" s="154">
        <v>138.0</v>
      </c>
      <c r="MC31" s="154">
        <v>117.0</v>
      </c>
      <c r="MD31" s="154">
        <v>68.0</v>
      </c>
      <c r="ME31" s="154">
        <v>8.5</v>
      </c>
      <c r="MF31" s="154">
        <v>8.0</v>
      </c>
      <c r="MG31" s="154">
        <v>61.0</v>
      </c>
      <c r="MH31" s="154">
        <v>54.0</v>
      </c>
      <c r="MI31" s="92" t="s">
        <v>95</v>
      </c>
      <c r="MJ31" s="92" t="s">
        <v>95</v>
      </c>
      <c r="MK31" s="92" t="s">
        <v>95</v>
      </c>
      <c r="ML31" s="92" t="s">
        <v>95</v>
      </c>
      <c r="MM31" s="154">
        <v>5.0</v>
      </c>
      <c r="MN31" s="154">
        <v>52.0</v>
      </c>
      <c r="MO31" s="154">
        <v>50.0</v>
      </c>
      <c r="MP31" s="86"/>
      <c r="MQ31" s="156"/>
      <c r="MR31" s="156"/>
      <c r="MS31" s="156"/>
      <c r="MT31" s="156"/>
      <c r="MU31" s="154">
        <v>36.0</v>
      </c>
      <c r="MV31" s="154">
        <v>218.0</v>
      </c>
      <c r="MW31" s="154">
        <v>12.5</v>
      </c>
      <c r="MX31" s="154">
        <v>4.1</v>
      </c>
      <c r="MY31" s="154">
        <v>5.0</v>
      </c>
      <c r="MZ31" s="154">
        <v>43.0</v>
      </c>
      <c r="NA31" s="154" t="s">
        <v>96</v>
      </c>
      <c r="NB31" s="156"/>
      <c r="NC31" s="154">
        <v>35.0</v>
      </c>
      <c r="ND31" s="154">
        <v>249.0</v>
      </c>
      <c r="NE31" s="154">
        <v>14.0</v>
      </c>
      <c r="NF31" s="154">
        <v>2.8</v>
      </c>
      <c r="NG31" s="154">
        <v>6.0</v>
      </c>
      <c r="NH31" s="154">
        <v>54.0</v>
      </c>
      <c r="NI31" s="154">
        <v>56.0</v>
      </c>
      <c r="NJ31" s="155" t="s">
        <v>95</v>
      </c>
      <c r="NK31" s="155" t="s">
        <v>95</v>
      </c>
      <c r="NL31" s="155" t="s">
        <v>95</v>
      </c>
      <c r="NM31" s="155" t="s">
        <v>95</v>
      </c>
      <c r="NN31" s="155" t="s">
        <v>95</v>
      </c>
      <c r="NO31" s="154">
        <v>4.0</v>
      </c>
      <c r="NP31" s="154">
        <v>48.0</v>
      </c>
      <c r="NQ31" s="154">
        <v>50.0</v>
      </c>
    </row>
    <row r="32" ht="14.25" customHeight="1">
      <c r="A32" s="49">
        <v>0.791666666666667</v>
      </c>
      <c r="B32" s="50"/>
      <c r="C32" s="51">
        <v>50.29</v>
      </c>
      <c r="D32" s="159">
        <v>340.0</v>
      </c>
      <c r="E32" s="133">
        <v>136.0</v>
      </c>
      <c r="F32" s="133">
        <v>65.0</v>
      </c>
      <c r="G32" s="133">
        <v>14.4</v>
      </c>
      <c r="H32" s="134"/>
      <c r="I32" s="133">
        <v>6.0</v>
      </c>
      <c r="J32" s="133">
        <v>51.0</v>
      </c>
      <c r="K32" s="133">
        <v>50.0</v>
      </c>
      <c r="L32" s="133">
        <v>141.0</v>
      </c>
      <c r="M32" s="133">
        <v>68.0</v>
      </c>
      <c r="N32" s="133">
        <v>16.6</v>
      </c>
      <c r="O32" s="134"/>
      <c r="P32" s="133">
        <v>6.0</v>
      </c>
      <c r="Q32" s="133">
        <v>56.0</v>
      </c>
      <c r="R32" s="133">
        <v>53.0</v>
      </c>
      <c r="S32" s="133">
        <v>344.0</v>
      </c>
      <c r="T32" s="133">
        <v>311.5</v>
      </c>
      <c r="U32" s="133">
        <v>190.5</v>
      </c>
      <c r="V32" s="134"/>
      <c r="W32" s="133">
        <v>377.1</v>
      </c>
      <c r="X32" s="133">
        <v>252.2</v>
      </c>
      <c r="Y32" s="133">
        <v>159.2</v>
      </c>
      <c r="Z32" s="134"/>
      <c r="AA32" s="133">
        <v>343.6</v>
      </c>
      <c r="AB32" s="133">
        <v>325.1</v>
      </c>
      <c r="AC32" s="133">
        <v>213.5</v>
      </c>
      <c r="AD32" s="134"/>
      <c r="AE32" s="133">
        <v>343.1</v>
      </c>
      <c r="AF32" s="133">
        <v>365.9</v>
      </c>
      <c r="AG32" s="133">
        <v>194.4</v>
      </c>
      <c r="AH32" s="134"/>
      <c r="AI32" s="133">
        <v>349.4</v>
      </c>
      <c r="AJ32" s="133">
        <v>381.7</v>
      </c>
      <c r="AK32" s="133">
        <v>242.7</v>
      </c>
      <c r="AL32" s="134"/>
      <c r="AM32" s="133">
        <v>342.2</v>
      </c>
      <c r="AN32" s="133">
        <v>406.6</v>
      </c>
      <c r="AO32" s="133">
        <v>2326.0</v>
      </c>
      <c r="AP32" s="134"/>
      <c r="AQ32" s="133">
        <v>136.0</v>
      </c>
      <c r="AR32" s="134">
        <f t="shared" ref="AR32:AS32" si="46">F32</f>
        <v>65</v>
      </c>
      <c r="AS32" s="135">
        <f t="shared" si="46"/>
        <v>14.4</v>
      </c>
      <c r="AT32" s="134"/>
      <c r="AU32" s="134">
        <f t="shared" ref="AU32:AW32" si="47">L32</f>
        <v>141</v>
      </c>
      <c r="AV32" s="134">
        <f t="shared" si="47"/>
        <v>68</v>
      </c>
      <c r="AW32" s="134">
        <f t="shared" si="47"/>
        <v>16.6</v>
      </c>
      <c r="AX32" s="134"/>
      <c r="AY32" s="136">
        <f t="shared" si="5"/>
        <v>136</v>
      </c>
      <c r="AZ32" s="134"/>
      <c r="BA32" s="134"/>
      <c r="BB32" s="134"/>
      <c r="BC32" s="89"/>
      <c r="BD32" s="134"/>
      <c r="BE32" s="133">
        <v>32.0</v>
      </c>
      <c r="BF32" s="133">
        <v>16.0</v>
      </c>
      <c r="BG32" s="133">
        <v>0.8</v>
      </c>
      <c r="BH32" s="134"/>
      <c r="BI32" s="133">
        <v>22.0</v>
      </c>
      <c r="BJ32" s="133">
        <v>88.0</v>
      </c>
      <c r="BK32" s="133">
        <v>61.0</v>
      </c>
      <c r="BL32" s="89"/>
      <c r="BM32" s="137">
        <v>346.0</v>
      </c>
      <c r="BN32" s="137">
        <v>146.0</v>
      </c>
      <c r="BO32" s="137">
        <v>239.0</v>
      </c>
      <c r="BP32" s="137">
        <v>12.0</v>
      </c>
      <c r="BQ32" s="138"/>
      <c r="BR32" s="137">
        <v>6.0</v>
      </c>
      <c r="BS32" s="137">
        <v>62.0</v>
      </c>
      <c r="BT32" s="137">
        <v>62.0</v>
      </c>
      <c r="BU32" s="138">
        <f t="shared" si="31"/>
        <v>346</v>
      </c>
      <c r="BV32" s="137">
        <v>356.0</v>
      </c>
      <c r="BW32" s="137">
        <v>205.0</v>
      </c>
      <c r="BX32" s="137">
        <v>43.0</v>
      </c>
      <c r="BY32" s="137">
        <v>338.0</v>
      </c>
      <c r="BZ32" s="137">
        <v>372.0</v>
      </c>
      <c r="CA32" s="137">
        <v>205.0</v>
      </c>
      <c r="CB32" s="137">
        <v>39.0</v>
      </c>
      <c r="CC32" s="137">
        <v>345.0</v>
      </c>
      <c r="CD32" s="137">
        <v>292.0</v>
      </c>
      <c r="CE32" s="137">
        <v>170.0</v>
      </c>
      <c r="CF32" s="137">
        <v>8.0</v>
      </c>
      <c r="CG32" s="137">
        <v>338.0</v>
      </c>
      <c r="CH32" s="137">
        <v>290.0</v>
      </c>
      <c r="CI32" s="137">
        <v>166.0</v>
      </c>
      <c r="CJ32" s="137">
        <v>8.0</v>
      </c>
      <c r="CK32" s="137">
        <v>351.0</v>
      </c>
      <c r="CL32" s="137">
        <v>290.0</v>
      </c>
      <c r="CM32" s="137">
        <v>178.0</v>
      </c>
      <c r="CN32" s="137">
        <v>4.0</v>
      </c>
      <c r="CO32" s="137">
        <v>335.0</v>
      </c>
      <c r="CP32" s="137">
        <v>323.0</v>
      </c>
      <c r="CQ32" s="137">
        <v>162.0</v>
      </c>
      <c r="CR32" s="137">
        <v>7.0</v>
      </c>
      <c r="CS32" s="137">
        <v>338.0</v>
      </c>
      <c r="CT32" s="137">
        <v>284.0</v>
      </c>
      <c r="CU32" s="137">
        <v>184.0</v>
      </c>
      <c r="CV32" s="137">
        <v>74.0</v>
      </c>
      <c r="CW32" s="137">
        <v>340.0</v>
      </c>
      <c r="CX32" s="137">
        <v>201.0</v>
      </c>
      <c r="CY32" s="137">
        <v>101.0</v>
      </c>
      <c r="CZ32" s="137">
        <v>56.0</v>
      </c>
      <c r="DA32" s="137">
        <v>326.0</v>
      </c>
      <c r="DB32" s="137">
        <v>205.0</v>
      </c>
      <c r="DC32" s="137">
        <v>103.0</v>
      </c>
      <c r="DD32" s="137">
        <v>50.0</v>
      </c>
      <c r="DE32" s="138">
        <f t="shared" si="32"/>
        <v>146</v>
      </c>
      <c r="DF32" s="137">
        <v>35.2</v>
      </c>
      <c r="DG32" s="138">
        <f t="shared" ref="DG32:DH32" si="48">BO32</f>
        <v>239</v>
      </c>
      <c r="DH32" s="138">
        <f t="shared" si="48"/>
        <v>12</v>
      </c>
      <c r="DI32" s="138"/>
      <c r="DJ32" s="137">
        <v>7.0</v>
      </c>
      <c r="DK32" s="137">
        <v>58.0</v>
      </c>
      <c r="DL32" s="137">
        <v>52.0</v>
      </c>
      <c r="DM32" s="89"/>
      <c r="DN32" s="140">
        <v>344.0</v>
      </c>
      <c r="DO32" s="140">
        <v>141.0</v>
      </c>
      <c r="DP32" s="140">
        <v>34.51</v>
      </c>
      <c r="DQ32" s="140">
        <v>19.62</v>
      </c>
      <c r="DR32" s="140">
        <v>4.93</v>
      </c>
      <c r="DS32" s="140">
        <v>8.0</v>
      </c>
      <c r="DT32" s="140">
        <v>44.0</v>
      </c>
      <c r="DU32" s="140">
        <v>47.8</v>
      </c>
      <c r="DV32" s="141"/>
      <c r="DW32" s="141"/>
      <c r="DX32" s="141"/>
      <c r="DY32" s="141"/>
      <c r="DZ32" s="141"/>
      <c r="EA32" s="141"/>
      <c r="EB32" s="141"/>
      <c r="EC32" s="141"/>
      <c r="ED32" s="89"/>
      <c r="EE32" s="142">
        <v>341.0</v>
      </c>
      <c r="EF32" s="142">
        <v>137.0</v>
      </c>
      <c r="EG32" s="142">
        <v>93.0</v>
      </c>
      <c r="EH32" s="142">
        <v>3.8</v>
      </c>
      <c r="EI32" s="143"/>
      <c r="EJ32" s="142">
        <v>9.0</v>
      </c>
      <c r="EK32" s="142">
        <v>54.0</v>
      </c>
      <c r="EL32" s="142">
        <v>57.0</v>
      </c>
      <c r="EM32" s="142">
        <v>137.0</v>
      </c>
      <c r="EN32" s="142">
        <v>79.0</v>
      </c>
      <c r="EO32" s="142">
        <v>3.6</v>
      </c>
      <c r="EP32" s="143"/>
      <c r="EQ32" s="142">
        <v>9.0</v>
      </c>
      <c r="ER32" s="142">
        <v>55.0</v>
      </c>
      <c r="ES32" s="142">
        <v>57.0</v>
      </c>
      <c r="ET32" s="142">
        <v>342.0</v>
      </c>
      <c r="EU32" s="142">
        <v>237.0</v>
      </c>
      <c r="EV32" s="142">
        <v>138.4</v>
      </c>
      <c r="EW32" s="142">
        <v>-9.4</v>
      </c>
      <c r="EX32" s="142">
        <v>340.0</v>
      </c>
      <c r="EY32" s="142">
        <v>0.0</v>
      </c>
      <c r="EZ32" s="142">
        <v>0.0</v>
      </c>
      <c r="FA32" s="142">
        <v>0.0</v>
      </c>
      <c r="FB32" s="142">
        <v>341.0</v>
      </c>
      <c r="FC32" s="142">
        <v>238.0</v>
      </c>
      <c r="FD32" s="142">
        <v>138.3</v>
      </c>
      <c r="FE32" s="142">
        <v>-8.3</v>
      </c>
      <c r="FF32" s="142">
        <v>340.0</v>
      </c>
      <c r="FG32" s="142">
        <v>0.0</v>
      </c>
      <c r="FH32" s="142">
        <v>0.0</v>
      </c>
      <c r="FI32" s="142">
        <v>0.0</v>
      </c>
      <c r="FJ32" s="142">
        <v>341.0</v>
      </c>
      <c r="FK32" s="142">
        <v>228.0</v>
      </c>
      <c r="FL32" s="142">
        <v>131.7</v>
      </c>
      <c r="FM32" s="143"/>
      <c r="FN32" s="142">
        <v>341.0</v>
      </c>
      <c r="FO32" s="142">
        <v>224.0</v>
      </c>
      <c r="FP32" s="142">
        <v>132.6</v>
      </c>
      <c r="FQ32" s="142">
        <v>1.4</v>
      </c>
      <c r="FR32" s="142">
        <v>137.0</v>
      </c>
      <c r="FS32" s="142">
        <v>86.0</v>
      </c>
      <c r="FT32" s="142">
        <v>10.7</v>
      </c>
      <c r="FU32" s="143"/>
      <c r="FV32" s="142">
        <v>137.0</v>
      </c>
      <c r="FW32" s="142" t="s">
        <v>113</v>
      </c>
      <c r="FX32" s="143"/>
      <c r="FY32" s="143"/>
      <c r="FZ32" s="89"/>
      <c r="GA32" s="161"/>
      <c r="GB32" s="93">
        <v>345.0</v>
      </c>
      <c r="GC32" s="94">
        <v>359.17</v>
      </c>
      <c r="GD32" s="94">
        <v>226.06</v>
      </c>
      <c r="GE32" s="94">
        <v>9.55</v>
      </c>
      <c r="GF32" s="94">
        <v>344.0</v>
      </c>
      <c r="GG32" s="94">
        <v>381.0</v>
      </c>
      <c r="GH32" s="94">
        <v>225.22</v>
      </c>
      <c r="GI32" s="94">
        <v>13.4</v>
      </c>
      <c r="GJ32" s="94">
        <v>344.0</v>
      </c>
      <c r="GK32" s="94">
        <v>222.59</v>
      </c>
      <c r="GL32" s="94">
        <v>-130.24</v>
      </c>
      <c r="GM32" s="94">
        <v>-7.45</v>
      </c>
      <c r="GN32" s="94">
        <v>344.0</v>
      </c>
      <c r="GO32" s="94">
        <v>204.28</v>
      </c>
      <c r="GP32" s="94">
        <v>-130.75</v>
      </c>
      <c r="GQ32" s="94">
        <v>-14.99</v>
      </c>
      <c r="GR32" s="94">
        <v>345.0</v>
      </c>
      <c r="GS32" s="94">
        <v>147.13</v>
      </c>
      <c r="GT32" s="94">
        <v>-94.56</v>
      </c>
      <c r="GU32" s="94">
        <v>14.22</v>
      </c>
      <c r="GV32" s="94">
        <v>344.0</v>
      </c>
      <c r="GW32" s="94">
        <v>162.07</v>
      </c>
      <c r="GX32" s="94">
        <v>-93.81</v>
      </c>
      <c r="GY32" s="94">
        <v>11.02</v>
      </c>
      <c r="GZ32" s="89"/>
      <c r="HA32" s="144" t="s">
        <v>91</v>
      </c>
      <c r="HB32" s="145" t="s">
        <v>108</v>
      </c>
      <c r="HC32" s="146">
        <v>140.0</v>
      </c>
      <c r="HD32" s="146">
        <v>7.0</v>
      </c>
      <c r="HE32" s="146">
        <v>2.8</v>
      </c>
      <c r="HF32" s="145">
        <v>8.0</v>
      </c>
      <c r="HG32" s="146">
        <v>61.0</v>
      </c>
      <c r="HH32" s="146">
        <v>56.0</v>
      </c>
      <c r="HI32" s="145" t="s">
        <v>107</v>
      </c>
      <c r="HJ32" s="144" t="s">
        <v>92</v>
      </c>
      <c r="HK32" s="146">
        <v>129.0</v>
      </c>
      <c r="HL32" s="146">
        <v>6.45</v>
      </c>
      <c r="HM32" s="146">
        <v>2.58</v>
      </c>
      <c r="HN32" s="145">
        <v>5.0</v>
      </c>
      <c r="HO32" s="146">
        <v>65.0</v>
      </c>
      <c r="HP32" s="146">
        <v>63.0</v>
      </c>
      <c r="HQ32" s="145" t="s">
        <v>107</v>
      </c>
      <c r="HR32" s="144" t="s">
        <v>92</v>
      </c>
      <c r="HS32" s="146">
        <v>153.0</v>
      </c>
      <c r="HT32" s="146">
        <v>3.825</v>
      </c>
      <c r="HU32" s="146">
        <v>7.65</v>
      </c>
      <c r="HV32" s="145">
        <v>7.0</v>
      </c>
      <c r="HW32" s="146">
        <v>59.0</v>
      </c>
      <c r="HX32" s="146">
        <v>59.0</v>
      </c>
      <c r="HY32" s="89"/>
      <c r="HZ32" s="147">
        <v>135.0</v>
      </c>
      <c r="IA32" s="147">
        <v>33.0</v>
      </c>
      <c r="IB32" s="147">
        <v>52.0</v>
      </c>
      <c r="IC32" s="147">
        <v>2.6</v>
      </c>
      <c r="ID32" s="148"/>
      <c r="IE32" s="147">
        <v>2.0</v>
      </c>
      <c r="IF32" s="147">
        <v>68.0</v>
      </c>
      <c r="IG32" s="147">
        <v>48.0</v>
      </c>
      <c r="IH32" s="89"/>
      <c r="II32" s="75">
        <v>140.0</v>
      </c>
      <c r="IJ32" s="75">
        <v>34.4</v>
      </c>
      <c r="IK32" s="75">
        <v>29.0</v>
      </c>
      <c r="IL32" s="75">
        <v>1.4</v>
      </c>
      <c r="IM32" s="75">
        <v>1.7</v>
      </c>
      <c r="IN32" s="75">
        <v>6.0</v>
      </c>
      <c r="IO32" s="75">
        <v>45.0</v>
      </c>
      <c r="IP32" s="75">
        <v>43.0</v>
      </c>
      <c r="IQ32" s="75">
        <v>140.0</v>
      </c>
      <c r="IR32" s="75">
        <v>34.8</v>
      </c>
      <c r="IS32" s="75">
        <v>125.0</v>
      </c>
      <c r="IT32" s="75">
        <v>6.6</v>
      </c>
      <c r="IU32" s="75">
        <v>7.3</v>
      </c>
      <c r="IV32" s="75">
        <v>12.0</v>
      </c>
      <c r="IW32" s="75">
        <v>44.0</v>
      </c>
      <c r="IX32" s="75">
        <v>43.0</v>
      </c>
      <c r="IY32" s="89"/>
      <c r="IZ32" s="149">
        <v>141.07</v>
      </c>
      <c r="JA32" s="149">
        <v>35.44</v>
      </c>
      <c r="JB32" s="149">
        <v>261.12</v>
      </c>
      <c r="JC32" s="149">
        <v>13.07</v>
      </c>
      <c r="JD32" s="149">
        <v>4.97</v>
      </c>
      <c r="JE32" s="149">
        <v>3.0</v>
      </c>
      <c r="JF32" s="149">
        <v>58.5</v>
      </c>
      <c r="JG32" s="149">
        <v>47.32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149" t="s">
        <v>93</v>
      </c>
      <c r="JP32" s="89"/>
      <c r="JQ32" s="150">
        <v>139.0</v>
      </c>
      <c r="JR32" s="150">
        <v>32.5</v>
      </c>
      <c r="JS32" s="150">
        <v>0.0</v>
      </c>
      <c r="JT32" s="150">
        <v>0.0</v>
      </c>
      <c r="JU32" s="150">
        <v>0.0</v>
      </c>
      <c r="JV32" s="150">
        <v>2.0</v>
      </c>
      <c r="JW32" s="150">
        <v>38.0</v>
      </c>
      <c r="JX32" s="150">
        <v>38.0</v>
      </c>
      <c r="JY32" s="150">
        <v>139.0</v>
      </c>
      <c r="JZ32" s="150">
        <v>34.5</v>
      </c>
      <c r="KA32" s="150">
        <v>135.0</v>
      </c>
      <c r="KB32" s="150">
        <v>7.2</v>
      </c>
      <c r="KC32" s="150">
        <v>2.6</v>
      </c>
      <c r="KD32" s="150">
        <v>2.0</v>
      </c>
      <c r="KE32" s="150">
        <v>42.0</v>
      </c>
      <c r="KF32" s="150">
        <v>42.0</v>
      </c>
      <c r="KG32" s="89"/>
      <c r="KH32" s="151">
        <v>138.0</v>
      </c>
      <c r="KI32" s="151">
        <v>34.0</v>
      </c>
      <c r="KJ32" s="151">
        <v>15.0</v>
      </c>
      <c r="KK32" s="151">
        <v>0.6</v>
      </c>
      <c r="KL32" s="152"/>
      <c r="KM32" s="151">
        <v>1.0</v>
      </c>
      <c r="KN32" s="151">
        <v>48.0</v>
      </c>
      <c r="KO32" s="151">
        <v>48.0</v>
      </c>
      <c r="KP32" s="151">
        <v>138.0</v>
      </c>
      <c r="KQ32" s="151">
        <v>34.0</v>
      </c>
      <c r="KR32" s="151" t="s">
        <v>98</v>
      </c>
      <c r="KS32" s="151" t="s">
        <v>98</v>
      </c>
      <c r="KT32" s="152"/>
      <c r="KU32" s="151">
        <v>1.0</v>
      </c>
      <c r="KV32" s="151">
        <v>48.0</v>
      </c>
      <c r="KW32" s="151">
        <v>46.0</v>
      </c>
      <c r="KX32" s="89"/>
      <c r="KY32" s="153">
        <v>140.0</v>
      </c>
      <c r="KZ32" s="153">
        <v>33.0</v>
      </c>
      <c r="LA32" s="153">
        <v>47.0</v>
      </c>
      <c r="LB32" s="153">
        <v>2.3</v>
      </c>
      <c r="LC32" s="153">
        <v>1.5</v>
      </c>
      <c r="LD32" s="153">
        <v>3.0</v>
      </c>
      <c r="LE32" s="153">
        <v>48.0</v>
      </c>
      <c r="LF32" s="153">
        <v>48.0</v>
      </c>
      <c r="LG32" s="153">
        <v>140.0</v>
      </c>
      <c r="LH32" s="153">
        <v>33.0</v>
      </c>
      <c r="LI32" s="153">
        <v>163.0</v>
      </c>
      <c r="LJ32" s="153">
        <v>8.0</v>
      </c>
      <c r="LK32" s="153">
        <v>5.0</v>
      </c>
      <c r="LL32" s="153">
        <v>5.0</v>
      </c>
      <c r="LM32" s="153">
        <v>50.0</v>
      </c>
      <c r="LN32" s="153">
        <v>50.0</v>
      </c>
      <c r="LO32" s="89"/>
      <c r="LP32" s="154">
        <v>337.0</v>
      </c>
      <c r="LQ32" s="154">
        <v>157.0</v>
      </c>
      <c r="LR32" s="154">
        <v>91.0</v>
      </c>
      <c r="LS32" s="154">
        <v>75.0</v>
      </c>
      <c r="LT32" s="154">
        <v>347.0</v>
      </c>
      <c r="LU32" s="154">
        <v>143.0</v>
      </c>
      <c r="LV32" s="154">
        <v>56.0</v>
      </c>
      <c r="LW32" s="154">
        <v>30.0</v>
      </c>
      <c r="LX32" s="154">
        <v>4.0</v>
      </c>
      <c r="LY32" s="154">
        <v>10.0</v>
      </c>
      <c r="LZ32" s="154">
        <v>57.0</v>
      </c>
      <c r="MA32" s="154">
        <v>53.0</v>
      </c>
      <c r="MB32" s="154">
        <v>140.0</v>
      </c>
      <c r="MC32" s="154">
        <v>106.0</v>
      </c>
      <c r="MD32" s="154">
        <v>61.0</v>
      </c>
      <c r="ME32" s="154">
        <v>8.4</v>
      </c>
      <c r="MF32" s="154">
        <v>8.0</v>
      </c>
      <c r="MG32" s="154">
        <v>59.0</v>
      </c>
      <c r="MH32" s="154">
        <v>54.0</v>
      </c>
      <c r="MI32" s="154" t="s">
        <v>95</v>
      </c>
      <c r="MJ32" s="154" t="s">
        <v>95</v>
      </c>
      <c r="MK32" s="154" t="s">
        <v>95</v>
      </c>
      <c r="ML32" s="154" t="s">
        <v>95</v>
      </c>
      <c r="MM32" s="154">
        <v>5.0</v>
      </c>
      <c r="MN32" s="154">
        <v>50.0</v>
      </c>
      <c r="MO32" s="154">
        <v>47.0</v>
      </c>
      <c r="MP32" s="86"/>
      <c r="MQ32" s="156"/>
      <c r="MR32" s="156"/>
      <c r="MS32" s="156"/>
      <c r="MT32" s="156"/>
      <c r="MU32" s="154">
        <v>36.0</v>
      </c>
      <c r="MV32" s="154">
        <v>151.0</v>
      </c>
      <c r="MW32" s="154">
        <v>8.7</v>
      </c>
      <c r="MX32" s="154">
        <v>2.9</v>
      </c>
      <c r="MY32" s="154">
        <v>5.0</v>
      </c>
      <c r="MZ32" s="154">
        <v>43.0</v>
      </c>
      <c r="NA32" s="154" t="s">
        <v>96</v>
      </c>
      <c r="NB32" s="156"/>
      <c r="NC32" s="154">
        <v>35.0</v>
      </c>
      <c r="ND32" s="154">
        <v>152.0</v>
      </c>
      <c r="NE32" s="154">
        <v>8.0</v>
      </c>
      <c r="NF32" s="154">
        <v>10.0</v>
      </c>
      <c r="NG32" s="154">
        <v>6.0</v>
      </c>
      <c r="NH32" s="154">
        <v>54.0</v>
      </c>
      <c r="NI32" s="154">
        <v>56.0</v>
      </c>
      <c r="NJ32" s="155" t="s">
        <v>95</v>
      </c>
      <c r="NK32" s="155" t="s">
        <v>95</v>
      </c>
      <c r="NL32" s="155" t="s">
        <v>95</v>
      </c>
      <c r="NM32" s="155" t="s">
        <v>95</v>
      </c>
      <c r="NN32" s="155" t="s">
        <v>95</v>
      </c>
      <c r="NO32" s="154">
        <v>4.0</v>
      </c>
      <c r="NP32" s="154">
        <v>48.0</v>
      </c>
      <c r="NQ32" s="154">
        <v>50.0</v>
      </c>
    </row>
    <row r="33" ht="14.25" customHeight="1">
      <c r="A33" s="49">
        <v>0.833333333333334</v>
      </c>
      <c r="B33" s="50"/>
      <c r="C33" s="51">
        <v>50.2</v>
      </c>
      <c r="D33" s="165">
        <v>340.0</v>
      </c>
      <c r="E33" s="133">
        <v>136.0</v>
      </c>
      <c r="F33" s="133">
        <v>50.0</v>
      </c>
      <c r="G33" s="133">
        <v>10.9</v>
      </c>
      <c r="H33" s="134"/>
      <c r="I33" s="133">
        <v>6.0</v>
      </c>
      <c r="J33" s="133">
        <v>51.0</v>
      </c>
      <c r="K33" s="133">
        <v>50.0</v>
      </c>
      <c r="L33" s="133">
        <v>140.0</v>
      </c>
      <c r="M33" s="133">
        <v>100.0</v>
      </c>
      <c r="N33" s="133">
        <v>24.9</v>
      </c>
      <c r="O33" s="134"/>
      <c r="P33" s="133">
        <v>6.0</v>
      </c>
      <c r="Q33" s="133">
        <v>56.0</v>
      </c>
      <c r="R33" s="133">
        <v>53.0</v>
      </c>
      <c r="S33" s="133">
        <v>346.9</v>
      </c>
      <c r="T33" s="133">
        <v>231.2</v>
      </c>
      <c r="U33" s="133">
        <v>140.5</v>
      </c>
      <c r="V33" s="134"/>
      <c r="W33" s="133">
        <v>380.2</v>
      </c>
      <c r="X33" s="133">
        <v>229.9</v>
      </c>
      <c r="Y33" s="133">
        <v>139.1</v>
      </c>
      <c r="Z33" s="134"/>
      <c r="AA33" s="133">
        <v>345.3</v>
      </c>
      <c r="AB33" s="133">
        <v>332.4</v>
      </c>
      <c r="AC33" s="133">
        <v>218.9</v>
      </c>
      <c r="AD33" s="134"/>
      <c r="AE33" s="133">
        <v>345.2</v>
      </c>
      <c r="AF33" s="133">
        <v>371.1</v>
      </c>
      <c r="AG33" s="133">
        <v>198.3</v>
      </c>
      <c r="AH33" s="134"/>
      <c r="AI33" s="133">
        <v>352.9</v>
      </c>
      <c r="AJ33" s="133">
        <v>333.5</v>
      </c>
      <c r="AK33" s="133">
        <v>214.1</v>
      </c>
      <c r="AL33" s="134"/>
      <c r="AM33" s="133">
        <v>344.9</v>
      </c>
      <c r="AN33" s="133">
        <v>355.4</v>
      </c>
      <c r="AO33" s="133">
        <v>203.3</v>
      </c>
      <c r="AP33" s="134"/>
      <c r="AQ33" s="133">
        <v>136.0</v>
      </c>
      <c r="AR33" s="134">
        <f t="shared" ref="AR33:AS33" si="49">F33</f>
        <v>50</v>
      </c>
      <c r="AS33" s="135">
        <f t="shared" si="49"/>
        <v>10.9</v>
      </c>
      <c r="AT33" s="134"/>
      <c r="AU33" s="134">
        <f t="shared" ref="AU33:AW33" si="50">L33</f>
        <v>140</v>
      </c>
      <c r="AV33" s="134">
        <f t="shared" si="50"/>
        <v>100</v>
      </c>
      <c r="AW33" s="134">
        <f t="shared" si="50"/>
        <v>24.9</v>
      </c>
      <c r="AX33" s="134"/>
      <c r="AY33" s="136">
        <f t="shared" si="5"/>
        <v>136</v>
      </c>
      <c r="AZ33" s="134"/>
      <c r="BA33" s="134"/>
      <c r="BB33" s="134"/>
      <c r="BC33" s="89"/>
      <c r="BD33" s="134"/>
      <c r="BE33" s="133">
        <v>32.0</v>
      </c>
      <c r="BF33" s="133">
        <v>14.0</v>
      </c>
      <c r="BG33" s="133">
        <v>0.7</v>
      </c>
      <c r="BH33" s="134"/>
      <c r="BI33" s="133">
        <v>22.0</v>
      </c>
      <c r="BJ33" s="133">
        <v>88.0</v>
      </c>
      <c r="BK33" s="133">
        <v>61.0</v>
      </c>
      <c r="BL33" s="89"/>
      <c r="BM33" s="137">
        <v>345.0</v>
      </c>
      <c r="BN33" s="137">
        <v>145.0</v>
      </c>
      <c r="BO33" s="137">
        <v>211.0</v>
      </c>
      <c r="BP33" s="137">
        <v>10.6</v>
      </c>
      <c r="BQ33" s="138"/>
      <c r="BR33" s="137">
        <v>6.0</v>
      </c>
      <c r="BS33" s="137">
        <v>62.0</v>
      </c>
      <c r="BT33" s="137">
        <v>62.0</v>
      </c>
      <c r="BU33" s="138">
        <f t="shared" si="31"/>
        <v>345</v>
      </c>
      <c r="BV33" s="137">
        <v>348.0</v>
      </c>
      <c r="BW33" s="137">
        <v>205.0</v>
      </c>
      <c r="BX33" s="137">
        <v>41.0</v>
      </c>
      <c r="BY33" s="137">
        <v>338.0</v>
      </c>
      <c r="BZ33" s="137">
        <v>371.0</v>
      </c>
      <c r="CA33" s="137">
        <v>205.0</v>
      </c>
      <c r="CB33" s="137">
        <v>38.0</v>
      </c>
      <c r="CC33" s="137">
        <v>346.0</v>
      </c>
      <c r="CD33" s="137">
        <v>260.0</v>
      </c>
      <c r="CE33" s="137">
        <v>148.0</v>
      </c>
      <c r="CF33" s="137">
        <v>14.0</v>
      </c>
      <c r="CG33" s="137">
        <v>341.0</v>
      </c>
      <c r="CH33" s="137">
        <v>263.0</v>
      </c>
      <c r="CI33" s="137">
        <v>147.0</v>
      </c>
      <c r="CJ33" s="137">
        <v>1.0</v>
      </c>
      <c r="CK33" s="137">
        <v>352.0</v>
      </c>
      <c r="CL33" s="137">
        <v>326.0</v>
      </c>
      <c r="CM33" s="137">
        <v>183.0</v>
      </c>
      <c r="CN33" s="137">
        <v>4.0</v>
      </c>
      <c r="CO33" s="137">
        <v>335.0</v>
      </c>
      <c r="CP33" s="137">
        <v>332.0</v>
      </c>
      <c r="CQ33" s="137">
        <v>164.0</v>
      </c>
      <c r="CR33" s="137">
        <v>7.0</v>
      </c>
      <c r="CS33" s="137">
        <v>339.0</v>
      </c>
      <c r="CT33" s="137">
        <v>302.0</v>
      </c>
      <c r="CU33" s="137">
        <v>193.0</v>
      </c>
      <c r="CV33" s="137">
        <v>85.0</v>
      </c>
      <c r="CW33" s="137">
        <v>340.0</v>
      </c>
      <c r="CX33" s="137">
        <v>170.0</v>
      </c>
      <c r="CY33" s="137">
        <v>74.0</v>
      </c>
      <c r="CZ33" s="137">
        <v>52.0</v>
      </c>
      <c r="DA33" s="137">
        <v>326.0</v>
      </c>
      <c r="DB33" s="137">
        <v>173.0</v>
      </c>
      <c r="DC33" s="137">
        <v>76.0</v>
      </c>
      <c r="DD33" s="137">
        <v>57.0</v>
      </c>
      <c r="DE33" s="138">
        <f t="shared" si="32"/>
        <v>145</v>
      </c>
      <c r="DF33" s="137">
        <v>35.2</v>
      </c>
      <c r="DG33" s="137">
        <v>211.0</v>
      </c>
      <c r="DH33" s="137">
        <v>10.6</v>
      </c>
      <c r="DI33" s="138"/>
      <c r="DJ33" s="137">
        <v>7.0</v>
      </c>
      <c r="DK33" s="137">
        <v>58.0</v>
      </c>
      <c r="DL33" s="137">
        <v>52.0</v>
      </c>
      <c r="DM33" s="89"/>
      <c r="DN33" s="140">
        <v>344.0</v>
      </c>
      <c r="DO33" s="140">
        <v>141.0</v>
      </c>
      <c r="DP33" s="140">
        <v>37.15</v>
      </c>
      <c r="DQ33" s="140">
        <v>21.05</v>
      </c>
      <c r="DR33" s="140">
        <v>5.77</v>
      </c>
      <c r="DS33" s="140">
        <v>8.0</v>
      </c>
      <c r="DT33" s="140">
        <v>45.0</v>
      </c>
      <c r="DU33" s="140">
        <v>47.7</v>
      </c>
      <c r="DV33" s="141"/>
      <c r="DW33" s="141"/>
      <c r="DX33" s="141"/>
      <c r="DY33" s="141"/>
      <c r="DZ33" s="141"/>
      <c r="EA33" s="141"/>
      <c r="EB33" s="141"/>
      <c r="EC33" s="141"/>
      <c r="ED33" s="89"/>
      <c r="EE33" s="142">
        <v>343.0</v>
      </c>
      <c r="EF33" s="142">
        <v>138.0</v>
      </c>
      <c r="EG33" s="142">
        <v>107.0</v>
      </c>
      <c r="EH33" s="142">
        <v>4.4</v>
      </c>
      <c r="EI33" s="143"/>
      <c r="EJ33" s="142">
        <v>9.0</v>
      </c>
      <c r="EK33" s="142">
        <v>53.0</v>
      </c>
      <c r="EL33" s="142">
        <v>56.0</v>
      </c>
      <c r="EM33" s="142">
        <v>138.0</v>
      </c>
      <c r="EN33" s="142">
        <v>82.0</v>
      </c>
      <c r="EO33" s="142">
        <v>3.8</v>
      </c>
      <c r="EP33" s="143"/>
      <c r="EQ33" s="142">
        <v>9.0</v>
      </c>
      <c r="ER33" s="142">
        <v>54.0</v>
      </c>
      <c r="ES33" s="142">
        <v>56.0</v>
      </c>
      <c r="ET33" s="142">
        <v>344.0</v>
      </c>
      <c r="EU33" s="142">
        <v>237.0</v>
      </c>
      <c r="EV33" s="142">
        <v>138.8</v>
      </c>
      <c r="EW33" s="142">
        <v>-8.9</v>
      </c>
      <c r="EX33" s="142">
        <v>342.0</v>
      </c>
      <c r="EY33" s="142">
        <v>0.0</v>
      </c>
      <c r="EZ33" s="142">
        <v>0.0</v>
      </c>
      <c r="FA33" s="142">
        <v>0.0</v>
      </c>
      <c r="FB33" s="142">
        <v>342.0</v>
      </c>
      <c r="FC33" s="142">
        <v>237.0</v>
      </c>
      <c r="FD33" s="142">
        <v>138.4</v>
      </c>
      <c r="FE33" s="142">
        <v>-9.5</v>
      </c>
      <c r="FF33" s="142">
        <v>343.0</v>
      </c>
      <c r="FG33" s="142">
        <v>0.0</v>
      </c>
      <c r="FH33" s="142">
        <v>0.0</v>
      </c>
      <c r="FI33" s="142">
        <v>0.0</v>
      </c>
      <c r="FJ33" s="142">
        <v>343.0</v>
      </c>
      <c r="FK33" s="142">
        <v>226.0</v>
      </c>
      <c r="FL33" s="142">
        <v>131.0</v>
      </c>
      <c r="FM33" s="143"/>
      <c r="FN33" s="142">
        <v>343.0</v>
      </c>
      <c r="FO33" s="142">
        <v>240.0</v>
      </c>
      <c r="FP33" s="142">
        <v>133.0</v>
      </c>
      <c r="FQ33" s="142">
        <v>1.7</v>
      </c>
      <c r="FR33" s="142">
        <v>138.0</v>
      </c>
      <c r="FS33" s="142">
        <v>86.0</v>
      </c>
      <c r="FT33" s="142">
        <v>11.81</v>
      </c>
      <c r="FU33" s="143"/>
      <c r="FV33" s="142">
        <v>138.0</v>
      </c>
      <c r="FW33" s="143"/>
      <c r="FX33" s="143"/>
      <c r="FY33" s="143"/>
      <c r="FZ33" s="89"/>
      <c r="GA33" s="161"/>
      <c r="GB33" s="65">
        <v>345.0</v>
      </c>
      <c r="GC33" s="66">
        <v>349.35</v>
      </c>
      <c r="GD33" s="66">
        <v>222.38</v>
      </c>
      <c r="GE33" s="66">
        <v>6.95</v>
      </c>
      <c r="GF33" s="66">
        <v>345.0</v>
      </c>
      <c r="GG33" s="66">
        <v>370.16</v>
      </c>
      <c r="GH33" s="66">
        <v>219.53</v>
      </c>
      <c r="GI33" s="66">
        <v>11.06</v>
      </c>
      <c r="GJ33" s="66">
        <v>345.0</v>
      </c>
      <c r="GK33" s="66">
        <v>216.15</v>
      </c>
      <c r="GL33" s="66">
        <v>-127.31</v>
      </c>
      <c r="GM33" s="66">
        <v>-8.12</v>
      </c>
      <c r="GN33" s="66">
        <v>345.0</v>
      </c>
      <c r="GO33" s="66">
        <v>199.0</v>
      </c>
      <c r="GP33" s="66">
        <v>-127.65</v>
      </c>
      <c r="GQ33" s="66">
        <v>-15.24</v>
      </c>
      <c r="GR33" s="66">
        <v>345.0</v>
      </c>
      <c r="GS33" s="66">
        <v>146.54</v>
      </c>
      <c r="GT33" s="66">
        <v>-94.06</v>
      </c>
      <c r="GU33" s="66">
        <v>4.52</v>
      </c>
      <c r="GV33" s="66">
        <v>345.0</v>
      </c>
      <c r="GW33" s="66">
        <v>158.7</v>
      </c>
      <c r="GX33" s="66">
        <v>-92.22</v>
      </c>
      <c r="GY33" s="66">
        <v>0.0</v>
      </c>
      <c r="GZ33" s="89"/>
      <c r="HA33" s="144" t="s">
        <v>91</v>
      </c>
      <c r="HB33" s="145" t="s">
        <v>108</v>
      </c>
      <c r="HC33" s="146">
        <v>181.0</v>
      </c>
      <c r="HD33" s="146">
        <v>9.05</v>
      </c>
      <c r="HE33" s="146">
        <v>3.62</v>
      </c>
      <c r="HF33" s="145">
        <v>8.0</v>
      </c>
      <c r="HG33" s="146">
        <v>61.0</v>
      </c>
      <c r="HH33" s="146">
        <v>56.0</v>
      </c>
      <c r="HI33" s="145" t="s">
        <v>107</v>
      </c>
      <c r="HJ33" s="144" t="s">
        <v>92</v>
      </c>
      <c r="HK33" s="146">
        <v>128.0</v>
      </c>
      <c r="HL33" s="146">
        <v>6.4</v>
      </c>
      <c r="HM33" s="146">
        <v>2.56</v>
      </c>
      <c r="HN33" s="145">
        <v>5.0</v>
      </c>
      <c r="HO33" s="146">
        <v>65.0</v>
      </c>
      <c r="HP33" s="146">
        <v>63.0</v>
      </c>
      <c r="HQ33" s="145" t="s">
        <v>107</v>
      </c>
      <c r="HR33" s="144" t="s">
        <v>92</v>
      </c>
      <c r="HS33" s="146">
        <v>92.0</v>
      </c>
      <c r="HT33" s="146">
        <v>2.3</v>
      </c>
      <c r="HU33" s="146">
        <v>4.6</v>
      </c>
      <c r="HV33" s="145">
        <v>7.0</v>
      </c>
      <c r="HW33" s="146">
        <v>59.0</v>
      </c>
      <c r="HX33" s="146">
        <v>59.0</v>
      </c>
      <c r="HY33" s="89"/>
      <c r="HZ33" s="147">
        <v>136.0</v>
      </c>
      <c r="IA33" s="147">
        <v>33.0</v>
      </c>
      <c r="IB33" s="147">
        <v>68.0</v>
      </c>
      <c r="IC33" s="147">
        <v>3.4</v>
      </c>
      <c r="ID33" s="148"/>
      <c r="IE33" s="147">
        <v>2.0</v>
      </c>
      <c r="IF33" s="147">
        <v>68.0</v>
      </c>
      <c r="IG33" s="147">
        <v>48.0</v>
      </c>
      <c r="IH33" s="89"/>
      <c r="II33" s="75">
        <v>140.0</v>
      </c>
      <c r="IJ33" s="75">
        <v>34.6</v>
      </c>
      <c r="IK33" s="75">
        <v>30.0</v>
      </c>
      <c r="IL33" s="75">
        <v>1.4</v>
      </c>
      <c r="IM33" s="75">
        <v>1.6</v>
      </c>
      <c r="IN33" s="75">
        <v>6.0</v>
      </c>
      <c r="IO33" s="75">
        <v>45.0</v>
      </c>
      <c r="IP33" s="75">
        <v>43.0</v>
      </c>
      <c r="IQ33" s="75">
        <v>140.0</v>
      </c>
      <c r="IR33" s="75">
        <v>34.8</v>
      </c>
      <c r="IS33" s="75">
        <v>121.0</v>
      </c>
      <c r="IT33" s="75">
        <v>6.5</v>
      </c>
      <c r="IU33" s="75">
        <v>7.2</v>
      </c>
      <c r="IV33" s="75">
        <v>12.0</v>
      </c>
      <c r="IW33" s="75">
        <v>44.0</v>
      </c>
      <c r="IX33" s="75">
        <v>43.0</v>
      </c>
      <c r="IY33" s="89"/>
      <c r="IZ33" s="149">
        <v>140.71</v>
      </c>
      <c r="JA33" s="149">
        <v>35.19</v>
      </c>
      <c r="JB33" s="149">
        <v>301.5</v>
      </c>
      <c r="JC33" s="149">
        <v>15.08</v>
      </c>
      <c r="JD33" s="149">
        <v>6.89</v>
      </c>
      <c r="JE33" s="149">
        <v>3.0</v>
      </c>
      <c r="JF33" s="149">
        <v>59.78</v>
      </c>
      <c r="JG33" s="149">
        <v>45.6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149" t="s">
        <v>93</v>
      </c>
      <c r="JP33" s="89"/>
      <c r="JQ33" s="150">
        <v>139.0</v>
      </c>
      <c r="JR33" s="150">
        <v>32.5</v>
      </c>
      <c r="JS33" s="150">
        <v>0.0</v>
      </c>
      <c r="JT33" s="150">
        <v>0.0</v>
      </c>
      <c r="JU33" s="150">
        <v>0.0</v>
      </c>
      <c r="JV33" s="150">
        <v>2.0</v>
      </c>
      <c r="JW33" s="150">
        <v>38.0</v>
      </c>
      <c r="JX33" s="150">
        <v>38.0</v>
      </c>
      <c r="JY33" s="150">
        <v>139.0</v>
      </c>
      <c r="JZ33" s="150">
        <v>34.7</v>
      </c>
      <c r="KA33" s="150">
        <v>144.0</v>
      </c>
      <c r="KB33" s="150">
        <v>8.0</v>
      </c>
      <c r="KC33" s="150">
        <v>2.7</v>
      </c>
      <c r="KD33" s="150">
        <v>2.0</v>
      </c>
      <c r="KE33" s="150">
        <v>42.0</v>
      </c>
      <c r="KF33" s="150">
        <v>42.0</v>
      </c>
      <c r="KG33" s="89"/>
      <c r="KH33" s="151">
        <v>140.0</v>
      </c>
      <c r="KI33" s="151">
        <v>34.0</v>
      </c>
      <c r="KJ33" s="151">
        <v>10.0</v>
      </c>
      <c r="KK33" s="151">
        <v>0.5</v>
      </c>
      <c r="KL33" s="152"/>
      <c r="KM33" s="151">
        <v>1.0</v>
      </c>
      <c r="KN33" s="151">
        <v>48.0</v>
      </c>
      <c r="KO33" s="151">
        <v>48.0</v>
      </c>
      <c r="KP33" s="151">
        <v>140.0</v>
      </c>
      <c r="KQ33" s="151">
        <v>34.0</v>
      </c>
      <c r="KR33" s="151" t="s">
        <v>98</v>
      </c>
      <c r="KS33" s="151" t="s">
        <v>98</v>
      </c>
      <c r="KT33" s="152"/>
      <c r="KU33" s="151">
        <v>1.0</v>
      </c>
      <c r="KV33" s="151">
        <v>48.0</v>
      </c>
      <c r="KW33" s="151">
        <v>46.0</v>
      </c>
      <c r="KX33" s="89"/>
      <c r="KY33" s="153">
        <v>128.0</v>
      </c>
      <c r="KZ33" s="153">
        <v>33.0</v>
      </c>
      <c r="LA33" s="153">
        <v>216.0</v>
      </c>
      <c r="LB33" s="153">
        <v>10.6</v>
      </c>
      <c r="LC33" s="153">
        <v>1.5</v>
      </c>
      <c r="LD33" s="153">
        <v>3.0</v>
      </c>
      <c r="LE33" s="153">
        <v>48.0</v>
      </c>
      <c r="LF33" s="153">
        <v>48.0</v>
      </c>
      <c r="LG33" s="153">
        <v>128.0</v>
      </c>
      <c r="LH33" s="153">
        <v>33.0</v>
      </c>
      <c r="LI33" s="153">
        <v>255.0</v>
      </c>
      <c r="LJ33" s="153">
        <v>12.5</v>
      </c>
      <c r="LK33" s="153">
        <v>5.0</v>
      </c>
      <c r="LL33" s="153">
        <v>5.0</v>
      </c>
      <c r="LM33" s="153">
        <v>50.0</v>
      </c>
      <c r="LN33" s="153">
        <v>50.0</v>
      </c>
      <c r="LO33" s="89"/>
      <c r="LP33" s="154">
        <v>341.0</v>
      </c>
      <c r="LQ33" s="154">
        <v>227.0</v>
      </c>
      <c r="LR33" s="154">
        <v>130.0</v>
      </c>
      <c r="LS33" s="154">
        <v>72.0</v>
      </c>
      <c r="LT33" s="154">
        <v>331.0</v>
      </c>
      <c r="LU33" s="154">
        <v>140.0</v>
      </c>
      <c r="LV33" s="154">
        <v>102.0</v>
      </c>
      <c r="LW33" s="154">
        <v>57.0</v>
      </c>
      <c r="LX33" s="154">
        <v>9.0</v>
      </c>
      <c r="LY33" s="154">
        <v>10.0</v>
      </c>
      <c r="LZ33" s="154">
        <v>57.0</v>
      </c>
      <c r="MA33" s="154">
        <v>54.0</v>
      </c>
      <c r="MB33" s="154">
        <v>138.0</v>
      </c>
      <c r="MC33" s="154">
        <v>125.0</v>
      </c>
      <c r="MD33" s="154">
        <v>73.0</v>
      </c>
      <c r="ME33" s="154">
        <v>10.0</v>
      </c>
      <c r="MF33" s="154">
        <v>8.0</v>
      </c>
      <c r="MG33" s="154">
        <v>60.0</v>
      </c>
      <c r="MH33" s="154">
        <v>55.0</v>
      </c>
      <c r="MI33" s="154" t="s">
        <v>95</v>
      </c>
      <c r="MJ33" s="154" t="s">
        <v>95</v>
      </c>
      <c r="MK33" s="154" t="s">
        <v>95</v>
      </c>
      <c r="ML33" s="154" t="s">
        <v>95</v>
      </c>
      <c r="MM33" s="154">
        <v>5.0</v>
      </c>
      <c r="MN33" s="154">
        <v>50.0</v>
      </c>
      <c r="MO33" s="154">
        <v>47.0</v>
      </c>
      <c r="MP33" s="86"/>
      <c r="MQ33" s="156"/>
      <c r="MR33" s="156"/>
      <c r="MS33" s="156"/>
      <c r="MT33" s="156"/>
      <c r="MU33" s="154">
        <v>36.0</v>
      </c>
      <c r="MV33" s="154">
        <v>178.0</v>
      </c>
      <c r="MW33" s="154">
        <v>10.0</v>
      </c>
      <c r="MX33" s="154">
        <v>2.0</v>
      </c>
      <c r="MY33" s="154">
        <v>5.0</v>
      </c>
      <c r="MZ33" s="154">
        <v>43.0</v>
      </c>
      <c r="NA33" s="154" t="s">
        <v>96</v>
      </c>
      <c r="NB33" s="156"/>
      <c r="NC33" s="154">
        <v>35.0</v>
      </c>
      <c r="ND33" s="154">
        <v>199.0</v>
      </c>
      <c r="NE33" s="154">
        <v>11.2</v>
      </c>
      <c r="NF33" s="154">
        <v>4.0</v>
      </c>
      <c r="NG33" s="154">
        <v>6.0</v>
      </c>
      <c r="NH33" s="154">
        <v>54.0</v>
      </c>
      <c r="NI33" s="154">
        <v>56.0</v>
      </c>
      <c r="NJ33" s="155" t="s">
        <v>95</v>
      </c>
      <c r="NK33" s="155" t="s">
        <v>95</v>
      </c>
      <c r="NL33" s="155" t="s">
        <v>95</v>
      </c>
      <c r="NM33" s="155" t="s">
        <v>95</v>
      </c>
      <c r="NN33" s="155" t="s">
        <v>95</v>
      </c>
      <c r="NO33" s="154">
        <v>4.0</v>
      </c>
      <c r="NP33" s="154">
        <v>48.0</v>
      </c>
      <c r="NQ33" s="154">
        <v>50.0</v>
      </c>
    </row>
    <row r="34" ht="14.25" customHeight="1">
      <c r="A34" s="49">
        <v>0.875</v>
      </c>
      <c r="B34" s="50"/>
      <c r="C34" s="51">
        <v>50.17</v>
      </c>
      <c r="D34" s="159">
        <v>340.0</v>
      </c>
      <c r="E34" s="133">
        <v>135.0</v>
      </c>
      <c r="F34" s="133">
        <v>93.0</v>
      </c>
      <c r="G34" s="133">
        <v>20.2</v>
      </c>
      <c r="H34" s="134"/>
      <c r="I34" s="133">
        <v>6.0</v>
      </c>
      <c r="J34" s="133">
        <v>52.0</v>
      </c>
      <c r="K34" s="133">
        <v>51.0</v>
      </c>
      <c r="L34" s="133">
        <v>140.0</v>
      </c>
      <c r="M34" s="133">
        <v>68.0</v>
      </c>
      <c r="N34" s="133">
        <v>16.3</v>
      </c>
      <c r="O34" s="134"/>
      <c r="P34" s="133">
        <v>6.0</v>
      </c>
      <c r="Q34" s="133">
        <v>58.0</v>
      </c>
      <c r="R34" s="133">
        <v>54.0</v>
      </c>
      <c r="S34" s="133">
        <v>344.5</v>
      </c>
      <c r="T34" s="133">
        <v>259.2</v>
      </c>
      <c r="U34" s="133">
        <v>159.1</v>
      </c>
      <c r="V34" s="134"/>
      <c r="W34" s="133">
        <v>377.8</v>
      </c>
      <c r="X34" s="133">
        <v>219.7</v>
      </c>
      <c r="Y34" s="133">
        <v>133.1</v>
      </c>
      <c r="Z34" s="134"/>
      <c r="AA34" s="133">
        <v>344.1</v>
      </c>
      <c r="AB34" s="133">
        <v>341.6</v>
      </c>
      <c r="AC34" s="133">
        <v>223.9</v>
      </c>
      <c r="AD34" s="134"/>
      <c r="AE34" s="133">
        <v>344.3</v>
      </c>
      <c r="AF34" s="133">
        <v>382.8</v>
      </c>
      <c r="AG34" s="133">
        <v>20.35</v>
      </c>
      <c r="AH34" s="134"/>
      <c r="AI34" s="133">
        <v>349.7</v>
      </c>
      <c r="AJ34" s="133">
        <v>364.8</v>
      </c>
      <c r="AK34" s="133">
        <v>231.3</v>
      </c>
      <c r="AL34" s="134"/>
      <c r="AM34" s="133">
        <v>343.1</v>
      </c>
      <c r="AN34" s="133">
        <v>385.7</v>
      </c>
      <c r="AO34" s="133">
        <v>219.5</v>
      </c>
      <c r="AP34" s="134"/>
      <c r="AQ34" s="133">
        <v>135.0</v>
      </c>
      <c r="AR34" s="134">
        <f t="shared" ref="AR34:AS34" si="51">F34</f>
        <v>93</v>
      </c>
      <c r="AS34" s="135">
        <f t="shared" si="51"/>
        <v>20.2</v>
      </c>
      <c r="AT34" s="134"/>
      <c r="AU34" s="134">
        <f t="shared" ref="AU34:AW34" si="52">L34</f>
        <v>140</v>
      </c>
      <c r="AV34" s="134">
        <f t="shared" si="52"/>
        <v>68</v>
      </c>
      <c r="AW34" s="134">
        <f t="shared" si="52"/>
        <v>16.3</v>
      </c>
      <c r="AX34" s="134"/>
      <c r="AY34" s="136">
        <f t="shared" si="5"/>
        <v>135</v>
      </c>
      <c r="AZ34" s="134"/>
      <c r="BA34" s="134"/>
      <c r="BB34" s="134"/>
      <c r="BC34" s="89"/>
      <c r="BD34" s="134"/>
      <c r="BE34" s="133">
        <v>32.0</v>
      </c>
      <c r="BF34" s="133">
        <v>0.0</v>
      </c>
      <c r="BG34" s="133">
        <v>0.0</v>
      </c>
      <c r="BH34" s="134"/>
      <c r="BI34" s="133">
        <v>22.0</v>
      </c>
      <c r="BJ34" s="133">
        <v>88.0</v>
      </c>
      <c r="BK34" s="133">
        <v>61.0</v>
      </c>
      <c r="BL34" s="89"/>
      <c r="BM34" s="137">
        <v>346.0</v>
      </c>
      <c r="BN34" s="137">
        <v>147.0</v>
      </c>
      <c r="BO34" s="137">
        <v>213.0</v>
      </c>
      <c r="BP34" s="137">
        <v>10.7</v>
      </c>
      <c r="BQ34" s="138"/>
      <c r="BR34" s="137">
        <v>6.0</v>
      </c>
      <c r="BS34" s="137">
        <v>60.0</v>
      </c>
      <c r="BT34" s="137">
        <v>58.0</v>
      </c>
      <c r="BU34" s="138">
        <f t="shared" si="31"/>
        <v>346</v>
      </c>
      <c r="BV34" s="137">
        <v>354.0</v>
      </c>
      <c r="BW34" s="137">
        <v>205.0</v>
      </c>
      <c r="BX34" s="137">
        <v>37.0</v>
      </c>
      <c r="BY34" s="137">
        <v>338.0</v>
      </c>
      <c r="BZ34" s="137">
        <v>368.0</v>
      </c>
      <c r="CA34" s="137">
        <v>204.0</v>
      </c>
      <c r="CB34" s="137">
        <v>33.0</v>
      </c>
      <c r="CC34" s="137">
        <v>346.0</v>
      </c>
      <c r="CD34" s="137">
        <v>248.0</v>
      </c>
      <c r="CE34" s="137">
        <v>150.0</v>
      </c>
      <c r="CF34" s="137">
        <v>14.0</v>
      </c>
      <c r="CG34" s="137">
        <v>339.0</v>
      </c>
      <c r="CH34" s="137">
        <v>258.0</v>
      </c>
      <c r="CI34" s="137">
        <v>144.0</v>
      </c>
      <c r="CJ34" s="137">
        <v>2.0</v>
      </c>
      <c r="CK34" s="137">
        <v>352.0</v>
      </c>
      <c r="CL34" s="137">
        <v>149.0</v>
      </c>
      <c r="CM34" s="137">
        <v>99.0</v>
      </c>
      <c r="CN34" s="137">
        <v>8.0</v>
      </c>
      <c r="CO34" s="137">
        <v>336.0</v>
      </c>
      <c r="CP34" s="137">
        <v>303.0</v>
      </c>
      <c r="CQ34" s="137">
        <v>151.0</v>
      </c>
      <c r="CR34" s="137">
        <v>2.0</v>
      </c>
      <c r="CS34" s="137">
        <v>339.0</v>
      </c>
      <c r="CT34" s="137">
        <v>282.0</v>
      </c>
      <c r="CU34" s="137">
        <v>181.0</v>
      </c>
      <c r="CV34" s="137">
        <v>76.0</v>
      </c>
      <c r="CW34" s="137">
        <v>340.0</v>
      </c>
      <c r="CX34" s="137">
        <v>193.0</v>
      </c>
      <c r="CY34" s="137">
        <v>93.0</v>
      </c>
      <c r="CZ34" s="137">
        <v>55.0</v>
      </c>
      <c r="DA34" s="137">
        <v>327.0</v>
      </c>
      <c r="DB34" s="137">
        <v>197.0</v>
      </c>
      <c r="DC34" s="137">
        <v>93.0</v>
      </c>
      <c r="DD34" s="137">
        <v>54.0</v>
      </c>
      <c r="DE34" s="138">
        <f t="shared" si="32"/>
        <v>147</v>
      </c>
      <c r="DF34" s="137">
        <v>35.0</v>
      </c>
      <c r="DG34" s="138">
        <f t="shared" ref="DG34:DH34" si="53">BO34</f>
        <v>213</v>
      </c>
      <c r="DH34" s="138">
        <f t="shared" si="53"/>
        <v>10.7</v>
      </c>
      <c r="DI34" s="138"/>
      <c r="DJ34" s="137">
        <v>7.0</v>
      </c>
      <c r="DK34" s="137">
        <v>56.0</v>
      </c>
      <c r="DL34" s="137">
        <v>50.0</v>
      </c>
      <c r="DM34" s="89"/>
      <c r="DN34" s="140">
        <v>343.0</v>
      </c>
      <c r="DO34" s="140">
        <v>141.0</v>
      </c>
      <c r="DP34" s="140">
        <v>40.93</v>
      </c>
      <c r="DQ34" s="140">
        <v>23.21</v>
      </c>
      <c r="DR34" s="140">
        <v>6.12</v>
      </c>
      <c r="DS34" s="140">
        <v>8.0</v>
      </c>
      <c r="DT34" s="140">
        <v>43.0</v>
      </c>
      <c r="DU34" s="140">
        <v>47.3</v>
      </c>
      <c r="DV34" s="141"/>
      <c r="DW34" s="141"/>
      <c r="DX34" s="141"/>
      <c r="DY34" s="141"/>
      <c r="DZ34" s="141"/>
      <c r="EA34" s="141"/>
      <c r="EB34" s="141"/>
      <c r="EC34" s="141"/>
      <c r="ED34" s="89"/>
      <c r="EE34" s="142">
        <v>343.0</v>
      </c>
      <c r="EF34" s="142">
        <v>138.0</v>
      </c>
      <c r="EG34" s="142">
        <v>89.0</v>
      </c>
      <c r="EH34" s="142">
        <v>3.6</v>
      </c>
      <c r="EI34" s="143"/>
      <c r="EJ34" s="142">
        <v>9.0</v>
      </c>
      <c r="EK34" s="142">
        <v>52.0</v>
      </c>
      <c r="EL34" s="142">
        <v>55.0</v>
      </c>
      <c r="EM34" s="142">
        <v>138.0</v>
      </c>
      <c r="EN34" s="142">
        <v>82.0</v>
      </c>
      <c r="EO34" s="142">
        <v>3.7</v>
      </c>
      <c r="EP34" s="143"/>
      <c r="EQ34" s="142">
        <v>9.0</v>
      </c>
      <c r="ER34" s="142">
        <v>53.0</v>
      </c>
      <c r="ES34" s="142">
        <v>55.0</v>
      </c>
      <c r="ET34" s="142">
        <v>342.0</v>
      </c>
      <c r="EU34" s="142">
        <v>238.0</v>
      </c>
      <c r="EV34" s="142">
        <v>138.9</v>
      </c>
      <c r="EW34" s="142">
        <v>-7.5</v>
      </c>
      <c r="EX34" s="142">
        <v>340.0</v>
      </c>
      <c r="EY34" s="142">
        <v>0.0</v>
      </c>
      <c r="EZ34" s="142">
        <v>0.0</v>
      </c>
      <c r="FA34" s="142">
        <v>0.0</v>
      </c>
      <c r="FB34" s="142">
        <v>341.0</v>
      </c>
      <c r="FC34" s="142">
        <v>238.0</v>
      </c>
      <c r="FD34" s="142">
        <v>138.6</v>
      </c>
      <c r="FE34" s="142">
        <v>-7.4</v>
      </c>
      <c r="FF34" s="142">
        <v>340.0</v>
      </c>
      <c r="FG34" s="142">
        <v>0.0</v>
      </c>
      <c r="FH34" s="142">
        <v>0.0</v>
      </c>
      <c r="FI34" s="142">
        <v>0.0</v>
      </c>
      <c r="FJ34" s="142">
        <v>343.0</v>
      </c>
      <c r="FK34" s="142">
        <v>226.0</v>
      </c>
      <c r="FL34" s="142">
        <v>131.0</v>
      </c>
      <c r="FM34" s="143"/>
      <c r="FN34" s="142">
        <v>343.0</v>
      </c>
      <c r="FO34" s="142">
        <v>240.0</v>
      </c>
      <c r="FP34" s="142">
        <v>132.0</v>
      </c>
      <c r="FQ34" s="142">
        <v>2.0</v>
      </c>
      <c r="FR34" s="142">
        <v>138.0</v>
      </c>
      <c r="FS34" s="142">
        <v>89.0</v>
      </c>
      <c r="FT34" s="142">
        <v>13.31</v>
      </c>
      <c r="FU34" s="143"/>
      <c r="FV34" s="142">
        <v>138.0</v>
      </c>
      <c r="FW34" s="143"/>
      <c r="FX34" s="143"/>
      <c r="FY34" s="143"/>
      <c r="FZ34" s="89"/>
      <c r="GA34" s="161"/>
      <c r="GB34" s="65">
        <v>343.0</v>
      </c>
      <c r="GC34" s="66">
        <v>408.99</v>
      </c>
      <c r="GD34" s="66">
        <v>226.31</v>
      </c>
      <c r="GE34" s="66">
        <v>16.67</v>
      </c>
      <c r="GF34" s="66">
        <v>342.0</v>
      </c>
      <c r="GG34" s="66">
        <v>396.24</v>
      </c>
      <c r="GH34" s="66">
        <v>224.38</v>
      </c>
      <c r="GI34" s="66">
        <v>22.03</v>
      </c>
      <c r="GJ34" s="66">
        <v>343.0</v>
      </c>
      <c r="GK34" s="66">
        <v>225.38</v>
      </c>
      <c r="GL34" s="66">
        <v>131.33</v>
      </c>
      <c r="GM34" s="66">
        <v>7.54</v>
      </c>
      <c r="GN34" s="66">
        <v>343.0</v>
      </c>
      <c r="GO34" s="66">
        <v>243.99</v>
      </c>
      <c r="GP34" s="66">
        <v>131.5</v>
      </c>
      <c r="GQ34" s="66">
        <v>14.24</v>
      </c>
      <c r="GR34" s="66">
        <v>344.0</v>
      </c>
      <c r="GS34" s="66">
        <v>177.61</v>
      </c>
      <c r="GT34" s="66">
        <v>94.72</v>
      </c>
      <c r="GU34" s="66">
        <v>7.54</v>
      </c>
      <c r="GV34" s="66">
        <v>343.0</v>
      </c>
      <c r="GW34" s="66">
        <v>160.05</v>
      </c>
      <c r="GX34" s="66">
        <v>92.22</v>
      </c>
      <c r="GY34" s="66">
        <v>9.46</v>
      </c>
      <c r="GZ34" s="89"/>
      <c r="HA34" s="144" t="s">
        <v>91</v>
      </c>
      <c r="HB34" s="145" t="s">
        <v>108</v>
      </c>
      <c r="HC34" s="146">
        <v>171.0</v>
      </c>
      <c r="HD34" s="146">
        <v>8.55</v>
      </c>
      <c r="HE34" s="146">
        <v>3.42</v>
      </c>
      <c r="HF34" s="145">
        <v>8.0</v>
      </c>
      <c r="HG34" s="145">
        <v>50.0</v>
      </c>
      <c r="HH34" s="145">
        <v>48.0</v>
      </c>
      <c r="HI34" s="145" t="s">
        <v>107</v>
      </c>
      <c r="HJ34" s="144" t="s">
        <v>92</v>
      </c>
      <c r="HK34" s="146">
        <v>72.0</v>
      </c>
      <c r="HL34" s="146">
        <v>3.6</v>
      </c>
      <c r="HM34" s="146">
        <v>1.44</v>
      </c>
      <c r="HN34" s="145">
        <v>5.0</v>
      </c>
      <c r="HO34" s="145">
        <v>60.0</v>
      </c>
      <c r="HP34" s="145">
        <v>58.0</v>
      </c>
      <c r="HQ34" s="145" t="s">
        <v>107</v>
      </c>
      <c r="HR34" s="144" t="s">
        <v>92</v>
      </c>
      <c r="HS34" s="146">
        <v>326.0</v>
      </c>
      <c r="HT34" s="146">
        <v>8.15</v>
      </c>
      <c r="HU34" s="146">
        <v>16.3</v>
      </c>
      <c r="HV34" s="145">
        <v>7.0</v>
      </c>
      <c r="HW34" s="145">
        <v>55.0</v>
      </c>
      <c r="HX34" s="145">
        <v>52.0</v>
      </c>
      <c r="HY34" s="89"/>
      <c r="HZ34" s="147">
        <v>135.0</v>
      </c>
      <c r="IA34" s="147">
        <v>33.0</v>
      </c>
      <c r="IB34" s="147">
        <v>118.0</v>
      </c>
      <c r="IC34" s="147">
        <v>5.9</v>
      </c>
      <c r="ID34" s="148"/>
      <c r="IE34" s="147">
        <v>2.0</v>
      </c>
      <c r="IF34" s="147">
        <v>68.0</v>
      </c>
      <c r="IG34" s="147">
        <v>48.0</v>
      </c>
      <c r="IH34" s="89"/>
      <c r="II34" s="75">
        <v>140.0</v>
      </c>
      <c r="IJ34" s="75">
        <v>34.6</v>
      </c>
      <c r="IK34" s="75">
        <v>16.0</v>
      </c>
      <c r="IL34" s="75">
        <v>0.7</v>
      </c>
      <c r="IM34" s="75">
        <v>0.9</v>
      </c>
      <c r="IN34" s="75">
        <v>6.0</v>
      </c>
      <c r="IO34" s="75">
        <v>44.0</v>
      </c>
      <c r="IP34" s="75">
        <v>43.0</v>
      </c>
      <c r="IQ34" s="75">
        <v>140.0</v>
      </c>
      <c r="IR34" s="75">
        <v>34.7</v>
      </c>
      <c r="IS34" s="75">
        <v>120.0</v>
      </c>
      <c r="IT34" s="75">
        <v>6.4</v>
      </c>
      <c r="IU34" s="75">
        <v>7.1</v>
      </c>
      <c r="IV34" s="75">
        <v>12.0</v>
      </c>
      <c r="IW34" s="75">
        <v>43.0</v>
      </c>
      <c r="IX34" s="75">
        <v>43.0</v>
      </c>
      <c r="IY34" s="89"/>
      <c r="IZ34" s="149">
        <v>140.76</v>
      </c>
      <c r="JA34" s="149">
        <v>35.14</v>
      </c>
      <c r="JB34" s="149">
        <v>339.54</v>
      </c>
      <c r="JC34" s="149">
        <v>16.98</v>
      </c>
      <c r="JD34" s="149">
        <v>7.17</v>
      </c>
      <c r="JE34" s="149">
        <v>3.0</v>
      </c>
      <c r="JF34" s="149">
        <v>62.71</v>
      </c>
      <c r="JG34" s="149">
        <v>45.61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149" t="s">
        <v>93</v>
      </c>
      <c r="JP34" s="89"/>
      <c r="JQ34" s="150">
        <v>138.0</v>
      </c>
      <c r="JR34" s="150">
        <v>32.5</v>
      </c>
      <c r="JS34" s="150">
        <v>0.0</v>
      </c>
      <c r="JT34" s="150">
        <v>0.0</v>
      </c>
      <c r="JU34" s="150">
        <v>0.0</v>
      </c>
      <c r="JV34" s="150">
        <v>2.0</v>
      </c>
      <c r="JW34" s="150">
        <v>38.0</v>
      </c>
      <c r="JX34" s="150">
        <v>38.0</v>
      </c>
      <c r="JY34" s="150">
        <v>138.0</v>
      </c>
      <c r="JZ34" s="150">
        <v>34.5</v>
      </c>
      <c r="KA34" s="150">
        <v>138.0</v>
      </c>
      <c r="KB34" s="150">
        <v>7.5</v>
      </c>
      <c r="KC34" s="150">
        <v>2.6</v>
      </c>
      <c r="KD34" s="150">
        <v>2.0</v>
      </c>
      <c r="KE34" s="150">
        <v>45.0</v>
      </c>
      <c r="KF34" s="150">
        <v>44.0</v>
      </c>
      <c r="KG34" s="89"/>
      <c r="KH34" s="151">
        <v>138.0</v>
      </c>
      <c r="KI34" s="151">
        <v>34.0</v>
      </c>
      <c r="KJ34" s="151">
        <v>16.0</v>
      </c>
      <c r="KK34" s="151">
        <v>0.8</v>
      </c>
      <c r="KL34" s="152"/>
      <c r="KM34" s="151">
        <v>1.0</v>
      </c>
      <c r="KN34" s="151">
        <v>48.0</v>
      </c>
      <c r="KO34" s="151">
        <v>48.0</v>
      </c>
      <c r="KP34" s="151">
        <v>138.0</v>
      </c>
      <c r="KQ34" s="151">
        <v>34.0</v>
      </c>
      <c r="KR34" s="151" t="s">
        <v>98</v>
      </c>
      <c r="KS34" s="151" t="s">
        <v>98</v>
      </c>
      <c r="KT34" s="152"/>
      <c r="KU34" s="151">
        <v>1.0</v>
      </c>
      <c r="KV34" s="151">
        <v>48.0</v>
      </c>
      <c r="KW34" s="151">
        <v>46.0</v>
      </c>
      <c r="KX34" s="89"/>
      <c r="KY34" s="153">
        <v>131.0</v>
      </c>
      <c r="KZ34" s="153">
        <v>33.0</v>
      </c>
      <c r="LA34" s="153">
        <v>208.0</v>
      </c>
      <c r="LB34" s="153">
        <v>10.2</v>
      </c>
      <c r="LC34" s="153">
        <v>1.5</v>
      </c>
      <c r="LD34" s="153">
        <v>3.0</v>
      </c>
      <c r="LE34" s="153">
        <v>48.0</v>
      </c>
      <c r="LF34" s="153">
        <v>48.0</v>
      </c>
      <c r="LG34" s="153">
        <v>131.0</v>
      </c>
      <c r="LH34" s="153">
        <v>33.0</v>
      </c>
      <c r="LI34" s="153">
        <v>265.0</v>
      </c>
      <c r="LJ34" s="153">
        <v>13.0</v>
      </c>
      <c r="LK34" s="153">
        <v>5.0</v>
      </c>
      <c r="LL34" s="153">
        <v>5.0</v>
      </c>
      <c r="LM34" s="153">
        <v>50.0</v>
      </c>
      <c r="LN34" s="153">
        <v>50.0</v>
      </c>
      <c r="LO34" s="89"/>
      <c r="LP34" s="154">
        <v>340.0</v>
      </c>
      <c r="LQ34" s="154">
        <v>242.0</v>
      </c>
      <c r="LR34" s="154">
        <v>137.0</v>
      </c>
      <c r="LS34" s="154">
        <v>72.0</v>
      </c>
      <c r="LT34" s="154">
        <v>330.0</v>
      </c>
      <c r="LU34" s="154">
        <v>139.0</v>
      </c>
      <c r="LV34" s="154">
        <v>111.0</v>
      </c>
      <c r="LW34" s="154">
        <v>61.0</v>
      </c>
      <c r="LX34" s="154">
        <v>8.0</v>
      </c>
      <c r="LY34" s="154">
        <v>10.0</v>
      </c>
      <c r="LZ34" s="154">
        <v>57.0</v>
      </c>
      <c r="MA34" s="154">
        <v>53.0</v>
      </c>
      <c r="MB34" s="154">
        <v>137.0</v>
      </c>
      <c r="MC34" s="154">
        <v>131.0</v>
      </c>
      <c r="MD34" s="154">
        <v>76.0</v>
      </c>
      <c r="ME34" s="154">
        <v>10.0</v>
      </c>
      <c r="MF34" s="154">
        <v>8.0</v>
      </c>
      <c r="MG34" s="154">
        <v>60.0</v>
      </c>
      <c r="MH34" s="154">
        <v>54.0</v>
      </c>
      <c r="MI34" s="154" t="s">
        <v>95</v>
      </c>
      <c r="MJ34" s="154" t="s">
        <v>95</v>
      </c>
      <c r="MK34" s="154" t="s">
        <v>95</v>
      </c>
      <c r="ML34" s="154" t="s">
        <v>95</v>
      </c>
      <c r="MM34" s="154">
        <v>5.0</v>
      </c>
      <c r="MN34" s="154">
        <v>50.0</v>
      </c>
      <c r="MO34" s="154">
        <v>47.0</v>
      </c>
      <c r="MP34" s="86"/>
      <c r="MQ34" s="156"/>
      <c r="MR34" s="156"/>
      <c r="MS34" s="156"/>
      <c r="MT34" s="156"/>
      <c r="MU34" s="154">
        <v>36.0</v>
      </c>
      <c r="MV34" s="154">
        <v>222.0</v>
      </c>
      <c r="MW34" s="154">
        <v>12.0</v>
      </c>
      <c r="MX34" s="154">
        <v>6.0</v>
      </c>
      <c r="MY34" s="154">
        <v>5.0</v>
      </c>
      <c r="MZ34" s="154">
        <v>43.0</v>
      </c>
      <c r="NA34" s="154" t="s">
        <v>96</v>
      </c>
      <c r="NB34" s="156"/>
      <c r="NC34" s="154">
        <v>35.0</v>
      </c>
      <c r="ND34" s="154">
        <v>426.0</v>
      </c>
      <c r="NE34" s="154">
        <v>24.0</v>
      </c>
      <c r="NF34" s="154">
        <v>8.0</v>
      </c>
      <c r="NG34" s="154">
        <v>6.0</v>
      </c>
      <c r="NH34" s="154">
        <v>54.0</v>
      </c>
      <c r="NI34" s="154">
        <v>56.0</v>
      </c>
      <c r="NJ34" s="155" t="s">
        <v>95</v>
      </c>
      <c r="NK34" s="155" t="s">
        <v>95</v>
      </c>
      <c r="NL34" s="155" t="s">
        <v>95</v>
      </c>
      <c r="NM34" s="155" t="s">
        <v>95</v>
      </c>
      <c r="NN34" s="155" t="s">
        <v>95</v>
      </c>
      <c r="NO34" s="154">
        <v>4.0</v>
      </c>
      <c r="NP34" s="154">
        <v>48.0</v>
      </c>
      <c r="NQ34" s="154">
        <v>50.0</v>
      </c>
    </row>
    <row r="35" ht="14.25" customHeight="1">
      <c r="A35" s="49">
        <v>0.916666666666667</v>
      </c>
      <c r="B35" s="50"/>
      <c r="C35" s="51">
        <v>50.15</v>
      </c>
      <c r="D35" s="159">
        <v>340.0</v>
      </c>
      <c r="E35" s="133">
        <v>134.0</v>
      </c>
      <c r="F35" s="133">
        <v>56.0</v>
      </c>
      <c r="G35" s="133">
        <v>11.9</v>
      </c>
      <c r="H35" s="134"/>
      <c r="I35" s="133">
        <v>6.0</v>
      </c>
      <c r="J35" s="133">
        <v>52.0</v>
      </c>
      <c r="K35" s="133">
        <v>51.0</v>
      </c>
      <c r="L35" s="133">
        <v>139.0</v>
      </c>
      <c r="M35" s="133">
        <v>63.0</v>
      </c>
      <c r="N35" s="133">
        <v>15.4</v>
      </c>
      <c r="O35" s="134"/>
      <c r="P35" s="133">
        <v>6.0</v>
      </c>
      <c r="Q35" s="133">
        <v>58.0</v>
      </c>
      <c r="R35" s="133">
        <v>54.0</v>
      </c>
      <c r="S35" s="133">
        <v>343.2</v>
      </c>
      <c r="T35" s="133">
        <v>280.4</v>
      </c>
      <c r="U35" s="133">
        <v>171.5</v>
      </c>
      <c r="V35" s="134"/>
      <c r="W35" s="133">
        <v>376.2</v>
      </c>
      <c r="X35" s="133">
        <v>235.1</v>
      </c>
      <c r="Y35" s="133">
        <v>147.4</v>
      </c>
      <c r="Z35" s="134"/>
      <c r="AA35" s="133">
        <v>343.7</v>
      </c>
      <c r="AB35" s="133">
        <v>336.2</v>
      </c>
      <c r="AC35" s="133">
        <v>220.1</v>
      </c>
      <c r="AD35" s="134"/>
      <c r="AE35" s="133">
        <v>343.7</v>
      </c>
      <c r="AF35" s="133">
        <v>375.6</v>
      </c>
      <c r="AG35" s="133">
        <v>199.7</v>
      </c>
      <c r="AH35" s="134"/>
      <c r="AI35" s="133">
        <v>349.4</v>
      </c>
      <c r="AJ35" s="133">
        <v>369.7</v>
      </c>
      <c r="AK35" s="133">
        <v>233.8</v>
      </c>
      <c r="AL35" s="134"/>
      <c r="AM35" s="133">
        <v>341.9</v>
      </c>
      <c r="AN35" s="133">
        <v>391.8</v>
      </c>
      <c r="AO35" s="133">
        <v>222.9</v>
      </c>
      <c r="AP35" s="134"/>
      <c r="AQ35" s="133">
        <v>134.0</v>
      </c>
      <c r="AR35" s="134">
        <f t="shared" ref="AR35:AS35" si="54">F35</f>
        <v>56</v>
      </c>
      <c r="AS35" s="135">
        <f t="shared" si="54"/>
        <v>11.9</v>
      </c>
      <c r="AT35" s="134"/>
      <c r="AU35" s="134">
        <f t="shared" ref="AU35:AW35" si="55">L35</f>
        <v>139</v>
      </c>
      <c r="AV35" s="134">
        <f t="shared" si="55"/>
        <v>63</v>
      </c>
      <c r="AW35" s="134">
        <f t="shared" si="55"/>
        <v>15.4</v>
      </c>
      <c r="AX35" s="134"/>
      <c r="AY35" s="136">
        <f t="shared" si="5"/>
        <v>134</v>
      </c>
      <c r="AZ35" s="134"/>
      <c r="BA35" s="134"/>
      <c r="BB35" s="134"/>
      <c r="BC35" s="89"/>
      <c r="BD35" s="134"/>
      <c r="BE35" s="133">
        <v>32.0</v>
      </c>
      <c r="BF35" s="133">
        <v>12.0</v>
      </c>
      <c r="BG35" s="133">
        <v>0.6</v>
      </c>
      <c r="BH35" s="134"/>
      <c r="BI35" s="133">
        <v>22.0</v>
      </c>
      <c r="BJ35" s="133">
        <v>88.0</v>
      </c>
      <c r="BK35" s="133">
        <v>61.0</v>
      </c>
      <c r="BL35" s="89"/>
      <c r="BM35" s="137">
        <v>346.0</v>
      </c>
      <c r="BN35" s="137">
        <v>147.0</v>
      </c>
      <c r="BO35" s="137">
        <v>231.0</v>
      </c>
      <c r="BP35" s="137">
        <v>11.6</v>
      </c>
      <c r="BQ35" s="138"/>
      <c r="BR35" s="137">
        <v>6.0</v>
      </c>
      <c r="BS35" s="137">
        <v>60.0</v>
      </c>
      <c r="BT35" s="137">
        <v>58.0</v>
      </c>
      <c r="BU35" s="138">
        <f t="shared" si="31"/>
        <v>346</v>
      </c>
      <c r="BV35" s="137">
        <v>352.0</v>
      </c>
      <c r="BW35" s="137">
        <v>204.0</v>
      </c>
      <c r="BX35" s="137">
        <v>36.0</v>
      </c>
      <c r="BY35" s="137">
        <v>338.0</v>
      </c>
      <c r="BZ35" s="137">
        <v>368.0</v>
      </c>
      <c r="CA35" s="137">
        <v>204.0</v>
      </c>
      <c r="CB35" s="137">
        <v>33.0</v>
      </c>
      <c r="CC35" s="137">
        <v>346.0</v>
      </c>
      <c r="CD35" s="137">
        <v>264.0</v>
      </c>
      <c r="CE35" s="137">
        <v>162.0</v>
      </c>
      <c r="CF35" s="137">
        <v>8.0</v>
      </c>
      <c r="CG35" s="137">
        <v>339.0</v>
      </c>
      <c r="CH35" s="137">
        <v>271.0</v>
      </c>
      <c r="CI35" s="137">
        <v>169.0</v>
      </c>
      <c r="CJ35" s="137">
        <v>1.0</v>
      </c>
      <c r="CK35" s="137">
        <v>352.0</v>
      </c>
      <c r="CL35" s="137">
        <v>152.0</v>
      </c>
      <c r="CM35" s="137">
        <v>101.0</v>
      </c>
      <c r="CN35" s="137">
        <v>7.0</v>
      </c>
      <c r="CO35" s="137">
        <v>336.0</v>
      </c>
      <c r="CP35" s="137">
        <v>309.0</v>
      </c>
      <c r="CQ35" s="137">
        <v>153.0</v>
      </c>
      <c r="CR35" s="137">
        <v>2.0</v>
      </c>
      <c r="CS35" s="137">
        <v>339.0</v>
      </c>
      <c r="CT35" s="137">
        <v>284.0</v>
      </c>
      <c r="CU35" s="137">
        <v>182.0</v>
      </c>
      <c r="CV35" s="137">
        <v>77.0</v>
      </c>
      <c r="CW35" s="137">
        <v>341.0</v>
      </c>
      <c r="CX35" s="137">
        <v>195.0</v>
      </c>
      <c r="CY35" s="137">
        <v>97.0</v>
      </c>
      <c r="CZ35" s="137">
        <v>54.0</v>
      </c>
      <c r="DA35" s="137">
        <v>327.0</v>
      </c>
      <c r="DB35" s="137">
        <v>199.0</v>
      </c>
      <c r="DC35" s="137">
        <v>99.0</v>
      </c>
      <c r="DD35" s="137">
        <v>51.0</v>
      </c>
      <c r="DE35" s="138">
        <f t="shared" si="32"/>
        <v>147</v>
      </c>
      <c r="DF35" s="137">
        <v>35.6</v>
      </c>
      <c r="DG35" s="138">
        <f t="shared" ref="DG35:DH35" si="56">BO35</f>
        <v>231</v>
      </c>
      <c r="DH35" s="138">
        <f t="shared" si="56"/>
        <v>11.6</v>
      </c>
      <c r="DI35" s="138"/>
      <c r="DJ35" s="137">
        <v>7.0</v>
      </c>
      <c r="DK35" s="137">
        <v>59.0</v>
      </c>
      <c r="DL35" s="137">
        <v>54.0</v>
      </c>
      <c r="DM35" s="89"/>
      <c r="DN35" s="140">
        <v>343.0</v>
      </c>
      <c r="DO35" s="140">
        <v>142.0</v>
      </c>
      <c r="DP35" s="140">
        <v>29.44</v>
      </c>
      <c r="DQ35" s="140">
        <v>17.07</v>
      </c>
      <c r="DR35" s="140">
        <v>2.38</v>
      </c>
      <c r="DS35" s="140">
        <v>8.0</v>
      </c>
      <c r="DT35" s="140">
        <v>43.0</v>
      </c>
      <c r="DU35" s="140">
        <v>46.3</v>
      </c>
      <c r="DV35" s="141"/>
      <c r="DW35" s="141"/>
      <c r="DX35" s="141"/>
      <c r="DY35" s="141"/>
      <c r="DZ35" s="141"/>
      <c r="EA35" s="141"/>
      <c r="EB35" s="141"/>
      <c r="EC35" s="141"/>
      <c r="ED35" s="89"/>
      <c r="EE35" s="142">
        <v>342.0</v>
      </c>
      <c r="EF35" s="142">
        <v>137.0</v>
      </c>
      <c r="EG35" s="142">
        <v>86.0</v>
      </c>
      <c r="EH35" s="142">
        <v>3.4</v>
      </c>
      <c r="EI35" s="143"/>
      <c r="EJ35" s="142">
        <v>9.0</v>
      </c>
      <c r="EK35" s="142">
        <v>51.0</v>
      </c>
      <c r="EL35" s="142">
        <v>54.0</v>
      </c>
      <c r="EM35" s="142">
        <v>137.0</v>
      </c>
      <c r="EN35" s="142">
        <v>82.0</v>
      </c>
      <c r="EO35" s="142">
        <v>3.7</v>
      </c>
      <c r="EP35" s="143"/>
      <c r="EQ35" s="142">
        <v>9.0</v>
      </c>
      <c r="ER35" s="142">
        <v>52.0</v>
      </c>
      <c r="ES35" s="142">
        <v>54.0</v>
      </c>
      <c r="ET35" s="142">
        <v>341.0</v>
      </c>
      <c r="EU35" s="142">
        <v>238.0</v>
      </c>
      <c r="EV35" s="142">
        <v>138.9</v>
      </c>
      <c r="EW35" s="142">
        <v>-9.2</v>
      </c>
      <c r="EX35" s="142">
        <v>340.0</v>
      </c>
      <c r="EY35" s="142">
        <v>0.0</v>
      </c>
      <c r="EZ35" s="142">
        <v>0.0</v>
      </c>
      <c r="FA35" s="142">
        <v>0.0</v>
      </c>
      <c r="FB35" s="142">
        <v>340.0</v>
      </c>
      <c r="FC35" s="142">
        <v>239.0</v>
      </c>
      <c r="FD35" s="142">
        <v>138.9</v>
      </c>
      <c r="FE35" s="142">
        <v>-7.3</v>
      </c>
      <c r="FF35" s="142">
        <v>339.0</v>
      </c>
      <c r="FG35" s="142">
        <v>0.0</v>
      </c>
      <c r="FH35" s="142">
        <v>0.0</v>
      </c>
      <c r="FI35" s="142">
        <v>0.0</v>
      </c>
      <c r="FJ35" s="142">
        <v>342.0</v>
      </c>
      <c r="FK35" s="142">
        <v>222.0</v>
      </c>
      <c r="FL35" s="142">
        <v>129.0</v>
      </c>
      <c r="FM35" s="143"/>
      <c r="FN35" s="142">
        <v>342.0</v>
      </c>
      <c r="FO35" s="142">
        <v>237.0</v>
      </c>
      <c r="FP35" s="142">
        <v>129.0</v>
      </c>
      <c r="FQ35" s="142">
        <v>0.2</v>
      </c>
      <c r="FR35" s="142">
        <v>137.0</v>
      </c>
      <c r="FS35" s="142">
        <v>105.0</v>
      </c>
      <c r="FT35" s="142">
        <v>17.81</v>
      </c>
      <c r="FU35" s="143"/>
      <c r="FV35" s="142">
        <v>137.0</v>
      </c>
      <c r="FW35" s="143"/>
      <c r="FX35" s="143"/>
      <c r="FY35" s="143"/>
      <c r="FZ35" s="89"/>
      <c r="GA35" s="161"/>
      <c r="GB35" s="65">
        <v>343.0</v>
      </c>
      <c r="GC35" s="66">
        <v>414.1</v>
      </c>
      <c r="GD35" s="66">
        <v>229.16</v>
      </c>
      <c r="GE35" s="66">
        <v>18.68</v>
      </c>
      <c r="GF35" s="66">
        <v>342.0</v>
      </c>
      <c r="GG35" s="66">
        <v>403.4</v>
      </c>
      <c r="GH35" s="66">
        <v>228.57</v>
      </c>
      <c r="GI35" s="66">
        <v>23.2</v>
      </c>
      <c r="GJ35" s="66">
        <v>343.0</v>
      </c>
      <c r="GK35" s="66">
        <v>222.89</v>
      </c>
      <c r="GL35" s="66">
        <v>128.9</v>
      </c>
      <c r="GM35" s="66">
        <v>7.37</v>
      </c>
      <c r="GN35" s="66">
        <v>342.0</v>
      </c>
      <c r="GO35" s="66">
        <v>240.91</v>
      </c>
      <c r="GP35" s="66">
        <v>129.49</v>
      </c>
      <c r="GQ35" s="66">
        <v>14.15</v>
      </c>
      <c r="GR35" s="66">
        <v>343.0</v>
      </c>
      <c r="GS35" s="66">
        <v>188.74</v>
      </c>
      <c r="GT35" s="66">
        <v>100.09</v>
      </c>
      <c r="GU35" s="66">
        <v>9.3</v>
      </c>
      <c r="GV35" s="66">
        <v>342.0</v>
      </c>
      <c r="GW35" s="66">
        <v>175.53</v>
      </c>
      <c r="GX35" s="66">
        <v>100.26</v>
      </c>
      <c r="GY35" s="66">
        <v>11.06</v>
      </c>
      <c r="GZ35" s="89"/>
      <c r="HA35" s="144" t="s">
        <v>91</v>
      </c>
      <c r="HB35" s="145" t="s">
        <v>108</v>
      </c>
      <c r="HC35" s="146">
        <v>141.0</v>
      </c>
      <c r="HD35" s="146">
        <v>7.05</v>
      </c>
      <c r="HE35" s="146">
        <v>2.82</v>
      </c>
      <c r="HF35" s="145">
        <v>8.0</v>
      </c>
      <c r="HG35" s="145">
        <v>50.0</v>
      </c>
      <c r="HH35" s="145">
        <v>48.0</v>
      </c>
      <c r="HI35" s="145" t="s">
        <v>107</v>
      </c>
      <c r="HJ35" s="144" t="s">
        <v>92</v>
      </c>
      <c r="HK35" s="146">
        <v>45.0</v>
      </c>
      <c r="HL35" s="146">
        <v>2.25</v>
      </c>
      <c r="HM35" s="146">
        <v>0.9</v>
      </c>
      <c r="HN35" s="145">
        <v>5.0</v>
      </c>
      <c r="HO35" s="145">
        <v>60.0</v>
      </c>
      <c r="HP35" s="145">
        <v>58.0</v>
      </c>
      <c r="HQ35" s="145" t="s">
        <v>107</v>
      </c>
      <c r="HR35" s="144" t="s">
        <v>92</v>
      </c>
      <c r="HS35" s="146">
        <v>196.0</v>
      </c>
      <c r="HT35" s="146">
        <v>4.9</v>
      </c>
      <c r="HU35" s="146">
        <v>9.8</v>
      </c>
      <c r="HV35" s="145">
        <v>7.0</v>
      </c>
      <c r="HW35" s="145">
        <v>55.0</v>
      </c>
      <c r="HX35" s="145">
        <v>52.0</v>
      </c>
      <c r="HY35" s="89"/>
      <c r="HZ35" s="147">
        <v>135.0</v>
      </c>
      <c r="IA35" s="147">
        <v>33.0</v>
      </c>
      <c r="IB35" s="147">
        <v>108.0</v>
      </c>
      <c r="IC35" s="147">
        <v>5.4</v>
      </c>
      <c r="ID35" s="148"/>
      <c r="IE35" s="147">
        <v>2.0</v>
      </c>
      <c r="IF35" s="147">
        <v>68.0</v>
      </c>
      <c r="IG35" s="147">
        <v>48.0</v>
      </c>
      <c r="IH35" s="89"/>
      <c r="II35" s="75">
        <v>140.0</v>
      </c>
      <c r="IJ35" s="75">
        <v>34.6</v>
      </c>
      <c r="IK35" s="75">
        <v>16.0</v>
      </c>
      <c r="IL35" s="75">
        <v>0.7</v>
      </c>
      <c r="IM35" s="75">
        <v>0.9</v>
      </c>
      <c r="IN35" s="75">
        <v>6.0</v>
      </c>
      <c r="IO35" s="75">
        <v>41.0</v>
      </c>
      <c r="IP35" s="75">
        <v>40.0</v>
      </c>
      <c r="IQ35" s="75">
        <v>140.0</v>
      </c>
      <c r="IR35" s="75">
        <v>34.8</v>
      </c>
      <c r="IS35" s="75">
        <v>116.0</v>
      </c>
      <c r="IT35" s="75">
        <v>6.2</v>
      </c>
      <c r="IU35" s="75">
        <v>6.9</v>
      </c>
      <c r="IV35" s="75">
        <v>12.0</v>
      </c>
      <c r="IW35" s="75">
        <v>43.0</v>
      </c>
      <c r="IX35" s="75">
        <v>43.0</v>
      </c>
      <c r="IY35" s="89"/>
      <c r="IZ35" s="149">
        <v>141.33</v>
      </c>
      <c r="JA35" s="149">
        <v>35.64</v>
      </c>
      <c r="JB35" s="149">
        <v>193.62</v>
      </c>
      <c r="JC35" s="149">
        <v>9.69</v>
      </c>
      <c r="JD35" s="149">
        <v>3.53</v>
      </c>
      <c r="JE35" s="149">
        <v>3.0</v>
      </c>
      <c r="JF35" s="149">
        <v>60.71</v>
      </c>
      <c r="JG35" s="149">
        <v>45.61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149" t="s">
        <v>93</v>
      </c>
      <c r="JP35" s="89"/>
      <c r="JQ35" s="150">
        <v>137.0</v>
      </c>
      <c r="JR35" s="150">
        <v>32.5</v>
      </c>
      <c r="JS35" s="150">
        <v>0.0</v>
      </c>
      <c r="JT35" s="150">
        <v>0.0</v>
      </c>
      <c r="JU35" s="150">
        <v>0.0</v>
      </c>
      <c r="JV35" s="150">
        <v>2.0</v>
      </c>
      <c r="JW35" s="150">
        <v>38.0</v>
      </c>
      <c r="JX35" s="150">
        <v>38.0</v>
      </c>
      <c r="JY35" s="150">
        <v>137.0</v>
      </c>
      <c r="JZ35" s="150">
        <v>34.2</v>
      </c>
      <c r="KA35" s="150">
        <v>130.0</v>
      </c>
      <c r="KB35" s="150">
        <v>7.0</v>
      </c>
      <c r="KC35" s="150">
        <v>2.3</v>
      </c>
      <c r="KD35" s="150">
        <v>2.0</v>
      </c>
      <c r="KE35" s="150">
        <v>44.0</v>
      </c>
      <c r="KF35" s="150">
        <v>43.0</v>
      </c>
      <c r="KG35" s="89"/>
      <c r="KH35" s="151">
        <v>137.0</v>
      </c>
      <c r="KI35" s="151">
        <v>33.0</v>
      </c>
      <c r="KJ35" s="151">
        <v>80.0</v>
      </c>
      <c r="KK35" s="151">
        <v>4.4</v>
      </c>
      <c r="KL35" s="152"/>
      <c r="KM35" s="151">
        <v>1.0</v>
      </c>
      <c r="KN35" s="151">
        <v>48.0</v>
      </c>
      <c r="KO35" s="151">
        <v>48.0</v>
      </c>
      <c r="KP35" s="151">
        <v>137.0</v>
      </c>
      <c r="KQ35" s="151">
        <v>33.0</v>
      </c>
      <c r="KR35" s="151" t="s">
        <v>98</v>
      </c>
      <c r="KS35" s="151" t="s">
        <v>98</v>
      </c>
      <c r="KT35" s="152"/>
      <c r="KU35" s="151">
        <v>1.0</v>
      </c>
      <c r="KV35" s="151">
        <v>48.0</v>
      </c>
      <c r="KW35" s="151">
        <v>46.0</v>
      </c>
      <c r="KX35" s="89"/>
      <c r="KY35" s="153">
        <v>134.0</v>
      </c>
      <c r="KZ35" s="153">
        <v>33.0</v>
      </c>
      <c r="LA35" s="153">
        <v>202.0</v>
      </c>
      <c r="LB35" s="153">
        <v>9.9</v>
      </c>
      <c r="LC35" s="153">
        <v>1.8</v>
      </c>
      <c r="LD35" s="153">
        <v>3.0</v>
      </c>
      <c r="LE35" s="153">
        <v>48.0</v>
      </c>
      <c r="LF35" s="153">
        <v>48.0</v>
      </c>
      <c r="LG35" s="153">
        <v>134.0</v>
      </c>
      <c r="LH35" s="153">
        <v>33.0</v>
      </c>
      <c r="LI35" s="153">
        <v>322.0</v>
      </c>
      <c r="LJ35" s="153">
        <v>15.8</v>
      </c>
      <c r="LK35" s="153">
        <v>5.0</v>
      </c>
      <c r="LL35" s="153">
        <v>5.0</v>
      </c>
      <c r="LM35" s="153">
        <v>50.0</v>
      </c>
      <c r="LN35" s="153">
        <v>50.0</v>
      </c>
      <c r="LO35" s="89"/>
      <c r="LP35" s="154">
        <v>343.0</v>
      </c>
      <c r="LQ35" s="154">
        <v>216.0</v>
      </c>
      <c r="LR35" s="154">
        <v>125.0</v>
      </c>
      <c r="LS35" s="154">
        <v>73.0</v>
      </c>
      <c r="LT35" s="154">
        <v>331.0</v>
      </c>
      <c r="LU35" s="154">
        <v>140.0</v>
      </c>
      <c r="LV35" s="154">
        <v>106.0</v>
      </c>
      <c r="LW35" s="154">
        <v>60.0</v>
      </c>
      <c r="LX35" s="154">
        <v>8.0</v>
      </c>
      <c r="LY35" s="154">
        <v>10.0</v>
      </c>
      <c r="LZ35" s="154">
        <v>56.0</v>
      </c>
      <c r="MA35" s="154">
        <v>53.0</v>
      </c>
      <c r="MB35" s="154">
        <v>138.0</v>
      </c>
      <c r="MC35" s="154">
        <v>110.0</v>
      </c>
      <c r="MD35" s="154">
        <v>65.0</v>
      </c>
      <c r="ME35" s="154">
        <v>11.0</v>
      </c>
      <c r="MF35" s="154">
        <v>8.0</v>
      </c>
      <c r="MG35" s="154">
        <v>59.0</v>
      </c>
      <c r="MH35" s="154">
        <v>54.0</v>
      </c>
      <c r="MI35" s="154" t="s">
        <v>95</v>
      </c>
      <c r="MJ35" s="154" t="s">
        <v>95</v>
      </c>
      <c r="MK35" s="154" t="s">
        <v>95</v>
      </c>
      <c r="ML35" s="154" t="s">
        <v>95</v>
      </c>
      <c r="MM35" s="154">
        <v>5.0</v>
      </c>
      <c r="MN35" s="154">
        <v>50.0</v>
      </c>
      <c r="MO35" s="154">
        <v>47.0</v>
      </c>
      <c r="MP35" s="86"/>
      <c r="MQ35" s="156"/>
      <c r="MR35" s="156"/>
      <c r="MS35" s="156"/>
      <c r="MT35" s="156"/>
      <c r="MU35" s="154">
        <v>36.0</v>
      </c>
      <c r="MV35" s="154">
        <v>70.0</v>
      </c>
      <c r="MW35" s="154">
        <v>4.0</v>
      </c>
      <c r="MX35" s="154">
        <v>0.0</v>
      </c>
      <c r="MY35" s="154">
        <v>5.0</v>
      </c>
      <c r="MZ35" s="154">
        <v>43.0</v>
      </c>
      <c r="NA35" s="154" t="s">
        <v>96</v>
      </c>
      <c r="NB35" s="156"/>
      <c r="NC35" s="154">
        <v>35.0</v>
      </c>
      <c r="ND35" s="154">
        <v>411.0</v>
      </c>
      <c r="NE35" s="154">
        <v>23.0</v>
      </c>
      <c r="NF35" s="154">
        <v>8.0</v>
      </c>
      <c r="NG35" s="154">
        <v>6.0</v>
      </c>
      <c r="NH35" s="154">
        <v>54.0</v>
      </c>
      <c r="NI35" s="154">
        <v>56.0</v>
      </c>
      <c r="NJ35" s="155" t="s">
        <v>95</v>
      </c>
      <c r="NK35" s="155" t="s">
        <v>95</v>
      </c>
      <c r="NL35" s="155" t="s">
        <v>95</v>
      </c>
      <c r="NM35" s="155" t="s">
        <v>95</v>
      </c>
      <c r="NN35" s="155" t="s">
        <v>95</v>
      </c>
      <c r="NO35" s="154">
        <v>4.0</v>
      </c>
      <c r="NP35" s="154">
        <v>48.0</v>
      </c>
      <c r="NQ35" s="154">
        <v>50.0</v>
      </c>
    </row>
    <row r="36" ht="14.25" customHeight="1">
      <c r="A36" s="49">
        <v>0.958333333333334</v>
      </c>
      <c r="B36" s="50"/>
      <c r="C36" s="51">
        <v>50.13</v>
      </c>
      <c r="D36" s="159">
        <v>340.0</v>
      </c>
      <c r="E36" s="133">
        <v>135.0</v>
      </c>
      <c r="F36" s="133">
        <v>58.0</v>
      </c>
      <c r="G36" s="133">
        <v>12.5</v>
      </c>
      <c r="H36" s="134"/>
      <c r="I36" s="133">
        <v>6.0</v>
      </c>
      <c r="J36" s="133">
        <v>52.0</v>
      </c>
      <c r="K36" s="133">
        <v>51.0</v>
      </c>
      <c r="L36" s="133">
        <v>140.0</v>
      </c>
      <c r="M36" s="133">
        <v>35.0</v>
      </c>
      <c r="N36" s="133">
        <v>13.5</v>
      </c>
      <c r="O36" s="134"/>
      <c r="P36" s="133">
        <v>6.0</v>
      </c>
      <c r="Q36" s="133">
        <v>58.0</v>
      </c>
      <c r="R36" s="133">
        <v>54.0</v>
      </c>
      <c r="S36" s="133">
        <v>343.6</v>
      </c>
      <c r="T36" s="133">
        <v>253.4</v>
      </c>
      <c r="U36" s="133">
        <v>154.1</v>
      </c>
      <c r="V36" s="134"/>
      <c r="W36" s="133">
        <v>377.0</v>
      </c>
      <c r="X36" s="133">
        <v>215.6</v>
      </c>
      <c r="Y36" s="133">
        <v>131.1</v>
      </c>
      <c r="Z36" s="134"/>
      <c r="AA36" s="133">
        <v>343.5</v>
      </c>
      <c r="AB36" s="133">
        <v>358.4</v>
      </c>
      <c r="AC36" s="133">
        <v>233.4</v>
      </c>
      <c r="AD36" s="134"/>
      <c r="AE36" s="133">
        <v>342.8</v>
      </c>
      <c r="AF36" s="133">
        <v>402.3</v>
      </c>
      <c r="AG36" s="133">
        <v>211.3</v>
      </c>
      <c r="AH36" s="134"/>
      <c r="AI36" s="133">
        <v>348.9</v>
      </c>
      <c r="AJ36" s="133">
        <v>368.4</v>
      </c>
      <c r="AK36" s="133">
        <v>232.6</v>
      </c>
      <c r="AL36" s="134"/>
      <c r="AM36" s="133">
        <v>341.7</v>
      </c>
      <c r="AN36" s="133">
        <v>389.6</v>
      </c>
      <c r="AO36" s="133">
        <v>219.0</v>
      </c>
      <c r="AP36" s="134"/>
      <c r="AQ36" s="133">
        <v>135.0</v>
      </c>
      <c r="AR36" s="134">
        <f t="shared" ref="AR36:AS36" si="57">F36</f>
        <v>58</v>
      </c>
      <c r="AS36" s="135">
        <f t="shared" si="57"/>
        <v>12.5</v>
      </c>
      <c r="AT36" s="134"/>
      <c r="AU36" s="134">
        <f t="shared" ref="AU36:AW36" si="58">L36</f>
        <v>140</v>
      </c>
      <c r="AV36" s="134">
        <f t="shared" si="58"/>
        <v>35</v>
      </c>
      <c r="AW36" s="134">
        <f t="shared" si="58"/>
        <v>13.5</v>
      </c>
      <c r="AX36" s="134"/>
      <c r="AY36" s="136">
        <f t="shared" si="5"/>
        <v>135</v>
      </c>
      <c r="AZ36" s="134"/>
      <c r="BA36" s="134"/>
      <c r="BB36" s="134"/>
      <c r="BC36" s="89"/>
      <c r="BD36" s="134"/>
      <c r="BE36" s="133">
        <v>32.0</v>
      </c>
      <c r="BF36" s="133">
        <v>12.0</v>
      </c>
      <c r="BG36" s="133">
        <v>0.6</v>
      </c>
      <c r="BH36" s="134"/>
      <c r="BI36" s="133">
        <v>22.0</v>
      </c>
      <c r="BJ36" s="133">
        <v>88.0</v>
      </c>
      <c r="BK36" s="133">
        <v>61.0</v>
      </c>
      <c r="BL36" s="89"/>
      <c r="BM36" s="137">
        <v>345.0</v>
      </c>
      <c r="BN36" s="137">
        <v>147.0</v>
      </c>
      <c r="BO36" s="137">
        <v>223.0</v>
      </c>
      <c r="BP36" s="137">
        <v>11.2</v>
      </c>
      <c r="BQ36" s="138"/>
      <c r="BR36" s="137">
        <v>6.0</v>
      </c>
      <c r="BS36" s="137">
        <v>60.0</v>
      </c>
      <c r="BT36" s="137">
        <v>58.0</v>
      </c>
      <c r="BU36" s="138">
        <f t="shared" si="31"/>
        <v>345</v>
      </c>
      <c r="BV36" s="137">
        <v>352.0</v>
      </c>
      <c r="BW36" s="137">
        <v>204.0</v>
      </c>
      <c r="BX36" s="137">
        <v>30.0</v>
      </c>
      <c r="BY36" s="137">
        <v>338.0</v>
      </c>
      <c r="BZ36" s="137">
        <v>368.0</v>
      </c>
      <c r="CA36" s="137">
        <v>204.0</v>
      </c>
      <c r="CB36" s="137">
        <v>27.0</v>
      </c>
      <c r="CC36" s="137">
        <v>346.0</v>
      </c>
      <c r="CD36" s="137">
        <v>272.0</v>
      </c>
      <c r="CE36" s="137">
        <v>156.0</v>
      </c>
      <c r="CF36" s="137">
        <v>8.0</v>
      </c>
      <c r="CG36" s="137">
        <v>341.0</v>
      </c>
      <c r="CH36" s="137">
        <v>276.0</v>
      </c>
      <c r="CI36" s="137">
        <v>156.0</v>
      </c>
      <c r="CJ36" s="137">
        <v>6.0</v>
      </c>
      <c r="CK36" s="137">
        <v>351.0</v>
      </c>
      <c r="CL36" s="137">
        <v>309.0</v>
      </c>
      <c r="CM36" s="137">
        <v>174.0</v>
      </c>
      <c r="CN36" s="137">
        <v>7.0</v>
      </c>
      <c r="CO36" s="137">
        <v>335.0</v>
      </c>
      <c r="CP36" s="137">
        <v>320.0</v>
      </c>
      <c r="CQ36" s="137">
        <v>159.0</v>
      </c>
      <c r="CR36" s="137">
        <v>4.0</v>
      </c>
      <c r="CS36" s="137">
        <v>338.0</v>
      </c>
      <c r="CT36" s="137">
        <v>294.0</v>
      </c>
      <c r="CU36" s="137">
        <v>184.0</v>
      </c>
      <c r="CV36" s="137">
        <v>87.0</v>
      </c>
      <c r="CW36" s="137">
        <v>340.0</v>
      </c>
      <c r="CX36" s="137">
        <v>193.0</v>
      </c>
      <c r="CY36" s="137">
        <v>97.0</v>
      </c>
      <c r="CZ36" s="137">
        <v>54.0</v>
      </c>
      <c r="DA36" s="137">
        <v>327.0</v>
      </c>
      <c r="DB36" s="137">
        <v>197.0</v>
      </c>
      <c r="DC36" s="137">
        <v>97.0</v>
      </c>
      <c r="DD36" s="137">
        <v>50.0</v>
      </c>
      <c r="DE36" s="138">
        <f t="shared" si="32"/>
        <v>147</v>
      </c>
      <c r="DF36" s="137">
        <v>35.5</v>
      </c>
      <c r="DG36" s="138">
        <f t="shared" ref="DG36:DH36" si="59">BO36</f>
        <v>223</v>
      </c>
      <c r="DH36" s="138">
        <f t="shared" si="59"/>
        <v>11.2</v>
      </c>
      <c r="DI36" s="138"/>
      <c r="DJ36" s="137">
        <v>7.0</v>
      </c>
      <c r="DK36" s="137">
        <v>59.0</v>
      </c>
      <c r="DL36" s="137">
        <v>54.0</v>
      </c>
      <c r="DM36" s="89"/>
      <c r="DN36" s="140">
        <v>343.0</v>
      </c>
      <c r="DO36" s="140">
        <v>141.0</v>
      </c>
      <c r="DP36" s="140">
        <v>35.37</v>
      </c>
      <c r="DQ36" s="140">
        <v>20.06</v>
      </c>
      <c r="DR36" s="140">
        <v>5.24</v>
      </c>
      <c r="DS36" s="140">
        <v>8.0</v>
      </c>
      <c r="DT36" s="140">
        <v>43.0</v>
      </c>
      <c r="DU36" s="140">
        <v>46.8</v>
      </c>
      <c r="DV36" s="141"/>
      <c r="DW36" s="141"/>
      <c r="DX36" s="141"/>
      <c r="DY36" s="141"/>
      <c r="DZ36" s="141"/>
      <c r="EA36" s="141"/>
      <c r="EB36" s="141"/>
      <c r="EC36" s="141"/>
      <c r="ED36" s="89"/>
      <c r="EE36" s="142">
        <v>343.0</v>
      </c>
      <c r="EF36" s="142">
        <v>138.0</v>
      </c>
      <c r="EG36" s="142">
        <v>125.0</v>
      </c>
      <c r="EH36" s="142">
        <v>5.0</v>
      </c>
      <c r="EI36" s="143"/>
      <c r="EJ36" s="142">
        <v>9.0</v>
      </c>
      <c r="EK36" s="142">
        <v>50.0</v>
      </c>
      <c r="EL36" s="142">
        <v>53.0</v>
      </c>
      <c r="EM36" s="142">
        <v>138.0</v>
      </c>
      <c r="EN36" s="142">
        <v>95.0</v>
      </c>
      <c r="EO36" s="142">
        <v>4.3</v>
      </c>
      <c r="EP36" s="143"/>
      <c r="EQ36" s="142">
        <v>9.0</v>
      </c>
      <c r="ER36" s="142">
        <v>51.0</v>
      </c>
      <c r="ES36" s="142">
        <v>54.0</v>
      </c>
      <c r="ET36" s="142">
        <v>341.0</v>
      </c>
      <c r="EU36" s="142">
        <v>237.0</v>
      </c>
      <c r="EV36" s="142">
        <v>138.7</v>
      </c>
      <c r="EW36" s="142">
        <v>-5.1</v>
      </c>
      <c r="EX36" s="142">
        <v>340.0</v>
      </c>
      <c r="EY36" s="142">
        <v>0.0</v>
      </c>
      <c r="EZ36" s="142">
        <v>0.0</v>
      </c>
      <c r="FA36" s="142">
        <v>0.0</v>
      </c>
      <c r="FB36" s="142">
        <v>340.0</v>
      </c>
      <c r="FC36" s="142">
        <v>238.0</v>
      </c>
      <c r="FD36" s="142">
        <v>138.3</v>
      </c>
      <c r="FE36" s="142">
        <v>-3.1</v>
      </c>
      <c r="FF36" s="142">
        <v>339.0</v>
      </c>
      <c r="FG36" s="142">
        <v>0.0</v>
      </c>
      <c r="FH36" s="142">
        <v>0.0</v>
      </c>
      <c r="FI36" s="142">
        <v>0.0</v>
      </c>
      <c r="FJ36" s="142">
        <v>343.0</v>
      </c>
      <c r="FK36" s="142">
        <v>222.0</v>
      </c>
      <c r="FL36" s="142">
        <v>129.0</v>
      </c>
      <c r="FM36" s="143"/>
      <c r="FN36" s="142">
        <v>343.0</v>
      </c>
      <c r="FO36" s="142">
        <v>237.0</v>
      </c>
      <c r="FP36" s="142">
        <v>129.0</v>
      </c>
      <c r="FQ36" s="142">
        <v>3.3</v>
      </c>
      <c r="FR36" s="142">
        <v>138.0</v>
      </c>
      <c r="FS36" s="142">
        <v>101.0</v>
      </c>
      <c r="FT36" s="142">
        <v>16.22</v>
      </c>
      <c r="FU36" s="143"/>
      <c r="FV36" s="142">
        <v>138.0</v>
      </c>
      <c r="FW36" s="143"/>
      <c r="FX36" s="143"/>
      <c r="FY36" s="143"/>
      <c r="FZ36" s="89"/>
      <c r="GA36" s="161"/>
      <c r="GB36" s="65">
        <v>342.0</v>
      </c>
      <c r="GC36" s="66">
        <v>303.48</v>
      </c>
      <c r="GD36" s="66">
        <v>190.38</v>
      </c>
      <c r="GE36" s="66">
        <v>19.01</v>
      </c>
      <c r="GF36" s="66">
        <v>342.0</v>
      </c>
      <c r="GG36" s="66">
        <v>325.17</v>
      </c>
      <c r="GH36" s="66">
        <v>189.21</v>
      </c>
      <c r="GI36" s="66">
        <v>22.95</v>
      </c>
      <c r="GJ36" s="66">
        <v>342.0</v>
      </c>
      <c r="GK36" s="66">
        <v>198.42</v>
      </c>
      <c r="GL36" s="66">
        <v>-115.33</v>
      </c>
      <c r="GM36" s="66">
        <v>-12.98</v>
      </c>
      <c r="GN36" s="66">
        <v>342.0</v>
      </c>
      <c r="GO36" s="66">
        <v>182.74</v>
      </c>
      <c r="GP36" s="66">
        <v>-115.25</v>
      </c>
      <c r="GQ36" s="66">
        <v>-19.35</v>
      </c>
      <c r="GR36" s="66">
        <v>342.0</v>
      </c>
      <c r="GS36" s="66">
        <v>121.77</v>
      </c>
      <c r="GT36" s="66">
        <v>-77.14</v>
      </c>
      <c r="GU36" s="66">
        <v>-4.02</v>
      </c>
      <c r="GV36" s="66">
        <v>342.0</v>
      </c>
      <c r="GW36" s="66">
        <v>134.04</v>
      </c>
      <c r="GX36" s="66">
        <v>-71.95</v>
      </c>
      <c r="GY36" s="66">
        <v>-2.85</v>
      </c>
      <c r="GZ36" s="89"/>
      <c r="HA36" s="144" t="s">
        <v>91</v>
      </c>
      <c r="HB36" s="145" t="s">
        <v>108</v>
      </c>
      <c r="HC36" s="146">
        <v>135.0</v>
      </c>
      <c r="HD36" s="146">
        <v>6.75</v>
      </c>
      <c r="HE36" s="146">
        <v>2.7</v>
      </c>
      <c r="HF36" s="145">
        <v>8.0</v>
      </c>
      <c r="HG36" s="145">
        <v>50.0</v>
      </c>
      <c r="HH36" s="145">
        <v>48.0</v>
      </c>
      <c r="HI36" s="145" t="s">
        <v>107</v>
      </c>
      <c r="HJ36" s="144" t="s">
        <v>92</v>
      </c>
      <c r="HK36" s="146">
        <v>66.0</v>
      </c>
      <c r="HL36" s="146">
        <v>3.3</v>
      </c>
      <c r="HM36" s="146">
        <v>1.32</v>
      </c>
      <c r="HN36" s="145">
        <v>5.0</v>
      </c>
      <c r="HO36" s="145">
        <v>60.0</v>
      </c>
      <c r="HP36" s="145">
        <v>58.0</v>
      </c>
      <c r="HQ36" s="145" t="s">
        <v>107</v>
      </c>
      <c r="HR36" s="144" t="s">
        <v>92</v>
      </c>
      <c r="HS36" s="146">
        <v>183.0</v>
      </c>
      <c r="HT36" s="146">
        <v>9.15</v>
      </c>
      <c r="HU36" s="146">
        <v>4.575</v>
      </c>
      <c r="HV36" s="145">
        <v>7.0</v>
      </c>
      <c r="HW36" s="145">
        <v>55.0</v>
      </c>
      <c r="HX36" s="145">
        <v>52.0</v>
      </c>
      <c r="HY36" s="89"/>
      <c r="HZ36" s="147">
        <v>135.0</v>
      </c>
      <c r="IA36" s="147">
        <v>33.0</v>
      </c>
      <c r="IB36" s="147">
        <v>116.0</v>
      </c>
      <c r="IC36" s="147">
        <v>5.8</v>
      </c>
      <c r="ID36" s="148"/>
      <c r="IE36" s="147">
        <v>2.0</v>
      </c>
      <c r="IF36" s="147">
        <v>68.0</v>
      </c>
      <c r="IG36" s="147">
        <v>48.0</v>
      </c>
      <c r="IH36" s="89"/>
      <c r="II36" s="75">
        <v>140.0</v>
      </c>
      <c r="IJ36" s="75">
        <v>34.4</v>
      </c>
      <c r="IK36" s="75">
        <v>110.0</v>
      </c>
      <c r="IL36" s="75">
        <v>5.5</v>
      </c>
      <c r="IM36" s="75">
        <v>6.2</v>
      </c>
      <c r="IN36" s="75">
        <v>6.0</v>
      </c>
      <c r="IO36" s="75">
        <v>41.0</v>
      </c>
      <c r="IP36" s="75">
        <v>40.0</v>
      </c>
      <c r="IQ36" s="75">
        <v>140.0</v>
      </c>
      <c r="IR36" s="75">
        <v>35.3</v>
      </c>
      <c r="IS36" s="75">
        <v>6.0</v>
      </c>
      <c r="IT36" s="75">
        <v>0.1</v>
      </c>
      <c r="IU36" s="75">
        <v>0.4</v>
      </c>
      <c r="IV36" s="75">
        <v>12.0</v>
      </c>
      <c r="IW36" s="75">
        <v>43.0</v>
      </c>
      <c r="IX36" s="75">
        <v>43.0</v>
      </c>
      <c r="IY36" s="89"/>
      <c r="IZ36" s="149">
        <v>141.49</v>
      </c>
      <c r="JA36" s="149">
        <v>35.66</v>
      </c>
      <c r="JB36" s="149">
        <v>188.16</v>
      </c>
      <c r="JC36" s="149">
        <v>9.4</v>
      </c>
      <c r="JD36" s="149">
        <v>3.24</v>
      </c>
      <c r="JE36" s="149">
        <v>3.0</v>
      </c>
      <c r="JF36" s="149">
        <v>60.71</v>
      </c>
      <c r="JG36" s="149">
        <v>43.39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149" t="s">
        <v>93</v>
      </c>
      <c r="JP36" s="89"/>
      <c r="JQ36" s="150">
        <v>138.0</v>
      </c>
      <c r="JR36" s="150">
        <v>32.5</v>
      </c>
      <c r="JS36" s="150">
        <v>0.0</v>
      </c>
      <c r="JT36" s="150">
        <v>0.0</v>
      </c>
      <c r="JU36" s="150">
        <v>0.0</v>
      </c>
      <c r="JV36" s="150">
        <v>2.0</v>
      </c>
      <c r="JW36" s="150">
        <v>37.0</v>
      </c>
      <c r="JX36" s="150">
        <v>37.0</v>
      </c>
      <c r="JY36" s="150">
        <v>138.0</v>
      </c>
      <c r="JZ36" s="150">
        <v>34.4</v>
      </c>
      <c r="KA36" s="150">
        <v>112.0</v>
      </c>
      <c r="KB36" s="150">
        <v>6.1</v>
      </c>
      <c r="KC36" s="150">
        <v>2.1</v>
      </c>
      <c r="KD36" s="150">
        <v>2.0</v>
      </c>
      <c r="KE36" s="150">
        <v>43.0</v>
      </c>
      <c r="KF36" s="150">
        <v>42.0</v>
      </c>
      <c r="KG36" s="89"/>
      <c r="KH36" s="151">
        <v>137.0</v>
      </c>
      <c r="KI36" s="151">
        <v>33.0</v>
      </c>
      <c r="KJ36" s="151">
        <v>75.0</v>
      </c>
      <c r="KK36" s="151">
        <v>4.2</v>
      </c>
      <c r="KL36" s="152"/>
      <c r="KM36" s="151">
        <v>1.0</v>
      </c>
      <c r="KN36" s="151">
        <v>48.0</v>
      </c>
      <c r="KO36" s="151">
        <v>48.0</v>
      </c>
      <c r="KP36" s="151">
        <v>137.0</v>
      </c>
      <c r="KQ36" s="151">
        <v>33.0</v>
      </c>
      <c r="KR36" s="151" t="s">
        <v>98</v>
      </c>
      <c r="KS36" s="151" t="s">
        <v>98</v>
      </c>
      <c r="KT36" s="152"/>
      <c r="KU36" s="151">
        <v>1.0</v>
      </c>
      <c r="KV36" s="151">
        <v>48.0</v>
      </c>
      <c r="KW36" s="151">
        <v>46.0</v>
      </c>
      <c r="KX36" s="89"/>
      <c r="KY36" s="153">
        <v>135.0</v>
      </c>
      <c r="KZ36" s="153">
        <v>33.0</v>
      </c>
      <c r="LA36" s="153">
        <v>196.0</v>
      </c>
      <c r="LB36" s="153">
        <v>9.6</v>
      </c>
      <c r="LC36" s="153">
        <v>1.8</v>
      </c>
      <c r="LD36" s="153">
        <v>3.0</v>
      </c>
      <c r="LE36" s="153">
        <v>48.0</v>
      </c>
      <c r="LF36" s="153">
        <v>48.0</v>
      </c>
      <c r="LG36" s="153">
        <v>135.0</v>
      </c>
      <c r="LH36" s="153">
        <v>33.0</v>
      </c>
      <c r="LI36" s="153">
        <v>288.0</v>
      </c>
      <c r="LJ36" s="153">
        <v>14.1</v>
      </c>
      <c r="LK36" s="153">
        <v>5.0</v>
      </c>
      <c r="LL36" s="153">
        <v>5.0</v>
      </c>
      <c r="LM36" s="153">
        <v>50.0</v>
      </c>
      <c r="LN36" s="153">
        <v>50.0</v>
      </c>
      <c r="LO36" s="89"/>
      <c r="LP36" s="154">
        <v>345.0</v>
      </c>
      <c r="LQ36" s="154">
        <v>203.0</v>
      </c>
      <c r="LR36" s="154">
        <v>118.0</v>
      </c>
      <c r="LS36" s="154">
        <v>73.0</v>
      </c>
      <c r="LT36" s="154">
        <v>334.0</v>
      </c>
      <c r="LU36" s="154">
        <v>141.0</v>
      </c>
      <c r="LV36" s="154">
        <v>94.0</v>
      </c>
      <c r="LW36" s="154">
        <v>53.0</v>
      </c>
      <c r="LX36" s="154">
        <v>5.0</v>
      </c>
      <c r="LY36" s="154">
        <v>10.0</v>
      </c>
      <c r="LZ36" s="154">
        <v>55.0</v>
      </c>
      <c r="MA36" s="154">
        <v>52.0</v>
      </c>
      <c r="MB36" s="154">
        <v>139.0</v>
      </c>
      <c r="MC36" s="154">
        <v>109.0</v>
      </c>
      <c r="MD36" s="154">
        <v>65.0</v>
      </c>
      <c r="ME36" s="154">
        <v>12.0</v>
      </c>
      <c r="MF36" s="154">
        <v>8.0</v>
      </c>
      <c r="MG36" s="154">
        <v>58.0</v>
      </c>
      <c r="MH36" s="154">
        <v>53.0</v>
      </c>
      <c r="MI36" s="154" t="s">
        <v>95</v>
      </c>
      <c r="MJ36" s="154" t="s">
        <v>95</v>
      </c>
      <c r="MK36" s="154" t="s">
        <v>95</v>
      </c>
      <c r="ML36" s="154" t="s">
        <v>95</v>
      </c>
      <c r="MM36" s="154">
        <v>5.0</v>
      </c>
      <c r="MN36" s="154">
        <v>50.0</v>
      </c>
      <c r="MO36" s="154">
        <v>47.0</v>
      </c>
      <c r="MP36" s="86"/>
      <c r="MQ36" s="156"/>
      <c r="MR36" s="156"/>
      <c r="MS36" s="156"/>
      <c r="MT36" s="156"/>
      <c r="MU36" s="154">
        <v>36.0</v>
      </c>
      <c r="MV36" s="154">
        <v>3.0</v>
      </c>
      <c r="MW36" s="154">
        <v>0.0</v>
      </c>
      <c r="MX36" s="154">
        <v>2.0</v>
      </c>
      <c r="MY36" s="154">
        <v>5.0</v>
      </c>
      <c r="MZ36" s="154">
        <v>43.0</v>
      </c>
      <c r="NA36" s="154" t="s">
        <v>96</v>
      </c>
      <c r="NB36" s="156"/>
      <c r="NC36" s="154">
        <v>35.0</v>
      </c>
      <c r="ND36" s="154">
        <v>304.0</v>
      </c>
      <c r="NE36" s="154">
        <v>17.0</v>
      </c>
      <c r="NF36" s="154">
        <v>6.0</v>
      </c>
      <c r="NG36" s="154">
        <v>6.0</v>
      </c>
      <c r="NH36" s="154">
        <v>54.0</v>
      </c>
      <c r="NI36" s="154">
        <v>56.0</v>
      </c>
      <c r="NJ36" s="155" t="s">
        <v>95</v>
      </c>
      <c r="NK36" s="155" t="s">
        <v>95</v>
      </c>
      <c r="NL36" s="155" t="s">
        <v>95</v>
      </c>
      <c r="NM36" s="155" t="s">
        <v>95</v>
      </c>
      <c r="NN36" s="155" t="s">
        <v>95</v>
      </c>
      <c r="NO36" s="154">
        <v>4.0</v>
      </c>
      <c r="NP36" s="154">
        <v>48.0</v>
      </c>
      <c r="NQ36" s="154">
        <v>50.0</v>
      </c>
    </row>
    <row r="37" ht="14.25" customHeight="1">
      <c r="A37" s="103" t="s">
        <v>99</v>
      </c>
      <c r="B37" s="104"/>
      <c r="C37" s="51">
        <v>50.14</v>
      </c>
      <c r="D37" s="133">
        <v>340.0</v>
      </c>
      <c r="E37" s="133">
        <v>134.0</v>
      </c>
      <c r="F37" s="133">
        <v>55.0</v>
      </c>
      <c r="G37" s="133">
        <v>134.0</v>
      </c>
      <c r="H37" s="134"/>
      <c r="I37" s="133">
        <v>6.0</v>
      </c>
      <c r="J37" s="133">
        <v>52.0</v>
      </c>
      <c r="K37" s="133">
        <v>51.0</v>
      </c>
      <c r="L37" s="133">
        <v>138.0</v>
      </c>
      <c r="M37" s="133">
        <v>65.0</v>
      </c>
      <c r="N37" s="133">
        <v>16.4</v>
      </c>
      <c r="O37" s="134"/>
      <c r="P37" s="133">
        <v>6.0</v>
      </c>
      <c r="Q37" s="133">
        <v>58.0</v>
      </c>
      <c r="R37" s="133">
        <v>54.0</v>
      </c>
      <c r="S37" s="133">
        <v>341.0</v>
      </c>
      <c r="T37" s="133">
        <v>263.0</v>
      </c>
      <c r="U37" s="133">
        <v>159.3</v>
      </c>
      <c r="V37" s="134"/>
      <c r="W37" s="133">
        <v>374.0</v>
      </c>
      <c r="X37" s="133">
        <v>215.4</v>
      </c>
      <c r="Y37" s="133">
        <v>137.2</v>
      </c>
      <c r="Z37" s="134"/>
      <c r="AA37" s="133">
        <v>341.0</v>
      </c>
      <c r="AB37" s="133">
        <v>350.3</v>
      </c>
      <c r="AC37" s="133">
        <v>226.5</v>
      </c>
      <c r="AD37" s="134"/>
      <c r="AE37" s="133">
        <v>340.9</v>
      </c>
      <c r="AF37" s="133">
        <v>392.4</v>
      </c>
      <c r="AG37" s="133">
        <v>205.1</v>
      </c>
      <c r="AH37" s="134"/>
      <c r="AI37" s="133">
        <v>346.6</v>
      </c>
      <c r="AJ37" s="133">
        <v>367.1</v>
      </c>
      <c r="AK37" s="133">
        <v>229.3</v>
      </c>
      <c r="AL37" s="134"/>
      <c r="AM37" s="133">
        <v>339.0</v>
      </c>
      <c r="AN37" s="133">
        <v>390.9</v>
      </c>
      <c r="AO37" s="133">
        <v>217.3</v>
      </c>
      <c r="AP37" s="134"/>
      <c r="AQ37" s="134">
        <f t="shared" ref="AQ37:AS37" si="60">E37</f>
        <v>134</v>
      </c>
      <c r="AR37" s="134">
        <f t="shared" si="60"/>
        <v>55</v>
      </c>
      <c r="AS37" s="135">
        <f t="shared" si="60"/>
        <v>134</v>
      </c>
      <c r="AT37" s="134"/>
      <c r="AU37" s="134">
        <f t="shared" ref="AU37:AW37" si="61">L37</f>
        <v>138</v>
      </c>
      <c r="AV37" s="134">
        <f t="shared" si="61"/>
        <v>65</v>
      </c>
      <c r="AW37" s="134">
        <f t="shared" si="61"/>
        <v>16.4</v>
      </c>
      <c r="AX37" s="134"/>
      <c r="AY37" s="134">
        <f t="shared" si="5"/>
        <v>134</v>
      </c>
      <c r="AZ37" s="134"/>
      <c r="BA37" s="134"/>
      <c r="BB37" s="134"/>
      <c r="BC37" s="107"/>
      <c r="BD37" s="134"/>
      <c r="BE37" s="133">
        <v>32.0</v>
      </c>
      <c r="BF37" s="133">
        <v>11.0</v>
      </c>
      <c r="BG37" s="133">
        <v>0.5</v>
      </c>
      <c r="BH37" s="134"/>
      <c r="BI37" s="133">
        <v>22.0</v>
      </c>
      <c r="BJ37" s="133">
        <v>88.0</v>
      </c>
      <c r="BK37" s="133">
        <v>61.0</v>
      </c>
      <c r="BL37" s="107"/>
      <c r="BM37" s="137">
        <v>344.0</v>
      </c>
      <c r="BN37" s="137">
        <v>147.0</v>
      </c>
      <c r="BO37" s="137">
        <v>220.0</v>
      </c>
      <c r="BP37" s="137">
        <v>11.0</v>
      </c>
      <c r="BQ37" s="138"/>
      <c r="BR37" s="137">
        <v>6.0</v>
      </c>
      <c r="BS37" s="137">
        <v>60.0</v>
      </c>
      <c r="BT37" s="137">
        <v>58.0</v>
      </c>
      <c r="BU37" s="138">
        <f t="shared" si="31"/>
        <v>344</v>
      </c>
      <c r="BV37" s="137">
        <v>345.0</v>
      </c>
      <c r="BW37" s="137">
        <v>204.0</v>
      </c>
      <c r="BX37" s="137">
        <v>26.0</v>
      </c>
      <c r="BY37" s="137">
        <v>337.0</v>
      </c>
      <c r="BZ37" s="137">
        <v>368.0</v>
      </c>
      <c r="CA37" s="137">
        <v>204.0</v>
      </c>
      <c r="CB37" s="137">
        <v>24.0</v>
      </c>
      <c r="CC37" s="137">
        <v>344.0</v>
      </c>
      <c r="CD37" s="137">
        <v>260.0</v>
      </c>
      <c r="CE37" s="137">
        <v>150.0</v>
      </c>
      <c r="CF37" s="137">
        <v>8.0</v>
      </c>
      <c r="CG37" s="137">
        <v>340.0</v>
      </c>
      <c r="CH37" s="137">
        <v>263.0</v>
      </c>
      <c r="CI37" s="137">
        <v>150.0</v>
      </c>
      <c r="CJ37" s="137">
        <v>8.0</v>
      </c>
      <c r="CK37" s="137">
        <v>351.0</v>
      </c>
      <c r="CL37" s="137">
        <v>300.0</v>
      </c>
      <c r="CM37" s="137">
        <v>170.0</v>
      </c>
      <c r="CN37" s="137">
        <v>7.0</v>
      </c>
      <c r="CO37" s="137">
        <v>335.0</v>
      </c>
      <c r="CP37" s="137">
        <v>314.0</v>
      </c>
      <c r="CQ37" s="137">
        <v>155.0</v>
      </c>
      <c r="CR37" s="137">
        <v>4.0</v>
      </c>
      <c r="CS37" s="137">
        <v>337.0</v>
      </c>
      <c r="CT37" s="137">
        <v>289.0</v>
      </c>
      <c r="CU37" s="137">
        <v>180.0</v>
      </c>
      <c r="CV37" s="137">
        <v>85.0</v>
      </c>
      <c r="CW37" s="137">
        <v>340.0</v>
      </c>
      <c r="CX37" s="137">
        <v>187.0</v>
      </c>
      <c r="CY37" s="137">
        <v>96.0</v>
      </c>
      <c r="CZ37" s="137">
        <v>50.0</v>
      </c>
      <c r="DA37" s="137">
        <v>327.0</v>
      </c>
      <c r="DB37" s="137">
        <v>191.0</v>
      </c>
      <c r="DC37" s="137">
        <v>96.0</v>
      </c>
      <c r="DD37" s="137">
        <v>43.0</v>
      </c>
      <c r="DE37" s="138">
        <f t="shared" si="32"/>
        <v>147</v>
      </c>
      <c r="DF37" s="137">
        <v>35.4</v>
      </c>
      <c r="DG37" s="137">
        <v>220.0</v>
      </c>
      <c r="DH37" s="137">
        <v>11.0</v>
      </c>
      <c r="DI37" s="138"/>
      <c r="DJ37" s="137">
        <v>7.0</v>
      </c>
      <c r="DK37" s="137">
        <v>59.0</v>
      </c>
      <c r="DL37" s="137">
        <v>54.0</v>
      </c>
      <c r="DM37" s="107"/>
      <c r="DN37" s="140">
        <v>342.0</v>
      </c>
      <c r="DO37" s="140">
        <v>141.0</v>
      </c>
      <c r="DP37" s="140">
        <v>37.12</v>
      </c>
      <c r="DQ37" s="140">
        <v>21.24</v>
      </c>
      <c r="DR37" s="140">
        <v>5.6</v>
      </c>
      <c r="DS37" s="140">
        <v>8.0</v>
      </c>
      <c r="DT37" s="140">
        <v>43.0</v>
      </c>
      <c r="DU37" s="140">
        <v>47.0</v>
      </c>
      <c r="DV37" s="141"/>
      <c r="DW37" s="141"/>
      <c r="DX37" s="141"/>
      <c r="DY37" s="141"/>
      <c r="DZ37" s="141"/>
      <c r="EA37" s="141"/>
      <c r="EB37" s="141"/>
      <c r="EC37" s="141"/>
      <c r="ED37" s="107"/>
      <c r="EE37" s="142">
        <v>340.0</v>
      </c>
      <c r="EF37" s="142">
        <v>137.0</v>
      </c>
      <c r="EG37" s="142">
        <v>87.0</v>
      </c>
      <c r="EH37" s="142">
        <v>3.5</v>
      </c>
      <c r="EI37" s="143"/>
      <c r="EJ37" s="142">
        <v>9.0</v>
      </c>
      <c r="EK37" s="142">
        <v>50.0</v>
      </c>
      <c r="EL37" s="142">
        <v>53.0</v>
      </c>
      <c r="EM37" s="142">
        <v>137.0</v>
      </c>
      <c r="EN37" s="142">
        <v>82.0</v>
      </c>
      <c r="EO37" s="142">
        <v>3.7</v>
      </c>
      <c r="EP37" s="143"/>
      <c r="EQ37" s="142">
        <v>9.0</v>
      </c>
      <c r="ER37" s="142">
        <v>51.0</v>
      </c>
      <c r="ES37" s="142">
        <v>53.0</v>
      </c>
      <c r="ET37" s="142">
        <v>339.0</v>
      </c>
      <c r="EU37" s="142">
        <v>239.0</v>
      </c>
      <c r="EV37" s="142">
        <v>138.9</v>
      </c>
      <c r="EW37" s="142">
        <v>-5.3</v>
      </c>
      <c r="EX37" s="142">
        <v>338.0</v>
      </c>
      <c r="EY37" s="142">
        <v>0.0</v>
      </c>
      <c r="EZ37" s="142">
        <v>0.0</v>
      </c>
      <c r="FA37" s="142">
        <v>0.0</v>
      </c>
      <c r="FB37" s="142">
        <v>338239.0</v>
      </c>
      <c r="FC37" s="142">
        <v>239.0</v>
      </c>
      <c r="FD37" s="142">
        <v>138.7</v>
      </c>
      <c r="FE37" s="142">
        <v>-2.9</v>
      </c>
      <c r="FF37" s="142">
        <v>337.0</v>
      </c>
      <c r="FG37" s="142">
        <v>0.0</v>
      </c>
      <c r="FH37" s="142">
        <v>0.0</v>
      </c>
      <c r="FI37" s="142">
        <v>0.0</v>
      </c>
      <c r="FJ37" s="142">
        <v>340.0</v>
      </c>
      <c r="FK37" s="142">
        <v>225.0</v>
      </c>
      <c r="FL37" s="142">
        <v>129.4</v>
      </c>
      <c r="FM37" s="143"/>
      <c r="FN37" s="142">
        <v>340.0</v>
      </c>
      <c r="FO37" s="142">
        <v>221.0</v>
      </c>
      <c r="FP37" s="142">
        <v>129.8</v>
      </c>
      <c r="FQ37" s="142">
        <v>5.2</v>
      </c>
      <c r="FR37" s="142">
        <v>137.0</v>
      </c>
      <c r="FS37" s="142">
        <v>103.0</v>
      </c>
      <c r="FT37" s="142">
        <v>16.2</v>
      </c>
      <c r="FU37" s="143"/>
      <c r="FV37" s="142">
        <v>137.0</v>
      </c>
      <c r="FW37" s="143"/>
      <c r="FX37" s="143"/>
      <c r="FY37" s="143"/>
      <c r="FZ37" s="107"/>
      <c r="GA37" s="161"/>
      <c r="GB37" s="65">
        <v>343.0</v>
      </c>
      <c r="GC37" s="66">
        <v>339.83</v>
      </c>
      <c r="GD37" s="66">
        <v>214.59</v>
      </c>
      <c r="GE37" s="66">
        <v>12.06</v>
      </c>
      <c r="GF37" s="66">
        <v>342.0</v>
      </c>
      <c r="GG37" s="66">
        <v>362.25</v>
      </c>
      <c r="GH37" s="66">
        <v>213.66</v>
      </c>
      <c r="GI37" s="66">
        <v>16.84</v>
      </c>
      <c r="GJ37" s="66">
        <v>342.0</v>
      </c>
      <c r="GK37" s="66">
        <v>220.69</v>
      </c>
      <c r="GL37" s="66">
        <v>-128.9</v>
      </c>
      <c r="GM37" s="66">
        <v>-7.29</v>
      </c>
      <c r="GN37" s="66">
        <v>342.0</v>
      </c>
      <c r="GO37" s="66">
        <v>202.08</v>
      </c>
      <c r="GP37" s="66">
        <v>-128.99</v>
      </c>
      <c r="GQ37" s="66">
        <v>-14.74</v>
      </c>
      <c r="GR37" s="66">
        <v>343.0</v>
      </c>
      <c r="GS37" s="66">
        <v>137.16</v>
      </c>
      <c r="GT37" s="66">
        <v>-888.53</v>
      </c>
      <c r="GU37" s="66">
        <v>0.0</v>
      </c>
      <c r="GV37" s="66">
        <v>342.0</v>
      </c>
      <c r="GW37" s="66">
        <v>149.91</v>
      </c>
      <c r="GX37" s="66">
        <v>-86.69</v>
      </c>
      <c r="GY37" s="66">
        <v>-3.43</v>
      </c>
      <c r="GZ37" s="107"/>
      <c r="HA37" s="144" t="s">
        <v>91</v>
      </c>
      <c r="HB37" s="145" t="s">
        <v>108</v>
      </c>
      <c r="HC37" s="146">
        <v>155.0</v>
      </c>
      <c r="HD37" s="146">
        <v>7.75</v>
      </c>
      <c r="HE37" s="146">
        <v>3.1</v>
      </c>
      <c r="HF37" s="145">
        <v>8.0</v>
      </c>
      <c r="HG37" s="145">
        <v>50.0</v>
      </c>
      <c r="HH37" s="145">
        <v>48.0</v>
      </c>
      <c r="HI37" s="145" t="s">
        <v>107</v>
      </c>
      <c r="HJ37" s="144" t="s">
        <v>92</v>
      </c>
      <c r="HK37" s="146">
        <v>63.0</v>
      </c>
      <c r="HL37" s="146">
        <v>3.15</v>
      </c>
      <c r="HM37" s="146">
        <v>1.26</v>
      </c>
      <c r="HN37" s="145">
        <v>5.0</v>
      </c>
      <c r="HO37" s="145">
        <v>60.0</v>
      </c>
      <c r="HP37" s="145">
        <v>58.0</v>
      </c>
      <c r="HQ37" s="145" t="s">
        <v>107</v>
      </c>
      <c r="HR37" s="144" t="s">
        <v>92</v>
      </c>
      <c r="HS37" s="146">
        <v>171.0</v>
      </c>
      <c r="HT37" s="146">
        <v>8.55</v>
      </c>
      <c r="HU37" s="146">
        <v>4.275</v>
      </c>
      <c r="HV37" s="145">
        <v>7.0</v>
      </c>
      <c r="HW37" s="145">
        <v>55.0</v>
      </c>
      <c r="HX37" s="145">
        <v>52.0</v>
      </c>
      <c r="HY37" s="107"/>
      <c r="HZ37" s="147">
        <v>135.0</v>
      </c>
      <c r="IA37" s="147">
        <v>33.0</v>
      </c>
      <c r="IB37" s="147">
        <v>106.0</v>
      </c>
      <c r="IC37" s="147">
        <v>5.3</v>
      </c>
      <c r="ID37" s="148"/>
      <c r="IE37" s="147">
        <v>2.0</v>
      </c>
      <c r="IF37" s="147">
        <v>68.0</v>
      </c>
      <c r="IG37" s="147">
        <v>48.0</v>
      </c>
      <c r="IH37" s="107"/>
      <c r="II37" s="75">
        <v>140.0</v>
      </c>
      <c r="IJ37" s="75">
        <v>34.1</v>
      </c>
      <c r="IK37" s="75">
        <v>140.0</v>
      </c>
      <c r="IL37" s="75">
        <v>7.3</v>
      </c>
      <c r="IM37" s="75">
        <v>7.9</v>
      </c>
      <c r="IN37" s="75">
        <v>6.0</v>
      </c>
      <c r="IO37" s="75">
        <v>40.0</v>
      </c>
      <c r="IP37" s="75">
        <v>40.0</v>
      </c>
      <c r="IQ37" s="75">
        <v>140.0</v>
      </c>
      <c r="IR37" s="75">
        <v>34.9</v>
      </c>
      <c r="IS37" s="75">
        <v>5.0</v>
      </c>
      <c r="IT37" s="75">
        <v>0.1</v>
      </c>
      <c r="IU37" s="75">
        <v>0.3</v>
      </c>
      <c r="IV37" s="75">
        <v>12.0</v>
      </c>
      <c r="IW37" s="75">
        <v>41.0</v>
      </c>
      <c r="IX37" s="75">
        <v>42.0</v>
      </c>
      <c r="IY37" s="107"/>
      <c r="IZ37" s="149">
        <v>140.18</v>
      </c>
      <c r="JA37" s="149">
        <v>34.86</v>
      </c>
      <c r="JB37" s="149">
        <v>318.6</v>
      </c>
      <c r="JC37" s="149">
        <v>15.94</v>
      </c>
      <c r="JD37" s="149">
        <v>3.36</v>
      </c>
      <c r="JE37" s="149">
        <v>3.0</v>
      </c>
      <c r="JF37" s="149">
        <v>62.71</v>
      </c>
      <c r="JG37" s="149">
        <v>44.33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49" t="s">
        <v>93</v>
      </c>
      <c r="JP37" s="107"/>
      <c r="JQ37" s="150">
        <v>138.0</v>
      </c>
      <c r="JR37" s="150">
        <v>32.5</v>
      </c>
      <c r="JS37" s="150">
        <v>0.0</v>
      </c>
      <c r="JT37" s="150">
        <v>0.0</v>
      </c>
      <c r="JU37" s="150">
        <v>0.0</v>
      </c>
      <c r="JV37" s="150">
        <v>2.0</v>
      </c>
      <c r="JW37" s="150">
        <v>36.0</v>
      </c>
      <c r="JX37" s="150">
        <v>36.0</v>
      </c>
      <c r="JY37" s="150">
        <v>138.0</v>
      </c>
      <c r="JZ37" s="150">
        <v>34.1</v>
      </c>
      <c r="KA37" s="150">
        <v>104.0</v>
      </c>
      <c r="KB37" s="150">
        <v>5.7</v>
      </c>
      <c r="KC37" s="150">
        <v>2.0</v>
      </c>
      <c r="KD37" s="150">
        <v>2.0</v>
      </c>
      <c r="KE37" s="150">
        <v>41.0</v>
      </c>
      <c r="KF37" s="150">
        <v>40.0</v>
      </c>
      <c r="KG37" s="107"/>
      <c r="KH37" s="79">
        <v>138.0</v>
      </c>
      <c r="KI37" s="79">
        <v>34.0</v>
      </c>
      <c r="KJ37" s="79">
        <v>39.0</v>
      </c>
      <c r="KK37" s="79">
        <v>2.0</v>
      </c>
      <c r="KL37" s="80"/>
      <c r="KM37" s="151">
        <v>1.0</v>
      </c>
      <c r="KN37" s="151">
        <v>48.0</v>
      </c>
      <c r="KO37" s="151">
        <v>48.0</v>
      </c>
      <c r="KP37" s="79">
        <v>138.0</v>
      </c>
      <c r="KQ37" s="79">
        <v>34.0</v>
      </c>
      <c r="KR37" s="151">
        <v>61.0</v>
      </c>
      <c r="KS37" s="151">
        <v>3.3</v>
      </c>
      <c r="KT37" s="152"/>
      <c r="KU37" s="151">
        <v>1.0</v>
      </c>
      <c r="KV37" s="151">
        <v>48.0</v>
      </c>
      <c r="KW37" s="151">
        <v>46.0</v>
      </c>
      <c r="KX37" s="107"/>
      <c r="KY37" s="153">
        <v>128.0</v>
      </c>
      <c r="KZ37" s="153">
        <v>33.0</v>
      </c>
      <c r="LA37" s="153">
        <v>177.0</v>
      </c>
      <c r="LB37" s="153">
        <v>8.7</v>
      </c>
      <c r="LC37" s="153">
        <v>1.8</v>
      </c>
      <c r="LD37" s="153">
        <v>3.0</v>
      </c>
      <c r="LE37" s="153">
        <v>48.0</v>
      </c>
      <c r="LF37" s="153">
        <v>48.0</v>
      </c>
      <c r="LG37" s="153">
        <v>128.0</v>
      </c>
      <c r="LH37" s="153">
        <v>33.0</v>
      </c>
      <c r="LI37" s="153">
        <v>263.0</v>
      </c>
      <c r="LJ37" s="153">
        <v>12.9</v>
      </c>
      <c r="LK37" s="153">
        <v>5.0</v>
      </c>
      <c r="LL37" s="153">
        <v>5.0</v>
      </c>
      <c r="LM37" s="153">
        <v>50.0</v>
      </c>
      <c r="LN37" s="153">
        <v>50.0</v>
      </c>
      <c r="LO37" s="107"/>
      <c r="LP37" s="154">
        <v>340.0</v>
      </c>
      <c r="LQ37" s="154">
        <v>226.0</v>
      </c>
      <c r="LR37" s="154">
        <v>128.0</v>
      </c>
      <c r="LS37" s="154">
        <v>72.0</v>
      </c>
      <c r="LT37" s="154">
        <v>331.0</v>
      </c>
      <c r="LU37" s="154">
        <v>139.0</v>
      </c>
      <c r="LV37" s="154">
        <v>109.0</v>
      </c>
      <c r="LW37" s="154">
        <v>60.0</v>
      </c>
      <c r="LX37" s="154">
        <v>10.0</v>
      </c>
      <c r="LY37" s="154">
        <v>10.0</v>
      </c>
      <c r="LZ37" s="154">
        <v>55.0</v>
      </c>
      <c r="MA37" s="154">
        <v>52.0</v>
      </c>
      <c r="MB37" s="154">
        <v>138.0</v>
      </c>
      <c r="MC37" s="154">
        <v>117.0</v>
      </c>
      <c r="MD37" s="154">
        <v>68.0</v>
      </c>
      <c r="ME37" s="154">
        <v>12.0</v>
      </c>
      <c r="MF37" s="154">
        <v>8.0</v>
      </c>
      <c r="MG37" s="154">
        <v>58.0</v>
      </c>
      <c r="MH37" s="154">
        <v>53.0</v>
      </c>
      <c r="MI37" s="154" t="s">
        <v>95</v>
      </c>
      <c r="MJ37" s="154" t="s">
        <v>95</v>
      </c>
      <c r="MK37" s="154" t="s">
        <v>95</v>
      </c>
      <c r="ML37" s="154" t="s">
        <v>95</v>
      </c>
      <c r="MM37" s="154">
        <v>5.0</v>
      </c>
      <c r="MN37" s="154">
        <v>50.0</v>
      </c>
      <c r="MO37" s="154">
        <v>47.0</v>
      </c>
      <c r="MP37" s="86"/>
      <c r="MQ37" s="156"/>
      <c r="MR37" s="156"/>
      <c r="MS37" s="156"/>
      <c r="MT37" s="156"/>
      <c r="MU37" s="154">
        <v>36.0</v>
      </c>
      <c r="MV37" s="154">
        <v>27.0</v>
      </c>
      <c r="MW37" s="154">
        <v>1.0</v>
      </c>
      <c r="MX37" s="154">
        <v>6.0</v>
      </c>
      <c r="MY37" s="154">
        <v>5.0</v>
      </c>
      <c r="MZ37" s="154">
        <v>43.0</v>
      </c>
      <c r="NA37" s="154" t="s">
        <v>96</v>
      </c>
      <c r="NB37" s="156"/>
      <c r="NC37" s="154">
        <v>35.0</v>
      </c>
      <c r="ND37" s="154">
        <v>258.0</v>
      </c>
      <c r="NE37" s="154">
        <v>14.3</v>
      </c>
      <c r="NF37" s="154">
        <v>5.0</v>
      </c>
      <c r="NG37" s="154">
        <v>6.0</v>
      </c>
      <c r="NH37" s="154">
        <v>54.0</v>
      </c>
      <c r="NI37" s="154">
        <v>56.0</v>
      </c>
      <c r="NJ37" s="155" t="s">
        <v>95</v>
      </c>
      <c r="NK37" s="155" t="s">
        <v>95</v>
      </c>
      <c r="NL37" s="155" t="s">
        <v>95</v>
      </c>
      <c r="NM37" s="155" t="s">
        <v>95</v>
      </c>
      <c r="NN37" s="155" t="s">
        <v>95</v>
      </c>
      <c r="NO37" s="154">
        <v>4.0</v>
      </c>
      <c r="NP37" s="154">
        <v>48.0</v>
      </c>
      <c r="NQ37" s="154">
        <v>50.0</v>
      </c>
    </row>
    <row r="38" ht="14.25" customHeight="1">
      <c r="C38" s="108"/>
      <c r="BC38" s="31"/>
      <c r="BL38" s="31"/>
      <c r="DM38" s="31"/>
      <c r="ED38" s="31"/>
      <c r="FZ38" s="31"/>
      <c r="GZ38" s="31"/>
      <c r="HA38" s="166"/>
      <c r="HB38" s="166"/>
      <c r="HC38" s="166"/>
      <c r="HD38" s="166"/>
      <c r="HE38" s="166"/>
      <c r="HF38" s="166"/>
      <c r="HG38" s="166"/>
      <c r="HH38" s="166"/>
      <c r="HI38" s="166"/>
      <c r="HJ38" s="166"/>
      <c r="HK38" s="166"/>
      <c r="HL38" s="166"/>
      <c r="HM38" s="166"/>
      <c r="HN38" s="166"/>
      <c r="HO38" s="166"/>
      <c r="HP38" s="166"/>
      <c r="HQ38" s="166"/>
      <c r="HR38" s="166"/>
      <c r="HS38" s="166"/>
      <c r="HT38" s="166"/>
      <c r="HU38" s="166"/>
      <c r="HV38" s="166"/>
      <c r="HW38" s="166"/>
      <c r="HX38" s="166"/>
      <c r="HY38" s="31"/>
      <c r="IH38" s="31"/>
      <c r="IY38" s="31"/>
      <c r="JP38" s="31"/>
      <c r="KG38" s="31"/>
      <c r="KX38" s="31"/>
      <c r="LO38" s="31"/>
      <c r="MP38" s="31"/>
    </row>
    <row r="39" ht="14.25" customHeight="1">
      <c r="B39" s="109" t="s">
        <v>100</v>
      </c>
      <c r="C39" s="110">
        <f t="shared" ref="C39:NQ39" si="62">MIN(C14:C37)</f>
        <v>49.39</v>
      </c>
      <c r="D39" s="110">
        <f t="shared" si="62"/>
        <v>338</v>
      </c>
      <c r="E39" s="110">
        <f t="shared" si="62"/>
        <v>133</v>
      </c>
      <c r="F39" s="110">
        <f t="shared" si="62"/>
        <v>29</v>
      </c>
      <c r="G39" s="110">
        <f t="shared" si="62"/>
        <v>6.3</v>
      </c>
      <c r="H39" s="110">
        <f t="shared" si="62"/>
        <v>0</v>
      </c>
      <c r="I39" s="110">
        <f t="shared" si="62"/>
        <v>6</v>
      </c>
      <c r="J39" s="110">
        <f t="shared" si="62"/>
        <v>50</v>
      </c>
      <c r="K39" s="110">
        <f t="shared" si="62"/>
        <v>49</v>
      </c>
      <c r="L39" s="110">
        <f t="shared" si="62"/>
        <v>138</v>
      </c>
      <c r="M39" s="110">
        <f t="shared" si="62"/>
        <v>35</v>
      </c>
      <c r="N39" s="110">
        <f t="shared" si="62"/>
        <v>13.5</v>
      </c>
      <c r="O39" s="110">
        <f t="shared" si="62"/>
        <v>0</v>
      </c>
      <c r="P39" s="110">
        <f t="shared" si="62"/>
        <v>6</v>
      </c>
      <c r="Q39" s="110">
        <f t="shared" si="62"/>
        <v>56</v>
      </c>
      <c r="R39" s="110">
        <f t="shared" si="62"/>
        <v>52</v>
      </c>
      <c r="S39" s="110">
        <f t="shared" si="62"/>
        <v>340.5</v>
      </c>
      <c r="T39" s="110">
        <f t="shared" si="62"/>
        <v>214.6</v>
      </c>
      <c r="U39" s="110">
        <f t="shared" si="62"/>
        <v>126.5</v>
      </c>
      <c r="V39" s="110">
        <f t="shared" si="62"/>
        <v>0</v>
      </c>
      <c r="W39" s="110">
        <f t="shared" si="62"/>
        <v>373.4</v>
      </c>
      <c r="X39" s="110">
        <f t="shared" si="62"/>
        <v>172.1</v>
      </c>
      <c r="Y39" s="110">
        <f t="shared" si="62"/>
        <v>67.2</v>
      </c>
      <c r="Z39" s="110">
        <f t="shared" si="62"/>
        <v>0</v>
      </c>
      <c r="AA39" s="110">
        <f t="shared" si="62"/>
        <v>341</v>
      </c>
      <c r="AB39" s="110">
        <f t="shared" si="62"/>
        <v>304.8</v>
      </c>
      <c r="AC39" s="110">
        <f t="shared" si="62"/>
        <v>188.5</v>
      </c>
      <c r="AD39" s="110">
        <f t="shared" si="62"/>
        <v>0</v>
      </c>
      <c r="AE39" s="110">
        <f t="shared" si="62"/>
        <v>340.4</v>
      </c>
      <c r="AF39" s="110">
        <f t="shared" si="62"/>
        <v>305.4</v>
      </c>
      <c r="AG39" s="110">
        <f t="shared" si="62"/>
        <v>20.35</v>
      </c>
      <c r="AH39" s="110">
        <f t="shared" si="62"/>
        <v>0</v>
      </c>
      <c r="AI39" s="110">
        <f t="shared" si="62"/>
        <v>346.6</v>
      </c>
      <c r="AJ39" s="110">
        <f t="shared" si="62"/>
        <v>290.5</v>
      </c>
      <c r="AK39" s="110">
        <f t="shared" si="62"/>
        <v>186.5</v>
      </c>
      <c r="AL39" s="110">
        <f t="shared" si="62"/>
        <v>0</v>
      </c>
      <c r="AM39" s="110">
        <f t="shared" si="62"/>
        <v>339</v>
      </c>
      <c r="AN39" s="110">
        <f t="shared" si="62"/>
        <v>310.4</v>
      </c>
      <c r="AO39" s="110">
        <f t="shared" si="62"/>
        <v>177.7</v>
      </c>
      <c r="AP39" s="110">
        <f t="shared" si="62"/>
        <v>0</v>
      </c>
      <c r="AQ39" s="110">
        <f t="shared" si="62"/>
        <v>133</v>
      </c>
      <c r="AR39" s="110">
        <f t="shared" si="62"/>
        <v>29</v>
      </c>
      <c r="AS39" s="110">
        <f t="shared" si="62"/>
        <v>6.3</v>
      </c>
      <c r="AT39" s="110">
        <f t="shared" si="62"/>
        <v>0</v>
      </c>
      <c r="AU39" s="110">
        <f t="shared" si="62"/>
        <v>138</v>
      </c>
      <c r="AV39" s="110">
        <f t="shared" si="62"/>
        <v>35</v>
      </c>
      <c r="AW39" s="110">
        <f t="shared" si="62"/>
        <v>13.5</v>
      </c>
      <c r="AX39" s="110">
        <f t="shared" si="62"/>
        <v>0</v>
      </c>
      <c r="AY39" s="110">
        <f t="shared" si="62"/>
        <v>133</v>
      </c>
      <c r="AZ39" s="110">
        <f t="shared" si="62"/>
        <v>0</v>
      </c>
      <c r="BA39" s="110">
        <f t="shared" si="62"/>
        <v>0</v>
      </c>
      <c r="BB39" s="110">
        <f t="shared" si="62"/>
        <v>0</v>
      </c>
      <c r="BC39" s="110">
        <f t="shared" si="62"/>
        <v>0</v>
      </c>
      <c r="BD39" s="110">
        <f t="shared" si="62"/>
        <v>0</v>
      </c>
      <c r="BE39" s="110">
        <f t="shared" si="62"/>
        <v>0</v>
      </c>
      <c r="BF39" s="110">
        <f t="shared" si="62"/>
        <v>0</v>
      </c>
      <c r="BG39" s="110">
        <f t="shared" si="62"/>
        <v>0</v>
      </c>
      <c r="BH39" s="110">
        <f t="shared" si="62"/>
        <v>0</v>
      </c>
      <c r="BI39" s="110">
        <f t="shared" si="62"/>
        <v>22</v>
      </c>
      <c r="BJ39" s="110">
        <f t="shared" si="62"/>
        <v>88</v>
      </c>
      <c r="BK39" s="110">
        <f t="shared" si="62"/>
        <v>61</v>
      </c>
      <c r="BL39" s="110">
        <f t="shared" si="62"/>
        <v>0</v>
      </c>
      <c r="BM39" s="110">
        <f t="shared" si="62"/>
        <v>344</v>
      </c>
      <c r="BN39" s="110">
        <f t="shared" si="62"/>
        <v>145</v>
      </c>
      <c r="BO39" s="110">
        <f t="shared" si="62"/>
        <v>130</v>
      </c>
      <c r="BP39" s="110">
        <f t="shared" si="62"/>
        <v>6.5</v>
      </c>
      <c r="BQ39" s="110">
        <f t="shared" si="62"/>
        <v>0</v>
      </c>
      <c r="BR39" s="110">
        <f t="shared" si="62"/>
        <v>6</v>
      </c>
      <c r="BS39" s="110">
        <f t="shared" si="62"/>
        <v>56</v>
      </c>
      <c r="BT39" s="110">
        <f t="shared" si="62"/>
        <v>53</v>
      </c>
      <c r="BU39" s="110">
        <f t="shared" si="62"/>
        <v>344</v>
      </c>
      <c r="BV39" s="110">
        <f t="shared" si="62"/>
        <v>165</v>
      </c>
      <c r="BW39" s="110">
        <f t="shared" si="62"/>
        <v>165</v>
      </c>
      <c r="BX39" s="110">
        <f t="shared" si="62"/>
        <v>15</v>
      </c>
      <c r="BY39" s="110">
        <f t="shared" si="62"/>
        <v>331</v>
      </c>
      <c r="BZ39" s="110">
        <f t="shared" si="62"/>
        <v>288</v>
      </c>
      <c r="CA39" s="110">
        <f t="shared" si="62"/>
        <v>166</v>
      </c>
      <c r="CB39" s="110">
        <f t="shared" si="62"/>
        <v>14</v>
      </c>
      <c r="CC39" s="110">
        <f t="shared" si="62"/>
        <v>344</v>
      </c>
      <c r="CD39" s="110">
        <f t="shared" si="62"/>
        <v>232</v>
      </c>
      <c r="CE39" s="110">
        <f t="shared" si="62"/>
        <v>132</v>
      </c>
      <c r="CF39" s="110">
        <f t="shared" si="62"/>
        <v>2</v>
      </c>
      <c r="CG39" s="110">
        <f t="shared" si="62"/>
        <v>337</v>
      </c>
      <c r="CH39" s="110">
        <f t="shared" si="62"/>
        <v>237</v>
      </c>
      <c r="CI39" s="110">
        <f t="shared" si="62"/>
        <v>132</v>
      </c>
      <c r="CJ39" s="110">
        <f t="shared" si="62"/>
        <v>1</v>
      </c>
      <c r="CK39" s="110">
        <f t="shared" si="62"/>
        <v>344</v>
      </c>
      <c r="CL39" s="110">
        <f t="shared" si="62"/>
        <v>132</v>
      </c>
      <c r="CM39" s="110">
        <f t="shared" si="62"/>
        <v>95</v>
      </c>
      <c r="CN39" s="110">
        <f t="shared" si="62"/>
        <v>1</v>
      </c>
      <c r="CO39" s="110">
        <f t="shared" si="62"/>
        <v>330</v>
      </c>
      <c r="CP39" s="110">
        <f t="shared" si="62"/>
        <v>296</v>
      </c>
      <c r="CQ39" s="110">
        <f t="shared" si="62"/>
        <v>147</v>
      </c>
      <c r="CR39" s="110">
        <f t="shared" si="62"/>
        <v>1</v>
      </c>
      <c r="CS39" s="110">
        <f t="shared" si="62"/>
        <v>337</v>
      </c>
      <c r="CT39" s="110">
        <f t="shared" si="62"/>
        <v>267</v>
      </c>
      <c r="CU39" s="110">
        <f t="shared" si="62"/>
        <v>173</v>
      </c>
      <c r="CV39" s="110">
        <f t="shared" si="62"/>
        <v>68</v>
      </c>
      <c r="CW39" s="110">
        <f t="shared" si="62"/>
        <v>339</v>
      </c>
      <c r="CX39" s="110">
        <f t="shared" si="62"/>
        <v>145</v>
      </c>
      <c r="CY39" s="110">
        <f t="shared" si="62"/>
        <v>52</v>
      </c>
      <c r="CZ39" s="110">
        <f t="shared" si="62"/>
        <v>45</v>
      </c>
      <c r="DA39" s="110">
        <f t="shared" si="62"/>
        <v>326</v>
      </c>
      <c r="DB39" s="110">
        <f t="shared" si="62"/>
        <v>153</v>
      </c>
      <c r="DC39" s="110">
        <f t="shared" si="62"/>
        <v>55</v>
      </c>
      <c r="DD39" s="110">
        <f t="shared" si="62"/>
        <v>40</v>
      </c>
      <c r="DE39" s="110">
        <f t="shared" si="62"/>
        <v>145</v>
      </c>
      <c r="DF39" s="110">
        <f t="shared" si="62"/>
        <v>34.2</v>
      </c>
      <c r="DG39" s="110">
        <f t="shared" si="62"/>
        <v>130</v>
      </c>
      <c r="DH39" s="110">
        <f t="shared" si="62"/>
        <v>6.5</v>
      </c>
      <c r="DI39" s="110">
        <f t="shared" si="62"/>
        <v>0</v>
      </c>
      <c r="DJ39" s="110">
        <f t="shared" si="62"/>
        <v>7</v>
      </c>
      <c r="DK39" s="110">
        <f t="shared" si="62"/>
        <v>56</v>
      </c>
      <c r="DL39" s="110">
        <f t="shared" si="62"/>
        <v>50</v>
      </c>
      <c r="DM39" s="110">
        <f t="shared" si="62"/>
        <v>0</v>
      </c>
      <c r="DN39" s="110">
        <f t="shared" si="62"/>
        <v>342</v>
      </c>
      <c r="DO39" s="110">
        <f t="shared" si="62"/>
        <v>141</v>
      </c>
      <c r="DP39" s="110">
        <f t="shared" si="62"/>
        <v>12.47</v>
      </c>
      <c r="DQ39" s="110">
        <f t="shared" si="62"/>
        <v>7.24</v>
      </c>
      <c r="DR39" s="110">
        <f t="shared" si="62"/>
        <v>2.38</v>
      </c>
      <c r="DS39" s="110">
        <f t="shared" si="62"/>
        <v>8</v>
      </c>
      <c r="DT39" s="110">
        <f t="shared" si="62"/>
        <v>36</v>
      </c>
      <c r="DU39" s="110">
        <f t="shared" si="62"/>
        <v>43</v>
      </c>
      <c r="DV39" s="110">
        <f t="shared" si="62"/>
        <v>0</v>
      </c>
      <c r="DW39" s="110">
        <f t="shared" si="62"/>
        <v>0</v>
      </c>
      <c r="DX39" s="110">
        <f t="shared" si="62"/>
        <v>0</v>
      </c>
      <c r="DY39" s="110">
        <f t="shared" si="62"/>
        <v>0</v>
      </c>
      <c r="DZ39" s="110">
        <f t="shared" si="62"/>
        <v>0</v>
      </c>
      <c r="EA39" s="110">
        <f t="shared" si="62"/>
        <v>0</v>
      </c>
      <c r="EB39" s="110">
        <f t="shared" si="62"/>
        <v>0</v>
      </c>
      <c r="EC39" s="110">
        <f t="shared" si="62"/>
        <v>0</v>
      </c>
      <c r="ED39" s="110">
        <f t="shared" si="62"/>
        <v>0</v>
      </c>
      <c r="EE39" s="110">
        <f t="shared" si="62"/>
        <v>340</v>
      </c>
      <c r="EF39" s="110">
        <f t="shared" si="62"/>
        <v>137</v>
      </c>
      <c r="EG39" s="110">
        <f t="shared" si="62"/>
        <v>62</v>
      </c>
      <c r="EH39" s="110">
        <f t="shared" si="62"/>
        <v>2.5</v>
      </c>
      <c r="EI39" s="110">
        <f t="shared" si="62"/>
        <v>0</v>
      </c>
      <c r="EJ39" s="110">
        <f t="shared" si="62"/>
        <v>9</v>
      </c>
      <c r="EK39" s="110">
        <f t="shared" si="62"/>
        <v>47</v>
      </c>
      <c r="EL39" s="110">
        <f t="shared" si="62"/>
        <v>50</v>
      </c>
      <c r="EM39" s="110">
        <f t="shared" si="62"/>
        <v>137</v>
      </c>
      <c r="EN39" s="110">
        <f t="shared" si="62"/>
        <v>70</v>
      </c>
      <c r="EO39" s="110">
        <f t="shared" si="62"/>
        <v>3.1</v>
      </c>
      <c r="EP39" s="110">
        <f t="shared" si="62"/>
        <v>0</v>
      </c>
      <c r="EQ39" s="110">
        <f t="shared" si="62"/>
        <v>9</v>
      </c>
      <c r="ER39" s="110">
        <f t="shared" si="62"/>
        <v>48</v>
      </c>
      <c r="ES39" s="110">
        <f t="shared" si="62"/>
        <v>51</v>
      </c>
      <c r="ET39" s="110">
        <f t="shared" si="62"/>
        <v>339</v>
      </c>
      <c r="EU39" s="110">
        <f t="shared" si="62"/>
        <v>235</v>
      </c>
      <c r="EV39" s="110">
        <f t="shared" si="62"/>
        <v>138</v>
      </c>
      <c r="EW39" s="110">
        <f t="shared" si="62"/>
        <v>-20</v>
      </c>
      <c r="EX39" s="110">
        <f t="shared" si="62"/>
        <v>337</v>
      </c>
      <c r="EY39" s="110">
        <f t="shared" si="62"/>
        <v>0</v>
      </c>
      <c r="EZ39" s="110">
        <f t="shared" si="62"/>
        <v>0</v>
      </c>
      <c r="FA39" s="110">
        <f t="shared" si="62"/>
        <v>0</v>
      </c>
      <c r="FB39" s="110">
        <f t="shared" si="62"/>
        <v>337</v>
      </c>
      <c r="FC39" s="110">
        <f t="shared" si="62"/>
        <v>235</v>
      </c>
      <c r="FD39" s="110">
        <f t="shared" si="62"/>
        <v>138</v>
      </c>
      <c r="FE39" s="110">
        <f t="shared" si="62"/>
        <v>-18</v>
      </c>
      <c r="FF39" s="110">
        <f t="shared" si="62"/>
        <v>337</v>
      </c>
      <c r="FG39" s="110">
        <f t="shared" si="62"/>
        <v>0</v>
      </c>
      <c r="FH39" s="110">
        <f t="shared" si="62"/>
        <v>0</v>
      </c>
      <c r="FI39" s="110">
        <f t="shared" si="62"/>
        <v>0</v>
      </c>
      <c r="FJ39" s="110">
        <f t="shared" si="62"/>
        <v>340</v>
      </c>
      <c r="FK39" s="110">
        <f t="shared" si="62"/>
        <v>216</v>
      </c>
      <c r="FL39" s="110">
        <f t="shared" si="62"/>
        <v>12.1</v>
      </c>
      <c r="FM39" s="110">
        <f t="shared" si="62"/>
        <v>0</v>
      </c>
      <c r="FN39" s="110">
        <f t="shared" si="62"/>
        <v>339</v>
      </c>
      <c r="FO39" s="110">
        <f t="shared" si="62"/>
        <v>198</v>
      </c>
      <c r="FP39" s="110">
        <f t="shared" si="62"/>
        <v>127.5</v>
      </c>
      <c r="FQ39" s="110">
        <f t="shared" si="62"/>
        <v>-10</v>
      </c>
      <c r="FR39" s="110">
        <f t="shared" si="62"/>
        <v>136</v>
      </c>
      <c r="FS39" s="110">
        <f t="shared" si="62"/>
        <v>63</v>
      </c>
      <c r="FT39" s="110">
        <f t="shared" si="62"/>
        <v>9.7</v>
      </c>
      <c r="FU39" s="110">
        <f t="shared" si="62"/>
        <v>0</v>
      </c>
      <c r="FV39" s="110">
        <f t="shared" si="62"/>
        <v>136</v>
      </c>
      <c r="FW39" s="110">
        <f t="shared" si="62"/>
        <v>0</v>
      </c>
      <c r="FX39" s="110">
        <f t="shared" si="62"/>
        <v>0</v>
      </c>
      <c r="FY39" s="110">
        <f t="shared" si="62"/>
        <v>0</v>
      </c>
      <c r="FZ39" s="110">
        <f t="shared" si="62"/>
        <v>0</v>
      </c>
      <c r="GA39" s="110">
        <f t="shared" si="62"/>
        <v>0</v>
      </c>
      <c r="GB39" s="110">
        <f t="shared" si="62"/>
        <v>339</v>
      </c>
      <c r="GC39" s="110">
        <f t="shared" si="62"/>
        <v>290.59</v>
      </c>
      <c r="GD39" s="110">
        <f t="shared" si="62"/>
        <v>184.43</v>
      </c>
      <c r="GE39" s="110">
        <f t="shared" si="62"/>
        <v>5.7</v>
      </c>
      <c r="GF39" s="110">
        <f t="shared" si="62"/>
        <v>341</v>
      </c>
      <c r="GG39" s="110">
        <f t="shared" si="62"/>
        <v>308.03</v>
      </c>
      <c r="GH39" s="110">
        <f t="shared" si="62"/>
        <v>182.51</v>
      </c>
      <c r="GI39" s="110">
        <f t="shared" si="62"/>
        <v>10.05</v>
      </c>
      <c r="GJ39" s="110">
        <f t="shared" si="62"/>
        <v>340</v>
      </c>
      <c r="GK39" s="110">
        <f t="shared" si="62"/>
        <v>197.68</v>
      </c>
      <c r="GL39" s="110">
        <f t="shared" si="62"/>
        <v>-130.24</v>
      </c>
      <c r="GM39" s="110">
        <f t="shared" si="62"/>
        <v>-12.98</v>
      </c>
      <c r="GN39" s="110">
        <f t="shared" si="62"/>
        <v>340</v>
      </c>
      <c r="GO39" s="110">
        <f t="shared" si="62"/>
        <v>182.15</v>
      </c>
      <c r="GP39" s="110">
        <f t="shared" si="62"/>
        <v>-130.75</v>
      </c>
      <c r="GQ39" s="110">
        <f t="shared" si="62"/>
        <v>-19.35</v>
      </c>
      <c r="GR39" s="110">
        <f t="shared" si="62"/>
        <v>340</v>
      </c>
      <c r="GS39" s="110">
        <f t="shared" si="62"/>
        <v>87.63</v>
      </c>
      <c r="GT39" s="110">
        <f t="shared" si="62"/>
        <v>-888.53</v>
      </c>
      <c r="GU39" s="110">
        <f t="shared" si="62"/>
        <v>-7.37</v>
      </c>
      <c r="GV39" s="110">
        <f t="shared" si="62"/>
        <v>340</v>
      </c>
      <c r="GW39" s="110">
        <f t="shared" si="62"/>
        <v>95.84</v>
      </c>
      <c r="GX39" s="110">
        <f t="shared" si="62"/>
        <v>-93.81</v>
      </c>
      <c r="GY39" s="110">
        <f t="shared" si="62"/>
        <v>-8.88</v>
      </c>
      <c r="GZ39" s="110">
        <f t="shared" si="62"/>
        <v>0</v>
      </c>
      <c r="HA39" s="110">
        <f t="shared" si="62"/>
        <v>0</v>
      </c>
      <c r="HB39" s="110">
        <f t="shared" si="62"/>
        <v>0</v>
      </c>
      <c r="HC39" s="110">
        <f t="shared" si="62"/>
        <v>111</v>
      </c>
      <c r="HD39" s="110">
        <f t="shared" si="62"/>
        <v>5.55</v>
      </c>
      <c r="HE39" s="110">
        <f t="shared" si="62"/>
        <v>2.22</v>
      </c>
      <c r="HF39" s="110">
        <f t="shared" si="62"/>
        <v>8</v>
      </c>
      <c r="HG39" s="110">
        <f t="shared" si="62"/>
        <v>49</v>
      </c>
      <c r="HH39" s="110">
        <f t="shared" si="62"/>
        <v>45</v>
      </c>
      <c r="HI39" s="110">
        <f t="shared" si="62"/>
        <v>0</v>
      </c>
      <c r="HJ39" s="110">
        <f t="shared" si="62"/>
        <v>0</v>
      </c>
      <c r="HK39" s="110">
        <f t="shared" si="62"/>
        <v>2.8</v>
      </c>
      <c r="HL39" s="110">
        <f t="shared" si="62"/>
        <v>0.14</v>
      </c>
      <c r="HM39" s="110">
        <f t="shared" si="62"/>
        <v>0</v>
      </c>
      <c r="HN39" s="110">
        <f t="shared" si="62"/>
        <v>5</v>
      </c>
      <c r="HO39" s="110">
        <f t="shared" si="62"/>
        <v>49</v>
      </c>
      <c r="HP39" s="110">
        <f t="shared" si="62"/>
        <v>49</v>
      </c>
      <c r="HQ39" s="110">
        <f t="shared" si="62"/>
        <v>0</v>
      </c>
      <c r="HR39" s="110">
        <f t="shared" si="62"/>
        <v>0</v>
      </c>
      <c r="HS39" s="110">
        <f t="shared" si="62"/>
        <v>86</v>
      </c>
      <c r="HT39" s="110">
        <f t="shared" si="62"/>
        <v>2.3</v>
      </c>
      <c r="HU39" s="110">
        <f t="shared" si="62"/>
        <v>2.15</v>
      </c>
      <c r="HV39" s="110">
        <f t="shared" si="62"/>
        <v>7</v>
      </c>
      <c r="HW39" s="110">
        <f t="shared" si="62"/>
        <v>49</v>
      </c>
      <c r="HX39" s="110">
        <f t="shared" si="62"/>
        <v>49</v>
      </c>
      <c r="HY39" s="110">
        <f t="shared" si="62"/>
        <v>0</v>
      </c>
      <c r="HZ39" s="110">
        <f t="shared" si="62"/>
        <v>135</v>
      </c>
      <c r="IA39" s="110">
        <f t="shared" si="62"/>
        <v>33</v>
      </c>
      <c r="IB39" s="110">
        <f t="shared" si="62"/>
        <v>52</v>
      </c>
      <c r="IC39" s="110">
        <f t="shared" si="62"/>
        <v>2.6</v>
      </c>
      <c r="ID39" s="110">
        <f t="shared" si="62"/>
        <v>0</v>
      </c>
      <c r="IE39" s="110">
        <f t="shared" si="62"/>
        <v>2</v>
      </c>
      <c r="IF39" s="110">
        <f t="shared" si="62"/>
        <v>64</v>
      </c>
      <c r="IG39" s="110">
        <f t="shared" si="62"/>
        <v>44</v>
      </c>
      <c r="IH39" s="110">
        <f t="shared" si="62"/>
        <v>0</v>
      </c>
      <c r="II39" s="110">
        <f t="shared" si="62"/>
        <v>135</v>
      </c>
      <c r="IJ39" s="110">
        <f t="shared" si="62"/>
        <v>32.3</v>
      </c>
      <c r="IK39" s="110">
        <f t="shared" si="62"/>
        <v>16</v>
      </c>
      <c r="IL39" s="110">
        <f t="shared" si="62"/>
        <v>0.7</v>
      </c>
      <c r="IM39" s="110">
        <f t="shared" si="62"/>
        <v>0.9</v>
      </c>
      <c r="IN39" s="110">
        <f t="shared" si="62"/>
        <v>6</v>
      </c>
      <c r="IO39" s="110">
        <f t="shared" si="62"/>
        <v>40</v>
      </c>
      <c r="IP39" s="110">
        <f t="shared" si="62"/>
        <v>39</v>
      </c>
      <c r="IQ39" s="110">
        <f t="shared" si="62"/>
        <v>135</v>
      </c>
      <c r="IR39" s="110">
        <f t="shared" si="62"/>
        <v>32.11</v>
      </c>
      <c r="IS39" s="110">
        <f t="shared" si="62"/>
        <v>4</v>
      </c>
      <c r="IT39" s="110">
        <f t="shared" si="62"/>
        <v>0.1</v>
      </c>
      <c r="IU39" s="110">
        <f t="shared" si="62"/>
        <v>0.2</v>
      </c>
      <c r="IV39" s="110">
        <f t="shared" si="62"/>
        <v>12</v>
      </c>
      <c r="IW39" s="110">
        <f t="shared" si="62"/>
        <v>41</v>
      </c>
      <c r="IX39" s="110">
        <f t="shared" si="62"/>
        <v>40</v>
      </c>
      <c r="IY39" s="110">
        <f t="shared" si="62"/>
        <v>0</v>
      </c>
      <c r="IZ39" s="110">
        <f t="shared" si="62"/>
        <v>140.18</v>
      </c>
      <c r="JA39" s="110">
        <f t="shared" si="62"/>
        <v>34.86</v>
      </c>
      <c r="JB39" s="110">
        <f t="shared" si="62"/>
        <v>117.3</v>
      </c>
      <c r="JC39" s="110">
        <f t="shared" si="62"/>
        <v>5.88</v>
      </c>
      <c r="JD39" s="110">
        <f t="shared" si="62"/>
        <v>0.67</v>
      </c>
      <c r="JE39" s="110">
        <f t="shared" si="62"/>
        <v>3</v>
      </c>
      <c r="JF39" s="110">
        <f t="shared" si="62"/>
        <v>51.65</v>
      </c>
      <c r="JG39" s="110">
        <f t="shared" si="62"/>
        <v>40.63</v>
      </c>
      <c r="JH39" s="110">
        <f t="shared" si="62"/>
        <v>0</v>
      </c>
      <c r="JI39" s="110">
        <f t="shared" si="62"/>
        <v>0</v>
      </c>
      <c r="JJ39" s="110">
        <f t="shared" si="62"/>
        <v>0</v>
      </c>
      <c r="JK39" s="110">
        <f t="shared" si="62"/>
        <v>0</v>
      </c>
      <c r="JL39" s="110">
        <f t="shared" si="62"/>
        <v>0</v>
      </c>
      <c r="JM39" s="110">
        <f t="shared" si="62"/>
        <v>0</v>
      </c>
      <c r="JN39" s="110">
        <f t="shared" si="62"/>
        <v>0</v>
      </c>
      <c r="JO39" s="110">
        <f t="shared" si="62"/>
        <v>0</v>
      </c>
      <c r="JP39" s="110">
        <f t="shared" si="62"/>
        <v>0</v>
      </c>
      <c r="JQ39" s="110">
        <f t="shared" si="62"/>
        <v>136</v>
      </c>
      <c r="JR39" s="110">
        <f t="shared" si="62"/>
        <v>32.1</v>
      </c>
      <c r="JS39" s="110">
        <f t="shared" si="62"/>
        <v>0</v>
      </c>
      <c r="JT39" s="110">
        <f t="shared" si="62"/>
        <v>0</v>
      </c>
      <c r="JU39" s="110">
        <f t="shared" si="62"/>
        <v>0</v>
      </c>
      <c r="JV39" s="110">
        <f t="shared" si="62"/>
        <v>2</v>
      </c>
      <c r="JW39" s="110">
        <f t="shared" si="62"/>
        <v>34</v>
      </c>
      <c r="JX39" s="110">
        <f t="shared" si="62"/>
        <v>34</v>
      </c>
      <c r="JY39" s="110">
        <f t="shared" si="62"/>
        <v>136</v>
      </c>
      <c r="JZ39" s="110">
        <f t="shared" si="62"/>
        <v>33.8</v>
      </c>
      <c r="KA39" s="110">
        <f t="shared" si="62"/>
        <v>7</v>
      </c>
      <c r="KB39" s="110">
        <f t="shared" si="62"/>
        <v>0.4</v>
      </c>
      <c r="KC39" s="110">
        <f t="shared" si="62"/>
        <v>1.9</v>
      </c>
      <c r="KD39" s="110">
        <f t="shared" si="62"/>
        <v>2</v>
      </c>
      <c r="KE39" s="110">
        <f t="shared" si="62"/>
        <v>41</v>
      </c>
      <c r="KF39" s="110">
        <f t="shared" si="62"/>
        <v>40</v>
      </c>
      <c r="KG39" s="110">
        <f t="shared" si="62"/>
        <v>0</v>
      </c>
      <c r="KH39" s="110">
        <f t="shared" si="62"/>
        <v>136</v>
      </c>
      <c r="KI39" s="110">
        <f t="shared" si="62"/>
        <v>33</v>
      </c>
      <c r="KJ39" s="110">
        <f t="shared" si="62"/>
        <v>10</v>
      </c>
      <c r="KK39" s="110">
        <f t="shared" si="62"/>
        <v>0.5</v>
      </c>
      <c r="KL39" s="110">
        <f t="shared" si="62"/>
        <v>0</v>
      </c>
      <c r="KM39" s="110">
        <f t="shared" si="62"/>
        <v>1</v>
      </c>
      <c r="KN39" s="110">
        <f t="shared" si="62"/>
        <v>40</v>
      </c>
      <c r="KO39" s="110">
        <f t="shared" si="62"/>
        <v>40</v>
      </c>
      <c r="KP39" s="110">
        <f t="shared" si="62"/>
        <v>136</v>
      </c>
      <c r="KQ39" s="110">
        <f t="shared" si="62"/>
        <v>33</v>
      </c>
      <c r="KR39" s="110">
        <f t="shared" si="62"/>
        <v>3</v>
      </c>
      <c r="KS39" s="110">
        <f t="shared" si="62"/>
        <v>0.1</v>
      </c>
      <c r="KT39" s="110">
        <f t="shared" si="62"/>
        <v>0</v>
      </c>
      <c r="KU39" s="110">
        <f t="shared" si="62"/>
        <v>1</v>
      </c>
      <c r="KV39" s="110">
        <f t="shared" si="62"/>
        <v>40</v>
      </c>
      <c r="KW39" s="110">
        <f t="shared" si="62"/>
        <v>38</v>
      </c>
      <c r="KX39" s="110">
        <f t="shared" si="62"/>
        <v>0</v>
      </c>
      <c r="KY39" s="110">
        <f t="shared" si="62"/>
        <v>127</v>
      </c>
      <c r="KZ39" s="110">
        <f t="shared" si="62"/>
        <v>32</v>
      </c>
      <c r="LA39" s="110">
        <f t="shared" si="62"/>
        <v>0</v>
      </c>
      <c r="LB39" s="110">
        <f t="shared" si="62"/>
        <v>0</v>
      </c>
      <c r="LC39" s="110">
        <f t="shared" si="62"/>
        <v>1.5</v>
      </c>
      <c r="LD39" s="110">
        <f t="shared" si="62"/>
        <v>3</v>
      </c>
      <c r="LE39" s="110">
        <f t="shared" si="62"/>
        <v>47</v>
      </c>
      <c r="LF39" s="110">
        <f t="shared" si="62"/>
        <v>47</v>
      </c>
      <c r="LG39" s="110">
        <f t="shared" si="62"/>
        <v>127</v>
      </c>
      <c r="LH39" s="110">
        <f t="shared" si="62"/>
        <v>32</v>
      </c>
      <c r="LI39" s="110">
        <f t="shared" si="62"/>
        <v>74</v>
      </c>
      <c r="LJ39" s="110">
        <f t="shared" si="62"/>
        <v>3.6</v>
      </c>
      <c r="LK39" s="110">
        <f t="shared" si="62"/>
        <v>5</v>
      </c>
      <c r="LL39" s="110">
        <f t="shared" si="62"/>
        <v>5</v>
      </c>
      <c r="LM39" s="110">
        <f t="shared" si="62"/>
        <v>48</v>
      </c>
      <c r="LN39" s="110">
        <f t="shared" si="62"/>
        <v>48</v>
      </c>
      <c r="LO39" s="110">
        <f t="shared" si="62"/>
        <v>0</v>
      </c>
      <c r="LP39" s="110">
        <f t="shared" si="62"/>
        <v>332</v>
      </c>
      <c r="LQ39" s="110">
        <f t="shared" si="62"/>
        <v>112</v>
      </c>
      <c r="LR39" s="110">
        <f t="shared" si="62"/>
        <v>64</v>
      </c>
      <c r="LS39" s="110">
        <f t="shared" si="62"/>
        <v>71</v>
      </c>
      <c r="LT39" s="110">
        <f t="shared" si="62"/>
        <v>328</v>
      </c>
      <c r="LU39" s="110">
        <f t="shared" si="62"/>
        <v>45</v>
      </c>
      <c r="LV39" s="110">
        <f t="shared" si="62"/>
        <v>15</v>
      </c>
      <c r="LW39" s="110">
        <f t="shared" si="62"/>
        <v>8</v>
      </c>
      <c r="LX39" s="110">
        <f t="shared" si="62"/>
        <v>1.5</v>
      </c>
      <c r="LY39" s="110">
        <f t="shared" si="62"/>
        <v>10</v>
      </c>
      <c r="LZ39" s="110">
        <f t="shared" si="62"/>
        <v>51</v>
      </c>
      <c r="MA39" s="110">
        <f t="shared" si="62"/>
        <v>47</v>
      </c>
      <c r="MB39" s="110">
        <f t="shared" si="62"/>
        <v>137</v>
      </c>
      <c r="MC39" s="110">
        <f t="shared" si="62"/>
        <v>67</v>
      </c>
      <c r="MD39" s="110">
        <f t="shared" si="62"/>
        <v>14</v>
      </c>
      <c r="ME39" s="110">
        <f t="shared" si="62"/>
        <v>5</v>
      </c>
      <c r="MF39" s="110">
        <f t="shared" si="62"/>
        <v>8</v>
      </c>
      <c r="MG39" s="110">
        <f t="shared" si="62"/>
        <v>53</v>
      </c>
      <c r="MH39" s="110">
        <f t="shared" si="62"/>
        <v>47</v>
      </c>
      <c r="MI39" s="110">
        <f t="shared" si="62"/>
        <v>0</v>
      </c>
      <c r="MJ39" s="110">
        <f t="shared" si="62"/>
        <v>0</v>
      </c>
      <c r="MK39" s="110">
        <f t="shared" si="62"/>
        <v>0</v>
      </c>
      <c r="ML39" s="110">
        <f t="shared" si="62"/>
        <v>0</v>
      </c>
      <c r="MM39" s="110">
        <f t="shared" si="62"/>
        <v>5</v>
      </c>
      <c r="MN39" s="110">
        <f t="shared" si="62"/>
        <v>45</v>
      </c>
      <c r="MO39" s="110">
        <f t="shared" si="62"/>
        <v>43</v>
      </c>
      <c r="MP39" s="110">
        <f t="shared" si="62"/>
        <v>0</v>
      </c>
      <c r="MQ39" s="110">
        <f t="shared" si="62"/>
        <v>0</v>
      </c>
      <c r="MR39" s="110">
        <f t="shared" si="62"/>
        <v>0</v>
      </c>
      <c r="MS39" s="110">
        <f t="shared" si="62"/>
        <v>0</v>
      </c>
      <c r="MT39" s="110">
        <f t="shared" si="62"/>
        <v>0</v>
      </c>
      <c r="MU39" s="110">
        <f t="shared" si="62"/>
        <v>35</v>
      </c>
      <c r="MV39" s="110">
        <f t="shared" si="62"/>
        <v>2</v>
      </c>
      <c r="MW39" s="110">
        <f t="shared" si="62"/>
        <v>0</v>
      </c>
      <c r="MX39" s="110">
        <f t="shared" si="62"/>
        <v>0</v>
      </c>
      <c r="MY39" s="110">
        <f t="shared" si="62"/>
        <v>5</v>
      </c>
      <c r="MZ39" s="110">
        <f t="shared" si="62"/>
        <v>35</v>
      </c>
      <c r="NA39" s="110">
        <f t="shared" si="62"/>
        <v>0</v>
      </c>
      <c r="NB39" s="110">
        <f t="shared" si="62"/>
        <v>0</v>
      </c>
      <c r="NC39" s="110">
        <f t="shared" si="62"/>
        <v>35</v>
      </c>
      <c r="ND39" s="110">
        <f t="shared" si="62"/>
        <v>52</v>
      </c>
      <c r="NE39" s="110">
        <f t="shared" si="62"/>
        <v>2.2</v>
      </c>
      <c r="NF39" s="110">
        <f t="shared" si="62"/>
        <v>2.2</v>
      </c>
      <c r="NG39" s="110">
        <f t="shared" si="62"/>
        <v>6</v>
      </c>
      <c r="NH39" s="110">
        <f t="shared" si="62"/>
        <v>41</v>
      </c>
      <c r="NI39" s="110">
        <f t="shared" si="62"/>
        <v>41</v>
      </c>
      <c r="NJ39" s="110">
        <f t="shared" si="62"/>
        <v>0</v>
      </c>
      <c r="NK39" s="110">
        <f t="shared" si="62"/>
        <v>0</v>
      </c>
      <c r="NL39" s="110">
        <f t="shared" si="62"/>
        <v>0</v>
      </c>
      <c r="NM39" s="110">
        <f t="shared" si="62"/>
        <v>0</v>
      </c>
      <c r="NN39" s="110">
        <f t="shared" si="62"/>
        <v>0</v>
      </c>
      <c r="NO39" s="110">
        <f t="shared" si="62"/>
        <v>4</v>
      </c>
      <c r="NP39" s="110">
        <f t="shared" si="62"/>
        <v>48</v>
      </c>
      <c r="NQ39" s="110">
        <f t="shared" si="62"/>
        <v>50</v>
      </c>
    </row>
    <row r="40" ht="14.25" customHeight="1">
      <c r="B40" s="113" t="s">
        <v>101</v>
      </c>
      <c r="C40" s="114">
        <f t="shared" ref="C40:NQ40" si="63">MAX(C14:C37)</f>
        <v>50.3</v>
      </c>
      <c r="D40" s="114">
        <f t="shared" si="63"/>
        <v>342</v>
      </c>
      <c r="E40" s="114">
        <f t="shared" si="63"/>
        <v>137</v>
      </c>
      <c r="F40" s="114">
        <f t="shared" si="63"/>
        <v>145</v>
      </c>
      <c r="G40" s="114">
        <f t="shared" si="63"/>
        <v>134</v>
      </c>
      <c r="H40" s="114">
        <f t="shared" si="63"/>
        <v>0</v>
      </c>
      <c r="I40" s="114">
        <f t="shared" si="63"/>
        <v>6</v>
      </c>
      <c r="J40" s="114">
        <f t="shared" si="63"/>
        <v>52</v>
      </c>
      <c r="K40" s="114">
        <f t="shared" si="63"/>
        <v>51</v>
      </c>
      <c r="L40" s="114">
        <f t="shared" si="63"/>
        <v>141</v>
      </c>
      <c r="M40" s="114">
        <f t="shared" si="63"/>
        <v>140</v>
      </c>
      <c r="N40" s="114">
        <f t="shared" si="63"/>
        <v>33.8</v>
      </c>
      <c r="O40" s="114">
        <f t="shared" si="63"/>
        <v>0</v>
      </c>
      <c r="P40" s="114">
        <f t="shared" si="63"/>
        <v>6</v>
      </c>
      <c r="Q40" s="114">
        <f t="shared" si="63"/>
        <v>58</v>
      </c>
      <c r="R40" s="114">
        <f t="shared" si="63"/>
        <v>54</v>
      </c>
      <c r="S40" s="114">
        <f t="shared" si="63"/>
        <v>348.4</v>
      </c>
      <c r="T40" s="114">
        <f t="shared" si="63"/>
        <v>346.4</v>
      </c>
      <c r="U40" s="114">
        <f t="shared" si="63"/>
        <v>201.8</v>
      </c>
      <c r="V40" s="114">
        <f t="shared" si="63"/>
        <v>0</v>
      </c>
      <c r="W40" s="114">
        <f t="shared" si="63"/>
        <v>382.3</v>
      </c>
      <c r="X40" s="114">
        <f t="shared" si="63"/>
        <v>305.5</v>
      </c>
      <c r="Y40" s="114">
        <f t="shared" si="63"/>
        <v>171.9</v>
      </c>
      <c r="Z40" s="114">
        <f t="shared" si="63"/>
        <v>0</v>
      </c>
      <c r="AA40" s="114">
        <f t="shared" si="63"/>
        <v>348.8</v>
      </c>
      <c r="AB40" s="114">
        <f t="shared" si="63"/>
        <v>358.4</v>
      </c>
      <c r="AC40" s="114">
        <f t="shared" si="63"/>
        <v>235.1</v>
      </c>
      <c r="AD40" s="114">
        <f t="shared" si="63"/>
        <v>0</v>
      </c>
      <c r="AE40" s="114">
        <f t="shared" si="63"/>
        <v>348.5</v>
      </c>
      <c r="AF40" s="114">
        <f t="shared" si="63"/>
        <v>619.2</v>
      </c>
      <c r="AG40" s="114">
        <f t="shared" si="63"/>
        <v>19003</v>
      </c>
      <c r="AH40" s="114">
        <f t="shared" si="63"/>
        <v>0</v>
      </c>
      <c r="AI40" s="114">
        <f t="shared" si="63"/>
        <v>354.4</v>
      </c>
      <c r="AJ40" s="114">
        <f t="shared" si="63"/>
        <v>390.1</v>
      </c>
      <c r="AK40" s="114">
        <f t="shared" si="63"/>
        <v>242.7</v>
      </c>
      <c r="AL40" s="114">
        <f t="shared" si="63"/>
        <v>0</v>
      </c>
      <c r="AM40" s="114">
        <f t="shared" si="63"/>
        <v>346.7</v>
      </c>
      <c r="AN40" s="114">
        <f t="shared" si="63"/>
        <v>406.6</v>
      </c>
      <c r="AO40" s="114">
        <f t="shared" si="63"/>
        <v>2326</v>
      </c>
      <c r="AP40" s="114">
        <f t="shared" si="63"/>
        <v>0</v>
      </c>
      <c r="AQ40" s="114">
        <f t="shared" si="63"/>
        <v>137</v>
      </c>
      <c r="AR40" s="114">
        <f t="shared" si="63"/>
        <v>145</v>
      </c>
      <c r="AS40" s="114">
        <f t="shared" si="63"/>
        <v>134</v>
      </c>
      <c r="AT40" s="114">
        <f t="shared" si="63"/>
        <v>0</v>
      </c>
      <c r="AU40" s="114">
        <f t="shared" si="63"/>
        <v>141</v>
      </c>
      <c r="AV40" s="114">
        <f t="shared" si="63"/>
        <v>140</v>
      </c>
      <c r="AW40" s="114">
        <f t="shared" si="63"/>
        <v>33.8</v>
      </c>
      <c r="AX40" s="114">
        <f t="shared" si="63"/>
        <v>0</v>
      </c>
      <c r="AY40" s="114">
        <f t="shared" si="63"/>
        <v>137</v>
      </c>
      <c r="AZ40" s="114">
        <f t="shared" si="63"/>
        <v>0</v>
      </c>
      <c r="BA40" s="114">
        <f t="shared" si="63"/>
        <v>0</v>
      </c>
      <c r="BB40" s="114">
        <f t="shared" si="63"/>
        <v>0</v>
      </c>
      <c r="BC40" s="114">
        <f t="shared" si="63"/>
        <v>0</v>
      </c>
      <c r="BD40" s="114">
        <f t="shared" si="63"/>
        <v>0</v>
      </c>
      <c r="BE40" s="114">
        <f t="shared" si="63"/>
        <v>32</v>
      </c>
      <c r="BF40" s="114">
        <f t="shared" si="63"/>
        <v>140</v>
      </c>
      <c r="BG40" s="114">
        <f t="shared" si="63"/>
        <v>7.1</v>
      </c>
      <c r="BH40" s="114">
        <f t="shared" si="63"/>
        <v>0</v>
      </c>
      <c r="BI40" s="114">
        <f t="shared" si="63"/>
        <v>22</v>
      </c>
      <c r="BJ40" s="114">
        <f t="shared" si="63"/>
        <v>90</v>
      </c>
      <c r="BK40" s="114">
        <f t="shared" si="63"/>
        <v>62</v>
      </c>
      <c r="BL40" s="114">
        <f t="shared" si="63"/>
        <v>0</v>
      </c>
      <c r="BM40" s="114">
        <f t="shared" si="63"/>
        <v>347</v>
      </c>
      <c r="BN40" s="114">
        <f t="shared" si="63"/>
        <v>148</v>
      </c>
      <c r="BO40" s="114">
        <f t="shared" si="63"/>
        <v>377</v>
      </c>
      <c r="BP40" s="114">
        <f t="shared" si="63"/>
        <v>18.9</v>
      </c>
      <c r="BQ40" s="114">
        <f t="shared" si="63"/>
        <v>0</v>
      </c>
      <c r="BR40" s="114">
        <f t="shared" si="63"/>
        <v>6</v>
      </c>
      <c r="BS40" s="114">
        <f t="shared" si="63"/>
        <v>70</v>
      </c>
      <c r="BT40" s="114">
        <f t="shared" si="63"/>
        <v>72</v>
      </c>
      <c r="BU40" s="114">
        <f t="shared" si="63"/>
        <v>347</v>
      </c>
      <c r="BV40" s="114">
        <f t="shared" si="63"/>
        <v>356</v>
      </c>
      <c r="BW40" s="114">
        <f t="shared" si="63"/>
        <v>205</v>
      </c>
      <c r="BX40" s="114">
        <f t="shared" si="63"/>
        <v>43</v>
      </c>
      <c r="BY40" s="114">
        <f t="shared" si="63"/>
        <v>339</v>
      </c>
      <c r="BZ40" s="114">
        <f t="shared" si="63"/>
        <v>372</v>
      </c>
      <c r="CA40" s="114">
        <f t="shared" si="63"/>
        <v>205</v>
      </c>
      <c r="CB40" s="114">
        <f t="shared" si="63"/>
        <v>39</v>
      </c>
      <c r="CC40" s="114">
        <f t="shared" si="63"/>
        <v>348</v>
      </c>
      <c r="CD40" s="114">
        <f t="shared" si="63"/>
        <v>308</v>
      </c>
      <c r="CE40" s="114">
        <f t="shared" si="63"/>
        <v>178</v>
      </c>
      <c r="CF40" s="114">
        <f t="shared" si="63"/>
        <v>16</v>
      </c>
      <c r="CG40" s="114">
        <f t="shared" si="63"/>
        <v>346</v>
      </c>
      <c r="CH40" s="114">
        <f t="shared" si="63"/>
        <v>317</v>
      </c>
      <c r="CI40" s="114">
        <f t="shared" si="63"/>
        <v>176</v>
      </c>
      <c r="CJ40" s="114">
        <f t="shared" si="63"/>
        <v>8</v>
      </c>
      <c r="CK40" s="114">
        <f t="shared" si="63"/>
        <v>353</v>
      </c>
      <c r="CL40" s="114">
        <f t="shared" si="63"/>
        <v>326</v>
      </c>
      <c r="CM40" s="114">
        <f t="shared" si="63"/>
        <v>183</v>
      </c>
      <c r="CN40" s="114">
        <f t="shared" si="63"/>
        <v>11</v>
      </c>
      <c r="CO40" s="114">
        <f t="shared" si="63"/>
        <v>336</v>
      </c>
      <c r="CP40" s="114">
        <f t="shared" si="63"/>
        <v>374</v>
      </c>
      <c r="CQ40" s="114">
        <f t="shared" si="63"/>
        <v>183</v>
      </c>
      <c r="CR40" s="114">
        <f t="shared" si="63"/>
        <v>12</v>
      </c>
      <c r="CS40" s="114">
        <f t="shared" si="63"/>
        <v>340</v>
      </c>
      <c r="CT40" s="114">
        <f t="shared" si="63"/>
        <v>342</v>
      </c>
      <c r="CU40" s="114">
        <f t="shared" si="63"/>
        <v>209</v>
      </c>
      <c r="CV40" s="114">
        <f t="shared" si="63"/>
        <v>108</v>
      </c>
      <c r="CW40" s="114">
        <f t="shared" si="63"/>
        <v>343</v>
      </c>
      <c r="CX40" s="114">
        <f t="shared" si="63"/>
        <v>201</v>
      </c>
      <c r="CY40" s="114">
        <f t="shared" si="63"/>
        <v>101</v>
      </c>
      <c r="CZ40" s="114">
        <f t="shared" si="63"/>
        <v>58</v>
      </c>
      <c r="DA40" s="114">
        <f t="shared" si="63"/>
        <v>329</v>
      </c>
      <c r="DB40" s="114">
        <f t="shared" si="63"/>
        <v>205</v>
      </c>
      <c r="DC40" s="114">
        <f t="shared" si="63"/>
        <v>103</v>
      </c>
      <c r="DD40" s="114">
        <f t="shared" si="63"/>
        <v>87</v>
      </c>
      <c r="DE40" s="114">
        <f t="shared" si="63"/>
        <v>148</v>
      </c>
      <c r="DF40" s="114">
        <f t="shared" si="63"/>
        <v>36</v>
      </c>
      <c r="DG40" s="114">
        <f t="shared" si="63"/>
        <v>377</v>
      </c>
      <c r="DH40" s="114">
        <f t="shared" si="63"/>
        <v>18.9</v>
      </c>
      <c r="DI40" s="114">
        <f t="shared" si="63"/>
        <v>0</v>
      </c>
      <c r="DJ40" s="114">
        <f t="shared" si="63"/>
        <v>7</v>
      </c>
      <c r="DK40" s="114">
        <f t="shared" si="63"/>
        <v>68</v>
      </c>
      <c r="DL40" s="114">
        <f t="shared" si="63"/>
        <v>60</v>
      </c>
      <c r="DM40" s="114">
        <f t="shared" si="63"/>
        <v>0</v>
      </c>
      <c r="DN40" s="114">
        <f t="shared" si="63"/>
        <v>345</v>
      </c>
      <c r="DO40" s="114">
        <f t="shared" si="63"/>
        <v>142</v>
      </c>
      <c r="DP40" s="114">
        <f t="shared" si="63"/>
        <v>41.19</v>
      </c>
      <c r="DQ40" s="114">
        <f t="shared" si="63"/>
        <v>23.21</v>
      </c>
      <c r="DR40" s="114">
        <f t="shared" si="63"/>
        <v>6.56</v>
      </c>
      <c r="DS40" s="114">
        <f t="shared" si="63"/>
        <v>8</v>
      </c>
      <c r="DT40" s="114">
        <f t="shared" si="63"/>
        <v>45</v>
      </c>
      <c r="DU40" s="114">
        <f t="shared" si="63"/>
        <v>52.8</v>
      </c>
      <c r="DV40" s="114">
        <f t="shared" si="63"/>
        <v>0</v>
      </c>
      <c r="DW40" s="114">
        <f t="shared" si="63"/>
        <v>0</v>
      </c>
      <c r="DX40" s="114">
        <f t="shared" si="63"/>
        <v>0</v>
      </c>
      <c r="DY40" s="114">
        <f t="shared" si="63"/>
        <v>0</v>
      </c>
      <c r="DZ40" s="114">
        <f t="shared" si="63"/>
        <v>0</v>
      </c>
      <c r="EA40" s="114">
        <f t="shared" si="63"/>
        <v>0</v>
      </c>
      <c r="EB40" s="114">
        <f t="shared" si="63"/>
        <v>0</v>
      </c>
      <c r="EC40" s="114">
        <f t="shared" si="63"/>
        <v>0</v>
      </c>
      <c r="ED40" s="114">
        <f t="shared" si="63"/>
        <v>0</v>
      </c>
      <c r="EE40" s="114">
        <f t="shared" si="63"/>
        <v>346</v>
      </c>
      <c r="EF40" s="114">
        <f t="shared" si="63"/>
        <v>139</v>
      </c>
      <c r="EG40" s="114">
        <f t="shared" si="63"/>
        <v>125</v>
      </c>
      <c r="EH40" s="114">
        <f t="shared" si="63"/>
        <v>5</v>
      </c>
      <c r="EI40" s="114">
        <f t="shared" si="63"/>
        <v>0</v>
      </c>
      <c r="EJ40" s="114">
        <f t="shared" si="63"/>
        <v>9</v>
      </c>
      <c r="EK40" s="114">
        <f t="shared" si="63"/>
        <v>57</v>
      </c>
      <c r="EL40" s="114">
        <f t="shared" si="63"/>
        <v>58</v>
      </c>
      <c r="EM40" s="114">
        <f t="shared" si="63"/>
        <v>139</v>
      </c>
      <c r="EN40" s="114">
        <f t="shared" si="63"/>
        <v>118</v>
      </c>
      <c r="EO40" s="114">
        <f t="shared" si="63"/>
        <v>5.2</v>
      </c>
      <c r="EP40" s="114">
        <f t="shared" si="63"/>
        <v>0</v>
      </c>
      <c r="EQ40" s="114">
        <f t="shared" si="63"/>
        <v>9</v>
      </c>
      <c r="ER40" s="114">
        <f t="shared" si="63"/>
        <v>58</v>
      </c>
      <c r="ES40" s="114">
        <f t="shared" si="63"/>
        <v>58</v>
      </c>
      <c r="ET40" s="114">
        <f t="shared" si="63"/>
        <v>345</v>
      </c>
      <c r="EU40" s="114">
        <f t="shared" si="63"/>
        <v>242</v>
      </c>
      <c r="EV40" s="114">
        <f t="shared" si="63"/>
        <v>140</v>
      </c>
      <c r="EW40" s="114">
        <f t="shared" si="63"/>
        <v>1.9</v>
      </c>
      <c r="EX40" s="114">
        <f t="shared" si="63"/>
        <v>344</v>
      </c>
      <c r="EY40" s="114">
        <f t="shared" si="63"/>
        <v>0</v>
      </c>
      <c r="EZ40" s="114">
        <f t="shared" si="63"/>
        <v>0</v>
      </c>
      <c r="FA40" s="114">
        <f t="shared" si="63"/>
        <v>0</v>
      </c>
      <c r="FB40" s="114">
        <f t="shared" si="63"/>
        <v>338239</v>
      </c>
      <c r="FC40" s="114">
        <f t="shared" si="63"/>
        <v>241</v>
      </c>
      <c r="FD40" s="114">
        <f t="shared" si="63"/>
        <v>139</v>
      </c>
      <c r="FE40" s="114">
        <f t="shared" si="63"/>
        <v>-2.1</v>
      </c>
      <c r="FF40" s="114">
        <f t="shared" si="63"/>
        <v>343</v>
      </c>
      <c r="FG40" s="114">
        <f t="shared" si="63"/>
        <v>0</v>
      </c>
      <c r="FH40" s="114">
        <f t="shared" si="63"/>
        <v>0</v>
      </c>
      <c r="FI40" s="114">
        <f t="shared" si="63"/>
        <v>0</v>
      </c>
      <c r="FJ40" s="114">
        <f t="shared" si="63"/>
        <v>346</v>
      </c>
      <c r="FK40" s="114">
        <f t="shared" si="63"/>
        <v>231</v>
      </c>
      <c r="FL40" s="114">
        <f t="shared" si="63"/>
        <v>133</v>
      </c>
      <c r="FM40" s="114">
        <f t="shared" si="63"/>
        <v>0</v>
      </c>
      <c r="FN40" s="114">
        <f t="shared" si="63"/>
        <v>346</v>
      </c>
      <c r="FO40" s="114">
        <f t="shared" si="63"/>
        <v>246</v>
      </c>
      <c r="FP40" s="114">
        <f t="shared" si="63"/>
        <v>134</v>
      </c>
      <c r="FQ40" s="114">
        <f t="shared" si="63"/>
        <v>5.2</v>
      </c>
      <c r="FR40" s="114">
        <f t="shared" si="63"/>
        <v>139</v>
      </c>
      <c r="FS40" s="114">
        <f t="shared" si="63"/>
        <v>124</v>
      </c>
      <c r="FT40" s="114">
        <f t="shared" si="63"/>
        <v>21.2</v>
      </c>
      <c r="FU40" s="114">
        <f t="shared" si="63"/>
        <v>0</v>
      </c>
      <c r="FV40" s="114">
        <f t="shared" si="63"/>
        <v>139</v>
      </c>
      <c r="FW40" s="114">
        <f t="shared" si="63"/>
        <v>0</v>
      </c>
      <c r="FX40" s="114">
        <f t="shared" si="63"/>
        <v>0</v>
      </c>
      <c r="FY40" s="114">
        <f t="shared" si="63"/>
        <v>0</v>
      </c>
      <c r="FZ40" s="114">
        <f t="shared" si="63"/>
        <v>0</v>
      </c>
      <c r="GA40" s="114">
        <f t="shared" si="63"/>
        <v>0</v>
      </c>
      <c r="GB40" s="114">
        <f t="shared" si="63"/>
        <v>346</v>
      </c>
      <c r="GC40" s="114">
        <f t="shared" si="63"/>
        <v>414.1</v>
      </c>
      <c r="GD40" s="114">
        <f t="shared" si="63"/>
        <v>229.16</v>
      </c>
      <c r="GE40" s="114">
        <f t="shared" si="63"/>
        <v>27.47</v>
      </c>
      <c r="GF40" s="114">
        <f t="shared" si="63"/>
        <v>346</v>
      </c>
      <c r="GG40" s="114">
        <f t="shared" si="63"/>
        <v>403.4</v>
      </c>
      <c r="GH40" s="114">
        <f t="shared" si="63"/>
        <v>228.57</v>
      </c>
      <c r="GI40" s="114">
        <f t="shared" si="63"/>
        <v>33.08</v>
      </c>
      <c r="GJ40" s="114">
        <f t="shared" si="63"/>
        <v>346</v>
      </c>
      <c r="GK40" s="114">
        <f t="shared" si="63"/>
        <v>234.2</v>
      </c>
      <c r="GL40" s="114">
        <f t="shared" si="63"/>
        <v>134.43</v>
      </c>
      <c r="GM40" s="114">
        <f t="shared" si="63"/>
        <v>8.38</v>
      </c>
      <c r="GN40" s="114">
        <f t="shared" si="63"/>
        <v>346</v>
      </c>
      <c r="GO40" s="114">
        <f t="shared" si="63"/>
        <v>254.98</v>
      </c>
      <c r="GP40" s="114">
        <f t="shared" si="63"/>
        <v>136.6</v>
      </c>
      <c r="GQ40" s="114">
        <f t="shared" si="63"/>
        <v>16.67</v>
      </c>
      <c r="GR40" s="114">
        <f t="shared" si="63"/>
        <v>346</v>
      </c>
      <c r="GS40" s="114">
        <f t="shared" si="63"/>
        <v>188.74</v>
      </c>
      <c r="GT40" s="114">
        <f t="shared" si="63"/>
        <v>100.09</v>
      </c>
      <c r="GU40" s="114">
        <f t="shared" si="63"/>
        <v>16.25</v>
      </c>
      <c r="GV40" s="114">
        <f t="shared" si="63"/>
        <v>346</v>
      </c>
      <c r="GW40" s="114">
        <f t="shared" si="63"/>
        <v>175.53</v>
      </c>
      <c r="GX40" s="114">
        <f t="shared" si="63"/>
        <v>100.26</v>
      </c>
      <c r="GY40" s="114">
        <f t="shared" si="63"/>
        <v>17.34</v>
      </c>
      <c r="GZ40" s="114">
        <f t="shared" si="63"/>
        <v>0</v>
      </c>
      <c r="HA40" s="114">
        <f t="shared" si="63"/>
        <v>0</v>
      </c>
      <c r="HB40" s="114">
        <f t="shared" si="63"/>
        <v>0</v>
      </c>
      <c r="HC40" s="114">
        <f t="shared" si="63"/>
        <v>281</v>
      </c>
      <c r="HD40" s="114">
        <f t="shared" si="63"/>
        <v>14.05</v>
      </c>
      <c r="HE40" s="114">
        <f t="shared" si="63"/>
        <v>5.62</v>
      </c>
      <c r="HF40" s="114">
        <f t="shared" si="63"/>
        <v>8</v>
      </c>
      <c r="HG40" s="114">
        <f t="shared" si="63"/>
        <v>61</v>
      </c>
      <c r="HH40" s="114">
        <f t="shared" si="63"/>
        <v>56</v>
      </c>
      <c r="HI40" s="114">
        <f t="shared" si="63"/>
        <v>0</v>
      </c>
      <c r="HJ40" s="114">
        <f t="shared" si="63"/>
        <v>0</v>
      </c>
      <c r="HK40" s="114">
        <f t="shared" si="63"/>
        <v>329</v>
      </c>
      <c r="HL40" s="114">
        <f t="shared" si="63"/>
        <v>16.45</v>
      </c>
      <c r="HM40" s="114">
        <f t="shared" si="63"/>
        <v>6.58</v>
      </c>
      <c r="HN40" s="114">
        <f t="shared" si="63"/>
        <v>5</v>
      </c>
      <c r="HO40" s="114">
        <f t="shared" si="63"/>
        <v>65</v>
      </c>
      <c r="HP40" s="114">
        <f t="shared" si="63"/>
        <v>64</v>
      </c>
      <c r="HQ40" s="114">
        <f t="shared" si="63"/>
        <v>0</v>
      </c>
      <c r="HR40" s="114">
        <f t="shared" si="63"/>
        <v>0</v>
      </c>
      <c r="HS40" s="114">
        <f t="shared" si="63"/>
        <v>326</v>
      </c>
      <c r="HT40" s="114">
        <f t="shared" si="63"/>
        <v>13.65</v>
      </c>
      <c r="HU40" s="114">
        <f t="shared" si="63"/>
        <v>16.3</v>
      </c>
      <c r="HV40" s="114">
        <f t="shared" si="63"/>
        <v>7</v>
      </c>
      <c r="HW40" s="114">
        <f t="shared" si="63"/>
        <v>60</v>
      </c>
      <c r="HX40" s="114">
        <f t="shared" si="63"/>
        <v>60</v>
      </c>
      <c r="HY40" s="114">
        <f t="shared" si="63"/>
        <v>0</v>
      </c>
      <c r="HZ40" s="114">
        <f t="shared" si="63"/>
        <v>136</v>
      </c>
      <c r="IA40" s="114">
        <f t="shared" si="63"/>
        <v>33</v>
      </c>
      <c r="IB40" s="114">
        <f t="shared" si="63"/>
        <v>186</v>
      </c>
      <c r="IC40" s="114">
        <f t="shared" si="63"/>
        <v>9.3</v>
      </c>
      <c r="ID40" s="114">
        <f t="shared" si="63"/>
        <v>0</v>
      </c>
      <c r="IE40" s="114">
        <f t="shared" si="63"/>
        <v>2</v>
      </c>
      <c r="IF40" s="114">
        <f t="shared" si="63"/>
        <v>68</v>
      </c>
      <c r="IG40" s="114">
        <f t="shared" si="63"/>
        <v>48</v>
      </c>
      <c r="IH40" s="114">
        <f t="shared" si="63"/>
        <v>0</v>
      </c>
      <c r="II40" s="114">
        <f t="shared" si="63"/>
        <v>140</v>
      </c>
      <c r="IJ40" s="114">
        <f t="shared" si="63"/>
        <v>34.6</v>
      </c>
      <c r="IK40" s="114">
        <f t="shared" si="63"/>
        <v>294</v>
      </c>
      <c r="IL40" s="114">
        <f t="shared" si="63"/>
        <v>187</v>
      </c>
      <c r="IM40" s="114">
        <f t="shared" si="63"/>
        <v>184</v>
      </c>
      <c r="IN40" s="114">
        <f t="shared" si="63"/>
        <v>6</v>
      </c>
      <c r="IO40" s="114">
        <f t="shared" si="63"/>
        <v>45</v>
      </c>
      <c r="IP40" s="114">
        <f t="shared" si="63"/>
        <v>43</v>
      </c>
      <c r="IQ40" s="114">
        <f t="shared" si="63"/>
        <v>140</v>
      </c>
      <c r="IR40" s="114">
        <f t="shared" si="63"/>
        <v>35.3</v>
      </c>
      <c r="IS40" s="114">
        <f t="shared" si="63"/>
        <v>125</v>
      </c>
      <c r="IT40" s="114">
        <f t="shared" si="63"/>
        <v>6.6</v>
      </c>
      <c r="IU40" s="114">
        <f t="shared" si="63"/>
        <v>7.3</v>
      </c>
      <c r="IV40" s="114">
        <f t="shared" si="63"/>
        <v>12</v>
      </c>
      <c r="IW40" s="114">
        <f t="shared" si="63"/>
        <v>44</v>
      </c>
      <c r="IX40" s="114">
        <f t="shared" si="63"/>
        <v>43</v>
      </c>
      <c r="IY40" s="114">
        <f t="shared" si="63"/>
        <v>0</v>
      </c>
      <c r="IZ40" s="114">
        <f t="shared" si="63"/>
        <v>141.86</v>
      </c>
      <c r="JA40" s="114">
        <f t="shared" si="63"/>
        <v>36.06</v>
      </c>
      <c r="JB40" s="114">
        <f t="shared" si="63"/>
        <v>409</v>
      </c>
      <c r="JC40" s="114">
        <f t="shared" si="63"/>
        <v>20.45</v>
      </c>
      <c r="JD40" s="114">
        <f t="shared" si="63"/>
        <v>7.95</v>
      </c>
      <c r="JE40" s="114">
        <f t="shared" si="63"/>
        <v>3</v>
      </c>
      <c r="JF40" s="114">
        <f t="shared" si="63"/>
        <v>62.71</v>
      </c>
      <c r="JG40" s="114">
        <f t="shared" si="63"/>
        <v>483.22</v>
      </c>
      <c r="JH40" s="114">
        <f t="shared" si="63"/>
        <v>0</v>
      </c>
      <c r="JI40" s="114">
        <f t="shared" si="63"/>
        <v>0</v>
      </c>
      <c r="JJ40" s="114">
        <f t="shared" si="63"/>
        <v>0</v>
      </c>
      <c r="JK40" s="114">
        <f t="shared" si="63"/>
        <v>0</v>
      </c>
      <c r="JL40" s="114">
        <f t="shared" si="63"/>
        <v>0</v>
      </c>
      <c r="JM40" s="114">
        <f t="shared" si="63"/>
        <v>0</v>
      </c>
      <c r="JN40" s="114">
        <f t="shared" si="63"/>
        <v>0</v>
      </c>
      <c r="JO40" s="114">
        <f t="shared" si="63"/>
        <v>0</v>
      </c>
      <c r="JP40" s="114">
        <f t="shared" si="63"/>
        <v>0</v>
      </c>
      <c r="JQ40" s="114">
        <f t="shared" si="63"/>
        <v>139</v>
      </c>
      <c r="JR40" s="114">
        <f t="shared" si="63"/>
        <v>325</v>
      </c>
      <c r="JS40" s="114">
        <f t="shared" si="63"/>
        <v>0</v>
      </c>
      <c r="JT40" s="114">
        <f t="shared" si="63"/>
        <v>0</v>
      </c>
      <c r="JU40" s="114">
        <f t="shared" si="63"/>
        <v>0</v>
      </c>
      <c r="JV40" s="114">
        <f t="shared" si="63"/>
        <v>2</v>
      </c>
      <c r="JW40" s="114">
        <f t="shared" si="63"/>
        <v>49</v>
      </c>
      <c r="JX40" s="114">
        <f t="shared" si="63"/>
        <v>47</v>
      </c>
      <c r="JY40" s="114">
        <f t="shared" si="63"/>
        <v>139</v>
      </c>
      <c r="JZ40" s="114">
        <f t="shared" si="63"/>
        <v>34.8</v>
      </c>
      <c r="KA40" s="114">
        <f t="shared" si="63"/>
        <v>184</v>
      </c>
      <c r="KB40" s="114">
        <f t="shared" si="63"/>
        <v>9.9</v>
      </c>
      <c r="KC40" s="114">
        <f t="shared" si="63"/>
        <v>3.6</v>
      </c>
      <c r="KD40" s="114">
        <f t="shared" si="63"/>
        <v>2</v>
      </c>
      <c r="KE40" s="114">
        <f t="shared" si="63"/>
        <v>55</v>
      </c>
      <c r="KF40" s="114">
        <f t="shared" si="63"/>
        <v>53</v>
      </c>
      <c r="KG40" s="114">
        <f t="shared" si="63"/>
        <v>0</v>
      </c>
      <c r="KH40" s="114">
        <f t="shared" si="63"/>
        <v>140</v>
      </c>
      <c r="KI40" s="114">
        <f t="shared" si="63"/>
        <v>34</v>
      </c>
      <c r="KJ40" s="114">
        <f t="shared" si="63"/>
        <v>128</v>
      </c>
      <c r="KK40" s="114">
        <f t="shared" si="63"/>
        <v>6.9</v>
      </c>
      <c r="KL40" s="114">
        <f t="shared" si="63"/>
        <v>0</v>
      </c>
      <c r="KM40" s="114">
        <f t="shared" si="63"/>
        <v>1</v>
      </c>
      <c r="KN40" s="114">
        <f t="shared" si="63"/>
        <v>48</v>
      </c>
      <c r="KO40" s="114">
        <f t="shared" si="63"/>
        <v>48</v>
      </c>
      <c r="KP40" s="114">
        <f t="shared" si="63"/>
        <v>140</v>
      </c>
      <c r="KQ40" s="114">
        <f t="shared" si="63"/>
        <v>34</v>
      </c>
      <c r="KR40" s="114">
        <f t="shared" si="63"/>
        <v>61</v>
      </c>
      <c r="KS40" s="114">
        <f t="shared" si="63"/>
        <v>3.3</v>
      </c>
      <c r="KT40" s="114">
        <f t="shared" si="63"/>
        <v>0</v>
      </c>
      <c r="KU40" s="114">
        <f t="shared" si="63"/>
        <v>1</v>
      </c>
      <c r="KV40" s="114">
        <f t="shared" si="63"/>
        <v>48</v>
      </c>
      <c r="KW40" s="114">
        <f t="shared" si="63"/>
        <v>46</v>
      </c>
      <c r="KX40" s="114">
        <f t="shared" si="63"/>
        <v>0</v>
      </c>
      <c r="KY40" s="114">
        <f t="shared" si="63"/>
        <v>145</v>
      </c>
      <c r="KZ40" s="114">
        <f t="shared" si="63"/>
        <v>34</v>
      </c>
      <c r="LA40" s="114">
        <f t="shared" si="63"/>
        <v>361</v>
      </c>
      <c r="LB40" s="114">
        <f t="shared" si="63"/>
        <v>17.7</v>
      </c>
      <c r="LC40" s="114">
        <f t="shared" si="63"/>
        <v>2</v>
      </c>
      <c r="LD40" s="114">
        <f t="shared" si="63"/>
        <v>3</v>
      </c>
      <c r="LE40" s="114">
        <f t="shared" si="63"/>
        <v>53</v>
      </c>
      <c r="LF40" s="114">
        <f t="shared" si="63"/>
        <v>53</v>
      </c>
      <c r="LG40" s="114">
        <f t="shared" si="63"/>
        <v>145</v>
      </c>
      <c r="LH40" s="114">
        <f t="shared" si="63"/>
        <v>34</v>
      </c>
      <c r="LI40" s="114">
        <f t="shared" si="63"/>
        <v>355</v>
      </c>
      <c r="LJ40" s="114">
        <f t="shared" si="63"/>
        <v>17.4</v>
      </c>
      <c r="LK40" s="114">
        <f t="shared" si="63"/>
        <v>5</v>
      </c>
      <c r="LL40" s="114">
        <f t="shared" si="63"/>
        <v>5</v>
      </c>
      <c r="LM40" s="114">
        <f t="shared" si="63"/>
        <v>50</v>
      </c>
      <c r="LN40" s="114">
        <f t="shared" si="63"/>
        <v>50</v>
      </c>
      <c r="LO40" s="114">
        <f t="shared" si="63"/>
        <v>0</v>
      </c>
      <c r="LP40" s="114">
        <f t="shared" si="63"/>
        <v>345</v>
      </c>
      <c r="LQ40" s="114">
        <f t="shared" si="63"/>
        <v>242</v>
      </c>
      <c r="LR40" s="114">
        <f t="shared" si="63"/>
        <v>137</v>
      </c>
      <c r="LS40" s="114">
        <f t="shared" si="63"/>
        <v>76</v>
      </c>
      <c r="LT40" s="114">
        <f t="shared" si="63"/>
        <v>347</v>
      </c>
      <c r="LU40" s="114">
        <f t="shared" si="63"/>
        <v>144</v>
      </c>
      <c r="LV40" s="114">
        <f t="shared" si="63"/>
        <v>134</v>
      </c>
      <c r="LW40" s="114">
        <f t="shared" si="63"/>
        <v>74</v>
      </c>
      <c r="LX40" s="114">
        <f t="shared" si="63"/>
        <v>115</v>
      </c>
      <c r="LY40" s="114">
        <f t="shared" si="63"/>
        <v>10</v>
      </c>
      <c r="LZ40" s="114">
        <f t="shared" si="63"/>
        <v>554</v>
      </c>
      <c r="MA40" s="114">
        <f t="shared" si="63"/>
        <v>57</v>
      </c>
      <c r="MB40" s="114">
        <f t="shared" si="63"/>
        <v>141</v>
      </c>
      <c r="MC40" s="114">
        <f t="shared" si="63"/>
        <v>136</v>
      </c>
      <c r="MD40" s="114">
        <f t="shared" si="63"/>
        <v>78</v>
      </c>
      <c r="ME40" s="114">
        <f t="shared" si="63"/>
        <v>20</v>
      </c>
      <c r="MF40" s="114">
        <f t="shared" si="63"/>
        <v>8</v>
      </c>
      <c r="MG40" s="114">
        <f t="shared" si="63"/>
        <v>61</v>
      </c>
      <c r="MH40" s="114">
        <f t="shared" si="63"/>
        <v>56</v>
      </c>
      <c r="MI40" s="114">
        <f t="shared" si="63"/>
        <v>0</v>
      </c>
      <c r="MJ40" s="114">
        <f t="shared" si="63"/>
        <v>0</v>
      </c>
      <c r="MK40" s="114">
        <f t="shared" si="63"/>
        <v>0</v>
      </c>
      <c r="ML40" s="114">
        <f t="shared" si="63"/>
        <v>0</v>
      </c>
      <c r="MM40" s="114">
        <f t="shared" si="63"/>
        <v>5</v>
      </c>
      <c r="MN40" s="114">
        <f t="shared" si="63"/>
        <v>55</v>
      </c>
      <c r="MO40" s="114">
        <f t="shared" si="63"/>
        <v>52</v>
      </c>
      <c r="MP40" s="114">
        <f t="shared" si="63"/>
        <v>0</v>
      </c>
      <c r="MQ40" s="114">
        <f t="shared" si="63"/>
        <v>0</v>
      </c>
      <c r="MR40" s="114">
        <f t="shared" si="63"/>
        <v>0</v>
      </c>
      <c r="MS40" s="114">
        <f t="shared" si="63"/>
        <v>0</v>
      </c>
      <c r="MT40" s="114">
        <f t="shared" si="63"/>
        <v>0</v>
      </c>
      <c r="MU40" s="114">
        <f t="shared" si="63"/>
        <v>37</v>
      </c>
      <c r="MV40" s="114">
        <f t="shared" si="63"/>
        <v>281</v>
      </c>
      <c r="MW40" s="114">
        <f t="shared" si="63"/>
        <v>16</v>
      </c>
      <c r="MX40" s="114">
        <f t="shared" si="63"/>
        <v>89</v>
      </c>
      <c r="MY40" s="114">
        <f t="shared" si="63"/>
        <v>5</v>
      </c>
      <c r="MZ40" s="114">
        <f t="shared" si="63"/>
        <v>43</v>
      </c>
      <c r="NA40" s="114">
        <f t="shared" si="63"/>
        <v>0</v>
      </c>
      <c r="NB40" s="114">
        <f t="shared" si="63"/>
        <v>0</v>
      </c>
      <c r="NC40" s="114">
        <f t="shared" si="63"/>
        <v>36</v>
      </c>
      <c r="ND40" s="114">
        <f t="shared" si="63"/>
        <v>454</v>
      </c>
      <c r="NE40" s="114">
        <f t="shared" si="63"/>
        <v>25.6</v>
      </c>
      <c r="NF40" s="114">
        <f t="shared" si="63"/>
        <v>20.2</v>
      </c>
      <c r="NG40" s="114">
        <f t="shared" si="63"/>
        <v>6</v>
      </c>
      <c r="NH40" s="114">
        <f t="shared" si="63"/>
        <v>54</v>
      </c>
      <c r="NI40" s="114">
        <f t="shared" si="63"/>
        <v>56</v>
      </c>
      <c r="NJ40" s="114">
        <f t="shared" si="63"/>
        <v>0</v>
      </c>
      <c r="NK40" s="114">
        <f t="shared" si="63"/>
        <v>0</v>
      </c>
      <c r="NL40" s="114">
        <f t="shared" si="63"/>
        <v>0</v>
      </c>
      <c r="NM40" s="114">
        <f t="shared" si="63"/>
        <v>0</v>
      </c>
      <c r="NN40" s="114">
        <f t="shared" si="63"/>
        <v>0</v>
      </c>
      <c r="NO40" s="114">
        <f t="shared" si="63"/>
        <v>4</v>
      </c>
      <c r="NP40" s="114">
        <f t="shared" si="63"/>
        <v>50</v>
      </c>
      <c r="NQ40" s="114">
        <f t="shared" si="63"/>
        <v>52</v>
      </c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  <c r="IO44" s="167" t="s">
        <v>102</v>
      </c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P14:JP37"/>
    <mergeCell ref="KG14:KG37"/>
    <mergeCell ref="KX14:KX37"/>
    <mergeCell ref="LO14:LO37"/>
    <mergeCell ref="FB12:FE12"/>
    <mergeCell ref="FF12:FI12"/>
    <mergeCell ref="FZ14:FZ37"/>
    <mergeCell ref="GZ14:GZ37"/>
    <mergeCell ref="HY14:HY37"/>
    <mergeCell ref="IH14:IH37"/>
    <mergeCell ref="IY14:IY37"/>
    <mergeCell ref="GN12:GQ12"/>
    <mergeCell ref="GR12:GU12"/>
    <mergeCell ref="FJ12:FM12"/>
    <mergeCell ref="FN12:FQ12"/>
    <mergeCell ref="FR12:FU12"/>
    <mergeCell ref="FV12:FY12"/>
    <mergeCell ref="GB12:GE12"/>
    <mergeCell ref="GF12:GI12"/>
    <mergeCell ref="GJ12:GM12"/>
    <mergeCell ref="IZ12:JG12"/>
    <mergeCell ref="JH12:JO12"/>
    <mergeCell ref="GV12:GY12"/>
    <mergeCell ref="HA12:HH12"/>
    <mergeCell ref="HI12:HP12"/>
    <mergeCell ref="HQ12:HX12"/>
    <mergeCell ref="HZ12:IG12"/>
    <mergeCell ref="II12:IP12"/>
    <mergeCell ref="IQ12:IX12"/>
    <mergeCell ref="LT12:MA12"/>
    <mergeCell ref="MB12:MH12"/>
    <mergeCell ref="JQ12:JX12"/>
    <mergeCell ref="JY12:KF12"/>
    <mergeCell ref="KH12:KO12"/>
    <mergeCell ref="KP12:KW12"/>
    <mergeCell ref="KY12:LF12"/>
    <mergeCell ref="LG12:LN12"/>
    <mergeCell ref="LP12:LS12"/>
    <mergeCell ref="KY10:LN10"/>
    <mergeCell ref="LP10:MO10"/>
    <mergeCell ref="MQ10:NQ10"/>
    <mergeCell ref="MI12:MO12"/>
    <mergeCell ref="MQ12:NA12"/>
    <mergeCell ref="NB12:NI12"/>
    <mergeCell ref="NJ12:NQ12"/>
    <mergeCell ref="GB10:GY10"/>
    <mergeCell ref="HA10:HX10"/>
    <mergeCell ref="HZ10:IG10"/>
    <mergeCell ref="II10:IX10"/>
    <mergeCell ref="IZ10:JO10"/>
    <mergeCell ref="JQ10:KF10"/>
    <mergeCell ref="KH10:KW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4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8" t="s">
        <v>114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40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1" t="s">
        <v>82</v>
      </c>
      <c r="LU13" s="41" t="s">
        <v>83</v>
      </c>
      <c r="LV13" s="41" t="s">
        <v>84</v>
      </c>
      <c r="LW13" s="41" t="s">
        <v>85</v>
      </c>
      <c r="LX13" s="41" t="s">
        <v>86</v>
      </c>
      <c r="LY13" s="41" t="s">
        <v>87</v>
      </c>
      <c r="LZ13" s="41" t="s">
        <v>88</v>
      </c>
      <c r="MA13" s="41" t="s">
        <v>82</v>
      </c>
      <c r="MB13" s="41" t="s">
        <v>83</v>
      </c>
      <c r="MC13" s="41" t="s">
        <v>84</v>
      </c>
      <c r="MD13" s="41" t="s">
        <v>85</v>
      </c>
      <c r="ME13" s="41" t="s">
        <v>86</v>
      </c>
      <c r="MF13" s="41" t="s">
        <v>87</v>
      </c>
      <c r="MG13" s="41" t="s">
        <v>88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/>
      <c r="MQ13" s="41"/>
      <c r="MR13" s="41"/>
      <c r="MS13" s="41"/>
      <c r="MT13" s="41" t="s">
        <v>89</v>
      </c>
      <c r="MU13" s="41" t="s">
        <v>83</v>
      </c>
      <c r="MV13" s="41" t="s">
        <v>84</v>
      </c>
      <c r="MW13" s="41" t="s">
        <v>85</v>
      </c>
      <c r="MX13" s="41" t="s">
        <v>86</v>
      </c>
      <c r="MY13" s="41" t="s">
        <v>87</v>
      </c>
      <c r="MZ13" s="41" t="s">
        <v>88</v>
      </c>
      <c r="NA13" s="41"/>
      <c r="NB13" s="41" t="s">
        <v>89</v>
      </c>
      <c r="NC13" s="41" t="s">
        <v>83</v>
      </c>
      <c r="ND13" s="41" t="s">
        <v>84</v>
      </c>
      <c r="NE13" s="41" t="s">
        <v>85</v>
      </c>
      <c r="NF13" s="41" t="s">
        <v>86</v>
      </c>
      <c r="NG13" s="41" t="s">
        <v>87</v>
      </c>
      <c r="NH13" s="41" t="s">
        <v>88</v>
      </c>
      <c r="NI13" s="41"/>
      <c r="NJ13" s="41" t="s">
        <v>89</v>
      </c>
      <c r="NK13" s="41" t="s">
        <v>83</v>
      </c>
      <c r="NL13" s="41" t="s">
        <v>84</v>
      </c>
      <c r="NM13" s="41" t="s">
        <v>85</v>
      </c>
      <c r="NN13" s="41" t="s">
        <v>86</v>
      </c>
      <c r="NO13" s="41" t="s">
        <v>87</v>
      </c>
      <c r="NP13" s="41" t="s">
        <v>88</v>
      </c>
      <c r="NQ13" s="41"/>
    </row>
    <row r="14" ht="14.25" customHeight="1">
      <c r="A14" s="49">
        <v>0.0416666666666667</v>
      </c>
      <c r="B14" s="50"/>
      <c r="C14" s="51">
        <v>50.27</v>
      </c>
      <c r="D14" s="52">
        <v>339.0</v>
      </c>
      <c r="E14" s="53">
        <v>135.0</v>
      </c>
      <c r="F14" s="53">
        <v>57.0</v>
      </c>
      <c r="G14" s="53">
        <v>12.1</v>
      </c>
      <c r="H14" s="54"/>
      <c r="I14" s="53">
        <v>6.0</v>
      </c>
      <c r="J14" s="53">
        <v>52.0</v>
      </c>
      <c r="K14" s="53">
        <v>51.0</v>
      </c>
      <c r="L14" s="53">
        <v>140.0</v>
      </c>
      <c r="M14" s="53">
        <v>64.0</v>
      </c>
      <c r="N14" s="53">
        <v>15.6</v>
      </c>
      <c r="O14" s="54"/>
      <c r="P14" s="53">
        <v>6.0</v>
      </c>
      <c r="Q14" s="53">
        <v>58.0</v>
      </c>
      <c r="R14" s="53">
        <v>54.0</v>
      </c>
      <c r="S14" s="53">
        <v>343.4</v>
      </c>
      <c r="T14" s="53">
        <v>242.6</v>
      </c>
      <c r="U14" s="53">
        <v>147.2</v>
      </c>
      <c r="V14" s="54"/>
      <c r="W14" s="53">
        <v>376.8</v>
      </c>
      <c r="X14" s="53">
        <v>19.2</v>
      </c>
      <c r="Y14" s="53">
        <v>122.2</v>
      </c>
      <c r="Z14" s="54"/>
      <c r="AA14" s="53">
        <v>343.6</v>
      </c>
      <c r="AB14" s="53">
        <v>312.1</v>
      </c>
      <c r="AC14" s="53">
        <v>204.0</v>
      </c>
      <c r="AD14" s="54"/>
      <c r="AE14" s="53">
        <v>343.3</v>
      </c>
      <c r="AF14" s="53">
        <v>348.8</v>
      </c>
      <c r="AG14" s="53">
        <v>184.9</v>
      </c>
      <c r="AH14" s="54"/>
      <c r="AI14" s="53">
        <v>349.2</v>
      </c>
      <c r="AJ14" s="53">
        <v>313.3</v>
      </c>
      <c r="AK14" s="53">
        <v>196.8</v>
      </c>
      <c r="AL14" s="54"/>
      <c r="AM14" s="53">
        <v>341.8</v>
      </c>
      <c r="AN14" s="53">
        <v>334.5</v>
      </c>
      <c r="AO14" s="53">
        <v>186.2</v>
      </c>
      <c r="AP14" s="54"/>
      <c r="AQ14" s="53">
        <v>135.0</v>
      </c>
      <c r="AR14" s="54">
        <f t="shared" ref="AR14:AS14" si="1">F14</f>
        <v>57</v>
      </c>
      <c r="AS14" s="56">
        <f t="shared" si="1"/>
        <v>12.1</v>
      </c>
      <c r="AT14" s="54"/>
      <c r="AU14" s="54">
        <f t="shared" ref="AU14:AW14" si="2">L14</f>
        <v>140</v>
      </c>
      <c r="AV14" s="54">
        <f t="shared" si="2"/>
        <v>64</v>
      </c>
      <c r="AW14" s="54">
        <f t="shared" si="2"/>
        <v>15.6</v>
      </c>
      <c r="AX14" s="54"/>
      <c r="AY14" s="168">
        <f t="shared" ref="AY14:AY37" si="5">E14</f>
        <v>135</v>
      </c>
      <c r="AZ14" s="54"/>
      <c r="BA14" s="54"/>
      <c r="BB14" s="54"/>
      <c r="BC14" s="57"/>
      <c r="BD14" s="54"/>
      <c r="BE14" s="53">
        <v>32.0</v>
      </c>
      <c r="BF14" s="53">
        <v>9.0</v>
      </c>
      <c r="BG14" s="53">
        <v>0.4</v>
      </c>
      <c r="BH14" s="54"/>
      <c r="BI14" s="53">
        <v>22.0</v>
      </c>
      <c r="BJ14" s="53">
        <v>85.0</v>
      </c>
      <c r="BK14" s="53">
        <v>65.0</v>
      </c>
      <c r="BL14" s="57"/>
      <c r="BM14" s="58">
        <v>344.0</v>
      </c>
      <c r="BN14" s="58">
        <v>147.0</v>
      </c>
      <c r="BO14" s="58">
        <v>221.0</v>
      </c>
      <c r="BP14" s="58">
        <v>11.1</v>
      </c>
      <c r="BQ14" s="59"/>
      <c r="BR14" s="58">
        <v>6.0</v>
      </c>
      <c r="BS14" s="58">
        <v>60.0</v>
      </c>
      <c r="BT14" s="58">
        <v>58.0</v>
      </c>
      <c r="BU14" s="58">
        <v>344.0</v>
      </c>
      <c r="BV14" s="58">
        <v>279.0</v>
      </c>
      <c r="BW14" s="58">
        <v>165.0</v>
      </c>
      <c r="BX14" s="58">
        <v>25.0</v>
      </c>
      <c r="BY14" s="58">
        <v>377.0</v>
      </c>
      <c r="BZ14" s="58">
        <v>300.0</v>
      </c>
      <c r="CA14" s="58">
        <v>166.0</v>
      </c>
      <c r="CB14" s="58">
        <v>22.0</v>
      </c>
      <c r="CC14" s="58">
        <v>345.0</v>
      </c>
      <c r="CD14" s="58">
        <v>246.0</v>
      </c>
      <c r="CE14" s="58">
        <v>142.0</v>
      </c>
      <c r="CF14" s="58">
        <v>4.0</v>
      </c>
      <c r="CG14" s="58">
        <v>337.0</v>
      </c>
      <c r="CH14" s="58">
        <v>245.0</v>
      </c>
      <c r="CI14" s="58">
        <v>139.0</v>
      </c>
      <c r="CJ14" s="58">
        <v>6.0</v>
      </c>
      <c r="CK14" s="58">
        <v>350.0</v>
      </c>
      <c r="CL14" s="58">
        <v>140.0</v>
      </c>
      <c r="CM14" s="58">
        <v>93.0</v>
      </c>
      <c r="CN14" s="58">
        <v>1.0</v>
      </c>
      <c r="CO14" s="58">
        <v>334.0</v>
      </c>
      <c r="CP14" s="58">
        <v>286.0</v>
      </c>
      <c r="CQ14" s="58">
        <v>142.0</v>
      </c>
      <c r="CR14" s="58">
        <v>4.0</v>
      </c>
      <c r="CS14" s="58">
        <v>341.0</v>
      </c>
      <c r="CT14" s="58">
        <v>271.0</v>
      </c>
      <c r="CU14" s="58">
        <v>189.0</v>
      </c>
      <c r="CV14" s="58">
        <v>86.0</v>
      </c>
      <c r="CW14" s="58">
        <v>340.0</v>
      </c>
      <c r="CX14" s="58">
        <v>151.0</v>
      </c>
      <c r="CY14" s="58">
        <v>66.0</v>
      </c>
      <c r="CZ14" s="58">
        <v>46.0</v>
      </c>
      <c r="DA14" s="58">
        <v>326.0</v>
      </c>
      <c r="DB14" s="58">
        <v>156.0</v>
      </c>
      <c r="DC14" s="58">
        <v>69.0</v>
      </c>
      <c r="DD14" s="58">
        <v>52.0</v>
      </c>
      <c r="DE14" s="58">
        <v>147.0</v>
      </c>
      <c r="DF14" s="58">
        <v>35.4</v>
      </c>
      <c r="DG14" s="58">
        <v>221.0</v>
      </c>
      <c r="DH14" s="58">
        <v>11.1</v>
      </c>
      <c r="DI14" s="59"/>
      <c r="DJ14" s="58">
        <v>7.0</v>
      </c>
      <c r="DK14" s="58">
        <v>59.0</v>
      </c>
      <c r="DL14" s="58">
        <v>54.0</v>
      </c>
      <c r="DM14" s="57"/>
      <c r="DN14" s="61">
        <v>342.0</v>
      </c>
      <c r="DO14" s="61">
        <v>141.0</v>
      </c>
      <c r="DP14" s="61">
        <v>41.21</v>
      </c>
      <c r="DQ14" s="61">
        <v>23.16</v>
      </c>
      <c r="DR14" s="61">
        <v>6.64</v>
      </c>
      <c r="DS14" s="61">
        <v>8.0</v>
      </c>
      <c r="DT14" s="61">
        <v>39.0</v>
      </c>
      <c r="DU14" s="61">
        <v>45.9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341.0</v>
      </c>
      <c r="EF14" s="63">
        <v>137.0</v>
      </c>
      <c r="EG14" s="63">
        <v>87.0</v>
      </c>
      <c r="EH14" s="63">
        <v>3.5</v>
      </c>
      <c r="EI14" s="64"/>
      <c r="EJ14" s="63">
        <v>9.0</v>
      </c>
      <c r="EK14" s="63">
        <v>50.0</v>
      </c>
      <c r="EL14" s="63">
        <v>52.0</v>
      </c>
      <c r="EM14" s="63">
        <v>137.0</v>
      </c>
      <c r="EN14" s="63">
        <v>82.0</v>
      </c>
      <c r="EO14" s="63">
        <v>3.7</v>
      </c>
      <c r="EP14" s="64"/>
      <c r="EQ14" s="63">
        <v>9.0</v>
      </c>
      <c r="ER14" s="63">
        <v>50.0</v>
      </c>
      <c r="ES14" s="63">
        <v>52.0</v>
      </c>
      <c r="ET14" s="63">
        <v>341.0</v>
      </c>
      <c r="EU14" s="63">
        <v>238.0</v>
      </c>
      <c r="EV14" s="63">
        <v>138.7</v>
      </c>
      <c r="EW14" s="63">
        <v>-6.7</v>
      </c>
      <c r="EX14" s="63">
        <v>340.0</v>
      </c>
      <c r="EY14" s="63">
        <v>0.0</v>
      </c>
      <c r="EZ14" s="63">
        <v>0.0</v>
      </c>
      <c r="FA14" s="63">
        <v>0.0</v>
      </c>
      <c r="FB14" s="63">
        <v>340.0</v>
      </c>
      <c r="FC14" s="63">
        <v>238.0</v>
      </c>
      <c r="FD14" s="63">
        <v>138.3</v>
      </c>
      <c r="FE14" s="63">
        <v>-4.2</v>
      </c>
      <c r="FF14" s="63">
        <v>339.0</v>
      </c>
      <c r="FG14" s="63">
        <v>0.0</v>
      </c>
      <c r="FH14" s="63">
        <v>0.0</v>
      </c>
      <c r="FI14" s="63">
        <v>0.0</v>
      </c>
      <c r="FJ14" s="63">
        <v>341.0</v>
      </c>
      <c r="FK14" s="63">
        <v>222.0</v>
      </c>
      <c r="FL14" s="63">
        <v>128.4</v>
      </c>
      <c r="FM14" s="64"/>
      <c r="FN14" s="63">
        <v>341.0</v>
      </c>
      <c r="FO14" s="63">
        <v>218.0</v>
      </c>
      <c r="FP14" s="63">
        <v>129.3</v>
      </c>
      <c r="FQ14" s="63">
        <v>3.0</v>
      </c>
      <c r="FR14" s="63">
        <v>137.0</v>
      </c>
      <c r="FS14" s="63">
        <v>106.0</v>
      </c>
      <c r="FT14" s="63">
        <v>15.91</v>
      </c>
      <c r="FU14" s="64"/>
      <c r="FV14" s="63">
        <v>137.0</v>
      </c>
      <c r="FW14" s="64"/>
      <c r="FX14" s="64"/>
      <c r="FY14" s="64"/>
      <c r="FZ14" s="57"/>
      <c r="GA14" s="65">
        <v>341.0</v>
      </c>
      <c r="GB14" s="66">
        <v>358.29</v>
      </c>
      <c r="GC14" s="66">
        <v>222.8</v>
      </c>
      <c r="GD14" s="66">
        <v>14.07</v>
      </c>
      <c r="GE14" s="66">
        <v>341.0</v>
      </c>
      <c r="GF14" s="66">
        <v>379.86</v>
      </c>
      <c r="GG14" s="66">
        <v>221.13</v>
      </c>
      <c r="GH14" s="66">
        <v>19.01</v>
      </c>
      <c r="GI14" s="66">
        <v>341.0</v>
      </c>
      <c r="GJ14" s="66">
        <v>226.84</v>
      </c>
      <c r="GK14" s="66">
        <v>-129.57</v>
      </c>
      <c r="GL14" s="66">
        <v>-19.77</v>
      </c>
      <c r="GM14" s="66">
        <v>341.0</v>
      </c>
      <c r="GN14" s="66">
        <v>208.82</v>
      </c>
      <c r="GO14" s="66">
        <v>-129.57</v>
      </c>
      <c r="GP14" s="66">
        <v>-26.89</v>
      </c>
      <c r="GQ14" s="66">
        <v>341.0</v>
      </c>
      <c r="GR14" s="66">
        <v>148.3</v>
      </c>
      <c r="GS14" s="66">
        <v>-93.56</v>
      </c>
      <c r="GT14" s="66">
        <v>7.45</v>
      </c>
      <c r="GU14" s="66">
        <v>341.0</v>
      </c>
      <c r="GV14" s="66">
        <v>164.27</v>
      </c>
      <c r="GW14" s="66">
        <v>-94.48</v>
      </c>
      <c r="GX14" s="66">
        <v>6.28</v>
      </c>
      <c r="GY14" s="57"/>
      <c r="GZ14" s="98" t="s">
        <v>107</v>
      </c>
      <c r="HA14" s="97" t="s">
        <v>92</v>
      </c>
      <c r="HB14" s="98">
        <v>148.0</v>
      </c>
      <c r="HC14" s="98">
        <v>7.4</v>
      </c>
      <c r="HD14" s="98">
        <v>2.96</v>
      </c>
      <c r="HE14" s="99">
        <v>8.0</v>
      </c>
      <c r="HF14" s="99">
        <v>55.0</v>
      </c>
      <c r="HG14" s="99">
        <v>51.0</v>
      </c>
      <c r="HH14" s="98" t="s">
        <v>107</v>
      </c>
      <c r="HI14" s="97" t="s">
        <v>92</v>
      </c>
      <c r="HJ14" s="98">
        <v>61.0</v>
      </c>
      <c r="HK14" s="98">
        <v>3.05</v>
      </c>
      <c r="HL14" s="98">
        <v>1.22</v>
      </c>
      <c r="HM14" s="99">
        <v>5.0</v>
      </c>
      <c r="HN14" s="99">
        <v>58.0</v>
      </c>
      <c r="HO14" s="99">
        <v>57.0</v>
      </c>
      <c r="HP14" s="98" t="s">
        <v>107</v>
      </c>
      <c r="HQ14" s="97" t="s">
        <v>92</v>
      </c>
      <c r="HR14" s="98">
        <v>182.0</v>
      </c>
      <c r="HS14" s="98">
        <v>9.1</v>
      </c>
      <c r="HT14" s="98">
        <v>4.55</v>
      </c>
      <c r="HU14" s="99">
        <v>7.0</v>
      </c>
      <c r="HV14" s="99">
        <v>52.0</v>
      </c>
      <c r="HW14" s="99">
        <v>52.0</v>
      </c>
      <c r="HX14" s="57"/>
      <c r="HY14" s="147">
        <v>135.0</v>
      </c>
      <c r="HZ14" s="147">
        <v>33.0</v>
      </c>
      <c r="IA14" s="147">
        <v>96.0</v>
      </c>
      <c r="IB14" s="147">
        <v>4.8</v>
      </c>
      <c r="IC14" s="148"/>
      <c r="ID14" s="147">
        <v>2.0</v>
      </c>
      <c r="IE14" s="147">
        <v>64.0</v>
      </c>
      <c r="IF14" s="147">
        <v>44.0</v>
      </c>
      <c r="IG14" s="57"/>
      <c r="IH14" s="74">
        <v>140.0</v>
      </c>
      <c r="II14" s="74">
        <v>34.2</v>
      </c>
      <c r="IJ14" s="74">
        <v>133.0</v>
      </c>
      <c r="IK14" s="74">
        <v>7.1</v>
      </c>
      <c r="IL14" s="74">
        <v>7.6</v>
      </c>
      <c r="IM14" s="74">
        <v>6.0</v>
      </c>
      <c r="IN14" s="75">
        <v>47.0</v>
      </c>
      <c r="IO14" s="75">
        <v>46.0</v>
      </c>
      <c r="IP14" s="75">
        <v>140.0</v>
      </c>
      <c r="IQ14" s="74">
        <v>35.2</v>
      </c>
      <c r="IR14" s="74">
        <v>6.0</v>
      </c>
      <c r="IS14" s="74">
        <v>0.1</v>
      </c>
      <c r="IT14" s="74">
        <v>0.4</v>
      </c>
      <c r="IU14" s="74">
        <v>12.0</v>
      </c>
      <c r="IV14" s="74">
        <v>48.0</v>
      </c>
      <c r="IW14" s="74">
        <v>47.0</v>
      </c>
      <c r="IX14" s="57"/>
      <c r="IY14" s="76">
        <v>140.22</v>
      </c>
      <c r="IZ14" s="76">
        <v>34.87</v>
      </c>
      <c r="JA14" s="76">
        <v>330.72</v>
      </c>
      <c r="JB14" s="76">
        <v>16.5</v>
      </c>
      <c r="JC14" s="76">
        <v>7.79</v>
      </c>
      <c r="JD14" s="76">
        <v>3.0</v>
      </c>
      <c r="JE14" s="76">
        <v>63.54</v>
      </c>
      <c r="JF14" s="76">
        <v>45.61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137.0</v>
      </c>
      <c r="JQ14" s="78">
        <v>32.3</v>
      </c>
      <c r="JR14" s="150">
        <v>0.0</v>
      </c>
      <c r="JS14" s="150">
        <v>0.0</v>
      </c>
      <c r="JT14" s="150">
        <v>0.0</v>
      </c>
      <c r="JU14" s="150">
        <v>2.0</v>
      </c>
      <c r="JV14" s="78">
        <v>37.0</v>
      </c>
      <c r="JW14" s="78">
        <v>37.0</v>
      </c>
      <c r="JX14" s="78">
        <v>137.0</v>
      </c>
      <c r="JY14" s="78">
        <v>34.0</v>
      </c>
      <c r="JZ14" s="78">
        <v>103.0</v>
      </c>
      <c r="KA14" s="78">
        <v>5.5</v>
      </c>
      <c r="KB14" s="78">
        <v>2.1</v>
      </c>
      <c r="KC14" s="78">
        <v>2.0</v>
      </c>
      <c r="KD14" s="78">
        <v>45.0</v>
      </c>
      <c r="KE14" s="78">
        <v>45.0</v>
      </c>
      <c r="KF14" s="57"/>
      <c r="KG14" s="151">
        <v>137.0</v>
      </c>
      <c r="KH14" s="151">
        <v>33.0</v>
      </c>
      <c r="KI14" s="151">
        <v>108.0</v>
      </c>
      <c r="KJ14" s="151">
        <v>5.6</v>
      </c>
      <c r="KK14" s="152"/>
      <c r="KL14" s="151">
        <v>1.0</v>
      </c>
      <c r="KM14" s="151">
        <v>40.0</v>
      </c>
      <c r="KN14" s="151">
        <v>40.0</v>
      </c>
      <c r="KO14" s="151">
        <v>137.0</v>
      </c>
      <c r="KP14" s="151">
        <v>33.0</v>
      </c>
      <c r="KQ14" s="151" t="s">
        <v>98</v>
      </c>
      <c r="KR14" s="151" t="s">
        <v>98</v>
      </c>
      <c r="KS14" s="152"/>
      <c r="KT14" s="151">
        <v>1.0</v>
      </c>
      <c r="KU14" s="151">
        <v>40.0</v>
      </c>
      <c r="KV14" s="151">
        <v>40.0</v>
      </c>
      <c r="KW14" s="60" t="s">
        <v>115</v>
      </c>
      <c r="KX14" s="81">
        <v>129.0</v>
      </c>
      <c r="KY14" s="81">
        <v>33.0</v>
      </c>
      <c r="KZ14" s="81">
        <v>169.0</v>
      </c>
      <c r="LA14" s="81">
        <v>8.3</v>
      </c>
      <c r="LB14" s="81">
        <v>1.5</v>
      </c>
      <c r="LC14" s="81">
        <v>3.0</v>
      </c>
      <c r="LD14" s="81">
        <v>50.0</v>
      </c>
      <c r="LE14" s="81">
        <v>50.0</v>
      </c>
      <c r="LF14" s="81">
        <v>129.0</v>
      </c>
      <c r="LG14" s="81">
        <v>33.0</v>
      </c>
      <c r="LH14" s="81">
        <v>306.0</v>
      </c>
      <c r="LI14" s="81">
        <v>15.0</v>
      </c>
      <c r="LJ14" s="81">
        <v>5.0</v>
      </c>
      <c r="LK14" s="81">
        <v>5.0</v>
      </c>
      <c r="LL14" s="81">
        <v>50.0</v>
      </c>
      <c r="LM14" s="81">
        <v>50.0</v>
      </c>
      <c r="LN14" s="57"/>
      <c r="LO14" s="154">
        <v>341.0</v>
      </c>
      <c r="LP14" s="154">
        <v>228.0</v>
      </c>
      <c r="LQ14" s="154">
        <v>136.0</v>
      </c>
      <c r="LR14" s="154">
        <v>72.0</v>
      </c>
      <c r="LS14" s="154">
        <v>329.0</v>
      </c>
      <c r="LT14" s="154">
        <v>139.0</v>
      </c>
      <c r="LU14" s="154">
        <v>121.0</v>
      </c>
      <c r="LV14" s="154">
        <v>66.0</v>
      </c>
      <c r="LW14" s="154">
        <v>12.0</v>
      </c>
      <c r="LX14" s="154">
        <v>10.0</v>
      </c>
      <c r="LY14" s="154">
        <v>55.0</v>
      </c>
      <c r="LZ14" s="154">
        <v>51.0</v>
      </c>
      <c r="MA14" s="154">
        <v>137.0</v>
      </c>
      <c r="MB14" s="154">
        <v>107.0</v>
      </c>
      <c r="MC14" s="154">
        <v>70.0</v>
      </c>
      <c r="MD14" s="154">
        <v>12.0</v>
      </c>
      <c r="ME14" s="154">
        <v>8.0</v>
      </c>
      <c r="MF14" s="154">
        <v>58.0</v>
      </c>
      <c r="MG14" s="154">
        <v>53.0</v>
      </c>
      <c r="MH14" s="154" t="s">
        <v>95</v>
      </c>
      <c r="MI14" s="154" t="s">
        <v>95</v>
      </c>
      <c r="MJ14" s="154" t="s">
        <v>95</v>
      </c>
      <c r="MK14" s="154" t="s">
        <v>95</v>
      </c>
      <c r="ML14" s="154">
        <v>5.0</v>
      </c>
      <c r="MM14" s="154">
        <v>50.0</v>
      </c>
      <c r="MN14" s="154">
        <v>47.0</v>
      </c>
      <c r="MO14" s="169"/>
      <c r="MP14" s="156"/>
      <c r="MQ14" s="156"/>
      <c r="MR14" s="156"/>
      <c r="MS14" s="156"/>
      <c r="MT14" s="154">
        <v>36.0</v>
      </c>
      <c r="MU14" s="154">
        <v>82.0</v>
      </c>
      <c r="MV14" s="154">
        <v>5.0</v>
      </c>
      <c r="MW14" s="154">
        <v>2.0</v>
      </c>
      <c r="MX14" s="154">
        <v>5.0</v>
      </c>
      <c r="MY14" s="154">
        <v>43.0</v>
      </c>
      <c r="MZ14" s="154" t="s">
        <v>96</v>
      </c>
      <c r="NA14" s="156"/>
      <c r="NB14" s="154">
        <v>35.0</v>
      </c>
      <c r="NC14" s="154">
        <v>395.0</v>
      </c>
      <c r="ND14" s="154">
        <v>23.0</v>
      </c>
      <c r="NE14" s="154">
        <v>10.0</v>
      </c>
      <c r="NF14" s="154">
        <v>6.0</v>
      </c>
      <c r="NG14" s="154">
        <v>54.0</v>
      </c>
      <c r="NH14" s="154">
        <v>56.0</v>
      </c>
      <c r="NI14" s="155"/>
      <c r="NJ14" s="155" t="s">
        <v>95</v>
      </c>
      <c r="NK14" s="155" t="s">
        <v>95</v>
      </c>
      <c r="NL14" s="155" t="s">
        <v>95</v>
      </c>
      <c r="NM14" s="155" t="s">
        <v>95</v>
      </c>
      <c r="NN14" s="154">
        <v>4.0</v>
      </c>
      <c r="NO14" s="154">
        <v>48.0</v>
      </c>
      <c r="NP14" s="154">
        <v>50.0</v>
      </c>
    </row>
    <row r="15" ht="14.25" customHeight="1">
      <c r="A15" s="49">
        <v>0.0833333333333333</v>
      </c>
      <c r="B15" s="50"/>
      <c r="C15" s="51">
        <v>50.07</v>
      </c>
      <c r="D15" s="52">
        <v>339.0</v>
      </c>
      <c r="E15" s="53">
        <v>134.0</v>
      </c>
      <c r="F15" s="53">
        <v>80.0</v>
      </c>
      <c r="G15" s="53">
        <v>17.2</v>
      </c>
      <c r="H15" s="54"/>
      <c r="I15" s="53">
        <v>6.0</v>
      </c>
      <c r="J15" s="53">
        <v>52.0</v>
      </c>
      <c r="K15" s="53">
        <v>51.0</v>
      </c>
      <c r="L15" s="53">
        <v>139.0</v>
      </c>
      <c r="M15" s="53">
        <v>61.0</v>
      </c>
      <c r="N15" s="53">
        <v>14.7</v>
      </c>
      <c r="O15" s="54"/>
      <c r="P15" s="53">
        <v>6.0</v>
      </c>
      <c r="Q15" s="53">
        <v>58.0</v>
      </c>
      <c r="R15" s="53">
        <v>54.0</v>
      </c>
      <c r="S15" s="53">
        <v>342.5</v>
      </c>
      <c r="T15" s="53">
        <v>231.4</v>
      </c>
      <c r="U15" s="53">
        <v>131.4</v>
      </c>
      <c r="V15" s="54"/>
      <c r="W15" s="53">
        <v>375.5</v>
      </c>
      <c r="X15" s="53">
        <v>187.2</v>
      </c>
      <c r="Y15" s="53">
        <v>119.1</v>
      </c>
      <c r="Z15" s="54"/>
      <c r="AA15" s="53">
        <v>342.2</v>
      </c>
      <c r="AB15" s="53">
        <v>319.1</v>
      </c>
      <c r="AC15" s="53">
        <v>205.7</v>
      </c>
      <c r="AD15" s="54"/>
      <c r="AE15" s="53">
        <v>341.9</v>
      </c>
      <c r="AF15" s="53">
        <v>356.9</v>
      </c>
      <c r="AG15" s="53">
        <v>186.3</v>
      </c>
      <c r="AH15" s="54"/>
      <c r="AI15" s="53">
        <v>348.1</v>
      </c>
      <c r="AJ15" s="53">
        <v>319.1</v>
      </c>
      <c r="AK15" s="53">
        <v>198.8</v>
      </c>
      <c r="AL15" s="54"/>
      <c r="AM15" s="53">
        <v>3440.8</v>
      </c>
      <c r="AN15" s="53">
        <v>338.3</v>
      </c>
      <c r="AO15" s="53">
        <v>186.2</v>
      </c>
      <c r="AP15" s="54"/>
      <c r="AQ15" s="53">
        <v>134.0</v>
      </c>
      <c r="AR15" s="54">
        <f t="shared" ref="AR15:AS15" si="3">F15</f>
        <v>80</v>
      </c>
      <c r="AS15" s="56">
        <f t="shared" si="3"/>
        <v>17.2</v>
      </c>
      <c r="AT15" s="54"/>
      <c r="AU15" s="54">
        <f t="shared" ref="AU15:AW15" si="4">L15</f>
        <v>139</v>
      </c>
      <c r="AV15" s="54">
        <f t="shared" si="4"/>
        <v>61</v>
      </c>
      <c r="AW15" s="54">
        <f t="shared" si="4"/>
        <v>14.7</v>
      </c>
      <c r="AX15" s="54"/>
      <c r="AY15" s="168">
        <f t="shared" si="5"/>
        <v>134</v>
      </c>
      <c r="AZ15" s="54"/>
      <c r="BA15" s="54"/>
      <c r="BB15" s="54"/>
      <c r="BC15" s="89"/>
      <c r="BD15" s="54"/>
      <c r="BE15" s="53">
        <v>32.0</v>
      </c>
      <c r="BF15" s="53">
        <v>9.0</v>
      </c>
      <c r="BG15" s="127">
        <v>0.4</v>
      </c>
      <c r="BH15" s="54"/>
      <c r="BI15" s="53">
        <v>22.0</v>
      </c>
      <c r="BJ15" s="127">
        <v>85.0</v>
      </c>
      <c r="BK15" s="127">
        <v>65.0</v>
      </c>
      <c r="BL15" s="89"/>
      <c r="BM15" s="58">
        <v>344.0</v>
      </c>
      <c r="BN15" s="58">
        <v>147.0</v>
      </c>
      <c r="BO15" s="58">
        <v>213.0</v>
      </c>
      <c r="BP15" s="58">
        <v>10.7</v>
      </c>
      <c r="BQ15" s="59"/>
      <c r="BR15" s="58">
        <v>6.0</v>
      </c>
      <c r="BS15" s="58">
        <v>60.0</v>
      </c>
      <c r="BT15" s="58">
        <v>58.0</v>
      </c>
      <c r="BU15" s="58">
        <v>344.0</v>
      </c>
      <c r="BV15" s="58">
        <v>280.0</v>
      </c>
      <c r="BW15" s="58">
        <v>166.0</v>
      </c>
      <c r="BX15" s="58">
        <v>19.0</v>
      </c>
      <c r="BY15" s="58">
        <v>377.0</v>
      </c>
      <c r="BZ15" s="58">
        <v>302.0</v>
      </c>
      <c r="CA15" s="58">
        <v>167.0</v>
      </c>
      <c r="CB15" s="58">
        <v>16.0</v>
      </c>
      <c r="CC15" s="58">
        <v>344.0</v>
      </c>
      <c r="CD15" s="58">
        <v>246.0</v>
      </c>
      <c r="CE15" s="58">
        <v>140.0</v>
      </c>
      <c r="CF15" s="58">
        <v>6.0</v>
      </c>
      <c r="CG15" s="58">
        <v>340.0</v>
      </c>
      <c r="CH15" s="58">
        <v>246.0</v>
      </c>
      <c r="CI15" s="58">
        <v>138.0</v>
      </c>
      <c r="CJ15" s="58">
        <v>8.0</v>
      </c>
      <c r="CK15" s="58">
        <v>351.0</v>
      </c>
      <c r="CL15" s="58">
        <v>143.0</v>
      </c>
      <c r="CM15" s="58">
        <v>158.0</v>
      </c>
      <c r="CN15" s="58">
        <v>1.0</v>
      </c>
      <c r="CO15" s="58">
        <v>334.0</v>
      </c>
      <c r="CP15" s="58">
        <v>294.0</v>
      </c>
      <c r="CQ15" s="58">
        <v>145.0</v>
      </c>
      <c r="CR15" s="58">
        <v>4.0</v>
      </c>
      <c r="CS15" s="58">
        <v>337.0</v>
      </c>
      <c r="CT15" s="58">
        <v>277.0</v>
      </c>
      <c r="CU15" s="58">
        <v>169.0</v>
      </c>
      <c r="CV15" s="58">
        <v>90.0</v>
      </c>
      <c r="CW15" s="58">
        <v>340.0</v>
      </c>
      <c r="CX15" s="58">
        <v>143.0</v>
      </c>
      <c r="CY15" s="58">
        <v>61.0</v>
      </c>
      <c r="CZ15" s="58">
        <v>44.0</v>
      </c>
      <c r="DA15" s="58">
        <v>326.0</v>
      </c>
      <c r="DB15" s="58">
        <v>146.0</v>
      </c>
      <c r="DC15" s="58">
        <v>63.0</v>
      </c>
      <c r="DD15" s="58">
        <v>51.0</v>
      </c>
      <c r="DE15" s="58">
        <v>147.0</v>
      </c>
      <c r="DF15" s="58">
        <v>35.4</v>
      </c>
      <c r="DG15" s="58">
        <v>213.0</v>
      </c>
      <c r="DH15" s="58">
        <v>10.7</v>
      </c>
      <c r="DI15" s="59"/>
      <c r="DJ15" s="58">
        <v>7.0</v>
      </c>
      <c r="DK15" s="58">
        <v>59.0</v>
      </c>
      <c r="DL15" s="58">
        <v>54.0</v>
      </c>
      <c r="DM15" s="89"/>
      <c r="DN15" s="61">
        <v>342.0</v>
      </c>
      <c r="DO15" s="61">
        <v>141.0</v>
      </c>
      <c r="DP15" s="61">
        <v>40.51</v>
      </c>
      <c r="DQ15" s="61">
        <v>22.71</v>
      </c>
      <c r="DR15" s="61">
        <v>6.6</v>
      </c>
      <c r="DS15" s="61">
        <v>8.0</v>
      </c>
      <c r="DT15" s="61">
        <v>40.0</v>
      </c>
      <c r="DU15" s="61">
        <v>42.4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341.0</v>
      </c>
      <c r="EF15" s="63">
        <v>137.0</v>
      </c>
      <c r="EG15" s="63">
        <v>89.0</v>
      </c>
      <c r="EH15" s="63">
        <v>3.5</v>
      </c>
      <c r="EI15" s="64"/>
      <c r="EJ15" s="63">
        <v>9.0</v>
      </c>
      <c r="EK15" s="63">
        <v>49.0</v>
      </c>
      <c r="EL15" s="63">
        <v>52.0</v>
      </c>
      <c r="EM15" s="63">
        <v>137.0</v>
      </c>
      <c r="EN15" s="63">
        <v>99.0</v>
      </c>
      <c r="EO15" s="63">
        <v>4.4</v>
      </c>
      <c r="EP15" s="64"/>
      <c r="EQ15" s="63">
        <v>9.0</v>
      </c>
      <c r="ER15" s="63">
        <v>50.0</v>
      </c>
      <c r="ES15" s="63">
        <v>52.0</v>
      </c>
      <c r="ET15" s="63">
        <v>340.0</v>
      </c>
      <c r="EU15" s="63">
        <v>238.0</v>
      </c>
      <c r="EV15" s="63">
        <v>138.8</v>
      </c>
      <c r="EW15" s="63">
        <v>-4.9</v>
      </c>
      <c r="EX15" s="63">
        <v>339.0</v>
      </c>
      <c r="EY15" s="63">
        <v>0.0</v>
      </c>
      <c r="EZ15" s="63">
        <v>0.0</v>
      </c>
      <c r="FA15" s="63">
        <v>0.0</v>
      </c>
      <c r="FB15" s="63">
        <v>339.0</v>
      </c>
      <c r="FC15" s="63">
        <v>239.0</v>
      </c>
      <c r="FD15" s="63">
        <v>138.7</v>
      </c>
      <c r="FE15" s="63">
        <v>-2.3</v>
      </c>
      <c r="FF15" s="63">
        <v>338.0</v>
      </c>
      <c r="FG15" s="63">
        <v>0.0</v>
      </c>
      <c r="FH15" s="63">
        <v>0.0</v>
      </c>
      <c r="FI15" s="63">
        <v>0.0</v>
      </c>
      <c r="FJ15" s="63">
        <v>341.0</v>
      </c>
      <c r="FK15" s="63">
        <v>224.0</v>
      </c>
      <c r="FL15" s="63">
        <v>129.9</v>
      </c>
      <c r="FM15" s="64"/>
      <c r="FN15" s="63">
        <v>341.0</v>
      </c>
      <c r="FO15" s="63">
        <v>222.0</v>
      </c>
      <c r="FP15" s="63">
        <v>130.4</v>
      </c>
      <c r="FQ15" s="63">
        <v>4.2</v>
      </c>
      <c r="FR15" s="63">
        <v>137.0</v>
      </c>
      <c r="FS15" s="63">
        <v>97.0</v>
      </c>
      <c r="FT15" s="63">
        <v>15.5</v>
      </c>
      <c r="FU15" s="64"/>
      <c r="FV15" s="63">
        <v>137.0</v>
      </c>
      <c r="FW15" s="64"/>
      <c r="FX15" s="64"/>
      <c r="FY15" s="64"/>
      <c r="FZ15" s="89"/>
      <c r="GA15" s="65">
        <v>341.0</v>
      </c>
      <c r="GB15" s="66">
        <v>363.27</v>
      </c>
      <c r="GC15" s="66">
        <v>227.15</v>
      </c>
      <c r="GD15" s="66">
        <v>13.07</v>
      </c>
      <c r="GE15" s="66">
        <v>342.0</v>
      </c>
      <c r="GF15" s="66">
        <v>378.83</v>
      </c>
      <c r="GG15" s="66">
        <v>223.63</v>
      </c>
      <c r="GH15" s="66">
        <v>17.92</v>
      </c>
      <c r="GI15" s="66">
        <v>342.0</v>
      </c>
      <c r="GJ15" s="66">
        <v>227.72</v>
      </c>
      <c r="GK15" s="66">
        <v>-129.82</v>
      </c>
      <c r="GL15" s="66">
        <v>-19.52</v>
      </c>
      <c r="GM15" s="66">
        <v>342.0</v>
      </c>
      <c r="GN15" s="66">
        <v>207.79</v>
      </c>
      <c r="GO15" s="66">
        <v>-128.66</v>
      </c>
      <c r="GP15" s="66">
        <v>-27.22</v>
      </c>
      <c r="GQ15" s="66">
        <v>342.0</v>
      </c>
      <c r="GR15" s="66">
        <v>155.04</v>
      </c>
      <c r="GS15" s="66">
        <v>-99.08</v>
      </c>
      <c r="GT15" s="66">
        <v>9.63</v>
      </c>
      <c r="GU15" s="66">
        <v>342.0</v>
      </c>
      <c r="GV15" s="66">
        <v>167.35</v>
      </c>
      <c r="GW15" s="66">
        <v>-97.07</v>
      </c>
      <c r="GX15" s="66">
        <v>8.29</v>
      </c>
      <c r="GY15" s="89"/>
      <c r="GZ15" s="98" t="s">
        <v>107</v>
      </c>
      <c r="HA15" s="97" t="s">
        <v>92</v>
      </c>
      <c r="HB15" s="98">
        <v>143.0</v>
      </c>
      <c r="HC15" s="98">
        <v>7.15</v>
      </c>
      <c r="HD15" s="98">
        <v>2.86</v>
      </c>
      <c r="HE15" s="99">
        <v>8.0</v>
      </c>
      <c r="HF15" s="99">
        <v>55.0</v>
      </c>
      <c r="HG15" s="99">
        <v>51.0</v>
      </c>
      <c r="HH15" s="98" t="s">
        <v>107</v>
      </c>
      <c r="HI15" s="97" t="s">
        <v>92</v>
      </c>
      <c r="HJ15" s="98">
        <v>164.0</v>
      </c>
      <c r="HK15" s="98">
        <v>8.2</v>
      </c>
      <c r="HL15" s="98">
        <v>3.28</v>
      </c>
      <c r="HM15" s="99">
        <v>5.0</v>
      </c>
      <c r="HN15" s="99">
        <v>58.0</v>
      </c>
      <c r="HO15" s="99">
        <v>57.0</v>
      </c>
      <c r="HP15" s="98" t="s">
        <v>107</v>
      </c>
      <c r="HQ15" s="97" t="s">
        <v>92</v>
      </c>
      <c r="HR15" s="98">
        <v>174.0</v>
      </c>
      <c r="HS15" s="98">
        <v>8.7</v>
      </c>
      <c r="HT15" s="98">
        <v>4.35</v>
      </c>
      <c r="HU15" s="99">
        <v>7.0</v>
      </c>
      <c r="HV15" s="99">
        <v>52.0</v>
      </c>
      <c r="HW15" s="99">
        <v>52.0</v>
      </c>
      <c r="HX15" s="89"/>
      <c r="HY15" s="147">
        <v>135.0</v>
      </c>
      <c r="HZ15" s="147">
        <v>33.0</v>
      </c>
      <c r="IA15" s="147">
        <v>90.0</v>
      </c>
      <c r="IB15" s="147">
        <v>4.5</v>
      </c>
      <c r="IC15" s="148"/>
      <c r="ID15" s="147">
        <v>2.0</v>
      </c>
      <c r="IE15" s="147">
        <v>64.0</v>
      </c>
      <c r="IF15" s="147">
        <v>44.0</v>
      </c>
      <c r="IG15" s="89"/>
      <c r="IH15" s="74">
        <v>140.0</v>
      </c>
      <c r="II15" s="74">
        <v>34.2</v>
      </c>
      <c r="IJ15" s="74">
        <v>127.0</v>
      </c>
      <c r="IK15" s="74">
        <v>6.6</v>
      </c>
      <c r="IL15" s="74">
        <v>7.2</v>
      </c>
      <c r="IM15" s="74">
        <v>6.0</v>
      </c>
      <c r="IN15" s="75">
        <v>47.0</v>
      </c>
      <c r="IO15" s="75">
        <v>46.0</v>
      </c>
      <c r="IP15" s="74">
        <v>140.0</v>
      </c>
      <c r="IQ15" s="74">
        <v>35.1</v>
      </c>
      <c r="IR15" s="74">
        <v>6.0</v>
      </c>
      <c r="IS15" s="74">
        <v>0.1</v>
      </c>
      <c r="IT15" s="74">
        <v>0.4</v>
      </c>
      <c r="IU15" s="74">
        <v>12.0</v>
      </c>
      <c r="IV15" s="74">
        <v>48.0</v>
      </c>
      <c r="IW15" s="74">
        <v>47.0</v>
      </c>
      <c r="IX15" s="89"/>
      <c r="IY15" s="76">
        <v>140.22</v>
      </c>
      <c r="IZ15" s="76">
        <v>34.99</v>
      </c>
      <c r="JA15" s="76">
        <v>327.0</v>
      </c>
      <c r="JB15" s="76">
        <v>16.39</v>
      </c>
      <c r="JC15" s="76">
        <v>7.71</v>
      </c>
      <c r="JD15" s="76">
        <v>3.0</v>
      </c>
      <c r="JE15" s="76">
        <v>64.92</v>
      </c>
      <c r="JF15" s="76">
        <v>46.47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137.0</v>
      </c>
      <c r="JQ15" s="78">
        <v>32.3</v>
      </c>
      <c r="JR15" s="150">
        <v>0.0</v>
      </c>
      <c r="JS15" s="150">
        <v>0.0</v>
      </c>
      <c r="JT15" s="150">
        <v>0.0</v>
      </c>
      <c r="JU15" s="150">
        <v>2.0</v>
      </c>
      <c r="JV15" s="78">
        <v>37.0</v>
      </c>
      <c r="JW15" s="78">
        <v>37.0</v>
      </c>
      <c r="JX15" s="78">
        <v>137.0</v>
      </c>
      <c r="JY15" s="78">
        <v>34.0</v>
      </c>
      <c r="JZ15" s="78">
        <v>101.0</v>
      </c>
      <c r="KA15" s="78">
        <v>5.4</v>
      </c>
      <c r="KB15" s="78">
        <v>2.1</v>
      </c>
      <c r="KC15" s="78">
        <v>2.0</v>
      </c>
      <c r="KD15" s="78">
        <v>45.0</v>
      </c>
      <c r="KE15" s="78">
        <v>44.0</v>
      </c>
      <c r="KF15" s="89"/>
      <c r="KG15" s="151">
        <v>136.0</v>
      </c>
      <c r="KH15" s="151">
        <v>33.0</v>
      </c>
      <c r="KI15" s="151">
        <v>110.0</v>
      </c>
      <c r="KJ15" s="151">
        <v>5.7</v>
      </c>
      <c r="KK15" s="152"/>
      <c r="KL15" s="151">
        <v>1.0</v>
      </c>
      <c r="KM15" s="151">
        <v>40.0</v>
      </c>
      <c r="KN15" s="151">
        <v>40.0</v>
      </c>
      <c r="KO15" s="151">
        <v>136.0</v>
      </c>
      <c r="KP15" s="151">
        <v>33.0</v>
      </c>
      <c r="KQ15" s="151" t="s">
        <v>98</v>
      </c>
      <c r="KR15" s="151" t="s">
        <v>98</v>
      </c>
      <c r="KS15" s="152"/>
      <c r="KT15" s="151">
        <v>1.0</v>
      </c>
      <c r="KU15" s="151">
        <v>40.0</v>
      </c>
      <c r="KV15" s="151">
        <v>40.0</v>
      </c>
      <c r="KW15" s="89"/>
      <c r="KX15" s="81">
        <v>130.0</v>
      </c>
      <c r="KY15" s="81">
        <v>33.0</v>
      </c>
      <c r="KZ15" s="81">
        <v>186.0</v>
      </c>
      <c r="LA15" s="81">
        <v>9.1</v>
      </c>
      <c r="LB15" s="81">
        <v>1.5</v>
      </c>
      <c r="LC15" s="81">
        <v>3.0</v>
      </c>
      <c r="LD15" s="81">
        <v>50.0</v>
      </c>
      <c r="LE15" s="81">
        <v>50.0</v>
      </c>
      <c r="LF15" s="81">
        <v>130.0</v>
      </c>
      <c r="LG15" s="81">
        <v>33.0</v>
      </c>
      <c r="LH15" s="81">
        <v>296.0</v>
      </c>
      <c r="LI15" s="81">
        <v>14.5</v>
      </c>
      <c r="LJ15" s="81">
        <v>5.0</v>
      </c>
      <c r="LK15" s="81">
        <v>5.0</v>
      </c>
      <c r="LL15" s="81">
        <v>50.0</v>
      </c>
      <c r="LM15" s="81">
        <v>50.0</v>
      </c>
      <c r="LN15" s="89"/>
      <c r="LO15" s="154">
        <v>340.0</v>
      </c>
      <c r="LP15" s="154">
        <v>228.0</v>
      </c>
      <c r="LQ15" s="154">
        <v>136.0</v>
      </c>
      <c r="LR15" s="154">
        <v>72.0</v>
      </c>
      <c r="LS15" s="154">
        <v>330.0</v>
      </c>
      <c r="LT15" s="154">
        <v>139.0</v>
      </c>
      <c r="LU15" s="154">
        <v>123.0</v>
      </c>
      <c r="LV15" s="154">
        <v>68.0</v>
      </c>
      <c r="LW15" s="154">
        <v>14.0</v>
      </c>
      <c r="LX15" s="154">
        <v>10.0</v>
      </c>
      <c r="LY15" s="154">
        <v>54.0</v>
      </c>
      <c r="LZ15" s="154">
        <v>51.0</v>
      </c>
      <c r="MA15" s="154">
        <v>138.0</v>
      </c>
      <c r="MB15" s="154">
        <v>104.0</v>
      </c>
      <c r="MC15" s="154">
        <v>67.0</v>
      </c>
      <c r="MD15" s="154">
        <v>17.0</v>
      </c>
      <c r="ME15" s="154">
        <v>8.0</v>
      </c>
      <c r="MF15" s="154">
        <v>58.0</v>
      </c>
      <c r="MG15" s="154">
        <v>53.0</v>
      </c>
      <c r="MH15" s="154" t="s">
        <v>95</v>
      </c>
      <c r="MI15" s="154" t="s">
        <v>95</v>
      </c>
      <c r="MJ15" s="154" t="s">
        <v>95</v>
      </c>
      <c r="MK15" s="154" t="s">
        <v>95</v>
      </c>
      <c r="ML15" s="154">
        <v>5.0</v>
      </c>
      <c r="MM15" s="154">
        <v>50.0</v>
      </c>
      <c r="MN15" s="154">
        <v>47.0</v>
      </c>
      <c r="MO15" s="169"/>
      <c r="MP15" s="156"/>
      <c r="MQ15" s="156"/>
      <c r="MR15" s="156"/>
      <c r="MS15" s="156"/>
      <c r="MT15" s="154">
        <v>36.0</v>
      </c>
      <c r="MU15" s="154">
        <v>78.0</v>
      </c>
      <c r="MV15" s="154">
        <v>4.0</v>
      </c>
      <c r="MW15" s="154">
        <v>2.0</v>
      </c>
      <c r="MX15" s="154">
        <v>5.0</v>
      </c>
      <c r="MY15" s="154">
        <v>43.0</v>
      </c>
      <c r="MZ15" s="154" t="s">
        <v>96</v>
      </c>
      <c r="NA15" s="156"/>
      <c r="NB15" s="154">
        <v>35.0</v>
      </c>
      <c r="NC15" s="154">
        <v>384.0</v>
      </c>
      <c r="ND15" s="154">
        <v>21.0</v>
      </c>
      <c r="NE15" s="154">
        <v>8.0</v>
      </c>
      <c r="NF15" s="154">
        <v>6.0</v>
      </c>
      <c r="NG15" s="154">
        <v>54.0</v>
      </c>
      <c r="NH15" s="154">
        <v>56.0</v>
      </c>
      <c r="NI15" s="155"/>
      <c r="NJ15" s="155" t="s">
        <v>95</v>
      </c>
      <c r="NK15" s="155" t="s">
        <v>95</v>
      </c>
      <c r="NL15" s="155" t="s">
        <v>95</v>
      </c>
      <c r="NM15" s="155" t="s">
        <v>95</v>
      </c>
      <c r="NN15" s="154">
        <v>4.0</v>
      </c>
      <c r="NO15" s="154">
        <v>48.0</v>
      </c>
      <c r="NP15" s="154">
        <v>50.0</v>
      </c>
    </row>
    <row r="16" ht="14.25" customHeight="1">
      <c r="A16" s="49">
        <v>0.125</v>
      </c>
      <c r="B16" s="50"/>
      <c r="C16" s="51">
        <v>50.2</v>
      </c>
      <c r="D16" s="52">
        <v>340.0</v>
      </c>
      <c r="E16" s="53">
        <v>134.0</v>
      </c>
      <c r="F16" s="53">
        <v>118.0</v>
      </c>
      <c r="G16" s="53">
        <v>25.1</v>
      </c>
      <c r="H16" s="54"/>
      <c r="I16" s="53">
        <v>6.0</v>
      </c>
      <c r="J16" s="53">
        <v>52.0</v>
      </c>
      <c r="K16" s="53">
        <v>51.0</v>
      </c>
      <c r="L16" s="53">
        <v>139.0</v>
      </c>
      <c r="M16" s="53">
        <v>60.0</v>
      </c>
      <c r="N16" s="53">
        <v>14.4</v>
      </c>
      <c r="O16" s="54"/>
      <c r="P16" s="53">
        <v>6.0</v>
      </c>
      <c r="Q16" s="53">
        <v>58.0</v>
      </c>
      <c r="R16" s="53">
        <v>54.0</v>
      </c>
      <c r="S16" s="53">
        <v>341.9</v>
      </c>
      <c r="T16" s="53">
        <v>222.8</v>
      </c>
      <c r="U16" s="53">
        <v>1363.0</v>
      </c>
      <c r="V16" s="54"/>
      <c r="W16" s="53">
        <v>375.1</v>
      </c>
      <c r="X16" s="53">
        <v>185.2</v>
      </c>
      <c r="Y16" s="53">
        <v>116.1</v>
      </c>
      <c r="Z16" s="54"/>
      <c r="AA16" s="53">
        <v>341.7</v>
      </c>
      <c r="AB16" s="53">
        <v>335.2</v>
      </c>
      <c r="AC16" s="53">
        <v>215.3</v>
      </c>
      <c r="AD16" s="54"/>
      <c r="AE16" s="53">
        <v>341.4</v>
      </c>
      <c r="AF16" s="53">
        <v>375.3</v>
      </c>
      <c r="AG16" s="53">
        <v>195.1</v>
      </c>
      <c r="AH16" s="54"/>
      <c r="AI16" s="53">
        <v>347.4</v>
      </c>
      <c r="AJ16" s="53">
        <v>327.7</v>
      </c>
      <c r="AK16" s="53">
        <v>204.5</v>
      </c>
      <c r="AL16" s="53"/>
      <c r="AM16" s="53">
        <v>340.1</v>
      </c>
      <c r="AN16" s="53">
        <v>349.3</v>
      </c>
      <c r="AO16" s="53">
        <v>192.5</v>
      </c>
      <c r="AP16" s="54"/>
      <c r="AQ16" s="53">
        <v>134.0</v>
      </c>
      <c r="AR16" s="54">
        <f t="shared" ref="AR16:AS16" si="6">F16</f>
        <v>118</v>
      </c>
      <c r="AS16" s="56">
        <f t="shared" si="6"/>
        <v>25.1</v>
      </c>
      <c r="AT16" s="54"/>
      <c r="AU16" s="54">
        <f t="shared" ref="AU16:AW16" si="7">L16</f>
        <v>139</v>
      </c>
      <c r="AV16" s="54">
        <f t="shared" si="7"/>
        <v>60</v>
      </c>
      <c r="AW16" s="54">
        <f t="shared" si="7"/>
        <v>14.4</v>
      </c>
      <c r="AX16" s="54"/>
      <c r="AY16" s="168">
        <f t="shared" si="5"/>
        <v>134</v>
      </c>
      <c r="AZ16" s="54"/>
      <c r="BA16" s="54"/>
      <c r="BB16" s="54"/>
      <c r="BC16" s="89"/>
      <c r="BD16" s="54"/>
      <c r="BE16" s="53">
        <v>32.0</v>
      </c>
      <c r="BF16" s="53">
        <v>9.0</v>
      </c>
      <c r="BG16" s="127">
        <v>0.4</v>
      </c>
      <c r="BH16" s="54"/>
      <c r="BI16" s="53">
        <v>22.0</v>
      </c>
      <c r="BJ16" s="127">
        <v>85.0</v>
      </c>
      <c r="BK16" s="127">
        <v>65.0</v>
      </c>
      <c r="BL16" s="89"/>
      <c r="BM16" s="58">
        <v>344.0</v>
      </c>
      <c r="BN16" s="58">
        <v>147.0</v>
      </c>
      <c r="BO16" s="58">
        <v>214.0</v>
      </c>
      <c r="BP16" s="58">
        <v>10.7</v>
      </c>
      <c r="BQ16" s="59"/>
      <c r="BR16" s="58">
        <v>6.0</v>
      </c>
      <c r="BS16" s="58">
        <v>60.0</v>
      </c>
      <c r="BT16" s="58">
        <v>59.0</v>
      </c>
      <c r="BU16" s="58">
        <v>344.0</v>
      </c>
      <c r="BV16" s="58">
        <v>286.0</v>
      </c>
      <c r="BW16" s="58">
        <v>166.0</v>
      </c>
      <c r="BX16" s="58">
        <v>17.0</v>
      </c>
      <c r="BY16" s="58">
        <v>337.0</v>
      </c>
      <c r="BZ16" s="58">
        <v>287.0</v>
      </c>
      <c r="CA16" s="58">
        <v>167.0</v>
      </c>
      <c r="CB16" s="58">
        <v>15.0</v>
      </c>
      <c r="CC16" s="58">
        <v>344.0</v>
      </c>
      <c r="CD16" s="58">
        <v>252.0</v>
      </c>
      <c r="CE16" s="58">
        <v>143.0</v>
      </c>
      <c r="CF16" s="58">
        <v>4.0</v>
      </c>
      <c r="CG16" s="58">
        <v>337.0</v>
      </c>
      <c r="CH16" s="58">
        <v>250.0</v>
      </c>
      <c r="CI16" s="58">
        <v>147.0</v>
      </c>
      <c r="CJ16" s="58">
        <v>7.0</v>
      </c>
      <c r="CK16" s="58">
        <v>350.0</v>
      </c>
      <c r="CL16" s="58">
        <v>143.0</v>
      </c>
      <c r="CM16" s="58">
        <v>95.0</v>
      </c>
      <c r="CN16" s="58">
        <v>3.0</v>
      </c>
      <c r="CO16" s="58">
        <v>334.0</v>
      </c>
      <c r="CP16" s="58">
        <v>294.0</v>
      </c>
      <c r="CQ16" s="58">
        <v>146.0</v>
      </c>
      <c r="CR16" s="58">
        <v>2.0</v>
      </c>
      <c r="CS16" s="58">
        <v>337.0</v>
      </c>
      <c r="CT16" s="58">
        <v>274.0</v>
      </c>
      <c r="CU16" s="58">
        <v>167.0</v>
      </c>
      <c r="CV16" s="58">
        <v>88.0</v>
      </c>
      <c r="CW16" s="58">
        <v>340.0</v>
      </c>
      <c r="CX16" s="58">
        <v>150.0</v>
      </c>
      <c r="CY16" s="58">
        <v>67.0</v>
      </c>
      <c r="CZ16" s="58">
        <v>45.0</v>
      </c>
      <c r="DA16" s="58">
        <v>326.0</v>
      </c>
      <c r="DB16" s="58">
        <v>153.0</v>
      </c>
      <c r="DC16" s="58">
        <v>69.0</v>
      </c>
      <c r="DD16" s="58">
        <v>50.0</v>
      </c>
      <c r="DE16" s="58">
        <v>147.0</v>
      </c>
      <c r="DF16" s="58">
        <v>35.2</v>
      </c>
      <c r="DG16" s="58">
        <v>214.0</v>
      </c>
      <c r="DH16" s="58">
        <v>10.7</v>
      </c>
      <c r="DI16" s="59"/>
      <c r="DJ16" s="58">
        <v>7.0</v>
      </c>
      <c r="DK16" s="58">
        <v>60.0</v>
      </c>
      <c r="DL16" s="58">
        <v>58.0</v>
      </c>
      <c r="DM16" s="89"/>
      <c r="DN16" s="61">
        <v>342.0</v>
      </c>
      <c r="DO16" s="61">
        <v>141.0</v>
      </c>
      <c r="DP16" s="61">
        <v>39.71</v>
      </c>
      <c r="DQ16" s="61">
        <v>22.61</v>
      </c>
      <c r="DR16" s="61">
        <v>6.12</v>
      </c>
      <c r="DS16" s="61">
        <v>8.0</v>
      </c>
      <c r="DT16" s="61">
        <v>39.0</v>
      </c>
      <c r="DU16" s="61">
        <v>42.4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340.0</v>
      </c>
      <c r="EF16" s="63">
        <v>137.0</v>
      </c>
      <c r="EG16" s="63">
        <v>87.0</v>
      </c>
      <c r="EH16" s="63">
        <v>3.5</v>
      </c>
      <c r="EI16" s="64"/>
      <c r="EJ16" s="63">
        <v>9.0</v>
      </c>
      <c r="EK16" s="63">
        <v>49.0</v>
      </c>
      <c r="EL16" s="63">
        <v>51.0</v>
      </c>
      <c r="EM16" s="63">
        <v>137.0</v>
      </c>
      <c r="EN16" s="63">
        <v>82.0</v>
      </c>
      <c r="EO16" s="63">
        <v>3.7</v>
      </c>
      <c r="EP16" s="64"/>
      <c r="EQ16" s="63">
        <v>9.0</v>
      </c>
      <c r="ER16" s="63">
        <v>50.0</v>
      </c>
      <c r="ES16" s="63">
        <v>51.0</v>
      </c>
      <c r="ET16" s="63">
        <v>340.0</v>
      </c>
      <c r="EU16" s="63">
        <v>238.0</v>
      </c>
      <c r="EV16" s="63">
        <v>138.7</v>
      </c>
      <c r="EW16" s="63">
        <v>-6.0</v>
      </c>
      <c r="EX16" s="63">
        <v>339.0</v>
      </c>
      <c r="EY16" s="63">
        <v>0.0</v>
      </c>
      <c r="EZ16" s="63">
        <v>0.0</v>
      </c>
      <c r="FA16" s="63">
        <v>0.0</v>
      </c>
      <c r="FB16" s="63">
        <v>339.0</v>
      </c>
      <c r="FC16" s="63">
        <v>239.0</v>
      </c>
      <c r="FD16" s="63">
        <v>138.6</v>
      </c>
      <c r="FE16" s="63">
        <v>-4.2</v>
      </c>
      <c r="FF16" s="63">
        <v>338.0</v>
      </c>
      <c r="FG16" s="63">
        <v>0.0</v>
      </c>
      <c r="FH16" s="63">
        <v>0.0</v>
      </c>
      <c r="FI16" s="63">
        <v>0.0</v>
      </c>
      <c r="FJ16" s="63">
        <v>340.0</v>
      </c>
      <c r="FK16" s="63">
        <v>225.0</v>
      </c>
      <c r="FL16" s="63">
        <v>129.9</v>
      </c>
      <c r="FM16" s="64"/>
      <c r="FN16" s="63">
        <v>340.0</v>
      </c>
      <c r="FO16" s="63">
        <v>222.0</v>
      </c>
      <c r="FP16" s="63">
        <v>130.4</v>
      </c>
      <c r="FQ16" s="63">
        <v>4.3</v>
      </c>
      <c r="FR16" s="63">
        <v>137.0</v>
      </c>
      <c r="FS16" s="63">
        <v>95.0</v>
      </c>
      <c r="FT16" s="63">
        <v>15.52</v>
      </c>
      <c r="FU16" s="64"/>
      <c r="FV16" s="63">
        <v>137.0</v>
      </c>
      <c r="FW16" s="64"/>
      <c r="FX16" s="64"/>
      <c r="FY16" s="64"/>
      <c r="FZ16" s="89"/>
      <c r="GA16" s="65">
        <v>342.0</v>
      </c>
      <c r="GB16" s="66">
        <v>342.32</v>
      </c>
      <c r="GC16" s="66">
        <v>215.68</v>
      </c>
      <c r="GD16" s="66">
        <v>10.47</v>
      </c>
      <c r="GE16" s="66">
        <v>342.0</v>
      </c>
      <c r="GF16" s="66">
        <v>360.34</v>
      </c>
      <c r="GG16" s="66">
        <v>212.83</v>
      </c>
      <c r="GH16" s="66">
        <v>13.65</v>
      </c>
      <c r="GI16" s="66">
        <v>342.0</v>
      </c>
      <c r="GJ16" s="66">
        <v>231.97</v>
      </c>
      <c r="GK16" s="66">
        <v>-132.92</v>
      </c>
      <c r="GL16" s="66">
        <v>-21.02</v>
      </c>
      <c r="GM16" s="66">
        <v>342.0</v>
      </c>
      <c r="GN16" s="66">
        <v>212.92</v>
      </c>
      <c r="GO16" s="66">
        <v>-132.09</v>
      </c>
      <c r="GP16" s="66">
        <v>-29.32</v>
      </c>
      <c r="GQ16" s="66">
        <v>342.0</v>
      </c>
      <c r="GR16" s="66">
        <v>128.08</v>
      </c>
      <c r="GS16" s="66">
        <v>-81.08</v>
      </c>
      <c r="GT16" s="66">
        <v>14.41</v>
      </c>
      <c r="GU16" s="66">
        <v>342.0</v>
      </c>
      <c r="GV16" s="66">
        <v>139.36</v>
      </c>
      <c r="GW16" s="66">
        <v>-80.67</v>
      </c>
      <c r="GX16" s="66">
        <v>12.42</v>
      </c>
      <c r="GY16" s="89"/>
      <c r="GZ16" s="98" t="s">
        <v>107</v>
      </c>
      <c r="HA16" s="97" t="s">
        <v>92</v>
      </c>
      <c r="HB16" s="98">
        <v>140.0</v>
      </c>
      <c r="HC16" s="98">
        <v>7.0</v>
      </c>
      <c r="HD16" s="98">
        <v>2.8</v>
      </c>
      <c r="HE16" s="99">
        <v>8.0</v>
      </c>
      <c r="HF16" s="99">
        <v>55.0</v>
      </c>
      <c r="HG16" s="99">
        <v>51.0</v>
      </c>
      <c r="HH16" s="98" t="s">
        <v>107</v>
      </c>
      <c r="HI16" s="97" t="s">
        <v>92</v>
      </c>
      <c r="HJ16" s="98">
        <v>200.0</v>
      </c>
      <c r="HK16" s="98">
        <v>10.0</v>
      </c>
      <c r="HL16" s="98">
        <v>4.0</v>
      </c>
      <c r="HM16" s="99">
        <v>5.0</v>
      </c>
      <c r="HN16" s="99">
        <v>58.0</v>
      </c>
      <c r="HO16" s="99">
        <v>57.0</v>
      </c>
      <c r="HP16" s="98" t="s">
        <v>107</v>
      </c>
      <c r="HQ16" s="97" t="s">
        <v>92</v>
      </c>
      <c r="HR16" s="98">
        <v>222.0</v>
      </c>
      <c r="HS16" s="98">
        <v>11.1</v>
      </c>
      <c r="HT16" s="98">
        <v>5.55</v>
      </c>
      <c r="HU16" s="99">
        <v>7.0</v>
      </c>
      <c r="HV16" s="99">
        <v>52.0</v>
      </c>
      <c r="HW16" s="99">
        <v>52.0</v>
      </c>
      <c r="HX16" s="89"/>
      <c r="HY16" s="147">
        <v>135.0</v>
      </c>
      <c r="HZ16" s="147">
        <v>33.0</v>
      </c>
      <c r="IA16" s="147">
        <v>88.0</v>
      </c>
      <c r="IB16" s="147">
        <v>4.4</v>
      </c>
      <c r="IC16" s="148"/>
      <c r="ID16" s="147">
        <v>2.0</v>
      </c>
      <c r="IE16" s="147">
        <v>64.0</v>
      </c>
      <c r="IF16" s="147">
        <v>44.0</v>
      </c>
      <c r="IG16" s="89"/>
      <c r="IH16" s="74">
        <v>140.0</v>
      </c>
      <c r="II16" s="74">
        <v>34.1</v>
      </c>
      <c r="IJ16" s="74">
        <v>123.0</v>
      </c>
      <c r="IK16" s="74">
        <v>6.4</v>
      </c>
      <c r="IL16" s="74">
        <v>6.9</v>
      </c>
      <c r="IM16" s="74">
        <v>6.0</v>
      </c>
      <c r="IN16" s="75">
        <v>47.0</v>
      </c>
      <c r="IO16" s="75">
        <v>46.0</v>
      </c>
      <c r="IP16" s="74">
        <v>140.0</v>
      </c>
      <c r="IQ16" s="74">
        <v>35.1</v>
      </c>
      <c r="IR16" s="74">
        <v>6.0</v>
      </c>
      <c r="IS16" s="74">
        <v>0.1</v>
      </c>
      <c r="IT16" s="74">
        <v>0.4</v>
      </c>
      <c r="IU16" s="74">
        <v>12.0</v>
      </c>
      <c r="IV16" s="74">
        <v>48.0</v>
      </c>
      <c r="IW16" s="74">
        <v>47.0</v>
      </c>
      <c r="IX16" s="89"/>
      <c r="IY16" s="76">
        <v>140.66</v>
      </c>
      <c r="IZ16" s="76">
        <v>34.97</v>
      </c>
      <c r="JA16" s="76">
        <v>319.62</v>
      </c>
      <c r="JB16" s="76">
        <v>15.98</v>
      </c>
      <c r="JC16" s="76">
        <v>7.43</v>
      </c>
      <c r="JD16" s="76">
        <v>3.0</v>
      </c>
      <c r="JE16" s="76">
        <v>64.92</v>
      </c>
      <c r="JF16" s="76">
        <v>47.37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138.0</v>
      </c>
      <c r="JQ16" s="78">
        <v>32.5</v>
      </c>
      <c r="JR16" s="150">
        <v>0.0</v>
      </c>
      <c r="JS16" s="150">
        <v>0.0</v>
      </c>
      <c r="JT16" s="150">
        <v>0.0</v>
      </c>
      <c r="JU16" s="150">
        <v>2.0</v>
      </c>
      <c r="JV16" s="78">
        <v>37.0</v>
      </c>
      <c r="JW16" s="78">
        <v>37.0</v>
      </c>
      <c r="JX16" s="78">
        <v>138.0</v>
      </c>
      <c r="JY16" s="78">
        <v>34.0</v>
      </c>
      <c r="JZ16" s="78">
        <v>101.0</v>
      </c>
      <c r="KA16" s="78">
        <v>5.2</v>
      </c>
      <c r="KB16" s="78">
        <v>2.2</v>
      </c>
      <c r="KC16" s="78">
        <v>2.0</v>
      </c>
      <c r="KD16" s="78">
        <v>45.0</v>
      </c>
      <c r="KE16" s="78">
        <v>44.0</v>
      </c>
      <c r="KF16" s="89"/>
      <c r="KG16" s="151">
        <v>137.0</v>
      </c>
      <c r="KH16" s="151">
        <v>33.0</v>
      </c>
      <c r="KI16" s="151">
        <v>105.0</v>
      </c>
      <c r="KJ16" s="151">
        <v>5.5</v>
      </c>
      <c r="KK16" s="152"/>
      <c r="KL16" s="151">
        <v>1.0</v>
      </c>
      <c r="KM16" s="151">
        <v>40.0</v>
      </c>
      <c r="KN16" s="151">
        <v>40.0</v>
      </c>
      <c r="KO16" s="151">
        <v>137.0</v>
      </c>
      <c r="KP16" s="151">
        <v>33.0</v>
      </c>
      <c r="KQ16" s="151" t="s">
        <v>98</v>
      </c>
      <c r="KR16" s="151" t="s">
        <v>98</v>
      </c>
      <c r="KS16" s="152"/>
      <c r="KT16" s="151">
        <v>1.0</v>
      </c>
      <c r="KU16" s="151">
        <v>40.0</v>
      </c>
      <c r="KV16" s="151">
        <v>40.0</v>
      </c>
      <c r="KW16" s="89"/>
      <c r="KX16" s="81">
        <v>131.0</v>
      </c>
      <c r="KY16" s="81">
        <v>33.0</v>
      </c>
      <c r="KZ16" s="81">
        <v>204.0</v>
      </c>
      <c r="LA16" s="81">
        <v>10.0</v>
      </c>
      <c r="LB16" s="81">
        <v>1.5</v>
      </c>
      <c r="LC16" s="81">
        <v>3.0</v>
      </c>
      <c r="LD16" s="81">
        <v>52.0</v>
      </c>
      <c r="LE16" s="81">
        <v>52.0</v>
      </c>
      <c r="LF16" s="81">
        <v>131.0</v>
      </c>
      <c r="LG16" s="81">
        <v>33.0</v>
      </c>
      <c r="LH16" s="81">
        <v>306.0</v>
      </c>
      <c r="LI16" s="81">
        <v>15.0</v>
      </c>
      <c r="LJ16" s="81">
        <v>5.0</v>
      </c>
      <c r="LK16" s="81">
        <v>5.0</v>
      </c>
      <c r="LL16" s="81">
        <v>48.0</v>
      </c>
      <c r="LM16" s="81">
        <v>50.0</v>
      </c>
      <c r="LN16" s="89"/>
      <c r="LO16" s="154">
        <v>341.0</v>
      </c>
      <c r="LP16" s="154">
        <v>245.0</v>
      </c>
      <c r="LQ16" s="154">
        <v>137.0</v>
      </c>
      <c r="LR16" s="154">
        <v>72.0</v>
      </c>
      <c r="LS16" s="154">
        <v>331.0</v>
      </c>
      <c r="LT16" s="154">
        <v>139.0</v>
      </c>
      <c r="LU16" s="154">
        <v>122.0</v>
      </c>
      <c r="LV16" s="154">
        <v>70.0</v>
      </c>
      <c r="LW16" s="154">
        <v>16.0</v>
      </c>
      <c r="LX16" s="154">
        <v>10.0</v>
      </c>
      <c r="LY16" s="154">
        <v>54.0</v>
      </c>
      <c r="LZ16" s="154">
        <v>50.0</v>
      </c>
      <c r="MA16" s="154">
        <v>138.0</v>
      </c>
      <c r="MB16" s="154">
        <v>123.0</v>
      </c>
      <c r="MC16" s="154">
        <v>70.0</v>
      </c>
      <c r="MD16" s="154">
        <v>16.0</v>
      </c>
      <c r="ME16" s="154">
        <v>8.0</v>
      </c>
      <c r="MF16" s="154">
        <v>55.0</v>
      </c>
      <c r="MG16" s="154">
        <v>51.0</v>
      </c>
      <c r="MH16" s="154" t="s">
        <v>95</v>
      </c>
      <c r="MI16" s="154" t="s">
        <v>95</v>
      </c>
      <c r="MJ16" s="154" t="s">
        <v>95</v>
      </c>
      <c r="MK16" s="154" t="s">
        <v>95</v>
      </c>
      <c r="ML16" s="154">
        <v>5.0</v>
      </c>
      <c r="MM16" s="154">
        <v>50.0</v>
      </c>
      <c r="MN16" s="154">
        <v>47.0</v>
      </c>
      <c r="MO16" s="169"/>
      <c r="MP16" s="156"/>
      <c r="MQ16" s="156"/>
      <c r="MR16" s="156"/>
      <c r="MS16" s="156"/>
      <c r="MT16" s="154">
        <v>36.0</v>
      </c>
      <c r="MU16" s="154">
        <v>73.0</v>
      </c>
      <c r="MV16" s="154">
        <v>4.0</v>
      </c>
      <c r="MW16" s="154">
        <v>3.0</v>
      </c>
      <c r="MX16" s="154">
        <v>5.0</v>
      </c>
      <c r="MY16" s="154">
        <v>43.0</v>
      </c>
      <c r="MZ16" s="154" t="s">
        <v>96</v>
      </c>
      <c r="NA16" s="156"/>
      <c r="NB16" s="154">
        <v>35.0</v>
      </c>
      <c r="NC16" s="154">
        <v>364.0</v>
      </c>
      <c r="ND16" s="154">
        <v>20.0</v>
      </c>
      <c r="NE16" s="154">
        <v>7.4</v>
      </c>
      <c r="NF16" s="154">
        <v>6.0</v>
      </c>
      <c r="NG16" s="154">
        <v>54.0</v>
      </c>
      <c r="NH16" s="154">
        <v>56.0</v>
      </c>
      <c r="NI16" s="155"/>
      <c r="NJ16" s="155" t="s">
        <v>95</v>
      </c>
      <c r="NK16" s="155" t="s">
        <v>95</v>
      </c>
      <c r="NL16" s="155" t="s">
        <v>95</v>
      </c>
      <c r="NM16" s="155" t="s">
        <v>95</v>
      </c>
      <c r="NN16" s="154">
        <v>4.0</v>
      </c>
      <c r="NO16" s="154">
        <v>48.0</v>
      </c>
      <c r="NP16" s="154">
        <v>50.0</v>
      </c>
    </row>
    <row r="17" ht="14.25" customHeight="1">
      <c r="A17" s="49">
        <v>0.166666666666667</v>
      </c>
      <c r="B17" s="50"/>
      <c r="C17" s="51">
        <v>50.2</v>
      </c>
      <c r="D17" s="52">
        <v>340.0</v>
      </c>
      <c r="E17" s="53">
        <v>134.0</v>
      </c>
      <c r="F17" s="53">
        <v>108.0</v>
      </c>
      <c r="G17" s="53">
        <v>23.1</v>
      </c>
      <c r="H17" s="54"/>
      <c r="I17" s="53">
        <v>6.0</v>
      </c>
      <c r="J17" s="53">
        <v>52.0</v>
      </c>
      <c r="K17" s="53">
        <v>51.0</v>
      </c>
      <c r="L17" s="53">
        <v>139.0</v>
      </c>
      <c r="M17" s="53">
        <v>56.0</v>
      </c>
      <c r="N17" s="53">
        <v>12.8</v>
      </c>
      <c r="O17" s="54"/>
      <c r="P17" s="53">
        <v>6.0</v>
      </c>
      <c r="Q17" s="53">
        <v>58.0</v>
      </c>
      <c r="R17" s="53">
        <v>54.0</v>
      </c>
      <c r="S17" s="53">
        <v>342.4</v>
      </c>
      <c r="T17" s="53">
        <v>225.5</v>
      </c>
      <c r="U17" s="53">
        <v>137.3</v>
      </c>
      <c r="V17" s="54"/>
      <c r="W17" s="53">
        <v>375.6</v>
      </c>
      <c r="X17" s="53">
        <v>181.9</v>
      </c>
      <c r="Y17" s="53">
        <v>114.9</v>
      </c>
      <c r="Z17" s="54"/>
      <c r="AA17" s="53">
        <v>342.7</v>
      </c>
      <c r="AB17" s="53">
        <v>335.1</v>
      </c>
      <c r="AC17" s="53">
        <v>217.4</v>
      </c>
      <c r="AD17" s="54"/>
      <c r="AE17" s="53">
        <v>342.1</v>
      </c>
      <c r="AF17" s="53">
        <v>375.6</v>
      </c>
      <c r="AG17" s="53">
        <v>197.3</v>
      </c>
      <c r="AH17" s="54"/>
      <c r="AI17" s="53">
        <v>348.2</v>
      </c>
      <c r="AJ17" s="53">
        <v>326.7</v>
      </c>
      <c r="AK17" s="53">
        <v>205.4</v>
      </c>
      <c r="AL17" s="54"/>
      <c r="AM17" s="53">
        <v>340.9</v>
      </c>
      <c r="AN17" s="53">
        <v>350.1</v>
      </c>
      <c r="AO17" s="53">
        <v>194.5</v>
      </c>
      <c r="AP17" s="54"/>
      <c r="AQ17" s="53">
        <v>134.0</v>
      </c>
      <c r="AR17" s="54">
        <f t="shared" ref="AR17:AS17" si="8">F17</f>
        <v>108</v>
      </c>
      <c r="AS17" s="56">
        <f t="shared" si="8"/>
        <v>23.1</v>
      </c>
      <c r="AT17" s="54"/>
      <c r="AU17" s="54">
        <f t="shared" ref="AU17:AW17" si="9">L17</f>
        <v>139</v>
      </c>
      <c r="AV17" s="54">
        <f t="shared" si="9"/>
        <v>56</v>
      </c>
      <c r="AW17" s="54">
        <f t="shared" si="9"/>
        <v>12.8</v>
      </c>
      <c r="AX17" s="54"/>
      <c r="AY17" s="168">
        <f t="shared" si="5"/>
        <v>134</v>
      </c>
      <c r="AZ17" s="54"/>
      <c r="BA17" s="54"/>
      <c r="BB17" s="54"/>
      <c r="BC17" s="89"/>
      <c r="BD17" s="54"/>
      <c r="BE17" s="53">
        <v>32.0</v>
      </c>
      <c r="BF17" s="53">
        <v>9.0</v>
      </c>
      <c r="BG17" s="127">
        <v>0.4</v>
      </c>
      <c r="BH17" s="54"/>
      <c r="BI17" s="53">
        <v>22.0</v>
      </c>
      <c r="BJ17" s="127">
        <v>85.0</v>
      </c>
      <c r="BK17" s="127">
        <v>65.0</v>
      </c>
      <c r="BL17" s="89"/>
      <c r="BM17" s="58">
        <v>344.0</v>
      </c>
      <c r="BN17" s="58">
        <v>147.0</v>
      </c>
      <c r="BO17" s="58">
        <v>208.0</v>
      </c>
      <c r="BP17" s="58">
        <v>10.4</v>
      </c>
      <c r="BQ17" s="59"/>
      <c r="BR17" s="58">
        <v>6.0</v>
      </c>
      <c r="BS17" s="58">
        <v>60.0</v>
      </c>
      <c r="BT17" s="58">
        <v>59.0</v>
      </c>
      <c r="BU17" s="58">
        <v>344.0</v>
      </c>
      <c r="BV17" s="58">
        <v>286.0</v>
      </c>
      <c r="BW17" s="58">
        <v>167.0</v>
      </c>
      <c r="BX17" s="58">
        <v>21.0</v>
      </c>
      <c r="BY17" s="58">
        <v>337.0</v>
      </c>
      <c r="BZ17" s="58">
        <v>303.0</v>
      </c>
      <c r="CA17" s="58">
        <v>168.0</v>
      </c>
      <c r="CB17" s="58">
        <v>19.0</v>
      </c>
      <c r="CC17" s="58">
        <v>344.0</v>
      </c>
      <c r="CD17" s="58">
        <v>266.0</v>
      </c>
      <c r="CE17" s="58">
        <v>152.0</v>
      </c>
      <c r="CF17" s="58">
        <v>4.0</v>
      </c>
      <c r="CG17" s="58">
        <v>340.0</v>
      </c>
      <c r="CH17" s="58">
        <v>269.0</v>
      </c>
      <c r="CI17" s="58">
        <v>152.0</v>
      </c>
      <c r="CJ17" s="58">
        <v>7.0</v>
      </c>
      <c r="CK17" s="58">
        <v>350.0</v>
      </c>
      <c r="CL17" s="58">
        <v>292.0</v>
      </c>
      <c r="CM17" s="58">
        <v>164.0</v>
      </c>
      <c r="CN17" s="58">
        <v>2.0</v>
      </c>
      <c r="CO17" s="58">
        <v>334.0</v>
      </c>
      <c r="CP17" s="58">
        <v>303.0</v>
      </c>
      <c r="CQ17" s="58">
        <v>148.0</v>
      </c>
      <c r="CR17" s="58">
        <v>2.0</v>
      </c>
      <c r="CS17" s="58">
        <v>337.0</v>
      </c>
      <c r="CT17" s="58">
        <v>284.0</v>
      </c>
      <c r="CU17" s="58">
        <v>173.0</v>
      </c>
      <c r="CV17" s="58">
        <v>89.0</v>
      </c>
      <c r="CW17" s="58">
        <v>340.0</v>
      </c>
      <c r="CX17" s="58">
        <v>153.0</v>
      </c>
      <c r="CY17" s="58">
        <v>69.0</v>
      </c>
      <c r="CZ17" s="58">
        <v>46.0</v>
      </c>
      <c r="DA17" s="58">
        <v>326.0</v>
      </c>
      <c r="DB17" s="58">
        <v>158.0</v>
      </c>
      <c r="DC17" s="58">
        <v>70.0</v>
      </c>
      <c r="DD17" s="58">
        <v>51.0</v>
      </c>
      <c r="DE17" s="58">
        <v>147.0</v>
      </c>
      <c r="DF17" s="58">
        <v>35.2</v>
      </c>
      <c r="DG17" s="58">
        <v>208.0</v>
      </c>
      <c r="DH17" s="58">
        <v>10.4</v>
      </c>
      <c r="DI17" s="59"/>
      <c r="DJ17" s="58">
        <v>7.0</v>
      </c>
      <c r="DK17" s="58">
        <v>60.0</v>
      </c>
      <c r="DL17" s="58">
        <v>55.0</v>
      </c>
      <c r="DM17" s="89"/>
      <c r="DN17" s="61">
        <v>342.0</v>
      </c>
      <c r="DO17" s="61">
        <v>141.0</v>
      </c>
      <c r="DP17" s="61">
        <v>38.63</v>
      </c>
      <c r="DQ17" s="61">
        <v>22.53</v>
      </c>
      <c r="DR17" s="61">
        <v>5.91</v>
      </c>
      <c r="DS17" s="61">
        <v>8.0</v>
      </c>
      <c r="DT17" s="61">
        <v>38.0</v>
      </c>
      <c r="DU17" s="61">
        <v>42.8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341.0</v>
      </c>
      <c r="EF17" s="63">
        <v>137.0</v>
      </c>
      <c r="EG17" s="63">
        <v>104.0</v>
      </c>
      <c r="EH17" s="63">
        <v>4.2</v>
      </c>
      <c r="EI17" s="64"/>
      <c r="EJ17" s="63">
        <v>9.0</v>
      </c>
      <c r="EK17" s="63">
        <v>49.0</v>
      </c>
      <c r="EL17" s="63">
        <v>51.0</v>
      </c>
      <c r="EM17" s="63">
        <v>137.0</v>
      </c>
      <c r="EN17" s="63">
        <v>82.0</v>
      </c>
      <c r="EO17" s="63">
        <v>3.7</v>
      </c>
      <c r="EP17" s="64"/>
      <c r="EQ17" s="63">
        <v>9.0</v>
      </c>
      <c r="ER17" s="63">
        <v>49.0</v>
      </c>
      <c r="ES17" s="63">
        <v>51.0</v>
      </c>
      <c r="ET17" s="63">
        <v>340.0</v>
      </c>
      <c r="EU17" s="63">
        <v>238.0</v>
      </c>
      <c r="EV17" s="63">
        <v>138.7</v>
      </c>
      <c r="EW17" s="63">
        <v>-5.0</v>
      </c>
      <c r="EX17" s="63">
        <v>339.0</v>
      </c>
      <c r="EY17" s="63">
        <v>0.0</v>
      </c>
      <c r="EZ17" s="63">
        <v>0.0</v>
      </c>
      <c r="FA17" s="63">
        <v>0.0</v>
      </c>
      <c r="FB17" s="63">
        <v>339.0</v>
      </c>
      <c r="FC17" s="63">
        <v>239.0</v>
      </c>
      <c r="FD17" s="63">
        <v>138.7</v>
      </c>
      <c r="FE17" s="63">
        <v>-2.2</v>
      </c>
      <c r="FF17" s="63">
        <v>338.0</v>
      </c>
      <c r="FG17" s="63">
        <v>0.0</v>
      </c>
      <c r="FH17" s="63">
        <v>0.0</v>
      </c>
      <c r="FI17" s="63">
        <v>0.0</v>
      </c>
      <c r="FJ17" s="63">
        <v>341.0</v>
      </c>
      <c r="FK17" s="63">
        <v>224.0</v>
      </c>
      <c r="FL17" s="63">
        <v>129.8</v>
      </c>
      <c r="FM17" s="64"/>
      <c r="FN17" s="63">
        <v>341.0</v>
      </c>
      <c r="FO17" s="63">
        <v>221.0</v>
      </c>
      <c r="FP17" s="63">
        <v>130.3</v>
      </c>
      <c r="FQ17" s="63">
        <v>6.1</v>
      </c>
      <c r="FR17" s="63">
        <v>137.0</v>
      </c>
      <c r="FS17" s="63">
        <v>97.0</v>
      </c>
      <c r="FT17" s="63">
        <v>15.5</v>
      </c>
      <c r="FU17" s="64"/>
      <c r="FV17" s="63">
        <v>137.0</v>
      </c>
      <c r="FW17" s="64"/>
      <c r="FX17" s="64"/>
      <c r="FY17" s="64"/>
      <c r="FZ17" s="89"/>
      <c r="GA17" s="65">
        <v>340.0</v>
      </c>
      <c r="GB17" s="66">
        <v>383.5</v>
      </c>
      <c r="GC17" s="66">
        <v>236.36</v>
      </c>
      <c r="GD17" s="66">
        <v>25.8</v>
      </c>
      <c r="GE17" s="66">
        <v>341.0</v>
      </c>
      <c r="GF17" s="66">
        <v>410.75</v>
      </c>
      <c r="GG17" s="66">
        <v>233.93</v>
      </c>
      <c r="GH17" s="66">
        <v>28.9</v>
      </c>
      <c r="GI17" s="66">
        <v>341.0</v>
      </c>
      <c r="GJ17" s="66">
        <v>202.81</v>
      </c>
      <c r="GK17" s="66">
        <v>-114.33</v>
      </c>
      <c r="GL17" s="66">
        <v>-23.28</v>
      </c>
      <c r="GM17" s="66">
        <v>341.0</v>
      </c>
      <c r="GN17" s="66">
        <v>185.23</v>
      </c>
      <c r="GO17" s="66">
        <v>-113.66</v>
      </c>
      <c r="GP17" s="66">
        <v>-30.49</v>
      </c>
      <c r="GQ17" s="66">
        <v>341.0</v>
      </c>
      <c r="GR17" s="66">
        <v>198.71</v>
      </c>
      <c r="GS17" s="66">
        <v>-122.12</v>
      </c>
      <c r="GT17" s="66">
        <v>0.0</v>
      </c>
      <c r="GU17" s="66">
        <v>340.0</v>
      </c>
      <c r="GV17" s="66">
        <v>220.25</v>
      </c>
      <c r="GW17" s="66">
        <v>-123.12</v>
      </c>
      <c r="GX17" s="66">
        <v>-3.77</v>
      </c>
      <c r="GY17" s="89"/>
      <c r="GZ17" s="98" t="s">
        <v>107</v>
      </c>
      <c r="HA17" s="97" t="s">
        <v>92</v>
      </c>
      <c r="HB17" s="98">
        <v>140.0</v>
      </c>
      <c r="HC17" s="98">
        <v>7.0</v>
      </c>
      <c r="HD17" s="98">
        <v>2.8</v>
      </c>
      <c r="HE17" s="99">
        <v>8.0</v>
      </c>
      <c r="HF17" s="98">
        <v>55.0</v>
      </c>
      <c r="HG17" s="98">
        <v>51.0</v>
      </c>
      <c r="HH17" s="98" t="s">
        <v>107</v>
      </c>
      <c r="HI17" s="97" t="s">
        <v>92</v>
      </c>
      <c r="HJ17" s="98">
        <v>222.0</v>
      </c>
      <c r="HK17" s="98">
        <v>11.1</v>
      </c>
      <c r="HL17" s="98">
        <v>0.0</v>
      </c>
      <c r="HM17" s="99">
        <v>5.0</v>
      </c>
      <c r="HN17" s="98">
        <v>58.0</v>
      </c>
      <c r="HO17" s="98">
        <v>57.0</v>
      </c>
      <c r="HP17" s="98" t="s">
        <v>107</v>
      </c>
      <c r="HQ17" s="97" t="s">
        <v>92</v>
      </c>
      <c r="HR17" s="98">
        <v>232.0</v>
      </c>
      <c r="HS17" s="98">
        <v>11.6</v>
      </c>
      <c r="HT17" s="98">
        <v>5.8</v>
      </c>
      <c r="HU17" s="99">
        <v>7.0</v>
      </c>
      <c r="HV17" s="98">
        <v>52.0</v>
      </c>
      <c r="HW17" s="98">
        <v>52.0</v>
      </c>
      <c r="HX17" s="89"/>
      <c r="HY17" s="147">
        <v>135.0</v>
      </c>
      <c r="HZ17" s="147">
        <v>33.0</v>
      </c>
      <c r="IA17" s="147">
        <v>90.0</v>
      </c>
      <c r="IB17" s="147">
        <v>4.5</v>
      </c>
      <c r="IC17" s="148"/>
      <c r="ID17" s="147">
        <v>2.0</v>
      </c>
      <c r="IE17" s="147">
        <v>64.0</v>
      </c>
      <c r="IF17" s="147">
        <v>44.0</v>
      </c>
      <c r="IG17" s="89"/>
      <c r="IH17" s="74">
        <v>140.0</v>
      </c>
      <c r="II17" s="74">
        <v>34.4</v>
      </c>
      <c r="IJ17" s="74">
        <v>118.0</v>
      </c>
      <c r="IK17" s="74">
        <v>6.1</v>
      </c>
      <c r="IL17" s="74">
        <v>6.7</v>
      </c>
      <c r="IM17" s="74">
        <v>6.0</v>
      </c>
      <c r="IN17" s="75">
        <v>46.0</v>
      </c>
      <c r="IO17" s="75">
        <v>45.0</v>
      </c>
      <c r="IP17" s="74">
        <v>140.0</v>
      </c>
      <c r="IQ17" s="74">
        <v>35.1</v>
      </c>
      <c r="IR17" s="74">
        <v>6.0</v>
      </c>
      <c r="IS17" s="74">
        <v>0.1</v>
      </c>
      <c r="IT17" s="74">
        <v>0.4</v>
      </c>
      <c r="IU17" s="74">
        <v>12.0</v>
      </c>
      <c r="IV17" s="74">
        <v>47.0</v>
      </c>
      <c r="IW17" s="74">
        <v>46.0</v>
      </c>
      <c r="IX17" s="89"/>
      <c r="IY17" s="76">
        <v>140.16</v>
      </c>
      <c r="IZ17" s="76">
        <v>35.06</v>
      </c>
      <c r="JA17" s="76">
        <v>314.22</v>
      </c>
      <c r="JB17" s="76">
        <v>15.71</v>
      </c>
      <c r="JC17" s="76">
        <v>7.13</v>
      </c>
      <c r="JD17" s="76">
        <v>3.0</v>
      </c>
      <c r="JE17" s="76">
        <v>63.64</v>
      </c>
      <c r="JF17" s="76">
        <v>47.37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32.5</v>
      </c>
      <c r="JR17" s="150">
        <v>0.0</v>
      </c>
      <c r="JS17" s="150">
        <v>0.0</v>
      </c>
      <c r="JT17" s="150">
        <v>0.0</v>
      </c>
      <c r="JU17" s="150">
        <v>2.0</v>
      </c>
      <c r="JV17" s="78">
        <v>38.0</v>
      </c>
      <c r="JW17" s="78">
        <v>38.0</v>
      </c>
      <c r="JX17" s="78">
        <v>137.0</v>
      </c>
      <c r="JY17" s="78">
        <v>34.1</v>
      </c>
      <c r="JZ17" s="78">
        <v>108.0</v>
      </c>
      <c r="KA17" s="78">
        <v>5.8</v>
      </c>
      <c r="KB17" s="78">
        <v>2.2</v>
      </c>
      <c r="KC17" s="78">
        <v>2.0</v>
      </c>
      <c r="KD17" s="78">
        <v>44.0</v>
      </c>
      <c r="KE17" s="78">
        <v>44.0</v>
      </c>
      <c r="KF17" s="89"/>
      <c r="KG17" s="151">
        <v>138.0</v>
      </c>
      <c r="KH17" s="151">
        <v>34.0</v>
      </c>
      <c r="KI17" s="151">
        <v>104.0</v>
      </c>
      <c r="KJ17" s="151">
        <v>5.3</v>
      </c>
      <c r="KK17" s="152"/>
      <c r="KL17" s="151">
        <v>1.0</v>
      </c>
      <c r="KM17" s="151">
        <v>40.0</v>
      </c>
      <c r="KN17" s="151">
        <v>40.0</v>
      </c>
      <c r="KO17" s="151">
        <v>138.0</v>
      </c>
      <c r="KP17" s="151">
        <v>34.0</v>
      </c>
      <c r="KQ17" s="151" t="s">
        <v>98</v>
      </c>
      <c r="KR17" s="151" t="s">
        <v>98</v>
      </c>
      <c r="KS17" s="152"/>
      <c r="KT17" s="151">
        <v>1.0</v>
      </c>
      <c r="KU17" s="151">
        <v>40.0</v>
      </c>
      <c r="KV17" s="151">
        <v>40.0</v>
      </c>
      <c r="KW17" s="89"/>
      <c r="KX17" s="81">
        <v>131.0</v>
      </c>
      <c r="KY17" s="81">
        <v>33.0</v>
      </c>
      <c r="KZ17" s="81">
        <v>208.0</v>
      </c>
      <c r="LA17" s="81">
        <v>10.2</v>
      </c>
      <c r="LB17" s="81">
        <v>1.8</v>
      </c>
      <c r="LC17" s="81">
        <v>3.0</v>
      </c>
      <c r="LD17" s="81">
        <v>52.0</v>
      </c>
      <c r="LE17" s="81">
        <v>52.0</v>
      </c>
      <c r="LF17" s="81">
        <v>131.0</v>
      </c>
      <c r="LG17" s="81">
        <v>33.0</v>
      </c>
      <c r="LH17" s="81">
        <v>296.0</v>
      </c>
      <c r="LI17" s="81">
        <v>14.5</v>
      </c>
      <c r="LJ17" s="81">
        <v>5.0</v>
      </c>
      <c r="LK17" s="81">
        <v>5.0</v>
      </c>
      <c r="LL17" s="81">
        <v>48.0</v>
      </c>
      <c r="LM17" s="81">
        <v>50.0</v>
      </c>
      <c r="LN17" s="89"/>
      <c r="LO17" s="154">
        <v>342.0</v>
      </c>
      <c r="LP17" s="154">
        <v>207.0</v>
      </c>
      <c r="LQ17" s="154">
        <v>119.0</v>
      </c>
      <c r="LR17" s="154">
        <v>72.0</v>
      </c>
      <c r="LS17" s="154">
        <v>332.0</v>
      </c>
      <c r="LT17" s="154">
        <v>140.0</v>
      </c>
      <c r="LU17" s="154">
        <v>107.0</v>
      </c>
      <c r="LV17" s="154">
        <v>60.0</v>
      </c>
      <c r="LW17" s="154">
        <v>10.0</v>
      </c>
      <c r="LX17" s="154">
        <v>10.0</v>
      </c>
      <c r="LY17" s="154">
        <v>53.0</v>
      </c>
      <c r="LZ17" s="154">
        <v>50.0</v>
      </c>
      <c r="MA17" s="154">
        <v>139.0</v>
      </c>
      <c r="MB17" s="154">
        <v>100.0</v>
      </c>
      <c r="MC17" s="154">
        <v>59.0</v>
      </c>
      <c r="MD17" s="154">
        <v>16.0</v>
      </c>
      <c r="ME17" s="154">
        <v>8.0</v>
      </c>
      <c r="MF17" s="154">
        <v>58.0</v>
      </c>
      <c r="MG17" s="154">
        <v>53.0</v>
      </c>
      <c r="MH17" s="154" t="s">
        <v>95</v>
      </c>
      <c r="MI17" s="154" t="s">
        <v>95</v>
      </c>
      <c r="MJ17" s="154" t="s">
        <v>95</v>
      </c>
      <c r="MK17" s="154" t="s">
        <v>95</v>
      </c>
      <c r="ML17" s="154">
        <v>5.0</v>
      </c>
      <c r="MM17" s="154">
        <v>50.0</v>
      </c>
      <c r="MN17" s="154">
        <v>47.0</v>
      </c>
      <c r="MO17" s="169"/>
      <c r="MP17" s="156"/>
      <c r="MQ17" s="156"/>
      <c r="MR17" s="156"/>
      <c r="MS17" s="156"/>
      <c r="MT17" s="154">
        <v>36.0</v>
      </c>
      <c r="MU17" s="154">
        <v>72.0</v>
      </c>
      <c r="MV17" s="154">
        <v>4.0</v>
      </c>
      <c r="MW17" s="154">
        <v>2.0</v>
      </c>
      <c r="MX17" s="154">
        <v>5.0</v>
      </c>
      <c r="MY17" s="154">
        <v>43.0</v>
      </c>
      <c r="MZ17" s="154" t="s">
        <v>96</v>
      </c>
      <c r="NA17" s="156"/>
      <c r="NB17" s="154">
        <v>35.0</v>
      </c>
      <c r="NC17" s="154">
        <v>248.0</v>
      </c>
      <c r="ND17" s="154">
        <v>14.0</v>
      </c>
      <c r="NE17" s="154">
        <v>5.0</v>
      </c>
      <c r="NF17" s="154">
        <v>6.0</v>
      </c>
      <c r="NG17" s="154">
        <v>54.0</v>
      </c>
      <c r="NH17" s="154">
        <v>56.0</v>
      </c>
      <c r="NI17" s="155"/>
      <c r="NJ17" s="155" t="s">
        <v>95</v>
      </c>
      <c r="NK17" s="155" t="s">
        <v>95</v>
      </c>
      <c r="NL17" s="155" t="s">
        <v>95</v>
      </c>
      <c r="NM17" s="155" t="s">
        <v>95</v>
      </c>
      <c r="NN17" s="154">
        <v>4.0</v>
      </c>
      <c r="NO17" s="154">
        <v>48.0</v>
      </c>
      <c r="NP17" s="154">
        <v>50.0</v>
      </c>
    </row>
    <row r="18" ht="14.25" customHeight="1">
      <c r="A18" s="49">
        <v>0.208333333333334</v>
      </c>
      <c r="B18" s="50"/>
      <c r="C18" s="51">
        <v>49.88</v>
      </c>
      <c r="D18" s="52">
        <v>339.0</v>
      </c>
      <c r="E18" s="53">
        <v>133.0</v>
      </c>
      <c r="F18" s="53">
        <v>105.0</v>
      </c>
      <c r="G18" s="53">
        <v>22.4</v>
      </c>
      <c r="H18" s="54"/>
      <c r="I18" s="53">
        <v>6.0</v>
      </c>
      <c r="J18" s="53">
        <v>52.0</v>
      </c>
      <c r="K18" s="53">
        <v>51.0</v>
      </c>
      <c r="L18" s="53">
        <v>139.0</v>
      </c>
      <c r="M18" s="53">
        <v>61.0</v>
      </c>
      <c r="N18" s="53">
        <v>16.3</v>
      </c>
      <c r="O18" s="54"/>
      <c r="P18" s="53">
        <v>6.0</v>
      </c>
      <c r="Q18" s="53">
        <v>58.0</v>
      </c>
      <c r="R18" s="53">
        <v>54.0</v>
      </c>
      <c r="S18" s="53">
        <v>341.4</v>
      </c>
      <c r="T18" s="53">
        <v>230.1</v>
      </c>
      <c r="U18" s="53">
        <v>139.7</v>
      </c>
      <c r="V18" s="54"/>
      <c r="W18" s="53">
        <v>374.4</v>
      </c>
      <c r="X18" s="53">
        <v>183.3</v>
      </c>
      <c r="Y18" s="53">
        <v>177.3</v>
      </c>
      <c r="Z18" s="54"/>
      <c r="AA18" s="53">
        <v>341.8</v>
      </c>
      <c r="AB18" s="53">
        <v>325.4</v>
      </c>
      <c r="AC18" s="53">
        <v>210.4</v>
      </c>
      <c r="AD18" s="54"/>
      <c r="AE18" s="53">
        <v>341.6</v>
      </c>
      <c r="AF18" s="53">
        <v>363.6</v>
      </c>
      <c r="AG18" s="53">
        <v>190.3</v>
      </c>
      <c r="AH18" s="54"/>
      <c r="AI18" s="53">
        <v>347.4</v>
      </c>
      <c r="AJ18" s="53">
        <v>324.6</v>
      </c>
      <c r="AK18" s="53">
        <v>202.4</v>
      </c>
      <c r="AL18" s="54"/>
      <c r="AM18" s="53">
        <v>340.2</v>
      </c>
      <c r="AN18" s="53">
        <v>346.2</v>
      </c>
      <c r="AO18" s="53">
        <v>191.7</v>
      </c>
      <c r="AP18" s="54"/>
      <c r="AQ18" s="53">
        <v>133.0</v>
      </c>
      <c r="AR18" s="54">
        <f t="shared" ref="AR18:AS18" si="10">F18</f>
        <v>105</v>
      </c>
      <c r="AS18" s="56">
        <f t="shared" si="10"/>
        <v>22.4</v>
      </c>
      <c r="AT18" s="54"/>
      <c r="AU18" s="54">
        <f t="shared" ref="AU18:AW18" si="11">L18</f>
        <v>139</v>
      </c>
      <c r="AV18" s="54">
        <f t="shared" si="11"/>
        <v>61</v>
      </c>
      <c r="AW18" s="54">
        <f t="shared" si="11"/>
        <v>16.3</v>
      </c>
      <c r="AX18" s="54"/>
      <c r="AY18" s="168">
        <f t="shared" si="5"/>
        <v>133</v>
      </c>
      <c r="AZ18" s="54"/>
      <c r="BA18" s="54"/>
      <c r="BB18" s="54"/>
      <c r="BC18" s="89"/>
      <c r="BD18" s="54"/>
      <c r="BE18" s="53">
        <v>32.0</v>
      </c>
      <c r="BF18" s="53">
        <v>9.0</v>
      </c>
      <c r="BG18" s="127">
        <v>0.4</v>
      </c>
      <c r="BH18" s="54"/>
      <c r="BI18" s="53">
        <v>22.0</v>
      </c>
      <c r="BJ18" s="127">
        <v>80.0</v>
      </c>
      <c r="BK18" s="127">
        <v>67.0</v>
      </c>
      <c r="BL18" s="89"/>
      <c r="BM18" s="58">
        <v>343.0</v>
      </c>
      <c r="BN18" s="58">
        <v>146.0</v>
      </c>
      <c r="BO18" s="58">
        <v>166.0</v>
      </c>
      <c r="BP18" s="58">
        <v>8.3</v>
      </c>
      <c r="BQ18" s="59"/>
      <c r="BR18" s="58">
        <v>6.0</v>
      </c>
      <c r="BS18" s="58">
        <v>60.0</v>
      </c>
      <c r="BT18" s="58">
        <v>59.0</v>
      </c>
      <c r="BU18" s="58">
        <v>343.0</v>
      </c>
      <c r="BV18" s="58">
        <v>357.0</v>
      </c>
      <c r="BW18" s="58">
        <v>205.0</v>
      </c>
      <c r="BX18" s="58">
        <v>28.0</v>
      </c>
      <c r="BY18" s="58">
        <v>335.0</v>
      </c>
      <c r="BZ18" s="58">
        <v>373.0</v>
      </c>
      <c r="CA18" s="58">
        <v>205.0</v>
      </c>
      <c r="CB18" s="58">
        <v>22.0</v>
      </c>
      <c r="CC18" s="58">
        <v>343.0</v>
      </c>
      <c r="CD18" s="58">
        <v>282.0</v>
      </c>
      <c r="CE18" s="58">
        <v>160.0</v>
      </c>
      <c r="CF18" s="58">
        <v>14.0</v>
      </c>
      <c r="CG18" s="58">
        <v>339.0</v>
      </c>
      <c r="CH18" s="58">
        <v>285.0</v>
      </c>
      <c r="CI18" s="58">
        <v>156.0</v>
      </c>
      <c r="CJ18" s="58">
        <v>14.0</v>
      </c>
      <c r="CK18" s="58">
        <v>349.0</v>
      </c>
      <c r="CL18" s="58">
        <v>336.0</v>
      </c>
      <c r="CM18" s="58">
        <v>314.0</v>
      </c>
      <c r="CN18" s="58">
        <v>5.0</v>
      </c>
      <c r="CO18" s="58">
        <v>333.0</v>
      </c>
      <c r="CP18" s="58">
        <v>343.0</v>
      </c>
      <c r="CQ18" s="58">
        <v>169.0</v>
      </c>
      <c r="CR18" s="58">
        <v>3.0</v>
      </c>
      <c r="CS18" s="58">
        <v>336.0</v>
      </c>
      <c r="CT18" s="58">
        <v>310.0</v>
      </c>
      <c r="CU18" s="58">
        <v>189.0</v>
      </c>
      <c r="CV18" s="58">
        <v>101.0</v>
      </c>
      <c r="CW18" s="58">
        <v>339.0</v>
      </c>
      <c r="CX18" s="58">
        <v>171.0</v>
      </c>
      <c r="CY18" s="58">
        <v>79.0</v>
      </c>
      <c r="CZ18" s="58">
        <v>50.0</v>
      </c>
      <c r="DA18" s="58">
        <v>325.0</v>
      </c>
      <c r="DB18" s="58">
        <v>175.0</v>
      </c>
      <c r="DC18" s="58">
        <v>80.0</v>
      </c>
      <c r="DD18" s="58">
        <v>54.0</v>
      </c>
      <c r="DE18" s="58">
        <v>146.0</v>
      </c>
      <c r="DF18" s="58">
        <v>35.2</v>
      </c>
      <c r="DG18" s="58">
        <v>166.0</v>
      </c>
      <c r="DH18" s="58">
        <v>8.3</v>
      </c>
      <c r="DI18" s="59"/>
      <c r="DJ18" s="58">
        <v>7.0</v>
      </c>
      <c r="DK18" s="58">
        <v>60.0</v>
      </c>
      <c r="DL18" s="58">
        <v>55.0</v>
      </c>
      <c r="DM18" s="89"/>
      <c r="DN18" s="61">
        <v>341.0</v>
      </c>
      <c r="DO18" s="61">
        <v>141.0</v>
      </c>
      <c r="DP18" s="61">
        <v>39.82</v>
      </c>
      <c r="DQ18" s="61">
        <v>22.48</v>
      </c>
      <c r="DR18" s="61">
        <v>5.85</v>
      </c>
      <c r="DS18" s="61">
        <v>8.0</v>
      </c>
      <c r="DT18" s="61">
        <v>37.0</v>
      </c>
      <c r="DU18" s="61">
        <v>42.6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341.0</v>
      </c>
      <c r="EF18" s="63">
        <v>136.0</v>
      </c>
      <c r="EG18" s="63">
        <v>103.0</v>
      </c>
      <c r="EH18" s="63">
        <v>4.2</v>
      </c>
      <c r="EI18" s="64"/>
      <c r="EJ18" s="63">
        <v>9.0</v>
      </c>
      <c r="EK18" s="63">
        <v>48.0</v>
      </c>
      <c r="EL18" s="63">
        <v>50.0</v>
      </c>
      <c r="EM18" s="63">
        <v>136.0</v>
      </c>
      <c r="EN18" s="63">
        <v>83.0</v>
      </c>
      <c r="EO18" s="63">
        <v>3.7</v>
      </c>
      <c r="EP18" s="64"/>
      <c r="EQ18" s="63">
        <v>9.0</v>
      </c>
      <c r="ER18" s="63">
        <v>48.0</v>
      </c>
      <c r="ES18" s="63">
        <v>50.0</v>
      </c>
      <c r="ET18" s="63">
        <v>340.0</v>
      </c>
      <c r="EU18" s="63">
        <v>239.0</v>
      </c>
      <c r="EV18" s="63">
        <v>138.0</v>
      </c>
      <c r="EW18" s="63">
        <v>-5.8</v>
      </c>
      <c r="EX18" s="63">
        <v>338.0</v>
      </c>
      <c r="EY18" s="63">
        <v>0.0</v>
      </c>
      <c r="EZ18" s="63">
        <v>0.0</v>
      </c>
      <c r="FA18" s="63">
        <v>0.0</v>
      </c>
      <c r="FB18" s="63">
        <v>338.0</v>
      </c>
      <c r="FC18" s="63">
        <v>238.0</v>
      </c>
      <c r="FD18" s="63">
        <v>138.5</v>
      </c>
      <c r="FE18" s="63">
        <v>-3.2</v>
      </c>
      <c r="FF18" s="63">
        <v>337.0</v>
      </c>
      <c r="FG18" s="63">
        <v>0.0</v>
      </c>
      <c r="FH18" s="63">
        <v>0.0</v>
      </c>
      <c r="FI18" s="63">
        <v>0.0</v>
      </c>
      <c r="FJ18" s="63">
        <v>341.0</v>
      </c>
      <c r="FK18" s="63">
        <v>223.0</v>
      </c>
      <c r="FL18" s="63">
        <v>130.0</v>
      </c>
      <c r="FM18" s="64"/>
      <c r="FN18" s="63">
        <v>341.0</v>
      </c>
      <c r="FO18" s="63">
        <v>224.0</v>
      </c>
      <c r="FP18" s="63">
        <v>131.0</v>
      </c>
      <c r="FQ18" s="63">
        <v>3.1</v>
      </c>
      <c r="FR18" s="63">
        <v>136.0</v>
      </c>
      <c r="FS18" s="63">
        <v>96.0</v>
      </c>
      <c r="FT18" s="63">
        <v>15.91</v>
      </c>
      <c r="FU18" s="64"/>
      <c r="FV18" s="63">
        <v>136.0</v>
      </c>
      <c r="FW18" s="64"/>
      <c r="FX18" s="64"/>
      <c r="FY18" s="64"/>
      <c r="FZ18" s="89"/>
      <c r="GA18" s="65">
        <v>340.0</v>
      </c>
      <c r="GB18" s="66">
        <v>313.28</v>
      </c>
      <c r="GC18" s="66">
        <v>190.88</v>
      </c>
      <c r="GD18" s="66">
        <v>27.14</v>
      </c>
      <c r="GE18" s="66">
        <v>340.0</v>
      </c>
      <c r="GF18" s="66">
        <v>334.11</v>
      </c>
      <c r="GG18" s="66">
        <v>188.87</v>
      </c>
      <c r="GH18" s="66">
        <v>29.9</v>
      </c>
      <c r="GI18" s="66">
        <v>340.0</v>
      </c>
      <c r="GJ18" s="66">
        <v>98.77</v>
      </c>
      <c r="GK18" s="66">
        <v>-53.19</v>
      </c>
      <c r="GL18" s="66">
        <v>-22.28</v>
      </c>
      <c r="GM18" s="66">
        <v>340.0</v>
      </c>
      <c r="GN18" s="66">
        <v>91.73</v>
      </c>
      <c r="GO18" s="66">
        <v>-52.43</v>
      </c>
      <c r="GP18" s="66">
        <v>-25.13</v>
      </c>
      <c r="GQ18" s="66">
        <v>340.0</v>
      </c>
      <c r="GR18" s="66">
        <v>223.06</v>
      </c>
      <c r="GS18" s="66">
        <v>-138.37</v>
      </c>
      <c r="GT18" s="66">
        <v>0.0</v>
      </c>
      <c r="GU18" s="66">
        <v>339.0</v>
      </c>
      <c r="GV18" s="66">
        <v>253.51</v>
      </c>
      <c r="GW18" s="66">
        <v>-143.06</v>
      </c>
      <c r="GX18" s="66">
        <v>-3.27</v>
      </c>
      <c r="GY18" s="89"/>
      <c r="GZ18" s="98" t="s">
        <v>107</v>
      </c>
      <c r="HA18" s="97" t="s">
        <v>92</v>
      </c>
      <c r="HB18" s="98">
        <v>136.0</v>
      </c>
      <c r="HC18" s="98">
        <v>6.8</v>
      </c>
      <c r="HD18" s="98">
        <v>2.72</v>
      </c>
      <c r="HE18" s="99">
        <v>8.0</v>
      </c>
      <c r="HF18" s="98">
        <v>55.0</v>
      </c>
      <c r="HG18" s="98">
        <v>51.0</v>
      </c>
      <c r="HH18" s="98" t="s">
        <v>107</v>
      </c>
      <c r="HI18" s="97" t="s">
        <v>92</v>
      </c>
      <c r="HJ18" s="98">
        <v>253.0</v>
      </c>
      <c r="HK18" s="98">
        <v>12.65</v>
      </c>
      <c r="HL18" s="98">
        <v>5.06</v>
      </c>
      <c r="HM18" s="99">
        <v>5.0</v>
      </c>
      <c r="HN18" s="98">
        <v>58.0</v>
      </c>
      <c r="HO18" s="98">
        <v>57.0</v>
      </c>
      <c r="HP18" s="98" t="s">
        <v>107</v>
      </c>
      <c r="HQ18" s="97" t="s">
        <v>92</v>
      </c>
      <c r="HR18" s="98">
        <v>261.0</v>
      </c>
      <c r="HS18" s="98">
        <v>13.05</v>
      </c>
      <c r="HT18" s="98">
        <v>6.525</v>
      </c>
      <c r="HU18" s="99">
        <v>7.0</v>
      </c>
      <c r="HV18" s="98">
        <v>52.0</v>
      </c>
      <c r="HW18" s="98">
        <v>52.0</v>
      </c>
      <c r="HX18" s="89"/>
      <c r="HY18" s="147">
        <v>135.0</v>
      </c>
      <c r="HZ18" s="147">
        <v>33.0</v>
      </c>
      <c r="IA18" s="147">
        <v>92.0</v>
      </c>
      <c r="IB18" s="147">
        <v>4.6</v>
      </c>
      <c r="IC18" s="148"/>
      <c r="ID18" s="147">
        <v>2.0</v>
      </c>
      <c r="IE18" s="147">
        <v>64.0</v>
      </c>
      <c r="IF18" s="147">
        <v>44.0</v>
      </c>
      <c r="IG18" s="89"/>
      <c r="IH18" s="74">
        <v>140.0</v>
      </c>
      <c r="II18" s="74">
        <v>34.1</v>
      </c>
      <c r="IJ18" s="74">
        <v>155.0</v>
      </c>
      <c r="IK18" s="74">
        <v>8.4</v>
      </c>
      <c r="IL18" s="74">
        <v>8.9</v>
      </c>
      <c r="IM18" s="74">
        <v>6.0</v>
      </c>
      <c r="IN18" s="75">
        <v>46.0</v>
      </c>
      <c r="IO18" s="75">
        <v>45.0</v>
      </c>
      <c r="IP18" s="74">
        <v>140.0</v>
      </c>
      <c r="IQ18" s="74">
        <v>34.9</v>
      </c>
      <c r="IR18" s="74">
        <v>6.0</v>
      </c>
      <c r="IS18" s="74">
        <v>0.1</v>
      </c>
      <c r="IT18" s="74">
        <v>0.3</v>
      </c>
      <c r="IU18" s="74">
        <v>12.0</v>
      </c>
      <c r="IV18" s="74">
        <v>47.0</v>
      </c>
      <c r="IW18" s="74">
        <v>46.0</v>
      </c>
      <c r="IX18" s="89"/>
      <c r="IY18" s="76">
        <v>140.36</v>
      </c>
      <c r="IZ18" s="76">
        <v>35.09</v>
      </c>
      <c r="JA18" s="76">
        <v>317.1</v>
      </c>
      <c r="JB18" s="76">
        <v>15.86</v>
      </c>
      <c r="JC18" s="76">
        <v>7.27</v>
      </c>
      <c r="JD18" s="76">
        <v>3.0</v>
      </c>
      <c r="JE18" s="76">
        <v>63.54</v>
      </c>
      <c r="JF18" s="76">
        <v>47.37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136.0</v>
      </c>
      <c r="JQ18" s="78">
        <v>32.2</v>
      </c>
      <c r="JR18" s="150">
        <v>0.0</v>
      </c>
      <c r="JS18" s="150">
        <v>0.0</v>
      </c>
      <c r="JT18" s="150">
        <v>0.0</v>
      </c>
      <c r="JU18" s="150">
        <v>2.0</v>
      </c>
      <c r="JV18" s="78">
        <v>38.0</v>
      </c>
      <c r="JW18" s="78">
        <v>38.0</v>
      </c>
      <c r="JX18" s="78">
        <v>136.0</v>
      </c>
      <c r="JY18" s="78">
        <v>34.0</v>
      </c>
      <c r="JZ18" s="78">
        <v>140.0</v>
      </c>
      <c r="KA18" s="78">
        <v>6.1</v>
      </c>
      <c r="KB18" s="78">
        <v>2.3</v>
      </c>
      <c r="KC18" s="78">
        <v>2.0</v>
      </c>
      <c r="KD18" s="78">
        <v>44.0</v>
      </c>
      <c r="KE18" s="78">
        <v>44.0</v>
      </c>
      <c r="KF18" s="89"/>
      <c r="KG18" s="151">
        <v>137.0</v>
      </c>
      <c r="KH18" s="151">
        <v>33.0</v>
      </c>
      <c r="KI18" s="151">
        <v>104.0</v>
      </c>
      <c r="KJ18" s="151">
        <v>5.3</v>
      </c>
      <c r="KK18" s="152"/>
      <c r="KL18" s="151">
        <v>1.0</v>
      </c>
      <c r="KM18" s="151">
        <v>40.0</v>
      </c>
      <c r="KN18" s="151">
        <v>40.0</v>
      </c>
      <c r="KO18" s="151">
        <v>137.0</v>
      </c>
      <c r="KP18" s="151">
        <v>33.0</v>
      </c>
      <c r="KQ18" s="151" t="s">
        <v>98</v>
      </c>
      <c r="KR18" s="151" t="s">
        <v>98</v>
      </c>
      <c r="KS18" s="152"/>
      <c r="KT18" s="151">
        <v>1.0</v>
      </c>
      <c r="KU18" s="151">
        <v>40.0</v>
      </c>
      <c r="KV18" s="151">
        <v>40.0</v>
      </c>
      <c r="KW18" s="89"/>
      <c r="KX18" s="81">
        <v>131.0</v>
      </c>
      <c r="KY18" s="81">
        <v>33.0</v>
      </c>
      <c r="KZ18" s="81">
        <v>143.0</v>
      </c>
      <c r="LA18" s="81">
        <v>7.0</v>
      </c>
      <c r="LB18" s="81">
        <v>1.8</v>
      </c>
      <c r="LC18" s="81">
        <v>3.0</v>
      </c>
      <c r="LD18" s="81">
        <v>53.0</v>
      </c>
      <c r="LE18" s="81">
        <v>53.0</v>
      </c>
      <c r="LF18" s="81">
        <v>131.0</v>
      </c>
      <c r="LG18" s="81">
        <v>33.0</v>
      </c>
      <c r="LH18" s="81">
        <v>296.0</v>
      </c>
      <c r="LI18" s="81">
        <v>14.5</v>
      </c>
      <c r="LJ18" s="81">
        <v>5.0</v>
      </c>
      <c r="LK18" s="81">
        <v>5.0</v>
      </c>
      <c r="LL18" s="81">
        <v>48.0</v>
      </c>
      <c r="LM18" s="81">
        <v>49.0</v>
      </c>
      <c r="LN18" s="89"/>
      <c r="LO18" s="154">
        <v>343.0</v>
      </c>
      <c r="LP18" s="154">
        <v>205.0</v>
      </c>
      <c r="LQ18" s="154">
        <v>119.0</v>
      </c>
      <c r="LR18" s="154">
        <v>73.0</v>
      </c>
      <c r="LS18" s="154">
        <v>332.0</v>
      </c>
      <c r="LT18" s="154">
        <v>140.0</v>
      </c>
      <c r="LU18" s="154">
        <v>92.0</v>
      </c>
      <c r="LV18" s="154">
        <v>52.0</v>
      </c>
      <c r="LW18" s="154">
        <v>8.0</v>
      </c>
      <c r="LX18" s="154">
        <v>10.0</v>
      </c>
      <c r="LY18" s="154">
        <v>52.0</v>
      </c>
      <c r="LZ18" s="154">
        <v>49.0</v>
      </c>
      <c r="MA18" s="154">
        <v>138.0</v>
      </c>
      <c r="MB18" s="154">
        <v>113.0</v>
      </c>
      <c r="MC18" s="154">
        <v>67.0</v>
      </c>
      <c r="MD18" s="154">
        <v>14.0</v>
      </c>
      <c r="ME18" s="154">
        <v>8.0</v>
      </c>
      <c r="MF18" s="154">
        <v>58.0</v>
      </c>
      <c r="MG18" s="154">
        <v>53.0</v>
      </c>
      <c r="MH18" s="154" t="s">
        <v>95</v>
      </c>
      <c r="MI18" s="154" t="s">
        <v>95</v>
      </c>
      <c r="MJ18" s="154" t="s">
        <v>95</v>
      </c>
      <c r="MK18" s="154" t="s">
        <v>95</v>
      </c>
      <c r="ML18" s="154">
        <v>5.0</v>
      </c>
      <c r="MM18" s="154">
        <v>50.0</v>
      </c>
      <c r="MN18" s="154">
        <v>47.0</v>
      </c>
      <c r="MO18" s="169"/>
      <c r="MP18" s="156"/>
      <c r="MQ18" s="156"/>
      <c r="MR18" s="156"/>
      <c r="MS18" s="156"/>
      <c r="MT18" s="154">
        <v>36.0</v>
      </c>
      <c r="MU18" s="154">
        <v>74.0</v>
      </c>
      <c r="MV18" s="154">
        <v>4.0</v>
      </c>
      <c r="MW18" s="154">
        <v>3.0</v>
      </c>
      <c r="MX18" s="154">
        <v>5.0</v>
      </c>
      <c r="MY18" s="154">
        <v>43.0</v>
      </c>
      <c r="MZ18" s="154" t="s">
        <v>96</v>
      </c>
      <c r="NA18" s="156"/>
      <c r="NB18" s="154">
        <v>35.0</v>
      </c>
      <c r="NC18" s="154">
        <v>162.0</v>
      </c>
      <c r="ND18" s="154">
        <v>9.0</v>
      </c>
      <c r="NE18" s="154">
        <v>4.0</v>
      </c>
      <c r="NF18" s="154">
        <v>6.0</v>
      </c>
      <c r="NG18" s="154">
        <v>54.0</v>
      </c>
      <c r="NH18" s="154">
        <v>56.0</v>
      </c>
      <c r="NI18" s="155"/>
      <c r="NJ18" s="155" t="s">
        <v>95</v>
      </c>
      <c r="NK18" s="155" t="s">
        <v>95</v>
      </c>
      <c r="NL18" s="155" t="s">
        <v>95</v>
      </c>
      <c r="NM18" s="155" t="s">
        <v>95</v>
      </c>
      <c r="NN18" s="154">
        <v>4.0</v>
      </c>
      <c r="NO18" s="154">
        <v>48.0</v>
      </c>
      <c r="NP18" s="154">
        <v>50.0</v>
      </c>
    </row>
    <row r="19" ht="14.25" customHeight="1">
      <c r="A19" s="49">
        <v>0.25</v>
      </c>
      <c r="B19" s="50"/>
      <c r="C19" s="51">
        <v>50.12</v>
      </c>
      <c r="D19" s="52">
        <v>339.0</v>
      </c>
      <c r="E19" s="53">
        <v>134.0</v>
      </c>
      <c r="F19" s="53">
        <v>112.0</v>
      </c>
      <c r="G19" s="53">
        <v>24.2</v>
      </c>
      <c r="H19" s="54"/>
      <c r="I19" s="53">
        <v>6.0</v>
      </c>
      <c r="J19" s="53">
        <v>52.0</v>
      </c>
      <c r="K19" s="53">
        <v>51.0</v>
      </c>
      <c r="L19" s="53">
        <v>139.0</v>
      </c>
      <c r="M19" s="53">
        <v>69.0</v>
      </c>
      <c r="N19" s="53">
        <v>16.1</v>
      </c>
      <c r="O19" s="54"/>
      <c r="P19" s="53">
        <v>6.0</v>
      </c>
      <c r="Q19" s="53">
        <v>58.0</v>
      </c>
      <c r="R19" s="53">
        <v>54.0</v>
      </c>
      <c r="S19" s="53">
        <v>340.7</v>
      </c>
      <c r="T19" s="53">
        <v>328.2</v>
      </c>
      <c r="U19" s="53">
        <v>145.9</v>
      </c>
      <c r="V19" s="54"/>
      <c r="W19" s="55">
        <v>374.0</v>
      </c>
      <c r="X19" s="53">
        <v>195.6</v>
      </c>
      <c r="Y19" s="53">
        <v>123.2</v>
      </c>
      <c r="Z19" s="54"/>
      <c r="AA19" s="53">
        <v>340.3</v>
      </c>
      <c r="AB19" s="53">
        <v>354.6</v>
      </c>
      <c r="AC19" s="53">
        <v>227.1</v>
      </c>
      <c r="AD19" s="54"/>
      <c r="AE19" s="53">
        <v>340.2</v>
      </c>
      <c r="AF19" s="53">
        <v>396.1</v>
      </c>
      <c r="AG19" s="53">
        <v>205.1</v>
      </c>
      <c r="AH19" s="54"/>
      <c r="AI19" s="53">
        <v>345.9</v>
      </c>
      <c r="AJ19" s="53">
        <v>356.1</v>
      </c>
      <c r="AK19" s="53">
        <v>122.8</v>
      </c>
      <c r="AL19" s="54"/>
      <c r="AM19" s="53">
        <v>338.7</v>
      </c>
      <c r="AN19" s="53">
        <v>380.5</v>
      </c>
      <c r="AO19" s="53">
        <v>212.4</v>
      </c>
      <c r="AP19" s="54"/>
      <c r="AQ19" s="53">
        <v>134.0</v>
      </c>
      <c r="AR19" s="54">
        <f t="shared" ref="AR19:AS19" si="12">F19</f>
        <v>112</v>
      </c>
      <c r="AS19" s="56">
        <f t="shared" si="12"/>
        <v>24.2</v>
      </c>
      <c r="AT19" s="54"/>
      <c r="AU19" s="54">
        <f t="shared" ref="AU19:AW19" si="13">L19</f>
        <v>139</v>
      </c>
      <c r="AV19" s="54">
        <f t="shared" si="13"/>
        <v>69</v>
      </c>
      <c r="AW19" s="54">
        <f t="shared" si="13"/>
        <v>16.1</v>
      </c>
      <c r="AX19" s="54"/>
      <c r="AY19" s="168">
        <f t="shared" si="5"/>
        <v>134</v>
      </c>
      <c r="AZ19" s="54"/>
      <c r="BA19" s="54"/>
      <c r="BB19" s="54"/>
      <c r="BC19" s="89"/>
      <c r="BD19" s="54"/>
      <c r="BE19" s="53">
        <v>32.0</v>
      </c>
      <c r="BF19" s="53">
        <v>12.0</v>
      </c>
      <c r="BG19" s="127">
        <v>0.6</v>
      </c>
      <c r="BH19" s="54"/>
      <c r="BI19" s="53">
        <v>22.0</v>
      </c>
      <c r="BJ19" s="127">
        <v>80.0</v>
      </c>
      <c r="BK19" s="127">
        <v>67.0</v>
      </c>
      <c r="BL19" s="89"/>
      <c r="BM19" s="58">
        <v>343.0</v>
      </c>
      <c r="BN19" s="58">
        <v>146.0</v>
      </c>
      <c r="BO19" s="58">
        <v>192.0</v>
      </c>
      <c r="BP19" s="58">
        <v>9.6</v>
      </c>
      <c r="BQ19" s="59"/>
      <c r="BR19" s="58">
        <v>6.0</v>
      </c>
      <c r="BS19" s="58">
        <v>57.0</v>
      </c>
      <c r="BT19" s="58">
        <v>56.0</v>
      </c>
      <c r="BU19" s="58">
        <v>343.0</v>
      </c>
      <c r="BV19" s="58">
        <v>354.0</v>
      </c>
      <c r="BW19" s="58">
        <v>204.0</v>
      </c>
      <c r="BX19" s="58">
        <v>27.0</v>
      </c>
      <c r="BY19" s="58">
        <v>335.0</v>
      </c>
      <c r="BZ19" s="58">
        <v>372.0</v>
      </c>
      <c r="CA19" s="58">
        <v>205.0</v>
      </c>
      <c r="CB19" s="58">
        <v>25.0</v>
      </c>
      <c r="CC19" s="58">
        <v>343.0</v>
      </c>
      <c r="CD19" s="58">
        <v>269.0</v>
      </c>
      <c r="CE19" s="58">
        <v>168.0</v>
      </c>
      <c r="CF19" s="58">
        <v>14.0</v>
      </c>
      <c r="CG19" s="58">
        <v>336.0</v>
      </c>
      <c r="CH19" s="58">
        <v>271.0</v>
      </c>
      <c r="CI19" s="58">
        <v>157.0</v>
      </c>
      <c r="CJ19" s="58">
        <v>15.0</v>
      </c>
      <c r="CK19" s="58">
        <v>349.0</v>
      </c>
      <c r="CL19" s="58">
        <v>159.0</v>
      </c>
      <c r="CM19" s="58">
        <v>106.0</v>
      </c>
      <c r="CN19" s="58">
        <v>8.0</v>
      </c>
      <c r="CO19" s="58">
        <v>333.0</v>
      </c>
      <c r="CP19" s="58">
        <v>329.0</v>
      </c>
      <c r="CQ19" s="58">
        <v>161.0</v>
      </c>
      <c r="CR19" s="58">
        <v>9.0</v>
      </c>
      <c r="CS19" s="58">
        <v>336.0</v>
      </c>
      <c r="CT19" s="58">
        <v>298.0</v>
      </c>
      <c r="CU19" s="58">
        <v>182.0</v>
      </c>
      <c r="CV19" s="58">
        <v>92.0</v>
      </c>
      <c r="CW19" s="58">
        <v>338.0</v>
      </c>
      <c r="CX19" s="58">
        <v>186.0</v>
      </c>
      <c r="CY19" s="58">
        <v>94.0</v>
      </c>
      <c r="CZ19" s="58">
        <v>51.0</v>
      </c>
      <c r="DA19" s="58">
        <v>325.0</v>
      </c>
      <c r="DB19" s="58">
        <v>188.0</v>
      </c>
      <c r="DC19" s="58">
        <v>92.0</v>
      </c>
      <c r="DD19" s="58">
        <v>49.0</v>
      </c>
      <c r="DE19" s="58">
        <v>146.0</v>
      </c>
      <c r="DF19" s="58">
        <v>35.5</v>
      </c>
      <c r="DG19" s="58">
        <v>192.0</v>
      </c>
      <c r="DH19" s="58">
        <v>9.6</v>
      </c>
      <c r="DI19" s="59"/>
      <c r="DJ19" s="58">
        <v>7.0</v>
      </c>
      <c r="DK19" s="58">
        <v>57.0</v>
      </c>
      <c r="DL19" s="58">
        <v>54.0</v>
      </c>
      <c r="DM19" s="89"/>
      <c r="DN19" s="61">
        <v>342.0</v>
      </c>
      <c r="DO19" s="61">
        <v>141.0</v>
      </c>
      <c r="DP19" s="61">
        <v>36.6</v>
      </c>
      <c r="DQ19" s="61">
        <v>20.91</v>
      </c>
      <c r="DR19" s="61">
        <v>4.57</v>
      </c>
      <c r="DS19" s="61">
        <v>8.0</v>
      </c>
      <c r="DT19" s="61">
        <v>35.0</v>
      </c>
      <c r="DU19" s="61">
        <v>44.5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170">
        <v>344.0</v>
      </c>
      <c r="EF19" s="170">
        <v>138.0</v>
      </c>
      <c r="EG19" s="170">
        <v>95.0</v>
      </c>
      <c r="EH19" s="170">
        <v>3.8</v>
      </c>
      <c r="EI19" s="171"/>
      <c r="EJ19" s="170">
        <v>9.0</v>
      </c>
      <c r="EK19" s="170">
        <v>47.0</v>
      </c>
      <c r="EL19" s="170">
        <v>50.0</v>
      </c>
      <c r="EM19" s="170">
        <v>138.0</v>
      </c>
      <c r="EN19" s="170">
        <v>98.0</v>
      </c>
      <c r="EO19" s="170">
        <v>4.3</v>
      </c>
      <c r="EP19" s="171"/>
      <c r="EQ19" s="170">
        <v>9.0</v>
      </c>
      <c r="ER19" s="170">
        <v>48.0</v>
      </c>
      <c r="ES19" s="170">
        <v>51.0</v>
      </c>
      <c r="ET19" s="170">
        <v>343.0</v>
      </c>
      <c r="EU19" s="170">
        <v>237.0</v>
      </c>
      <c r="EV19" s="170">
        <v>138.6</v>
      </c>
      <c r="EW19" s="170">
        <v>-9.0</v>
      </c>
      <c r="EX19" s="170">
        <v>342.0</v>
      </c>
      <c r="EY19" s="170">
        <v>0.0</v>
      </c>
      <c r="EZ19" s="170">
        <v>0.0</v>
      </c>
      <c r="FA19" s="170">
        <v>0.0</v>
      </c>
      <c r="FB19" s="170">
        <v>342.0</v>
      </c>
      <c r="FC19" s="170">
        <v>237.0</v>
      </c>
      <c r="FD19" s="170">
        <v>138.5</v>
      </c>
      <c r="FE19" s="170">
        <v>-9.3</v>
      </c>
      <c r="FF19" s="170">
        <v>341.0</v>
      </c>
      <c r="FG19" s="170">
        <v>0.0</v>
      </c>
      <c r="FH19" s="170">
        <v>0.0</v>
      </c>
      <c r="FI19" s="170">
        <v>0.0</v>
      </c>
      <c r="FJ19" s="170">
        <v>344.0</v>
      </c>
      <c r="FK19" s="170">
        <v>217.0</v>
      </c>
      <c r="FL19" s="170">
        <v>126.5</v>
      </c>
      <c r="FM19" s="171"/>
      <c r="FN19" s="170">
        <v>344.0</v>
      </c>
      <c r="FO19" s="170">
        <v>214.0</v>
      </c>
      <c r="FP19" s="170">
        <v>127.5</v>
      </c>
      <c r="FQ19" s="170">
        <v>-1.3</v>
      </c>
      <c r="FR19" s="170">
        <v>138.0</v>
      </c>
      <c r="FS19" s="170">
        <v>124.0</v>
      </c>
      <c r="FT19" s="170">
        <v>15.92</v>
      </c>
      <c r="FU19" s="171"/>
      <c r="FV19" s="170">
        <v>137.0</v>
      </c>
      <c r="FW19" s="171"/>
      <c r="FX19" s="171"/>
      <c r="FY19" s="64"/>
      <c r="FZ19" s="89"/>
      <c r="GA19" s="65">
        <v>339.0</v>
      </c>
      <c r="GB19" s="66">
        <v>326.2</v>
      </c>
      <c r="GC19" s="66">
        <v>204.62</v>
      </c>
      <c r="GD19" s="66">
        <v>13.4</v>
      </c>
      <c r="GE19" s="66">
        <v>339.0</v>
      </c>
      <c r="GF19" s="66">
        <v>346.57</v>
      </c>
      <c r="GG19" s="66">
        <v>202.53</v>
      </c>
      <c r="GH19" s="66">
        <v>16.67</v>
      </c>
      <c r="GI19" s="66">
        <v>339.0</v>
      </c>
      <c r="GJ19" s="66">
        <v>192.55</v>
      </c>
      <c r="GK19" s="66">
        <v>-111.98</v>
      </c>
      <c r="GL19" s="66">
        <v>-18.68</v>
      </c>
      <c r="GM19" s="66">
        <v>339.0</v>
      </c>
      <c r="GN19" s="66">
        <v>179.36</v>
      </c>
      <c r="GO19" s="66">
        <v>-112.9</v>
      </c>
      <c r="GP19" s="66">
        <v>-25.29</v>
      </c>
      <c r="GQ19" s="66">
        <v>0.339</v>
      </c>
      <c r="GR19" s="66">
        <v>143.32</v>
      </c>
      <c r="GS19" s="66">
        <v>-89.96</v>
      </c>
      <c r="GT19" s="66">
        <v>9.13</v>
      </c>
      <c r="GU19" s="66">
        <v>339.0</v>
      </c>
      <c r="GV19" s="66">
        <v>161.93</v>
      </c>
      <c r="GW19" s="66">
        <v>-91.21</v>
      </c>
      <c r="GX19" s="66">
        <v>6.45</v>
      </c>
      <c r="GY19" s="89"/>
      <c r="GZ19" s="98" t="s">
        <v>107</v>
      </c>
      <c r="HA19" s="97" t="s">
        <v>92</v>
      </c>
      <c r="HB19" s="98">
        <v>137.0</v>
      </c>
      <c r="HC19" s="98">
        <v>6.85</v>
      </c>
      <c r="HD19" s="98">
        <v>2.74</v>
      </c>
      <c r="HE19" s="99">
        <v>8.0</v>
      </c>
      <c r="HF19" s="98">
        <v>55.0</v>
      </c>
      <c r="HG19" s="98">
        <v>51.0</v>
      </c>
      <c r="HH19" s="98" t="s">
        <v>107</v>
      </c>
      <c r="HI19" s="97" t="s">
        <v>92</v>
      </c>
      <c r="HJ19" s="98">
        <v>320.0</v>
      </c>
      <c r="HK19" s="98">
        <v>16.0</v>
      </c>
      <c r="HL19" s="98">
        <v>6.4</v>
      </c>
      <c r="HM19" s="99">
        <v>5.0</v>
      </c>
      <c r="HN19" s="98">
        <v>58.0</v>
      </c>
      <c r="HO19" s="98">
        <v>57.0</v>
      </c>
      <c r="HP19" s="98" t="s">
        <v>107</v>
      </c>
      <c r="HQ19" s="97" t="s">
        <v>92</v>
      </c>
      <c r="HR19" s="98">
        <v>245.0</v>
      </c>
      <c r="HS19" s="98">
        <v>12.25</v>
      </c>
      <c r="HT19" s="98">
        <v>6.125</v>
      </c>
      <c r="HU19" s="99">
        <v>7.0</v>
      </c>
      <c r="HV19" s="98">
        <v>52.0</v>
      </c>
      <c r="HW19" s="98">
        <v>52.0</v>
      </c>
      <c r="HX19" s="89"/>
      <c r="HY19" s="147">
        <v>135.0</v>
      </c>
      <c r="HZ19" s="147">
        <v>33.0</v>
      </c>
      <c r="IA19" s="147">
        <v>68.0</v>
      </c>
      <c r="IB19" s="147">
        <v>3.4</v>
      </c>
      <c r="IC19" s="148"/>
      <c r="ID19" s="147">
        <v>2.0</v>
      </c>
      <c r="IE19" s="147">
        <v>64.0</v>
      </c>
      <c r="IF19" s="147">
        <v>44.0</v>
      </c>
      <c r="IG19" s="89"/>
      <c r="IH19" s="74">
        <v>140.0</v>
      </c>
      <c r="II19" s="74">
        <v>34.2</v>
      </c>
      <c r="IJ19" s="74">
        <v>134.0</v>
      </c>
      <c r="IK19" s="74">
        <v>7.4</v>
      </c>
      <c r="IL19" s="74">
        <v>7.7</v>
      </c>
      <c r="IM19" s="74">
        <v>6.0</v>
      </c>
      <c r="IN19" s="75">
        <v>46.0</v>
      </c>
      <c r="IO19" s="75">
        <v>45.0</v>
      </c>
      <c r="IP19" s="74">
        <v>140.0</v>
      </c>
      <c r="IQ19" s="74">
        <v>34.1</v>
      </c>
      <c r="IR19" s="74">
        <v>6.0</v>
      </c>
      <c r="IS19" s="74">
        <v>0.1</v>
      </c>
      <c r="IT19" s="74">
        <v>0.3</v>
      </c>
      <c r="IU19" s="74">
        <v>12.0</v>
      </c>
      <c r="IV19" s="74">
        <v>47.0</v>
      </c>
      <c r="IW19" s="74">
        <v>46.0</v>
      </c>
      <c r="IX19" s="89"/>
      <c r="IY19" s="76">
        <v>140.05</v>
      </c>
      <c r="IZ19" s="76">
        <v>35.02</v>
      </c>
      <c r="JA19" s="76">
        <v>326.74</v>
      </c>
      <c r="JB19" s="76">
        <v>16.35</v>
      </c>
      <c r="JC19" s="76">
        <v>6.98</v>
      </c>
      <c r="JD19" s="76">
        <v>3.0</v>
      </c>
      <c r="JE19" s="76">
        <v>64.92</v>
      </c>
      <c r="JF19" s="76">
        <v>47.37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135.0</v>
      </c>
      <c r="JQ19" s="78">
        <v>32.0</v>
      </c>
      <c r="JR19" s="150">
        <v>0.0</v>
      </c>
      <c r="JS19" s="150">
        <v>0.0</v>
      </c>
      <c r="JT19" s="150">
        <v>0.0</v>
      </c>
      <c r="JU19" s="150">
        <v>2.0</v>
      </c>
      <c r="JV19" s="78">
        <v>38.0</v>
      </c>
      <c r="JW19" s="78">
        <v>38.0</v>
      </c>
      <c r="JX19" s="78">
        <v>135.0</v>
      </c>
      <c r="JY19" s="78">
        <v>33.7</v>
      </c>
      <c r="JZ19" s="78">
        <v>131.0</v>
      </c>
      <c r="KA19" s="78">
        <v>7.1</v>
      </c>
      <c r="KB19" s="78">
        <v>2.3</v>
      </c>
      <c r="KC19" s="78">
        <v>2.0</v>
      </c>
      <c r="KD19" s="78">
        <v>44.0</v>
      </c>
      <c r="KE19" s="78">
        <v>44.0</v>
      </c>
      <c r="KF19" s="89"/>
      <c r="KG19" s="151">
        <v>137.0</v>
      </c>
      <c r="KH19" s="151">
        <v>33.0</v>
      </c>
      <c r="KI19" s="151">
        <v>112.0</v>
      </c>
      <c r="KJ19" s="151">
        <v>5.9</v>
      </c>
      <c r="KK19" s="152"/>
      <c r="KL19" s="151">
        <v>1.0</v>
      </c>
      <c r="KM19" s="151">
        <v>40.0</v>
      </c>
      <c r="KN19" s="151">
        <v>40.0</v>
      </c>
      <c r="KO19" s="151">
        <v>137.0</v>
      </c>
      <c r="KP19" s="151">
        <v>33.0</v>
      </c>
      <c r="KQ19" s="151" t="s">
        <v>98</v>
      </c>
      <c r="KR19" s="151" t="s">
        <v>98</v>
      </c>
      <c r="KS19" s="152"/>
      <c r="KT19" s="151">
        <v>1.0</v>
      </c>
      <c r="KU19" s="151">
        <v>40.0</v>
      </c>
      <c r="KV19" s="151">
        <v>40.0</v>
      </c>
      <c r="KW19" s="89"/>
      <c r="KX19" s="81">
        <v>132.0</v>
      </c>
      <c r="KY19" s="81">
        <v>33.0</v>
      </c>
      <c r="KZ19" s="81">
        <v>151.0</v>
      </c>
      <c r="LA19" s="81">
        <v>7.4</v>
      </c>
      <c r="LB19" s="81">
        <v>1.8</v>
      </c>
      <c r="LC19" s="81">
        <v>3.0</v>
      </c>
      <c r="LD19" s="81">
        <v>53.0</v>
      </c>
      <c r="LE19" s="81">
        <v>53.0</v>
      </c>
      <c r="LF19" s="81">
        <v>128.0</v>
      </c>
      <c r="LG19" s="81">
        <v>33.0</v>
      </c>
      <c r="LH19" s="81">
        <v>304.0</v>
      </c>
      <c r="LI19" s="81">
        <v>14.9</v>
      </c>
      <c r="LJ19" s="81">
        <v>5.0</v>
      </c>
      <c r="LK19" s="81">
        <v>5.0</v>
      </c>
      <c r="LL19" s="81">
        <v>48.0</v>
      </c>
      <c r="LM19" s="81">
        <v>49.0</v>
      </c>
      <c r="LN19" s="89"/>
      <c r="LO19" s="154">
        <v>343.0</v>
      </c>
      <c r="LP19" s="154">
        <v>203.0</v>
      </c>
      <c r="LQ19" s="154">
        <v>115.0</v>
      </c>
      <c r="LR19" s="154">
        <v>73.0</v>
      </c>
      <c r="LS19" s="154">
        <v>332.0</v>
      </c>
      <c r="LT19" s="154">
        <v>141.0</v>
      </c>
      <c r="LU19" s="154">
        <v>96.0</v>
      </c>
      <c r="LV19" s="154">
        <v>54.0</v>
      </c>
      <c r="LW19" s="154">
        <v>8.0</v>
      </c>
      <c r="LX19" s="154">
        <v>10.0</v>
      </c>
      <c r="LY19" s="154">
        <v>52.0</v>
      </c>
      <c r="LZ19" s="154">
        <v>49.0</v>
      </c>
      <c r="MA19" s="154">
        <v>139.0</v>
      </c>
      <c r="MB19" s="154">
        <v>107.0</v>
      </c>
      <c r="MC19" s="154">
        <v>61.0</v>
      </c>
      <c r="MD19" s="154">
        <v>18.0</v>
      </c>
      <c r="ME19" s="154">
        <v>8.0</v>
      </c>
      <c r="MF19" s="154">
        <v>58.0</v>
      </c>
      <c r="MG19" s="154">
        <v>53.0</v>
      </c>
      <c r="MH19" s="154" t="s">
        <v>95</v>
      </c>
      <c r="MI19" s="154" t="s">
        <v>95</v>
      </c>
      <c r="MJ19" s="154" t="s">
        <v>95</v>
      </c>
      <c r="MK19" s="154" t="s">
        <v>95</v>
      </c>
      <c r="ML19" s="154">
        <v>5.0</v>
      </c>
      <c r="MM19" s="154">
        <v>50.0</v>
      </c>
      <c r="MN19" s="154">
        <v>47.0</v>
      </c>
      <c r="MO19" s="169"/>
      <c r="MP19" s="156"/>
      <c r="MQ19" s="156"/>
      <c r="MR19" s="156"/>
      <c r="MS19" s="156"/>
      <c r="MT19" s="154">
        <v>36.0</v>
      </c>
      <c r="MU19" s="154">
        <v>3.0</v>
      </c>
      <c r="MV19" s="154">
        <v>5.0</v>
      </c>
      <c r="MW19" s="154">
        <v>58.0</v>
      </c>
      <c r="MX19" s="154">
        <v>5.0</v>
      </c>
      <c r="MY19" s="154">
        <v>43.0</v>
      </c>
      <c r="MZ19" s="154" t="s">
        <v>96</v>
      </c>
      <c r="NA19" s="156"/>
      <c r="NB19" s="154">
        <v>35.0</v>
      </c>
      <c r="NC19" s="154">
        <v>12.0</v>
      </c>
      <c r="ND19" s="154">
        <v>5.0</v>
      </c>
      <c r="NE19" s="154">
        <v>216.0</v>
      </c>
      <c r="NF19" s="154">
        <v>6.0</v>
      </c>
      <c r="NG19" s="154">
        <v>54.0</v>
      </c>
      <c r="NH19" s="154">
        <v>56.0</v>
      </c>
      <c r="NI19" s="155"/>
      <c r="NJ19" s="155" t="s">
        <v>95</v>
      </c>
      <c r="NK19" s="155" t="s">
        <v>95</v>
      </c>
      <c r="NL19" s="155" t="s">
        <v>95</v>
      </c>
      <c r="NM19" s="155" t="s">
        <v>95</v>
      </c>
      <c r="NN19" s="154">
        <v>4.0</v>
      </c>
      <c r="NO19" s="154">
        <v>48.0</v>
      </c>
      <c r="NP19" s="154">
        <v>50.0</v>
      </c>
    </row>
    <row r="20" ht="14.25" customHeight="1">
      <c r="A20" s="49">
        <v>0.291666666666667</v>
      </c>
      <c r="B20" s="50"/>
      <c r="C20" s="51">
        <v>50.47</v>
      </c>
      <c r="D20" s="52">
        <v>340.0</v>
      </c>
      <c r="E20" s="53">
        <v>136.0</v>
      </c>
      <c r="F20" s="53">
        <v>98.0</v>
      </c>
      <c r="G20" s="53">
        <v>21.4</v>
      </c>
      <c r="H20" s="54"/>
      <c r="I20" s="53">
        <v>6.0</v>
      </c>
      <c r="J20" s="53">
        <v>52.0</v>
      </c>
      <c r="K20" s="53">
        <v>51.0</v>
      </c>
      <c r="L20" s="53">
        <v>141.0</v>
      </c>
      <c r="M20" s="53">
        <v>63.0</v>
      </c>
      <c r="N20" s="53">
        <v>15.3</v>
      </c>
      <c r="O20" s="54"/>
      <c r="P20" s="53">
        <v>6.0</v>
      </c>
      <c r="Q20" s="53">
        <v>58.0</v>
      </c>
      <c r="R20" s="53">
        <v>54.0</v>
      </c>
      <c r="S20" s="53">
        <v>345.5</v>
      </c>
      <c r="T20" s="53">
        <v>239.7</v>
      </c>
      <c r="U20" s="53">
        <v>147.8</v>
      </c>
      <c r="V20" s="54"/>
      <c r="W20" s="53">
        <v>379.3</v>
      </c>
      <c r="X20" s="53">
        <v>209.9</v>
      </c>
      <c r="Y20" s="53">
        <v>134.3</v>
      </c>
      <c r="Z20" s="54"/>
      <c r="AA20" s="53">
        <v>344.3</v>
      </c>
      <c r="AB20" s="53">
        <v>334.3</v>
      </c>
      <c r="AC20" s="53">
        <v>212.7</v>
      </c>
      <c r="AD20" s="54"/>
      <c r="AE20" s="53">
        <v>343.9</v>
      </c>
      <c r="AF20" s="53">
        <v>360.3</v>
      </c>
      <c r="AG20" s="53">
        <v>192.4</v>
      </c>
      <c r="AH20" s="54"/>
      <c r="AI20" s="53">
        <v>350.1</v>
      </c>
      <c r="AJ20" s="53">
        <v>342.8</v>
      </c>
      <c r="AK20" s="53">
        <v>217.1</v>
      </c>
      <c r="AL20" s="54"/>
      <c r="AM20" s="53">
        <v>340.7</v>
      </c>
      <c r="AN20" s="53">
        <v>364.5</v>
      </c>
      <c r="AO20" s="53">
        <v>206.3</v>
      </c>
      <c r="AP20" s="54"/>
      <c r="AQ20" s="53">
        <v>136.0</v>
      </c>
      <c r="AR20" s="54">
        <f t="shared" ref="AR20:AS20" si="14">F20</f>
        <v>98</v>
      </c>
      <c r="AS20" s="56">
        <f t="shared" si="14"/>
        <v>21.4</v>
      </c>
      <c r="AT20" s="54"/>
      <c r="AU20" s="54">
        <f t="shared" ref="AU20:AW20" si="15">L20</f>
        <v>141</v>
      </c>
      <c r="AV20" s="54">
        <f t="shared" si="15"/>
        <v>63</v>
      </c>
      <c r="AW20" s="54">
        <f t="shared" si="15"/>
        <v>15.3</v>
      </c>
      <c r="AX20" s="54"/>
      <c r="AY20" s="168">
        <f t="shared" si="5"/>
        <v>136</v>
      </c>
      <c r="AZ20" s="54"/>
      <c r="BA20" s="54"/>
      <c r="BB20" s="54"/>
      <c r="BC20" s="89"/>
      <c r="BD20" s="54"/>
      <c r="BE20" s="53">
        <v>32.0</v>
      </c>
      <c r="BF20" s="53">
        <v>14.0</v>
      </c>
      <c r="BG20" s="127">
        <v>0.7</v>
      </c>
      <c r="BH20" s="54"/>
      <c r="BI20" s="53">
        <v>22.0</v>
      </c>
      <c r="BJ20" s="127">
        <v>80.0</v>
      </c>
      <c r="BK20" s="127">
        <v>67.0</v>
      </c>
      <c r="BL20" s="89"/>
      <c r="BM20" s="58">
        <v>343.0</v>
      </c>
      <c r="BN20" s="58">
        <v>146.0</v>
      </c>
      <c r="BO20" s="58">
        <v>145.0</v>
      </c>
      <c r="BP20" s="58">
        <v>7.3</v>
      </c>
      <c r="BQ20" s="59"/>
      <c r="BR20" s="58">
        <v>6.0</v>
      </c>
      <c r="BS20" s="58">
        <v>57.0</v>
      </c>
      <c r="BT20" s="58">
        <v>56.0</v>
      </c>
      <c r="BU20" s="58">
        <v>343.0</v>
      </c>
      <c r="BV20" s="58">
        <v>356.0</v>
      </c>
      <c r="BW20" s="58">
        <v>204.0</v>
      </c>
      <c r="BX20" s="58">
        <v>40.0</v>
      </c>
      <c r="BY20" s="58">
        <v>336.0</v>
      </c>
      <c r="BZ20" s="58">
        <v>376.0</v>
      </c>
      <c r="CA20" s="58">
        <v>205.0</v>
      </c>
      <c r="CB20" s="58">
        <v>40.0</v>
      </c>
      <c r="CC20" s="58">
        <v>342.0</v>
      </c>
      <c r="CD20" s="58">
        <v>292.0</v>
      </c>
      <c r="CE20" s="58">
        <v>164.0</v>
      </c>
      <c r="CF20" s="58">
        <v>16.0</v>
      </c>
      <c r="CG20" s="58">
        <v>336.0</v>
      </c>
      <c r="CH20" s="58">
        <v>298.0</v>
      </c>
      <c r="CI20" s="58">
        <v>164.0</v>
      </c>
      <c r="CJ20" s="58">
        <v>17.0</v>
      </c>
      <c r="CK20" s="58">
        <v>349.0</v>
      </c>
      <c r="CL20" s="58">
        <v>343.0</v>
      </c>
      <c r="CM20" s="58">
        <v>195.0</v>
      </c>
      <c r="CN20" s="58">
        <v>6.0</v>
      </c>
      <c r="CO20" s="58">
        <v>333.0</v>
      </c>
      <c r="CP20" s="58">
        <v>354.0</v>
      </c>
      <c r="CQ20" s="58">
        <v>174.0</v>
      </c>
      <c r="CR20" s="58">
        <v>5.0</v>
      </c>
      <c r="CS20" s="58">
        <v>337.0</v>
      </c>
      <c r="CT20" s="58">
        <v>333.0</v>
      </c>
      <c r="CU20" s="58">
        <v>193.0</v>
      </c>
      <c r="CV20" s="58">
        <v>105.0</v>
      </c>
      <c r="CW20" s="58">
        <v>339.0</v>
      </c>
      <c r="CX20" s="58">
        <v>175.0</v>
      </c>
      <c r="CY20" s="58">
        <v>75.0</v>
      </c>
      <c r="CZ20" s="58">
        <v>54.0</v>
      </c>
      <c r="DA20" s="58">
        <v>325.0</v>
      </c>
      <c r="DB20" s="58">
        <v>181.0</v>
      </c>
      <c r="DC20" s="58">
        <v>76.0</v>
      </c>
      <c r="DD20" s="58">
        <v>62.0</v>
      </c>
      <c r="DE20" s="58">
        <v>146.0</v>
      </c>
      <c r="DF20" s="58">
        <v>35.5</v>
      </c>
      <c r="DG20" s="58">
        <v>145.0</v>
      </c>
      <c r="DH20" s="58">
        <v>7.3</v>
      </c>
      <c r="DI20" s="59"/>
      <c r="DJ20" s="58">
        <v>7.0</v>
      </c>
      <c r="DK20" s="58">
        <v>57.0</v>
      </c>
      <c r="DL20" s="58">
        <v>54.0</v>
      </c>
      <c r="DM20" s="89"/>
      <c r="DN20" s="61">
        <v>342.0</v>
      </c>
      <c r="DO20" s="61">
        <v>141.0</v>
      </c>
      <c r="DP20" s="61">
        <v>40.7</v>
      </c>
      <c r="DQ20" s="61">
        <v>23.08</v>
      </c>
      <c r="DR20" s="61">
        <v>5.38</v>
      </c>
      <c r="DS20" s="61">
        <v>8.0</v>
      </c>
      <c r="DT20" s="61">
        <v>35.0</v>
      </c>
      <c r="DU20" s="61">
        <v>44.5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170">
        <v>344.0</v>
      </c>
      <c r="EF20" s="170">
        <v>138.0</v>
      </c>
      <c r="EG20" s="170">
        <v>94.0</v>
      </c>
      <c r="EH20" s="170">
        <v>3.8</v>
      </c>
      <c r="EI20" s="171"/>
      <c r="EJ20" s="170">
        <v>9.0</v>
      </c>
      <c r="EK20" s="170">
        <v>47.0</v>
      </c>
      <c r="EL20" s="170">
        <v>50.0</v>
      </c>
      <c r="EM20" s="170">
        <v>138.0</v>
      </c>
      <c r="EN20" s="170">
        <v>110.0</v>
      </c>
      <c r="EO20" s="170">
        <v>4.4</v>
      </c>
      <c r="EP20" s="171"/>
      <c r="EQ20" s="170">
        <v>9.0</v>
      </c>
      <c r="ER20" s="170">
        <v>48.0</v>
      </c>
      <c r="ES20" s="170">
        <v>51.0</v>
      </c>
      <c r="ET20" s="170">
        <v>344.0</v>
      </c>
      <c r="EU20" s="170">
        <v>236.0</v>
      </c>
      <c r="EV20" s="170">
        <v>138.8</v>
      </c>
      <c r="EW20" s="170">
        <v>1.9</v>
      </c>
      <c r="EX20" s="170">
        <v>343.0</v>
      </c>
      <c r="EY20" s="170">
        <v>0.0</v>
      </c>
      <c r="EZ20" s="170">
        <v>0.0</v>
      </c>
      <c r="FA20" s="170">
        <v>0.0</v>
      </c>
      <c r="FB20" s="170">
        <v>342.0</v>
      </c>
      <c r="FC20" s="170">
        <v>237.0</v>
      </c>
      <c r="FD20" s="170">
        <v>138.5</v>
      </c>
      <c r="FE20" s="170">
        <v>-8.9</v>
      </c>
      <c r="FF20" s="170">
        <v>341.0</v>
      </c>
      <c r="FG20" s="170">
        <v>0.0</v>
      </c>
      <c r="FH20" s="170">
        <v>0.0</v>
      </c>
      <c r="FI20" s="170">
        <v>0.0</v>
      </c>
      <c r="FJ20" s="170">
        <v>344.0</v>
      </c>
      <c r="FK20" s="170">
        <v>220.0</v>
      </c>
      <c r="FL20" s="170">
        <v>130.0</v>
      </c>
      <c r="FM20" s="171"/>
      <c r="FN20" s="170">
        <v>344.0</v>
      </c>
      <c r="FO20" s="170">
        <v>218.0</v>
      </c>
      <c r="FP20" s="170">
        <v>128.0</v>
      </c>
      <c r="FQ20" s="170">
        <v>1.9</v>
      </c>
      <c r="FR20" s="170">
        <v>138.0</v>
      </c>
      <c r="FS20" s="170">
        <v>122.0</v>
      </c>
      <c r="FT20" s="170">
        <v>10.4</v>
      </c>
      <c r="FU20" s="171"/>
      <c r="FV20" s="170">
        <v>138.0</v>
      </c>
      <c r="FW20" s="171"/>
      <c r="FX20" s="171"/>
      <c r="FY20" s="64"/>
      <c r="FZ20" s="89"/>
      <c r="GA20" s="65">
        <v>342.0</v>
      </c>
      <c r="GB20" s="66">
        <v>388.48</v>
      </c>
      <c r="GC20" s="66">
        <v>213.99</v>
      </c>
      <c r="GD20" s="66">
        <v>25.8</v>
      </c>
      <c r="GE20" s="66">
        <v>342.0</v>
      </c>
      <c r="GF20" s="66">
        <v>374.8</v>
      </c>
      <c r="GG20" s="66">
        <v>211.32</v>
      </c>
      <c r="GH20" s="66">
        <v>29.48</v>
      </c>
      <c r="GI20" s="66">
        <v>342.0</v>
      </c>
      <c r="GJ20" s="66">
        <v>225.85</v>
      </c>
      <c r="GK20" s="66">
        <v>130.41</v>
      </c>
      <c r="GL20" s="66">
        <v>6.95</v>
      </c>
      <c r="GM20" s="66">
        <v>342.0</v>
      </c>
      <c r="GN20" s="66">
        <v>241.64</v>
      </c>
      <c r="GO20" s="66">
        <v>130.16</v>
      </c>
      <c r="GP20" s="66">
        <v>13.57</v>
      </c>
      <c r="GQ20" s="66">
        <v>342.0</v>
      </c>
      <c r="GR20" s="66">
        <v>155.92</v>
      </c>
      <c r="GS20" s="66">
        <v>82.75</v>
      </c>
      <c r="GT20" s="66">
        <v>16.25</v>
      </c>
      <c r="GU20" s="66">
        <v>342.0</v>
      </c>
      <c r="GV20" s="66">
        <v>146.49</v>
      </c>
      <c r="GW20" s="66">
        <v>81.33</v>
      </c>
      <c r="GX20" s="66">
        <v>17.34</v>
      </c>
      <c r="GY20" s="89"/>
      <c r="GZ20" s="98" t="s">
        <v>107</v>
      </c>
      <c r="HA20" s="97" t="s">
        <v>92</v>
      </c>
      <c r="HB20" s="98">
        <v>107.0</v>
      </c>
      <c r="HC20" s="98">
        <v>5.35</v>
      </c>
      <c r="HD20" s="98">
        <v>2.14</v>
      </c>
      <c r="HE20" s="99">
        <v>8.0</v>
      </c>
      <c r="HF20" s="98">
        <v>55.0</v>
      </c>
      <c r="HG20" s="98">
        <v>51.0</v>
      </c>
      <c r="HH20" s="98" t="s">
        <v>107</v>
      </c>
      <c r="HI20" s="97" t="s">
        <v>92</v>
      </c>
      <c r="HJ20" s="98">
        <v>175.0</v>
      </c>
      <c r="HK20" s="98">
        <v>8.75</v>
      </c>
      <c r="HL20" s="98">
        <v>3.5</v>
      </c>
      <c r="HM20" s="99">
        <v>5.0</v>
      </c>
      <c r="HN20" s="97">
        <v>58.0</v>
      </c>
      <c r="HO20" s="97">
        <v>57.0</v>
      </c>
      <c r="HP20" s="98" t="s">
        <v>107</v>
      </c>
      <c r="HQ20" s="97" t="s">
        <v>92</v>
      </c>
      <c r="HR20" s="98">
        <v>231.0</v>
      </c>
      <c r="HS20" s="98">
        <v>11.55</v>
      </c>
      <c r="HT20" s="98">
        <v>5.775</v>
      </c>
      <c r="HU20" s="99">
        <v>7.0</v>
      </c>
      <c r="HV20" s="98">
        <v>52.0</v>
      </c>
      <c r="HW20" s="98">
        <v>52.0</v>
      </c>
      <c r="HX20" s="89"/>
      <c r="HY20" s="147">
        <v>135.0</v>
      </c>
      <c r="HZ20" s="147">
        <v>33.0</v>
      </c>
      <c r="IA20" s="147">
        <v>48.0</v>
      </c>
      <c r="IB20" s="147">
        <v>2.4</v>
      </c>
      <c r="IC20" s="148"/>
      <c r="ID20" s="147">
        <v>2.0</v>
      </c>
      <c r="IE20" s="147">
        <v>64.0</v>
      </c>
      <c r="IF20" s="147">
        <v>44.0</v>
      </c>
      <c r="IG20" s="89"/>
      <c r="IH20" s="74">
        <v>140.0</v>
      </c>
      <c r="II20" s="74">
        <v>34.4</v>
      </c>
      <c r="IJ20" s="74">
        <v>163.0</v>
      </c>
      <c r="IK20" s="74">
        <v>9.0</v>
      </c>
      <c r="IL20" s="74">
        <v>9.6</v>
      </c>
      <c r="IM20" s="74">
        <v>6.0</v>
      </c>
      <c r="IN20" s="75">
        <v>46.0</v>
      </c>
      <c r="IO20" s="75">
        <v>45.0</v>
      </c>
      <c r="IP20" s="74">
        <v>140.0</v>
      </c>
      <c r="IQ20" s="74">
        <v>34.4</v>
      </c>
      <c r="IR20" s="74">
        <v>6.0</v>
      </c>
      <c r="IS20" s="74">
        <v>0.1</v>
      </c>
      <c r="IT20" s="74">
        <v>0.3</v>
      </c>
      <c r="IU20" s="74">
        <v>12.0</v>
      </c>
      <c r="IV20" s="74">
        <v>47.0</v>
      </c>
      <c r="IW20" s="74">
        <v>46.0</v>
      </c>
      <c r="IX20" s="89"/>
      <c r="IY20" s="76">
        <v>139.99</v>
      </c>
      <c r="IZ20" s="76">
        <v>35.0</v>
      </c>
      <c r="JA20" s="76">
        <v>425.28</v>
      </c>
      <c r="JB20" s="76">
        <v>21.26</v>
      </c>
      <c r="JC20" s="76">
        <v>7.27</v>
      </c>
      <c r="JD20" s="76">
        <v>3.0</v>
      </c>
      <c r="JE20" s="76">
        <v>64.92</v>
      </c>
      <c r="JF20" s="76">
        <v>47.37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139.0</v>
      </c>
      <c r="JQ20" s="78">
        <v>32.8</v>
      </c>
      <c r="JR20" s="150">
        <v>0.0</v>
      </c>
      <c r="JS20" s="150">
        <v>0.0</v>
      </c>
      <c r="JT20" s="150">
        <v>0.0</v>
      </c>
      <c r="JU20" s="150">
        <v>2.0</v>
      </c>
      <c r="JV20" s="78">
        <v>38.0</v>
      </c>
      <c r="JW20" s="78">
        <v>38.0</v>
      </c>
      <c r="JX20" s="78">
        <v>139.0</v>
      </c>
      <c r="JY20" s="78">
        <v>34.5</v>
      </c>
      <c r="JZ20" s="78">
        <v>145.0</v>
      </c>
      <c r="KA20" s="78">
        <v>8.1</v>
      </c>
      <c r="KB20" s="78">
        <v>2.9</v>
      </c>
      <c r="KC20" s="78">
        <v>2.0</v>
      </c>
      <c r="KD20" s="78">
        <v>44.0</v>
      </c>
      <c r="KE20" s="78">
        <v>44.0</v>
      </c>
      <c r="KF20" s="89"/>
      <c r="KG20" s="151">
        <v>139.0</v>
      </c>
      <c r="KH20" s="151">
        <v>34.0</v>
      </c>
      <c r="KI20" s="151" t="s">
        <v>98</v>
      </c>
      <c r="KJ20" s="151" t="s">
        <v>98</v>
      </c>
      <c r="KK20" s="152"/>
      <c r="KL20" s="151">
        <v>1.0</v>
      </c>
      <c r="KM20" s="151">
        <v>40.0</v>
      </c>
      <c r="KN20" s="151">
        <v>40.0</v>
      </c>
      <c r="KO20" s="151">
        <v>139.0</v>
      </c>
      <c r="KP20" s="151">
        <v>34.0</v>
      </c>
      <c r="KQ20" s="151" t="s">
        <v>98</v>
      </c>
      <c r="KR20" s="151" t="s">
        <v>98</v>
      </c>
      <c r="KS20" s="152"/>
      <c r="KT20" s="151">
        <v>1.0</v>
      </c>
      <c r="KU20" s="151">
        <v>40.0</v>
      </c>
      <c r="KV20" s="151">
        <v>40.0</v>
      </c>
      <c r="KW20" s="89"/>
      <c r="KX20" s="81">
        <v>135.0</v>
      </c>
      <c r="KY20" s="81">
        <v>33.0</v>
      </c>
      <c r="KZ20" s="81">
        <v>163.0</v>
      </c>
      <c r="LA20" s="81">
        <v>8.0</v>
      </c>
      <c r="LB20" s="81">
        <v>1.5</v>
      </c>
      <c r="LC20" s="81">
        <v>3.0</v>
      </c>
      <c r="LD20" s="81">
        <v>51.0</v>
      </c>
      <c r="LE20" s="81">
        <v>51.0</v>
      </c>
      <c r="LF20" s="81">
        <v>135.0</v>
      </c>
      <c r="LG20" s="81">
        <v>33.0</v>
      </c>
      <c r="LH20" s="81">
        <v>333.0</v>
      </c>
      <c r="LI20" s="81">
        <v>16.3</v>
      </c>
      <c r="LJ20" s="81">
        <v>5.0</v>
      </c>
      <c r="LK20" s="81">
        <v>5.0</v>
      </c>
      <c r="LL20" s="81">
        <v>48.0</v>
      </c>
      <c r="LM20" s="81">
        <v>49.0</v>
      </c>
      <c r="LN20" s="89"/>
      <c r="LO20" s="154">
        <v>346.0</v>
      </c>
      <c r="LP20" s="154">
        <v>170.0</v>
      </c>
      <c r="LQ20" s="154">
        <v>97.0</v>
      </c>
      <c r="LR20" s="154">
        <v>74.0</v>
      </c>
      <c r="LS20" s="154">
        <v>336.0</v>
      </c>
      <c r="LT20" s="154">
        <v>142.0</v>
      </c>
      <c r="LU20" s="154">
        <v>81.0</v>
      </c>
      <c r="LV20" s="154">
        <v>47.0</v>
      </c>
      <c r="LW20" s="154">
        <v>4.0</v>
      </c>
      <c r="LX20" s="154">
        <v>10.0</v>
      </c>
      <c r="LY20" s="154">
        <v>51.0</v>
      </c>
      <c r="LZ20" s="154">
        <v>48.0</v>
      </c>
      <c r="MA20" s="154">
        <v>140.0</v>
      </c>
      <c r="MB20" s="154">
        <v>89.0</v>
      </c>
      <c r="MC20" s="154">
        <v>50.0</v>
      </c>
      <c r="MD20" s="154">
        <v>17.0</v>
      </c>
      <c r="ME20" s="154">
        <v>8.0</v>
      </c>
      <c r="MF20" s="154">
        <v>53.0</v>
      </c>
      <c r="MG20" s="154">
        <v>48.0</v>
      </c>
      <c r="MH20" s="154" t="s">
        <v>95</v>
      </c>
      <c r="MI20" s="154" t="s">
        <v>95</v>
      </c>
      <c r="MJ20" s="154" t="s">
        <v>95</v>
      </c>
      <c r="MK20" s="154" t="s">
        <v>95</v>
      </c>
      <c r="ML20" s="154">
        <v>5.0</v>
      </c>
      <c r="MM20" s="154">
        <v>50.0</v>
      </c>
      <c r="MN20" s="154">
        <v>47.0</v>
      </c>
      <c r="MO20" s="169"/>
      <c r="MP20" s="156"/>
      <c r="MQ20" s="156"/>
      <c r="MR20" s="156"/>
      <c r="MS20" s="156"/>
      <c r="MT20" s="154">
        <v>36.0</v>
      </c>
      <c r="MU20" s="154">
        <v>39.0</v>
      </c>
      <c r="MV20" s="154">
        <v>2.0</v>
      </c>
      <c r="MW20" s="154">
        <v>6.0</v>
      </c>
      <c r="MX20" s="154">
        <v>5.0</v>
      </c>
      <c r="MY20" s="154">
        <v>43.0</v>
      </c>
      <c r="MZ20" s="154" t="s">
        <v>96</v>
      </c>
      <c r="NA20" s="156"/>
      <c r="NB20" s="154">
        <v>35.0</v>
      </c>
      <c r="NC20" s="154">
        <v>232.0</v>
      </c>
      <c r="ND20" s="154">
        <v>13.0</v>
      </c>
      <c r="NE20" s="154">
        <v>5.0</v>
      </c>
      <c r="NF20" s="154">
        <v>6.0</v>
      </c>
      <c r="NG20" s="154">
        <v>54.0</v>
      </c>
      <c r="NH20" s="154">
        <v>56.0</v>
      </c>
      <c r="NI20" s="155"/>
      <c r="NJ20" s="155" t="s">
        <v>95</v>
      </c>
      <c r="NK20" s="155" t="s">
        <v>95</v>
      </c>
      <c r="NL20" s="155" t="s">
        <v>95</v>
      </c>
      <c r="NM20" s="155" t="s">
        <v>95</v>
      </c>
      <c r="NN20" s="154">
        <v>4.0</v>
      </c>
      <c r="NO20" s="154">
        <v>48.0</v>
      </c>
      <c r="NP20" s="154">
        <v>50.0</v>
      </c>
    </row>
    <row r="21" ht="14.25" customHeight="1">
      <c r="A21" s="49">
        <v>0.333333333333334</v>
      </c>
      <c r="B21" s="50"/>
      <c r="C21" s="51">
        <v>50.37</v>
      </c>
      <c r="D21" s="52">
        <v>341.0</v>
      </c>
      <c r="E21" s="53">
        <v>135.0</v>
      </c>
      <c r="F21" s="53">
        <v>121.0</v>
      </c>
      <c r="G21" s="53">
        <v>26.1</v>
      </c>
      <c r="H21" s="54"/>
      <c r="I21" s="53">
        <v>6.0</v>
      </c>
      <c r="J21" s="53">
        <v>52.0</v>
      </c>
      <c r="K21" s="53">
        <v>51.0</v>
      </c>
      <c r="L21" s="53">
        <v>140.0</v>
      </c>
      <c r="M21" s="53">
        <v>86.0</v>
      </c>
      <c r="N21" s="53">
        <v>21.3</v>
      </c>
      <c r="O21" s="54"/>
      <c r="P21" s="53">
        <v>6.0</v>
      </c>
      <c r="Q21" s="53">
        <v>58.0</v>
      </c>
      <c r="R21" s="53">
        <v>54.0</v>
      </c>
      <c r="S21" s="53">
        <v>345.6</v>
      </c>
      <c r="T21" s="53">
        <v>213.1</v>
      </c>
      <c r="U21" s="53">
        <v>130.7</v>
      </c>
      <c r="V21" s="54"/>
      <c r="W21" s="53">
        <v>379.1</v>
      </c>
      <c r="X21" s="53">
        <v>186.7</v>
      </c>
      <c r="Y21" s="53">
        <v>116.5</v>
      </c>
      <c r="Z21" s="54"/>
      <c r="AA21" s="53">
        <v>346.3</v>
      </c>
      <c r="AB21" s="53">
        <v>347.9</v>
      </c>
      <c r="AC21" s="53">
        <v>232.9</v>
      </c>
      <c r="AD21" s="54"/>
      <c r="AE21" s="53">
        <v>345.8</v>
      </c>
      <c r="AF21" s="53">
        <v>356.6</v>
      </c>
      <c r="AG21" s="53">
        <v>211.5</v>
      </c>
      <c r="AH21" s="54"/>
      <c r="AI21" s="53">
        <v>351.7</v>
      </c>
      <c r="AJ21" s="53">
        <v>349.4</v>
      </c>
      <c r="AK21" s="53">
        <v>223.7</v>
      </c>
      <c r="AL21" s="54"/>
      <c r="AM21" s="53">
        <v>344.0</v>
      </c>
      <c r="AN21" s="53">
        <v>372.7</v>
      </c>
      <c r="AO21" s="53">
        <v>212.5</v>
      </c>
      <c r="AP21" s="54"/>
      <c r="AQ21" s="53">
        <v>135.0</v>
      </c>
      <c r="AR21" s="54">
        <f t="shared" ref="AR21:AS21" si="16">F21</f>
        <v>121</v>
      </c>
      <c r="AS21" s="56">
        <f t="shared" si="16"/>
        <v>26.1</v>
      </c>
      <c r="AT21" s="54"/>
      <c r="AU21" s="54">
        <f t="shared" ref="AU21:AW21" si="17">L21</f>
        <v>140</v>
      </c>
      <c r="AV21" s="54">
        <f t="shared" si="17"/>
        <v>86</v>
      </c>
      <c r="AW21" s="54">
        <f t="shared" si="17"/>
        <v>21.3</v>
      </c>
      <c r="AX21" s="54"/>
      <c r="AY21" s="168">
        <f t="shared" si="5"/>
        <v>135</v>
      </c>
      <c r="AZ21" s="54"/>
      <c r="BA21" s="54"/>
      <c r="BB21" s="54"/>
      <c r="BC21" s="89"/>
      <c r="BD21" s="54"/>
      <c r="BE21" s="53">
        <v>32.0</v>
      </c>
      <c r="BF21" s="53">
        <v>144.0</v>
      </c>
      <c r="BG21" s="127">
        <v>7.6</v>
      </c>
      <c r="BH21" s="54"/>
      <c r="BI21" s="53">
        <v>22.0</v>
      </c>
      <c r="BJ21" s="127">
        <v>85.0</v>
      </c>
      <c r="BK21" s="127">
        <v>58.0</v>
      </c>
      <c r="BL21" s="89"/>
      <c r="BM21" s="58">
        <v>343.0</v>
      </c>
      <c r="BN21" s="58">
        <v>146.0</v>
      </c>
      <c r="BO21" s="58">
        <v>185.0</v>
      </c>
      <c r="BP21" s="58">
        <v>9.3</v>
      </c>
      <c r="BQ21" s="59"/>
      <c r="BR21" s="58">
        <v>6.0</v>
      </c>
      <c r="BS21" s="58">
        <v>55.0</v>
      </c>
      <c r="BT21" s="58">
        <v>55.0</v>
      </c>
      <c r="BU21" s="58">
        <v>343.0</v>
      </c>
      <c r="BV21" s="58">
        <v>249.0</v>
      </c>
      <c r="BW21" s="58">
        <v>204.0</v>
      </c>
      <c r="BX21" s="58">
        <v>39.0</v>
      </c>
      <c r="BY21" s="58">
        <v>336.0</v>
      </c>
      <c r="BZ21" s="58">
        <v>375.0</v>
      </c>
      <c r="CA21" s="58">
        <v>205.0</v>
      </c>
      <c r="CB21" s="58">
        <v>35.0</v>
      </c>
      <c r="CC21" s="58">
        <v>343.0</v>
      </c>
      <c r="CD21" s="58">
        <v>284.0</v>
      </c>
      <c r="CE21" s="58">
        <v>162.0</v>
      </c>
      <c r="CF21" s="58">
        <v>16.0</v>
      </c>
      <c r="CG21" s="58">
        <v>336.0</v>
      </c>
      <c r="CH21" s="58">
        <v>289.0</v>
      </c>
      <c r="CI21" s="58">
        <v>162.0</v>
      </c>
      <c r="CJ21" s="58">
        <v>10.0</v>
      </c>
      <c r="CK21" s="58">
        <v>351.0</v>
      </c>
      <c r="CL21" s="58">
        <v>331.0</v>
      </c>
      <c r="CM21" s="58">
        <v>183.0</v>
      </c>
      <c r="CN21" s="58">
        <v>5.0</v>
      </c>
      <c r="CO21" s="58">
        <v>333.0</v>
      </c>
      <c r="CP21" s="58">
        <v>337.0</v>
      </c>
      <c r="CQ21" s="58">
        <v>166.0</v>
      </c>
      <c r="CR21" s="58">
        <v>7.0</v>
      </c>
      <c r="CS21" s="58">
        <v>337.0</v>
      </c>
      <c r="CT21" s="58">
        <v>315.0</v>
      </c>
      <c r="CU21" s="58">
        <v>191.0</v>
      </c>
      <c r="CV21" s="58">
        <v>102.0</v>
      </c>
      <c r="CW21" s="58">
        <v>339.0</v>
      </c>
      <c r="CX21" s="58">
        <v>192.0</v>
      </c>
      <c r="CY21" s="58">
        <v>84.0</v>
      </c>
      <c r="CZ21" s="58">
        <v>58.0</v>
      </c>
      <c r="DA21" s="58">
        <v>325.0</v>
      </c>
      <c r="DB21" s="58">
        <v>198.0</v>
      </c>
      <c r="DC21" s="58">
        <v>86.0</v>
      </c>
      <c r="DD21" s="58">
        <v>66.0</v>
      </c>
      <c r="DE21" s="58">
        <v>146.0</v>
      </c>
      <c r="DF21" s="58">
        <v>35.2</v>
      </c>
      <c r="DG21" s="58">
        <v>185.0</v>
      </c>
      <c r="DH21" s="58">
        <v>9.3</v>
      </c>
      <c r="DI21" s="59"/>
      <c r="DJ21" s="58">
        <v>7.0</v>
      </c>
      <c r="DK21" s="58">
        <v>54.0</v>
      </c>
      <c r="DL21" s="58">
        <v>51.0</v>
      </c>
      <c r="DM21" s="89"/>
      <c r="DN21" s="61">
        <v>342.0</v>
      </c>
      <c r="DO21" s="61">
        <v>141.0</v>
      </c>
      <c r="DP21" s="61">
        <v>36.81</v>
      </c>
      <c r="DQ21" s="61">
        <v>20.98</v>
      </c>
      <c r="DR21" s="61">
        <v>4.78</v>
      </c>
      <c r="DS21" s="61">
        <v>8.0</v>
      </c>
      <c r="DT21" s="61">
        <v>35.0</v>
      </c>
      <c r="DU21" s="61">
        <v>44.6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344.0</v>
      </c>
      <c r="EF21" s="63">
        <v>139.0</v>
      </c>
      <c r="EG21" s="63">
        <v>85.0</v>
      </c>
      <c r="EH21" s="63">
        <v>3.4</v>
      </c>
      <c r="EI21" s="64"/>
      <c r="EJ21" s="63">
        <v>9.0</v>
      </c>
      <c r="EK21" s="63">
        <v>46.0</v>
      </c>
      <c r="EL21" s="63">
        <v>50.0</v>
      </c>
      <c r="EM21" s="63">
        <v>139.0</v>
      </c>
      <c r="EN21" s="63">
        <v>73.0</v>
      </c>
      <c r="EO21" s="63">
        <v>3.2</v>
      </c>
      <c r="EP21" s="64"/>
      <c r="EQ21" s="63">
        <v>9.0</v>
      </c>
      <c r="ER21" s="63">
        <v>47.0</v>
      </c>
      <c r="ES21" s="63">
        <v>49.0</v>
      </c>
      <c r="ET21" s="63">
        <v>343.0</v>
      </c>
      <c r="EU21" s="63">
        <v>236.0</v>
      </c>
      <c r="EV21" s="63">
        <v>138.6</v>
      </c>
      <c r="EW21" s="63">
        <v>2.8</v>
      </c>
      <c r="EX21" s="63">
        <v>342.0</v>
      </c>
      <c r="EY21" s="63">
        <v>0.0</v>
      </c>
      <c r="EZ21" s="63">
        <v>0.0</v>
      </c>
      <c r="FA21" s="63">
        <v>0.0</v>
      </c>
      <c r="FB21" s="63">
        <v>343.0</v>
      </c>
      <c r="FC21" s="63">
        <v>237.0</v>
      </c>
      <c r="FD21" s="63">
        <v>138.3</v>
      </c>
      <c r="FE21" s="63">
        <v>5.5</v>
      </c>
      <c r="FF21" s="63">
        <v>341.0</v>
      </c>
      <c r="FG21" s="63">
        <v>0.0</v>
      </c>
      <c r="FH21" s="63">
        <v>0.0</v>
      </c>
      <c r="FI21" s="63">
        <v>0.0</v>
      </c>
      <c r="FJ21" s="63">
        <v>344.0</v>
      </c>
      <c r="FK21" s="63">
        <v>231.0</v>
      </c>
      <c r="FL21" s="63">
        <v>134.7</v>
      </c>
      <c r="FM21" s="64"/>
      <c r="FN21" s="63">
        <v>344.0</v>
      </c>
      <c r="FO21" s="63">
        <v>229.0</v>
      </c>
      <c r="FP21" s="63">
        <v>134.4</v>
      </c>
      <c r="FQ21" s="63">
        <v>14.7</v>
      </c>
      <c r="FR21" s="63">
        <v>138.0</v>
      </c>
      <c r="FS21" s="63">
        <v>139.0</v>
      </c>
      <c r="FT21" s="63">
        <v>14.01</v>
      </c>
      <c r="FU21" s="64"/>
      <c r="FV21" s="63">
        <v>138.0</v>
      </c>
      <c r="FW21" s="64"/>
      <c r="FX21" s="64"/>
      <c r="FY21" s="64"/>
      <c r="FZ21" s="89"/>
      <c r="GA21" s="65">
        <v>342.0</v>
      </c>
      <c r="GB21" s="66">
        <v>313.74</v>
      </c>
      <c r="GC21" s="66">
        <v>193.56</v>
      </c>
      <c r="GD21" s="66">
        <v>22.11</v>
      </c>
      <c r="GE21" s="66">
        <v>342.0</v>
      </c>
      <c r="GF21" s="66">
        <v>328.98</v>
      </c>
      <c r="GG21" s="66">
        <v>190.38</v>
      </c>
      <c r="GH21" s="66">
        <v>25.8</v>
      </c>
      <c r="GI21" s="66">
        <v>342.0</v>
      </c>
      <c r="GJ21" s="66">
        <v>197.68</v>
      </c>
      <c r="GK21" s="66">
        <v>-114.83</v>
      </c>
      <c r="GL21" s="66">
        <v>-11.81</v>
      </c>
      <c r="GM21" s="66">
        <v>342.0</v>
      </c>
      <c r="GN21" s="66">
        <v>182.15</v>
      </c>
      <c r="GO21" s="66">
        <v>-114.83</v>
      </c>
      <c r="GP21" s="66">
        <v>-17.67</v>
      </c>
      <c r="GQ21" s="66">
        <v>342.0</v>
      </c>
      <c r="GR21" s="66">
        <v>121.48</v>
      </c>
      <c r="GS21" s="66">
        <v>-75.47</v>
      </c>
      <c r="GT21" s="66">
        <v>-7.37</v>
      </c>
      <c r="GU21" s="66">
        <v>342.0</v>
      </c>
      <c r="GV21" s="66">
        <v>130.42</v>
      </c>
      <c r="GW21" s="66">
        <v>-73.71</v>
      </c>
      <c r="GX21" s="66">
        <v>-8.88</v>
      </c>
      <c r="GY21" s="89"/>
      <c r="GZ21" s="98" t="s">
        <v>107</v>
      </c>
      <c r="HA21" s="97" t="s">
        <v>92</v>
      </c>
      <c r="HB21" s="98">
        <v>105.0</v>
      </c>
      <c r="HC21" s="98">
        <v>5.25</v>
      </c>
      <c r="HD21" s="98">
        <v>2.1</v>
      </c>
      <c r="HE21" s="99">
        <v>8.0</v>
      </c>
      <c r="HF21" s="98">
        <v>55.0</v>
      </c>
      <c r="HG21" s="98">
        <v>51.0</v>
      </c>
      <c r="HH21" s="98" t="s">
        <v>107</v>
      </c>
      <c r="HI21" s="97" t="s">
        <v>92</v>
      </c>
      <c r="HJ21" s="98">
        <v>171.0</v>
      </c>
      <c r="HK21" s="98">
        <v>8.55</v>
      </c>
      <c r="HL21" s="98">
        <v>3.42</v>
      </c>
      <c r="HM21" s="99">
        <v>5.0</v>
      </c>
      <c r="HN21" s="97">
        <v>58.0</v>
      </c>
      <c r="HO21" s="97">
        <v>57.0</v>
      </c>
      <c r="HP21" s="98" t="s">
        <v>107</v>
      </c>
      <c r="HQ21" s="97" t="s">
        <v>92</v>
      </c>
      <c r="HR21" s="98">
        <v>327.0</v>
      </c>
      <c r="HS21" s="98">
        <v>16.35</v>
      </c>
      <c r="HT21" s="98">
        <v>8.175</v>
      </c>
      <c r="HU21" s="99">
        <v>7.0</v>
      </c>
      <c r="HV21" s="98">
        <v>52.0</v>
      </c>
      <c r="HW21" s="98">
        <v>52.0</v>
      </c>
      <c r="HX21" s="89"/>
      <c r="HY21" s="147">
        <v>135.0</v>
      </c>
      <c r="HZ21" s="147">
        <v>33.0</v>
      </c>
      <c r="IA21" s="147">
        <v>56.0</v>
      </c>
      <c r="IB21" s="147">
        <v>2.8</v>
      </c>
      <c r="IC21" s="148"/>
      <c r="ID21" s="147">
        <v>2.0</v>
      </c>
      <c r="IE21" s="147">
        <v>64.0</v>
      </c>
      <c r="IF21" s="147">
        <v>44.0</v>
      </c>
      <c r="IG21" s="89"/>
      <c r="IH21" s="74">
        <v>142.0</v>
      </c>
      <c r="II21" s="74">
        <v>34.6</v>
      </c>
      <c r="IJ21" s="74">
        <v>140.0</v>
      </c>
      <c r="IK21" s="74">
        <v>7.9</v>
      </c>
      <c r="IL21" s="74">
        <v>8.3</v>
      </c>
      <c r="IM21" s="74">
        <v>6.0</v>
      </c>
      <c r="IN21" s="75">
        <v>46.0</v>
      </c>
      <c r="IO21" s="75">
        <v>45.0</v>
      </c>
      <c r="IP21" s="74">
        <v>142.0</v>
      </c>
      <c r="IQ21" s="74">
        <v>35.0</v>
      </c>
      <c r="IR21" s="74">
        <v>6.0</v>
      </c>
      <c r="IS21" s="74">
        <v>0.1</v>
      </c>
      <c r="IT21" s="74">
        <v>0.3</v>
      </c>
      <c r="IU21" s="74">
        <v>12.0</v>
      </c>
      <c r="IV21" s="74">
        <v>47.0</v>
      </c>
      <c r="IW21" s="74">
        <v>46.0</v>
      </c>
      <c r="IX21" s="89"/>
      <c r="IY21" s="76">
        <v>140.44</v>
      </c>
      <c r="IZ21" s="76">
        <v>35.17</v>
      </c>
      <c r="JA21" s="76">
        <v>428.56</v>
      </c>
      <c r="JB21" s="76">
        <v>21.42</v>
      </c>
      <c r="JC21" s="76">
        <v>6.93</v>
      </c>
      <c r="JD21" s="76">
        <v>3.0</v>
      </c>
      <c r="JE21" s="76">
        <v>62.71</v>
      </c>
      <c r="JF21" s="76">
        <v>47.37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140.0</v>
      </c>
      <c r="JQ21" s="78">
        <v>33.0</v>
      </c>
      <c r="JR21" s="150">
        <v>0.0</v>
      </c>
      <c r="JS21" s="150">
        <v>0.0</v>
      </c>
      <c r="JT21" s="150">
        <v>0.0</v>
      </c>
      <c r="JU21" s="150">
        <v>2.0</v>
      </c>
      <c r="JV21" s="78">
        <v>40.0</v>
      </c>
      <c r="JW21" s="78">
        <v>39.0</v>
      </c>
      <c r="JX21" s="78">
        <v>140.0</v>
      </c>
      <c r="JY21" s="78">
        <v>35.1</v>
      </c>
      <c r="JZ21" s="78">
        <v>16.0</v>
      </c>
      <c r="KA21" s="78">
        <v>0.8</v>
      </c>
      <c r="KB21" s="78">
        <v>0.0</v>
      </c>
      <c r="KC21" s="78">
        <v>2.0</v>
      </c>
      <c r="KD21" s="78">
        <v>47.0</v>
      </c>
      <c r="KE21" s="78">
        <v>46.0</v>
      </c>
      <c r="KF21" s="89"/>
      <c r="KG21" s="151">
        <v>140.0</v>
      </c>
      <c r="KH21" s="151">
        <v>34.0</v>
      </c>
      <c r="KI21" s="151">
        <v>61.0</v>
      </c>
      <c r="KJ21" s="151">
        <v>3.3</v>
      </c>
      <c r="KK21" s="152"/>
      <c r="KL21" s="151">
        <v>1.0</v>
      </c>
      <c r="KM21" s="151">
        <v>42.0</v>
      </c>
      <c r="KN21" s="151">
        <v>42.0</v>
      </c>
      <c r="KO21" s="151">
        <v>139.0</v>
      </c>
      <c r="KP21" s="151">
        <v>34.0</v>
      </c>
      <c r="KQ21" s="151" t="s">
        <v>98</v>
      </c>
      <c r="KR21" s="151" t="s">
        <v>98</v>
      </c>
      <c r="KS21" s="152"/>
      <c r="KT21" s="151">
        <v>1.0</v>
      </c>
      <c r="KU21" s="151">
        <v>42.0</v>
      </c>
      <c r="KV21" s="151">
        <v>42.0</v>
      </c>
      <c r="KW21" s="89"/>
      <c r="KX21" s="81">
        <v>128.0</v>
      </c>
      <c r="KY21" s="81">
        <v>33.0</v>
      </c>
      <c r="KZ21" s="81">
        <v>239.0</v>
      </c>
      <c r="LA21" s="81">
        <v>11.7</v>
      </c>
      <c r="LB21" s="81">
        <v>1.5</v>
      </c>
      <c r="LC21" s="81">
        <v>3.0</v>
      </c>
      <c r="LD21" s="81">
        <v>51.0</v>
      </c>
      <c r="LE21" s="81">
        <v>51.0</v>
      </c>
      <c r="LF21" s="81">
        <v>128.0</v>
      </c>
      <c r="LG21" s="81">
        <v>33.0</v>
      </c>
      <c r="LH21" s="81">
        <v>418.0</v>
      </c>
      <c r="LI21" s="81">
        <v>20.5</v>
      </c>
      <c r="LJ21" s="81">
        <v>5.0</v>
      </c>
      <c r="LK21" s="81">
        <v>5.0</v>
      </c>
      <c r="LL21" s="81">
        <v>48.0</v>
      </c>
      <c r="LM21" s="81">
        <v>49.0</v>
      </c>
      <c r="LN21" s="89"/>
      <c r="LO21" s="154">
        <v>345.0</v>
      </c>
      <c r="LP21" s="154">
        <v>188.0</v>
      </c>
      <c r="LQ21" s="154">
        <v>93.0</v>
      </c>
      <c r="LR21" s="154">
        <v>74.0</v>
      </c>
      <c r="LS21" s="154">
        <v>334.0</v>
      </c>
      <c r="LT21" s="154">
        <v>141.0</v>
      </c>
      <c r="LU21" s="154">
        <v>83.0</v>
      </c>
      <c r="LV21" s="154">
        <v>47.0</v>
      </c>
      <c r="LW21" s="154">
        <v>6.0</v>
      </c>
      <c r="LX21" s="154">
        <v>10.0</v>
      </c>
      <c r="LY21" s="154">
        <v>51.0</v>
      </c>
      <c r="LZ21" s="154">
        <v>48.0</v>
      </c>
      <c r="MA21" s="154">
        <v>139.0</v>
      </c>
      <c r="MB21" s="154">
        <v>105.0</v>
      </c>
      <c r="MC21" s="154">
        <v>46.0</v>
      </c>
      <c r="MD21" s="154">
        <v>17.0</v>
      </c>
      <c r="ME21" s="154">
        <v>8.0</v>
      </c>
      <c r="MF21" s="154">
        <v>52.0</v>
      </c>
      <c r="MG21" s="154">
        <v>47.0</v>
      </c>
      <c r="MH21" s="154" t="s">
        <v>95</v>
      </c>
      <c r="MI21" s="154" t="s">
        <v>95</v>
      </c>
      <c r="MJ21" s="154" t="s">
        <v>95</v>
      </c>
      <c r="MK21" s="154" t="s">
        <v>95</v>
      </c>
      <c r="ML21" s="154">
        <v>5.0</v>
      </c>
      <c r="MM21" s="154">
        <v>50.0</v>
      </c>
      <c r="MN21" s="154">
        <v>47.0</v>
      </c>
      <c r="MO21" s="169"/>
      <c r="MP21" s="156"/>
      <c r="MQ21" s="156"/>
      <c r="MR21" s="156"/>
      <c r="MS21" s="156"/>
      <c r="MT21" s="154">
        <v>36.0</v>
      </c>
      <c r="MU21" s="154">
        <v>70.0</v>
      </c>
      <c r="MV21" s="154">
        <v>4.0</v>
      </c>
      <c r="MW21" s="154">
        <v>0.0</v>
      </c>
      <c r="MX21" s="154">
        <v>5.0</v>
      </c>
      <c r="MY21" s="154">
        <v>43.0</v>
      </c>
      <c r="MZ21" s="154" t="s">
        <v>96</v>
      </c>
      <c r="NA21" s="156"/>
      <c r="NB21" s="154">
        <v>35.0</v>
      </c>
      <c r="NC21" s="154">
        <v>109.0</v>
      </c>
      <c r="ND21" s="154">
        <v>6.0</v>
      </c>
      <c r="NE21" s="154">
        <v>3.0</v>
      </c>
      <c r="NF21" s="154">
        <v>6.0</v>
      </c>
      <c r="NG21" s="154">
        <v>54.0</v>
      </c>
      <c r="NH21" s="154">
        <v>56.0</v>
      </c>
      <c r="NI21" s="155"/>
      <c r="NJ21" s="155" t="s">
        <v>95</v>
      </c>
      <c r="NK21" s="155" t="s">
        <v>95</v>
      </c>
      <c r="NL21" s="155" t="s">
        <v>95</v>
      </c>
      <c r="NM21" s="155" t="s">
        <v>95</v>
      </c>
      <c r="NN21" s="154">
        <v>4.0</v>
      </c>
      <c r="NO21" s="154">
        <v>48.0</v>
      </c>
      <c r="NP21" s="154">
        <v>50.0</v>
      </c>
    </row>
    <row r="22" ht="14.25" customHeight="1">
      <c r="A22" s="49">
        <v>0.375</v>
      </c>
      <c r="B22" s="50"/>
      <c r="C22" s="51">
        <v>50.33</v>
      </c>
      <c r="D22" s="52">
        <v>340.0</v>
      </c>
      <c r="E22" s="53">
        <v>135.0</v>
      </c>
      <c r="F22" s="53">
        <v>80.0</v>
      </c>
      <c r="G22" s="53">
        <v>17.3</v>
      </c>
      <c r="H22" s="54"/>
      <c r="I22" s="53">
        <v>6.0</v>
      </c>
      <c r="J22" s="53">
        <v>52.0</v>
      </c>
      <c r="K22" s="53">
        <v>51.0</v>
      </c>
      <c r="L22" s="53">
        <v>140.0</v>
      </c>
      <c r="M22" s="53">
        <v>83.0</v>
      </c>
      <c r="N22" s="53">
        <v>20.2</v>
      </c>
      <c r="O22" s="54"/>
      <c r="P22" s="53">
        <v>6.0</v>
      </c>
      <c r="Q22" s="53">
        <v>58.0</v>
      </c>
      <c r="R22" s="53">
        <v>54.0</v>
      </c>
      <c r="S22" s="53">
        <v>343.9</v>
      </c>
      <c r="T22" s="53">
        <v>259.2</v>
      </c>
      <c r="U22" s="53">
        <v>150.6</v>
      </c>
      <c r="V22" s="54"/>
      <c r="W22" s="53">
        <v>377.4</v>
      </c>
      <c r="X22" s="53">
        <v>258.6</v>
      </c>
      <c r="Y22" s="53">
        <v>146.2</v>
      </c>
      <c r="Z22" s="54"/>
      <c r="AA22" s="106" t="s">
        <v>94</v>
      </c>
      <c r="AB22" s="106" t="s">
        <v>94</v>
      </c>
      <c r="AC22" s="106" t="s">
        <v>94</v>
      </c>
      <c r="AD22" s="54"/>
      <c r="AE22" s="53">
        <v>343.3</v>
      </c>
      <c r="AF22" s="53">
        <v>554.6</v>
      </c>
      <c r="AG22" s="53">
        <v>313.3</v>
      </c>
      <c r="AH22" s="54"/>
      <c r="AI22" s="53">
        <v>349.6</v>
      </c>
      <c r="AJ22" s="53">
        <v>302.8</v>
      </c>
      <c r="AK22" s="53">
        <v>178.9</v>
      </c>
      <c r="AL22" s="54"/>
      <c r="AM22" s="53">
        <v>342.2</v>
      </c>
      <c r="AN22" s="53">
        <v>310.9</v>
      </c>
      <c r="AO22" s="53">
        <v>169.9</v>
      </c>
      <c r="AP22" s="54"/>
      <c r="AQ22" s="53">
        <v>135.0</v>
      </c>
      <c r="AR22" s="54">
        <f t="shared" ref="AR22:AS22" si="18">F22</f>
        <v>80</v>
      </c>
      <c r="AS22" s="56">
        <f t="shared" si="18"/>
        <v>17.3</v>
      </c>
      <c r="AT22" s="54"/>
      <c r="AU22" s="54">
        <f t="shared" ref="AU22:AW22" si="19">L22</f>
        <v>140</v>
      </c>
      <c r="AV22" s="54">
        <f t="shared" si="19"/>
        <v>83</v>
      </c>
      <c r="AW22" s="54">
        <f t="shared" si="19"/>
        <v>20.2</v>
      </c>
      <c r="AX22" s="54"/>
      <c r="AY22" s="168">
        <f t="shared" si="5"/>
        <v>135</v>
      </c>
      <c r="AZ22" s="54"/>
      <c r="BA22" s="54"/>
      <c r="BB22" s="54"/>
      <c r="BC22" s="89"/>
      <c r="BD22" s="54"/>
      <c r="BE22" s="53">
        <v>33.0</v>
      </c>
      <c r="BF22" s="53">
        <v>128.0</v>
      </c>
      <c r="BG22" s="127">
        <v>6.2</v>
      </c>
      <c r="BH22" s="54"/>
      <c r="BI22" s="53">
        <v>22.0</v>
      </c>
      <c r="BJ22" s="127">
        <v>85.0</v>
      </c>
      <c r="BK22" s="127">
        <v>58.0</v>
      </c>
      <c r="BL22" s="89"/>
      <c r="BM22" s="58">
        <v>344.0</v>
      </c>
      <c r="BN22" s="58">
        <v>147.0</v>
      </c>
      <c r="BO22" s="58">
        <v>98.0</v>
      </c>
      <c r="BP22" s="58">
        <v>4.4</v>
      </c>
      <c r="BQ22" s="59"/>
      <c r="BR22" s="58">
        <v>6.0</v>
      </c>
      <c r="BS22" s="58">
        <v>56.0</v>
      </c>
      <c r="BT22" s="58">
        <v>56.0</v>
      </c>
      <c r="BU22" s="58">
        <f t="shared" ref="BU22:BU37" si="23">BM22</f>
        <v>344</v>
      </c>
      <c r="BV22" s="58">
        <v>282.0</v>
      </c>
      <c r="BW22" s="58">
        <v>166.0</v>
      </c>
      <c r="BX22" s="58">
        <v>28.0</v>
      </c>
      <c r="BY22" s="58">
        <v>336.0</v>
      </c>
      <c r="BZ22" s="58">
        <v>307.0</v>
      </c>
      <c r="CA22" s="58">
        <v>168.0</v>
      </c>
      <c r="CB22" s="58">
        <v>25.0</v>
      </c>
      <c r="CC22" s="58">
        <v>344.0</v>
      </c>
      <c r="CD22" s="58">
        <v>282.0</v>
      </c>
      <c r="CE22" s="58">
        <v>162.0</v>
      </c>
      <c r="CF22" s="58">
        <v>10.0</v>
      </c>
      <c r="CG22" s="58">
        <v>339.0</v>
      </c>
      <c r="CH22" s="58">
        <v>291.0</v>
      </c>
      <c r="CI22" s="58">
        <v>162.0</v>
      </c>
      <c r="CJ22" s="58">
        <v>12.0</v>
      </c>
      <c r="CK22" s="58">
        <v>349.0</v>
      </c>
      <c r="CL22" s="58">
        <v>170.0</v>
      </c>
      <c r="CM22" s="58">
        <v>112.0</v>
      </c>
      <c r="CN22" s="58">
        <v>9.0</v>
      </c>
      <c r="CO22" s="58">
        <v>333.0</v>
      </c>
      <c r="CP22" s="58">
        <v>347.0</v>
      </c>
      <c r="CQ22" s="58">
        <v>171.0</v>
      </c>
      <c r="CR22" s="58">
        <v>4.0</v>
      </c>
      <c r="CS22" s="58">
        <v>337.0</v>
      </c>
      <c r="CT22" s="58">
        <v>332.0</v>
      </c>
      <c r="CU22" s="58">
        <v>199.0</v>
      </c>
      <c r="CV22" s="58">
        <v>109.0</v>
      </c>
      <c r="CW22" s="58">
        <v>338.0</v>
      </c>
      <c r="CX22" s="58">
        <v>133.0</v>
      </c>
      <c r="CY22" s="58">
        <v>44.0</v>
      </c>
      <c r="CZ22" s="58">
        <v>43.0</v>
      </c>
      <c r="DA22" s="58">
        <v>325.0</v>
      </c>
      <c r="DB22" s="58">
        <v>139.0</v>
      </c>
      <c r="DC22" s="58">
        <v>47.0</v>
      </c>
      <c r="DD22" s="58">
        <v>59.0</v>
      </c>
      <c r="DE22" s="59">
        <f t="shared" ref="DE22:DE34" si="24">BN22</f>
        <v>147</v>
      </c>
      <c r="DF22" s="58">
        <v>35.5</v>
      </c>
      <c r="DG22" s="59">
        <f t="shared" ref="DG22:DH22" si="20">BO22</f>
        <v>98</v>
      </c>
      <c r="DH22" s="59">
        <f t="shared" si="20"/>
        <v>4.4</v>
      </c>
      <c r="DI22" s="59"/>
      <c r="DJ22" s="58">
        <v>7.0</v>
      </c>
      <c r="DK22" s="58">
        <v>55.0</v>
      </c>
      <c r="DL22" s="58">
        <v>52.0</v>
      </c>
      <c r="DM22" s="89"/>
      <c r="DN22" s="61">
        <v>341.0</v>
      </c>
      <c r="DO22" s="61">
        <v>141.0</v>
      </c>
      <c r="DP22" s="61">
        <v>38.36</v>
      </c>
      <c r="DQ22" s="61">
        <v>21.82</v>
      </c>
      <c r="DR22" s="61">
        <v>5.21</v>
      </c>
      <c r="DS22" s="61">
        <v>8.0</v>
      </c>
      <c r="DT22" s="61">
        <v>36.0</v>
      </c>
      <c r="DU22" s="61">
        <v>45.3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341.0</v>
      </c>
      <c r="EF22" s="63">
        <v>137.0</v>
      </c>
      <c r="EG22" s="63">
        <v>95.0</v>
      </c>
      <c r="EH22" s="63">
        <v>3.8</v>
      </c>
      <c r="EI22" s="64"/>
      <c r="EJ22" s="63">
        <v>9.0</v>
      </c>
      <c r="EK22" s="63">
        <v>48.0</v>
      </c>
      <c r="EL22" s="63">
        <v>50.0</v>
      </c>
      <c r="EM22" s="63">
        <v>137.0</v>
      </c>
      <c r="EN22" s="63">
        <v>94.0</v>
      </c>
      <c r="EO22" s="63">
        <v>4.0</v>
      </c>
      <c r="EP22" s="64"/>
      <c r="EQ22" s="63">
        <v>9.0</v>
      </c>
      <c r="ER22" s="63">
        <v>50.0</v>
      </c>
      <c r="ES22" s="63">
        <v>51.0</v>
      </c>
      <c r="ET22" s="63">
        <v>340.0</v>
      </c>
      <c r="EU22" s="63">
        <v>240.0</v>
      </c>
      <c r="EV22" s="63">
        <v>138.6</v>
      </c>
      <c r="EW22" s="63">
        <v>-14.9</v>
      </c>
      <c r="EX22" s="63">
        <v>338.0</v>
      </c>
      <c r="EY22" s="63">
        <v>1.0</v>
      </c>
      <c r="EZ22" s="63">
        <v>0.0</v>
      </c>
      <c r="FA22" s="63">
        <v>0.0</v>
      </c>
      <c r="FB22" s="63">
        <v>339.0</v>
      </c>
      <c r="FC22" s="63">
        <v>240.0</v>
      </c>
      <c r="FD22" s="63">
        <v>138.3</v>
      </c>
      <c r="FE22" s="63">
        <v>-14.7</v>
      </c>
      <c r="FF22" s="63">
        <v>338.0</v>
      </c>
      <c r="FG22" s="63">
        <v>0.0</v>
      </c>
      <c r="FH22" s="63">
        <v>0.0</v>
      </c>
      <c r="FI22" s="63">
        <v>0.0</v>
      </c>
      <c r="FJ22" s="63">
        <v>341.0</v>
      </c>
      <c r="FK22" s="63">
        <v>226.0</v>
      </c>
      <c r="FL22" s="63">
        <v>131.5</v>
      </c>
      <c r="FM22" s="64"/>
      <c r="FN22" s="63">
        <v>341.0</v>
      </c>
      <c r="FO22" s="63">
        <v>223.0</v>
      </c>
      <c r="FP22" s="63">
        <v>130.0</v>
      </c>
      <c r="FQ22" s="63">
        <v>-1.9</v>
      </c>
      <c r="FR22" s="63">
        <v>137.0</v>
      </c>
      <c r="FS22" s="63">
        <v>78.0</v>
      </c>
      <c r="FT22" s="63">
        <v>16.02</v>
      </c>
      <c r="FU22" s="64"/>
      <c r="FV22" s="63">
        <v>137.0</v>
      </c>
      <c r="FW22" s="64"/>
      <c r="FX22" s="64"/>
      <c r="FY22" s="64"/>
      <c r="FZ22" s="89"/>
      <c r="GA22" s="65">
        <v>341.0</v>
      </c>
      <c r="GB22" s="66">
        <v>398.88</v>
      </c>
      <c r="GC22" s="66">
        <v>219.11</v>
      </c>
      <c r="GD22" s="66">
        <v>23.87</v>
      </c>
      <c r="GE22" s="66">
        <v>341.0</v>
      </c>
      <c r="GF22" s="66">
        <v>376.37</v>
      </c>
      <c r="GG22" s="66">
        <v>217.52</v>
      </c>
      <c r="GH22" s="66">
        <v>28.81</v>
      </c>
      <c r="GI22" s="66">
        <v>340.0</v>
      </c>
      <c r="GJ22" s="66">
        <v>222.3</v>
      </c>
      <c r="GK22" s="66">
        <v>128.48</v>
      </c>
      <c r="GL22" s="66">
        <v>6.62</v>
      </c>
      <c r="GM22" s="66">
        <v>340.0</v>
      </c>
      <c r="GN22" s="66">
        <v>237.45</v>
      </c>
      <c r="GO22" s="66">
        <v>128.48</v>
      </c>
      <c r="GP22" s="66">
        <v>14.15</v>
      </c>
      <c r="GQ22" s="66">
        <v>341.0</v>
      </c>
      <c r="GR22" s="66">
        <v>169.52</v>
      </c>
      <c r="GS22" s="66">
        <v>89.37</v>
      </c>
      <c r="GT22" s="66">
        <v>16.17</v>
      </c>
      <c r="GU22" s="66">
        <v>340.0</v>
      </c>
      <c r="GV22" s="66">
        <v>156.64</v>
      </c>
      <c r="GW22" s="66">
        <v>85.98</v>
      </c>
      <c r="GX22" s="66">
        <v>16.84</v>
      </c>
      <c r="GY22" s="89"/>
      <c r="GZ22" s="98" t="s">
        <v>107</v>
      </c>
      <c r="HA22" s="97" t="s">
        <v>92</v>
      </c>
      <c r="HB22" s="98">
        <v>134.0</v>
      </c>
      <c r="HC22" s="98">
        <v>6.7</v>
      </c>
      <c r="HD22" s="98">
        <v>2.68</v>
      </c>
      <c r="HE22" s="99">
        <v>8.0</v>
      </c>
      <c r="HF22" s="98">
        <v>55.0</v>
      </c>
      <c r="HG22" s="98">
        <v>51.0</v>
      </c>
      <c r="HH22" s="98" t="s">
        <v>107</v>
      </c>
      <c r="HI22" s="97" t="s">
        <v>92</v>
      </c>
      <c r="HJ22" s="98">
        <v>153.0</v>
      </c>
      <c r="HK22" s="98">
        <v>7.65</v>
      </c>
      <c r="HL22" s="98">
        <v>3.06</v>
      </c>
      <c r="HM22" s="99">
        <v>5.0</v>
      </c>
      <c r="HN22" s="97">
        <v>58.0</v>
      </c>
      <c r="HO22" s="97">
        <v>57.0</v>
      </c>
      <c r="HP22" s="98" t="s">
        <v>107</v>
      </c>
      <c r="HQ22" s="97" t="s">
        <v>92</v>
      </c>
      <c r="HR22" s="98">
        <v>240.0</v>
      </c>
      <c r="HS22" s="98">
        <v>12.0</v>
      </c>
      <c r="HT22" s="98">
        <v>6.0</v>
      </c>
      <c r="HU22" s="99">
        <v>7.0</v>
      </c>
      <c r="HV22" s="99">
        <v>55.0</v>
      </c>
      <c r="HW22" s="99">
        <v>55.0</v>
      </c>
      <c r="HX22" s="89"/>
      <c r="HY22" s="148"/>
      <c r="HZ22" s="148"/>
      <c r="IA22" s="148"/>
      <c r="IB22" s="148"/>
      <c r="IC22" s="148"/>
      <c r="ID22" s="147">
        <v>2.0</v>
      </c>
      <c r="IE22" s="148"/>
      <c r="IF22" s="148"/>
      <c r="IG22" s="89"/>
      <c r="IH22" s="74">
        <v>141.0</v>
      </c>
      <c r="II22" s="74">
        <v>34.6</v>
      </c>
      <c r="IJ22" s="74">
        <v>102.0</v>
      </c>
      <c r="IK22" s="74">
        <v>5.5</v>
      </c>
      <c r="IL22" s="74">
        <v>6.0</v>
      </c>
      <c r="IM22" s="74">
        <v>6.0</v>
      </c>
      <c r="IN22" s="74">
        <v>46.0</v>
      </c>
      <c r="IO22" s="74">
        <v>45.0</v>
      </c>
      <c r="IP22" s="74">
        <v>141.0</v>
      </c>
      <c r="IQ22" s="74">
        <v>35.2</v>
      </c>
      <c r="IR22" s="74">
        <v>6.0</v>
      </c>
      <c r="IS22" s="74">
        <v>0.1</v>
      </c>
      <c r="IT22" s="74">
        <v>0.3</v>
      </c>
      <c r="IU22" s="74">
        <v>12.0</v>
      </c>
      <c r="IV22" s="74">
        <v>50.0</v>
      </c>
      <c r="IW22" s="74">
        <v>49.0</v>
      </c>
      <c r="IX22" s="89"/>
      <c r="IY22" s="76">
        <v>140.11</v>
      </c>
      <c r="IZ22" s="76">
        <v>35.04</v>
      </c>
      <c r="JA22" s="76">
        <v>320.76</v>
      </c>
      <c r="JB22" s="76">
        <v>16.04</v>
      </c>
      <c r="JC22" s="76">
        <v>5.7</v>
      </c>
      <c r="JD22" s="76">
        <v>3.0</v>
      </c>
      <c r="JE22" s="76">
        <v>63.54</v>
      </c>
      <c r="JF22" s="76">
        <v>47.37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138.0</v>
      </c>
      <c r="JQ22" s="78">
        <v>32.5</v>
      </c>
      <c r="JR22" s="150">
        <v>0.0</v>
      </c>
      <c r="JS22" s="150">
        <v>0.0</v>
      </c>
      <c r="JT22" s="150">
        <v>0.0</v>
      </c>
      <c r="JU22" s="150">
        <v>2.0</v>
      </c>
      <c r="JV22" s="78">
        <v>42.0</v>
      </c>
      <c r="JW22" s="78">
        <v>41.0</v>
      </c>
      <c r="JX22" s="78">
        <v>138.0</v>
      </c>
      <c r="JY22" s="78">
        <v>34.6</v>
      </c>
      <c r="JZ22" s="78">
        <v>108.0</v>
      </c>
      <c r="KA22" s="78">
        <v>5.8</v>
      </c>
      <c r="KB22" s="78">
        <v>2.3</v>
      </c>
      <c r="KC22" s="78">
        <v>2.0</v>
      </c>
      <c r="KD22" s="78">
        <v>48.0</v>
      </c>
      <c r="KE22" s="78">
        <v>47.0</v>
      </c>
      <c r="KF22" s="89"/>
      <c r="KG22" s="151">
        <v>138.0</v>
      </c>
      <c r="KH22" s="151">
        <v>34.0</v>
      </c>
      <c r="KI22" s="151">
        <v>16.0</v>
      </c>
      <c r="KJ22" s="151">
        <v>0.7</v>
      </c>
      <c r="KK22" s="152"/>
      <c r="KL22" s="151">
        <v>1.0</v>
      </c>
      <c r="KM22" s="151">
        <v>42.0</v>
      </c>
      <c r="KN22" s="151">
        <v>42.0</v>
      </c>
      <c r="KO22" s="151">
        <v>138.0</v>
      </c>
      <c r="KP22" s="151">
        <v>34.0</v>
      </c>
      <c r="KQ22" s="151">
        <v>59.0</v>
      </c>
      <c r="KR22" s="151">
        <v>3.4</v>
      </c>
      <c r="KS22" s="152"/>
      <c r="KT22" s="151">
        <v>1.0</v>
      </c>
      <c r="KU22" s="151">
        <v>42.0</v>
      </c>
      <c r="KV22" s="151">
        <v>42.0</v>
      </c>
      <c r="KW22" s="89"/>
      <c r="KX22" s="81">
        <v>132.0</v>
      </c>
      <c r="KY22" s="81">
        <v>33.0</v>
      </c>
      <c r="KZ22" s="81">
        <v>247.0</v>
      </c>
      <c r="LA22" s="81">
        <v>12.1</v>
      </c>
      <c r="LB22" s="81">
        <v>2.2</v>
      </c>
      <c r="LC22" s="81">
        <v>3.0</v>
      </c>
      <c r="LD22" s="81">
        <v>53.0</v>
      </c>
      <c r="LE22" s="81">
        <v>53.0</v>
      </c>
      <c r="LF22" s="81">
        <v>132.0</v>
      </c>
      <c r="LG22" s="81">
        <v>33.0</v>
      </c>
      <c r="LH22" s="81">
        <v>420.0</v>
      </c>
      <c r="LI22" s="81">
        <v>20.6</v>
      </c>
      <c r="LJ22" s="81">
        <v>5.0</v>
      </c>
      <c r="LK22" s="81">
        <v>5.0</v>
      </c>
      <c r="LL22" s="81">
        <v>52.0</v>
      </c>
      <c r="LM22" s="81">
        <v>51.0</v>
      </c>
      <c r="LN22" s="89"/>
      <c r="LO22" s="154">
        <v>343.0</v>
      </c>
      <c r="LP22" s="154">
        <v>179.0</v>
      </c>
      <c r="LQ22" s="154">
        <v>100.0</v>
      </c>
      <c r="LR22" s="154">
        <v>73.0</v>
      </c>
      <c r="LS22" s="154">
        <v>335.0</v>
      </c>
      <c r="LT22" s="154">
        <v>141.0</v>
      </c>
      <c r="LU22" s="154">
        <v>77.0</v>
      </c>
      <c r="LV22" s="154">
        <v>44.0</v>
      </c>
      <c r="LW22" s="154">
        <v>4.8</v>
      </c>
      <c r="LX22" s="154">
        <v>10.0</v>
      </c>
      <c r="LY22" s="154">
        <v>51.0</v>
      </c>
      <c r="LZ22" s="154">
        <v>49.0</v>
      </c>
      <c r="MA22" s="154">
        <v>140.0</v>
      </c>
      <c r="MB22" s="154">
        <v>102.0</v>
      </c>
      <c r="MC22" s="154">
        <v>56.0</v>
      </c>
      <c r="MD22" s="154">
        <v>15.7</v>
      </c>
      <c r="ME22" s="154">
        <v>8.0</v>
      </c>
      <c r="MF22" s="154">
        <v>53.0</v>
      </c>
      <c r="MG22" s="154">
        <v>49.0</v>
      </c>
      <c r="MH22" s="154" t="s">
        <v>95</v>
      </c>
      <c r="MI22" s="154" t="s">
        <v>95</v>
      </c>
      <c r="MJ22" s="154" t="s">
        <v>95</v>
      </c>
      <c r="MK22" s="154" t="s">
        <v>95</v>
      </c>
      <c r="ML22" s="154">
        <v>5.0</v>
      </c>
      <c r="MM22" s="92">
        <v>43.0</v>
      </c>
      <c r="MN22" s="92">
        <v>44.0</v>
      </c>
      <c r="MO22" s="169"/>
      <c r="MP22" s="156"/>
      <c r="MQ22" s="156"/>
      <c r="MR22" s="156"/>
      <c r="MS22" s="156"/>
      <c r="MT22" s="154">
        <v>36.0</v>
      </c>
      <c r="MU22" s="154">
        <v>69.0</v>
      </c>
      <c r="MV22" s="154">
        <v>4.0</v>
      </c>
      <c r="MW22" s="154">
        <v>2.1</v>
      </c>
      <c r="MX22" s="154">
        <v>5.0</v>
      </c>
      <c r="MY22" s="154">
        <v>34.0</v>
      </c>
      <c r="MZ22" s="154" t="s">
        <v>96</v>
      </c>
      <c r="NA22" s="156"/>
      <c r="NB22" s="154">
        <v>36.0</v>
      </c>
      <c r="NC22" s="154">
        <v>49.0</v>
      </c>
      <c r="ND22" s="154">
        <v>2.3</v>
      </c>
      <c r="NE22" s="154">
        <v>1.7</v>
      </c>
      <c r="NF22" s="154">
        <v>6.0</v>
      </c>
      <c r="NG22" s="154">
        <v>41.0</v>
      </c>
      <c r="NH22" s="154">
        <v>41.0</v>
      </c>
      <c r="NI22" s="155"/>
      <c r="NJ22" s="155" t="s">
        <v>95</v>
      </c>
      <c r="NK22" s="155" t="s">
        <v>95</v>
      </c>
      <c r="NL22" s="155" t="s">
        <v>95</v>
      </c>
      <c r="NM22" s="155" t="s">
        <v>95</v>
      </c>
      <c r="NN22" s="154">
        <v>4.0</v>
      </c>
      <c r="NO22" s="154">
        <v>47.0</v>
      </c>
      <c r="NP22" s="154">
        <v>50.0</v>
      </c>
    </row>
    <row r="23" ht="14.25" customHeight="1">
      <c r="A23" s="49">
        <v>0.416666666666667</v>
      </c>
      <c r="B23" s="50"/>
      <c r="C23" s="51">
        <v>50.27</v>
      </c>
      <c r="D23" s="52">
        <v>339.0</v>
      </c>
      <c r="E23" s="53">
        <v>134.0</v>
      </c>
      <c r="F23" s="53">
        <v>100.0</v>
      </c>
      <c r="G23" s="53">
        <v>21.6</v>
      </c>
      <c r="H23" s="54"/>
      <c r="I23" s="53">
        <v>6.0</v>
      </c>
      <c r="J23" s="53">
        <v>50.0</v>
      </c>
      <c r="K23" s="53">
        <v>49.0</v>
      </c>
      <c r="L23" s="53">
        <v>139.0</v>
      </c>
      <c r="M23" s="53">
        <v>106.0</v>
      </c>
      <c r="N23" s="53">
        <v>26.1</v>
      </c>
      <c r="O23" s="54"/>
      <c r="P23" s="53">
        <v>6.0</v>
      </c>
      <c r="Q23" s="53">
        <v>56.0</v>
      </c>
      <c r="R23" s="53">
        <v>52.0</v>
      </c>
      <c r="S23" s="53">
        <v>341.9</v>
      </c>
      <c r="T23" s="53">
        <v>251.3</v>
      </c>
      <c r="U23" s="53">
        <v>144.5</v>
      </c>
      <c r="V23" s="54"/>
      <c r="W23" s="53">
        <v>375.3</v>
      </c>
      <c r="X23" s="53">
        <v>242.4</v>
      </c>
      <c r="Y23" s="53">
        <v>131.8</v>
      </c>
      <c r="Z23" s="54"/>
      <c r="AA23" s="106" t="s">
        <v>94</v>
      </c>
      <c r="AB23" s="106" t="s">
        <v>94</v>
      </c>
      <c r="AC23" s="106" t="s">
        <v>94</v>
      </c>
      <c r="AD23" s="54"/>
      <c r="AE23" s="53">
        <v>341.3</v>
      </c>
      <c r="AF23" s="53">
        <v>609.3</v>
      </c>
      <c r="AG23" s="53">
        <v>340.2</v>
      </c>
      <c r="AH23" s="54"/>
      <c r="AI23" s="53">
        <v>347.4</v>
      </c>
      <c r="AJ23" s="53">
        <v>320.6</v>
      </c>
      <c r="AK23" s="53">
        <v>189.5</v>
      </c>
      <c r="AL23" s="54"/>
      <c r="AM23" s="53">
        <v>340.1</v>
      </c>
      <c r="AN23" s="53">
        <v>328.5</v>
      </c>
      <c r="AO23" s="53">
        <v>179.3</v>
      </c>
      <c r="AP23" s="54"/>
      <c r="AQ23" s="53">
        <v>134.0</v>
      </c>
      <c r="AR23" s="54">
        <f t="shared" ref="AR23:AS23" si="21">F23</f>
        <v>100</v>
      </c>
      <c r="AS23" s="56">
        <f t="shared" si="21"/>
        <v>21.6</v>
      </c>
      <c r="AT23" s="54"/>
      <c r="AU23" s="54">
        <f t="shared" ref="AU23:AW23" si="22">L23</f>
        <v>139</v>
      </c>
      <c r="AV23" s="54">
        <f t="shared" si="22"/>
        <v>106</v>
      </c>
      <c r="AW23" s="54">
        <f t="shared" si="22"/>
        <v>26.1</v>
      </c>
      <c r="AX23" s="54"/>
      <c r="AY23" s="168">
        <f t="shared" si="5"/>
        <v>134</v>
      </c>
      <c r="AZ23" s="54"/>
      <c r="BA23" s="54"/>
      <c r="BB23" s="54"/>
      <c r="BC23" s="89"/>
      <c r="BD23" s="54"/>
      <c r="BE23" s="53">
        <v>33.0</v>
      </c>
      <c r="BF23" s="53">
        <v>168.0</v>
      </c>
      <c r="BG23" s="127">
        <v>8.3</v>
      </c>
      <c r="BH23" s="54"/>
      <c r="BI23" s="53">
        <v>22.0</v>
      </c>
      <c r="BJ23" s="127">
        <v>85.0</v>
      </c>
      <c r="BK23" s="127">
        <v>58.0</v>
      </c>
      <c r="BL23" s="89"/>
      <c r="BM23" s="58">
        <v>343.0</v>
      </c>
      <c r="BN23" s="58">
        <v>146.0</v>
      </c>
      <c r="BO23" s="58">
        <v>185.0</v>
      </c>
      <c r="BP23" s="58">
        <v>9.3</v>
      </c>
      <c r="BQ23" s="59"/>
      <c r="BR23" s="58">
        <v>6.0</v>
      </c>
      <c r="BS23" s="58">
        <v>56.0</v>
      </c>
      <c r="BT23" s="58">
        <v>57.0</v>
      </c>
      <c r="BU23" s="58">
        <f t="shared" si="23"/>
        <v>343</v>
      </c>
      <c r="BV23" s="58">
        <v>281.0</v>
      </c>
      <c r="BW23" s="58">
        <v>166.0</v>
      </c>
      <c r="BX23" s="58">
        <v>20.0</v>
      </c>
      <c r="BY23" s="58">
        <v>335.0</v>
      </c>
      <c r="BZ23" s="58">
        <v>305.0</v>
      </c>
      <c r="CA23" s="58">
        <v>168.0</v>
      </c>
      <c r="CB23" s="58">
        <v>17.0</v>
      </c>
      <c r="CC23" s="58">
        <v>343.0</v>
      </c>
      <c r="CD23" s="58">
        <v>297.0</v>
      </c>
      <c r="CE23" s="58">
        <v>166.0</v>
      </c>
      <c r="CF23" s="58">
        <v>14.0</v>
      </c>
      <c r="CG23" s="58">
        <v>338.0</v>
      </c>
      <c r="CH23" s="58">
        <v>301.0</v>
      </c>
      <c r="CI23" s="58">
        <v>167.0</v>
      </c>
      <c r="CJ23" s="58">
        <v>12.0</v>
      </c>
      <c r="CK23" s="58">
        <v>349.0</v>
      </c>
      <c r="CL23" s="58">
        <v>167.0</v>
      </c>
      <c r="CM23" s="58">
        <v>110.0</v>
      </c>
      <c r="CN23" s="58">
        <v>5.0</v>
      </c>
      <c r="CO23" s="58">
        <v>333.0</v>
      </c>
      <c r="CP23" s="58">
        <v>343.0</v>
      </c>
      <c r="CQ23" s="58">
        <v>169.0</v>
      </c>
      <c r="CR23" s="58">
        <v>7.0</v>
      </c>
      <c r="CS23" s="58">
        <v>336.0</v>
      </c>
      <c r="CT23" s="58">
        <v>325.0</v>
      </c>
      <c r="CU23" s="58">
        <v>194.0</v>
      </c>
      <c r="CV23" s="58">
        <v>109.0</v>
      </c>
      <c r="CW23" s="58">
        <v>338.0</v>
      </c>
      <c r="CX23" s="58">
        <v>136.0</v>
      </c>
      <c r="CY23" s="58">
        <v>50.0</v>
      </c>
      <c r="CZ23" s="58">
        <v>44.0</v>
      </c>
      <c r="DA23" s="58">
        <v>324.0</v>
      </c>
      <c r="DB23" s="58">
        <v>142.0</v>
      </c>
      <c r="DC23" s="58">
        <v>52.0</v>
      </c>
      <c r="DD23" s="58">
        <v>55.0</v>
      </c>
      <c r="DE23" s="59">
        <f t="shared" si="24"/>
        <v>146</v>
      </c>
      <c r="DF23" s="58">
        <v>35.3</v>
      </c>
      <c r="DG23" s="59">
        <f t="shared" ref="DG23:DH23" si="25">BO23</f>
        <v>185</v>
      </c>
      <c r="DH23" s="59">
        <f t="shared" si="25"/>
        <v>9.3</v>
      </c>
      <c r="DI23" s="59"/>
      <c r="DJ23" s="58">
        <v>7.0</v>
      </c>
      <c r="DK23" s="58">
        <v>56.0</v>
      </c>
      <c r="DL23" s="58">
        <v>51.0</v>
      </c>
      <c r="DM23" s="89"/>
      <c r="DN23" s="61">
        <v>341.0</v>
      </c>
      <c r="DO23" s="61">
        <v>141.0</v>
      </c>
      <c r="DP23" s="61">
        <v>35.0</v>
      </c>
      <c r="DQ23" s="61">
        <v>19.8</v>
      </c>
      <c r="DR23" s="61">
        <v>4.81</v>
      </c>
      <c r="DS23" s="61">
        <v>8.0</v>
      </c>
      <c r="DT23" s="61">
        <v>44.0</v>
      </c>
      <c r="DU23" s="61">
        <v>48.8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137.0</v>
      </c>
      <c r="EG23" s="63">
        <v>71.0</v>
      </c>
      <c r="EH23" s="63">
        <v>2.9</v>
      </c>
      <c r="EI23" s="64"/>
      <c r="EJ23" s="63">
        <v>9.0</v>
      </c>
      <c r="EK23" s="63">
        <v>49.0</v>
      </c>
      <c r="EL23" s="63">
        <v>51.0</v>
      </c>
      <c r="EM23" s="63">
        <v>137.0</v>
      </c>
      <c r="EN23" s="63">
        <v>146.0</v>
      </c>
      <c r="EO23" s="63">
        <v>6.3</v>
      </c>
      <c r="EP23" s="64"/>
      <c r="EQ23" s="63">
        <v>9.0</v>
      </c>
      <c r="ER23" s="63">
        <v>50.0</v>
      </c>
      <c r="ES23" s="63">
        <v>52.0</v>
      </c>
      <c r="ET23" s="63">
        <v>339.0</v>
      </c>
      <c r="EU23" s="63">
        <v>240.0</v>
      </c>
      <c r="EV23" s="63">
        <v>139.0</v>
      </c>
      <c r="EW23" s="63">
        <v>-9.0</v>
      </c>
      <c r="EX23" s="63">
        <v>337.0</v>
      </c>
      <c r="EY23" s="63">
        <v>1.0</v>
      </c>
      <c r="EZ23" s="63">
        <v>0.0</v>
      </c>
      <c r="FA23" s="63">
        <v>0.0</v>
      </c>
      <c r="FB23" s="63">
        <v>338.0</v>
      </c>
      <c r="FC23" s="63">
        <v>241.0</v>
      </c>
      <c r="FD23" s="63">
        <v>138.8</v>
      </c>
      <c r="FE23" s="63">
        <v>-8.0</v>
      </c>
      <c r="FF23" s="63">
        <v>336.0</v>
      </c>
      <c r="FG23" s="63">
        <v>0.0</v>
      </c>
      <c r="FH23" s="63">
        <v>0.0</v>
      </c>
      <c r="FI23" s="63">
        <v>0.0</v>
      </c>
      <c r="FJ23" s="63">
        <v>339.0</v>
      </c>
      <c r="FK23" s="63">
        <v>226.0</v>
      </c>
      <c r="FL23" s="63">
        <v>130.0</v>
      </c>
      <c r="FM23" s="64"/>
      <c r="FN23" s="63">
        <v>339.0</v>
      </c>
      <c r="FO23" s="63">
        <v>240.0</v>
      </c>
      <c r="FP23" s="63">
        <v>130.0</v>
      </c>
      <c r="FQ23" s="63">
        <v>0.9</v>
      </c>
      <c r="FR23" s="63">
        <v>137.0</v>
      </c>
      <c r="FS23" s="63">
        <v>79.0</v>
      </c>
      <c r="FT23" s="63">
        <v>15.4</v>
      </c>
      <c r="FU23" s="64"/>
      <c r="FV23" s="63">
        <v>137.0</v>
      </c>
      <c r="FW23" s="64"/>
      <c r="FX23" s="64"/>
      <c r="FY23" s="64"/>
      <c r="FZ23" s="89"/>
      <c r="GA23" s="65">
        <v>341.0</v>
      </c>
      <c r="GB23" s="66">
        <v>338.65</v>
      </c>
      <c r="GC23" s="66">
        <v>185.52</v>
      </c>
      <c r="GD23" s="66">
        <v>19.1</v>
      </c>
      <c r="GE23" s="66">
        <v>340.0</v>
      </c>
      <c r="GF23" s="66">
        <v>327.37</v>
      </c>
      <c r="GG23" s="66">
        <v>184.94</v>
      </c>
      <c r="GH23" s="66">
        <v>22.45</v>
      </c>
      <c r="GI23" s="66">
        <v>341.0</v>
      </c>
      <c r="GJ23" s="66">
        <v>227.72</v>
      </c>
      <c r="GK23" s="66">
        <v>130.83</v>
      </c>
      <c r="GL23" s="66">
        <v>6.62</v>
      </c>
      <c r="GM23" s="66">
        <v>340.0</v>
      </c>
      <c r="GN23" s="66">
        <v>243.11</v>
      </c>
      <c r="GO23" s="66">
        <v>130.33</v>
      </c>
      <c r="GP23" s="66">
        <v>14.24</v>
      </c>
      <c r="GQ23" s="66">
        <v>341.0</v>
      </c>
      <c r="GR23" s="66">
        <v>107.71</v>
      </c>
      <c r="GS23" s="66">
        <v>55.2</v>
      </c>
      <c r="GT23" s="66">
        <v>9.72</v>
      </c>
      <c r="GU23" s="66">
        <v>340.0</v>
      </c>
      <c r="GV23" s="66">
        <v>97.28</v>
      </c>
      <c r="GW23" s="66">
        <v>54.78</v>
      </c>
      <c r="GX23" s="66">
        <v>10.64</v>
      </c>
      <c r="GY23" s="89"/>
      <c r="GZ23" s="98" t="s">
        <v>107</v>
      </c>
      <c r="HA23" s="97" t="s">
        <v>92</v>
      </c>
      <c r="HB23" s="98">
        <v>116.0</v>
      </c>
      <c r="HC23" s="98">
        <v>5.8</v>
      </c>
      <c r="HD23" s="98">
        <v>2.32</v>
      </c>
      <c r="HE23" s="99">
        <v>8.0</v>
      </c>
      <c r="HF23" s="98">
        <v>55.0</v>
      </c>
      <c r="HG23" s="98">
        <v>51.0</v>
      </c>
      <c r="HH23" s="98" t="s">
        <v>107</v>
      </c>
      <c r="HI23" s="97" t="s">
        <v>92</v>
      </c>
      <c r="HJ23" s="98">
        <v>149.0</v>
      </c>
      <c r="HK23" s="98">
        <v>7.45</v>
      </c>
      <c r="HL23" s="98">
        <v>2.98</v>
      </c>
      <c r="HM23" s="99">
        <v>5.0</v>
      </c>
      <c r="HN23" s="99">
        <v>60.0</v>
      </c>
      <c r="HO23" s="99">
        <v>59.0</v>
      </c>
      <c r="HP23" s="98" t="s">
        <v>107</v>
      </c>
      <c r="HQ23" s="97" t="s">
        <v>92</v>
      </c>
      <c r="HR23" s="98">
        <v>259.0</v>
      </c>
      <c r="HS23" s="98">
        <v>12.95</v>
      </c>
      <c r="HT23" s="98">
        <v>6.475</v>
      </c>
      <c r="HU23" s="99">
        <v>7.0</v>
      </c>
      <c r="HV23" s="99">
        <v>55.0</v>
      </c>
      <c r="HW23" s="99">
        <v>55.0</v>
      </c>
      <c r="HX23" s="89"/>
      <c r="HY23" s="148"/>
      <c r="HZ23" s="148"/>
      <c r="IA23" s="148"/>
      <c r="IB23" s="148"/>
      <c r="IC23" s="148"/>
      <c r="ID23" s="147">
        <v>2.0</v>
      </c>
      <c r="IE23" s="148"/>
      <c r="IF23" s="148"/>
      <c r="IG23" s="89"/>
      <c r="IH23" s="74">
        <v>139.0</v>
      </c>
      <c r="II23" s="74">
        <v>33.9</v>
      </c>
      <c r="IJ23" s="74">
        <v>94.0</v>
      </c>
      <c r="IK23" s="74">
        <v>5.0</v>
      </c>
      <c r="IL23" s="74">
        <v>5.4</v>
      </c>
      <c r="IM23" s="74">
        <v>6.0</v>
      </c>
      <c r="IN23" s="74">
        <v>47.0</v>
      </c>
      <c r="IO23" s="74">
        <v>46.0</v>
      </c>
      <c r="IP23" s="74">
        <v>139.0</v>
      </c>
      <c r="IQ23" s="74">
        <v>33.9</v>
      </c>
      <c r="IR23" s="74">
        <v>121.0</v>
      </c>
      <c r="IS23" s="74">
        <v>6.4</v>
      </c>
      <c r="IT23" s="74">
        <v>7.1</v>
      </c>
      <c r="IU23" s="74">
        <v>12.0</v>
      </c>
      <c r="IV23" s="74">
        <v>50.0</v>
      </c>
      <c r="IW23" s="74">
        <v>49.0</v>
      </c>
      <c r="IX23" s="89"/>
      <c r="IY23" s="76">
        <v>140.16</v>
      </c>
      <c r="IZ23" s="76">
        <v>35.08</v>
      </c>
      <c r="JA23" s="76">
        <v>346.48</v>
      </c>
      <c r="JB23" s="76">
        <v>17.32</v>
      </c>
      <c r="JC23" s="76">
        <v>5.92</v>
      </c>
      <c r="JD23" s="76">
        <v>3.0</v>
      </c>
      <c r="JE23" s="76">
        <v>61.77</v>
      </c>
      <c r="JF23" s="76">
        <v>47.37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138.0</v>
      </c>
      <c r="JQ23" s="78">
        <v>32.5</v>
      </c>
      <c r="JR23" s="150">
        <v>0.0</v>
      </c>
      <c r="JS23" s="150">
        <v>0.0</v>
      </c>
      <c r="JT23" s="150">
        <v>0.0</v>
      </c>
      <c r="JU23" s="150">
        <v>2.0</v>
      </c>
      <c r="JV23" s="78">
        <v>44.0</v>
      </c>
      <c r="JW23" s="78">
        <v>43.0</v>
      </c>
      <c r="JX23" s="78">
        <v>138.0</v>
      </c>
      <c r="JY23" s="78">
        <v>34.5</v>
      </c>
      <c r="JZ23" s="78">
        <v>104.0</v>
      </c>
      <c r="KA23" s="78">
        <v>5.7</v>
      </c>
      <c r="KB23" s="78">
        <v>2.0</v>
      </c>
      <c r="KC23" s="78">
        <v>2.0</v>
      </c>
      <c r="KD23" s="78">
        <v>49.0</v>
      </c>
      <c r="KE23" s="78">
        <v>49.0</v>
      </c>
      <c r="KF23" s="89"/>
      <c r="KG23" s="151">
        <v>138.0</v>
      </c>
      <c r="KH23" s="151">
        <v>33.0</v>
      </c>
      <c r="KI23" s="151">
        <v>15.0</v>
      </c>
      <c r="KJ23" s="151">
        <v>0.7</v>
      </c>
      <c r="KK23" s="152"/>
      <c r="KL23" s="151">
        <v>1.0</v>
      </c>
      <c r="KM23" s="151">
        <v>42.0</v>
      </c>
      <c r="KN23" s="151">
        <v>42.0</v>
      </c>
      <c r="KO23" s="151">
        <v>138.0</v>
      </c>
      <c r="KP23" s="151">
        <v>33.0</v>
      </c>
      <c r="KQ23" s="151">
        <v>68.0</v>
      </c>
      <c r="KR23" s="151">
        <v>3.9</v>
      </c>
      <c r="KS23" s="152"/>
      <c r="KT23" s="151">
        <v>1.0</v>
      </c>
      <c r="KU23" s="151">
        <v>42.0</v>
      </c>
      <c r="KV23" s="151">
        <v>42.0</v>
      </c>
      <c r="KW23" s="89"/>
      <c r="KX23" s="81">
        <v>136.0</v>
      </c>
      <c r="KY23" s="81">
        <v>34.0</v>
      </c>
      <c r="KZ23" s="81">
        <v>143.0</v>
      </c>
      <c r="LA23" s="81">
        <v>7.0</v>
      </c>
      <c r="LB23" s="81">
        <v>1.5</v>
      </c>
      <c r="LC23" s="81">
        <v>3.0</v>
      </c>
      <c r="LD23" s="81">
        <v>53.0</v>
      </c>
      <c r="LE23" s="81">
        <v>53.0</v>
      </c>
      <c r="LF23" s="81">
        <v>136.0</v>
      </c>
      <c r="LG23" s="81">
        <v>34.0</v>
      </c>
      <c r="LH23" s="81">
        <v>316.0</v>
      </c>
      <c r="LI23" s="81">
        <v>15.5</v>
      </c>
      <c r="LJ23" s="81">
        <v>5.0</v>
      </c>
      <c r="LK23" s="81">
        <v>5.0</v>
      </c>
      <c r="LL23" s="81">
        <v>52.0</v>
      </c>
      <c r="LM23" s="81">
        <v>51.0</v>
      </c>
      <c r="LN23" s="89"/>
      <c r="LO23" s="154">
        <v>344.0</v>
      </c>
      <c r="LP23" s="154">
        <v>171.0</v>
      </c>
      <c r="LQ23" s="154">
        <v>95.0</v>
      </c>
      <c r="LR23" s="154">
        <v>73.0</v>
      </c>
      <c r="LS23" s="154">
        <v>334.0</v>
      </c>
      <c r="LT23" s="154">
        <v>141.0</v>
      </c>
      <c r="LU23" s="154">
        <v>89.0</v>
      </c>
      <c r="LV23" s="154">
        <v>50.0</v>
      </c>
      <c r="LW23" s="154">
        <v>7.5</v>
      </c>
      <c r="LX23" s="154">
        <v>10.0</v>
      </c>
      <c r="LY23" s="154">
        <v>52.0</v>
      </c>
      <c r="LZ23" s="154">
        <v>49.0</v>
      </c>
      <c r="MA23" s="154">
        <v>140.0</v>
      </c>
      <c r="MB23" s="154">
        <v>82.0</v>
      </c>
      <c r="MC23" s="154">
        <v>45.0</v>
      </c>
      <c r="MD23" s="154">
        <v>15.0</v>
      </c>
      <c r="ME23" s="154">
        <v>8.0</v>
      </c>
      <c r="MF23" s="154">
        <v>52.0</v>
      </c>
      <c r="MG23" s="154">
        <v>50.0</v>
      </c>
      <c r="MH23" s="154" t="s">
        <v>95</v>
      </c>
      <c r="MI23" s="154" t="s">
        <v>95</v>
      </c>
      <c r="MJ23" s="154" t="s">
        <v>95</v>
      </c>
      <c r="MK23" s="154" t="s">
        <v>95</v>
      </c>
      <c r="ML23" s="154">
        <v>5.0</v>
      </c>
      <c r="MM23" s="92">
        <v>43.0</v>
      </c>
      <c r="MN23" s="92">
        <v>44.0</v>
      </c>
      <c r="MO23" s="169"/>
      <c r="MP23" s="156"/>
      <c r="MQ23" s="156"/>
      <c r="MR23" s="156"/>
      <c r="MS23" s="156"/>
      <c r="MT23" s="154">
        <v>36.0</v>
      </c>
      <c r="MU23" s="154">
        <v>65.0</v>
      </c>
      <c r="MV23" s="154">
        <v>3.7</v>
      </c>
      <c r="MW23" s="154">
        <v>1.8</v>
      </c>
      <c r="MX23" s="154">
        <v>5.0</v>
      </c>
      <c r="MY23" s="154">
        <v>34.0</v>
      </c>
      <c r="MZ23" s="154" t="s">
        <v>96</v>
      </c>
      <c r="NA23" s="156"/>
      <c r="NB23" s="154">
        <v>36.0</v>
      </c>
      <c r="NC23" s="154">
        <v>165.0</v>
      </c>
      <c r="ND23" s="154">
        <v>9.2</v>
      </c>
      <c r="NE23" s="154">
        <v>3.7</v>
      </c>
      <c r="NF23" s="154">
        <v>6.0</v>
      </c>
      <c r="NG23" s="154">
        <v>41.0</v>
      </c>
      <c r="NH23" s="154">
        <v>41.0</v>
      </c>
      <c r="NI23" s="155"/>
      <c r="NJ23" s="155" t="s">
        <v>95</v>
      </c>
      <c r="NK23" s="155" t="s">
        <v>95</v>
      </c>
      <c r="NL23" s="155" t="s">
        <v>95</v>
      </c>
      <c r="NM23" s="155" t="s">
        <v>95</v>
      </c>
      <c r="NN23" s="154">
        <v>4.0</v>
      </c>
      <c r="NO23" s="154">
        <v>47.0</v>
      </c>
      <c r="NP23" s="154">
        <v>50.0</v>
      </c>
    </row>
    <row r="24" ht="14.25" customHeight="1">
      <c r="A24" s="49">
        <v>0.458333333333334</v>
      </c>
      <c r="B24" s="50"/>
      <c r="C24" s="51">
        <v>50.3</v>
      </c>
      <c r="D24" s="52">
        <v>338.0</v>
      </c>
      <c r="E24" s="53">
        <v>134.0</v>
      </c>
      <c r="F24" s="53">
        <v>130.0</v>
      </c>
      <c r="G24" s="53">
        <v>27.9</v>
      </c>
      <c r="H24" s="54"/>
      <c r="I24" s="53">
        <v>6.0</v>
      </c>
      <c r="J24" s="53">
        <v>50.0</v>
      </c>
      <c r="K24" s="53">
        <v>49.0</v>
      </c>
      <c r="L24" s="53">
        <v>138.0</v>
      </c>
      <c r="M24" s="53">
        <v>105.0</v>
      </c>
      <c r="N24" s="53">
        <v>26.1</v>
      </c>
      <c r="O24" s="54"/>
      <c r="P24" s="53">
        <v>6.0</v>
      </c>
      <c r="Q24" s="53">
        <v>56.0</v>
      </c>
      <c r="R24" s="53">
        <v>52.0</v>
      </c>
      <c r="S24" s="53">
        <v>341.5</v>
      </c>
      <c r="T24" s="53">
        <v>262.2</v>
      </c>
      <c r="U24" s="53">
        <v>152.3</v>
      </c>
      <c r="V24" s="53"/>
      <c r="W24" s="53">
        <v>374.7</v>
      </c>
      <c r="X24" s="53">
        <v>246.9</v>
      </c>
      <c r="Y24" s="53">
        <v>137.3</v>
      </c>
      <c r="Z24" s="54"/>
      <c r="AA24" s="106" t="s">
        <v>94</v>
      </c>
      <c r="AB24" s="106" t="s">
        <v>94</v>
      </c>
      <c r="AC24" s="106" t="s">
        <v>94</v>
      </c>
      <c r="AD24" s="54"/>
      <c r="AE24" s="53">
        <v>341.2</v>
      </c>
      <c r="AF24" s="53">
        <v>584.6</v>
      </c>
      <c r="AG24" s="53">
        <v>327.2</v>
      </c>
      <c r="AH24" s="54"/>
      <c r="AI24" s="53">
        <v>347.3</v>
      </c>
      <c r="AJ24" s="53">
        <v>319.3</v>
      </c>
      <c r="AK24" s="53">
        <v>188.1</v>
      </c>
      <c r="AL24" s="54"/>
      <c r="AM24" s="53">
        <v>339.9</v>
      </c>
      <c r="AN24" s="53">
        <v>328.1</v>
      </c>
      <c r="AO24" s="53">
        <v>178.5</v>
      </c>
      <c r="AP24" s="54"/>
      <c r="AQ24" s="53">
        <v>134.0</v>
      </c>
      <c r="AR24" s="54">
        <f t="shared" ref="AR24:AS24" si="26">F24</f>
        <v>130</v>
      </c>
      <c r="AS24" s="56">
        <f t="shared" si="26"/>
        <v>27.9</v>
      </c>
      <c r="AT24" s="54"/>
      <c r="AU24" s="54">
        <f t="shared" ref="AU24:AW24" si="27">L24</f>
        <v>138</v>
      </c>
      <c r="AV24" s="54">
        <f t="shared" si="27"/>
        <v>105</v>
      </c>
      <c r="AW24" s="54">
        <f t="shared" si="27"/>
        <v>26.1</v>
      </c>
      <c r="AX24" s="54"/>
      <c r="AY24" s="168">
        <f t="shared" si="5"/>
        <v>134</v>
      </c>
      <c r="AZ24" s="54"/>
      <c r="BA24" s="54"/>
      <c r="BB24" s="54"/>
      <c r="BC24" s="89"/>
      <c r="BD24" s="54"/>
      <c r="BE24" s="53">
        <v>33.0</v>
      </c>
      <c r="BF24" s="53">
        <v>154.0</v>
      </c>
      <c r="BG24" s="127">
        <v>8.1</v>
      </c>
      <c r="BH24" s="54"/>
      <c r="BI24" s="53">
        <v>22.0</v>
      </c>
      <c r="BJ24" s="127">
        <v>85.0</v>
      </c>
      <c r="BK24" s="127">
        <v>58.0</v>
      </c>
      <c r="BL24" s="89"/>
      <c r="BM24" s="58">
        <v>343.0</v>
      </c>
      <c r="BN24" s="58">
        <v>141.0</v>
      </c>
      <c r="BO24" s="58">
        <v>180.0</v>
      </c>
      <c r="BP24" s="58">
        <v>9.0</v>
      </c>
      <c r="BQ24" s="58"/>
      <c r="BR24" s="58">
        <v>6.0</v>
      </c>
      <c r="BS24" s="58">
        <v>57.0</v>
      </c>
      <c r="BT24" s="58">
        <v>58.0</v>
      </c>
      <c r="BU24" s="58">
        <f t="shared" si="23"/>
        <v>343</v>
      </c>
      <c r="BV24" s="58">
        <v>282.0</v>
      </c>
      <c r="BW24" s="58">
        <v>166.0</v>
      </c>
      <c r="BX24" s="58">
        <v>24.0</v>
      </c>
      <c r="BY24" s="58">
        <v>335.0</v>
      </c>
      <c r="BZ24" s="58">
        <v>305.0</v>
      </c>
      <c r="CA24" s="58">
        <v>168.0</v>
      </c>
      <c r="CB24" s="58">
        <v>21.0</v>
      </c>
      <c r="CC24" s="58">
        <v>343.0</v>
      </c>
      <c r="CD24" s="58">
        <v>280.0</v>
      </c>
      <c r="CE24" s="58">
        <v>160.0</v>
      </c>
      <c r="CF24" s="58">
        <v>18.0</v>
      </c>
      <c r="CG24" s="58">
        <v>335.0</v>
      </c>
      <c r="CH24" s="58">
        <v>289.0</v>
      </c>
      <c r="CI24" s="58">
        <v>158.0</v>
      </c>
      <c r="CJ24" s="58">
        <v>11.0</v>
      </c>
      <c r="CK24" s="58">
        <v>349.0</v>
      </c>
      <c r="CL24" s="58">
        <v>161.0</v>
      </c>
      <c r="CM24" s="58">
        <v>105.0</v>
      </c>
      <c r="CN24" s="58">
        <v>6.0</v>
      </c>
      <c r="CO24" s="58">
        <v>332.0</v>
      </c>
      <c r="CP24" s="58">
        <v>330.0</v>
      </c>
      <c r="CQ24" s="58">
        <v>162.0</v>
      </c>
      <c r="CR24" s="58">
        <v>7.0</v>
      </c>
      <c r="CS24" s="58">
        <v>336.0</v>
      </c>
      <c r="CT24" s="58">
        <v>320.0</v>
      </c>
      <c r="CU24" s="58">
        <v>192.0</v>
      </c>
      <c r="CV24" s="58">
        <v>106.0</v>
      </c>
      <c r="CW24" s="58">
        <v>338.0</v>
      </c>
      <c r="CX24" s="58">
        <v>141.0</v>
      </c>
      <c r="CY24" s="58">
        <v>56.0</v>
      </c>
      <c r="CZ24" s="58">
        <v>44.0</v>
      </c>
      <c r="DA24" s="58">
        <v>324.0</v>
      </c>
      <c r="DB24" s="58">
        <v>149.0</v>
      </c>
      <c r="DC24" s="58">
        <v>58.0</v>
      </c>
      <c r="DD24" s="58">
        <v>54.0</v>
      </c>
      <c r="DE24" s="59">
        <f t="shared" si="24"/>
        <v>141</v>
      </c>
      <c r="DF24" s="58">
        <v>35.2</v>
      </c>
      <c r="DG24" s="58">
        <v>180.0</v>
      </c>
      <c r="DH24" s="58">
        <v>9.0</v>
      </c>
      <c r="DI24" s="59"/>
      <c r="DJ24" s="58">
        <v>7.0</v>
      </c>
      <c r="DK24" s="58">
        <v>56.0</v>
      </c>
      <c r="DL24" s="58">
        <v>52.0</v>
      </c>
      <c r="DM24" s="89"/>
      <c r="DN24" s="61">
        <v>341.0</v>
      </c>
      <c r="DO24" s="61">
        <v>141.0</v>
      </c>
      <c r="DP24" s="61">
        <v>35.85</v>
      </c>
      <c r="DQ24" s="61">
        <v>20.36</v>
      </c>
      <c r="DR24" s="61">
        <v>5.17</v>
      </c>
      <c r="DS24" s="61">
        <v>8.0</v>
      </c>
      <c r="DT24" s="61">
        <v>43.0</v>
      </c>
      <c r="DU24" s="61">
        <v>48.6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341.0</v>
      </c>
      <c r="EF24" s="63">
        <v>137.0</v>
      </c>
      <c r="EG24" s="63">
        <v>91.0</v>
      </c>
      <c r="EH24" s="63">
        <v>3.6</v>
      </c>
      <c r="EI24" s="64"/>
      <c r="EJ24" s="63">
        <v>9.0</v>
      </c>
      <c r="EK24" s="63">
        <v>50.0</v>
      </c>
      <c r="EL24" s="63">
        <v>53.0</v>
      </c>
      <c r="EM24" s="63">
        <v>137.0</v>
      </c>
      <c r="EN24" s="63">
        <v>111.0</v>
      </c>
      <c r="EO24" s="63">
        <v>4.6</v>
      </c>
      <c r="EP24" s="64"/>
      <c r="EQ24" s="63">
        <v>9.0</v>
      </c>
      <c r="ER24" s="63">
        <v>51.0</v>
      </c>
      <c r="ES24" s="63">
        <v>52.0</v>
      </c>
      <c r="ET24" s="63">
        <v>339.0</v>
      </c>
      <c r="EU24" s="63">
        <v>238.0</v>
      </c>
      <c r="EV24" s="63">
        <v>139.0</v>
      </c>
      <c r="EW24" s="63">
        <v>-8.8</v>
      </c>
      <c r="EX24" s="63">
        <v>339.0</v>
      </c>
      <c r="EY24" s="63">
        <v>1.0</v>
      </c>
      <c r="EZ24" s="63">
        <v>0.0</v>
      </c>
      <c r="FA24" s="63">
        <v>0.0</v>
      </c>
      <c r="FB24" s="63">
        <v>338.0</v>
      </c>
      <c r="FC24" s="63">
        <v>239.0</v>
      </c>
      <c r="FD24" s="63">
        <v>138.5</v>
      </c>
      <c r="FE24" s="63">
        <v>-8.0</v>
      </c>
      <c r="FF24" s="63">
        <v>339.0</v>
      </c>
      <c r="FG24" s="63">
        <v>0.0</v>
      </c>
      <c r="FH24" s="63">
        <v>0.0</v>
      </c>
      <c r="FI24" s="63">
        <v>0.0</v>
      </c>
      <c r="FJ24" s="63">
        <v>341.0</v>
      </c>
      <c r="FK24" s="63">
        <v>240.0</v>
      </c>
      <c r="FL24" s="63">
        <v>130.0</v>
      </c>
      <c r="FM24" s="64"/>
      <c r="FN24" s="63">
        <v>341.0</v>
      </c>
      <c r="FO24" s="63">
        <v>226.0</v>
      </c>
      <c r="FP24" s="63">
        <v>130.0</v>
      </c>
      <c r="FQ24" s="63">
        <v>-1.1</v>
      </c>
      <c r="FR24" s="63">
        <v>137.0</v>
      </c>
      <c r="FS24" s="63">
        <v>67.0</v>
      </c>
      <c r="FT24" s="63">
        <v>19.1</v>
      </c>
      <c r="FU24" s="64"/>
      <c r="FV24" s="63">
        <v>137.0</v>
      </c>
      <c r="FW24" s="64"/>
      <c r="FX24" s="64"/>
      <c r="FY24" s="64"/>
      <c r="FZ24" s="89"/>
      <c r="GA24" s="65">
        <v>340.0</v>
      </c>
      <c r="GB24" s="66">
        <v>302.31</v>
      </c>
      <c r="GC24" s="66">
        <v>185.69</v>
      </c>
      <c r="GD24" s="66">
        <v>21.11</v>
      </c>
      <c r="GE24" s="66">
        <v>340.0</v>
      </c>
      <c r="GF24" s="66">
        <v>321.04</v>
      </c>
      <c r="GG24" s="66">
        <v>181.84</v>
      </c>
      <c r="GH24" s="66">
        <v>22.36</v>
      </c>
      <c r="GI24" s="66">
        <v>340.0</v>
      </c>
      <c r="GJ24" s="66">
        <v>228.9</v>
      </c>
      <c r="GK24" s="66">
        <v>-131.92</v>
      </c>
      <c r="GL24" s="66">
        <v>-6.03</v>
      </c>
      <c r="GM24" s="66">
        <v>340.0</v>
      </c>
      <c r="GN24" s="66">
        <v>209.85</v>
      </c>
      <c r="GO24" s="66">
        <v>-131.83</v>
      </c>
      <c r="GP24" s="66">
        <v>-13.65</v>
      </c>
      <c r="GQ24" s="66">
        <v>341.0</v>
      </c>
      <c r="GR24" s="66">
        <v>82.26</v>
      </c>
      <c r="GS24" s="66">
        <v>-52.43</v>
      </c>
      <c r="GT24" s="66">
        <v>-10.72</v>
      </c>
      <c r="GU24" s="66">
        <v>340.0</v>
      </c>
      <c r="GV24" s="66">
        <v>95.25</v>
      </c>
      <c r="GW24" s="66">
        <v>-11.98</v>
      </c>
      <c r="GX24" s="66">
        <v>-11.98</v>
      </c>
      <c r="GY24" s="89"/>
      <c r="GZ24" s="98" t="s">
        <v>107</v>
      </c>
      <c r="HA24" s="97" t="s">
        <v>92</v>
      </c>
      <c r="HB24" s="98">
        <v>118.0</v>
      </c>
      <c r="HC24" s="98">
        <v>5.9</v>
      </c>
      <c r="HD24" s="98">
        <v>2.36</v>
      </c>
      <c r="HE24" s="99">
        <v>8.0</v>
      </c>
      <c r="HF24" s="99">
        <v>60.0</v>
      </c>
      <c r="HG24" s="99">
        <v>56.0</v>
      </c>
      <c r="HH24" s="98" t="s">
        <v>107</v>
      </c>
      <c r="HI24" s="97" t="s">
        <v>92</v>
      </c>
      <c r="HJ24" s="98">
        <v>200.0</v>
      </c>
      <c r="HK24" s="98">
        <v>10.0</v>
      </c>
      <c r="HL24" s="98">
        <v>4.0</v>
      </c>
      <c r="HM24" s="99">
        <v>5.0</v>
      </c>
      <c r="HN24" s="99">
        <v>62.0</v>
      </c>
      <c r="HO24" s="99">
        <v>60.0</v>
      </c>
      <c r="HP24" s="98" t="s">
        <v>107</v>
      </c>
      <c r="HQ24" s="97" t="s">
        <v>92</v>
      </c>
      <c r="HR24" s="98">
        <v>346.0</v>
      </c>
      <c r="HS24" s="98">
        <v>17.3</v>
      </c>
      <c r="HT24" s="98">
        <v>8.65</v>
      </c>
      <c r="HU24" s="99">
        <v>7.0</v>
      </c>
      <c r="HV24" s="99">
        <v>58.0</v>
      </c>
      <c r="HW24" s="99">
        <v>58.0</v>
      </c>
      <c r="HX24" s="89"/>
      <c r="HY24" s="148"/>
      <c r="HZ24" s="148"/>
      <c r="IA24" s="148"/>
      <c r="IB24" s="148"/>
      <c r="IC24" s="148"/>
      <c r="ID24" s="147">
        <v>2.0</v>
      </c>
      <c r="IE24" s="148"/>
      <c r="IF24" s="148"/>
      <c r="IG24" s="89"/>
      <c r="IH24" s="74">
        <v>139.0</v>
      </c>
      <c r="II24" s="74">
        <v>33.9</v>
      </c>
      <c r="IJ24" s="74">
        <v>92.0</v>
      </c>
      <c r="IK24" s="74">
        <v>4.9</v>
      </c>
      <c r="IL24" s="74">
        <v>5.3</v>
      </c>
      <c r="IM24" s="74">
        <v>6.0</v>
      </c>
      <c r="IN24" s="74">
        <v>47.0</v>
      </c>
      <c r="IO24" s="74">
        <v>46.0</v>
      </c>
      <c r="IP24" s="74">
        <v>139.0</v>
      </c>
      <c r="IQ24" s="74">
        <v>33.8</v>
      </c>
      <c r="IR24" s="74">
        <v>90.0</v>
      </c>
      <c r="IS24" s="74">
        <v>6.6</v>
      </c>
      <c r="IT24" s="74">
        <v>7.3</v>
      </c>
      <c r="IU24" s="74">
        <v>12.0</v>
      </c>
      <c r="IV24" s="74">
        <v>50.0</v>
      </c>
      <c r="IW24" s="74">
        <v>49.0</v>
      </c>
      <c r="IX24" s="89"/>
      <c r="IY24" s="76">
        <v>140.18</v>
      </c>
      <c r="IZ24" s="76">
        <v>35.08</v>
      </c>
      <c r="JA24" s="76">
        <v>351.84</v>
      </c>
      <c r="JB24" s="76">
        <v>17.59</v>
      </c>
      <c r="JC24" s="76">
        <v>6.03</v>
      </c>
      <c r="JD24" s="76">
        <v>3.0</v>
      </c>
      <c r="JE24" s="76">
        <v>64.92</v>
      </c>
      <c r="JF24" s="76">
        <v>49.14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32.5</v>
      </c>
      <c r="JR24" s="150">
        <v>0.0</v>
      </c>
      <c r="JS24" s="150">
        <v>0.0</v>
      </c>
      <c r="JT24" s="150">
        <v>0.0</v>
      </c>
      <c r="JU24" s="150">
        <v>2.0</v>
      </c>
      <c r="JV24" s="78">
        <v>45.0</v>
      </c>
      <c r="JW24" s="78">
        <v>45.0</v>
      </c>
      <c r="JX24" s="78">
        <v>137.0</v>
      </c>
      <c r="JY24" s="78">
        <v>34.4</v>
      </c>
      <c r="JZ24" s="78">
        <v>110.0</v>
      </c>
      <c r="KA24" s="78">
        <v>6.1</v>
      </c>
      <c r="KB24" s="78">
        <v>2.2</v>
      </c>
      <c r="KC24" s="78">
        <v>2.0</v>
      </c>
      <c r="KD24" s="78">
        <v>52.0</v>
      </c>
      <c r="KE24" s="78">
        <v>51.0</v>
      </c>
      <c r="KF24" s="89"/>
      <c r="KG24" s="151">
        <v>138.0</v>
      </c>
      <c r="KH24" s="151">
        <v>33.0</v>
      </c>
      <c r="KI24" s="151">
        <v>15.0</v>
      </c>
      <c r="KJ24" s="151">
        <v>0.7</v>
      </c>
      <c r="KK24" s="152"/>
      <c r="KL24" s="151">
        <v>1.0</v>
      </c>
      <c r="KM24" s="151">
        <v>42.0</v>
      </c>
      <c r="KN24" s="151">
        <v>42.0</v>
      </c>
      <c r="KO24" s="151">
        <v>138.0</v>
      </c>
      <c r="KP24" s="151">
        <v>33.0</v>
      </c>
      <c r="KQ24" s="151">
        <v>67.0</v>
      </c>
      <c r="KR24" s="151">
        <v>3.9</v>
      </c>
      <c r="KS24" s="152"/>
      <c r="KT24" s="151">
        <v>1.0</v>
      </c>
      <c r="KU24" s="151">
        <v>42.0</v>
      </c>
      <c r="KV24" s="151">
        <v>42.0</v>
      </c>
      <c r="KW24" s="89"/>
      <c r="KX24" s="81">
        <v>134.0</v>
      </c>
      <c r="KY24" s="81">
        <v>34.0</v>
      </c>
      <c r="KZ24" s="81">
        <v>145.0</v>
      </c>
      <c r="LA24" s="81">
        <v>7.1</v>
      </c>
      <c r="LB24" s="81">
        <v>1.5</v>
      </c>
      <c r="LC24" s="81">
        <v>3.0</v>
      </c>
      <c r="LD24" s="81">
        <v>53.0</v>
      </c>
      <c r="LE24" s="81">
        <v>53.0</v>
      </c>
      <c r="LF24" s="81">
        <v>134.0</v>
      </c>
      <c r="LG24" s="81">
        <v>34.0</v>
      </c>
      <c r="LH24" s="81">
        <v>257.0</v>
      </c>
      <c r="LI24" s="81">
        <v>12.6</v>
      </c>
      <c r="LJ24" s="81">
        <v>5.0</v>
      </c>
      <c r="LK24" s="81">
        <v>5.0</v>
      </c>
      <c r="LL24" s="81">
        <v>55.0</v>
      </c>
      <c r="LM24" s="81">
        <v>55.0</v>
      </c>
      <c r="LN24" s="89"/>
      <c r="LO24" s="92">
        <v>344.0</v>
      </c>
      <c r="LP24" s="154">
        <v>186.0</v>
      </c>
      <c r="LQ24" s="154">
        <v>106.0</v>
      </c>
      <c r="LR24" s="92">
        <v>73.0</v>
      </c>
      <c r="LS24" s="154">
        <v>337.0</v>
      </c>
      <c r="LT24" s="92">
        <v>141.0</v>
      </c>
      <c r="LU24" s="92">
        <v>80.0</v>
      </c>
      <c r="LV24" s="92">
        <v>46.0</v>
      </c>
      <c r="LW24" s="92">
        <v>3.3</v>
      </c>
      <c r="LX24" s="154">
        <v>10.0</v>
      </c>
      <c r="LY24" s="92">
        <v>54.0</v>
      </c>
      <c r="LZ24" s="92">
        <v>51.0</v>
      </c>
      <c r="MA24" s="92">
        <v>139.0</v>
      </c>
      <c r="MB24" s="92">
        <v>106.0</v>
      </c>
      <c r="MC24" s="92">
        <v>60.0</v>
      </c>
      <c r="MD24" s="92">
        <v>15.0</v>
      </c>
      <c r="ME24" s="154">
        <v>8.0</v>
      </c>
      <c r="MF24" s="92">
        <v>56.0</v>
      </c>
      <c r="MG24" s="92">
        <v>52.0</v>
      </c>
      <c r="MH24" s="154" t="s">
        <v>95</v>
      </c>
      <c r="MI24" s="154" t="s">
        <v>95</v>
      </c>
      <c r="MJ24" s="154" t="s">
        <v>95</v>
      </c>
      <c r="MK24" s="154" t="s">
        <v>95</v>
      </c>
      <c r="ML24" s="154">
        <v>5.0</v>
      </c>
      <c r="MM24" s="92">
        <v>43.0</v>
      </c>
      <c r="MN24" s="92">
        <v>44.0</v>
      </c>
      <c r="MO24" s="86"/>
      <c r="MP24" s="87"/>
      <c r="MQ24" s="87"/>
      <c r="MR24" s="87"/>
      <c r="MS24" s="87"/>
      <c r="MT24" s="154">
        <v>36.0</v>
      </c>
      <c r="MU24" s="92">
        <v>94.0</v>
      </c>
      <c r="MV24" s="92">
        <v>5.4</v>
      </c>
      <c r="MW24" s="92">
        <v>2.7</v>
      </c>
      <c r="MX24" s="154">
        <v>5.0</v>
      </c>
      <c r="MY24" s="154">
        <v>34.0</v>
      </c>
      <c r="MZ24" s="154" t="s">
        <v>96</v>
      </c>
      <c r="NA24" s="87"/>
      <c r="NB24" s="92">
        <v>35.0</v>
      </c>
      <c r="NC24" s="92">
        <v>285.0</v>
      </c>
      <c r="ND24" s="92">
        <v>16.2</v>
      </c>
      <c r="NE24" s="92">
        <v>6.1</v>
      </c>
      <c r="NF24" s="154">
        <v>6.0</v>
      </c>
      <c r="NG24" s="92">
        <v>41.0</v>
      </c>
      <c r="NH24" s="92">
        <v>41.0</v>
      </c>
      <c r="NI24" s="155"/>
      <c r="NJ24" s="155" t="s">
        <v>95</v>
      </c>
      <c r="NK24" s="155" t="s">
        <v>95</v>
      </c>
      <c r="NL24" s="155" t="s">
        <v>95</v>
      </c>
      <c r="NM24" s="155" t="s">
        <v>95</v>
      </c>
      <c r="NN24" s="154">
        <v>4.0</v>
      </c>
      <c r="NO24" s="92">
        <v>47.0</v>
      </c>
      <c r="NP24" s="92">
        <v>50.0</v>
      </c>
    </row>
    <row r="25" ht="14.25" customHeight="1">
      <c r="A25" s="49">
        <v>0.5</v>
      </c>
      <c r="B25" s="50"/>
      <c r="C25" s="51">
        <v>49.8</v>
      </c>
      <c r="D25" s="52">
        <v>338.0</v>
      </c>
      <c r="E25" s="53">
        <v>134.0</v>
      </c>
      <c r="F25" s="53">
        <v>112.0</v>
      </c>
      <c r="G25" s="53">
        <v>23.7</v>
      </c>
      <c r="H25" s="54"/>
      <c r="I25" s="53">
        <v>6.0</v>
      </c>
      <c r="J25" s="53">
        <v>50.0</v>
      </c>
      <c r="K25" s="53">
        <v>49.0</v>
      </c>
      <c r="L25" s="53">
        <v>138.0</v>
      </c>
      <c r="M25" s="53">
        <v>112.0</v>
      </c>
      <c r="N25" s="53">
        <v>27.8</v>
      </c>
      <c r="O25" s="54"/>
      <c r="P25" s="53">
        <v>6.0</v>
      </c>
      <c r="Q25" s="53">
        <v>56.0</v>
      </c>
      <c r="R25" s="53">
        <v>52.0</v>
      </c>
      <c r="S25" s="53">
        <v>341.1</v>
      </c>
      <c r="T25" s="53">
        <v>272.6</v>
      </c>
      <c r="U25" s="53">
        <v>158.3</v>
      </c>
      <c r="V25" s="54"/>
      <c r="W25" s="53">
        <v>374.8</v>
      </c>
      <c r="X25" s="53">
        <v>253.6</v>
      </c>
      <c r="Y25" s="53">
        <v>141.7</v>
      </c>
      <c r="Z25" s="54"/>
      <c r="AA25" s="106" t="s">
        <v>94</v>
      </c>
      <c r="AB25" s="106" t="s">
        <v>94</v>
      </c>
      <c r="AC25" s="106" t="s">
        <v>94</v>
      </c>
      <c r="AD25" s="54"/>
      <c r="AE25" s="53">
        <v>340.5</v>
      </c>
      <c r="AF25" s="53">
        <v>563.2</v>
      </c>
      <c r="AG25" s="53">
        <v>309.3</v>
      </c>
      <c r="AH25" s="54"/>
      <c r="AI25" s="53">
        <v>346.5</v>
      </c>
      <c r="AJ25" s="53">
        <v>325.5</v>
      </c>
      <c r="AK25" s="53">
        <v>192.1</v>
      </c>
      <c r="AL25" s="54"/>
      <c r="AM25" s="53">
        <v>339.1</v>
      </c>
      <c r="AN25" s="53">
        <v>334.4</v>
      </c>
      <c r="AO25" s="53">
        <v>179.7</v>
      </c>
      <c r="AP25" s="54"/>
      <c r="AQ25" s="53">
        <v>134.0</v>
      </c>
      <c r="AR25" s="54">
        <f t="shared" ref="AR25:AS25" si="28">F25</f>
        <v>112</v>
      </c>
      <c r="AS25" s="56">
        <f t="shared" si="28"/>
        <v>23.7</v>
      </c>
      <c r="AT25" s="54"/>
      <c r="AU25" s="54">
        <f t="shared" ref="AU25:AW25" si="29">L25</f>
        <v>138</v>
      </c>
      <c r="AV25" s="54">
        <f t="shared" si="29"/>
        <v>112</v>
      </c>
      <c r="AW25" s="54">
        <f t="shared" si="29"/>
        <v>27.8</v>
      </c>
      <c r="AX25" s="54"/>
      <c r="AY25" s="168">
        <f t="shared" si="5"/>
        <v>134</v>
      </c>
      <c r="AZ25" s="54"/>
      <c r="BA25" s="54"/>
      <c r="BB25" s="54"/>
      <c r="BC25" s="89"/>
      <c r="BD25" s="54"/>
      <c r="BE25" s="53">
        <v>32.0</v>
      </c>
      <c r="BF25" s="53">
        <v>155.0</v>
      </c>
      <c r="BG25" s="127">
        <v>8.1</v>
      </c>
      <c r="BH25" s="54"/>
      <c r="BI25" s="53">
        <v>22.0</v>
      </c>
      <c r="BJ25" s="127">
        <v>88.0</v>
      </c>
      <c r="BK25" s="127">
        <v>60.0</v>
      </c>
      <c r="BL25" s="89"/>
      <c r="BM25" s="58">
        <v>343.0</v>
      </c>
      <c r="BN25" s="58">
        <v>146.0</v>
      </c>
      <c r="BO25" s="58">
        <v>186.0</v>
      </c>
      <c r="BP25" s="58">
        <v>9.3</v>
      </c>
      <c r="BQ25" s="59"/>
      <c r="BR25" s="58">
        <v>6.0</v>
      </c>
      <c r="BS25" s="58">
        <v>59.0</v>
      </c>
      <c r="BT25" s="58">
        <v>60.0</v>
      </c>
      <c r="BU25" s="58">
        <f t="shared" si="23"/>
        <v>343</v>
      </c>
      <c r="BV25" s="58">
        <v>283.0</v>
      </c>
      <c r="BW25" s="58">
        <v>166.0</v>
      </c>
      <c r="BX25" s="58">
        <v>22.0</v>
      </c>
      <c r="BY25" s="58">
        <v>335.0</v>
      </c>
      <c r="BZ25" s="58">
        <v>306.0</v>
      </c>
      <c r="CA25" s="58">
        <v>169.0</v>
      </c>
      <c r="CB25" s="58">
        <v>20.0</v>
      </c>
      <c r="CC25" s="58">
        <v>343.0</v>
      </c>
      <c r="CD25" s="58">
        <v>290.0</v>
      </c>
      <c r="CE25" s="58">
        <v>164.0</v>
      </c>
      <c r="CF25" s="58">
        <v>10.0</v>
      </c>
      <c r="CG25" s="58">
        <v>339.0</v>
      </c>
      <c r="CH25" s="58">
        <v>294.0</v>
      </c>
      <c r="CI25" s="58">
        <v>164.0</v>
      </c>
      <c r="CJ25" s="58">
        <v>11.0</v>
      </c>
      <c r="CK25" s="58">
        <v>349.0</v>
      </c>
      <c r="CL25" s="58">
        <v>165.0</v>
      </c>
      <c r="CM25" s="58">
        <v>109.0</v>
      </c>
      <c r="CN25" s="58">
        <v>3.0</v>
      </c>
      <c r="CO25" s="58">
        <v>333.0</v>
      </c>
      <c r="CP25" s="58">
        <v>339.0</v>
      </c>
      <c r="CQ25" s="58">
        <v>166.0</v>
      </c>
      <c r="CR25" s="58">
        <v>3.0</v>
      </c>
      <c r="CS25" s="58">
        <v>336.0</v>
      </c>
      <c r="CT25" s="58">
        <v>322.0</v>
      </c>
      <c r="CU25" s="58">
        <v>192.0</v>
      </c>
      <c r="CV25" s="58">
        <v>107.0</v>
      </c>
      <c r="CW25" s="58">
        <v>338.0</v>
      </c>
      <c r="CX25" s="58">
        <v>140.0</v>
      </c>
      <c r="CY25" s="58">
        <v>52.0</v>
      </c>
      <c r="CZ25" s="58">
        <v>44.0</v>
      </c>
      <c r="DA25" s="58">
        <v>325.0</v>
      </c>
      <c r="DB25" s="58">
        <v>146.0</v>
      </c>
      <c r="DC25" s="58">
        <v>56.0</v>
      </c>
      <c r="DD25" s="58">
        <v>55.0</v>
      </c>
      <c r="DE25" s="59">
        <f t="shared" si="24"/>
        <v>146</v>
      </c>
      <c r="DF25" s="58">
        <v>35.4</v>
      </c>
      <c r="DG25" s="58">
        <v>186.0</v>
      </c>
      <c r="DH25" s="58">
        <v>9.3</v>
      </c>
      <c r="DI25" s="59"/>
      <c r="DJ25" s="58">
        <v>7.0</v>
      </c>
      <c r="DK25" s="58">
        <v>55.0</v>
      </c>
      <c r="DL25" s="58">
        <v>52.0</v>
      </c>
      <c r="DM25" s="89"/>
      <c r="DN25" s="61">
        <v>340.0</v>
      </c>
      <c r="DO25" s="61">
        <v>140.0</v>
      </c>
      <c r="DP25" s="61">
        <v>38.94</v>
      </c>
      <c r="DQ25" s="61">
        <v>21.65</v>
      </c>
      <c r="DR25" s="61">
        <v>5.88</v>
      </c>
      <c r="DS25" s="61">
        <v>8.0</v>
      </c>
      <c r="DT25" s="61">
        <v>45.0</v>
      </c>
      <c r="DU25" s="61">
        <v>51.0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340.0</v>
      </c>
      <c r="EF25" s="63">
        <v>136.0</v>
      </c>
      <c r="EG25" s="63">
        <v>92.0</v>
      </c>
      <c r="EH25" s="63">
        <v>3.6</v>
      </c>
      <c r="EI25" s="64"/>
      <c r="EJ25" s="63">
        <v>9.0</v>
      </c>
      <c r="EK25" s="63">
        <v>54.0</v>
      </c>
      <c r="EL25" s="63">
        <v>55.0</v>
      </c>
      <c r="EM25" s="63">
        <v>136.0</v>
      </c>
      <c r="EN25" s="63">
        <v>111.0</v>
      </c>
      <c r="EO25" s="63">
        <v>4.5</v>
      </c>
      <c r="EP25" s="64"/>
      <c r="EQ25" s="63">
        <v>9.0</v>
      </c>
      <c r="ER25" s="63">
        <v>53.0</v>
      </c>
      <c r="ES25" s="63">
        <v>54.0</v>
      </c>
      <c r="ET25" s="63">
        <v>339.0</v>
      </c>
      <c r="EU25" s="63">
        <v>239.0</v>
      </c>
      <c r="EV25" s="63">
        <v>138.6</v>
      </c>
      <c r="EW25" s="63">
        <v>-8.9</v>
      </c>
      <c r="EX25" s="63">
        <v>339.0</v>
      </c>
      <c r="EY25" s="63">
        <v>1.0</v>
      </c>
      <c r="EZ25" s="63">
        <v>0.0</v>
      </c>
      <c r="FA25" s="63">
        <v>0.0</v>
      </c>
      <c r="FB25" s="63">
        <v>337.0</v>
      </c>
      <c r="FC25" s="63">
        <v>239.0</v>
      </c>
      <c r="FD25" s="63">
        <v>138.5</v>
      </c>
      <c r="FE25" s="63">
        <v>-7.4</v>
      </c>
      <c r="FF25" s="63">
        <v>338.0</v>
      </c>
      <c r="FG25" s="63">
        <v>0.0</v>
      </c>
      <c r="FH25" s="63">
        <v>0.0</v>
      </c>
      <c r="FI25" s="63">
        <v>0.0</v>
      </c>
      <c r="FJ25" s="63">
        <v>340.0</v>
      </c>
      <c r="FK25" s="63">
        <v>226.0</v>
      </c>
      <c r="FL25" s="63">
        <v>130.0</v>
      </c>
      <c r="FM25" s="64"/>
      <c r="FN25" s="63">
        <v>340.0</v>
      </c>
      <c r="FO25" s="63">
        <v>239.0</v>
      </c>
      <c r="FP25" s="63">
        <v>130.0</v>
      </c>
      <c r="FQ25" s="63">
        <v>-1.1</v>
      </c>
      <c r="FR25" s="63">
        <v>136.0</v>
      </c>
      <c r="FS25" s="63">
        <v>84.0</v>
      </c>
      <c r="FT25" s="63">
        <v>16.0</v>
      </c>
      <c r="FU25" s="64"/>
      <c r="FV25" s="63">
        <v>136.0</v>
      </c>
      <c r="FW25" s="64"/>
      <c r="FX25" s="64"/>
      <c r="FY25" s="64"/>
      <c r="FZ25" s="89"/>
      <c r="GA25" s="65">
        <v>340.0</v>
      </c>
      <c r="GB25" s="66">
        <v>316.53</v>
      </c>
      <c r="GC25" s="66">
        <v>194.57</v>
      </c>
      <c r="GD25" s="66">
        <v>22.61</v>
      </c>
      <c r="GE25" s="66">
        <v>340.0</v>
      </c>
      <c r="GF25" s="66">
        <v>335.9</v>
      </c>
      <c r="GG25" s="66">
        <v>194.07</v>
      </c>
      <c r="GH25" s="66">
        <v>25.38</v>
      </c>
      <c r="GI25" s="66">
        <v>340.0</v>
      </c>
      <c r="GJ25" s="66">
        <v>230.21</v>
      </c>
      <c r="GK25" s="66">
        <v>-132.34</v>
      </c>
      <c r="GL25" s="66">
        <v>-6.87</v>
      </c>
      <c r="GM25" s="66">
        <v>340.0</v>
      </c>
      <c r="GN25" s="66">
        <v>212.34</v>
      </c>
      <c r="GO25" s="66">
        <v>-132.84</v>
      </c>
      <c r="GP25" s="66">
        <v>-14.66</v>
      </c>
      <c r="GQ25" s="66">
        <v>340.0</v>
      </c>
      <c r="GR25" s="66">
        <v>108.59</v>
      </c>
      <c r="GS25" s="66">
        <v>-67.26</v>
      </c>
      <c r="GT25" s="66">
        <v>-11.39</v>
      </c>
      <c r="GU25" s="66">
        <v>340.0</v>
      </c>
      <c r="GV25" s="66">
        <v>110.65</v>
      </c>
      <c r="GW25" s="66">
        <v>-13.07</v>
      </c>
      <c r="GX25" s="66">
        <v>-13.4</v>
      </c>
      <c r="GY25" s="89"/>
      <c r="GZ25" s="98" t="s">
        <v>107</v>
      </c>
      <c r="HA25" s="97" t="s">
        <v>92</v>
      </c>
      <c r="HB25" s="98">
        <v>128.0</v>
      </c>
      <c r="HC25" s="98">
        <v>6.4</v>
      </c>
      <c r="HD25" s="98">
        <v>2.56</v>
      </c>
      <c r="HE25" s="99">
        <v>8.0</v>
      </c>
      <c r="HF25" s="99">
        <v>60.0</v>
      </c>
      <c r="HG25" s="99">
        <v>56.0</v>
      </c>
      <c r="HH25" s="98" t="s">
        <v>107</v>
      </c>
      <c r="HI25" s="97" t="s">
        <v>92</v>
      </c>
      <c r="HJ25" s="98">
        <v>198.0</v>
      </c>
      <c r="HK25" s="98">
        <v>9.9</v>
      </c>
      <c r="HL25" s="98">
        <v>3.96</v>
      </c>
      <c r="HM25" s="99">
        <v>5.0</v>
      </c>
      <c r="HN25" s="99">
        <v>62.0</v>
      </c>
      <c r="HO25" s="99">
        <v>60.0</v>
      </c>
      <c r="HP25" s="98" t="s">
        <v>107</v>
      </c>
      <c r="HQ25" s="97" t="s">
        <v>92</v>
      </c>
      <c r="HR25" s="98">
        <v>261.0</v>
      </c>
      <c r="HS25" s="98">
        <v>13.05</v>
      </c>
      <c r="HT25" s="98">
        <v>6.525</v>
      </c>
      <c r="HU25" s="99">
        <v>7.0</v>
      </c>
      <c r="HV25" s="99">
        <v>60.0</v>
      </c>
      <c r="HW25" s="99">
        <v>60.0</v>
      </c>
      <c r="HX25" s="89"/>
      <c r="HY25" s="148"/>
      <c r="HZ25" s="148"/>
      <c r="IA25" s="148"/>
      <c r="IB25" s="148"/>
      <c r="IC25" s="148"/>
      <c r="ID25" s="147">
        <v>2.0</v>
      </c>
      <c r="IE25" s="148"/>
      <c r="IF25" s="148"/>
      <c r="IG25" s="89"/>
      <c r="IH25" s="74">
        <v>138.0</v>
      </c>
      <c r="II25" s="74">
        <v>33.4</v>
      </c>
      <c r="IJ25" s="74">
        <v>125.0</v>
      </c>
      <c r="IK25" s="74">
        <v>6.3</v>
      </c>
      <c r="IL25" s="74">
        <v>7.0</v>
      </c>
      <c r="IM25" s="74">
        <v>6.0</v>
      </c>
      <c r="IN25" s="74">
        <v>47.0</v>
      </c>
      <c r="IO25" s="74">
        <v>46.0</v>
      </c>
      <c r="IP25" s="74">
        <v>138.0</v>
      </c>
      <c r="IQ25" s="74">
        <v>33.2</v>
      </c>
      <c r="IR25" s="74">
        <v>126.0</v>
      </c>
      <c r="IS25" s="74">
        <v>6.5</v>
      </c>
      <c r="IT25" s="74">
        <v>7.2</v>
      </c>
      <c r="IU25" s="74">
        <v>12.0</v>
      </c>
      <c r="IV25" s="74">
        <v>50.0</v>
      </c>
      <c r="IW25" s="74">
        <v>49.0</v>
      </c>
      <c r="IX25" s="89"/>
      <c r="IY25" s="76">
        <v>140.02</v>
      </c>
      <c r="IZ25" s="76">
        <v>35.03</v>
      </c>
      <c r="JA25" s="76">
        <v>360.82</v>
      </c>
      <c r="JB25" s="76">
        <v>18.04</v>
      </c>
      <c r="JC25" s="76">
        <v>6.27</v>
      </c>
      <c r="JD25" s="76">
        <v>3.0</v>
      </c>
      <c r="JE25" s="76">
        <v>66.69</v>
      </c>
      <c r="JF25" s="76">
        <v>48.24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136.0</v>
      </c>
      <c r="JQ25" s="78">
        <v>32.0</v>
      </c>
      <c r="JR25" s="150">
        <v>0.0</v>
      </c>
      <c r="JS25" s="150">
        <v>0.0</v>
      </c>
      <c r="JT25" s="150">
        <v>0.0</v>
      </c>
      <c r="JU25" s="150">
        <v>2.0</v>
      </c>
      <c r="JV25" s="78">
        <v>46.0</v>
      </c>
      <c r="JW25" s="78">
        <v>47.0</v>
      </c>
      <c r="JX25" s="78">
        <v>136.0</v>
      </c>
      <c r="JY25" s="78">
        <v>34.1</v>
      </c>
      <c r="JZ25" s="78">
        <v>111.0</v>
      </c>
      <c r="KA25" s="78">
        <v>6.1</v>
      </c>
      <c r="KB25" s="78">
        <v>2.2</v>
      </c>
      <c r="KC25" s="78">
        <v>2.0</v>
      </c>
      <c r="KD25" s="78">
        <v>54.0</v>
      </c>
      <c r="KE25" s="78">
        <v>52.0</v>
      </c>
      <c r="KF25" s="89"/>
      <c r="KG25" s="151">
        <v>136.0</v>
      </c>
      <c r="KH25" s="151">
        <v>33.0</v>
      </c>
      <c r="KI25" s="151">
        <v>122.0</v>
      </c>
      <c r="KJ25" s="151">
        <v>6.6</v>
      </c>
      <c r="KK25" s="152"/>
      <c r="KL25" s="151">
        <v>1.0</v>
      </c>
      <c r="KM25" s="151">
        <v>44.0</v>
      </c>
      <c r="KN25" s="151">
        <v>44.0</v>
      </c>
      <c r="KO25" s="151">
        <v>136.0</v>
      </c>
      <c r="KP25" s="151">
        <v>33.0</v>
      </c>
      <c r="KQ25" s="151" t="s">
        <v>98</v>
      </c>
      <c r="KR25" s="151" t="s">
        <v>98</v>
      </c>
      <c r="KS25" s="152"/>
      <c r="KT25" s="151">
        <v>1.0</v>
      </c>
      <c r="KU25" s="151">
        <v>44.0</v>
      </c>
      <c r="KV25" s="151">
        <v>44.0</v>
      </c>
      <c r="KW25" s="89"/>
      <c r="KX25" s="81">
        <v>137.0</v>
      </c>
      <c r="KY25" s="81">
        <v>34.0</v>
      </c>
      <c r="KZ25" s="81">
        <v>20.0</v>
      </c>
      <c r="LA25" s="81">
        <v>1.0</v>
      </c>
      <c r="LB25" s="81">
        <v>0.5</v>
      </c>
      <c r="LC25" s="81">
        <v>3.0</v>
      </c>
      <c r="LD25" s="81">
        <v>53.0</v>
      </c>
      <c r="LE25" s="81">
        <v>53.0</v>
      </c>
      <c r="LF25" s="81">
        <v>137.0</v>
      </c>
      <c r="LG25" s="81">
        <v>34.0</v>
      </c>
      <c r="LH25" s="81">
        <v>322.0</v>
      </c>
      <c r="LI25" s="81">
        <v>15.8</v>
      </c>
      <c r="LJ25" s="81">
        <v>5.0</v>
      </c>
      <c r="LK25" s="81">
        <v>5.0</v>
      </c>
      <c r="LL25" s="81">
        <v>55.0</v>
      </c>
      <c r="LM25" s="81">
        <v>55.0</v>
      </c>
      <c r="LN25" s="89"/>
      <c r="LO25" s="92">
        <v>344.0</v>
      </c>
      <c r="LP25" s="154">
        <v>182.0</v>
      </c>
      <c r="LQ25" s="154">
        <v>100.0</v>
      </c>
      <c r="LR25" s="92">
        <v>74.0</v>
      </c>
      <c r="LS25" s="154">
        <v>336.0</v>
      </c>
      <c r="LT25" s="92">
        <v>141.0</v>
      </c>
      <c r="LU25" s="92">
        <v>76.0</v>
      </c>
      <c r="LV25" s="92">
        <v>43.0</v>
      </c>
      <c r="LW25" s="92">
        <v>2.5</v>
      </c>
      <c r="LX25" s="154">
        <v>10.0</v>
      </c>
      <c r="LY25" s="92">
        <v>55.0</v>
      </c>
      <c r="LZ25" s="92">
        <v>53.0</v>
      </c>
      <c r="MA25" s="92">
        <v>139.0</v>
      </c>
      <c r="MB25" s="92">
        <v>106.0</v>
      </c>
      <c r="MC25" s="92">
        <v>57.0</v>
      </c>
      <c r="MD25" s="92">
        <v>13.3</v>
      </c>
      <c r="ME25" s="154">
        <v>8.0</v>
      </c>
      <c r="MF25" s="92">
        <v>58.0</v>
      </c>
      <c r="MG25" s="92">
        <v>54.0</v>
      </c>
      <c r="MH25" s="154" t="s">
        <v>95</v>
      </c>
      <c r="MI25" s="154" t="s">
        <v>95</v>
      </c>
      <c r="MJ25" s="154" t="s">
        <v>95</v>
      </c>
      <c r="MK25" s="154" t="s">
        <v>95</v>
      </c>
      <c r="ML25" s="154">
        <v>5.0</v>
      </c>
      <c r="MM25" s="92">
        <v>43.0</v>
      </c>
      <c r="MN25" s="92">
        <v>44.0</v>
      </c>
      <c r="MO25" s="86"/>
      <c r="MP25" s="87"/>
      <c r="MQ25" s="87"/>
      <c r="MR25" s="87"/>
      <c r="MS25" s="87"/>
      <c r="MT25" s="154">
        <v>36.0</v>
      </c>
      <c r="MU25" s="92">
        <v>95.0</v>
      </c>
      <c r="MV25" s="92">
        <v>5.4</v>
      </c>
      <c r="MW25" s="92">
        <v>2.7</v>
      </c>
      <c r="MX25" s="154">
        <v>5.0</v>
      </c>
      <c r="MY25" s="154">
        <v>34.0</v>
      </c>
      <c r="MZ25" s="154" t="s">
        <v>96</v>
      </c>
      <c r="NA25" s="87"/>
      <c r="NB25" s="92">
        <v>35.0</v>
      </c>
      <c r="NC25" s="92">
        <v>299.0</v>
      </c>
      <c r="ND25" s="92">
        <v>16.8</v>
      </c>
      <c r="NE25" s="92">
        <v>6.5</v>
      </c>
      <c r="NF25" s="154">
        <v>6.0</v>
      </c>
      <c r="NG25" s="92">
        <v>41.0</v>
      </c>
      <c r="NH25" s="92">
        <v>41.0</v>
      </c>
      <c r="NI25" s="155"/>
      <c r="NJ25" s="155" t="s">
        <v>95</v>
      </c>
      <c r="NK25" s="155" t="s">
        <v>95</v>
      </c>
      <c r="NL25" s="155" t="s">
        <v>95</v>
      </c>
      <c r="NM25" s="155" t="s">
        <v>95</v>
      </c>
      <c r="NN25" s="154">
        <v>4.0</v>
      </c>
      <c r="NO25" s="92">
        <v>47.0</v>
      </c>
      <c r="NP25" s="92">
        <v>50.0</v>
      </c>
    </row>
    <row r="26" ht="14.25" customHeight="1">
      <c r="A26" s="49">
        <v>0.541666666666667</v>
      </c>
      <c r="B26" s="50"/>
      <c r="C26" s="51">
        <v>50.28</v>
      </c>
      <c r="D26" s="52">
        <v>338.0</v>
      </c>
      <c r="E26" s="53">
        <v>132.0</v>
      </c>
      <c r="F26" s="53">
        <v>111.0</v>
      </c>
      <c r="G26" s="53">
        <v>23.8</v>
      </c>
      <c r="H26" s="54"/>
      <c r="I26" s="53">
        <v>6.0</v>
      </c>
      <c r="J26" s="53">
        <v>51.0</v>
      </c>
      <c r="K26" s="53">
        <v>49.0</v>
      </c>
      <c r="L26" s="53">
        <v>138.0</v>
      </c>
      <c r="M26" s="53">
        <v>80.0</v>
      </c>
      <c r="N26" s="53">
        <v>19.9</v>
      </c>
      <c r="O26" s="54"/>
      <c r="P26" s="53">
        <v>6.0</v>
      </c>
      <c r="Q26" s="53">
        <v>56.0</v>
      </c>
      <c r="R26" s="53">
        <v>52.0</v>
      </c>
      <c r="S26" s="53">
        <v>338.3</v>
      </c>
      <c r="T26" s="53">
        <v>302.7</v>
      </c>
      <c r="U26" s="53">
        <v>175.1</v>
      </c>
      <c r="V26" s="54"/>
      <c r="W26" s="53">
        <v>371.2</v>
      </c>
      <c r="X26" s="53">
        <v>268.6</v>
      </c>
      <c r="Y26" s="53">
        <v>151.9</v>
      </c>
      <c r="Z26" s="54"/>
      <c r="AA26" s="106" t="s">
        <v>94</v>
      </c>
      <c r="AB26" s="106" t="s">
        <v>94</v>
      </c>
      <c r="AC26" s="106" t="s">
        <v>94</v>
      </c>
      <c r="AD26" s="54"/>
      <c r="AE26" s="53">
        <v>339.1</v>
      </c>
      <c r="AF26" s="53">
        <v>597.8</v>
      </c>
      <c r="AG26" s="53">
        <v>329.1</v>
      </c>
      <c r="AH26" s="54"/>
      <c r="AI26" s="53">
        <v>344.8</v>
      </c>
      <c r="AJ26" s="53">
        <v>353.2</v>
      </c>
      <c r="AK26" s="53">
        <v>206.9</v>
      </c>
      <c r="AL26" s="54"/>
      <c r="AM26" s="53">
        <v>336.9</v>
      </c>
      <c r="AN26" s="53">
        <v>360.8</v>
      </c>
      <c r="AO26" s="53">
        <v>193.7</v>
      </c>
      <c r="AP26" s="54"/>
      <c r="AQ26" s="53">
        <v>132.0</v>
      </c>
      <c r="AR26" s="54">
        <f t="shared" ref="AR26:AS26" si="30">F26</f>
        <v>111</v>
      </c>
      <c r="AS26" s="56">
        <f t="shared" si="30"/>
        <v>23.8</v>
      </c>
      <c r="AT26" s="54"/>
      <c r="AU26" s="54">
        <f t="shared" ref="AU26:AW26" si="31">L26</f>
        <v>138</v>
      </c>
      <c r="AV26" s="54">
        <f t="shared" si="31"/>
        <v>80</v>
      </c>
      <c r="AW26" s="54">
        <f t="shared" si="31"/>
        <v>19.9</v>
      </c>
      <c r="AX26" s="54"/>
      <c r="AY26" s="168">
        <f t="shared" si="5"/>
        <v>132</v>
      </c>
      <c r="AZ26" s="54"/>
      <c r="BA26" s="54"/>
      <c r="BB26" s="54"/>
      <c r="BC26" s="89"/>
      <c r="BD26" s="54"/>
      <c r="BE26" s="53">
        <v>32.0</v>
      </c>
      <c r="BF26" s="53">
        <v>103.0</v>
      </c>
      <c r="BG26" s="127">
        <v>5.0</v>
      </c>
      <c r="BH26" s="54"/>
      <c r="BI26" s="53">
        <v>22.0</v>
      </c>
      <c r="BJ26" s="127">
        <v>88.0</v>
      </c>
      <c r="BK26" s="127">
        <v>60.0</v>
      </c>
      <c r="BL26" s="89"/>
      <c r="BM26" s="58">
        <v>343.0</v>
      </c>
      <c r="BN26" s="58">
        <v>146.0</v>
      </c>
      <c r="BO26" s="58">
        <v>123.0</v>
      </c>
      <c r="BP26" s="58">
        <v>6.2</v>
      </c>
      <c r="BQ26" s="59"/>
      <c r="BR26" s="58">
        <v>6.0</v>
      </c>
      <c r="BS26" s="58">
        <v>60.0</v>
      </c>
      <c r="BT26" s="58">
        <v>62.0</v>
      </c>
      <c r="BU26" s="58">
        <f t="shared" si="23"/>
        <v>343</v>
      </c>
      <c r="BV26" s="58">
        <v>289.0</v>
      </c>
      <c r="BW26" s="58">
        <v>167.0</v>
      </c>
      <c r="BX26" s="58">
        <v>21.0</v>
      </c>
      <c r="BY26" s="58">
        <v>334.0</v>
      </c>
      <c r="BZ26" s="58">
        <v>305.0</v>
      </c>
      <c r="CA26" s="58">
        <v>169.0</v>
      </c>
      <c r="CB26" s="58">
        <v>19.0</v>
      </c>
      <c r="CC26" s="58">
        <v>343.0</v>
      </c>
      <c r="CD26" s="58">
        <v>302.0</v>
      </c>
      <c r="CE26" s="58">
        <v>172.0</v>
      </c>
      <c r="CF26" s="58">
        <v>12.0</v>
      </c>
      <c r="CG26" s="58">
        <v>335.0</v>
      </c>
      <c r="CH26" s="58">
        <v>311.0</v>
      </c>
      <c r="CI26" s="58">
        <v>171.0</v>
      </c>
      <c r="CJ26" s="58">
        <v>12.0</v>
      </c>
      <c r="CK26" s="58">
        <v>349.0</v>
      </c>
      <c r="CL26" s="58">
        <v>159.0</v>
      </c>
      <c r="CM26" s="58">
        <v>106.0</v>
      </c>
      <c r="CN26" s="58">
        <v>1.0</v>
      </c>
      <c r="CO26" s="58">
        <v>332.0</v>
      </c>
      <c r="CP26" s="58">
        <v>326.0</v>
      </c>
      <c r="CQ26" s="58">
        <v>161.0</v>
      </c>
      <c r="CR26" s="58">
        <v>3.0</v>
      </c>
      <c r="CS26" s="58">
        <v>336.0</v>
      </c>
      <c r="CT26" s="58">
        <v>315.0</v>
      </c>
      <c r="CU26" s="58">
        <v>190.0</v>
      </c>
      <c r="CV26" s="58">
        <v>102.0</v>
      </c>
      <c r="CW26" s="58">
        <v>338.0</v>
      </c>
      <c r="CX26" s="58">
        <v>153.0</v>
      </c>
      <c r="CY26" s="58">
        <v>71.0</v>
      </c>
      <c r="CZ26" s="58">
        <v>45.0</v>
      </c>
      <c r="DA26" s="58">
        <v>324.0</v>
      </c>
      <c r="DB26" s="58">
        <v>154.0</v>
      </c>
      <c r="DC26" s="58">
        <v>70.0</v>
      </c>
      <c r="DD26" s="58">
        <v>56.0</v>
      </c>
      <c r="DE26" s="59">
        <f t="shared" si="24"/>
        <v>146</v>
      </c>
      <c r="DF26" s="58">
        <v>35.2</v>
      </c>
      <c r="DG26" s="59">
        <f t="shared" ref="DG26:DH26" si="32">BO26</f>
        <v>123</v>
      </c>
      <c r="DH26" s="59">
        <f t="shared" si="32"/>
        <v>6.2</v>
      </c>
      <c r="DI26" s="59"/>
      <c r="DJ26" s="58">
        <v>7.0</v>
      </c>
      <c r="DK26" s="58">
        <v>56.0</v>
      </c>
      <c r="DL26" s="58">
        <v>52.0</v>
      </c>
      <c r="DM26" s="89"/>
      <c r="DN26" s="61">
        <v>341.0</v>
      </c>
      <c r="DO26" s="61">
        <v>140.0</v>
      </c>
      <c r="DP26" s="61">
        <v>37.26</v>
      </c>
      <c r="DQ26" s="61">
        <v>20.71</v>
      </c>
      <c r="DR26" s="61">
        <v>6.37</v>
      </c>
      <c r="DS26" s="61">
        <v>8.0</v>
      </c>
      <c r="DT26" s="61">
        <v>47.0</v>
      </c>
      <c r="DU26" s="61">
        <v>52.2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339.0</v>
      </c>
      <c r="EF26" s="63">
        <v>136.0</v>
      </c>
      <c r="EG26" s="63">
        <v>101.0</v>
      </c>
      <c r="EH26" s="63">
        <v>4.1</v>
      </c>
      <c r="EI26" s="64"/>
      <c r="EJ26" s="63">
        <v>9.0</v>
      </c>
      <c r="EK26" s="63">
        <v>54.0</v>
      </c>
      <c r="EL26" s="63">
        <v>55.0</v>
      </c>
      <c r="EM26" s="63">
        <v>136.0</v>
      </c>
      <c r="EN26" s="63">
        <v>60.0</v>
      </c>
      <c r="EO26" s="63">
        <v>2.6</v>
      </c>
      <c r="EP26" s="64"/>
      <c r="EQ26" s="63">
        <v>9.0</v>
      </c>
      <c r="ER26" s="63">
        <v>55.0</v>
      </c>
      <c r="ES26" s="63">
        <v>56.0</v>
      </c>
      <c r="ET26" s="63">
        <v>339.0</v>
      </c>
      <c r="EU26" s="63">
        <v>239.0</v>
      </c>
      <c r="EV26" s="63">
        <v>138.6</v>
      </c>
      <c r="EW26" s="63">
        <v>-8.9</v>
      </c>
      <c r="EX26" s="63">
        <v>337.0</v>
      </c>
      <c r="EY26" s="63">
        <v>1.0</v>
      </c>
      <c r="EZ26" s="63">
        <v>0.0</v>
      </c>
      <c r="FA26" s="63">
        <v>0.0</v>
      </c>
      <c r="FB26" s="63">
        <v>338.0</v>
      </c>
      <c r="FC26" s="63">
        <v>239.0</v>
      </c>
      <c r="FD26" s="63">
        <v>138.5</v>
      </c>
      <c r="FE26" s="63">
        <v>-8.0</v>
      </c>
      <c r="FF26" s="63">
        <v>337.0</v>
      </c>
      <c r="FG26" s="63">
        <v>0.0</v>
      </c>
      <c r="FH26" s="63">
        <v>0.0</v>
      </c>
      <c r="FI26" s="63">
        <v>0.0</v>
      </c>
      <c r="FJ26" s="63">
        <v>339.0</v>
      </c>
      <c r="FK26" s="63">
        <v>226.0</v>
      </c>
      <c r="FL26" s="63">
        <v>129.0</v>
      </c>
      <c r="FM26" s="64"/>
      <c r="FN26" s="63">
        <v>339.0</v>
      </c>
      <c r="FO26" s="63">
        <v>239.0</v>
      </c>
      <c r="FP26" s="63">
        <v>130.0</v>
      </c>
      <c r="FQ26" s="63">
        <v>0.1</v>
      </c>
      <c r="FR26" s="63">
        <v>136.0</v>
      </c>
      <c r="FS26" s="63">
        <v>67.0</v>
      </c>
      <c r="FT26" s="63">
        <v>16.91</v>
      </c>
      <c r="FU26" s="64"/>
      <c r="FV26" s="63">
        <v>136.0</v>
      </c>
      <c r="FW26" s="64"/>
      <c r="FX26" s="64"/>
      <c r="FY26" s="64"/>
      <c r="FZ26" s="89"/>
      <c r="GA26" s="65">
        <v>337.0</v>
      </c>
      <c r="GB26" s="66">
        <v>362.69</v>
      </c>
      <c r="GC26" s="66">
        <v>197.33</v>
      </c>
      <c r="GD26" s="66">
        <v>26.05</v>
      </c>
      <c r="GE26" s="66">
        <v>337.0</v>
      </c>
      <c r="GF26" s="66">
        <v>353.01</v>
      </c>
      <c r="GG26" s="66">
        <v>197.17</v>
      </c>
      <c r="GH26" s="66">
        <v>29.4</v>
      </c>
      <c r="GI26" s="66">
        <v>338.0</v>
      </c>
      <c r="GJ26" s="66">
        <v>227.87</v>
      </c>
      <c r="GK26" s="66">
        <v>130.58</v>
      </c>
      <c r="GL26" s="66">
        <v>5.53</v>
      </c>
      <c r="GM26" s="66">
        <v>338.0</v>
      </c>
      <c r="GN26" s="66">
        <v>244.14</v>
      </c>
      <c r="GO26" s="66">
        <v>130.49</v>
      </c>
      <c r="GP26" s="66">
        <v>11.47</v>
      </c>
      <c r="GQ26" s="66">
        <v>338.0</v>
      </c>
      <c r="GR26" s="66">
        <v>143.46</v>
      </c>
      <c r="GS26" s="66">
        <v>73.54</v>
      </c>
      <c r="GT26" s="66">
        <v>16.84</v>
      </c>
      <c r="GU26" s="66">
        <v>338.0</v>
      </c>
      <c r="GV26" s="66">
        <v>130.57</v>
      </c>
      <c r="GW26" s="66">
        <v>-72.7</v>
      </c>
      <c r="GX26" s="66">
        <v>-17.25</v>
      </c>
      <c r="GY26" s="89"/>
      <c r="GZ26" s="98" t="s">
        <v>107</v>
      </c>
      <c r="HA26" s="97" t="s">
        <v>92</v>
      </c>
      <c r="HB26" s="98">
        <v>128.0</v>
      </c>
      <c r="HC26" s="98">
        <v>6.4</v>
      </c>
      <c r="HD26" s="98">
        <v>2.56</v>
      </c>
      <c r="HE26" s="99">
        <v>8.0</v>
      </c>
      <c r="HF26" s="99">
        <v>63.0</v>
      </c>
      <c r="HG26" s="99">
        <v>59.0</v>
      </c>
      <c r="HH26" s="98" t="s">
        <v>107</v>
      </c>
      <c r="HI26" s="97" t="s">
        <v>92</v>
      </c>
      <c r="HJ26" s="98">
        <v>200.0</v>
      </c>
      <c r="HK26" s="98">
        <v>10.0</v>
      </c>
      <c r="HL26" s="98">
        <v>4.0</v>
      </c>
      <c r="HM26" s="99">
        <v>5.0</v>
      </c>
      <c r="HN26" s="99">
        <v>64.0</v>
      </c>
      <c r="HO26" s="99">
        <v>63.0</v>
      </c>
      <c r="HP26" s="98" t="s">
        <v>107</v>
      </c>
      <c r="HQ26" s="97" t="s">
        <v>92</v>
      </c>
      <c r="HR26" s="98">
        <v>259.0</v>
      </c>
      <c r="HS26" s="98">
        <v>12.95</v>
      </c>
      <c r="HT26" s="98">
        <v>6.475</v>
      </c>
      <c r="HU26" s="99">
        <v>7.0</v>
      </c>
      <c r="HV26" s="99">
        <v>62.0</v>
      </c>
      <c r="HW26" s="99">
        <v>62.0</v>
      </c>
      <c r="HX26" s="89"/>
      <c r="HY26" s="148"/>
      <c r="HZ26" s="148"/>
      <c r="IA26" s="148"/>
      <c r="IB26" s="148"/>
      <c r="IC26" s="148"/>
      <c r="ID26" s="147">
        <v>2.0</v>
      </c>
      <c r="IE26" s="148"/>
      <c r="IF26" s="148"/>
      <c r="IG26" s="89"/>
      <c r="IH26" s="74">
        <v>136.0</v>
      </c>
      <c r="II26" s="74">
        <v>33.8</v>
      </c>
      <c r="IJ26" s="74">
        <v>125.0</v>
      </c>
      <c r="IK26" s="74">
        <v>6.1</v>
      </c>
      <c r="IL26" s="74">
        <v>6.9</v>
      </c>
      <c r="IM26" s="74">
        <v>6.0</v>
      </c>
      <c r="IN26" s="74">
        <v>50.0</v>
      </c>
      <c r="IO26" s="74">
        <v>48.0</v>
      </c>
      <c r="IP26" s="74">
        <v>136.0</v>
      </c>
      <c r="IQ26" s="74">
        <v>33.4</v>
      </c>
      <c r="IR26" s="74">
        <v>122.0</v>
      </c>
      <c r="IS26" s="74">
        <v>6.2</v>
      </c>
      <c r="IT26" s="74">
        <v>6.9</v>
      </c>
      <c r="IU26" s="74">
        <v>12.0</v>
      </c>
      <c r="IV26" s="74">
        <v>55.0</v>
      </c>
      <c r="IW26" s="74">
        <v>52.0</v>
      </c>
      <c r="IX26" s="89"/>
      <c r="IY26" s="76">
        <v>140.05</v>
      </c>
      <c r="IZ26" s="76">
        <v>34.91</v>
      </c>
      <c r="JA26" s="76">
        <v>408.36</v>
      </c>
      <c r="JB26" s="76">
        <v>20.42</v>
      </c>
      <c r="JC26" s="76">
        <v>7.41</v>
      </c>
      <c r="JD26" s="76">
        <v>3.0</v>
      </c>
      <c r="JE26" s="76">
        <v>67.62</v>
      </c>
      <c r="JF26" s="76">
        <v>48.24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136.0</v>
      </c>
      <c r="JQ26" s="78">
        <v>32.0</v>
      </c>
      <c r="JR26" s="150">
        <v>0.0</v>
      </c>
      <c r="JS26" s="150">
        <v>0.0</v>
      </c>
      <c r="JT26" s="150">
        <v>0.0</v>
      </c>
      <c r="JU26" s="150">
        <v>2.0</v>
      </c>
      <c r="JV26" s="78">
        <v>48.0</v>
      </c>
      <c r="JW26" s="78">
        <v>48.0</v>
      </c>
      <c r="JX26" s="78">
        <v>136.0</v>
      </c>
      <c r="JY26" s="78">
        <v>34.1</v>
      </c>
      <c r="JZ26" s="78">
        <v>110.0</v>
      </c>
      <c r="KA26" s="78">
        <v>6.1</v>
      </c>
      <c r="KB26" s="78">
        <v>2.1</v>
      </c>
      <c r="KC26" s="78">
        <v>2.0</v>
      </c>
      <c r="KD26" s="78">
        <v>56.0</v>
      </c>
      <c r="KE26" s="78">
        <v>54.0</v>
      </c>
      <c r="KF26" s="89"/>
      <c r="KG26" s="151">
        <v>136.0</v>
      </c>
      <c r="KH26" s="151">
        <v>33.0</v>
      </c>
      <c r="KI26" s="151">
        <v>108.0</v>
      </c>
      <c r="KJ26" s="151">
        <v>5.9</v>
      </c>
      <c r="KK26" s="152"/>
      <c r="KL26" s="151">
        <v>1.0</v>
      </c>
      <c r="KM26" s="151">
        <v>44.0</v>
      </c>
      <c r="KN26" s="151">
        <v>44.0</v>
      </c>
      <c r="KO26" s="151">
        <v>136.0</v>
      </c>
      <c r="KP26" s="151">
        <v>33.0</v>
      </c>
      <c r="KQ26" s="151" t="s">
        <v>98</v>
      </c>
      <c r="KR26" s="151" t="s">
        <v>98</v>
      </c>
      <c r="KS26" s="152"/>
      <c r="KT26" s="151">
        <v>1.0</v>
      </c>
      <c r="KU26" s="151">
        <v>44.0</v>
      </c>
      <c r="KV26" s="151">
        <v>44.0</v>
      </c>
      <c r="KW26" s="89"/>
      <c r="KX26" s="81">
        <v>136.0</v>
      </c>
      <c r="KY26" s="81">
        <v>35.0</v>
      </c>
      <c r="KZ26" s="81">
        <v>24.0</v>
      </c>
      <c r="LA26" s="81">
        <v>1.2</v>
      </c>
      <c r="LB26" s="81">
        <v>0.8</v>
      </c>
      <c r="LC26" s="81">
        <v>3.0</v>
      </c>
      <c r="LD26" s="81">
        <v>56.0</v>
      </c>
      <c r="LE26" s="81">
        <v>56.0</v>
      </c>
      <c r="LF26" s="81">
        <v>136.0</v>
      </c>
      <c r="LG26" s="81">
        <v>35.0</v>
      </c>
      <c r="LH26" s="81">
        <v>333.0</v>
      </c>
      <c r="LI26" s="81">
        <v>16.3</v>
      </c>
      <c r="LJ26" s="81">
        <v>5.0</v>
      </c>
      <c r="LK26" s="81">
        <v>5.0</v>
      </c>
      <c r="LL26" s="81">
        <v>58.0</v>
      </c>
      <c r="LM26" s="81">
        <v>58.0</v>
      </c>
      <c r="LN26" s="89"/>
      <c r="LO26" s="92">
        <v>345.0</v>
      </c>
      <c r="LP26" s="154">
        <v>170.0</v>
      </c>
      <c r="LQ26" s="154">
        <v>98.0</v>
      </c>
      <c r="LR26" s="92">
        <v>74.0</v>
      </c>
      <c r="LS26" s="154">
        <v>338.0</v>
      </c>
      <c r="LT26" s="92">
        <v>142.0</v>
      </c>
      <c r="LU26" s="92">
        <v>69.0</v>
      </c>
      <c r="LV26" s="92">
        <v>40.0</v>
      </c>
      <c r="LW26" s="92">
        <v>0.8</v>
      </c>
      <c r="LX26" s="154">
        <v>10.0</v>
      </c>
      <c r="LY26" s="92">
        <v>57.0</v>
      </c>
      <c r="LZ26" s="92">
        <v>54.0</v>
      </c>
      <c r="MA26" s="92">
        <v>139.0</v>
      </c>
      <c r="MB26" s="92">
        <v>101.0</v>
      </c>
      <c r="MC26" s="92">
        <v>58.0</v>
      </c>
      <c r="MD26" s="92">
        <v>13.4</v>
      </c>
      <c r="ME26" s="154">
        <v>8.0</v>
      </c>
      <c r="MF26" s="92">
        <v>60.0</v>
      </c>
      <c r="MG26" s="92">
        <v>56.0</v>
      </c>
      <c r="MH26" s="154" t="s">
        <v>95</v>
      </c>
      <c r="MI26" s="154" t="s">
        <v>95</v>
      </c>
      <c r="MJ26" s="154" t="s">
        <v>95</v>
      </c>
      <c r="MK26" s="154" t="s">
        <v>95</v>
      </c>
      <c r="ML26" s="154">
        <v>5.0</v>
      </c>
      <c r="MM26" s="92">
        <v>43.0</v>
      </c>
      <c r="MN26" s="92">
        <v>44.0</v>
      </c>
      <c r="MO26" s="86"/>
      <c r="MP26" s="87"/>
      <c r="MQ26" s="87"/>
      <c r="MR26" s="87"/>
      <c r="MS26" s="87"/>
      <c r="MT26" s="154">
        <v>36.0</v>
      </c>
      <c r="MU26" s="92">
        <v>154.0</v>
      </c>
      <c r="MV26" s="92">
        <v>8.8</v>
      </c>
      <c r="MW26" s="92">
        <v>4.5</v>
      </c>
      <c r="MX26" s="154">
        <v>5.0</v>
      </c>
      <c r="MY26" s="154">
        <v>37.0</v>
      </c>
      <c r="MZ26" s="154" t="s">
        <v>96</v>
      </c>
      <c r="NA26" s="87"/>
      <c r="NB26" s="92">
        <v>36.0</v>
      </c>
      <c r="NC26" s="92">
        <v>202.0</v>
      </c>
      <c r="ND26" s="92">
        <v>11.3</v>
      </c>
      <c r="NE26" s="92">
        <v>4.7</v>
      </c>
      <c r="NF26" s="154">
        <v>6.0</v>
      </c>
      <c r="NG26" s="92">
        <v>43.0</v>
      </c>
      <c r="NH26" s="92">
        <v>43.0</v>
      </c>
      <c r="NI26" s="155"/>
      <c r="NJ26" s="155" t="s">
        <v>95</v>
      </c>
      <c r="NK26" s="155" t="s">
        <v>95</v>
      </c>
      <c r="NL26" s="155" t="s">
        <v>95</v>
      </c>
      <c r="NM26" s="155" t="s">
        <v>95</v>
      </c>
      <c r="NN26" s="154">
        <v>4.0</v>
      </c>
      <c r="NO26" s="92">
        <v>49.0</v>
      </c>
      <c r="NP26" s="92">
        <v>52.0</v>
      </c>
    </row>
    <row r="27" ht="14.25" customHeight="1">
      <c r="A27" s="49">
        <v>0.583333333333334</v>
      </c>
      <c r="B27" s="50"/>
      <c r="C27" s="51">
        <v>50.22</v>
      </c>
      <c r="D27" s="52">
        <v>339.0</v>
      </c>
      <c r="E27" s="53">
        <v>133.0</v>
      </c>
      <c r="F27" s="53">
        <v>120.0</v>
      </c>
      <c r="G27" s="53">
        <v>25.6</v>
      </c>
      <c r="H27" s="54"/>
      <c r="I27" s="53">
        <v>6.0</v>
      </c>
      <c r="J27" s="53">
        <v>52.0</v>
      </c>
      <c r="K27" s="53">
        <v>50.0</v>
      </c>
      <c r="L27" s="53">
        <v>138.0</v>
      </c>
      <c r="M27" s="53">
        <v>93.0</v>
      </c>
      <c r="N27" s="53">
        <v>23.4</v>
      </c>
      <c r="O27" s="54"/>
      <c r="P27" s="53">
        <v>6.0</v>
      </c>
      <c r="Q27" s="53">
        <v>56.0</v>
      </c>
      <c r="R27" s="53">
        <v>52.0</v>
      </c>
      <c r="S27" s="53">
        <v>340.2</v>
      </c>
      <c r="T27" s="53">
        <v>313.6</v>
      </c>
      <c r="U27" s="53">
        <v>182.1</v>
      </c>
      <c r="V27" s="54"/>
      <c r="W27" s="53">
        <v>373.1</v>
      </c>
      <c r="X27" s="53">
        <v>265.4</v>
      </c>
      <c r="Y27" s="53">
        <v>151.3</v>
      </c>
      <c r="Z27" s="54"/>
      <c r="AA27" s="106" t="s">
        <v>94</v>
      </c>
      <c r="AB27" s="106" t="s">
        <v>94</v>
      </c>
      <c r="AC27" s="106" t="s">
        <v>94</v>
      </c>
      <c r="AD27" s="54"/>
      <c r="AE27" s="53">
        <v>340.3</v>
      </c>
      <c r="AF27" s="53">
        <v>567.9</v>
      </c>
      <c r="AG27" s="53">
        <v>314.8</v>
      </c>
      <c r="AH27" s="54"/>
      <c r="AI27" s="53">
        <v>345.8</v>
      </c>
      <c r="AJ27" s="53">
        <v>343.6</v>
      </c>
      <c r="AK27" s="53">
        <v>201.7</v>
      </c>
      <c r="AL27" s="54"/>
      <c r="AM27" s="53">
        <v>338.5</v>
      </c>
      <c r="AN27" s="53">
        <v>354.3</v>
      </c>
      <c r="AO27" s="53">
        <v>190.9</v>
      </c>
      <c r="AP27" s="54"/>
      <c r="AQ27" s="53">
        <v>133.0</v>
      </c>
      <c r="AR27" s="54">
        <f t="shared" ref="AR27:AS27" si="33">F27</f>
        <v>120</v>
      </c>
      <c r="AS27" s="56">
        <f t="shared" si="33"/>
        <v>25.6</v>
      </c>
      <c r="AT27" s="54"/>
      <c r="AU27" s="54">
        <f t="shared" ref="AU27:AW27" si="34">L27</f>
        <v>138</v>
      </c>
      <c r="AV27" s="54">
        <f t="shared" si="34"/>
        <v>93</v>
      </c>
      <c r="AW27" s="54">
        <f t="shared" si="34"/>
        <v>23.4</v>
      </c>
      <c r="AX27" s="54"/>
      <c r="AY27" s="168">
        <f t="shared" si="5"/>
        <v>133</v>
      </c>
      <c r="AZ27" s="54"/>
      <c r="BA27" s="54"/>
      <c r="BB27" s="54"/>
      <c r="BC27" s="89"/>
      <c r="BD27" s="54"/>
      <c r="BE27" s="53">
        <v>32.0</v>
      </c>
      <c r="BF27" s="53">
        <v>132.0</v>
      </c>
      <c r="BG27" s="127">
        <v>6.6</v>
      </c>
      <c r="BH27" s="54"/>
      <c r="BI27" s="53">
        <v>22.0</v>
      </c>
      <c r="BJ27" s="127">
        <v>88.0</v>
      </c>
      <c r="BK27" s="127">
        <v>60.0</v>
      </c>
      <c r="BL27" s="89"/>
      <c r="BM27" s="58">
        <v>342.0</v>
      </c>
      <c r="BN27" s="58">
        <v>145.0</v>
      </c>
      <c r="BO27" s="58">
        <v>302.0</v>
      </c>
      <c r="BP27" s="58">
        <v>15.1</v>
      </c>
      <c r="BQ27" s="59"/>
      <c r="BR27" s="58">
        <v>6.0</v>
      </c>
      <c r="BS27" s="58">
        <v>60.0</v>
      </c>
      <c r="BT27" s="58">
        <v>62.0</v>
      </c>
      <c r="BU27" s="58">
        <f t="shared" si="23"/>
        <v>342</v>
      </c>
      <c r="BV27" s="58">
        <v>288.0</v>
      </c>
      <c r="BW27" s="58">
        <v>167.0</v>
      </c>
      <c r="BX27" s="58">
        <v>21.0</v>
      </c>
      <c r="BY27" s="58">
        <v>335.0</v>
      </c>
      <c r="BZ27" s="58">
        <v>306.0</v>
      </c>
      <c r="CA27" s="58">
        <v>169.0</v>
      </c>
      <c r="CB27" s="58">
        <v>20.0</v>
      </c>
      <c r="CC27" s="58">
        <v>343.0</v>
      </c>
      <c r="CD27" s="58">
        <v>290.0</v>
      </c>
      <c r="CE27" s="58">
        <v>164.0</v>
      </c>
      <c r="CF27" s="58">
        <v>12.0</v>
      </c>
      <c r="CG27" s="58">
        <v>335.0</v>
      </c>
      <c r="CH27" s="58">
        <v>297.0</v>
      </c>
      <c r="CI27" s="58">
        <v>164.0</v>
      </c>
      <c r="CJ27" s="58">
        <v>12.0</v>
      </c>
      <c r="CK27" s="58">
        <v>348.0</v>
      </c>
      <c r="CL27" s="58">
        <v>164.0</v>
      </c>
      <c r="CM27" s="58">
        <v>101.0</v>
      </c>
      <c r="CN27" s="58">
        <v>1.0</v>
      </c>
      <c r="CO27" s="58">
        <v>332.0</v>
      </c>
      <c r="CP27" s="58">
        <v>319.0</v>
      </c>
      <c r="CQ27" s="58">
        <v>157.0</v>
      </c>
      <c r="CR27" s="58">
        <v>5.0</v>
      </c>
      <c r="CS27" s="58">
        <v>336.0</v>
      </c>
      <c r="CT27" s="58">
        <v>320.0</v>
      </c>
      <c r="CU27" s="58">
        <v>191.0</v>
      </c>
      <c r="CV27" s="58">
        <v>108.0</v>
      </c>
      <c r="CW27" s="58">
        <v>338.0</v>
      </c>
      <c r="CX27" s="58">
        <v>149.0</v>
      </c>
      <c r="CY27" s="58">
        <v>64.0</v>
      </c>
      <c r="CZ27" s="58">
        <v>45.0</v>
      </c>
      <c r="DA27" s="58">
        <v>324.0</v>
      </c>
      <c r="DB27" s="58">
        <v>154.0</v>
      </c>
      <c r="DC27" s="58">
        <v>66.0</v>
      </c>
      <c r="DD27" s="58">
        <v>51.0</v>
      </c>
      <c r="DE27" s="59">
        <f t="shared" si="24"/>
        <v>145</v>
      </c>
      <c r="DF27" s="58">
        <v>35.0</v>
      </c>
      <c r="DG27" s="59">
        <f t="shared" ref="DG27:DH27" si="35">BO27</f>
        <v>302</v>
      </c>
      <c r="DH27" s="59">
        <f t="shared" si="35"/>
        <v>15.1</v>
      </c>
      <c r="DI27" s="59"/>
      <c r="DJ27" s="58">
        <v>7.0</v>
      </c>
      <c r="DK27" s="58">
        <v>56.0</v>
      </c>
      <c r="DL27" s="58">
        <v>52.0</v>
      </c>
      <c r="DM27" s="89"/>
      <c r="DN27" s="61">
        <v>341.0</v>
      </c>
      <c r="DO27" s="61">
        <v>140.0</v>
      </c>
      <c r="DP27" s="61">
        <v>36.21</v>
      </c>
      <c r="DQ27" s="61">
        <v>20.1</v>
      </c>
      <c r="DR27" s="61">
        <v>5.88</v>
      </c>
      <c r="DS27" s="61">
        <v>8.0</v>
      </c>
      <c r="DT27" s="61">
        <v>48.0</v>
      </c>
      <c r="DU27" s="61">
        <v>52.9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339.0</v>
      </c>
      <c r="EF27" s="63">
        <v>136.0</v>
      </c>
      <c r="EG27" s="63">
        <v>101.0</v>
      </c>
      <c r="EH27" s="63">
        <v>4.1</v>
      </c>
      <c r="EI27" s="64"/>
      <c r="EJ27" s="63">
        <v>9.0</v>
      </c>
      <c r="EK27" s="63">
        <v>54.0</v>
      </c>
      <c r="EL27" s="63">
        <v>55.0</v>
      </c>
      <c r="EM27" s="63">
        <v>136.0</v>
      </c>
      <c r="EN27" s="63">
        <v>60.0</v>
      </c>
      <c r="EO27" s="63">
        <v>2.6</v>
      </c>
      <c r="EP27" s="64"/>
      <c r="EQ27" s="63">
        <v>9.0</v>
      </c>
      <c r="ER27" s="63">
        <v>55.0</v>
      </c>
      <c r="ES27" s="63">
        <v>56.0</v>
      </c>
      <c r="ET27" s="63">
        <v>339.0</v>
      </c>
      <c r="EU27" s="63">
        <v>239.0</v>
      </c>
      <c r="EV27" s="63">
        <v>138.6</v>
      </c>
      <c r="EW27" s="63">
        <v>-8.9</v>
      </c>
      <c r="EX27" s="63">
        <v>337.0</v>
      </c>
      <c r="EY27" s="63">
        <v>1.0</v>
      </c>
      <c r="EZ27" s="63">
        <v>0.0</v>
      </c>
      <c r="FA27" s="63">
        <v>0.0</v>
      </c>
      <c r="FB27" s="63">
        <v>338.0</v>
      </c>
      <c r="FC27" s="63">
        <v>239.0</v>
      </c>
      <c r="FD27" s="63">
        <v>138.5</v>
      </c>
      <c r="FE27" s="63">
        <v>-8.0</v>
      </c>
      <c r="FF27" s="63">
        <v>337.0</v>
      </c>
      <c r="FG27" s="63">
        <v>0.0</v>
      </c>
      <c r="FH27" s="63">
        <v>0.0</v>
      </c>
      <c r="FI27" s="63">
        <v>0.0</v>
      </c>
      <c r="FJ27" s="63">
        <v>339.0</v>
      </c>
      <c r="FK27" s="63">
        <v>226.0</v>
      </c>
      <c r="FL27" s="63">
        <v>129.0</v>
      </c>
      <c r="FM27" s="64"/>
      <c r="FN27" s="63">
        <v>339.0</v>
      </c>
      <c r="FO27" s="63">
        <v>239.0</v>
      </c>
      <c r="FP27" s="63">
        <v>130.0</v>
      </c>
      <c r="FQ27" s="63">
        <v>0.1</v>
      </c>
      <c r="FR27" s="63">
        <v>136.0</v>
      </c>
      <c r="FS27" s="63">
        <v>67.0</v>
      </c>
      <c r="FT27" s="63">
        <v>14.45</v>
      </c>
      <c r="FU27" s="64"/>
      <c r="FV27" s="63">
        <v>136.0</v>
      </c>
      <c r="FW27" s="64"/>
      <c r="FX27" s="64"/>
      <c r="FY27" s="64"/>
      <c r="FZ27" s="89"/>
      <c r="GA27" s="65">
        <v>340.0</v>
      </c>
      <c r="GB27" s="66">
        <v>313.3</v>
      </c>
      <c r="GC27" s="66">
        <v>193.15</v>
      </c>
      <c r="GD27" s="66">
        <v>21.78</v>
      </c>
      <c r="GE27" s="66">
        <v>340.0</v>
      </c>
      <c r="GF27" s="66">
        <v>336.75</v>
      </c>
      <c r="GG27" s="66">
        <v>193.32</v>
      </c>
      <c r="GH27" s="66">
        <v>24.96</v>
      </c>
      <c r="GI27" s="66">
        <v>340.0</v>
      </c>
      <c r="GJ27" s="66">
        <v>226.84</v>
      </c>
      <c r="GK27" s="66">
        <v>-130.75</v>
      </c>
      <c r="GL27" s="66">
        <v>-7.46</v>
      </c>
      <c r="GM27" s="66">
        <v>340.0</v>
      </c>
      <c r="GN27" s="66">
        <v>212.04</v>
      </c>
      <c r="GO27" s="66">
        <v>-133.09</v>
      </c>
      <c r="GP27" s="66">
        <v>-15.16</v>
      </c>
      <c r="GQ27" s="66">
        <v>340.0</v>
      </c>
      <c r="GR27" s="66">
        <v>104.72</v>
      </c>
      <c r="GS27" s="66">
        <v>-63.57</v>
      </c>
      <c r="GT27" s="66">
        <v>-13.48</v>
      </c>
      <c r="GU27" s="66">
        <v>340.0</v>
      </c>
      <c r="GV27" s="66">
        <v>114.45</v>
      </c>
      <c r="GW27" s="66">
        <v>-63.4</v>
      </c>
      <c r="GX27" s="66">
        <v>-14.15</v>
      </c>
      <c r="GY27" s="89"/>
      <c r="GZ27" s="98" t="s">
        <v>107</v>
      </c>
      <c r="HA27" s="97" t="s">
        <v>92</v>
      </c>
      <c r="HB27" s="98">
        <v>95.0</v>
      </c>
      <c r="HC27" s="98">
        <v>4.75</v>
      </c>
      <c r="HD27" s="98">
        <v>1.9</v>
      </c>
      <c r="HE27" s="99">
        <v>8.0</v>
      </c>
      <c r="HF27" s="99">
        <v>63.0</v>
      </c>
      <c r="HG27" s="99">
        <v>59.0</v>
      </c>
      <c r="HH27" s="98" t="s">
        <v>107</v>
      </c>
      <c r="HI27" s="97" t="s">
        <v>92</v>
      </c>
      <c r="HJ27" s="98">
        <v>178.0</v>
      </c>
      <c r="HK27" s="98">
        <v>8.9</v>
      </c>
      <c r="HL27" s="98">
        <v>3.56</v>
      </c>
      <c r="HM27" s="99">
        <v>5.0</v>
      </c>
      <c r="HN27" s="99">
        <v>64.0</v>
      </c>
      <c r="HO27" s="99">
        <v>63.0</v>
      </c>
      <c r="HP27" s="98" t="s">
        <v>107</v>
      </c>
      <c r="HQ27" s="97" t="s">
        <v>92</v>
      </c>
      <c r="HR27" s="98">
        <v>335.0</v>
      </c>
      <c r="HS27" s="98">
        <v>16.75</v>
      </c>
      <c r="HT27" s="98">
        <v>8.375</v>
      </c>
      <c r="HU27" s="99">
        <v>7.0</v>
      </c>
      <c r="HV27" s="99">
        <v>62.0</v>
      </c>
      <c r="HW27" s="99">
        <v>62.0</v>
      </c>
      <c r="HX27" s="89"/>
      <c r="HY27" s="148"/>
      <c r="HZ27" s="148"/>
      <c r="IA27" s="148"/>
      <c r="IB27" s="148"/>
      <c r="IC27" s="148"/>
      <c r="ID27" s="147">
        <v>2.0</v>
      </c>
      <c r="IE27" s="148"/>
      <c r="IF27" s="148"/>
      <c r="IG27" s="89"/>
      <c r="IH27" s="74">
        <v>137.0</v>
      </c>
      <c r="II27" s="74">
        <v>33.4</v>
      </c>
      <c r="IJ27" s="74">
        <v>117.0</v>
      </c>
      <c r="IK27" s="74">
        <v>5.8</v>
      </c>
      <c r="IL27" s="74">
        <v>6.5</v>
      </c>
      <c r="IM27" s="74">
        <v>6.0</v>
      </c>
      <c r="IN27" s="74">
        <v>50.0</v>
      </c>
      <c r="IO27" s="74">
        <v>48.0</v>
      </c>
      <c r="IP27" s="74">
        <v>137.0</v>
      </c>
      <c r="IQ27" s="74">
        <v>33.6</v>
      </c>
      <c r="IR27" s="74">
        <v>128.0</v>
      </c>
      <c r="IS27" s="74">
        <v>6.8</v>
      </c>
      <c r="IT27" s="74">
        <v>7.4</v>
      </c>
      <c r="IU27" s="74">
        <v>12.0</v>
      </c>
      <c r="IV27" s="74">
        <v>55.0</v>
      </c>
      <c r="IW27" s="74">
        <v>52.0</v>
      </c>
      <c r="IX27" s="89"/>
      <c r="IY27" s="76">
        <v>140.04</v>
      </c>
      <c r="IZ27" s="76">
        <v>34.98</v>
      </c>
      <c r="JA27" s="76">
        <v>395.32</v>
      </c>
      <c r="JB27" s="76">
        <v>19.76</v>
      </c>
      <c r="JC27" s="76">
        <v>6.91</v>
      </c>
      <c r="JD27" s="76">
        <v>3.0</v>
      </c>
      <c r="JE27" s="76">
        <v>66.69</v>
      </c>
      <c r="JF27" s="76">
        <v>47.37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137.0</v>
      </c>
      <c r="JQ27" s="78">
        <v>32.5</v>
      </c>
      <c r="JR27" s="150">
        <v>0.0</v>
      </c>
      <c r="JS27" s="150">
        <v>0.0</v>
      </c>
      <c r="JT27" s="150">
        <v>0.0</v>
      </c>
      <c r="JU27" s="150">
        <v>2.0</v>
      </c>
      <c r="JV27" s="78">
        <v>50.0</v>
      </c>
      <c r="JW27" s="78">
        <v>48.0</v>
      </c>
      <c r="JX27" s="78">
        <v>137.0</v>
      </c>
      <c r="JY27" s="78">
        <v>34.3</v>
      </c>
      <c r="JZ27" s="78">
        <v>110.0</v>
      </c>
      <c r="KA27" s="78">
        <v>5.9</v>
      </c>
      <c r="KB27" s="78">
        <v>2.1</v>
      </c>
      <c r="KC27" s="78">
        <v>2.0</v>
      </c>
      <c r="KD27" s="78">
        <v>58.0</v>
      </c>
      <c r="KE27" s="78">
        <v>56.0</v>
      </c>
      <c r="KF27" s="89"/>
      <c r="KG27" s="151">
        <v>138.0</v>
      </c>
      <c r="KH27" s="151">
        <v>33.0</v>
      </c>
      <c r="KI27" s="151">
        <v>58.0</v>
      </c>
      <c r="KJ27" s="151">
        <v>3.0</v>
      </c>
      <c r="KK27" s="152"/>
      <c r="KL27" s="151">
        <v>1.0</v>
      </c>
      <c r="KM27" s="151">
        <v>44.0</v>
      </c>
      <c r="KN27" s="151">
        <v>44.0</v>
      </c>
      <c r="KO27" s="151">
        <v>138.0</v>
      </c>
      <c r="KP27" s="151">
        <v>33.0</v>
      </c>
      <c r="KQ27" s="151" t="s">
        <v>98</v>
      </c>
      <c r="KR27" s="151" t="s">
        <v>98</v>
      </c>
      <c r="KS27" s="152"/>
      <c r="KT27" s="151">
        <v>1.0</v>
      </c>
      <c r="KU27" s="151">
        <v>44.0</v>
      </c>
      <c r="KV27" s="151">
        <v>44.0</v>
      </c>
      <c r="KW27" s="89"/>
      <c r="KX27" s="81">
        <v>136.0</v>
      </c>
      <c r="KY27" s="81">
        <v>34.0</v>
      </c>
      <c r="KZ27" s="81">
        <v>24.0</v>
      </c>
      <c r="LA27" s="81">
        <v>1.2</v>
      </c>
      <c r="LB27" s="81">
        <v>0.8</v>
      </c>
      <c r="LC27" s="81">
        <v>3.0</v>
      </c>
      <c r="LD27" s="81">
        <v>56.0</v>
      </c>
      <c r="LE27" s="81">
        <v>56.0</v>
      </c>
      <c r="LF27" s="81">
        <v>136.0</v>
      </c>
      <c r="LG27" s="81">
        <v>34.0</v>
      </c>
      <c r="LH27" s="81">
        <v>324.0</v>
      </c>
      <c r="LI27" s="81">
        <v>15.9</v>
      </c>
      <c r="LJ27" s="81">
        <v>5.0</v>
      </c>
      <c r="LK27" s="81">
        <v>5.0</v>
      </c>
      <c r="LL27" s="81">
        <v>58.0</v>
      </c>
      <c r="LM27" s="81">
        <v>58.0</v>
      </c>
      <c r="LN27" s="89"/>
      <c r="LO27" s="92">
        <v>346.0</v>
      </c>
      <c r="LP27" s="154">
        <v>161.0</v>
      </c>
      <c r="LQ27" s="154">
        <v>93.0</v>
      </c>
      <c r="LR27" s="92">
        <v>75.0</v>
      </c>
      <c r="LS27" s="154">
        <v>336.0</v>
      </c>
      <c r="LT27" s="92">
        <v>142.0</v>
      </c>
      <c r="LU27" s="92">
        <v>54.0</v>
      </c>
      <c r="LV27" s="92">
        <v>31.0</v>
      </c>
      <c r="LW27" s="92">
        <v>1.6</v>
      </c>
      <c r="LX27" s="154">
        <v>10.0</v>
      </c>
      <c r="LY27" s="92">
        <v>58.0</v>
      </c>
      <c r="LZ27" s="92">
        <v>55.0</v>
      </c>
      <c r="MA27" s="92">
        <v>140.0</v>
      </c>
      <c r="MB27" s="92">
        <v>107.0</v>
      </c>
      <c r="MC27" s="92">
        <v>62.0</v>
      </c>
      <c r="MD27" s="92">
        <v>12.5</v>
      </c>
      <c r="ME27" s="154">
        <v>8.0</v>
      </c>
      <c r="MF27" s="92">
        <v>62.0</v>
      </c>
      <c r="MG27" s="92">
        <v>56.0</v>
      </c>
      <c r="MH27" s="154" t="s">
        <v>95</v>
      </c>
      <c r="MI27" s="154" t="s">
        <v>95</v>
      </c>
      <c r="MJ27" s="154" t="s">
        <v>95</v>
      </c>
      <c r="MK27" s="154" t="s">
        <v>95</v>
      </c>
      <c r="ML27" s="154">
        <v>5.0</v>
      </c>
      <c r="MM27" s="92">
        <v>43.0</v>
      </c>
      <c r="MN27" s="92">
        <v>44.0</v>
      </c>
      <c r="MO27" s="86"/>
      <c r="MP27" s="87"/>
      <c r="MQ27" s="87"/>
      <c r="MR27" s="87"/>
      <c r="MS27" s="87"/>
      <c r="MT27" s="92">
        <v>36.0</v>
      </c>
      <c r="MU27" s="92">
        <v>118.0</v>
      </c>
      <c r="MV27" s="92">
        <v>6.8</v>
      </c>
      <c r="MW27" s="92">
        <v>3.7</v>
      </c>
      <c r="MX27" s="154">
        <v>5.0</v>
      </c>
      <c r="MY27" s="154">
        <v>37.0</v>
      </c>
      <c r="MZ27" s="154" t="s">
        <v>96</v>
      </c>
      <c r="NA27" s="87"/>
      <c r="NB27" s="92">
        <v>36.0</v>
      </c>
      <c r="NC27" s="92">
        <v>37.0</v>
      </c>
      <c r="ND27" s="92">
        <v>1.5</v>
      </c>
      <c r="NE27" s="92">
        <v>1.4</v>
      </c>
      <c r="NF27" s="154">
        <v>6.0</v>
      </c>
      <c r="NG27" s="92">
        <v>43.0</v>
      </c>
      <c r="NH27" s="92">
        <v>43.0</v>
      </c>
      <c r="NI27" s="155"/>
      <c r="NJ27" s="155" t="s">
        <v>95</v>
      </c>
      <c r="NK27" s="155" t="s">
        <v>95</v>
      </c>
      <c r="NL27" s="155" t="s">
        <v>95</v>
      </c>
      <c r="NM27" s="155" t="s">
        <v>95</v>
      </c>
      <c r="NN27" s="154">
        <v>4.0</v>
      </c>
      <c r="NO27" s="92">
        <v>49.0</v>
      </c>
      <c r="NP27" s="92">
        <v>52.0</v>
      </c>
    </row>
    <row r="28" ht="14.25" customHeight="1">
      <c r="A28" s="49">
        <v>0.625</v>
      </c>
      <c r="B28" s="50"/>
      <c r="C28" s="51">
        <v>50.26</v>
      </c>
      <c r="D28" s="52">
        <v>339.0</v>
      </c>
      <c r="E28" s="53">
        <v>134.0</v>
      </c>
      <c r="F28" s="53">
        <v>83.0</v>
      </c>
      <c r="G28" s="53">
        <v>18.4</v>
      </c>
      <c r="H28" s="54"/>
      <c r="I28" s="53">
        <v>6.0</v>
      </c>
      <c r="J28" s="53">
        <v>53.0</v>
      </c>
      <c r="K28" s="53">
        <v>52.0</v>
      </c>
      <c r="L28" s="53">
        <v>138.0</v>
      </c>
      <c r="M28" s="53">
        <v>137.0</v>
      </c>
      <c r="N28" s="53">
        <v>33.0</v>
      </c>
      <c r="O28" s="54"/>
      <c r="P28" s="53">
        <v>6.0</v>
      </c>
      <c r="Q28" s="53">
        <v>56.0</v>
      </c>
      <c r="R28" s="53">
        <v>52.0</v>
      </c>
      <c r="S28" s="53">
        <v>342.1</v>
      </c>
      <c r="T28" s="53">
        <v>260.1</v>
      </c>
      <c r="U28" s="53">
        <v>151.7</v>
      </c>
      <c r="V28" s="54"/>
      <c r="W28" s="53">
        <v>375.2</v>
      </c>
      <c r="X28" s="53">
        <v>234.7</v>
      </c>
      <c r="Y28" s="53">
        <v>128.4</v>
      </c>
      <c r="Z28" s="54"/>
      <c r="AA28" s="106" t="s">
        <v>94</v>
      </c>
      <c r="AB28" s="106" t="s">
        <v>94</v>
      </c>
      <c r="AC28" s="106" t="s">
        <v>94</v>
      </c>
      <c r="AD28" s="54"/>
      <c r="AE28" s="53">
        <v>342.9</v>
      </c>
      <c r="AF28" s="55">
        <v>625.0</v>
      </c>
      <c r="AG28" s="53">
        <v>345.5</v>
      </c>
      <c r="AH28" s="54"/>
      <c r="AI28" s="53">
        <v>348.6</v>
      </c>
      <c r="AJ28" s="53">
        <v>329.5</v>
      </c>
      <c r="AK28" s="55">
        <v>191.0</v>
      </c>
      <c r="AL28" s="54"/>
      <c r="AM28" s="53">
        <v>340.2</v>
      </c>
      <c r="AN28" s="53">
        <v>341.1</v>
      </c>
      <c r="AO28" s="53">
        <v>183.7</v>
      </c>
      <c r="AP28" s="54"/>
      <c r="AQ28" s="53">
        <v>134.0</v>
      </c>
      <c r="AR28" s="54">
        <f t="shared" ref="AR28:AS28" si="36">F28</f>
        <v>83</v>
      </c>
      <c r="AS28" s="56">
        <f t="shared" si="36"/>
        <v>18.4</v>
      </c>
      <c r="AT28" s="54"/>
      <c r="AU28" s="54">
        <f t="shared" ref="AU28:AW28" si="37">L28</f>
        <v>138</v>
      </c>
      <c r="AV28" s="54">
        <f t="shared" si="37"/>
        <v>137</v>
      </c>
      <c r="AW28" s="54">
        <f t="shared" si="37"/>
        <v>33</v>
      </c>
      <c r="AX28" s="54"/>
      <c r="AY28" s="168">
        <f t="shared" si="5"/>
        <v>134</v>
      </c>
      <c r="AZ28" s="54"/>
      <c r="BA28" s="54"/>
      <c r="BB28" s="54"/>
      <c r="BC28" s="89"/>
      <c r="BD28" s="54"/>
      <c r="BE28" s="53">
        <v>32.0</v>
      </c>
      <c r="BF28" s="53">
        <v>123.0</v>
      </c>
      <c r="BG28" s="127">
        <v>6.1</v>
      </c>
      <c r="BH28" s="54"/>
      <c r="BI28" s="53">
        <v>22.0</v>
      </c>
      <c r="BJ28" s="127">
        <v>88.0</v>
      </c>
      <c r="BK28" s="127">
        <v>60.0</v>
      </c>
      <c r="BL28" s="89"/>
      <c r="BM28" s="58">
        <v>343.0</v>
      </c>
      <c r="BN28" s="58">
        <v>146.0</v>
      </c>
      <c r="BO28" s="58">
        <v>268.0</v>
      </c>
      <c r="BP28" s="58">
        <v>13.4</v>
      </c>
      <c r="BQ28" s="59"/>
      <c r="BR28" s="58">
        <v>6.0</v>
      </c>
      <c r="BS28" s="58">
        <v>70.0</v>
      </c>
      <c r="BT28" s="58">
        <v>71.0</v>
      </c>
      <c r="BU28" s="58">
        <f t="shared" si="23"/>
        <v>343</v>
      </c>
      <c r="BV28" s="58">
        <v>283.0</v>
      </c>
      <c r="BW28" s="58">
        <v>166.0</v>
      </c>
      <c r="BX28" s="58">
        <v>24.0</v>
      </c>
      <c r="BY28" s="58">
        <v>335.0</v>
      </c>
      <c r="BZ28" s="58">
        <v>307.0</v>
      </c>
      <c r="CA28" s="58">
        <v>168.0</v>
      </c>
      <c r="CB28" s="58">
        <v>22.0</v>
      </c>
      <c r="CC28" s="58">
        <v>343.0</v>
      </c>
      <c r="CD28" s="58">
        <v>284.0</v>
      </c>
      <c r="CE28" s="58">
        <v>162.0</v>
      </c>
      <c r="CF28" s="58">
        <v>10.0</v>
      </c>
      <c r="CG28" s="58">
        <v>336.0</v>
      </c>
      <c r="CH28" s="58">
        <v>290.0</v>
      </c>
      <c r="CI28" s="58">
        <v>160.0</v>
      </c>
      <c r="CJ28" s="58">
        <v>11.0</v>
      </c>
      <c r="CK28" s="58">
        <v>349.0</v>
      </c>
      <c r="CL28" s="58">
        <v>158.0</v>
      </c>
      <c r="CM28" s="58">
        <v>105.0</v>
      </c>
      <c r="CN28" s="58">
        <v>2.0</v>
      </c>
      <c r="CO28" s="58">
        <v>333.0</v>
      </c>
      <c r="CP28" s="58">
        <v>333.0</v>
      </c>
      <c r="CQ28" s="58">
        <v>162.0</v>
      </c>
      <c r="CR28" s="58">
        <v>5.0</v>
      </c>
      <c r="CS28" s="58">
        <v>336.0</v>
      </c>
      <c r="CT28" s="58">
        <v>327.0</v>
      </c>
      <c r="CU28" s="58">
        <v>194.0</v>
      </c>
      <c r="CV28" s="58">
        <v>111.0</v>
      </c>
      <c r="CW28" s="58">
        <v>338.0</v>
      </c>
      <c r="CX28" s="58">
        <v>147.0</v>
      </c>
      <c r="CY28" s="58">
        <v>55.0</v>
      </c>
      <c r="CZ28" s="58">
        <v>46.0</v>
      </c>
      <c r="DA28" s="58">
        <v>325.0</v>
      </c>
      <c r="DB28" s="58">
        <v>153.0</v>
      </c>
      <c r="DC28" s="58">
        <v>59.0</v>
      </c>
      <c r="DD28" s="58">
        <v>58.0</v>
      </c>
      <c r="DE28" s="59">
        <f t="shared" si="24"/>
        <v>146</v>
      </c>
      <c r="DF28" s="58">
        <v>35.0</v>
      </c>
      <c r="DG28" s="59">
        <f t="shared" ref="DG28:DH28" si="38">BO28</f>
        <v>268</v>
      </c>
      <c r="DH28" s="59">
        <f t="shared" si="38"/>
        <v>13.4</v>
      </c>
      <c r="DI28" s="59"/>
      <c r="DJ28" s="58">
        <v>7.0</v>
      </c>
      <c r="DK28" s="58">
        <v>63.0</v>
      </c>
      <c r="DL28" s="58">
        <v>58.0</v>
      </c>
      <c r="DM28" s="89"/>
      <c r="DN28" s="61">
        <v>342.0</v>
      </c>
      <c r="DO28" s="61">
        <v>141.0</v>
      </c>
      <c r="DP28" s="61">
        <v>30.8</v>
      </c>
      <c r="DQ28" s="61">
        <v>17.25</v>
      </c>
      <c r="DR28" s="61">
        <v>5.01</v>
      </c>
      <c r="DS28" s="61">
        <v>8.0</v>
      </c>
      <c r="DT28" s="61">
        <v>48.0</v>
      </c>
      <c r="DU28" s="61">
        <v>53.4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339.0</v>
      </c>
      <c r="EF28" s="63">
        <v>136.0</v>
      </c>
      <c r="EG28" s="63">
        <v>87.0</v>
      </c>
      <c r="EH28" s="63">
        <v>3.5</v>
      </c>
      <c r="EI28" s="64"/>
      <c r="EJ28" s="63">
        <v>9.0</v>
      </c>
      <c r="EK28" s="63">
        <v>55.0</v>
      </c>
      <c r="EL28" s="63">
        <v>56.0</v>
      </c>
      <c r="EM28" s="63">
        <v>136.0</v>
      </c>
      <c r="EN28" s="63">
        <v>59.0</v>
      </c>
      <c r="EO28" s="63">
        <v>2.6</v>
      </c>
      <c r="EP28" s="64"/>
      <c r="EQ28" s="63">
        <v>9.0</v>
      </c>
      <c r="ER28" s="63">
        <v>56.0</v>
      </c>
      <c r="ES28" s="63">
        <v>56.0</v>
      </c>
      <c r="ET28" s="63">
        <v>338.0</v>
      </c>
      <c r="EU28" s="63">
        <v>240.0</v>
      </c>
      <c r="EV28" s="63">
        <v>139.0</v>
      </c>
      <c r="EW28" s="63">
        <v>-10.0</v>
      </c>
      <c r="EX28" s="63">
        <v>337.0</v>
      </c>
      <c r="EY28" s="63">
        <v>1.0</v>
      </c>
      <c r="EZ28" s="63">
        <v>0.0</v>
      </c>
      <c r="FA28" s="63">
        <v>0.0</v>
      </c>
      <c r="FB28" s="63">
        <v>337.0</v>
      </c>
      <c r="FC28" s="63">
        <v>240.0</v>
      </c>
      <c r="FD28" s="63">
        <v>138.7</v>
      </c>
      <c r="FE28" s="63">
        <v>-9.0</v>
      </c>
      <c r="FF28" s="63">
        <v>336.0</v>
      </c>
      <c r="FG28" s="63">
        <v>0.0</v>
      </c>
      <c r="FH28" s="63">
        <v>0.0</v>
      </c>
      <c r="FI28" s="63">
        <v>0.0</v>
      </c>
      <c r="FJ28" s="63">
        <v>339.0</v>
      </c>
      <c r="FK28" s="63">
        <v>226.0</v>
      </c>
      <c r="FL28" s="63">
        <v>130.0</v>
      </c>
      <c r="FM28" s="64"/>
      <c r="FN28" s="63">
        <v>339.0</v>
      </c>
      <c r="FO28" s="63">
        <v>242.0</v>
      </c>
      <c r="FP28" s="63">
        <v>131.0</v>
      </c>
      <c r="FQ28" s="63">
        <v>-0.2</v>
      </c>
      <c r="FR28" s="63">
        <v>136.0</v>
      </c>
      <c r="FS28" s="63">
        <v>78.0</v>
      </c>
      <c r="FT28" s="63">
        <v>13.81</v>
      </c>
      <c r="FU28" s="64"/>
      <c r="FV28" s="63">
        <v>136.0</v>
      </c>
      <c r="FW28" s="64"/>
      <c r="FX28" s="64"/>
      <c r="FY28" s="64"/>
      <c r="FZ28" s="89"/>
      <c r="GA28" s="65">
        <v>343.0</v>
      </c>
      <c r="GB28" s="66">
        <v>279.16</v>
      </c>
      <c r="GC28" s="66">
        <v>172.63</v>
      </c>
      <c r="GD28" s="66">
        <v>22.45</v>
      </c>
      <c r="GE28" s="66">
        <v>343.0</v>
      </c>
      <c r="GF28" s="66">
        <v>297.48</v>
      </c>
      <c r="GG28" s="66">
        <v>172.37</v>
      </c>
      <c r="GH28" s="66">
        <v>24.88</v>
      </c>
      <c r="GI28" s="66">
        <v>343.0</v>
      </c>
      <c r="GJ28" s="66">
        <v>223.62</v>
      </c>
      <c r="GK28" s="66">
        <v>-128.9</v>
      </c>
      <c r="GL28" s="66">
        <v>-16.92</v>
      </c>
      <c r="GM28" s="66">
        <v>343.0</v>
      </c>
      <c r="GN28" s="66">
        <v>205.74</v>
      </c>
      <c r="GO28" s="66">
        <v>-128.82</v>
      </c>
      <c r="GP28" s="66">
        <v>-24.04</v>
      </c>
      <c r="GQ28" s="66">
        <v>343.0</v>
      </c>
      <c r="GR28" s="66">
        <v>69.02</v>
      </c>
      <c r="GS28" s="66">
        <v>-43.05</v>
      </c>
      <c r="GT28" s="66">
        <v>0.0</v>
      </c>
      <c r="GU28" s="66">
        <v>343.0</v>
      </c>
      <c r="GV28" s="66">
        <v>74.3</v>
      </c>
      <c r="GW28" s="66">
        <v>-41.05</v>
      </c>
      <c r="GX28" s="66">
        <v>0.0</v>
      </c>
      <c r="GY28" s="89"/>
      <c r="GZ28" s="98" t="s">
        <v>107</v>
      </c>
      <c r="HA28" s="97" t="s">
        <v>92</v>
      </c>
      <c r="HB28" s="98">
        <v>239.0</v>
      </c>
      <c r="HC28" s="98">
        <v>11.95</v>
      </c>
      <c r="HD28" s="98">
        <v>4.78</v>
      </c>
      <c r="HE28" s="99">
        <v>8.0</v>
      </c>
      <c r="HF28" s="99">
        <v>64.0</v>
      </c>
      <c r="HG28" s="99">
        <v>60.0</v>
      </c>
      <c r="HH28" s="98" t="s">
        <v>107</v>
      </c>
      <c r="HI28" s="97" t="s">
        <v>92</v>
      </c>
      <c r="HJ28" s="98">
        <v>59.0</v>
      </c>
      <c r="HK28" s="98">
        <v>2.95</v>
      </c>
      <c r="HL28" s="98">
        <v>1.18</v>
      </c>
      <c r="HM28" s="99">
        <v>5.0</v>
      </c>
      <c r="HN28" s="99">
        <v>63.0</v>
      </c>
      <c r="HO28" s="99">
        <v>63.0</v>
      </c>
      <c r="HP28" s="98" t="s">
        <v>107</v>
      </c>
      <c r="HQ28" s="97" t="s">
        <v>92</v>
      </c>
      <c r="HR28" s="98">
        <v>291.0</v>
      </c>
      <c r="HS28" s="98">
        <v>14.55</v>
      </c>
      <c r="HT28" s="98">
        <v>7.275</v>
      </c>
      <c r="HU28" s="99">
        <v>7.0</v>
      </c>
      <c r="HV28" s="99">
        <v>63.0</v>
      </c>
      <c r="HW28" s="99">
        <v>63.0</v>
      </c>
      <c r="HX28" s="89"/>
      <c r="HY28" s="148"/>
      <c r="HZ28" s="148"/>
      <c r="IA28" s="148"/>
      <c r="IB28" s="148"/>
      <c r="IC28" s="148"/>
      <c r="ID28" s="147">
        <v>2.0</v>
      </c>
      <c r="IE28" s="148"/>
      <c r="IF28" s="148"/>
      <c r="IG28" s="89"/>
      <c r="IH28" s="74">
        <v>135.0</v>
      </c>
      <c r="II28" s="74">
        <v>32.7</v>
      </c>
      <c r="IJ28" s="74">
        <v>209.0</v>
      </c>
      <c r="IK28" s="74">
        <v>10.9</v>
      </c>
      <c r="IL28" s="74">
        <v>11.2</v>
      </c>
      <c r="IM28" s="74">
        <v>6.0</v>
      </c>
      <c r="IN28" s="74">
        <v>50.0</v>
      </c>
      <c r="IO28" s="74">
        <v>48.0</v>
      </c>
      <c r="IP28" s="74">
        <v>135.0</v>
      </c>
      <c r="IQ28" s="74">
        <v>33.3</v>
      </c>
      <c r="IR28" s="74">
        <v>64.0</v>
      </c>
      <c r="IS28" s="74">
        <v>3.2</v>
      </c>
      <c r="IT28" s="74">
        <v>3.6</v>
      </c>
      <c r="IU28" s="74">
        <v>12.0</v>
      </c>
      <c r="IV28" s="74">
        <v>55.0</v>
      </c>
      <c r="IW28" s="74">
        <v>52.0</v>
      </c>
      <c r="IX28" s="89"/>
      <c r="IY28" s="76">
        <v>140.05</v>
      </c>
      <c r="IZ28" s="76">
        <v>34.96</v>
      </c>
      <c r="JA28" s="76">
        <v>420.72</v>
      </c>
      <c r="JB28" s="76">
        <v>21.04</v>
      </c>
      <c r="JC28" s="76">
        <v>7.5</v>
      </c>
      <c r="JD28" s="76">
        <v>3.0</v>
      </c>
      <c r="JE28" s="76">
        <v>66.63</v>
      </c>
      <c r="JF28" s="76">
        <v>46.47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32.5</v>
      </c>
      <c r="JR28" s="150">
        <v>0.0</v>
      </c>
      <c r="JS28" s="150">
        <v>0.0</v>
      </c>
      <c r="JT28" s="150">
        <v>0.0</v>
      </c>
      <c r="JU28" s="150">
        <v>2.0</v>
      </c>
      <c r="JV28" s="78">
        <v>50.0</v>
      </c>
      <c r="JW28" s="78">
        <v>48.0</v>
      </c>
      <c r="JX28" s="78">
        <v>137.0</v>
      </c>
      <c r="JY28" s="78">
        <v>34.4</v>
      </c>
      <c r="JZ28" s="78">
        <v>145.0</v>
      </c>
      <c r="KA28" s="78">
        <v>7.9</v>
      </c>
      <c r="KB28" s="78">
        <v>2.9</v>
      </c>
      <c r="KC28" s="78">
        <v>2.0</v>
      </c>
      <c r="KD28" s="78">
        <v>58.0</v>
      </c>
      <c r="KE28" s="78">
        <v>56.0</v>
      </c>
      <c r="KF28" s="89"/>
      <c r="KG28" s="151">
        <v>138.0</v>
      </c>
      <c r="KH28" s="151">
        <v>34.0</v>
      </c>
      <c r="KI28" s="151">
        <v>55.0</v>
      </c>
      <c r="KJ28" s="151">
        <v>2.9</v>
      </c>
      <c r="KK28" s="152"/>
      <c r="KL28" s="151">
        <v>1.0</v>
      </c>
      <c r="KM28" s="151">
        <v>44.0</v>
      </c>
      <c r="KN28" s="151">
        <v>44.0</v>
      </c>
      <c r="KO28" s="151">
        <v>138.0</v>
      </c>
      <c r="KP28" s="151">
        <v>34.0</v>
      </c>
      <c r="KQ28" s="151" t="s">
        <v>98</v>
      </c>
      <c r="KR28" s="151" t="s">
        <v>98</v>
      </c>
      <c r="KS28" s="152"/>
      <c r="KT28" s="151">
        <v>1.0</v>
      </c>
      <c r="KU28" s="151">
        <v>44.0</v>
      </c>
      <c r="KV28" s="151">
        <v>44.0</v>
      </c>
      <c r="KW28" s="89"/>
      <c r="KX28" s="81">
        <v>134.0</v>
      </c>
      <c r="KY28" s="81">
        <v>34.0</v>
      </c>
      <c r="KZ28" s="81">
        <v>45.0</v>
      </c>
      <c r="LA28" s="81">
        <v>2.2</v>
      </c>
      <c r="LB28" s="81">
        <v>1.1</v>
      </c>
      <c r="LC28" s="81">
        <v>3.0</v>
      </c>
      <c r="LD28" s="81">
        <v>56.0</v>
      </c>
      <c r="LE28" s="81">
        <v>56.0</v>
      </c>
      <c r="LF28" s="81">
        <v>134.0</v>
      </c>
      <c r="LG28" s="81">
        <v>34.0</v>
      </c>
      <c r="LH28" s="81">
        <v>369.0</v>
      </c>
      <c r="LI28" s="81">
        <v>18.1</v>
      </c>
      <c r="LJ28" s="81">
        <v>5.0</v>
      </c>
      <c r="LK28" s="81">
        <v>5.0</v>
      </c>
      <c r="LL28" s="81">
        <v>58.0</v>
      </c>
      <c r="LM28" s="81">
        <v>58.0</v>
      </c>
      <c r="LN28" s="89"/>
      <c r="LO28" s="92">
        <v>345.0</v>
      </c>
      <c r="LP28" s="154">
        <v>185.0</v>
      </c>
      <c r="LQ28" s="154">
        <v>107.0</v>
      </c>
      <c r="LR28" s="92">
        <v>74.0</v>
      </c>
      <c r="LS28" s="154">
        <v>334.0</v>
      </c>
      <c r="LT28" s="92">
        <v>142.0</v>
      </c>
      <c r="LU28" s="92">
        <v>65.0</v>
      </c>
      <c r="LV28" s="92">
        <v>38.0</v>
      </c>
      <c r="LW28" s="92">
        <v>1.3</v>
      </c>
      <c r="LX28" s="154">
        <v>10.0</v>
      </c>
      <c r="LY28" s="92">
        <v>58.0</v>
      </c>
      <c r="LZ28" s="92">
        <v>55.0</v>
      </c>
      <c r="MA28" s="92">
        <v>139.0</v>
      </c>
      <c r="MB28" s="92">
        <v>120.0</v>
      </c>
      <c r="MC28" s="92">
        <v>69.0</v>
      </c>
      <c r="MD28" s="92">
        <v>14.4</v>
      </c>
      <c r="ME28" s="154">
        <v>8.0</v>
      </c>
      <c r="MF28" s="92">
        <v>61.0</v>
      </c>
      <c r="MG28" s="92">
        <v>56.0</v>
      </c>
      <c r="MH28" s="154" t="s">
        <v>95</v>
      </c>
      <c r="MI28" s="154" t="s">
        <v>95</v>
      </c>
      <c r="MJ28" s="154" t="s">
        <v>95</v>
      </c>
      <c r="MK28" s="154" t="s">
        <v>95</v>
      </c>
      <c r="ML28" s="154">
        <v>5.0</v>
      </c>
      <c r="MM28" s="92">
        <v>43.0</v>
      </c>
      <c r="MN28" s="92">
        <v>44.0</v>
      </c>
      <c r="MO28" s="86"/>
      <c r="MP28" s="87"/>
      <c r="MQ28" s="87"/>
      <c r="MR28" s="87"/>
      <c r="MS28" s="87"/>
      <c r="MT28" s="92">
        <v>36.0</v>
      </c>
      <c r="MU28" s="92">
        <v>118.0</v>
      </c>
      <c r="MV28" s="92">
        <v>6.8</v>
      </c>
      <c r="MW28" s="92">
        <v>3.7</v>
      </c>
      <c r="MX28" s="154">
        <v>5.0</v>
      </c>
      <c r="MY28" s="154">
        <v>37.0</v>
      </c>
      <c r="MZ28" s="154" t="s">
        <v>96</v>
      </c>
      <c r="NA28" s="87"/>
      <c r="NB28" s="92">
        <v>36.0</v>
      </c>
      <c r="NC28" s="92">
        <v>34.0</v>
      </c>
      <c r="ND28" s="92">
        <v>1.5</v>
      </c>
      <c r="NE28" s="92">
        <v>1.2</v>
      </c>
      <c r="NF28" s="154">
        <v>6.0</v>
      </c>
      <c r="NG28" s="92">
        <v>43.0</v>
      </c>
      <c r="NH28" s="92">
        <v>43.0</v>
      </c>
      <c r="NI28" s="155"/>
      <c r="NJ28" s="155" t="s">
        <v>95</v>
      </c>
      <c r="NK28" s="155" t="s">
        <v>95</v>
      </c>
      <c r="NL28" s="155" t="s">
        <v>95</v>
      </c>
      <c r="NM28" s="155" t="s">
        <v>95</v>
      </c>
      <c r="NN28" s="154">
        <v>4.0</v>
      </c>
      <c r="NO28" s="92">
        <v>49.0</v>
      </c>
      <c r="NP28" s="92">
        <v>52.0</v>
      </c>
    </row>
    <row r="29" ht="14.25" customHeight="1">
      <c r="A29" s="49">
        <v>0.666666666666667</v>
      </c>
      <c r="B29" s="50"/>
      <c r="C29" s="51">
        <v>50.44</v>
      </c>
      <c r="D29" s="53">
        <v>348.0</v>
      </c>
      <c r="E29" s="53">
        <v>137.0</v>
      </c>
      <c r="F29" s="53">
        <v>97.0</v>
      </c>
      <c r="G29" s="53">
        <v>21.3</v>
      </c>
      <c r="H29" s="54"/>
      <c r="I29" s="53">
        <v>6.0</v>
      </c>
      <c r="J29" s="53">
        <v>53.0</v>
      </c>
      <c r="K29" s="53">
        <v>52.0</v>
      </c>
      <c r="L29" s="53">
        <v>141.0</v>
      </c>
      <c r="M29" s="53">
        <v>120.0</v>
      </c>
      <c r="N29" s="53">
        <v>29.7</v>
      </c>
      <c r="O29" s="54"/>
      <c r="P29" s="53">
        <v>6.0</v>
      </c>
      <c r="Q29" s="53">
        <v>56.0</v>
      </c>
      <c r="R29" s="53">
        <v>52.0</v>
      </c>
      <c r="S29" s="53">
        <v>347.5</v>
      </c>
      <c r="T29" s="53">
        <v>136.8</v>
      </c>
      <c r="U29" s="53">
        <v>66.6</v>
      </c>
      <c r="V29" s="54"/>
      <c r="W29" s="53">
        <v>381.5</v>
      </c>
      <c r="X29" s="53">
        <v>172.9</v>
      </c>
      <c r="Y29" s="53">
        <v>78.4</v>
      </c>
      <c r="Z29" s="54"/>
      <c r="AA29" s="53">
        <v>347.4</v>
      </c>
      <c r="AB29" s="53">
        <v>394.2</v>
      </c>
      <c r="AC29" s="53">
        <v>228.4</v>
      </c>
      <c r="AD29" s="54"/>
      <c r="AE29" s="53">
        <v>348.3</v>
      </c>
      <c r="AF29" s="53">
        <v>351.5</v>
      </c>
      <c r="AG29" s="53">
        <v>205.7</v>
      </c>
      <c r="AH29" s="54"/>
      <c r="AI29" s="53">
        <v>353.8</v>
      </c>
      <c r="AJ29" s="53">
        <v>295.2</v>
      </c>
      <c r="AK29" s="53">
        <v>174.9</v>
      </c>
      <c r="AL29" s="54"/>
      <c r="AM29" s="53">
        <v>345.8</v>
      </c>
      <c r="AN29" s="53">
        <v>306.5</v>
      </c>
      <c r="AO29" s="53">
        <v>168.1</v>
      </c>
      <c r="AP29" s="54"/>
      <c r="AQ29" s="53">
        <v>137.0</v>
      </c>
      <c r="AR29" s="54">
        <f t="shared" ref="AR29:AS29" si="39">F29</f>
        <v>97</v>
      </c>
      <c r="AS29" s="56">
        <f t="shared" si="39"/>
        <v>21.3</v>
      </c>
      <c r="AT29" s="54"/>
      <c r="AU29" s="54">
        <f t="shared" ref="AU29:AW29" si="40">L29</f>
        <v>141</v>
      </c>
      <c r="AV29" s="54">
        <f t="shared" si="40"/>
        <v>120</v>
      </c>
      <c r="AW29" s="54">
        <f t="shared" si="40"/>
        <v>29.7</v>
      </c>
      <c r="AX29" s="54"/>
      <c r="AY29" s="168">
        <f t="shared" si="5"/>
        <v>137</v>
      </c>
      <c r="AZ29" s="54"/>
      <c r="BA29" s="54"/>
      <c r="BB29" s="54"/>
      <c r="BC29" s="89"/>
      <c r="BD29" s="54"/>
      <c r="BE29" s="53">
        <v>32.0</v>
      </c>
      <c r="BF29" s="53">
        <v>123.0</v>
      </c>
      <c r="BG29" s="127">
        <v>6.0</v>
      </c>
      <c r="BH29" s="54"/>
      <c r="BI29" s="53">
        <v>22.0</v>
      </c>
      <c r="BJ29" s="127">
        <v>90.0</v>
      </c>
      <c r="BK29" s="127">
        <v>67.0</v>
      </c>
      <c r="BL29" s="89"/>
      <c r="BM29" s="58">
        <v>345.0</v>
      </c>
      <c r="BN29" s="58">
        <v>148.0</v>
      </c>
      <c r="BO29" s="58">
        <v>76.0</v>
      </c>
      <c r="BP29" s="58">
        <v>3.8</v>
      </c>
      <c r="BQ29" s="59"/>
      <c r="BR29" s="58">
        <v>6.0</v>
      </c>
      <c r="BS29" s="58">
        <v>70.0</v>
      </c>
      <c r="BT29" s="58">
        <v>71.0</v>
      </c>
      <c r="BU29" s="58">
        <f t="shared" si="23"/>
        <v>345</v>
      </c>
      <c r="BV29" s="58">
        <v>226.0</v>
      </c>
      <c r="BW29" s="58">
        <v>128.0</v>
      </c>
      <c r="BX29" s="58">
        <v>35.0</v>
      </c>
      <c r="BY29" s="58">
        <v>338.0</v>
      </c>
      <c r="BZ29" s="58">
        <v>238.0</v>
      </c>
      <c r="CA29" s="58">
        <v>129.0</v>
      </c>
      <c r="CB29" s="58">
        <v>31.0</v>
      </c>
      <c r="CC29" s="58">
        <v>345.0</v>
      </c>
      <c r="CD29" s="58">
        <v>284.0</v>
      </c>
      <c r="CE29" s="58">
        <v>162.0</v>
      </c>
      <c r="CF29" s="58">
        <v>2.0</v>
      </c>
      <c r="CG29" s="58">
        <v>337.0</v>
      </c>
      <c r="CH29" s="58">
        <v>287.0</v>
      </c>
      <c r="CI29" s="58">
        <v>160.0</v>
      </c>
      <c r="CJ29" s="58">
        <v>2.0</v>
      </c>
      <c r="CK29" s="58">
        <v>351.0</v>
      </c>
      <c r="CL29" s="58">
        <v>151.0</v>
      </c>
      <c r="CM29" s="58">
        <v>101.0</v>
      </c>
      <c r="CN29" s="58">
        <v>1.0</v>
      </c>
      <c r="CO29" s="58">
        <v>335.0</v>
      </c>
      <c r="CP29" s="58">
        <v>319.0</v>
      </c>
      <c r="CQ29" s="58">
        <v>158.0</v>
      </c>
      <c r="CR29" s="58">
        <v>3.0</v>
      </c>
      <c r="CS29" s="58">
        <v>338.0</v>
      </c>
      <c r="CT29" s="58">
        <v>311.0</v>
      </c>
      <c r="CU29" s="58">
        <v>186.0</v>
      </c>
      <c r="CV29" s="58">
        <v>105.0</v>
      </c>
      <c r="CW29" s="58">
        <v>341.0</v>
      </c>
      <c r="CX29" s="58">
        <v>138.0</v>
      </c>
      <c r="CY29" s="58">
        <v>35.0</v>
      </c>
      <c r="CZ29" s="58">
        <v>43.0</v>
      </c>
      <c r="DA29" s="58">
        <v>325.0</v>
      </c>
      <c r="DB29" s="58">
        <v>150.0</v>
      </c>
      <c r="DC29" s="58">
        <v>45.0</v>
      </c>
      <c r="DD29" s="58">
        <v>69.0</v>
      </c>
      <c r="DE29" s="59">
        <f t="shared" si="24"/>
        <v>148</v>
      </c>
      <c r="DF29" s="58">
        <v>35.2</v>
      </c>
      <c r="DG29" s="59">
        <f t="shared" ref="DG29:DH29" si="41">BO29</f>
        <v>76</v>
      </c>
      <c r="DH29" s="59">
        <f t="shared" si="41"/>
        <v>3.8</v>
      </c>
      <c r="DI29" s="59"/>
      <c r="DJ29" s="58">
        <v>7.0</v>
      </c>
      <c r="DK29" s="58">
        <v>62.0</v>
      </c>
      <c r="DL29" s="58">
        <v>57.0</v>
      </c>
      <c r="DM29" s="89"/>
      <c r="DN29" s="61">
        <v>343.0</v>
      </c>
      <c r="DO29" s="61">
        <v>141.0</v>
      </c>
      <c r="DP29" s="61">
        <v>30.13</v>
      </c>
      <c r="DQ29" s="61">
        <v>17.05</v>
      </c>
      <c r="DR29" s="61">
        <v>4.35</v>
      </c>
      <c r="DS29" s="61">
        <v>8.0</v>
      </c>
      <c r="DT29" s="61">
        <v>48.0</v>
      </c>
      <c r="DU29" s="61">
        <v>53.4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346.0</v>
      </c>
      <c r="EF29" s="63">
        <v>139.0</v>
      </c>
      <c r="EG29" s="63">
        <v>88.0</v>
      </c>
      <c r="EH29" s="63">
        <v>3.5</v>
      </c>
      <c r="EI29" s="64"/>
      <c r="EJ29" s="63">
        <v>9.0</v>
      </c>
      <c r="EK29" s="63">
        <v>57.0</v>
      </c>
      <c r="EL29" s="63">
        <v>57.0</v>
      </c>
      <c r="EM29" s="63">
        <v>139.0</v>
      </c>
      <c r="EN29" s="63">
        <v>60.0</v>
      </c>
      <c r="EO29" s="63">
        <v>2.7</v>
      </c>
      <c r="EP29" s="64"/>
      <c r="EQ29" s="63">
        <v>9.0</v>
      </c>
      <c r="ER29" s="63">
        <v>57.0</v>
      </c>
      <c r="ES29" s="63">
        <v>57.0</v>
      </c>
      <c r="ET29" s="63">
        <v>344.0</v>
      </c>
      <c r="EU29" s="63">
        <v>238.0</v>
      </c>
      <c r="EV29" s="63">
        <v>138.8</v>
      </c>
      <c r="EW29" s="63">
        <v>-16.0</v>
      </c>
      <c r="EX29" s="63">
        <v>343.0</v>
      </c>
      <c r="EY29" s="63">
        <v>1.0</v>
      </c>
      <c r="EZ29" s="63">
        <v>0.0</v>
      </c>
      <c r="FA29" s="63">
        <v>0.0</v>
      </c>
      <c r="FB29" s="63">
        <v>343.0</v>
      </c>
      <c r="FC29" s="63">
        <v>240.0</v>
      </c>
      <c r="FD29" s="63">
        <v>138.2</v>
      </c>
      <c r="FE29" s="63">
        <v>-18.0</v>
      </c>
      <c r="FF29" s="63">
        <v>342.0</v>
      </c>
      <c r="FG29" s="63">
        <v>0.0</v>
      </c>
      <c r="FH29" s="63">
        <v>0.0</v>
      </c>
      <c r="FI29" s="63">
        <v>0.0</v>
      </c>
      <c r="FJ29" s="63">
        <v>346.0</v>
      </c>
      <c r="FK29" s="63">
        <v>222.0</v>
      </c>
      <c r="FL29" s="63">
        <v>132.0</v>
      </c>
      <c r="FM29" s="64"/>
      <c r="FN29" s="63">
        <v>346.0</v>
      </c>
      <c r="FO29" s="63">
        <v>240.0</v>
      </c>
      <c r="FP29" s="63">
        <v>132.0</v>
      </c>
      <c r="FQ29" s="63">
        <v>-9.0</v>
      </c>
      <c r="FR29" s="63">
        <v>139.0</v>
      </c>
      <c r="FS29" s="63">
        <v>72.0</v>
      </c>
      <c r="FT29" s="63">
        <v>14.4</v>
      </c>
      <c r="FU29" s="64"/>
      <c r="FV29" s="63">
        <v>139.0</v>
      </c>
      <c r="FW29" s="64"/>
      <c r="FX29" s="64"/>
      <c r="FY29" s="64"/>
      <c r="FZ29" s="89"/>
      <c r="GA29" s="65">
        <v>347.0</v>
      </c>
      <c r="GB29" s="66">
        <v>284.87</v>
      </c>
      <c r="GC29" s="66">
        <v>159.98</v>
      </c>
      <c r="GD29" s="66">
        <v>4.27</v>
      </c>
      <c r="GE29" s="66">
        <v>346.0</v>
      </c>
      <c r="GF29" s="66">
        <v>278.13</v>
      </c>
      <c r="GG29" s="66">
        <v>159.97</v>
      </c>
      <c r="GH29" s="66">
        <v>6.7</v>
      </c>
      <c r="GI29" s="66">
        <v>346.0</v>
      </c>
      <c r="GJ29" s="66">
        <v>220.98</v>
      </c>
      <c r="GK29" s="66">
        <v>129.57</v>
      </c>
      <c r="GL29" s="66">
        <v>0.0</v>
      </c>
      <c r="GM29" s="66">
        <v>346.0</v>
      </c>
      <c r="GN29" s="66">
        <v>239.77</v>
      </c>
      <c r="GO29" s="66">
        <v>130.16</v>
      </c>
      <c r="GP29" s="66">
        <v>5.86</v>
      </c>
      <c r="GQ29" s="66">
        <v>346.0</v>
      </c>
      <c r="GR29" s="66">
        <v>60.96</v>
      </c>
      <c r="GS29" s="66">
        <v>30.74</v>
      </c>
      <c r="GT29" s="66">
        <v>0.0</v>
      </c>
      <c r="GU29" s="66">
        <v>346.0</v>
      </c>
      <c r="GV29" s="66">
        <v>50.12</v>
      </c>
      <c r="GW29" s="66">
        <v>29.82</v>
      </c>
      <c r="GX29" s="66">
        <v>0.0</v>
      </c>
      <c r="GY29" s="89"/>
      <c r="GZ29" s="98" t="s">
        <v>107</v>
      </c>
      <c r="HA29" s="97" t="s">
        <v>92</v>
      </c>
      <c r="HB29" s="98">
        <v>237.0</v>
      </c>
      <c r="HC29" s="98">
        <v>11.85</v>
      </c>
      <c r="HD29" s="98">
        <v>4.74</v>
      </c>
      <c r="HE29" s="99">
        <v>8.0</v>
      </c>
      <c r="HF29" s="99">
        <v>64.0</v>
      </c>
      <c r="HG29" s="99">
        <v>60.0</v>
      </c>
      <c r="HH29" s="98" t="s">
        <v>107</v>
      </c>
      <c r="HI29" s="97" t="s">
        <v>92</v>
      </c>
      <c r="HJ29" s="98">
        <v>115.0</v>
      </c>
      <c r="HK29" s="98">
        <v>5.75</v>
      </c>
      <c r="HL29" s="98">
        <v>2.3</v>
      </c>
      <c r="HM29" s="99">
        <v>5.0</v>
      </c>
      <c r="HN29" s="99">
        <v>63.0</v>
      </c>
      <c r="HO29" s="99">
        <v>63.0</v>
      </c>
      <c r="HP29" s="98" t="s">
        <v>107</v>
      </c>
      <c r="HQ29" s="97" t="s">
        <v>92</v>
      </c>
      <c r="HR29" s="98">
        <v>286.0</v>
      </c>
      <c r="HS29" s="98">
        <v>14.3</v>
      </c>
      <c r="HT29" s="98">
        <v>7.15</v>
      </c>
      <c r="HU29" s="99">
        <v>7.0</v>
      </c>
      <c r="HV29" s="99">
        <v>63.0</v>
      </c>
      <c r="HW29" s="99">
        <v>63.0</v>
      </c>
      <c r="HX29" s="89"/>
      <c r="HY29" s="148"/>
      <c r="HZ29" s="148"/>
      <c r="IA29" s="148"/>
      <c r="IB29" s="148"/>
      <c r="IC29" s="148"/>
      <c r="ID29" s="147">
        <v>2.0</v>
      </c>
      <c r="IE29" s="148"/>
      <c r="IF29" s="148"/>
      <c r="IG29" s="89"/>
      <c r="IH29" s="74">
        <v>140.0</v>
      </c>
      <c r="II29" s="74">
        <v>33.4</v>
      </c>
      <c r="IJ29" s="74">
        <v>202.0</v>
      </c>
      <c r="IK29" s="74">
        <v>10.2</v>
      </c>
      <c r="IL29" s="74">
        <v>11.3</v>
      </c>
      <c r="IM29" s="74">
        <v>6.0</v>
      </c>
      <c r="IN29" s="74">
        <v>50.0</v>
      </c>
      <c r="IO29" s="74">
        <v>48.0</v>
      </c>
      <c r="IP29" s="74">
        <v>140.0</v>
      </c>
      <c r="IQ29" s="74">
        <v>34.2</v>
      </c>
      <c r="IR29" s="74">
        <v>62.0</v>
      </c>
      <c r="IS29" s="74">
        <v>3.3</v>
      </c>
      <c r="IT29" s="74">
        <v>3.6</v>
      </c>
      <c r="IU29" s="74">
        <v>12.0</v>
      </c>
      <c r="IV29" s="74">
        <v>55.0</v>
      </c>
      <c r="IW29" s="74">
        <v>52.0</v>
      </c>
      <c r="IX29" s="89"/>
      <c r="IY29" s="76">
        <v>140.79</v>
      </c>
      <c r="IZ29" s="76">
        <v>35.33</v>
      </c>
      <c r="JA29" s="76">
        <v>303.9</v>
      </c>
      <c r="JB29" s="76">
        <v>15.19</v>
      </c>
      <c r="JC29" s="76">
        <v>6.11</v>
      </c>
      <c r="JD29" s="76">
        <v>3.0</v>
      </c>
      <c r="JE29" s="76">
        <v>62.64</v>
      </c>
      <c r="JF29" s="76">
        <v>46.47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141.0</v>
      </c>
      <c r="JQ29" s="78">
        <v>33.0</v>
      </c>
      <c r="JR29" s="150">
        <v>0.0</v>
      </c>
      <c r="JS29" s="150">
        <v>0.0</v>
      </c>
      <c r="JT29" s="150">
        <v>0.0</v>
      </c>
      <c r="JU29" s="150">
        <v>2.0</v>
      </c>
      <c r="JV29" s="78">
        <v>51.0</v>
      </c>
      <c r="JW29" s="78">
        <v>49.0</v>
      </c>
      <c r="JX29" s="78">
        <v>141.0</v>
      </c>
      <c r="JY29" s="78">
        <v>35.1</v>
      </c>
      <c r="JZ29" s="78">
        <v>136.0</v>
      </c>
      <c r="KA29" s="78">
        <v>7.5</v>
      </c>
      <c r="KB29" s="78">
        <v>3.0</v>
      </c>
      <c r="KC29" s="78">
        <v>2.0</v>
      </c>
      <c r="KD29" s="78">
        <v>57.0</v>
      </c>
      <c r="KE29" s="78">
        <v>55.0</v>
      </c>
      <c r="KF29" s="89"/>
      <c r="KG29" s="151">
        <v>138.0</v>
      </c>
      <c r="KH29" s="151">
        <v>34.0</v>
      </c>
      <c r="KI29" s="151" t="s">
        <v>98</v>
      </c>
      <c r="KJ29" s="151" t="s">
        <v>98</v>
      </c>
      <c r="KK29" s="152"/>
      <c r="KL29" s="151">
        <v>1.0</v>
      </c>
      <c r="KM29" s="151">
        <v>44.0</v>
      </c>
      <c r="KN29" s="151">
        <v>44.0</v>
      </c>
      <c r="KO29" s="151">
        <v>138.0</v>
      </c>
      <c r="KP29" s="151">
        <v>34.0</v>
      </c>
      <c r="KQ29" s="151" t="s">
        <v>98</v>
      </c>
      <c r="KR29" s="151" t="s">
        <v>98</v>
      </c>
      <c r="KS29" s="152"/>
      <c r="KT29" s="151">
        <v>1.0</v>
      </c>
      <c r="KU29" s="151">
        <v>44.0</v>
      </c>
      <c r="KV29" s="151">
        <v>44.0</v>
      </c>
      <c r="KW29" s="89"/>
      <c r="KX29" s="81">
        <v>136.0</v>
      </c>
      <c r="KY29" s="81">
        <v>34.0</v>
      </c>
      <c r="KZ29" s="81">
        <v>67.0</v>
      </c>
      <c r="LA29" s="81">
        <v>3.3</v>
      </c>
      <c r="LB29" s="81">
        <v>1.2</v>
      </c>
      <c r="LC29" s="81">
        <v>3.0</v>
      </c>
      <c r="LD29" s="81">
        <v>56.0</v>
      </c>
      <c r="LE29" s="81">
        <v>56.0</v>
      </c>
      <c r="LF29" s="81">
        <v>136.0</v>
      </c>
      <c r="LG29" s="81">
        <v>34.0</v>
      </c>
      <c r="LH29" s="81">
        <v>371.0</v>
      </c>
      <c r="LI29" s="81">
        <v>18.2</v>
      </c>
      <c r="LJ29" s="81">
        <v>5.0</v>
      </c>
      <c r="LK29" s="81">
        <v>5.0</v>
      </c>
      <c r="LL29" s="81">
        <v>58.0</v>
      </c>
      <c r="LM29" s="81">
        <v>58.0</v>
      </c>
      <c r="LN29" s="89"/>
      <c r="LO29" s="92">
        <v>346.0</v>
      </c>
      <c r="LP29" s="154">
        <v>189.0</v>
      </c>
      <c r="LQ29" s="154">
        <v>108.0</v>
      </c>
      <c r="LR29" s="92">
        <v>74.0</v>
      </c>
      <c r="LS29" s="154">
        <v>334.0</v>
      </c>
      <c r="LT29" s="92">
        <v>142.0</v>
      </c>
      <c r="LU29" s="92">
        <v>67.0</v>
      </c>
      <c r="LV29" s="92">
        <v>38.0</v>
      </c>
      <c r="LW29" s="92">
        <v>0.8</v>
      </c>
      <c r="LX29" s="154">
        <v>10.0</v>
      </c>
      <c r="LY29" s="92">
        <v>58.0</v>
      </c>
      <c r="LZ29" s="92">
        <v>56.0</v>
      </c>
      <c r="MA29" s="92">
        <v>140.0</v>
      </c>
      <c r="MB29" s="92">
        <v>122.0</v>
      </c>
      <c r="MC29" s="92">
        <v>70.0</v>
      </c>
      <c r="MD29" s="92">
        <v>11.7</v>
      </c>
      <c r="ME29" s="154">
        <v>8.0</v>
      </c>
      <c r="MF29" s="92">
        <v>62.0</v>
      </c>
      <c r="MG29" s="92">
        <v>56.0</v>
      </c>
      <c r="MH29" s="154" t="s">
        <v>95</v>
      </c>
      <c r="MI29" s="154" t="s">
        <v>95</v>
      </c>
      <c r="MJ29" s="154" t="s">
        <v>95</v>
      </c>
      <c r="MK29" s="154" t="s">
        <v>95</v>
      </c>
      <c r="ML29" s="154">
        <v>5.0</v>
      </c>
      <c r="MM29" s="92">
        <v>43.0</v>
      </c>
      <c r="MN29" s="92">
        <v>44.0</v>
      </c>
      <c r="MO29" s="86"/>
      <c r="MP29" s="87"/>
      <c r="MQ29" s="87"/>
      <c r="MR29" s="87"/>
      <c r="MS29" s="87"/>
      <c r="MT29" s="92">
        <v>35.0</v>
      </c>
      <c r="MU29" s="92">
        <v>181.0</v>
      </c>
      <c r="MV29" s="92">
        <v>10.8</v>
      </c>
      <c r="MW29" s="92">
        <v>5.3</v>
      </c>
      <c r="MX29" s="154">
        <v>5.0</v>
      </c>
      <c r="MY29" s="154">
        <v>37.0</v>
      </c>
      <c r="MZ29" s="154" t="s">
        <v>96</v>
      </c>
      <c r="NA29" s="87"/>
      <c r="NB29" s="92">
        <v>36.0</v>
      </c>
      <c r="NC29" s="92">
        <v>137.0</v>
      </c>
      <c r="ND29" s="92">
        <v>7.2</v>
      </c>
      <c r="NE29" s="92">
        <v>3.5</v>
      </c>
      <c r="NF29" s="154">
        <v>6.0</v>
      </c>
      <c r="NG29" s="92">
        <v>43.0</v>
      </c>
      <c r="NH29" s="92">
        <v>43.0</v>
      </c>
      <c r="NI29" s="155"/>
      <c r="NJ29" s="155" t="s">
        <v>95</v>
      </c>
      <c r="NK29" s="155" t="s">
        <v>95</v>
      </c>
      <c r="NL29" s="155" t="s">
        <v>95</v>
      </c>
      <c r="NM29" s="155" t="s">
        <v>95</v>
      </c>
      <c r="NN29" s="154">
        <v>4.0</v>
      </c>
      <c r="NO29" s="92">
        <v>49.0</v>
      </c>
      <c r="NP29" s="92">
        <v>52.0</v>
      </c>
    </row>
    <row r="30" ht="14.25" customHeight="1">
      <c r="A30" s="49">
        <v>0.708333333333334</v>
      </c>
      <c r="B30" s="50"/>
      <c r="C30" s="51">
        <v>50.22</v>
      </c>
      <c r="D30" s="53">
        <v>342.0</v>
      </c>
      <c r="E30" s="53">
        <v>135.0</v>
      </c>
      <c r="F30" s="53">
        <v>96.0</v>
      </c>
      <c r="G30" s="55">
        <v>21.0</v>
      </c>
      <c r="H30" s="54"/>
      <c r="I30" s="53">
        <v>6.0</v>
      </c>
      <c r="J30" s="53">
        <v>53.0</v>
      </c>
      <c r="K30" s="53">
        <v>52.0</v>
      </c>
      <c r="L30" s="53">
        <v>139.0</v>
      </c>
      <c r="M30" s="53">
        <v>163.0</v>
      </c>
      <c r="N30" s="53">
        <v>38.8</v>
      </c>
      <c r="O30" s="54"/>
      <c r="P30" s="53">
        <v>6.0</v>
      </c>
      <c r="Q30" s="53">
        <v>56.0</v>
      </c>
      <c r="R30" s="53">
        <v>52.0</v>
      </c>
      <c r="S30" s="53">
        <v>344.7</v>
      </c>
      <c r="T30" s="53">
        <v>138.2</v>
      </c>
      <c r="U30" s="53">
        <v>72.3</v>
      </c>
      <c r="V30" s="54"/>
      <c r="W30" s="53">
        <v>377.9</v>
      </c>
      <c r="X30" s="53">
        <v>141.0</v>
      </c>
      <c r="Y30" s="53">
        <v>54.3</v>
      </c>
      <c r="Z30" s="54"/>
      <c r="AA30" s="53">
        <v>344.3</v>
      </c>
      <c r="AB30" s="53">
        <v>413.5</v>
      </c>
      <c r="AC30" s="53">
        <v>239.3</v>
      </c>
      <c r="AD30" s="54"/>
      <c r="AE30" s="53">
        <v>344.7</v>
      </c>
      <c r="AF30" s="53">
        <v>383.7</v>
      </c>
      <c r="AG30" s="53">
        <v>221.0</v>
      </c>
      <c r="AH30" s="54"/>
      <c r="AI30" s="53">
        <v>350.1</v>
      </c>
      <c r="AJ30" s="53">
        <v>295.7</v>
      </c>
      <c r="AK30" s="53">
        <v>177.4</v>
      </c>
      <c r="AL30" s="54"/>
      <c r="AM30" s="53">
        <v>342.6</v>
      </c>
      <c r="AN30" s="53">
        <v>305.9</v>
      </c>
      <c r="AO30" s="53">
        <v>167.6</v>
      </c>
      <c r="AP30" s="54"/>
      <c r="AQ30" s="53">
        <v>135.0</v>
      </c>
      <c r="AR30" s="54">
        <f t="shared" ref="AR30:AS30" si="42">F30</f>
        <v>96</v>
      </c>
      <c r="AS30" s="56">
        <f t="shared" si="42"/>
        <v>21</v>
      </c>
      <c r="AT30" s="54"/>
      <c r="AU30" s="54">
        <f t="shared" ref="AU30:AW30" si="43">L30</f>
        <v>139</v>
      </c>
      <c r="AV30" s="54">
        <f t="shared" si="43"/>
        <v>163</v>
      </c>
      <c r="AW30" s="54">
        <f t="shared" si="43"/>
        <v>38.8</v>
      </c>
      <c r="AX30" s="54"/>
      <c r="AY30" s="168">
        <f t="shared" si="5"/>
        <v>135</v>
      </c>
      <c r="AZ30" s="54"/>
      <c r="BA30" s="54"/>
      <c r="BB30" s="54"/>
      <c r="BC30" s="89"/>
      <c r="BD30" s="54"/>
      <c r="BE30" s="53">
        <v>32.0</v>
      </c>
      <c r="BF30" s="53">
        <v>145.0</v>
      </c>
      <c r="BG30" s="127">
        <v>7.2</v>
      </c>
      <c r="BH30" s="54"/>
      <c r="BI30" s="53">
        <v>22.0</v>
      </c>
      <c r="BJ30" s="127">
        <v>90.0</v>
      </c>
      <c r="BK30" s="127">
        <v>67.0</v>
      </c>
      <c r="BL30" s="89"/>
      <c r="BM30" s="58">
        <v>344.0</v>
      </c>
      <c r="BN30" s="58">
        <v>147.0</v>
      </c>
      <c r="BO30" s="58">
        <v>33.0</v>
      </c>
      <c r="BP30" s="58">
        <v>1.7</v>
      </c>
      <c r="BQ30" s="59"/>
      <c r="BR30" s="58">
        <v>6.0</v>
      </c>
      <c r="BS30" s="58">
        <v>70.0</v>
      </c>
      <c r="BT30" s="58">
        <v>71.0</v>
      </c>
      <c r="BU30" s="58">
        <f t="shared" si="23"/>
        <v>344</v>
      </c>
      <c r="BV30" s="58">
        <v>287.0</v>
      </c>
      <c r="BW30" s="58">
        <v>168.0</v>
      </c>
      <c r="BX30" s="58">
        <v>34.0</v>
      </c>
      <c r="BY30" s="58">
        <v>337.0</v>
      </c>
      <c r="BZ30" s="58">
        <v>311.0</v>
      </c>
      <c r="CA30" s="58">
        <v>170.0</v>
      </c>
      <c r="CB30" s="58">
        <v>31.0</v>
      </c>
      <c r="CC30" s="58">
        <v>343.0</v>
      </c>
      <c r="CD30" s="58">
        <v>276.0</v>
      </c>
      <c r="CE30" s="58">
        <v>156.0</v>
      </c>
      <c r="CF30" s="58">
        <v>16.0</v>
      </c>
      <c r="CG30" s="58">
        <v>338.0</v>
      </c>
      <c r="CH30" s="58">
        <v>294.0</v>
      </c>
      <c r="CI30" s="58">
        <v>160.0</v>
      </c>
      <c r="CJ30" s="58">
        <v>2.0</v>
      </c>
      <c r="CK30" s="58">
        <v>350.0</v>
      </c>
      <c r="CL30" s="58">
        <v>158.0</v>
      </c>
      <c r="CM30" s="58">
        <v>105.0</v>
      </c>
      <c r="CN30" s="58">
        <v>1.0</v>
      </c>
      <c r="CO30" s="58">
        <v>334.0</v>
      </c>
      <c r="CP30" s="58">
        <v>325.0</v>
      </c>
      <c r="CQ30" s="58">
        <v>161.0</v>
      </c>
      <c r="CR30" s="58">
        <v>9.0</v>
      </c>
      <c r="CS30" s="58">
        <v>338.0</v>
      </c>
      <c r="CT30" s="58">
        <v>314.0</v>
      </c>
      <c r="CU30" s="58">
        <v>192.0</v>
      </c>
      <c r="CV30" s="58">
        <v>98.0</v>
      </c>
      <c r="CW30" s="58">
        <v>340.0</v>
      </c>
      <c r="CX30" s="58">
        <v>148.0</v>
      </c>
      <c r="CY30" s="58">
        <v>59.0</v>
      </c>
      <c r="CZ30" s="58">
        <v>48.0</v>
      </c>
      <c r="DA30" s="58">
        <v>325.0</v>
      </c>
      <c r="DB30" s="58">
        <v>156.0</v>
      </c>
      <c r="DC30" s="58">
        <v>57.0</v>
      </c>
      <c r="DD30" s="58">
        <v>59.0</v>
      </c>
      <c r="DE30" s="59">
        <f t="shared" si="24"/>
        <v>147</v>
      </c>
      <c r="DF30" s="58">
        <v>35.2</v>
      </c>
      <c r="DG30" s="58">
        <v>33.0</v>
      </c>
      <c r="DH30" s="58">
        <v>1.7</v>
      </c>
      <c r="DI30" s="59"/>
      <c r="DJ30" s="58">
        <v>7.0</v>
      </c>
      <c r="DK30" s="58">
        <v>62.0</v>
      </c>
      <c r="DL30" s="58">
        <v>57.0</v>
      </c>
      <c r="DM30" s="89"/>
      <c r="DN30" s="61">
        <v>342.0</v>
      </c>
      <c r="DO30" s="61">
        <v>141.0</v>
      </c>
      <c r="DP30" s="61">
        <v>46.71</v>
      </c>
      <c r="DQ30" s="61">
        <v>26.19</v>
      </c>
      <c r="DR30" s="61">
        <v>7.58</v>
      </c>
      <c r="DS30" s="61">
        <v>8.0</v>
      </c>
      <c r="DT30" s="61">
        <v>48.0</v>
      </c>
      <c r="DU30" s="61">
        <v>52.3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343.0</v>
      </c>
      <c r="EF30" s="63">
        <v>138.0</v>
      </c>
      <c r="EG30" s="63">
        <v>88.0</v>
      </c>
      <c r="EH30" s="63">
        <v>3.5</v>
      </c>
      <c r="EI30" s="64"/>
      <c r="EJ30" s="63">
        <v>9.0</v>
      </c>
      <c r="EK30" s="63">
        <v>56.0</v>
      </c>
      <c r="EL30" s="63">
        <v>57.0</v>
      </c>
      <c r="EM30" s="63">
        <v>138.0</v>
      </c>
      <c r="EN30" s="63">
        <v>61.0</v>
      </c>
      <c r="EO30" s="63">
        <v>2.7</v>
      </c>
      <c r="EP30" s="64"/>
      <c r="EQ30" s="63">
        <v>9.0</v>
      </c>
      <c r="ER30" s="63">
        <v>57.0</v>
      </c>
      <c r="ES30" s="63">
        <v>58.0</v>
      </c>
      <c r="ET30" s="63">
        <v>342.0</v>
      </c>
      <c r="EU30" s="63">
        <v>239.0</v>
      </c>
      <c r="EV30" s="63">
        <v>138.8</v>
      </c>
      <c r="EW30" s="63">
        <v>-17.0</v>
      </c>
      <c r="EX30" s="63">
        <v>341.0</v>
      </c>
      <c r="EY30" s="63">
        <v>1.0</v>
      </c>
      <c r="EZ30" s="63">
        <v>0.0</v>
      </c>
      <c r="FA30" s="63">
        <v>0.0</v>
      </c>
      <c r="FB30" s="63">
        <v>341.0</v>
      </c>
      <c r="FC30" s="63">
        <v>239.0</v>
      </c>
      <c r="FD30" s="63">
        <v>138.2</v>
      </c>
      <c r="FE30" s="63">
        <v>-18.0</v>
      </c>
      <c r="FF30" s="63">
        <v>341.0</v>
      </c>
      <c r="FG30" s="63">
        <v>0.0</v>
      </c>
      <c r="FH30" s="63">
        <v>0.0</v>
      </c>
      <c r="FI30" s="63">
        <v>0.0</v>
      </c>
      <c r="FJ30" s="63">
        <v>343.0</v>
      </c>
      <c r="FK30" s="63">
        <v>222.0</v>
      </c>
      <c r="FL30" s="63">
        <v>128.0</v>
      </c>
      <c r="FM30" s="64"/>
      <c r="FN30" s="63">
        <v>343.0</v>
      </c>
      <c r="FO30" s="63">
        <v>238.0</v>
      </c>
      <c r="FP30" s="63">
        <v>129.0</v>
      </c>
      <c r="FQ30" s="63">
        <v>-9.0</v>
      </c>
      <c r="FR30" s="63">
        <v>138.0</v>
      </c>
      <c r="FS30" s="63">
        <v>74.0</v>
      </c>
      <c r="FT30" s="63">
        <v>17.91</v>
      </c>
      <c r="FU30" s="64"/>
      <c r="FV30" s="63">
        <v>138.0</v>
      </c>
      <c r="FW30" s="63"/>
      <c r="FX30" s="64"/>
      <c r="FY30" s="64"/>
      <c r="FZ30" s="89"/>
      <c r="GA30" s="65">
        <v>343.0</v>
      </c>
      <c r="GB30" s="66">
        <v>350.67</v>
      </c>
      <c r="GC30" s="66">
        <v>193.97</v>
      </c>
      <c r="GD30" s="66">
        <v>3.69</v>
      </c>
      <c r="GE30" s="66">
        <v>343.0</v>
      </c>
      <c r="GF30" s="66">
        <v>327.52</v>
      </c>
      <c r="GG30" s="66">
        <v>187.53</v>
      </c>
      <c r="GH30" s="66">
        <v>6.37</v>
      </c>
      <c r="GI30" s="66">
        <v>343.0</v>
      </c>
      <c r="GJ30" s="66">
        <v>220.84</v>
      </c>
      <c r="GK30" s="66">
        <v>127.81</v>
      </c>
      <c r="GL30" s="66">
        <v>3.69</v>
      </c>
      <c r="GM30" s="66">
        <v>344.0</v>
      </c>
      <c r="GN30" s="66">
        <v>242.06</v>
      </c>
      <c r="GO30" s="66">
        <v>130.75</v>
      </c>
      <c r="GP30" s="66">
        <v>5.28</v>
      </c>
      <c r="GQ30" s="66">
        <v>344.0</v>
      </c>
      <c r="GR30" s="66">
        <v>118.84</v>
      </c>
      <c r="GS30" s="66">
        <v>62.57</v>
      </c>
      <c r="GT30" s="66">
        <v>0.0</v>
      </c>
      <c r="GU30" s="66">
        <v>344.0</v>
      </c>
      <c r="GV30" s="66">
        <v>105.95</v>
      </c>
      <c r="GW30" s="66">
        <v>61.56</v>
      </c>
      <c r="GX30" s="66">
        <v>3.27</v>
      </c>
      <c r="GY30" s="89"/>
      <c r="GZ30" s="98" t="s">
        <v>107</v>
      </c>
      <c r="HA30" s="97" t="s">
        <v>92</v>
      </c>
      <c r="HB30" s="98">
        <v>259.0</v>
      </c>
      <c r="HC30" s="98">
        <v>12.95</v>
      </c>
      <c r="HD30" s="98">
        <v>5.18</v>
      </c>
      <c r="HE30" s="99">
        <v>8.0</v>
      </c>
      <c r="HF30" s="99">
        <v>64.0</v>
      </c>
      <c r="HG30" s="99">
        <v>60.0</v>
      </c>
      <c r="HH30" s="98" t="s">
        <v>107</v>
      </c>
      <c r="HI30" s="97" t="s">
        <v>92</v>
      </c>
      <c r="HJ30" s="98">
        <v>111.0</v>
      </c>
      <c r="HK30" s="98">
        <v>5.55</v>
      </c>
      <c r="HL30" s="98">
        <v>2.22</v>
      </c>
      <c r="HM30" s="99">
        <v>5.0</v>
      </c>
      <c r="HN30" s="99">
        <v>63.0</v>
      </c>
      <c r="HO30" s="99">
        <v>62.0</v>
      </c>
      <c r="HP30" s="98" t="s">
        <v>107</v>
      </c>
      <c r="HQ30" s="97" t="s">
        <v>92</v>
      </c>
      <c r="HR30" s="98">
        <v>286.0</v>
      </c>
      <c r="HS30" s="98">
        <v>14.3</v>
      </c>
      <c r="HT30" s="98">
        <v>7.15</v>
      </c>
      <c r="HU30" s="99">
        <v>7.0</v>
      </c>
      <c r="HV30" s="99">
        <v>62.0</v>
      </c>
      <c r="HW30" s="99">
        <v>62.0</v>
      </c>
      <c r="HX30" s="89"/>
      <c r="HY30" s="148"/>
      <c r="HZ30" s="148"/>
      <c r="IA30" s="148"/>
      <c r="IB30" s="148"/>
      <c r="IC30" s="148"/>
      <c r="ID30" s="147">
        <v>2.0</v>
      </c>
      <c r="IE30" s="148"/>
      <c r="IF30" s="148"/>
      <c r="IG30" s="89"/>
      <c r="IH30" s="74">
        <v>135.0</v>
      </c>
      <c r="II30" s="74">
        <v>32.8</v>
      </c>
      <c r="IJ30" s="74">
        <v>243.0</v>
      </c>
      <c r="IK30" s="74">
        <v>12.3</v>
      </c>
      <c r="IL30" s="74">
        <v>13.4</v>
      </c>
      <c r="IM30" s="74">
        <v>6.0</v>
      </c>
      <c r="IN30" s="74">
        <v>50.0</v>
      </c>
      <c r="IO30" s="74">
        <v>48.0</v>
      </c>
      <c r="IP30" s="74">
        <v>135.0</v>
      </c>
      <c r="IQ30" s="74">
        <v>33.1</v>
      </c>
      <c r="IR30" s="74">
        <v>99.0</v>
      </c>
      <c r="IS30" s="74">
        <v>5.1</v>
      </c>
      <c r="IT30" s="74">
        <v>5.6</v>
      </c>
      <c r="IU30" s="74">
        <v>12.0</v>
      </c>
      <c r="IV30" s="74">
        <v>55.0</v>
      </c>
      <c r="IW30" s="74">
        <v>52.0</v>
      </c>
      <c r="IX30" s="89"/>
      <c r="IY30" s="76">
        <v>139.93</v>
      </c>
      <c r="IZ30" s="76">
        <v>34.82</v>
      </c>
      <c r="JA30" s="76">
        <v>455.64</v>
      </c>
      <c r="JB30" s="76">
        <v>22.78</v>
      </c>
      <c r="JC30" s="76">
        <v>8.84</v>
      </c>
      <c r="JD30" s="76">
        <v>3.0</v>
      </c>
      <c r="JE30" s="76">
        <v>66.63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138.0</v>
      </c>
      <c r="JQ30" s="78">
        <v>32.5</v>
      </c>
      <c r="JR30" s="150">
        <v>0.0</v>
      </c>
      <c r="JS30" s="150">
        <v>0.0</v>
      </c>
      <c r="JT30" s="150">
        <v>0.0</v>
      </c>
      <c r="JU30" s="150">
        <v>2.0</v>
      </c>
      <c r="JV30" s="78">
        <v>51.0</v>
      </c>
      <c r="JW30" s="78">
        <v>49.0</v>
      </c>
      <c r="JX30" s="78">
        <v>138.0</v>
      </c>
      <c r="JY30" s="78">
        <v>34.0</v>
      </c>
      <c r="JZ30" s="78">
        <v>120.0</v>
      </c>
      <c r="KA30" s="78">
        <v>6.4</v>
      </c>
      <c r="KB30" s="78">
        <v>2.5</v>
      </c>
      <c r="KC30" s="78">
        <v>2.0</v>
      </c>
      <c r="KD30" s="78">
        <v>57.0</v>
      </c>
      <c r="KE30" s="78">
        <v>55.0</v>
      </c>
      <c r="KF30" s="89"/>
      <c r="KG30" s="151">
        <v>138.0</v>
      </c>
      <c r="KH30" s="151">
        <v>34.0</v>
      </c>
      <c r="KI30" s="151">
        <v>74.0</v>
      </c>
      <c r="KJ30" s="151">
        <v>4.0</v>
      </c>
      <c r="KK30" s="152"/>
      <c r="KL30" s="151">
        <v>1.0</v>
      </c>
      <c r="KM30" s="151">
        <v>44.0</v>
      </c>
      <c r="KN30" s="151">
        <v>44.0</v>
      </c>
      <c r="KO30" s="151">
        <v>138.0</v>
      </c>
      <c r="KP30" s="151">
        <v>34.0</v>
      </c>
      <c r="KQ30" s="151">
        <v>3.0</v>
      </c>
      <c r="KR30" s="151">
        <v>0.1</v>
      </c>
      <c r="KS30" s="152"/>
      <c r="KT30" s="151">
        <v>1.0</v>
      </c>
      <c r="KU30" s="151">
        <v>44.0</v>
      </c>
      <c r="KV30" s="151">
        <v>44.0</v>
      </c>
      <c r="KW30" s="89"/>
      <c r="KX30" s="81">
        <v>132.0</v>
      </c>
      <c r="KY30" s="81">
        <v>34.0</v>
      </c>
      <c r="KZ30" s="81">
        <v>92.0</v>
      </c>
      <c r="LA30" s="81">
        <v>4.5</v>
      </c>
      <c r="LB30" s="81">
        <v>1.5</v>
      </c>
      <c r="LC30" s="81">
        <v>3.0</v>
      </c>
      <c r="LD30" s="81">
        <v>55.0</v>
      </c>
      <c r="LE30" s="81">
        <v>55.0</v>
      </c>
      <c r="LF30" s="81">
        <v>132.0</v>
      </c>
      <c r="LG30" s="81">
        <v>34.0</v>
      </c>
      <c r="LH30" s="81">
        <v>333.0</v>
      </c>
      <c r="LI30" s="81">
        <v>17.3</v>
      </c>
      <c r="LJ30" s="81">
        <v>5.0</v>
      </c>
      <c r="LK30" s="81">
        <v>5.0</v>
      </c>
      <c r="LL30" s="81">
        <v>58.0</v>
      </c>
      <c r="LM30" s="81">
        <v>58.0</v>
      </c>
      <c r="LN30" s="89"/>
      <c r="LO30" s="92">
        <v>344.0</v>
      </c>
      <c r="LP30" s="154">
        <v>198.0</v>
      </c>
      <c r="LQ30" s="154">
        <v>111.0</v>
      </c>
      <c r="LR30" s="92">
        <v>73.0</v>
      </c>
      <c r="LS30" s="154">
        <v>335.0</v>
      </c>
      <c r="LT30" s="92">
        <v>141.0</v>
      </c>
      <c r="LU30" s="92">
        <v>88.0</v>
      </c>
      <c r="LV30" s="92">
        <v>50.0</v>
      </c>
      <c r="LW30" s="92">
        <v>5.6</v>
      </c>
      <c r="LX30" s="154">
        <v>10.0</v>
      </c>
      <c r="LY30" s="92">
        <v>58.0</v>
      </c>
      <c r="LZ30" s="92">
        <v>56.0</v>
      </c>
      <c r="MA30" s="92">
        <v>139.0</v>
      </c>
      <c r="MB30" s="92">
        <v>110.0</v>
      </c>
      <c r="MC30" s="92">
        <v>61.0</v>
      </c>
      <c r="MD30" s="92">
        <v>13.2</v>
      </c>
      <c r="ME30" s="154">
        <v>8.0</v>
      </c>
      <c r="MF30" s="92">
        <v>61.0</v>
      </c>
      <c r="MG30" s="92">
        <v>56.0</v>
      </c>
      <c r="MH30" s="154" t="s">
        <v>95</v>
      </c>
      <c r="MI30" s="154" t="s">
        <v>95</v>
      </c>
      <c r="MJ30" s="154" t="s">
        <v>95</v>
      </c>
      <c r="MK30" s="154" t="s">
        <v>95</v>
      </c>
      <c r="ML30" s="154">
        <v>5.0</v>
      </c>
      <c r="MM30" s="92">
        <v>43.0</v>
      </c>
      <c r="MN30" s="92">
        <v>44.0</v>
      </c>
      <c r="MO30" s="86"/>
      <c r="MP30" s="87"/>
      <c r="MQ30" s="87"/>
      <c r="MR30" s="87"/>
      <c r="MS30" s="87"/>
      <c r="MT30" s="92">
        <v>36.0</v>
      </c>
      <c r="MU30" s="92">
        <v>96.0</v>
      </c>
      <c r="MV30" s="92">
        <v>5.4</v>
      </c>
      <c r="MW30" s="92">
        <v>2.7</v>
      </c>
      <c r="MX30" s="154">
        <v>5.0</v>
      </c>
      <c r="MY30" s="154">
        <v>37.0</v>
      </c>
      <c r="MZ30" s="154" t="s">
        <v>96</v>
      </c>
      <c r="NA30" s="87"/>
      <c r="NB30" s="92">
        <v>35.0</v>
      </c>
      <c r="NC30" s="92">
        <v>178.0</v>
      </c>
      <c r="ND30" s="92">
        <v>9.6</v>
      </c>
      <c r="NE30" s="92">
        <v>4.0</v>
      </c>
      <c r="NF30" s="154">
        <v>6.0</v>
      </c>
      <c r="NG30" s="92">
        <v>43.0</v>
      </c>
      <c r="NH30" s="92">
        <v>43.0</v>
      </c>
      <c r="NI30" s="155"/>
      <c r="NJ30" s="155" t="s">
        <v>95</v>
      </c>
      <c r="NK30" s="155" t="s">
        <v>95</v>
      </c>
      <c r="NL30" s="155" t="s">
        <v>95</v>
      </c>
      <c r="NM30" s="155" t="s">
        <v>95</v>
      </c>
      <c r="NN30" s="154">
        <v>4.0</v>
      </c>
      <c r="NO30" s="92">
        <v>49.0</v>
      </c>
      <c r="NP30" s="92">
        <v>52.0</v>
      </c>
    </row>
    <row r="31" ht="14.25" customHeight="1">
      <c r="A31" s="49">
        <v>0.75</v>
      </c>
      <c r="B31" s="50"/>
      <c r="C31" s="51">
        <v>50.01</v>
      </c>
      <c r="D31" s="53">
        <v>341.0</v>
      </c>
      <c r="E31" s="53">
        <v>133.0</v>
      </c>
      <c r="F31" s="53">
        <v>127.0</v>
      </c>
      <c r="G31" s="53">
        <v>27.5</v>
      </c>
      <c r="H31" s="54"/>
      <c r="I31" s="53">
        <v>6.0</v>
      </c>
      <c r="J31" s="53">
        <v>53.0</v>
      </c>
      <c r="K31" s="53">
        <v>52.0</v>
      </c>
      <c r="L31" s="53">
        <v>137.0</v>
      </c>
      <c r="M31" s="53">
        <v>174.0</v>
      </c>
      <c r="N31" s="53">
        <v>41.2</v>
      </c>
      <c r="O31" s="54"/>
      <c r="P31" s="53">
        <v>6.0</v>
      </c>
      <c r="Q31" s="53">
        <v>56.0</v>
      </c>
      <c r="R31" s="53">
        <v>52.0</v>
      </c>
      <c r="S31" s="53">
        <v>341.9</v>
      </c>
      <c r="T31" s="53">
        <v>197.6</v>
      </c>
      <c r="U31" s="53">
        <v>111.6</v>
      </c>
      <c r="V31" s="54"/>
      <c r="W31" s="53">
        <v>374.8</v>
      </c>
      <c r="X31" s="53">
        <v>186.1</v>
      </c>
      <c r="Y31" s="53">
        <v>92.9</v>
      </c>
      <c r="Z31" s="54"/>
      <c r="AA31" s="53">
        <v>343.0</v>
      </c>
      <c r="AB31" s="53">
        <v>411.2</v>
      </c>
      <c r="AC31" s="53">
        <v>238.1</v>
      </c>
      <c r="AD31" s="54"/>
      <c r="AE31" s="53">
        <v>343.1</v>
      </c>
      <c r="AF31" s="53">
        <v>374.7</v>
      </c>
      <c r="AG31" s="53">
        <v>215.7</v>
      </c>
      <c r="AH31" s="54"/>
      <c r="AI31" s="53">
        <v>348.7</v>
      </c>
      <c r="AJ31" s="53">
        <v>372.2</v>
      </c>
      <c r="AK31" s="53">
        <v>220.9</v>
      </c>
      <c r="AL31" s="54"/>
      <c r="AM31" s="53">
        <v>340.7</v>
      </c>
      <c r="AN31" s="53">
        <v>383.4</v>
      </c>
      <c r="AO31" s="53">
        <v>210.8</v>
      </c>
      <c r="AP31" s="54"/>
      <c r="AQ31" s="53">
        <v>133.0</v>
      </c>
      <c r="AR31" s="54">
        <f t="shared" ref="AR31:AS31" si="44">F31</f>
        <v>127</v>
      </c>
      <c r="AS31" s="56">
        <f t="shared" si="44"/>
        <v>27.5</v>
      </c>
      <c r="AT31" s="54"/>
      <c r="AU31" s="54">
        <f t="shared" ref="AU31:AW31" si="45">L31</f>
        <v>137</v>
      </c>
      <c r="AV31" s="54">
        <f t="shared" si="45"/>
        <v>174</v>
      </c>
      <c r="AW31" s="54">
        <f t="shared" si="45"/>
        <v>41.2</v>
      </c>
      <c r="AX31" s="54"/>
      <c r="AY31" s="168">
        <f t="shared" si="5"/>
        <v>133</v>
      </c>
      <c r="AZ31" s="54"/>
      <c r="BA31" s="54"/>
      <c r="BB31" s="54"/>
      <c r="BC31" s="89"/>
      <c r="BD31" s="54"/>
      <c r="BE31" s="53">
        <v>32.0</v>
      </c>
      <c r="BF31" s="53">
        <v>153.0</v>
      </c>
      <c r="BG31" s="127">
        <v>7.5</v>
      </c>
      <c r="BH31" s="54"/>
      <c r="BI31" s="53">
        <v>22.0</v>
      </c>
      <c r="BJ31" s="127">
        <v>88.0</v>
      </c>
      <c r="BK31" s="127">
        <v>65.0</v>
      </c>
      <c r="BL31" s="89"/>
      <c r="BM31" s="58">
        <v>346.0</v>
      </c>
      <c r="BN31" s="58">
        <v>146.0</v>
      </c>
      <c r="BO31" s="58">
        <v>116.0</v>
      </c>
      <c r="BP31" s="58">
        <v>5.8</v>
      </c>
      <c r="BQ31" s="59"/>
      <c r="BR31" s="58">
        <v>6.0</v>
      </c>
      <c r="BS31" s="58">
        <v>60.0</v>
      </c>
      <c r="BT31" s="58">
        <v>64.0</v>
      </c>
      <c r="BU31" s="58">
        <f t="shared" si="23"/>
        <v>346</v>
      </c>
      <c r="BV31" s="58">
        <v>291.0</v>
      </c>
      <c r="BW31" s="58">
        <v>168.0</v>
      </c>
      <c r="BX31" s="58">
        <v>21.0</v>
      </c>
      <c r="BY31" s="58">
        <v>335.0</v>
      </c>
      <c r="BZ31" s="58">
        <v>306.0</v>
      </c>
      <c r="CA31" s="58">
        <v>169.0</v>
      </c>
      <c r="CB31" s="58">
        <v>19.0</v>
      </c>
      <c r="CC31" s="58">
        <v>342.0</v>
      </c>
      <c r="CD31" s="58">
        <v>300.0</v>
      </c>
      <c r="CE31" s="58">
        <v>172.0</v>
      </c>
      <c r="CF31" s="58">
        <v>4.0</v>
      </c>
      <c r="CG31" s="58">
        <v>336.0</v>
      </c>
      <c r="CH31" s="58">
        <v>300.0</v>
      </c>
      <c r="CI31" s="58">
        <v>175.0</v>
      </c>
      <c r="CJ31" s="58">
        <v>5.0</v>
      </c>
      <c r="CK31" s="58">
        <v>348.0</v>
      </c>
      <c r="CL31" s="58">
        <v>158.0</v>
      </c>
      <c r="CM31" s="58">
        <v>104.0</v>
      </c>
      <c r="CN31" s="58">
        <v>1.0</v>
      </c>
      <c r="CO31" s="58">
        <v>334.0</v>
      </c>
      <c r="CP31" s="58">
        <v>321.0</v>
      </c>
      <c r="CQ31" s="58">
        <v>159.0</v>
      </c>
      <c r="CR31" s="58">
        <v>2.0</v>
      </c>
      <c r="CS31" s="58">
        <v>336.0</v>
      </c>
      <c r="CT31" s="58">
        <v>304.0</v>
      </c>
      <c r="CU31" s="58">
        <v>188.0</v>
      </c>
      <c r="CV31" s="58">
        <v>95.0</v>
      </c>
      <c r="CW31" s="58">
        <v>337.0</v>
      </c>
      <c r="CX31" s="58">
        <v>153.0</v>
      </c>
      <c r="CY31" s="58">
        <v>74.0</v>
      </c>
      <c r="CZ31" s="58">
        <v>44.0</v>
      </c>
      <c r="DA31" s="58">
        <v>325.0</v>
      </c>
      <c r="DB31" s="58">
        <v>160.0</v>
      </c>
      <c r="DC31" s="58">
        <v>78.0</v>
      </c>
      <c r="DD31" s="58">
        <v>44.0</v>
      </c>
      <c r="DE31" s="59">
        <f t="shared" si="24"/>
        <v>146</v>
      </c>
      <c r="DF31" s="58">
        <v>35.0</v>
      </c>
      <c r="DG31" s="59">
        <f t="shared" ref="DG31:DH31" si="46">BO31</f>
        <v>116</v>
      </c>
      <c r="DH31" s="59">
        <f t="shared" si="46"/>
        <v>5.8</v>
      </c>
      <c r="DI31" s="59"/>
      <c r="DJ31" s="58">
        <v>7.0</v>
      </c>
      <c r="DK31" s="58">
        <v>56.0</v>
      </c>
      <c r="DL31" s="58">
        <v>54.0</v>
      </c>
      <c r="DM31" s="89"/>
      <c r="DN31" s="61">
        <v>341.0</v>
      </c>
      <c r="DO31" s="61">
        <v>141.0</v>
      </c>
      <c r="DP31" s="61">
        <v>35.89</v>
      </c>
      <c r="DQ31" s="61">
        <v>20.48</v>
      </c>
      <c r="DR31" s="61">
        <v>4.02</v>
      </c>
      <c r="DS31" s="61">
        <v>8.0</v>
      </c>
      <c r="DT31" s="61">
        <v>47.0</v>
      </c>
      <c r="DU31" s="61">
        <v>52.5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338.0</v>
      </c>
      <c r="EF31" s="63">
        <v>135.0</v>
      </c>
      <c r="EG31" s="63">
        <v>88.0</v>
      </c>
      <c r="EH31" s="63">
        <v>3.5</v>
      </c>
      <c r="EI31" s="64"/>
      <c r="EJ31" s="63">
        <v>9.0</v>
      </c>
      <c r="EK31" s="63">
        <v>54.0</v>
      </c>
      <c r="EL31" s="63">
        <v>57.0</v>
      </c>
      <c r="EM31" s="63">
        <v>135.0</v>
      </c>
      <c r="EN31" s="63">
        <v>94.0</v>
      </c>
      <c r="EO31" s="63">
        <v>4.0</v>
      </c>
      <c r="EP31" s="64"/>
      <c r="EQ31" s="63">
        <v>9.0</v>
      </c>
      <c r="ER31" s="63">
        <v>55.0</v>
      </c>
      <c r="ES31" s="63">
        <v>57.0</v>
      </c>
      <c r="ET31" s="63">
        <v>338.0</v>
      </c>
      <c r="EU31" s="63">
        <v>244.0</v>
      </c>
      <c r="EV31" s="63">
        <v>139.2</v>
      </c>
      <c r="EW31" s="63">
        <v>-10.9</v>
      </c>
      <c r="EX31" s="63">
        <v>337.0</v>
      </c>
      <c r="EY31" s="63">
        <v>0.0</v>
      </c>
      <c r="EZ31" s="63">
        <v>0.0</v>
      </c>
      <c r="FA31" s="63">
        <v>0.0</v>
      </c>
      <c r="FB31" s="63">
        <v>338.0</v>
      </c>
      <c r="FC31" s="63">
        <v>242.0</v>
      </c>
      <c r="FD31" s="63">
        <v>139.7</v>
      </c>
      <c r="FE31" s="63">
        <v>-12.2</v>
      </c>
      <c r="FF31" s="63">
        <v>338.0</v>
      </c>
      <c r="FG31" s="63">
        <v>0.0</v>
      </c>
      <c r="FH31" s="63">
        <v>0.0</v>
      </c>
      <c r="FI31" s="63">
        <v>0.0</v>
      </c>
      <c r="FJ31" s="63">
        <v>338.0</v>
      </c>
      <c r="FK31" s="63">
        <v>229.0</v>
      </c>
      <c r="FL31" s="63">
        <v>129.7</v>
      </c>
      <c r="FM31" s="64"/>
      <c r="FN31" s="63">
        <v>338.0</v>
      </c>
      <c r="FO31" s="63">
        <v>226.0</v>
      </c>
      <c r="FP31" s="63">
        <v>130.8</v>
      </c>
      <c r="FQ31" s="63">
        <v>-9.2</v>
      </c>
      <c r="FR31" s="63">
        <v>135.0</v>
      </c>
      <c r="FS31" s="63">
        <v>102.0</v>
      </c>
      <c r="FT31" s="63">
        <v>16.5</v>
      </c>
      <c r="FU31" s="64"/>
      <c r="FV31" s="63">
        <v>135.0</v>
      </c>
      <c r="FW31" s="64"/>
      <c r="FX31" s="64"/>
      <c r="FY31" s="64"/>
      <c r="FZ31" s="89"/>
      <c r="GA31" s="65">
        <v>342.0</v>
      </c>
      <c r="GB31" s="66">
        <v>345.54</v>
      </c>
      <c r="GC31" s="66">
        <v>215.42</v>
      </c>
      <c r="GD31" s="66">
        <v>15.33</v>
      </c>
      <c r="GE31" s="66">
        <v>342.0</v>
      </c>
      <c r="GF31" s="66">
        <v>364.3</v>
      </c>
      <c r="GG31" s="66">
        <v>215.93</v>
      </c>
      <c r="GH31" s="66">
        <v>19.52</v>
      </c>
      <c r="GI31" s="66">
        <v>342.0</v>
      </c>
      <c r="GJ31" s="66">
        <v>225.23</v>
      </c>
      <c r="GK31" s="66">
        <v>-130.66</v>
      </c>
      <c r="GL31" s="66">
        <v>-8.21</v>
      </c>
      <c r="GM31" s="66">
        <v>342.0</v>
      </c>
      <c r="GN31" s="66">
        <v>208.53</v>
      </c>
      <c r="GO31" s="66">
        <v>-131.0</v>
      </c>
      <c r="GP31" s="66">
        <v>-13.82</v>
      </c>
      <c r="GQ31" s="66">
        <v>342.0</v>
      </c>
      <c r="GR31" s="66">
        <v>134.84</v>
      </c>
      <c r="GS31" s="66">
        <v>-86.77</v>
      </c>
      <c r="GT31" s="66">
        <v>-12.14</v>
      </c>
      <c r="GU31" s="66">
        <v>342.0</v>
      </c>
      <c r="GV31" s="66">
        <v>145.66</v>
      </c>
      <c r="GW31" s="66">
        <v>-84.01</v>
      </c>
      <c r="GX31" s="66">
        <v>-13.4</v>
      </c>
      <c r="GY31" s="89"/>
      <c r="GZ31" s="98" t="s">
        <v>107</v>
      </c>
      <c r="HA31" s="97" t="s">
        <v>92</v>
      </c>
      <c r="HB31" s="99">
        <v>288.0</v>
      </c>
      <c r="HC31" s="99">
        <v>14.4</v>
      </c>
      <c r="HD31" s="98">
        <v>5.76</v>
      </c>
      <c r="HE31" s="99">
        <v>8.0</v>
      </c>
      <c r="HF31" s="99">
        <v>64.0</v>
      </c>
      <c r="HG31" s="99">
        <v>60.0</v>
      </c>
      <c r="HH31" s="98" t="s">
        <v>107</v>
      </c>
      <c r="HI31" s="97" t="s">
        <v>92</v>
      </c>
      <c r="HJ31" s="99">
        <v>256.0</v>
      </c>
      <c r="HK31" s="98">
        <v>5.12</v>
      </c>
      <c r="HL31" s="99">
        <v>12.8</v>
      </c>
      <c r="HM31" s="99">
        <v>5.0</v>
      </c>
      <c r="HN31" s="99">
        <v>63.0</v>
      </c>
      <c r="HO31" s="99">
        <v>62.0</v>
      </c>
      <c r="HP31" s="98" t="s">
        <v>107</v>
      </c>
      <c r="HQ31" s="97" t="s">
        <v>92</v>
      </c>
      <c r="HR31" s="99">
        <v>278.0</v>
      </c>
      <c r="HS31" s="99">
        <v>13.9</v>
      </c>
      <c r="HT31" s="98">
        <v>6.95</v>
      </c>
      <c r="HU31" s="99">
        <v>7.0</v>
      </c>
      <c r="HV31" s="99">
        <v>62.0</v>
      </c>
      <c r="HW31" s="99">
        <v>62.0</v>
      </c>
      <c r="HX31" s="89"/>
      <c r="HY31" s="148"/>
      <c r="HZ31" s="148"/>
      <c r="IA31" s="148"/>
      <c r="IB31" s="148"/>
      <c r="IC31" s="148"/>
      <c r="ID31" s="147">
        <v>2.0</v>
      </c>
      <c r="IE31" s="148"/>
      <c r="IF31" s="148"/>
      <c r="IG31" s="89"/>
      <c r="IH31" s="74">
        <v>135.0</v>
      </c>
      <c r="II31" s="74">
        <v>32.3</v>
      </c>
      <c r="IJ31" s="74">
        <v>238.0</v>
      </c>
      <c r="IK31" s="74">
        <v>12.1</v>
      </c>
      <c r="IL31" s="74">
        <v>13.0</v>
      </c>
      <c r="IM31" s="74">
        <v>6.0</v>
      </c>
      <c r="IN31" s="74">
        <v>48.0</v>
      </c>
      <c r="IO31" s="74">
        <v>47.0</v>
      </c>
      <c r="IP31" s="74">
        <v>135.0</v>
      </c>
      <c r="IQ31" s="74">
        <v>33.0</v>
      </c>
      <c r="IR31" s="74">
        <v>98.0</v>
      </c>
      <c r="IS31" s="74">
        <v>5.0</v>
      </c>
      <c r="IT31" s="74">
        <v>5.4</v>
      </c>
      <c r="IU31" s="74">
        <v>12.0</v>
      </c>
      <c r="IV31" s="74">
        <v>52.0</v>
      </c>
      <c r="IW31" s="74">
        <v>51.0</v>
      </c>
      <c r="IX31" s="89"/>
      <c r="IY31" s="76">
        <v>139.98</v>
      </c>
      <c r="IZ31" s="76">
        <v>35.2</v>
      </c>
      <c r="JA31" s="76">
        <v>358.12</v>
      </c>
      <c r="JB31" s="76">
        <v>17.9</v>
      </c>
      <c r="JC31" s="76">
        <v>5.18</v>
      </c>
      <c r="JD31" s="76">
        <v>3.0</v>
      </c>
      <c r="JE31" s="76">
        <v>62.64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135.0</v>
      </c>
      <c r="JQ31" s="78">
        <v>32.0</v>
      </c>
      <c r="JR31" s="150">
        <v>0.0</v>
      </c>
      <c r="JS31" s="150">
        <v>0.0</v>
      </c>
      <c r="JT31" s="150">
        <v>0.0</v>
      </c>
      <c r="JU31" s="150">
        <v>2.0</v>
      </c>
      <c r="JV31" s="78">
        <v>50.0</v>
      </c>
      <c r="JW31" s="78">
        <v>49.0</v>
      </c>
      <c r="JX31" s="78">
        <v>136.0</v>
      </c>
      <c r="JY31" s="78">
        <v>34.2</v>
      </c>
      <c r="JZ31" s="78">
        <v>125.0</v>
      </c>
      <c r="KA31" s="78">
        <v>6.7</v>
      </c>
      <c r="KB31" s="78">
        <v>2.6</v>
      </c>
      <c r="KC31" s="78">
        <v>2.0</v>
      </c>
      <c r="KD31" s="78">
        <v>56.0</v>
      </c>
      <c r="KE31" s="78">
        <v>54.0</v>
      </c>
      <c r="KF31" s="89"/>
      <c r="KG31" s="151">
        <v>137.0</v>
      </c>
      <c r="KH31" s="151">
        <v>33.0</v>
      </c>
      <c r="KI31" s="151">
        <v>68.0</v>
      </c>
      <c r="KJ31" s="151">
        <v>3.7</v>
      </c>
      <c r="KK31" s="152"/>
      <c r="KL31" s="151">
        <v>1.0</v>
      </c>
      <c r="KM31" s="151">
        <v>48.0</v>
      </c>
      <c r="KN31" s="151">
        <v>48.0</v>
      </c>
      <c r="KO31" s="151">
        <v>137.0</v>
      </c>
      <c r="KP31" s="151">
        <v>34.0</v>
      </c>
      <c r="KQ31" s="151">
        <v>3.0</v>
      </c>
      <c r="KR31" s="151">
        <v>0.1</v>
      </c>
      <c r="KS31" s="152"/>
      <c r="KT31" s="151">
        <v>1.0</v>
      </c>
      <c r="KU31" s="151">
        <v>48.0</v>
      </c>
      <c r="KV31" s="151">
        <v>48.0</v>
      </c>
      <c r="KW31" s="89"/>
      <c r="KX31" s="81">
        <v>132.0</v>
      </c>
      <c r="KY31" s="81">
        <v>33.0</v>
      </c>
      <c r="KZ31" s="81">
        <v>388.0</v>
      </c>
      <c r="LA31" s="81">
        <v>19.0</v>
      </c>
      <c r="LB31" s="81">
        <v>4.5</v>
      </c>
      <c r="LC31" s="81">
        <v>3.0</v>
      </c>
      <c r="LD31" s="81">
        <v>60.0</v>
      </c>
      <c r="LE31" s="81">
        <v>57.0</v>
      </c>
      <c r="LF31" s="81">
        <v>132.0</v>
      </c>
      <c r="LG31" s="81">
        <v>34.0</v>
      </c>
      <c r="LH31" s="81">
        <v>127.0</v>
      </c>
      <c r="LI31" s="81">
        <v>6.2</v>
      </c>
      <c r="LJ31" s="81">
        <v>5.0</v>
      </c>
      <c r="LK31" s="81">
        <v>5.0</v>
      </c>
      <c r="LL31" s="81">
        <v>57.0</v>
      </c>
      <c r="LM31" s="81">
        <v>58.0</v>
      </c>
      <c r="LN31" s="89"/>
      <c r="LO31" s="154">
        <v>341.0</v>
      </c>
      <c r="LP31" s="154">
        <v>206.0</v>
      </c>
      <c r="LQ31" s="154">
        <v>118.0</v>
      </c>
      <c r="LR31" s="154">
        <v>73.0</v>
      </c>
      <c r="LS31" s="154">
        <v>338.0</v>
      </c>
      <c r="LT31" s="154">
        <v>140.0</v>
      </c>
      <c r="LU31" s="154">
        <v>98.0</v>
      </c>
      <c r="LV31" s="154">
        <v>54.0</v>
      </c>
      <c r="LW31" s="154">
        <v>7.7</v>
      </c>
      <c r="LX31" s="154">
        <v>10.0</v>
      </c>
      <c r="LY31" s="154">
        <v>58.0</v>
      </c>
      <c r="LZ31" s="154">
        <v>56.0</v>
      </c>
      <c r="MA31" s="154">
        <v>138.0</v>
      </c>
      <c r="MB31" s="154">
        <v>108.0</v>
      </c>
      <c r="MC31" s="154">
        <v>64.0</v>
      </c>
      <c r="MD31" s="154">
        <v>13.1</v>
      </c>
      <c r="ME31" s="154">
        <v>8.0</v>
      </c>
      <c r="MF31" s="154">
        <v>61.0</v>
      </c>
      <c r="MG31" s="154">
        <v>56.0</v>
      </c>
      <c r="MH31" s="154" t="s">
        <v>95</v>
      </c>
      <c r="MI31" s="154" t="s">
        <v>95</v>
      </c>
      <c r="MJ31" s="154" t="s">
        <v>95</v>
      </c>
      <c r="MK31" s="154" t="s">
        <v>95</v>
      </c>
      <c r="ML31" s="154">
        <v>5.0</v>
      </c>
      <c r="MM31" s="92">
        <v>43.0</v>
      </c>
      <c r="MN31" s="92">
        <v>44.0</v>
      </c>
      <c r="MO31" s="86"/>
      <c r="MP31" s="87"/>
      <c r="MQ31" s="87"/>
      <c r="MR31" s="87"/>
      <c r="MS31" s="87"/>
      <c r="MT31" s="154">
        <v>36.0</v>
      </c>
      <c r="MU31" s="154">
        <v>88.0</v>
      </c>
      <c r="MV31" s="154">
        <v>4.9</v>
      </c>
      <c r="MW31" s="154">
        <v>2.5</v>
      </c>
      <c r="MX31" s="154">
        <v>5.0</v>
      </c>
      <c r="MY31" s="154">
        <v>37.0</v>
      </c>
      <c r="MZ31" s="154" t="s">
        <v>96</v>
      </c>
      <c r="NA31" s="87"/>
      <c r="NB31" s="154">
        <v>35.0</v>
      </c>
      <c r="NC31" s="154">
        <v>321.0</v>
      </c>
      <c r="ND31" s="154">
        <v>18.0</v>
      </c>
      <c r="NE31" s="154">
        <v>6.3</v>
      </c>
      <c r="NF31" s="154">
        <v>6.0</v>
      </c>
      <c r="NG31" s="92">
        <v>43.0</v>
      </c>
      <c r="NH31" s="92">
        <v>43.0</v>
      </c>
      <c r="NI31" s="155"/>
      <c r="NJ31" s="155" t="s">
        <v>95</v>
      </c>
      <c r="NK31" s="155" t="s">
        <v>95</v>
      </c>
      <c r="NL31" s="155" t="s">
        <v>95</v>
      </c>
      <c r="NM31" s="155" t="s">
        <v>95</v>
      </c>
      <c r="NN31" s="154">
        <v>4.0</v>
      </c>
      <c r="NO31" s="92">
        <v>49.0</v>
      </c>
      <c r="NP31" s="92">
        <v>52.0</v>
      </c>
    </row>
    <row r="32" ht="14.25" customHeight="1">
      <c r="A32" s="49">
        <v>0.791666666666667</v>
      </c>
      <c r="B32" s="50"/>
      <c r="C32" s="51">
        <v>50.35</v>
      </c>
      <c r="D32" s="53">
        <v>340.0</v>
      </c>
      <c r="E32" s="53">
        <v>135.0</v>
      </c>
      <c r="F32" s="53">
        <v>71.0</v>
      </c>
      <c r="G32" s="53">
        <v>15.4</v>
      </c>
      <c r="H32" s="54"/>
      <c r="I32" s="53">
        <v>6.0</v>
      </c>
      <c r="J32" s="53">
        <v>53.0</v>
      </c>
      <c r="K32" s="53">
        <v>52.0</v>
      </c>
      <c r="L32" s="53">
        <v>139.0</v>
      </c>
      <c r="M32" s="53">
        <v>110.0</v>
      </c>
      <c r="N32" s="53">
        <v>27.2</v>
      </c>
      <c r="O32" s="54"/>
      <c r="P32" s="53">
        <v>6.0</v>
      </c>
      <c r="Q32" s="53">
        <v>56.0</v>
      </c>
      <c r="R32" s="53">
        <v>52.0</v>
      </c>
      <c r="S32" s="53">
        <v>344.4</v>
      </c>
      <c r="T32" s="53">
        <v>220.4</v>
      </c>
      <c r="U32" s="53">
        <v>133.6</v>
      </c>
      <c r="V32" s="54"/>
      <c r="W32" s="53">
        <v>377.7</v>
      </c>
      <c r="X32" s="53">
        <v>196.9</v>
      </c>
      <c r="Y32" s="53">
        <v>123.4</v>
      </c>
      <c r="Z32" s="54"/>
      <c r="AA32" s="53">
        <v>344.3</v>
      </c>
      <c r="AB32" s="53">
        <v>367.2</v>
      </c>
      <c r="AC32" s="53">
        <v>244.3</v>
      </c>
      <c r="AD32" s="54"/>
      <c r="AE32" s="53">
        <v>344.0</v>
      </c>
      <c r="AF32" s="53">
        <v>411.1</v>
      </c>
      <c r="AG32" s="53">
        <v>222.9</v>
      </c>
      <c r="AH32" s="54"/>
      <c r="AI32" s="53">
        <v>350.2</v>
      </c>
      <c r="AJ32" s="53">
        <v>373.7</v>
      </c>
      <c r="AK32" s="53">
        <v>238.6</v>
      </c>
      <c r="AL32" s="54"/>
      <c r="AM32" s="53">
        <v>342.9</v>
      </c>
      <c r="AN32" s="53">
        <v>397.4</v>
      </c>
      <c r="AO32" s="53">
        <v>228.3</v>
      </c>
      <c r="AP32" s="54"/>
      <c r="AQ32" s="53">
        <v>135.0</v>
      </c>
      <c r="AR32" s="54">
        <f t="shared" ref="AR32:AS32" si="47">F32</f>
        <v>71</v>
      </c>
      <c r="AS32" s="56">
        <f t="shared" si="47"/>
        <v>15.4</v>
      </c>
      <c r="AT32" s="54"/>
      <c r="AU32" s="54">
        <f t="shared" ref="AU32:AW32" si="48">L32</f>
        <v>139</v>
      </c>
      <c r="AV32" s="54">
        <f t="shared" si="48"/>
        <v>110</v>
      </c>
      <c r="AW32" s="54">
        <f t="shared" si="48"/>
        <v>27.2</v>
      </c>
      <c r="AX32" s="54"/>
      <c r="AY32" s="168">
        <f t="shared" si="5"/>
        <v>135</v>
      </c>
      <c r="AZ32" s="54"/>
      <c r="BA32" s="54"/>
      <c r="BB32" s="54"/>
      <c r="BC32" s="89"/>
      <c r="BD32" s="54"/>
      <c r="BE32" s="53">
        <v>32.0</v>
      </c>
      <c r="BF32" s="53">
        <v>152.0</v>
      </c>
      <c r="BG32" s="53">
        <v>7.7</v>
      </c>
      <c r="BH32" s="54"/>
      <c r="BI32" s="53">
        <v>22.0</v>
      </c>
      <c r="BJ32" s="127">
        <v>88.0</v>
      </c>
      <c r="BK32" s="127">
        <v>65.0</v>
      </c>
      <c r="BL32" s="89"/>
      <c r="BM32" s="58">
        <v>343.0</v>
      </c>
      <c r="BN32" s="58">
        <v>146.0</v>
      </c>
      <c r="BO32" s="58">
        <v>263.0</v>
      </c>
      <c r="BP32" s="58">
        <v>13.2</v>
      </c>
      <c r="BQ32" s="59"/>
      <c r="BR32" s="58">
        <v>6.0</v>
      </c>
      <c r="BS32" s="58">
        <v>56.0</v>
      </c>
      <c r="BT32" s="58">
        <v>56.0</v>
      </c>
      <c r="BU32" s="58">
        <f t="shared" si="23"/>
        <v>343</v>
      </c>
      <c r="BV32" s="58">
        <v>351.0</v>
      </c>
      <c r="BW32" s="58">
        <v>205.0</v>
      </c>
      <c r="BX32" s="58">
        <v>37.0</v>
      </c>
      <c r="BY32" s="58">
        <v>336.0</v>
      </c>
      <c r="BZ32" s="58">
        <v>376.0</v>
      </c>
      <c r="CA32" s="58">
        <v>207.0</v>
      </c>
      <c r="CB32" s="58">
        <v>34.0</v>
      </c>
      <c r="CC32" s="58">
        <v>346.0</v>
      </c>
      <c r="CD32" s="58">
        <v>336.0</v>
      </c>
      <c r="CE32" s="58">
        <v>192.0</v>
      </c>
      <c r="CF32" s="58">
        <v>6.0</v>
      </c>
      <c r="CG32" s="58">
        <v>336.0</v>
      </c>
      <c r="CH32" s="58">
        <v>335.0</v>
      </c>
      <c r="CI32" s="58">
        <v>190.0</v>
      </c>
      <c r="CJ32" s="58">
        <v>6.0</v>
      </c>
      <c r="CK32" s="58">
        <v>349.0</v>
      </c>
      <c r="CL32" s="58">
        <v>175.0</v>
      </c>
      <c r="CM32" s="58">
        <v>115.0</v>
      </c>
      <c r="CN32" s="58">
        <v>3.0</v>
      </c>
      <c r="CO32" s="58">
        <v>336.0</v>
      </c>
      <c r="CP32" s="58">
        <v>357.0</v>
      </c>
      <c r="CQ32" s="58">
        <v>198.0</v>
      </c>
      <c r="CR32" s="58">
        <v>3.0</v>
      </c>
      <c r="CS32" s="58">
        <v>336.0</v>
      </c>
      <c r="CT32" s="58">
        <v>341.0</v>
      </c>
      <c r="CU32" s="58">
        <v>209.0</v>
      </c>
      <c r="CV32" s="58">
        <v>107.0</v>
      </c>
      <c r="CW32" s="58">
        <v>340.0</v>
      </c>
      <c r="CX32" s="58">
        <v>209.0</v>
      </c>
      <c r="CY32" s="58">
        <v>100.0</v>
      </c>
      <c r="CZ32" s="58">
        <v>60.0</v>
      </c>
      <c r="DA32" s="58">
        <v>325.0</v>
      </c>
      <c r="DB32" s="58">
        <v>216.0</v>
      </c>
      <c r="DC32" s="58">
        <v>103.0</v>
      </c>
      <c r="DD32" s="58">
        <v>60.0</v>
      </c>
      <c r="DE32" s="59">
        <f t="shared" si="24"/>
        <v>146</v>
      </c>
      <c r="DF32" s="58">
        <v>35.8</v>
      </c>
      <c r="DG32" s="59">
        <f t="shared" ref="DG32:DH32" si="49">BO32</f>
        <v>263</v>
      </c>
      <c r="DH32" s="59">
        <f t="shared" si="49"/>
        <v>13.2</v>
      </c>
      <c r="DI32" s="59"/>
      <c r="DJ32" s="58">
        <v>7.0</v>
      </c>
      <c r="DK32" s="58">
        <v>55.0</v>
      </c>
      <c r="DL32" s="58">
        <v>52.0</v>
      </c>
      <c r="DM32" s="89"/>
      <c r="DN32" s="61">
        <v>342.0</v>
      </c>
      <c r="DO32" s="61">
        <v>141.0</v>
      </c>
      <c r="DP32" s="61">
        <v>36.64</v>
      </c>
      <c r="DQ32" s="61">
        <v>21.12</v>
      </c>
      <c r="DR32" s="61">
        <v>3.86</v>
      </c>
      <c r="DS32" s="61">
        <v>8.0</v>
      </c>
      <c r="DT32" s="61">
        <v>44.0</v>
      </c>
      <c r="DU32" s="61">
        <v>51.7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342.0</v>
      </c>
      <c r="EF32" s="63">
        <v>138.0</v>
      </c>
      <c r="EG32" s="63">
        <v>74.0</v>
      </c>
      <c r="EH32" s="63">
        <v>3.0</v>
      </c>
      <c r="EI32" s="64"/>
      <c r="EJ32" s="63">
        <v>9.0</v>
      </c>
      <c r="EK32" s="63">
        <v>54.0</v>
      </c>
      <c r="EL32" s="63">
        <v>57.0</v>
      </c>
      <c r="EM32" s="63">
        <v>138.0</v>
      </c>
      <c r="EN32" s="63">
        <v>109.0</v>
      </c>
      <c r="EO32" s="63">
        <v>4.9</v>
      </c>
      <c r="EP32" s="64"/>
      <c r="EQ32" s="63">
        <v>9.0</v>
      </c>
      <c r="ER32" s="63">
        <v>55.0</v>
      </c>
      <c r="ES32" s="63">
        <v>57.0</v>
      </c>
      <c r="ET32" s="63">
        <v>341.0</v>
      </c>
      <c r="EU32" s="63">
        <v>237.0</v>
      </c>
      <c r="EV32" s="63">
        <v>138.3</v>
      </c>
      <c r="EW32" s="63">
        <v>-7.8</v>
      </c>
      <c r="EX32" s="63">
        <v>340.0</v>
      </c>
      <c r="EY32" s="63">
        <v>0.0</v>
      </c>
      <c r="EZ32" s="63">
        <v>0.0</v>
      </c>
      <c r="FA32" s="63">
        <v>0.0</v>
      </c>
      <c r="FB32" s="63">
        <v>340.0</v>
      </c>
      <c r="FC32" s="63">
        <v>238.0</v>
      </c>
      <c r="FD32" s="63">
        <v>138.9</v>
      </c>
      <c r="FE32" s="63">
        <v>-8.4</v>
      </c>
      <c r="FF32" s="63">
        <v>340.0</v>
      </c>
      <c r="FG32" s="63">
        <v>0.0</v>
      </c>
      <c r="FH32" s="63">
        <v>0.0</v>
      </c>
      <c r="FI32" s="63">
        <v>0.0</v>
      </c>
      <c r="FJ32" s="63">
        <v>342.0</v>
      </c>
      <c r="FK32" s="63">
        <v>227.0</v>
      </c>
      <c r="FL32" s="63">
        <v>130.6</v>
      </c>
      <c r="FM32" s="64"/>
      <c r="FN32" s="63">
        <v>342.0</v>
      </c>
      <c r="FO32" s="63">
        <v>222.0</v>
      </c>
      <c r="FP32" s="63">
        <v>131.4</v>
      </c>
      <c r="FQ32" s="63">
        <v>1.7</v>
      </c>
      <c r="FR32" s="63">
        <v>138.0</v>
      </c>
      <c r="FS32" s="63">
        <v>89.0</v>
      </c>
      <c r="FT32" s="63">
        <v>12.26</v>
      </c>
      <c r="FU32" s="64"/>
      <c r="FV32" s="63">
        <v>138.0</v>
      </c>
      <c r="FW32" s="64"/>
      <c r="FX32" s="64"/>
      <c r="FY32" s="64"/>
      <c r="FZ32" s="89"/>
      <c r="GA32" s="65">
        <v>343.0</v>
      </c>
      <c r="GB32" s="66">
        <v>425.55</v>
      </c>
      <c r="GC32" s="66">
        <v>236.03</v>
      </c>
      <c r="GD32" s="66">
        <v>7.37</v>
      </c>
      <c r="GE32" s="66">
        <v>343.0</v>
      </c>
      <c r="GF32" s="66">
        <v>411.48</v>
      </c>
      <c r="GG32" s="66">
        <v>234.69</v>
      </c>
      <c r="GH32" s="66">
        <v>12.06</v>
      </c>
      <c r="GI32" s="66">
        <v>343.0</v>
      </c>
      <c r="GJ32" s="66">
        <v>225.82</v>
      </c>
      <c r="GK32" s="66">
        <v>130.83</v>
      </c>
      <c r="GL32" s="66">
        <v>7.62</v>
      </c>
      <c r="GM32" s="66">
        <v>343.0</v>
      </c>
      <c r="GN32" s="66">
        <v>244.28</v>
      </c>
      <c r="GO32" s="66">
        <v>131.16</v>
      </c>
      <c r="GP32" s="66">
        <v>15.58</v>
      </c>
      <c r="GQ32" s="66">
        <v>343.0</v>
      </c>
      <c r="GR32" s="66">
        <v>202.96</v>
      </c>
      <c r="GS32" s="66">
        <v>108.97</v>
      </c>
      <c r="GT32" s="66">
        <v>0.0</v>
      </c>
      <c r="GU32" s="66">
        <v>343.0</v>
      </c>
      <c r="GV32" s="66">
        <v>185.52</v>
      </c>
      <c r="GW32" s="66">
        <v>108.21</v>
      </c>
      <c r="GX32" s="66">
        <v>0.0</v>
      </c>
      <c r="GY32" s="89"/>
      <c r="GZ32" s="98" t="s">
        <v>107</v>
      </c>
      <c r="HA32" s="97" t="s">
        <v>92</v>
      </c>
      <c r="HB32" s="98">
        <v>127.0</v>
      </c>
      <c r="HC32" s="98">
        <v>6.35</v>
      </c>
      <c r="HD32" s="172">
        <v>2.54</v>
      </c>
      <c r="HE32" s="99">
        <v>8.0</v>
      </c>
      <c r="HF32" s="98">
        <v>64.0</v>
      </c>
      <c r="HG32" s="98">
        <v>60.0</v>
      </c>
      <c r="HH32" s="98" t="s">
        <v>107</v>
      </c>
      <c r="HI32" s="97" t="s">
        <v>92</v>
      </c>
      <c r="HJ32" s="98">
        <v>197.0</v>
      </c>
      <c r="HK32" s="172">
        <v>9.85</v>
      </c>
      <c r="HL32" s="98">
        <v>3.94</v>
      </c>
      <c r="HM32" s="99">
        <v>5.0</v>
      </c>
      <c r="HN32" s="98">
        <v>63.0</v>
      </c>
      <c r="HO32" s="98">
        <v>62.0</v>
      </c>
      <c r="HP32" s="98" t="s">
        <v>107</v>
      </c>
      <c r="HQ32" s="97" t="s">
        <v>92</v>
      </c>
      <c r="HR32" s="98">
        <v>162.0</v>
      </c>
      <c r="HS32" s="98">
        <v>8.1</v>
      </c>
      <c r="HT32" s="172">
        <v>4.05</v>
      </c>
      <c r="HU32" s="99">
        <v>7.0</v>
      </c>
      <c r="HV32" s="98">
        <v>62.0</v>
      </c>
      <c r="HW32" s="98">
        <v>62.0</v>
      </c>
      <c r="HX32" s="89"/>
      <c r="HY32" s="148"/>
      <c r="HZ32" s="148"/>
      <c r="IA32" s="148"/>
      <c r="IB32" s="148"/>
      <c r="IC32" s="148"/>
      <c r="ID32" s="147">
        <v>2.0</v>
      </c>
      <c r="IE32" s="148"/>
      <c r="IF32" s="148"/>
      <c r="IG32" s="89"/>
      <c r="IH32" s="74">
        <v>139.0</v>
      </c>
      <c r="II32" s="74">
        <v>33.6</v>
      </c>
      <c r="IJ32" s="74">
        <v>233.0</v>
      </c>
      <c r="IK32" s="74">
        <v>12.3</v>
      </c>
      <c r="IL32" s="74">
        <v>13.3</v>
      </c>
      <c r="IM32" s="74">
        <v>6.0</v>
      </c>
      <c r="IN32" s="74">
        <v>48.0</v>
      </c>
      <c r="IO32" s="74">
        <v>47.0</v>
      </c>
      <c r="IP32" s="74">
        <v>139.0</v>
      </c>
      <c r="IQ32" s="74">
        <v>34.4</v>
      </c>
      <c r="IR32" s="74">
        <v>5.0</v>
      </c>
      <c r="IS32" s="74">
        <v>0.1</v>
      </c>
      <c r="IT32" s="74">
        <v>0.3</v>
      </c>
      <c r="IU32" s="74">
        <v>12.0</v>
      </c>
      <c r="IV32" s="74">
        <v>52.0</v>
      </c>
      <c r="IW32" s="74">
        <v>51.0</v>
      </c>
      <c r="IX32" s="89"/>
      <c r="IY32" s="76">
        <v>140.65</v>
      </c>
      <c r="IZ32" s="76">
        <v>35.33</v>
      </c>
      <c r="JA32" s="76">
        <v>337.0</v>
      </c>
      <c r="JB32" s="76">
        <v>16.85</v>
      </c>
      <c r="JC32" s="76">
        <v>5.17</v>
      </c>
      <c r="JD32" s="76">
        <v>3.0</v>
      </c>
      <c r="JE32" s="76">
        <v>64.86</v>
      </c>
      <c r="JF32" s="76">
        <v>49.08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32.6</v>
      </c>
      <c r="JR32" s="150">
        <v>0.0</v>
      </c>
      <c r="JS32" s="150">
        <v>0.0</v>
      </c>
      <c r="JT32" s="150">
        <v>0.0</v>
      </c>
      <c r="JU32" s="150">
        <v>2.0</v>
      </c>
      <c r="JV32" s="78">
        <v>49.0</v>
      </c>
      <c r="JW32" s="78">
        <v>48.0</v>
      </c>
      <c r="JX32" s="78">
        <v>138.0</v>
      </c>
      <c r="JY32" s="78">
        <v>34.8</v>
      </c>
      <c r="JZ32" s="78">
        <v>128.0</v>
      </c>
      <c r="KA32" s="78">
        <v>7.1</v>
      </c>
      <c r="KB32" s="78">
        <v>2.6</v>
      </c>
      <c r="KC32" s="78">
        <v>2.0</v>
      </c>
      <c r="KD32" s="78">
        <v>55.0</v>
      </c>
      <c r="KE32" s="78">
        <v>54.0</v>
      </c>
      <c r="KF32" s="89"/>
      <c r="KG32" s="151">
        <v>140.0</v>
      </c>
      <c r="KH32" s="151">
        <v>34.0</v>
      </c>
      <c r="KI32" s="151" t="s">
        <v>98</v>
      </c>
      <c r="KJ32" s="151" t="s">
        <v>98</v>
      </c>
      <c r="KK32" s="152"/>
      <c r="KL32" s="151">
        <v>1.0</v>
      </c>
      <c r="KM32" s="151">
        <v>48.0</v>
      </c>
      <c r="KN32" s="151">
        <v>48.0</v>
      </c>
      <c r="KO32" s="151">
        <v>140.0</v>
      </c>
      <c r="KP32" s="151">
        <v>34.0</v>
      </c>
      <c r="KQ32" s="151" t="s">
        <v>98</v>
      </c>
      <c r="KR32" s="151" t="s">
        <v>98</v>
      </c>
      <c r="KS32" s="152"/>
      <c r="KT32" s="151">
        <v>1.0</v>
      </c>
      <c r="KU32" s="151">
        <v>48.0</v>
      </c>
      <c r="KV32" s="151">
        <v>48.0</v>
      </c>
      <c r="KW32" s="89"/>
      <c r="KX32" s="81">
        <v>135.0</v>
      </c>
      <c r="KY32" s="81">
        <v>34.0</v>
      </c>
      <c r="KZ32" s="81">
        <v>390.0</v>
      </c>
      <c r="LA32" s="81">
        <v>19.1</v>
      </c>
      <c r="LB32" s="81">
        <v>4.8</v>
      </c>
      <c r="LC32" s="81">
        <v>3.0</v>
      </c>
      <c r="LD32" s="81">
        <v>60.0</v>
      </c>
      <c r="LE32" s="81">
        <v>57.0</v>
      </c>
      <c r="LF32" s="81">
        <v>135.0</v>
      </c>
      <c r="LG32" s="81">
        <v>34.0</v>
      </c>
      <c r="LH32" s="81">
        <v>145.0</v>
      </c>
      <c r="LI32" s="81">
        <v>7.1</v>
      </c>
      <c r="LJ32" s="81">
        <v>5.0</v>
      </c>
      <c r="LK32" s="81">
        <v>5.0</v>
      </c>
      <c r="LL32" s="81">
        <v>57.0</v>
      </c>
      <c r="LM32" s="81">
        <v>58.0</v>
      </c>
      <c r="LN32" s="89"/>
      <c r="LO32" s="154">
        <v>335.0</v>
      </c>
      <c r="LP32" s="154">
        <v>181.0</v>
      </c>
      <c r="LQ32" s="154">
        <v>102.0</v>
      </c>
      <c r="LR32" s="154">
        <v>74.0</v>
      </c>
      <c r="LS32" s="154">
        <v>346.0</v>
      </c>
      <c r="LT32" s="154">
        <v>140.0</v>
      </c>
      <c r="LU32" s="154">
        <v>83.0</v>
      </c>
      <c r="LV32" s="154">
        <v>48.0</v>
      </c>
      <c r="LW32" s="154">
        <v>4.0</v>
      </c>
      <c r="LX32" s="154">
        <v>10.0</v>
      </c>
      <c r="LY32" s="154">
        <v>57.0</v>
      </c>
      <c r="LZ32" s="154">
        <v>53.0</v>
      </c>
      <c r="MA32" s="154">
        <v>141.0</v>
      </c>
      <c r="MB32" s="154">
        <v>98.0</v>
      </c>
      <c r="MC32" s="154">
        <v>54.0</v>
      </c>
      <c r="MD32" s="154">
        <v>15.9</v>
      </c>
      <c r="ME32" s="154">
        <v>8.0</v>
      </c>
      <c r="MF32" s="154">
        <v>60.0</v>
      </c>
      <c r="MG32" s="154">
        <v>54.0</v>
      </c>
      <c r="MH32" s="154" t="s">
        <v>95</v>
      </c>
      <c r="MI32" s="154" t="s">
        <v>95</v>
      </c>
      <c r="MJ32" s="154" t="s">
        <v>95</v>
      </c>
      <c r="MK32" s="154" t="s">
        <v>95</v>
      </c>
      <c r="ML32" s="154">
        <v>5.0</v>
      </c>
      <c r="MM32" s="154">
        <v>50.0</v>
      </c>
      <c r="MN32" s="154">
        <v>48.0</v>
      </c>
      <c r="MO32" s="86"/>
      <c r="MP32" s="87"/>
      <c r="MQ32" s="87"/>
      <c r="MR32" s="87"/>
      <c r="MS32" s="87"/>
      <c r="MT32" s="154">
        <v>37.0</v>
      </c>
      <c r="MU32" s="154">
        <v>7.0</v>
      </c>
      <c r="MV32" s="154">
        <v>0.3</v>
      </c>
      <c r="MW32" s="154">
        <v>0.0</v>
      </c>
      <c r="MX32" s="154">
        <v>5.0</v>
      </c>
      <c r="MY32" s="154">
        <v>47.0</v>
      </c>
      <c r="MZ32" s="154" t="s">
        <v>96</v>
      </c>
      <c r="NA32" s="156"/>
      <c r="NB32" s="154">
        <v>36.0</v>
      </c>
      <c r="NC32" s="154">
        <v>209.0</v>
      </c>
      <c r="ND32" s="154">
        <v>11.6</v>
      </c>
      <c r="NE32" s="154">
        <v>9.6</v>
      </c>
      <c r="NF32" s="154">
        <v>6.0</v>
      </c>
      <c r="NG32" s="154">
        <v>52.0</v>
      </c>
      <c r="NH32" s="154">
        <v>50.0</v>
      </c>
      <c r="NI32" s="155"/>
      <c r="NJ32" s="155" t="s">
        <v>95</v>
      </c>
      <c r="NK32" s="155" t="s">
        <v>95</v>
      </c>
      <c r="NL32" s="155" t="s">
        <v>95</v>
      </c>
      <c r="NM32" s="155" t="s">
        <v>95</v>
      </c>
      <c r="NN32" s="154">
        <v>4.0</v>
      </c>
      <c r="NO32" s="154">
        <v>58.0</v>
      </c>
      <c r="NP32" s="154">
        <v>56.0</v>
      </c>
    </row>
    <row r="33" ht="14.25" customHeight="1">
      <c r="A33" s="49">
        <v>0.833333333333334</v>
      </c>
      <c r="B33" s="50"/>
      <c r="C33" s="51">
        <v>50.3</v>
      </c>
      <c r="D33" s="173">
        <v>339.0</v>
      </c>
      <c r="E33" s="53">
        <v>135.0</v>
      </c>
      <c r="F33" s="53">
        <v>99.0</v>
      </c>
      <c r="G33" s="53">
        <v>21.5</v>
      </c>
      <c r="H33" s="54"/>
      <c r="I33" s="53">
        <v>6.0</v>
      </c>
      <c r="J33" s="53">
        <v>53.0</v>
      </c>
      <c r="K33" s="53">
        <v>52.0</v>
      </c>
      <c r="L33" s="53">
        <v>140.0</v>
      </c>
      <c r="M33" s="53">
        <v>71.0</v>
      </c>
      <c r="N33" s="53">
        <v>17.3</v>
      </c>
      <c r="O33" s="54"/>
      <c r="P33" s="53">
        <v>6.0</v>
      </c>
      <c r="Q33" s="53">
        <v>56.0</v>
      </c>
      <c r="R33" s="53">
        <v>52.0</v>
      </c>
      <c r="S33" s="53">
        <v>343.9</v>
      </c>
      <c r="T33" s="53">
        <v>243.6</v>
      </c>
      <c r="U33" s="53">
        <v>147.2</v>
      </c>
      <c r="V33" s="54"/>
      <c r="W33" s="53">
        <v>377.7</v>
      </c>
      <c r="X33" s="53">
        <v>201.1</v>
      </c>
      <c r="Y33" s="53">
        <v>126.9</v>
      </c>
      <c r="Z33" s="54"/>
      <c r="AA33" s="53">
        <v>343.5</v>
      </c>
      <c r="AB33" s="53">
        <v>357.1</v>
      </c>
      <c r="AC33" s="53">
        <v>237.7</v>
      </c>
      <c r="AD33" s="54"/>
      <c r="AE33" s="53">
        <v>343.1</v>
      </c>
      <c r="AF33" s="53">
        <v>346.6</v>
      </c>
      <c r="AG33" s="53">
        <v>212.2</v>
      </c>
      <c r="AH33" s="54"/>
      <c r="AI33" s="53">
        <v>349.6</v>
      </c>
      <c r="AJ33" s="53">
        <v>379.4</v>
      </c>
      <c r="AK33" s="53">
        <v>241.1</v>
      </c>
      <c r="AL33" s="54"/>
      <c r="AM33" s="53">
        <v>342.1</v>
      </c>
      <c r="AN33" s="53">
        <v>402.6</v>
      </c>
      <c r="AO33" s="53">
        <v>230.4</v>
      </c>
      <c r="AP33" s="54"/>
      <c r="AQ33" s="53">
        <v>135.0</v>
      </c>
      <c r="AR33" s="54">
        <f t="shared" ref="AR33:AS33" si="50">F33</f>
        <v>99</v>
      </c>
      <c r="AS33" s="56">
        <f t="shared" si="50"/>
        <v>21.5</v>
      </c>
      <c r="AT33" s="54"/>
      <c r="AU33" s="54">
        <f t="shared" ref="AU33:AW33" si="51">L33</f>
        <v>140</v>
      </c>
      <c r="AV33" s="54">
        <f t="shared" si="51"/>
        <v>71</v>
      </c>
      <c r="AW33" s="54">
        <f t="shared" si="51"/>
        <v>17.3</v>
      </c>
      <c r="AX33" s="54"/>
      <c r="AY33" s="168">
        <f t="shared" si="5"/>
        <v>135</v>
      </c>
      <c r="AZ33" s="54"/>
      <c r="BA33" s="54"/>
      <c r="BB33" s="54"/>
      <c r="BC33" s="89"/>
      <c r="BD33" s="54"/>
      <c r="BE33" s="53">
        <v>32.0</v>
      </c>
      <c r="BF33" s="53">
        <v>137.0</v>
      </c>
      <c r="BG33" s="53">
        <v>6.8</v>
      </c>
      <c r="BH33" s="54"/>
      <c r="BI33" s="53">
        <v>22.0</v>
      </c>
      <c r="BJ33" s="127">
        <v>88.0</v>
      </c>
      <c r="BK33" s="127">
        <v>65.0</v>
      </c>
      <c r="BL33" s="89"/>
      <c r="BM33" s="58">
        <v>343.0</v>
      </c>
      <c r="BN33" s="58">
        <v>146.0</v>
      </c>
      <c r="BO33" s="58">
        <v>215.0</v>
      </c>
      <c r="BP33" s="58">
        <v>10.8</v>
      </c>
      <c r="BQ33" s="59"/>
      <c r="BR33" s="58">
        <v>6.0</v>
      </c>
      <c r="BS33" s="58">
        <v>56.0</v>
      </c>
      <c r="BT33" s="58">
        <v>56.0</v>
      </c>
      <c r="BU33" s="58">
        <f t="shared" si="23"/>
        <v>343</v>
      </c>
      <c r="BV33" s="58">
        <v>350.0</v>
      </c>
      <c r="BW33" s="58">
        <v>205.0</v>
      </c>
      <c r="BX33" s="58">
        <v>38.0</v>
      </c>
      <c r="BY33" s="58">
        <v>336.0</v>
      </c>
      <c r="BZ33" s="58">
        <v>377.0</v>
      </c>
      <c r="CA33" s="58">
        <v>206.0</v>
      </c>
      <c r="CB33" s="58">
        <v>37.0</v>
      </c>
      <c r="CC33" s="58">
        <v>342.0</v>
      </c>
      <c r="CD33" s="58">
        <v>328.0</v>
      </c>
      <c r="CE33" s="58">
        <v>186.0</v>
      </c>
      <c r="CF33" s="58">
        <v>6.0</v>
      </c>
      <c r="CG33" s="58">
        <v>336.0</v>
      </c>
      <c r="CH33" s="58">
        <v>330.0</v>
      </c>
      <c r="CI33" s="58">
        <v>183.0</v>
      </c>
      <c r="CJ33" s="58">
        <v>5.0</v>
      </c>
      <c r="CK33" s="58">
        <v>350.0</v>
      </c>
      <c r="CL33" s="58">
        <v>346.0</v>
      </c>
      <c r="CM33" s="58">
        <v>192.0</v>
      </c>
      <c r="CN33" s="58">
        <v>3.0</v>
      </c>
      <c r="CO33" s="58">
        <v>334.0</v>
      </c>
      <c r="CP33" s="58">
        <v>340.0</v>
      </c>
      <c r="CQ33" s="58">
        <v>168.0</v>
      </c>
      <c r="CR33" s="58">
        <v>6.0</v>
      </c>
      <c r="CS33" s="58">
        <v>337.0</v>
      </c>
      <c r="CT33" s="58">
        <v>323.0</v>
      </c>
      <c r="CU33" s="58">
        <v>203.0</v>
      </c>
      <c r="CV33" s="58">
        <v>92.0</v>
      </c>
      <c r="CW33" s="58">
        <v>338.0</v>
      </c>
      <c r="CX33" s="58">
        <v>201.0</v>
      </c>
      <c r="CY33" s="58">
        <v>96.0</v>
      </c>
      <c r="CZ33" s="58">
        <v>57.0</v>
      </c>
      <c r="DA33" s="58">
        <v>324.0</v>
      </c>
      <c r="DB33" s="58">
        <v>208.0</v>
      </c>
      <c r="DC33" s="58">
        <v>98.0</v>
      </c>
      <c r="DD33" s="58">
        <v>58.0</v>
      </c>
      <c r="DE33" s="59">
        <f t="shared" si="24"/>
        <v>146</v>
      </c>
      <c r="DF33" s="58">
        <v>35.0</v>
      </c>
      <c r="DG33" s="59">
        <f t="shared" ref="DG33:DH33" si="52">BO33</f>
        <v>215</v>
      </c>
      <c r="DH33" s="59">
        <f t="shared" si="52"/>
        <v>10.8</v>
      </c>
      <c r="DI33" s="59"/>
      <c r="DJ33" s="58">
        <v>7.0</v>
      </c>
      <c r="DK33" s="58">
        <v>55.0</v>
      </c>
      <c r="DL33" s="58">
        <v>52.0</v>
      </c>
      <c r="DM33" s="89"/>
      <c r="DN33" s="61">
        <v>342.0</v>
      </c>
      <c r="DO33" s="61">
        <v>141.0</v>
      </c>
      <c r="DP33" s="61">
        <v>29.77</v>
      </c>
      <c r="DQ33" s="61">
        <v>17.22</v>
      </c>
      <c r="DR33" s="61">
        <v>2.46</v>
      </c>
      <c r="DS33" s="61">
        <v>8.0</v>
      </c>
      <c r="DT33" s="61">
        <v>44.0</v>
      </c>
      <c r="DU33" s="61">
        <v>52.3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340.0</v>
      </c>
      <c r="EF33" s="63">
        <v>137.0</v>
      </c>
      <c r="EG33" s="63">
        <v>77.0</v>
      </c>
      <c r="EH33" s="63">
        <v>3.1</v>
      </c>
      <c r="EI33" s="64"/>
      <c r="EJ33" s="63">
        <v>9.0</v>
      </c>
      <c r="EK33" s="63">
        <v>54.0</v>
      </c>
      <c r="EL33" s="63">
        <v>56.0</v>
      </c>
      <c r="EM33" s="63">
        <v>137.0</v>
      </c>
      <c r="EN33" s="63">
        <v>103.0</v>
      </c>
      <c r="EO33" s="63">
        <v>4.7</v>
      </c>
      <c r="EP33" s="64"/>
      <c r="EQ33" s="63">
        <v>9.0</v>
      </c>
      <c r="ER33" s="63">
        <v>54.0</v>
      </c>
      <c r="ES33" s="63">
        <v>56.0</v>
      </c>
      <c r="ET33" s="63">
        <v>339.0</v>
      </c>
      <c r="EU33" s="63">
        <v>240.0</v>
      </c>
      <c r="EV33" s="63">
        <v>139.2</v>
      </c>
      <c r="EW33" s="63">
        <v>-8.3</v>
      </c>
      <c r="EX33" s="63">
        <v>338.0</v>
      </c>
      <c r="EY33" s="63">
        <v>0.0</v>
      </c>
      <c r="EZ33" s="63">
        <v>0.0</v>
      </c>
      <c r="FA33" s="63">
        <v>0.0</v>
      </c>
      <c r="FB33" s="63">
        <v>338.0</v>
      </c>
      <c r="FC33" s="63">
        <v>241.0</v>
      </c>
      <c r="FD33" s="63">
        <v>139.4</v>
      </c>
      <c r="FE33" s="63">
        <v>-8.8</v>
      </c>
      <c r="FF33" s="63">
        <v>338.0</v>
      </c>
      <c r="FG33" s="63">
        <v>0.0</v>
      </c>
      <c r="FH33" s="63">
        <v>0.0</v>
      </c>
      <c r="FI33" s="63">
        <v>0.0</v>
      </c>
      <c r="FJ33" s="63">
        <v>340.0</v>
      </c>
      <c r="FK33" s="63">
        <v>227.0</v>
      </c>
      <c r="FL33" s="63">
        <v>131.0</v>
      </c>
      <c r="FM33" s="64"/>
      <c r="FN33" s="63">
        <v>340.0</v>
      </c>
      <c r="FO33" s="63">
        <v>234.0</v>
      </c>
      <c r="FP33" s="63">
        <v>132.0</v>
      </c>
      <c r="FQ33" s="63">
        <v>1.4</v>
      </c>
      <c r="FR33" s="63">
        <v>137.0</v>
      </c>
      <c r="FS33" s="63">
        <v>93.0</v>
      </c>
      <c r="FT33" s="63">
        <v>13.57</v>
      </c>
      <c r="FU33" s="64"/>
      <c r="FV33" s="63">
        <v>137.0</v>
      </c>
      <c r="FW33" s="64"/>
      <c r="FX33" s="64"/>
      <c r="FY33" s="64"/>
      <c r="FZ33" s="89"/>
      <c r="GA33" s="65">
        <v>341.0</v>
      </c>
      <c r="GB33" s="66">
        <v>439.84</v>
      </c>
      <c r="GC33" s="66">
        <v>239.71</v>
      </c>
      <c r="GD33" s="66">
        <v>15.16</v>
      </c>
      <c r="GE33" s="66">
        <v>340.0</v>
      </c>
      <c r="GF33" s="66">
        <v>422.09</v>
      </c>
      <c r="GG33" s="66">
        <v>240.09</v>
      </c>
      <c r="GH33" s="66">
        <v>19.01</v>
      </c>
      <c r="GI33" s="66">
        <v>340.0</v>
      </c>
      <c r="GJ33" s="66">
        <v>222.3</v>
      </c>
      <c r="GK33" s="66">
        <v>128.32</v>
      </c>
      <c r="GL33" s="66">
        <v>7.04</v>
      </c>
      <c r="GM33" s="66">
        <v>340.0</v>
      </c>
      <c r="GN33" s="66">
        <v>241.2</v>
      </c>
      <c r="GO33" s="66">
        <v>128.48</v>
      </c>
      <c r="GP33" s="66">
        <v>14.24</v>
      </c>
      <c r="GQ33" s="66">
        <v>340.0</v>
      </c>
      <c r="GR33" s="66">
        <v>213.51</v>
      </c>
      <c r="GS33" s="66">
        <v>113.91</v>
      </c>
      <c r="GT33" s="66">
        <v>5.7</v>
      </c>
      <c r="GU33" s="66">
        <v>340.0</v>
      </c>
      <c r="GV33" s="66">
        <v>195.19</v>
      </c>
      <c r="GW33" s="66">
        <v>112.49</v>
      </c>
      <c r="GX33" s="66">
        <v>7.12</v>
      </c>
      <c r="GY33" s="89"/>
      <c r="GZ33" s="98" t="s">
        <v>107</v>
      </c>
      <c r="HA33" s="97" t="s">
        <v>92</v>
      </c>
      <c r="HB33" s="98">
        <v>133.0</v>
      </c>
      <c r="HC33" s="98">
        <v>6.65</v>
      </c>
      <c r="HD33" s="172">
        <v>2.66</v>
      </c>
      <c r="HE33" s="99">
        <v>8.0</v>
      </c>
      <c r="HF33" s="98">
        <v>64.0</v>
      </c>
      <c r="HG33" s="98">
        <v>60.0</v>
      </c>
      <c r="HH33" s="98" t="s">
        <v>107</v>
      </c>
      <c r="HI33" s="97" t="s">
        <v>92</v>
      </c>
      <c r="HJ33" s="98">
        <v>244.0</v>
      </c>
      <c r="HK33" s="172">
        <v>12.2</v>
      </c>
      <c r="HL33" s="98">
        <v>4.88</v>
      </c>
      <c r="HM33" s="99">
        <v>5.0</v>
      </c>
      <c r="HN33" s="98">
        <v>63.0</v>
      </c>
      <c r="HO33" s="98">
        <v>62.0</v>
      </c>
      <c r="HP33" s="98" t="s">
        <v>107</v>
      </c>
      <c r="HQ33" s="97" t="s">
        <v>92</v>
      </c>
      <c r="HR33" s="98">
        <v>174.0</v>
      </c>
      <c r="HS33" s="98">
        <v>8.7</v>
      </c>
      <c r="HT33" s="172">
        <v>4.35</v>
      </c>
      <c r="HU33" s="99">
        <v>7.0</v>
      </c>
      <c r="HV33" s="98">
        <v>62.0</v>
      </c>
      <c r="HW33" s="98">
        <v>62.0</v>
      </c>
      <c r="HX33" s="89"/>
      <c r="HY33" s="148"/>
      <c r="HZ33" s="148"/>
      <c r="IA33" s="148"/>
      <c r="IB33" s="148"/>
      <c r="IC33" s="148"/>
      <c r="ID33" s="147">
        <v>2.0</v>
      </c>
      <c r="IE33" s="148"/>
      <c r="IF33" s="148"/>
      <c r="IG33" s="89"/>
      <c r="IH33" s="74">
        <v>139.0</v>
      </c>
      <c r="II33" s="74">
        <v>33.6</v>
      </c>
      <c r="IJ33" s="74">
        <v>221.0</v>
      </c>
      <c r="IK33" s="74">
        <v>11.6</v>
      </c>
      <c r="IL33" s="74">
        <v>12.5</v>
      </c>
      <c r="IM33" s="74">
        <v>6.0</v>
      </c>
      <c r="IN33" s="74">
        <v>48.0</v>
      </c>
      <c r="IO33" s="74">
        <v>47.0</v>
      </c>
      <c r="IP33" s="74">
        <v>139.0</v>
      </c>
      <c r="IQ33" s="74">
        <v>34.9</v>
      </c>
      <c r="IR33" s="74">
        <v>6.0</v>
      </c>
      <c r="IS33" s="74">
        <v>0.1</v>
      </c>
      <c r="IT33" s="74">
        <v>0.3</v>
      </c>
      <c r="IU33" s="74">
        <v>12.0</v>
      </c>
      <c r="IV33" s="74">
        <v>52.0</v>
      </c>
      <c r="IW33" s="74">
        <v>51.0</v>
      </c>
      <c r="IX33" s="89"/>
      <c r="IY33" s="76">
        <v>140.55</v>
      </c>
      <c r="IZ33" s="76">
        <v>35.38</v>
      </c>
      <c r="JA33" s="76">
        <v>297.48</v>
      </c>
      <c r="JB33" s="76">
        <v>14.87</v>
      </c>
      <c r="JC33" s="76">
        <v>3.68</v>
      </c>
      <c r="JD33" s="76">
        <v>3.0</v>
      </c>
      <c r="JE33" s="76">
        <v>64.86</v>
      </c>
      <c r="JF33" s="76">
        <v>52.36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138.0</v>
      </c>
      <c r="JQ33" s="78">
        <v>32.5</v>
      </c>
      <c r="JR33" s="150">
        <v>0.0</v>
      </c>
      <c r="JS33" s="150">
        <v>0.0</v>
      </c>
      <c r="JT33" s="150">
        <v>0.0</v>
      </c>
      <c r="JU33" s="150">
        <v>2.0</v>
      </c>
      <c r="JV33" s="78">
        <v>48.0</v>
      </c>
      <c r="JW33" s="78">
        <v>47.0</v>
      </c>
      <c r="JX33" s="78">
        <v>138.0</v>
      </c>
      <c r="JY33" s="78">
        <v>34.8</v>
      </c>
      <c r="JZ33" s="78">
        <v>92.0</v>
      </c>
      <c r="KA33" s="78">
        <v>5.0</v>
      </c>
      <c r="KB33" s="78">
        <v>1.9</v>
      </c>
      <c r="KC33" s="78">
        <v>2.0</v>
      </c>
      <c r="KD33" s="78">
        <v>54.0</v>
      </c>
      <c r="KE33" s="78">
        <v>53.0</v>
      </c>
      <c r="KF33" s="89"/>
      <c r="KG33" s="151">
        <v>139.0</v>
      </c>
      <c r="KH33" s="151">
        <v>34.0</v>
      </c>
      <c r="KI33" s="151">
        <v>44.0</v>
      </c>
      <c r="KJ33" s="151">
        <v>2.4</v>
      </c>
      <c r="KK33" s="152"/>
      <c r="KL33" s="151">
        <v>1.0</v>
      </c>
      <c r="KM33" s="151">
        <v>48.0</v>
      </c>
      <c r="KN33" s="151">
        <v>48.0</v>
      </c>
      <c r="KO33" s="151">
        <v>139.0</v>
      </c>
      <c r="KP33" s="151">
        <v>34.0</v>
      </c>
      <c r="KQ33" s="151" t="s">
        <v>98</v>
      </c>
      <c r="KR33" s="151" t="s">
        <v>98</v>
      </c>
      <c r="KS33" s="152"/>
      <c r="KT33" s="151">
        <v>1.0</v>
      </c>
      <c r="KU33" s="151">
        <v>48.0</v>
      </c>
      <c r="KV33" s="151">
        <v>48.0</v>
      </c>
      <c r="KW33" s="89"/>
      <c r="KX33" s="81">
        <v>134.0</v>
      </c>
      <c r="KY33" s="81">
        <v>33.0</v>
      </c>
      <c r="KZ33" s="81">
        <v>337.0</v>
      </c>
      <c r="LA33" s="81">
        <v>16.5</v>
      </c>
      <c r="LB33" s="81">
        <v>3.8</v>
      </c>
      <c r="LC33" s="81">
        <v>3.0</v>
      </c>
      <c r="LD33" s="81">
        <v>60.0</v>
      </c>
      <c r="LE33" s="81">
        <v>57.0</v>
      </c>
      <c r="LF33" s="81">
        <v>134.0</v>
      </c>
      <c r="LG33" s="81">
        <v>33.0</v>
      </c>
      <c r="LH33" s="81">
        <v>161.0</v>
      </c>
      <c r="LI33" s="81">
        <v>7.9</v>
      </c>
      <c r="LJ33" s="81">
        <v>5.0</v>
      </c>
      <c r="LK33" s="81">
        <v>5.0</v>
      </c>
      <c r="LL33" s="81">
        <v>57.0</v>
      </c>
      <c r="LM33" s="81">
        <v>58.0</v>
      </c>
      <c r="LN33" s="89"/>
      <c r="LO33" s="154">
        <v>333.0</v>
      </c>
      <c r="LP33" s="154">
        <v>205.0</v>
      </c>
      <c r="LQ33" s="154">
        <v>115.0</v>
      </c>
      <c r="LR33" s="154">
        <v>73.0</v>
      </c>
      <c r="LS33" s="154">
        <v>345.0</v>
      </c>
      <c r="LT33" s="154">
        <v>141.0</v>
      </c>
      <c r="LU33" s="154">
        <v>100.0</v>
      </c>
      <c r="LV33" s="154">
        <v>56.0</v>
      </c>
      <c r="LW33" s="154">
        <v>6.8</v>
      </c>
      <c r="LX33" s="154">
        <v>10.0</v>
      </c>
      <c r="LY33" s="154">
        <v>57.0</v>
      </c>
      <c r="LZ33" s="154">
        <v>53.0</v>
      </c>
      <c r="MA33" s="154">
        <v>139.0</v>
      </c>
      <c r="MB33" s="154">
        <v>105.0</v>
      </c>
      <c r="MC33" s="154">
        <v>59.0</v>
      </c>
      <c r="MD33" s="154">
        <v>16.3</v>
      </c>
      <c r="ME33" s="154">
        <v>8.0</v>
      </c>
      <c r="MF33" s="154">
        <v>60.0</v>
      </c>
      <c r="MG33" s="154">
        <v>54.0</v>
      </c>
      <c r="MH33" s="154" t="s">
        <v>95</v>
      </c>
      <c r="MI33" s="154" t="s">
        <v>95</v>
      </c>
      <c r="MJ33" s="154" t="s">
        <v>95</v>
      </c>
      <c r="MK33" s="154" t="s">
        <v>95</v>
      </c>
      <c r="ML33" s="154">
        <v>5.0</v>
      </c>
      <c r="MM33" s="154">
        <v>52.0</v>
      </c>
      <c r="MN33" s="154">
        <v>50.0</v>
      </c>
      <c r="MO33" s="86"/>
      <c r="MP33" s="87"/>
      <c r="MQ33" s="87"/>
      <c r="MR33" s="87"/>
      <c r="MS33" s="87"/>
      <c r="MT33" s="154">
        <v>37.0</v>
      </c>
      <c r="MU33" s="154">
        <v>7.0</v>
      </c>
      <c r="MV33" s="154">
        <v>0.3</v>
      </c>
      <c r="MW33" s="154">
        <v>0.0</v>
      </c>
      <c r="MX33" s="154">
        <v>5.0</v>
      </c>
      <c r="MY33" s="154">
        <v>47.0</v>
      </c>
      <c r="MZ33" s="154" t="s">
        <v>96</v>
      </c>
      <c r="NA33" s="156"/>
      <c r="NB33" s="154">
        <v>36.0</v>
      </c>
      <c r="NC33" s="154">
        <v>285.0</v>
      </c>
      <c r="ND33" s="154">
        <v>16.1</v>
      </c>
      <c r="NE33" s="154">
        <v>1.3</v>
      </c>
      <c r="NF33" s="154">
        <v>6.0</v>
      </c>
      <c r="NG33" s="154">
        <v>52.0</v>
      </c>
      <c r="NH33" s="154">
        <v>50.0</v>
      </c>
      <c r="NI33" s="155"/>
      <c r="NJ33" s="155" t="s">
        <v>95</v>
      </c>
      <c r="NK33" s="155" t="s">
        <v>95</v>
      </c>
      <c r="NL33" s="155" t="s">
        <v>95</v>
      </c>
      <c r="NM33" s="155" t="s">
        <v>95</v>
      </c>
      <c r="NN33" s="154">
        <v>4.0</v>
      </c>
      <c r="NO33" s="154">
        <v>58.0</v>
      </c>
      <c r="NP33" s="154">
        <v>56.0</v>
      </c>
    </row>
    <row r="34" ht="14.25" customHeight="1">
      <c r="A34" s="49">
        <v>0.875</v>
      </c>
      <c r="B34" s="50"/>
      <c r="C34" s="51">
        <v>49.82</v>
      </c>
      <c r="D34" s="53">
        <v>339.0</v>
      </c>
      <c r="E34" s="53">
        <v>134.0</v>
      </c>
      <c r="F34" s="53">
        <v>98.0</v>
      </c>
      <c r="G34" s="53">
        <v>21.3</v>
      </c>
      <c r="H34" s="54"/>
      <c r="I34" s="53">
        <v>6.0</v>
      </c>
      <c r="J34" s="53">
        <v>53.0</v>
      </c>
      <c r="K34" s="53">
        <v>52.0</v>
      </c>
      <c r="L34" s="53">
        <v>138.0</v>
      </c>
      <c r="M34" s="53">
        <v>97.0</v>
      </c>
      <c r="N34" s="53">
        <v>24.1</v>
      </c>
      <c r="O34" s="54"/>
      <c r="P34" s="53">
        <v>6.0</v>
      </c>
      <c r="Q34" s="53">
        <v>56.0</v>
      </c>
      <c r="R34" s="53">
        <v>52.0</v>
      </c>
      <c r="S34" s="53">
        <v>341.7</v>
      </c>
      <c r="T34" s="53">
        <v>260.2</v>
      </c>
      <c r="U34" s="53">
        <v>159.2</v>
      </c>
      <c r="V34" s="54"/>
      <c r="W34" s="53">
        <v>374.9</v>
      </c>
      <c r="X34" s="53">
        <v>211.1</v>
      </c>
      <c r="Y34" s="53">
        <v>135.8</v>
      </c>
      <c r="Z34" s="54"/>
      <c r="AA34" s="53">
        <v>341.1</v>
      </c>
      <c r="AB34" s="53">
        <v>372.1</v>
      </c>
      <c r="AC34" s="53">
        <v>245.8</v>
      </c>
      <c r="AD34" s="54"/>
      <c r="AE34" s="53">
        <v>340.5</v>
      </c>
      <c r="AF34" s="53">
        <v>416.6</v>
      </c>
      <c r="AG34" s="53">
        <v>221.5</v>
      </c>
      <c r="AH34" s="54"/>
      <c r="AI34" s="53">
        <v>346.6</v>
      </c>
      <c r="AJ34" s="53">
        <v>398.7</v>
      </c>
      <c r="AK34" s="53">
        <v>257.5</v>
      </c>
      <c r="AL34" s="54"/>
      <c r="AM34" s="53">
        <v>339.7</v>
      </c>
      <c r="AN34" s="53">
        <v>427.8</v>
      </c>
      <c r="AO34" s="53">
        <v>239.3</v>
      </c>
      <c r="AP34" s="54"/>
      <c r="AQ34" s="53">
        <v>134.0</v>
      </c>
      <c r="AR34" s="54">
        <f t="shared" ref="AR34:AS34" si="53">F34</f>
        <v>98</v>
      </c>
      <c r="AS34" s="56">
        <f t="shared" si="53"/>
        <v>21.3</v>
      </c>
      <c r="AT34" s="54"/>
      <c r="AU34" s="54">
        <f t="shared" ref="AU34:AW34" si="54">L34</f>
        <v>138</v>
      </c>
      <c r="AV34" s="54">
        <f t="shared" si="54"/>
        <v>97</v>
      </c>
      <c r="AW34" s="54">
        <f t="shared" si="54"/>
        <v>24.1</v>
      </c>
      <c r="AX34" s="54"/>
      <c r="AY34" s="168">
        <f t="shared" si="5"/>
        <v>134</v>
      </c>
      <c r="AZ34" s="54"/>
      <c r="BA34" s="54"/>
      <c r="BB34" s="54"/>
      <c r="BC34" s="89"/>
      <c r="BD34" s="54"/>
      <c r="BE34" s="53">
        <v>32.0</v>
      </c>
      <c r="BF34" s="53">
        <v>133.0</v>
      </c>
      <c r="BG34" s="53">
        <v>6.6</v>
      </c>
      <c r="BH34" s="54"/>
      <c r="BI34" s="53">
        <v>22.0</v>
      </c>
      <c r="BJ34" s="127">
        <v>88.0</v>
      </c>
      <c r="BK34" s="127">
        <v>65.0</v>
      </c>
      <c r="BL34" s="89"/>
      <c r="BM34" s="58">
        <v>343.0</v>
      </c>
      <c r="BN34" s="58">
        <v>146.0</v>
      </c>
      <c r="BO34" s="58">
        <v>167.0</v>
      </c>
      <c r="BP34" s="58">
        <v>8.35</v>
      </c>
      <c r="BQ34" s="59"/>
      <c r="BR34" s="58">
        <v>6.0</v>
      </c>
      <c r="BS34" s="58">
        <v>65.0</v>
      </c>
      <c r="BT34" s="58">
        <v>64.0</v>
      </c>
      <c r="BU34" s="58">
        <f t="shared" si="23"/>
        <v>343</v>
      </c>
      <c r="BV34" s="58">
        <v>347.0</v>
      </c>
      <c r="BW34" s="58">
        <v>204.0</v>
      </c>
      <c r="BX34" s="58">
        <v>29.0</v>
      </c>
      <c r="BY34" s="58">
        <v>335.0</v>
      </c>
      <c r="BZ34" s="58">
        <v>372.0</v>
      </c>
      <c r="CA34" s="58">
        <v>204.0</v>
      </c>
      <c r="CB34" s="58">
        <v>28.0</v>
      </c>
      <c r="CC34" s="58">
        <v>342.0</v>
      </c>
      <c r="CD34" s="58">
        <v>322.0</v>
      </c>
      <c r="CE34" s="58">
        <v>184.0</v>
      </c>
      <c r="CF34" s="58">
        <v>4.0</v>
      </c>
      <c r="CG34" s="58">
        <v>337.0</v>
      </c>
      <c r="CH34" s="58">
        <v>325.0</v>
      </c>
      <c r="CI34" s="58">
        <v>182.0</v>
      </c>
      <c r="CJ34" s="58">
        <v>5.0</v>
      </c>
      <c r="CK34" s="58">
        <v>350.0</v>
      </c>
      <c r="CL34" s="58">
        <v>322.0</v>
      </c>
      <c r="CM34" s="58">
        <v>180.0</v>
      </c>
      <c r="CN34" s="58">
        <v>5.0</v>
      </c>
      <c r="CO34" s="58">
        <v>333.0</v>
      </c>
      <c r="CP34" s="58">
        <v>327.0</v>
      </c>
      <c r="CQ34" s="58">
        <v>161.0</v>
      </c>
      <c r="CR34" s="58">
        <v>8.0</v>
      </c>
      <c r="CS34" s="58">
        <v>336.0</v>
      </c>
      <c r="CT34" s="58">
        <v>305.0</v>
      </c>
      <c r="CU34" s="58">
        <v>191.0</v>
      </c>
      <c r="CV34" s="58">
        <v>86.0</v>
      </c>
      <c r="CW34" s="58">
        <v>338.0</v>
      </c>
      <c r="CX34" s="58">
        <v>223.0</v>
      </c>
      <c r="CY34" s="58">
        <v>116.0</v>
      </c>
      <c r="CZ34" s="58">
        <v>59.0</v>
      </c>
      <c r="DA34" s="58">
        <v>325.0</v>
      </c>
      <c r="DB34" s="58">
        <v>230.0</v>
      </c>
      <c r="DC34" s="58">
        <v>116.0</v>
      </c>
      <c r="DD34" s="58">
        <v>49.0</v>
      </c>
      <c r="DE34" s="59">
        <f t="shared" si="24"/>
        <v>146</v>
      </c>
      <c r="DF34" s="58">
        <v>35.5</v>
      </c>
      <c r="DG34" s="58">
        <v>168.0</v>
      </c>
      <c r="DH34" s="58">
        <v>8.35</v>
      </c>
      <c r="DI34" s="59"/>
      <c r="DJ34" s="58">
        <v>7.0</v>
      </c>
      <c r="DK34" s="58">
        <v>65.0</v>
      </c>
      <c r="DL34" s="58">
        <v>64.0</v>
      </c>
      <c r="DM34" s="89"/>
      <c r="DN34" s="61">
        <v>341.0</v>
      </c>
      <c r="DO34" s="61">
        <v>140.0</v>
      </c>
      <c r="DP34" s="61">
        <v>40.54</v>
      </c>
      <c r="DQ34" s="61">
        <v>23.67</v>
      </c>
      <c r="DR34" s="61">
        <v>5.97</v>
      </c>
      <c r="DS34" s="61">
        <v>8.0</v>
      </c>
      <c r="DT34" s="61">
        <v>42.0</v>
      </c>
      <c r="DU34" s="61">
        <v>50.0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338.0</v>
      </c>
      <c r="EF34" s="63">
        <v>135.0</v>
      </c>
      <c r="EG34" s="63">
        <v>74.0</v>
      </c>
      <c r="EH34" s="63">
        <v>3.0</v>
      </c>
      <c r="EI34" s="64"/>
      <c r="EJ34" s="63">
        <v>9.0</v>
      </c>
      <c r="EK34" s="63">
        <v>53.0</v>
      </c>
      <c r="EL34" s="63">
        <v>56.0</v>
      </c>
      <c r="EM34" s="63">
        <v>135.0</v>
      </c>
      <c r="EN34" s="63">
        <v>83.0</v>
      </c>
      <c r="EO34" s="63">
        <v>3.8</v>
      </c>
      <c r="EP34" s="64"/>
      <c r="EQ34" s="63">
        <v>9.0</v>
      </c>
      <c r="ER34" s="63">
        <v>54.0</v>
      </c>
      <c r="ES34" s="63">
        <v>56.0</v>
      </c>
      <c r="ET34" s="63">
        <v>338.0</v>
      </c>
      <c r="EU34" s="63">
        <v>241.0</v>
      </c>
      <c r="EV34" s="63">
        <v>139.1</v>
      </c>
      <c r="EW34" s="63">
        <v>-9.9</v>
      </c>
      <c r="EX34" s="63">
        <v>336.0</v>
      </c>
      <c r="EY34" s="63">
        <v>0.0</v>
      </c>
      <c r="EZ34" s="63">
        <v>0.0</v>
      </c>
      <c r="FA34" s="63">
        <v>0.0</v>
      </c>
      <c r="FB34" s="63">
        <v>337.0</v>
      </c>
      <c r="FC34" s="63">
        <v>240.0</v>
      </c>
      <c r="FD34" s="63">
        <v>138.3</v>
      </c>
      <c r="FE34" s="63">
        <v>-9.8</v>
      </c>
      <c r="FF34" s="63">
        <v>335.0</v>
      </c>
      <c r="FG34" s="63">
        <v>0.0</v>
      </c>
      <c r="FH34" s="63">
        <v>0.0</v>
      </c>
      <c r="FI34" s="63">
        <v>-0.1</v>
      </c>
      <c r="FJ34" s="63">
        <v>338.0</v>
      </c>
      <c r="FK34" s="63">
        <v>225.0</v>
      </c>
      <c r="FL34" s="63">
        <v>129.0</v>
      </c>
      <c r="FM34" s="64"/>
      <c r="FN34" s="63">
        <v>338.0</v>
      </c>
      <c r="FO34" s="63">
        <v>241.0</v>
      </c>
      <c r="FP34" s="63">
        <v>130.0</v>
      </c>
      <c r="FQ34" s="63">
        <v>1.6</v>
      </c>
      <c r="FR34" s="63">
        <v>135.0</v>
      </c>
      <c r="FS34" s="63">
        <v>103.0</v>
      </c>
      <c r="FT34" s="63">
        <v>21.4</v>
      </c>
      <c r="FU34" s="64"/>
      <c r="FV34" s="63">
        <v>135.0</v>
      </c>
      <c r="FW34" s="64"/>
      <c r="FX34" s="64"/>
      <c r="FY34" s="64"/>
      <c r="FZ34" s="89"/>
      <c r="GA34" s="65">
        <v>338.0</v>
      </c>
      <c r="GB34" s="66">
        <v>458.08</v>
      </c>
      <c r="GC34" s="66">
        <v>249.93</v>
      </c>
      <c r="GD34" s="66">
        <v>19.35</v>
      </c>
      <c r="GE34" s="66">
        <v>339.0</v>
      </c>
      <c r="GF34" s="66">
        <v>440.06</v>
      </c>
      <c r="GG34" s="66">
        <v>247.75</v>
      </c>
      <c r="GH34" s="66">
        <v>21.27</v>
      </c>
      <c r="GI34" s="66">
        <v>339.0</v>
      </c>
      <c r="GJ34" s="66">
        <v>225.09</v>
      </c>
      <c r="GK34" s="66">
        <v>129.24</v>
      </c>
      <c r="GL34" s="66">
        <v>4.86</v>
      </c>
      <c r="GM34" s="66">
        <v>339.0</v>
      </c>
      <c r="GN34" s="66">
        <v>244.14</v>
      </c>
      <c r="GO34" s="66">
        <v>129.15</v>
      </c>
      <c r="GP34" s="66">
        <v>12.4</v>
      </c>
      <c r="GQ34" s="66">
        <v>339.0</v>
      </c>
      <c r="GR34" s="66">
        <v>227.58</v>
      </c>
      <c r="GS34" s="66">
        <v>120.53</v>
      </c>
      <c r="GT34" s="66">
        <v>8.12</v>
      </c>
      <c r="GU34" s="66">
        <v>339.0</v>
      </c>
      <c r="GV34" s="66">
        <v>208.64</v>
      </c>
      <c r="GW34" s="66">
        <v>118.77</v>
      </c>
      <c r="GX34" s="66">
        <v>9.8</v>
      </c>
      <c r="GY34" s="89"/>
      <c r="GZ34" s="98" t="s">
        <v>107</v>
      </c>
      <c r="HA34" s="97" t="s">
        <v>92</v>
      </c>
      <c r="HB34" s="98">
        <v>154.0</v>
      </c>
      <c r="HC34" s="98">
        <v>7.7</v>
      </c>
      <c r="HD34" s="172">
        <v>3.08</v>
      </c>
      <c r="HE34" s="99">
        <v>8.0</v>
      </c>
      <c r="HF34" s="98">
        <v>64.0</v>
      </c>
      <c r="HG34" s="98">
        <v>60.0</v>
      </c>
      <c r="HH34" s="98" t="s">
        <v>107</v>
      </c>
      <c r="HI34" s="97" t="s">
        <v>92</v>
      </c>
      <c r="HJ34" s="98">
        <v>207.0</v>
      </c>
      <c r="HK34" s="172">
        <v>10.35</v>
      </c>
      <c r="HL34" s="98">
        <v>4.14</v>
      </c>
      <c r="HM34" s="99">
        <v>5.0</v>
      </c>
      <c r="HN34" s="98">
        <v>63.0</v>
      </c>
      <c r="HO34" s="98">
        <v>62.0</v>
      </c>
      <c r="HP34" s="98" t="s">
        <v>107</v>
      </c>
      <c r="HQ34" s="97" t="s">
        <v>92</v>
      </c>
      <c r="HR34" s="98">
        <v>194.0</v>
      </c>
      <c r="HS34" s="98">
        <v>9.7</v>
      </c>
      <c r="HT34" s="172">
        <v>4.85</v>
      </c>
      <c r="HU34" s="99">
        <v>7.0</v>
      </c>
      <c r="HV34" s="98">
        <v>62.0</v>
      </c>
      <c r="HW34" s="98">
        <v>62.0</v>
      </c>
      <c r="HX34" s="89"/>
      <c r="HY34" s="148"/>
      <c r="HZ34" s="148"/>
      <c r="IA34" s="148"/>
      <c r="IB34" s="148"/>
      <c r="IC34" s="148"/>
      <c r="ID34" s="147">
        <v>2.0</v>
      </c>
      <c r="IE34" s="148"/>
      <c r="IF34" s="148"/>
      <c r="IG34" s="89"/>
      <c r="IH34" s="74">
        <v>139.0</v>
      </c>
      <c r="II34" s="74">
        <v>33.6</v>
      </c>
      <c r="IJ34" s="74">
        <v>181.0</v>
      </c>
      <c r="IK34" s="74">
        <v>9.3</v>
      </c>
      <c r="IL34" s="74">
        <v>10.2</v>
      </c>
      <c r="IM34" s="74">
        <v>6.0</v>
      </c>
      <c r="IN34" s="74">
        <v>48.0</v>
      </c>
      <c r="IO34" s="74">
        <v>47.0</v>
      </c>
      <c r="IP34" s="74">
        <v>139.0</v>
      </c>
      <c r="IQ34" s="74">
        <v>34.5</v>
      </c>
      <c r="IR34" s="74">
        <v>5.0</v>
      </c>
      <c r="IS34" s="74">
        <v>0.1</v>
      </c>
      <c r="IT34" s="74">
        <v>0.3</v>
      </c>
      <c r="IU34" s="74">
        <v>12.0</v>
      </c>
      <c r="IV34" s="74">
        <v>49.0</v>
      </c>
      <c r="IW34" s="74">
        <v>48.0</v>
      </c>
      <c r="IX34" s="89"/>
      <c r="IY34" s="76">
        <v>139.96</v>
      </c>
      <c r="IZ34" s="76">
        <v>35.09</v>
      </c>
      <c r="JA34" s="76">
        <v>325.06</v>
      </c>
      <c r="JB34" s="76">
        <v>16.25</v>
      </c>
      <c r="JC34" s="76">
        <v>5.81</v>
      </c>
      <c r="JD34" s="76">
        <v>3.0</v>
      </c>
      <c r="JE34" s="76">
        <v>65.7</v>
      </c>
      <c r="JF34" s="76">
        <v>50.47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135.0</v>
      </c>
      <c r="JQ34" s="78">
        <v>32.0</v>
      </c>
      <c r="JR34" s="150">
        <v>0.0</v>
      </c>
      <c r="JS34" s="150">
        <v>0.0</v>
      </c>
      <c r="JT34" s="150">
        <v>0.0</v>
      </c>
      <c r="JU34" s="150">
        <v>2.0</v>
      </c>
      <c r="JV34" s="78">
        <v>46.0</v>
      </c>
      <c r="JW34" s="78">
        <v>45.0</v>
      </c>
      <c r="JX34" s="78">
        <v>135.0</v>
      </c>
      <c r="JY34" s="78">
        <v>34.1</v>
      </c>
      <c r="JZ34" s="78">
        <v>126.0</v>
      </c>
      <c r="KA34" s="78">
        <v>6.9</v>
      </c>
      <c r="KB34" s="78">
        <v>2.3</v>
      </c>
      <c r="KC34" s="78">
        <v>2.0</v>
      </c>
      <c r="KD34" s="78">
        <v>53.0</v>
      </c>
      <c r="KE34" s="78">
        <v>53.0</v>
      </c>
      <c r="KF34" s="89"/>
      <c r="KG34" s="151">
        <v>135.0</v>
      </c>
      <c r="KH34" s="151">
        <v>33.0</v>
      </c>
      <c r="KI34" s="151">
        <v>117.0</v>
      </c>
      <c r="KJ34" s="151">
        <v>6.4</v>
      </c>
      <c r="KK34" s="152"/>
      <c r="KL34" s="151">
        <v>1.0</v>
      </c>
      <c r="KM34" s="151">
        <v>48.0</v>
      </c>
      <c r="KN34" s="151">
        <v>48.0</v>
      </c>
      <c r="KO34" s="151">
        <v>135.0</v>
      </c>
      <c r="KP34" s="151">
        <v>34.0</v>
      </c>
      <c r="KQ34" s="151" t="s">
        <v>98</v>
      </c>
      <c r="KR34" s="151" t="s">
        <v>98</v>
      </c>
      <c r="KS34" s="152"/>
      <c r="KT34" s="151">
        <v>1.0</v>
      </c>
      <c r="KU34" s="151">
        <v>48.0</v>
      </c>
      <c r="KV34" s="151">
        <v>48.0</v>
      </c>
      <c r="KW34" s="89"/>
      <c r="KX34" s="81">
        <v>131.0</v>
      </c>
      <c r="KY34" s="81">
        <v>32.0</v>
      </c>
      <c r="KZ34" s="81">
        <v>286.0</v>
      </c>
      <c r="LA34" s="81">
        <v>14.0</v>
      </c>
      <c r="LB34" s="81">
        <v>3.5</v>
      </c>
      <c r="LC34" s="81">
        <v>3.0</v>
      </c>
      <c r="LD34" s="81">
        <v>60.0</v>
      </c>
      <c r="LE34" s="81">
        <v>57.0</v>
      </c>
      <c r="LF34" s="81">
        <v>131.0</v>
      </c>
      <c r="LG34" s="81">
        <v>32.0</v>
      </c>
      <c r="LH34" s="81">
        <v>261.0</v>
      </c>
      <c r="LI34" s="81">
        <v>12.8</v>
      </c>
      <c r="LJ34" s="81">
        <v>5.0</v>
      </c>
      <c r="LK34" s="81">
        <v>5.0</v>
      </c>
      <c r="LL34" s="81">
        <v>57.0</v>
      </c>
      <c r="LM34" s="81">
        <v>58.0</v>
      </c>
      <c r="LN34" s="89"/>
      <c r="LO34" s="154">
        <v>331.0</v>
      </c>
      <c r="LP34" s="154">
        <v>216.0</v>
      </c>
      <c r="LQ34" s="154">
        <v>120.0</v>
      </c>
      <c r="LR34" s="154">
        <v>72.0</v>
      </c>
      <c r="LS34" s="154">
        <v>341.0</v>
      </c>
      <c r="LT34" s="154">
        <v>140.0</v>
      </c>
      <c r="LU34" s="154">
        <v>109.0</v>
      </c>
      <c r="LV34" s="154">
        <v>61.0</v>
      </c>
      <c r="LW34" s="154">
        <v>8.7</v>
      </c>
      <c r="LX34" s="154">
        <v>10.0</v>
      </c>
      <c r="LY34" s="154">
        <v>57.0</v>
      </c>
      <c r="LZ34" s="154">
        <v>52.0</v>
      </c>
      <c r="MA34" s="154">
        <v>138.0</v>
      </c>
      <c r="MB34" s="154">
        <v>107.0</v>
      </c>
      <c r="MC34" s="154">
        <v>59.0</v>
      </c>
      <c r="MD34" s="154">
        <v>16.7</v>
      </c>
      <c r="ME34" s="154">
        <v>8.0</v>
      </c>
      <c r="MF34" s="154">
        <v>59.0</v>
      </c>
      <c r="MG34" s="154">
        <v>53.0</v>
      </c>
      <c r="MH34" s="154" t="s">
        <v>95</v>
      </c>
      <c r="MI34" s="154" t="s">
        <v>95</v>
      </c>
      <c r="MJ34" s="154" t="s">
        <v>95</v>
      </c>
      <c r="MK34" s="154" t="s">
        <v>95</v>
      </c>
      <c r="ML34" s="154">
        <v>5.0</v>
      </c>
      <c r="MM34" s="154">
        <v>51.0</v>
      </c>
      <c r="MN34" s="154">
        <v>49.0</v>
      </c>
      <c r="MO34" s="86"/>
      <c r="MP34" s="87"/>
      <c r="MQ34" s="87"/>
      <c r="MR34" s="87"/>
      <c r="MS34" s="87"/>
      <c r="MT34" s="154">
        <v>37.0</v>
      </c>
      <c r="MU34" s="154">
        <v>7.0</v>
      </c>
      <c r="MV34" s="154">
        <v>0.3</v>
      </c>
      <c r="MW34" s="154">
        <v>0.0</v>
      </c>
      <c r="MX34" s="154">
        <v>5.0</v>
      </c>
      <c r="MY34" s="154">
        <v>47.0</v>
      </c>
      <c r="MZ34" s="154" t="s">
        <v>96</v>
      </c>
      <c r="NA34" s="156"/>
      <c r="NB34" s="154">
        <v>35.0</v>
      </c>
      <c r="NC34" s="154">
        <v>385.0</v>
      </c>
      <c r="ND34" s="154">
        <v>21.6</v>
      </c>
      <c r="NE34" s="154">
        <v>7.7</v>
      </c>
      <c r="NF34" s="154">
        <v>6.0</v>
      </c>
      <c r="NG34" s="154">
        <v>52.0</v>
      </c>
      <c r="NH34" s="154">
        <v>50.0</v>
      </c>
      <c r="NI34" s="155"/>
      <c r="NJ34" s="155" t="s">
        <v>95</v>
      </c>
      <c r="NK34" s="155" t="s">
        <v>95</v>
      </c>
      <c r="NL34" s="155" t="s">
        <v>95</v>
      </c>
      <c r="NM34" s="155" t="s">
        <v>95</v>
      </c>
      <c r="NN34" s="154">
        <v>4.0</v>
      </c>
      <c r="NO34" s="154">
        <v>58.0</v>
      </c>
      <c r="NP34" s="154">
        <v>56.0</v>
      </c>
    </row>
    <row r="35" ht="14.25" customHeight="1">
      <c r="A35" s="49">
        <v>0.916666666666667</v>
      </c>
      <c r="B35" s="50"/>
      <c r="C35" s="51">
        <v>50.0</v>
      </c>
      <c r="D35" s="53">
        <v>340.0</v>
      </c>
      <c r="E35" s="53">
        <v>134.0</v>
      </c>
      <c r="F35" s="53">
        <v>75.0</v>
      </c>
      <c r="G35" s="53">
        <v>16.2</v>
      </c>
      <c r="H35" s="54"/>
      <c r="I35" s="53">
        <v>6.0</v>
      </c>
      <c r="J35" s="53">
        <v>53.0</v>
      </c>
      <c r="K35" s="53">
        <v>52.0</v>
      </c>
      <c r="L35" s="53">
        <v>138.0</v>
      </c>
      <c r="M35" s="53">
        <v>110.0</v>
      </c>
      <c r="N35" s="53">
        <v>27.3</v>
      </c>
      <c r="O35" s="54"/>
      <c r="P35" s="53">
        <v>6.0</v>
      </c>
      <c r="Q35" s="53">
        <v>56.0</v>
      </c>
      <c r="R35" s="53">
        <v>52.0</v>
      </c>
      <c r="S35" s="53">
        <v>340.5</v>
      </c>
      <c r="T35" s="53">
        <v>286.3</v>
      </c>
      <c r="U35" s="53">
        <v>170.2</v>
      </c>
      <c r="V35" s="54"/>
      <c r="W35" s="53">
        <v>373.2</v>
      </c>
      <c r="X35" s="53">
        <v>212.7</v>
      </c>
      <c r="Y35" s="53">
        <v>137.8</v>
      </c>
      <c r="Z35" s="54"/>
      <c r="AA35" s="53">
        <v>340.5</v>
      </c>
      <c r="AB35" s="53">
        <v>349.0</v>
      </c>
      <c r="AC35" s="53">
        <v>228.5</v>
      </c>
      <c r="AD35" s="54"/>
      <c r="AE35" s="53">
        <v>340.1</v>
      </c>
      <c r="AF35" s="53">
        <v>388.6</v>
      </c>
      <c r="AG35" s="53">
        <v>209.3</v>
      </c>
      <c r="AH35" s="54"/>
      <c r="AI35" s="53">
        <v>346.0</v>
      </c>
      <c r="AJ35" s="53">
        <v>391.2</v>
      </c>
      <c r="AK35" s="53">
        <v>246.4</v>
      </c>
      <c r="AL35" s="54"/>
      <c r="AM35" s="53">
        <v>339.4</v>
      </c>
      <c r="AN35" s="53">
        <v>421.6</v>
      </c>
      <c r="AO35" s="53">
        <v>237.3</v>
      </c>
      <c r="AP35" s="54"/>
      <c r="AQ35" s="53">
        <v>134.0</v>
      </c>
      <c r="AR35" s="54">
        <f t="shared" ref="AR35:AS35" si="55">F35</f>
        <v>75</v>
      </c>
      <c r="AS35" s="56">
        <f t="shared" si="55"/>
        <v>16.2</v>
      </c>
      <c r="AT35" s="54"/>
      <c r="AU35" s="54">
        <f t="shared" ref="AU35:AW35" si="56">L35</f>
        <v>138</v>
      </c>
      <c r="AV35" s="54">
        <f t="shared" si="56"/>
        <v>110</v>
      </c>
      <c r="AW35" s="54">
        <f t="shared" si="56"/>
        <v>27.3</v>
      </c>
      <c r="AX35" s="54"/>
      <c r="AY35" s="168">
        <f t="shared" si="5"/>
        <v>134</v>
      </c>
      <c r="AZ35" s="54"/>
      <c r="BA35" s="54"/>
      <c r="BB35" s="54"/>
      <c r="BC35" s="89"/>
      <c r="BD35" s="54"/>
      <c r="BE35" s="53">
        <v>32.0</v>
      </c>
      <c r="BF35" s="53">
        <v>127.0</v>
      </c>
      <c r="BG35" s="53">
        <v>6.2</v>
      </c>
      <c r="BH35" s="54"/>
      <c r="BI35" s="53">
        <v>22.0</v>
      </c>
      <c r="BJ35" s="127">
        <v>88.0</v>
      </c>
      <c r="BK35" s="127">
        <v>65.0</v>
      </c>
      <c r="BL35" s="89"/>
      <c r="BM35" s="58">
        <v>342.0</v>
      </c>
      <c r="BN35" s="58">
        <v>146.0</v>
      </c>
      <c r="BO35" s="58">
        <v>141.0</v>
      </c>
      <c r="BP35" s="58">
        <v>7.05</v>
      </c>
      <c r="BQ35" s="59"/>
      <c r="BR35" s="58">
        <v>6.0</v>
      </c>
      <c r="BS35" s="58">
        <v>65.0</v>
      </c>
      <c r="BT35" s="58">
        <v>61.0</v>
      </c>
      <c r="BU35" s="58">
        <f t="shared" si="23"/>
        <v>342</v>
      </c>
      <c r="BV35" s="58">
        <v>346.0</v>
      </c>
      <c r="BW35" s="58">
        <v>204.0</v>
      </c>
      <c r="BX35" s="58">
        <v>27.0</v>
      </c>
      <c r="BY35" s="58">
        <v>335.0</v>
      </c>
      <c r="BZ35" s="58">
        <v>373.0</v>
      </c>
      <c r="CA35" s="58">
        <v>205.0</v>
      </c>
      <c r="CB35" s="58">
        <v>24.0</v>
      </c>
      <c r="CC35" s="58">
        <v>342.0</v>
      </c>
      <c r="CD35" s="58">
        <v>328.0</v>
      </c>
      <c r="CE35" s="58">
        <v>188.0</v>
      </c>
      <c r="CF35" s="58">
        <v>6.0</v>
      </c>
      <c r="CG35" s="58">
        <v>336.0</v>
      </c>
      <c r="CH35" s="58">
        <v>337.0</v>
      </c>
      <c r="CI35" s="58">
        <v>186.0</v>
      </c>
      <c r="CJ35" s="58">
        <v>4.0</v>
      </c>
      <c r="CK35" s="58">
        <v>349.0</v>
      </c>
      <c r="CL35" s="58">
        <v>167.0</v>
      </c>
      <c r="CM35" s="58">
        <v>110.0</v>
      </c>
      <c r="CN35" s="58">
        <v>4.0</v>
      </c>
      <c r="CO35" s="58">
        <v>332.0</v>
      </c>
      <c r="CP35" s="58">
        <v>339.0</v>
      </c>
      <c r="CQ35" s="58">
        <v>168.0</v>
      </c>
      <c r="CR35" s="58">
        <v>4.0</v>
      </c>
      <c r="CS35" s="58">
        <v>336.0</v>
      </c>
      <c r="CT35" s="58">
        <v>315.0</v>
      </c>
      <c r="CU35" s="58">
        <v>196.0</v>
      </c>
      <c r="CV35" s="58">
        <v>92.0</v>
      </c>
      <c r="CW35" s="58">
        <v>338.0</v>
      </c>
      <c r="CX35" s="58">
        <v>225.0</v>
      </c>
      <c r="CY35" s="58">
        <v>115.0</v>
      </c>
      <c r="CZ35" s="58">
        <v>59.0</v>
      </c>
      <c r="DA35" s="58">
        <v>325.0</v>
      </c>
      <c r="DB35" s="58">
        <v>230.0</v>
      </c>
      <c r="DC35" s="58">
        <v>116.0</v>
      </c>
      <c r="DD35" s="58">
        <v>49.0</v>
      </c>
      <c r="DE35" s="58">
        <v>156.0</v>
      </c>
      <c r="DF35" s="58">
        <v>35.5</v>
      </c>
      <c r="DG35" s="58">
        <v>141.0</v>
      </c>
      <c r="DH35" s="58">
        <v>7.05</v>
      </c>
      <c r="DI35" s="59"/>
      <c r="DJ35" s="58">
        <v>7.0</v>
      </c>
      <c r="DK35" s="58">
        <v>55.0</v>
      </c>
      <c r="DL35" s="58">
        <v>52.0</v>
      </c>
      <c r="DM35" s="89"/>
      <c r="DN35" s="61">
        <v>340.0</v>
      </c>
      <c r="DO35" s="61">
        <v>140.0</v>
      </c>
      <c r="DP35" s="61">
        <v>43.91</v>
      </c>
      <c r="DQ35" s="61">
        <v>24.63</v>
      </c>
      <c r="DR35" s="61">
        <v>7.0</v>
      </c>
      <c r="DS35" s="61">
        <v>8.0</v>
      </c>
      <c r="DT35" s="61">
        <v>45.0</v>
      </c>
      <c r="DU35" s="61">
        <v>50.5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339.0</v>
      </c>
      <c r="EF35" s="63">
        <v>136.0</v>
      </c>
      <c r="EG35" s="63">
        <v>75.0</v>
      </c>
      <c r="EH35" s="63">
        <v>3.0</v>
      </c>
      <c r="EI35" s="64"/>
      <c r="EJ35" s="63">
        <v>9.0</v>
      </c>
      <c r="EK35" s="63">
        <v>53.0</v>
      </c>
      <c r="EL35" s="63">
        <v>55.0</v>
      </c>
      <c r="EM35" s="63">
        <v>136.0</v>
      </c>
      <c r="EN35" s="63">
        <v>110.0</v>
      </c>
      <c r="EO35" s="63">
        <v>4.7</v>
      </c>
      <c r="EP35" s="64"/>
      <c r="EQ35" s="63">
        <v>9.0</v>
      </c>
      <c r="ER35" s="63">
        <v>54.0</v>
      </c>
      <c r="ES35" s="63">
        <v>55.0</v>
      </c>
      <c r="ET35" s="63">
        <v>338.0</v>
      </c>
      <c r="EU35" s="63">
        <v>240.0</v>
      </c>
      <c r="EV35" s="63">
        <v>138.9</v>
      </c>
      <c r="EW35" s="63">
        <v>-7.0</v>
      </c>
      <c r="EX35" s="63">
        <v>336.0</v>
      </c>
      <c r="EY35" s="63">
        <v>0.0</v>
      </c>
      <c r="EZ35" s="63">
        <v>0.0</v>
      </c>
      <c r="FA35" s="63">
        <v>0.0</v>
      </c>
      <c r="FB35" s="63">
        <v>336.0</v>
      </c>
      <c r="FC35" s="63">
        <v>240.0</v>
      </c>
      <c r="FD35" s="63">
        <v>138.2</v>
      </c>
      <c r="FE35" s="63">
        <v>-7.0</v>
      </c>
      <c r="FF35" s="63">
        <v>336.0</v>
      </c>
      <c r="FG35" s="63">
        <v>0.0</v>
      </c>
      <c r="FH35" s="63">
        <v>0.0</v>
      </c>
      <c r="FI35" s="63">
        <v>-0.1</v>
      </c>
      <c r="FJ35" s="63">
        <v>339.0</v>
      </c>
      <c r="FK35" s="63">
        <v>217.0</v>
      </c>
      <c r="FL35" s="63">
        <v>125.0</v>
      </c>
      <c r="FM35" s="64"/>
      <c r="FN35" s="63">
        <v>339.0</v>
      </c>
      <c r="FO35" s="63">
        <v>234.0</v>
      </c>
      <c r="FP35" s="63">
        <v>126.0</v>
      </c>
      <c r="FQ35" s="63">
        <v>0.1</v>
      </c>
      <c r="FR35" s="63">
        <v>136.0</v>
      </c>
      <c r="FS35" s="63">
        <v>132.0</v>
      </c>
      <c r="FT35" s="63">
        <v>23.46</v>
      </c>
      <c r="FU35" s="64"/>
      <c r="FV35" s="63">
        <v>136.0</v>
      </c>
      <c r="FW35" s="64"/>
      <c r="FX35" s="64"/>
      <c r="FY35" s="64"/>
      <c r="FZ35" s="89"/>
      <c r="GA35" s="65">
        <v>339.0</v>
      </c>
      <c r="GB35" s="66">
        <v>393.9</v>
      </c>
      <c r="GC35" s="66">
        <v>244.65</v>
      </c>
      <c r="GD35" s="66">
        <v>15.08</v>
      </c>
      <c r="GE35" s="66">
        <v>339.0</v>
      </c>
      <c r="GF35" s="66">
        <v>419.54</v>
      </c>
      <c r="GG35" s="66">
        <v>242.57</v>
      </c>
      <c r="GH35" s="66">
        <v>20.1</v>
      </c>
      <c r="GI35" s="66">
        <v>339.0</v>
      </c>
      <c r="GJ35" s="66">
        <v>218.47</v>
      </c>
      <c r="GK35" s="66">
        <v>-125.47</v>
      </c>
      <c r="GL35" s="66">
        <v>-5.28</v>
      </c>
      <c r="GM35" s="66">
        <v>339.0</v>
      </c>
      <c r="GN35" s="66">
        <v>200.61</v>
      </c>
      <c r="GO35" s="66">
        <v>-126.14</v>
      </c>
      <c r="GP35" s="66">
        <v>-11.81</v>
      </c>
      <c r="GQ35" s="66">
        <v>339.0</v>
      </c>
      <c r="GR35" s="66">
        <v>185.08</v>
      </c>
      <c r="GS35" s="66">
        <v>-116.93</v>
      </c>
      <c r="GT35" s="66">
        <v>-7.37</v>
      </c>
      <c r="GU35" s="66">
        <v>339.0</v>
      </c>
      <c r="GV35" s="66">
        <v>199.88</v>
      </c>
      <c r="GW35" s="66">
        <v>-114.75</v>
      </c>
      <c r="GX35" s="66">
        <v>-9.13</v>
      </c>
      <c r="GY35" s="89"/>
      <c r="GZ35" s="98" t="s">
        <v>107</v>
      </c>
      <c r="HA35" s="97" t="s">
        <v>92</v>
      </c>
      <c r="HB35" s="98">
        <v>146.0</v>
      </c>
      <c r="HC35" s="98">
        <v>7.3</v>
      </c>
      <c r="HD35" s="172">
        <v>2.92</v>
      </c>
      <c r="HE35" s="99">
        <v>8.0</v>
      </c>
      <c r="HF35" s="98">
        <v>64.0</v>
      </c>
      <c r="HG35" s="98">
        <v>60.0</v>
      </c>
      <c r="HH35" s="98" t="s">
        <v>107</v>
      </c>
      <c r="HI35" s="97" t="s">
        <v>92</v>
      </c>
      <c r="HJ35" s="98">
        <v>124.0</v>
      </c>
      <c r="HK35" s="172">
        <v>6.2</v>
      </c>
      <c r="HL35" s="98">
        <v>2.48</v>
      </c>
      <c r="HM35" s="99">
        <v>5.0</v>
      </c>
      <c r="HN35" s="98">
        <v>63.0</v>
      </c>
      <c r="HO35" s="98">
        <v>62.0</v>
      </c>
      <c r="HP35" s="98" t="s">
        <v>107</v>
      </c>
      <c r="HQ35" s="97" t="s">
        <v>92</v>
      </c>
      <c r="HR35" s="98">
        <v>194.0</v>
      </c>
      <c r="HS35" s="98">
        <v>9.7</v>
      </c>
      <c r="HT35" s="172">
        <v>4.85</v>
      </c>
      <c r="HU35" s="99">
        <v>7.0</v>
      </c>
      <c r="HV35" s="98">
        <v>62.0</v>
      </c>
      <c r="HW35" s="98">
        <v>62.0</v>
      </c>
      <c r="HX35" s="89"/>
      <c r="HY35" s="148"/>
      <c r="HZ35" s="148"/>
      <c r="IA35" s="148"/>
      <c r="IB35" s="148"/>
      <c r="IC35" s="148"/>
      <c r="ID35" s="147">
        <v>2.0</v>
      </c>
      <c r="IE35" s="148"/>
      <c r="IF35" s="148"/>
      <c r="IG35" s="89"/>
      <c r="IH35" s="74">
        <v>137.0</v>
      </c>
      <c r="II35" s="74">
        <v>33.4</v>
      </c>
      <c r="IJ35" s="74">
        <v>120.0</v>
      </c>
      <c r="IK35" s="74">
        <v>6.0</v>
      </c>
      <c r="IL35" s="74">
        <v>6.6</v>
      </c>
      <c r="IM35" s="74">
        <v>6.0</v>
      </c>
      <c r="IN35" s="74">
        <v>47.0</v>
      </c>
      <c r="IO35" s="74">
        <v>46.0</v>
      </c>
      <c r="IP35" s="74">
        <v>137.0</v>
      </c>
      <c r="IQ35" s="74">
        <v>33.7</v>
      </c>
      <c r="IR35" s="74">
        <v>134.0</v>
      </c>
      <c r="IS35" s="74">
        <v>6.8</v>
      </c>
      <c r="IT35" s="74">
        <v>7.5</v>
      </c>
      <c r="IU35" s="74">
        <v>12.0</v>
      </c>
      <c r="IV35" s="74">
        <v>49.0</v>
      </c>
      <c r="IW35" s="74">
        <v>48.0</v>
      </c>
      <c r="IX35" s="89"/>
      <c r="IY35" s="76">
        <v>139.56</v>
      </c>
      <c r="IZ35" s="76">
        <v>34.8</v>
      </c>
      <c r="JA35" s="76">
        <v>383.12</v>
      </c>
      <c r="JB35" s="76">
        <v>19.15</v>
      </c>
      <c r="JC35" s="76">
        <v>8.05</v>
      </c>
      <c r="JD35" s="76">
        <v>3.0</v>
      </c>
      <c r="JE35" s="76">
        <v>70.61</v>
      </c>
      <c r="JF35" s="76">
        <v>52.36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135.0</v>
      </c>
      <c r="JQ35" s="78">
        <v>32.0</v>
      </c>
      <c r="JR35" s="150">
        <v>0.0</v>
      </c>
      <c r="JS35" s="150">
        <v>0.0</v>
      </c>
      <c r="JT35" s="150">
        <v>0.0</v>
      </c>
      <c r="JU35" s="150">
        <v>2.0</v>
      </c>
      <c r="JV35" s="78">
        <v>44.0</v>
      </c>
      <c r="JW35" s="78">
        <v>43.0</v>
      </c>
      <c r="JX35" s="78">
        <v>135.0</v>
      </c>
      <c r="JY35" s="78">
        <v>34.1</v>
      </c>
      <c r="JZ35" s="78">
        <v>120.0</v>
      </c>
      <c r="KA35" s="78">
        <v>6.5</v>
      </c>
      <c r="KB35" s="78">
        <v>2.2</v>
      </c>
      <c r="KC35" s="78">
        <v>2.0</v>
      </c>
      <c r="KD35" s="78">
        <v>52.0</v>
      </c>
      <c r="KE35" s="78">
        <v>51.0</v>
      </c>
      <c r="KF35" s="89"/>
      <c r="KG35" s="151">
        <v>136.0</v>
      </c>
      <c r="KH35" s="151">
        <v>33.0</v>
      </c>
      <c r="KI35" s="151">
        <v>111.0</v>
      </c>
      <c r="KJ35" s="151">
        <v>5.9</v>
      </c>
      <c r="KK35" s="152"/>
      <c r="KL35" s="151">
        <v>1.0</v>
      </c>
      <c r="KM35" s="151">
        <v>48.0</v>
      </c>
      <c r="KN35" s="151">
        <v>48.0</v>
      </c>
      <c r="KO35" s="151">
        <v>136.0</v>
      </c>
      <c r="KP35" s="151">
        <v>33.0</v>
      </c>
      <c r="KQ35" s="151" t="s">
        <v>98</v>
      </c>
      <c r="KR35" s="151" t="s">
        <v>98</v>
      </c>
      <c r="KS35" s="152"/>
      <c r="KT35" s="151">
        <v>1.0</v>
      </c>
      <c r="KU35" s="151">
        <v>48.0</v>
      </c>
      <c r="KV35" s="151">
        <v>48.0</v>
      </c>
      <c r="KW35" s="89"/>
      <c r="KX35" s="81">
        <v>130.0</v>
      </c>
      <c r="KY35" s="81">
        <v>32.0</v>
      </c>
      <c r="KZ35" s="81">
        <v>200.0</v>
      </c>
      <c r="LA35" s="81">
        <v>9.8</v>
      </c>
      <c r="LB35" s="81">
        <v>1.5</v>
      </c>
      <c r="LC35" s="81">
        <v>3.0</v>
      </c>
      <c r="LD35" s="81">
        <v>57.0</v>
      </c>
      <c r="LE35" s="81">
        <v>57.0</v>
      </c>
      <c r="LF35" s="81">
        <v>130.0</v>
      </c>
      <c r="LG35" s="81">
        <v>32.0</v>
      </c>
      <c r="LH35" s="81">
        <v>312.0</v>
      </c>
      <c r="LI35" s="81">
        <v>15.3</v>
      </c>
      <c r="LJ35" s="81">
        <v>5.0</v>
      </c>
      <c r="LK35" s="81">
        <v>5.0</v>
      </c>
      <c r="LL35" s="81">
        <v>56.0</v>
      </c>
      <c r="LM35" s="81">
        <v>56.0</v>
      </c>
      <c r="LN35" s="89"/>
      <c r="LO35" s="154">
        <v>329.0</v>
      </c>
      <c r="LP35" s="154">
        <v>235.0</v>
      </c>
      <c r="LQ35" s="154">
        <v>129.0</v>
      </c>
      <c r="LR35" s="154">
        <v>71.0</v>
      </c>
      <c r="LS35" s="154">
        <v>339.0</v>
      </c>
      <c r="LT35" s="154">
        <v>139.0</v>
      </c>
      <c r="LU35" s="154">
        <v>112.0</v>
      </c>
      <c r="LV35" s="154">
        <v>62.0</v>
      </c>
      <c r="LW35" s="154">
        <v>9.7</v>
      </c>
      <c r="LX35" s="154">
        <v>10.0</v>
      </c>
      <c r="LY35" s="154">
        <v>57.0</v>
      </c>
      <c r="LZ35" s="154">
        <v>53.0</v>
      </c>
      <c r="MA35" s="154">
        <v>137.0</v>
      </c>
      <c r="MB35" s="154">
        <v>123.0</v>
      </c>
      <c r="MC35" s="154">
        <v>67.0</v>
      </c>
      <c r="MD35" s="154">
        <v>14.5</v>
      </c>
      <c r="ME35" s="154">
        <v>8.0</v>
      </c>
      <c r="MF35" s="154">
        <v>60.0</v>
      </c>
      <c r="MG35" s="154">
        <v>53.0</v>
      </c>
      <c r="MH35" s="154" t="s">
        <v>95</v>
      </c>
      <c r="MI35" s="154" t="s">
        <v>95</v>
      </c>
      <c r="MJ35" s="154" t="s">
        <v>95</v>
      </c>
      <c r="MK35" s="154" t="s">
        <v>95</v>
      </c>
      <c r="ML35" s="154">
        <v>5.0</v>
      </c>
      <c r="MM35" s="154">
        <v>49.0</v>
      </c>
      <c r="MN35" s="154">
        <v>47.0</v>
      </c>
      <c r="MO35" s="86"/>
      <c r="MP35" s="87"/>
      <c r="MQ35" s="87"/>
      <c r="MR35" s="87"/>
      <c r="MS35" s="87"/>
      <c r="MT35" s="154">
        <v>36.0</v>
      </c>
      <c r="MU35" s="154">
        <v>144.0</v>
      </c>
      <c r="MV35" s="154">
        <v>8.1</v>
      </c>
      <c r="MW35" s="154">
        <v>2.7</v>
      </c>
      <c r="MX35" s="154">
        <v>5.0</v>
      </c>
      <c r="MY35" s="154">
        <v>47.0</v>
      </c>
      <c r="MZ35" s="154" t="s">
        <v>96</v>
      </c>
      <c r="NA35" s="156"/>
      <c r="NB35" s="154">
        <v>35.0</v>
      </c>
      <c r="NC35" s="154">
        <v>380.0</v>
      </c>
      <c r="ND35" s="154">
        <v>20.9</v>
      </c>
      <c r="NE35" s="154">
        <v>5.7</v>
      </c>
      <c r="NF35" s="154">
        <v>6.0</v>
      </c>
      <c r="NG35" s="154">
        <v>52.0</v>
      </c>
      <c r="NH35" s="154">
        <v>50.0</v>
      </c>
      <c r="NI35" s="155"/>
      <c r="NJ35" s="155" t="s">
        <v>95</v>
      </c>
      <c r="NK35" s="155" t="s">
        <v>95</v>
      </c>
      <c r="NL35" s="155" t="s">
        <v>95</v>
      </c>
      <c r="NM35" s="155" t="s">
        <v>95</v>
      </c>
      <c r="NN35" s="154">
        <v>4.0</v>
      </c>
      <c r="NO35" s="154">
        <v>58.0</v>
      </c>
      <c r="NP35" s="154">
        <v>56.0</v>
      </c>
    </row>
    <row r="36" ht="14.25" customHeight="1">
      <c r="A36" s="49">
        <v>0.958333333333334</v>
      </c>
      <c r="B36" s="50"/>
      <c r="C36" s="51">
        <v>50.11</v>
      </c>
      <c r="D36" s="53">
        <v>340.0</v>
      </c>
      <c r="E36" s="53">
        <v>134.0</v>
      </c>
      <c r="F36" s="53">
        <v>72.0</v>
      </c>
      <c r="G36" s="53">
        <v>15.3</v>
      </c>
      <c r="H36" s="54"/>
      <c r="I36" s="53">
        <v>6.0</v>
      </c>
      <c r="J36" s="53">
        <v>53.0</v>
      </c>
      <c r="K36" s="53">
        <v>52.0</v>
      </c>
      <c r="L36" s="53">
        <v>138.0</v>
      </c>
      <c r="M36" s="53">
        <v>122.0</v>
      </c>
      <c r="N36" s="53">
        <v>30.5</v>
      </c>
      <c r="O36" s="54"/>
      <c r="P36" s="53">
        <v>6.0</v>
      </c>
      <c r="Q36" s="53">
        <v>56.0</v>
      </c>
      <c r="R36" s="53">
        <v>52.0</v>
      </c>
      <c r="S36" s="53">
        <v>342.3</v>
      </c>
      <c r="T36" s="53">
        <v>269.9</v>
      </c>
      <c r="U36" s="53">
        <v>162.8</v>
      </c>
      <c r="V36" s="54"/>
      <c r="W36" s="53">
        <v>375.3</v>
      </c>
      <c r="X36" s="53">
        <v>216.6</v>
      </c>
      <c r="Y36" s="53">
        <v>136.6</v>
      </c>
      <c r="Z36" s="54"/>
      <c r="AA36" s="53">
        <v>342.9</v>
      </c>
      <c r="AB36" s="53">
        <v>349.5</v>
      </c>
      <c r="AC36" s="53">
        <v>228.1</v>
      </c>
      <c r="AD36" s="54"/>
      <c r="AE36" s="53">
        <v>342.2</v>
      </c>
      <c r="AF36" s="53">
        <v>390.6</v>
      </c>
      <c r="AG36" s="53">
        <v>208.6</v>
      </c>
      <c r="AH36" s="54"/>
      <c r="AI36" s="53">
        <v>348.1</v>
      </c>
      <c r="AJ36" s="53">
        <v>385.4</v>
      </c>
      <c r="AK36" s="53">
        <v>243.8</v>
      </c>
      <c r="AL36" s="54"/>
      <c r="AM36" s="53">
        <v>340.5</v>
      </c>
      <c r="AN36" s="53">
        <v>410.6</v>
      </c>
      <c r="AO36" s="53">
        <v>232.0</v>
      </c>
      <c r="AP36" s="54"/>
      <c r="AQ36" s="53">
        <v>134.0</v>
      </c>
      <c r="AR36" s="54">
        <f t="shared" ref="AR36:AS36" si="57">F36</f>
        <v>72</v>
      </c>
      <c r="AS36" s="56">
        <f t="shared" si="57"/>
        <v>15.3</v>
      </c>
      <c r="AT36" s="54"/>
      <c r="AU36" s="54">
        <f t="shared" ref="AU36:AW36" si="58">L36</f>
        <v>138</v>
      </c>
      <c r="AV36" s="54">
        <f t="shared" si="58"/>
        <v>122</v>
      </c>
      <c r="AW36" s="54">
        <f t="shared" si="58"/>
        <v>30.5</v>
      </c>
      <c r="AX36" s="54"/>
      <c r="AY36" s="168">
        <f t="shared" si="5"/>
        <v>134</v>
      </c>
      <c r="AZ36" s="54"/>
      <c r="BA36" s="54"/>
      <c r="BB36" s="54"/>
      <c r="BC36" s="89"/>
      <c r="BD36" s="54"/>
      <c r="BE36" s="53">
        <v>32.0</v>
      </c>
      <c r="BF36" s="53">
        <v>120.0</v>
      </c>
      <c r="BG36" s="53">
        <v>5.8</v>
      </c>
      <c r="BH36" s="54"/>
      <c r="BI36" s="53">
        <v>22.0</v>
      </c>
      <c r="BJ36" s="127">
        <v>88.0</v>
      </c>
      <c r="BK36" s="127">
        <v>65.0</v>
      </c>
      <c r="BL36" s="89"/>
      <c r="BM36" s="58">
        <v>343.0</v>
      </c>
      <c r="BN36" s="58">
        <v>146.0</v>
      </c>
      <c r="BO36" s="58">
        <v>132.0</v>
      </c>
      <c r="BP36" s="58">
        <v>6.7</v>
      </c>
      <c r="BQ36" s="59"/>
      <c r="BR36" s="58">
        <v>6.0</v>
      </c>
      <c r="BS36" s="58">
        <v>65.0</v>
      </c>
      <c r="BT36" s="58">
        <v>64.0</v>
      </c>
      <c r="BU36" s="58">
        <f t="shared" si="23"/>
        <v>343</v>
      </c>
      <c r="BV36" s="58">
        <v>347.0</v>
      </c>
      <c r="BW36" s="58">
        <v>204.0</v>
      </c>
      <c r="BX36" s="58">
        <v>33.0</v>
      </c>
      <c r="BY36" s="58">
        <v>335.0</v>
      </c>
      <c r="BZ36" s="58">
        <v>374.0</v>
      </c>
      <c r="CA36" s="58">
        <v>205.0</v>
      </c>
      <c r="CB36" s="58">
        <v>30.0</v>
      </c>
      <c r="CC36" s="58">
        <v>342.0</v>
      </c>
      <c r="CD36" s="58">
        <v>350.0</v>
      </c>
      <c r="CE36" s="58">
        <v>202.0</v>
      </c>
      <c r="CF36" s="58">
        <v>2.0</v>
      </c>
      <c r="CG36" s="58">
        <v>338.0</v>
      </c>
      <c r="CH36" s="58">
        <v>345.0</v>
      </c>
      <c r="CI36" s="58">
        <v>201.0</v>
      </c>
      <c r="CJ36" s="58">
        <v>2.0</v>
      </c>
      <c r="CK36" s="58">
        <v>349.0</v>
      </c>
      <c r="CL36" s="58">
        <v>179.0</v>
      </c>
      <c r="CM36" s="58">
        <v>200.0</v>
      </c>
      <c r="CN36" s="58">
        <v>1.0</v>
      </c>
      <c r="CO36" s="58">
        <v>333.0</v>
      </c>
      <c r="CP36" s="58">
        <v>373.0</v>
      </c>
      <c r="CQ36" s="58">
        <v>184.0</v>
      </c>
      <c r="CR36" s="58">
        <v>5.0</v>
      </c>
      <c r="CS36" s="58">
        <v>336.0</v>
      </c>
      <c r="CT36" s="58">
        <v>335.0</v>
      </c>
      <c r="CU36" s="58">
        <v>208.0</v>
      </c>
      <c r="CV36" s="58">
        <v>100.0</v>
      </c>
      <c r="CW36" s="58">
        <v>337.0</v>
      </c>
      <c r="CX36" s="58">
        <v>218.0</v>
      </c>
      <c r="CY36" s="58">
        <v>108.0</v>
      </c>
      <c r="CZ36" s="58">
        <v>61.0</v>
      </c>
      <c r="DA36" s="58">
        <v>324.0</v>
      </c>
      <c r="DB36" s="58">
        <v>220.0</v>
      </c>
      <c r="DC36" s="58">
        <v>108.0</v>
      </c>
      <c r="DD36" s="58">
        <v>58.0</v>
      </c>
      <c r="DE36" s="59">
        <f t="shared" ref="DE36:DE37" si="62">BN36</f>
        <v>146</v>
      </c>
      <c r="DF36" s="58">
        <v>35.5</v>
      </c>
      <c r="DG36" s="59">
        <f t="shared" ref="DG36:DH36" si="59">BO36</f>
        <v>132</v>
      </c>
      <c r="DH36" s="59">
        <f t="shared" si="59"/>
        <v>6.7</v>
      </c>
      <c r="DI36" s="59"/>
      <c r="DJ36" s="58">
        <v>7.0</v>
      </c>
      <c r="DK36" s="58">
        <v>55.0</v>
      </c>
      <c r="DL36" s="58">
        <v>52.0</v>
      </c>
      <c r="DM36" s="89"/>
      <c r="DN36" s="61">
        <v>340.0</v>
      </c>
      <c r="DO36" s="61">
        <v>140.0</v>
      </c>
      <c r="DP36" s="61">
        <v>42.06</v>
      </c>
      <c r="DQ36" s="61">
        <v>23.51</v>
      </c>
      <c r="DR36" s="61">
        <v>6.81</v>
      </c>
      <c r="DS36" s="61">
        <v>8.0</v>
      </c>
      <c r="DT36" s="61">
        <v>46.0</v>
      </c>
      <c r="DU36" s="61">
        <v>50.1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93.0</v>
      </c>
      <c r="EH36" s="63">
        <v>3.6</v>
      </c>
      <c r="EI36" s="64"/>
      <c r="EJ36" s="63">
        <v>9.0</v>
      </c>
      <c r="EK36" s="63">
        <v>52.0</v>
      </c>
      <c r="EL36" s="63">
        <v>54.0</v>
      </c>
      <c r="EM36" s="63">
        <v>137.0</v>
      </c>
      <c r="EN36" s="63">
        <v>120.0</v>
      </c>
      <c r="EO36" s="63">
        <v>5.1</v>
      </c>
      <c r="EP36" s="64"/>
      <c r="EQ36" s="63">
        <v>9.0</v>
      </c>
      <c r="ER36" s="63">
        <v>53.0</v>
      </c>
      <c r="ES36" s="63">
        <v>54.0</v>
      </c>
      <c r="ET36" s="63">
        <v>340.0</v>
      </c>
      <c r="EU36" s="63">
        <v>238.0</v>
      </c>
      <c r="EV36" s="63">
        <v>138.9</v>
      </c>
      <c r="EW36" s="63">
        <v>-1.2</v>
      </c>
      <c r="EX36" s="63">
        <v>339.0</v>
      </c>
      <c r="EY36" s="63">
        <v>0.0</v>
      </c>
      <c r="EZ36" s="63">
        <v>0.0</v>
      </c>
      <c r="FA36" s="63">
        <v>0.0</v>
      </c>
      <c r="FB36" s="63">
        <v>339.0</v>
      </c>
      <c r="FC36" s="63">
        <v>237.0</v>
      </c>
      <c r="FD36" s="63">
        <v>137.8</v>
      </c>
      <c r="FE36" s="63">
        <v>0.3</v>
      </c>
      <c r="FF36" s="63">
        <v>338.0</v>
      </c>
      <c r="FG36" s="63">
        <v>0.0</v>
      </c>
      <c r="FH36" s="63">
        <v>0.0</v>
      </c>
      <c r="FI36" s="63">
        <v>0.0</v>
      </c>
      <c r="FJ36" s="63">
        <v>342.0</v>
      </c>
      <c r="FK36" s="63">
        <v>226.0</v>
      </c>
      <c r="FL36" s="63">
        <v>130.6</v>
      </c>
      <c r="FM36" s="64"/>
      <c r="FN36" s="63">
        <v>342.0</v>
      </c>
      <c r="FO36" s="63">
        <v>221.0</v>
      </c>
      <c r="FP36" s="63">
        <v>130.6</v>
      </c>
      <c r="FQ36" s="63">
        <v>10.7</v>
      </c>
      <c r="FR36" s="63">
        <v>137.0</v>
      </c>
      <c r="FS36" s="63">
        <v>93.0</v>
      </c>
      <c r="FT36" s="63">
        <v>14.66</v>
      </c>
      <c r="FU36" s="64"/>
      <c r="FV36" s="63">
        <v>137.0</v>
      </c>
      <c r="FW36" s="64"/>
      <c r="FX36" s="64"/>
      <c r="FY36" s="64"/>
      <c r="FZ36" s="89"/>
      <c r="GA36" s="65">
        <v>341.0</v>
      </c>
      <c r="GB36" s="66">
        <v>392.14</v>
      </c>
      <c r="GC36" s="66">
        <v>245.33</v>
      </c>
      <c r="GD36" s="66">
        <v>15.33</v>
      </c>
      <c r="GE36" s="66">
        <v>341.0</v>
      </c>
      <c r="GF36" s="66">
        <v>416.17</v>
      </c>
      <c r="GG36" s="66">
        <v>243.31</v>
      </c>
      <c r="GH36" s="66">
        <v>19.85</v>
      </c>
      <c r="GI36" s="66">
        <v>341.0</v>
      </c>
      <c r="GJ36" s="66">
        <v>223.62</v>
      </c>
      <c r="GK36" s="66">
        <v>-128.73</v>
      </c>
      <c r="GL36" s="66">
        <v>-16.33</v>
      </c>
      <c r="GM36" s="66">
        <v>341.0</v>
      </c>
      <c r="GN36" s="66">
        <v>205.45</v>
      </c>
      <c r="GO36" s="66">
        <v>-128.82</v>
      </c>
      <c r="GP36" s="66">
        <v>-23.37</v>
      </c>
      <c r="GQ36" s="66">
        <v>341.0</v>
      </c>
      <c r="GR36" s="66">
        <v>187.91</v>
      </c>
      <c r="GS36" s="66">
        <v>-118.01</v>
      </c>
      <c r="GT36" s="66">
        <v>0.0</v>
      </c>
      <c r="GU36" s="66">
        <v>341.0</v>
      </c>
      <c r="GV36" s="66">
        <v>201.05</v>
      </c>
      <c r="GW36" s="66">
        <v>-115.84</v>
      </c>
      <c r="GX36" s="66">
        <v>0.0</v>
      </c>
      <c r="GY36" s="89"/>
      <c r="GZ36" s="98" t="s">
        <v>107</v>
      </c>
      <c r="HA36" s="97" t="s">
        <v>92</v>
      </c>
      <c r="HB36" s="98">
        <v>141.0</v>
      </c>
      <c r="HC36" s="98">
        <v>7.05</v>
      </c>
      <c r="HD36" s="172">
        <v>2.82</v>
      </c>
      <c r="HE36" s="99">
        <v>8.0</v>
      </c>
      <c r="HF36" s="98">
        <v>64.0</v>
      </c>
      <c r="HG36" s="98">
        <v>60.0</v>
      </c>
      <c r="HH36" s="98" t="s">
        <v>107</v>
      </c>
      <c r="HI36" s="97" t="s">
        <v>92</v>
      </c>
      <c r="HJ36" s="98">
        <v>121.0</v>
      </c>
      <c r="HK36" s="172">
        <v>6.05</v>
      </c>
      <c r="HL36" s="98">
        <v>2.42</v>
      </c>
      <c r="HM36" s="99">
        <v>5.0</v>
      </c>
      <c r="HN36" s="98">
        <v>63.0</v>
      </c>
      <c r="HO36" s="98">
        <v>62.0</v>
      </c>
      <c r="HP36" s="98" t="s">
        <v>107</v>
      </c>
      <c r="HQ36" s="97" t="s">
        <v>92</v>
      </c>
      <c r="HR36" s="98">
        <v>186.0</v>
      </c>
      <c r="HS36" s="98">
        <v>9.3</v>
      </c>
      <c r="HT36" s="172">
        <v>4.65</v>
      </c>
      <c r="HU36" s="99">
        <v>7.0</v>
      </c>
      <c r="HV36" s="98">
        <v>62.0</v>
      </c>
      <c r="HW36" s="98">
        <v>62.0</v>
      </c>
      <c r="HX36" s="89"/>
      <c r="HY36" s="148"/>
      <c r="HZ36" s="148"/>
      <c r="IA36" s="148"/>
      <c r="IB36" s="148"/>
      <c r="IC36" s="148"/>
      <c r="ID36" s="147">
        <v>2.0</v>
      </c>
      <c r="IE36" s="148"/>
      <c r="IF36" s="148"/>
      <c r="IG36" s="89"/>
      <c r="IH36" s="74">
        <v>136.0</v>
      </c>
      <c r="II36" s="74">
        <v>33.0</v>
      </c>
      <c r="IJ36" s="74">
        <v>202.0</v>
      </c>
      <c r="IK36" s="74">
        <v>10.5</v>
      </c>
      <c r="IL36" s="74">
        <v>11.3</v>
      </c>
      <c r="IM36" s="74">
        <v>6.0</v>
      </c>
      <c r="IN36" s="74">
        <v>47.0</v>
      </c>
      <c r="IO36" s="74">
        <v>46.0</v>
      </c>
      <c r="IP36" s="74">
        <v>136.0</v>
      </c>
      <c r="IQ36" s="74">
        <v>33.5</v>
      </c>
      <c r="IR36" s="74">
        <v>126.0</v>
      </c>
      <c r="IS36" s="74">
        <v>6.4</v>
      </c>
      <c r="IT36" s="74">
        <v>7.1</v>
      </c>
      <c r="IU36" s="74">
        <v>12.0</v>
      </c>
      <c r="IV36" s="74">
        <v>48.0</v>
      </c>
      <c r="IW36" s="74">
        <v>47.0</v>
      </c>
      <c r="IX36" s="89"/>
      <c r="IY36" s="76">
        <v>139.64</v>
      </c>
      <c r="IZ36" s="76">
        <v>34.86</v>
      </c>
      <c r="JA36" s="76">
        <v>373.76</v>
      </c>
      <c r="JB36" s="76">
        <v>18.68</v>
      </c>
      <c r="JC36" s="76">
        <v>7.87</v>
      </c>
      <c r="JD36" s="76">
        <v>3.0</v>
      </c>
      <c r="JE36" s="76">
        <v>70.61</v>
      </c>
      <c r="JF36" s="76">
        <v>55.44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137.0</v>
      </c>
      <c r="JQ36" s="78">
        <v>32.1</v>
      </c>
      <c r="JR36" s="150">
        <v>0.0</v>
      </c>
      <c r="JS36" s="150">
        <v>0.0</v>
      </c>
      <c r="JT36" s="150">
        <v>0.0</v>
      </c>
      <c r="JU36" s="150">
        <v>2.0</v>
      </c>
      <c r="JV36" s="78">
        <v>42.0</v>
      </c>
      <c r="JW36" s="78">
        <v>41.0</v>
      </c>
      <c r="JX36" s="78">
        <v>137.0</v>
      </c>
      <c r="JY36" s="78">
        <v>34.5</v>
      </c>
      <c r="JZ36" s="78">
        <v>111.0</v>
      </c>
      <c r="KA36" s="78">
        <v>6.1</v>
      </c>
      <c r="KB36" s="78">
        <v>2.3</v>
      </c>
      <c r="KC36" s="78">
        <v>2.0</v>
      </c>
      <c r="KD36" s="78">
        <v>50.0</v>
      </c>
      <c r="KE36" s="78">
        <v>49.0</v>
      </c>
      <c r="KF36" s="89"/>
      <c r="KG36" s="151">
        <v>138.0</v>
      </c>
      <c r="KH36" s="151">
        <v>33.0</v>
      </c>
      <c r="KI36" s="151">
        <v>84.0</v>
      </c>
      <c r="KJ36" s="151">
        <v>4.7</v>
      </c>
      <c r="KK36" s="152"/>
      <c r="KL36" s="151">
        <v>1.0</v>
      </c>
      <c r="KM36" s="151">
        <v>48.0</v>
      </c>
      <c r="KN36" s="151">
        <v>48.0</v>
      </c>
      <c r="KO36" s="151">
        <v>138.0</v>
      </c>
      <c r="KP36" s="151">
        <v>33.0</v>
      </c>
      <c r="KQ36" s="151" t="s">
        <v>98</v>
      </c>
      <c r="KR36" s="151" t="s">
        <v>98</v>
      </c>
      <c r="KS36" s="152"/>
      <c r="KT36" s="151">
        <v>1.0</v>
      </c>
      <c r="KU36" s="151">
        <v>48.0</v>
      </c>
      <c r="KV36" s="151">
        <v>48.0</v>
      </c>
      <c r="KW36" s="89"/>
      <c r="KX36" s="81">
        <v>130.0</v>
      </c>
      <c r="KY36" s="81">
        <v>33.0</v>
      </c>
      <c r="KZ36" s="81">
        <v>208.0</v>
      </c>
      <c r="LA36" s="81">
        <v>10.2</v>
      </c>
      <c r="LB36" s="81">
        <v>2.0</v>
      </c>
      <c r="LC36" s="81">
        <v>3.0</v>
      </c>
      <c r="LD36" s="81">
        <v>57.0</v>
      </c>
      <c r="LE36" s="81">
        <v>57.0</v>
      </c>
      <c r="LF36" s="81">
        <v>130.0</v>
      </c>
      <c r="LG36" s="81">
        <v>33.0</v>
      </c>
      <c r="LH36" s="81">
        <v>298.0</v>
      </c>
      <c r="LI36" s="81">
        <v>14.6</v>
      </c>
      <c r="LJ36" s="81">
        <v>5.0</v>
      </c>
      <c r="LK36" s="81">
        <v>5.0</v>
      </c>
      <c r="LL36" s="81">
        <v>56.0</v>
      </c>
      <c r="LM36" s="81">
        <v>56.0</v>
      </c>
      <c r="LN36" s="89"/>
      <c r="LO36" s="154">
        <v>328.0</v>
      </c>
      <c r="LP36" s="154">
        <v>248.0</v>
      </c>
      <c r="LQ36" s="154">
        <v>139.0</v>
      </c>
      <c r="LR36" s="154">
        <v>71.0</v>
      </c>
      <c r="LS36" s="154">
        <v>339.0</v>
      </c>
      <c r="LT36" s="154">
        <v>139.0</v>
      </c>
      <c r="LU36" s="154">
        <v>109.0</v>
      </c>
      <c r="LV36" s="154">
        <v>60.0</v>
      </c>
      <c r="LW36" s="154">
        <v>8.9</v>
      </c>
      <c r="LX36" s="154">
        <v>10.0</v>
      </c>
      <c r="LY36" s="154">
        <v>56.0</v>
      </c>
      <c r="LZ36" s="154">
        <v>51.0</v>
      </c>
      <c r="MA36" s="154">
        <v>137.0</v>
      </c>
      <c r="MB36" s="154">
        <v>139.0</v>
      </c>
      <c r="MC36" s="154">
        <v>79.0</v>
      </c>
      <c r="MD36" s="154">
        <v>13.0</v>
      </c>
      <c r="ME36" s="154">
        <v>8.0</v>
      </c>
      <c r="MF36" s="154">
        <v>61.0</v>
      </c>
      <c r="MG36" s="154">
        <v>52.0</v>
      </c>
      <c r="MH36" s="154" t="s">
        <v>95</v>
      </c>
      <c r="MI36" s="154" t="s">
        <v>95</v>
      </c>
      <c r="MJ36" s="154" t="s">
        <v>95</v>
      </c>
      <c r="MK36" s="154" t="s">
        <v>95</v>
      </c>
      <c r="ML36" s="154">
        <v>5.0</v>
      </c>
      <c r="MM36" s="154">
        <v>47.0</v>
      </c>
      <c r="MN36" s="154">
        <v>45.0</v>
      </c>
      <c r="MO36" s="86"/>
      <c r="MP36" s="87"/>
      <c r="MQ36" s="87"/>
      <c r="MR36" s="87"/>
      <c r="MS36" s="87"/>
      <c r="MT36" s="154">
        <v>35.0</v>
      </c>
      <c r="MU36" s="154">
        <v>189.0</v>
      </c>
      <c r="MV36" s="154">
        <v>10.8</v>
      </c>
      <c r="MW36" s="154">
        <v>3.6</v>
      </c>
      <c r="MX36" s="154">
        <v>5.0</v>
      </c>
      <c r="MY36" s="154">
        <v>47.0</v>
      </c>
      <c r="MZ36" s="154" t="s">
        <v>96</v>
      </c>
      <c r="NA36" s="156"/>
      <c r="NB36" s="154">
        <v>35.0</v>
      </c>
      <c r="NC36" s="154">
        <v>385.0</v>
      </c>
      <c r="ND36" s="154">
        <v>20.2</v>
      </c>
      <c r="NE36" s="154">
        <v>4.8</v>
      </c>
      <c r="NF36" s="154">
        <v>6.0</v>
      </c>
      <c r="NG36" s="154">
        <v>52.0</v>
      </c>
      <c r="NH36" s="154">
        <v>50.0</v>
      </c>
      <c r="NI36" s="155"/>
      <c r="NJ36" s="155" t="s">
        <v>95</v>
      </c>
      <c r="NK36" s="155" t="s">
        <v>95</v>
      </c>
      <c r="NL36" s="155" t="s">
        <v>95</v>
      </c>
      <c r="NM36" s="155" t="s">
        <v>95</v>
      </c>
      <c r="NN36" s="154">
        <v>4.0</v>
      </c>
      <c r="NO36" s="154">
        <v>58.0</v>
      </c>
      <c r="NP36" s="154">
        <v>56.0</v>
      </c>
    </row>
    <row r="37" ht="14.25" customHeight="1">
      <c r="A37" s="103" t="s">
        <v>99</v>
      </c>
      <c r="B37" s="104"/>
      <c r="C37" s="51">
        <v>50.19</v>
      </c>
      <c r="D37" s="106">
        <v>340.0</v>
      </c>
      <c r="E37" s="106">
        <v>135.0</v>
      </c>
      <c r="F37" s="53">
        <v>67.0</v>
      </c>
      <c r="G37" s="53">
        <v>14.6</v>
      </c>
      <c r="H37" s="54"/>
      <c r="I37" s="53">
        <v>6.0</v>
      </c>
      <c r="J37" s="53">
        <v>53.0</v>
      </c>
      <c r="K37" s="53">
        <v>52.0</v>
      </c>
      <c r="L37" s="53">
        <v>140.0</v>
      </c>
      <c r="M37" s="53">
        <v>116.0</v>
      </c>
      <c r="N37" s="53">
        <v>28.9</v>
      </c>
      <c r="O37" s="54"/>
      <c r="P37" s="53">
        <v>6.0</v>
      </c>
      <c r="Q37" s="53">
        <v>56.0</v>
      </c>
      <c r="R37" s="53">
        <v>52.0</v>
      </c>
      <c r="S37" s="53">
        <v>345.3</v>
      </c>
      <c r="T37" s="53">
        <v>261.7</v>
      </c>
      <c r="U37" s="53">
        <v>160.1</v>
      </c>
      <c r="V37" s="54"/>
      <c r="W37" s="53">
        <v>378.8</v>
      </c>
      <c r="X37" s="53">
        <v>206.6</v>
      </c>
      <c r="Y37" s="53">
        <v>132.1</v>
      </c>
      <c r="Z37" s="54"/>
      <c r="AA37" s="53">
        <v>344.6</v>
      </c>
      <c r="AB37" s="53">
        <v>325.1</v>
      </c>
      <c r="AC37" s="53">
        <v>216.3</v>
      </c>
      <c r="AD37" s="54"/>
      <c r="AE37" s="53">
        <v>344.1</v>
      </c>
      <c r="AF37" s="53">
        <v>367.3</v>
      </c>
      <c r="AG37" s="53">
        <v>198.6</v>
      </c>
      <c r="AH37" s="54"/>
      <c r="AI37" s="53">
        <v>350.5</v>
      </c>
      <c r="AJ37" s="53">
        <v>355.1</v>
      </c>
      <c r="AK37" s="53">
        <v>227.0</v>
      </c>
      <c r="AL37" s="54"/>
      <c r="AM37" s="53">
        <v>343.5</v>
      </c>
      <c r="AN37" s="53">
        <v>376.3</v>
      </c>
      <c r="AO37" s="53">
        <v>213.2</v>
      </c>
      <c r="AP37" s="54"/>
      <c r="AQ37" s="54">
        <f t="shared" ref="AQ37:AS37" si="60">E37</f>
        <v>135</v>
      </c>
      <c r="AR37" s="54">
        <f t="shared" si="60"/>
        <v>67</v>
      </c>
      <c r="AS37" s="56">
        <f t="shared" si="60"/>
        <v>14.6</v>
      </c>
      <c r="AT37" s="54"/>
      <c r="AU37" s="54">
        <f t="shared" ref="AU37:AW37" si="61">L37</f>
        <v>140</v>
      </c>
      <c r="AV37" s="54">
        <f t="shared" si="61"/>
        <v>116</v>
      </c>
      <c r="AW37" s="54">
        <f t="shared" si="61"/>
        <v>28.9</v>
      </c>
      <c r="AX37" s="54"/>
      <c r="AY37" s="54">
        <f t="shared" si="5"/>
        <v>135</v>
      </c>
      <c r="AZ37" s="54"/>
      <c r="BA37" s="54"/>
      <c r="BB37" s="54"/>
      <c r="BC37" s="107"/>
      <c r="BD37" s="54"/>
      <c r="BE37" s="53">
        <v>32.0</v>
      </c>
      <c r="BF37" s="53">
        <v>111.0</v>
      </c>
      <c r="BG37" s="53">
        <v>5.5</v>
      </c>
      <c r="BH37" s="54"/>
      <c r="BI37" s="53">
        <v>22.0</v>
      </c>
      <c r="BJ37" s="127">
        <v>88.0</v>
      </c>
      <c r="BK37" s="127">
        <v>65.0</v>
      </c>
      <c r="BL37" s="107"/>
      <c r="BM37" s="58">
        <v>345.0</v>
      </c>
      <c r="BN37" s="58">
        <v>147.0</v>
      </c>
      <c r="BO37" s="58">
        <v>148.0</v>
      </c>
      <c r="BP37" s="58">
        <v>7.4</v>
      </c>
      <c r="BQ37" s="59"/>
      <c r="BR37" s="58">
        <v>6.0</v>
      </c>
      <c r="BS37" s="58">
        <v>62.0</v>
      </c>
      <c r="BT37" s="58">
        <v>60.0</v>
      </c>
      <c r="BU37" s="58">
        <f t="shared" si="23"/>
        <v>345</v>
      </c>
      <c r="BV37" s="58">
        <v>287.0</v>
      </c>
      <c r="BW37" s="58">
        <v>166.0</v>
      </c>
      <c r="BX37" s="58">
        <v>30.0</v>
      </c>
      <c r="BY37" s="58">
        <v>338.0</v>
      </c>
      <c r="BZ37" s="58">
        <v>302.0</v>
      </c>
      <c r="CA37" s="58">
        <v>155.0</v>
      </c>
      <c r="CB37" s="58">
        <v>29.0</v>
      </c>
      <c r="CC37" s="58">
        <v>344.0</v>
      </c>
      <c r="CD37" s="58">
        <v>258.0</v>
      </c>
      <c r="CE37" s="58">
        <v>148.0</v>
      </c>
      <c r="CF37" s="58">
        <v>6.0</v>
      </c>
      <c r="CG37" s="58">
        <v>338.0</v>
      </c>
      <c r="CH37" s="58">
        <v>266.0</v>
      </c>
      <c r="CI37" s="58">
        <v>150.0</v>
      </c>
      <c r="CJ37" s="58">
        <v>3.0</v>
      </c>
      <c r="CK37" s="58">
        <v>350.0</v>
      </c>
      <c r="CL37" s="58">
        <v>268.0</v>
      </c>
      <c r="CM37" s="58">
        <v>150.0</v>
      </c>
      <c r="CN37" s="58">
        <v>8.0</v>
      </c>
      <c r="CO37" s="58">
        <v>335.0</v>
      </c>
      <c r="CP37" s="58">
        <v>275.0</v>
      </c>
      <c r="CQ37" s="58">
        <v>137.0</v>
      </c>
      <c r="CR37" s="58">
        <v>6.0</v>
      </c>
      <c r="CS37" s="58">
        <v>339.0</v>
      </c>
      <c r="CT37" s="58">
        <v>254.0</v>
      </c>
      <c r="CU37" s="58">
        <v>160.0</v>
      </c>
      <c r="CV37" s="58">
        <v>71.0</v>
      </c>
      <c r="CW37" s="58">
        <v>340.0</v>
      </c>
      <c r="CX37" s="58">
        <v>190.0</v>
      </c>
      <c r="CY37" s="58">
        <v>90.0</v>
      </c>
      <c r="CZ37" s="58">
        <v>56.0</v>
      </c>
      <c r="DA37" s="58">
        <v>326.0</v>
      </c>
      <c r="DB37" s="58">
        <v>194.0</v>
      </c>
      <c r="DC37" s="58">
        <v>90.0</v>
      </c>
      <c r="DD37" s="58">
        <v>57.0</v>
      </c>
      <c r="DE37" s="59">
        <f t="shared" si="62"/>
        <v>147</v>
      </c>
      <c r="DF37" s="58">
        <v>35.5</v>
      </c>
      <c r="DG37" s="59">
        <f t="shared" ref="DG37:DH37" si="63">BO37</f>
        <v>148</v>
      </c>
      <c r="DH37" s="59">
        <f t="shared" si="63"/>
        <v>7.4</v>
      </c>
      <c r="DI37" s="59"/>
      <c r="DJ37" s="58">
        <v>7.0</v>
      </c>
      <c r="DK37" s="58">
        <v>55.0</v>
      </c>
      <c r="DL37" s="58">
        <v>52.0</v>
      </c>
      <c r="DM37" s="107"/>
      <c r="DN37" s="61">
        <v>341.0</v>
      </c>
      <c r="DO37" s="61">
        <v>141.0</v>
      </c>
      <c r="DP37" s="61">
        <v>43.04</v>
      </c>
      <c r="DQ37" s="61">
        <v>24.34</v>
      </c>
      <c r="DR37" s="61">
        <v>6.55</v>
      </c>
      <c r="DS37" s="61">
        <v>8.0</v>
      </c>
      <c r="DT37" s="61">
        <v>45.0</v>
      </c>
      <c r="DU37" s="61">
        <v>47.2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344.0</v>
      </c>
      <c r="EF37" s="63">
        <v>138.0</v>
      </c>
      <c r="EG37" s="63">
        <v>93.0</v>
      </c>
      <c r="EH37" s="63">
        <v>3.7</v>
      </c>
      <c r="EI37" s="64"/>
      <c r="EJ37" s="63">
        <v>9.0</v>
      </c>
      <c r="EK37" s="63">
        <v>52.0</v>
      </c>
      <c r="EL37" s="63">
        <v>54.0</v>
      </c>
      <c r="EM37" s="63">
        <v>138.0</v>
      </c>
      <c r="EN37" s="63">
        <v>120.0</v>
      </c>
      <c r="EO37" s="63">
        <v>5.1</v>
      </c>
      <c r="EP37" s="64"/>
      <c r="EQ37" s="63">
        <v>9.0</v>
      </c>
      <c r="ER37" s="63">
        <v>52.0</v>
      </c>
      <c r="ES37" s="63">
        <v>54.0</v>
      </c>
      <c r="ET37" s="63">
        <v>343.0</v>
      </c>
      <c r="EU37" s="63">
        <v>236.0</v>
      </c>
      <c r="EV37" s="63">
        <v>138.8</v>
      </c>
      <c r="EW37" s="63">
        <v>-1.5</v>
      </c>
      <c r="EX37" s="63">
        <v>341.0</v>
      </c>
      <c r="EY37" s="63">
        <v>0.0</v>
      </c>
      <c r="EZ37" s="63">
        <v>0.0</v>
      </c>
      <c r="FA37" s="63">
        <v>0.0</v>
      </c>
      <c r="FB37" s="63">
        <v>342.0</v>
      </c>
      <c r="FC37" s="63">
        <v>235.0</v>
      </c>
      <c r="FD37" s="63">
        <v>137.5</v>
      </c>
      <c r="FE37" s="63">
        <v>0.9</v>
      </c>
      <c r="FF37" s="63">
        <v>341.0</v>
      </c>
      <c r="FG37" s="63">
        <v>0.0</v>
      </c>
      <c r="FH37" s="63">
        <v>0.0</v>
      </c>
      <c r="FI37" s="63">
        <v>0.0</v>
      </c>
      <c r="FJ37" s="63">
        <v>344.0</v>
      </c>
      <c r="FK37" s="63">
        <v>221.0</v>
      </c>
      <c r="FL37" s="63">
        <v>128.8</v>
      </c>
      <c r="FM37" s="64"/>
      <c r="FN37" s="63">
        <v>344.0</v>
      </c>
      <c r="FO37" s="63">
        <v>236.0</v>
      </c>
      <c r="FP37" s="63">
        <v>129.0</v>
      </c>
      <c r="FQ37" s="63">
        <v>9.6</v>
      </c>
      <c r="FR37" s="63">
        <v>138.0</v>
      </c>
      <c r="FS37" s="63">
        <v>103.0</v>
      </c>
      <c r="FT37" s="63">
        <v>16.65</v>
      </c>
      <c r="FU37" s="64"/>
      <c r="FV37" s="63">
        <v>138.0</v>
      </c>
      <c r="FW37" s="64"/>
      <c r="FX37" s="64"/>
      <c r="FY37" s="64"/>
      <c r="FZ37" s="107"/>
      <c r="GA37" s="65">
        <v>344.0</v>
      </c>
      <c r="GB37" s="66">
        <v>393.22</v>
      </c>
      <c r="GC37" s="66">
        <v>219.62</v>
      </c>
      <c r="GD37" s="66">
        <v>21.53</v>
      </c>
      <c r="GE37" s="66">
        <v>344.0</v>
      </c>
      <c r="GF37" s="66">
        <v>382.76</v>
      </c>
      <c r="GG37" s="66">
        <v>217.02</v>
      </c>
      <c r="GH37" s="66">
        <v>25.55</v>
      </c>
      <c r="GI37" s="66">
        <v>344.0</v>
      </c>
      <c r="GJ37" s="66">
        <v>222.59</v>
      </c>
      <c r="GK37" s="66">
        <v>129.32</v>
      </c>
      <c r="GL37" s="66">
        <v>15.66</v>
      </c>
      <c r="GM37" s="66">
        <v>344.0</v>
      </c>
      <c r="GN37" s="66">
        <v>240.77</v>
      </c>
      <c r="GO37" s="66">
        <v>128.65</v>
      </c>
      <c r="GP37" s="66">
        <v>23.03</v>
      </c>
      <c r="GQ37" s="66">
        <v>345.0</v>
      </c>
      <c r="GR37" s="66">
        <v>170.11</v>
      </c>
      <c r="GS37" s="66">
        <v>90.63</v>
      </c>
      <c r="GT37" s="66">
        <v>2.76</v>
      </c>
      <c r="GU37" s="66">
        <v>344.0</v>
      </c>
      <c r="GV37" s="66">
        <v>156.8</v>
      </c>
      <c r="GW37" s="66">
        <v>91.38</v>
      </c>
      <c r="GX37" s="66">
        <v>4.69</v>
      </c>
      <c r="GY37" s="107"/>
      <c r="GZ37" s="98" t="s">
        <v>107</v>
      </c>
      <c r="HA37" s="97" t="s">
        <v>92</v>
      </c>
      <c r="HB37" s="98">
        <v>170.0</v>
      </c>
      <c r="HC37" s="98">
        <v>8.5</v>
      </c>
      <c r="HD37" s="172">
        <v>3.4</v>
      </c>
      <c r="HE37" s="99">
        <v>8.0</v>
      </c>
      <c r="HF37" s="98">
        <v>64.0</v>
      </c>
      <c r="HG37" s="98">
        <v>60.0</v>
      </c>
      <c r="HH37" s="98" t="s">
        <v>107</v>
      </c>
      <c r="HI37" s="97" t="s">
        <v>92</v>
      </c>
      <c r="HJ37" s="98">
        <v>115.0</v>
      </c>
      <c r="HK37" s="172">
        <v>5.75</v>
      </c>
      <c r="HL37" s="98">
        <v>2.3</v>
      </c>
      <c r="HM37" s="99">
        <v>5.0</v>
      </c>
      <c r="HN37" s="98">
        <v>63.0</v>
      </c>
      <c r="HO37" s="98">
        <v>62.0</v>
      </c>
      <c r="HP37" s="98" t="s">
        <v>107</v>
      </c>
      <c r="HQ37" s="97" t="s">
        <v>92</v>
      </c>
      <c r="HR37" s="98">
        <v>167.0</v>
      </c>
      <c r="HS37" s="98">
        <v>8.35</v>
      </c>
      <c r="HT37" s="172">
        <v>4.175</v>
      </c>
      <c r="HU37" s="99">
        <v>7.0</v>
      </c>
      <c r="HV37" s="98">
        <v>62.0</v>
      </c>
      <c r="HW37" s="98">
        <v>62.0</v>
      </c>
      <c r="HX37" s="107"/>
      <c r="HY37" s="148"/>
      <c r="HZ37" s="148"/>
      <c r="IA37" s="148"/>
      <c r="IB37" s="148"/>
      <c r="IC37" s="148"/>
      <c r="ID37" s="147">
        <v>2.0</v>
      </c>
      <c r="IE37" s="148"/>
      <c r="IF37" s="148"/>
      <c r="IG37" s="107"/>
      <c r="IH37" s="74">
        <v>136.0</v>
      </c>
      <c r="II37" s="74">
        <v>33.0</v>
      </c>
      <c r="IJ37" s="74">
        <v>197.0</v>
      </c>
      <c r="IK37" s="74">
        <v>10.2</v>
      </c>
      <c r="IL37" s="74">
        <v>10.9</v>
      </c>
      <c r="IM37" s="74">
        <v>6.0</v>
      </c>
      <c r="IN37" s="74">
        <v>47.0</v>
      </c>
      <c r="IO37" s="74">
        <v>46.0</v>
      </c>
      <c r="IP37" s="74">
        <v>136.0</v>
      </c>
      <c r="IQ37" s="74">
        <v>33.5</v>
      </c>
      <c r="IR37" s="74">
        <v>118.0</v>
      </c>
      <c r="IS37" s="74">
        <v>6.0</v>
      </c>
      <c r="IT37" s="74">
        <v>6.7</v>
      </c>
      <c r="IU37" s="74">
        <v>12.0</v>
      </c>
      <c r="IV37" s="74">
        <v>48.0</v>
      </c>
      <c r="IW37" s="74">
        <v>47.0</v>
      </c>
      <c r="IX37" s="107"/>
      <c r="IY37" s="76">
        <v>140.2</v>
      </c>
      <c r="IZ37" s="76">
        <v>35.05</v>
      </c>
      <c r="JA37" s="76">
        <v>385.14</v>
      </c>
      <c r="JB37" s="76">
        <v>19.25</v>
      </c>
      <c r="JC37" s="76">
        <v>7.87</v>
      </c>
      <c r="JD37" s="76">
        <v>3.0</v>
      </c>
      <c r="JE37" s="76">
        <v>71.03</v>
      </c>
      <c r="JF37" s="76">
        <v>56.02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32.2</v>
      </c>
      <c r="JR37" s="150">
        <v>0.0</v>
      </c>
      <c r="JS37" s="150">
        <v>0.0</v>
      </c>
      <c r="JT37" s="150">
        <v>0.0</v>
      </c>
      <c r="JU37" s="150">
        <v>2.0</v>
      </c>
      <c r="JV37" s="78">
        <v>41.0</v>
      </c>
      <c r="JW37" s="78">
        <v>41.0</v>
      </c>
      <c r="JX37" s="78">
        <v>137.0</v>
      </c>
      <c r="JY37" s="78">
        <v>34.6</v>
      </c>
      <c r="JZ37" s="78">
        <v>99.0</v>
      </c>
      <c r="KA37" s="78">
        <v>5.4</v>
      </c>
      <c r="KB37" s="78">
        <v>2.1</v>
      </c>
      <c r="KC37" s="78">
        <v>2.0</v>
      </c>
      <c r="KD37" s="78">
        <v>49.0</v>
      </c>
      <c r="KE37" s="78">
        <v>49.0</v>
      </c>
      <c r="KF37" s="107"/>
      <c r="KG37" s="151">
        <v>138.0</v>
      </c>
      <c r="KH37" s="151">
        <v>34.0</v>
      </c>
      <c r="KI37" s="151">
        <v>86.0</v>
      </c>
      <c r="KJ37" s="151">
        <v>4.8</v>
      </c>
      <c r="KK37" s="152"/>
      <c r="KL37" s="151">
        <v>1.0</v>
      </c>
      <c r="KM37" s="151">
        <v>48.0</v>
      </c>
      <c r="KN37" s="151">
        <v>48.0</v>
      </c>
      <c r="KO37" s="151">
        <v>138.0</v>
      </c>
      <c r="KP37" s="151">
        <v>34.0</v>
      </c>
      <c r="KQ37" s="151">
        <v>57.0</v>
      </c>
      <c r="KR37" s="151">
        <v>3.3</v>
      </c>
      <c r="KS37" s="152"/>
      <c r="KT37" s="151">
        <v>1.0</v>
      </c>
      <c r="KU37" s="151">
        <v>48.0</v>
      </c>
      <c r="KV37" s="151">
        <v>48.0</v>
      </c>
      <c r="KW37" s="107"/>
      <c r="KX37" s="81">
        <v>133.0</v>
      </c>
      <c r="KY37" s="81">
        <v>33.0</v>
      </c>
      <c r="KZ37" s="81">
        <v>202.0</v>
      </c>
      <c r="LA37" s="81">
        <v>9.9</v>
      </c>
      <c r="LB37" s="81">
        <v>2.5</v>
      </c>
      <c r="LC37" s="81">
        <v>3.0</v>
      </c>
      <c r="LD37" s="81">
        <v>57.0</v>
      </c>
      <c r="LE37" s="81">
        <v>57.0</v>
      </c>
      <c r="LF37" s="81">
        <v>133.0</v>
      </c>
      <c r="LG37" s="81">
        <v>33.0</v>
      </c>
      <c r="LH37" s="81">
        <v>292.0</v>
      </c>
      <c r="LI37" s="81">
        <v>14.3</v>
      </c>
      <c r="LJ37" s="81">
        <v>5.0</v>
      </c>
      <c r="LK37" s="81">
        <v>5.0</v>
      </c>
      <c r="LL37" s="81">
        <v>56.0</v>
      </c>
      <c r="LM37" s="81">
        <v>56.0</v>
      </c>
      <c r="LN37" s="107"/>
      <c r="LO37" s="154">
        <v>333.0</v>
      </c>
      <c r="LP37" s="154">
        <v>222.0</v>
      </c>
      <c r="LQ37" s="154">
        <v>121.0</v>
      </c>
      <c r="LR37" s="154">
        <v>73.0</v>
      </c>
      <c r="LS37" s="154">
        <v>345.0</v>
      </c>
      <c r="LT37" s="154">
        <v>141.0</v>
      </c>
      <c r="LU37" s="154">
        <v>106.0</v>
      </c>
      <c r="LV37" s="154">
        <v>54.0</v>
      </c>
      <c r="LW37" s="154">
        <v>6.3</v>
      </c>
      <c r="LX37" s="154">
        <v>10.0</v>
      </c>
      <c r="LY37" s="154">
        <v>56.0</v>
      </c>
      <c r="LZ37" s="154">
        <v>51.0</v>
      </c>
      <c r="MA37" s="154">
        <v>139.0</v>
      </c>
      <c r="MB37" s="154">
        <v>116.0</v>
      </c>
      <c r="MC37" s="154">
        <v>67.0</v>
      </c>
      <c r="MD37" s="154">
        <v>14.8</v>
      </c>
      <c r="ME37" s="154">
        <v>8.0</v>
      </c>
      <c r="MF37" s="154">
        <v>60.0</v>
      </c>
      <c r="MG37" s="154">
        <v>52.0</v>
      </c>
      <c r="MH37" s="154" t="s">
        <v>95</v>
      </c>
      <c r="MI37" s="154" t="s">
        <v>95</v>
      </c>
      <c r="MJ37" s="154" t="s">
        <v>95</v>
      </c>
      <c r="MK37" s="154" t="s">
        <v>95</v>
      </c>
      <c r="ML37" s="154">
        <v>5.0</v>
      </c>
      <c r="MM37" s="154">
        <v>47.0</v>
      </c>
      <c r="MN37" s="154">
        <v>45.0</v>
      </c>
      <c r="MO37" s="86"/>
      <c r="MP37" s="87"/>
      <c r="MQ37" s="87"/>
      <c r="MR37" s="87"/>
      <c r="MS37" s="87"/>
      <c r="MT37" s="154">
        <v>36.0</v>
      </c>
      <c r="MU37" s="154">
        <v>25.0</v>
      </c>
      <c r="MV37" s="154">
        <v>1.5</v>
      </c>
      <c r="MW37" s="154">
        <v>0.1</v>
      </c>
      <c r="MX37" s="154">
        <v>5.0</v>
      </c>
      <c r="MY37" s="154">
        <v>47.0</v>
      </c>
      <c r="MZ37" s="156"/>
      <c r="NA37" s="156"/>
      <c r="NB37" s="154">
        <v>35.0</v>
      </c>
      <c r="NC37" s="154">
        <v>305.0</v>
      </c>
      <c r="ND37" s="154">
        <v>16.9</v>
      </c>
      <c r="NE37" s="154">
        <v>1.4</v>
      </c>
      <c r="NF37" s="154">
        <v>6.0</v>
      </c>
      <c r="NG37" s="154">
        <v>52.0</v>
      </c>
      <c r="NH37" s="154">
        <v>50.0</v>
      </c>
      <c r="NI37" s="155"/>
      <c r="NJ37" s="155" t="s">
        <v>95</v>
      </c>
      <c r="NK37" s="155" t="s">
        <v>95</v>
      </c>
      <c r="NL37" s="155" t="s">
        <v>95</v>
      </c>
      <c r="NM37" s="155" t="s">
        <v>95</v>
      </c>
      <c r="NN37" s="154">
        <v>4.0</v>
      </c>
      <c r="NO37" s="154">
        <v>58.0</v>
      </c>
      <c r="NP37" s="154">
        <v>56.0</v>
      </c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64">MIN(C14:C37)</f>
        <v>49.8</v>
      </c>
      <c r="D39" s="110">
        <f t="shared" si="64"/>
        <v>338</v>
      </c>
      <c r="E39" s="110">
        <f t="shared" si="64"/>
        <v>132</v>
      </c>
      <c r="F39" s="110">
        <f t="shared" si="64"/>
        <v>57</v>
      </c>
      <c r="G39" s="110">
        <f t="shared" si="64"/>
        <v>12.1</v>
      </c>
      <c r="H39" s="110">
        <f t="shared" si="64"/>
        <v>0</v>
      </c>
      <c r="I39" s="110">
        <f t="shared" si="64"/>
        <v>6</v>
      </c>
      <c r="J39" s="110">
        <f t="shared" si="64"/>
        <v>50</v>
      </c>
      <c r="K39" s="110">
        <f t="shared" si="64"/>
        <v>49</v>
      </c>
      <c r="L39" s="110">
        <f t="shared" si="64"/>
        <v>137</v>
      </c>
      <c r="M39" s="110">
        <f t="shared" si="64"/>
        <v>56</v>
      </c>
      <c r="N39" s="110">
        <f t="shared" si="64"/>
        <v>12.8</v>
      </c>
      <c r="O39" s="110">
        <f t="shared" si="64"/>
        <v>0</v>
      </c>
      <c r="P39" s="110">
        <f t="shared" si="64"/>
        <v>6</v>
      </c>
      <c r="Q39" s="110">
        <f t="shared" si="64"/>
        <v>56</v>
      </c>
      <c r="R39" s="110">
        <f t="shared" si="64"/>
        <v>52</v>
      </c>
      <c r="S39" s="110">
        <f t="shared" si="64"/>
        <v>338.3</v>
      </c>
      <c r="T39" s="110">
        <f t="shared" si="64"/>
        <v>136.8</v>
      </c>
      <c r="U39" s="110"/>
      <c r="V39" s="110">
        <f t="shared" ref="V39:X39" si="65">MIN(V14:V37)</f>
        <v>0</v>
      </c>
      <c r="W39" s="110">
        <f t="shared" si="65"/>
        <v>371.2</v>
      </c>
      <c r="X39" s="110">
        <f t="shared" si="65"/>
        <v>19.2</v>
      </c>
      <c r="Y39" s="110"/>
      <c r="Z39" s="110">
        <f t="shared" ref="Z39:AB39" si="66">MIN(Z14:Z37)</f>
        <v>0</v>
      </c>
      <c r="AA39" s="110">
        <f t="shared" si="66"/>
        <v>340.3</v>
      </c>
      <c r="AB39" s="110">
        <f t="shared" si="66"/>
        <v>312.1</v>
      </c>
      <c r="AC39" s="110"/>
      <c r="AD39" s="110">
        <f t="shared" ref="AD39:AF39" si="67">MIN(AD14:AD37)</f>
        <v>0</v>
      </c>
      <c r="AE39" s="110">
        <f t="shared" si="67"/>
        <v>339.1</v>
      </c>
      <c r="AF39" s="110">
        <f t="shared" si="67"/>
        <v>346.6</v>
      </c>
      <c r="AG39" s="110"/>
      <c r="AH39" s="110">
        <f t="shared" ref="AH39:AJ39" si="68">MIN(AH14:AH37)</f>
        <v>0</v>
      </c>
      <c r="AI39" s="110">
        <f t="shared" si="68"/>
        <v>344.8</v>
      </c>
      <c r="AJ39" s="110">
        <f t="shared" si="68"/>
        <v>295.2</v>
      </c>
      <c r="AK39" s="110"/>
      <c r="AL39" s="110">
        <f t="shared" ref="AL39:AN39" si="69">MIN(AL14:AL37)</f>
        <v>0</v>
      </c>
      <c r="AM39" s="110">
        <f t="shared" si="69"/>
        <v>336.9</v>
      </c>
      <c r="AN39" s="110">
        <f t="shared" si="69"/>
        <v>305.9</v>
      </c>
      <c r="AO39" s="110"/>
      <c r="AP39" s="110">
        <f t="shared" ref="AP39:AR39" si="70">MIN(AP14:AP37)</f>
        <v>0</v>
      </c>
      <c r="AQ39" s="110">
        <f t="shared" si="70"/>
        <v>132</v>
      </c>
      <c r="AR39" s="110">
        <f t="shared" si="70"/>
        <v>57</v>
      </c>
      <c r="AS39" s="110"/>
      <c r="AT39" s="110">
        <f t="shared" ref="AT39:AV39" si="71">MIN(AT14:AT37)</f>
        <v>0</v>
      </c>
      <c r="AU39" s="110">
        <f t="shared" si="71"/>
        <v>137</v>
      </c>
      <c r="AV39" s="110">
        <f t="shared" si="71"/>
        <v>56</v>
      </c>
      <c r="AW39" s="110"/>
      <c r="AX39" s="110">
        <f t="shared" ref="AX39:AY39" si="72">MIN(AX14:AX37)</f>
        <v>0</v>
      </c>
      <c r="AY39" s="110">
        <f t="shared" si="72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73">MIN(BJ14:BJ37)</f>
        <v>80</v>
      </c>
      <c r="BK39" s="110">
        <f t="shared" si="73"/>
        <v>58</v>
      </c>
      <c r="BL39" s="112">
        <f t="shared" si="73"/>
        <v>0</v>
      </c>
      <c r="BM39" s="110">
        <f t="shared" si="73"/>
        <v>342</v>
      </c>
      <c r="BN39" s="110">
        <f t="shared" si="73"/>
        <v>141</v>
      </c>
      <c r="BO39" s="110">
        <f t="shared" si="73"/>
        <v>33</v>
      </c>
      <c r="BP39" s="110">
        <f t="shared" si="73"/>
        <v>1.7</v>
      </c>
      <c r="BQ39" s="110">
        <f t="shared" si="73"/>
        <v>0</v>
      </c>
      <c r="BR39" s="110">
        <f t="shared" si="73"/>
        <v>6</v>
      </c>
      <c r="BS39" s="110">
        <f t="shared" si="73"/>
        <v>55</v>
      </c>
      <c r="BT39" s="110">
        <f t="shared" si="73"/>
        <v>55</v>
      </c>
      <c r="BU39" s="110">
        <f t="shared" si="73"/>
        <v>342</v>
      </c>
      <c r="BV39" s="110">
        <f t="shared" si="73"/>
        <v>226</v>
      </c>
      <c r="BW39" s="110"/>
      <c r="BX39" s="110">
        <f t="shared" ref="BX39:BZ39" si="74">MIN(BX14:BX37)</f>
        <v>17</v>
      </c>
      <c r="BY39" s="110">
        <f t="shared" si="74"/>
        <v>334</v>
      </c>
      <c r="BZ39" s="110">
        <f t="shared" si="74"/>
        <v>238</v>
      </c>
      <c r="CA39" s="110"/>
      <c r="CB39" s="110">
        <f t="shared" ref="CB39:CD39" si="75">MIN(CB14:CB37)</f>
        <v>15</v>
      </c>
      <c r="CC39" s="110">
        <f t="shared" si="75"/>
        <v>342</v>
      </c>
      <c r="CD39" s="110">
        <f t="shared" si="75"/>
        <v>246</v>
      </c>
      <c r="CE39" s="110"/>
      <c r="CF39" s="110">
        <f t="shared" ref="CF39:CH39" si="76">MIN(CF14:CF37)</f>
        <v>2</v>
      </c>
      <c r="CG39" s="110">
        <f t="shared" si="76"/>
        <v>335</v>
      </c>
      <c r="CH39" s="110">
        <f t="shared" si="76"/>
        <v>245</v>
      </c>
      <c r="CI39" s="110"/>
      <c r="CJ39" s="110">
        <f t="shared" ref="CJ39:CL39" si="77">MIN(CJ14:CJ37)</f>
        <v>2</v>
      </c>
      <c r="CK39" s="110">
        <f t="shared" si="77"/>
        <v>348</v>
      </c>
      <c r="CL39" s="110">
        <f t="shared" si="77"/>
        <v>140</v>
      </c>
      <c r="CM39" s="110"/>
      <c r="CN39" s="110">
        <f t="shared" ref="CN39:CP39" si="78">MIN(CN14:CN37)</f>
        <v>1</v>
      </c>
      <c r="CO39" s="110">
        <f t="shared" si="78"/>
        <v>332</v>
      </c>
      <c r="CP39" s="110">
        <f t="shared" si="78"/>
        <v>275</v>
      </c>
      <c r="CQ39" s="110"/>
      <c r="CR39" s="110">
        <f t="shared" ref="CR39:CT39" si="79">MIN(CR14:CR37)</f>
        <v>2</v>
      </c>
      <c r="CS39" s="110">
        <f t="shared" si="79"/>
        <v>336</v>
      </c>
      <c r="CT39" s="110">
        <f t="shared" si="79"/>
        <v>254</v>
      </c>
      <c r="CU39" s="110"/>
      <c r="CV39" s="110">
        <f t="shared" ref="CV39:CX39" si="80">MIN(CV14:CV37)</f>
        <v>71</v>
      </c>
      <c r="CW39" s="110">
        <f t="shared" si="80"/>
        <v>337</v>
      </c>
      <c r="CX39" s="110">
        <f t="shared" si="80"/>
        <v>133</v>
      </c>
      <c r="CY39" s="110"/>
      <c r="CZ39" s="110">
        <f t="shared" ref="CZ39:DB39" si="81">MIN(CZ14:CZ37)</f>
        <v>43</v>
      </c>
      <c r="DA39" s="110">
        <f t="shared" si="81"/>
        <v>324</v>
      </c>
      <c r="DB39" s="110">
        <f t="shared" si="81"/>
        <v>139</v>
      </c>
      <c r="DC39" s="110"/>
      <c r="DD39" s="110">
        <f t="shared" ref="DD39:DE39" si="82">MIN(DD14:DD37)</f>
        <v>44</v>
      </c>
      <c r="DE39" s="110">
        <f t="shared" si="82"/>
        <v>141</v>
      </c>
      <c r="DF39" s="110"/>
      <c r="DG39" s="110">
        <f t="shared" ref="DG39:DH39" si="83">MIN(DG14:DG37)</f>
        <v>33</v>
      </c>
      <c r="DH39" s="110">
        <f t="shared" si="83"/>
        <v>1.7</v>
      </c>
      <c r="DI39" s="110"/>
      <c r="DJ39" s="110">
        <f t="shared" ref="DJ39:DW39" si="84">MIN(DJ14:DJ37)</f>
        <v>7</v>
      </c>
      <c r="DK39" s="110">
        <f t="shared" si="84"/>
        <v>54</v>
      </c>
      <c r="DL39" s="110">
        <f t="shared" si="84"/>
        <v>51</v>
      </c>
      <c r="DM39" s="112">
        <f t="shared" si="84"/>
        <v>0</v>
      </c>
      <c r="DN39" s="110">
        <f t="shared" si="84"/>
        <v>340</v>
      </c>
      <c r="DO39" s="110">
        <f t="shared" si="84"/>
        <v>140</v>
      </c>
      <c r="DP39" s="110">
        <f t="shared" si="84"/>
        <v>29.77</v>
      </c>
      <c r="DQ39" s="110">
        <f t="shared" si="84"/>
        <v>17.05</v>
      </c>
      <c r="DR39" s="110">
        <f t="shared" si="84"/>
        <v>2.46</v>
      </c>
      <c r="DS39" s="110">
        <f t="shared" si="84"/>
        <v>8</v>
      </c>
      <c r="DT39" s="110">
        <f t="shared" si="84"/>
        <v>35</v>
      </c>
      <c r="DU39" s="110">
        <f t="shared" si="84"/>
        <v>42.4</v>
      </c>
      <c r="DV39" s="110">
        <f t="shared" si="84"/>
        <v>0</v>
      </c>
      <c r="DW39" s="110">
        <f t="shared" si="84"/>
        <v>0</v>
      </c>
      <c r="DX39" s="110"/>
      <c r="DY39" s="110">
        <f t="shared" ref="DY39:EA39" si="85">MIN(DY14:DY37)</f>
        <v>0</v>
      </c>
      <c r="DZ39" s="110">
        <f t="shared" si="85"/>
        <v>0</v>
      </c>
      <c r="EA39" s="110">
        <f t="shared" si="85"/>
        <v>0</v>
      </c>
      <c r="EB39" s="110"/>
      <c r="EC39" s="110">
        <f t="shared" ref="EC39:EU39" si="86">MIN(EC14:EC37)</f>
        <v>0</v>
      </c>
      <c r="ED39" s="112">
        <f t="shared" si="86"/>
        <v>0</v>
      </c>
      <c r="EE39" s="110">
        <f t="shared" si="86"/>
        <v>338</v>
      </c>
      <c r="EF39" s="110">
        <f t="shared" si="86"/>
        <v>135</v>
      </c>
      <c r="EG39" s="110">
        <f t="shared" si="86"/>
        <v>71</v>
      </c>
      <c r="EH39" s="110">
        <f t="shared" si="86"/>
        <v>2.9</v>
      </c>
      <c r="EI39" s="110">
        <f t="shared" si="86"/>
        <v>0</v>
      </c>
      <c r="EJ39" s="110">
        <f t="shared" si="86"/>
        <v>9</v>
      </c>
      <c r="EK39" s="110">
        <f t="shared" si="86"/>
        <v>46</v>
      </c>
      <c r="EL39" s="110">
        <f t="shared" si="86"/>
        <v>50</v>
      </c>
      <c r="EM39" s="110">
        <f t="shared" si="86"/>
        <v>135</v>
      </c>
      <c r="EN39" s="110">
        <f t="shared" si="86"/>
        <v>59</v>
      </c>
      <c r="EO39" s="110">
        <f t="shared" si="86"/>
        <v>2.6</v>
      </c>
      <c r="EP39" s="110">
        <f t="shared" si="86"/>
        <v>0</v>
      </c>
      <c r="EQ39" s="110">
        <f t="shared" si="86"/>
        <v>9</v>
      </c>
      <c r="ER39" s="110">
        <f t="shared" si="86"/>
        <v>47</v>
      </c>
      <c r="ES39" s="110">
        <f t="shared" si="86"/>
        <v>49</v>
      </c>
      <c r="ET39" s="110">
        <f t="shared" si="86"/>
        <v>338</v>
      </c>
      <c r="EU39" s="110">
        <f t="shared" si="86"/>
        <v>236</v>
      </c>
      <c r="EV39" s="110"/>
      <c r="EW39" s="110">
        <f t="shared" ref="EW39:EY39" si="87">MIN(EW14:EW37)</f>
        <v>-17</v>
      </c>
      <c r="EX39" s="110">
        <f t="shared" si="87"/>
        <v>336</v>
      </c>
      <c r="EY39" s="110">
        <f t="shared" si="87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88">MIN(FI14:FI37)</f>
        <v>-0.1</v>
      </c>
      <c r="FJ39" s="110">
        <f t="shared" si="88"/>
        <v>338</v>
      </c>
      <c r="FK39" s="110">
        <f t="shared" si="88"/>
        <v>217</v>
      </c>
      <c r="FL39" s="110"/>
      <c r="FM39" s="110">
        <f t="shared" ref="FM39:FN39" si="89">MIN(FM14:FM37)</f>
        <v>0</v>
      </c>
      <c r="FN39" s="110">
        <f t="shared" si="89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0">MIN(FY14:FY37)</f>
        <v>0</v>
      </c>
      <c r="FZ39" s="112">
        <f t="shared" si="90"/>
        <v>0</v>
      </c>
      <c r="GA39" s="110">
        <f t="shared" si="90"/>
        <v>337</v>
      </c>
      <c r="GB39" s="110">
        <f t="shared" si="90"/>
        <v>279.16</v>
      </c>
      <c r="GC39" s="110"/>
      <c r="GD39" s="110">
        <f t="shared" ref="GD39:GF39" si="91">MIN(GD14:GD37)</f>
        <v>3.69</v>
      </c>
      <c r="GE39" s="110">
        <f t="shared" si="91"/>
        <v>337</v>
      </c>
      <c r="GF39" s="110">
        <f t="shared" si="91"/>
        <v>278.13</v>
      </c>
      <c r="GG39" s="110"/>
      <c r="GH39" s="110">
        <f t="shared" ref="GH39:GJ39" si="92">MIN(GH14:GH37)</f>
        <v>6.37</v>
      </c>
      <c r="GI39" s="110">
        <f t="shared" si="92"/>
        <v>338</v>
      </c>
      <c r="GJ39" s="110">
        <f t="shared" si="92"/>
        <v>98.77</v>
      </c>
      <c r="GK39" s="110"/>
      <c r="GL39" s="110">
        <f t="shared" ref="GL39:GN39" si="93">MIN(GL14:GL37)</f>
        <v>-23.28</v>
      </c>
      <c r="GM39" s="110">
        <f t="shared" si="93"/>
        <v>338</v>
      </c>
      <c r="GN39" s="110">
        <f t="shared" si="93"/>
        <v>91.73</v>
      </c>
      <c r="GO39" s="110"/>
      <c r="GP39" s="110">
        <f t="shared" ref="GP39:GR39" si="94">MIN(GP14:GP37)</f>
        <v>-30.49</v>
      </c>
      <c r="GQ39" s="110">
        <f t="shared" si="94"/>
        <v>0.339</v>
      </c>
      <c r="GR39" s="110">
        <f t="shared" si="94"/>
        <v>60.96</v>
      </c>
      <c r="GS39" s="110"/>
      <c r="GT39" s="110">
        <f t="shared" ref="GT39:GV39" si="95">MIN(GT14:GT37)</f>
        <v>-13.48</v>
      </c>
      <c r="GU39" s="110">
        <f t="shared" si="95"/>
        <v>338</v>
      </c>
      <c r="GV39" s="110">
        <f t="shared" si="95"/>
        <v>50.12</v>
      </c>
      <c r="GW39" s="110"/>
      <c r="GX39" s="110">
        <f t="shared" ref="GX39:HC39" si="96">MIN(GX14:GX37)</f>
        <v>-17.25</v>
      </c>
      <c r="GY39" s="112">
        <f t="shared" si="96"/>
        <v>0</v>
      </c>
      <c r="GZ39" s="110">
        <f t="shared" si="96"/>
        <v>0</v>
      </c>
      <c r="HA39" s="110">
        <f t="shared" si="96"/>
        <v>0</v>
      </c>
      <c r="HB39" s="110">
        <f t="shared" si="96"/>
        <v>95</v>
      </c>
      <c r="HC39" s="110">
        <f t="shared" si="96"/>
        <v>4.75</v>
      </c>
      <c r="HD39" s="110"/>
      <c r="HE39" s="110">
        <f t="shared" ref="HE39:HK39" si="97">MIN(HE14:HE37)</f>
        <v>8</v>
      </c>
      <c r="HF39" s="110">
        <f t="shared" si="97"/>
        <v>55</v>
      </c>
      <c r="HG39" s="110">
        <f t="shared" si="97"/>
        <v>51</v>
      </c>
      <c r="HH39" s="110">
        <f t="shared" si="97"/>
        <v>0</v>
      </c>
      <c r="HI39" s="110">
        <f t="shared" si="97"/>
        <v>0</v>
      </c>
      <c r="HJ39" s="110">
        <f t="shared" si="97"/>
        <v>59</v>
      </c>
      <c r="HK39" s="110">
        <f t="shared" si="97"/>
        <v>2.95</v>
      </c>
      <c r="HL39" s="110"/>
      <c r="HM39" s="110">
        <f t="shared" ref="HM39:HS39" si="98">MIN(HM14:HM37)</f>
        <v>5</v>
      </c>
      <c r="HN39" s="110">
        <f t="shared" si="98"/>
        <v>58</v>
      </c>
      <c r="HO39" s="110">
        <f t="shared" si="98"/>
        <v>57</v>
      </c>
      <c r="HP39" s="110">
        <f t="shared" si="98"/>
        <v>0</v>
      </c>
      <c r="HQ39" s="110">
        <f t="shared" si="98"/>
        <v>0</v>
      </c>
      <c r="HR39" s="110">
        <f t="shared" si="98"/>
        <v>162</v>
      </c>
      <c r="HS39" s="110">
        <f t="shared" si="98"/>
        <v>8.1</v>
      </c>
      <c r="HT39" s="110"/>
      <c r="HU39" s="110">
        <f t="shared" ref="HU39:IB39" si="99">MIN(HU14:HU37)</f>
        <v>7</v>
      </c>
      <c r="HV39" s="110">
        <f t="shared" si="99"/>
        <v>52</v>
      </c>
      <c r="HW39" s="110">
        <f t="shared" si="99"/>
        <v>52</v>
      </c>
      <c r="HX39" s="112">
        <f t="shared" si="99"/>
        <v>0</v>
      </c>
      <c r="HY39" s="110">
        <f t="shared" si="99"/>
        <v>135</v>
      </c>
      <c r="HZ39" s="110">
        <f t="shared" si="99"/>
        <v>33</v>
      </c>
      <c r="IA39" s="110">
        <f t="shared" si="99"/>
        <v>48</v>
      </c>
      <c r="IB39" s="110">
        <f t="shared" si="99"/>
        <v>2.4</v>
      </c>
      <c r="IC39" s="110"/>
      <c r="ID39" s="110">
        <f t="shared" ref="ID39:IK39" si="100">MIN(ID14:ID37)</f>
        <v>2</v>
      </c>
      <c r="IE39" s="110">
        <f t="shared" si="100"/>
        <v>64</v>
      </c>
      <c r="IF39" s="110">
        <f t="shared" si="100"/>
        <v>44</v>
      </c>
      <c r="IG39" s="112">
        <f t="shared" si="100"/>
        <v>0</v>
      </c>
      <c r="IH39" s="110">
        <f t="shared" si="100"/>
        <v>135</v>
      </c>
      <c r="II39" s="110">
        <f t="shared" si="100"/>
        <v>32.3</v>
      </c>
      <c r="IJ39" s="110">
        <f t="shared" si="100"/>
        <v>92</v>
      </c>
      <c r="IK39" s="110">
        <f t="shared" si="100"/>
        <v>4.9</v>
      </c>
      <c r="IL39" s="110"/>
      <c r="IM39" s="110">
        <f t="shared" ref="IM39:IS39" si="101">MIN(IM14:IM37)</f>
        <v>6</v>
      </c>
      <c r="IN39" s="110">
        <f t="shared" si="101"/>
        <v>46</v>
      </c>
      <c r="IO39" s="110">
        <f t="shared" si="101"/>
        <v>45</v>
      </c>
      <c r="IP39" s="110">
        <f t="shared" si="101"/>
        <v>135</v>
      </c>
      <c r="IQ39" s="110">
        <f t="shared" si="101"/>
        <v>33</v>
      </c>
      <c r="IR39" s="110">
        <f t="shared" si="101"/>
        <v>5</v>
      </c>
      <c r="IS39" s="110">
        <f t="shared" si="101"/>
        <v>0.1</v>
      </c>
      <c r="IT39" s="110"/>
      <c r="IU39" s="110">
        <f t="shared" ref="IU39:JB39" si="102">MIN(IU14:IU37)</f>
        <v>12</v>
      </c>
      <c r="IV39" s="110">
        <f t="shared" si="102"/>
        <v>47</v>
      </c>
      <c r="IW39" s="110">
        <f t="shared" si="102"/>
        <v>46</v>
      </c>
      <c r="IX39" s="112">
        <f t="shared" si="102"/>
        <v>0</v>
      </c>
      <c r="IY39" s="110">
        <f t="shared" si="102"/>
        <v>139.56</v>
      </c>
      <c r="IZ39" s="110">
        <f t="shared" si="102"/>
        <v>34.8</v>
      </c>
      <c r="JA39" s="110">
        <f t="shared" si="102"/>
        <v>297.48</v>
      </c>
      <c r="JB39" s="110">
        <f t="shared" si="102"/>
        <v>14.87</v>
      </c>
      <c r="JC39" s="110"/>
      <c r="JD39" s="110">
        <f t="shared" ref="JD39:JJ39" si="103">MIN(JD14:JD37)</f>
        <v>3</v>
      </c>
      <c r="JE39" s="110">
        <f t="shared" si="103"/>
        <v>61.77</v>
      </c>
      <c r="JF39" s="110">
        <f t="shared" si="103"/>
        <v>45.61</v>
      </c>
      <c r="JG39" s="110">
        <f t="shared" si="103"/>
        <v>0</v>
      </c>
      <c r="JH39" s="110">
        <f t="shared" si="103"/>
        <v>0</v>
      </c>
      <c r="JI39" s="110">
        <f t="shared" si="103"/>
        <v>0</v>
      </c>
      <c r="JJ39" s="110">
        <f t="shared" si="103"/>
        <v>0</v>
      </c>
      <c r="JK39" s="110"/>
      <c r="JL39" s="110">
        <f t="shared" ref="JL39:JS39" si="104">MIN(JL14:JL37)</f>
        <v>0</v>
      </c>
      <c r="JM39" s="110">
        <f t="shared" si="104"/>
        <v>0</v>
      </c>
      <c r="JN39" s="110">
        <f t="shared" si="104"/>
        <v>0</v>
      </c>
      <c r="JO39" s="112">
        <f t="shared" si="104"/>
        <v>0</v>
      </c>
      <c r="JP39" s="110">
        <f t="shared" si="104"/>
        <v>135</v>
      </c>
      <c r="JQ39" s="110">
        <f t="shared" si="104"/>
        <v>32</v>
      </c>
      <c r="JR39" s="110">
        <f t="shared" si="104"/>
        <v>0</v>
      </c>
      <c r="JS39" s="110">
        <f t="shared" si="104"/>
        <v>0</v>
      </c>
      <c r="JT39" s="110"/>
      <c r="JU39" s="110">
        <f t="shared" ref="JU39:KA39" si="105">MIN(JU14:JU37)</f>
        <v>2</v>
      </c>
      <c r="JV39" s="110">
        <f t="shared" si="105"/>
        <v>37</v>
      </c>
      <c r="JW39" s="110">
        <f t="shared" si="105"/>
        <v>37</v>
      </c>
      <c r="JX39" s="110">
        <f t="shared" si="105"/>
        <v>135</v>
      </c>
      <c r="JY39" s="110">
        <f t="shared" si="105"/>
        <v>33.7</v>
      </c>
      <c r="JZ39" s="110">
        <f t="shared" si="105"/>
        <v>16</v>
      </c>
      <c r="KA39" s="110">
        <f t="shared" si="105"/>
        <v>0.8</v>
      </c>
      <c r="KB39" s="110"/>
      <c r="KC39" s="110">
        <f t="shared" ref="KC39:KJ39" si="106">MIN(KC14:KC37)</f>
        <v>2</v>
      </c>
      <c r="KD39" s="110">
        <f t="shared" si="106"/>
        <v>44</v>
      </c>
      <c r="KE39" s="110">
        <f t="shared" si="106"/>
        <v>44</v>
      </c>
      <c r="KF39" s="112">
        <f t="shared" si="106"/>
        <v>0</v>
      </c>
      <c r="KG39" s="110">
        <f t="shared" si="106"/>
        <v>135</v>
      </c>
      <c r="KH39" s="110">
        <f t="shared" si="106"/>
        <v>33</v>
      </c>
      <c r="KI39" s="110">
        <f t="shared" si="106"/>
        <v>15</v>
      </c>
      <c r="KJ39" s="110">
        <f t="shared" si="106"/>
        <v>0.7</v>
      </c>
      <c r="KK39" s="110"/>
      <c r="KL39" s="110">
        <f t="shared" ref="KL39:KR39" si="107">MIN(KL14:KL37)</f>
        <v>1</v>
      </c>
      <c r="KM39" s="110">
        <f t="shared" si="107"/>
        <v>40</v>
      </c>
      <c r="KN39" s="110">
        <f t="shared" si="107"/>
        <v>40</v>
      </c>
      <c r="KO39" s="110">
        <f t="shared" si="107"/>
        <v>135</v>
      </c>
      <c r="KP39" s="110">
        <f t="shared" si="107"/>
        <v>33</v>
      </c>
      <c r="KQ39" s="110">
        <f t="shared" si="107"/>
        <v>3</v>
      </c>
      <c r="KR39" s="110">
        <f t="shared" si="107"/>
        <v>0.1</v>
      </c>
      <c r="KS39" s="110"/>
      <c r="KT39" s="110">
        <f t="shared" ref="KT39:LA39" si="108">MIN(KT14:KT37)</f>
        <v>1</v>
      </c>
      <c r="KU39" s="110">
        <f t="shared" si="108"/>
        <v>40</v>
      </c>
      <c r="KV39" s="110">
        <f t="shared" si="108"/>
        <v>40</v>
      </c>
      <c r="KW39" s="112">
        <f t="shared" si="108"/>
        <v>0</v>
      </c>
      <c r="KX39" s="110">
        <f t="shared" si="108"/>
        <v>128</v>
      </c>
      <c r="KY39" s="110">
        <f t="shared" si="108"/>
        <v>32</v>
      </c>
      <c r="KZ39" s="110">
        <f t="shared" si="108"/>
        <v>20</v>
      </c>
      <c r="LA39" s="110">
        <f t="shared" si="108"/>
        <v>1</v>
      </c>
      <c r="LB39" s="110"/>
      <c r="LC39" s="110">
        <f t="shared" ref="LC39:LI39" si="109">MIN(LC14:LC37)</f>
        <v>3</v>
      </c>
      <c r="LD39" s="110">
        <f t="shared" si="109"/>
        <v>50</v>
      </c>
      <c r="LE39" s="110">
        <f t="shared" si="109"/>
        <v>50</v>
      </c>
      <c r="LF39" s="110">
        <f t="shared" si="109"/>
        <v>128</v>
      </c>
      <c r="LG39" s="110">
        <f t="shared" si="109"/>
        <v>32</v>
      </c>
      <c r="LH39" s="110">
        <f t="shared" si="109"/>
        <v>127</v>
      </c>
      <c r="LI39" s="110">
        <f t="shared" si="109"/>
        <v>6.2</v>
      </c>
      <c r="LJ39" s="110"/>
      <c r="LK39" s="110">
        <f t="shared" ref="LK39:LO39" si="110">MIN(LK14:LK37)</f>
        <v>5</v>
      </c>
      <c r="LL39" s="110">
        <f t="shared" si="110"/>
        <v>48</v>
      </c>
      <c r="LM39" s="110">
        <f t="shared" si="110"/>
        <v>49</v>
      </c>
      <c r="LN39" s="112">
        <f t="shared" si="110"/>
        <v>0</v>
      </c>
      <c r="LO39" s="110">
        <f t="shared" si="110"/>
        <v>328</v>
      </c>
      <c r="LP39" s="110"/>
      <c r="LQ39" s="110"/>
      <c r="LR39" s="110"/>
      <c r="LS39" s="110"/>
      <c r="LT39" s="110" t="str">
        <f t="shared" ref="LT39:MV39" si="111">MIN(#REF!)</f>
        <v>#REF!</v>
      </c>
      <c r="LU39" s="110" t="str">
        <f t="shared" si="111"/>
        <v>#REF!</v>
      </c>
      <c r="LV39" s="110" t="str">
        <f t="shared" si="111"/>
        <v>#REF!</v>
      </c>
      <c r="LW39" s="110" t="str">
        <f t="shared" si="111"/>
        <v>#REF!</v>
      </c>
      <c r="LX39" s="110" t="str">
        <f t="shared" si="111"/>
        <v>#REF!</v>
      </c>
      <c r="LY39" s="110" t="str">
        <f t="shared" si="111"/>
        <v>#REF!</v>
      </c>
      <c r="LZ39" s="110" t="str">
        <f t="shared" si="111"/>
        <v>#REF!</v>
      </c>
      <c r="MA39" s="110" t="str">
        <f t="shared" si="111"/>
        <v>#REF!</v>
      </c>
      <c r="MB39" s="110" t="str">
        <f t="shared" si="111"/>
        <v>#REF!</v>
      </c>
      <c r="MC39" s="110" t="str">
        <f t="shared" si="111"/>
        <v>#REF!</v>
      </c>
      <c r="MD39" s="110" t="str">
        <f t="shared" si="111"/>
        <v>#REF!</v>
      </c>
      <c r="ME39" s="110" t="str">
        <f t="shared" si="111"/>
        <v>#REF!</v>
      </c>
      <c r="MF39" s="110" t="str">
        <f t="shared" si="111"/>
        <v>#REF!</v>
      </c>
      <c r="MG39" s="110" t="str">
        <f t="shared" si="111"/>
        <v>#REF!</v>
      </c>
      <c r="MH39" s="110" t="str">
        <f t="shared" si="111"/>
        <v>#REF!</v>
      </c>
      <c r="MI39" s="110" t="str">
        <f t="shared" si="111"/>
        <v>#REF!</v>
      </c>
      <c r="MJ39" s="110" t="str">
        <f t="shared" si="111"/>
        <v>#REF!</v>
      </c>
      <c r="MK39" s="110" t="str">
        <f t="shared" si="111"/>
        <v>#REF!</v>
      </c>
      <c r="ML39" s="110" t="str">
        <f t="shared" si="111"/>
        <v>#REF!</v>
      </c>
      <c r="MM39" s="110" t="str">
        <f t="shared" si="111"/>
        <v>#REF!</v>
      </c>
      <c r="MN39" s="110" t="str">
        <f t="shared" si="111"/>
        <v>#REF!</v>
      </c>
      <c r="MO39" s="112" t="str">
        <f t="shared" si="111"/>
        <v>#REF!</v>
      </c>
      <c r="MP39" s="110" t="str">
        <f t="shared" si="111"/>
        <v>#REF!</v>
      </c>
      <c r="MQ39" s="110" t="str">
        <f t="shared" si="111"/>
        <v>#REF!</v>
      </c>
      <c r="MR39" s="110" t="str">
        <f t="shared" si="111"/>
        <v>#REF!</v>
      </c>
      <c r="MS39" s="110" t="str">
        <f t="shared" si="111"/>
        <v>#REF!</v>
      </c>
      <c r="MT39" s="110" t="str">
        <f t="shared" si="111"/>
        <v>#REF!</v>
      </c>
      <c r="MU39" s="110" t="str">
        <f t="shared" si="111"/>
        <v>#REF!</v>
      </c>
      <c r="MV39" s="110" t="str">
        <f t="shared" si="111"/>
        <v>#REF!</v>
      </c>
      <c r="MW39" s="110"/>
      <c r="MX39" s="110"/>
      <c r="MY39" s="110" t="str">
        <f t="shared" ref="MY39:ND39" si="112">MIN(#REF!)</f>
        <v>#REF!</v>
      </c>
      <c r="MZ39" s="110" t="str">
        <f t="shared" si="112"/>
        <v>#REF!</v>
      </c>
      <c r="NA39" s="110" t="str">
        <f t="shared" si="112"/>
        <v>#REF!</v>
      </c>
      <c r="NB39" s="110" t="str">
        <f t="shared" si="112"/>
        <v>#REF!</v>
      </c>
      <c r="NC39" s="110" t="str">
        <f t="shared" si="112"/>
        <v>#REF!</v>
      </c>
      <c r="ND39" s="110" t="str">
        <f t="shared" si="112"/>
        <v>#REF!</v>
      </c>
      <c r="NE39" s="110"/>
      <c r="NF39" s="110"/>
      <c r="NG39" s="110" t="str">
        <f t="shared" ref="NG39:NL39" si="113">MIN(#REF!)</f>
        <v>#REF!</v>
      </c>
      <c r="NH39" s="110" t="str">
        <f t="shared" si="113"/>
        <v>#REF!</v>
      </c>
      <c r="NI39" s="110" t="str">
        <f t="shared" si="113"/>
        <v>#REF!</v>
      </c>
      <c r="NJ39" s="110" t="str">
        <f t="shared" si="113"/>
        <v>#REF!</v>
      </c>
      <c r="NK39" s="110" t="str">
        <f t="shared" si="113"/>
        <v>#REF!</v>
      </c>
      <c r="NL39" s="110" t="str">
        <f t="shared" si="113"/>
        <v>#REF!</v>
      </c>
      <c r="NM39" s="110"/>
      <c r="NN39" s="110"/>
      <c r="NO39" s="110" t="str">
        <f t="shared" ref="NO39:NP39" si="114">MIN(#REF!)</f>
        <v>#REF!</v>
      </c>
      <c r="NP39" s="110" t="str">
        <f t="shared" si="114"/>
        <v>#REF!</v>
      </c>
    </row>
    <row r="40" ht="14.25" customHeight="1">
      <c r="B40" s="113" t="s">
        <v>101</v>
      </c>
      <c r="C40" s="114">
        <f t="shared" ref="C40:T40" si="115">MAX(C14:C37)</f>
        <v>50.47</v>
      </c>
      <c r="D40" s="114">
        <f t="shared" si="115"/>
        <v>348</v>
      </c>
      <c r="E40" s="114">
        <f t="shared" si="115"/>
        <v>137</v>
      </c>
      <c r="F40" s="114">
        <f t="shared" si="115"/>
        <v>130</v>
      </c>
      <c r="G40" s="114">
        <f t="shared" si="115"/>
        <v>27.9</v>
      </c>
      <c r="H40" s="114">
        <f t="shared" si="115"/>
        <v>0</v>
      </c>
      <c r="I40" s="114">
        <f t="shared" si="115"/>
        <v>6</v>
      </c>
      <c r="J40" s="114">
        <f t="shared" si="115"/>
        <v>53</v>
      </c>
      <c r="K40" s="114">
        <f t="shared" si="115"/>
        <v>52</v>
      </c>
      <c r="L40" s="114">
        <f t="shared" si="115"/>
        <v>141</v>
      </c>
      <c r="M40" s="114">
        <f t="shared" si="115"/>
        <v>174</v>
      </c>
      <c r="N40" s="114">
        <f t="shared" si="115"/>
        <v>41.2</v>
      </c>
      <c r="O40" s="114">
        <f t="shared" si="115"/>
        <v>0</v>
      </c>
      <c r="P40" s="114">
        <f t="shared" si="115"/>
        <v>6</v>
      </c>
      <c r="Q40" s="114">
        <f t="shared" si="115"/>
        <v>58</v>
      </c>
      <c r="R40" s="114">
        <f t="shared" si="115"/>
        <v>54</v>
      </c>
      <c r="S40" s="114">
        <f t="shared" si="115"/>
        <v>347.5</v>
      </c>
      <c r="T40" s="114">
        <f t="shared" si="115"/>
        <v>328.2</v>
      </c>
      <c r="U40" s="114"/>
      <c r="V40" s="114">
        <f t="shared" ref="V40:X40" si="116">MAX(V14:V37)</f>
        <v>0</v>
      </c>
      <c r="W40" s="114">
        <f t="shared" si="116"/>
        <v>381.5</v>
      </c>
      <c r="X40" s="114">
        <f t="shared" si="116"/>
        <v>268.6</v>
      </c>
      <c r="Y40" s="114"/>
      <c r="Z40" s="114">
        <f t="shared" ref="Z40:AB40" si="117">MAX(Z14:Z37)</f>
        <v>0</v>
      </c>
      <c r="AA40" s="114">
        <f t="shared" si="117"/>
        <v>347.4</v>
      </c>
      <c r="AB40" s="114">
        <f t="shared" si="117"/>
        <v>413.5</v>
      </c>
      <c r="AC40" s="114"/>
      <c r="AD40" s="114">
        <f t="shared" ref="AD40:AF40" si="118">MAX(AD14:AD37)</f>
        <v>0</v>
      </c>
      <c r="AE40" s="114">
        <f t="shared" si="118"/>
        <v>348.3</v>
      </c>
      <c r="AF40" s="114">
        <f t="shared" si="118"/>
        <v>625</v>
      </c>
      <c r="AG40" s="114"/>
      <c r="AH40" s="114">
        <f t="shared" ref="AH40:AJ40" si="119">MAX(AH14:AH37)</f>
        <v>0</v>
      </c>
      <c r="AI40" s="114">
        <f t="shared" si="119"/>
        <v>353.8</v>
      </c>
      <c r="AJ40" s="114">
        <f t="shared" si="119"/>
        <v>398.7</v>
      </c>
      <c r="AK40" s="114"/>
      <c r="AL40" s="114">
        <f t="shared" ref="AL40:AN40" si="120">MAX(AL14:AL37)</f>
        <v>0</v>
      </c>
      <c r="AM40" s="114">
        <f t="shared" si="120"/>
        <v>3440.8</v>
      </c>
      <c r="AN40" s="114">
        <f t="shared" si="120"/>
        <v>427.8</v>
      </c>
      <c r="AO40" s="114"/>
      <c r="AP40" s="114">
        <f t="shared" ref="AP40:AR40" si="121">MAX(AP14:AP37)</f>
        <v>0</v>
      </c>
      <c r="AQ40" s="114">
        <f t="shared" si="121"/>
        <v>137</v>
      </c>
      <c r="AR40" s="114">
        <f t="shared" si="121"/>
        <v>130</v>
      </c>
      <c r="AS40" s="114"/>
      <c r="AT40" s="114">
        <f t="shared" ref="AT40:AV40" si="122">MAX(AT14:AT37)</f>
        <v>0</v>
      </c>
      <c r="AU40" s="114">
        <f t="shared" si="122"/>
        <v>141</v>
      </c>
      <c r="AV40" s="114">
        <f t="shared" si="122"/>
        <v>174</v>
      </c>
      <c r="AW40" s="114"/>
      <c r="AX40" s="114">
        <f t="shared" ref="AX40:AY40" si="123">MAX(AX14:AX37)</f>
        <v>0</v>
      </c>
      <c r="AY40" s="114">
        <f t="shared" si="123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4">MAX(BJ14:BJ37)</f>
        <v>90</v>
      </c>
      <c r="BK40" s="114">
        <f t="shared" si="124"/>
        <v>67</v>
      </c>
      <c r="BL40" s="112">
        <f t="shared" si="124"/>
        <v>0</v>
      </c>
      <c r="BM40" s="114">
        <f t="shared" si="124"/>
        <v>346</v>
      </c>
      <c r="BN40" s="114">
        <f t="shared" si="124"/>
        <v>148</v>
      </c>
      <c r="BO40" s="114">
        <f t="shared" si="124"/>
        <v>302</v>
      </c>
      <c r="BP40" s="114">
        <f t="shared" si="124"/>
        <v>15.1</v>
      </c>
      <c r="BQ40" s="114">
        <f t="shared" si="124"/>
        <v>0</v>
      </c>
      <c r="BR40" s="114">
        <f t="shared" si="124"/>
        <v>6</v>
      </c>
      <c r="BS40" s="114">
        <f t="shared" si="124"/>
        <v>70</v>
      </c>
      <c r="BT40" s="114">
        <f t="shared" si="124"/>
        <v>71</v>
      </c>
      <c r="BU40" s="114">
        <f t="shared" si="124"/>
        <v>346</v>
      </c>
      <c r="BV40" s="114">
        <f t="shared" si="124"/>
        <v>357</v>
      </c>
      <c r="BW40" s="114"/>
      <c r="BX40" s="114">
        <f t="shared" ref="BX40:BZ40" si="125">MAX(BX14:BX37)</f>
        <v>40</v>
      </c>
      <c r="BY40" s="114">
        <f t="shared" si="125"/>
        <v>377</v>
      </c>
      <c r="BZ40" s="114">
        <f t="shared" si="125"/>
        <v>377</v>
      </c>
      <c r="CA40" s="114"/>
      <c r="CB40" s="114">
        <f t="shared" ref="CB40:CD40" si="126">MAX(CB14:CB37)</f>
        <v>40</v>
      </c>
      <c r="CC40" s="114">
        <f t="shared" si="126"/>
        <v>346</v>
      </c>
      <c r="CD40" s="114">
        <f t="shared" si="126"/>
        <v>350</v>
      </c>
      <c r="CE40" s="114"/>
      <c r="CF40" s="114">
        <f t="shared" ref="CF40:CH40" si="127">MAX(CF14:CF37)</f>
        <v>18</v>
      </c>
      <c r="CG40" s="114">
        <f t="shared" si="127"/>
        <v>340</v>
      </c>
      <c r="CH40" s="114">
        <f t="shared" si="127"/>
        <v>345</v>
      </c>
      <c r="CI40" s="114"/>
      <c r="CJ40" s="114">
        <f t="shared" ref="CJ40:CL40" si="128">MAX(CJ14:CJ37)</f>
        <v>17</v>
      </c>
      <c r="CK40" s="114">
        <f t="shared" si="128"/>
        <v>351</v>
      </c>
      <c r="CL40" s="114">
        <f t="shared" si="128"/>
        <v>346</v>
      </c>
      <c r="CM40" s="114"/>
      <c r="CN40" s="114">
        <f t="shared" ref="CN40:CP40" si="129">MAX(CN14:CN37)</f>
        <v>9</v>
      </c>
      <c r="CO40" s="114">
        <f t="shared" si="129"/>
        <v>336</v>
      </c>
      <c r="CP40" s="114">
        <f t="shared" si="129"/>
        <v>373</v>
      </c>
      <c r="CQ40" s="114"/>
      <c r="CR40" s="114">
        <f t="shared" ref="CR40:CT40" si="130">MAX(CR14:CR37)</f>
        <v>9</v>
      </c>
      <c r="CS40" s="114">
        <f t="shared" si="130"/>
        <v>341</v>
      </c>
      <c r="CT40" s="114">
        <f t="shared" si="130"/>
        <v>341</v>
      </c>
      <c r="CU40" s="114"/>
      <c r="CV40" s="114">
        <f t="shared" ref="CV40:CX40" si="131">MAX(CV14:CV37)</f>
        <v>111</v>
      </c>
      <c r="CW40" s="114">
        <f t="shared" si="131"/>
        <v>341</v>
      </c>
      <c r="CX40" s="114">
        <f t="shared" si="131"/>
        <v>225</v>
      </c>
      <c r="CY40" s="114"/>
      <c r="CZ40" s="114">
        <f t="shared" ref="CZ40:DB40" si="132">MAX(CZ14:CZ37)</f>
        <v>61</v>
      </c>
      <c r="DA40" s="114">
        <f t="shared" si="132"/>
        <v>326</v>
      </c>
      <c r="DB40" s="114">
        <f t="shared" si="132"/>
        <v>230</v>
      </c>
      <c r="DC40" s="114"/>
      <c r="DD40" s="114">
        <f t="shared" ref="DD40:DE40" si="133">MAX(DD14:DD37)</f>
        <v>69</v>
      </c>
      <c r="DE40" s="114">
        <f t="shared" si="133"/>
        <v>156</v>
      </c>
      <c r="DF40" s="114"/>
      <c r="DG40" s="114">
        <f t="shared" ref="DG40:DH40" si="134">MAX(DG14:DG37)</f>
        <v>302</v>
      </c>
      <c r="DH40" s="114">
        <f t="shared" si="134"/>
        <v>15.1</v>
      </c>
      <c r="DI40" s="114"/>
      <c r="DJ40" s="114">
        <f t="shared" ref="DJ40:DW40" si="135">MAX(DJ14:DJ37)</f>
        <v>7</v>
      </c>
      <c r="DK40" s="114">
        <f t="shared" si="135"/>
        <v>65</v>
      </c>
      <c r="DL40" s="114">
        <f t="shared" si="135"/>
        <v>64</v>
      </c>
      <c r="DM40" s="112">
        <f t="shared" si="135"/>
        <v>0</v>
      </c>
      <c r="DN40" s="114">
        <f t="shared" si="135"/>
        <v>343</v>
      </c>
      <c r="DO40" s="114">
        <f t="shared" si="135"/>
        <v>141</v>
      </c>
      <c r="DP40" s="114">
        <f t="shared" si="135"/>
        <v>46.71</v>
      </c>
      <c r="DQ40" s="114">
        <f t="shared" si="135"/>
        <v>26.19</v>
      </c>
      <c r="DR40" s="114">
        <f t="shared" si="135"/>
        <v>7.58</v>
      </c>
      <c r="DS40" s="114">
        <f t="shared" si="135"/>
        <v>8</v>
      </c>
      <c r="DT40" s="114">
        <f t="shared" si="135"/>
        <v>48</v>
      </c>
      <c r="DU40" s="114">
        <f t="shared" si="135"/>
        <v>53.4</v>
      </c>
      <c r="DV40" s="114">
        <f t="shared" si="135"/>
        <v>0</v>
      </c>
      <c r="DW40" s="114">
        <f t="shared" si="135"/>
        <v>0</v>
      </c>
      <c r="DX40" s="114"/>
      <c r="DY40" s="114">
        <f t="shared" ref="DY40:EA40" si="136">MAX(DY14:DY37)</f>
        <v>0</v>
      </c>
      <c r="DZ40" s="114">
        <f t="shared" si="136"/>
        <v>0</v>
      </c>
      <c r="EA40" s="114">
        <f t="shared" si="136"/>
        <v>0</v>
      </c>
      <c r="EB40" s="114"/>
      <c r="EC40" s="114">
        <f t="shared" ref="EC40:EU40" si="137">MAX(EC14:EC37)</f>
        <v>0</v>
      </c>
      <c r="ED40" s="112">
        <f t="shared" si="137"/>
        <v>0</v>
      </c>
      <c r="EE40" s="114">
        <f t="shared" si="137"/>
        <v>346</v>
      </c>
      <c r="EF40" s="114">
        <f t="shared" si="137"/>
        <v>139</v>
      </c>
      <c r="EG40" s="114">
        <f t="shared" si="137"/>
        <v>104</v>
      </c>
      <c r="EH40" s="114">
        <f t="shared" si="137"/>
        <v>4.2</v>
      </c>
      <c r="EI40" s="114">
        <f t="shared" si="137"/>
        <v>0</v>
      </c>
      <c r="EJ40" s="114">
        <f t="shared" si="137"/>
        <v>9</v>
      </c>
      <c r="EK40" s="114">
        <f t="shared" si="137"/>
        <v>57</v>
      </c>
      <c r="EL40" s="114">
        <f t="shared" si="137"/>
        <v>57</v>
      </c>
      <c r="EM40" s="114">
        <f t="shared" si="137"/>
        <v>139</v>
      </c>
      <c r="EN40" s="114">
        <f t="shared" si="137"/>
        <v>146</v>
      </c>
      <c r="EO40" s="114">
        <f t="shared" si="137"/>
        <v>6.3</v>
      </c>
      <c r="EP40" s="114">
        <f t="shared" si="137"/>
        <v>0</v>
      </c>
      <c r="EQ40" s="114">
        <f t="shared" si="137"/>
        <v>9</v>
      </c>
      <c r="ER40" s="114">
        <f t="shared" si="137"/>
        <v>57</v>
      </c>
      <c r="ES40" s="114">
        <f t="shared" si="137"/>
        <v>58</v>
      </c>
      <c r="ET40" s="114">
        <f t="shared" si="137"/>
        <v>344</v>
      </c>
      <c r="EU40" s="114">
        <f t="shared" si="137"/>
        <v>244</v>
      </c>
      <c r="EV40" s="114"/>
      <c r="EW40" s="114">
        <f t="shared" ref="EW40:EY40" si="138">MAX(EW14:EW37)</f>
        <v>2.8</v>
      </c>
      <c r="EX40" s="114">
        <f t="shared" si="138"/>
        <v>343</v>
      </c>
      <c r="EY40" s="114">
        <f t="shared" si="138"/>
        <v>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39">MAX(FI14:FI37)</f>
        <v>0</v>
      </c>
      <c r="FJ40" s="114">
        <f t="shared" si="139"/>
        <v>346</v>
      </c>
      <c r="FK40" s="114">
        <f t="shared" si="139"/>
        <v>240</v>
      </c>
      <c r="FL40" s="114"/>
      <c r="FM40" s="114">
        <f t="shared" ref="FM40:FN40" si="140">MAX(FM14:FM37)</f>
        <v>0</v>
      </c>
      <c r="FN40" s="114">
        <f t="shared" si="140"/>
        <v>346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1">MAX(FY14:FY37)</f>
        <v>0</v>
      </c>
      <c r="FZ40" s="112">
        <f t="shared" si="141"/>
        <v>0</v>
      </c>
      <c r="GA40" s="114">
        <f t="shared" si="141"/>
        <v>347</v>
      </c>
      <c r="GB40" s="114">
        <f t="shared" si="141"/>
        <v>458.08</v>
      </c>
      <c r="GC40" s="114"/>
      <c r="GD40" s="114">
        <f t="shared" ref="GD40:GF40" si="142">MAX(GD14:GD37)</f>
        <v>27.14</v>
      </c>
      <c r="GE40" s="114">
        <f t="shared" si="142"/>
        <v>346</v>
      </c>
      <c r="GF40" s="114">
        <f t="shared" si="142"/>
        <v>440.06</v>
      </c>
      <c r="GG40" s="114"/>
      <c r="GH40" s="114">
        <f t="shared" ref="GH40:GJ40" si="143">MAX(GH14:GH37)</f>
        <v>29.9</v>
      </c>
      <c r="GI40" s="114">
        <f t="shared" si="143"/>
        <v>346</v>
      </c>
      <c r="GJ40" s="114">
        <f t="shared" si="143"/>
        <v>231.97</v>
      </c>
      <c r="GK40" s="114"/>
      <c r="GL40" s="114">
        <f t="shared" ref="GL40:GN40" si="144">MAX(GL14:GL37)</f>
        <v>15.66</v>
      </c>
      <c r="GM40" s="114">
        <f t="shared" si="144"/>
        <v>346</v>
      </c>
      <c r="GN40" s="114">
        <f t="shared" si="144"/>
        <v>244.28</v>
      </c>
      <c r="GO40" s="114"/>
      <c r="GP40" s="114">
        <f t="shared" ref="GP40:GR40" si="145">MAX(GP14:GP37)</f>
        <v>23.03</v>
      </c>
      <c r="GQ40" s="114">
        <f t="shared" si="145"/>
        <v>346</v>
      </c>
      <c r="GR40" s="114">
        <f t="shared" si="145"/>
        <v>227.58</v>
      </c>
      <c r="GS40" s="114"/>
      <c r="GT40" s="114">
        <f t="shared" ref="GT40:GV40" si="146">MAX(GT14:GT37)</f>
        <v>16.84</v>
      </c>
      <c r="GU40" s="114">
        <f t="shared" si="146"/>
        <v>346</v>
      </c>
      <c r="GV40" s="114">
        <f t="shared" si="146"/>
        <v>253.51</v>
      </c>
      <c r="GW40" s="114"/>
      <c r="GX40" s="114">
        <f t="shared" ref="GX40:HC40" si="147">MAX(GX14:GX37)</f>
        <v>17.34</v>
      </c>
      <c r="GY40" s="112">
        <f t="shared" si="147"/>
        <v>0</v>
      </c>
      <c r="GZ40" s="114">
        <f t="shared" si="147"/>
        <v>0</v>
      </c>
      <c r="HA40" s="114">
        <f t="shared" si="147"/>
        <v>0</v>
      </c>
      <c r="HB40" s="114">
        <f t="shared" si="147"/>
        <v>288</v>
      </c>
      <c r="HC40" s="114">
        <f t="shared" si="147"/>
        <v>14.4</v>
      </c>
      <c r="HD40" s="114"/>
      <c r="HE40" s="114">
        <f t="shared" ref="HE40:HK40" si="148">MAX(HE14:HE37)</f>
        <v>8</v>
      </c>
      <c r="HF40" s="114">
        <f t="shared" si="148"/>
        <v>64</v>
      </c>
      <c r="HG40" s="114">
        <f t="shared" si="148"/>
        <v>60</v>
      </c>
      <c r="HH40" s="114">
        <f t="shared" si="148"/>
        <v>0</v>
      </c>
      <c r="HI40" s="114">
        <f t="shared" si="148"/>
        <v>0</v>
      </c>
      <c r="HJ40" s="114">
        <f t="shared" si="148"/>
        <v>320</v>
      </c>
      <c r="HK40" s="114">
        <f t="shared" si="148"/>
        <v>16</v>
      </c>
      <c r="HL40" s="114"/>
      <c r="HM40" s="114">
        <f t="shared" ref="HM40:HS40" si="149">MAX(HM14:HM37)</f>
        <v>5</v>
      </c>
      <c r="HN40" s="114">
        <f t="shared" si="149"/>
        <v>64</v>
      </c>
      <c r="HO40" s="114">
        <f t="shared" si="149"/>
        <v>63</v>
      </c>
      <c r="HP40" s="114">
        <f t="shared" si="149"/>
        <v>0</v>
      </c>
      <c r="HQ40" s="114">
        <f t="shared" si="149"/>
        <v>0</v>
      </c>
      <c r="HR40" s="114">
        <f t="shared" si="149"/>
        <v>346</v>
      </c>
      <c r="HS40" s="114">
        <f t="shared" si="149"/>
        <v>17.3</v>
      </c>
      <c r="HT40" s="114"/>
      <c r="HU40" s="114">
        <f t="shared" ref="HU40:IB40" si="150">MAX(HU14:HU37)</f>
        <v>7</v>
      </c>
      <c r="HV40" s="114">
        <f t="shared" si="150"/>
        <v>63</v>
      </c>
      <c r="HW40" s="114">
        <f t="shared" si="150"/>
        <v>63</v>
      </c>
      <c r="HX40" s="112">
        <f t="shared" si="150"/>
        <v>0</v>
      </c>
      <c r="HY40" s="114">
        <f t="shared" si="150"/>
        <v>135</v>
      </c>
      <c r="HZ40" s="114">
        <f t="shared" si="150"/>
        <v>33</v>
      </c>
      <c r="IA40" s="114">
        <f t="shared" si="150"/>
        <v>96</v>
      </c>
      <c r="IB40" s="114">
        <f t="shared" si="150"/>
        <v>4.8</v>
      </c>
      <c r="IC40" s="114"/>
      <c r="ID40" s="114">
        <f t="shared" ref="ID40:IK40" si="151">MAX(ID14:ID37)</f>
        <v>2</v>
      </c>
      <c r="IE40" s="114">
        <f t="shared" si="151"/>
        <v>64</v>
      </c>
      <c r="IF40" s="114">
        <f t="shared" si="151"/>
        <v>44</v>
      </c>
      <c r="IG40" s="112">
        <f t="shared" si="151"/>
        <v>0</v>
      </c>
      <c r="IH40" s="114">
        <f t="shared" si="151"/>
        <v>142</v>
      </c>
      <c r="II40" s="114">
        <f t="shared" si="151"/>
        <v>34.6</v>
      </c>
      <c r="IJ40" s="114">
        <f t="shared" si="151"/>
        <v>243</v>
      </c>
      <c r="IK40" s="114">
        <f t="shared" si="151"/>
        <v>12.3</v>
      </c>
      <c r="IL40" s="114"/>
      <c r="IM40" s="114">
        <f t="shared" ref="IM40:IS40" si="152">MAX(IM14:IM37)</f>
        <v>6</v>
      </c>
      <c r="IN40" s="114">
        <f t="shared" si="152"/>
        <v>50</v>
      </c>
      <c r="IO40" s="114">
        <f t="shared" si="152"/>
        <v>48</v>
      </c>
      <c r="IP40" s="114">
        <f t="shared" si="152"/>
        <v>142</v>
      </c>
      <c r="IQ40" s="114">
        <f t="shared" si="152"/>
        <v>35.2</v>
      </c>
      <c r="IR40" s="114">
        <f t="shared" si="152"/>
        <v>134</v>
      </c>
      <c r="IS40" s="114">
        <f t="shared" si="152"/>
        <v>6.8</v>
      </c>
      <c r="IT40" s="114"/>
      <c r="IU40" s="114">
        <f t="shared" ref="IU40:JB40" si="153">MAX(IU14:IU37)</f>
        <v>12</v>
      </c>
      <c r="IV40" s="114">
        <f t="shared" si="153"/>
        <v>55</v>
      </c>
      <c r="IW40" s="114">
        <f t="shared" si="153"/>
        <v>52</v>
      </c>
      <c r="IX40" s="112">
        <f t="shared" si="153"/>
        <v>0</v>
      </c>
      <c r="IY40" s="114">
        <f t="shared" si="153"/>
        <v>140.79</v>
      </c>
      <c r="IZ40" s="114">
        <f t="shared" si="153"/>
        <v>35.38</v>
      </c>
      <c r="JA40" s="114">
        <f t="shared" si="153"/>
        <v>455.64</v>
      </c>
      <c r="JB40" s="114">
        <f t="shared" si="153"/>
        <v>22.78</v>
      </c>
      <c r="JC40" s="114"/>
      <c r="JD40" s="114">
        <f t="shared" ref="JD40:JJ40" si="154">MAX(JD14:JD37)</f>
        <v>3</v>
      </c>
      <c r="JE40" s="114">
        <f t="shared" si="154"/>
        <v>71.03</v>
      </c>
      <c r="JF40" s="114">
        <f t="shared" si="154"/>
        <v>56.02</v>
      </c>
      <c r="JG40" s="114">
        <f t="shared" si="154"/>
        <v>0</v>
      </c>
      <c r="JH40" s="114">
        <f t="shared" si="154"/>
        <v>0</v>
      </c>
      <c r="JI40" s="114">
        <f t="shared" si="154"/>
        <v>0</v>
      </c>
      <c r="JJ40" s="114">
        <f t="shared" si="154"/>
        <v>0</v>
      </c>
      <c r="JK40" s="114"/>
      <c r="JL40" s="114">
        <f t="shared" ref="JL40:JS40" si="155">MAX(JL14:JL37)</f>
        <v>0</v>
      </c>
      <c r="JM40" s="114">
        <f t="shared" si="155"/>
        <v>0</v>
      </c>
      <c r="JN40" s="114">
        <f t="shared" si="155"/>
        <v>0</v>
      </c>
      <c r="JO40" s="112">
        <f t="shared" si="155"/>
        <v>0</v>
      </c>
      <c r="JP40" s="114">
        <f t="shared" si="155"/>
        <v>141</v>
      </c>
      <c r="JQ40" s="114">
        <f t="shared" si="155"/>
        <v>33</v>
      </c>
      <c r="JR40" s="114">
        <f t="shared" si="155"/>
        <v>0</v>
      </c>
      <c r="JS40" s="114">
        <f t="shared" si="155"/>
        <v>0</v>
      </c>
      <c r="JT40" s="114"/>
      <c r="JU40" s="114">
        <f t="shared" ref="JU40:KA40" si="156">MAX(JU14:JU37)</f>
        <v>2</v>
      </c>
      <c r="JV40" s="114">
        <f t="shared" si="156"/>
        <v>51</v>
      </c>
      <c r="JW40" s="114">
        <f t="shared" si="156"/>
        <v>49</v>
      </c>
      <c r="JX40" s="114">
        <f t="shared" si="156"/>
        <v>141</v>
      </c>
      <c r="JY40" s="114">
        <f t="shared" si="156"/>
        <v>35.1</v>
      </c>
      <c r="JZ40" s="114">
        <f t="shared" si="156"/>
        <v>145</v>
      </c>
      <c r="KA40" s="114">
        <f t="shared" si="156"/>
        <v>8.1</v>
      </c>
      <c r="KB40" s="114"/>
      <c r="KC40" s="114">
        <f t="shared" ref="KC40:KJ40" si="157">MAX(KC14:KC37)</f>
        <v>2</v>
      </c>
      <c r="KD40" s="114">
        <f t="shared" si="157"/>
        <v>58</v>
      </c>
      <c r="KE40" s="114">
        <f t="shared" si="157"/>
        <v>56</v>
      </c>
      <c r="KF40" s="112">
        <f t="shared" si="157"/>
        <v>0</v>
      </c>
      <c r="KG40" s="114">
        <f t="shared" si="157"/>
        <v>140</v>
      </c>
      <c r="KH40" s="114">
        <f t="shared" si="157"/>
        <v>34</v>
      </c>
      <c r="KI40" s="114">
        <f t="shared" si="157"/>
        <v>122</v>
      </c>
      <c r="KJ40" s="114">
        <f t="shared" si="157"/>
        <v>6.6</v>
      </c>
      <c r="KK40" s="114"/>
      <c r="KL40" s="114">
        <f t="shared" ref="KL40:KR40" si="158">MAX(KL14:KL37)</f>
        <v>1</v>
      </c>
      <c r="KM40" s="114">
        <f t="shared" si="158"/>
        <v>48</v>
      </c>
      <c r="KN40" s="114">
        <f t="shared" si="158"/>
        <v>48</v>
      </c>
      <c r="KO40" s="114">
        <f t="shared" si="158"/>
        <v>140</v>
      </c>
      <c r="KP40" s="114">
        <f t="shared" si="158"/>
        <v>34</v>
      </c>
      <c r="KQ40" s="114">
        <f t="shared" si="158"/>
        <v>68</v>
      </c>
      <c r="KR40" s="114">
        <f t="shared" si="158"/>
        <v>3.9</v>
      </c>
      <c r="KS40" s="114"/>
      <c r="KT40" s="114">
        <f t="shared" ref="KT40:LA40" si="159">MAX(KT14:KT37)</f>
        <v>1</v>
      </c>
      <c r="KU40" s="114">
        <f t="shared" si="159"/>
        <v>48</v>
      </c>
      <c r="KV40" s="114">
        <f t="shared" si="159"/>
        <v>48</v>
      </c>
      <c r="KW40" s="112">
        <f t="shared" si="159"/>
        <v>0</v>
      </c>
      <c r="KX40" s="114">
        <f t="shared" si="159"/>
        <v>137</v>
      </c>
      <c r="KY40" s="114">
        <f t="shared" si="159"/>
        <v>35</v>
      </c>
      <c r="KZ40" s="114">
        <f t="shared" si="159"/>
        <v>390</v>
      </c>
      <c r="LA40" s="114">
        <f t="shared" si="159"/>
        <v>19.1</v>
      </c>
      <c r="LB40" s="114"/>
      <c r="LC40" s="114">
        <f t="shared" ref="LC40:LI40" si="160">MAX(LC14:LC37)</f>
        <v>3</v>
      </c>
      <c r="LD40" s="114">
        <f t="shared" si="160"/>
        <v>60</v>
      </c>
      <c r="LE40" s="114">
        <f t="shared" si="160"/>
        <v>57</v>
      </c>
      <c r="LF40" s="114">
        <f t="shared" si="160"/>
        <v>137</v>
      </c>
      <c r="LG40" s="114">
        <f t="shared" si="160"/>
        <v>35</v>
      </c>
      <c r="LH40" s="114">
        <f t="shared" si="160"/>
        <v>420</v>
      </c>
      <c r="LI40" s="114">
        <f t="shared" si="160"/>
        <v>20.6</v>
      </c>
      <c r="LJ40" s="114"/>
      <c r="LK40" s="114">
        <f t="shared" ref="LK40:LO40" si="161">MAX(LK14:LK37)</f>
        <v>5</v>
      </c>
      <c r="LL40" s="114">
        <f t="shared" si="161"/>
        <v>58</v>
      </c>
      <c r="LM40" s="114">
        <f t="shared" si="161"/>
        <v>58</v>
      </c>
      <c r="LN40" s="112">
        <f t="shared" si="161"/>
        <v>0</v>
      </c>
      <c r="LO40" s="114">
        <f t="shared" si="161"/>
        <v>346</v>
      </c>
      <c r="LP40" s="114"/>
      <c r="LQ40" s="114"/>
      <c r="LR40" s="114"/>
      <c r="LS40" s="114"/>
      <c r="LT40" s="114" t="str">
        <f t="shared" ref="LT40:MV40" si="162">MAX(#REF!)</f>
        <v>#REF!</v>
      </c>
      <c r="LU40" s="114" t="str">
        <f t="shared" si="162"/>
        <v>#REF!</v>
      </c>
      <c r="LV40" s="114" t="str">
        <f t="shared" si="162"/>
        <v>#REF!</v>
      </c>
      <c r="LW40" s="114" t="str">
        <f t="shared" si="162"/>
        <v>#REF!</v>
      </c>
      <c r="LX40" s="114" t="str">
        <f t="shared" si="162"/>
        <v>#REF!</v>
      </c>
      <c r="LY40" s="114" t="str">
        <f t="shared" si="162"/>
        <v>#REF!</v>
      </c>
      <c r="LZ40" s="114" t="str">
        <f t="shared" si="162"/>
        <v>#REF!</v>
      </c>
      <c r="MA40" s="114" t="str">
        <f t="shared" si="162"/>
        <v>#REF!</v>
      </c>
      <c r="MB40" s="114" t="str">
        <f t="shared" si="162"/>
        <v>#REF!</v>
      </c>
      <c r="MC40" s="114" t="str">
        <f t="shared" si="162"/>
        <v>#REF!</v>
      </c>
      <c r="MD40" s="114" t="str">
        <f t="shared" si="162"/>
        <v>#REF!</v>
      </c>
      <c r="ME40" s="114" t="str">
        <f t="shared" si="162"/>
        <v>#REF!</v>
      </c>
      <c r="MF40" s="114" t="str">
        <f t="shared" si="162"/>
        <v>#REF!</v>
      </c>
      <c r="MG40" s="114" t="str">
        <f t="shared" si="162"/>
        <v>#REF!</v>
      </c>
      <c r="MH40" s="114" t="str">
        <f t="shared" si="162"/>
        <v>#REF!</v>
      </c>
      <c r="MI40" s="114" t="str">
        <f t="shared" si="162"/>
        <v>#REF!</v>
      </c>
      <c r="MJ40" s="114" t="str">
        <f t="shared" si="162"/>
        <v>#REF!</v>
      </c>
      <c r="MK40" s="114" t="str">
        <f t="shared" si="162"/>
        <v>#REF!</v>
      </c>
      <c r="ML40" s="114" t="str">
        <f t="shared" si="162"/>
        <v>#REF!</v>
      </c>
      <c r="MM40" s="114" t="str">
        <f t="shared" si="162"/>
        <v>#REF!</v>
      </c>
      <c r="MN40" s="114" t="str">
        <f t="shared" si="162"/>
        <v>#REF!</v>
      </c>
      <c r="MO40" s="112" t="str">
        <f t="shared" si="162"/>
        <v>#REF!</v>
      </c>
      <c r="MP40" s="114" t="str">
        <f t="shared" si="162"/>
        <v>#REF!</v>
      </c>
      <c r="MQ40" s="114" t="str">
        <f t="shared" si="162"/>
        <v>#REF!</v>
      </c>
      <c r="MR40" s="114" t="str">
        <f t="shared" si="162"/>
        <v>#REF!</v>
      </c>
      <c r="MS40" s="114" t="str">
        <f t="shared" si="162"/>
        <v>#REF!</v>
      </c>
      <c r="MT40" s="114" t="str">
        <f t="shared" si="162"/>
        <v>#REF!</v>
      </c>
      <c r="MU40" s="114" t="str">
        <f t="shared" si="162"/>
        <v>#REF!</v>
      </c>
      <c r="MV40" s="114" t="str">
        <f t="shared" si="162"/>
        <v>#REF!</v>
      </c>
      <c r="MW40" s="114"/>
      <c r="MX40" s="114"/>
      <c r="MY40" s="114" t="str">
        <f t="shared" ref="MY40:ND40" si="163">MAX(#REF!)</f>
        <v>#REF!</v>
      </c>
      <c r="MZ40" s="114" t="str">
        <f t="shared" si="163"/>
        <v>#REF!</v>
      </c>
      <c r="NA40" s="114" t="str">
        <f t="shared" si="163"/>
        <v>#REF!</v>
      </c>
      <c r="NB40" s="114" t="str">
        <f t="shared" si="163"/>
        <v>#REF!</v>
      </c>
      <c r="NC40" s="114" t="str">
        <f t="shared" si="163"/>
        <v>#REF!</v>
      </c>
      <c r="ND40" s="114" t="str">
        <f t="shared" si="163"/>
        <v>#REF!</v>
      </c>
      <c r="NE40" s="114"/>
      <c r="NF40" s="114"/>
      <c r="NG40" s="114" t="str">
        <f t="shared" ref="NG40:NL40" si="164">MAX(#REF!)</f>
        <v>#REF!</v>
      </c>
      <c r="NH40" s="114" t="str">
        <f t="shared" si="164"/>
        <v>#REF!</v>
      </c>
      <c r="NI40" s="114" t="str">
        <f t="shared" si="164"/>
        <v>#REF!</v>
      </c>
      <c r="NJ40" s="114" t="str">
        <f t="shared" si="164"/>
        <v>#REF!</v>
      </c>
      <c r="NK40" s="114" t="str">
        <f t="shared" si="164"/>
        <v>#REF!</v>
      </c>
      <c r="NL40" s="114" t="str">
        <f t="shared" si="164"/>
        <v>#REF!</v>
      </c>
      <c r="NM40" s="114"/>
      <c r="NN40" s="114"/>
      <c r="NO40" s="114" t="str">
        <f t="shared" ref="NO40:NP40" si="165">MAX(#REF!)</f>
        <v>#REF!</v>
      </c>
      <c r="NP40" s="114" t="str">
        <f t="shared" si="165"/>
        <v>#REF!</v>
      </c>
    </row>
    <row r="41" ht="14.25" customHeight="1">
      <c r="C41" s="6"/>
    </row>
    <row r="42" ht="14.25" customHeight="1">
      <c r="C42" s="6"/>
      <c r="IL42" s="174"/>
      <c r="IM42" s="175"/>
      <c r="IN42" s="175"/>
      <c r="IO42" s="175"/>
    </row>
    <row r="43" ht="14.25" customHeight="1">
      <c r="C43" s="6"/>
      <c r="IL43" s="176"/>
      <c r="IM43" s="176"/>
      <c r="IN43" s="176"/>
      <c r="IO43" s="17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177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78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78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179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180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18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1" t="s">
        <v>82</v>
      </c>
      <c r="LU13" s="41" t="s">
        <v>83</v>
      </c>
      <c r="LV13" s="41" t="s">
        <v>84</v>
      </c>
      <c r="LW13" s="41" t="s">
        <v>85</v>
      </c>
      <c r="LX13" s="41" t="s">
        <v>86</v>
      </c>
      <c r="LY13" s="41" t="s">
        <v>87</v>
      </c>
      <c r="LZ13" s="41" t="s">
        <v>88</v>
      </c>
      <c r="MA13" s="41" t="s">
        <v>82</v>
      </c>
      <c r="MB13" s="41" t="s">
        <v>83</v>
      </c>
      <c r="MC13" s="41" t="s">
        <v>84</v>
      </c>
      <c r="MD13" s="41" t="s">
        <v>85</v>
      </c>
      <c r="ME13" s="41" t="s">
        <v>86</v>
      </c>
      <c r="MF13" s="41" t="s">
        <v>87</v>
      </c>
      <c r="MG13" s="41" t="s">
        <v>88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/>
      <c r="MQ13" s="41"/>
      <c r="MR13" s="41"/>
      <c r="MS13" s="41"/>
      <c r="MT13" s="41" t="s">
        <v>89</v>
      </c>
      <c r="MU13" s="41" t="s">
        <v>83</v>
      </c>
      <c r="MV13" s="41" t="s">
        <v>84</v>
      </c>
      <c r="MW13" s="41" t="s">
        <v>85</v>
      </c>
      <c r="MX13" s="41" t="s">
        <v>86</v>
      </c>
      <c r="MY13" s="41" t="s">
        <v>87</v>
      </c>
      <c r="MZ13" s="41" t="s">
        <v>88</v>
      </c>
      <c r="NA13" s="41"/>
      <c r="NB13" s="41" t="s">
        <v>89</v>
      </c>
      <c r="NC13" s="41" t="s">
        <v>83</v>
      </c>
      <c r="ND13" s="41" t="s">
        <v>84</v>
      </c>
      <c r="NE13" s="41" t="s">
        <v>85</v>
      </c>
      <c r="NF13" s="41" t="s">
        <v>86</v>
      </c>
      <c r="NG13" s="41" t="s">
        <v>87</v>
      </c>
      <c r="NH13" s="41" t="s">
        <v>88</v>
      </c>
      <c r="NI13" s="41"/>
      <c r="NJ13" s="41" t="s">
        <v>89</v>
      </c>
      <c r="NK13" s="41" t="s">
        <v>83</v>
      </c>
      <c r="NL13" s="41" t="s">
        <v>84</v>
      </c>
      <c r="NM13" s="41" t="s">
        <v>85</v>
      </c>
      <c r="NN13" s="41" t="s">
        <v>86</v>
      </c>
      <c r="NO13" s="41" t="s">
        <v>87</v>
      </c>
      <c r="NP13" s="41" t="s">
        <v>88</v>
      </c>
    </row>
    <row r="14" ht="14.25" customHeight="1">
      <c r="A14" s="49">
        <v>0.0416666666666667</v>
      </c>
      <c r="B14" s="50"/>
      <c r="C14" s="51">
        <v>50.18</v>
      </c>
      <c r="D14" s="55">
        <v>330.0</v>
      </c>
      <c r="E14" s="53">
        <v>135.0</v>
      </c>
      <c r="F14" s="53">
        <v>86.0</v>
      </c>
      <c r="G14" s="55">
        <v>18.5</v>
      </c>
      <c r="H14" s="54"/>
      <c r="I14" s="53">
        <v>6.0</v>
      </c>
      <c r="J14" s="53">
        <v>48.0</v>
      </c>
      <c r="K14" s="53">
        <v>47.0</v>
      </c>
      <c r="L14" s="53">
        <v>139.0</v>
      </c>
      <c r="M14" s="53">
        <v>145.0</v>
      </c>
      <c r="N14" s="53">
        <v>35.3</v>
      </c>
      <c r="O14" s="54"/>
      <c r="P14" s="53">
        <v>6.0</v>
      </c>
      <c r="Q14" s="53">
        <v>56.0</v>
      </c>
      <c r="R14" s="53">
        <v>48.0</v>
      </c>
      <c r="S14" s="53">
        <v>344.8</v>
      </c>
      <c r="T14" s="53">
        <v>272.2</v>
      </c>
      <c r="U14" s="53">
        <v>166.3</v>
      </c>
      <c r="V14" s="54"/>
      <c r="W14" s="53">
        <v>377.9</v>
      </c>
      <c r="X14" s="53">
        <v>210.1</v>
      </c>
      <c r="Y14" s="53">
        <v>134.4</v>
      </c>
      <c r="Z14" s="54"/>
      <c r="AA14" s="53">
        <v>344.8</v>
      </c>
      <c r="AB14" s="53">
        <v>308.4</v>
      </c>
      <c r="AC14" s="53">
        <v>206.1</v>
      </c>
      <c r="AD14" s="54"/>
      <c r="AE14" s="53">
        <v>340.5</v>
      </c>
      <c r="AF14" s="53">
        <v>344.5</v>
      </c>
      <c r="AG14" s="53">
        <v>186.6</v>
      </c>
      <c r="AH14" s="54"/>
      <c r="AI14" s="53">
        <v>350.6</v>
      </c>
      <c r="AJ14" s="53">
        <v>353.1</v>
      </c>
      <c r="AK14" s="53">
        <v>223.3</v>
      </c>
      <c r="AL14" s="54"/>
      <c r="AM14" s="53">
        <v>343.1</v>
      </c>
      <c r="AN14" s="53">
        <v>137.9</v>
      </c>
      <c r="AO14" s="53">
        <v>212.4</v>
      </c>
      <c r="AP14" s="54"/>
      <c r="AQ14" s="53">
        <v>135.0</v>
      </c>
      <c r="AR14" s="54">
        <f t="shared" ref="AR14:AS14" si="1">F14</f>
        <v>86</v>
      </c>
      <c r="AS14" s="56">
        <f t="shared" si="1"/>
        <v>18.5</v>
      </c>
      <c r="AT14" s="54"/>
      <c r="AU14" s="182">
        <f t="shared" ref="AU14:AW14" si="2">L14</f>
        <v>139</v>
      </c>
      <c r="AV14" s="54">
        <f t="shared" si="2"/>
        <v>145</v>
      </c>
      <c r="AW14" s="54">
        <f t="shared" si="2"/>
        <v>35.3</v>
      </c>
      <c r="AX14" s="54"/>
      <c r="AY14" s="53">
        <v>135.0</v>
      </c>
      <c r="AZ14" s="54"/>
      <c r="BA14" s="54"/>
      <c r="BB14" s="54"/>
      <c r="BC14" s="57"/>
      <c r="BD14" s="182">
        <v>139.0</v>
      </c>
      <c r="BE14" s="53">
        <v>32.0</v>
      </c>
      <c r="BF14" s="53">
        <v>104.0</v>
      </c>
      <c r="BG14" s="127">
        <v>5.1</v>
      </c>
      <c r="BH14" s="54"/>
      <c r="BI14" s="53">
        <v>22.0</v>
      </c>
      <c r="BJ14" s="127">
        <v>81.0</v>
      </c>
      <c r="BK14" s="127">
        <v>60.0</v>
      </c>
      <c r="BL14" s="57"/>
      <c r="BM14" s="58">
        <v>345.0</v>
      </c>
      <c r="BN14" s="58">
        <v>146.0</v>
      </c>
      <c r="BO14" s="58">
        <v>188.0</v>
      </c>
      <c r="BP14" s="58">
        <v>9.4</v>
      </c>
      <c r="BQ14" s="59"/>
      <c r="BR14" s="58">
        <v>6.0</v>
      </c>
      <c r="BS14" s="58">
        <v>62.0</v>
      </c>
      <c r="BT14" s="58">
        <v>60.0</v>
      </c>
      <c r="BU14" s="58">
        <v>345.0</v>
      </c>
      <c r="BV14" s="58">
        <v>282.0</v>
      </c>
      <c r="BW14" s="58">
        <v>166.0</v>
      </c>
      <c r="BX14" s="58">
        <v>23.0</v>
      </c>
      <c r="BY14" s="58">
        <v>338.0</v>
      </c>
      <c r="BZ14" s="58">
        <v>300.0</v>
      </c>
      <c r="CA14" s="58">
        <v>167.0</v>
      </c>
      <c r="CB14" s="58">
        <v>20.0</v>
      </c>
      <c r="CC14" s="58">
        <v>345.0</v>
      </c>
      <c r="CD14" s="58">
        <v>262.0</v>
      </c>
      <c r="CE14" s="58">
        <v>152.0</v>
      </c>
      <c r="CF14" s="58">
        <v>6.0</v>
      </c>
      <c r="CG14" s="58">
        <v>341.0</v>
      </c>
      <c r="CH14" s="58">
        <v>269.0</v>
      </c>
      <c r="CI14" s="58">
        <v>150.0</v>
      </c>
      <c r="CJ14" s="58">
        <v>1.0</v>
      </c>
      <c r="CK14" s="58">
        <v>352.0</v>
      </c>
      <c r="CL14" s="58">
        <v>274.0</v>
      </c>
      <c r="CM14" s="58">
        <v>153.0</v>
      </c>
      <c r="CN14" s="58">
        <v>1.0</v>
      </c>
      <c r="CO14" s="58">
        <v>335.0</v>
      </c>
      <c r="CP14" s="58">
        <v>283.0</v>
      </c>
      <c r="CQ14" s="58">
        <v>140.0</v>
      </c>
      <c r="CR14" s="58">
        <v>1.0</v>
      </c>
      <c r="CS14" s="58">
        <v>338.0</v>
      </c>
      <c r="CT14" s="58">
        <v>262.0</v>
      </c>
      <c r="CU14" s="58">
        <v>162.0</v>
      </c>
      <c r="CV14" s="58">
        <v>81.0</v>
      </c>
      <c r="CW14" s="58">
        <v>339.0</v>
      </c>
      <c r="CX14" s="58">
        <v>181.0</v>
      </c>
      <c r="CY14" s="58">
        <v>83.0</v>
      </c>
      <c r="CZ14" s="58">
        <v>53.0</v>
      </c>
      <c r="DA14" s="58">
        <v>326.0</v>
      </c>
      <c r="DB14" s="58">
        <v>185.0</v>
      </c>
      <c r="DC14" s="58">
        <v>84.0</v>
      </c>
      <c r="DD14" s="58">
        <v>57.0</v>
      </c>
      <c r="DE14" s="58">
        <v>146.0</v>
      </c>
      <c r="DF14" s="58">
        <v>35.5</v>
      </c>
      <c r="DG14" s="58">
        <v>188.0</v>
      </c>
      <c r="DH14" s="58">
        <v>9.4</v>
      </c>
      <c r="DI14" s="59"/>
      <c r="DJ14" s="58">
        <v>7.0</v>
      </c>
      <c r="DK14" s="58">
        <v>55.0</v>
      </c>
      <c r="DL14" s="58">
        <v>52.0</v>
      </c>
      <c r="DM14" s="57"/>
      <c r="DN14" s="61">
        <v>341.0</v>
      </c>
      <c r="DO14" s="61">
        <v>141.0</v>
      </c>
      <c r="DP14" s="61">
        <v>40.96</v>
      </c>
      <c r="DQ14" s="61">
        <v>23.02</v>
      </c>
      <c r="DR14" s="61">
        <v>6.72</v>
      </c>
      <c r="DS14" s="61">
        <v>8.0</v>
      </c>
      <c r="DT14" s="61">
        <v>45.0</v>
      </c>
      <c r="DU14" s="61">
        <v>47.2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343.0</v>
      </c>
      <c r="EF14" s="63">
        <v>138.0</v>
      </c>
      <c r="EG14" s="63">
        <v>90.0</v>
      </c>
      <c r="EH14" s="63">
        <v>3.7</v>
      </c>
      <c r="EI14" s="64"/>
      <c r="EJ14" s="63">
        <v>9.0</v>
      </c>
      <c r="EK14" s="63">
        <v>51.0</v>
      </c>
      <c r="EL14" s="63">
        <v>54.0</v>
      </c>
      <c r="EM14" s="63">
        <v>138.0</v>
      </c>
      <c r="EN14" s="63">
        <v>78.0</v>
      </c>
      <c r="EO14" s="63">
        <v>3.6</v>
      </c>
      <c r="EP14" s="64"/>
      <c r="EQ14" s="63">
        <v>9.0</v>
      </c>
      <c r="ER14" s="63">
        <v>52.0</v>
      </c>
      <c r="ES14" s="63">
        <v>54.0</v>
      </c>
      <c r="ET14" s="63">
        <v>343.0</v>
      </c>
      <c r="EU14" s="63">
        <v>0.0</v>
      </c>
      <c r="EV14" s="63">
        <v>0.0</v>
      </c>
      <c r="EW14" s="63">
        <v>0.0</v>
      </c>
      <c r="EX14" s="63">
        <v>341.0</v>
      </c>
      <c r="EY14" s="63">
        <v>236.0</v>
      </c>
      <c r="EZ14" s="63">
        <v>137.9</v>
      </c>
      <c r="FA14" s="63">
        <v>1.1</v>
      </c>
      <c r="FB14" s="63">
        <v>342.0</v>
      </c>
      <c r="FC14" s="63">
        <v>0.0</v>
      </c>
      <c r="FD14" s="63">
        <v>0.0</v>
      </c>
      <c r="FE14" s="63">
        <v>0.0</v>
      </c>
      <c r="FF14" s="63">
        <v>341.0</v>
      </c>
      <c r="FG14" s="63">
        <v>236.0</v>
      </c>
      <c r="FH14" s="63">
        <v>137.9</v>
      </c>
      <c r="FI14" s="63">
        <v>0.8</v>
      </c>
      <c r="FJ14" s="63">
        <v>343.0</v>
      </c>
      <c r="FK14" s="63">
        <v>226.0</v>
      </c>
      <c r="FL14" s="63">
        <v>131.1</v>
      </c>
      <c r="FM14" s="64"/>
      <c r="FN14" s="63">
        <v>343.0</v>
      </c>
      <c r="FO14" s="63">
        <v>222.0</v>
      </c>
      <c r="FP14" s="63">
        <v>121.4</v>
      </c>
      <c r="FQ14" s="63">
        <v>11.6</v>
      </c>
      <c r="FR14" s="63">
        <v>138.0</v>
      </c>
      <c r="FS14" s="63">
        <v>87.0</v>
      </c>
      <c r="FT14" s="63">
        <v>13.56</v>
      </c>
      <c r="FU14" s="64"/>
      <c r="FV14" s="63">
        <v>138.0</v>
      </c>
      <c r="FW14" s="64"/>
      <c r="FX14" s="64"/>
      <c r="FY14" s="64"/>
      <c r="FZ14" s="57"/>
      <c r="GA14" s="65">
        <v>341.0</v>
      </c>
      <c r="GB14" s="66">
        <v>358.29</v>
      </c>
      <c r="GC14" s="66">
        <v>222.8</v>
      </c>
      <c r="GD14" s="66">
        <v>14.07</v>
      </c>
      <c r="GE14" s="66">
        <v>341.0</v>
      </c>
      <c r="GF14" s="66">
        <v>379.86</v>
      </c>
      <c r="GG14" s="66">
        <v>221.13</v>
      </c>
      <c r="GH14" s="66">
        <v>19.01</v>
      </c>
      <c r="GI14" s="66">
        <v>341.0</v>
      </c>
      <c r="GJ14" s="66">
        <v>226.84</v>
      </c>
      <c r="GK14" s="66">
        <v>-129.57</v>
      </c>
      <c r="GL14" s="66">
        <v>-19.77</v>
      </c>
      <c r="GM14" s="66">
        <v>341.0</v>
      </c>
      <c r="GN14" s="66">
        <v>208.82</v>
      </c>
      <c r="GO14" s="66">
        <v>-129.57</v>
      </c>
      <c r="GP14" s="66">
        <v>-26.89</v>
      </c>
      <c r="GQ14" s="66">
        <v>341.0</v>
      </c>
      <c r="GR14" s="66">
        <v>148.3</v>
      </c>
      <c r="GS14" s="66">
        <v>-93.56</v>
      </c>
      <c r="GT14" s="66">
        <v>7.45</v>
      </c>
      <c r="GU14" s="66">
        <v>341.0</v>
      </c>
      <c r="GV14" s="66">
        <v>164.27</v>
      </c>
      <c r="GW14" s="66">
        <v>-94.48</v>
      </c>
      <c r="GX14" s="66">
        <v>6.28</v>
      </c>
      <c r="GY14" s="57"/>
      <c r="GZ14" s="98" t="s">
        <v>107</v>
      </c>
      <c r="HA14" s="97" t="s">
        <v>92</v>
      </c>
      <c r="HB14" s="98">
        <v>270.0</v>
      </c>
      <c r="HC14" s="98">
        <v>13.5</v>
      </c>
      <c r="HD14" s="98">
        <v>5.4</v>
      </c>
      <c r="HE14" s="98">
        <v>8.0</v>
      </c>
      <c r="HF14" s="98">
        <v>55.0</v>
      </c>
      <c r="HG14" s="98">
        <v>51.0</v>
      </c>
      <c r="HH14" s="98" t="s">
        <v>107</v>
      </c>
      <c r="HI14" s="97" t="s">
        <v>92</v>
      </c>
      <c r="HJ14" s="98">
        <v>108.0</v>
      </c>
      <c r="HK14" s="98">
        <v>5.4</v>
      </c>
      <c r="HL14" s="98">
        <v>2.16</v>
      </c>
      <c r="HM14" s="98">
        <v>5.0</v>
      </c>
      <c r="HN14" s="98">
        <v>58.0</v>
      </c>
      <c r="HO14" s="98">
        <v>57.0</v>
      </c>
      <c r="HP14" s="98" t="s">
        <v>107</v>
      </c>
      <c r="HQ14" s="97" t="s">
        <v>92</v>
      </c>
      <c r="HR14" s="98">
        <v>271.0</v>
      </c>
      <c r="HS14" s="98">
        <v>13.55</v>
      </c>
      <c r="HT14" s="98">
        <v>6.775</v>
      </c>
      <c r="HU14" s="98">
        <v>7.0</v>
      </c>
      <c r="HV14" s="98">
        <v>52.0</v>
      </c>
      <c r="HW14" s="98">
        <v>52.0</v>
      </c>
      <c r="HX14" s="57"/>
      <c r="HY14" s="72">
        <v>135.0</v>
      </c>
      <c r="HZ14" s="72">
        <v>33.0</v>
      </c>
      <c r="IA14" s="72">
        <v>57.0</v>
      </c>
      <c r="IB14" s="72">
        <v>2.85</v>
      </c>
      <c r="IC14" s="73"/>
      <c r="ID14" s="72">
        <v>2.0</v>
      </c>
      <c r="IE14" s="147">
        <v>64.0</v>
      </c>
      <c r="IF14" s="147">
        <v>44.0</v>
      </c>
      <c r="IG14" s="57"/>
      <c r="IH14" s="126">
        <v>136.0</v>
      </c>
      <c r="II14" s="74">
        <v>33.2</v>
      </c>
      <c r="IJ14" s="74">
        <v>186.0</v>
      </c>
      <c r="IK14" s="74">
        <v>9.7</v>
      </c>
      <c r="IL14" s="74">
        <v>10.3</v>
      </c>
      <c r="IM14" s="74">
        <v>6.0</v>
      </c>
      <c r="IN14" s="74">
        <v>47.0</v>
      </c>
      <c r="IO14" s="74">
        <v>46.0</v>
      </c>
      <c r="IP14" s="75">
        <v>136.0</v>
      </c>
      <c r="IQ14" s="74">
        <v>33.6</v>
      </c>
      <c r="IR14" s="74">
        <v>111.0</v>
      </c>
      <c r="IS14" s="74">
        <v>5.6</v>
      </c>
      <c r="IT14" s="74">
        <v>6.3</v>
      </c>
      <c r="IU14" s="74">
        <v>12.0</v>
      </c>
      <c r="IV14" s="74">
        <v>48.0</v>
      </c>
      <c r="IW14" s="74">
        <v>47.0</v>
      </c>
      <c r="IX14" s="57"/>
      <c r="IY14" s="76">
        <v>140.01</v>
      </c>
      <c r="IZ14" s="76">
        <v>34.89</v>
      </c>
      <c r="JA14" s="183">
        <v>373.0</v>
      </c>
      <c r="JB14" s="76">
        <v>19.73</v>
      </c>
      <c r="JC14" s="76">
        <v>8.71</v>
      </c>
      <c r="JD14" s="76">
        <v>3.0</v>
      </c>
      <c r="JE14" s="76">
        <v>71.61</v>
      </c>
      <c r="JF14" s="76">
        <v>55.38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138.0</v>
      </c>
      <c r="JQ14" s="78">
        <v>32.4</v>
      </c>
      <c r="JR14" s="78">
        <v>0.0</v>
      </c>
      <c r="JS14" s="78">
        <v>0.0</v>
      </c>
      <c r="JT14" s="78">
        <v>0.0</v>
      </c>
      <c r="JU14" s="78">
        <v>2.0</v>
      </c>
      <c r="JV14" s="78">
        <v>38.0</v>
      </c>
      <c r="JW14" s="78">
        <v>38.0</v>
      </c>
      <c r="JX14" s="78">
        <v>138.0</v>
      </c>
      <c r="JY14" s="78">
        <v>34.4</v>
      </c>
      <c r="JZ14" s="78">
        <v>91.0</v>
      </c>
      <c r="KA14" s="78">
        <v>4.9</v>
      </c>
      <c r="KB14" s="78">
        <v>2.1</v>
      </c>
      <c r="KC14" s="78">
        <v>2.0</v>
      </c>
      <c r="KD14" s="78">
        <v>47.0</v>
      </c>
      <c r="KE14" s="78">
        <v>47.0</v>
      </c>
      <c r="KF14" s="57"/>
      <c r="KG14" s="151">
        <v>139.0</v>
      </c>
      <c r="KH14" s="151">
        <v>34.0</v>
      </c>
      <c r="KI14" s="151">
        <v>105.0</v>
      </c>
      <c r="KJ14" s="151">
        <v>5.7</v>
      </c>
      <c r="KK14" s="152"/>
      <c r="KL14" s="151">
        <v>1.0</v>
      </c>
      <c r="KM14" s="151">
        <v>40.0</v>
      </c>
      <c r="KN14" s="151">
        <v>40.0</v>
      </c>
      <c r="KO14" s="151">
        <v>139.0</v>
      </c>
      <c r="KP14" s="151">
        <v>34.0</v>
      </c>
      <c r="KQ14" s="151" t="s">
        <v>98</v>
      </c>
      <c r="KR14" s="151" t="s">
        <v>98</v>
      </c>
      <c r="KS14" s="152"/>
      <c r="KT14" s="151">
        <v>1.0</v>
      </c>
      <c r="KU14" s="151">
        <v>40.0</v>
      </c>
      <c r="KV14" s="151">
        <v>40.0</v>
      </c>
      <c r="KW14" s="57"/>
      <c r="KX14" s="81">
        <v>127.0</v>
      </c>
      <c r="KY14" s="81">
        <v>33.0</v>
      </c>
      <c r="KZ14" s="81">
        <v>188.0</v>
      </c>
      <c r="LA14" s="81">
        <v>9.2</v>
      </c>
      <c r="LB14" s="81">
        <v>2.0</v>
      </c>
      <c r="LC14" s="81">
        <v>3.0</v>
      </c>
      <c r="LD14" s="81">
        <v>56.0</v>
      </c>
      <c r="LE14" s="81">
        <v>56.0</v>
      </c>
      <c r="LF14" s="81">
        <v>127.0</v>
      </c>
      <c r="LG14" s="81">
        <v>33.0</v>
      </c>
      <c r="LH14" s="81">
        <v>414.0</v>
      </c>
      <c r="LI14" s="81">
        <v>20.3</v>
      </c>
      <c r="LJ14" s="81">
        <v>5.0</v>
      </c>
      <c r="LK14" s="81">
        <v>5.0</v>
      </c>
      <c r="LL14" s="81">
        <v>56.0</v>
      </c>
      <c r="LM14" s="81">
        <v>56.0</v>
      </c>
      <c r="LN14" s="57"/>
      <c r="LO14" s="82">
        <v>343.0</v>
      </c>
      <c r="LP14" s="82">
        <v>217.0</v>
      </c>
      <c r="LQ14" s="82">
        <v>120.0</v>
      </c>
      <c r="LR14" s="82">
        <v>73.0</v>
      </c>
      <c r="LS14" s="82">
        <v>332.0</v>
      </c>
      <c r="LT14" s="82">
        <v>140.0</v>
      </c>
      <c r="LU14" s="82">
        <v>106.0</v>
      </c>
      <c r="LV14" s="82">
        <v>59.0</v>
      </c>
      <c r="LW14" s="82">
        <v>11.3</v>
      </c>
      <c r="LX14" s="82">
        <v>10.0</v>
      </c>
      <c r="LY14" s="82">
        <v>55.0</v>
      </c>
      <c r="LZ14" s="82">
        <v>50.0</v>
      </c>
      <c r="MA14" s="82">
        <v>139.0</v>
      </c>
      <c r="MB14" s="82">
        <v>111.0</v>
      </c>
      <c r="MC14" s="82">
        <v>61.0</v>
      </c>
      <c r="MD14" s="82">
        <v>17.5</v>
      </c>
      <c r="ME14" s="82">
        <v>8.0</v>
      </c>
      <c r="MF14" s="82">
        <v>57.0</v>
      </c>
      <c r="MG14" s="82">
        <v>51.0</v>
      </c>
      <c r="MH14" s="82" t="s">
        <v>95</v>
      </c>
      <c r="MI14" s="82" t="s">
        <v>95</v>
      </c>
      <c r="MJ14" s="82" t="s">
        <v>95</v>
      </c>
      <c r="MK14" s="82" t="s">
        <v>95</v>
      </c>
      <c r="ML14" s="82">
        <v>5.0</v>
      </c>
      <c r="MM14" s="82">
        <v>44.0</v>
      </c>
      <c r="MN14" s="82">
        <v>42.0</v>
      </c>
      <c r="MO14" s="86"/>
      <c r="MP14" s="87"/>
      <c r="MQ14" s="87"/>
      <c r="MR14" s="87"/>
      <c r="MS14" s="87"/>
      <c r="MT14" s="82">
        <v>36.0</v>
      </c>
      <c r="MU14" s="82">
        <v>116.0</v>
      </c>
      <c r="MV14" s="82">
        <v>6.7</v>
      </c>
      <c r="MW14" s="82">
        <v>2.2</v>
      </c>
      <c r="MX14" s="82">
        <v>5.0</v>
      </c>
      <c r="MY14" s="82">
        <v>45.0</v>
      </c>
      <c r="MZ14" s="82" t="s">
        <v>96</v>
      </c>
      <c r="NA14" s="87"/>
      <c r="NB14" s="82">
        <v>35.0</v>
      </c>
      <c r="NC14" s="82">
        <v>202.0</v>
      </c>
      <c r="ND14" s="82">
        <v>11.4</v>
      </c>
      <c r="NE14" s="82">
        <v>9.5</v>
      </c>
      <c r="NF14" s="82">
        <v>6.0</v>
      </c>
      <c r="NG14" s="82">
        <v>48.0</v>
      </c>
      <c r="NH14" s="82">
        <v>46.0</v>
      </c>
      <c r="NI14" s="87"/>
      <c r="NJ14" s="82" t="s">
        <v>95</v>
      </c>
      <c r="NK14" s="82" t="s">
        <v>95</v>
      </c>
      <c r="NL14" s="82" t="s">
        <v>95</v>
      </c>
      <c r="NM14" s="82" t="s">
        <v>95</v>
      </c>
      <c r="NN14" s="82">
        <v>4.0</v>
      </c>
      <c r="NO14" s="82">
        <v>58.0</v>
      </c>
      <c r="NP14" s="82">
        <v>56.0</v>
      </c>
    </row>
    <row r="15" ht="14.25" customHeight="1">
      <c r="A15" s="49">
        <v>0.0833333333333333</v>
      </c>
      <c r="B15" s="50"/>
      <c r="C15" s="51">
        <v>50.12</v>
      </c>
      <c r="D15" s="55">
        <v>341.0</v>
      </c>
      <c r="E15" s="53">
        <v>135.0</v>
      </c>
      <c r="F15" s="53">
        <v>105.0</v>
      </c>
      <c r="G15" s="55">
        <v>22.5</v>
      </c>
      <c r="H15" s="54"/>
      <c r="I15" s="53">
        <v>6.0</v>
      </c>
      <c r="J15" s="53">
        <v>48.0</v>
      </c>
      <c r="K15" s="53">
        <v>47.0</v>
      </c>
      <c r="L15" s="53">
        <v>139.0</v>
      </c>
      <c r="M15" s="53">
        <v>142.0</v>
      </c>
      <c r="N15" s="53">
        <v>34.9</v>
      </c>
      <c r="O15" s="54"/>
      <c r="P15" s="53">
        <v>6.0</v>
      </c>
      <c r="Q15" s="53">
        <v>56.0</v>
      </c>
      <c r="R15" s="53">
        <v>48.0</v>
      </c>
      <c r="S15" s="53">
        <v>344.1</v>
      </c>
      <c r="T15" s="53">
        <v>247.5</v>
      </c>
      <c r="U15" s="53">
        <v>150.4</v>
      </c>
      <c r="V15" s="54"/>
      <c r="W15" s="53">
        <v>377.3</v>
      </c>
      <c r="X15" s="53">
        <v>188.1</v>
      </c>
      <c r="Y15" s="53">
        <v>119.2</v>
      </c>
      <c r="Z15" s="54"/>
      <c r="AA15" s="53">
        <v>344.5</v>
      </c>
      <c r="AB15" s="53">
        <v>318.1</v>
      </c>
      <c r="AC15" s="53">
        <v>211.5</v>
      </c>
      <c r="AD15" s="54"/>
      <c r="AE15" s="53">
        <v>344.2</v>
      </c>
      <c r="AF15" s="53">
        <v>361.1</v>
      </c>
      <c r="AG15" s="53">
        <v>195.7</v>
      </c>
      <c r="AH15" s="54"/>
      <c r="AI15" s="53">
        <v>350.1</v>
      </c>
      <c r="AJ15" s="53">
        <v>346.7</v>
      </c>
      <c r="AK15" s="53">
        <v>218.3</v>
      </c>
      <c r="AL15" s="54"/>
      <c r="AM15" s="53">
        <v>342.2</v>
      </c>
      <c r="AN15" s="53">
        <v>369.5</v>
      </c>
      <c r="AO15" s="53">
        <v>207.9</v>
      </c>
      <c r="AP15" s="54"/>
      <c r="AQ15" s="53">
        <v>135.0</v>
      </c>
      <c r="AR15" s="54">
        <f t="shared" ref="AR15:AS15" si="3">F15</f>
        <v>105</v>
      </c>
      <c r="AS15" s="56">
        <f t="shared" si="3"/>
        <v>22.5</v>
      </c>
      <c r="AT15" s="54"/>
      <c r="AU15" s="182">
        <f t="shared" ref="AU15:AW15" si="4">L15</f>
        <v>139</v>
      </c>
      <c r="AV15" s="54">
        <f t="shared" si="4"/>
        <v>142</v>
      </c>
      <c r="AW15" s="54">
        <f t="shared" si="4"/>
        <v>34.9</v>
      </c>
      <c r="AX15" s="54"/>
      <c r="AY15" s="53">
        <v>135.0</v>
      </c>
      <c r="AZ15" s="54"/>
      <c r="BA15" s="54"/>
      <c r="BB15" s="54"/>
      <c r="BC15" s="89"/>
      <c r="BD15" s="182">
        <v>139.0</v>
      </c>
      <c r="BE15" s="53">
        <v>32.0</v>
      </c>
      <c r="BF15" s="53">
        <v>104.0</v>
      </c>
      <c r="BG15" s="127">
        <v>5.0</v>
      </c>
      <c r="BH15" s="54"/>
      <c r="BI15" s="53">
        <v>22.0</v>
      </c>
      <c r="BJ15" s="127">
        <v>81.0</v>
      </c>
      <c r="BK15" s="127">
        <v>60.0</v>
      </c>
      <c r="BL15" s="89"/>
      <c r="BM15" s="58">
        <v>345.0</v>
      </c>
      <c r="BN15" s="58">
        <v>146.0</v>
      </c>
      <c r="BO15" s="58">
        <v>187.0</v>
      </c>
      <c r="BP15" s="58">
        <v>9.4</v>
      </c>
      <c r="BQ15" s="59"/>
      <c r="BR15" s="58">
        <v>6.0</v>
      </c>
      <c r="BS15" s="58">
        <v>60.0</v>
      </c>
      <c r="BT15" s="58">
        <v>58.0</v>
      </c>
      <c r="BU15" s="58">
        <v>345.0</v>
      </c>
      <c r="BV15" s="58">
        <v>281.0</v>
      </c>
      <c r="BW15" s="58">
        <v>166.0</v>
      </c>
      <c r="BX15" s="58">
        <v>24.0</v>
      </c>
      <c r="BY15" s="58">
        <v>337.0</v>
      </c>
      <c r="BZ15" s="58">
        <v>302.0</v>
      </c>
      <c r="CA15" s="58">
        <v>167.0</v>
      </c>
      <c r="CB15" s="58">
        <v>21.0</v>
      </c>
      <c r="CC15" s="58">
        <v>345.0</v>
      </c>
      <c r="CD15" s="58">
        <v>270.0</v>
      </c>
      <c r="CE15" s="58">
        <v>154.0</v>
      </c>
      <c r="CF15" s="58">
        <v>4.0</v>
      </c>
      <c r="CG15" s="58">
        <v>341.0</v>
      </c>
      <c r="CH15" s="58">
        <v>263.0</v>
      </c>
      <c r="CI15" s="58">
        <v>153.0</v>
      </c>
      <c r="CJ15" s="58">
        <v>2.0</v>
      </c>
      <c r="CK15" s="58">
        <v>351.0</v>
      </c>
      <c r="CL15" s="58">
        <v>144.0</v>
      </c>
      <c r="CM15" s="58">
        <v>96.0</v>
      </c>
      <c r="CN15" s="58">
        <v>3.0</v>
      </c>
      <c r="CO15" s="58">
        <v>335.0</v>
      </c>
      <c r="CP15" s="58">
        <v>293.0</v>
      </c>
      <c r="CQ15" s="58">
        <v>145.0</v>
      </c>
      <c r="CR15" s="58">
        <v>1.0</v>
      </c>
      <c r="CS15" s="58">
        <v>338.0</v>
      </c>
      <c r="CT15" s="58">
        <v>269.0</v>
      </c>
      <c r="CU15" s="58">
        <v>166.0</v>
      </c>
      <c r="CV15" s="58">
        <v>86.0</v>
      </c>
      <c r="CW15" s="58">
        <v>340.0</v>
      </c>
      <c r="CX15" s="58">
        <v>178.0</v>
      </c>
      <c r="CY15" s="58">
        <v>79.0</v>
      </c>
      <c r="CZ15" s="58">
        <v>53.0</v>
      </c>
      <c r="DA15" s="58">
        <v>327.0</v>
      </c>
      <c r="DB15" s="58">
        <v>185.0</v>
      </c>
      <c r="DC15" s="58">
        <v>82.0</v>
      </c>
      <c r="DD15" s="58">
        <v>60.0</v>
      </c>
      <c r="DE15" s="58">
        <v>146.0</v>
      </c>
      <c r="DF15" s="58">
        <v>35.5</v>
      </c>
      <c r="DG15" s="58">
        <v>187.0</v>
      </c>
      <c r="DH15" s="58">
        <v>9.4</v>
      </c>
      <c r="DI15" s="59"/>
      <c r="DJ15" s="58">
        <v>7.0</v>
      </c>
      <c r="DK15" s="58">
        <v>56.0</v>
      </c>
      <c r="DL15" s="58">
        <v>52.0</v>
      </c>
      <c r="DM15" s="89"/>
      <c r="DN15" s="61">
        <v>342.0</v>
      </c>
      <c r="DO15" s="61">
        <v>141.0</v>
      </c>
      <c r="DP15" s="61">
        <v>40.48</v>
      </c>
      <c r="DQ15" s="61">
        <v>22.81</v>
      </c>
      <c r="DR15" s="61">
        <v>6.13</v>
      </c>
      <c r="DS15" s="61">
        <v>8.0</v>
      </c>
      <c r="DT15" s="61">
        <v>42.0</v>
      </c>
      <c r="DU15" s="61">
        <v>46.6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344.0</v>
      </c>
      <c r="EF15" s="63">
        <v>138.0</v>
      </c>
      <c r="EG15" s="63">
        <v>71.0</v>
      </c>
      <c r="EH15" s="63">
        <v>2.9</v>
      </c>
      <c r="EI15" s="64"/>
      <c r="EJ15" s="63">
        <v>9.0</v>
      </c>
      <c r="EK15" s="63">
        <v>51.0</v>
      </c>
      <c r="EL15" s="63">
        <v>53.0</v>
      </c>
      <c r="EM15" s="63">
        <v>138.0</v>
      </c>
      <c r="EN15" s="63">
        <v>109.0</v>
      </c>
      <c r="EO15" s="63">
        <v>4.8</v>
      </c>
      <c r="EP15" s="64"/>
      <c r="EQ15" s="63">
        <v>9.0</v>
      </c>
      <c r="ER15" s="63">
        <v>51.0</v>
      </c>
      <c r="ES15" s="63">
        <v>53.0</v>
      </c>
      <c r="ET15" s="63">
        <v>343.0</v>
      </c>
      <c r="EU15" s="63">
        <v>0.0</v>
      </c>
      <c r="EV15" s="63">
        <v>0.0</v>
      </c>
      <c r="EW15" s="63">
        <v>0.0</v>
      </c>
      <c r="EX15" s="63">
        <v>341.0</v>
      </c>
      <c r="EY15" s="63">
        <v>235.0</v>
      </c>
      <c r="EZ15" s="63">
        <v>137.5</v>
      </c>
      <c r="FA15" s="63">
        <v>1.9</v>
      </c>
      <c r="FB15" s="63">
        <v>342.0</v>
      </c>
      <c r="FC15" s="63">
        <v>0.0</v>
      </c>
      <c r="FD15" s="63">
        <v>0.0</v>
      </c>
      <c r="FE15" s="63">
        <v>0.0</v>
      </c>
      <c r="FF15" s="63">
        <v>341.0</v>
      </c>
      <c r="FG15" s="63">
        <v>236.0</v>
      </c>
      <c r="FH15" s="63">
        <v>138.0</v>
      </c>
      <c r="FI15" s="63">
        <v>2.2</v>
      </c>
      <c r="FJ15" s="63">
        <v>344.0</v>
      </c>
      <c r="FK15" s="63">
        <v>225.0</v>
      </c>
      <c r="FL15" s="63">
        <v>130.8</v>
      </c>
      <c r="FM15" s="64"/>
      <c r="FN15" s="63">
        <v>344.0</v>
      </c>
      <c r="FO15" s="63">
        <v>221.0</v>
      </c>
      <c r="FP15" s="63">
        <v>131.1</v>
      </c>
      <c r="FQ15" s="63">
        <v>11.5</v>
      </c>
      <c r="FR15" s="63">
        <v>138.0</v>
      </c>
      <c r="FS15" s="63">
        <v>86.0</v>
      </c>
      <c r="FT15" s="63">
        <v>12.9</v>
      </c>
      <c r="FU15" s="64"/>
      <c r="FV15" s="63">
        <v>138.0</v>
      </c>
      <c r="FW15" s="64"/>
      <c r="FX15" s="64"/>
      <c r="FY15" s="64"/>
      <c r="FZ15" s="89"/>
      <c r="GA15" s="93">
        <v>341.0</v>
      </c>
      <c r="GB15" s="66">
        <v>363.27</v>
      </c>
      <c r="GC15" s="66">
        <v>227.15</v>
      </c>
      <c r="GD15" s="66">
        <v>13.07</v>
      </c>
      <c r="GE15" s="66">
        <v>342.0</v>
      </c>
      <c r="GF15" s="66">
        <v>378.83</v>
      </c>
      <c r="GG15" s="66">
        <v>223.63</v>
      </c>
      <c r="GH15" s="66">
        <v>17.92</v>
      </c>
      <c r="GI15" s="66">
        <v>342.0</v>
      </c>
      <c r="GJ15" s="66">
        <v>227.72</v>
      </c>
      <c r="GK15" s="66">
        <v>-129.82</v>
      </c>
      <c r="GL15" s="66">
        <v>-19.52</v>
      </c>
      <c r="GM15" s="66">
        <v>342.0</v>
      </c>
      <c r="GN15" s="66">
        <v>207.79</v>
      </c>
      <c r="GO15" s="66">
        <v>-128.66</v>
      </c>
      <c r="GP15" s="66">
        <v>-27.22</v>
      </c>
      <c r="GQ15" s="66">
        <v>342.0</v>
      </c>
      <c r="GR15" s="66">
        <v>155.04</v>
      </c>
      <c r="GS15" s="66">
        <v>-99.08</v>
      </c>
      <c r="GT15" s="66">
        <v>9.63</v>
      </c>
      <c r="GU15" s="66">
        <v>342.0</v>
      </c>
      <c r="GV15" s="66">
        <v>167.35</v>
      </c>
      <c r="GW15" s="66">
        <v>-97.07</v>
      </c>
      <c r="GX15" s="66">
        <v>8.29</v>
      </c>
      <c r="GY15" s="89"/>
      <c r="GZ15" s="98" t="s">
        <v>107</v>
      </c>
      <c r="HA15" s="97" t="s">
        <v>92</v>
      </c>
      <c r="HB15" s="98">
        <v>268.0</v>
      </c>
      <c r="HC15" s="98">
        <v>13.4</v>
      </c>
      <c r="HD15" s="98">
        <v>5.36</v>
      </c>
      <c r="HE15" s="98">
        <v>8.0</v>
      </c>
      <c r="HF15" s="98">
        <v>55.0</v>
      </c>
      <c r="HG15" s="98">
        <v>51.0</v>
      </c>
      <c r="HH15" s="98" t="s">
        <v>107</v>
      </c>
      <c r="HI15" s="97" t="s">
        <v>92</v>
      </c>
      <c r="HJ15" s="98">
        <v>110.0</v>
      </c>
      <c r="HK15" s="98">
        <v>5.5</v>
      </c>
      <c r="HL15" s="98">
        <v>2.2</v>
      </c>
      <c r="HM15" s="98">
        <v>5.0</v>
      </c>
      <c r="HN15" s="98">
        <v>58.0</v>
      </c>
      <c r="HO15" s="98">
        <v>57.0</v>
      </c>
      <c r="HP15" s="98" t="s">
        <v>107</v>
      </c>
      <c r="HQ15" s="97" t="s">
        <v>92</v>
      </c>
      <c r="HR15" s="98">
        <v>263.0</v>
      </c>
      <c r="HS15" s="98">
        <v>13.15</v>
      </c>
      <c r="HT15" s="98">
        <v>6.575</v>
      </c>
      <c r="HU15" s="98">
        <v>7.0</v>
      </c>
      <c r="HV15" s="98">
        <v>52.0</v>
      </c>
      <c r="HW15" s="98">
        <v>52.0</v>
      </c>
      <c r="HX15" s="89"/>
      <c r="HY15" s="72">
        <v>135.0</v>
      </c>
      <c r="HZ15" s="72">
        <v>33.0</v>
      </c>
      <c r="IA15" s="72">
        <v>54.0</v>
      </c>
      <c r="IB15" s="72">
        <v>2.7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136.0</v>
      </c>
      <c r="II15" s="74">
        <v>33.2</v>
      </c>
      <c r="IJ15" s="74">
        <v>180.0</v>
      </c>
      <c r="IK15" s="74">
        <v>9.4</v>
      </c>
      <c r="IL15" s="74">
        <v>9.9</v>
      </c>
      <c r="IM15" s="74">
        <v>6.0</v>
      </c>
      <c r="IN15" s="74">
        <v>47.0</v>
      </c>
      <c r="IO15" s="74">
        <v>46.0</v>
      </c>
      <c r="IP15" s="74">
        <v>136.0</v>
      </c>
      <c r="IQ15" s="74">
        <v>33.5</v>
      </c>
      <c r="IR15" s="74">
        <v>106.0</v>
      </c>
      <c r="IS15" s="74">
        <v>5.4</v>
      </c>
      <c r="IT15" s="74">
        <v>6.0</v>
      </c>
      <c r="IU15" s="74">
        <v>12.0</v>
      </c>
      <c r="IV15" s="74">
        <v>48.0</v>
      </c>
      <c r="IW15" s="74">
        <v>47.0</v>
      </c>
      <c r="IX15" s="89"/>
      <c r="IY15" s="76">
        <v>140.14</v>
      </c>
      <c r="IZ15" s="76">
        <v>34.89</v>
      </c>
      <c r="JA15" s="184">
        <v>374.4</v>
      </c>
      <c r="JB15" s="76">
        <v>18.73</v>
      </c>
      <c r="JC15" s="76">
        <v>9.11</v>
      </c>
      <c r="JD15" s="76">
        <v>3.0</v>
      </c>
      <c r="JE15" s="76">
        <v>66.68</v>
      </c>
      <c r="JF15" s="76">
        <v>54.07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138.0</v>
      </c>
      <c r="JQ15" s="78">
        <v>32.4</v>
      </c>
      <c r="JR15" s="78">
        <v>0.0</v>
      </c>
      <c r="JS15" s="78">
        <v>0.0</v>
      </c>
      <c r="JT15" s="78">
        <v>0.0</v>
      </c>
      <c r="JU15" s="78">
        <v>2.0</v>
      </c>
      <c r="JV15" s="78">
        <v>37.0</v>
      </c>
      <c r="JW15" s="78">
        <v>37.0</v>
      </c>
      <c r="JX15" s="78">
        <v>138.0</v>
      </c>
      <c r="JY15" s="78">
        <v>34.5</v>
      </c>
      <c r="JZ15" s="78">
        <v>87.0</v>
      </c>
      <c r="KA15" s="78">
        <v>4.6</v>
      </c>
      <c r="KB15" s="78">
        <v>2.1</v>
      </c>
      <c r="KC15" s="78">
        <v>2.0</v>
      </c>
      <c r="KD15" s="78">
        <v>47.0</v>
      </c>
      <c r="KE15" s="78">
        <v>47.0</v>
      </c>
      <c r="KF15" s="89"/>
      <c r="KG15" s="151">
        <v>138.0</v>
      </c>
      <c r="KH15" s="151">
        <v>34.0</v>
      </c>
      <c r="KI15" s="151">
        <v>105.0</v>
      </c>
      <c r="KJ15" s="151">
        <v>5.6</v>
      </c>
      <c r="KK15" s="152"/>
      <c r="KL15" s="151">
        <v>1.0</v>
      </c>
      <c r="KM15" s="151">
        <v>40.0</v>
      </c>
      <c r="KN15" s="151">
        <v>40.0</v>
      </c>
      <c r="KO15" s="151">
        <v>138.0</v>
      </c>
      <c r="KP15" s="151">
        <v>34.0</v>
      </c>
      <c r="KQ15" s="151" t="s">
        <v>98</v>
      </c>
      <c r="KR15" s="151" t="s">
        <v>98</v>
      </c>
      <c r="KS15" s="152"/>
      <c r="KT15" s="151">
        <v>1.0</v>
      </c>
      <c r="KU15" s="151">
        <v>40.0</v>
      </c>
      <c r="KV15" s="151">
        <v>40.0</v>
      </c>
      <c r="KW15" s="89"/>
      <c r="KX15" s="81">
        <v>132.0</v>
      </c>
      <c r="KY15" s="81">
        <v>33.0</v>
      </c>
      <c r="KZ15" s="81">
        <v>184.0</v>
      </c>
      <c r="LA15" s="81">
        <v>9.0</v>
      </c>
      <c r="LB15" s="81">
        <v>2.0</v>
      </c>
      <c r="LC15" s="81">
        <v>3.0</v>
      </c>
      <c r="LD15" s="81">
        <v>52.0</v>
      </c>
      <c r="LE15" s="81">
        <v>52.0</v>
      </c>
      <c r="LF15" s="81">
        <v>132.0</v>
      </c>
      <c r="LG15" s="81">
        <v>33.0</v>
      </c>
      <c r="LH15" s="81">
        <v>294.0</v>
      </c>
      <c r="LI15" s="81">
        <v>14.4</v>
      </c>
      <c r="LJ15" s="81">
        <v>5.0</v>
      </c>
      <c r="LK15" s="81">
        <v>5.0</v>
      </c>
      <c r="LL15" s="81">
        <v>53.0</v>
      </c>
      <c r="LM15" s="81">
        <v>55.0</v>
      </c>
      <c r="LN15" s="89"/>
      <c r="LO15" s="82">
        <v>343.0</v>
      </c>
      <c r="LP15" s="82">
        <v>209.0</v>
      </c>
      <c r="LQ15" s="82">
        <v>116.0</v>
      </c>
      <c r="LR15" s="82">
        <v>73.0</v>
      </c>
      <c r="LS15" s="82">
        <v>333.0</v>
      </c>
      <c r="LT15" s="82">
        <v>140.0</v>
      </c>
      <c r="LU15" s="82">
        <v>99.0</v>
      </c>
      <c r="LV15" s="82">
        <v>55.0</v>
      </c>
      <c r="LW15" s="82">
        <v>8.5</v>
      </c>
      <c r="LX15" s="82">
        <v>10.0</v>
      </c>
      <c r="LY15" s="82">
        <v>54.0</v>
      </c>
      <c r="LZ15" s="82">
        <v>49.0</v>
      </c>
      <c r="MA15" s="82">
        <v>139.0</v>
      </c>
      <c r="MB15" s="82">
        <v>110.0</v>
      </c>
      <c r="MC15" s="82">
        <v>61.0</v>
      </c>
      <c r="MD15" s="82">
        <v>16.1</v>
      </c>
      <c r="ME15" s="82">
        <v>8.0</v>
      </c>
      <c r="MF15" s="82">
        <v>57.0</v>
      </c>
      <c r="MG15" s="82">
        <v>51.0</v>
      </c>
      <c r="MH15" s="82" t="s">
        <v>95</v>
      </c>
      <c r="MI15" s="82" t="s">
        <v>95</v>
      </c>
      <c r="MJ15" s="82" t="s">
        <v>95</v>
      </c>
      <c r="MK15" s="82" t="s">
        <v>95</v>
      </c>
      <c r="ML15" s="82">
        <v>5.0</v>
      </c>
      <c r="MM15" s="82">
        <v>46.0</v>
      </c>
      <c r="MN15" s="82">
        <v>44.0</v>
      </c>
      <c r="MO15" s="86"/>
      <c r="MP15" s="87"/>
      <c r="MQ15" s="87"/>
      <c r="MR15" s="87"/>
      <c r="MS15" s="87"/>
      <c r="MT15" s="82">
        <v>36.0</v>
      </c>
      <c r="MU15" s="82">
        <v>109.0</v>
      </c>
      <c r="MV15" s="82">
        <v>6.3</v>
      </c>
      <c r="MW15" s="82">
        <v>2.1</v>
      </c>
      <c r="MX15" s="82">
        <v>5.0</v>
      </c>
      <c r="MY15" s="82">
        <v>44.0</v>
      </c>
      <c r="MZ15" s="82" t="s">
        <v>96</v>
      </c>
      <c r="NA15" s="87"/>
      <c r="NB15" s="82">
        <v>35.0</v>
      </c>
      <c r="NC15" s="82">
        <v>281.0</v>
      </c>
      <c r="ND15" s="82">
        <v>15.9</v>
      </c>
      <c r="NE15" s="82">
        <v>3.5</v>
      </c>
      <c r="NF15" s="82">
        <v>6.0</v>
      </c>
      <c r="NG15" s="82">
        <v>47.0</v>
      </c>
      <c r="NH15" s="82">
        <v>45.0</v>
      </c>
      <c r="NI15" s="87"/>
      <c r="NJ15" s="82" t="s">
        <v>95</v>
      </c>
      <c r="NK15" s="82" t="s">
        <v>95</v>
      </c>
      <c r="NL15" s="82" t="s">
        <v>95</v>
      </c>
      <c r="NM15" s="82" t="s">
        <v>95</v>
      </c>
      <c r="NN15" s="82">
        <v>4.0</v>
      </c>
      <c r="NO15" s="82">
        <v>58.0</v>
      </c>
      <c r="NP15" s="82">
        <v>56.0</v>
      </c>
    </row>
    <row r="16" ht="14.25" customHeight="1">
      <c r="A16" s="49">
        <v>0.125</v>
      </c>
      <c r="B16" s="50"/>
      <c r="C16" s="51">
        <v>50.22</v>
      </c>
      <c r="D16" s="52">
        <v>340.0</v>
      </c>
      <c r="E16" s="53">
        <v>135.0</v>
      </c>
      <c r="F16" s="53">
        <v>102.0</v>
      </c>
      <c r="G16" s="55">
        <v>22.1</v>
      </c>
      <c r="H16" s="54"/>
      <c r="I16" s="53">
        <v>6.0</v>
      </c>
      <c r="J16" s="53">
        <v>48.0</v>
      </c>
      <c r="K16" s="53">
        <v>47.0</v>
      </c>
      <c r="L16" s="53">
        <v>140.0</v>
      </c>
      <c r="M16" s="53">
        <v>140.0</v>
      </c>
      <c r="N16" s="53">
        <v>34.5</v>
      </c>
      <c r="O16" s="54"/>
      <c r="P16" s="53">
        <v>6.0</v>
      </c>
      <c r="Q16" s="53">
        <v>56.0</v>
      </c>
      <c r="R16" s="53">
        <v>48.0</v>
      </c>
      <c r="S16" s="53">
        <v>345.7</v>
      </c>
      <c r="T16" s="53">
        <v>251.6</v>
      </c>
      <c r="U16" s="53">
        <v>153.4</v>
      </c>
      <c r="V16" s="54"/>
      <c r="W16" s="53">
        <v>379.1</v>
      </c>
      <c r="X16" s="53">
        <v>211.7</v>
      </c>
      <c r="Y16" s="53">
        <v>133.6</v>
      </c>
      <c r="Z16" s="54"/>
      <c r="AA16" s="55">
        <v>346.0</v>
      </c>
      <c r="AB16" s="53">
        <v>309.7</v>
      </c>
      <c r="AC16" s="53">
        <v>207.8</v>
      </c>
      <c r="AD16" s="54"/>
      <c r="AE16" s="53">
        <v>345.5</v>
      </c>
      <c r="AF16" s="55">
        <v>345.0</v>
      </c>
      <c r="AG16" s="53">
        <v>188.6</v>
      </c>
      <c r="AH16" s="54"/>
      <c r="AI16" s="53">
        <v>351.7</v>
      </c>
      <c r="AJ16" s="53">
        <v>350.5</v>
      </c>
      <c r="AK16" s="53">
        <v>223.3</v>
      </c>
      <c r="AL16" s="54"/>
      <c r="AM16" s="55">
        <v>344.0</v>
      </c>
      <c r="AN16" s="53">
        <v>373.3</v>
      </c>
      <c r="AO16" s="53">
        <v>212.9</v>
      </c>
      <c r="AP16" s="54"/>
      <c r="AQ16" s="53">
        <v>135.0</v>
      </c>
      <c r="AR16" s="54">
        <f t="shared" ref="AR16:AS16" si="5">F16</f>
        <v>102</v>
      </c>
      <c r="AS16" s="56">
        <f t="shared" si="5"/>
        <v>22.1</v>
      </c>
      <c r="AT16" s="54"/>
      <c r="AU16" s="182">
        <f t="shared" ref="AU16:AW16" si="6">L16</f>
        <v>140</v>
      </c>
      <c r="AV16" s="54">
        <f t="shared" si="6"/>
        <v>140</v>
      </c>
      <c r="AW16" s="54">
        <f t="shared" si="6"/>
        <v>34.5</v>
      </c>
      <c r="AX16" s="54"/>
      <c r="AY16" s="53">
        <v>135.0</v>
      </c>
      <c r="AZ16" s="54"/>
      <c r="BA16" s="54"/>
      <c r="BB16" s="54"/>
      <c r="BC16" s="89"/>
      <c r="BD16" s="182">
        <v>140.0</v>
      </c>
      <c r="BE16" s="53">
        <v>32.0</v>
      </c>
      <c r="BF16" s="53">
        <v>100.0</v>
      </c>
      <c r="BG16" s="127">
        <v>4.9</v>
      </c>
      <c r="BH16" s="54"/>
      <c r="BI16" s="53">
        <v>22.0</v>
      </c>
      <c r="BJ16" s="127">
        <v>81.0</v>
      </c>
      <c r="BK16" s="127">
        <v>60.0</v>
      </c>
      <c r="BL16" s="89"/>
      <c r="BM16" s="58">
        <v>345.0</v>
      </c>
      <c r="BN16" s="58">
        <v>146.0</v>
      </c>
      <c r="BO16" s="58">
        <v>185.0</v>
      </c>
      <c r="BP16" s="58">
        <v>9.3</v>
      </c>
      <c r="BQ16" s="59"/>
      <c r="BR16" s="58">
        <v>6.0</v>
      </c>
      <c r="BS16" s="58">
        <v>60.0</v>
      </c>
      <c r="BT16" s="58">
        <v>58.0</v>
      </c>
      <c r="BU16" s="58">
        <v>345.0</v>
      </c>
      <c r="BV16" s="58">
        <v>283.0</v>
      </c>
      <c r="BW16" s="58">
        <v>167.0</v>
      </c>
      <c r="BX16" s="58">
        <v>29.0</v>
      </c>
      <c r="BY16" s="58">
        <v>338.0</v>
      </c>
      <c r="BZ16" s="58">
        <v>304.0</v>
      </c>
      <c r="CA16" s="58">
        <v>168.0</v>
      </c>
      <c r="CB16" s="58">
        <v>27.0</v>
      </c>
      <c r="CC16" s="58">
        <v>345.0</v>
      </c>
      <c r="CD16" s="58">
        <v>370.0</v>
      </c>
      <c r="CE16" s="58">
        <v>154.0</v>
      </c>
      <c r="CF16" s="58">
        <v>4.0</v>
      </c>
      <c r="CG16" s="58">
        <v>341.0</v>
      </c>
      <c r="CH16" s="58">
        <v>276.0</v>
      </c>
      <c r="CI16" s="58">
        <v>154.0</v>
      </c>
      <c r="CJ16" s="58">
        <v>2.0</v>
      </c>
      <c r="CK16" s="58">
        <v>351.0</v>
      </c>
      <c r="CL16" s="58">
        <v>144.0</v>
      </c>
      <c r="CM16" s="58">
        <v>97.0</v>
      </c>
      <c r="CN16" s="58">
        <v>1.0</v>
      </c>
      <c r="CO16" s="58">
        <v>335.0</v>
      </c>
      <c r="CP16" s="58">
        <v>294.0</v>
      </c>
      <c r="CQ16" s="58">
        <v>146.0</v>
      </c>
      <c r="CR16" s="58">
        <v>1.0</v>
      </c>
      <c r="CS16" s="58">
        <v>338.0</v>
      </c>
      <c r="CT16" s="58">
        <v>269.0</v>
      </c>
      <c r="CU16" s="58">
        <v>168.0</v>
      </c>
      <c r="CV16" s="58">
        <v>81.0</v>
      </c>
      <c r="CW16" s="58">
        <v>340.0</v>
      </c>
      <c r="CX16" s="58">
        <v>176.0</v>
      </c>
      <c r="CY16" s="58">
        <v>75.0</v>
      </c>
      <c r="CZ16" s="58">
        <v>54.0</v>
      </c>
      <c r="DA16" s="58">
        <v>327.0</v>
      </c>
      <c r="DB16" s="58">
        <v>182.0</v>
      </c>
      <c r="DC16" s="58">
        <v>79.0</v>
      </c>
      <c r="DD16" s="58">
        <v>62.0</v>
      </c>
      <c r="DE16" s="58">
        <v>146.0</v>
      </c>
      <c r="DF16" s="58">
        <v>35.5</v>
      </c>
      <c r="DG16" s="58">
        <v>185.0</v>
      </c>
      <c r="DH16" s="58">
        <v>9.3</v>
      </c>
      <c r="DI16" s="59"/>
      <c r="DJ16" s="58">
        <v>7.0</v>
      </c>
      <c r="DK16" s="58">
        <v>46.0</v>
      </c>
      <c r="DL16" s="58">
        <v>52.0</v>
      </c>
      <c r="DM16" s="89"/>
      <c r="DN16" s="61">
        <v>342.0</v>
      </c>
      <c r="DO16" s="61">
        <v>141.0</v>
      </c>
      <c r="DP16" s="61">
        <v>39.1</v>
      </c>
      <c r="DQ16" s="61">
        <v>22.37</v>
      </c>
      <c r="DR16" s="61">
        <v>5.96</v>
      </c>
      <c r="DS16" s="61">
        <v>8.0</v>
      </c>
      <c r="DT16" s="61">
        <v>39.0</v>
      </c>
      <c r="DU16" s="61">
        <v>45.3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344.0</v>
      </c>
      <c r="EF16" s="63">
        <v>138.0</v>
      </c>
      <c r="EG16" s="63">
        <v>71.0</v>
      </c>
      <c r="EH16" s="63">
        <v>2.9</v>
      </c>
      <c r="EI16" s="64"/>
      <c r="EJ16" s="63">
        <v>9.0</v>
      </c>
      <c r="EK16" s="63">
        <v>50.0</v>
      </c>
      <c r="EL16" s="63">
        <v>53.0</v>
      </c>
      <c r="EM16" s="63">
        <v>138.0</v>
      </c>
      <c r="EN16" s="63">
        <v>108.0</v>
      </c>
      <c r="EO16" s="63">
        <v>4.8</v>
      </c>
      <c r="EP16" s="64"/>
      <c r="EQ16" s="63">
        <v>9.0</v>
      </c>
      <c r="ER16" s="63">
        <v>51.0</v>
      </c>
      <c r="ES16" s="63">
        <v>53.0</v>
      </c>
      <c r="ET16" s="63">
        <v>344.0</v>
      </c>
      <c r="EU16" s="63">
        <v>0.0</v>
      </c>
      <c r="EV16" s="63">
        <v>0.0</v>
      </c>
      <c r="EW16" s="63">
        <v>0.0</v>
      </c>
      <c r="EX16" s="63">
        <v>342.0</v>
      </c>
      <c r="EY16" s="63">
        <v>234.0</v>
      </c>
      <c r="EZ16" s="63">
        <v>137.5</v>
      </c>
      <c r="FA16" s="63">
        <v>1.8</v>
      </c>
      <c r="FB16" s="63">
        <v>343.0</v>
      </c>
      <c r="FC16" s="63">
        <v>0.0</v>
      </c>
      <c r="FD16" s="63">
        <v>0.0</v>
      </c>
      <c r="FE16" s="63">
        <v>0.0</v>
      </c>
      <c r="FF16" s="63">
        <v>342.0</v>
      </c>
      <c r="FG16" s="63">
        <v>235.0</v>
      </c>
      <c r="FH16" s="63">
        <v>137.9</v>
      </c>
      <c r="FI16" s="63">
        <v>0.9</v>
      </c>
      <c r="FJ16" s="63">
        <v>344.0</v>
      </c>
      <c r="FK16" s="63">
        <v>221.0</v>
      </c>
      <c r="FL16" s="63">
        <v>129.0</v>
      </c>
      <c r="FM16" s="64"/>
      <c r="FN16" s="63">
        <v>344.0</v>
      </c>
      <c r="FO16" s="63">
        <v>217.0</v>
      </c>
      <c r="FP16" s="63">
        <v>129.4</v>
      </c>
      <c r="FQ16" s="63">
        <v>10.5</v>
      </c>
      <c r="FR16" s="63">
        <v>138.0</v>
      </c>
      <c r="FS16" s="63">
        <v>94.0</v>
      </c>
      <c r="FT16" s="63">
        <v>15.4</v>
      </c>
      <c r="FU16" s="64"/>
      <c r="FV16" s="63">
        <v>138.0</v>
      </c>
      <c r="FW16" s="64"/>
      <c r="FX16" s="64"/>
      <c r="FY16" s="64"/>
      <c r="FZ16" s="89"/>
      <c r="GA16" s="65">
        <v>342.0</v>
      </c>
      <c r="GB16" s="66">
        <v>342.32</v>
      </c>
      <c r="GC16" s="66">
        <v>215.68</v>
      </c>
      <c r="GD16" s="66">
        <v>10.47</v>
      </c>
      <c r="GE16" s="66">
        <v>342.0</v>
      </c>
      <c r="GF16" s="66">
        <v>360.34</v>
      </c>
      <c r="GG16" s="66">
        <v>212.83</v>
      </c>
      <c r="GH16" s="66">
        <v>13.65</v>
      </c>
      <c r="GI16" s="66">
        <v>342.0</v>
      </c>
      <c r="GJ16" s="66">
        <v>231.97</v>
      </c>
      <c r="GK16" s="66">
        <v>-132.92</v>
      </c>
      <c r="GL16" s="66">
        <v>-21.02</v>
      </c>
      <c r="GM16" s="66">
        <v>342.0</v>
      </c>
      <c r="GN16" s="66">
        <v>212.92</v>
      </c>
      <c r="GO16" s="66">
        <v>-132.09</v>
      </c>
      <c r="GP16" s="66">
        <v>-29.32</v>
      </c>
      <c r="GQ16" s="66">
        <v>342.0</v>
      </c>
      <c r="GR16" s="66">
        <v>128.08</v>
      </c>
      <c r="GS16" s="66">
        <v>-81.08</v>
      </c>
      <c r="GT16" s="66">
        <v>14.41</v>
      </c>
      <c r="GU16" s="66">
        <v>342.0</v>
      </c>
      <c r="GV16" s="66">
        <v>139.36</v>
      </c>
      <c r="GW16" s="66">
        <v>-80.67</v>
      </c>
      <c r="GX16" s="66">
        <v>12.42</v>
      </c>
      <c r="GY16" s="89"/>
      <c r="GZ16" s="98" t="s">
        <v>107</v>
      </c>
      <c r="HA16" s="97" t="s">
        <v>92</v>
      </c>
      <c r="HB16" s="98">
        <v>230.0</v>
      </c>
      <c r="HC16" s="98">
        <v>11.5</v>
      </c>
      <c r="HD16" s="98">
        <v>4.6</v>
      </c>
      <c r="HE16" s="98">
        <v>8.0</v>
      </c>
      <c r="HF16" s="98">
        <v>55.0</v>
      </c>
      <c r="HG16" s="98">
        <v>51.0</v>
      </c>
      <c r="HH16" s="98" t="s">
        <v>107</v>
      </c>
      <c r="HI16" s="97" t="s">
        <v>92</v>
      </c>
      <c r="HJ16" s="98">
        <v>158.0</v>
      </c>
      <c r="HK16" s="98">
        <v>7.9</v>
      </c>
      <c r="HL16" s="98">
        <v>3.16</v>
      </c>
      <c r="HM16" s="98">
        <v>5.0</v>
      </c>
      <c r="HN16" s="98">
        <v>58.0</v>
      </c>
      <c r="HO16" s="98">
        <v>57.0</v>
      </c>
      <c r="HP16" s="98" t="s">
        <v>107</v>
      </c>
      <c r="HQ16" s="97" t="s">
        <v>92</v>
      </c>
      <c r="HR16" s="98">
        <v>253.0</v>
      </c>
      <c r="HS16" s="98">
        <v>12.65</v>
      </c>
      <c r="HT16" s="98">
        <v>6.325</v>
      </c>
      <c r="HU16" s="98">
        <v>7.0</v>
      </c>
      <c r="HV16" s="98">
        <v>52.0</v>
      </c>
      <c r="HW16" s="98">
        <v>52.0</v>
      </c>
      <c r="HX16" s="89"/>
      <c r="HY16" s="72">
        <v>135.0</v>
      </c>
      <c r="HZ16" s="72">
        <v>33.0</v>
      </c>
      <c r="IA16" s="72">
        <v>48.0</v>
      </c>
      <c r="IB16" s="72">
        <v>2.4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136.0</v>
      </c>
      <c r="II16" s="74">
        <v>33.2</v>
      </c>
      <c r="IJ16" s="74">
        <v>177.0</v>
      </c>
      <c r="IK16" s="74">
        <v>9.2</v>
      </c>
      <c r="IL16" s="74">
        <v>9.8</v>
      </c>
      <c r="IM16" s="74">
        <v>6.0</v>
      </c>
      <c r="IN16" s="74">
        <v>47.0</v>
      </c>
      <c r="IO16" s="74">
        <v>46.0</v>
      </c>
      <c r="IP16" s="74">
        <v>136.0</v>
      </c>
      <c r="IQ16" s="74">
        <v>33.2</v>
      </c>
      <c r="IR16" s="74">
        <v>104.0</v>
      </c>
      <c r="IS16" s="74">
        <v>5.3</v>
      </c>
      <c r="IT16" s="74">
        <v>5.9</v>
      </c>
      <c r="IU16" s="74">
        <v>12.0</v>
      </c>
      <c r="IV16" s="74">
        <v>48.0</v>
      </c>
      <c r="IW16" s="74">
        <v>47.0</v>
      </c>
      <c r="IX16" s="89"/>
      <c r="IY16" s="76">
        <v>140.29</v>
      </c>
      <c r="IZ16" s="76">
        <v>34.96</v>
      </c>
      <c r="JA16" s="184">
        <v>363.6</v>
      </c>
      <c r="JB16" s="76">
        <v>18.19</v>
      </c>
      <c r="JC16" s="76">
        <v>8.62</v>
      </c>
      <c r="JD16" s="76">
        <v>3.0</v>
      </c>
      <c r="JE16" s="76">
        <v>70.61</v>
      </c>
      <c r="JF16" s="76">
        <v>52.29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138.0</v>
      </c>
      <c r="JQ16" s="78">
        <v>32.5</v>
      </c>
      <c r="JR16" s="78">
        <v>0.0</v>
      </c>
      <c r="JS16" s="78">
        <v>0.0</v>
      </c>
      <c r="JT16" s="78">
        <v>0.0</v>
      </c>
      <c r="JU16" s="78">
        <v>2.0</v>
      </c>
      <c r="JV16" s="78">
        <v>37.0</v>
      </c>
      <c r="JW16" s="78">
        <v>37.0</v>
      </c>
      <c r="JX16" s="78">
        <v>138.0</v>
      </c>
      <c r="JY16" s="78">
        <v>34.3</v>
      </c>
      <c r="JZ16" s="78">
        <v>130.0</v>
      </c>
      <c r="KA16" s="78">
        <v>7.2</v>
      </c>
      <c r="KB16" s="78">
        <v>2.8</v>
      </c>
      <c r="KC16" s="78">
        <v>2.0</v>
      </c>
      <c r="KD16" s="78">
        <v>47.0</v>
      </c>
      <c r="KE16" s="78">
        <v>46.0</v>
      </c>
      <c r="KF16" s="89"/>
      <c r="KG16" s="151">
        <v>138.0</v>
      </c>
      <c r="KH16" s="151">
        <v>34.0</v>
      </c>
      <c r="KI16" s="151">
        <v>100.0</v>
      </c>
      <c r="KJ16" s="151">
        <v>5.4</v>
      </c>
      <c r="KK16" s="152"/>
      <c r="KL16" s="151">
        <v>1.0</v>
      </c>
      <c r="KM16" s="151">
        <v>40.0</v>
      </c>
      <c r="KN16" s="151">
        <v>40.0</v>
      </c>
      <c r="KO16" s="151">
        <v>138.0</v>
      </c>
      <c r="KP16" s="151">
        <v>34.0</v>
      </c>
      <c r="KQ16" s="151" t="s">
        <v>98</v>
      </c>
      <c r="KR16" s="151" t="s">
        <v>98</v>
      </c>
      <c r="KS16" s="152"/>
      <c r="KT16" s="151">
        <v>1.0</v>
      </c>
      <c r="KU16" s="151">
        <v>40.0</v>
      </c>
      <c r="KV16" s="151">
        <v>40.0</v>
      </c>
      <c r="KW16" s="89"/>
      <c r="KX16" s="81">
        <v>131.0</v>
      </c>
      <c r="KY16" s="81">
        <v>33.0</v>
      </c>
      <c r="KZ16" s="81">
        <v>196.0</v>
      </c>
      <c r="LA16" s="81">
        <v>8.6</v>
      </c>
      <c r="LB16" s="81">
        <v>1.5</v>
      </c>
      <c r="LC16" s="81">
        <v>3.0</v>
      </c>
      <c r="LD16" s="81">
        <v>52.0</v>
      </c>
      <c r="LE16" s="81">
        <v>52.0</v>
      </c>
      <c r="LF16" s="81">
        <v>131.0</v>
      </c>
      <c r="LG16" s="81">
        <v>33.0</v>
      </c>
      <c r="LH16" s="81">
        <v>284.0</v>
      </c>
      <c r="LI16" s="81">
        <v>13.9</v>
      </c>
      <c r="LJ16" s="81">
        <v>5.0</v>
      </c>
      <c r="LK16" s="81">
        <v>5.0</v>
      </c>
      <c r="LL16" s="81">
        <v>53.0</v>
      </c>
      <c r="LM16" s="81">
        <v>55.0</v>
      </c>
      <c r="LN16" s="89"/>
      <c r="LO16" s="82">
        <v>342.0</v>
      </c>
      <c r="LP16" s="82">
        <v>206.0</v>
      </c>
      <c r="LQ16" s="82">
        <v>115.0</v>
      </c>
      <c r="LR16" s="82">
        <v>72.0</v>
      </c>
      <c r="LS16" s="82">
        <v>332.0</v>
      </c>
      <c r="LT16" s="82">
        <v>140.0</v>
      </c>
      <c r="LU16" s="82">
        <v>101.0</v>
      </c>
      <c r="LV16" s="82">
        <v>56.0</v>
      </c>
      <c r="LW16" s="82">
        <v>8.8</v>
      </c>
      <c r="LX16" s="82">
        <v>10.0</v>
      </c>
      <c r="LY16" s="82">
        <v>54.0</v>
      </c>
      <c r="LZ16" s="82">
        <v>49.0</v>
      </c>
      <c r="MA16" s="82">
        <v>138.0</v>
      </c>
      <c r="MB16" s="82">
        <v>105.0</v>
      </c>
      <c r="MC16" s="82">
        <v>56.0</v>
      </c>
      <c r="MD16" s="82">
        <v>14.6</v>
      </c>
      <c r="ME16" s="82">
        <v>8.0</v>
      </c>
      <c r="MF16" s="82">
        <v>56.0</v>
      </c>
      <c r="MG16" s="82">
        <v>50.0</v>
      </c>
      <c r="MH16" s="82" t="s">
        <v>95</v>
      </c>
      <c r="MI16" s="82" t="s">
        <v>95</v>
      </c>
      <c r="MJ16" s="82" t="s">
        <v>95</v>
      </c>
      <c r="MK16" s="82" t="s">
        <v>95</v>
      </c>
      <c r="ML16" s="82">
        <v>5.0</v>
      </c>
      <c r="MM16" s="82">
        <v>43.0</v>
      </c>
      <c r="MN16" s="82">
        <v>41.0</v>
      </c>
      <c r="MO16" s="86"/>
      <c r="MP16" s="87"/>
      <c r="MQ16" s="87"/>
      <c r="MR16" s="87"/>
      <c r="MS16" s="87"/>
      <c r="MT16" s="82">
        <v>35.0</v>
      </c>
      <c r="MU16" s="82">
        <v>102.0</v>
      </c>
      <c r="MV16" s="82">
        <v>5.8</v>
      </c>
      <c r="MW16" s="82">
        <v>1.9</v>
      </c>
      <c r="MX16" s="82">
        <v>5.0</v>
      </c>
      <c r="MY16" s="82">
        <v>44.0</v>
      </c>
      <c r="MZ16" s="82" t="s">
        <v>96</v>
      </c>
      <c r="NA16" s="87"/>
      <c r="NB16" s="82">
        <v>35.0</v>
      </c>
      <c r="NC16" s="82">
        <v>275.0</v>
      </c>
      <c r="ND16" s="82">
        <v>15.0</v>
      </c>
      <c r="NE16" s="82">
        <v>2.6</v>
      </c>
      <c r="NF16" s="82">
        <v>6.0</v>
      </c>
      <c r="NG16" s="82">
        <v>47.0</v>
      </c>
      <c r="NH16" s="82">
        <v>45.0</v>
      </c>
      <c r="NI16" s="87"/>
      <c r="NJ16" s="82" t="s">
        <v>95</v>
      </c>
      <c r="NK16" s="82" t="s">
        <v>95</v>
      </c>
      <c r="NL16" s="82" t="s">
        <v>95</v>
      </c>
      <c r="NM16" s="82" t="s">
        <v>95</v>
      </c>
      <c r="NN16" s="82">
        <v>4.0</v>
      </c>
      <c r="NO16" s="82">
        <v>58.0</v>
      </c>
      <c r="NP16" s="82">
        <v>56.0</v>
      </c>
    </row>
    <row r="17" ht="14.25" customHeight="1">
      <c r="A17" s="49">
        <v>0.166666666666667</v>
      </c>
      <c r="B17" s="50"/>
      <c r="C17" s="51">
        <v>50.28</v>
      </c>
      <c r="D17" s="52">
        <v>340.0</v>
      </c>
      <c r="E17" s="53">
        <v>136.0</v>
      </c>
      <c r="F17" s="53">
        <v>102.0</v>
      </c>
      <c r="G17" s="55">
        <v>22.1</v>
      </c>
      <c r="H17" s="54"/>
      <c r="I17" s="53">
        <v>6.0</v>
      </c>
      <c r="J17" s="53">
        <v>48.0</v>
      </c>
      <c r="K17" s="53">
        <v>48.0</v>
      </c>
      <c r="L17" s="53">
        <v>140.0</v>
      </c>
      <c r="M17" s="53">
        <v>117.0</v>
      </c>
      <c r="N17" s="53">
        <v>28.7</v>
      </c>
      <c r="O17" s="54"/>
      <c r="P17" s="53">
        <v>6.0</v>
      </c>
      <c r="Q17" s="53">
        <v>56.0</v>
      </c>
      <c r="R17" s="53">
        <v>50.0</v>
      </c>
      <c r="S17" s="53">
        <v>346.1</v>
      </c>
      <c r="T17" s="53">
        <v>238.8</v>
      </c>
      <c r="U17" s="53">
        <v>145.4</v>
      </c>
      <c r="V17" s="54"/>
      <c r="W17" s="53">
        <v>379.3</v>
      </c>
      <c r="X17" s="53">
        <v>190.1</v>
      </c>
      <c r="Y17" s="53">
        <v>118.9</v>
      </c>
      <c r="Z17" s="54"/>
      <c r="AA17" s="53">
        <v>345.9</v>
      </c>
      <c r="AB17" s="53">
        <v>309.3</v>
      </c>
      <c r="AC17" s="53">
        <v>207.6</v>
      </c>
      <c r="AD17" s="54"/>
      <c r="AE17" s="53">
        <v>345.4</v>
      </c>
      <c r="AF17" s="53">
        <v>346.2</v>
      </c>
      <c r="AG17" s="53">
        <v>188.1</v>
      </c>
      <c r="AH17" s="54"/>
      <c r="AI17" s="53">
        <v>351.8</v>
      </c>
      <c r="AJ17" s="53">
        <v>324.6</v>
      </c>
      <c r="AK17" s="53">
        <v>206.9</v>
      </c>
      <c r="AL17" s="54"/>
      <c r="AM17" s="53">
        <v>344.3</v>
      </c>
      <c r="AN17" s="53">
        <v>346.9</v>
      </c>
      <c r="AO17" s="55">
        <v>196.0</v>
      </c>
      <c r="AP17" s="54"/>
      <c r="AQ17" s="53">
        <v>136.0</v>
      </c>
      <c r="AR17" s="54">
        <f t="shared" ref="AR17:AS17" si="7">F17</f>
        <v>102</v>
      </c>
      <c r="AS17" s="56">
        <f t="shared" si="7"/>
        <v>22.1</v>
      </c>
      <c r="AT17" s="54"/>
      <c r="AU17" s="182">
        <f t="shared" ref="AU17:AW17" si="8">L17</f>
        <v>140</v>
      </c>
      <c r="AV17" s="54">
        <f t="shared" si="8"/>
        <v>117</v>
      </c>
      <c r="AW17" s="54">
        <f t="shared" si="8"/>
        <v>28.7</v>
      </c>
      <c r="AX17" s="54"/>
      <c r="AY17" s="53">
        <v>136.0</v>
      </c>
      <c r="AZ17" s="54"/>
      <c r="BA17" s="54"/>
      <c r="BB17" s="54"/>
      <c r="BC17" s="89"/>
      <c r="BD17" s="182">
        <v>140.0</v>
      </c>
      <c r="BE17" s="53">
        <v>32.0</v>
      </c>
      <c r="BF17" s="53">
        <v>100.0</v>
      </c>
      <c r="BG17" s="127">
        <v>4.9</v>
      </c>
      <c r="BH17" s="54"/>
      <c r="BI17" s="53">
        <v>22.0</v>
      </c>
      <c r="BJ17" s="127">
        <v>81.0</v>
      </c>
      <c r="BK17" s="127">
        <v>60.0</v>
      </c>
      <c r="BL17" s="89"/>
      <c r="BM17" s="58">
        <v>345.0</v>
      </c>
      <c r="BN17" s="58">
        <v>146.0</v>
      </c>
      <c r="BO17" s="58">
        <v>191.0</v>
      </c>
      <c r="BP17" s="58">
        <v>9.6</v>
      </c>
      <c r="BQ17" s="59"/>
      <c r="BR17" s="58">
        <v>6.0</v>
      </c>
      <c r="BS17" s="58">
        <v>58.0</v>
      </c>
      <c r="BT17" s="58">
        <v>56.0</v>
      </c>
      <c r="BU17" s="58">
        <v>345.0</v>
      </c>
      <c r="BV17" s="58">
        <v>283.0</v>
      </c>
      <c r="BW17" s="58">
        <v>167.0</v>
      </c>
      <c r="BX17" s="58">
        <v>29.0</v>
      </c>
      <c r="BY17" s="58">
        <v>338.0</v>
      </c>
      <c r="BZ17" s="58">
        <v>305.0</v>
      </c>
      <c r="CA17" s="58">
        <v>168.0</v>
      </c>
      <c r="CB17" s="58">
        <v>27.0</v>
      </c>
      <c r="CC17" s="58">
        <v>345.0</v>
      </c>
      <c r="CD17" s="58">
        <v>266.0</v>
      </c>
      <c r="CE17" s="58">
        <v>154.0</v>
      </c>
      <c r="CF17" s="58">
        <v>4.0</v>
      </c>
      <c r="CG17" s="58">
        <v>342.0</v>
      </c>
      <c r="CH17" s="58">
        <v>264.0</v>
      </c>
      <c r="CI17" s="58">
        <v>155.0</v>
      </c>
      <c r="CJ17" s="58">
        <v>2.0</v>
      </c>
      <c r="CK17" s="58">
        <v>351.0</v>
      </c>
      <c r="CL17" s="58">
        <v>147.0</v>
      </c>
      <c r="CM17" s="58">
        <v>97.0</v>
      </c>
      <c r="CN17" s="58">
        <v>1.0</v>
      </c>
      <c r="CO17" s="58">
        <v>335.0</v>
      </c>
      <c r="CP17" s="58">
        <v>296.0</v>
      </c>
      <c r="CQ17" s="58">
        <v>147.0</v>
      </c>
      <c r="CR17" s="58">
        <v>1.0</v>
      </c>
      <c r="CS17" s="58">
        <v>338.0</v>
      </c>
      <c r="CT17" s="58">
        <v>278.0</v>
      </c>
      <c r="CU17" s="58">
        <v>173.0</v>
      </c>
      <c r="CV17" s="58">
        <v>87.0</v>
      </c>
      <c r="CW17" s="58">
        <v>340.0</v>
      </c>
      <c r="CX17" s="58">
        <v>171.0</v>
      </c>
      <c r="CY17" s="58">
        <v>70.0</v>
      </c>
      <c r="CZ17" s="58">
        <v>53.0</v>
      </c>
      <c r="DA17" s="58">
        <v>327.0</v>
      </c>
      <c r="DB17" s="58">
        <v>173.0</v>
      </c>
      <c r="DC17" s="58">
        <v>73.0</v>
      </c>
      <c r="DD17" s="58">
        <v>63.0</v>
      </c>
      <c r="DE17" s="58">
        <v>146.0</v>
      </c>
      <c r="DF17" s="58">
        <v>35.5</v>
      </c>
      <c r="DG17" s="58">
        <v>191.0</v>
      </c>
      <c r="DH17" s="58">
        <v>9.6</v>
      </c>
      <c r="DI17" s="59"/>
      <c r="DJ17" s="58">
        <v>7.0</v>
      </c>
      <c r="DK17" s="58">
        <v>55.0</v>
      </c>
      <c r="DL17" s="58">
        <v>51.0</v>
      </c>
      <c r="DM17" s="89"/>
      <c r="DN17" s="61">
        <v>342.0</v>
      </c>
      <c r="DO17" s="61">
        <v>141.0</v>
      </c>
      <c r="DP17" s="61">
        <v>38.63</v>
      </c>
      <c r="DQ17" s="61">
        <v>22.53</v>
      </c>
      <c r="DR17" s="61">
        <v>6.1</v>
      </c>
      <c r="DS17" s="61">
        <v>8.0</v>
      </c>
      <c r="DT17" s="61">
        <v>37.0</v>
      </c>
      <c r="DU17" s="61">
        <v>44.7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345.0</v>
      </c>
      <c r="EF17" s="63">
        <v>138.0</v>
      </c>
      <c r="EG17" s="63">
        <v>71.0</v>
      </c>
      <c r="EH17" s="63">
        <v>2.9</v>
      </c>
      <c r="EI17" s="64"/>
      <c r="EJ17" s="63">
        <v>9.0</v>
      </c>
      <c r="EK17" s="63">
        <v>50.0</v>
      </c>
      <c r="EL17" s="63">
        <v>52.0</v>
      </c>
      <c r="EM17" s="63">
        <v>138.0</v>
      </c>
      <c r="EN17" s="63">
        <v>126.0</v>
      </c>
      <c r="EO17" s="63">
        <v>5.6</v>
      </c>
      <c r="EP17" s="64"/>
      <c r="EQ17" s="63">
        <v>9.0</v>
      </c>
      <c r="ER17" s="63">
        <v>50.0</v>
      </c>
      <c r="ES17" s="63">
        <v>52.0</v>
      </c>
      <c r="ET17" s="63">
        <v>344.0</v>
      </c>
      <c r="EU17" s="63">
        <v>0.0</v>
      </c>
      <c r="EV17" s="63">
        <v>0.0</v>
      </c>
      <c r="EW17" s="63">
        <v>0.0</v>
      </c>
      <c r="EX17" s="63">
        <v>342.0</v>
      </c>
      <c r="EY17" s="63">
        <v>235.0</v>
      </c>
      <c r="EZ17" s="63">
        <v>137.9</v>
      </c>
      <c r="FA17" s="63">
        <v>-2.5</v>
      </c>
      <c r="FB17" s="63">
        <v>343.0</v>
      </c>
      <c r="FC17" s="63">
        <v>0.0</v>
      </c>
      <c r="FD17" s="63">
        <v>0.0</v>
      </c>
      <c r="FE17" s="63">
        <v>0.0</v>
      </c>
      <c r="FF17" s="63">
        <v>342.0</v>
      </c>
      <c r="FG17" s="63">
        <v>235.0</v>
      </c>
      <c r="FH17" s="63">
        <v>137.8</v>
      </c>
      <c r="FI17" s="63">
        <v>-0.9</v>
      </c>
      <c r="FJ17" s="63">
        <v>345.0</v>
      </c>
      <c r="FK17" s="63">
        <v>221.0</v>
      </c>
      <c r="FL17" s="63">
        <v>129.2</v>
      </c>
      <c r="FM17" s="64"/>
      <c r="FN17" s="63">
        <v>345.0</v>
      </c>
      <c r="FO17" s="63">
        <v>218.0</v>
      </c>
      <c r="FP17" s="63">
        <v>129.7</v>
      </c>
      <c r="FQ17" s="63">
        <v>6.8</v>
      </c>
      <c r="FR17" s="63">
        <v>138.0</v>
      </c>
      <c r="FS17" s="63">
        <v>93.0</v>
      </c>
      <c r="FT17" s="63">
        <v>15.11</v>
      </c>
      <c r="FU17" s="64"/>
      <c r="FV17" s="63">
        <v>138.0</v>
      </c>
      <c r="FW17" s="64"/>
      <c r="FX17" s="64"/>
      <c r="FY17" s="64"/>
      <c r="FZ17" s="89"/>
      <c r="GA17" s="65">
        <v>340.0</v>
      </c>
      <c r="GB17" s="66">
        <v>383.5</v>
      </c>
      <c r="GC17" s="66">
        <v>236.36</v>
      </c>
      <c r="GD17" s="66">
        <v>25.8</v>
      </c>
      <c r="GE17" s="66">
        <v>341.0</v>
      </c>
      <c r="GF17" s="66">
        <v>410.75</v>
      </c>
      <c r="GG17" s="66">
        <v>233.93</v>
      </c>
      <c r="GH17" s="66">
        <v>28.9</v>
      </c>
      <c r="GI17" s="66">
        <v>341.0</v>
      </c>
      <c r="GJ17" s="66">
        <v>202.81</v>
      </c>
      <c r="GK17" s="66">
        <v>-114.33</v>
      </c>
      <c r="GL17" s="66">
        <v>-23.28</v>
      </c>
      <c r="GM17" s="66">
        <v>341.0</v>
      </c>
      <c r="GN17" s="66">
        <v>185.23</v>
      </c>
      <c r="GO17" s="66">
        <v>-113.66</v>
      </c>
      <c r="GP17" s="66">
        <v>-30.49</v>
      </c>
      <c r="GQ17" s="66">
        <v>341.0</v>
      </c>
      <c r="GR17" s="66">
        <v>198.71</v>
      </c>
      <c r="GS17" s="66">
        <v>-122.12</v>
      </c>
      <c r="GT17" s="66">
        <v>0.0</v>
      </c>
      <c r="GU17" s="66">
        <v>340.0</v>
      </c>
      <c r="GV17" s="66">
        <v>220.25</v>
      </c>
      <c r="GW17" s="66">
        <v>-123.12</v>
      </c>
      <c r="GX17" s="66">
        <v>-3.77</v>
      </c>
      <c r="GY17" s="89"/>
      <c r="GZ17" s="98" t="s">
        <v>107</v>
      </c>
      <c r="HA17" s="97" t="s">
        <v>92</v>
      </c>
      <c r="HB17" s="98">
        <v>230.0</v>
      </c>
      <c r="HC17" s="98">
        <v>11.5</v>
      </c>
      <c r="HD17" s="98">
        <v>4.6</v>
      </c>
      <c r="HE17" s="98">
        <v>8.0</v>
      </c>
      <c r="HF17" s="98">
        <v>55.0</v>
      </c>
      <c r="HG17" s="98">
        <v>51.0</v>
      </c>
      <c r="HH17" s="98" t="s">
        <v>107</v>
      </c>
      <c r="HI17" s="97" t="s">
        <v>92</v>
      </c>
      <c r="HJ17" s="98">
        <v>169.0</v>
      </c>
      <c r="HK17" s="98">
        <v>8.45</v>
      </c>
      <c r="HL17" s="98">
        <v>0.0</v>
      </c>
      <c r="HM17" s="98">
        <v>5.0</v>
      </c>
      <c r="HN17" s="98">
        <v>58.0</v>
      </c>
      <c r="HO17" s="98">
        <v>57.0</v>
      </c>
      <c r="HP17" s="98" t="s">
        <v>107</v>
      </c>
      <c r="HQ17" s="97" t="s">
        <v>92</v>
      </c>
      <c r="HR17" s="98">
        <v>254.0</v>
      </c>
      <c r="HS17" s="98">
        <v>12.7</v>
      </c>
      <c r="HT17" s="98">
        <v>6.35</v>
      </c>
      <c r="HU17" s="98">
        <v>7.0</v>
      </c>
      <c r="HV17" s="98">
        <v>52.0</v>
      </c>
      <c r="HW17" s="98">
        <v>52.0</v>
      </c>
      <c r="HX17" s="89"/>
      <c r="HY17" s="72">
        <v>135.0</v>
      </c>
      <c r="HZ17" s="72">
        <v>33.0</v>
      </c>
      <c r="IA17" s="72">
        <v>48.0</v>
      </c>
      <c r="IB17" s="72">
        <v>2.4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137.0</v>
      </c>
      <c r="II17" s="74">
        <v>33.5</v>
      </c>
      <c r="IJ17" s="74">
        <v>174.0</v>
      </c>
      <c r="IK17" s="74">
        <v>9.3</v>
      </c>
      <c r="IL17" s="74">
        <v>9.9</v>
      </c>
      <c r="IM17" s="74">
        <v>6.0</v>
      </c>
      <c r="IN17" s="74">
        <v>46.0</v>
      </c>
      <c r="IO17" s="74">
        <v>45.0</v>
      </c>
      <c r="IP17" s="74">
        <v>137.0</v>
      </c>
      <c r="IQ17" s="74">
        <v>33.7</v>
      </c>
      <c r="IR17" s="74">
        <v>105.0</v>
      </c>
      <c r="IS17" s="74">
        <v>5.4</v>
      </c>
      <c r="IT17" s="74">
        <v>6.0</v>
      </c>
      <c r="IU17" s="74">
        <v>12.0</v>
      </c>
      <c r="IV17" s="74">
        <v>47.0</v>
      </c>
      <c r="IW17" s="74">
        <v>46.0</v>
      </c>
      <c r="IX17" s="89"/>
      <c r="IY17" s="76">
        <v>140.3</v>
      </c>
      <c r="IZ17" s="76">
        <v>34.96</v>
      </c>
      <c r="JA17" s="184">
        <v>368.2</v>
      </c>
      <c r="JB17" s="76">
        <v>18.42</v>
      </c>
      <c r="JC17" s="76">
        <v>8.59</v>
      </c>
      <c r="JD17" s="76">
        <v>3.0</v>
      </c>
      <c r="JE17" s="76">
        <v>68.39</v>
      </c>
      <c r="JF17" s="76">
        <v>52.29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138.0</v>
      </c>
      <c r="JQ17" s="78">
        <v>32.5</v>
      </c>
      <c r="JR17" s="78">
        <v>0.0</v>
      </c>
      <c r="JS17" s="78">
        <v>0.0</v>
      </c>
      <c r="JT17" s="78">
        <v>0.0</v>
      </c>
      <c r="JU17" s="78">
        <v>2.0</v>
      </c>
      <c r="JV17" s="78">
        <v>38.0</v>
      </c>
      <c r="JW17" s="78">
        <v>38.0</v>
      </c>
      <c r="JX17" s="78">
        <v>138.0</v>
      </c>
      <c r="JY17" s="78">
        <v>34.4</v>
      </c>
      <c r="JZ17" s="78">
        <v>130.0</v>
      </c>
      <c r="KA17" s="78">
        <v>7.3</v>
      </c>
      <c r="KB17" s="78">
        <v>2.8</v>
      </c>
      <c r="KC17" s="78">
        <v>2.0</v>
      </c>
      <c r="KD17" s="78">
        <v>46.0</v>
      </c>
      <c r="KE17" s="78">
        <v>46.0</v>
      </c>
      <c r="KF17" s="89"/>
      <c r="KG17" s="151">
        <v>139.0</v>
      </c>
      <c r="KH17" s="151">
        <v>34.0</v>
      </c>
      <c r="KI17" s="151">
        <v>99.0</v>
      </c>
      <c r="KJ17" s="151">
        <v>5.4</v>
      </c>
      <c r="KK17" s="152"/>
      <c r="KL17" s="151">
        <v>1.0</v>
      </c>
      <c r="KM17" s="151">
        <v>40.0</v>
      </c>
      <c r="KN17" s="151">
        <v>40.0</v>
      </c>
      <c r="KO17" s="151">
        <v>139.0</v>
      </c>
      <c r="KP17" s="151">
        <v>34.0</v>
      </c>
      <c r="KQ17" s="151" t="s">
        <v>98</v>
      </c>
      <c r="KR17" s="151" t="s">
        <v>98</v>
      </c>
      <c r="KS17" s="152"/>
      <c r="KT17" s="151">
        <v>1.0</v>
      </c>
      <c r="KU17" s="151">
        <v>40.0</v>
      </c>
      <c r="KV17" s="151">
        <v>40.0</v>
      </c>
      <c r="KW17" s="89"/>
      <c r="KX17" s="81">
        <v>130.0</v>
      </c>
      <c r="KY17" s="81">
        <v>33.0</v>
      </c>
      <c r="KZ17" s="81">
        <v>169.0</v>
      </c>
      <c r="LA17" s="81">
        <v>8.3</v>
      </c>
      <c r="LB17" s="81">
        <v>1.5</v>
      </c>
      <c r="LC17" s="81">
        <v>3.0</v>
      </c>
      <c r="LD17" s="81">
        <v>50.0</v>
      </c>
      <c r="LE17" s="81">
        <v>49.0</v>
      </c>
      <c r="LF17" s="81">
        <v>130.0</v>
      </c>
      <c r="LG17" s="81">
        <v>33.0</v>
      </c>
      <c r="LH17" s="81">
        <v>367.0</v>
      </c>
      <c r="LI17" s="81">
        <v>18.0</v>
      </c>
      <c r="LJ17" s="81">
        <v>5.0</v>
      </c>
      <c r="LK17" s="81">
        <v>5.0</v>
      </c>
      <c r="LL17" s="81">
        <v>53.0</v>
      </c>
      <c r="LM17" s="81">
        <v>55.0</v>
      </c>
      <c r="LN17" s="89"/>
      <c r="LO17" s="82">
        <v>342.0</v>
      </c>
      <c r="LP17" s="82">
        <v>217.0</v>
      </c>
      <c r="LQ17" s="82">
        <v>122.0</v>
      </c>
      <c r="LR17" s="82">
        <v>72.0</v>
      </c>
      <c r="LS17" s="82">
        <v>332.0</v>
      </c>
      <c r="LT17" s="82">
        <v>140.0</v>
      </c>
      <c r="LU17" s="82">
        <v>102.0</v>
      </c>
      <c r="LV17" s="82">
        <v>57.0</v>
      </c>
      <c r="LW17" s="82">
        <v>9.9</v>
      </c>
      <c r="LX17" s="82">
        <v>10.0</v>
      </c>
      <c r="LY17" s="82">
        <v>53.0</v>
      </c>
      <c r="LZ17" s="82">
        <v>48.0</v>
      </c>
      <c r="MA17" s="82">
        <v>138.0</v>
      </c>
      <c r="MB17" s="82">
        <v>115.0</v>
      </c>
      <c r="MC17" s="82">
        <v>65.0</v>
      </c>
      <c r="MD17" s="82">
        <v>13.4</v>
      </c>
      <c r="ME17" s="82">
        <v>8.0</v>
      </c>
      <c r="MF17" s="82">
        <v>55.0</v>
      </c>
      <c r="MG17" s="82">
        <v>49.0</v>
      </c>
      <c r="MH17" s="82" t="s">
        <v>95</v>
      </c>
      <c r="MI17" s="82" t="s">
        <v>95</v>
      </c>
      <c r="MJ17" s="82" t="s">
        <v>95</v>
      </c>
      <c r="MK17" s="82" t="s">
        <v>95</v>
      </c>
      <c r="ML17" s="82">
        <v>5.0</v>
      </c>
      <c r="MM17" s="82">
        <v>43.0</v>
      </c>
      <c r="MN17" s="82">
        <v>41.0</v>
      </c>
      <c r="MO17" s="86"/>
      <c r="MP17" s="87"/>
      <c r="MQ17" s="87"/>
      <c r="MR17" s="87"/>
      <c r="MS17" s="87"/>
      <c r="MT17" s="82">
        <v>36.0</v>
      </c>
      <c r="MU17" s="82">
        <v>99.0</v>
      </c>
      <c r="MV17" s="82">
        <v>5.6</v>
      </c>
      <c r="MW17" s="82">
        <v>1.8</v>
      </c>
      <c r="MX17" s="82">
        <v>5.0</v>
      </c>
      <c r="MY17" s="82">
        <v>43.0</v>
      </c>
      <c r="MZ17" s="82" t="s">
        <v>96</v>
      </c>
      <c r="NA17" s="87"/>
      <c r="NB17" s="82">
        <v>35.0</v>
      </c>
      <c r="NC17" s="82">
        <v>257.0</v>
      </c>
      <c r="ND17" s="82">
        <v>14.5</v>
      </c>
      <c r="NE17" s="82">
        <v>2.3</v>
      </c>
      <c r="NF17" s="82">
        <v>6.0</v>
      </c>
      <c r="NG17" s="82">
        <v>46.0</v>
      </c>
      <c r="NH17" s="82">
        <v>44.0</v>
      </c>
      <c r="NI17" s="87"/>
      <c r="NJ17" s="82" t="s">
        <v>95</v>
      </c>
      <c r="NK17" s="82" t="s">
        <v>95</v>
      </c>
      <c r="NL17" s="82" t="s">
        <v>95</v>
      </c>
      <c r="NM17" s="82" t="s">
        <v>95</v>
      </c>
      <c r="NN17" s="82">
        <v>4.0</v>
      </c>
      <c r="NO17" s="82">
        <v>58.0</v>
      </c>
      <c r="NP17" s="82">
        <v>56.0</v>
      </c>
    </row>
    <row r="18" ht="14.25" customHeight="1">
      <c r="A18" s="49">
        <v>0.208333333333334</v>
      </c>
      <c r="B18" s="50"/>
      <c r="C18" s="51">
        <v>50.26</v>
      </c>
      <c r="D18" s="52">
        <v>340.0</v>
      </c>
      <c r="E18" s="53">
        <v>135.0</v>
      </c>
      <c r="F18" s="53">
        <v>103.0</v>
      </c>
      <c r="G18" s="55">
        <v>22.7</v>
      </c>
      <c r="H18" s="54"/>
      <c r="I18" s="53">
        <v>6.0</v>
      </c>
      <c r="J18" s="53">
        <v>48.0</v>
      </c>
      <c r="K18" s="53">
        <v>48.0</v>
      </c>
      <c r="L18" s="53">
        <v>140.0</v>
      </c>
      <c r="M18" s="53">
        <v>92.0</v>
      </c>
      <c r="N18" s="53">
        <v>23.2</v>
      </c>
      <c r="O18" s="54"/>
      <c r="P18" s="53">
        <v>6.0</v>
      </c>
      <c r="Q18" s="53">
        <v>56.0</v>
      </c>
      <c r="R18" s="53">
        <v>50.0</v>
      </c>
      <c r="S18" s="53">
        <v>345.1</v>
      </c>
      <c r="T18" s="53">
        <v>250.1</v>
      </c>
      <c r="U18" s="53">
        <v>154.1</v>
      </c>
      <c r="V18" s="54"/>
      <c r="W18" s="53">
        <v>378.3</v>
      </c>
      <c r="X18" s="53">
        <v>203.5</v>
      </c>
      <c r="Y18" s="53">
        <v>126.3</v>
      </c>
      <c r="Z18" s="54"/>
      <c r="AA18" s="53">
        <v>344.7</v>
      </c>
      <c r="AB18" s="53">
        <v>328.1</v>
      </c>
      <c r="AC18" s="53">
        <v>218.6</v>
      </c>
      <c r="AD18" s="54"/>
      <c r="AE18" s="53">
        <v>344.3</v>
      </c>
      <c r="AF18" s="53">
        <v>365.5</v>
      </c>
      <c r="AG18" s="53">
        <v>199.1</v>
      </c>
      <c r="AH18" s="54"/>
      <c r="AI18" s="53">
        <v>350.5</v>
      </c>
      <c r="AJ18" s="53">
        <v>361.6</v>
      </c>
      <c r="AK18" s="53">
        <v>230.7</v>
      </c>
      <c r="AL18" s="54"/>
      <c r="AM18" s="53">
        <v>343.1</v>
      </c>
      <c r="AN18" s="53">
        <v>385.5</v>
      </c>
      <c r="AO18" s="53">
        <v>219.2</v>
      </c>
      <c r="AP18" s="54"/>
      <c r="AQ18" s="53">
        <v>135.0</v>
      </c>
      <c r="AR18" s="54">
        <f t="shared" ref="AR18:AS18" si="9">F18</f>
        <v>103</v>
      </c>
      <c r="AS18" s="56">
        <f t="shared" si="9"/>
        <v>22.7</v>
      </c>
      <c r="AT18" s="54"/>
      <c r="AU18" s="182">
        <f t="shared" ref="AU18:AW18" si="10">L18</f>
        <v>140</v>
      </c>
      <c r="AV18" s="54">
        <f t="shared" si="10"/>
        <v>92</v>
      </c>
      <c r="AW18" s="54">
        <f t="shared" si="10"/>
        <v>23.2</v>
      </c>
      <c r="AX18" s="54"/>
      <c r="AY18" s="53">
        <v>135.0</v>
      </c>
      <c r="AZ18" s="54"/>
      <c r="BA18" s="54"/>
      <c r="BB18" s="54"/>
      <c r="BC18" s="89"/>
      <c r="BD18" s="182">
        <v>140.0</v>
      </c>
      <c r="BE18" s="53">
        <v>32.0</v>
      </c>
      <c r="BF18" s="53">
        <v>108.0</v>
      </c>
      <c r="BG18" s="127">
        <v>5.2</v>
      </c>
      <c r="BH18" s="54"/>
      <c r="BI18" s="53">
        <v>22.0</v>
      </c>
      <c r="BJ18" s="127">
        <v>81.0</v>
      </c>
      <c r="BK18" s="127">
        <v>60.0</v>
      </c>
      <c r="BL18" s="89"/>
      <c r="BM18" s="58">
        <v>345.0</v>
      </c>
      <c r="BN18" s="58">
        <v>147.0</v>
      </c>
      <c r="BO18" s="58">
        <v>196.0</v>
      </c>
      <c r="BP18" s="58">
        <v>9.8</v>
      </c>
      <c r="BQ18" s="59"/>
      <c r="BR18" s="58">
        <v>6.0</v>
      </c>
      <c r="BS18" s="58">
        <v>62.0</v>
      </c>
      <c r="BT18" s="58">
        <v>61.0</v>
      </c>
      <c r="BU18" s="58">
        <v>345.0</v>
      </c>
      <c r="BV18" s="58">
        <v>288.0</v>
      </c>
      <c r="BW18" s="58">
        <v>167.0</v>
      </c>
      <c r="BX18" s="58">
        <v>24.0</v>
      </c>
      <c r="BY18" s="58">
        <v>337.0</v>
      </c>
      <c r="BZ18" s="58">
        <v>304.0</v>
      </c>
      <c r="CA18" s="58">
        <v>169.0</v>
      </c>
      <c r="CB18" s="58">
        <v>22.0</v>
      </c>
      <c r="CC18" s="58">
        <v>345.0</v>
      </c>
      <c r="CD18" s="58">
        <v>286.0</v>
      </c>
      <c r="CE18" s="58">
        <v>162.0</v>
      </c>
      <c r="CF18" s="58">
        <v>4.0</v>
      </c>
      <c r="CG18" s="58">
        <v>341.0</v>
      </c>
      <c r="CH18" s="58">
        <v>289.0</v>
      </c>
      <c r="CI18" s="58">
        <v>162.0</v>
      </c>
      <c r="CJ18" s="58">
        <v>2.0</v>
      </c>
      <c r="CK18" s="58">
        <v>351.0</v>
      </c>
      <c r="CL18" s="58">
        <v>298.0</v>
      </c>
      <c r="CM18" s="58">
        <v>167.0</v>
      </c>
      <c r="CN18" s="58">
        <v>3.0</v>
      </c>
      <c r="CO18" s="58">
        <v>335.0</v>
      </c>
      <c r="CP18" s="58">
        <v>300.0</v>
      </c>
      <c r="CQ18" s="58">
        <v>148.0</v>
      </c>
      <c r="CR18" s="58">
        <v>5.0</v>
      </c>
      <c r="CS18" s="58">
        <v>338.0</v>
      </c>
      <c r="CT18" s="58">
        <v>283.0</v>
      </c>
      <c r="CU18" s="58">
        <v>173.0</v>
      </c>
      <c r="CV18" s="58">
        <v>91.0</v>
      </c>
      <c r="CW18" s="58">
        <v>340.0</v>
      </c>
      <c r="CX18" s="58">
        <v>176.0</v>
      </c>
      <c r="CY18" s="58">
        <v>76.0</v>
      </c>
      <c r="CZ18" s="58">
        <v>54.0</v>
      </c>
      <c r="DA18" s="58">
        <v>327.0</v>
      </c>
      <c r="DB18" s="58">
        <v>183.0</v>
      </c>
      <c r="DC18" s="58">
        <v>79.0</v>
      </c>
      <c r="DD18" s="58">
        <v>62.0</v>
      </c>
      <c r="DE18" s="58">
        <v>147.0</v>
      </c>
      <c r="DF18" s="58">
        <v>35.6</v>
      </c>
      <c r="DG18" s="58">
        <v>196.0</v>
      </c>
      <c r="DH18" s="58">
        <v>9.8</v>
      </c>
      <c r="DI18" s="59"/>
      <c r="DJ18" s="58">
        <v>7.0</v>
      </c>
      <c r="DK18" s="58">
        <v>56.0</v>
      </c>
      <c r="DL18" s="58">
        <v>52.0</v>
      </c>
      <c r="DM18" s="89"/>
      <c r="DN18" s="61">
        <v>342.0</v>
      </c>
      <c r="DO18" s="61">
        <v>141.0</v>
      </c>
      <c r="DP18" s="61">
        <v>41.22</v>
      </c>
      <c r="DQ18" s="61">
        <v>22.96</v>
      </c>
      <c r="DR18" s="61">
        <v>7.31</v>
      </c>
      <c r="DS18" s="61">
        <v>8.0</v>
      </c>
      <c r="DT18" s="61">
        <v>37.0</v>
      </c>
      <c r="DU18" s="61">
        <v>44.6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344.0</v>
      </c>
      <c r="EF18" s="63">
        <v>138.0</v>
      </c>
      <c r="EG18" s="63">
        <v>72.0</v>
      </c>
      <c r="EH18" s="63">
        <v>2.9</v>
      </c>
      <c r="EI18" s="64"/>
      <c r="EJ18" s="63">
        <v>9.0</v>
      </c>
      <c r="EK18" s="63">
        <v>49.0</v>
      </c>
      <c r="EL18" s="63">
        <v>51.0</v>
      </c>
      <c r="EM18" s="63">
        <v>138.0</v>
      </c>
      <c r="EN18" s="63">
        <v>125.0</v>
      </c>
      <c r="EO18" s="63">
        <v>5.6</v>
      </c>
      <c r="EP18" s="64"/>
      <c r="EQ18" s="63">
        <v>9.0</v>
      </c>
      <c r="ER18" s="63">
        <v>49.0</v>
      </c>
      <c r="ES18" s="63">
        <v>51.0</v>
      </c>
      <c r="ET18" s="63">
        <v>343.0</v>
      </c>
      <c r="EU18" s="63">
        <v>0.0</v>
      </c>
      <c r="EV18" s="63">
        <v>0.0</v>
      </c>
      <c r="EW18" s="63">
        <v>0.0</v>
      </c>
      <c r="EX18" s="63">
        <v>342.0</v>
      </c>
      <c r="EY18" s="63">
        <v>235.0</v>
      </c>
      <c r="EZ18" s="63">
        <v>137.0</v>
      </c>
      <c r="FA18" s="63">
        <v>-2.2</v>
      </c>
      <c r="FB18" s="63">
        <v>342.0</v>
      </c>
      <c r="FC18" s="63">
        <v>0.0</v>
      </c>
      <c r="FD18" s="63">
        <v>0.0</v>
      </c>
      <c r="FE18" s="63">
        <v>0.0</v>
      </c>
      <c r="FF18" s="63">
        <v>341.0</v>
      </c>
      <c r="FG18" s="63">
        <v>236.0</v>
      </c>
      <c r="FH18" s="63">
        <v>137.1</v>
      </c>
      <c r="FI18" s="63">
        <v>-0.1</v>
      </c>
      <c r="FJ18" s="63">
        <v>344.0</v>
      </c>
      <c r="FK18" s="63">
        <v>223.0</v>
      </c>
      <c r="FL18" s="63">
        <v>130.0</v>
      </c>
      <c r="FM18" s="64"/>
      <c r="FN18" s="63">
        <v>344.0</v>
      </c>
      <c r="FO18" s="63">
        <v>220.0</v>
      </c>
      <c r="FP18" s="63">
        <v>131.0</v>
      </c>
      <c r="FQ18" s="63">
        <v>6.7</v>
      </c>
      <c r="FR18" s="63">
        <v>138.0</v>
      </c>
      <c r="FS18" s="63">
        <v>95.0</v>
      </c>
      <c r="FT18" s="63">
        <v>15.7</v>
      </c>
      <c r="FU18" s="64"/>
      <c r="FV18" s="63">
        <v>138.0</v>
      </c>
      <c r="FW18" s="64"/>
      <c r="FX18" s="64"/>
      <c r="FY18" s="64"/>
      <c r="FZ18" s="89"/>
      <c r="GA18" s="65">
        <v>343.0</v>
      </c>
      <c r="GB18" s="66">
        <v>347.89</v>
      </c>
      <c r="GC18" s="66">
        <v>220.53</v>
      </c>
      <c r="GD18" s="66">
        <v>12.98</v>
      </c>
      <c r="GE18" s="66">
        <v>343.0</v>
      </c>
      <c r="GF18" s="66">
        <v>372.12</v>
      </c>
      <c r="GG18" s="66">
        <v>221.62</v>
      </c>
      <c r="GH18" s="66">
        <v>16.67</v>
      </c>
      <c r="GI18" s="66">
        <v>343.0</v>
      </c>
      <c r="GJ18" s="66">
        <v>223.18</v>
      </c>
      <c r="GK18" s="66">
        <v>-129.15</v>
      </c>
      <c r="GL18" s="66">
        <v>-12.4</v>
      </c>
      <c r="GM18" s="66">
        <v>343.0</v>
      </c>
      <c r="GN18" s="66">
        <v>204.72</v>
      </c>
      <c r="GO18" s="66">
        <v>-129.32</v>
      </c>
      <c r="GP18" s="66">
        <v>-19.93</v>
      </c>
      <c r="GQ18" s="66">
        <v>343.0</v>
      </c>
      <c r="GR18" s="66">
        <v>144.78</v>
      </c>
      <c r="GS18" s="66">
        <v>-93.05</v>
      </c>
      <c r="GT18" s="66">
        <v>0.0</v>
      </c>
      <c r="GU18" s="66">
        <v>343.0</v>
      </c>
      <c r="GV18" s="66">
        <v>155.92</v>
      </c>
      <c r="GW18" s="66">
        <v>-91.38</v>
      </c>
      <c r="GX18" s="66">
        <v>0.0</v>
      </c>
      <c r="GY18" s="89"/>
      <c r="GZ18" s="98" t="s">
        <v>107</v>
      </c>
      <c r="HA18" s="97" t="s">
        <v>92</v>
      </c>
      <c r="HB18" s="98">
        <v>246.0</v>
      </c>
      <c r="HC18" s="98">
        <v>12.3</v>
      </c>
      <c r="HD18" s="98">
        <v>4.92</v>
      </c>
      <c r="HE18" s="98">
        <v>8.0</v>
      </c>
      <c r="HF18" s="98">
        <v>55.0</v>
      </c>
      <c r="HG18" s="98">
        <v>51.0</v>
      </c>
      <c r="HH18" s="98" t="s">
        <v>107</v>
      </c>
      <c r="HI18" s="97" t="s">
        <v>92</v>
      </c>
      <c r="HJ18" s="98">
        <v>170.0</v>
      </c>
      <c r="HK18" s="98">
        <v>8.5</v>
      </c>
      <c r="HL18" s="98">
        <v>3.4</v>
      </c>
      <c r="HM18" s="98">
        <v>5.0</v>
      </c>
      <c r="HN18" s="98">
        <v>58.0</v>
      </c>
      <c r="HO18" s="98">
        <v>57.0</v>
      </c>
      <c r="HP18" s="98" t="s">
        <v>107</v>
      </c>
      <c r="HQ18" s="97" t="s">
        <v>92</v>
      </c>
      <c r="HR18" s="98">
        <v>253.0</v>
      </c>
      <c r="HS18" s="98">
        <v>12.65</v>
      </c>
      <c r="HT18" s="98">
        <v>6.325</v>
      </c>
      <c r="HU18" s="98">
        <v>7.0</v>
      </c>
      <c r="HV18" s="98">
        <v>52.0</v>
      </c>
      <c r="HW18" s="98">
        <v>52.0</v>
      </c>
      <c r="HX18" s="89"/>
      <c r="HY18" s="72">
        <v>135.0</v>
      </c>
      <c r="HZ18" s="72">
        <v>33.0</v>
      </c>
      <c r="IA18" s="72">
        <v>48.0</v>
      </c>
      <c r="IB18" s="72">
        <v>2.4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135.0</v>
      </c>
      <c r="II18" s="74">
        <v>33.2</v>
      </c>
      <c r="IJ18" s="74">
        <v>184.0</v>
      </c>
      <c r="IK18" s="74">
        <v>9.6</v>
      </c>
      <c r="IL18" s="74">
        <v>10.2</v>
      </c>
      <c r="IM18" s="74">
        <v>6.0</v>
      </c>
      <c r="IN18" s="74">
        <v>46.0</v>
      </c>
      <c r="IO18" s="74">
        <v>45.0</v>
      </c>
      <c r="IP18" s="74">
        <v>135.0</v>
      </c>
      <c r="IQ18" s="74">
        <v>33.6</v>
      </c>
      <c r="IR18" s="74">
        <v>112.0</v>
      </c>
      <c r="IS18" s="74">
        <v>5.7</v>
      </c>
      <c r="IT18" s="74">
        <v>6.4</v>
      </c>
      <c r="IU18" s="74">
        <v>12.0</v>
      </c>
      <c r="IV18" s="74">
        <v>47.0</v>
      </c>
      <c r="IW18" s="74">
        <v>46.0</v>
      </c>
      <c r="IX18" s="89"/>
      <c r="IY18" s="76">
        <v>140.16</v>
      </c>
      <c r="IZ18" s="76">
        <v>34.94</v>
      </c>
      <c r="JA18" s="184">
        <v>377.0</v>
      </c>
      <c r="JB18" s="76">
        <v>18.84</v>
      </c>
      <c r="JC18" s="76">
        <v>8.42</v>
      </c>
      <c r="JD18" s="76">
        <v>3.0</v>
      </c>
      <c r="JE18" s="76">
        <v>66.63</v>
      </c>
      <c r="JF18" s="76">
        <v>47.32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32.5</v>
      </c>
      <c r="JR18" s="78">
        <v>0.0</v>
      </c>
      <c r="JS18" s="78">
        <v>0.0</v>
      </c>
      <c r="JT18" s="78">
        <v>0.0</v>
      </c>
      <c r="JU18" s="78">
        <v>2.0</v>
      </c>
      <c r="JV18" s="78">
        <v>38.0</v>
      </c>
      <c r="JW18" s="78">
        <v>38.0</v>
      </c>
      <c r="JX18" s="78">
        <v>138.0</v>
      </c>
      <c r="JY18" s="78">
        <v>34.2</v>
      </c>
      <c r="JZ18" s="78">
        <v>135.0</v>
      </c>
      <c r="KA18" s="78">
        <v>7.5</v>
      </c>
      <c r="KB18" s="78">
        <v>2.8</v>
      </c>
      <c r="KC18" s="78">
        <v>2.0</v>
      </c>
      <c r="KD18" s="78">
        <v>46.0</v>
      </c>
      <c r="KE18" s="78">
        <v>46.0</v>
      </c>
      <c r="KF18" s="89"/>
      <c r="KG18" s="151">
        <v>138.0</v>
      </c>
      <c r="KH18" s="151">
        <v>34.0</v>
      </c>
      <c r="KI18" s="151">
        <v>106.0</v>
      </c>
      <c r="KJ18" s="151">
        <v>5.8</v>
      </c>
      <c r="KK18" s="152"/>
      <c r="KL18" s="151">
        <v>1.0</v>
      </c>
      <c r="KM18" s="151">
        <v>40.0</v>
      </c>
      <c r="KN18" s="151">
        <v>40.0</v>
      </c>
      <c r="KO18" s="151">
        <v>138.0</v>
      </c>
      <c r="KP18" s="151">
        <v>34.0</v>
      </c>
      <c r="KQ18" s="151" t="s">
        <v>98</v>
      </c>
      <c r="KR18" s="151" t="s">
        <v>98</v>
      </c>
      <c r="KS18" s="152"/>
      <c r="KT18" s="151">
        <v>1.0</v>
      </c>
      <c r="KU18" s="151">
        <v>40.0</v>
      </c>
      <c r="KV18" s="151">
        <v>40.0</v>
      </c>
      <c r="KW18" s="89"/>
      <c r="KX18" s="81">
        <v>129.0</v>
      </c>
      <c r="KY18" s="81">
        <v>33.0</v>
      </c>
      <c r="KZ18" s="81">
        <v>163.0</v>
      </c>
      <c r="LA18" s="81">
        <v>8.0</v>
      </c>
      <c r="LB18" s="81">
        <v>1.5</v>
      </c>
      <c r="LC18" s="81">
        <v>3.0</v>
      </c>
      <c r="LD18" s="81">
        <v>50.0</v>
      </c>
      <c r="LE18" s="81">
        <v>49.0</v>
      </c>
      <c r="LF18" s="81">
        <v>129.0</v>
      </c>
      <c r="LG18" s="81">
        <v>33.0</v>
      </c>
      <c r="LH18" s="81">
        <v>367.0</v>
      </c>
      <c r="LI18" s="81">
        <v>18.0</v>
      </c>
      <c r="LJ18" s="81">
        <v>5.0</v>
      </c>
      <c r="LK18" s="81">
        <v>5.0</v>
      </c>
      <c r="LL18" s="81">
        <v>49.0</v>
      </c>
      <c r="LM18" s="81">
        <v>50.0</v>
      </c>
      <c r="LN18" s="89"/>
      <c r="LO18" s="82">
        <v>341.0</v>
      </c>
      <c r="LP18" s="82">
        <v>214.0</v>
      </c>
      <c r="LQ18" s="82">
        <v>118.0</v>
      </c>
      <c r="LR18" s="82">
        <v>72.0</v>
      </c>
      <c r="LS18" s="82">
        <v>332.0</v>
      </c>
      <c r="LT18" s="82">
        <v>140.0</v>
      </c>
      <c r="LU18" s="82">
        <v>107.0</v>
      </c>
      <c r="LV18" s="82">
        <v>59.0</v>
      </c>
      <c r="LW18" s="82">
        <v>11.6</v>
      </c>
      <c r="LX18" s="82">
        <v>10.0</v>
      </c>
      <c r="LY18" s="82">
        <v>52.0</v>
      </c>
      <c r="LZ18" s="82">
        <v>47.0</v>
      </c>
      <c r="MA18" s="82">
        <v>139.0</v>
      </c>
      <c r="MB18" s="82">
        <v>107.0</v>
      </c>
      <c r="MC18" s="82">
        <v>59.0</v>
      </c>
      <c r="MD18" s="82">
        <v>17.1</v>
      </c>
      <c r="ME18" s="82">
        <v>8.0</v>
      </c>
      <c r="MF18" s="82">
        <v>55.0</v>
      </c>
      <c r="MG18" s="82">
        <v>48.0</v>
      </c>
      <c r="MH18" s="82" t="s">
        <v>95</v>
      </c>
      <c r="MI18" s="82" t="s">
        <v>95</v>
      </c>
      <c r="MJ18" s="82" t="s">
        <v>95</v>
      </c>
      <c r="MK18" s="82" t="s">
        <v>95</v>
      </c>
      <c r="ML18" s="82">
        <v>5.0</v>
      </c>
      <c r="MM18" s="82">
        <v>42.0</v>
      </c>
      <c r="MN18" s="82">
        <v>40.0</v>
      </c>
      <c r="MO18" s="86"/>
      <c r="MP18" s="87"/>
      <c r="MQ18" s="87"/>
      <c r="MR18" s="87"/>
      <c r="MS18" s="87"/>
      <c r="MT18" s="82">
        <v>35.0</v>
      </c>
      <c r="MU18" s="82">
        <v>101.0</v>
      </c>
      <c r="MV18" s="82">
        <v>5.9</v>
      </c>
      <c r="MW18" s="82">
        <v>1.9</v>
      </c>
      <c r="MX18" s="82">
        <v>5.0</v>
      </c>
      <c r="MY18" s="82">
        <v>42.0</v>
      </c>
      <c r="MZ18" s="82" t="s">
        <v>96</v>
      </c>
      <c r="NA18" s="87"/>
      <c r="NB18" s="82">
        <v>35.0</v>
      </c>
      <c r="NC18" s="82">
        <v>253.0</v>
      </c>
      <c r="ND18" s="82">
        <v>13.9</v>
      </c>
      <c r="NE18" s="82">
        <v>1.7</v>
      </c>
      <c r="NF18" s="82">
        <v>6.0</v>
      </c>
      <c r="NG18" s="82">
        <v>45.0</v>
      </c>
      <c r="NH18" s="82">
        <v>43.0</v>
      </c>
      <c r="NI18" s="87"/>
      <c r="NJ18" s="82" t="s">
        <v>95</v>
      </c>
      <c r="NK18" s="82" t="s">
        <v>95</v>
      </c>
      <c r="NL18" s="82" t="s">
        <v>95</v>
      </c>
      <c r="NM18" s="82" t="s">
        <v>95</v>
      </c>
      <c r="NN18" s="82">
        <v>4.0</v>
      </c>
      <c r="NO18" s="82">
        <v>58.0</v>
      </c>
      <c r="NP18" s="82">
        <v>56.0</v>
      </c>
    </row>
    <row r="19" ht="14.25" customHeight="1">
      <c r="A19" s="49">
        <v>0.25</v>
      </c>
      <c r="B19" s="50"/>
      <c r="C19" s="51">
        <v>50.22</v>
      </c>
      <c r="D19" s="52">
        <v>341.0</v>
      </c>
      <c r="E19" s="53">
        <v>135.0</v>
      </c>
      <c r="F19" s="53">
        <v>89.0</v>
      </c>
      <c r="G19" s="55">
        <v>19.3</v>
      </c>
      <c r="H19" s="54"/>
      <c r="I19" s="53">
        <v>6.0</v>
      </c>
      <c r="J19" s="53">
        <v>49.0</v>
      </c>
      <c r="K19" s="53">
        <v>48.0</v>
      </c>
      <c r="L19" s="53">
        <v>140.0</v>
      </c>
      <c r="M19" s="53">
        <v>112.0</v>
      </c>
      <c r="N19" s="53">
        <v>28.1</v>
      </c>
      <c r="O19" s="54"/>
      <c r="P19" s="53">
        <v>6.0</v>
      </c>
      <c r="Q19" s="53">
        <v>58.0</v>
      </c>
      <c r="R19" s="53">
        <v>52.0</v>
      </c>
      <c r="S19" s="53">
        <v>343.9</v>
      </c>
      <c r="T19" s="53">
        <v>247.5</v>
      </c>
      <c r="U19" s="53">
        <v>150.2</v>
      </c>
      <c r="V19" s="54"/>
      <c r="W19" s="53">
        <v>377.3</v>
      </c>
      <c r="X19" s="53">
        <v>191.9</v>
      </c>
      <c r="Y19" s="53">
        <v>116.6</v>
      </c>
      <c r="Z19" s="54"/>
      <c r="AA19" s="53">
        <v>344.2</v>
      </c>
      <c r="AB19" s="53">
        <v>344.7</v>
      </c>
      <c r="AC19" s="53">
        <v>230.5</v>
      </c>
      <c r="AD19" s="54"/>
      <c r="AE19" s="53">
        <v>343.7</v>
      </c>
      <c r="AF19" s="53">
        <v>386.9</v>
      </c>
      <c r="AG19" s="53">
        <v>208.9</v>
      </c>
      <c r="AH19" s="54"/>
      <c r="AI19" s="53">
        <v>350.1</v>
      </c>
      <c r="AJ19" s="53">
        <v>359.1</v>
      </c>
      <c r="AK19" s="53">
        <v>238.2</v>
      </c>
      <c r="AL19" s="54"/>
      <c r="AM19" s="53">
        <v>342.4</v>
      </c>
      <c r="AN19" s="53">
        <v>382.2</v>
      </c>
      <c r="AO19" s="53">
        <v>219.3</v>
      </c>
      <c r="AP19" s="54"/>
      <c r="AQ19" s="53">
        <v>135.0</v>
      </c>
      <c r="AR19" s="54">
        <f t="shared" ref="AR19:AS19" si="11">F19</f>
        <v>89</v>
      </c>
      <c r="AS19" s="56">
        <f t="shared" si="11"/>
        <v>19.3</v>
      </c>
      <c r="AT19" s="54"/>
      <c r="AU19" s="182">
        <f t="shared" ref="AU19:AW19" si="12">L19</f>
        <v>140</v>
      </c>
      <c r="AV19" s="54">
        <f t="shared" si="12"/>
        <v>112</v>
      </c>
      <c r="AW19" s="54">
        <f t="shared" si="12"/>
        <v>28.1</v>
      </c>
      <c r="AX19" s="54"/>
      <c r="AY19" s="53">
        <v>135.0</v>
      </c>
      <c r="AZ19" s="54"/>
      <c r="BA19" s="54"/>
      <c r="BB19" s="54"/>
      <c r="BC19" s="89"/>
      <c r="BD19" s="182">
        <v>140.0</v>
      </c>
      <c r="BE19" s="53">
        <v>32.0</v>
      </c>
      <c r="BF19" s="53">
        <v>111.0</v>
      </c>
      <c r="BG19" s="127">
        <v>5.4</v>
      </c>
      <c r="BH19" s="54"/>
      <c r="BI19" s="53">
        <v>22.0</v>
      </c>
      <c r="BJ19" s="127">
        <v>81.0</v>
      </c>
      <c r="BK19" s="127">
        <v>58.0</v>
      </c>
      <c r="BL19" s="89"/>
      <c r="BM19" s="58">
        <v>344.0</v>
      </c>
      <c r="BN19" s="58">
        <v>146.0</v>
      </c>
      <c r="BO19" s="58">
        <v>222.0</v>
      </c>
      <c r="BP19" s="58">
        <v>11.1</v>
      </c>
      <c r="BQ19" s="59"/>
      <c r="BR19" s="58">
        <v>6.0</v>
      </c>
      <c r="BS19" s="58">
        <v>56.0</v>
      </c>
      <c r="BT19" s="58">
        <v>55.0</v>
      </c>
      <c r="BU19" s="58">
        <v>344.0</v>
      </c>
      <c r="BV19" s="58">
        <v>354.0</v>
      </c>
      <c r="BW19" s="58">
        <v>205.0</v>
      </c>
      <c r="BX19" s="58">
        <v>19.0</v>
      </c>
      <c r="BY19" s="58">
        <v>336.0</v>
      </c>
      <c r="BZ19" s="58">
        <v>371.0</v>
      </c>
      <c r="CA19" s="58">
        <v>205.0</v>
      </c>
      <c r="CB19" s="58">
        <v>18.0</v>
      </c>
      <c r="CC19" s="58">
        <v>344.0</v>
      </c>
      <c r="CD19" s="58">
        <v>298.0</v>
      </c>
      <c r="CE19" s="58">
        <v>172.0</v>
      </c>
      <c r="CF19" s="58">
        <v>6.0</v>
      </c>
      <c r="CG19" s="58">
        <v>340.0</v>
      </c>
      <c r="CH19" s="58">
        <v>303.0</v>
      </c>
      <c r="CI19" s="58">
        <v>171.0</v>
      </c>
      <c r="CJ19" s="58">
        <v>3.0</v>
      </c>
      <c r="CK19" s="58">
        <v>350.0</v>
      </c>
      <c r="CL19" s="58">
        <v>337.0</v>
      </c>
      <c r="CM19" s="58">
        <v>187.0</v>
      </c>
      <c r="CN19" s="58">
        <v>4.0</v>
      </c>
      <c r="CO19" s="58">
        <v>333.0</v>
      </c>
      <c r="CP19" s="58">
        <v>338.0</v>
      </c>
      <c r="CQ19" s="58">
        <v>168.0</v>
      </c>
      <c r="CR19" s="58">
        <v>5.0</v>
      </c>
      <c r="CS19" s="58">
        <v>337.0</v>
      </c>
      <c r="CT19" s="58">
        <v>320.0</v>
      </c>
      <c r="CU19" s="58">
        <v>193.0</v>
      </c>
      <c r="CV19" s="58">
        <v>106.0</v>
      </c>
      <c r="CW19" s="58">
        <v>339.0</v>
      </c>
      <c r="CX19" s="58">
        <v>200.0</v>
      </c>
      <c r="CY19" s="58">
        <v>93.0</v>
      </c>
      <c r="CZ19" s="58">
        <v>58.0</v>
      </c>
      <c r="DA19" s="58">
        <v>326.0</v>
      </c>
      <c r="DB19" s="58">
        <v>202.0</v>
      </c>
      <c r="DC19" s="58">
        <v>93.0</v>
      </c>
      <c r="DD19" s="58">
        <v>61.0</v>
      </c>
      <c r="DE19" s="58">
        <v>146.0</v>
      </c>
      <c r="DF19" s="58">
        <v>35.2</v>
      </c>
      <c r="DG19" s="58">
        <v>222.0</v>
      </c>
      <c r="DH19" s="58">
        <v>11.1</v>
      </c>
      <c r="DI19" s="59"/>
      <c r="DJ19" s="58">
        <v>7.0</v>
      </c>
      <c r="DK19" s="58">
        <v>56.0</v>
      </c>
      <c r="DL19" s="58">
        <v>51.0</v>
      </c>
      <c r="DM19" s="89"/>
      <c r="DN19" s="61">
        <v>341.0</v>
      </c>
      <c r="DO19" s="61">
        <v>140.0</v>
      </c>
      <c r="DP19" s="61">
        <v>45.93</v>
      </c>
      <c r="DQ19" s="61">
        <v>25.72</v>
      </c>
      <c r="DR19" s="61">
        <v>7.24</v>
      </c>
      <c r="DS19" s="61">
        <v>8.0</v>
      </c>
      <c r="DT19" s="61">
        <v>36.0</v>
      </c>
      <c r="DU19" s="61">
        <v>44.3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343.0</v>
      </c>
      <c r="EF19" s="63">
        <v>138.0</v>
      </c>
      <c r="EG19" s="63">
        <v>75.0</v>
      </c>
      <c r="EH19" s="63">
        <v>3.0</v>
      </c>
      <c r="EI19" s="64"/>
      <c r="EJ19" s="63">
        <v>9.0</v>
      </c>
      <c r="EK19" s="63">
        <v>48.0</v>
      </c>
      <c r="EL19" s="63">
        <v>51.0</v>
      </c>
      <c r="EM19" s="63">
        <v>138.0</v>
      </c>
      <c r="EN19" s="63">
        <v>114.0</v>
      </c>
      <c r="EO19" s="63">
        <v>5.1</v>
      </c>
      <c r="EP19" s="64"/>
      <c r="EQ19" s="63">
        <v>9.0</v>
      </c>
      <c r="ER19" s="63">
        <v>49.0</v>
      </c>
      <c r="ES19" s="63">
        <v>51.0</v>
      </c>
      <c r="ET19" s="63">
        <v>341.0</v>
      </c>
      <c r="EU19" s="63">
        <v>0.0</v>
      </c>
      <c r="EV19" s="63">
        <v>0.0</v>
      </c>
      <c r="EW19" s="63">
        <v>0.0</v>
      </c>
      <c r="EX19" s="63">
        <v>342.0</v>
      </c>
      <c r="EY19" s="63">
        <v>235.0</v>
      </c>
      <c r="EZ19" s="63">
        <v>137.9</v>
      </c>
      <c r="FA19" s="63">
        <v>-4.0</v>
      </c>
      <c r="FB19" s="63">
        <v>342.0</v>
      </c>
      <c r="FC19" s="63">
        <v>0.0</v>
      </c>
      <c r="FD19" s="63">
        <v>0.0</v>
      </c>
      <c r="FE19" s="63">
        <v>0.0</v>
      </c>
      <c r="FF19" s="63">
        <v>341.0</v>
      </c>
      <c r="FG19" s="63">
        <v>235.0</v>
      </c>
      <c r="FH19" s="63">
        <v>137.8</v>
      </c>
      <c r="FI19" s="63">
        <v>-1.5</v>
      </c>
      <c r="FJ19" s="63">
        <v>343.0</v>
      </c>
      <c r="FK19" s="63">
        <v>222.0</v>
      </c>
      <c r="FL19" s="63">
        <v>131.0</v>
      </c>
      <c r="FM19" s="64"/>
      <c r="FN19" s="63">
        <v>343.0</v>
      </c>
      <c r="FO19" s="63">
        <v>224.0</v>
      </c>
      <c r="FP19" s="63">
        <v>132.0</v>
      </c>
      <c r="FQ19" s="63">
        <v>6.5</v>
      </c>
      <c r="FR19" s="63">
        <v>138.0</v>
      </c>
      <c r="FS19" s="63">
        <v>88.0</v>
      </c>
      <c r="FT19" s="63">
        <v>14.97</v>
      </c>
      <c r="FU19" s="64"/>
      <c r="FV19" s="63">
        <v>138.0</v>
      </c>
      <c r="FW19" s="64"/>
      <c r="FX19" s="64"/>
      <c r="FY19" s="64"/>
      <c r="FZ19" s="89"/>
      <c r="GA19" s="65">
        <v>343.0</v>
      </c>
      <c r="GB19" s="66">
        <v>356.44</v>
      </c>
      <c r="GC19" s="66">
        <v>224.47</v>
      </c>
      <c r="GD19" s="66">
        <v>15.41</v>
      </c>
      <c r="GE19" s="66">
        <v>343.0</v>
      </c>
      <c r="GF19" s="66">
        <v>381.3</v>
      </c>
      <c r="GG19" s="66">
        <v>223.88</v>
      </c>
      <c r="GH19" s="66">
        <v>19.52</v>
      </c>
      <c r="GI19" s="66">
        <v>343.0</v>
      </c>
      <c r="GJ19" s="66">
        <v>224.94</v>
      </c>
      <c r="GK19" s="66">
        <v>-129.66</v>
      </c>
      <c r="GL19" s="66">
        <v>-13.48</v>
      </c>
      <c r="GM19" s="66">
        <v>343.0</v>
      </c>
      <c r="GN19" s="66">
        <v>206.62</v>
      </c>
      <c r="GO19" s="66">
        <v>-129.74</v>
      </c>
      <c r="GP19" s="66">
        <v>-21.27</v>
      </c>
      <c r="GQ19" s="66">
        <v>343.0</v>
      </c>
      <c r="GR19" s="66">
        <v>149.76</v>
      </c>
      <c r="GS19" s="66">
        <v>-96.32</v>
      </c>
      <c r="GT19" s="66">
        <v>0.0</v>
      </c>
      <c r="GU19" s="66">
        <v>434.0</v>
      </c>
      <c r="GV19" s="66">
        <v>162.05</v>
      </c>
      <c r="GW19" s="66">
        <v>-92.47</v>
      </c>
      <c r="GX19" s="66">
        <v>0.0</v>
      </c>
      <c r="GY19" s="89"/>
      <c r="GZ19" s="98" t="s">
        <v>107</v>
      </c>
      <c r="HA19" s="97" t="s">
        <v>92</v>
      </c>
      <c r="HB19" s="98">
        <v>143.0</v>
      </c>
      <c r="HC19" s="98">
        <v>7.15</v>
      </c>
      <c r="HD19" s="98">
        <v>2.86</v>
      </c>
      <c r="HE19" s="98">
        <v>8.0</v>
      </c>
      <c r="HF19" s="98">
        <v>55.0</v>
      </c>
      <c r="HG19" s="98">
        <v>51.0</v>
      </c>
      <c r="HH19" s="98" t="s">
        <v>107</v>
      </c>
      <c r="HI19" s="97" t="s">
        <v>92</v>
      </c>
      <c r="HJ19" s="98">
        <v>262.0</v>
      </c>
      <c r="HK19" s="98">
        <v>13.1</v>
      </c>
      <c r="HL19" s="98">
        <v>5.24</v>
      </c>
      <c r="HM19" s="98">
        <v>5.0</v>
      </c>
      <c r="HN19" s="98">
        <v>58.0</v>
      </c>
      <c r="HO19" s="98">
        <v>57.0</v>
      </c>
      <c r="HP19" s="98" t="s">
        <v>107</v>
      </c>
      <c r="HQ19" s="97" t="s">
        <v>92</v>
      </c>
      <c r="HR19" s="98">
        <v>117.0</v>
      </c>
      <c r="HS19" s="98">
        <v>5.85</v>
      </c>
      <c r="HT19" s="98">
        <v>2.925</v>
      </c>
      <c r="HU19" s="98">
        <v>7.0</v>
      </c>
      <c r="HV19" s="98">
        <v>52.0</v>
      </c>
      <c r="HW19" s="98">
        <v>52.0</v>
      </c>
      <c r="HX19" s="89"/>
      <c r="HY19" s="72">
        <v>135.0</v>
      </c>
      <c r="HZ19" s="72">
        <v>33.0</v>
      </c>
      <c r="IA19" s="72">
        <v>21.0</v>
      </c>
      <c r="IB19" s="72">
        <v>1.05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140.0</v>
      </c>
      <c r="II19" s="74">
        <v>33.6</v>
      </c>
      <c r="IJ19" s="74">
        <v>252.0</v>
      </c>
      <c r="IK19" s="74">
        <v>13.6</v>
      </c>
      <c r="IL19" s="74">
        <v>14.4</v>
      </c>
      <c r="IM19" s="74">
        <v>6.0</v>
      </c>
      <c r="IN19" s="74">
        <v>46.0</v>
      </c>
      <c r="IO19" s="74">
        <v>45.0</v>
      </c>
      <c r="IP19" s="74">
        <v>140.0</v>
      </c>
      <c r="IQ19" s="74">
        <v>34.6</v>
      </c>
      <c r="IR19" s="74">
        <v>5.0</v>
      </c>
      <c r="IS19" s="74">
        <v>0.1</v>
      </c>
      <c r="IT19" s="74">
        <v>0.3</v>
      </c>
      <c r="IU19" s="74">
        <v>12.0</v>
      </c>
      <c r="IV19" s="74">
        <v>47.0</v>
      </c>
      <c r="IW19" s="74">
        <v>46.0</v>
      </c>
      <c r="IX19" s="89"/>
      <c r="IY19" s="76">
        <v>139.87</v>
      </c>
      <c r="IZ19" s="76">
        <v>34.83</v>
      </c>
      <c r="JA19" s="184">
        <v>366.2</v>
      </c>
      <c r="JB19" s="76">
        <v>17.09</v>
      </c>
      <c r="JC19" s="76">
        <v>8.27</v>
      </c>
      <c r="JD19" s="76">
        <v>3.0</v>
      </c>
      <c r="JE19" s="76">
        <v>66.63</v>
      </c>
      <c r="JF19" s="76">
        <v>47.32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32.5</v>
      </c>
      <c r="JR19" s="78">
        <v>0.0</v>
      </c>
      <c r="JS19" s="78">
        <v>0.0</v>
      </c>
      <c r="JT19" s="78">
        <v>0.0</v>
      </c>
      <c r="JU19" s="78">
        <v>2.0</v>
      </c>
      <c r="JV19" s="78">
        <v>38.0</v>
      </c>
      <c r="JW19" s="78">
        <v>38.0</v>
      </c>
      <c r="JX19" s="78">
        <v>137.0</v>
      </c>
      <c r="JY19" s="78">
        <v>34.1</v>
      </c>
      <c r="JZ19" s="78">
        <v>148.0</v>
      </c>
      <c r="KA19" s="78">
        <v>8.2</v>
      </c>
      <c r="KB19" s="78">
        <v>2.9</v>
      </c>
      <c r="KC19" s="78">
        <v>2.0</v>
      </c>
      <c r="KD19" s="78">
        <v>46.0</v>
      </c>
      <c r="KE19" s="78">
        <v>46.0</v>
      </c>
      <c r="KF19" s="89"/>
      <c r="KG19" s="151">
        <v>138.0</v>
      </c>
      <c r="KH19" s="151">
        <v>34.0</v>
      </c>
      <c r="KI19" s="151">
        <v>106.0</v>
      </c>
      <c r="KJ19" s="151">
        <v>5.8</v>
      </c>
      <c r="KK19" s="152"/>
      <c r="KL19" s="151">
        <v>1.0</v>
      </c>
      <c r="KM19" s="151">
        <v>40.0</v>
      </c>
      <c r="KN19" s="151">
        <v>40.0</v>
      </c>
      <c r="KO19" s="151">
        <v>138.0</v>
      </c>
      <c r="KP19" s="151">
        <v>34.0</v>
      </c>
      <c r="KQ19" s="151" t="s">
        <v>98</v>
      </c>
      <c r="KR19" s="151" t="s">
        <v>98</v>
      </c>
      <c r="KS19" s="152"/>
      <c r="KT19" s="151">
        <v>1.0</v>
      </c>
      <c r="KU19" s="151">
        <v>40.0</v>
      </c>
      <c r="KV19" s="151">
        <v>40.0</v>
      </c>
      <c r="KW19" s="89"/>
      <c r="KX19" s="81">
        <v>129.0</v>
      </c>
      <c r="KY19" s="81">
        <v>33.0</v>
      </c>
      <c r="KZ19" s="81">
        <v>165.0</v>
      </c>
      <c r="LA19" s="81">
        <v>8.1</v>
      </c>
      <c r="LB19" s="81">
        <v>1.5</v>
      </c>
      <c r="LC19" s="81">
        <v>3.0</v>
      </c>
      <c r="LD19" s="81">
        <v>47.0</v>
      </c>
      <c r="LE19" s="81">
        <v>46.0</v>
      </c>
      <c r="LF19" s="81">
        <v>129.0</v>
      </c>
      <c r="LG19" s="81">
        <v>33.0</v>
      </c>
      <c r="LH19" s="81">
        <v>365.0</v>
      </c>
      <c r="LI19" s="81">
        <v>17.9</v>
      </c>
      <c r="LJ19" s="81">
        <v>5.0</v>
      </c>
      <c r="LK19" s="81">
        <v>5.0</v>
      </c>
      <c r="LL19" s="81">
        <v>49.0</v>
      </c>
      <c r="LM19" s="81">
        <v>50.0</v>
      </c>
      <c r="LN19" s="89"/>
      <c r="LO19" s="82">
        <v>341.0</v>
      </c>
      <c r="LP19" s="82">
        <v>233.0</v>
      </c>
      <c r="LQ19" s="82">
        <v>130.0</v>
      </c>
      <c r="LR19" s="82">
        <v>72.0</v>
      </c>
      <c r="LS19" s="82">
        <v>330.0</v>
      </c>
      <c r="LT19" s="82">
        <v>139.0</v>
      </c>
      <c r="LU19" s="82">
        <v>103.0</v>
      </c>
      <c r="LV19" s="82">
        <v>57.0</v>
      </c>
      <c r="LW19" s="82">
        <v>9.3</v>
      </c>
      <c r="LX19" s="82">
        <v>10.0</v>
      </c>
      <c r="LY19" s="82">
        <v>52.0</v>
      </c>
      <c r="LZ19" s="82">
        <v>46.0</v>
      </c>
      <c r="MA19" s="82">
        <v>138.0</v>
      </c>
      <c r="MB19" s="82">
        <v>130.0</v>
      </c>
      <c r="MC19" s="82">
        <v>73.0</v>
      </c>
      <c r="MD19" s="82">
        <v>15.0</v>
      </c>
      <c r="ME19" s="82">
        <v>8.0</v>
      </c>
      <c r="MF19" s="82">
        <v>55.0</v>
      </c>
      <c r="MG19" s="82">
        <v>47.0</v>
      </c>
      <c r="MH19" s="82" t="s">
        <v>95</v>
      </c>
      <c r="MI19" s="82" t="s">
        <v>95</v>
      </c>
      <c r="MJ19" s="82" t="s">
        <v>95</v>
      </c>
      <c r="MK19" s="82" t="s">
        <v>95</v>
      </c>
      <c r="ML19" s="82">
        <v>5.0</v>
      </c>
      <c r="MM19" s="82">
        <v>40.0</v>
      </c>
      <c r="MN19" s="82">
        <v>38.0</v>
      </c>
      <c r="MO19" s="86"/>
      <c r="MP19" s="87"/>
      <c r="MQ19" s="87"/>
      <c r="MR19" s="87"/>
      <c r="MS19" s="87"/>
      <c r="MT19" s="82">
        <v>36.0</v>
      </c>
      <c r="MU19" s="82">
        <v>258.0</v>
      </c>
      <c r="MV19" s="82">
        <v>15.2</v>
      </c>
      <c r="MW19" s="82">
        <v>5.2</v>
      </c>
      <c r="MX19" s="82">
        <v>5.0</v>
      </c>
      <c r="MY19" s="82">
        <v>41.0</v>
      </c>
      <c r="MZ19" s="82" t="s">
        <v>96</v>
      </c>
      <c r="NA19" s="87"/>
      <c r="NB19" s="82">
        <v>35.0</v>
      </c>
      <c r="NC19" s="82">
        <v>247.0</v>
      </c>
      <c r="ND19" s="82">
        <v>13.8</v>
      </c>
      <c r="NE19" s="82">
        <v>10.6</v>
      </c>
      <c r="NF19" s="82">
        <v>6.0</v>
      </c>
      <c r="NG19" s="82">
        <v>44.0</v>
      </c>
      <c r="NH19" s="82">
        <v>42.0</v>
      </c>
      <c r="NI19" s="87"/>
      <c r="NJ19" s="82" t="s">
        <v>95</v>
      </c>
      <c r="NK19" s="82" t="s">
        <v>95</v>
      </c>
      <c r="NL19" s="82" t="s">
        <v>95</v>
      </c>
      <c r="NM19" s="82" t="s">
        <v>95</v>
      </c>
      <c r="NN19" s="82">
        <v>4.0</v>
      </c>
      <c r="NO19" s="82">
        <v>58.0</v>
      </c>
      <c r="NP19" s="82">
        <v>56.0</v>
      </c>
    </row>
    <row r="20" ht="14.25" customHeight="1">
      <c r="A20" s="49">
        <v>0.291666666666667</v>
      </c>
      <c r="B20" s="50"/>
      <c r="C20" s="51">
        <v>50.27</v>
      </c>
      <c r="D20" s="52">
        <v>340.0</v>
      </c>
      <c r="E20" s="53">
        <v>135.0</v>
      </c>
      <c r="F20" s="53">
        <v>122.0</v>
      </c>
      <c r="G20" s="55">
        <v>26.6</v>
      </c>
      <c r="H20" s="54"/>
      <c r="I20" s="53">
        <v>6.0</v>
      </c>
      <c r="J20" s="53">
        <v>49.0</v>
      </c>
      <c r="K20" s="53">
        <v>48.0</v>
      </c>
      <c r="L20" s="53">
        <v>140.0</v>
      </c>
      <c r="M20" s="53">
        <v>102.0</v>
      </c>
      <c r="N20" s="53">
        <v>25.9</v>
      </c>
      <c r="O20" s="54"/>
      <c r="P20" s="53">
        <v>6.0</v>
      </c>
      <c r="Q20" s="53">
        <v>58.0</v>
      </c>
      <c r="R20" s="53">
        <v>52.0</v>
      </c>
      <c r="S20" s="53">
        <v>344.5</v>
      </c>
      <c r="T20" s="53">
        <v>262.1</v>
      </c>
      <c r="U20" s="53">
        <v>160.8</v>
      </c>
      <c r="V20" s="54"/>
      <c r="W20" s="53">
        <v>378.2</v>
      </c>
      <c r="X20" s="53">
        <v>206.5</v>
      </c>
      <c r="Y20" s="53">
        <v>126.7</v>
      </c>
      <c r="Z20" s="54"/>
      <c r="AA20" s="53">
        <v>344.6</v>
      </c>
      <c r="AB20" s="53">
        <v>324.4</v>
      </c>
      <c r="AC20" s="53">
        <v>217.4</v>
      </c>
      <c r="AD20" s="54"/>
      <c r="AE20" s="53">
        <v>344.2</v>
      </c>
      <c r="AF20" s="53">
        <v>363.3</v>
      </c>
      <c r="AG20" s="53">
        <v>197.9</v>
      </c>
      <c r="AH20" s="54"/>
      <c r="AI20" s="53">
        <v>350.1</v>
      </c>
      <c r="AJ20" s="53">
        <v>362.1</v>
      </c>
      <c r="AK20" s="53">
        <v>231.9</v>
      </c>
      <c r="AL20" s="54"/>
      <c r="AM20" s="53">
        <v>342.7</v>
      </c>
      <c r="AN20" s="53">
        <v>385.5</v>
      </c>
      <c r="AO20" s="53">
        <v>219.5</v>
      </c>
      <c r="AP20" s="54"/>
      <c r="AQ20" s="53">
        <v>135.0</v>
      </c>
      <c r="AR20" s="54">
        <f t="shared" ref="AR20:AS20" si="13">F20</f>
        <v>122</v>
      </c>
      <c r="AS20" s="56">
        <f t="shared" si="13"/>
        <v>26.6</v>
      </c>
      <c r="AT20" s="54"/>
      <c r="AU20" s="182">
        <f t="shared" ref="AU20:AW20" si="14">L20</f>
        <v>140</v>
      </c>
      <c r="AV20" s="54">
        <f t="shared" si="14"/>
        <v>102</v>
      </c>
      <c r="AW20" s="54">
        <f t="shared" si="14"/>
        <v>25.9</v>
      </c>
      <c r="AX20" s="54"/>
      <c r="AY20" s="53">
        <v>135.0</v>
      </c>
      <c r="AZ20" s="54"/>
      <c r="BA20" s="54"/>
      <c r="BB20" s="54"/>
      <c r="BC20" s="89"/>
      <c r="BD20" s="182">
        <v>140.0</v>
      </c>
      <c r="BE20" s="53">
        <v>32.0</v>
      </c>
      <c r="BF20" s="53">
        <v>137.0</v>
      </c>
      <c r="BG20" s="127">
        <v>6.7</v>
      </c>
      <c r="BH20" s="54"/>
      <c r="BI20" s="53">
        <v>22.0</v>
      </c>
      <c r="BJ20" s="127">
        <v>87.0</v>
      </c>
      <c r="BK20" s="127">
        <v>58.0</v>
      </c>
      <c r="BL20" s="89"/>
      <c r="BM20" s="58">
        <v>343.0</v>
      </c>
      <c r="BN20" s="58">
        <v>146.0</v>
      </c>
      <c r="BO20" s="58">
        <v>170.0</v>
      </c>
      <c r="BP20" s="58">
        <v>835.0</v>
      </c>
      <c r="BQ20" s="59"/>
      <c r="BR20" s="58">
        <v>6.0</v>
      </c>
      <c r="BS20" s="58">
        <v>55.0</v>
      </c>
      <c r="BT20" s="58">
        <v>55.0</v>
      </c>
      <c r="BU20" s="58">
        <v>343.0</v>
      </c>
      <c r="BV20" s="58">
        <v>354.0</v>
      </c>
      <c r="BW20" s="58">
        <v>204.0</v>
      </c>
      <c r="BX20" s="58">
        <v>22.0</v>
      </c>
      <c r="BY20" s="58">
        <v>336.0</v>
      </c>
      <c r="BZ20" s="58">
        <v>374.0</v>
      </c>
      <c r="CA20" s="58">
        <v>206.0</v>
      </c>
      <c r="CB20" s="58">
        <v>21.0</v>
      </c>
      <c r="CC20" s="58">
        <v>344.0</v>
      </c>
      <c r="CD20" s="58">
        <v>342.0</v>
      </c>
      <c r="CE20" s="58">
        <v>196.0</v>
      </c>
      <c r="CF20" s="58">
        <v>1.0</v>
      </c>
      <c r="CG20" s="58">
        <v>339.0</v>
      </c>
      <c r="CH20" s="58">
        <v>351.0</v>
      </c>
      <c r="CI20" s="58">
        <v>196.0</v>
      </c>
      <c r="CJ20" s="58">
        <v>2.0</v>
      </c>
      <c r="CK20" s="58">
        <v>350.0</v>
      </c>
      <c r="CL20" s="58">
        <v>365.0</v>
      </c>
      <c r="CM20" s="58">
        <v>206.0</v>
      </c>
      <c r="CN20" s="58">
        <v>9.0</v>
      </c>
      <c r="CO20" s="58">
        <v>333.0</v>
      </c>
      <c r="CP20" s="58">
        <v>375.0</v>
      </c>
      <c r="CQ20" s="58">
        <v>186.0</v>
      </c>
      <c r="CR20" s="58">
        <v>8.0</v>
      </c>
      <c r="CS20" s="58">
        <v>340.0</v>
      </c>
      <c r="CT20" s="58">
        <v>377.0</v>
      </c>
      <c r="CU20" s="58">
        <v>206.0</v>
      </c>
      <c r="CV20" s="58">
        <v>120.0</v>
      </c>
      <c r="CW20" s="58">
        <v>339.0</v>
      </c>
      <c r="CX20" s="58">
        <v>200.0</v>
      </c>
      <c r="CY20" s="58">
        <v>91.0</v>
      </c>
      <c r="CZ20" s="58">
        <v>60.0</v>
      </c>
      <c r="DA20" s="58">
        <v>325.0</v>
      </c>
      <c r="DB20" s="58">
        <v>207.0</v>
      </c>
      <c r="DC20" s="58">
        <v>93.0</v>
      </c>
      <c r="DD20" s="58">
        <v>64.0</v>
      </c>
      <c r="DE20" s="58">
        <v>146.0</v>
      </c>
      <c r="DF20" s="58">
        <v>35.3</v>
      </c>
      <c r="DG20" s="58">
        <v>170.0</v>
      </c>
      <c r="DH20" s="58">
        <v>8.5</v>
      </c>
      <c r="DI20" s="59"/>
      <c r="DJ20" s="58">
        <v>7.0</v>
      </c>
      <c r="DK20" s="58">
        <v>56.0</v>
      </c>
      <c r="DL20" s="58">
        <v>51.0</v>
      </c>
      <c r="DM20" s="89"/>
      <c r="DN20" s="61">
        <v>341.0</v>
      </c>
      <c r="DO20" s="61">
        <v>140.0</v>
      </c>
      <c r="DP20" s="61">
        <v>38.36</v>
      </c>
      <c r="DQ20" s="61">
        <v>21.65</v>
      </c>
      <c r="DR20" s="61">
        <v>5.34</v>
      </c>
      <c r="DS20" s="61">
        <v>8.0</v>
      </c>
      <c r="DT20" s="61">
        <v>35.0</v>
      </c>
      <c r="DU20" s="61">
        <v>41.8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343.0</v>
      </c>
      <c r="EF20" s="63">
        <v>138.0</v>
      </c>
      <c r="EG20" s="63">
        <v>79.0</v>
      </c>
      <c r="EH20" s="63">
        <v>3.1</v>
      </c>
      <c r="EI20" s="64"/>
      <c r="EJ20" s="63">
        <v>9.0</v>
      </c>
      <c r="EK20" s="63">
        <v>48.0</v>
      </c>
      <c r="EL20" s="63">
        <v>51.0</v>
      </c>
      <c r="EM20" s="63">
        <v>138.0</v>
      </c>
      <c r="EN20" s="63">
        <v>121.0</v>
      </c>
      <c r="EO20" s="63">
        <v>5.4</v>
      </c>
      <c r="EP20" s="64"/>
      <c r="EQ20" s="63">
        <v>9.0</v>
      </c>
      <c r="ER20" s="63">
        <v>48.0</v>
      </c>
      <c r="ES20" s="63">
        <v>50.0</v>
      </c>
      <c r="ET20" s="63">
        <v>342.0</v>
      </c>
      <c r="EU20" s="63">
        <v>0.0</v>
      </c>
      <c r="EV20" s="63">
        <v>0.0</v>
      </c>
      <c r="EW20" s="63">
        <v>0.0</v>
      </c>
      <c r="EX20" s="63">
        <v>341.0</v>
      </c>
      <c r="EY20" s="63">
        <v>236.0</v>
      </c>
      <c r="EZ20" s="63">
        <v>138.1</v>
      </c>
      <c r="FA20" s="63">
        <v>-4.7</v>
      </c>
      <c r="FB20" s="63">
        <v>341.0</v>
      </c>
      <c r="FC20" s="63">
        <v>0.0</v>
      </c>
      <c r="FD20" s="63">
        <v>0.0</v>
      </c>
      <c r="FE20" s="63">
        <v>0.0</v>
      </c>
      <c r="FF20" s="63">
        <v>341.0</v>
      </c>
      <c r="FG20" s="63">
        <v>236.0</v>
      </c>
      <c r="FH20" s="63">
        <v>138.0</v>
      </c>
      <c r="FI20" s="63">
        <v>-1.9</v>
      </c>
      <c r="FJ20" s="63">
        <v>343.0</v>
      </c>
      <c r="FK20" s="63">
        <v>219.0</v>
      </c>
      <c r="FL20" s="63">
        <v>130.0</v>
      </c>
      <c r="FM20" s="64"/>
      <c r="FN20" s="63">
        <v>343.0</v>
      </c>
      <c r="FO20" s="63">
        <v>221.0</v>
      </c>
      <c r="FP20" s="63">
        <v>131.0</v>
      </c>
      <c r="FQ20" s="63">
        <v>7.3</v>
      </c>
      <c r="FR20" s="63">
        <v>138.0</v>
      </c>
      <c r="FS20" s="63">
        <v>80.0</v>
      </c>
      <c r="FT20" s="63">
        <v>11.66</v>
      </c>
      <c r="FU20" s="64"/>
      <c r="FV20" s="63">
        <v>138.0</v>
      </c>
      <c r="FW20" s="64"/>
      <c r="FX20" s="64"/>
      <c r="FY20" s="64"/>
      <c r="FZ20" s="89"/>
      <c r="GA20" s="93">
        <v>343.0</v>
      </c>
      <c r="GB20" s="94">
        <v>364.44</v>
      </c>
      <c r="GC20" s="94">
        <v>229.91</v>
      </c>
      <c r="GD20" s="94">
        <v>10.97</v>
      </c>
      <c r="GE20" s="94">
        <v>343.0</v>
      </c>
      <c r="GF20" s="94">
        <v>386.5</v>
      </c>
      <c r="GG20" s="94">
        <v>226.65</v>
      </c>
      <c r="GH20" s="94">
        <v>13.99</v>
      </c>
      <c r="GI20" s="94">
        <v>343.0</v>
      </c>
      <c r="GJ20" s="94">
        <v>223.62</v>
      </c>
      <c r="GK20" s="94">
        <v>-129.74</v>
      </c>
      <c r="GL20" s="94">
        <v>-12.4</v>
      </c>
      <c r="GM20" s="94">
        <v>343.0</v>
      </c>
      <c r="GN20" s="94">
        <v>205.89</v>
      </c>
      <c r="GO20" s="94">
        <v>-129.66</v>
      </c>
      <c r="GP20" s="94">
        <v>-19.68</v>
      </c>
      <c r="GQ20" s="94">
        <v>343.0</v>
      </c>
      <c r="GR20" s="94">
        <v>148.15</v>
      </c>
      <c r="GS20" s="94">
        <v>-95.48</v>
      </c>
      <c r="GT20" s="94">
        <v>5.86</v>
      </c>
      <c r="GU20" s="94">
        <v>343.0</v>
      </c>
      <c r="GV20" s="94">
        <v>161.78</v>
      </c>
      <c r="GW20" s="94">
        <v>-94.9</v>
      </c>
      <c r="GX20" s="94">
        <v>3.77</v>
      </c>
      <c r="GY20" s="89"/>
      <c r="GZ20" s="98" t="s">
        <v>107</v>
      </c>
      <c r="HA20" s="97" t="s">
        <v>92</v>
      </c>
      <c r="HB20" s="98">
        <v>122.0</v>
      </c>
      <c r="HC20" s="98">
        <v>6.1</v>
      </c>
      <c r="HD20" s="98">
        <v>2.44</v>
      </c>
      <c r="HE20" s="98">
        <v>8.0</v>
      </c>
      <c r="HF20" s="98">
        <v>55.0</v>
      </c>
      <c r="HG20" s="98">
        <v>51.0</v>
      </c>
      <c r="HH20" s="98" t="s">
        <v>107</v>
      </c>
      <c r="HI20" s="97" t="s">
        <v>92</v>
      </c>
      <c r="HJ20" s="98">
        <v>276.0</v>
      </c>
      <c r="HK20" s="98">
        <v>13.8</v>
      </c>
      <c r="HL20" s="98">
        <v>5.52</v>
      </c>
      <c r="HM20" s="98">
        <v>5.0</v>
      </c>
      <c r="HN20" s="97">
        <v>58.0</v>
      </c>
      <c r="HO20" s="97">
        <v>57.0</v>
      </c>
      <c r="HP20" s="98" t="s">
        <v>107</v>
      </c>
      <c r="HQ20" s="97" t="s">
        <v>92</v>
      </c>
      <c r="HR20" s="98">
        <v>142.0</v>
      </c>
      <c r="HS20" s="98">
        <v>7.1</v>
      </c>
      <c r="HT20" s="98">
        <v>3.55</v>
      </c>
      <c r="HU20" s="98">
        <v>7.0</v>
      </c>
      <c r="HV20" s="98">
        <v>52.0</v>
      </c>
      <c r="HW20" s="98">
        <v>52.0</v>
      </c>
      <c r="HX20" s="89"/>
      <c r="HY20" s="72">
        <v>135.0</v>
      </c>
      <c r="HZ20" s="72">
        <v>33.0</v>
      </c>
      <c r="IA20" s="72">
        <v>6.0</v>
      </c>
      <c r="IB20" s="72">
        <v>0.3</v>
      </c>
      <c r="IC20" s="73"/>
      <c r="ID20" s="72">
        <v>2.0</v>
      </c>
      <c r="IE20" s="147">
        <v>64.0</v>
      </c>
      <c r="IF20" s="147">
        <v>44.0</v>
      </c>
      <c r="IG20" s="89"/>
      <c r="IH20" s="74">
        <v>139.0</v>
      </c>
      <c r="II20" s="74">
        <v>33.6</v>
      </c>
      <c r="IJ20" s="74">
        <v>238.0</v>
      </c>
      <c r="IK20" s="74">
        <v>12.3</v>
      </c>
      <c r="IL20" s="74">
        <v>13.4</v>
      </c>
      <c r="IM20" s="74">
        <v>6.0</v>
      </c>
      <c r="IN20" s="74">
        <v>45.0</v>
      </c>
      <c r="IO20" s="74">
        <v>44.0</v>
      </c>
      <c r="IP20" s="74">
        <v>139.0</v>
      </c>
      <c r="IQ20" s="74">
        <v>34.6</v>
      </c>
      <c r="IR20" s="74">
        <v>5.0</v>
      </c>
      <c r="IS20" s="74">
        <v>0.1</v>
      </c>
      <c r="IT20" s="74">
        <v>0.3</v>
      </c>
      <c r="IU20" s="74">
        <v>12.0</v>
      </c>
      <c r="IV20" s="74">
        <v>46.0</v>
      </c>
      <c r="IW20" s="74">
        <v>45.0</v>
      </c>
      <c r="IX20" s="89"/>
      <c r="IY20" s="76">
        <v>140.04</v>
      </c>
      <c r="IZ20" s="76">
        <v>35.0</v>
      </c>
      <c r="JA20" s="184">
        <v>348.6</v>
      </c>
      <c r="JB20" s="76">
        <v>15.93</v>
      </c>
      <c r="JC20" s="76">
        <v>6.41</v>
      </c>
      <c r="JD20" s="76">
        <v>3.0</v>
      </c>
      <c r="JE20" s="76">
        <v>63.54</v>
      </c>
      <c r="JF20" s="76">
        <v>44.22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138.0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38.0</v>
      </c>
      <c r="JW20" s="78">
        <v>37.0</v>
      </c>
      <c r="JX20" s="78">
        <v>138.0</v>
      </c>
      <c r="JY20" s="78">
        <v>34.2</v>
      </c>
      <c r="JZ20" s="78">
        <v>166.0</v>
      </c>
      <c r="KA20" s="78">
        <v>9.3</v>
      </c>
      <c r="KB20" s="78">
        <v>3.4</v>
      </c>
      <c r="KC20" s="78">
        <v>2.0</v>
      </c>
      <c r="KD20" s="78">
        <v>45.0</v>
      </c>
      <c r="KE20" s="78">
        <v>45.0</v>
      </c>
      <c r="KF20" s="89"/>
      <c r="KG20" s="151">
        <v>139.0</v>
      </c>
      <c r="KH20" s="151">
        <v>34.0</v>
      </c>
      <c r="KI20" s="151">
        <v>36.0</v>
      </c>
      <c r="KJ20" s="151">
        <v>1.9</v>
      </c>
      <c r="KK20" s="152"/>
      <c r="KL20" s="151">
        <v>1.0</v>
      </c>
      <c r="KM20" s="151">
        <v>40.0</v>
      </c>
      <c r="KN20" s="151">
        <v>40.0</v>
      </c>
      <c r="KO20" s="151">
        <v>139.0</v>
      </c>
      <c r="KP20" s="151">
        <v>34.0</v>
      </c>
      <c r="KQ20" s="151" t="s">
        <v>98</v>
      </c>
      <c r="KR20" s="151" t="s">
        <v>98</v>
      </c>
      <c r="KS20" s="152"/>
      <c r="KT20" s="151">
        <v>1.0</v>
      </c>
      <c r="KU20" s="151">
        <v>40.0</v>
      </c>
      <c r="KV20" s="151">
        <v>40.0</v>
      </c>
      <c r="KW20" s="89"/>
      <c r="KX20" s="81">
        <v>130.0</v>
      </c>
      <c r="KY20" s="81">
        <v>33.0</v>
      </c>
      <c r="KZ20" s="81">
        <v>263.0</v>
      </c>
      <c r="LA20" s="81">
        <v>12.9</v>
      </c>
      <c r="LB20" s="81">
        <v>2.2</v>
      </c>
      <c r="LC20" s="81">
        <v>3.0</v>
      </c>
      <c r="LD20" s="81">
        <v>47.0</v>
      </c>
      <c r="LE20" s="81">
        <v>46.0</v>
      </c>
      <c r="LF20" s="81">
        <v>130.0</v>
      </c>
      <c r="LG20" s="81">
        <v>33.0</v>
      </c>
      <c r="LH20" s="81">
        <v>247.0</v>
      </c>
      <c r="LI20" s="81">
        <v>12.1</v>
      </c>
      <c r="LJ20" s="81">
        <v>5.0</v>
      </c>
      <c r="LK20" s="81">
        <v>5.0</v>
      </c>
      <c r="LL20" s="81">
        <v>49.0</v>
      </c>
      <c r="LM20" s="81">
        <v>50.0</v>
      </c>
      <c r="LN20" s="89"/>
      <c r="LO20" s="82">
        <v>342.0</v>
      </c>
      <c r="LP20" s="82">
        <v>228.0</v>
      </c>
      <c r="LQ20" s="82">
        <v>125.0</v>
      </c>
      <c r="LR20" s="82">
        <v>72.0</v>
      </c>
      <c r="LS20" s="82">
        <v>330.0</v>
      </c>
      <c r="LT20" s="82">
        <v>139.0</v>
      </c>
      <c r="LU20" s="82">
        <v>112.0</v>
      </c>
      <c r="LV20" s="82">
        <v>62.0</v>
      </c>
      <c r="LW20" s="82">
        <v>10.7</v>
      </c>
      <c r="LX20" s="82">
        <v>10.0</v>
      </c>
      <c r="LY20" s="82">
        <v>51.0</v>
      </c>
      <c r="LZ20" s="82">
        <v>46.0</v>
      </c>
      <c r="MA20" s="82">
        <v>138.0</v>
      </c>
      <c r="MB20" s="82">
        <v>116.0</v>
      </c>
      <c r="MC20" s="82">
        <v>63.0</v>
      </c>
      <c r="MD20" s="82">
        <v>16.8</v>
      </c>
      <c r="ME20" s="82">
        <v>8.0</v>
      </c>
      <c r="MF20" s="82">
        <v>53.0</v>
      </c>
      <c r="MG20" s="82">
        <v>46.0</v>
      </c>
      <c r="MH20" s="82" t="s">
        <v>95</v>
      </c>
      <c r="MI20" s="82" t="s">
        <v>95</v>
      </c>
      <c r="MJ20" s="82" t="s">
        <v>95</v>
      </c>
      <c r="MK20" s="82" t="s">
        <v>95</v>
      </c>
      <c r="ML20" s="82">
        <v>5.0</v>
      </c>
      <c r="MM20" s="82">
        <v>40.0</v>
      </c>
      <c r="MN20" s="82">
        <v>38.0</v>
      </c>
      <c r="MO20" s="86"/>
      <c r="MP20" s="87"/>
      <c r="MQ20" s="87"/>
      <c r="MR20" s="87"/>
      <c r="MS20" s="87"/>
      <c r="MT20" s="82">
        <v>36.0</v>
      </c>
      <c r="MU20" s="82">
        <v>47.0</v>
      </c>
      <c r="MV20" s="82">
        <v>2.7</v>
      </c>
      <c r="MW20" s="82">
        <v>0.9</v>
      </c>
      <c r="MX20" s="82">
        <v>5.0</v>
      </c>
      <c r="MY20" s="82">
        <v>40.0</v>
      </c>
      <c r="MZ20" s="82" t="s">
        <v>96</v>
      </c>
      <c r="NA20" s="87"/>
      <c r="NB20" s="82">
        <v>35.0</v>
      </c>
      <c r="NC20" s="82">
        <v>385.0</v>
      </c>
      <c r="ND20" s="82">
        <v>20.0</v>
      </c>
      <c r="NE20" s="82">
        <v>5.4</v>
      </c>
      <c r="NF20" s="82">
        <v>6.0</v>
      </c>
      <c r="NG20" s="82">
        <v>42.0</v>
      </c>
      <c r="NH20" s="82">
        <v>40.0</v>
      </c>
      <c r="NI20" s="87"/>
      <c r="NJ20" s="82" t="s">
        <v>95</v>
      </c>
      <c r="NK20" s="82" t="s">
        <v>95</v>
      </c>
      <c r="NL20" s="82" t="s">
        <v>95</v>
      </c>
      <c r="NM20" s="82" t="s">
        <v>95</v>
      </c>
      <c r="NN20" s="82">
        <v>4.0</v>
      </c>
      <c r="NO20" s="82">
        <v>58.0</v>
      </c>
      <c r="NP20" s="82">
        <v>56.0</v>
      </c>
    </row>
    <row r="21" ht="14.25" customHeight="1">
      <c r="A21" s="49">
        <v>0.333333333333334</v>
      </c>
      <c r="B21" s="50"/>
      <c r="C21" s="51">
        <v>50.36</v>
      </c>
      <c r="D21" s="52">
        <v>341.0</v>
      </c>
      <c r="E21" s="53">
        <v>135.0</v>
      </c>
      <c r="F21" s="53">
        <v>118.0</v>
      </c>
      <c r="G21" s="55">
        <v>25.3</v>
      </c>
      <c r="H21" s="54"/>
      <c r="I21" s="53">
        <v>6.0</v>
      </c>
      <c r="J21" s="53">
        <v>50.0</v>
      </c>
      <c r="K21" s="53">
        <v>49.0</v>
      </c>
      <c r="L21" s="53">
        <v>140.0</v>
      </c>
      <c r="M21" s="53">
        <v>103.0</v>
      </c>
      <c r="N21" s="53">
        <v>25.7</v>
      </c>
      <c r="O21" s="54"/>
      <c r="P21" s="53">
        <v>6.0</v>
      </c>
      <c r="Q21" s="53">
        <v>59.0</v>
      </c>
      <c r="R21" s="53">
        <v>54.0</v>
      </c>
      <c r="S21" s="53">
        <v>344.9</v>
      </c>
      <c r="T21" s="53">
        <v>258.2</v>
      </c>
      <c r="U21" s="53">
        <v>156.2</v>
      </c>
      <c r="V21" s="54"/>
      <c r="W21" s="53">
        <v>378.5</v>
      </c>
      <c r="X21" s="53">
        <v>203.2</v>
      </c>
      <c r="Y21" s="53">
        <v>124.4</v>
      </c>
      <c r="Z21" s="54"/>
      <c r="AA21" s="53">
        <v>344.9</v>
      </c>
      <c r="AB21" s="53">
        <v>325.9</v>
      </c>
      <c r="AC21" s="53">
        <v>218.8</v>
      </c>
      <c r="AD21" s="54"/>
      <c r="AE21" s="53">
        <v>344.3</v>
      </c>
      <c r="AF21" s="53">
        <v>362.3</v>
      </c>
      <c r="AG21" s="53">
        <v>197.7</v>
      </c>
      <c r="AH21" s="54"/>
      <c r="AI21" s="53">
        <v>350.9</v>
      </c>
      <c r="AJ21" s="53">
        <v>375.9</v>
      </c>
      <c r="AK21" s="53">
        <v>228.6</v>
      </c>
      <c r="AL21" s="54"/>
      <c r="AM21" s="53">
        <v>342.8</v>
      </c>
      <c r="AN21" s="53">
        <v>378.2</v>
      </c>
      <c r="AO21" s="53">
        <v>217.9</v>
      </c>
      <c r="AP21" s="54"/>
      <c r="AQ21" s="53">
        <v>135.0</v>
      </c>
      <c r="AR21" s="54">
        <f t="shared" ref="AR21:AS21" si="15">F21</f>
        <v>118</v>
      </c>
      <c r="AS21" s="56">
        <f t="shared" si="15"/>
        <v>25.3</v>
      </c>
      <c r="AT21" s="54"/>
      <c r="AU21" s="182">
        <f t="shared" ref="AU21:AW21" si="16">L21</f>
        <v>140</v>
      </c>
      <c r="AV21" s="54">
        <f t="shared" si="16"/>
        <v>103</v>
      </c>
      <c r="AW21" s="54">
        <f t="shared" si="16"/>
        <v>25.7</v>
      </c>
      <c r="AX21" s="54"/>
      <c r="AY21" s="53">
        <v>135.0</v>
      </c>
      <c r="AZ21" s="54"/>
      <c r="BA21" s="54"/>
      <c r="BB21" s="54"/>
      <c r="BC21" s="89"/>
      <c r="BD21" s="182">
        <v>140.0</v>
      </c>
      <c r="BE21" s="53">
        <v>32.0</v>
      </c>
      <c r="BF21" s="53">
        <v>149.0</v>
      </c>
      <c r="BG21" s="127">
        <v>6.8</v>
      </c>
      <c r="BH21" s="54"/>
      <c r="BI21" s="53">
        <v>22.0</v>
      </c>
      <c r="BJ21" s="127">
        <v>87.0</v>
      </c>
      <c r="BK21" s="127">
        <v>59.0</v>
      </c>
      <c r="BL21" s="89"/>
      <c r="BM21" s="58">
        <v>343.0</v>
      </c>
      <c r="BN21" s="58">
        <v>146.0</v>
      </c>
      <c r="BO21" s="58">
        <v>230.0</v>
      </c>
      <c r="BP21" s="58">
        <v>11.5</v>
      </c>
      <c r="BQ21" s="59"/>
      <c r="BR21" s="58">
        <v>6.0</v>
      </c>
      <c r="BS21" s="58">
        <v>55.0</v>
      </c>
      <c r="BT21" s="58">
        <v>54.0</v>
      </c>
      <c r="BU21" s="58">
        <v>343.0</v>
      </c>
      <c r="BV21" s="58">
        <v>346.0</v>
      </c>
      <c r="BW21" s="58">
        <v>204.0</v>
      </c>
      <c r="BX21" s="58">
        <v>22.0</v>
      </c>
      <c r="BY21" s="58">
        <v>335.0</v>
      </c>
      <c r="BZ21" s="58">
        <v>374.0</v>
      </c>
      <c r="CA21" s="58">
        <v>207.0</v>
      </c>
      <c r="CB21" s="58">
        <v>19.0</v>
      </c>
      <c r="CC21" s="58">
        <v>343.0</v>
      </c>
      <c r="CD21" s="58">
        <v>364.0</v>
      </c>
      <c r="CE21" s="58">
        <v>210.0</v>
      </c>
      <c r="CF21" s="58">
        <v>1.0</v>
      </c>
      <c r="CG21" s="58">
        <v>339.0</v>
      </c>
      <c r="CH21" s="58">
        <v>376.0</v>
      </c>
      <c r="CI21" s="58">
        <v>210.0</v>
      </c>
      <c r="CJ21" s="58">
        <v>1.0</v>
      </c>
      <c r="CK21" s="58">
        <v>350.0</v>
      </c>
      <c r="CL21" s="58">
        <v>378.0</v>
      </c>
      <c r="CM21" s="58">
        <v>208.0</v>
      </c>
      <c r="CN21" s="58">
        <v>5.0</v>
      </c>
      <c r="CO21" s="58">
        <v>333.0</v>
      </c>
      <c r="CP21" s="58">
        <v>384.0</v>
      </c>
      <c r="CQ21" s="58">
        <v>190.0</v>
      </c>
      <c r="CR21" s="58">
        <v>8.0</v>
      </c>
      <c r="CS21" s="58">
        <v>336.0</v>
      </c>
      <c r="CT21" s="58">
        <v>371.0</v>
      </c>
      <c r="CU21" s="58">
        <v>221.0</v>
      </c>
      <c r="CV21" s="58">
        <v>129.0</v>
      </c>
      <c r="CW21" s="58">
        <v>337.0</v>
      </c>
      <c r="CX21" s="58">
        <v>210.0</v>
      </c>
      <c r="CY21" s="58">
        <v>96.0</v>
      </c>
      <c r="CZ21" s="58">
        <v>62.0</v>
      </c>
      <c r="DA21" s="58">
        <v>324.0</v>
      </c>
      <c r="DB21" s="58">
        <v>213.0</v>
      </c>
      <c r="DC21" s="58">
        <v>97.0</v>
      </c>
      <c r="DD21" s="58">
        <v>65.0</v>
      </c>
      <c r="DE21" s="58">
        <v>146.0</v>
      </c>
      <c r="DF21" s="58">
        <v>35.1</v>
      </c>
      <c r="DG21" s="58">
        <v>230.0</v>
      </c>
      <c r="DH21" s="58">
        <v>11.5</v>
      </c>
      <c r="DI21" s="59"/>
      <c r="DJ21" s="58">
        <v>7.0</v>
      </c>
      <c r="DK21" s="58">
        <v>56.0</v>
      </c>
      <c r="DL21" s="58">
        <v>51.0</v>
      </c>
      <c r="DM21" s="89"/>
      <c r="DN21" s="61">
        <v>341.0</v>
      </c>
      <c r="DO21" s="61">
        <v>141.0</v>
      </c>
      <c r="DP21" s="61">
        <v>29.77</v>
      </c>
      <c r="DQ21" s="61">
        <v>17.14</v>
      </c>
      <c r="DR21" s="61">
        <v>2.92</v>
      </c>
      <c r="DS21" s="61">
        <v>8.0</v>
      </c>
      <c r="DT21" s="61">
        <v>35.0</v>
      </c>
      <c r="DU21" s="61">
        <v>41.3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343.0</v>
      </c>
      <c r="EF21" s="63">
        <v>138.0</v>
      </c>
      <c r="EG21" s="63">
        <v>71.0</v>
      </c>
      <c r="EH21" s="63">
        <v>2.9</v>
      </c>
      <c r="EI21" s="64"/>
      <c r="EJ21" s="63">
        <v>9.0</v>
      </c>
      <c r="EK21" s="63">
        <v>49.0</v>
      </c>
      <c r="EL21" s="63">
        <v>51.0</v>
      </c>
      <c r="EM21" s="63">
        <v>138.0</v>
      </c>
      <c r="EN21" s="63">
        <v>102.0</v>
      </c>
      <c r="EO21" s="63">
        <v>4.4</v>
      </c>
      <c r="EP21" s="64"/>
      <c r="EQ21" s="63">
        <v>9.0</v>
      </c>
      <c r="ER21" s="63">
        <v>49.0</v>
      </c>
      <c r="ES21" s="63">
        <v>51.0</v>
      </c>
      <c r="ET21" s="63">
        <v>342.0</v>
      </c>
      <c r="EU21" s="63">
        <v>0.0</v>
      </c>
      <c r="EV21" s="63">
        <v>0.0</v>
      </c>
      <c r="EW21" s="63">
        <v>0.0</v>
      </c>
      <c r="EX21" s="63">
        <v>341.0</v>
      </c>
      <c r="EY21" s="63">
        <v>236.0</v>
      </c>
      <c r="EZ21" s="63">
        <v>137.7</v>
      </c>
      <c r="FA21" s="63">
        <v>-4.1</v>
      </c>
      <c r="FB21" s="63">
        <v>341.0</v>
      </c>
      <c r="FC21" s="63">
        <v>0.0</v>
      </c>
      <c r="FD21" s="63">
        <v>0.0</v>
      </c>
      <c r="FE21" s="63">
        <v>0.0</v>
      </c>
      <c r="FF21" s="63">
        <v>340.0</v>
      </c>
      <c r="FG21" s="63">
        <v>236.0</v>
      </c>
      <c r="FH21" s="63">
        <v>137.7</v>
      </c>
      <c r="FI21" s="63">
        <v>-2.3</v>
      </c>
      <c r="FJ21" s="63">
        <v>343.0</v>
      </c>
      <c r="FK21" s="63">
        <v>222.0</v>
      </c>
      <c r="FL21" s="63">
        <v>129.0</v>
      </c>
      <c r="FM21" s="64"/>
      <c r="FN21" s="63">
        <v>343.0</v>
      </c>
      <c r="FO21" s="63">
        <v>237.0</v>
      </c>
      <c r="FP21" s="63">
        <v>129.0</v>
      </c>
      <c r="FQ21" s="63">
        <v>6.1</v>
      </c>
      <c r="FR21" s="63">
        <v>138.0</v>
      </c>
      <c r="FS21" s="63">
        <v>98.0</v>
      </c>
      <c r="FT21" s="63">
        <v>16.8</v>
      </c>
      <c r="FU21" s="64"/>
      <c r="FV21" s="63">
        <v>138.0</v>
      </c>
      <c r="FW21" s="64"/>
      <c r="FX21" s="64"/>
      <c r="FY21" s="64"/>
      <c r="FZ21" s="89"/>
      <c r="GA21" s="65">
        <v>341.0</v>
      </c>
      <c r="GB21" s="66">
        <v>371.33</v>
      </c>
      <c r="GC21" s="66">
        <v>231.42</v>
      </c>
      <c r="GD21" s="66">
        <v>15.91</v>
      </c>
      <c r="GE21" s="66">
        <v>341.0</v>
      </c>
      <c r="GF21" s="66">
        <v>398.88</v>
      </c>
      <c r="GG21" s="66">
        <v>233.92</v>
      </c>
      <c r="GH21" s="66">
        <v>19.93</v>
      </c>
      <c r="GI21" s="66">
        <v>341.0</v>
      </c>
      <c r="GJ21" s="66">
        <v>224.35</v>
      </c>
      <c r="GK21" s="66">
        <v>-128.99</v>
      </c>
      <c r="GL21" s="66">
        <v>-13.15</v>
      </c>
      <c r="GM21" s="66">
        <v>341.0</v>
      </c>
      <c r="GN21" s="66">
        <v>206.18</v>
      </c>
      <c r="GO21" s="66">
        <v>-129.24</v>
      </c>
      <c r="GP21" s="66">
        <v>-20.1</v>
      </c>
      <c r="GQ21" s="66">
        <v>341.0</v>
      </c>
      <c r="GR21" s="66">
        <v>166.03</v>
      </c>
      <c r="GS21" s="66">
        <v>-106.45</v>
      </c>
      <c r="GT21" s="66">
        <v>0.0</v>
      </c>
      <c r="GU21" s="66">
        <v>341.0</v>
      </c>
      <c r="GV21" s="66">
        <v>182.44</v>
      </c>
      <c r="GW21" s="66">
        <v>-104.95</v>
      </c>
      <c r="GX21" s="66">
        <v>0.0</v>
      </c>
      <c r="GY21" s="89"/>
      <c r="GZ21" s="98" t="s">
        <v>107</v>
      </c>
      <c r="HA21" s="97" t="s">
        <v>92</v>
      </c>
      <c r="HB21" s="98">
        <v>129.0</v>
      </c>
      <c r="HC21" s="98">
        <v>6.45</v>
      </c>
      <c r="HD21" s="98">
        <v>2.58</v>
      </c>
      <c r="HE21" s="98">
        <v>8.0</v>
      </c>
      <c r="HF21" s="98">
        <v>55.0</v>
      </c>
      <c r="HG21" s="98">
        <v>51.0</v>
      </c>
      <c r="HH21" s="98" t="s">
        <v>107</v>
      </c>
      <c r="HI21" s="97" t="s">
        <v>92</v>
      </c>
      <c r="HJ21" s="98">
        <v>345.0</v>
      </c>
      <c r="HK21" s="98">
        <v>17.25</v>
      </c>
      <c r="HL21" s="98">
        <v>6.9</v>
      </c>
      <c r="HM21" s="98">
        <v>5.0</v>
      </c>
      <c r="HN21" s="97">
        <v>58.0</v>
      </c>
      <c r="HO21" s="97">
        <v>57.0</v>
      </c>
      <c r="HP21" s="98" t="s">
        <v>107</v>
      </c>
      <c r="HQ21" s="97" t="s">
        <v>92</v>
      </c>
      <c r="HR21" s="98">
        <v>140.0</v>
      </c>
      <c r="HS21" s="98">
        <v>7.0</v>
      </c>
      <c r="HT21" s="98">
        <v>3.5</v>
      </c>
      <c r="HU21" s="98">
        <v>7.0</v>
      </c>
      <c r="HV21" s="98">
        <v>52.0</v>
      </c>
      <c r="HW21" s="98">
        <v>52.0</v>
      </c>
      <c r="HX21" s="89"/>
      <c r="HY21" s="72">
        <v>136.0</v>
      </c>
      <c r="HZ21" s="72">
        <v>33.0</v>
      </c>
      <c r="IA21" s="72">
        <v>6.0</v>
      </c>
      <c r="IB21" s="72">
        <v>0.3</v>
      </c>
      <c r="IC21" s="73"/>
      <c r="ID21" s="72">
        <v>2.0</v>
      </c>
      <c r="IE21" s="147">
        <v>64.0</v>
      </c>
      <c r="IF21" s="147">
        <v>44.0</v>
      </c>
      <c r="IG21" s="89"/>
      <c r="IH21" s="74">
        <v>140.0</v>
      </c>
      <c r="II21" s="74">
        <v>33.6</v>
      </c>
      <c r="IJ21" s="74">
        <v>227.0</v>
      </c>
      <c r="IK21" s="74">
        <v>11.7</v>
      </c>
      <c r="IL21" s="74">
        <v>12.8</v>
      </c>
      <c r="IM21" s="74">
        <v>6.0</v>
      </c>
      <c r="IN21" s="74">
        <v>45.0</v>
      </c>
      <c r="IO21" s="74">
        <v>44.0</v>
      </c>
      <c r="IP21" s="74">
        <v>140.0</v>
      </c>
      <c r="IQ21" s="74">
        <v>34.7</v>
      </c>
      <c r="IR21" s="74">
        <v>5.0</v>
      </c>
      <c r="IS21" s="74">
        <v>0.1</v>
      </c>
      <c r="IT21" s="74">
        <v>0.3</v>
      </c>
      <c r="IU21" s="74">
        <v>12.0</v>
      </c>
      <c r="IV21" s="74">
        <v>46.0</v>
      </c>
      <c r="IW21" s="74">
        <v>45.0</v>
      </c>
      <c r="IX21" s="89"/>
      <c r="IY21" s="76">
        <v>140.48</v>
      </c>
      <c r="IZ21" s="76">
        <v>35.32</v>
      </c>
      <c r="JA21" s="184">
        <v>297.0</v>
      </c>
      <c r="JB21" s="76">
        <v>14.85</v>
      </c>
      <c r="JC21" s="76">
        <v>4.15</v>
      </c>
      <c r="JD21" s="76">
        <v>3.0</v>
      </c>
      <c r="JE21" s="76">
        <v>59.78</v>
      </c>
      <c r="JF21" s="76">
        <v>43.32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32.5</v>
      </c>
      <c r="JR21" s="78">
        <v>0.0</v>
      </c>
      <c r="JS21" s="78">
        <v>0.0</v>
      </c>
      <c r="JT21" s="78">
        <v>0.0</v>
      </c>
      <c r="JU21" s="78">
        <v>2.0</v>
      </c>
      <c r="JV21" s="78">
        <v>38.0</v>
      </c>
      <c r="JW21" s="78">
        <v>38.0</v>
      </c>
      <c r="JX21" s="78">
        <v>137.0</v>
      </c>
      <c r="JY21" s="78">
        <v>34.3</v>
      </c>
      <c r="JZ21" s="78">
        <v>172.0</v>
      </c>
      <c r="KA21" s="78">
        <v>9.6</v>
      </c>
      <c r="KB21" s="78">
        <v>3.4</v>
      </c>
      <c r="KC21" s="78">
        <v>2.0</v>
      </c>
      <c r="KD21" s="78">
        <v>46.0</v>
      </c>
      <c r="KE21" s="78">
        <v>45.0</v>
      </c>
      <c r="KF21" s="89"/>
      <c r="KG21" s="151">
        <v>137.0</v>
      </c>
      <c r="KH21" s="151">
        <v>33.0</v>
      </c>
      <c r="KI21" s="151">
        <v>122.0</v>
      </c>
      <c r="KJ21" s="151">
        <v>6.6</v>
      </c>
      <c r="KK21" s="152"/>
      <c r="KL21" s="151">
        <v>1.0</v>
      </c>
      <c r="KM21" s="151">
        <v>42.0</v>
      </c>
      <c r="KN21" s="151">
        <v>42.0</v>
      </c>
      <c r="KO21" s="151">
        <v>139.0</v>
      </c>
      <c r="KP21" s="151">
        <v>34.0</v>
      </c>
      <c r="KQ21" s="151">
        <v>3.0</v>
      </c>
      <c r="KR21" s="151">
        <v>0.2</v>
      </c>
      <c r="KS21" s="152"/>
      <c r="KT21" s="151">
        <v>1.0</v>
      </c>
      <c r="KU21" s="151">
        <v>42.0</v>
      </c>
      <c r="KV21" s="151">
        <v>42.0</v>
      </c>
      <c r="KW21" s="89"/>
      <c r="KX21" s="81">
        <v>132.0</v>
      </c>
      <c r="KY21" s="81">
        <v>32.0</v>
      </c>
      <c r="KZ21" s="81">
        <v>159.0</v>
      </c>
      <c r="LA21" s="81">
        <v>7.8</v>
      </c>
      <c r="LB21" s="81">
        <v>1.5</v>
      </c>
      <c r="LC21" s="81">
        <v>3.0</v>
      </c>
      <c r="LD21" s="81">
        <v>47.0</v>
      </c>
      <c r="LE21" s="81">
        <v>46.0</v>
      </c>
      <c r="LF21" s="81">
        <v>132.0</v>
      </c>
      <c r="LG21" s="81">
        <v>32.0</v>
      </c>
      <c r="LH21" s="81">
        <v>276.0</v>
      </c>
      <c r="LI21" s="81">
        <v>13.5</v>
      </c>
      <c r="LJ21" s="81">
        <v>5.0</v>
      </c>
      <c r="LK21" s="81">
        <v>5.0</v>
      </c>
      <c r="LL21" s="81">
        <v>49.0</v>
      </c>
      <c r="LM21" s="81">
        <v>50.0</v>
      </c>
      <c r="LN21" s="89"/>
      <c r="LO21" s="82">
        <v>344.0</v>
      </c>
      <c r="LP21" s="82">
        <v>199.0</v>
      </c>
      <c r="LQ21" s="82">
        <v>112.0</v>
      </c>
      <c r="LR21" s="82">
        <v>73.0</v>
      </c>
      <c r="LS21" s="82">
        <v>333.0</v>
      </c>
      <c r="LT21" s="82">
        <v>141.0</v>
      </c>
      <c r="LU21" s="82">
        <v>88.0</v>
      </c>
      <c r="LV21" s="82">
        <v>50.0</v>
      </c>
      <c r="LW21" s="82">
        <v>5.5</v>
      </c>
      <c r="LX21" s="82">
        <v>10.0</v>
      </c>
      <c r="LY21" s="82">
        <v>50.0</v>
      </c>
      <c r="LZ21" s="82">
        <v>46.0</v>
      </c>
      <c r="MA21" s="82">
        <v>139.0</v>
      </c>
      <c r="MB21" s="82">
        <v>111.0</v>
      </c>
      <c r="MC21" s="82">
        <v>62.0</v>
      </c>
      <c r="MD21" s="82">
        <v>15.7</v>
      </c>
      <c r="ME21" s="82">
        <v>8.0</v>
      </c>
      <c r="MF21" s="82">
        <v>52.0</v>
      </c>
      <c r="MG21" s="82">
        <v>46.0</v>
      </c>
      <c r="MH21" s="82" t="s">
        <v>95</v>
      </c>
      <c r="MI21" s="82" t="s">
        <v>95</v>
      </c>
      <c r="MJ21" s="82" t="s">
        <v>95</v>
      </c>
      <c r="MK21" s="82" t="s">
        <v>95</v>
      </c>
      <c r="ML21" s="82">
        <v>5.0</v>
      </c>
      <c r="MM21" s="82">
        <v>41.0</v>
      </c>
      <c r="MN21" s="82">
        <v>39.0</v>
      </c>
      <c r="MO21" s="86"/>
      <c r="MP21" s="87"/>
      <c r="MQ21" s="87"/>
      <c r="MR21" s="87"/>
      <c r="MS21" s="87"/>
      <c r="MT21" s="82">
        <v>37.0</v>
      </c>
      <c r="MU21" s="82">
        <v>5.0</v>
      </c>
      <c r="MV21" s="82">
        <v>0.2</v>
      </c>
      <c r="MW21" s="82">
        <v>0.0</v>
      </c>
      <c r="MX21" s="82">
        <v>5.0</v>
      </c>
      <c r="MY21" s="82">
        <v>40.0</v>
      </c>
      <c r="MZ21" s="82" t="s">
        <v>96</v>
      </c>
      <c r="NA21" s="87"/>
      <c r="NB21" s="82">
        <v>35.0</v>
      </c>
      <c r="NC21" s="82">
        <v>185.0</v>
      </c>
      <c r="ND21" s="82">
        <v>10.0</v>
      </c>
      <c r="NE21" s="82">
        <v>7.7</v>
      </c>
      <c r="NF21" s="82">
        <v>6.0</v>
      </c>
      <c r="NG21" s="82">
        <v>42.0</v>
      </c>
      <c r="NH21" s="82">
        <v>40.0</v>
      </c>
      <c r="NI21" s="87"/>
      <c r="NJ21" s="82" t="s">
        <v>95</v>
      </c>
      <c r="NK21" s="82" t="s">
        <v>95</v>
      </c>
      <c r="NL21" s="82" t="s">
        <v>95</v>
      </c>
      <c r="NM21" s="82" t="s">
        <v>95</v>
      </c>
      <c r="NN21" s="82">
        <v>4.0</v>
      </c>
      <c r="NO21" s="82">
        <v>58.0</v>
      </c>
      <c r="NP21" s="82">
        <v>56.0</v>
      </c>
    </row>
    <row r="22" ht="14.25" customHeight="1">
      <c r="A22" s="49">
        <v>0.375</v>
      </c>
      <c r="B22" s="50"/>
      <c r="C22" s="51">
        <v>50.16</v>
      </c>
      <c r="D22" s="52">
        <v>338.0</v>
      </c>
      <c r="E22" s="53">
        <v>137.0</v>
      </c>
      <c r="F22" s="53">
        <v>116.0</v>
      </c>
      <c r="G22" s="55">
        <v>24.9</v>
      </c>
      <c r="H22" s="54"/>
      <c r="I22" s="53">
        <v>6.0</v>
      </c>
      <c r="J22" s="53">
        <v>50.0</v>
      </c>
      <c r="K22" s="53">
        <v>49.0</v>
      </c>
      <c r="L22" s="53">
        <v>137.0</v>
      </c>
      <c r="M22" s="53">
        <v>101.0</v>
      </c>
      <c r="N22" s="53">
        <v>25.1</v>
      </c>
      <c r="O22" s="54"/>
      <c r="P22" s="53">
        <v>6.0</v>
      </c>
      <c r="Q22" s="53">
        <v>59.0</v>
      </c>
      <c r="R22" s="53">
        <v>54.0</v>
      </c>
      <c r="S22" s="53">
        <v>342.9</v>
      </c>
      <c r="T22" s="53">
        <v>265.6</v>
      </c>
      <c r="U22" s="53">
        <v>161.3</v>
      </c>
      <c r="V22" s="54"/>
      <c r="W22" s="53">
        <v>374.9</v>
      </c>
      <c r="X22" s="53">
        <v>208.5</v>
      </c>
      <c r="Y22" s="53">
        <v>131.5</v>
      </c>
      <c r="Z22" s="54"/>
      <c r="AA22" s="53">
        <v>342.1</v>
      </c>
      <c r="AB22" s="53">
        <v>341.7</v>
      </c>
      <c r="AC22" s="53">
        <v>225.5</v>
      </c>
      <c r="AD22" s="54"/>
      <c r="AE22" s="53">
        <v>341.7</v>
      </c>
      <c r="AF22" s="53">
        <v>387.1</v>
      </c>
      <c r="AG22" s="53">
        <v>205.6</v>
      </c>
      <c r="AH22" s="54"/>
      <c r="AI22" s="53">
        <v>347.8</v>
      </c>
      <c r="AJ22" s="53">
        <v>378.1</v>
      </c>
      <c r="AK22" s="55">
        <v>240.0</v>
      </c>
      <c r="AL22" s="54"/>
      <c r="AM22" s="53">
        <v>340.4</v>
      </c>
      <c r="AN22" s="53">
        <v>404.8</v>
      </c>
      <c r="AO22" s="53">
        <v>229.5</v>
      </c>
      <c r="AP22" s="54"/>
      <c r="AQ22" s="53">
        <v>134.0</v>
      </c>
      <c r="AR22" s="54">
        <f t="shared" ref="AR22:AS22" si="17">F22</f>
        <v>116</v>
      </c>
      <c r="AS22" s="56">
        <f t="shared" si="17"/>
        <v>24.9</v>
      </c>
      <c r="AT22" s="54"/>
      <c r="AU22" s="53">
        <v>139.0</v>
      </c>
      <c r="AV22" s="54">
        <f t="shared" ref="AV22:AW22" si="18">M22</f>
        <v>101</v>
      </c>
      <c r="AW22" s="54">
        <f t="shared" si="18"/>
        <v>25.1</v>
      </c>
      <c r="AX22" s="54"/>
      <c r="AY22" s="53">
        <v>134.0</v>
      </c>
      <c r="AZ22" s="54"/>
      <c r="BA22" s="54"/>
      <c r="BB22" s="54"/>
      <c r="BC22" s="89"/>
      <c r="BD22" s="127">
        <v>139.0</v>
      </c>
      <c r="BE22" s="53">
        <v>32.0</v>
      </c>
      <c r="BF22" s="53">
        <v>144.0</v>
      </c>
      <c r="BG22" s="53">
        <v>7.1</v>
      </c>
      <c r="BH22" s="54"/>
      <c r="BI22" s="53">
        <v>22.0</v>
      </c>
      <c r="BJ22" s="53">
        <v>87.0</v>
      </c>
      <c r="BK22" s="53">
        <v>60.0</v>
      </c>
      <c r="BL22" s="89"/>
      <c r="BM22" s="58">
        <v>342.0</v>
      </c>
      <c r="BN22" s="58">
        <v>146.0</v>
      </c>
      <c r="BO22" s="58">
        <v>253.0</v>
      </c>
      <c r="BP22" s="58">
        <v>12.8</v>
      </c>
      <c r="BQ22" s="59"/>
      <c r="BR22" s="58">
        <v>6.0</v>
      </c>
      <c r="BS22" s="58">
        <v>55.0</v>
      </c>
      <c r="BT22" s="58">
        <v>54.0</v>
      </c>
      <c r="BU22" s="58">
        <v>342.0</v>
      </c>
      <c r="BV22" s="58">
        <v>354.0</v>
      </c>
      <c r="BW22" s="58">
        <v>204.0</v>
      </c>
      <c r="BX22" s="58">
        <v>9.0</v>
      </c>
      <c r="BY22" s="58">
        <v>334.0</v>
      </c>
      <c r="BZ22" s="58">
        <v>353.0</v>
      </c>
      <c r="CA22" s="58">
        <v>205.0</v>
      </c>
      <c r="CB22" s="58">
        <v>7.0</v>
      </c>
      <c r="CC22" s="58">
        <v>343.0</v>
      </c>
      <c r="CD22" s="58">
        <v>361.0</v>
      </c>
      <c r="CE22" s="58">
        <v>218.0</v>
      </c>
      <c r="CF22" s="58">
        <v>2.0</v>
      </c>
      <c r="CG22" s="58">
        <v>335.0</v>
      </c>
      <c r="CH22" s="58">
        <v>376.0</v>
      </c>
      <c r="CI22" s="58">
        <v>215.0</v>
      </c>
      <c r="CJ22" s="58">
        <v>4.0</v>
      </c>
      <c r="CK22" s="58">
        <v>348.0</v>
      </c>
      <c r="CL22" s="58">
        <v>191.0</v>
      </c>
      <c r="CM22" s="58">
        <v>208.0</v>
      </c>
      <c r="CN22" s="58">
        <v>4.0</v>
      </c>
      <c r="CO22" s="58">
        <v>332.0</v>
      </c>
      <c r="CP22" s="58">
        <v>383.0</v>
      </c>
      <c r="CQ22" s="58">
        <v>189.0</v>
      </c>
      <c r="CR22" s="58">
        <v>10.0</v>
      </c>
      <c r="CS22" s="58">
        <v>335.0</v>
      </c>
      <c r="CT22" s="58">
        <v>359.0</v>
      </c>
      <c r="CU22" s="58">
        <v>213.0</v>
      </c>
      <c r="CV22" s="58">
        <v>128.0</v>
      </c>
      <c r="CW22" s="58">
        <v>338.0</v>
      </c>
      <c r="CX22" s="58">
        <v>217.0</v>
      </c>
      <c r="CY22" s="58">
        <v>106.0</v>
      </c>
      <c r="CZ22" s="58">
        <v>61.0</v>
      </c>
      <c r="DA22" s="58">
        <v>324.0</v>
      </c>
      <c r="DB22" s="58">
        <v>224.0</v>
      </c>
      <c r="DC22" s="58">
        <v>108.0</v>
      </c>
      <c r="DD22" s="58">
        <v>57.0</v>
      </c>
      <c r="DE22" s="58">
        <v>146.0</v>
      </c>
      <c r="DF22" s="58">
        <v>35.1</v>
      </c>
      <c r="DG22" s="58">
        <v>253.0</v>
      </c>
      <c r="DH22" s="58">
        <v>12.8</v>
      </c>
      <c r="DI22" s="59"/>
      <c r="DJ22" s="58">
        <v>7.0</v>
      </c>
      <c r="DK22" s="58">
        <v>56.0</v>
      </c>
      <c r="DL22" s="58">
        <v>51.0</v>
      </c>
      <c r="DM22" s="89"/>
      <c r="DN22" s="61">
        <v>341.0</v>
      </c>
      <c r="DO22" s="61">
        <v>141.0</v>
      </c>
      <c r="DP22" s="61">
        <v>29.3</v>
      </c>
      <c r="DQ22" s="61">
        <v>16.8</v>
      </c>
      <c r="DR22" s="61">
        <v>3.5</v>
      </c>
      <c r="DS22" s="61">
        <v>8.0</v>
      </c>
      <c r="DT22" s="61">
        <v>36.0</v>
      </c>
      <c r="DU22" s="61">
        <v>42.7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339.0</v>
      </c>
      <c r="EF22" s="63">
        <v>136.0</v>
      </c>
      <c r="EG22" s="63">
        <v>83.0</v>
      </c>
      <c r="EH22" s="63">
        <v>3.3</v>
      </c>
      <c r="EI22" s="64"/>
      <c r="EJ22" s="63">
        <v>9.0</v>
      </c>
      <c r="EK22" s="63">
        <v>48.0</v>
      </c>
      <c r="EL22" s="63">
        <v>52.0</v>
      </c>
      <c r="EM22" s="63">
        <v>136.0</v>
      </c>
      <c r="EN22" s="63">
        <v>93.0</v>
      </c>
      <c r="EO22" s="63">
        <v>3.9</v>
      </c>
      <c r="EP22" s="64"/>
      <c r="EQ22" s="63">
        <v>9.0</v>
      </c>
      <c r="ER22" s="63">
        <v>50.0</v>
      </c>
      <c r="ES22" s="63">
        <v>52.0</v>
      </c>
      <c r="ET22" s="63">
        <v>338.0</v>
      </c>
      <c r="EU22" s="63">
        <v>0.0</v>
      </c>
      <c r="EV22" s="63">
        <v>0.0</v>
      </c>
      <c r="EW22" s="63">
        <v>0.0</v>
      </c>
      <c r="EX22" s="63">
        <v>337.0</v>
      </c>
      <c r="EY22" s="63">
        <v>240.0</v>
      </c>
      <c r="EZ22" s="63">
        <v>139.0</v>
      </c>
      <c r="FA22" s="63">
        <v>-4.0</v>
      </c>
      <c r="FB22" s="63">
        <v>337.0</v>
      </c>
      <c r="FC22" s="63">
        <v>0.0</v>
      </c>
      <c r="FD22" s="63">
        <v>0.0</v>
      </c>
      <c r="FE22" s="63">
        <v>0.0</v>
      </c>
      <c r="FF22" s="63">
        <v>336.0</v>
      </c>
      <c r="FG22" s="63">
        <v>238.0</v>
      </c>
      <c r="FH22" s="63">
        <v>138.0</v>
      </c>
      <c r="FI22" s="63">
        <v>-2.3</v>
      </c>
      <c r="FJ22" s="63">
        <v>339.0</v>
      </c>
      <c r="FK22" s="63">
        <v>224.0</v>
      </c>
      <c r="FL22" s="63">
        <v>129.0</v>
      </c>
      <c r="FM22" s="64"/>
      <c r="FN22" s="63">
        <v>339.0</v>
      </c>
      <c r="FO22" s="63">
        <v>239.0</v>
      </c>
      <c r="FP22" s="63">
        <v>129.0</v>
      </c>
      <c r="FQ22" s="63">
        <v>7.0</v>
      </c>
      <c r="FR22" s="63">
        <v>136.0</v>
      </c>
      <c r="FS22" s="63">
        <v>82.0</v>
      </c>
      <c r="FT22" s="63">
        <v>16.11</v>
      </c>
      <c r="FU22" s="64"/>
      <c r="FV22" s="63">
        <v>136.0</v>
      </c>
      <c r="FW22" s="64"/>
      <c r="FX22" s="64"/>
      <c r="FY22" s="64"/>
      <c r="FZ22" s="89"/>
      <c r="GA22" s="65">
        <v>339.0</v>
      </c>
      <c r="GB22" s="66">
        <v>470.27</v>
      </c>
      <c r="GC22" s="66">
        <v>255.79</v>
      </c>
      <c r="GD22" s="66">
        <v>12.4</v>
      </c>
      <c r="GE22" s="66">
        <v>339.0</v>
      </c>
      <c r="GF22" s="66">
        <v>447.46</v>
      </c>
      <c r="GG22" s="66">
        <v>254.2</v>
      </c>
      <c r="GH22" s="66">
        <v>16.75</v>
      </c>
      <c r="GI22" s="66">
        <v>339.0</v>
      </c>
      <c r="GJ22" s="66">
        <v>228.02</v>
      </c>
      <c r="GK22" s="66">
        <v>130.16</v>
      </c>
      <c r="GL22" s="66">
        <v>12.73</v>
      </c>
      <c r="GM22" s="66">
        <v>339.0</v>
      </c>
      <c r="GN22" s="66">
        <v>245.31</v>
      </c>
      <c r="GO22" s="66">
        <v>130.24</v>
      </c>
      <c r="GP22" s="66">
        <v>20.35</v>
      </c>
      <c r="GQ22" s="66">
        <v>339.0</v>
      </c>
      <c r="GR22" s="66">
        <v>238.13</v>
      </c>
      <c r="GS22" s="66">
        <v>124.38</v>
      </c>
      <c r="GT22" s="66">
        <v>0.0</v>
      </c>
      <c r="GU22" s="66">
        <v>339.0</v>
      </c>
      <c r="GV22" s="66">
        <v>214.68</v>
      </c>
      <c r="GW22" s="66">
        <v>123.21</v>
      </c>
      <c r="GX22" s="66">
        <v>0.0</v>
      </c>
      <c r="GY22" s="89"/>
      <c r="GZ22" s="98" t="s">
        <v>107</v>
      </c>
      <c r="HA22" s="97" t="s">
        <v>92</v>
      </c>
      <c r="HB22" s="98">
        <v>136.0</v>
      </c>
      <c r="HC22" s="98">
        <v>6.8</v>
      </c>
      <c r="HD22" s="98">
        <v>2.72</v>
      </c>
      <c r="HE22" s="98">
        <v>8.0</v>
      </c>
      <c r="HF22" s="99">
        <v>56.0</v>
      </c>
      <c r="HG22" s="99">
        <v>50.0</v>
      </c>
      <c r="HH22" s="98" t="s">
        <v>107</v>
      </c>
      <c r="HI22" s="97" t="s">
        <v>92</v>
      </c>
      <c r="HJ22" s="98">
        <v>339.0</v>
      </c>
      <c r="HK22" s="98">
        <v>16.95</v>
      </c>
      <c r="HL22" s="98">
        <v>6.78</v>
      </c>
      <c r="HM22" s="98">
        <v>5.0</v>
      </c>
      <c r="HN22" s="99">
        <v>60.0</v>
      </c>
      <c r="HO22" s="99">
        <v>58.0</v>
      </c>
      <c r="HP22" s="98" t="s">
        <v>107</v>
      </c>
      <c r="HQ22" s="97" t="s">
        <v>92</v>
      </c>
      <c r="HR22" s="98">
        <v>140.0</v>
      </c>
      <c r="HS22" s="98">
        <v>7.0</v>
      </c>
      <c r="HT22" s="98">
        <v>3.5</v>
      </c>
      <c r="HU22" s="98">
        <v>7.0</v>
      </c>
      <c r="HV22" s="99">
        <v>53.0</v>
      </c>
      <c r="HW22" s="99">
        <v>53.0</v>
      </c>
      <c r="HX22" s="89"/>
      <c r="HY22" s="72">
        <v>135.0</v>
      </c>
      <c r="HZ22" s="72">
        <v>33.0</v>
      </c>
      <c r="IA22" s="72">
        <v>18.0</v>
      </c>
      <c r="IB22" s="72">
        <v>0.9</v>
      </c>
      <c r="IC22" s="73"/>
      <c r="ID22" s="72">
        <v>2.0</v>
      </c>
      <c r="IE22" s="147">
        <v>70.0</v>
      </c>
      <c r="IF22" s="147">
        <v>50.0</v>
      </c>
      <c r="IG22" s="89"/>
      <c r="IH22" s="74">
        <v>139.0</v>
      </c>
      <c r="II22" s="74">
        <v>33.4</v>
      </c>
      <c r="IJ22" s="74">
        <v>216.0</v>
      </c>
      <c r="IK22" s="74">
        <v>11.1</v>
      </c>
      <c r="IL22" s="74">
        <v>12.1</v>
      </c>
      <c r="IM22" s="74">
        <v>6.0</v>
      </c>
      <c r="IN22" s="74">
        <v>45.0</v>
      </c>
      <c r="IO22" s="74">
        <v>44.0</v>
      </c>
      <c r="IP22" s="74">
        <v>139.0</v>
      </c>
      <c r="IQ22" s="74">
        <v>34.4</v>
      </c>
      <c r="IR22" s="74">
        <v>5.0</v>
      </c>
      <c r="IS22" s="74">
        <v>0.1</v>
      </c>
      <c r="IT22" s="74">
        <v>0.3</v>
      </c>
      <c r="IU22" s="74">
        <v>12.0</v>
      </c>
      <c r="IV22" s="74">
        <v>46.0</v>
      </c>
      <c r="IW22" s="74">
        <v>45.0</v>
      </c>
      <c r="IX22" s="89"/>
      <c r="IY22" s="76">
        <v>140.2</v>
      </c>
      <c r="IZ22" s="76">
        <v>35.26</v>
      </c>
      <c r="JA22" s="184">
        <v>293.0</v>
      </c>
      <c r="JB22" s="76">
        <v>14.65</v>
      </c>
      <c r="JC22" s="76">
        <v>4.15</v>
      </c>
      <c r="JD22" s="76">
        <v>3.0</v>
      </c>
      <c r="JE22" s="76">
        <v>55.8</v>
      </c>
      <c r="JF22" s="76">
        <v>38.41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136.0</v>
      </c>
      <c r="JQ22" s="78">
        <v>32.0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39.0</v>
      </c>
      <c r="JX22" s="78">
        <v>136.0</v>
      </c>
      <c r="JY22" s="78">
        <v>34.0</v>
      </c>
      <c r="JZ22" s="78">
        <v>162.0</v>
      </c>
      <c r="KA22" s="78">
        <v>8.6</v>
      </c>
      <c r="KB22" s="78">
        <v>3.1</v>
      </c>
      <c r="KC22" s="78">
        <v>2.0</v>
      </c>
      <c r="KD22" s="78">
        <v>46.0</v>
      </c>
      <c r="KE22" s="78">
        <v>45.0</v>
      </c>
      <c r="KF22" s="89"/>
      <c r="KG22" s="151">
        <v>136.0</v>
      </c>
      <c r="KH22" s="151">
        <v>33.0</v>
      </c>
      <c r="KI22" s="151">
        <v>127.0</v>
      </c>
      <c r="KJ22" s="151">
        <v>6.9</v>
      </c>
      <c r="KK22" s="152"/>
      <c r="KL22" s="151">
        <v>1.0</v>
      </c>
      <c r="KM22" s="151">
        <v>42.0</v>
      </c>
      <c r="KN22" s="151">
        <v>42.0</v>
      </c>
      <c r="KO22" s="151">
        <v>136.0</v>
      </c>
      <c r="KP22" s="151">
        <v>33.0</v>
      </c>
      <c r="KQ22" s="151">
        <v>3.0</v>
      </c>
      <c r="KR22" s="151">
        <v>0.2</v>
      </c>
      <c r="KS22" s="152"/>
      <c r="KT22" s="151">
        <v>1.0</v>
      </c>
      <c r="KU22" s="151">
        <v>42.0</v>
      </c>
      <c r="KV22" s="151">
        <v>42.0</v>
      </c>
      <c r="KW22" s="89"/>
      <c r="KX22" s="81">
        <v>135.0</v>
      </c>
      <c r="KY22" s="81">
        <v>34.0</v>
      </c>
      <c r="KZ22" s="81">
        <v>204.0</v>
      </c>
      <c r="LA22" s="81">
        <v>10.0</v>
      </c>
      <c r="LB22" s="81">
        <v>2.1</v>
      </c>
      <c r="LC22" s="81">
        <v>3.0</v>
      </c>
      <c r="LD22" s="81">
        <v>50.0</v>
      </c>
      <c r="LE22" s="81">
        <v>49.0</v>
      </c>
      <c r="LF22" s="81">
        <v>135.0</v>
      </c>
      <c r="LG22" s="81">
        <v>34.0</v>
      </c>
      <c r="LH22" s="81">
        <v>304.0</v>
      </c>
      <c r="LI22" s="81">
        <v>14.9</v>
      </c>
      <c r="LJ22" s="81">
        <v>5.0</v>
      </c>
      <c r="LK22" s="81">
        <v>5.0</v>
      </c>
      <c r="LL22" s="81">
        <v>48.0</v>
      </c>
      <c r="LM22" s="81">
        <v>49.0</v>
      </c>
      <c r="LN22" s="89"/>
      <c r="LO22" s="82">
        <v>342.0</v>
      </c>
      <c r="LP22" s="82">
        <v>219.0</v>
      </c>
      <c r="LQ22" s="82">
        <v>110.0</v>
      </c>
      <c r="LR22" s="82">
        <v>73.0</v>
      </c>
      <c r="LS22" s="82">
        <v>331.0</v>
      </c>
      <c r="LT22" s="82">
        <v>139.0</v>
      </c>
      <c r="LU22" s="82">
        <v>95.0</v>
      </c>
      <c r="LV22" s="82">
        <v>53.0</v>
      </c>
      <c r="LW22" s="82">
        <v>8.0</v>
      </c>
      <c r="LX22" s="82">
        <v>10.0</v>
      </c>
      <c r="LY22" s="82">
        <v>51.0</v>
      </c>
      <c r="LZ22" s="82">
        <v>47.0</v>
      </c>
      <c r="MA22" s="82">
        <v>138.0</v>
      </c>
      <c r="MB22" s="82">
        <v>124.0</v>
      </c>
      <c r="MC22" s="82">
        <v>69.0</v>
      </c>
      <c r="MD22" s="82">
        <v>15.7</v>
      </c>
      <c r="ME22" s="82">
        <v>8.0</v>
      </c>
      <c r="MF22" s="82">
        <v>52.0</v>
      </c>
      <c r="MG22" s="82">
        <v>48.0</v>
      </c>
      <c r="MH22" s="82" t="s">
        <v>95</v>
      </c>
      <c r="MI22" s="82" t="s">
        <v>95</v>
      </c>
      <c r="MJ22" s="82" t="s">
        <v>95</v>
      </c>
      <c r="MK22" s="82" t="s">
        <v>95</v>
      </c>
      <c r="ML22" s="82">
        <v>5.0</v>
      </c>
      <c r="MM22" s="82">
        <v>42.0</v>
      </c>
      <c r="MN22" s="82">
        <v>43.0</v>
      </c>
      <c r="MO22" s="86"/>
      <c r="MP22" s="87"/>
      <c r="MQ22" s="87"/>
      <c r="MR22" s="87"/>
      <c r="MS22" s="87"/>
      <c r="MT22" s="82">
        <v>37.0</v>
      </c>
      <c r="MU22" s="82">
        <v>5.0</v>
      </c>
      <c r="MV22" s="82">
        <v>0.2</v>
      </c>
      <c r="MW22" s="82">
        <v>0.1</v>
      </c>
      <c r="MX22" s="82">
        <v>5.0</v>
      </c>
      <c r="MY22" s="82">
        <v>33.0</v>
      </c>
      <c r="MZ22" s="82" t="s">
        <v>96</v>
      </c>
      <c r="NA22" s="87"/>
      <c r="NB22" s="82">
        <v>35.0</v>
      </c>
      <c r="NC22" s="82">
        <v>172.0</v>
      </c>
      <c r="ND22" s="82">
        <v>9.8</v>
      </c>
      <c r="NE22" s="82">
        <v>3.3</v>
      </c>
      <c r="NF22" s="82">
        <v>6.0</v>
      </c>
      <c r="NG22" s="82">
        <v>40.0</v>
      </c>
      <c r="NH22" s="82">
        <v>40.0</v>
      </c>
      <c r="NI22" s="87"/>
      <c r="NJ22" s="82" t="s">
        <v>95</v>
      </c>
      <c r="NK22" s="82" t="s">
        <v>95</v>
      </c>
      <c r="NL22" s="82" t="s">
        <v>95</v>
      </c>
      <c r="NM22" s="82" t="s">
        <v>95</v>
      </c>
      <c r="NN22" s="82">
        <v>4.0</v>
      </c>
      <c r="NO22" s="82">
        <v>47.0</v>
      </c>
      <c r="NP22" s="82">
        <v>50.0</v>
      </c>
    </row>
    <row r="23" ht="14.25" customHeight="1">
      <c r="A23" s="49">
        <v>0.416666666666667</v>
      </c>
      <c r="B23" s="50"/>
      <c r="C23" s="51">
        <v>50.18</v>
      </c>
      <c r="D23" s="52">
        <v>338.0</v>
      </c>
      <c r="E23" s="53">
        <v>137.0</v>
      </c>
      <c r="F23" s="53">
        <v>116.0</v>
      </c>
      <c r="G23" s="55">
        <v>24.4</v>
      </c>
      <c r="H23" s="54"/>
      <c r="I23" s="53">
        <v>6.0</v>
      </c>
      <c r="J23" s="53">
        <v>51.0</v>
      </c>
      <c r="K23" s="53">
        <v>50.0</v>
      </c>
      <c r="L23" s="53">
        <v>137.0</v>
      </c>
      <c r="M23" s="53">
        <v>89.0</v>
      </c>
      <c r="N23" s="53">
        <v>22.4</v>
      </c>
      <c r="O23" s="54"/>
      <c r="P23" s="53">
        <v>6.0</v>
      </c>
      <c r="Q23" s="53">
        <v>58.0</v>
      </c>
      <c r="R23" s="53">
        <v>54.0</v>
      </c>
      <c r="S23" s="53">
        <v>342.4</v>
      </c>
      <c r="T23" s="55">
        <v>286.0</v>
      </c>
      <c r="U23" s="53">
        <v>173.8</v>
      </c>
      <c r="V23" s="54"/>
      <c r="W23" s="53">
        <v>375.4</v>
      </c>
      <c r="X23" s="53">
        <v>235.1</v>
      </c>
      <c r="Y23" s="53">
        <v>151.5</v>
      </c>
      <c r="Z23" s="54"/>
      <c r="AA23" s="53">
        <v>341.8</v>
      </c>
      <c r="AB23" s="53">
        <v>332.6</v>
      </c>
      <c r="AC23" s="53">
        <v>220.7</v>
      </c>
      <c r="AD23" s="54"/>
      <c r="AE23" s="53">
        <v>341.4</v>
      </c>
      <c r="AF23" s="53">
        <v>372.4</v>
      </c>
      <c r="AG23" s="53">
        <v>200.8</v>
      </c>
      <c r="AH23" s="54"/>
      <c r="AI23" s="53">
        <v>347.7</v>
      </c>
      <c r="AJ23" s="53">
        <v>387.4</v>
      </c>
      <c r="AK23" s="55">
        <v>246.0</v>
      </c>
      <c r="AL23" s="54"/>
      <c r="AM23" s="53">
        <v>340.1</v>
      </c>
      <c r="AN23" s="53">
        <v>413.9</v>
      </c>
      <c r="AO23" s="53">
        <v>235.7</v>
      </c>
      <c r="AP23" s="54"/>
      <c r="AQ23" s="53">
        <v>134.0</v>
      </c>
      <c r="AR23" s="54">
        <f t="shared" ref="AR23:AS23" si="19">F23</f>
        <v>116</v>
      </c>
      <c r="AS23" s="56">
        <f t="shared" si="19"/>
        <v>24.4</v>
      </c>
      <c r="AT23" s="54"/>
      <c r="AU23" s="53">
        <v>139.0</v>
      </c>
      <c r="AV23" s="54">
        <f t="shared" ref="AV23:AW23" si="20">M23</f>
        <v>89</v>
      </c>
      <c r="AW23" s="54">
        <f t="shared" si="20"/>
        <v>22.4</v>
      </c>
      <c r="AX23" s="54"/>
      <c r="AY23" s="53">
        <v>134.0</v>
      </c>
      <c r="AZ23" s="54"/>
      <c r="BA23" s="54"/>
      <c r="BB23" s="54"/>
      <c r="BC23" s="89"/>
      <c r="BD23" s="127">
        <v>139.0</v>
      </c>
      <c r="BE23" s="53">
        <v>32.0</v>
      </c>
      <c r="BF23" s="53">
        <v>0.0</v>
      </c>
      <c r="BG23" s="127">
        <v>0.0</v>
      </c>
      <c r="BH23" s="54"/>
      <c r="BI23" s="53">
        <v>22.0</v>
      </c>
      <c r="BJ23" s="127">
        <v>87.0</v>
      </c>
      <c r="BK23" s="127">
        <v>60.0</v>
      </c>
      <c r="BL23" s="89"/>
      <c r="BM23" s="58">
        <v>343.0</v>
      </c>
      <c r="BN23" s="58">
        <v>144.0</v>
      </c>
      <c r="BO23" s="58">
        <v>259.0</v>
      </c>
      <c r="BP23" s="58">
        <v>13.0</v>
      </c>
      <c r="BQ23" s="59"/>
      <c r="BR23" s="58">
        <v>6.0</v>
      </c>
      <c r="BS23" s="58">
        <v>58.0</v>
      </c>
      <c r="BT23" s="58">
        <v>58.0</v>
      </c>
      <c r="BU23" s="58">
        <v>343.0</v>
      </c>
      <c r="BV23" s="58">
        <v>362.0</v>
      </c>
      <c r="BW23" s="58">
        <v>207.0</v>
      </c>
      <c r="BX23" s="58">
        <v>38.0</v>
      </c>
      <c r="BY23" s="58">
        <v>332.0</v>
      </c>
      <c r="BZ23" s="58">
        <v>364.0</v>
      </c>
      <c r="CA23" s="58">
        <v>204.0</v>
      </c>
      <c r="CB23" s="58">
        <v>34.0</v>
      </c>
      <c r="CC23" s="58">
        <v>341.0</v>
      </c>
      <c r="CD23" s="58">
        <v>330.0</v>
      </c>
      <c r="CE23" s="58">
        <v>188.0</v>
      </c>
      <c r="CF23" s="58">
        <v>26.0</v>
      </c>
      <c r="CG23" s="58">
        <v>333.0</v>
      </c>
      <c r="CH23" s="58">
        <v>331.0</v>
      </c>
      <c r="CI23" s="58">
        <v>190.0</v>
      </c>
      <c r="CJ23" s="58">
        <v>25.0</v>
      </c>
      <c r="CK23" s="58">
        <v>349.0</v>
      </c>
      <c r="CL23" s="58">
        <v>390.0</v>
      </c>
      <c r="CM23" s="58">
        <v>273.0</v>
      </c>
      <c r="CN23" s="58">
        <v>9.0</v>
      </c>
      <c r="CO23" s="58">
        <v>330.0</v>
      </c>
      <c r="CP23" s="58">
        <v>496.0</v>
      </c>
      <c r="CQ23" s="58">
        <v>247.0</v>
      </c>
      <c r="CR23" s="58">
        <v>21.0</v>
      </c>
      <c r="CS23" s="58" t="s">
        <v>94</v>
      </c>
      <c r="CT23" s="58" t="s">
        <v>94</v>
      </c>
      <c r="CU23" s="58" t="s">
        <v>94</v>
      </c>
      <c r="CV23" s="58" t="s">
        <v>94</v>
      </c>
      <c r="CW23" s="58">
        <v>334.0</v>
      </c>
      <c r="CX23" s="58">
        <v>230.0</v>
      </c>
      <c r="CY23" s="58">
        <v>108.0</v>
      </c>
      <c r="CZ23" s="58">
        <v>66.0</v>
      </c>
      <c r="DA23" s="58">
        <v>321.0</v>
      </c>
      <c r="DB23" s="58">
        <v>234.0</v>
      </c>
      <c r="DC23" s="58">
        <v>110.0</v>
      </c>
      <c r="DD23" s="58">
        <v>67.0</v>
      </c>
      <c r="DE23" s="58">
        <v>144.0</v>
      </c>
      <c r="DF23" s="58">
        <v>35.0</v>
      </c>
      <c r="DG23" s="58">
        <v>259.0</v>
      </c>
      <c r="DH23" s="58">
        <v>13.0</v>
      </c>
      <c r="DI23" s="59"/>
      <c r="DJ23" s="58">
        <v>7.0</v>
      </c>
      <c r="DK23" s="58">
        <v>58.0</v>
      </c>
      <c r="DL23" s="58">
        <v>52.0</v>
      </c>
      <c r="DM23" s="89"/>
      <c r="DN23" s="61">
        <v>340.0</v>
      </c>
      <c r="DO23" s="61">
        <v>140.0</v>
      </c>
      <c r="DP23" s="61">
        <v>28.9</v>
      </c>
      <c r="DQ23" s="61">
        <v>16.5</v>
      </c>
      <c r="DR23" s="61">
        <v>3.4</v>
      </c>
      <c r="DS23" s="61">
        <v>8.0</v>
      </c>
      <c r="DT23" s="61">
        <v>39.0</v>
      </c>
      <c r="DU23" s="61">
        <v>47.7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136.0</v>
      </c>
      <c r="EG23" s="63">
        <v>83.0</v>
      </c>
      <c r="EH23" s="63">
        <v>3.3</v>
      </c>
      <c r="EI23" s="64"/>
      <c r="EJ23" s="63">
        <v>9.0</v>
      </c>
      <c r="EK23" s="63">
        <v>49.0</v>
      </c>
      <c r="EL23" s="63">
        <v>52.0</v>
      </c>
      <c r="EM23" s="63">
        <v>136.0</v>
      </c>
      <c r="EN23" s="63">
        <v>91.0</v>
      </c>
      <c r="EO23" s="63">
        <v>3.9</v>
      </c>
      <c r="EP23" s="64"/>
      <c r="EQ23" s="63">
        <v>9.0</v>
      </c>
      <c r="ER23" s="63">
        <v>51.0</v>
      </c>
      <c r="ES23" s="63">
        <v>53.0</v>
      </c>
      <c r="ET23" s="63">
        <v>339.0</v>
      </c>
      <c r="EU23" s="63">
        <v>0.0</v>
      </c>
      <c r="EV23" s="63">
        <v>0.0</v>
      </c>
      <c r="EW23" s="63">
        <v>0.0</v>
      </c>
      <c r="EX23" s="63">
        <v>338.0</v>
      </c>
      <c r="EY23" s="63">
        <v>239.0</v>
      </c>
      <c r="EZ23" s="63">
        <v>138.9</v>
      </c>
      <c r="FA23" s="63">
        <v>6.0</v>
      </c>
      <c r="FB23" s="63">
        <v>338.0</v>
      </c>
      <c r="FC23" s="63">
        <v>0.0</v>
      </c>
      <c r="FD23" s="63">
        <v>0.0</v>
      </c>
      <c r="FE23" s="63">
        <v>0.0</v>
      </c>
      <c r="FF23" s="63">
        <v>337.0</v>
      </c>
      <c r="FG23" s="63">
        <v>238.0</v>
      </c>
      <c r="FH23" s="63">
        <v>138.0</v>
      </c>
      <c r="FI23" s="63">
        <v>9.0</v>
      </c>
      <c r="FJ23" s="63">
        <v>340.0</v>
      </c>
      <c r="FK23" s="63">
        <v>222.0</v>
      </c>
      <c r="FL23" s="63">
        <v>127.0</v>
      </c>
      <c r="FM23" s="64"/>
      <c r="FN23" s="63">
        <v>340.0</v>
      </c>
      <c r="FO23" s="63">
        <v>237.0</v>
      </c>
      <c r="FP23" s="63">
        <v>127.0</v>
      </c>
      <c r="FQ23" s="63">
        <v>16.0</v>
      </c>
      <c r="FR23" s="63">
        <v>136.0</v>
      </c>
      <c r="FS23" s="63">
        <v>110.0</v>
      </c>
      <c r="FT23" s="63">
        <v>24.45</v>
      </c>
      <c r="FU23" s="64"/>
      <c r="FV23" s="63">
        <v>136.0</v>
      </c>
      <c r="FW23" s="64"/>
      <c r="FX23" s="64"/>
      <c r="FY23" s="64"/>
      <c r="FZ23" s="89"/>
      <c r="GA23" s="160">
        <v>340.0</v>
      </c>
      <c r="GB23" s="160">
        <v>382.91</v>
      </c>
      <c r="GC23" s="160">
        <v>240.55</v>
      </c>
      <c r="GD23" s="160">
        <v>12.31</v>
      </c>
      <c r="GE23" s="160">
        <v>340.0</v>
      </c>
      <c r="GF23" s="160">
        <v>405.65</v>
      </c>
      <c r="GG23" s="160">
        <v>237.87</v>
      </c>
      <c r="GH23" s="160">
        <v>16.58</v>
      </c>
      <c r="GI23" s="160">
        <v>340.0</v>
      </c>
      <c r="GJ23" s="160">
        <v>226.11</v>
      </c>
      <c r="GK23" s="160">
        <v>-127.73</v>
      </c>
      <c r="GL23" s="160">
        <v>-22.87</v>
      </c>
      <c r="GM23" s="160">
        <v>340.0</v>
      </c>
      <c r="GN23" s="160">
        <v>207.35</v>
      </c>
      <c r="GO23" s="160">
        <v>-127.14</v>
      </c>
      <c r="GP23" s="160">
        <v>-29.99</v>
      </c>
      <c r="GQ23" s="160">
        <v>340.0</v>
      </c>
      <c r="GR23" s="160">
        <v>177.17</v>
      </c>
      <c r="GS23" s="160">
        <v>-112.74</v>
      </c>
      <c r="GT23" s="160">
        <v>13.32</v>
      </c>
      <c r="GU23" s="160">
        <v>340.0</v>
      </c>
      <c r="GV23" s="160">
        <v>191.23</v>
      </c>
      <c r="GW23" s="160">
        <v>-110.98</v>
      </c>
      <c r="GX23" s="160">
        <v>10.22</v>
      </c>
      <c r="GY23" s="89"/>
      <c r="GZ23" s="98" t="s">
        <v>107</v>
      </c>
      <c r="HA23" s="97" t="s">
        <v>92</v>
      </c>
      <c r="HB23" s="98">
        <v>149.0</v>
      </c>
      <c r="HC23" s="98">
        <v>7.45</v>
      </c>
      <c r="HD23" s="98">
        <v>2.98</v>
      </c>
      <c r="HE23" s="98">
        <v>8.0</v>
      </c>
      <c r="HF23" s="99">
        <v>56.0</v>
      </c>
      <c r="HG23" s="99">
        <v>50.0</v>
      </c>
      <c r="HH23" s="98" t="s">
        <v>107</v>
      </c>
      <c r="HI23" s="97" t="s">
        <v>92</v>
      </c>
      <c r="HJ23" s="98">
        <v>318.0</v>
      </c>
      <c r="HK23" s="98">
        <v>15.9</v>
      </c>
      <c r="HL23" s="98">
        <v>6.36</v>
      </c>
      <c r="HM23" s="98">
        <v>5.0</v>
      </c>
      <c r="HN23" s="99">
        <v>63.0</v>
      </c>
      <c r="HO23" s="99">
        <v>61.0</v>
      </c>
      <c r="HP23" s="98" t="s">
        <v>107</v>
      </c>
      <c r="HQ23" s="97" t="s">
        <v>92</v>
      </c>
      <c r="HR23" s="98">
        <v>185.0</v>
      </c>
      <c r="HS23" s="98">
        <v>9.25</v>
      </c>
      <c r="HT23" s="98">
        <v>4.625</v>
      </c>
      <c r="HU23" s="98">
        <v>7.0</v>
      </c>
      <c r="HV23" s="99">
        <v>53.0</v>
      </c>
      <c r="HW23" s="99">
        <v>53.0</v>
      </c>
      <c r="HX23" s="89"/>
      <c r="HY23" s="72">
        <v>135.0</v>
      </c>
      <c r="HZ23" s="72">
        <v>33.0</v>
      </c>
      <c r="IA23" s="72">
        <v>171.0</v>
      </c>
      <c r="IB23" s="72">
        <v>8.55</v>
      </c>
      <c r="IC23" s="73"/>
      <c r="ID23" s="72">
        <v>2.0</v>
      </c>
      <c r="IE23" s="147">
        <v>70.0</v>
      </c>
      <c r="IF23" s="147">
        <v>50.0</v>
      </c>
      <c r="IG23" s="89"/>
      <c r="IH23" s="74">
        <v>136.0</v>
      </c>
      <c r="II23" s="74">
        <v>32.9</v>
      </c>
      <c r="IJ23" s="74">
        <v>277.0</v>
      </c>
      <c r="IK23" s="74">
        <v>13.9</v>
      </c>
      <c r="IL23" s="74">
        <v>15.2</v>
      </c>
      <c r="IM23" s="74">
        <v>6.0</v>
      </c>
      <c r="IN23" s="74">
        <v>46.0</v>
      </c>
      <c r="IO23" s="74">
        <v>45.0</v>
      </c>
      <c r="IP23" s="74">
        <v>136.0</v>
      </c>
      <c r="IQ23" s="74">
        <v>34.0</v>
      </c>
      <c r="IR23" s="74">
        <v>5.0</v>
      </c>
      <c r="IS23" s="74">
        <v>0.1</v>
      </c>
      <c r="IT23" s="74">
        <v>0.3</v>
      </c>
      <c r="IU23" s="74">
        <v>12.0</v>
      </c>
      <c r="IV23" s="74">
        <v>47.0</v>
      </c>
      <c r="IW23" s="74">
        <v>46.0</v>
      </c>
      <c r="IX23" s="89"/>
      <c r="IY23" s="76">
        <v>139.95</v>
      </c>
      <c r="IZ23" s="76">
        <v>35.17</v>
      </c>
      <c r="JA23" s="184">
        <v>286.4</v>
      </c>
      <c r="JB23" s="76">
        <v>14.32</v>
      </c>
      <c r="JC23" s="76">
        <v>4.09</v>
      </c>
      <c r="JD23" s="76">
        <v>3.0</v>
      </c>
      <c r="JE23" s="76">
        <v>52.65</v>
      </c>
      <c r="JF23" s="76">
        <v>43.32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41.0</v>
      </c>
      <c r="JX23" s="78">
        <v>136.0</v>
      </c>
      <c r="JY23" s="78">
        <v>33.9</v>
      </c>
      <c r="JZ23" s="78">
        <v>173.0</v>
      </c>
      <c r="KA23" s="78">
        <v>9.1</v>
      </c>
      <c r="KB23" s="78">
        <v>3.5</v>
      </c>
      <c r="KC23" s="78">
        <v>2.0</v>
      </c>
      <c r="KD23" s="78">
        <v>47.0</v>
      </c>
      <c r="KE23" s="78">
        <v>46.0</v>
      </c>
      <c r="KF23" s="89"/>
      <c r="KG23" s="151">
        <v>136.0</v>
      </c>
      <c r="KH23" s="151">
        <v>33.0</v>
      </c>
      <c r="KI23" s="151">
        <v>69.0</v>
      </c>
      <c r="KJ23" s="151">
        <v>3.7</v>
      </c>
      <c r="KK23" s="152"/>
      <c r="KL23" s="151">
        <v>1.0</v>
      </c>
      <c r="KM23" s="151">
        <v>42.0</v>
      </c>
      <c r="KN23" s="151">
        <v>42.0</v>
      </c>
      <c r="KO23" s="151">
        <v>136.0</v>
      </c>
      <c r="KP23" s="151">
        <v>33.0</v>
      </c>
      <c r="KQ23" s="151">
        <v>59.0</v>
      </c>
      <c r="KR23" s="151">
        <v>3.3</v>
      </c>
      <c r="KS23" s="152"/>
      <c r="KT23" s="151">
        <v>1.0</v>
      </c>
      <c r="KU23" s="151">
        <v>42.0</v>
      </c>
      <c r="KV23" s="151">
        <v>42.0</v>
      </c>
      <c r="KW23" s="89"/>
      <c r="KX23" s="81">
        <v>130.0</v>
      </c>
      <c r="KY23" s="81">
        <v>34.0</v>
      </c>
      <c r="KZ23" s="81">
        <v>243.0</v>
      </c>
      <c r="LA23" s="81">
        <v>11.9</v>
      </c>
      <c r="LB23" s="81">
        <v>2.0</v>
      </c>
      <c r="LC23" s="81">
        <v>3.0</v>
      </c>
      <c r="LD23" s="81">
        <v>50.0</v>
      </c>
      <c r="LE23" s="81">
        <v>49.0</v>
      </c>
      <c r="LF23" s="81">
        <v>130.0</v>
      </c>
      <c r="LG23" s="81">
        <v>34.0</v>
      </c>
      <c r="LH23" s="81">
        <v>410.0</v>
      </c>
      <c r="LI23" s="81">
        <v>20.1</v>
      </c>
      <c r="LJ23" s="81">
        <v>5.0</v>
      </c>
      <c r="LK23" s="81">
        <v>5.0</v>
      </c>
      <c r="LL23" s="81">
        <v>48.0</v>
      </c>
      <c r="LM23" s="81">
        <v>49.0</v>
      </c>
      <c r="LN23" s="89"/>
      <c r="LO23" s="82">
        <v>343.0</v>
      </c>
      <c r="LP23" s="82">
        <v>154.0</v>
      </c>
      <c r="LQ23" s="82">
        <v>88.0</v>
      </c>
      <c r="LR23" s="82">
        <v>73.0</v>
      </c>
      <c r="LS23" s="82">
        <v>333.0</v>
      </c>
      <c r="LT23" s="82">
        <v>142.0</v>
      </c>
      <c r="LU23" s="82">
        <v>72.0</v>
      </c>
      <c r="LV23" s="82">
        <v>42.0</v>
      </c>
      <c r="LW23" s="82">
        <v>2.5</v>
      </c>
      <c r="LX23" s="82">
        <v>10.0</v>
      </c>
      <c r="LY23" s="82">
        <v>51.0</v>
      </c>
      <c r="LZ23" s="82">
        <v>48.0</v>
      </c>
      <c r="MA23" s="82">
        <v>139.0</v>
      </c>
      <c r="MB23" s="82">
        <v>82.0</v>
      </c>
      <c r="MC23" s="82">
        <v>46.0</v>
      </c>
      <c r="MD23" s="82">
        <v>15.7</v>
      </c>
      <c r="ME23" s="82">
        <v>8.0</v>
      </c>
      <c r="MF23" s="82">
        <v>51.0</v>
      </c>
      <c r="MG23" s="82">
        <v>48.0</v>
      </c>
      <c r="MH23" s="82" t="s">
        <v>95</v>
      </c>
      <c r="MI23" s="82" t="s">
        <v>95</v>
      </c>
      <c r="MJ23" s="82" t="s">
        <v>95</v>
      </c>
      <c r="MK23" s="82" t="s">
        <v>95</v>
      </c>
      <c r="ML23" s="82">
        <v>5.0</v>
      </c>
      <c r="MM23" s="82">
        <v>42.0</v>
      </c>
      <c r="MN23" s="82">
        <v>43.0</v>
      </c>
      <c r="MO23" s="86"/>
      <c r="MP23" s="87"/>
      <c r="MQ23" s="87"/>
      <c r="MR23" s="87"/>
      <c r="MS23" s="87"/>
      <c r="MT23" s="82">
        <v>37.0</v>
      </c>
      <c r="MU23" s="82">
        <v>6.0</v>
      </c>
      <c r="MV23" s="82">
        <v>0.3</v>
      </c>
      <c r="MW23" s="82">
        <v>0.1</v>
      </c>
      <c r="MX23" s="82">
        <v>5.0</v>
      </c>
      <c r="MY23" s="82">
        <v>33.0</v>
      </c>
      <c r="MZ23" s="82" t="s">
        <v>96</v>
      </c>
      <c r="NA23" s="87"/>
      <c r="NB23" s="82">
        <v>35.0</v>
      </c>
      <c r="NC23" s="82">
        <v>181.0</v>
      </c>
      <c r="ND23" s="82">
        <v>10.3</v>
      </c>
      <c r="NE23" s="82">
        <v>4.2</v>
      </c>
      <c r="NF23" s="82">
        <v>6.0</v>
      </c>
      <c r="NG23" s="82">
        <v>40.0</v>
      </c>
      <c r="NH23" s="82">
        <v>40.0</v>
      </c>
      <c r="NI23" s="87"/>
      <c r="NJ23" s="82" t="s">
        <v>95</v>
      </c>
      <c r="NK23" s="82" t="s">
        <v>95</v>
      </c>
      <c r="NL23" s="82" t="s">
        <v>95</v>
      </c>
      <c r="NM23" s="82" t="s">
        <v>95</v>
      </c>
      <c r="NN23" s="82">
        <v>4.0</v>
      </c>
      <c r="NO23" s="82">
        <v>47.0</v>
      </c>
      <c r="NP23" s="82">
        <v>50.0</v>
      </c>
    </row>
    <row r="24" ht="14.25" customHeight="1">
      <c r="A24" s="49">
        <v>0.458333333333334</v>
      </c>
      <c r="B24" s="50"/>
      <c r="C24" s="51">
        <v>50.18</v>
      </c>
      <c r="D24" s="52">
        <v>339.0</v>
      </c>
      <c r="E24" s="53">
        <v>133.0</v>
      </c>
      <c r="F24" s="53">
        <v>130.0</v>
      </c>
      <c r="G24" s="55">
        <v>26.2</v>
      </c>
      <c r="H24" s="54"/>
      <c r="I24" s="53">
        <v>6.0</v>
      </c>
      <c r="J24" s="53">
        <v>52.0</v>
      </c>
      <c r="K24" s="53">
        <v>50.0</v>
      </c>
      <c r="L24" s="53">
        <v>138.0</v>
      </c>
      <c r="M24" s="53">
        <v>88.0</v>
      </c>
      <c r="N24" s="53">
        <v>19.2</v>
      </c>
      <c r="O24" s="54"/>
      <c r="P24" s="53">
        <v>6.0</v>
      </c>
      <c r="Q24" s="53">
        <v>57.0</v>
      </c>
      <c r="R24" s="53">
        <v>53.0</v>
      </c>
      <c r="S24" s="53">
        <v>340.1</v>
      </c>
      <c r="T24" s="53">
        <v>279.4</v>
      </c>
      <c r="U24" s="53">
        <v>171.4</v>
      </c>
      <c r="V24" s="54"/>
      <c r="W24" s="53">
        <v>373.1</v>
      </c>
      <c r="X24" s="53">
        <v>203.1</v>
      </c>
      <c r="Y24" s="53">
        <v>130.4</v>
      </c>
      <c r="Z24" s="54"/>
      <c r="AA24" s="53">
        <v>341.6</v>
      </c>
      <c r="AB24" s="53">
        <v>323.2</v>
      </c>
      <c r="AC24" s="53">
        <v>211.3</v>
      </c>
      <c r="AD24" s="54"/>
      <c r="AE24" s="53">
        <v>340.9</v>
      </c>
      <c r="AF24" s="53">
        <v>361.8</v>
      </c>
      <c r="AG24" s="53">
        <v>194.2</v>
      </c>
      <c r="AH24" s="54"/>
      <c r="AI24" s="53">
        <v>346.5</v>
      </c>
      <c r="AJ24" s="53">
        <v>395.3</v>
      </c>
      <c r="AK24" s="53">
        <v>230.3</v>
      </c>
      <c r="AL24" s="54"/>
      <c r="AM24" s="53">
        <v>338.9</v>
      </c>
      <c r="AN24" s="53">
        <v>388.1</v>
      </c>
      <c r="AO24" s="53">
        <v>219.1</v>
      </c>
      <c r="AP24" s="54"/>
      <c r="AQ24" s="182">
        <f t="shared" ref="AQ24:AS24" si="21">E24</f>
        <v>133</v>
      </c>
      <c r="AR24" s="54">
        <f t="shared" si="21"/>
        <v>130</v>
      </c>
      <c r="AS24" s="56">
        <f t="shared" si="21"/>
        <v>26.2</v>
      </c>
      <c r="AT24" s="54"/>
      <c r="AU24" s="182">
        <f t="shared" ref="AU24:AW24" si="22">L24</f>
        <v>138</v>
      </c>
      <c r="AV24" s="54">
        <f t="shared" si="22"/>
        <v>88</v>
      </c>
      <c r="AW24" s="54">
        <f t="shared" si="22"/>
        <v>19.2</v>
      </c>
      <c r="AX24" s="54"/>
      <c r="AY24" s="182">
        <f>E24</f>
        <v>133</v>
      </c>
      <c r="AZ24" s="54"/>
      <c r="BA24" s="54"/>
      <c r="BB24" s="54"/>
      <c r="BC24" s="89"/>
      <c r="BD24" s="182">
        <v>138.0</v>
      </c>
      <c r="BE24" s="53">
        <v>32.0</v>
      </c>
      <c r="BF24" s="53">
        <v>0.0</v>
      </c>
      <c r="BG24" s="127">
        <v>0.0</v>
      </c>
      <c r="BH24" s="54"/>
      <c r="BI24" s="53">
        <v>22.0</v>
      </c>
      <c r="BJ24" s="127">
        <v>87.0</v>
      </c>
      <c r="BK24" s="127">
        <v>61.0</v>
      </c>
      <c r="BL24" s="89"/>
      <c r="BM24" s="58">
        <v>341.0</v>
      </c>
      <c r="BN24" s="58">
        <v>145.0</v>
      </c>
      <c r="BO24" s="58">
        <v>247.0</v>
      </c>
      <c r="BP24" s="58">
        <v>12.4</v>
      </c>
      <c r="BQ24" s="59"/>
      <c r="BR24" s="58">
        <v>6.0</v>
      </c>
      <c r="BS24" s="58">
        <v>62.0</v>
      </c>
      <c r="BT24" s="58">
        <v>54.0</v>
      </c>
      <c r="BU24" s="58">
        <v>341.0</v>
      </c>
      <c r="BV24" s="58">
        <v>293.0</v>
      </c>
      <c r="BW24" s="58">
        <v>169.0</v>
      </c>
      <c r="BX24" s="58">
        <v>38.0</v>
      </c>
      <c r="BY24" s="58">
        <v>333.0</v>
      </c>
      <c r="BZ24" s="58">
        <v>299.0</v>
      </c>
      <c r="CA24" s="58">
        <v>169.0</v>
      </c>
      <c r="CB24" s="58">
        <v>35.0</v>
      </c>
      <c r="CC24" s="58">
        <v>341.0</v>
      </c>
      <c r="CD24" s="58">
        <v>304.0</v>
      </c>
      <c r="CE24" s="58">
        <v>172.0</v>
      </c>
      <c r="CF24" s="58">
        <v>20.0</v>
      </c>
      <c r="CG24" s="58">
        <v>334.0</v>
      </c>
      <c r="CH24" s="58">
        <v>311.0</v>
      </c>
      <c r="CI24" s="58">
        <v>171.0</v>
      </c>
      <c r="CJ24" s="58">
        <v>21.0</v>
      </c>
      <c r="CK24" s="58">
        <v>347.0</v>
      </c>
      <c r="CL24" s="58">
        <v>216.0</v>
      </c>
      <c r="CM24" s="58">
        <v>212.0</v>
      </c>
      <c r="CN24" s="58">
        <v>6.0</v>
      </c>
      <c r="CO24" s="58">
        <v>331.0</v>
      </c>
      <c r="CP24" s="58">
        <v>400.0</v>
      </c>
      <c r="CQ24" s="58">
        <v>203.0</v>
      </c>
      <c r="CR24" s="58">
        <v>14.0</v>
      </c>
      <c r="CS24" s="58" t="s">
        <v>94</v>
      </c>
      <c r="CT24" s="58" t="s">
        <v>94</v>
      </c>
      <c r="CU24" s="58" t="s">
        <v>94</v>
      </c>
      <c r="CV24" s="58" t="s">
        <v>94</v>
      </c>
      <c r="CW24" s="58">
        <v>334.0</v>
      </c>
      <c r="CX24" s="58">
        <v>208.0</v>
      </c>
      <c r="CY24" s="58">
        <v>93.0</v>
      </c>
      <c r="CZ24" s="58">
        <v>61.0</v>
      </c>
      <c r="DA24" s="58">
        <v>322.0</v>
      </c>
      <c r="DB24" s="58">
        <v>210.0</v>
      </c>
      <c r="DC24" s="58">
        <v>96.0</v>
      </c>
      <c r="DD24" s="58">
        <v>66.0</v>
      </c>
      <c r="DE24" s="58">
        <v>145.0</v>
      </c>
      <c r="DF24" s="58">
        <v>35.0</v>
      </c>
      <c r="DG24" s="58">
        <v>247.0</v>
      </c>
      <c r="DH24" s="58">
        <v>12.4</v>
      </c>
      <c r="DI24" s="59"/>
      <c r="DJ24" s="58">
        <v>7.0</v>
      </c>
      <c r="DK24" s="58">
        <v>62.0</v>
      </c>
      <c r="DL24" s="58">
        <v>54.0</v>
      </c>
      <c r="DM24" s="89"/>
      <c r="DN24" s="61">
        <v>340.0</v>
      </c>
      <c r="DO24" s="61">
        <v>140.0</v>
      </c>
      <c r="DP24" s="61">
        <v>39.9</v>
      </c>
      <c r="DQ24" s="61">
        <v>22.3</v>
      </c>
      <c r="DR24" s="61">
        <v>7.4</v>
      </c>
      <c r="DS24" s="61">
        <v>8.0</v>
      </c>
      <c r="DT24" s="61">
        <v>40.0</v>
      </c>
      <c r="DU24" s="61">
        <v>49.0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341.0</v>
      </c>
      <c r="EF24" s="63">
        <v>136.0</v>
      </c>
      <c r="EG24" s="63">
        <v>82.0</v>
      </c>
      <c r="EH24" s="63">
        <v>3.2</v>
      </c>
      <c r="EI24" s="64"/>
      <c r="EJ24" s="63">
        <v>9.0</v>
      </c>
      <c r="EK24" s="63">
        <v>51.0</v>
      </c>
      <c r="EL24" s="63">
        <v>54.0</v>
      </c>
      <c r="EM24" s="63">
        <v>136.0</v>
      </c>
      <c r="EN24" s="63">
        <v>91.0</v>
      </c>
      <c r="EO24" s="63">
        <v>3.1</v>
      </c>
      <c r="EP24" s="64"/>
      <c r="EQ24" s="63">
        <v>9.0</v>
      </c>
      <c r="ER24" s="63">
        <v>52.0</v>
      </c>
      <c r="ES24" s="63">
        <v>54.0</v>
      </c>
      <c r="ET24" s="63">
        <v>340.0</v>
      </c>
      <c r="EU24" s="63">
        <v>0.0</v>
      </c>
      <c r="EV24" s="63">
        <v>0.0</v>
      </c>
      <c r="EW24" s="63">
        <v>0.0</v>
      </c>
      <c r="EX24" s="63">
        <v>338.0</v>
      </c>
      <c r="EY24" s="63">
        <v>239.0</v>
      </c>
      <c r="EZ24" s="63">
        <v>138.1</v>
      </c>
      <c r="FA24" s="63">
        <v>7.0</v>
      </c>
      <c r="FB24" s="63">
        <v>339.0</v>
      </c>
      <c r="FC24" s="63">
        <v>0.0</v>
      </c>
      <c r="FD24" s="63">
        <v>0.0</v>
      </c>
      <c r="FE24" s="63">
        <v>0.0</v>
      </c>
      <c r="FF24" s="63">
        <v>338.0</v>
      </c>
      <c r="FG24" s="63">
        <v>238.0</v>
      </c>
      <c r="FH24" s="63">
        <v>137.0</v>
      </c>
      <c r="FI24" s="63">
        <v>6.0</v>
      </c>
      <c r="FJ24" s="63">
        <v>341.0</v>
      </c>
      <c r="FK24" s="63">
        <v>218.0</v>
      </c>
      <c r="FL24" s="63">
        <v>125.0</v>
      </c>
      <c r="FM24" s="64"/>
      <c r="FN24" s="63">
        <v>341.0</v>
      </c>
      <c r="FO24" s="63">
        <v>231.0</v>
      </c>
      <c r="FP24" s="63">
        <v>125.0</v>
      </c>
      <c r="FQ24" s="63">
        <v>13.0</v>
      </c>
      <c r="FR24" s="63">
        <v>136.0</v>
      </c>
      <c r="FS24" s="63">
        <v>119.0</v>
      </c>
      <c r="FT24" s="63">
        <v>25.35</v>
      </c>
      <c r="FU24" s="64"/>
      <c r="FV24" s="63">
        <v>136.0</v>
      </c>
      <c r="FW24" s="64"/>
      <c r="FX24" s="64"/>
      <c r="FY24" s="64"/>
      <c r="FZ24" s="89"/>
      <c r="GA24" s="160">
        <v>340.0</v>
      </c>
      <c r="GB24" s="160">
        <v>356.09</v>
      </c>
      <c r="GC24" s="160">
        <v>221.71</v>
      </c>
      <c r="GD24" s="160">
        <v>14.49</v>
      </c>
      <c r="GE24" s="160">
        <v>340.0</v>
      </c>
      <c r="GF24" s="160">
        <v>376.9</v>
      </c>
      <c r="GG24" s="160">
        <v>215.12</v>
      </c>
      <c r="GH24" s="160">
        <v>18.93</v>
      </c>
      <c r="GI24" s="160">
        <v>340.0</v>
      </c>
      <c r="GJ24" s="160">
        <v>220.98</v>
      </c>
      <c r="GK24" s="160">
        <v>-125.22</v>
      </c>
      <c r="GL24" s="160">
        <v>-20.27</v>
      </c>
      <c r="GM24" s="160">
        <v>340.0</v>
      </c>
      <c r="GN24" s="160">
        <v>202.37</v>
      </c>
      <c r="GO24" s="160">
        <v>-124.8</v>
      </c>
      <c r="GP24" s="160">
        <v>-26.97</v>
      </c>
      <c r="GQ24" s="160">
        <v>340.0</v>
      </c>
      <c r="GR24" s="160">
        <v>152.26</v>
      </c>
      <c r="GS24" s="160">
        <v>-97.91</v>
      </c>
      <c r="GT24" s="160">
        <v>8.21</v>
      </c>
      <c r="GU24" s="160">
        <v>340.0</v>
      </c>
      <c r="GV24" s="160">
        <v>165.56</v>
      </c>
      <c r="GW24" s="160">
        <v>-96.24</v>
      </c>
      <c r="GX24" s="160">
        <v>6.03</v>
      </c>
      <c r="GY24" s="89"/>
      <c r="GZ24" s="98" t="s">
        <v>107</v>
      </c>
      <c r="HA24" s="97" t="s">
        <v>92</v>
      </c>
      <c r="HB24" s="98">
        <v>150.0</v>
      </c>
      <c r="HC24" s="98">
        <v>7.5</v>
      </c>
      <c r="HD24" s="98">
        <v>3.0</v>
      </c>
      <c r="HE24" s="98">
        <v>8.0</v>
      </c>
      <c r="HF24" s="99">
        <v>56.0</v>
      </c>
      <c r="HG24" s="99">
        <v>51.0</v>
      </c>
      <c r="HH24" s="98" t="s">
        <v>107</v>
      </c>
      <c r="HI24" s="97" t="s">
        <v>92</v>
      </c>
      <c r="HJ24" s="98">
        <v>316.0</v>
      </c>
      <c r="HK24" s="98">
        <v>15.8</v>
      </c>
      <c r="HL24" s="98">
        <v>6.32</v>
      </c>
      <c r="HM24" s="98">
        <v>5.0</v>
      </c>
      <c r="HN24" s="99">
        <v>67.0</v>
      </c>
      <c r="HO24" s="99">
        <v>61.0</v>
      </c>
      <c r="HP24" s="98" t="s">
        <v>107</v>
      </c>
      <c r="HQ24" s="97" t="s">
        <v>92</v>
      </c>
      <c r="HR24" s="98">
        <v>210.0</v>
      </c>
      <c r="HS24" s="98">
        <v>10.5</v>
      </c>
      <c r="HT24" s="98">
        <v>5.25</v>
      </c>
      <c r="HU24" s="98">
        <v>7.0</v>
      </c>
      <c r="HV24" s="99">
        <v>54.0</v>
      </c>
      <c r="HW24" s="99">
        <v>54.0</v>
      </c>
      <c r="HX24" s="89"/>
      <c r="HY24" s="72">
        <v>135.0</v>
      </c>
      <c r="HZ24" s="72">
        <v>33.0</v>
      </c>
      <c r="IA24" s="72">
        <v>183.0</v>
      </c>
      <c r="IB24" s="72">
        <v>9.15</v>
      </c>
      <c r="IC24" s="73"/>
      <c r="ID24" s="72">
        <v>2.0</v>
      </c>
      <c r="IE24" s="147">
        <v>70.0</v>
      </c>
      <c r="IF24" s="147">
        <v>50.0</v>
      </c>
      <c r="IG24" s="89"/>
      <c r="IH24" s="74">
        <v>136.0</v>
      </c>
      <c r="II24" s="74">
        <v>33.0</v>
      </c>
      <c r="IJ24" s="74">
        <v>252.0</v>
      </c>
      <c r="IK24" s="74">
        <v>12.7</v>
      </c>
      <c r="IL24" s="74">
        <v>14.0</v>
      </c>
      <c r="IM24" s="74">
        <v>6.0</v>
      </c>
      <c r="IN24" s="74">
        <v>46.0</v>
      </c>
      <c r="IO24" s="74">
        <v>45.0</v>
      </c>
      <c r="IP24" s="74">
        <v>136.0</v>
      </c>
      <c r="IQ24" s="74">
        <v>33.9</v>
      </c>
      <c r="IR24" s="74">
        <v>5.0</v>
      </c>
      <c r="IS24" s="74">
        <v>0.1</v>
      </c>
      <c r="IT24" s="74">
        <v>0.3</v>
      </c>
      <c r="IU24" s="74">
        <v>12.0</v>
      </c>
      <c r="IV24" s="74">
        <v>47.0</v>
      </c>
      <c r="IW24" s="74">
        <v>46.0</v>
      </c>
      <c r="IX24" s="89"/>
      <c r="IY24" s="76">
        <v>139.51</v>
      </c>
      <c r="IZ24" s="76">
        <v>34.74</v>
      </c>
      <c r="JA24" s="76">
        <v>396.2</v>
      </c>
      <c r="JB24" s="76">
        <v>19.81</v>
      </c>
      <c r="JC24" s="76">
        <v>7.66</v>
      </c>
      <c r="JD24" s="76">
        <v>3.0</v>
      </c>
      <c r="JE24" s="76">
        <v>60.62</v>
      </c>
      <c r="JF24" s="76">
        <v>46.47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135.0</v>
      </c>
      <c r="JQ24" s="78">
        <v>32.0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135.0</v>
      </c>
      <c r="JY24" s="78">
        <v>33.8</v>
      </c>
      <c r="JZ24" s="78">
        <v>172.0</v>
      </c>
      <c r="KA24" s="78">
        <v>9.1</v>
      </c>
      <c r="KB24" s="78">
        <v>3.4</v>
      </c>
      <c r="KC24" s="78">
        <v>2.0</v>
      </c>
      <c r="KD24" s="78">
        <v>49.0</v>
      </c>
      <c r="KE24" s="78">
        <v>48.0</v>
      </c>
      <c r="KF24" s="89"/>
      <c r="KG24" s="151">
        <v>135.0</v>
      </c>
      <c r="KH24" s="151">
        <v>33.0</v>
      </c>
      <c r="KI24" s="151">
        <v>70.0</v>
      </c>
      <c r="KJ24" s="151">
        <v>3.8</v>
      </c>
      <c r="KK24" s="152"/>
      <c r="KL24" s="151">
        <v>1.0</v>
      </c>
      <c r="KM24" s="151">
        <v>42.0</v>
      </c>
      <c r="KN24" s="151">
        <v>42.0</v>
      </c>
      <c r="KO24" s="151">
        <v>135.0</v>
      </c>
      <c r="KP24" s="151">
        <v>33.0</v>
      </c>
      <c r="KQ24" s="151">
        <v>64.0</v>
      </c>
      <c r="KR24" s="151">
        <v>3.6</v>
      </c>
      <c r="KS24" s="152"/>
      <c r="KT24" s="151">
        <v>1.0</v>
      </c>
      <c r="KU24" s="151">
        <v>42.0</v>
      </c>
      <c r="KV24" s="151">
        <v>42.0</v>
      </c>
      <c r="KW24" s="89"/>
      <c r="KX24" s="81">
        <v>130.0</v>
      </c>
      <c r="KY24" s="81">
        <v>33.0</v>
      </c>
      <c r="KZ24" s="81">
        <v>229.0</v>
      </c>
      <c r="LA24" s="81">
        <v>11.2</v>
      </c>
      <c r="LB24" s="81">
        <v>2.0</v>
      </c>
      <c r="LC24" s="81">
        <v>3.0</v>
      </c>
      <c r="LD24" s="81">
        <v>50.0</v>
      </c>
      <c r="LE24" s="81">
        <v>49.0</v>
      </c>
      <c r="LF24" s="81">
        <v>130.0</v>
      </c>
      <c r="LG24" s="81">
        <v>33.0</v>
      </c>
      <c r="LH24" s="81">
        <v>322.0</v>
      </c>
      <c r="LI24" s="81">
        <v>15.8</v>
      </c>
      <c r="LJ24" s="81">
        <v>5.0</v>
      </c>
      <c r="LK24" s="81">
        <v>5.0</v>
      </c>
      <c r="LL24" s="81">
        <v>48.0</v>
      </c>
      <c r="LM24" s="81">
        <v>49.0</v>
      </c>
      <c r="LN24" s="89"/>
      <c r="LO24" s="82">
        <v>342.0</v>
      </c>
      <c r="LP24" s="82">
        <v>194.0</v>
      </c>
      <c r="LQ24" s="82">
        <v>109.0</v>
      </c>
      <c r="LR24" s="82">
        <v>72.0</v>
      </c>
      <c r="LS24" s="82">
        <v>332.0</v>
      </c>
      <c r="LT24" s="82">
        <v>140.0</v>
      </c>
      <c r="LU24" s="82">
        <v>92.0</v>
      </c>
      <c r="LV24" s="82">
        <v>52.0</v>
      </c>
      <c r="LW24" s="82">
        <v>7.2</v>
      </c>
      <c r="LX24" s="82">
        <v>10.0</v>
      </c>
      <c r="LY24" s="82">
        <v>53.0</v>
      </c>
      <c r="LZ24" s="82">
        <v>49.0</v>
      </c>
      <c r="MA24" s="82">
        <v>139.0</v>
      </c>
      <c r="MB24" s="82">
        <v>102.0</v>
      </c>
      <c r="MC24" s="82">
        <v>57.0</v>
      </c>
      <c r="MD24" s="82">
        <v>17.3</v>
      </c>
      <c r="ME24" s="82">
        <v>8.0</v>
      </c>
      <c r="MF24" s="82">
        <v>54.0</v>
      </c>
      <c r="MG24" s="82">
        <v>50.0</v>
      </c>
      <c r="MH24" s="82" t="s">
        <v>95</v>
      </c>
      <c r="MI24" s="82" t="s">
        <v>95</v>
      </c>
      <c r="MJ24" s="82" t="s">
        <v>95</v>
      </c>
      <c r="MK24" s="82" t="s">
        <v>95</v>
      </c>
      <c r="ML24" s="82">
        <v>5.0</v>
      </c>
      <c r="MM24" s="82">
        <v>42.0</v>
      </c>
      <c r="MN24" s="82">
        <v>43.0</v>
      </c>
      <c r="MO24" s="86"/>
      <c r="MP24" s="87"/>
      <c r="MQ24" s="87"/>
      <c r="MR24" s="87"/>
      <c r="MS24" s="87"/>
      <c r="MT24" s="82">
        <v>36.0</v>
      </c>
      <c r="MU24" s="82">
        <v>101.0</v>
      </c>
      <c r="MV24" s="82">
        <v>5.7</v>
      </c>
      <c r="MW24" s="82">
        <v>3.1</v>
      </c>
      <c r="MX24" s="82">
        <v>5.0</v>
      </c>
      <c r="MY24" s="82">
        <v>33.0</v>
      </c>
      <c r="MZ24" s="82" t="s">
        <v>96</v>
      </c>
      <c r="NA24" s="87"/>
      <c r="NB24" s="82">
        <v>35.0</v>
      </c>
      <c r="NC24" s="82">
        <v>195.0</v>
      </c>
      <c r="ND24" s="82">
        <v>11.1</v>
      </c>
      <c r="NE24" s="82">
        <v>4.2</v>
      </c>
      <c r="NF24" s="82">
        <v>6.0</v>
      </c>
      <c r="NG24" s="82">
        <v>40.0</v>
      </c>
      <c r="NH24" s="82">
        <v>40.0</v>
      </c>
      <c r="NI24" s="87"/>
      <c r="NJ24" s="82" t="s">
        <v>95</v>
      </c>
      <c r="NK24" s="82" t="s">
        <v>95</v>
      </c>
      <c r="NL24" s="82" t="s">
        <v>95</v>
      </c>
      <c r="NM24" s="82" t="s">
        <v>95</v>
      </c>
      <c r="NN24" s="82">
        <v>4.0</v>
      </c>
      <c r="NO24" s="82">
        <v>47.0</v>
      </c>
      <c r="NP24" s="82">
        <v>50.0</v>
      </c>
    </row>
    <row r="25" ht="14.25" customHeight="1">
      <c r="A25" s="49">
        <v>0.5</v>
      </c>
      <c r="B25" s="50"/>
      <c r="C25" s="51">
        <v>50.22</v>
      </c>
      <c r="D25" s="52">
        <v>340.0</v>
      </c>
      <c r="E25" s="53">
        <v>138.0</v>
      </c>
      <c r="F25" s="53">
        <v>68.0</v>
      </c>
      <c r="G25" s="55">
        <v>14.5</v>
      </c>
      <c r="H25" s="54"/>
      <c r="I25" s="53">
        <v>6.0</v>
      </c>
      <c r="J25" s="53">
        <v>52.0</v>
      </c>
      <c r="K25" s="53">
        <v>50.0</v>
      </c>
      <c r="L25" s="53">
        <v>138.0</v>
      </c>
      <c r="M25" s="53">
        <v>94.0</v>
      </c>
      <c r="N25" s="53">
        <v>23.6</v>
      </c>
      <c r="O25" s="54"/>
      <c r="P25" s="53">
        <v>6.0</v>
      </c>
      <c r="Q25" s="53">
        <v>57.0</v>
      </c>
      <c r="R25" s="53">
        <v>53.0</v>
      </c>
      <c r="S25" s="53">
        <v>344.3</v>
      </c>
      <c r="T25" s="53">
        <v>262.8</v>
      </c>
      <c r="U25" s="55">
        <v>160.0</v>
      </c>
      <c r="V25" s="54"/>
      <c r="W25" s="53">
        <v>377.7</v>
      </c>
      <c r="X25" s="53">
        <v>205.6</v>
      </c>
      <c r="Y25" s="53">
        <v>130.4</v>
      </c>
      <c r="Z25" s="54"/>
      <c r="AA25" s="53">
        <v>344.1</v>
      </c>
      <c r="AB25" s="53">
        <v>305.6</v>
      </c>
      <c r="AC25" s="53">
        <v>204.6</v>
      </c>
      <c r="AD25" s="54"/>
      <c r="AE25" s="55">
        <v>344.0</v>
      </c>
      <c r="AF25" s="55">
        <v>344.0</v>
      </c>
      <c r="AG25" s="53">
        <v>187.4</v>
      </c>
      <c r="AH25" s="54"/>
      <c r="AI25" s="55">
        <v>350.0</v>
      </c>
      <c r="AJ25" s="53">
        <v>329.1</v>
      </c>
      <c r="AK25" s="53">
        <v>211.3</v>
      </c>
      <c r="AL25" s="54"/>
      <c r="AM25" s="53">
        <v>342.7</v>
      </c>
      <c r="AN25" s="53">
        <v>353.2</v>
      </c>
      <c r="AO25" s="53">
        <v>202.1</v>
      </c>
      <c r="AP25" s="54"/>
      <c r="AQ25" s="53">
        <v>135.0</v>
      </c>
      <c r="AR25" s="54">
        <f t="shared" ref="AR25:AS25" si="23">F25</f>
        <v>68</v>
      </c>
      <c r="AS25" s="56">
        <f t="shared" si="23"/>
        <v>14.5</v>
      </c>
      <c r="AT25" s="54"/>
      <c r="AU25" s="53">
        <v>139.0</v>
      </c>
      <c r="AV25" s="54">
        <f t="shared" ref="AV25:AW25" si="24">M25</f>
        <v>94</v>
      </c>
      <c r="AW25" s="54">
        <f t="shared" si="24"/>
        <v>23.6</v>
      </c>
      <c r="AX25" s="54"/>
      <c r="AY25" s="53">
        <v>135.0</v>
      </c>
      <c r="AZ25" s="54"/>
      <c r="BA25" s="54"/>
      <c r="BB25" s="54"/>
      <c r="BC25" s="89"/>
      <c r="BD25" s="127">
        <v>139.0</v>
      </c>
      <c r="BE25" s="53">
        <v>32.0</v>
      </c>
      <c r="BF25" s="53">
        <v>21.0</v>
      </c>
      <c r="BG25" s="127">
        <v>1.0</v>
      </c>
      <c r="BH25" s="54"/>
      <c r="BI25" s="53">
        <v>22.0</v>
      </c>
      <c r="BJ25" s="127">
        <v>88.0</v>
      </c>
      <c r="BK25" s="127">
        <v>61.0</v>
      </c>
      <c r="BL25" s="89"/>
      <c r="BM25" s="58">
        <v>341.0</v>
      </c>
      <c r="BN25" s="58">
        <v>145.0</v>
      </c>
      <c r="BO25" s="58">
        <v>147.0</v>
      </c>
      <c r="BP25" s="58">
        <v>7.4</v>
      </c>
      <c r="BQ25" s="59"/>
      <c r="BR25" s="58">
        <v>6.0</v>
      </c>
      <c r="BS25" s="58">
        <v>62.0</v>
      </c>
      <c r="BT25" s="58">
        <v>63.0</v>
      </c>
      <c r="BU25" s="58">
        <v>341.0</v>
      </c>
      <c r="BV25" s="58">
        <v>295.0</v>
      </c>
      <c r="BW25" s="58">
        <v>169.0</v>
      </c>
      <c r="BX25" s="58">
        <v>37.0</v>
      </c>
      <c r="BY25" s="58">
        <v>333.0</v>
      </c>
      <c r="BZ25" s="58">
        <v>306.0</v>
      </c>
      <c r="CA25" s="58">
        <v>167.0</v>
      </c>
      <c r="CB25" s="58">
        <v>35.0</v>
      </c>
      <c r="CC25" s="58">
        <v>341.0</v>
      </c>
      <c r="CD25" s="58">
        <v>248.0</v>
      </c>
      <c r="CE25" s="58">
        <v>140.0</v>
      </c>
      <c r="CF25" s="58">
        <v>8.0</v>
      </c>
      <c r="CG25" s="58">
        <v>334.0</v>
      </c>
      <c r="CH25" s="58">
        <v>254.0</v>
      </c>
      <c r="CI25" s="58">
        <v>139.0</v>
      </c>
      <c r="CJ25" s="58">
        <v>9.0</v>
      </c>
      <c r="CK25" s="58">
        <v>347.0</v>
      </c>
      <c r="CL25" s="58">
        <v>205.0</v>
      </c>
      <c r="CM25" s="58">
        <v>136.0</v>
      </c>
      <c r="CN25" s="58">
        <v>5.0</v>
      </c>
      <c r="CO25" s="58">
        <v>331.0</v>
      </c>
      <c r="CP25" s="58">
        <v>380.0</v>
      </c>
      <c r="CQ25" s="58">
        <v>190.0</v>
      </c>
      <c r="CR25" s="58">
        <v>10.0</v>
      </c>
      <c r="CS25" s="58" t="s">
        <v>94</v>
      </c>
      <c r="CT25" s="58" t="s">
        <v>94</v>
      </c>
      <c r="CU25" s="58" t="s">
        <v>94</v>
      </c>
      <c r="CV25" s="58" t="s">
        <v>94</v>
      </c>
      <c r="CW25" s="58">
        <v>336.0</v>
      </c>
      <c r="CX25" s="58">
        <v>196.0</v>
      </c>
      <c r="CY25" s="58">
        <v>80.0</v>
      </c>
      <c r="CZ25" s="58">
        <v>60.0</v>
      </c>
      <c r="DA25" s="58">
        <v>322.0</v>
      </c>
      <c r="DB25" s="58">
        <v>205.0</v>
      </c>
      <c r="DC25" s="58">
        <v>83.0</v>
      </c>
      <c r="DD25" s="58">
        <v>74.0</v>
      </c>
      <c r="DE25" s="58">
        <v>145.0</v>
      </c>
      <c r="DF25" s="58">
        <v>35.0</v>
      </c>
      <c r="DG25" s="59">
        <f t="shared" ref="DG25:DH25" si="25">BO25</f>
        <v>147</v>
      </c>
      <c r="DH25" s="59">
        <f t="shared" si="25"/>
        <v>7.4</v>
      </c>
      <c r="DI25" s="59"/>
      <c r="DJ25" s="58">
        <v>7.0</v>
      </c>
      <c r="DK25" s="58">
        <v>62.0</v>
      </c>
      <c r="DL25" s="58">
        <v>54.0</v>
      </c>
      <c r="DM25" s="89"/>
      <c r="DN25" s="61">
        <v>338.0</v>
      </c>
      <c r="DO25" s="61">
        <v>139.0</v>
      </c>
      <c r="DP25" s="61">
        <v>40.4</v>
      </c>
      <c r="DQ25" s="61">
        <v>22.4</v>
      </c>
      <c r="DR25" s="61">
        <v>7.1</v>
      </c>
      <c r="DS25" s="61">
        <v>8.0</v>
      </c>
      <c r="DT25" s="61">
        <v>42.0</v>
      </c>
      <c r="DU25" s="61">
        <v>50.0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342.0</v>
      </c>
      <c r="EF25" s="63">
        <v>137.0</v>
      </c>
      <c r="EG25" s="63">
        <v>84.0</v>
      </c>
      <c r="EH25" s="63">
        <v>3.4</v>
      </c>
      <c r="EI25" s="64"/>
      <c r="EJ25" s="63">
        <v>9.0</v>
      </c>
      <c r="EK25" s="63">
        <v>53.0</v>
      </c>
      <c r="EL25" s="63">
        <v>55.0</v>
      </c>
      <c r="EM25" s="63">
        <v>137.0</v>
      </c>
      <c r="EN25" s="63">
        <v>91.0</v>
      </c>
      <c r="EO25" s="63">
        <v>3.9</v>
      </c>
      <c r="EP25" s="64"/>
      <c r="EQ25" s="63">
        <v>9.0</v>
      </c>
      <c r="ER25" s="63">
        <v>54.0</v>
      </c>
      <c r="ES25" s="63">
        <v>56.0</v>
      </c>
      <c r="ET25" s="63">
        <v>341.0</v>
      </c>
      <c r="EU25" s="63">
        <v>0.0</v>
      </c>
      <c r="EV25" s="63">
        <v>0.0</v>
      </c>
      <c r="EW25" s="63">
        <v>0.0</v>
      </c>
      <c r="EX25" s="63">
        <v>339.0</v>
      </c>
      <c r="EY25" s="63">
        <v>238.0</v>
      </c>
      <c r="EZ25" s="63">
        <v>138.9</v>
      </c>
      <c r="FA25" s="63">
        <v>8.0</v>
      </c>
      <c r="FB25" s="63">
        <v>340.0</v>
      </c>
      <c r="FC25" s="63">
        <v>0.0</v>
      </c>
      <c r="FD25" s="63">
        <v>0.0</v>
      </c>
      <c r="FE25" s="63">
        <v>0.0</v>
      </c>
      <c r="FF25" s="63">
        <v>338.0</v>
      </c>
      <c r="FG25" s="63">
        <v>237.0</v>
      </c>
      <c r="FH25" s="63">
        <v>138.0</v>
      </c>
      <c r="FI25" s="63">
        <v>10.0</v>
      </c>
      <c r="FJ25" s="63">
        <v>342.0</v>
      </c>
      <c r="FK25" s="63">
        <v>218.0</v>
      </c>
      <c r="FL25" s="63">
        <v>125.0</v>
      </c>
      <c r="FM25" s="64"/>
      <c r="FN25" s="63">
        <v>342.0</v>
      </c>
      <c r="FO25" s="63">
        <v>231.0</v>
      </c>
      <c r="FP25" s="63">
        <v>125.0</v>
      </c>
      <c r="FQ25" s="63">
        <v>15.0</v>
      </c>
      <c r="FR25" s="63">
        <v>137.0</v>
      </c>
      <c r="FS25" s="63">
        <v>113.0</v>
      </c>
      <c r="FT25" s="63">
        <v>24.16</v>
      </c>
      <c r="FU25" s="64"/>
      <c r="FV25" s="63">
        <v>137.0</v>
      </c>
      <c r="FW25" s="64"/>
      <c r="FX25" s="64"/>
      <c r="FY25" s="64"/>
      <c r="FZ25" s="89"/>
      <c r="GA25" s="160">
        <v>342.0</v>
      </c>
      <c r="GB25" s="160">
        <v>324.68</v>
      </c>
      <c r="GC25" s="160">
        <v>204.12</v>
      </c>
      <c r="GD25" s="160">
        <v>11.47</v>
      </c>
      <c r="GE25" s="160">
        <v>342.0</v>
      </c>
      <c r="GF25" s="160">
        <v>344.81</v>
      </c>
      <c r="GG25" s="160">
        <v>203.2</v>
      </c>
      <c r="GH25" s="160">
        <v>14.99</v>
      </c>
      <c r="GI25" s="160">
        <v>342.0</v>
      </c>
      <c r="GJ25" s="160">
        <v>220.4</v>
      </c>
      <c r="GK25" s="160">
        <v>-125.8</v>
      </c>
      <c r="GL25" s="160">
        <v>-21.86</v>
      </c>
      <c r="GM25" s="160">
        <v>342.0</v>
      </c>
      <c r="GN25" s="160">
        <v>203.25</v>
      </c>
      <c r="GO25" s="160">
        <v>-125.05</v>
      </c>
      <c r="GP25" s="160">
        <v>-29.23</v>
      </c>
      <c r="GQ25" s="160">
        <v>342.0</v>
      </c>
      <c r="GR25" s="160">
        <v>123.95</v>
      </c>
      <c r="GS25" s="160">
        <v>-79.82</v>
      </c>
      <c r="GT25" s="160">
        <v>12.98</v>
      </c>
      <c r="GU25" s="160">
        <v>342.0</v>
      </c>
      <c r="GV25" s="160">
        <v>136.19</v>
      </c>
      <c r="GW25" s="160">
        <v>-79.15</v>
      </c>
      <c r="GX25" s="160">
        <v>11.14</v>
      </c>
      <c r="GY25" s="89"/>
      <c r="GZ25" s="98" t="s">
        <v>107</v>
      </c>
      <c r="HA25" s="97" t="s">
        <v>92</v>
      </c>
      <c r="HB25" s="98">
        <v>302.0</v>
      </c>
      <c r="HC25" s="98">
        <v>15.1</v>
      </c>
      <c r="HD25" s="98">
        <v>6.04</v>
      </c>
      <c r="HE25" s="98">
        <v>8.0</v>
      </c>
      <c r="HF25" s="99">
        <v>56.0</v>
      </c>
      <c r="HG25" s="99">
        <v>51.0</v>
      </c>
      <c r="HH25" s="98" t="s">
        <v>107</v>
      </c>
      <c r="HI25" s="97" t="s">
        <v>92</v>
      </c>
      <c r="HJ25" s="98">
        <v>79.0</v>
      </c>
      <c r="HK25" s="98">
        <v>3.95</v>
      </c>
      <c r="HL25" s="98">
        <v>1.58</v>
      </c>
      <c r="HM25" s="98">
        <v>5.0</v>
      </c>
      <c r="HN25" s="99">
        <v>69.0</v>
      </c>
      <c r="HO25" s="99">
        <v>60.0</v>
      </c>
      <c r="HP25" s="98" t="s">
        <v>107</v>
      </c>
      <c r="HQ25" s="97" t="s">
        <v>92</v>
      </c>
      <c r="HR25" s="98">
        <v>210.0</v>
      </c>
      <c r="HS25" s="98">
        <v>10.5</v>
      </c>
      <c r="HT25" s="98">
        <v>5.25</v>
      </c>
      <c r="HU25" s="98">
        <v>7.0</v>
      </c>
      <c r="HV25" s="99">
        <v>55.0</v>
      </c>
      <c r="HW25" s="99">
        <v>55.0</v>
      </c>
      <c r="HX25" s="89"/>
      <c r="HY25" s="72">
        <v>135.0</v>
      </c>
      <c r="HZ25" s="72">
        <v>33.0</v>
      </c>
      <c r="IA25" s="72">
        <v>177.0</v>
      </c>
      <c r="IB25" s="72">
        <v>8.85</v>
      </c>
      <c r="IC25" s="73"/>
      <c r="ID25" s="72">
        <v>2.0</v>
      </c>
      <c r="IE25" s="147">
        <v>70.0</v>
      </c>
      <c r="IF25" s="147">
        <v>50.0</v>
      </c>
      <c r="IG25" s="89"/>
      <c r="IH25" s="74">
        <v>140.0</v>
      </c>
      <c r="II25" s="74">
        <v>34.1</v>
      </c>
      <c r="IJ25" s="74">
        <v>79.0</v>
      </c>
      <c r="IK25" s="74">
        <v>4.0</v>
      </c>
      <c r="IL25" s="74">
        <v>4.6</v>
      </c>
      <c r="IM25" s="74">
        <v>6.0</v>
      </c>
      <c r="IN25" s="74">
        <v>50.0</v>
      </c>
      <c r="IO25" s="74">
        <v>48.0</v>
      </c>
      <c r="IP25" s="74">
        <v>140.0</v>
      </c>
      <c r="IQ25" s="74">
        <v>34.4</v>
      </c>
      <c r="IR25" s="74">
        <v>53.0</v>
      </c>
      <c r="IS25" s="74">
        <v>2.9</v>
      </c>
      <c r="IT25" s="74">
        <v>3.1</v>
      </c>
      <c r="IU25" s="74">
        <v>12.0</v>
      </c>
      <c r="IV25" s="74">
        <v>54.0</v>
      </c>
      <c r="IW25" s="74">
        <v>53.0</v>
      </c>
      <c r="IX25" s="89"/>
      <c r="IY25" s="76">
        <v>138.93</v>
      </c>
      <c r="IZ25" s="76">
        <v>34.69</v>
      </c>
      <c r="JA25" s="76">
        <v>394.2</v>
      </c>
      <c r="JB25" s="185">
        <v>19.71</v>
      </c>
      <c r="JC25" s="76">
        <v>7.21</v>
      </c>
      <c r="JD25" s="76">
        <v>3.0</v>
      </c>
      <c r="JE25" s="76">
        <v>63.48</v>
      </c>
      <c r="JF25" s="76">
        <v>48.24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136.0</v>
      </c>
      <c r="JQ25" s="78">
        <v>32.0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136.0</v>
      </c>
      <c r="JY25" s="78">
        <v>34.0</v>
      </c>
      <c r="JZ25" s="78">
        <v>169.0</v>
      </c>
      <c r="KA25" s="78">
        <v>9.0</v>
      </c>
      <c r="KB25" s="78">
        <v>3.4</v>
      </c>
      <c r="KC25" s="78">
        <v>2.0</v>
      </c>
      <c r="KD25" s="78">
        <v>52.0</v>
      </c>
      <c r="KE25" s="78">
        <v>51.0</v>
      </c>
      <c r="KF25" s="89"/>
      <c r="KG25" s="151">
        <v>136.0</v>
      </c>
      <c r="KH25" s="151">
        <v>33.0</v>
      </c>
      <c r="KI25" s="151">
        <v>115.0</v>
      </c>
      <c r="KJ25" s="151">
        <v>6.1</v>
      </c>
      <c r="KK25" s="152"/>
      <c r="KL25" s="151">
        <v>1.0</v>
      </c>
      <c r="KM25" s="151">
        <v>44.0</v>
      </c>
      <c r="KN25" s="151">
        <v>44.0</v>
      </c>
      <c r="KO25" s="151">
        <v>136.0</v>
      </c>
      <c r="KP25" s="151">
        <v>33.0</v>
      </c>
      <c r="KQ25" s="151">
        <v>3.0</v>
      </c>
      <c r="KR25" s="151">
        <v>0.2</v>
      </c>
      <c r="KS25" s="152"/>
      <c r="KT25" s="151">
        <v>1.0</v>
      </c>
      <c r="KU25" s="151">
        <v>44.0</v>
      </c>
      <c r="KV25" s="151">
        <v>44.0</v>
      </c>
      <c r="KW25" s="89"/>
      <c r="KX25" s="81">
        <v>128.0</v>
      </c>
      <c r="KY25" s="81">
        <v>32.0</v>
      </c>
      <c r="KZ25" s="81">
        <v>221.0</v>
      </c>
      <c r="LA25" s="81">
        <v>10.8</v>
      </c>
      <c r="LB25" s="81">
        <v>2.0</v>
      </c>
      <c r="LC25" s="81">
        <v>3.0</v>
      </c>
      <c r="LD25" s="81">
        <v>52.0</v>
      </c>
      <c r="LE25" s="81">
        <v>52.0</v>
      </c>
      <c r="LF25" s="81">
        <v>128.0</v>
      </c>
      <c r="LG25" s="81">
        <v>33.0</v>
      </c>
      <c r="LH25" s="81">
        <v>316.0</v>
      </c>
      <c r="LI25" s="81">
        <v>15.5</v>
      </c>
      <c r="LJ25" s="81">
        <v>5.0</v>
      </c>
      <c r="LK25" s="81">
        <v>5.0</v>
      </c>
      <c r="LL25" s="81">
        <v>52.0</v>
      </c>
      <c r="LM25" s="81">
        <v>52.0</v>
      </c>
      <c r="LN25" s="89"/>
      <c r="LO25" s="82">
        <v>340.0</v>
      </c>
      <c r="LP25" s="82">
        <v>211.0</v>
      </c>
      <c r="LQ25" s="82">
        <v>116.0</v>
      </c>
      <c r="LR25" s="82">
        <v>72.0</v>
      </c>
      <c r="LS25" s="82">
        <v>334.0</v>
      </c>
      <c r="LT25" s="82">
        <v>139.0</v>
      </c>
      <c r="LU25" s="82">
        <v>108.0</v>
      </c>
      <c r="LV25" s="82">
        <v>60.0</v>
      </c>
      <c r="LW25" s="82">
        <v>10.5</v>
      </c>
      <c r="LX25" s="82">
        <v>10.0</v>
      </c>
      <c r="LY25" s="82">
        <v>55.0</v>
      </c>
      <c r="LZ25" s="82">
        <v>51.0</v>
      </c>
      <c r="MA25" s="82">
        <v>138.0</v>
      </c>
      <c r="MB25" s="82">
        <v>103.0</v>
      </c>
      <c r="MC25" s="82">
        <v>56.0</v>
      </c>
      <c r="MD25" s="82">
        <v>19.0</v>
      </c>
      <c r="ME25" s="82">
        <v>8.0</v>
      </c>
      <c r="MF25" s="82">
        <v>56.0</v>
      </c>
      <c r="MG25" s="82">
        <v>53.0</v>
      </c>
      <c r="MH25" s="82" t="s">
        <v>95</v>
      </c>
      <c r="MI25" s="82" t="s">
        <v>95</v>
      </c>
      <c r="MJ25" s="82" t="s">
        <v>95</v>
      </c>
      <c r="MK25" s="82" t="s">
        <v>95</v>
      </c>
      <c r="ML25" s="82">
        <v>5.0</v>
      </c>
      <c r="MM25" s="82">
        <v>42.0</v>
      </c>
      <c r="MN25" s="82">
        <v>43.0</v>
      </c>
      <c r="MO25" s="86"/>
      <c r="MP25" s="87"/>
      <c r="MQ25" s="87"/>
      <c r="MR25" s="87"/>
      <c r="MS25" s="87"/>
      <c r="MT25" s="82">
        <v>37.0</v>
      </c>
      <c r="MU25" s="82">
        <v>0.0</v>
      </c>
      <c r="MV25" s="82">
        <v>0.0</v>
      </c>
      <c r="MW25" s="82">
        <v>0.0</v>
      </c>
      <c r="MX25" s="82">
        <v>5.0</v>
      </c>
      <c r="MY25" s="82">
        <v>33.0</v>
      </c>
      <c r="MZ25" s="82" t="s">
        <v>96</v>
      </c>
      <c r="NA25" s="87"/>
      <c r="NB25" s="82">
        <v>35.0</v>
      </c>
      <c r="NC25" s="82">
        <v>293.0</v>
      </c>
      <c r="ND25" s="82">
        <v>16.5</v>
      </c>
      <c r="NE25" s="82">
        <v>5.5</v>
      </c>
      <c r="NF25" s="82">
        <v>6.0</v>
      </c>
      <c r="NG25" s="82">
        <v>40.0</v>
      </c>
      <c r="NH25" s="82">
        <v>40.0</v>
      </c>
      <c r="NI25" s="87"/>
      <c r="NJ25" s="82" t="s">
        <v>95</v>
      </c>
      <c r="NK25" s="82" t="s">
        <v>95</v>
      </c>
      <c r="NL25" s="82" t="s">
        <v>95</v>
      </c>
      <c r="NM25" s="82" t="s">
        <v>95</v>
      </c>
      <c r="NN25" s="82">
        <v>4.0</v>
      </c>
      <c r="NO25" s="82">
        <v>47.0</v>
      </c>
      <c r="NP25" s="82">
        <v>50.0</v>
      </c>
    </row>
    <row r="26" ht="14.25" customHeight="1">
      <c r="A26" s="49">
        <v>0.541666666666667</v>
      </c>
      <c r="B26" s="50"/>
      <c r="C26" s="51">
        <v>50.13</v>
      </c>
      <c r="D26" s="52">
        <v>339.0</v>
      </c>
      <c r="E26" s="53">
        <v>137.0</v>
      </c>
      <c r="F26" s="53">
        <v>68.0</v>
      </c>
      <c r="G26" s="55">
        <v>14.4</v>
      </c>
      <c r="H26" s="54"/>
      <c r="I26" s="53">
        <v>6.0</v>
      </c>
      <c r="J26" s="53">
        <v>53.0</v>
      </c>
      <c r="K26" s="53">
        <v>52.0</v>
      </c>
      <c r="L26" s="53">
        <v>136.0</v>
      </c>
      <c r="M26" s="53">
        <v>116.0</v>
      </c>
      <c r="N26" s="53">
        <v>21.2</v>
      </c>
      <c r="O26" s="54"/>
      <c r="P26" s="53">
        <v>6.0</v>
      </c>
      <c r="Q26" s="53">
        <v>57.0</v>
      </c>
      <c r="R26" s="53">
        <v>53.0</v>
      </c>
      <c r="S26" s="53">
        <v>341.9</v>
      </c>
      <c r="T26" s="53">
        <v>347.6</v>
      </c>
      <c r="U26" s="53">
        <v>150.2</v>
      </c>
      <c r="V26" s="54"/>
      <c r="W26" s="55">
        <v>375.0</v>
      </c>
      <c r="X26" s="53">
        <v>180.6</v>
      </c>
      <c r="Y26" s="53">
        <v>110.5</v>
      </c>
      <c r="Z26" s="54"/>
      <c r="AA26" s="53">
        <v>341.9</v>
      </c>
      <c r="AB26" s="53">
        <v>350.3</v>
      </c>
      <c r="AC26" s="53">
        <v>231.2</v>
      </c>
      <c r="AD26" s="54"/>
      <c r="AE26" s="53">
        <v>341.3</v>
      </c>
      <c r="AF26" s="53">
        <v>391.3</v>
      </c>
      <c r="AG26" s="53">
        <v>209.6</v>
      </c>
      <c r="AH26" s="54"/>
      <c r="AI26" s="53">
        <v>347.9</v>
      </c>
      <c r="AJ26" s="53">
        <v>351.1</v>
      </c>
      <c r="AK26" s="53">
        <v>222.7</v>
      </c>
      <c r="AL26" s="54"/>
      <c r="AM26" s="53">
        <v>340.3</v>
      </c>
      <c r="AN26" s="53">
        <v>374.3</v>
      </c>
      <c r="AO26" s="53">
        <v>212.7</v>
      </c>
      <c r="AP26" s="54"/>
      <c r="AQ26" s="53">
        <v>134.0</v>
      </c>
      <c r="AR26" s="54">
        <f t="shared" ref="AR26:AS26" si="26">F26</f>
        <v>68</v>
      </c>
      <c r="AS26" s="56">
        <f t="shared" si="26"/>
        <v>14.4</v>
      </c>
      <c r="AT26" s="54"/>
      <c r="AU26" s="53">
        <v>138.0</v>
      </c>
      <c r="AV26" s="54">
        <f t="shared" ref="AV26:AW26" si="27">M26</f>
        <v>116</v>
      </c>
      <c r="AW26" s="54">
        <f t="shared" si="27"/>
        <v>21.2</v>
      </c>
      <c r="AX26" s="54"/>
      <c r="AY26" s="53">
        <v>134.0</v>
      </c>
      <c r="AZ26" s="54"/>
      <c r="BA26" s="54"/>
      <c r="BB26" s="54"/>
      <c r="BC26" s="89"/>
      <c r="BD26" s="127">
        <v>138.0</v>
      </c>
      <c r="BE26" s="53">
        <v>32.0</v>
      </c>
      <c r="BF26" s="53">
        <v>22.0</v>
      </c>
      <c r="BG26" s="127">
        <v>1.1</v>
      </c>
      <c r="BH26" s="54"/>
      <c r="BI26" s="53">
        <v>22.0</v>
      </c>
      <c r="BJ26" s="127">
        <v>88.0</v>
      </c>
      <c r="BK26" s="127">
        <v>62.0</v>
      </c>
      <c r="BL26" s="89"/>
      <c r="BM26" s="58">
        <v>340.0</v>
      </c>
      <c r="BN26" s="58">
        <v>145.0</v>
      </c>
      <c r="BO26" s="59">
        <f>140+86+10</f>
        <v>236</v>
      </c>
      <c r="BP26" s="59">
        <f>236/20</f>
        <v>11.8</v>
      </c>
      <c r="BQ26" s="59"/>
      <c r="BR26" s="58">
        <v>6.0</v>
      </c>
      <c r="BS26" s="58">
        <v>66.0</v>
      </c>
      <c r="BT26" s="58">
        <v>68.0</v>
      </c>
      <c r="BU26" s="59">
        <f t="shared" ref="BU26:BU37" si="31">BM26</f>
        <v>340</v>
      </c>
      <c r="BV26" s="58">
        <v>294.0</v>
      </c>
      <c r="BW26" s="58">
        <v>168.0</v>
      </c>
      <c r="BX26" s="58">
        <v>29.0</v>
      </c>
      <c r="BY26" s="58">
        <v>331.0</v>
      </c>
      <c r="BZ26" s="58">
        <v>302.0</v>
      </c>
      <c r="CA26" s="58">
        <v>166.0</v>
      </c>
      <c r="CB26" s="58">
        <v>26.0</v>
      </c>
      <c r="CC26" s="58">
        <v>341.0</v>
      </c>
      <c r="CD26" s="58">
        <v>250.0</v>
      </c>
      <c r="CE26" s="58">
        <v>142.0</v>
      </c>
      <c r="CF26" s="58">
        <v>8.0</v>
      </c>
      <c r="CG26" s="58">
        <v>333.0</v>
      </c>
      <c r="CH26" s="58">
        <v>258.0</v>
      </c>
      <c r="CI26" s="58">
        <v>140.0</v>
      </c>
      <c r="CJ26" s="58">
        <v>8.0</v>
      </c>
      <c r="CK26" s="58">
        <v>346.0</v>
      </c>
      <c r="CL26" s="58">
        <v>195.0</v>
      </c>
      <c r="CM26" s="58">
        <v>128.0</v>
      </c>
      <c r="CN26" s="58">
        <v>6.0</v>
      </c>
      <c r="CO26" s="58">
        <v>329.0</v>
      </c>
      <c r="CP26" s="58">
        <v>365.0</v>
      </c>
      <c r="CQ26" s="58">
        <v>183.0</v>
      </c>
      <c r="CR26" s="58">
        <v>10.0</v>
      </c>
      <c r="CS26" s="58" t="s">
        <v>94</v>
      </c>
      <c r="CT26" s="58" t="s">
        <v>94</v>
      </c>
      <c r="CU26" s="58" t="s">
        <v>94</v>
      </c>
      <c r="CV26" s="58" t="s">
        <v>94</v>
      </c>
      <c r="CW26" s="58">
        <v>335.0</v>
      </c>
      <c r="CX26" s="58">
        <v>197.0</v>
      </c>
      <c r="CY26" s="58">
        <v>86.0</v>
      </c>
      <c r="CZ26" s="58">
        <v>59.0</v>
      </c>
      <c r="DA26" s="58">
        <v>321.0</v>
      </c>
      <c r="DB26" s="58">
        <v>206.0</v>
      </c>
      <c r="DC26" s="58">
        <v>90.0</v>
      </c>
      <c r="DD26" s="58">
        <v>66.0</v>
      </c>
      <c r="DE26" s="59">
        <f t="shared" ref="DE26:DE37" si="32">BN26</f>
        <v>145</v>
      </c>
      <c r="DF26" s="58">
        <v>35.0</v>
      </c>
      <c r="DG26" s="59">
        <f t="shared" ref="DG26:DH26" si="28">BO26</f>
        <v>236</v>
      </c>
      <c r="DH26" s="59">
        <f t="shared" si="28"/>
        <v>11.8</v>
      </c>
      <c r="DI26" s="59"/>
      <c r="DJ26" s="58">
        <v>7.0</v>
      </c>
      <c r="DK26" s="58">
        <v>62.0</v>
      </c>
      <c r="DL26" s="58">
        <v>57.0</v>
      </c>
      <c r="DM26" s="89"/>
      <c r="DN26" s="61">
        <v>338.0</v>
      </c>
      <c r="DO26" s="61">
        <v>139.0</v>
      </c>
      <c r="DP26" s="61">
        <v>40.0</v>
      </c>
      <c r="DQ26" s="61">
        <v>22.4</v>
      </c>
      <c r="DR26" s="61">
        <v>6.8</v>
      </c>
      <c r="DS26" s="61">
        <v>8.0</v>
      </c>
      <c r="DT26" s="61">
        <v>44.0</v>
      </c>
      <c r="DU26" s="61">
        <v>52.0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341.0</v>
      </c>
      <c r="EF26" s="63">
        <v>137.0</v>
      </c>
      <c r="EG26" s="63">
        <v>62.0</v>
      </c>
      <c r="EH26" s="63">
        <v>2.5</v>
      </c>
      <c r="EI26" s="64"/>
      <c r="EJ26" s="63">
        <v>9.0</v>
      </c>
      <c r="EK26" s="63">
        <v>54.0</v>
      </c>
      <c r="EL26" s="63">
        <v>56.0</v>
      </c>
      <c r="EM26" s="63">
        <v>137.0</v>
      </c>
      <c r="EN26" s="63">
        <v>57.0</v>
      </c>
      <c r="EO26" s="63">
        <v>2.5</v>
      </c>
      <c r="EP26" s="64"/>
      <c r="EQ26" s="63">
        <v>9.0</v>
      </c>
      <c r="ER26" s="63">
        <v>55.0</v>
      </c>
      <c r="ES26" s="63">
        <v>57.0</v>
      </c>
      <c r="ET26" s="63">
        <v>341.0</v>
      </c>
      <c r="EU26" s="63">
        <v>0.0</v>
      </c>
      <c r="EV26" s="63">
        <v>0.0</v>
      </c>
      <c r="EW26" s="63">
        <v>0.0</v>
      </c>
      <c r="EX26" s="63">
        <v>340.0</v>
      </c>
      <c r="EY26" s="63">
        <v>237.0</v>
      </c>
      <c r="EZ26" s="63">
        <v>138.9</v>
      </c>
      <c r="FA26" s="63">
        <v>7.0</v>
      </c>
      <c r="FB26" s="63">
        <v>340.0</v>
      </c>
      <c r="FC26" s="63">
        <v>0.0</v>
      </c>
      <c r="FD26" s="63">
        <v>0.0</v>
      </c>
      <c r="FE26" s="63">
        <v>0.0</v>
      </c>
      <c r="FF26" s="63">
        <v>339.0</v>
      </c>
      <c r="FG26" s="63">
        <v>236.0</v>
      </c>
      <c r="FH26" s="63">
        <v>137.7</v>
      </c>
      <c r="FI26" s="63">
        <v>9.0</v>
      </c>
      <c r="FJ26" s="63">
        <v>341.0</v>
      </c>
      <c r="FK26" s="63">
        <v>220.0</v>
      </c>
      <c r="FL26" s="63">
        <v>126.0</v>
      </c>
      <c r="FM26" s="64"/>
      <c r="FN26" s="63">
        <v>341.0</v>
      </c>
      <c r="FO26" s="63">
        <v>233.0</v>
      </c>
      <c r="FP26" s="63">
        <v>125.0</v>
      </c>
      <c r="FQ26" s="63">
        <v>14.0</v>
      </c>
      <c r="FR26" s="63">
        <v>137.0</v>
      </c>
      <c r="FS26" s="63">
        <v>113.0</v>
      </c>
      <c r="FT26" s="63">
        <v>24.95</v>
      </c>
      <c r="FU26" s="64"/>
      <c r="FV26" s="63">
        <v>137.0</v>
      </c>
      <c r="FW26" s="64"/>
      <c r="FX26" s="64"/>
      <c r="FY26" s="64"/>
      <c r="FZ26" s="89"/>
      <c r="GA26" s="65">
        <v>340.0</v>
      </c>
      <c r="GB26" s="66">
        <v>347.45</v>
      </c>
      <c r="GC26" s="66">
        <v>217.77</v>
      </c>
      <c r="GD26" s="66">
        <v>17.09</v>
      </c>
      <c r="GE26" s="66">
        <v>340.0</v>
      </c>
      <c r="GF26" s="66">
        <v>368.4</v>
      </c>
      <c r="GG26" s="66">
        <v>214.75</v>
      </c>
      <c r="GH26" s="66">
        <v>21.44</v>
      </c>
      <c r="GI26" s="66">
        <v>340.0</v>
      </c>
      <c r="GJ26" s="66">
        <v>224.21</v>
      </c>
      <c r="GK26" s="66">
        <v>-126.89</v>
      </c>
      <c r="GL26" s="66">
        <v>-21.78</v>
      </c>
      <c r="GM26" s="66">
        <v>340.0</v>
      </c>
      <c r="GN26" s="66">
        <v>206.04</v>
      </c>
      <c r="GO26" s="66">
        <v>-126.47</v>
      </c>
      <c r="GP26" s="66">
        <v>-29.15</v>
      </c>
      <c r="GQ26" s="66">
        <v>340.0</v>
      </c>
      <c r="GR26" s="66">
        <v>135.03</v>
      </c>
      <c r="GS26" s="66">
        <v>-86.02</v>
      </c>
      <c r="GT26" s="66">
        <v>8.54</v>
      </c>
      <c r="GU26" s="66">
        <v>340.0</v>
      </c>
      <c r="GV26" s="66">
        <v>143.02</v>
      </c>
      <c r="GW26" s="66">
        <v>-83.34</v>
      </c>
      <c r="GX26" s="66">
        <v>7.87</v>
      </c>
      <c r="GY26" s="89"/>
      <c r="GZ26" s="98" t="s">
        <v>107</v>
      </c>
      <c r="HA26" s="97" t="s">
        <v>92</v>
      </c>
      <c r="HB26" s="98">
        <v>308.0</v>
      </c>
      <c r="HC26" s="98">
        <v>15.4</v>
      </c>
      <c r="HD26" s="98">
        <v>6.16</v>
      </c>
      <c r="HE26" s="98">
        <v>8.0</v>
      </c>
      <c r="HF26" s="99">
        <v>62.0</v>
      </c>
      <c r="HG26" s="99">
        <v>55.0</v>
      </c>
      <c r="HH26" s="98" t="s">
        <v>107</v>
      </c>
      <c r="HI26" s="97" t="s">
        <v>92</v>
      </c>
      <c r="HJ26" s="98">
        <v>79.0</v>
      </c>
      <c r="HK26" s="98">
        <v>3.95</v>
      </c>
      <c r="HL26" s="98">
        <v>1.58</v>
      </c>
      <c r="HM26" s="98">
        <v>5.0</v>
      </c>
      <c r="HN26" s="99">
        <v>69.0</v>
      </c>
      <c r="HO26" s="99">
        <v>60.0</v>
      </c>
      <c r="HP26" s="98" t="s">
        <v>107</v>
      </c>
      <c r="HQ26" s="97" t="s">
        <v>92</v>
      </c>
      <c r="HR26" s="98">
        <v>208.0</v>
      </c>
      <c r="HS26" s="98">
        <v>10.4</v>
      </c>
      <c r="HT26" s="98">
        <v>5.2</v>
      </c>
      <c r="HU26" s="98">
        <v>7.0</v>
      </c>
      <c r="HV26" s="99">
        <v>56.0</v>
      </c>
      <c r="HW26" s="99">
        <v>56.0</v>
      </c>
      <c r="HX26" s="89"/>
      <c r="HY26" s="72">
        <v>135.0</v>
      </c>
      <c r="HZ26" s="72">
        <v>33.0</v>
      </c>
      <c r="IA26" s="72">
        <v>147.0</v>
      </c>
      <c r="IB26" s="72">
        <v>7.35</v>
      </c>
      <c r="IC26" s="73"/>
      <c r="ID26" s="72">
        <v>2.0</v>
      </c>
      <c r="IE26" s="147">
        <v>70.0</v>
      </c>
      <c r="IF26" s="147">
        <v>50.0</v>
      </c>
      <c r="IG26" s="89"/>
      <c r="IH26" s="74">
        <v>138.0</v>
      </c>
      <c r="II26" s="74">
        <v>33.2</v>
      </c>
      <c r="IJ26" s="74">
        <v>73.0</v>
      </c>
      <c r="IK26" s="74">
        <v>3.7</v>
      </c>
      <c r="IL26" s="74">
        <v>4.2</v>
      </c>
      <c r="IM26" s="74">
        <v>6.0</v>
      </c>
      <c r="IN26" s="74">
        <v>50.0</v>
      </c>
      <c r="IO26" s="74">
        <v>48.0</v>
      </c>
      <c r="IP26" s="74">
        <v>138.0</v>
      </c>
      <c r="IQ26" s="74">
        <v>33.4</v>
      </c>
      <c r="IR26" s="74">
        <v>117.0</v>
      </c>
      <c r="IS26" s="74">
        <v>6.0</v>
      </c>
      <c r="IT26" s="74">
        <v>6.7</v>
      </c>
      <c r="IU26" s="74">
        <v>12.0</v>
      </c>
      <c r="IV26" s="74">
        <v>54.0</v>
      </c>
      <c r="IW26" s="74">
        <v>53.0</v>
      </c>
      <c r="IX26" s="89"/>
      <c r="IY26" s="76">
        <v>138.75</v>
      </c>
      <c r="IZ26" s="76">
        <v>34.75</v>
      </c>
      <c r="JA26" s="76">
        <v>364.6</v>
      </c>
      <c r="JB26" s="76">
        <v>18.23</v>
      </c>
      <c r="JC26" s="76">
        <v>6.06</v>
      </c>
      <c r="JD26" s="76">
        <v>3.0</v>
      </c>
      <c r="JE26" s="76">
        <v>68.54</v>
      </c>
      <c r="JF26" s="76">
        <v>49.08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135.0</v>
      </c>
      <c r="JQ26" s="78">
        <v>32.0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47.0</v>
      </c>
      <c r="JX26" s="78">
        <v>135.0</v>
      </c>
      <c r="JY26" s="78">
        <v>33.7</v>
      </c>
      <c r="JZ26" s="78">
        <v>219.0</v>
      </c>
      <c r="KA26" s="78">
        <v>11.6</v>
      </c>
      <c r="KB26" s="78">
        <v>4.6</v>
      </c>
      <c r="KC26" s="78">
        <v>2.0</v>
      </c>
      <c r="KD26" s="78">
        <v>55.0</v>
      </c>
      <c r="KE26" s="78">
        <v>53.0</v>
      </c>
      <c r="KF26" s="89"/>
      <c r="KG26" s="151">
        <v>135.0</v>
      </c>
      <c r="KH26" s="151">
        <v>33.0</v>
      </c>
      <c r="KI26" s="151">
        <v>108.0</v>
      </c>
      <c r="KJ26" s="151">
        <v>5.9</v>
      </c>
      <c r="KK26" s="152"/>
      <c r="KL26" s="151">
        <v>1.0</v>
      </c>
      <c r="KM26" s="151">
        <v>44.0</v>
      </c>
      <c r="KN26" s="151">
        <v>44.0</v>
      </c>
      <c r="KO26" s="151">
        <v>135.0</v>
      </c>
      <c r="KP26" s="151">
        <v>33.0</v>
      </c>
      <c r="KQ26" s="151">
        <v>3.0</v>
      </c>
      <c r="KR26" s="151">
        <v>0.2</v>
      </c>
      <c r="KS26" s="152"/>
      <c r="KT26" s="151">
        <v>1.0</v>
      </c>
      <c r="KU26" s="151">
        <v>44.0</v>
      </c>
      <c r="KV26" s="151">
        <v>44.0</v>
      </c>
      <c r="KW26" s="89"/>
      <c r="KX26" s="81">
        <v>138.0</v>
      </c>
      <c r="KY26" s="81">
        <v>34.0</v>
      </c>
      <c r="KZ26" s="81">
        <v>94.0</v>
      </c>
      <c r="LA26" s="81">
        <v>4.6</v>
      </c>
      <c r="LB26" s="81">
        <v>1.2</v>
      </c>
      <c r="LC26" s="81">
        <v>3.0</v>
      </c>
      <c r="LD26" s="81">
        <v>53.0</v>
      </c>
      <c r="LE26" s="81">
        <v>53.0</v>
      </c>
      <c r="LF26" s="81">
        <v>138.0</v>
      </c>
      <c r="LG26" s="81">
        <v>34.0</v>
      </c>
      <c r="LH26" s="81">
        <v>124.0</v>
      </c>
      <c r="LI26" s="81">
        <v>6.1</v>
      </c>
      <c r="LJ26" s="81">
        <v>5.0</v>
      </c>
      <c r="LK26" s="81">
        <v>5.0</v>
      </c>
      <c r="LL26" s="81">
        <v>52.0</v>
      </c>
      <c r="LM26" s="81">
        <v>52.0</v>
      </c>
      <c r="LN26" s="89"/>
      <c r="LO26" s="82">
        <v>341.0</v>
      </c>
      <c r="LP26" s="82">
        <v>179.0</v>
      </c>
      <c r="LQ26" s="82">
        <v>101.0</v>
      </c>
      <c r="LR26" s="82">
        <v>73.0</v>
      </c>
      <c r="LS26" s="82">
        <v>334.0</v>
      </c>
      <c r="LT26" s="82">
        <v>141.0</v>
      </c>
      <c r="LU26" s="82">
        <v>67.0</v>
      </c>
      <c r="LV26" s="82">
        <v>38.0</v>
      </c>
      <c r="LW26" s="82">
        <v>0.6</v>
      </c>
      <c r="LX26" s="82">
        <v>10.0</v>
      </c>
      <c r="LY26" s="82">
        <v>55.0</v>
      </c>
      <c r="LZ26" s="82">
        <v>53.0</v>
      </c>
      <c r="MA26" s="82">
        <v>139.0</v>
      </c>
      <c r="MB26" s="82">
        <v>112.0</v>
      </c>
      <c r="MC26" s="82">
        <v>63.0</v>
      </c>
      <c r="MD26" s="82">
        <v>16.2</v>
      </c>
      <c r="ME26" s="82">
        <v>8.0</v>
      </c>
      <c r="MF26" s="82">
        <v>59.0</v>
      </c>
      <c r="MG26" s="82">
        <v>55.0</v>
      </c>
      <c r="MH26" s="82" t="s">
        <v>95</v>
      </c>
      <c r="MI26" s="82" t="s">
        <v>95</v>
      </c>
      <c r="MJ26" s="82" t="s">
        <v>95</v>
      </c>
      <c r="MK26" s="82" t="s">
        <v>95</v>
      </c>
      <c r="ML26" s="82">
        <v>5.0</v>
      </c>
      <c r="MM26" s="82">
        <v>42.0</v>
      </c>
      <c r="MN26" s="82">
        <v>43.0</v>
      </c>
      <c r="MO26" s="86"/>
      <c r="MP26" s="87"/>
      <c r="MQ26" s="87"/>
      <c r="MR26" s="87"/>
      <c r="MS26" s="87"/>
      <c r="MT26" s="82">
        <v>37.0</v>
      </c>
      <c r="MU26" s="82">
        <v>3.0</v>
      </c>
      <c r="MV26" s="82">
        <v>0.1</v>
      </c>
      <c r="MW26" s="82">
        <v>0.1</v>
      </c>
      <c r="MX26" s="82">
        <v>5.0</v>
      </c>
      <c r="MY26" s="82">
        <v>33.0</v>
      </c>
      <c r="MZ26" s="82" t="s">
        <v>96</v>
      </c>
      <c r="NA26" s="87"/>
      <c r="NB26" s="82">
        <v>35.0</v>
      </c>
      <c r="NC26" s="82">
        <v>291.0</v>
      </c>
      <c r="ND26" s="82">
        <v>16.4</v>
      </c>
      <c r="NE26" s="82">
        <v>6.1</v>
      </c>
      <c r="NF26" s="82">
        <v>6.0</v>
      </c>
      <c r="NG26" s="82">
        <v>40.0</v>
      </c>
      <c r="NH26" s="82">
        <v>40.0</v>
      </c>
      <c r="NI26" s="87"/>
      <c r="NJ26" s="82" t="s">
        <v>95</v>
      </c>
      <c r="NK26" s="82" t="s">
        <v>95</v>
      </c>
      <c r="NL26" s="82" t="s">
        <v>95</v>
      </c>
      <c r="NM26" s="82" t="s">
        <v>95</v>
      </c>
      <c r="NN26" s="82">
        <v>4.0</v>
      </c>
      <c r="NO26" s="82">
        <v>47.0</v>
      </c>
      <c r="NP26" s="82">
        <v>50.0</v>
      </c>
    </row>
    <row r="27" ht="14.25" customHeight="1">
      <c r="A27" s="49">
        <v>0.583333333333334</v>
      </c>
      <c r="B27" s="50"/>
      <c r="C27" s="51">
        <v>50.14</v>
      </c>
      <c r="D27" s="52">
        <v>339.0</v>
      </c>
      <c r="E27" s="53">
        <v>134.0</v>
      </c>
      <c r="F27" s="53">
        <v>90.0</v>
      </c>
      <c r="G27" s="55">
        <v>18.2</v>
      </c>
      <c r="H27" s="54"/>
      <c r="I27" s="53">
        <v>6.0</v>
      </c>
      <c r="J27" s="53">
        <v>53.0</v>
      </c>
      <c r="K27" s="53">
        <v>52.0</v>
      </c>
      <c r="L27" s="53">
        <v>138.0</v>
      </c>
      <c r="M27" s="53">
        <v>125.0</v>
      </c>
      <c r="N27" s="53">
        <v>25.1</v>
      </c>
      <c r="O27" s="54"/>
      <c r="P27" s="53">
        <v>6.0</v>
      </c>
      <c r="Q27" s="53">
        <v>57.0</v>
      </c>
      <c r="R27" s="53">
        <v>53.0</v>
      </c>
      <c r="S27" s="55">
        <v>342.0</v>
      </c>
      <c r="T27" s="53">
        <v>275.1</v>
      </c>
      <c r="U27" s="53">
        <v>165.9</v>
      </c>
      <c r="V27" s="54"/>
      <c r="W27" s="53">
        <v>375.2</v>
      </c>
      <c r="X27" s="53">
        <v>205.6</v>
      </c>
      <c r="Y27" s="53">
        <v>135.5</v>
      </c>
      <c r="Z27" s="54"/>
      <c r="AA27" s="53">
        <v>342.1</v>
      </c>
      <c r="AB27" s="53">
        <v>606.1</v>
      </c>
      <c r="AC27" s="53">
        <v>203.6</v>
      </c>
      <c r="AD27" s="54"/>
      <c r="AE27" s="53">
        <v>341.9</v>
      </c>
      <c r="AF27" s="53">
        <v>327.5</v>
      </c>
      <c r="AG27" s="53">
        <v>185.1</v>
      </c>
      <c r="AH27" s="54"/>
      <c r="AI27" s="53">
        <v>349.1</v>
      </c>
      <c r="AJ27" s="53">
        <v>349.3</v>
      </c>
      <c r="AK27" s="53">
        <v>223.5</v>
      </c>
      <c r="AL27" s="54"/>
      <c r="AM27" s="53">
        <v>340.2</v>
      </c>
      <c r="AN27" s="53">
        <v>370.8</v>
      </c>
      <c r="AO27" s="53">
        <v>209.8</v>
      </c>
      <c r="AP27" s="54"/>
      <c r="AQ27" s="182">
        <f t="shared" ref="AQ27:AS27" si="29">E27</f>
        <v>134</v>
      </c>
      <c r="AR27" s="54">
        <f t="shared" si="29"/>
        <v>90</v>
      </c>
      <c r="AS27" s="56">
        <f t="shared" si="29"/>
        <v>18.2</v>
      </c>
      <c r="AT27" s="54"/>
      <c r="AU27" s="182">
        <f t="shared" ref="AU27:AW27" si="30">L27</f>
        <v>138</v>
      </c>
      <c r="AV27" s="54">
        <f t="shared" si="30"/>
        <v>125</v>
      </c>
      <c r="AW27" s="54">
        <f t="shared" si="30"/>
        <v>25.1</v>
      </c>
      <c r="AX27" s="54"/>
      <c r="AY27" s="182">
        <f>E27</f>
        <v>134</v>
      </c>
      <c r="AZ27" s="54"/>
      <c r="BA27" s="54"/>
      <c r="BB27" s="54"/>
      <c r="BC27" s="89"/>
      <c r="BD27" s="182">
        <v>138.0</v>
      </c>
      <c r="BE27" s="53">
        <v>32.0</v>
      </c>
      <c r="BF27" s="53">
        <v>18.0</v>
      </c>
      <c r="BG27" s="127">
        <v>0.9</v>
      </c>
      <c r="BH27" s="54"/>
      <c r="BI27" s="53">
        <v>22.0</v>
      </c>
      <c r="BJ27" s="127">
        <v>88.0</v>
      </c>
      <c r="BK27" s="127">
        <v>63.0</v>
      </c>
      <c r="BL27" s="89"/>
      <c r="BM27" s="58">
        <v>340.0</v>
      </c>
      <c r="BN27" s="58">
        <v>145.0</v>
      </c>
      <c r="BO27" s="58">
        <v>235.0</v>
      </c>
      <c r="BP27" s="58">
        <v>11.8</v>
      </c>
      <c r="BQ27" s="59"/>
      <c r="BR27" s="58">
        <v>6.0</v>
      </c>
      <c r="BS27" s="58">
        <v>66.0</v>
      </c>
      <c r="BT27" s="58">
        <v>68.0</v>
      </c>
      <c r="BU27" s="59">
        <f t="shared" si="31"/>
        <v>340</v>
      </c>
      <c r="BV27" s="58">
        <v>296.0</v>
      </c>
      <c r="BW27" s="58">
        <v>170.0</v>
      </c>
      <c r="BX27" s="58">
        <v>34.0</v>
      </c>
      <c r="BY27" s="58">
        <v>332.0</v>
      </c>
      <c r="BZ27" s="58">
        <v>305.0</v>
      </c>
      <c r="CA27" s="58">
        <v>166.0</v>
      </c>
      <c r="CB27" s="58">
        <v>30.0</v>
      </c>
      <c r="CC27" s="58">
        <v>341.0</v>
      </c>
      <c r="CD27" s="58">
        <v>242.0</v>
      </c>
      <c r="CE27" s="58">
        <v>138.0</v>
      </c>
      <c r="CF27" s="58">
        <v>6.0</v>
      </c>
      <c r="CG27" s="58">
        <v>333.0</v>
      </c>
      <c r="CH27" s="58">
        <v>248.0</v>
      </c>
      <c r="CI27" s="58">
        <v>136.0</v>
      </c>
      <c r="CJ27" s="58">
        <v>7.0</v>
      </c>
      <c r="CK27" s="58">
        <v>347.0</v>
      </c>
      <c r="CL27" s="58">
        <v>188.0</v>
      </c>
      <c r="CM27" s="58">
        <v>124.0</v>
      </c>
      <c r="CN27" s="58">
        <v>3.0</v>
      </c>
      <c r="CO27" s="58">
        <v>330.0</v>
      </c>
      <c r="CP27" s="58">
        <v>342.0</v>
      </c>
      <c r="CQ27" s="58">
        <v>176.0</v>
      </c>
      <c r="CR27" s="58">
        <v>5.0</v>
      </c>
      <c r="CS27" s="58" t="s">
        <v>94</v>
      </c>
      <c r="CT27" s="58" t="s">
        <v>94</v>
      </c>
      <c r="CU27" s="58" t="s">
        <v>94</v>
      </c>
      <c r="CV27" s="58" t="s">
        <v>94</v>
      </c>
      <c r="CW27" s="58">
        <v>335.0</v>
      </c>
      <c r="CX27" s="58">
        <v>205.0</v>
      </c>
      <c r="CY27" s="58">
        <v>88.0</v>
      </c>
      <c r="CZ27" s="58">
        <v>61.0</v>
      </c>
      <c r="DA27" s="58">
        <v>322.0</v>
      </c>
      <c r="DB27" s="58">
        <v>208.0</v>
      </c>
      <c r="DC27" s="58">
        <v>91.0</v>
      </c>
      <c r="DD27" s="58">
        <v>68.0</v>
      </c>
      <c r="DE27" s="59">
        <f t="shared" si="32"/>
        <v>145</v>
      </c>
      <c r="DF27" s="58">
        <v>35.0</v>
      </c>
      <c r="DG27" s="58">
        <v>235.0</v>
      </c>
      <c r="DH27" s="58">
        <v>11.8</v>
      </c>
      <c r="DI27" s="59"/>
      <c r="DJ27" s="58">
        <v>7.0</v>
      </c>
      <c r="DK27" s="58">
        <v>62.0</v>
      </c>
      <c r="DL27" s="58">
        <v>57.0</v>
      </c>
      <c r="DM27" s="89"/>
      <c r="DN27" s="61">
        <v>338.0</v>
      </c>
      <c r="DO27" s="61">
        <v>139.0</v>
      </c>
      <c r="DP27" s="61">
        <v>45.0</v>
      </c>
      <c r="DQ27" s="61">
        <v>25.1</v>
      </c>
      <c r="DR27" s="61">
        <v>8.6</v>
      </c>
      <c r="DS27" s="61">
        <v>8.0</v>
      </c>
      <c r="DT27" s="61">
        <v>46.0</v>
      </c>
      <c r="DU27" s="61">
        <v>53.0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340.0</v>
      </c>
      <c r="EF27" s="63">
        <v>137.0</v>
      </c>
      <c r="EG27" s="63">
        <v>62.0</v>
      </c>
      <c r="EH27" s="63">
        <v>2.5</v>
      </c>
      <c r="EI27" s="64"/>
      <c r="EJ27" s="63">
        <v>9.0</v>
      </c>
      <c r="EK27" s="63">
        <v>56.0</v>
      </c>
      <c r="EL27" s="63">
        <v>57.0</v>
      </c>
      <c r="EM27" s="63">
        <v>137.0</v>
      </c>
      <c r="EN27" s="63">
        <v>76.0</v>
      </c>
      <c r="EO27" s="63">
        <v>3.3</v>
      </c>
      <c r="EP27" s="64"/>
      <c r="EQ27" s="63">
        <v>9.0</v>
      </c>
      <c r="ER27" s="63">
        <v>57.0</v>
      </c>
      <c r="ES27" s="63">
        <v>58.0</v>
      </c>
      <c r="ET27" s="63">
        <v>340.0</v>
      </c>
      <c r="EU27" s="63">
        <v>0.0</v>
      </c>
      <c r="EV27" s="63">
        <v>0.0</v>
      </c>
      <c r="EW27" s="63">
        <v>0.0</v>
      </c>
      <c r="EX27" s="63">
        <v>339.0</v>
      </c>
      <c r="EY27" s="63">
        <v>239.0</v>
      </c>
      <c r="EZ27" s="63">
        <v>138.9</v>
      </c>
      <c r="FA27" s="63">
        <v>6.7</v>
      </c>
      <c r="FB27" s="63">
        <v>338.0</v>
      </c>
      <c r="FC27" s="63">
        <v>0.0</v>
      </c>
      <c r="FD27" s="63">
        <v>0.0</v>
      </c>
      <c r="FE27" s="63">
        <v>0.0</v>
      </c>
      <c r="FF27" s="63">
        <v>338.0</v>
      </c>
      <c r="FG27" s="63">
        <v>238.0</v>
      </c>
      <c r="FH27" s="63">
        <v>137.7</v>
      </c>
      <c r="FI27" s="63">
        <v>9.0</v>
      </c>
      <c r="FJ27" s="63">
        <v>340.0</v>
      </c>
      <c r="FK27" s="63">
        <v>224.0</v>
      </c>
      <c r="FL27" s="63">
        <v>128.0</v>
      </c>
      <c r="FM27" s="64"/>
      <c r="FN27" s="63">
        <v>340.0</v>
      </c>
      <c r="FO27" s="63">
        <v>238.0</v>
      </c>
      <c r="FP27" s="63">
        <v>128.0</v>
      </c>
      <c r="FQ27" s="63">
        <v>16.7</v>
      </c>
      <c r="FR27" s="63">
        <v>137.0</v>
      </c>
      <c r="FS27" s="63">
        <v>91.0</v>
      </c>
      <c r="FT27" s="63">
        <v>18.31</v>
      </c>
      <c r="FU27" s="64"/>
      <c r="FV27" s="63">
        <v>137.0</v>
      </c>
      <c r="FW27" s="64"/>
      <c r="FX27" s="64"/>
      <c r="FY27" s="64"/>
      <c r="FZ27" s="89"/>
      <c r="GA27" s="65">
        <v>341.0</v>
      </c>
      <c r="GB27" s="66">
        <v>342.9</v>
      </c>
      <c r="GC27" s="66">
        <v>215.32</v>
      </c>
      <c r="GD27" s="66">
        <v>12.81</v>
      </c>
      <c r="GE27" s="66">
        <v>341.0</v>
      </c>
      <c r="GF27" s="66">
        <v>358.76</v>
      </c>
      <c r="GG27" s="66">
        <v>210.82</v>
      </c>
      <c r="GH27" s="66">
        <v>16.5</v>
      </c>
      <c r="GI27" s="66">
        <v>341.0</v>
      </c>
      <c r="GJ27" s="66">
        <v>219.08</v>
      </c>
      <c r="GK27" s="66">
        <v>-125.3</v>
      </c>
      <c r="GL27" s="66">
        <v>-19.18</v>
      </c>
      <c r="GM27" s="66">
        <v>341.0</v>
      </c>
      <c r="GN27" s="66">
        <v>202.96</v>
      </c>
      <c r="GO27" s="66">
        <v>-124.71</v>
      </c>
      <c r="GP27" s="66">
        <v>-27.56</v>
      </c>
      <c r="GQ27" s="66">
        <v>341.0</v>
      </c>
      <c r="GR27" s="66">
        <v>136.31</v>
      </c>
      <c r="GS27" s="66">
        <v>-88.95</v>
      </c>
      <c r="GT27" s="66">
        <v>8.46</v>
      </c>
      <c r="GU27" s="66">
        <v>341.0</v>
      </c>
      <c r="GV27" s="66">
        <v>151.08</v>
      </c>
      <c r="GW27" s="66">
        <v>-87.95</v>
      </c>
      <c r="GX27" s="66">
        <v>6.95</v>
      </c>
      <c r="GY27" s="89"/>
      <c r="GZ27" s="98" t="s">
        <v>107</v>
      </c>
      <c r="HA27" s="97" t="s">
        <v>92</v>
      </c>
      <c r="HB27" s="98">
        <v>281.0</v>
      </c>
      <c r="HC27" s="98">
        <v>14.05</v>
      </c>
      <c r="HD27" s="98">
        <v>5.62</v>
      </c>
      <c r="HE27" s="98">
        <v>8.0</v>
      </c>
      <c r="HF27" s="99">
        <v>62.0</v>
      </c>
      <c r="HG27" s="99">
        <v>56.0</v>
      </c>
      <c r="HH27" s="98" t="s">
        <v>107</v>
      </c>
      <c r="HI27" s="97" t="s">
        <v>92</v>
      </c>
      <c r="HJ27" s="98">
        <v>119.0</v>
      </c>
      <c r="HK27" s="98">
        <v>5.95</v>
      </c>
      <c r="HL27" s="98">
        <v>2.38</v>
      </c>
      <c r="HM27" s="98">
        <v>5.0</v>
      </c>
      <c r="HN27" s="99">
        <v>71.0</v>
      </c>
      <c r="HO27" s="99">
        <v>66.0</v>
      </c>
      <c r="HP27" s="98" t="s">
        <v>107</v>
      </c>
      <c r="HQ27" s="97" t="s">
        <v>92</v>
      </c>
      <c r="HR27" s="98">
        <v>277.0</v>
      </c>
      <c r="HS27" s="98">
        <v>13.85</v>
      </c>
      <c r="HT27" s="98">
        <v>6.925</v>
      </c>
      <c r="HU27" s="98">
        <v>7.0</v>
      </c>
      <c r="HV27" s="99">
        <v>57.0</v>
      </c>
      <c r="HW27" s="99">
        <v>57.0</v>
      </c>
      <c r="HX27" s="89"/>
      <c r="HY27" s="72">
        <v>136.0</v>
      </c>
      <c r="HZ27" s="72">
        <v>33.0</v>
      </c>
      <c r="IA27" s="72">
        <v>126.0</v>
      </c>
      <c r="IB27" s="72">
        <v>6.3</v>
      </c>
      <c r="IC27" s="73"/>
      <c r="ID27" s="72">
        <v>2.0</v>
      </c>
      <c r="IE27" s="147">
        <v>70.0</v>
      </c>
      <c r="IF27" s="147">
        <v>50.0</v>
      </c>
      <c r="IG27" s="89"/>
      <c r="IH27" s="74">
        <v>139.0</v>
      </c>
      <c r="II27" s="74">
        <v>33.6</v>
      </c>
      <c r="IJ27" s="74">
        <v>69.0</v>
      </c>
      <c r="IK27" s="74">
        <v>3.5</v>
      </c>
      <c r="IL27" s="74">
        <v>4.0</v>
      </c>
      <c r="IM27" s="74">
        <v>6.0</v>
      </c>
      <c r="IN27" s="74">
        <v>50.0</v>
      </c>
      <c r="IO27" s="74">
        <v>48.0</v>
      </c>
      <c r="IP27" s="74">
        <v>139.0</v>
      </c>
      <c r="IQ27" s="74">
        <v>33.5</v>
      </c>
      <c r="IR27" s="74">
        <v>113.0</v>
      </c>
      <c r="IS27" s="74">
        <v>5.9</v>
      </c>
      <c r="IT27" s="74">
        <v>6.5</v>
      </c>
      <c r="IU27" s="74">
        <v>12.0</v>
      </c>
      <c r="IV27" s="74">
        <v>54.0</v>
      </c>
      <c r="IW27" s="74">
        <v>53.0</v>
      </c>
      <c r="IX27" s="89"/>
      <c r="IY27" s="76">
        <v>138.5</v>
      </c>
      <c r="IZ27" s="76">
        <v>34.41</v>
      </c>
      <c r="JA27" s="76">
        <v>447.2</v>
      </c>
      <c r="JB27" s="76">
        <v>22.36</v>
      </c>
      <c r="JC27" s="76">
        <v>8.75</v>
      </c>
      <c r="JD27" s="76">
        <v>3.0</v>
      </c>
      <c r="JE27" s="76">
        <v>68.39</v>
      </c>
      <c r="JF27" s="76">
        <v>51.3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136.0</v>
      </c>
      <c r="JQ27" s="78">
        <v>32.0</v>
      </c>
      <c r="JR27" s="78">
        <v>0.0</v>
      </c>
      <c r="JS27" s="78">
        <v>0.0</v>
      </c>
      <c r="JT27" s="78">
        <v>0.0</v>
      </c>
      <c r="JU27" s="78">
        <v>2.0</v>
      </c>
      <c r="JV27" s="78">
        <v>49.0</v>
      </c>
      <c r="JW27" s="78">
        <v>48.0</v>
      </c>
      <c r="JX27" s="78">
        <v>136.0</v>
      </c>
      <c r="JY27" s="78">
        <v>34.3</v>
      </c>
      <c r="JZ27" s="78">
        <v>96.0</v>
      </c>
      <c r="KA27" s="78">
        <v>5.1</v>
      </c>
      <c r="KB27" s="78">
        <v>2.1</v>
      </c>
      <c r="KC27" s="78">
        <v>2.0</v>
      </c>
      <c r="KD27" s="78">
        <v>57.0</v>
      </c>
      <c r="KE27" s="78">
        <v>54.0</v>
      </c>
      <c r="KF27" s="89"/>
      <c r="KG27" s="151">
        <v>136.0</v>
      </c>
      <c r="KH27" s="151">
        <v>33.0</v>
      </c>
      <c r="KI27" s="151">
        <v>132.0</v>
      </c>
      <c r="KJ27" s="151">
        <v>7.0</v>
      </c>
      <c r="KK27" s="152"/>
      <c r="KL27" s="151">
        <v>1.0</v>
      </c>
      <c r="KM27" s="151">
        <v>44.0</v>
      </c>
      <c r="KN27" s="151">
        <v>44.0</v>
      </c>
      <c r="KO27" s="151">
        <v>136.0</v>
      </c>
      <c r="KP27" s="151">
        <v>33.0</v>
      </c>
      <c r="KQ27" s="151" t="s">
        <v>98</v>
      </c>
      <c r="KR27" s="151" t="s">
        <v>98</v>
      </c>
      <c r="KS27" s="152"/>
      <c r="KT27" s="151">
        <v>1.0</v>
      </c>
      <c r="KU27" s="151">
        <v>44.0</v>
      </c>
      <c r="KV27" s="151">
        <v>44.0</v>
      </c>
      <c r="KW27" s="89"/>
      <c r="KX27" s="81">
        <v>131.0</v>
      </c>
      <c r="KY27" s="81">
        <v>33.0</v>
      </c>
      <c r="KZ27" s="81">
        <v>263.0</v>
      </c>
      <c r="LA27" s="81">
        <v>12.9</v>
      </c>
      <c r="LB27" s="81">
        <v>2.2</v>
      </c>
      <c r="LC27" s="81">
        <v>3.0</v>
      </c>
      <c r="LD27" s="81">
        <v>52.0</v>
      </c>
      <c r="LE27" s="81">
        <v>52.0</v>
      </c>
      <c r="LF27" s="81">
        <v>131.0</v>
      </c>
      <c r="LG27" s="81">
        <v>33.0</v>
      </c>
      <c r="LH27" s="81">
        <v>242.0</v>
      </c>
      <c r="LI27" s="81">
        <v>11.9</v>
      </c>
      <c r="LJ27" s="81">
        <v>5.0</v>
      </c>
      <c r="LK27" s="81">
        <v>5.0</v>
      </c>
      <c r="LL27" s="81">
        <v>52.0</v>
      </c>
      <c r="LM27" s="81">
        <v>52.0</v>
      </c>
      <c r="LN27" s="89"/>
      <c r="LO27" s="82">
        <v>341.0</v>
      </c>
      <c r="LP27" s="82">
        <v>203.0</v>
      </c>
      <c r="LQ27" s="82">
        <v>112.0</v>
      </c>
      <c r="LR27" s="82">
        <v>72.0</v>
      </c>
      <c r="LS27" s="82">
        <v>334.0</v>
      </c>
      <c r="LT27" s="82">
        <v>139.0</v>
      </c>
      <c r="LU27" s="82">
        <v>93.0</v>
      </c>
      <c r="LV27" s="82">
        <v>52.0</v>
      </c>
      <c r="LW27" s="82">
        <v>6.3</v>
      </c>
      <c r="LX27" s="82">
        <v>10.0</v>
      </c>
      <c r="LY27" s="82">
        <v>58.0</v>
      </c>
      <c r="LZ27" s="82">
        <v>54.0</v>
      </c>
      <c r="MA27" s="82">
        <v>138.0</v>
      </c>
      <c r="MB27" s="82">
        <v>110.0</v>
      </c>
      <c r="MC27" s="82">
        <v>60.0</v>
      </c>
      <c r="MD27" s="82">
        <v>18.1</v>
      </c>
      <c r="ME27" s="82">
        <v>8.0</v>
      </c>
      <c r="MF27" s="82">
        <v>61.0</v>
      </c>
      <c r="MG27" s="82">
        <v>55.0</v>
      </c>
      <c r="MH27" s="82" t="s">
        <v>95</v>
      </c>
      <c r="MI27" s="82" t="s">
        <v>95</v>
      </c>
      <c r="MJ27" s="82" t="s">
        <v>95</v>
      </c>
      <c r="MK27" s="82" t="s">
        <v>95</v>
      </c>
      <c r="ML27" s="82">
        <v>5.0</v>
      </c>
      <c r="MM27" s="82">
        <v>46.0</v>
      </c>
      <c r="MN27" s="82">
        <v>45.0</v>
      </c>
      <c r="MO27" s="86"/>
      <c r="MP27" s="87"/>
      <c r="MQ27" s="87"/>
      <c r="MR27" s="87"/>
      <c r="MS27" s="87"/>
      <c r="MT27" s="82">
        <v>37.0</v>
      </c>
      <c r="MU27" s="82">
        <v>4.0</v>
      </c>
      <c r="MV27" s="82">
        <v>0.2</v>
      </c>
      <c r="MW27" s="82">
        <v>0.1</v>
      </c>
      <c r="MX27" s="82">
        <v>5.0</v>
      </c>
      <c r="MY27" s="82">
        <v>38.0</v>
      </c>
      <c r="MZ27" s="82" t="s">
        <v>96</v>
      </c>
      <c r="NA27" s="87"/>
      <c r="NB27" s="82">
        <v>35.0</v>
      </c>
      <c r="NC27" s="82">
        <v>257.0</v>
      </c>
      <c r="ND27" s="82">
        <v>14.4</v>
      </c>
      <c r="NE27" s="82">
        <v>5.1</v>
      </c>
      <c r="NF27" s="82">
        <v>6.0</v>
      </c>
      <c r="NG27" s="82">
        <v>44.0</v>
      </c>
      <c r="NH27" s="82">
        <v>44.0</v>
      </c>
      <c r="NI27" s="87"/>
      <c r="NJ27" s="82" t="s">
        <v>95</v>
      </c>
      <c r="NK27" s="82" t="s">
        <v>95</v>
      </c>
      <c r="NL27" s="82" t="s">
        <v>95</v>
      </c>
      <c r="NM27" s="82" t="s">
        <v>95</v>
      </c>
      <c r="NN27" s="82">
        <v>4.0</v>
      </c>
      <c r="NO27" s="82">
        <v>49.0</v>
      </c>
      <c r="NP27" s="82">
        <v>52.0</v>
      </c>
    </row>
    <row r="28" ht="14.25" customHeight="1">
      <c r="A28" s="49">
        <v>0.625</v>
      </c>
      <c r="B28" s="50"/>
      <c r="C28" s="51">
        <v>50.16</v>
      </c>
      <c r="D28" s="52">
        <v>340.0</v>
      </c>
      <c r="E28" s="53">
        <v>137.0</v>
      </c>
      <c r="F28" s="53">
        <v>75.0</v>
      </c>
      <c r="G28" s="55">
        <v>16.3</v>
      </c>
      <c r="H28" s="54"/>
      <c r="I28" s="53">
        <v>6.0</v>
      </c>
      <c r="J28" s="53">
        <v>52.0</v>
      </c>
      <c r="K28" s="53">
        <v>51.0</v>
      </c>
      <c r="L28" s="53">
        <v>137.0</v>
      </c>
      <c r="M28" s="53">
        <v>104.0</v>
      </c>
      <c r="N28" s="53">
        <v>25.8</v>
      </c>
      <c r="O28" s="54"/>
      <c r="P28" s="53">
        <v>6.0</v>
      </c>
      <c r="Q28" s="53">
        <v>57.0</v>
      </c>
      <c r="R28" s="53">
        <v>53.0</v>
      </c>
      <c r="S28" s="53">
        <v>342.1</v>
      </c>
      <c r="T28" s="53">
        <v>302.8</v>
      </c>
      <c r="U28" s="53">
        <v>181.9</v>
      </c>
      <c r="V28" s="54"/>
      <c r="W28" s="53">
        <v>375.1</v>
      </c>
      <c r="X28" s="53">
        <v>219.6</v>
      </c>
      <c r="Y28" s="53">
        <v>145.2</v>
      </c>
      <c r="Z28" s="54"/>
      <c r="AA28" s="55">
        <v>342.0</v>
      </c>
      <c r="AB28" s="53">
        <v>290.6</v>
      </c>
      <c r="AC28" s="53">
        <v>194.3</v>
      </c>
      <c r="AD28" s="54"/>
      <c r="AE28" s="53">
        <v>342.7</v>
      </c>
      <c r="AF28" s="53">
        <v>325.6</v>
      </c>
      <c r="AG28" s="53">
        <v>176.8</v>
      </c>
      <c r="AH28" s="54"/>
      <c r="AI28" s="53">
        <v>348.1</v>
      </c>
      <c r="AJ28" s="53">
        <v>351.2</v>
      </c>
      <c r="AK28" s="55">
        <v>223.0</v>
      </c>
      <c r="AL28" s="54"/>
      <c r="AM28" s="53">
        <v>340.4</v>
      </c>
      <c r="AN28" s="53">
        <v>375.7</v>
      </c>
      <c r="AO28" s="53">
        <v>212.3</v>
      </c>
      <c r="AP28" s="54"/>
      <c r="AQ28" s="53">
        <v>135.0</v>
      </c>
      <c r="AR28" s="54">
        <f t="shared" ref="AR28:AS28" si="33">F28</f>
        <v>75</v>
      </c>
      <c r="AS28" s="56">
        <f t="shared" si="33"/>
        <v>16.3</v>
      </c>
      <c r="AT28" s="54"/>
      <c r="AU28" s="53">
        <v>139.0</v>
      </c>
      <c r="AV28" s="54">
        <f t="shared" ref="AV28:AW28" si="34">M28</f>
        <v>104</v>
      </c>
      <c r="AW28" s="54">
        <f t="shared" si="34"/>
        <v>25.8</v>
      </c>
      <c r="AX28" s="54"/>
      <c r="AY28" s="53">
        <v>135.0</v>
      </c>
      <c r="AZ28" s="54"/>
      <c r="BA28" s="54"/>
      <c r="BB28" s="54"/>
      <c r="BC28" s="89"/>
      <c r="BD28" s="127">
        <v>139.0</v>
      </c>
      <c r="BE28" s="53">
        <v>32.0</v>
      </c>
      <c r="BF28" s="53">
        <v>18.0</v>
      </c>
      <c r="BG28" s="127">
        <v>0.9</v>
      </c>
      <c r="BH28" s="54"/>
      <c r="BI28" s="53">
        <v>22.0</v>
      </c>
      <c r="BJ28" s="127">
        <v>88.0</v>
      </c>
      <c r="BK28" s="127">
        <v>63.0</v>
      </c>
      <c r="BL28" s="89"/>
      <c r="BM28" s="58">
        <v>341.0</v>
      </c>
      <c r="BN28" s="58">
        <v>144.0</v>
      </c>
      <c r="BO28" s="58">
        <v>269.0</v>
      </c>
      <c r="BP28" s="58">
        <v>13.5</v>
      </c>
      <c r="BQ28" s="59"/>
      <c r="BR28" s="58">
        <v>6.0</v>
      </c>
      <c r="BS28" s="58">
        <v>60.0</v>
      </c>
      <c r="BT28" s="58">
        <v>61.0</v>
      </c>
      <c r="BU28" s="59">
        <f t="shared" si="31"/>
        <v>341</v>
      </c>
      <c r="BV28" s="58">
        <v>299.0</v>
      </c>
      <c r="BW28" s="58">
        <v>170.0</v>
      </c>
      <c r="BX28" s="58">
        <v>42.0</v>
      </c>
      <c r="BY28" s="58">
        <v>333.0</v>
      </c>
      <c r="BZ28" s="58">
        <v>306.0</v>
      </c>
      <c r="CA28" s="58">
        <v>166.0</v>
      </c>
      <c r="CB28" s="58">
        <v>40.0</v>
      </c>
      <c r="CC28" s="58">
        <v>341.0</v>
      </c>
      <c r="CD28" s="58">
        <v>228.0</v>
      </c>
      <c r="CE28" s="58">
        <v>130.0</v>
      </c>
      <c r="CF28" s="58">
        <v>10.0</v>
      </c>
      <c r="CG28" s="58">
        <v>334.0</v>
      </c>
      <c r="CH28" s="58">
        <v>236.0</v>
      </c>
      <c r="CI28" s="58">
        <v>128.0</v>
      </c>
      <c r="CJ28" s="58">
        <v>11.0</v>
      </c>
      <c r="CK28" s="58">
        <v>347.0</v>
      </c>
      <c r="CL28" s="58">
        <v>182.0</v>
      </c>
      <c r="CM28" s="58">
        <v>120.0</v>
      </c>
      <c r="CN28" s="58">
        <v>1.0</v>
      </c>
      <c r="CO28" s="58">
        <v>331.0</v>
      </c>
      <c r="CP28" s="58">
        <v>326.0</v>
      </c>
      <c r="CQ28" s="58">
        <v>168.0</v>
      </c>
      <c r="CR28" s="58">
        <v>2.0</v>
      </c>
      <c r="CS28" s="58" t="s">
        <v>94</v>
      </c>
      <c r="CT28" s="58" t="s">
        <v>94</v>
      </c>
      <c r="CU28" s="58" t="s">
        <v>94</v>
      </c>
      <c r="CV28" s="58" t="s">
        <v>94</v>
      </c>
      <c r="CW28" s="58">
        <v>336.0</v>
      </c>
      <c r="CX28" s="58">
        <v>202.0</v>
      </c>
      <c r="CY28" s="58">
        <v>87.0</v>
      </c>
      <c r="CZ28" s="58">
        <v>61.0</v>
      </c>
      <c r="DA28" s="58">
        <v>322.0</v>
      </c>
      <c r="DB28" s="58">
        <v>211.0</v>
      </c>
      <c r="DC28" s="58">
        <v>93.0</v>
      </c>
      <c r="DD28" s="58">
        <v>68.0</v>
      </c>
      <c r="DE28" s="59">
        <f t="shared" si="32"/>
        <v>144</v>
      </c>
      <c r="DF28" s="58">
        <v>35.0</v>
      </c>
      <c r="DG28" s="58">
        <v>269.0</v>
      </c>
      <c r="DH28" s="58">
        <v>13.5</v>
      </c>
      <c r="DI28" s="59"/>
      <c r="DJ28" s="58">
        <v>7.0</v>
      </c>
      <c r="DK28" s="58">
        <v>64.0</v>
      </c>
      <c r="DL28" s="58">
        <v>58.0</v>
      </c>
      <c r="DM28" s="89"/>
      <c r="DN28" s="61">
        <v>339.0</v>
      </c>
      <c r="DO28" s="61">
        <v>140.0</v>
      </c>
      <c r="DP28" s="61">
        <v>26.4</v>
      </c>
      <c r="DQ28" s="61">
        <v>15.3</v>
      </c>
      <c r="DR28" s="61">
        <v>1.8</v>
      </c>
      <c r="DS28" s="61">
        <v>8.0</v>
      </c>
      <c r="DT28" s="61">
        <v>51.0</v>
      </c>
      <c r="DU28" s="61">
        <v>54.0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342.0</v>
      </c>
      <c r="EF28" s="63">
        <v>137.0</v>
      </c>
      <c r="EG28" s="63">
        <v>73.0</v>
      </c>
      <c r="EH28" s="63">
        <v>3.0</v>
      </c>
      <c r="EI28" s="64"/>
      <c r="EJ28" s="63">
        <v>9.0</v>
      </c>
      <c r="EK28" s="63">
        <v>58.0</v>
      </c>
      <c r="EL28" s="63">
        <v>58.0</v>
      </c>
      <c r="EM28" s="63">
        <v>137.0</v>
      </c>
      <c r="EN28" s="63">
        <v>128.0</v>
      </c>
      <c r="EO28" s="63">
        <v>2.2</v>
      </c>
      <c r="EP28" s="64"/>
      <c r="EQ28" s="63">
        <v>9.0</v>
      </c>
      <c r="ER28" s="63">
        <v>58.0</v>
      </c>
      <c r="ES28" s="63">
        <v>59.0</v>
      </c>
      <c r="ET28" s="63">
        <v>340.0</v>
      </c>
      <c r="EU28" s="63">
        <v>0.0</v>
      </c>
      <c r="EV28" s="63">
        <v>0.0</v>
      </c>
      <c r="EW28" s="63">
        <v>0.0</v>
      </c>
      <c r="EX28" s="63">
        <v>337.0</v>
      </c>
      <c r="EY28" s="63">
        <v>241.0</v>
      </c>
      <c r="EZ28" s="63">
        <v>138.9</v>
      </c>
      <c r="FA28" s="63">
        <v>-12.1</v>
      </c>
      <c r="FB28" s="63">
        <v>336.0</v>
      </c>
      <c r="FC28" s="63">
        <v>0.0</v>
      </c>
      <c r="FD28" s="63">
        <v>0.0</v>
      </c>
      <c r="FE28" s="63">
        <v>0.0</v>
      </c>
      <c r="FF28" s="63">
        <v>335.0</v>
      </c>
      <c r="FG28" s="63">
        <v>240.0</v>
      </c>
      <c r="FH28" s="63">
        <v>137.7</v>
      </c>
      <c r="FI28" s="63">
        <v>-12.8</v>
      </c>
      <c r="FJ28" s="63">
        <v>342.0</v>
      </c>
      <c r="FK28" s="63">
        <v>222.0</v>
      </c>
      <c r="FL28" s="63">
        <v>128.0</v>
      </c>
      <c r="FM28" s="64"/>
      <c r="FN28" s="63">
        <v>342.0</v>
      </c>
      <c r="FO28" s="63">
        <v>236.0</v>
      </c>
      <c r="FP28" s="63">
        <v>128.0</v>
      </c>
      <c r="FQ28" s="63">
        <v>14.9</v>
      </c>
      <c r="FR28" s="63">
        <v>137.0</v>
      </c>
      <c r="FS28" s="63">
        <v>95.0</v>
      </c>
      <c r="FT28" s="63">
        <v>19.65</v>
      </c>
      <c r="FU28" s="64"/>
      <c r="FV28" s="63">
        <v>137.0</v>
      </c>
      <c r="FW28" s="64"/>
      <c r="FX28" s="64"/>
      <c r="FY28" s="64"/>
      <c r="FZ28" s="89"/>
      <c r="GA28" s="65">
        <v>341.0</v>
      </c>
      <c r="GB28" s="66">
        <v>344.32</v>
      </c>
      <c r="GC28" s="66">
        <v>217.27</v>
      </c>
      <c r="GD28" s="66">
        <v>13.57</v>
      </c>
      <c r="GE28" s="66">
        <v>341.0</v>
      </c>
      <c r="GF28" s="66">
        <v>364.74</v>
      </c>
      <c r="GG28" s="66">
        <v>213.41</v>
      </c>
      <c r="GH28" s="66">
        <v>18.18</v>
      </c>
      <c r="GI28" s="66">
        <v>341.0</v>
      </c>
      <c r="GJ28" s="66">
        <v>223.03</v>
      </c>
      <c r="GK28" s="66">
        <v>-127.98</v>
      </c>
      <c r="GL28" s="66">
        <v>-18.09</v>
      </c>
      <c r="GM28" s="66">
        <v>341.0</v>
      </c>
      <c r="GN28" s="66">
        <v>204.72</v>
      </c>
      <c r="GO28" s="66">
        <v>-127.98</v>
      </c>
      <c r="GP28" s="66">
        <v>-28.48</v>
      </c>
      <c r="GQ28" s="66">
        <v>341.0</v>
      </c>
      <c r="GR28" s="66">
        <v>123.53</v>
      </c>
      <c r="GS28" s="94">
        <v>-81.58</v>
      </c>
      <c r="GT28" s="66">
        <v>14.57</v>
      </c>
      <c r="GU28" s="66">
        <v>341.0</v>
      </c>
      <c r="GV28" s="66">
        <v>139.36</v>
      </c>
      <c r="GW28" s="66">
        <v>-81.24</v>
      </c>
      <c r="GX28" s="66">
        <v>12.73</v>
      </c>
      <c r="GY28" s="89"/>
      <c r="GZ28" s="98" t="s">
        <v>107</v>
      </c>
      <c r="HA28" s="97" t="s">
        <v>92</v>
      </c>
      <c r="HB28" s="98">
        <v>279.0</v>
      </c>
      <c r="HC28" s="98">
        <v>13.95</v>
      </c>
      <c r="HD28" s="98">
        <v>5.58</v>
      </c>
      <c r="HE28" s="98">
        <v>8.0</v>
      </c>
      <c r="HF28" s="99">
        <v>63.0</v>
      </c>
      <c r="HG28" s="99">
        <v>58.0</v>
      </c>
      <c r="HH28" s="98" t="s">
        <v>107</v>
      </c>
      <c r="HI28" s="97" t="s">
        <v>92</v>
      </c>
      <c r="HJ28" s="98">
        <v>125.0</v>
      </c>
      <c r="HK28" s="98">
        <v>6.25</v>
      </c>
      <c r="HL28" s="98">
        <v>2.5</v>
      </c>
      <c r="HM28" s="98">
        <v>5.0</v>
      </c>
      <c r="HN28" s="99">
        <v>69.0</v>
      </c>
      <c r="HO28" s="99">
        <v>69.0</v>
      </c>
      <c r="HP28" s="98" t="s">
        <v>107</v>
      </c>
      <c r="HQ28" s="97" t="s">
        <v>92</v>
      </c>
      <c r="HR28" s="98">
        <v>199.0</v>
      </c>
      <c r="HS28" s="98">
        <v>9.95</v>
      </c>
      <c r="HT28" s="98">
        <v>4.975</v>
      </c>
      <c r="HU28" s="98">
        <v>7.0</v>
      </c>
      <c r="HV28" s="99">
        <v>59.0</v>
      </c>
      <c r="HW28" s="99">
        <v>59.0</v>
      </c>
      <c r="HX28" s="89"/>
      <c r="HY28" s="72">
        <v>137.0</v>
      </c>
      <c r="HZ28" s="72">
        <v>33.0</v>
      </c>
      <c r="IA28" s="72">
        <v>159.0</v>
      </c>
      <c r="IB28" s="72">
        <v>7.95</v>
      </c>
      <c r="IC28" s="73"/>
      <c r="ID28" s="72">
        <v>2.0</v>
      </c>
      <c r="IE28" s="147">
        <v>70.0</v>
      </c>
      <c r="IF28" s="147">
        <v>50.0</v>
      </c>
      <c r="IG28" s="89"/>
      <c r="IH28" s="74">
        <v>139.0</v>
      </c>
      <c r="II28" s="74">
        <v>33.6</v>
      </c>
      <c r="IJ28" s="74">
        <v>65.0</v>
      </c>
      <c r="IK28" s="74">
        <v>3.3</v>
      </c>
      <c r="IL28" s="74">
        <v>3.7</v>
      </c>
      <c r="IM28" s="74">
        <v>6.0</v>
      </c>
      <c r="IN28" s="74">
        <v>50.0</v>
      </c>
      <c r="IO28" s="74">
        <v>48.0</v>
      </c>
      <c r="IP28" s="74">
        <v>139.0</v>
      </c>
      <c r="IQ28" s="74">
        <v>33.8</v>
      </c>
      <c r="IR28" s="74">
        <v>108.0</v>
      </c>
      <c r="IS28" s="74">
        <v>5.6</v>
      </c>
      <c r="IT28" s="74">
        <v>6.2</v>
      </c>
      <c r="IU28" s="74">
        <v>12.0</v>
      </c>
      <c r="IV28" s="74">
        <v>54.0</v>
      </c>
      <c r="IW28" s="74">
        <v>53.0</v>
      </c>
      <c r="IX28" s="89"/>
      <c r="IY28" s="76">
        <v>139.69</v>
      </c>
      <c r="IZ28" s="76">
        <v>35.26</v>
      </c>
      <c r="JA28" s="76">
        <v>257.0</v>
      </c>
      <c r="JB28" s="76">
        <v>12.87</v>
      </c>
      <c r="JC28" s="76">
        <v>2.77</v>
      </c>
      <c r="JD28" s="76">
        <v>3.0</v>
      </c>
      <c r="JE28" s="76">
        <v>63.54</v>
      </c>
      <c r="JF28" s="76">
        <v>51.3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135.0</v>
      </c>
      <c r="JQ28" s="78">
        <v>32.0</v>
      </c>
      <c r="JR28" s="78">
        <v>0.0</v>
      </c>
      <c r="JS28" s="78">
        <v>0.0</v>
      </c>
      <c r="JT28" s="78">
        <v>0.0</v>
      </c>
      <c r="JU28" s="78">
        <v>2.0</v>
      </c>
      <c r="JV28" s="78">
        <v>50.0</v>
      </c>
      <c r="JW28" s="78">
        <v>48.0</v>
      </c>
      <c r="JX28" s="78">
        <v>135.0</v>
      </c>
      <c r="JY28" s="78">
        <v>34.4</v>
      </c>
      <c r="JZ28" s="78">
        <v>136.0</v>
      </c>
      <c r="KA28" s="78">
        <v>7.4</v>
      </c>
      <c r="KB28" s="78">
        <v>2.7</v>
      </c>
      <c r="KC28" s="78">
        <v>2.0</v>
      </c>
      <c r="KD28" s="78">
        <v>57.0</v>
      </c>
      <c r="KE28" s="78">
        <v>54.0</v>
      </c>
      <c r="KF28" s="89"/>
      <c r="KG28" s="151">
        <v>136.0</v>
      </c>
      <c r="KH28" s="151">
        <v>33.0</v>
      </c>
      <c r="KI28" s="151">
        <v>82.0</v>
      </c>
      <c r="KJ28" s="151">
        <v>4.3</v>
      </c>
      <c r="KK28" s="152"/>
      <c r="KL28" s="151">
        <v>1.0</v>
      </c>
      <c r="KM28" s="151">
        <v>44.0</v>
      </c>
      <c r="KN28" s="151">
        <v>44.0</v>
      </c>
      <c r="KO28" s="151">
        <v>136.0</v>
      </c>
      <c r="KP28" s="151">
        <v>33.0</v>
      </c>
      <c r="KQ28" s="151" t="s">
        <v>98</v>
      </c>
      <c r="KR28" s="151" t="s">
        <v>98</v>
      </c>
      <c r="KS28" s="152"/>
      <c r="KT28" s="151">
        <v>1.0</v>
      </c>
      <c r="KU28" s="151">
        <v>44.0</v>
      </c>
      <c r="KV28" s="151">
        <v>44.0</v>
      </c>
      <c r="KW28" s="89"/>
      <c r="KX28" s="81">
        <v>136.0</v>
      </c>
      <c r="KY28" s="81">
        <v>34.0</v>
      </c>
      <c r="KZ28" s="81">
        <v>292.0</v>
      </c>
      <c r="LA28" s="81">
        <v>14.3</v>
      </c>
      <c r="LB28" s="81">
        <v>2.5</v>
      </c>
      <c r="LC28" s="81">
        <v>3.0</v>
      </c>
      <c r="LD28" s="81">
        <v>58.0</v>
      </c>
      <c r="LE28" s="81">
        <v>57.0</v>
      </c>
      <c r="LF28" s="81">
        <v>136.0</v>
      </c>
      <c r="LG28" s="81">
        <v>34.0</v>
      </c>
      <c r="LH28" s="81">
        <v>159.0</v>
      </c>
      <c r="LI28" s="81">
        <v>7.8</v>
      </c>
      <c r="LJ28" s="81">
        <v>5.0</v>
      </c>
      <c r="LK28" s="81">
        <v>5.0</v>
      </c>
      <c r="LL28" s="81">
        <v>56.0</v>
      </c>
      <c r="LM28" s="81">
        <v>56.0</v>
      </c>
      <c r="LN28" s="89"/>
      <c r="LO28" s="82">
        <v>342.0</v>
      </c>
      <c r="LP28" s="82">
        <v>175.0</v>
      </c>
      <c r="LQ28" s="82">
        <v>100.0</v>
      </c>
      <c r="LR28" s="82">
        <v>73.0</v>
      </c>
      <c r="LS28" s="82">
        <v>336.0</v>
      </c>
      <c r="LT28" s="82">
        <v>140.0</v>
      </c>
      <c r="LU28" s="82">
        <v>67.0</v>
      </c>
      <c r="LV28" s="82">
        <v>38.0</v>
      </c>
      <c r="LW28" s="82">
        <v>0.7</v>
      </c>
      <c r="LX28" s="82">
        <v>10.0</v>
      </c>
      <c r="LY28" s="82">
        <v>57.0</v>
      </c>
      <c r="LZ28" s="82">
        <v>54.0</v>
      </c>
      <c r="MA28" s="82">
        <v>138.0</v>
      </c>
      <c r="MB28" s="82">
        <v>108.0</v>
      </c>
      <c r="MC28" s="82">
        <v>62.0</v>
      </c>
      <c r="MD28" s="82">
        <v>10.6</v>
      </c>
      <c r="ME28" s="82">
        <v>8.0</v>
      </c>
      <c r="MF28" s="82">
        <v>60.0</v>
      </c>
      <c r="MG28" s="82">
        <v>55.0</v>
      </c>
      <c r="MH28" s="82" t="s">
        <v>95</v>
      </c>
      <c r="MI28" s="82" t="s">
        <v>95</v>
      </c>
      <c r="MJ28" s="82" t="s">
        <v>95</v>
      </c>
      <c r="MK28" s="82" t="s">
        <v>95</v>
      </c>
      <c r="ML28" s="82">
        <v>5.0</v>
      </c>
      <c r="MM28" s="82">
        <v>46.0</v>
      </c>
      <c r="MN28" s="82">
        <v>45.0</v>
      </c>
      <c r="MO28" s="86"/>
      <c r="MP28" s="87"/>
      <c r="MQ28" s="87"/>
      <c r="MR28" s="87"/>
      <c r="MS28" s="87"/>
      <c r="MT28" s="82">
        <v>37.0</v>
      </c>
      <c r="MU28" s="82">
        <v>112.0</v>
      </c>
      <c r="MV28" s="82">
        <v>6.6</v>
      </c>
      <c r="MW28" s="82">
        <v>3.2</v>
      </c>
      <c r="MX28" s="82">
        <v>5.0</v>
      </c>
      <c r="MY28" s="82">
        <v>38.0</v>
      </c>
      <c r="MZ28" s="82" t="s">
        <v>96</v>
      </c>
      <c r="NA28" s="87"/>
      <c r="NB28" s="82">
        <v>36.0</v>
      </c>
      <c r="NC28" s="82">
        <v>144.0</v>
      </c>
      <c r="ND28" s="82">
        <v>8.0</v>
      </c>
      <c r="NE28" s="82">
        <v>3.2</v>
      </c>
      <c r="NF28" s="82">
        <v>6.0</v>
      </c>
      <c r="NG28" s="82">
        <v>44.0</v>
      </c>
      <c r="NH28" s="82">
        <v>44.0</v>
      </c>
      <c r="NI28" s="87"/>
      <c r="NJ28" s="82" t="s">
        <v>95</v>
      </c>
      <c r="NK28" s="82" t="s">
        <v>95</v>
      </c>
      <c r="NL28" s="82" t="s">
        <v>95</v>
      </c>
      <c r="NM28" s="82" t="s">
        <v>95</v>
      </c>
      <c r="NN28" s="82">
        <v>4.0</v>
      </c>
      <c r="NO28" s="82">
        <v>49.0</v>
      </c>
      <c r="NP28" s="82">
        <v>52.0</v>
      </c>
    </row>
    <row r="29" ht="14.25" customHeight="1">
      <c r="A29" s="49">
        <v>0.666666666666667</v>
      </c>
      <c r="B29" s="50"/>
      <c r="C29" s="51">
        <v>50.28</v>
      </c>
      <c r="D29" s="52">
        <v>340.0</v>
      </c>
      <c r="E29" s="53">
        <v>138.0</v>
      </c>
      <c r="F29" s="53">
        <v>30.0</v>
      </c>
      <c r="G29" s="55">
        <v>6.3</v>
      </c>
      <c r="H29" s="54"/>
      <c r="I29" s="53">
        <v>6.0</v>
      </c>
      <c r="J29" s="53">
        <v>50.0</v>
      </c>
      <c r="K29" s="53">
        <v>49.0</v>
      </c>
      <c r="L29" s="53">
        <v>137.0</v>
      </c>
      <c r="M29" s="53">
        <v>108.0</v>
      </c>
      <c r="N29" s="53">
        <v>27.2</v>
      </c>
      <c r="O29" s="54"/>
      <c r="P29" s="53">
        <v>6.0</v>
      </c>
      <c r="Q29" s="53">
        <v>56.0</v>
      </c>
      <c r="R29" s="53">
        <v>54.0</v>
      </c>
      <c r="S29" s="53">
        <v>342.2</v>
      </c>
      <c r="T29" s="53">
        <v>265.2</v>
      </c>
      <c r="U29" s="53">
        <v>161.6</v>
      </c>
      <c r="V29" s="54"/>
      <c r="W29" s="53">
        <v>375.5</v>
      </c>
      <c r="X29" s="53">
        <v>202.5</v>
      </c>
      <c r="Y29" s="55">
        <v>128.0</v>
      </c>
      <c r="Z29" s="54"/>
      <c r="AA29" s="53">
        <v>342.3</v>
      </c>
      <c r="AB29" s="53">
        <v>309.4</v>
      </c>
      <c r="AC29" s="53">
        <v>202.9</v>
      </c>
      <c r="AD29" s="54"/>
      <c r="AE29" s="53">
        <v>342.1</v>
      </c>
      <c r="AF29" s="53">
        <v>346.2</v>
      </c>
      <c r="AG29" s="53">
        <v>183.9</v>
      </c>
      <c r="AH29" s="54"/>
      <c r="AI29" s="53">
        <v>348.1</v>
      </c>
      <c r="AJ29" s="55">
        <v>329.0</v>
      </c>
      <c r="AK29" s="53">
        <v>208.6</v>
      </c>
      <c r="AL29" s="54"/>
      <c r="AM29" s="53">
        <v>340.5</v>
      </c>
      <c r="AN29" s="53">
        <v>352.6</v>
      </c>
      <c r="AO29" s="55">
        <v>198.0</v>
      </c>
      <c r="AP29" s="54"/>
      <c r="AQ29" s="53">
        <v>135.0</v>
      </c>
      <c r="AR29" s="54">
        <f t="shared" ref="AR29:AS29" si="35">F29</f>
        <v>30</v>
      </c>
      <c r="AS29" s="56">
        <f t="shared" si="35"/>
        <v>6.3</v>
      </c>
      <c r="AT29" s="54"/>
      <c r="AU29" s="53">
        <v>139.0</v>
      </c>
      <c r="AV29" s="54">
        <f t="shared" ref="AV29:AW29" si="36">M29</f>
        <v>108</v>
      </c>
      <c r="AW29" s="54">
        <f t="shared" si="36"/>
        <v>27.2</v>
      </c>
      <c r="AX29" s="54"/>
      <c r="AY29" s="53">
        <v>135.0</v>
      </c>
      <c r="AZ29" s="54"/>
      <c r="BA29" s="54"/>
      <c r="BB29" s="54"/>
      <c r="BC29" s="89"/>
      <c r="BD29" s="127">
        <v>139.0</v>
      </c>
      <c r="BE29" s="53">
        <v>32.0</v>
      </c>
      <c r="BF29" s="53">
        <v>17.0</v>
      </c>
      <c r="BG29" s="127">
        <v>0.8</v>
      </c>
      <c r="BH29" s="54"/>
      <c r="BI29" s="53">
        <v>22.0</v>
      </c>
      <c r="BJ29" s="127">
        <v>88.0</v>
      </c>
      <c r="BK29" s="127">
        <v>63.0</v>
      </c>
      <c r="BL29" s="89"/>
      <c r="BM29" s="58">
        <v>341.0</v>
      </c>
      <c r="BN29" s="58">
        <v>145.0</v>
      </c>
      <c r="BO29" s="58">
        <v>272.0</v>
      </c>
      <c r="BP29" s="58">
        <v>13.6</v>
      </c>
      <c r="BQ29" s="59"/>
      <c r="BR29" s="58">
        <v>6.0</v>
      </c>
      <c r="BS29" s="58">
        <v>61.0</v>
      </c>
      <c r="BT29" s="58">
        <v>62.0</v>
      </c>
      <c r="BU29" s="59">
        <f t="shared" si="31"/>
        <v>341</v>
      </c>
      <c r="BV29" s="58">
        <v>295.0</v>
      </c>
      <c r="BW29" s="58">
        <v>170.0</v>
      </c>
      <c r="BX29" s="58">
        <v>38.0</v>
      </c>
      <c r="BY29" s="58">
        <v>333.0</v>
      </c>
      <c r="BZ29" s="58">
        <v>305.0</v>
      </c>
      <c r="CA29" s="58">
        <v>166.0</v>
      </c>
      <c r="CB29" s="58">
        <v>35.0</v>
      </c>
      <c r="CC29" s="58">
        <v>341.0</v>
      </c>
      <c r="CD29" s="58">
        <v>214.0</v>
      </c>
      <c r="CE29" s="58">
        <v>120.0</v>
      </c>
      <c r="CF29" s="58">
        <v>16.0</v>
      </c>
      <c r="CG29" s="58">
        <v>334.0</v>
      </c>
      <c r="CH29" s="58">
        <v>216.0</v>
      </c>
      <c r="CI29" s="58">
        <v>121.0</v>
      </c>
      <c r="CJ29" s="58">
        <v>15.0</v>
      </c>
      <c r="CK29" s="58">
        <v>347.0</v>
      </c>
      <c r="CL29" s="58">
        <v>188.0</v>
      </c>
      <c r="CM29" s="58">
        <v>123.0</v>
      </c>
      <c r="CN29" s="58">
        <v>1.0</v>
      </c>
      <c r="CO29" s="58">
        <v>332.0</v>
      </c>
      <c r="CP29" s="58">
        <v>340.0</v>
      </c>
      <c r="CQ29" s="58">
        <v>175.0</v>
      </c>
      <c r="CR29" s="58">
        <v>9.0</v>
      </c>
      <c r="CS29" s="58" t="s">
        <v>94</v>
      </c>
      <c r="CT29" s="58" t="s">
        <v>94</v>
      </c>
      <c r="CU29" s="58" t="s">
        <v>94</v>
      </c>
      <c r="CV29" s="58" t="s">
        <v>94</v>
      </c>
      <c r="CW29" s="58">
        <v>336.0</v>
      </c>
      <c r="CX29" s="58">
        <v>175.0</v>
      </c>
      <c r="CY29" s="58">
        <v>73.0</v>
      </c>
      <c r="CZ29" s="58">
        <v>53.0</v>
      </c>
      <c r="DA29" s="58">
        <v>323.0</v>
      </c>
      <c r="DB29" s="58">
        <v>180.0</v>
      </c>
      <c r="DC29" s="58">
        <v>76.0</v>
      </c>
      <c r="DD29" s="58">
        <v>62.0</v>
      </c>
      <c r="DE29" s="59">
        <f t="shared" si="32"/>
        <v>145</v>
      </c>
      <c r="DF29" s="58">
        <v>35.0</v>
      </c>
      <c r="DG29" s="59">
        <f t="shared" ref="DG29:DH29" si="37">BO29</f>
        <v>272</v>
      </c>
      <c r="DH29" s="59">
        <f t="shared" si="37"/>
        <v>13.6</v>
      </c>
      <c r="DI29" s="59"/>
      <c r="DJ29" s="58">
        <v>7.0</v>
      </c>
      <c r="DK29" s="58">
        <v>64.0</v>
      </c>
      <c r="DL29" s="58">
        <v>57.0</v>
      </c>
      <c r="DM29" s="89"/>
      <c r="DN29" s="61">
        <v>339.0</v>
      </c>
      <c r="DO29" s="61">
        <v>140.0</v>
      </c>
      <c r="DP29" s="61">
        <v>41.1</v>
      </c>
      <c r="DQ29" s="61">
        <v>23.2</v>
      </c>
      <c r="DR29" s="61">
        <v>6.1</v>
      </c>
      <c r="DS29" s="61">
        <v>8.0</v>
      </c>
      <c r="DT29" s="61">
        <v>49.0</v>
      </c>
      <c r="DU29" s="61">
        <v>54.0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342.0</v>
      </c>
      <c r="EF29" s="63">
        <v>137.0</v>
      </c>
      <c r="EG29" s="63">
        <v>73.0</v>
      </c>
      <c r="EH29" s="63">
        <v>3.1</v>
      </c>
      <c r="EI29" s="64"/>
      <c r="EJ29" s="63">
        <v>9.0</v>
      </c>
      <c r="EK29" s="63">
        <v>58.0</v>
      </c>
      <c r="EL29" s="63">
        <v>58.0</v>
      </c>
      <c r="EM29" s="63">
        <v>137.0</v>
      </c>
      <c r="EN29" s="63">
        <v>128.0</v>
      </c>
      <c r="EO29" s="63">
        <v>2.2</v>
      </c>
      <c r="EP29" s="64"/>
      <c r="EQ29" s="63">
        <v>9.0</v>
      </c>
      <c r="ER29" s="63">
        <v>58.0</v>
      </c>
      <c r="ES29" s="63">
        <v>59.0</v>
      </c>
      <c r="ET29" s="63">
        <v>340.0</v>
      </c>
      <c r="EU29" s="63">
        <v>0.0</v>
      </c>
      <c r="EV29" s="63">
        <v>0.0</v>
      </c>
      <c r="EW29" s="63">
        <v>0.0</v>
      </c>
      <c r="EX29" s="63">
        <v>337.0</v>
      </c>
      <c r="EY29" s="63">
        <v>241.0</v>
      </c>
      <c r="EZ29" s="63">
        <v>138.9</v>
      </c>
      <c r="FA29" s="63">
        <v>-12.1</v>
      </c>
      <c r="FB29" s="63">
        <v>336.0</v>
      </c>
      <c r="FC29" s="63">
        <v>0.0</v>
      </c>
      <c r="FD29" s="63">
        <v>0.0</v>
      </c>
      <c r="FE29" s="63">
        <v>0.0</v>
      </c>
      <c r="FF29" s="63">
        <v>335.0</v>
      </c>
      <c r="FG29" s="63">
        <v>240.0</v>
      </c>
      <c r="FH29" s="63">
        <v>137.7</v>
      </c>
      <c r="FI29" s="63">
        <v>-12.8</v>
      </c>
      <c r="FJ29" s="63">
        <v>342.0</v>
      </c>
      <c r="FK29" s="63">
        <v>222.0</v>
      </c>
      <c r="FL29" s="63">
        <v>128.0</v>
      </c>
      <c r="FM29" s="64"/>
      <c r="FN29" s="63">
        <v>342.0</v>
      </c>
      <c r="FO29" s="63">
        <v>236.0</v>
      </c>
      <c r="FP29" s="63">
        <v>128.0</v>
      </c>
      <c r="FQ29" s="63">
        <v>14.9</v>
      </c>
      <c r="FR29" s="63">
        <v>137.0</v>
      </c>
      <c r="FS29" s="63">
        <v>71.0</v>
      </c>
      <c r="FT29" s="63">
        <v>18.8</v>
      </c>
      <c r="FU29" s="64"/>
      <c r="FV29" s="63">
        <v>137.0</v>
      </c>
      <c r="FW29" s="64"/>
      <c r="FX29" s="64"/>
      <c r="FY29" s="64"/>
      <c r="FZ29" s="89"/>
      <c r="GA29" s="65">
        <v>340.0</v>
      </c>
      <c r="GB29" s="66">
        <v>323.79</v>
      </c>
      <c r="GC29" s="66">
        <v>209.81</v>
      </c>
      <c r="GD29" s="66">
        <v>17.25</v>
      </c>
      <c r="GE29" s="66">
        <v>340.0</v>
      </c>
      <c r="GF29" s="66">
        <v>353.6</v>
      </c>
      <c r="GG29" s="66">
        <v>206.63</v>
      </c>
      <c r="GH29" s="66">
        <v>20.35</v>
      </c>
      <c r="GI29" s="66">
        <v>340.0</v>
      </c>
      <c r="GJ29" s="66">
        <v>230.21</v>
      </c>
      <c r="GK29" s="66">
        <v>-131.5</v>
      </c>
      <c r="GL29" s="66">
        <v>-13.74</v>
      </c>
      <c r="GM29" s="66">
        <v>340.0</v>
      </c>
      <c r="GN29" s="66">
        <v>211.46</v>
      </c>
      <c r="GO29" s="66">
        <v>-131.5</v>
      </c>
      <c r="GP29" s="66">
        <v>-21.02</v>
      </c>
      <c r="GQ29" s="66">
        <v>340.0</v>
      </c>
      <c r="GR29" s="66">
        <v>119.28</v>
      </c>
      <c r="GS29" s="66">
        <v>-76.97</v>
      </c>
      <c r="GT29" s="66">
        <v>0.0</v>
      </c>
      <c r="GU29" s="66">
        <v>340.0</v>
      </c>
      <c r="GV29" s="66">
        <v>128.49</v>
      </c>
      <c r="GW29" s="66">
        <v>-74.8</v>
      </c>
      <c r="GX29" s="66">
        <v>0.0</v>
      </c>
      <c r="GY29" s="89"/>
      <c r="GZ29" s="98" t="s">
        <v>107</v>
      </c>
      <c r="HA29" s="97" t="s">
        <v>92</v>
      </c>
      <c r="HB29" s="98">
        <v>229.0</v>
      </c>
      <c r="HC29" s="98">
        <v>11.45</v>
      </c>
      <c r="HD29" s="98">
        <v>4.58</v>
      </c>
      <c r="HE29" s="98">
        <v>8.0</v>
      </c>
      <c r="HF29" s="99">
        <v>62.0</v>
      </c>
      <c r="HG29" s="99">
        <v>57.0</v>
      </c>
      <c r="HH29" s="98" t="s">
        <v>107</v>
      </c>
      <c r="HI29" s="97" t="s">
        <v>92</v>
      </c>
      <c r="HJ29" s="98">
        <v>51.0</v>
      </c>
      <c r="HK29" s="98">
        <v>2.55</v>
      </c>
      <c r="HL29" s="98">
        <v>1.02</v>
      </c>
      <c r="HM29" s="98">
        <v>5.0</v>
      </c>
      <c r="HN29" s="99">
        <v>67.0</v>
      </c>
      <c r="HO29" s="99">
        <v>67.0</v>
      </c>
      <c r="HP29" s="98" t="s">
        <v>107</v>
      </c>
      <c r="HQ29" s="97" t="s">
        <v>92</v>
      </c>
      <c r="HR29" s="98">
        <v>81.0</v>
      </c>
      <c r="HS29" s="98">
        <v>4.05</v>
      </c>
      <c r="HT29" s="98">
        <v>2.025</v>
      </c>
      <c r="HU29" s="98">
        <v>7.0</v>
      </c>
      <c r="HV29" s="99">
        <v>61.0</v>
      </c>
      <c r="HW29" s="99">
        <v>61.0</v>
      </c>
      <c r="HX29" s="89"/>
      <c r="HY29" s="72">
        <v>136.0</v>
      </c>
      <c r="HZ29" s="72">
        <v>33.0</v>
      </c>
      <c r="IA29" s="72">
        <v>138.0</v>
      </c>
      <c r="IB29" s="72">
        <v>6.9</v>
      </c>
      <c r="IC29" s="73"/>
      <c r="ID29" s="72">
        <v>2.0</v>
      </c>
      <c r="IE29" s="147">
        <v>70.0</v>
      </c>
      <c r="IF29" s="147">
        <v>50.0</v>
      </c>
      <c r="IG29" s="89"/>
      <c r="IH29" s="74">
        <v>136.0</v>
      </c>
      <c r="II29" s="74">
        <v>33.0</v>
      </c>
      <c r="IJ29" s="74">
        <v>154.0</v>
      </c>
      <c r="IK29" s="74">
        <v>7.8</v>
      </c>
      <c r="IL29" s="74">
        <v>8.6</v>
      </c>
      <c r="IM29" s="74">
        <v>6.0</v>
      </c>
      <c r="IN29" s="74">
        <v>50.0</v>
      </c>
      <c r="IO29" s="74">
        <v>49.0</v>
      </c>
      <c r="IP29" s="74">
        <v>136.0</v>
      </c>
      <c r="IQ29" s="74">
        <v>33.6</v>
      </c>
      <c r="IR29" s="74">
        <v>90.0</v>
      </c>
      <c r="IS29" s="74">
        <v>4.7</v>
      </c>
      <c r="IT29" s="74">
        <v>5.1</v>
      </c>
      <c r="IU29" s="74">
        <v>12.0</v>
      </c>
      <c r="IV29" s="74">
        <v>54.0</v>
      </c>
      <c r="IW29" s="74">
        <v>53.0</v>
      </c>
      <c r="IX29" s="89"/>
      <c r="IY29" s="76">
        <v>139.45</v>
      </c>
      <c r="IZ29" s="76">
        <v>34.88</v>
      </c>
      <c r="JA29" s="76">
        <v>286.6</v>
      </c>
      <c r="JB29" s="76">
        <v>14.33</v>
      </c>
      <c r="JC29" s="76">
        <v>6.48</v>
      </c>
      <c r="JD29" s="76">
        <v>3.0</v>
      </c>
      <c r="JE29" s="76">
        <v>66.69</v>
      </c>
      <c r="JF29" s="76">
        <v>49.14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136.0</v>
      </c>
      <c r="JQ29" s="78">
        <v>32.0</v>
      </c>
      <c r="JR29" s="78">
        <v>0.0</v>
      </c>
      <c r="JS29" s="78">
        <v>0.0</v>
      </c>
      <c r="JT29" s="78">
        <v>0.0</v>
      </c>
      <c r="JU29" s="78">
        <v>2.0</v>
      </c>
      <c r="JV29" s="78">
        <v>51.0</v>
      </c>
      <c r="JW29" s="78">
        <v>49.0</v>
      </c>
      <c r="JX29" s="78">
        <v>136.0</v>
      </c>
      <c r="JY29" s="78">
        <v>34.1</v>
      </c>
      <c r="JZ29" s="78">
        <v>210.0</v>
      </c>
      <c r="KA29" s="78">
        <v>11.2</v>
      </c>
      <c r="KB29" s="78">
        <v>4.4</v>
      </c>
      <c r="KC29" s="78">
        <v>2.0</v>
      </c>
      <c r="KD29" s="78">
        <v>57.0</v>
      </c>
      <c r="KE29" s="78">
        <v>54.0</v>
      </c>
      <c r="KF29" s="89"/>
      <c r="KG29" s="151">
        <v>138.0</v>
      </c>
      <c r="KH29" s="151">
        <v>33.0</v>
      </c>
      <c r="KI29" s="151">
        <v>14.0</v>
      </c>
      <c r="KJ29" s="151">
        <v>0.7</v>
      </c>
      <c r="KK29" s="152"/>
      <c r="KL29" s="151">
        <v>1.0</v>
      </c>
      <c r="KM29" s="151">
        <v>44.0</v>
      </c>
      <c r="KN29" s="151">
        <v>44.0</v>
      </c>
      <c r="KO29" s="151">
        <v>138.0</v>
      </c>
      <c r="KP29" s="151">
        <v>33.0</v>
      </c>
      <c r="KQ29" s="151" t="s">
        <v>98</v>
      </c>
      <c r="KR29" s="151" t="s">
        <v>98</v>
      </c>
      <c r="KS29" s="152"/>
      <c r="KT29" s="151">
        <v>1.0</v>
      </c>
      <c r="KU29" s="151">
        <v>44.0</v>
      </c>
      <c r="KV29" s="151">
        <v>44.0</v>
      </c>
      <c r="KW29" s="89"/>
      <c r="KX29" s="81">
        <v>136.0</v>
      </c>
      <c r="KY29" s="81">
        <v>34.0</v>
      </c>
      <c r="KZ29" s="81">
        <v>241.0</v>
      </c>
      <c r="LA29" s="81">
        <v>11.8</v>
      </c>
      <c r="LB29" s="81">
        <v>2.0</v>
      </c>
      <c r="LC29" s="81">
        <v>3.0</v>
      </c>
      <c r="LD29" s="81">
        <v>58.0</v>
      </c>
      <c r="LE29" s="81">
        <v>57.0</v>
      </c>
      <c r="LF29" s="81">
        <v>136.0</v>
      </c>
      <c r="LG29" s="81">
        <v>34.0</v>
      </c>
      <c r="LH29" s="81">
        <v>241.0</v>
      </c>
      <c r="LI29" s="81">
        <v>11.8</v>
      </c>
      <c r="LJ29" s="81">
        <v>5.0</v>
      </c>
      <c r="LK29" s="81">
        <v>5.0</v>
      </c>
      <c r="LL29" s="81">
        <v>56.0</v>
      </c>
      <c r="LM29" s="81">
        <v>56.0</v>
      </c>
      <c r="LN29" s="89"/>
      <c r="LO29" s="82">
        <v>343.0</v>
      </c>
      <c r="LP29" s="82">
        <v>176.0</v>
      </c>
      <c r="LQ29" s="82">
        <v>97.0</v>
      </c>
      <c r="LR29" s="82">
        <v>73.0</v>
      </c>
      <c r="LS29" s="82">
        <v>337.0</v>
      </c>
      <c r="LT29" s="82">
        <v>141.0</v>
      </c>
      <c r="LU29" s="82">
        <v>56.0</v>
      </c>
      <c r="LV29" s="82">
        <v>32.0</v>
      </c>
      <c r="LW29" s="82">
        <v>2.2</v>
      </c>
      <c r="LX29" s="82">
        <v>10.0</v>
      </c>
      <c r="LY29" s="82">
        <v>57.0</v>
      </c>
      <c r="LZ29" s="82">
        <v>55.0</v>
      </c>
      <c r="MA29" s="82">
        <v>139.0</v>
      </c>
      <c r="MB29" s="82">
        <v>120.0</v>
      </c>
      <c r="MC29" s="82">
        <v>65.0</v>
      </c>
      <c r="MD29" s="82">
        <v>12.2</v>
      </c>
      <c r="ME29" s="82">
        <v>8.0</v>
      </c>
      <c r="MF29" s="82">
        <v>62.0</v>
      </c>
      <c r="MG29" s="82">
        <v>55.0</v>
      </c>
      <c r="MH29" s="82" t="s">
        <v>95</v>
      </c>
      <c r="MI29" s="82" t="s">
        <v>95</v>
      </c>
      <c r="MJ29" s="82" t="s">
        <v>95</v>
      </c>
      <c r="MK29" s="82" t="s">
        <v>95</v>
      </c>
      <c r="ML29" s="82">
        <v>5.0</v>
      </c>
      <c r="MM29" s="82">
        <v>46.0</v>
      </c>
      <c r="MN29" s="82">
        <v>45.0</v>
      </c>
      <c r="MO29" s="86"/>
      <c r="MP29" s="87"/>
      <c r="MQ29" s="87"/>
      <c r="MR29" s="87"/>
      <c r="MS29" s="87"/>
      <c r="MT29" s="82">
        <v>36.0</v>
      </c>
      <c r="MU29" s="82">
        <v>193.0</v>
      </c>
      <c r="MV29" s="82">
        <v>11.6</v>
      </c>
      <c r="MW29" s="82">
        <v>6.4</v>
      </c>
      <c r="MX29" s="82">
        <v>5.0</v>
      </c>
      <c r="MY29" s="82">
        <v>35.0</v>
      </c>
      <c r="MZ29" s="82" t="s">
        <v>96</v>
      </c>
      <c r="NA29" s="87"/>
      <c r="NB29" s="82">
        <v>36.0</v>
      </c>
      <c r="NC29" s="82">
        <v>37.0</v>
      </c>
      <c r="ND29" s="82">
        <v>1.7</v>
      </c>
      <c r="NE29" s="82">
        <v>1.0</v>
      </c>
      <c r="NF29" s="82">
        <v>6.0</v>
      </c>
      <c r="NG29" s="82">
        <v>44.0</v>
      </c>
      <c r="NH29" s="82">
        <v>44.0</v>
      </c>
      <c r="NI29" s="87"/>
      <c r="NJ29" s="82" t="s">
        <v>95</v>
      </c>
      <c r="NK29" s="82" t="s">
        <v>95</v>
      </c>
      <c r="NL29" s="82" t="s">
        <v>95</v>
      </c>
      <c r="NM29" s="82" t="s">
        <v>95</v>
      </c>
      <c r="NN29" s="82">
        <v>4.0</v>
      </c>
      <c r="NO29" s="82">
        <v>49.0</v>
      </c>
      <c r="NP29" s="82">
        <v>52.0</v>
      </c>
    </row>
    <row r="30" ht="14.25" customHeight="1">
      <c r="A30" s="49">
        <v>0.708333333333334</v>
      </c>
      <c r="B30" s="50"/>
      <c r="C30" s="51">
        <v>50.23</v>
      </c>
      <c r="D30" s="52">
        <v>338.0</v>
      </c>
      <c r="E30" s="53">
        <v>135.0</v>
      </c>
      <c r="F30" s="53">
        <v>15.0</v>
      </c>
      <c r="G30" s="55">
        <v>3.1</v>
      </c>
      <c r="H30" s="54"/>
      <c r="I30" s="53">
        <v>6.0</v>
      </c>
      <c r="J30" s="53">
        <v>49.0</v>
      </c>
      <c r="K30" s="53">
        <v>48.0</v>
      </c>
      <c r="L30" s="53">
        <v>139.0</v>
      </c>
      <c r="M30" s="53">
        <v>55.0</v>
      </c>
      <c r="N30" s="53">
        <v>11.2</v>
      </c>
      <c r="O30" s="54"/>
      <c r="P30" s="53">
        <v>6.0</v>
      </c>
      <c r="Q30" s="53">
        <v>56.0</v>
      </c>
      <c r="R30" s="53">
        <v>54.0</v>
      </c>
      <c r="S30" s="53">
        <v>341.6</v>
      </c>
      <c r="T30" s="53">
        <v>279.8</v>
      </c>
      <c r="U30" s="53">
        <v>170.4</v>
      </c>
      <c r="V30" s="54"/>
      <c r="W30" s="53">
        <v>375.3</v>
      </c>
      <c r="X30" s="53">
        <v>218.7</v>
      </c>
      <c r="Y30" s="53">
        <v>137.7</v>
      </c>
      <c r="Z30" s="54"/>
      <c r="AA30" s="53">
        <v>340.9</v>
      </c>
      <c r="AB30" s="53">
        <v>379.1</v>
      </c>
      <c r="AC30" s="53">
        <v>224.9</v>
      </c>
      <c r="AD30" s="54"/>
      <c r="AE30" s="53">
        <v>340.2</v>
      </c>
      <c r="AF30" s="53">
        <v>386.8</v>
      </c>
      <c r="AG30" s="53">
        <v>203.4</v>
      </c>
      <c r="AH30" s="54"/>
      <c r="AI30" s="55">
        <v>347.0</v>
      </c>
      <c r="AJ30" s="53">
        <v>383.2</v>
      </c>
      <c r="AK30" s="53">
        <v>226.5</v>
      </c>
      <c r="AL30" s="54"/>
      <c r="AM30" s="53">
        <v>339.8</v>
      </c>
      <c r="AN30" s="53">
        <v>378.8</v>
      </c>
      <c r="AO30" s="53">
        <v>216.1</v>
      </c>
      <c r="AP30" s="54"/>
      <c r="AQ30" s="182">
        <f t="shared" ref="AQ30:AS30" si="38">E30</f>
        <v>135</v>
      </c>
      <c r="AR30" s="54">
        <f t="shared" si="38"/>
        <v>15</v>
      </c>
      <c r="AS30" s="56">
        <f t="shared" si="38"/>
        <v>3.1</v>
      </c>
      <c r="AT30" s="54"/>
      <c r="AU30" s="182">
        <f t="shared" ref="AU30:AW30" si="39">L30</f>
        <v>139</v>
      </c>
      <c r="AV30" s="54">
        <f t="shared" si="39"/>
        <v>55</v>
      </c>
      <c r="AW30" s="54">
        <f t="shared" si="39"/>
        <v>11.2</v>
      </c>
      <c r="AX30" s="54"/>
      <c r="AY30" s="182">
        <f>E30</f>
        <v>135</v>
      </c>
      <c r="AZ30" s="54"/>
      <c r="BA30" s="54"/>
      <c r="BB30" s="54"/>
      <c r="BC30" s="89"/>
      <c r="BD30" s="182">
        <v>139.0</v>
      </c>
      <c r="BE30" s="53">
        <v>32.0</v>
      </c>
      <c r="BF30" s="53">
        <v>0.0</v>
      </c>
      <c r="BG30" s="127">
        <v>0.0</v>
      </c>
      <c r="BH30" s="54"/>
      <c r="BI30" s="53">
        <v>22.0</v>
      </c>
      <c r="BJ30" s="127">
        <v>88.0</v>
      </c>
      <c r="BK30" s="127">
        <v>57.0</v>
      </c>
      <c r="BL30" s="89"/>
      <c r="BM30" s="58">
        <v>340.0</v>
      </c>
      <c r="BN30" s="58">
        <v>145.0</v>
      </c>
      <c r="BO30" s="58">
        <v>228.0</v>
      </c>
      <c r="BP30" s="58">
        <v>11.4</v>
      </c>
      <c r="BQ30" s="59"/>
      <c r="BR30" s="58">
        <v>6.0</v>
      </c>
      <c r="BS30" s="58">
        <v>61.0</v>
      </c>
      <c r="BT30" s="58">
        <v>62.0</v>
      </c>
      <c r="BU30" s="59">
        <f t="shared" si="31"/>
        <v>340</v>
      </c>
      <c r="BV30" s="58">
        <v>291.0</v>
      </c>
      <c r="BW30" s="58">
        <v>169.0</v>
      </c>
      <c r="BX30" s="58">
        <v>25.0</v>
      </c>
      <c r="BY30" s="58">
        <v>332.0</v>
      </c>
      <c r="BZ30" s="58">
        <v>304.0</v>
      </c>
      <c r="CA30" s="58">
        <v>167.0</v>
      </c>
      <c r="CB30" s="58">
        <v>24.0</v>
      </c>
      <c r="CC30" s="58">
        <v>340.0</v>
      </c>
      <c r="CD30" s="58">
        <v>300.0</v>
      </c>
      <c r="CE30" s="58">
        <v>172.0</v>
      </c>
      <c r="CF30" s="58">
        <v>10.0</v>
      </c>
      <c r="CG30" s="58">
        <v>333.0</v>
      </c>
      <c r="CH30" s="58">
        <v>311.0</v>
      </c>
      <c r="CI30" s="58">
        <v>169.0</v>
      </c>
      <c r="CJ30" s="58">
        <v>10.0</v>
      </c>
      <c r="CK30" s="58">
        <v>346.0</v>
      </c>
      <c r="CL30" s="58">
        <v>212.0</v>
      </c>
      <c r="CM30" s="58">
        <v>139.0</v>
      </c>
      <c r="CN30" s="58">
        <v>8.0</v>
      </c>
      <c r="CO30" s="58">
        <v>331.0</v>
      </c>
      <c r="CP30" s="58">
        <v>383.0</v>
      </c>
      <c r="CQ30" s="58">
        <v>196.0</v>
      </c>
      <c r="CR30" s="58">
        <v>4.0</v>
      </c>
      <c r="CS30" s="58" t="s">
        <v>94</v>
      </c>
      <c r="CT30" s="58" t="s">
        <v>94</v>
      </c>
      <c r="CU30" s="58" t="s">
        <v>94</v>
      </c>
      <c r="CV30" s="58" t="s">
        <v>94</v>
      </c>
      <c r="CW30" s="58">
        <v>336.0</v>
      </c>
      <c r="CX30" s="58">
        <v>207.0</v>
      </c>
      <c r="CY30" s="58">
        <v>98.0</v>
      </c>
      <c r="CZ30" s="58">
        <v>59.0</v>
      </c>
      <c r="DA30" s="58">
        <v>322.0</v>
      </c>
      <c r="DB30" s="58">
        <v>212.0</v>
      </c>
      <c r="DC30" s="58">
        <v>100.0</v>
      </c>
      <c r="DD30" s="58">
        <v>59.0</v>
      </c>
      <c r="DE30" s="59">
        <f t="shared" si="32"/>
        <v>145</v>
      </c>
      <c r="DF30" s="58">
        <v>35.0</v>
      </c>
      <c r="DG30" s="58">
        <v>228.0</v>
      </c>
      <c r="DH30" s="58">
        <v>11.4</v>
      </c>
      <c r="DI30" s="59"/>
      <c r="DJ30" s="58">
        <v>7.0</v>
      </c>
      <c r="DK30" s="58">
        <v>64.0</v>
      </c>
      <c r="DL30" s="58">
        <v>57.0</v>
      </c>
      <c r="DM30" s="89"/>
      <c r="DN30" s="61">
        <v>339.0</v>
      </c>
      <c r="DO30" s="61">
        <v>139.0</v>
      </c>
      <c r="DP30" s="61">
        <v>46.7</v>
      </c>
      <c r="DQ30" s="61">
        <v>23.8</v>
      </c>
      <c r="DR30" s="61">
        <v>6.4</v>
      </c>
      <c r="DS30" s="61">
        <v>8.0</v>
      </c>
      <c r="DT30" s="61">
        <v>49.0</v>
      </c>
      <c r="DU30" s="61">
        <v>54.0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339.0</v>
      </c>
      <c r="EF30" s="63">
        <v>135.0</v>
      </c>
      <c r="EG30" s="63">
        <v>74.0</v>
      </c>
      <c r="EH30" s="63">
        <v>3.0</v>
      </c>
      <c r="EI30" s="64"/>
      <c r="EJ30" s="63">
        <v>9.0</v>
      </c>
      <c r="EK30" s="63">
        <v>58.0</v>
      </c>
      <c r="EL30" s="63">
        <v>58.0</v>
      </c>
      <c r="EM30" s="63">
        <v>135.0</v>
      </c>
      <c r="EN30" s="63">
        <v>97.0</v>
      </c>
      <c r="EO30" s="63">
        <v>4.2</v>
      </c>
      <c r="EP30" s="64"/>
      <c r="EQ30" s="63">
        <v>9.0</v>
      </c>
      <c r="ER30" s="63">
        <v>58.0</v>
      </c>
      <c r="ES30" s="63">
        <v>59.0</v>
      </c>
      <c r="ET30" s="63">
        <v>338.0</v>
      </c>
      <c r="EU30" s="63">
        <v>0.0</v>
      </c>
      <c r="EV30" s="63">
        <v>0.0</v>
      </c>
      <c r="EW30" s="63">
        <v>0.0</v>
      </c>
      <c r="EX30" s="63">
        <v>337.0</v>
      </c>
      <c r="EY30" s="63">
        <v>240.0</v>
      </c>
      <c r="EZ30" s="63">
        <v>138.9</v>
      </c>
      <c r="FA30" s="63">
        <v>-4.0</v>
      </c>
      <c r="FB30" s="63">
        <v>337.0</v>
      </c>
      <c r="FC30" s="63">
        <v>0.0</v>
      </c>
      <c r="FD30" s="63">
        <v>0.0</v>
      </c>
      <c r="FE30" s="63">
        <v>0.0</v>
      </c>
      <c r="FF30" s="63">
        <v>336.0</v>
      </c>
      <c r="FG30" s="63">
        <v>238.0</v>
      </c>
      <c r="FH30" s="63">
        <v>138.0</v>
      </c>
      <c r="FI30" s="63">
        <v>-2.0</v>
      </c>
      <c r="FJ30" s="63">
        <v>339.0</v>
      </c>
      <c r="FK30" s="63">
        <v>219.0</v>
      </c>
      <c r="FL30" s="63">
        <v>126.0</v>
      </c>
      <c r="FM30" s="64"/>
      <c r="FN30" s="63">
        <v>339.0</v>
      </c>
      <c r="FO30" s="63">
        <v>234.0</v>
      </c>
      <c r="FP30" s="63">
        <v>126.0</v>
      </c>
      <c r="FQ30" s="63">
        <v>3.0</v>
      </c>
      <c r="FR30" s="63">
        <v>135.0</v>
      </c>
      <c r="FS30" s="63">
        <v>112.0</v>
      </c>
      <c r="FT30" s="63">
        <v>21.86</v>
      </c>
      <c r="FU30" s="64"/>
      <c r="FV30" s="63">
        <v>135.0</v>
      </c>
      <c r="FW30" s="64"/>
      <c r="FX30" s="64"/>
      <c r="FY30" s="64"/>
      <c r="FZ30" s="89"/>
      <c r="GA30" s="65">
        <v>338.0</v>
      </c>
      <c r="GB30" s="66">
        <v>368.79</v>
      </c>
      <c r="GC30" s="66">
        <v>228.82</v>
      </c>
      <c r="GD30" s="66">
        <v>13.56</v>
      </c>
      <c r="GE30" s="66">
        <v>338.0</v>
      </c>
      <c r="GF30" s="66">
        <v>387.36</v>
      </c>
      <c r="GG30" s="66">
        <v>226.4</v>
      </c>
      <c r="GH30" s="66">
        <v>18.51</v>
      </c>
      <c r="GI30" s="66">
        <v>338.0</v>
      </c>
      <c r="GJ30" s="66">
        <v>220.37</v>
      </c>
      <c r="GK30" s="66">
        <v>-125.72</v>
      </c>
      <c r="GL30" s="66">
        <v>-9.3</v>
      </c>
      <c r="GM30" s="66">
        <v>338.0</v>
      </c>
      <c r="GN30" s="66">
        <v>201.79</v>
      </c>
      <c r="GO30" s="66">
        <v>-125.8</v>
      </c>
      <c r="GP30" s="66">
        <v>-16.17</v>
      </c>
      <c r="GQ30" s="66">
        <v>338.0</v>
      </c>
      <c r="GR30" s="66">
        <v>153.57</v>
      </c>
      <c r="GS30" s="66">
        <v>-98.75</v>
      </c>
      <c r="GT30" s="66">
        <v>0.0</v>
      </c>
      <c r="GU30" s="66">
        <v>338.0</v>
      </c>
      <c r="GV30" s="66">
        <v>166.03</v>
      </c>
      <c r="GW30" s="66">
        <v>-97.24</v>
      </c>
      <c r="GX30" s="66">
        <v>0.0</v>
      </c>
      <c r="GY30" s="89"/>
      <c r="GZ30" s="98" t="s">
        <v>107</v>
      </c>
      <c r="HA30" s="97" t="s">
        <v>92</v>
      </c>
      <c r="HB30" s="98">
        <v>16.7</v>
      </c>
      <c r="HC30" s="98">
        <v>0.835</v>
      </c>
      <c r="HD30" s="98">
        <v>0.334</v>
      </c>
      <c r="HE30" s="98">
        <v>8.0</v>
      </c>
      <c r="HF30" s="99">
        <v>61.0</v>
      </c>
      <c r="HG30" s="99">
        <v>56.0</v>
      </c>
      <c r="HH30" s="98" t="s">
        <v>107</v>
      </c>
      <c r="HI30" s="97" t="s">
        <v>92</v>
      </c>
      <c r="HJ30" s="98">
        <v>3.2</v>
      </c>
      <c r="HK30" s="98">
        <v>0.16</v>
      </c>
      <c r="HL30" s="98">
        <v>0.064</v>
      </c>
      <c r="HM30" s="98">
        <v>5.0</v>
      </c>
      <c r="HN30" s="99">
        <v>67.0</v>
      </c>
      <c r="HO30" s="99">
        <v>67.0</v>
      </c>
      <c r="HP30" s="98" t="s">
        <v>107</v>
      </c>
      <c r="HQ30" s="97" t="s">
        <v>92</v>
      </c>
      <c r="HR30" s="98">
        <v>0.0</v>
      </c>
      <c r="HS30" s="98">
        <v>0.0</v>
      </c>
      <c r="HT30" s="98">
        <v>0.0</v>
      </c>
      <c r="HU30" s="98">
        <v>7.0</v>
      </c>
      <c r="HV30" s="99">
        <v>58.0</v>
      </c>
      <c r="HW30" s="99">
        <v>58.0</v>
      </c>
      <c r="HX30" s="89"/>
      <c r="HY30" s="72">
        <v>135.0</v>
      </c>
      <c r="HZ30" s="72">
        <v>33.0</v>
      </c>
      <c r="IA30" s="72">
        <v>153.0</v>
      </c>
      <c r="IB30" s="72">
        <v>7.65</v>
      </c>
      <c r="IC30" s="73"/>
      <c r="ID30" s="72">
        <v>2.0</v>
      </c>
      <c r="IE30" s="147">
        <v>70.0</v>
      </c>
      <c r="IF30" s="147">
        <v>50.0</v>
      </c>
      <c r="IG30" s="89"/>
      <c r="IH30" s="74">
        <v>140.0</v>
      </c>
      <c r="II30" s="74">
        <v>34.2</v>
      </c>
      <c r="IJ30" s="74">
        <v>171.0</v>
      </c>
      <c r="IK30" s="74">
        <v>8.9</v>
      </c>
      <c r="IL30" s="74">
        <v>9.8</v>
      </c>
      <c r="IM30" s="74">
        <v>6.0</v>
      </c>
      <c r="IN30" s="74">
        <v>52.0</v>
      </c>
      <c r="IO30" s="74">
        <v>52.0</v>
      </c>
      <c r="IP30" s="74">
        <v>140.0</v>
      </c>
      <c r="IQ30" s="74">
        <v>34.5</v>
      </c>
      <c r="IR30" s="74">
        <v>6.0</v>
      </c>
      <c r="IS30" s="74">
        <v>0.1</v>
      </c>
      <c r="IT30" s="74">
        <v>0.2</v>
      </c>
      <c r="IU30" s="74">
        <v>12.0</v>
      </c>
      <c r="IV30" s="74">
        <v>52.0</v>
      </c>
      <c r="IW30" s="74">
        <v>50.0</v>
      </c>
      <c r="IX30" s="89"/>
      <c r="IY30" s="76">
        <v>139.08</v>
      </c>
      <c r="IZ30" s="76">
        <v>34.74</v>
      </c>
      <c r="JA30" s="76">
        <v>293.0</v>
      </c>
      <c r="JB30" s="76">
        <v>14.65</v>
      </c>
      <c r="JC30" s="76">
        <v>6.65</v>
      </c>
      <c r="JD30" s="76">
        <v>3.0</v>
      </c>
      <c r="JE30" s="76">
        <v>67.56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134.0</v>
      </c>
      <c r="JQ30" s="78">
        <v>32.0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49.0</v>
      </c>
      <c r="JX30" s="78">
        <v>134.0</v>
      </c>
      <c r="JY30" s="78">
        <v>33.5</v>
      </c>
      <c r="JZ30" s="78">
        <v>205.0</v>
      </c>
      <c r="KA30" s="78">
        <v>10.8</v>
      </c>
      <c r="KB30" s="78">
        <v>4.1</v>
      </c>
      <c r="KC30" s="78">
        <v>2.0</v>
      </c>
      <c r="KD30" s="78">
        <v>57.0</v>
      </c>
      <c r="KE30" s="78">
        <v>54.0</v>
      </c>
      <c r="KF30" s="89"/>
      <c r="KG30" s="151">
        <v>135.0</v>
      </c>
      <c r="KH30" s="151">
        <v>33.0</v>
      </c>
      <c r="KI30" s="151">
        <v>68.0</v>
      </c>
      <c r="KJ30" s="151">
        <v>3.4</v>
      </c>
      <c r="KK30" s="152"/>
      <c r="KL30" s="151">
        <v>1.0</v>
      </c>
      <c r="KM30" s="151">
        <v>44.0</v>
      </c>
      <c r="KN30" s="151">
        <v>44.0</v>
      </c>
      <c r="KO30" s="151">
        <v>135.0</v>
      </c>
      <c r="KP30" s="151">
        <v>33.0</v>
      </c>
      <c r="KQ30" s="151" t="s">
        <v>98</v>
      </c>
      <c r="KR30" s="151" t="s">
        <v>98</v>
      </c>
      <c r="KS30" s="152"/>
      <c r="KT30" s="151">
        <v>1.0</v>
      </c>
      <c r="KU30" s="151">
        <v>44.0</v>
      </c>
      <c r="KV30" s="151">
        <v>44.0</v>
      </c>
      <c r="KW30" s="89"/>
      <c r="KX30" s="81">
        <v>137.0</v>
      </c>
      <c r="KY30" s="81">
        <v>34.0</v>
      </c>
      <c r="KZ30" s="81">
        <v>241.0</v>
      </c>
      <c r="LA30" s="81">
        <v>11.8</v>
      </c>
      <c r="LB30" s="81">
        <v>2.0</v>
      </c>
      <c r="LC30" s="81">
        <v>3.0</v>
      </c>
      <c r="LD30" s="81">
        <v>59.0</v>
      </c>
      <c r="LE30" s="81">
        <v>58.0</v>
      </c>
      <c r="LF30" s="81">
        <v>137.0</v>
      </c>
      <c r="LG30" s="81">
        <v>34.0</v>
      </c>
      <c r="LH30" s="81">
        <v>222.0</v>
      </c>
      <c r="LI30" s="81">
        <v>10.9</v>
      </c>
      <c r="LJ30" s="81">
        <v>5.0</v>
      </c>
      <c r="LK30" s="81">
        <v>5.0</v>
      </c>
      <c r="LL30" s="81">
        <v>57.0</v>
      </c>
      <c r="LM30" s="81">
        <v>57.0</v>
      </c>
      <c r="LN30" s="89"/>
      <c r="LO30" s="82">
        <v>343.0</v>
      </c>
      <c r="LP30" s="82">
        <v>161.0</v>
      </c>
      <c r="LQ30" s="82">
        <v>92.0</v>
      </c>
      <c r="LR30" s="82">
        <v>73.0</v>
      </c>
      <c r="LS30" s="82">
        <v>338.0</v>
      </c>
      <c r="LT30" s="82">
        <v>141.0</v>
      </c>
      <c r="LU30" s="82">
        <v>64.0</v>
      </c>
      <c r="LV30" s="82">
        <v>37.0</v>
      </c>
      <c r="LW30" s="82">
        <v>0.9</v>
      </c>
      <c r="LX30" s="82">
        <v>10.0</v>
      </c>
      <c r="LY30" s="82">
        <v>57.0</v>
      </c>
      <c r="LZ30" s="82">
        <v>55.0</v>
      </c>
      <c r="MA30" s="82">
        <v>139.0</v>
      </c>
      <c r="MB30" s="82">
        <v>97.0</v>
      </c>
      <c r="MC30" s="82">
        <v>55.0</v>
      </c>
      <c r="MD30" s="82">
        <v>12.1</v>
      </c>
      <c r="ME30" s="82">
        <v>8.0</v>
      </c>
      <c r="MF30" s="82">
        <v>60.0</v>
      </c>
      <c r="MG30" s="82">
        <v>55.0</v>
      </c>
      <c r="MH30" s="82" t="s">
        <v>95</v>
      </c>
      <c r="MI30" s="82" t="s">
        <v>95</v>
      </c>
      <c r="MJ30" s="82" t="s">
        <v>95</v>
      </c>
      <c r="MK30" s="82" t="s">
        <v>95</v>
      </c>
      <c r="ML30" s="82">
        <v>5.0</v>
      </c>
      <c r="MM30" s="82">
        <v>46.0</v>
      </c>
      <c r="MN30" s="82">
        <v>45.0</v>
      </c>
      <c r="MO30" s="86"/>
      <c r="MP30" s="87"/>
      <c r="MQ30" s="87"/>
      <c r="MR30" s="87"/>
      <c r="MS30" s="87"/>
      <c r="MT30" s="82">
        <v>37.0</v>
      </c>
      <c r="MU30" s="82">
        <v>9.0</v>
      </c>
      <c r="MV30" s="82">
        <v>0.4</v>
      </c>
      <c r="MW30" s="82">
        <v>0.2</v>
      </c>
      <c r="MX30" s="82">
        <v>5.0</v>
      </c>
      <c r="MY30" s="82">
        <v>35.0</v>
      </c>
      <c r="MZ30" s="82" t="s">
        <v>96</v>
      </c>
      <c r="NA30" s="87"/>
      <c r="NB30" s="82">
        <v>36.0</v>
      </c>
      <c r="NC30" s="82">
        <v>134.0</v>
      </c>
      <c r="ND30" s="82">
        <v>7.4</v>
      </c>
      <c r="NE30" s="82">
        <v>3.1</v>
      </c>
      <c r="NF30" s="82">
        <v>6.0</v>
      </c>
      <c r="NG30" s="82">
        <v>44.0</v>
      </c>
      <c r="NH30" s="82">
        <v>44.0</v>
      </c>
      <c r="NI30" s="87"/>
      <c r="NJ30" s="82" t="s">
        <v>95</v>
      </c>
      <c r="NK30" s="82" t="s">
        <v>95</v>
      </c>
      <c r="NL30" s="82" t="s">
        <v>95</v>
      </c>
      <c r="NM30" s="82" t="s">
        <v>95</v>
      </c>
      <c r="NN30" s="82">
        <v>4.0</v>
      </c>
      <c r="NO30" s="82">
        <v>49.0</v>
      </c>
      <c r="NP30" s="82">
        <v>52.0</v>
      </c>
    </row>
    <row r="31" ht="14.25" customHeight="1">
      <c r="A31" s="49">
        <v>0.75</v>
      </c>
      <c r="B31" s="50"/>
      <c r="C31" s="51">
        <v>50.36</v>
      </c>
      <c r="D31" s="52">
        <v>335.0</v>
      </c>
      <c r="E31" s="53">
        <v>136.0</v>
      </c>
      <c r="F31" s="53">
        <v>43.0</v>
      </c>
      <c r="G31" s="55">
        <v>8.1</v>
      </c>
      <c r="H31" s="54"/>
      <c r="I31" s="53">
        <v>6.0</v>
      </c>
      <c r="J31" s="53">
        <v>49.0</v>
      </c>
      <c r="K31" s="53">
        <v>48.0</v>
      </c>
      <c r="L31" s="53">
        <v>136.0</v>
      </c>
      <c r="M31" s="53">
        <v>77.0</v>
      </c>
      <c r="N31" s="53">
        <v>19.3</v>
      </c>
      <c r="O31" s="54"/>
      <c r="P31" s="53">
        <v>6.0</v>
      </c>
      <c r="Q31" s="53">
        <v>56.0</v>
      </c>
      <c r="R31" s="53">
        <v>54.0</v>
      </c>
      <c r="S31" s="53">
        <v>338.5</v>
      </c>
      <c r="T31" s="53">
        <v>325.2</v>
      </c>
      <c r="U31" s="53">
        <v>194.4</v>
      </c>
      <c r="V31" s="54"/>
      <c r="W31" s="53">
        <v>371.3</v>
      </c>
      <c r="X31" s="53">
        <v>266.2</v>
      </c>
      <c r="Y31" s="53">
        <v>174.4</v>
      </c>
      <c r="Z31" s="54"/>
      <c r="AA31" s="53">
        <v>338.3</v>
      </c>
      <c r="AB31" s="53">
        <v>362.7</v>
      </c>
      <c r="AC31" s="53">
        <v>234.1</v>
      </c>
      <c r="AD31" s="53"/>
      <c r="AE31" s="53">
        <v>337.6</v>
      </c>
      <c r="AF31" s="53">
        <v>404.2</v>
      </c>
      <c r="AG31" s="53">
        <v>211.5</v>
      </c>
      <c r="AH31" s="54"/>
      <c r="AI31" s="53">
        <v>344.5</v>
      </c>
      <c r="AJ31" s="53">
        <v>430.1</v>
      </c>
      <c r="AK31" s="53">
        <v>273.3</v>
      </c>
      <c r="AL31" s="54"/>
      <c r="AM31" s="53">
        <v>336.9</v>
      </c>
      <c r="AN31" s="55">
        <v>464.0</v>
      </c>
      <c r="AO31" s="53">
        <v>264.2</v>
      </c>
      <c r="AP31" s="54"/>
      <c r="AQ31" s="53">
        <v>133.0</v>
      </c>
      <c r="AR31" s="54">
        <f t="shared" ref="AR31:AS31" si="40">F31</f>
        <v>43</v>
      </c>
      <c r="AS31" s="56">
        <f t="shared" si="40"/>
        <v>8.1</v>
      </c>
      <c r="AT31" s="54"/>
      <c r="AU31" s="53">
        <v>138.0</v>
      </c>
      <c r="AV31" s="54">
        <f t="shared" ref="AV31:AW31" si="41">M31</f>
        <v>77</v>
      </c>
      <c r="AW31" s="54">
        <f t="shared" si="41"/>
        <v>19.3</v>
      </c>
      <c r="AX31" s="54"/>
      <c r="AY31" s="53">
        <v>133.0</v>
      </c>
      <c r="AZ31" s="54"/>
      <c r="BA31" s="54"/>
      <c r="BB31" s="54"/>
      <c r="BC31" s="89"/>
      <c r="BD31" s="127">
        <v>138.0</v>
      </c>
      <c r="BE31" s="53">
        <v>32.0</v>
      </c>
      <c r="BF31" s="53">
        <v>0.0</v>
      </c>
      <c r="BG31" s="127">
        <v>0.0</v>
      </c>
      <c r="BH31" s="54"/>
      <c r="BI31" s="53">
        <v>22.0</v>
      </c>
      <c r="BJ31" s="127">
        <v>85.0</v>
      </c>
      <c r="BK31" s="127">
        <v>57.0</v>
      </c>
      <c r="BL31" s="89"/>
      <c r="BM31" s="58">
        <v>339.0</v>
      </c>
      <c r="BN31" s="58">
        <v>144.0</v>
      </c>
      <c r="BO31" s="58">
        <v>121.0</v>
      </c>
      <c r="BP31" s="58">
        <v>6.1</v>
      </c>
      <c r="BQ31" s="59"/>
      <c r="BR31" s="58">
        <v>6.0</v>
      </c>
      <c r="BS31" s="58">
        <v>66.0</v>
      </c>
      <c r="BT31" s="58">
        <v>66.0</v>
      </c>
      <c r="BU31" s="59">
        <f t="shared" si="31"/>
        <v>339</v>
      </c>
      <c r="BV31" s="58">
        <v>357.0</v>
      </c>
      <c r="BW31" s="58">
        <v>208.0</v>
      </c>
      <c r="BX31" s="58">
        <v>21.0</v>
      </c>
      <c r="BY31" s="58">
        <v>331.0</v>
      </c>
      <c r="BZ31" s="58">
        <v>374.0</v>
      </c>
      <c r="CA31" s="58">
        <v>206.0</v>
      </c>
      <c r="CB31" s="58">
        <v>18.0</v>
      </c>
      <c r="CC31" s="58">
        <v>340.0</v>
      </c>
      <c r="CD31" s="58">
        <v>382.0</v>
      </c>
      <c r="CE31" s="58">
        <v>218.0</v>
      </c>
      <c r="CF31" s="58">
        <v>12.0</v>
      </c>
      <c r="CG31" s="58">
        <v>332.0</v>
      </c>
      <c r="CH31" s="58">
        <v>397.0</v>
      </c>
      <c r="CI31" s="58">
        <v>215.0</v>
      </c>
      <c r="CJ31" s="58">
        <v>6.0</v>
      </c>
      <c r="CK31" s="58">
        <v>349.0</v>
      </c>
      <c r="CL31" s="58">
        <v>505.0</v>
      </c>
      <c r="CM31" s="58">
        <v>282.0</v>
      </c>
      <c r="CN31" s="58">
        <v>5.0</v>
      </c>
      <c r="CO31" s="58">
        <v>329.0</v>
      </c>
      <c r="CP31" s="58">
        <v>448.0</v>
      </c>
      <c r="CQ31" s="58">
        <v>232.0</v>
      </c>
      <c r="CR31" s="58">
        <v>9.0</v>
      </c>
      <c r="CS31" s="58" t="s">
        <v>94</v>
      </c>
      <c r="CT31" s="58" t="s">
        <v>94</v>
      </c>
      <c r="CU31" s="58" t="s">
        <v>94</v>
      </c>
      <c r="CV31" s="58" t="s">
        <v>94</v>
      </c>
      <c r="CW31" s="58">
        <v>333.0</v>
      </c>
      <c r="CX31" s="58">
        <v>265.0</v>
      </c>
      <c r="CY31" s="58">
        <v>138.0</v>
      </c>
      <c r="CZ31" s="58">
        <v>69.0</v>
      </c>
      <c r="DA31" s="58">
        <v>320.0</v>
      </c>
      <c r="DB31" s="58">
        <v>271.0</v>
      </c>
      <c r="DC31" s="58">
        <v>138.0</v>
      </c>
      <c r="DD31" s="58">
        <v>54.0</v>
      </c>
      <c r="DE31" s="59">
        <f t="shared" si="32"/>
        <v>144</v>
      </c>
      <c r="DF31" s="58">
        <v>35.0</v>
      </c>
      <c r="DG31" s="59">
        <f t="shared" ref="DG31:DH31" si="42">BO31</f>
        <v>121</v>
      </c>
      <c r="DH31" s="59">
        <f t="shared" si="42"/>
        <v>6.1</v>
      </c>
      <c r="DI31" s="59"/>
      <c r="DJ31" s="58">
        <v>7.0</v>
      </c>
      <c r="DK31" s="58">
        <v>58.0</v>
      </c>
      <c r="DL31" s="58">
        <v>55.0</v>
      </c>
      <c r="DM31" s="89"/>
      <c r="DN31" s="61">
        <v>337.0</v>
      </c>
      <c r="DO31" s="61">
        <v>139.0</v>
      </c>
      <c r="DP31" s="61">
        <v>39.0</v>
      </c>
      <c r="DQ31" s="61">
        <v>21.7</v>
      </c>
      <c r="DR31" s="61">
        <v>6.5</v>
      </c>
      <c r="DS31" s="61">
        <v>8.0</v>
      </c>
      <c r="DT31" s="61">
        <v>49.0</v>
      </c>
      <c r="DU31" s="61">
        <v>53.0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336.0</v>
      </c>
      <c r="EF31" s="63">
        <v>135.0</v>
      </c>
      <c r="EG31" s="63">
        <v>74.0</v>
      </c>
      <c r="EH31" s="63">
        <v>3.0</v>
      </c>
      <c r="EI31" s="64"/>
      <c r="EJ31" s="63">
        <v>9.0</v>
      </c>
      <c r="EK31" s="63">
        <v>52.0</v>
      </c>
      <c r="EL31" s="63">
        <v>55.0</v>
      </c>
      <c r="EM31" s="63">
        <v>135.0</v>
      </c>
      <c r="EN31" s="63">
        <v>99.0</v>
      </c>
      <c r="EO31" s="63">
        <v>4.2</v>
      </c>
      <c r="EP31" s="64"/>
      <c r="EQ31" s="63">
        <v>9.0</v>
      </c>
      <c r="ER31" s="63">
        <v>52.0</v>
      </c>
      <c r="ES31" s="63">
        <v>56.0</v>
      </c>
      <c r="ET31" s="63">
        <v>336.0</v>
      </c>
      <c r="EU31" s="63">
        <v>0.0</v>
      </c>
      <c r="EV31" s="63">
        <v>0.0</v>
      </c>
      <c r="EW31" s="63">
        <v>0.0</v>
      </c>
      <c r="EX31" s="63">
        <v>334.0</v>
      </c>
      <c r="EY31" s="63">
        <v>242.0</v>
      </c>
      <c r="EZ31" s="63">
        <v>138.9</v>
      </c>
      <c r="FA31" s="63">
        <v>-3.0</v>
      </c>
      <c r="FB31" s="63">
        <v>334.0</v>
      </c>
      <c r="FC31" s="63">
        <v>0.0</v>
      </c>
      <c r="FD31" s="63">
        <v>0.0</v>
      </c>
      <c r="FE31" s="63">
        <v>0.0</v>
      </c>
      <c r="FF31" s="63">
        <v>333.0</v>
      </c>
      <c r="FG31" s="63">
        <v>240.0</v>
      </c>
      <c r="FH31" s="63">
        <v>137.8</v>
      </c>
      <c r="FI31" s="63">
        <v>-2.0</v>
      </c>
      <c r="FJ31" s="63">
        <v>336.0</v>
      </c>
      <c r="FK31" s="63">
        <v>229.0</v>
      </c>
      <c r="FL31" s="63">
        <v>130.0</v>
      </c>
      <c r="FM31" s="64"/>
      <c r="FN31" s="63">
        <v>336.0</v>
      </c>
      <c r="FO31" s="63">
        <v>243.0</v>
      </c>
      <c r="FP31" s="63">
        <v>130.0</v>
      </c>
      <c r="FQ31" s="63">
        <v>6.0</v>
      </c>
      <c r="FR31" s="63">
        <v>135.0</v>
      </c>
      <c r="FS31" s="63">
        <v>76.0</v>
      </c>
      <c r="FT31" s="63">
        <v>14.2</v>
      </c>
      <c r="FU31" s="64"/>
      <c r="FV31" s="63">
        <v>135.0</v>
      </c>
      <c r="FW31" s="64"/>
      <c r="FX31" s="64"/>
      <c r="FY31" s="64"/>
      <c r="FZ31" s="89"/>
      <c r="GA31" s="65">
        <v>335.0</v>
      </c>
      <c r="GB31" s="66">
        <v>421.42</v>
      </c>
      <c r="GC31" s="66">
        <v>257.8</v>
      </c>
      <c r="GD31" s="66">
        <v>16.92</v>
      </c>
      <c r="GE31" s="66">
        <v>335.0</v>
      </c>
      <c r="GF31" s="66">
        <v>448.71</v>
      </c>
      <c r="GG31" s="66">
        <v>257.55</v>
      </c>
      <c r="GH31" s="66">
        <v>21.94</v>
      </c>
      <c r="GI31" s="66">
        <v>335.0</v>
      </c>
      <c r="GJ31" s="66">
        <v>229.48</v>
      </c>
      <c r="GK31" s="66">
        <v>-130.16</v>
      </c>
      <c r="GL31" s="66">
        <v>-13.32</v>
      </c>
      <c r="GM31" s="66">
        <v>335.0</v>
      </c>
      <c r="GN31" s="66">
        <v>211.6</v>
      </c>
      <c r="GO31" s="66">
        <v>-129.82</v>
      </c>
      <c r="GP31" s="66">
        <v>-19.35</v>
      </c>
      <c r="GQ31" s="66">
        <v>335.0</v>
      </c>
      <c r="GR31" s="66">
        <v>203.1</v>
      </c>
      <c r="GS31" s="66">
        <v>-126.98</v>
      </c>
      <c r="GT31" s="66">
        <v>-4.61</v>
      </c>
      <c r="GU31" s="66">
        <v>335.0</v>
      </c>
      <c r="GV31" s="66">
        <v>222.01</v>
      </c>
      <c r="GW31" s="66">
        <v>-126.64</v>
      </c>
      <c r="GX31" s="66">
        <v>-6.62</v>
      </c>
      <c r="GY31" s="89"/>
      <c r="GZ31" s="98" t="s">
        <v>107</v>
      </c>
      <c r="HA31" s="97" t="s">
        <v>92</v>
      </c>
      <c r="HB31" s="98">
        <v>58.6</v>
      </c>
      <c r="HC31" s="98">
        <v>2.93</v>
      </c>
      <c r="HD31" s="98">
        <v>1.172</v>
      </c>
      <c r="HE31" s="98">
        <v>8.0</v>
      </c>
      <c r="HF31" s="98">
        <v>56.0</v>
      </c>
      <c r="HG31" s="98">
        <v>50.0</v>
      </c>
      <c r="HH31" s="98" t="s">
        <v>107</v>
      </c>
      <c r="HI31" s="97" t="s">
        <v>92</v>
      </c>
      <c r="HJ31" s="98">
        <v>156.0</v>
      </c>
      <c r="HK31" s="98">
        <v>7.8</v>
      </c>
      <c r="HL31" s="98">
        <v>3.12</v>
      </c>
      <c r="HM31" s="98">
        <v>5.0</v>
      </c>
      <c r="HN31" s="98">
        <v>69.0</v>
      </c>
      <c r="HO31" s="98">
        <v>60.0</v>
      </c>
      <c r="HP31" s="98" t="s">
        <v>107</v>
      </c>
      <c r="HQ31" s="97" t="s">
        <v>92</v>
      </c>
      <c r="HR31" s="98">
        <v>18.4</v>
      </c>
      <c r="HS31" s="98">
        <v>0.92</v>
      </c>
      <c r="HT31" s="98">
        <v>0.46</v>
      </c>
      <c r="HU31" s="98">
        <v>7.0</v>
      </c>
      <c r="HV31" s="98">
        <v>53.0</v>
      </c>
      <c r="HW31" s="98">
        <v>53.0</v>
      </c>
      <c r="HX31" s="89"/>
      <c r="HY31" s="72">
        <v>135.0</v>
      </c>
      <c r="HZ31" s="72">
        <v>33.0</v>
      </c>
      <c r="IA31" s="72">
        <v>78.0</v>
      </c>
      <c r="IB31" s="72">
        <v>3.9</v>
      </c>
      <c r="IC31" s="73"/>
      <c r="ID31" s="72">
        <v>2.0</v>
      </c>
      <c r="IE31" s="147">
        <v>70.0</v>
      </c>
      <c r="IF31" s="147">
        <v>50.0</v>
      </c>
      <c r="IG31" s="89"/>
      <c r="IH31" s="74">
        <v>136.0</v>
      </c>
      <c r="II31" s="74">
        <v>32.9</v>
      </c>
      <c r="IJ31" s="74">
        <v>304.0</v>
      </c>
      <c r="IK31" s="74">
        <v>15.9</v>
      </c>
      <c r="IL31" s="74">
        <v>17.0</v>
      </c>
      <c r="IM31" s="74">
        <v>6.0</v>
      </c>
      <c r="IN31" s="74">
        <v>52.0</v>
      </c>
      <c r="IO31" s="74">
        <v>52.0</v>
      </c>
      <c r="IP31" s="74">
        <v>136.0</v>
      </c>
      <c r="IQ31" s="74">
        <v>33.5</v>
      </c>
      <c r="IR31" s="74">
        <v>4.0</v>
      </c>
      <c r="IS31" s="74">
        <v>0.1</v>
      </c>
      <c r="IT31" s="74">
        <v>0.2</v>
      </c>
      <c r="IU31" s="74">
        <v>12.0</v>
      </c>
      <c r="IV31" s="74">
        <v>52.0</v>
      </c>
      <c r="IW31" s="74">
        <v>50.0</v>
      </c>
      <c r="IX31" s="89"/>
      <c r="IY31" s="76">
        <v>138.55</v>
      </c>
      <c r="IZ31" s="76">
        <v>34.56</v>
      </c>
      <c r="JA31" s="76">
        <v>387.0</v>
      </c>
      <c r="JB31" s="76">
        <v>19.35</v>
      </c>
      <c r="JC31" s="76">
        <v>6.8</v>
      </c>
      <c r="JD31" s="76">
        <v>3.0</v>
      </c>
      <c r="JE31" s="76">
        <v>64.86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135.0</v>
      </c>
      <c r="JQ31" s="78">
        <v>32.0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48.0</v>
      </c>
      <c r="JX31" s="78">
        <v>135.0</v>
      </c>
      <c r="JY31" s="78">
        <v>33.7</v>
      </c>
      <c r="JZ31" s="78">
        <v>126.0</v>
      </c>
      <c r="KA31" s="78">
        <v>6.9</v>
      </c>
      <c r="KB31" s="78">
        <v>2.4</v>
      </c>
      <c r="KC31" s="78">
        <v>2.0</v>
      </c>
      <c r="KD31" s="78">
        <v>57.0</v>
      </c>
      <c r="KE31" s="78">
        <v>55.0</v>
      </c>
      <c r="KF31" s="89"/>
      <c r="KG31" s="151">
        <v>136.0</v>
      </c>
      <c r="KH31" s="151">
        <v>33.0</v>
      </c>
      <c r="KI31" s="151">
        <v>69.0</v>
      </c>
      <c r="KJ31" s="151">
        <v>3.5</v>
      </c>
      <c r="KK31" s="152"/>
      <c r="KL31" s="151">
        <v>1.0</v>
      </c>
      <c r="KM31" s="151">
        <v>48.0</v>
      </c>
      <c r="KN31" s="151">
        <v>48.0</v>
      </c>
      <c r="KO31" s="151">
        <v>136.0</v>
      </c>
      <c r="KP31" s="151">
        <v>33.0</v>
      </c>
      <c r="KQ31" s="151" t="s">
        <v>98</v>
      </c>
      <c r="KR31" s="151" t="s">
        <v>98</v>
      </c>
      <c r="KS31" s="152"/>
      <c r="KT31" s="151">
        <v>1.0</v>
      </c>
      <c r="KU31" s="151">
        <v>48.0</v>
      </c>
      <c r="KV31" s="151">
        <v>48.0</v>
      </c>
      <c r="KW31" s="89"/>
      <c r="KX31" s="81">
        <v>131.0</v>
      </c>
      <c r="KY31" s="81">
        <v>33.0</v>
      </c>
      <c r="KZ31" s="81">
        <v>227.0</v>
      </c>
      <c r="LA31" s="81">
        <v>11.0</v>
      </c>
      <c r="LB31" s="81">
        <v>2.0</v>
      </c>
      <c r="LC31" s="81">
        <v>3.0</v>
      </c>
      <c r="LD31" s="81">
        <v>60.0</v>
      </c>
      <c r="LE31" s="81">
        <v>59.0</v>
      </c>
      <c r="LF31" s="81">
        <v>131.0</v>
      </c>
      <c r="LG31" s="81">
        <v>33.0</v>
      </c>
      <c r="LH31" s="81">
        <v>388.0</v>
      </c>
      <c r="LI31" s="81">
        <v>19.0</v>
      </c>
      <c r="LJ31" s="81">
        <v>5.0</v>
      </c>
      <c r="LK31" s="81">
        <v>5.0</v>
      </c>
      <c r="LL31" s="81">
        <v>57.0</v>
      </c>
      <c r="LM31" s="81">
        <v>58.0</v>
      </c>
      <c r="LN31" s="89"/>
      <c r="LO31" s="82">
        <v>339.0</v>
      </c>
      <c r="LP31" s="82">
        <v>190.0</v>
      </c>
      <c r="LQ31" s="82">
        <v>108.0</v>
      </c>
      <c r="LR31" s="82">
        <v>71.0</v>
      </c>
      <c r="LS31" s="82">
        <v>330.0</v>
      </c>
      <c r="LT31" s="82">
        <v>139.0</v>
      </c>
      <c r="LU31" s="82">
        <v>93.0</v>
      </c>
      <c r="LV31" s="82">
        <v>53.0</v>
      </c>
      <c r="LW31" s="82">
        <v>6.0</v>
      </c>
      <c r="LX31" s="82">
        <v>10.0</v>
      </c>
      <c r="LY31" s="82">
        <v>58.0</v>
      </c>
      <c r="LZ31" s="82">
        <v>55.0</v>
      </c>
      <c r="MA31" s="82">
        <v>137.0</v>
      </c>
      <c r="MB31" s="82">
        <v>97.0</v>
      </c>
      <c r="MC31" s="82">
        <v>55.0</v>
      </c>
      <c r="MD31" s="82">
        <v>13.0</v>
      </c>
      <c r="ME31" s="82">
        <v>8.0</v>
      </c>
      <c r="MF31" s="82">
        <v>60.0</v>
      </c>
      <c r="MG31" s="82">
        <v>56.0</v>
      </c>
      <c r="MH31" s="82" t="s">
        <v>95</v>
      </c>
      <c r="MI31" s="82" t="s">
        <v>95</v>
      </c>
      <c r="MJ31" s="82" t="s">
        <v>95</v>
      </c>
      <c r="MK31" s="82" t="s">
        <v>95</v>
      </c>
      <c r="ML31" s="82">
        <v>5.0</v>
      </c>
      <c r="MM31" s="82">
        <v>46.0</v>
      </c>
      <c r="MN31" s="82">
        <v>45.0</v>
      </c>
      <c r="MO31" s="86"/>
      <c r="MP31" s="87"/>
      <c r="MQ31" s="87"/>
      <c r="MR31" s="87"/>
      <c r="MS31" s="87"/>
      <c r="MT31" s="82">
        <v>36.0</v>
      </c>
      <c r="MU31" s="82">
        <v>41.0</v>
      </c>
      <c r="MV31" s="82">
        <v>2.3</v>
      </c>
      <c r="MW31" s="82">
        <v>1.6</v>
      </c>
      <c r="MX31" s="82">
        <v>5.0</v>
      </c>
      <c r="MY31" s="82">
        <v>35.0</v>
      </c>
      <c r="MZ31" s="82" t="s">
        <v>96</v>
      </c>
      <c r="NA31" s="87"/>
      <c r="NB31" s="82">
        <v>35.0</v>
      </c>
      <c r="NC31" s="82">
        <v>245.0</v>
      </c>
      <c r="ND31" s="82">
        <v>14.0</v>
      </c>
      <c r="NE31" s="82">
        <v>4.7</v>
      </c>
      <c r="NF31" s="82">
        <v>6.0</v>
      </c>
      <c r="NG31" s="82">
        <v>44.0</v>
      </c>
      <c r="NH31" s="82">
        <v>44.0</v>
      </c>
      <c r="NI31" s="87"/>
      <c r="NJ31" s="82" t="s">
        <v>95</v>
      </c>
      <c r="NK31" s="82" t="s">
        <v>95</v>
      </c>
      <c r="NL31" s="82" t="s">
        <v>95</v>
      </c>
      <c r="NM31" s="82" t="s">
        <v>95</v>
      </c>
      <c r="NN31" s="82">
        <v>4.0</v>
      </c>
      <c r="NO31" s="82">
        <v>49.0</v>
      </c>
      <c r="NP31" s="82">
        <v>52.0</v>
      </c>
    </row>
    <row r="32" ht="14.25" customHeight="1">
      <c r="A32" s="49">
        <v>0.791666666666667</v>
      </c>
      <c r="B32" s="50"/>
      <c r="C32" s="51">
        <v>50.25</v>
      </c>
      <c r="D32" s="52">
        <v>333.0</v>
      </c>
      <c r="E32" s="53">
        <v>133.0</v>
      </c>
      <c r="F32" s="53">
        <v>46.0</v>
      </c>
      <c r="G32" s="55">
        <v>9.8</v>
      </c>
      <c r="H32" s="54"/>
      <c r="I32" s="53">
        <v>6.0</v>
      </c>
      <c r="J32" s="53">
        <v>50.0</v>
      </c>
      <c r="K32" s="53">
        <v>49.0</v>
      </c>
      <c r="L32" s="53">
        <v>137.0</v>
      </c>
      <c r="M32" s="53">
        <v>67.0</v>
      </c>
      <c r="N32" s="53">
        <v>15.9</v>
      </c>
      <c r="O32" s="54"/>
      <c r="P32" s="53">
        <v>6.0</v>
      </c>
      <c r="Q32" s="53">
        <v>56.0</v>
      </c>
      <c r="R32" s="53">
        <v>53.0</v>
      </c>
      <c r="S32" s="53">
        <v>337.5</v>
      </c>
      <c r="T32" s="53">
        <v>353.1</v>
      </c>
      <c r="U32" s="53">
        <v>201.6</v>
      </c>
      <c r="V32" s="54"/>
      <c r="W32" s="53">
        <v>369.8</v>
      </c>
      <c r="X32" s="53">
        <v>290.1</v>
      </c>
      <c r="Y32" s="53">
        <v>168.1</v>
      </c>
      <c r="Z32" s="54"/>
      <c r="AA32" s="53">
        <v>337.5</v>
      </c>
      <c r="AB32" s="53">
        <v>410.3</v>
      </c>
      <c r="AC32" s="53">
        <v>229.9</v>
      </c>
      <c r="AD32" s="54"/>
      <c r="AE32" s="53">
        <v>337.1</v>
      </c>
      <c r="AF32" s="53">
        <v>378.5</v>
      </c>
      <c r="AG32" s="53">
        <v>209.7</v>
      </c>
      <c r="AH32" s="54"/>
      <c r="AI32" s="53">
        <v>342.9</v>
      </c>
      <c r="AJ32" s="53">
        <v>456.1</v>
      </c>
      <c r="AK32" s="53">
        <v>266.9</v>
      </c>
      <c r="AL32" s="54"/>
      <c r="AM32" s="53">
        <v>334.6</v>
      </c>
      <c r="AN32" s="53">
        <v>467.3</v>
      </c>
      <c r="AO32" s="53">
        <v>253.7</v>
      </c>
      <c r="AP32" s="54"/>
      <c r="AQ32" s="182">
        <f t="shared" ref="AQ32:AS32" si="43">E32</f>
        <v>133</v>
      </c>
      <c r="AR32" s="54">
        <f t="shared" si="43"/>
        <v>46</v>
      </c>
      <c r="AS32" s="56">
        <f t="shared" si="43"/>
        <v>9.8</v>
      </c>
      <c r="AT32" s="54"/>
      <c r="AU32" s="182">
        <f t="shared" ref="AU32:AW32" si="44">L32</f>
        <v>137</v>
      </c>
      <c r="AV32" s="54">
        <f t="shared" si="44"/>
        <v>67</v>
      </c>
      <c r="AW32" s="54">
        <f t="shared" si="44"/>
        <v>15.9</v>
      </c>
      <c r="AX32" s="54"/>
      <c r="AY32" s="182">
        <f t="shared" ref="AY32:AY37" si="47">E32</f>
        <v>133</v>
      </c>
      <c r="AZ32" s="54"/>
      <c r="BA32" s="54"/>
      <c r="BB32" s="54"/>
      <c r="BC32" s="89"/>
      <c r="BD32" s="182">
        <v>137.0</v>
      </c>
      <c r="BE32" s="53">
        <v>32.0</v>
      </c>
      <c r="BF32" s="53">
        <v>82.0</v>
      </c>
      <c r="BG32" s="127">
        <v>4.0</v>
      </c>
      <c r="BH32" s="54"/>
      <c r="BI32" s="53">
        <v>22.0</v>
      </c>
      <c r="BJ32" s="127">
        <v>85.0</v>
      </c>
      <c r="BK32" s="127">
        <v>57.0</v>
      </c>
      <c r="BL32" s="89"/>
      <c r="BM32" s="58">
        <v>340.0</v>
      </c>
      <c r="BN32" s="58">
        <v>145.0</v>
      </c>
      <c r="BO32" s="58">
        <v>118.0</v>
      </c>
      <c r="BP32" s="58">
        <v>5.9</v>
      </c>
      <c r="BQ32" s="59"/>
      <c r="BR32" s="58">
        <v>6.0</v>
      </c>
      <c r="BS32" s="58">
        <v>65.0</v>
      </c>
      <c r="BT32" s="58">
        <v>65.0</v>
      </c>
      <c r="BU32" s="59">
        <f t="shared" si="31"/>
        <v>340</v>
      </c>
      <c r="BV32" s="58">
        <v>362.0</v>
      </c>
      <c r="BW32" s="58">
        <v>205.0</v>
      </c>
      <c r="BX32" s="58">
        <v>36.0</v>
      </c>
      <c r="BY32" s="58">
        <v>332.0</v>
      </c>
      <c r="BZ32" s="58">
        <v>379.0</v>
      </c>
      <c r="CA32" s="58">
        <v>206.0</v>
      </c>
      <c r="CB32" s="58">
        <v>34.0</v>
      </c>
      <c r="CC32" s="58">
        <v>339.0</v>
      </c>
      <c r="CD32" s="58">
        <v>370.0</v>
      </c>
      <c r="CE32" s="58">
        <v>212.0</v>
      </c>
      <c r="CF32" s="58">
        <v>6.0</v>
      </c>
      <c r="CG32" s="58">
        <v>332.0</v>
      </c>
      <c r="CH32" s="58">
        <v>381.0</v>
      </c>
      <c r="CI32" s="58">
        <v>211.0</v>
      </c>
      <c r="CJ32" s="58">
        <v>3.0</v>
      </c>
      <c r="CK32" s="58">
        <v>345.0</v>
      </c>
      <c r="CL32" s="58">
        <v>341.0</v>
      </c>
      <c r="CM32" s="58">
        <v>187.0</v>
      </c>
      <c r="CN32" s="58">
        <v>7.0</v>
      </c>
      <c r="CO32" s="58">
        <v>329.0</v>
      </c>
      <c r="CP32" s="58">
        <v>328.0</v>
      </c>
      <c r="CQ32" s="58">
        <v>163.0</v>
      </c>
      <c r="CR32" s="58">
        <v>6.0</v>
      </c>
      <c r="CS32" s="58">
        <v>333.0</v>
      </c>
      <c r="CT32" s="58">
        <v>317.0</v>
      </c>
      <c r="CU32" s="58">
        <v>199.0</v>
      </c>
      <c r="CV32" s="58">
        <v>83.0</v>
      </c>
      <c r="CW32" s="58">
        <v>336.0</v>
      </c>
      <c r="CX32" s="58">
        <v>257.0</v>
      </c>
      <c r="CY32" s="58">
        <v>134.0</v>
      </c>
      <c r="CZ32" s="58">
        <v>65.0</v>
      </c>
      <c r="DA32" s="58">
        <v>321.0</v>
      </c>
      <c r="DB32" s="58">
        <v>262.0</v>
      </c>
      <c r="DC32" s="58">
        <v>133.0</v>
      </c>
      <c r="DD32" s="58">
        <v>49.0</v>
      </c>
      <c r="DE32" s="59">
        <f t="shared" si="32"/>
        <v>145</v>
      </c>
      <c r="DF32" s="58">
        <v>35.0</v>
      </c>
      <c r="DG32" s="58">
        <v>118.0</v>
      </c>
      <c r="DH32" s="58">
        <v>5.9</v>
      </c>
      <c r="DI32" s="59"/>
      <c r="DJ32" s="58">
        <v>7.0</v>
      </c>
      <c r="DK32" s="58">
        <v>58.0</v>
      </c>
      <c r="DL32" s="58">
        <v>55.0</v>
      </c>
      <c r="DM32" s="89"/>
      <c r="DN32" s="61">
        <v>338.0</v>
      </c>
      <c r="DO32" s="61">
        <v>139.0</v>
      </c>
      <c r="DP32" s="61">
        <v>35.0</v>
      </c>
      <c r="DQ32" s="61">
        <v>19.9</v>
      </c>
      <c r="DR32" s="61">
        <v>5.8</v>
      </c>
      <c r="DS32" s="61">
        <v>8.0</v>
      </c>
      <c r="DT32" s="61">
        <v>48.0</v>
      </c>
      <c r="DU32" s="61">
        <v>50.0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336.0</v>
      </c>
      <c r="EF32" s="63">
        <v>135.0</v>
      </c>
      <c r="EG32" s="63">
        <v>71.0</v>
      </c>
      <c r="EH32" s="63">
        <v>2.9</v>
      </c>
      <c r="EI32" s="64"/>
      <c r="EJ32" s="63">
        <v>9.0</v>
      </c>
      <c r="EK32" s="63">
        <v>50.0</v>
      </c>
      <c r="EL32" s="63">
        <v>54.0</v>
      </c>
      <c r="EM32" s="63">
        <v>135.0</v>
      </c>
      <c r="EN32" s="63">
        <v>105.0</v>
      </c>
      <c r="EO32" s="63">
        <v>4.6</v>
      </c>
      <c r="EP32" s="64"/>
      <c r="EQ32" s="63">
        <v>9.0</v>
      </c>
      <c r="ER32" s="63">
        <v>51.0</v>
      </c>
      <c r="ES32" s="63">
        <v>54.0</v>
      </c>
      <c r="ET32" s="63">
        <v>336.0</v>
      </c>
      <c r="EU32" s="63">
        <v>0.0</v>
      </c>
      <c r="EV32" s="63">
        <v>0.0</v>
      </c>
      <c r="EW32" s="63">
        <v>0.0</v>
      </c>
      <c r="EX32" s="63">
        <v>335.0</v>
      </c>
      <c r="EY32" s="63">
        <v>241.0</v>
      </c>
      <c r="EZ32" s="63">
        <v>138.6</v>
      </c>
      <c r="FA32" s="63">
        <v>4.7</v>
      </c>
      <c r="FB32" s="63">
        <v>335.0</v>
      </c>
      <c r="FC32" s="63">
        <v>0.0</v>
      </c>
      <c r="FD32" s="63">
        <v>0.0</v>
      </c>
      <c r="FE32" s="63">
        <v>0.0</v>
      </c>
      <c r="FF32" s="63">
        <v>334.0</v>
      </c>
      <c r="FG32" s="63">
        <v>240.0</v>
      </c>
      <c r="FH32" s="63">
        <v>137.8</v>
      </c>
      <c r="FI32" s="63">
        <v>7.7</v>
      </c>
      <c r="FJ32" s="63">
        <v>336.0</v>
      </c>
      <c r="FK32" s="63">
        <v>231.0</v>
      </c>
      <c r="FL32" s="63">
        <v>131.1</v>
      </c>
      <c r="FM32" s="64"/>
      <c r="FN32" s="63">
        <v>336.0</v>
      </c>
      <c r="FO32" s="63">
        <v>227.0</v>
      </c>
      <c r="FP32" s="63">
        <v>131.2</v>
      </c>
      <c r="FQ32" s="63">
        <v>15.8</v>
      </c>
      <c r="FR32" s="63">
        <v>135.0</v>
      </c>
      <c r="FS32" s="63">
        <v>89.0</v>
      </c>
      <c r="FT32" s="63">
        <v>13.71</v>
      </c>
      <c r="FU32" s="64"/>
      <c r="FV32" s="63">
        <v>135.0</v>
      </c>
      <c r="FW32" s="64"/>
      <c r="FX32" s="64"/>
      <c r="FY32" s="64"/>
      <c r="FZ32" s="89"/>
      <c r="GA32" s="160">
        <v>337.0</v>
      </c>
      <c r="GB32" s="160">
        <v>416.47</v>
      </c>
      <c r="GC32" s="160">
        <v>256.38</v>
      </c>
      <c r="GD32" s="160">
        <v>23.54</v>
      </c>
      <c r="GE32" s="160">
        <v>337.0</v>
      </c>
      <c r="GF32" s="160">
        <v>441.21</v>
      </c>
      <c r="GG32" s="160">
        <v>252.11</v>
      </c>
      <c r="GH32" s="160">
        <v>28.31</v>
      </c>
      <c r="GI32" s="160">
        <v>337.0</v>
      </c>
      <c r="GJ32" s="160">
        <v>234.46</v>
      </c>
      <c r="GK32" s="160">
        <v>-131.38</v>
      </c>
      <c r="GL32" s="160">
        <v>-22.2</v>
      </c>
      <c r="GM32" s="160">
        <v>337.0</v>
      </c>
      <c r="GN32" s="160">
        <v>214.97</v>
      </c>
      <c r="GO32" s="160">
        <v>-131.25</v>
      </c>
      <c r="GP32" s="160">
        <v>-29.82</v>
      </c>
      <c r="GQ32" s="160">
        <v>337.0</v>
      </c>
      <c r="GR32" s="160">
        <v>195.19</v>
      </c>
      <c r="GS32" s="160">
        <v>-123.96</v>
      </c>
      <c r="GT32" s="160">
        <v>0.0</v>
      </c>
      <c r="GU32" s="160">
        <v>337.0</v>
      </c>
      <c r="GV32" s="160">
        <v>213.51</v>
      </c>
      <c r="GW32" s="160">
        <v>-121.7</v>
      </c>
      <c r="GX32" s="160">
        <v>0.0</v>
      </c>
      <c r="GY32" s="89"/>
      <c r="GZ32" s="98" t="s">
        <v>107</v>
      </c>
      <c r="HA32" s="97" t="s">
        <v>92</v>
      </c>
      <c r="HB32" s="98">
        <v>83.0</v>
      </c>
      <c r="HC32" s="98">
        <v>4.15</v>
      </c>
      <c r="HD32" s="98">
        <v>1.66</v>
      </c>
      <c r="HE32" s="98">
        <v>8.0</v>
      </c>
      <c r="HF32" s="98">
        <v>56.0</v>
      </c>
      <c r="HG32" s="98">
        <v>51.0</v>
      </c>
      <c r="HH32" s="98" t="s">
        <v>107</v>
      </c>
      <c r="HI32" s="97" t="s">
        <v>92</v>
      </c>
      <c r="HJ32" s="98">
        <v>179.0</v>
      </c>
      <c r="HK32" s="98">
        <v>8.95</v>
      </c>
      <c r="HL32" s="98">
        <v>3.58</v>
      </c>
      <c r="HM32" s="98">
        <v>5.0</v>
      </c>
      <c r="HN32" s="98">
        <v>69.0</v>
      </c>
      <c r="HO32" s="98">
        <v>60.0</v>
      </c>
      <c r="HP32" s="98" t="s">
        <v>107</v>
      </c>
      <c r="HQ32" s="97" t="s">
        <v>92</v>
      </c>
      <c r="HR32" s="98">
        <v>23.0</v>
      </c>
      <c r="HS32" s="98">
        <v>1.15</v>
      </c>
      <c r="HT32" s="98">
        <v>0.575</v>
      </c>
      <c r="HU32" s="98">
        <v>7.0</v>
      </c>
      <c r="HV32" s="98">
        <v>54.0</v>
      </c>
      <c r="HW32" s="98">
        <v>54.0</v>
      </c>
      <c r="HX32" s="89"/>
      <c r="HY32" s="72">
        <v>135.0</v>
      </c>
      <c r="HZ32" s="72">
        <v>33.0</v>
      </c>
      <c r="IA32" s="72">
        <v>80.0</v>
      </c>
      <c r="IB32" s="72">
        <v>4.0</v>
      </c>
      <c r="IC32" s="73"/>
      <c r="ID32" s="72">
        <v>2.0</v>
      </c>
      <c r="IE32" s="147">
        <v>70.0</v>
      </c>
      <c r="IF32" s="147">
        <v>50.0</v>
      </c>
      <c r="IG32" s="89"/>
      <c r="IH32" s="74">
        <v>139.0</v>
      </c>
      <c r="II32" s="74">
        <v>33.9</v>
      </c>
      <c r="IJ32" s="74">
        <v>148.0</v>
      </c>
      <c r="IK32" s="74">
        <v>8.1</v>
      </c>
      <c r="IL32" s="74">
        <v>8.6</v>
      </c>
      <c r="IM32" s="74">
        <v>6.0</v>
      </c>
      <c r="IN32" s="74">
        <v>52.0</v>
      </c>
      <c r="IO32" s="74">
        <v>52.0</v>
      </c>
      <c r="IP32" s="74">
        <v>139.0</v>
      </c>
      <c r="IQ32" s="74">
        <v>34.1</v>
      </c>
      <c r="IR32" s="74">
        <v>5.0</v>
      </c>
      <c r="IS32" s="74">
        <v>0.1</v>
      </c>
      <c r="IT32" s="74">
        <v>0.3</v>
      </c>
      <c r="IU32" s="74">
        <v>12.0</v>
      </c>
      <c r="IV32" s="74">
        <v>52.0</v>
      </c>
      <c r="IW32" s="74">
        <v>50.0</v>
      </c>
      <c r="IX32" s="89"/>
      <c r="IY32" s="76">
        <v>138.66</v>
      </c>
      <c r="IZ32" s="76">
        <v>34.8</v>
      </c>
      <c r="JA32" s="76">
        <v>338.6</v>
      </c>
      <c r="JB32" s="76">
        <v>16.93</v>
      </c>
      <c r="JC32" s="76">
        <v>5.24</v>
      </c>
      <c r="JD32" s="76">
        <v>3.0</v>
      </c>
      <c r="JE32" s="76">
        <v>61.77</v>
      </c>
      <c r="JF32" s="76">
        <v>49.14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135.0</v>
      </c>
      <c r="JQ32" s="78">
        <v>32.0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48.0</v>
      </c>
      <c r="JW32" s="78">
        <v>47.0</v>
      </c>
      <c r="JX32" s="78">
        <v>135.0</v>
      </c>
      <c r="JY32" s="78">
        <v>33.8</v>
      </c>
      <c r="JZ32" s="78">
        <v>132.0</v>
      </c>
      <c r="KA32" s="78">
        <v>7.3</v>
      </c>
      <c r="KB32" s="78">
        <v>2.4</v>
      </c>
      <c r="KC32" s="78">
        <v>2.0</v>
      </c>
      <c r="KD32" s="78">
        <v>55.0</v>
      </c>
      <c r="KE32" s="78">
        <v>53.0</v>
      </c>
      <c r="KF32" s="89"/>
      <c r="KG32" s="151">
        <v>137.0</v>
      </c>
      <c r="KH32" s="151">
        <v>33.0</v>
      </c>
      <c r="KI32" s="151">
        <v>48.0</v>
      </c>
      <c r="KJ32" s="151">
        <v>2.6</v>
      </c>
      <c r="KK32" s="152"/>
      <c r="KL32" s="151">
        <v>1.0</v>
      </c>
      <c r="KM32" s="151">
        <v>48.0</v>
      </c>
      <c r="KN32" s="151">
        <v>48.0</v>
      </c>
      <c r="KO32" s="151">
        <v>137.0</v>
      </c>
      <c r="KP32" s="151">
        <v>33.0</v>
      </c>
      <c r="KQ32" s="151" t="s">
        <v>98</v>
      </c>
      <c r="KR32" s="151" t="s">
        <v>98</v>
      </c>
      <c r="KS32" s="152"/>
      <c r="KT32" s="151">
        <v>1.0</v>
      </c>
      <c r="KU32" s="151">
        <v>48.0</v>
      </c>
      <c r="KV32" s="151">
        <v>48.0</v>
      </c>
      <c r="KW32" s="89"/>
      <c r="KX32" s="81">
        <v>127.0</v>
      </c>
      <c r="KY32" s="81">
        <v>32.0</v>
      </c>
      <c r="KZ32" s="81">
        <v>221.0</v>
      </c>
      <c r="LA32" s="81">
        <v>10.7</v>
      </c>
      <c r="LB32" s="81">
        <v>2.0</v>
      </c>
      <c r="LC32" s="81">
        <v>3.0</v>
      </c>
      <c r="LD32" s="81">
        <v>60.0</v>
      </c>
      <c r="LE32" s="81">
        <v>59.0</v>
      </c>
      <c r="LF32" s="81">
        <v>127.0</v>
      </c>
      <c r="LG32" s="81">
        <v>32.0</v>
      </c>
      <c r="LH32" s="81">
        <v>265.0</v>
      </c>
      <c r="LI32" s="81">
        <v>13.0</v>
      </c>
      <c r="LJ32" s="81">
        <v>5.0</v>
      </c>
      <c r="LK32" s="81">
        <v>5.0</v>
      </c>
      <c r="LL32" s="81">
        <v>57.0</v>
      </c>
      <c r="LM32" s="81">
        <v>58.0</v>
      </c>
      <c r="LN32" s="89"/>
      <c r="LO32" s="82">
        <v>326.0</v>
      </c>
      <c r="LP32" s="82">
        <v>217.0</v>
      </c>
      <c r="LQ32" s="82">
        <v>119.0</v>
      </c>
      <c r="LR32" s="82">
        <v>70.0</v>
      </c>
      <c r="LS32" s="82">
        <v>337.0</v>
      </c>
      <c r="LT32" s="82">
        <v>138.0</v>
      </c>
      <c r="LU32" s="82">
        <v>107.0</v>
      </c>
      <c r="LV32" s="82">
        <v>59.0</v>
      </c>
      <c r="LW32" s="82">
        <v>9.8</v>
      </c>
      <c r="LX32" s="82">
        <v>10.0</v>
      </c>
      <c r="LY32" s="82">
        <v>58.0</v>
      </c>
      <c r="LZ32" s="82">
        <v>53.0</v>
      </c>
      <c r="MA32" s="82">
        <v>136.0</v>
      </c>
      <c r="MB32" s="82">
        <v>110.0</v>
      </c>
      <c r="MC32" s="82">
        <v>60.0</v>
      </c>
      <c r="MD32" s="82">
        <v>12.6</v>
      </c>
      <c r="ME32" s="82">
        <v>8.0</v>
      </c>
      <c r="MF32" s="82">
        <v>60.0</v>
      </c>
      <c r="MG32" s="82">
        <v>54.0</v>
      </c>
      <c r="MH32" s="82" t="s">
        <v>95</v>
      </c>
      <c r="MI32" s="82" t="s">
        <v>95</v>
      </c>
      <c r="MJ32" s="82" t="s">
        <v>95</v>
      </c>
      <c r="MK32" s="82" t="s">
        <v>95</v>
      </c>
      <c r="ML32" s="82">
        <v>5.0</v>
      </c>
      <c r="MM32" s="82">
        <v>50.0</v>
      </c>
      <c r="MN32" s="82">
        <v>48.0</v>
      </c>
      <c r="MO32" s="86"/>
      <c r="MP32" s="87"/>
      <c r="MQ32" s="87"/>
      <c r="MR32" s="87"/>
      <c r="MS32" s="87"/>
      <c r="MT32" s="82">
        <v>35.0</v>
      </c>
      <c r="MU32" s="82">
        <v>86.0</v>
      </c>
      <c r="MV32" s="82">
        <v>4.9</v>
      </c>
      <c r="MW32" s="82">
        <v>1.9</v>
      </c>
      <c r="MX32" s="82">
        <v>5.0</v>
      </c>
      <c r="MY32" s="82">
        <v>45.0</v>
      </c>
      <c r="MZ32" s="82" t="s">
        <v>96</v>
      </c>
      <c r="NA32" s="87"/>
      <c r="NB32" s="82">
        <v>35.0</v>
      </c>
      <c r="NC32" s="82">
        <v>250.0</v>
      </c>
      <c r="ND32" s="82">
        <v>14.2</v>
      </c>
      <c r="NE32" s="82">
        <v>10.4</v>
      </c>
      <c r="NF32" s="82">
        <v>6.0</v>
      </c>
      <c r="NG32" s="82">
        <v>48.0</v>
      </c>
      <c r="NH32" s="82">
        <v>47.0</v>
      </c>
      <c r="NI32" s="87"/>
      <c r="NJ32" s="82" t="s">
        <v>95</v>
      </c>
      <c r="NK32" s="82" t="s">
        <v>95</v>
      </c>
      <c r="NL32" s="82" t="s">
        <v>95</v>
      </c>
      <c r="NM32" s="82" t="s">
        <v>95</v>
      </c>
      <c r="NN32" s="82">
        <v>4.0</v>
      </c>
      <c r="NO32" s="82">
        <v>56.0</v>
      </c>
      <c r="NP32" s="82">
        <v>54.0</v>
      </c>
    </row>
    <row r="33" ht="14.25" customHeight="1">
      <c r="A33" s="49">
        <v>0.833333333333334</v>
      </c>
      <c r="B33" s="50"/>
      <c r="C33" s="51">
        <v>50.24</v>
      </c>
      <c r="D33" s="52">
        <v>335.0</v>
      </c>
      <c r="E33" s="53">
        <v>132.0</v>
      </c>
      <c r="F33" s="53">
        <v>98.0</v>
      </c>
      <c r="G33" s="55">
        <v>20.8</v>
      </c>
      <c r="H33" s="54"/>
      <c r="I33" s="53">
        <v>6.0</v>
      </c>
      <c r="J33" s="53">
        <v>50.0</v>
      </c>
      <c r="K33" s="53">
        <v>49.0</v>
      </c>
      <c r="L33" s="53">
        <v>138.0</v>
      </c>
      <c r="M33" s="53">
        <v>68.0</v>
      </c>
      <c r="N33" s="53">
        <v>15.5</v>
      </c>
      <c r="O33" s="54"/>
      <c r="P33" s="53">
        <v>6.0</v>
      </c>
      <c r="Q33" s="53">
        <v>56.0</v>
      </c>
      <c r="R33" s="53">
        <v>52.0</v>
      </c>
      <c r="S33" s="53">
        <v>337.3</v>
      </c>
      <c r="T33" s="53">
        <v>339.2</v>
      </c>
      <c r="U33" s="53">
        <v>194.7</v>
      </c>
      <c r="V33" s="54"/>
      <c r="W33" s="55">
        <v>369.0</v>
      </c>
      <c r="X33" s="53">
        <v>273.5</v>
      </c>
      <c r="Y33" s="53">
        <v>155.6</v>
      </c>
      <c r="Z33" s="54"/>
      <c r="AA33" s="53">
        <v>337.7</v>
      </c>
      <c r="AB33" s="53">
        <v>409.2</v>
      </c>
      <c r="AC33" s="53">
        <v>229.5</v>
      </c>
      <c r="AD33" s="54"/>
      <c r="AE33" s="53">
        <v>337.3</v>
      </c>
      <c r="AF33" s="53">
        <v>371.7</v>
      </c>
      <c r="AG33" s="53">
        <v>206.2</v>
      </c>
      <c r="AH33" s="54"/>
      <c r="AI33" s="53">
        <v>343.5</v>
      </c>
      <c r="AJ33" s="53">
        <v>450.1</v>
      </c>
      <c r="AK33" s="53">
        <v>263.6</v>
      </c>
      <c r="AL33" s="54"/>
      <c r="AM33" s="55">
        <v>336.0</v>
      </c>
      <c r="AN33" s="53">
        <v>465.2</v>
      </c>
      <c r="AO33" s="53">
        <v>251.8</v>
      </c>
      <c r="AP33" s="54"/>
      <c r="AQ33" s="182">
        <f t="shared" ref="AQ33:AS33" si="45">E33</f>
        <v>132</v>
      </c>
      <c r="AR33" s="54">
        <f t="shared" si="45"/>
        <v>98</v>
      </c>
      <c r="AS33" s="56">
        <f t="shared" si="45"/>
        <v>20.8</v>
      </c>
      <c r="AT33" s="54"/>
      <c r="AU33" s="182">
        <f t="shared" ref="AU33:AW33" si="46">L33</f>
        <v>138</v>
      </c>
      <c r="AV33" s="54">
        <f t="shared" si="46"/>
        <v>68</v>
      </c>
      <c r="AW33" s="54">
        <f t="shared" si="46"/>
        <v>15.5</v>
      </c>
      <c r="AX33" s="54"/>
      <c r="AY33" s="182">
        <f t="shared" si="47"/>
        <v>132</v>
      </c>
      <c r="AZ33" s="54"/>
      <c r="BA33" s="54"/>
      <c r="BB33" s="54"/>
      <c r="BC33" s="89"/>
      <c r="BD33" s="182">
        <v>138.0</v>
      </c>
      <c r="BE33" s="53">
        <v>32.0</v>
      </c>
      <c r="BF33" s="53">
        <v>85.0</v>
      </c>
      <c r="BG33" s="127">
        <v>4.0</v>
      </c>
      <c r="BH33" s="54"/>
      <c r="BI33" s="53">
        <v>22.0</v>
      </c>
      <c r="BJ33" s="127">
        <v>85.0</v>
      </c>
      <c r="BK33" s="127">
        <v>57.0</v>
      </c>
      <c r="BL33" s="89"/>
      <c r="BM33" s="58">
        <v>339.0</v>
      </c>
      <c r="BN33" s="58">
        <v>144.0</v>
      </c>
      <c r="BO33" s="58">
        <v>234.0</v>
      </c>
      <c r="BP33" s="58">
        <v>11.7</v>
      </c>
      <c r="BQ33" s="59"/>
      <c r="BR33" s="58">
        <v>6.0</v>
      </c>
      <c r="BS33" s="58">
        <v>65.0</v>
      </c>
      <c r="BT33" s="58">
        <v>65.0</v>
      </c>
      <c r="BU33" s="59">
        <f t="shared" si="31"/>
        <v>339</v>
      </c>
      <c r="BV33" s="58">
        <v>352.0</v>
      </c>
      <c r="BW33" s="58">
        <v>205.0</v>
      </c>
      <c r="BX33" s="58">
        <v>33.0</v>
      </c>
      <c r="BY33" s="58">
        <v>332.0</v>
      </c>
      <c r="BZ33" s="58">
        <v>378.0</v>
      </c>
      <c r="CA33" s="58">
        <v>205.0</v>
      </c>
      <c r="CB33" s="58">
        <v>31.0</v>
      </c>
      <c r="CC33" s="58">
        <v>339.0</v>
      </c>
      <c r="CD33" s="58">
        <v>360.0</v>
      </c>
      <c r="CE33" s="58">
        <v>206.0</v>
      </c>
      <c r="CF33" s="58">
        <v>2.0</v>
      </c>
      <c r="CG33" s="58">
        <v>335.0</v>
      </c>
      <c r="CH33" s="58">
        <v>354.0</v>
      </c>
      <c r="CI33" s="58">
        <v>204.0</v>
      </c>
      <c r="CJ33" s="58">
        <v>3.0</v>
      </c>
      <c r="CK33" s="58">
        <v>346.0</v>
      </c>
      <c r="CL33" s="58">
        <v>320.0</v>
      </c>
      <c r="CM33" s="58">
        <v>190.0</v>
      </c>
      <c r="CN33" s="58">
        <v>9.0</v>
      </c>
      <c r="CO33" s="58">
        <v>329.0</v>
      </c>
      <c r="CP33" s="58">
        <v>330.0</v>
      </c>
      <c r="CQ33" s="58">
        <v>164.0</v>
      </c>
      <c r="CR33" s="58">
        <v>7.0</v>
      </c>
      <c r="CS33" s="58">
        <v>333.0</v>
      </c>
      <c r="CT33" s="58">
        <v>324.0</v>
      </c>
      <c r="CU33" s="58">
        <v>202.0</v>
      </c>
      <c r="CV33" s="58">
        <v>90.0</v>
      </c>
      <c r="CW33" s="58">
        <v>333.0</v>
      </c>
      <c r="CX33" s="58">
        <v>244.0</v>
      </c>
      <c r="CY33" s="58">
        <v>126.0</v>
      </c>
      <c r="CZ33" s="58">
        <v>62.0</v>
      </c>
      <c r="DA33" s="58">
        <v>321.0</v>
      </c>
      <c r="DB33" s="58">
        <v>250.0</v>
      </c>
      <c r="DC33" s="58">
        <v>124.0</v>
      </c>
      <c r="DD33" s="58">
        <v>48.0</v>
      </c>
      <c r="DE33" s="59">
        <f t="shared" si="32"/>
        <v>144</v>
      </c>
      <c r="DF33" s="58">
        <v>35.0</v>
      </c>
      <c r="DG33" s="59">
        <f t="shared" ref="DG33:DH33" si="48">BO33</f>
        <v>234</v>
      </c>
      <c r="DH33" s="59">
        <f t="shared" si="48"/>
        <v>11.7</v>
      </c>
      <c r="DI33" s="59"/>
      <c r="DJ33" s="58">
        <v>7.0</v>
      </c>
      <c r="DK33" s="58">
        <v>58.0</v>
      </c>
      <c r="DL33" s="58">
        <v>55.0</v>
      </c>
      <c r="DM33" s="89"/>
      <c r="DN33" s="61">
        <v>338.0</v>
      </c>
      <c r="DO33" s="61">
        <v>139.0</v>
      </c>
      <c r="DP33" s="61">
        <v>29.0</v>
      </c>
      <c r="DQ33" s="61">
        <v>16.4</v>
      </c>
      <c r="DR33" s="61">
        <v>3.7</v>
      </c>
      <c r="DS33" s="61">
        <v>8.0</v>
      </c>
      <c r="DT33" s="61">
        <v>45.0</v>
      </c>
      <c r="DU33" s="61">
        <v>50.0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336.0</v>
      </c>
      <c r="EF33" s="63">
        <v>135.0</v>
      </c>
      <c r="EG33" s="63">
        <v>89.0</v>
      </c>
      <c r="EH33" s="63">
        <v>3.6</v>
      </c>
      <c r="EI33" s="64"/>
      <c r="EJ33" s="63">
        <v>9.0</v>
      </c>
      <c r="EK33" s="63">
        <v>50.0</v>
      </c>
      <c r="EL33" s="63">
        <v>53.0</v>
      </c>
      <c r="EM33" s="63">
        <v>135.0</v>
      </c>
      <c r="EN33" s="63">
        <v>121.0</v>
      </c>
      <c r="EO33" s="63">
        <v>5.4</v>
      </c>
      <c r="EP33" s="64"/>
      <c r="EQ33" s="63">
        <v>9.0</v>
      </c>
      <c r="ER33" s="63">
        <v>51.0</v>
      </c>
      <c r="ES33" s="63">
        <v>54.0</v>
      </c>
      <c r="ET33" s="63">
        <v>337.0</v>
      </c>
      <c r="EU33" s="63">
        <v>0.0</v>
      </c>
      <c r="EV33" s="63">
        <v>0.0</v>
      </c>
      <c r="EW33" s="63">
        <v>0.0</v>
      </c>
      <c r="EX33" s="63">
        <v>335.0</v>
      </c>
      <c r="EY33" s="63">
        <v>241.0</v>
      </c>
      <c r="EZ33" s="63">
        <v>138.9</v>
      </c>
      <c r="FA33" s="63">
        <v>5.2</v>
      </c>
      <c r="FB33" s="63">
        <v>336.0</v>
      </c>
      <c r="FC33" s="63">
        <v>0.0</v>
      </c>
      <c r="FD33" s="63">
        <v>0.0</v>
      </c>
      <c r="FE33" s="63">
        <v>0.0</v>
      </c>
      <c r="FF33" s="63">
        <v>335.0</v>
      </c>
      <c r="FG33" s="63">
        <v>240.0</v>
      </c>
      <c r="FH33" s="63">
        <v>137.8</v>
      </c>
      <c r="FI33" s="63">
        <v>7.7</v>
      </c>
      <c r="FJ33" s="63">
        <v>336.0</v>
      </c>
      <c r="FK33" s="63">
        <v>232.0</v>
      </c>
      <c r="FL33" s="63">
        <v>131.7</v>
      </c>
      <c r="FM33" s="64"/>
      <c r="FN33" s="63">
        <v>336.0</v>
      </c>
      <c r="FO33" s="63">
        <v>227.0</v>
      </c>
      <c r="FP33" s="63">
        <v>131.7</v>
      </c>
      <c r="FQ33" s="63">
        <v>17.0</v>
      </c>
      <c r="FR33" s="63">
        <v>135.0</v>
      </c>
      <c r="FS33" s="63">
        <v>87.0</v>
      </c>
      <c r="FT33" s="63">
        <v>12.9</v>
      </c>
      <c r="FU33" s="64"/>
      <c r="FV33" s="63">
        <v>135.0</v>
      </c>
      <c r="FW33" s="64"/>
      <c r="FX33" s="64"/>
      <c r="FY33" s="64"/>
      <c r="FZ33" s="89"/>
      <c r="GA33" s="160">
        <v>337.0</v>
      </c>
      <c r="GB33" s="160">
        <v>416.47</v>
      </c>
      <c r="GC33" s="160">
        <v>256.38</v>
      </c>
      <c r="GD33" s="160">
        <v>23.54</v>
      </c>
      <c r="GE33" s="160">
        <v>337.0</v>
      </c>
      <c r="GF33" s="160">
        <v>441.21</v>
      </c>
      <c r="GG33" s="160">
        <v>252.11</v>
      </c>
      <c r="GH33" s="160">
        <v>28.31</v>
      </c>
      <c r="GI33" s="160">
        <v>337.0</v>
      </c>
      <c r="GJ33" s="160">
        <v>234.46</v>
      </c>
      <c r="GK33" s="160">
        <v>-131.38</v>
      </c>
      <c r="GL33" s="160">
        <v>-22.2</v>
      </c>
      <c r="GM33" s="160">
        <v>337.0</v>
      </c>
      <c r="GN33" s="160">
        <v>214.97</v>
      </c>
      <c r="GO33" s="160">
        <v>-131.25</v>
      </c>
      <c r="GP33" s="160">
        <v>-29.82</v>
      </c>
      <c r="GQ33" s="160">
        <v>337.0</v>
      </c>
      <c r="GR33" s="160">
        <v>195.19</v>
      </c>
      <c r="GS33" s="160">
        <v>-123.96</v>
      </c>
      <c r="GT33" s="160">
        <v>0.0</v>
      </c>
      <c r="GU33" s="160">
        <v>337.0</v>
      </c>
      <c r="GV33" s="160">
        <v>213.51</v>
      </c>
      <c r="GW33" s="160">
        <v>-121.7</v>
      </c>
      <c r="GX33" s="160">
        <v>0.0</v>
      </c>
      <c r="GY33" s="89"/>
      <c r="GZ33" s="98" t="s">
        <v>107</v>
      </c>
      <c r="HA33" s="97" t="s">
        <v>92</v>
      </c>
      <c r="HB33" s="98">
        <v>114.0</v>
      </c>
      <c r="HC33" s="98">
        <v>5.7</v>
      </c>
      <c r="HD33" s="98">
        <v>2.28</v>
      </c>
      <c r="HE33" s="98">
        <v>8.0</v>
      </c>
      <c r="HF33" s="98">
        <v>56.0</v>
      </c>
      <c r="HG33" s="98">
        <v>51.0</v>
      </c>
      <c r="HH33" s="98" t="s">
        <v>107</v>
      </c>
      <c r="HI33" s="97" t="s">
        <v>92</v>
      </c>
      <c r="HJ33" s="98">
        <v>402.0</v>
      </c>
      <c r="HK33" s="98">
        <v>20.1</v>
      </c>
      <c r="HL33" s="98">
        <v>8.04</v>
      </c>
      <c r="HM33" s="98">
        <v>5.0</v>
      </c>
      <c r="HN33" s="98">
        <v>71.0</v>
      </c>
      <c r="HO33" s="98">
        <v>66.0</v>
      </c>
      <c r="HP33" s="98" t="s">
        <v>107</v>
      </c>
      <c r="HQ33" s="97" t="s">
        <v>92</v>
      </c>
      <c r="HR33" s="98">
        <v>18.0</v>
      </c>
      <c r="HS33" s="98">
        <v>0.9</v>
      </c>
      <c r="HT33" s="98">
        <v>0.45</v>
      </c>
      <c r="HU33" s="98">
        <v>7.0</v>
      </c>
      <c r="HV33" s="98">
        <v>55.0</v>
      </c>
      <c r="HW33" s="98">
        <v>55.0</v>
      </c>
      <c r="HX33" s="89"/>
      <c r="HY33" s="72">
        <v>135.0</v>
      </c>
      <c r="HZ33" s="72">
        <v>33.0</v>
      </c>
      <c r="IA33" s="72">
        <v>62.0</v>
      </c>
      <c r="IB33" s="72">
        <v>3.1</v>
      </c>
      <c r="IC33" s="73"/>
      <c r="ID33" s="72">
        <v>2.0</v>
      </c>
      <c r="IE33" s="147">
        <v>70.0</v>
      </c>
      <c r="IF33" s="147">
        <v>50.0</v>
      </c>
      <c r="IG33" s="89"/>
      <c r="IH33" s="74">
        <v>140.0</v>
      </c>
      <c r="II33" s="74">
        <v>34.1</v>
      </c>
      <c r="IJ33" s="74">
        <v>97.0</v>
      </c>
      <c r="IK33" s="74">
        <v>5.3</v>
      </c>
      <c r="IL33" s="74">
        <v>5.7</v>
      </c>
      <c r="IM33" s="74">
        <v>6.0</v>
      </c>
      <c r="IN33" s="74">
        <v>49.0</v>
      </c>
      <c r="IO33" s="74">
        <v>49.0</v>
      </c>
      <c r="IP33" s="74">
        <v>140.0</v>
      </c>
      <c r="IQ33" s="74">
        <v>34.8</v>
      </c>
      <c r="IR33" s="74">
        <v>6.0</v>
      </c>
      <c r="IS33" s="74">
        <v>0.1</v>
      </c>
      <c r="IT33" s="74">
        <v>0.3</v>
      </c>
      <c r="IU33" s="74">
        <v>12.0</v>
      </c>
      <c r="IV33" s="74">
        <v>50.0</v>
      </c>
      <c r="IW33" s="74">
        <v>48.0</v>
      </c>
      <c r="IX33" s="89"/>
      <c r="IY33" s="76">
        <v>138.8</v>
      </c>
      <c r="IZ33" s="76">
        <v>34.97</v>
      </c>
      <c r="JA33" s="76">
        <v>284.8</v>
      </c>
      <c r="JB33" s="76">
        <v>14.24</v>
      </c>
      <c r="JC33" s="76">
        <v>4.34</v>
      </c>
      <c r="JD33" s="76">
        <v>3.0</v>
      </c>
      <c r="JE33" s="76">
        <v>59.78</v>
      </c>
      <c r="JF33" s="76">
        <v>48.24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136.0</v>
      </c>
      <c r="JQ33" s="78">
        <v>32.0</v>
      </c>
      <c r="JR33" s="78">
        <v>0.0</v>
      </c>
      <c r="JS33" s="78">
        <v>0.0</v>
      </c>
      <c r="JT33" s="78">
        <v>0.0</v>
      </c>
      <c r="JU33" s="78">
        <v>2.0</v>
      </c>
      <c r="JV33" s="78">
        <v>48.0</v>
      </c>
      <c r="JW33" s="78">
        <v>47.0</v>
      </c>
      <c r="JX33" s="78">
        <v>136.0</v>
      </c>
      <c r="JY33" s="78">
        <v>33.8</v>
      </c>
      <c r="JZ33" s="78">
        <v>130.0</v>
      </c>
      <c r="KA33" s="78">
        <v>7.2</v>
      </c>
      <c r="KB33" s="78">
        <v>2.2</v>
      </c>
      <c r="KC33" s="78">
        <v>2.0</v>
      </c>
      <c r="KD33" s="78">
        <v>54.0</v>
      </c>
      <c r="KE33" s="78">
        <v>52.0</v>
      </c>
      <c r="KF33" s="89"/>
      <c r="KG33" s="151">
        <v>137.0</v>
      </c>
      <c r="KH33" s="151">
        <v>33.0</v>
      </c>
      <c r="KI33" s="151">
        <v>49.0</v>
      </c>
      <c r="KJ33" s="151">
        <v>2.6</v>
      </c>
      <c r="KK33" s="152"/>
      <c r="KL33" s="151">
        <v>1.0</v>
      </c>
      <c r="KM33" s="151">
        <v>48.0</v>
      </c>
      <c r="KN33" s="151">
        <v>48.0</v>
      </c>
      <c r="KO33" s="151">
        <v>137.0</v>
      </c>
      <c r="KP33" s="151">
        <v>33.0</v>
      </c>
      <c r="KQ33" s="151" t="s">
        <v>98</v>
      </c>
      <c r="KR33" s="151" t="s">
        <v>98</v>
      </c>
      <c r="KS33" s="152"/>
      <c r="KT33" s="151">
        <v>1.0</v>
      </c>
      <c r="KU33" s="151">
        <v>48.0</v>
      </c>
      <c r="KV33" s="151">
        <v>48.0</v>
      </c>
      <c r="KW33" s="89"/>
      <c r="KX33" s="81">
        <v>128.0</v>
      </c>
      <c r="KY33" s="81">
        <v>32.0</v>
      </c>
      <c r="KZ33" s="81">
        <v>182.0</v>
      </c>
      <c r="LA33" s="81">
        <v>8.9</v>
      </c>
      <c r="LB33" s="81">
        <v>1.7</v>
      </c>
      <c r="LC33" s="81">
        <v>3.0</v>
      </c>
      <c r="LD33" s="81">
        <v>59.0</v>
      </c>
      <c r="LE33" s="81">
        <v>58.0</v>
      </c>
      <c r="LF33" s="81">
        <v>128.0</v>
      </c>
      <c r="LG33" s="81">
        <v>32.0</v>
      </c>
      <c r="LH33" s="81">
        <v>376.0</v>
      </c>
      <c r="LI33" s="81">
        <v>18.4</v>
      </c>
      <c r="LJ33" s="81">
        <v>5.0</v>
      </c>
      <c r="LK33" s="81">
        <v>5.0</v>
      </c>
      <c r="LL33" s="81">
        <v>56.0</v>
      </c>
      <c r="LM33" s="81">
        <v>57.0</v>
      </c>
      <c r="LN33" s="89"/>
      <c r="LO33" s="82">
        <v>325.0</v>
      </c>
      <c r="LP33" s="82">
        <v>242.0</v>
      </c>
      <c r="LQ33" s="82">
        <v>136.0</v>
      </c>
      <c r="LR33" s="82">
        <v>69.0</v>
      </c>
      <c r="LS33" s="82">
        <v>335.0</v>
      </c>
      <c r="LT33" s="82">
        <v>137.0</v>
      </c>
      <c r="LU33" s="82">
        <v>109.0</v>
      </c>
      <c r="LV33" s="82">
        <v>60.0</v>
      </c>
      <c r="LW33" s="82">
        <v>8.4</v>
      </c>
      <c r="LX33" s="82">
        <v>10.0</v>
      </c>
      <c r="LY33" s="82">
        <v>57.0</v>
      </c>
      <c r="LZ33" s="82">
        <v>52.0</v>
      </c>
      <c r="MA33" s="82">
        <v>135.0</v>
      </c>
      <c r="MB33" s="82">
        <v>133.0</v>
      </c>
      <c r="MC33" s="82">
        <v>76.0</v>
      </c>
      <c r="MD33" s="82">
        <v>9.9</v>
      </c>
      <c r="ME33" s="82">
        <v>8.0</v>
      </c>
      <c r="MF33" s="82">
        <v>61.0</v>
      </c>
      <c r="MG33" s="82">
        <v>53.0</v>
      </c>
      <c r="MH33" s="82" t="s">
        <v>95</v>
      </c>
      <c r="MI33" s="82" t="s">
        <v>95</v>
      </c>
      <c r="MJ33" s="82" t="s">
        <v>95</v>
      </c>
      <c r="MK33" s="82" t="s">
        <v>95</v>
      </c>
      <c r="ML33" s="82">
        <v>5.0</v>
      </c>
      <c r="MM33" s="82">
        <v>50.0</v>
      </c>
      <c r="MN33" s="82">
        <v>48.0</v>
      </c>
      <c r="MO33" s="86"/>
      <c r="MP33" s="87"/>
      <c r="MQ33" s="87"/>
      <c r="MR33" s="87"/>
      <c r="MS33" s="87"/>
      <c r="MT33" s="82">
        <v>34.0</v>
      </c>
      <c r="MU33" s="82">
        <v>249.0</v>
      </c>
      <c r="MV33" s="82">
        <v>14.4</v>
      </c>
      <c r="MW33" s="82">
        <v>4.8</v>
      </c>
      <c r="MX33" s="82">
        <v>5.0</v>
      </c>
      <c r="MY33" s="82">
        <v>45.0</v>
      </c>
      <c r="MZ33" s="82" t="s">
        <v>96</v>
      </c>
      <c r="NA33" s="87"/>
      <c r="NB33" s="82">
        <v>34.0</v>
      </c>
      <c r="NC33" s="82">
        <v>285.0</v>
      </c>
      <c r="ND33" s="82">
        <v>15.7</v>
      </c>
      <c r="NE33" s="82">
        <v>11.0</v>
      </c>
      <c r="NF33" s="82">
        <v>6.0</v>
      </c>
      <c r="NG33" s="82">
        <v>48.0</v>
      </c>
      <c r="NH33" s="82">
        <v>47.0</v>
      </c>
      <c r="NI33" s="87"/>
      <c r="NJ33" s="82" t="s">
        <v>95</v>
      </c>
      <c r="NK33" s="82" t="s">
        <v>95</v>
      </c>
      <c r="NL33" s="82" t="s">
        <v>95</v>
      </c>
      <c r="NM33" s="82" t="s">
        <v>95</v>
      </c>
      <c r="NN33" s="82">
        <v>4.0</v>
      </c>
      <c r="NO33" s="82">
        <v>56.0</v>
      </c>
      <c r="NP33" s="82">
        <v>54.0</v>
      </c>
    </row>
    <row r="34" ht="14.25" customHeight="1">
      <c r="A34" s="49">
        <v>0.875</v>
      </c>
      <c r="B34" s="50"/>
      <c r="C34" s="51">
        <v>50.27</v>
      </c>
      <c r="D34" s="52">
        <v>338.0</v>
      </c>
      <c r="E34" s="53">
        <v>134.0</v>
      </c>
      <c r="F34" s="53">
        <v>83.0</v>
      </c>
      <c r="G34" s="55">
        <v>18.3</v>
      </c>
      <c r="H34" s="54"/>
      <c r="I34" s="53">
        <v>6.0</v>
      </c>
      <c r="J34" s="53">
        <v>50.0</v>
      </c>
      <c r="K34" s="53">
        <v>49.0</v>
      </c>
      <c r="L34" s="53">
        <v>139.0</v>
      </c>
      <c r="M34" s="53">
        <v>65.0</v>
      </c>
      <c r="N34" s="53">
        <v>16.1</v>
      </c>
      <c r="O34" s="54"/>
      <c r="P34" s="53">
        <v>6.0</v>
      </c>
      <c r="Q34" s="53">
        <v>56.0</v>
      </c>
      <c r="R34" s="53">
        <v>52.0</v>
      </c>
      <c r="S34" s="53">
        <v>341.7</v>
      </c>
      <c r="T34" s="53">
        <v>286.3</v>
      </c>
      <c r="U34" s="53">
        <v>167.4</v>
      </c>
      <c r="V34" s="54"/>
      <c r="W34" s="53">
        <v>374.4</v>
      </c>
      <c r="X34" s="53">
        <v>253.1</v>
      </c>
      <c r="Y34" s="53">
        <v>136.7</v>
      </c>
      <c r="Z34" s="54"/>
      <c r="AA34" s="53">
        <v>341.1</v>
      </c>
      <c r="AB34" s="53">
        <v>418.4</v>
      </c>
      <c r="AC34" s="53">
        <v>235.8</v>
      </c>
      <c r="AD34" s="54"/>
      <c r="AE34" s="53">
        <v>340.1</v>
      </c>
      <c r="AF34" s="53">
        <v>382.3</v>
      </c>
      <c r="AG34" s="53">
        <v>212.6</v>
      </c>
      <c r="AH34" s="54"/>
      <c r="AI34" s="53">
        <v>346.8</v>
      </c>
      <c r="AJ34" s="53">
        <v>433.6</v>
      </c>
      <c r="AK34" s="53">
        <v>256.1</v>
      </c>
      <c r="AL34" s="54"/>
      <c r="AM34" s="53">
        <v>339.7</v>
      </c>
      <c r="AN34" s="53">
        <v>437.8</v>
      </c>
      <c r="AO34" s="53">
        <v>243.5</v>
      </c>
      <c r="AP34" s="54"/>
      <c r="AQ34" s="182">
        <f t="shared" ref="AQ34:AS34" si="49">E34</f>
        <v>134</v>
      </c>
      <c r="AR34" s="54">
        <f t="shared" si="49"/>
        <v>83</v>
      </c>
      <c r="AS34" s="56">
        <f t="shared" si="49"/>
        <v>18.3</v>
      </c>
      <c r="AT34" s="54"/>
      <c r="AU34" s="182">
        <f t="shared" ref="AU34:AW34" si="50">L34</f>
        <v>139</v>
      </c>
      <c r="AV34" s="54">
        <f t="shared" si="50"/>
        <v>65</v>
      </c>
      <c r="AW34" s="54">
        <f t="shared" si="50"/>
        <v>16.1</v>
      </c>
      <c r="AX34" s="54"/>
      <c r="AY34" s="182">
        <f t="shared" si="47"/>
        <v>134</v>
      </c>
      <c r="AZ34" s="54"/>
      <c r="BA34" s="54"/>
      <c r="BB34" s="54"/>
      <c r="BC34" s="89"/>
      <c r="BD34" s="182">
        <v>139.0</v>
      </c>
      <c r="BE34" s="53">
        <v>32.0</v>
      </c>
      <c r="BF34" s="53">
        <v>14.0</v>
      </c>
      <c r="BG34" s="127">
        <v>0.7</v>
      </c>
      <c r="BH34" s="54"/>
      <c r="BI34" s="53">
        <v>22.0</v>
      </c>
      <c r="BJ34" s="127">
        <v>85.0</v>
      </c>
      <c r="BK34" s="127">
        <v>57.0</v>
      </c>
      <c r="BL34" s="89"/>
      <c r="BM34" s="58">
        <v>340.0</v>
      </c>
      <c r="BN34" s="58">
        <v>145.0</v>
      </c>
      <c r="BO34" s="58">
        <v>201.0</v>
      </c>
      <c r="BP34" s="58">
        <v>10.1</v>
      </c>
      <c r="BQ34" s="59"/>
      <c r="BR34" s="58">
        <v>6.0</v>
      </c>
      <c r="BS34" s="58">
        <v>64.0</v>
      </c>
      <c r="BT34" s="58">
        <v>64.0</v>
      </c>
      <c r="BU34" s="59">
        <f t="shared" si="31"/>
        <v>340</v>
      </c>
      <c r="BV34" s="58">
        <v>361.0</v>
      </c>
      <c r="BW34" s="58">
        <v>204.0</v>
      </c>
      <c r="BX34" s="58">
        <v>41.0</v>
      </c>
      <c r="BY34" s="58">
        <v>333.0</v>
      </c>
      <c r="BZ34" s="58">
        <v>379.0</v>
      </c>
      <c r="CA34" s="58">
        <v>205.0</v>
      </c>
      <c r="CB34" s="58">
        <v>39.0</v>
      </c>
      <c r="CC34" s="58">
        <v>340.0</v>
      </c>
      <c r="CD34" s="58">
        <v>358.0</v>
      </c>
      <c r="CE34" s="58">
        <v>206.0</v>
      </c>
      <c r="CF34" s="58">
        <v>4.0</v>
      </c>
      <c r="CG34" s="58">
        <v>336.0</v>
      </c>
      <c r="CH34" s="58">
        <v>368.0</v>
      </c>
      <c r="CI34" s="58">
        <v>204.0</v>
      </c>
      <c r="CJ34" s="58">
        <v>5.0</v>
      </c>
      <c r="CK34" s="58">
        <v>346.0</v>
      </c>
      <c r="CL34" s="58">
        <v>344.0</v>
      </c>
      <c r="CM34" s="58">
        <v>190.0</v>
      </c>
      <c r="CN34" s="58">
        <v>12.0</v>
      </c>
      <c r="CO34" s="58">
        <v>330.0</v>
      </c>
      <c r="CP34" s="58">
        <v>334.0</v>
      </c>
      <c r="CQ34" s="58">
        <v>166.0</v>
      </c>
      <c r="CR34" s="58">
        <v>9.0</v>
      </c>
      <c r="CS34" s="58">
        <v>333.0</v>
      </c>
      <c r="CT34" s="58">
        <v>328.0</v>
      </c>
      <c r="CU34" s="58">
        <v>204.0</v>
      </c>
      <c r="CV34" s="58">
        <v>89.0</v>
      </c>
      <c r="CW34" s="58">
        <v>335.0</v>
      </c>
      <c r="CX34" s="58">
        <v>238.0</v>
      </c>
      <c r="CY34" s="58">
        <v>116.0</v>
      </c>
      <c r="CZ34" s="58">
        <v>67.0</v>
      </c>
      <c r="DA34" s="58">
        <v>322.0</v>
      </c>
      <c r="DB34" s="58">
        <v>247.0</v>
      </c>
      <c r="DC34" s="58">
        <v>117.0</v>
      </c>
      <c r="DD34" s="58">
        <v>63.0</v>
      </c>
      <c r="DE34" s="59">
        <f t="shared" si="32"/>
        <v>145</v>
      </c>
      <c r="DF34" s="58">
        <v>35.2</v>
      </c>
      <c r="DG34" s="59">
        <f t="shared" ref="DG34:DH34" si="51">BO34</f>
        <v>201</v>
      </c>
      <c r="DH34" s="59">
        <f t="shared" si="51"/>
        <v>10.1</v>
      </c>
      <c r="DI34" s="59"/>
      <c r="DJ34" s="58">
        <v>7.0</v>
      </c>
      <c r="DK34" s="58">
        <v>56.0</v>
      </c>
      <c r="DL34" s="58">
        <v>52.0</v>
      </c>
      <c r="DM34" s="89"/>
      <c r="DN34" s="61">
        <v>338.0</v>
      </c>
      <c r="DO34" s="61">
        <v>139.0</v>
      </c>
      <c r="DP34" s="61">
        <v>36.7</v>
      </c>
      <c r="DQ34" s="61">
        <v>20.8</v>
      </c>
      <c r="DR34" s="61">
        <v>5.1</v>
      </c>
      <c r="DS34" s="61">
        <v>8.0</v>
      </c>
      <c r="DT34" s="61">
        <v>46.0</v>
      </c>
      <c r="DU34" s="61">
        <v>52.0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137.0</v>
      </c>
      <c r="EG34" s="63">
        <v>92.0</v>
      </c>
      <c r="EH34" s="63">
        <v>3.7</v>
      </c>
      <c r="EI34" s="64"/>
      <c r="EJ34" s="63">
        <v>9.0</v>
      </c>
      <c r="EK34" s="63">
        <v>50.0</v>
      </c>
      <c r="EL34" s="63">
        <v>53.0</v>
      </c>
      <c r="EM34" s="63">
        <v>137.0</v>
      </c>
      <c r="EN34" s="63">
        <v>109.0</v>
      </c>
      <c r="EO34" s="63">
        <v>4.8</v>
      </c>
      <c r="EP34" s="64"/>
      <c r="EQ34" s="63">
        <v>9.0</v>
      </c>
      <c r="ER34" s="63">
        <v>51.0</v>
      </c>
      <c r="ES34" s="63">
        <v>54.0</v>
      </c>
      <c r="ET34" s="63">
        <v>339.0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239.0</v>
      </c>
      <c r="EZ34" s="63">
        <v>138.7</v>
      </c>
      <c r="FA34" s="63">
        <v>6.2</v>
      </c>
      <c r="FB34" s="63">
        <v>338.0</v>
      </c>
      <c r="FC34" s="63">
        <v>0.0</v>
      </c>
      <c r="FD34" s="63">
        <v>0.0</v>
      </c>
      <c r="FE34" s="63">
        <v>0.0</v>
      </c>
      <c r="FF34" s="63">
        <v>338.0</v>
      </c>
      <c r="FG34" s="63">
        <v>239.0</v>
      </c>
      <c r="FH34" s="63">
        <v>137.8</v>
      </c>
      <c r="FI34" s="63">
        <v>9.5</v>
      </c>
      <c r="FJ34" s="63">
        <v>340.0</v>
      </c>
      <c r="FK34" s="63">
        <v>227.0</v>
      </c>
      <c r="FL34" s="63">
        <v>130.3</v>
      </c>
      <c r="FM34" s="64"/>
      <c r="FN34" s="63">
        <v>340.0</v>
      </c>
      <c r="FO34" s="63">
        <v>223.0</v>
      </c>
      <c r="FP34" s="63">
        <v>130.4</v>
      </c>
      <c r="FQ34" s="63">
        <v>17.8</v>
      </c>
      <c r="FR34" s="63">
        <v>137.0</v>
      </c>
      <c r="FS34" s="63">
        <v>96.0</v>
      </c>
      <c r="FT34" s="63">
        <v>17.21</v>
      </c>
      <c r="FU34" s="64"/>
      <c r="FV34" s="63">
        <v>137.0</v>
      </c>
      <c r="FW34" s="64"/>
      <c r="FX34" s="64"/>
      <c r="FY34" s="64"/>
      <c r="FZ34" s="89"/>
      <c r="GA34" s="160">
        <v>340.0</v>
      </c>
      <c r="GB34" s="160">
        <v>404.48</v>
      </c>
      <c r="GC34" s="160">
        <v>252.53</v>
      </c>
      <c r="GD34" s="160">
        <v>16.75</v>
      </c>
      <c r="GE34" s="160">
        <v>340.0</v>
      </c>
      <c r="GF34" s="160">
        <v>432.27</v>
      </c>
      <c r="GG34" s="160">
        <v>250.77</v>
      </c>
      <c r="GH34" s="160">
        <v>21.36</v>
      </c>
      <c r="GI34" s="160">
        <v>340.0</v>
      </c>
      <c r="GJ34" s="160">
        <v>231.24</v>
      </c>
      <c r="GK34" s="160">
        <v>-131.0</v>
      </c>
      <c r="GL34" s="160">
        <v>-23.62</v>
      </c>
      <c r="GM34" s="160">
        <v>340.0</v>
      </c>
      <c r="GN34" s="160">
        <v>212.78</v>
      </c>
      <c r="GO34" s="160">
        <v>-130.08</v>
      </c>
      <c r="GP34" s="160">
        <v>-31.07</v>
      </c>
      <c r="GQ34" s="160">
        <v>340.0</v>
      </c>
      <c r="GR34" s="160">
        <v>193.73</v>
      </c>
      <c r="GS34" s="160">
        <v>-122.87</v>
      </c>
      <c r="GT34" s="160">
        <v>8.46</v>
      </c>
      <c r="GU34" s="160">
        <v>340.0</v>
      </c>
      <c r="GV34" s="160">
        <v>215.2</v>
      </c>
      <c r="GW34" s="160">
        <v>-123.79</v>
      </c>
      <c r="GX34" s="160">
        <v>5.61</v>
      </c>
      <c r="GY34" s="89"/>
      <c r="GZ34" s="98" t="s">
        <v>107</v>
      </c>
      <c r="HA34" s="97" t="s">
        <v>92</v>
      </c>
      <c r="HB34" s="98">
        <v>104.0</v>
      </c>
      <c r="HC34" s="98">
        <v>5.2</v>
      </c>
      <c r="HD34" s="98">
        <v>2.08</v>
      </c>
      <c r="HE34" s="98">
        <v>8.0</v>
      </c>
      <c r="HF34" s="98">
        <v>62.0</v>
      </c>
      <c r="HG34" s="98">
        <v>55.0</v>
      </c>
      <c r="HH34" s="98" t="s">
        <v>107</v>
      </c>
      <c r="HI34" s="97" t="s">
        <v>92</v>
      </c>
      <c r="HJ34" s="98">
        <v>237.0</v>
      </c>
      <c r="HK34" s="98">
        <v>11.85</v>
      </c>
      <c r="HL34" s="98">
        <v>4.74</v>
      </c>
      <c r="HM34" s="98">
        <v>5.0</v>
      </c>
      <c r="HN34" s="98">
        <v>69.0</v>
      </c>
      <c r="HO34" s="98">
        <v>69.0</v>
      </c>
      <c r="HP34" s="98" t="s">
        <v>107</v>
      </c>
      <c r="HQ34" s="97" t="s">
        <v>92</v>
      </c>
      <c r="HR34" s="98">
        <v>22.0</v>
      </c>
      <c r="HS34" s="98">
        <v>1.1</v>
      </c>
      <c r="HT34" s="98">
        <v>0.55</v>
      </c>
      <c r="HU34" s="98">
        <v>7.0</v>
      </c>
      <c r="HV34" s="98">
        <v>56.0</v>
      </c>
      <c r="HW34" s="98">
        <v>56.0</v>
      </c>
      <c r="HX34" s="89"/>
      <c r="HY34" s="72">
        <v>135.0</v>
      </c>
      <c r="HZ34" s="72">
        <v>33.0</v>
      </c>
      <c r="IA34" s="72">
        <v>60.0</v>
      </c>
      <c r="IB34" s="72">
        <v>3.0</v>
      </c>
      <c r="IC34" s="73"/>
      <c r="ID34" s="72">
        <v>2.0</v>
      </c>
      <c r="IE34" s="147">
        <v>64.0</v>
      </c>
      <c r="IF34" s="147">
        <v>44.0</v>
      </c>
      <c r="IG34" s="89"/>
      <c r="IH34" s="74">
        <v>140.0</v>
      </c>
      <c r="II34" s="74">
        <v>33.9</v>
      </c>
      <c r="IJ34" s="74">
        <v>179.0</v>
      </c>
      <c r="IK34" s="74">
        <v>8.9</v>
      </c>
      <c r="IL34" s="74">
        <v>9.9</v>
      </c>
      <c r="IM34" s="74">
        <v>6.0</v>
      </c>
      <c r="IN34" s="74">
        <v>49.0</v>
      </c>
      <c r="IO34" s="74">
        <v>49.0</v>
      </c>
      <c r="IP34" s="74">
        <v>140.0</v>
      </c>
      <c r="IQ34" s="74">
        <v>33.4</v>
      </c>
      <c r="IR34" s="74">
        <v>125.0</v>
      </c>
      <c r="IS34" s="74">
        <v>3.4</v>
      </c>
      <c r="IT34" s="74">
        <v>7.4</v>
      </c>
      <c r="IU34" s="74">
        <v>12.0</v>
      </c>
      <c r="IV34" s="74">
        <v>50.0</v>
      </c>
      <c r="IW34" s="74">
        <v>48.0</v>
      </c>
      <c r="IX34" s="89"/>
      <c r="IY34" s="76">
        <v>138.94</v>
      </c>
      <c r="IZ34" s="76">
        <v>34.76</v>
      </c>
      <c r="JA34" s="76">
        <v>372.2</v>
      </c>
      <c r="JB34" s="76">
        <v>18.61</v>
      </c>
      <c r="JC34" s="76">
        <v>5.62</v>
      </c>
      <c r="JD34" s="76">
        <v>3.0</v>
      </c>
      <c r="JE34" s="76">
        <v>59.78</v>
      </c>
      <c r="JF34" s="76">
        <v>47.37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137.0</v>
      </c>
      <c r="JQ34" s="78">
        <v>32.0</v>
      </c>
      <c r="JR34" s="78">
        <v>0.0</v>
      </c>
      <c r="JS34" s="78">
        <v>0.0</v>
      </c>
      <c r="JT34" s="78">
        <v>0.0</v>
      </c>
      <c r="JU34" s="78">
        <v>2.0</v>
      </c>
      <c r="JV34" s="78">
        <v>47.0</v>
      </c>
      <c r="JW34" s="78">
        <v>46.0</v>
      </c>
      <c r="JX34" s="78">
        <v>137.0</v>
      </c>
      <c r="JY34" s="78">
        <v>33.9</v>
      </c>
      <c r="JZ34" s="78">
        <v>195.0</v>
      </c>
      <c r="KA34" s="78">
        <v>10.6</v>
      </c>
      <c r="KB34" s="78">
        <v>3.5</v>
      </c>
      <c r="KC34" s="78">
        <v>2.0</v>
      </c>
      <c r="KD34" s="78">
        <v>54.0</v>
      </c>
      <c r="KE34" s="78">
        <v>52.0</v>
      </c>
      <c r="KF34" s="89"/>
      <c r="KG34" s="151">
        <v>137.0</v>
      </c>
      <c r="KH34" s="151">
        <v>33.0</v>
      </c>
      <c r="KI34" s="151" t="s">
        <v>98</v>
      </c>
      <c r="KJ34" s="151" t="s">
        <v>98</v>
      </c>
      <c r="KK34" s="152"/>
      <c r="KL34" s="151">
        <v>1.0</v>
      </c>
      <c r="KM34" s="151">
        <v>48.0</v>
      </c>
      <c r="KN34" s="151">
        <v>48.0</v>
      </c>
      <c r="KO34" s="151">
        <v>137.0</v>
      </c>
      <c r="KP34" s="151">
        <v>33.0</v>
      </c>
      <c r="KQ34" s="151" t="s">
        <v>98</v>
      </c>
      <c r="KR34" s="151" t="s">
        <v>98</v>
      </c>
      <c r="KS34" s="152"/>
      <c r="KT34" s="151">
        <v>1.0</v>
      </c>
      <c r="KU34" s="151">
        <v>48.0</v>
      </c>
      <c r="KV34" s="151">
        <v>48.0</v>
      </c>
      <c r="KW34" s="89"/>
      <c r="KX34" s="81">
        <v>130.0</v>
      </c>
      <c r="KY34" s="81">
        <v>32.0</v>
      </c>
      <c r="KZ34" s="81">
        <v>215.0</v>
      </c>
      <c r="LA34" s="81">
        <v>10.4</v>
      </c>
      <c r="LB34" s="81">
        <v>1.9</v>
      </c>
      <c r="LC34" s="81">
        <v>3.0</v>
      </c>
      <c r="LD34" s="81">
        <v>57.0</v>
      </c>
      <c r="LE34" s="81">
        <v>56.0</v>
      </c>
      <c r="LF34" s="81">
        <v>130.0</v>
      </c>
      <c r="LG34" s="81">
        <v>32.0</v>
      </c>
      <c r="LH34" s="81">
        <v>333.0</v>
      </c>
      <c r="LI34" s="81">
        <v>16.3</v>
      </c>
      <c r="LJ34" s="81">
        <v>5.0</v>
      </c>
      <c r="LK34" s="81">
        <v>5.0</v>
      </c>
      <c r="LL34" s="81">
        <v>55.0</v>
      </c>
      <c r="LM34" s="81">
        <v>56.0</v>
      </c>
      <c r="LN34" s="89"/>
      <c r="LO34" s="82">
        <v>326.0</v>
      </c>
      <c r="LP34" s="82">
        <v>237.0</v>
      </c>
      <c r="LQ34" s="82">
        <v>133.0</v>
      </c>
      <c r="LR34" s="82">
        <v>70.0</v>
      </c>
      <c r="LS34" s="82">
        <v>337.0</v>
      </c>
      <c r="LT34" s="82">
        <v>138.0</v>
      </c>
      <c r="LU34" s="82">
        <v>108.0</v>
      </c>
      <c r="LV34" s="82">
        <v>60.0</v>
      </c>
      <c r="LW34" s="82">
        <v>6.9</v>
      </c>
      <c r="LX34" s="82">
        <v>10.0</v>
      </c>
      <c r="LY34" s="82">
        <v>57.0</v>
      </c>
      <c r="LZ34" s="82">
        <v>52.0</v>
      </c>
      <c r="MA34" s="82">
        <v>136.0</v>
      </c>
      <c r="MB34" s="82">
        <v>129.0</v>
      </c>
      <c r="MC34" s="82">
        <v>73.0</v>
      </c>
      <c r="MD34" s="82">
        <v>11.0</v>
      </c>
      <c r="ME34" s="82">
        <v>8.0</v>
      </c>
      <c r="MF34" s="82">
        <v>61.0</v>
      </c>
      <c r="MG34" s="82">
        <v>53.0</v>
      </c>
      <c r="MH34" s="82" t="s">
        <v>95</v>
      </c>
      <c r="MI34" s="82" t="s">
        <v>95</v>
      </c>
      <c r="MJ34" s="82" t="s">
        <v>95</v>
      </c>
      <c r="MK34" s="82" t="s">
        <v>95</v>
      </c>
      <c r="ML34" s="82">
        <v>5.0</v>
      </c>
      <c r="MM34" s="82">
        <v>49.0</v>
      </c>
      <c r="MN34" s="82">
        <v>47.0</v>
      </c>
      <c r="MO34" s="86"/>
      <c r="MP34" s="87"/>
      <c r="MQ34" s="87"/>
      <c r="MR34" s="87"/>
      <c r="MS34" s="87"/>
      <c r="MT34" s="82">
        <v>35.0</v>
      </c>
      <c r="MU34" s="82">
        <v>200.0</v>
      </c>
      <c r="MV34" s="82">
        <v>11.4</v>
      </c>
      <c r="MW34" s="82">
        <v>3.8</v>
      </c>
      <c r="MX34" s="82">
        <v>5.0</v>
      </c>
      <c r="MY34" s="82">
        <v>45.0</v>
      </c>
      <c r="MZ34" s="82" t="s">
        <v>96</v>
      </c>
      <c r="NA34" s="87"/>
      <c r="NB34" s="82">
        <v>34.0</v>
      </c>
      <c r="NC34" s="82">
        <v>329.0</v>
      </c>
      <c r="ND34" s="82">
        <v>18.4</v>
      </c>
      <c r="NE34" s="82">
        <v>3.3</v>
      </c>
      <c r="NF34" s="82">
        <v>6.0</v>
      </c>
      <c r="NG34" s="82">
        <v>48.0</v>
      </c>
      <c r="NH34" s="82">
        <v>47.0</v>
      </c>
      <c r="NI34" s="87"/>
      <c r="NJ34" s="82" t="s">
        <v>95</v>
      </c>
      <c r="NK34" s="82" t="s">
        <v>95</v>
      </c>
      <c r="NL34" s="82" t="s">
        <v>95</v>
      </c>
      <c r="NM34" s="82" t="s">
        <v>95</v>
      </c>
      <c r="NN34" s="82">
        <v>4.0</v>
      </c>
      <c r="NO34" s="82">
        <v>56.0</v>
      </c>
      <c r="NP34" s="82">
        <v>54.0</v>
      </c>
    </row>
    <row r="35" ht="14.25" customHeight="1">
      <c r="A35" s="49">
        <v>0.916666666666667</v>
      </c>
      <c r="B35" s="50"/>
      <c r="C35" s="51">
        <v>50.17</v>
      </c>
      <c r="D35" s="52">
        <v>338.0</v>
      </c>
      <c r="E35" s="53">
        <v>133.0</v>
      </c>
      <c r="F35" s="53">
        <v>85.0</v>
      </c>
      <c r="G35" s="55">
        <v>18.5</v>
      </c>
      <c r="H35" s="54"/>
      <c r="I35" s="53">
        <v>6.0</v>
      </c>
      <c r="J35" s="53">
        <v>50.0</v>
      </c>
      <c r="K35" s="53">
        <v>49.0</v>
      </c>
      <c r="L35" s="53">
        <v>138.0</v>
      </c>
      <c r="M35" s="53">
        <v>66.0</v>
      </c>
      <c r="N35" s="53">
        <v>16.2</v>
      </c>
      <c r="O35" s="54"/>
      <c r="P35" s="53">
        <v>6.0</v>
      </c>
      <c r="Q35" s="53">
        <v>56.0</v>
      </c>
      <c r="R35" s="53">
        <v>52.0</v>
      </c>
      <c r="S35" s="53">
        <v>340.3</v>
      </c>
      <c r="T35" s="53">
        <v>304.5</v>
      </c>
      <c r="U35" s="53">
        <v>176.2</v>
      </c>
      <c r="V35" s="54"/>
      <c r="W35" s="53">
        <v>373.8</v>
      </c>
      <c r="X35" s="53">
        <v>244.2</v>
      </c>
      <c r="Y35" s="53">
        <v>133.5</v>
      </c>
      <c r="Z35" s="54"/>
      <c r="AA35" s="53">
        <v>340.9</v>
      </c>
      <c r="AB35" s="53">
        <v>411.7</v>
      </c>
      <c r="AC35" s="53">
        <v>235.7</v>
      </c>
      <c r="AD35" s="54"/>
      <c r="AE35" s="53">
        <v>340.3</v>
      </c>
      <c r="AF35" s="53">
        <v>379.2</v>
      </c>
      <c r="AG35" s="53">
        <v>214.3</v>
      </c>
      <c r="AH35" s="54"/>
      <c r="AI35" s="53">
        <v>346.1</v>
      </c>
      <c r="AJ35" s="53">
        <v>438.6</v>
      </c>
      <c r="AK35" s="53">
        <v>260.1</v>
      </c>
      <c r="AL35" s="54"/>
      <c r="AM35" s="53">
        <v>338.9</v>
      </c>
      <c r="AN35" s="53">
        <v>448.6</v>
      </c>
      <c r="AO35" s="53">
        <v>247.3</v>
      </c>
      <c r="AP35" s="54"/>
      <c r="AQ35" s="182">
        <f t="shared" ref="AQ35:AS35" si="52">E35</f>
        <v>133</v>
      </c>
      <c r="AR35" s="54">
        <f t="shared" si="52"/>
        <v>85</v>
      </c>
      <c r="AS35" s="56">
        <f t="shared" si="52"/>
        <v>18.5</v>
      </c>
      <c r="AT35" s="54"/>
      <c r="AU35" s="182">
        <f t="shared" ref="AU35:AW35" si="53">L35</f>
        <v>138</v>
      </c>
      <c r="AV35" s="54">
        <f t="shared" si="53"/>
        <v>66</v>
      </c>
      <c r="AW35" s="54">
        <f t="shared" si="53"/>
        <v>16.2</v>
      </c>
      <c r="AX35" s="54"/>
      <c r="AY35" s="182">
        <f t="shared" si="47"/>
        <v>133</v>
      </c>
      <c r="AZ35" s="54"/>
      <c r="BA35" s="54"/>
      <c r="BB35" s="54"/>
      <c r="BC35" s="89"/>
      <c r="BD35" s="182">
        <v>138.0</v>
      </c>
      <c r="BE35" s="53">
        <v>32.0</v>
      </c>
      <c r="BF35" s="53">
        <v>88.0</v>
      </c>
      <c r="BG35" s="127">
        <v>4.2</v>
      </c>
      <c r="BH35" s="54"/>
      <c r="BI35" s="53">
        <v>22.0</v>
      </c>
      <c r="BJ35" s="127">
        <v>85.0</v>
      </c>
      <c r="BK35" s="127">
        <v>57.0</v>
      </c>
      <c r="BL35" s="89"/>
      <c r="BM35" s="58">
        <v>340.0</v>
      </c>
      <c r="BN35" s="58">
        <v>145.0</v>
      </c>
      <c r="BO35" s="58">
        <v>170.0</v>
      </c>
      <c r="BP35" s="58">
        <v>8.5</v>
      </c>
      <c r="BQ35" s="59"/>
      <c r="BR35" s="58">
        <v>6.0</v>
      </c>
      <c r="BS35" s="58">
        <v>60.0</v>
      </c>
      <c r="BT35" s="58">
        <v>59.0</v>
      </c>
      <c r="BU35" s="59">
        <f t="shared" si="31"/>
        <v>340</v>
      </c>
      <c r="BV35" s="58">
        <v>360.0</v>
      </c>
      <c r="BW35" s="58">
        <v>204.0</v>
      </c>
      <c r="BX35" s="58">
        <v>36.0</v>
      </c>
      <c r="BY35" s="58">
        <v>332.0</v>
      </c>
      <c r="BZ35" s="58">
        <v>377.0</v>
      </c>
      <c r="CA35" s="58">
        <v>205.0</v>
      </c>
      <c r="CB35" s="58">
        <v>33.0</v>
      </c>
      <c r="CC35" s="58">
        <v>340.0</v>
      </c>
      <c r="CD35" s="58">
        <v>352.0</v>
      </c>
      <c r="CE35" s="58">
        <v>200.0</v>
      </c>
      <c r="CF35" s="58">
        <v>6.0</v>
      </c>
      <c r="CG35" s="58">
        <v>336.0</v>
      </c>
      <c r="CH35" s="58">
        <v>362.0</v>
      </c>
      <c r="CI35" s="58">
        <v>201.0</v>
      </c>
      <c r="CJ35" s="58">
        <v>4.0</v>
      </c>
      <c r="CK35" s="58">
        <v>346.0</v>
      </c>
      <c r="CL35" s="58">
        <v>334.0</v>
      </c>
      <c r="CM35" s="58">
        <v>184.0</v>
      </c>
      <c r="CN35" s="58">
        <v>5.0</v>
      </c>
      <c r="CO35" s="58">
        <v>330.0</v>
      </c>
      <c r="CP35" s="58">
        <v>329.0</v>
      </c>
      <c r="CQ35" s="58">
        <v>162.0</v>
      </c>
      <c r="CR35" s="58">
        <v>5.0</v>
      </c>
      <c r="CS35" s="58">
        <v>333.0</v>
      </c>
      <c r="CT35" s="58">
        <v>324.0</v>
      </c>
      <c r="CU35" s="58">
        <v>196.0</v>
      </c>
      <c r="CV35" s="58">
        <v>95.0</v>
      </c>
      <c r="CW35" s="58">
        <v>335.0</v>
      </c>
      <c r="CX35" s="58">
        <v>247.0</v>
      </c>
      <c r="CY35" s="58">
        <v>123.0</v>
      </c>
      <c r="CZ35" s="58">
        <v>68.0</v>
      </c>
      <c r="DA35" s="58">
        <v>321.0</v>
      </c>
      <c r="DB35" s="58">
        <v>256.0</v>
      </c>
      <c r="DC35" s="58">
        <v>123.0</v>
      </c>
      <c r="DD35" s="58">
        <v>62.0</v>
      </c>
      <c r="DE35" s="59">
        <f t="shared" si="32"/>
        <v>145</v>
      </c>
      <c r="DF35" s="58">
        <v>35.2</v>
      </c>
      <c r="DG35" s="59">
        <f t="shared" ref="DG35:DH35" si="54">BO35</f>
        <v>170</v>
      </c>
      <c r="DH35" s="59">
        <f t="shared" si="54"/>
        <v>8.5</v>
      </c>
      <c r="DI35" s="59"/>
      <c r="DJ35" s="58">
        <v>7.0</v>
      </c>
      <c r="DK35" s="58">
        <v>54.0</v>
      </c>
      <c r="DL35" s="58">
        <v>21.0</v>
      </c>
      <c r="DM35" s="89"/>
      <c r="DN35" s="61">
        <v>337.0</v>
      </c>
      <c r="DO35" s="61">
        <v>139.0</v>
      </c>
      <c r="DP35" s="61">
        <v>36.6</v>
      </c>
      <c r="DQ35" s="61">
        <v>20.5</v>
      </c>
      <c r="DR35" s="61">
        <v>5.6</v>
      </c>
      <c r="DS35" s="61">
        <v>8.0</v>
      </c>
      <c r="DT35" s="61">
        <v>42.0</v>
      </c>
      <c r="DU35" s="61">
        <v>50.0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340.0</v>
      </c>
      <c r="EF35" s="63">
        <v>136.0</v>
      </c>
      <c r="EG35" s="63">
        <v>74.0</v>
      </c>
      <c r="EH35" s="63">
        <v>3.0</v>
      </c>
      <c r="EI35" s="64"/>
      <c r="EJ35" s="63">
        <v>9.0</v>
      </c>
      <c r="EK35" s="63">
        <v>50.0</v>
      </c>
      <c r="EL35" s="63">
        <v>52.0</v>
      </c>
      <c r="EM35" s="63">
        <v>136.0</v>
      </c>
      <c r="EN35" s="63">
        <v>106.0</v>
      </c>
      <c r="EO35" s="63">
        <v>4.7</v>
      </c>
      <c r="EP35" s="64"/>
      <c r="EQ35" s="63">
        <v>9.0</v>
      </c>
      <c r="ER35" s="63">
        <v>50.0</v>
      </c>
      <c r="ES35" s="63">
        <v>53.0</v>
      </c>
      <c r="ET35" s="63">
        <v>338.0</v>
      </c>
      <c r="EU35" s="63">
        <v>0.0</v>
      </c>
      <c r="EV35" s="63">
        <v>0.0</v>
      </c>
      <c r="EW35" s="63">
        <v>0.0</v>
      </c>
      <c r="EX35" s="63">
        <v>337.0</v>
      </c>
      <c r="EY35" s="63">
        <v>240.0</v>
      </c>
      <c r="EZ35" s="63">
        <v>139.1</v>
      </c>
      <c r="FA35" s="63">
        <v>6.8</v>
      </c>
      <c r="FB35" s="63">
        <v>337.0</v>
      </c>
      <c r="FC35" s="63">
        <v>0.0</v>
      </c>
      <c r="FD35" s="63">
        <v>0.0</v>
      </c>
      <c r="FE35" s="63">
        <v>0.0</v>
      </c>
      <c r="FF35" s="63">
        <v>337.0</v>
      </c>
      <c r="FG35" s="63">
        <v>240.0</v>
      </c>
      <c r="FH35" s="63">
        <v>138.2</v>
      </c>
      <c r="FI35" s="63">
        <v>8.9</v>
      </c>
      <c r="FJ35" s="63">
        <v>340.0</v>
      </c>
      <c r="FK35" s="63">
        <v>222.0</v>
      </c>
      <c r="FL35" s="63">
        <v>126.9</v>
      </c>
      <c r="FM35" s="64"/>
      <c r="FN35" s="63">
        <v>340.0</v>
      </c>
      <c r="FO35" s="63">
        <v>217.0</v>
      </c>
      <c r="FP35" s="63">
        <v>126.8</v>
      </c>
      <c r="FQ35" s="63">
        <v>14.0</v>
      </c>
      <c r="FR35" s="63">
        <v>136.0</v>
      </c>
      <c r="FS35" s="63">
        <v>125.0</v>
      </c>
      <c r="FT35" s="63">
        <v>18.61</v>
      </c>
      <c r="FU35" s="64"/>
      <c r="FV35" s="63">
        <v>136.0</v>
      </c>
      <c r="FW35" s="64"/>
      <c r="FX35" s="64"/>
      <c r="FY35" s="64"/>
      <c r="FZ35" s="89"/>
      <c r="GA35" s="65">
        <v>339.0</v>
      </c>
      <c r="GB35" s="66">
        <v>411.19</v>
      </c>
      <c r="GC35" s="66">
        <v>254.37</v>
      </c>
      <c r="GD35" s="66">
        <v>14.91</v>
      </c>
      <c r="GE35" s="66">
        <v>339.0</v>
      </c>
      <c r="GF35" s="66">
        <v>440.18</v>
      </c>
      <c r="GG35" s="66">
        <v>253.53</v>
      </c>
      <c r="GH35" s="66">
        <v>20.27</v>
      </c>
      <c r="GI35" s="66">
        <v>339.0</v>
      </c>
      <c r="GJ35" s="66">
        <v>227.58</v>
      </c>
      <c r="GK35" s="66">
        <v>-128.65</v>
      </c>
      <c r="GL35" s="66">
        <v>-21.78</v>
      </c>
      <c r="GM35" s="66">
        <v>339.0</v>
      </c>
      <c r="GN35" s="66">
        <v>200.17</v>
      </c>
      <c r="GO35" s="66">
        <v>-125.38</v>
      </c>
      <c r="GP35" s="66">
        <v>10.55</v>
      </c>
      <c r="GQ35" s="66">
        <v>339.0</v>
      </c>
      <c r="GR35" s="66">
        <v>199.17</v>
      </c>
      <c r="GS35" s="66">
        <v>-125.38</v>
      </c>
      <c r="GT35" s="66">
        <v>9.88</v>
      </c>
      <c r="GU35" s="66">
        <v>339.0</v>
      </c>
      <c r="GV35" s="66">
        <v>216.47</v>
      </c>
      <c r="GW35" s="66">
        <v>-122.54</v>
      </c>
      <c r="GX35" s="66">
        <v>7.71</v>
      </c>
      <c r="GY35" s="89"/>
      <c r="GZ35" s="98" t="s">
        <v>107</v>
      </c>
      <c r="HA35" s="97" t="s">
        <v>92</v>
      </c>
      <c r="HB35" s="98">
        <v>130.0</v>
      </c>
      <c r="HC35" s="98">
        <v>6.5</v>
      </c>
      <c r="HD35" s="98">
        <v>2.6</v>
      </c>
      <c r="HE35" s="98">
        <v>8.0</v>
      </c>
      <c r="HF35" s="98">
        <v>62.0</v>
      </c>
      <c r="HG35" s="98">
        <v>56.0</v>
      </c>
      <c r="HH35" s="98" t="s">
        <v>107</v>
      </c>
      <c r="HI35" s="97" t="s">
        <v>92</v>
      </c>
      <c r="HJ35" s="98">
        <v>405.0</v>
      </c>
      <c r="HK35" s="98">
        <v>20.25</v>
      </c>
      <c r="HL35" s="98">
        <v>8.1</v>
      </c>
      <c r="HM35" s="98">
        <v>5.0</v>
      </c>
      <c r="HN35" s="98">
        <v>67.0</v>
      </c>
      <c r="HO35" s="98">
        <v>67.0</v>
      </c>
      <c r="HP35" s="98" t="s">
        <v>107</v>
      </c>
      <c r="HQ35" s="97" t="s">
        <v>92</v>
      </c>
      <c r="HR35" s="98">
        <v>175.0</v>
      </c>
      <c r="HS35" s="98">
        <v>8.75</v>
      </c>
      <c r="HT35" s="98">
        <v>4.375</v>
      </c>
      <c r="HU35" s="98">
        <v>7.0</v>
      </c>
      <c r="HV35" s="98">
        <v>57.0</v>
      </c>
      <c r="HW35" s="98">
        <v>57.0</v>
      </c>
      <c r="HX35" s="89"/>
      <c r="HY35" s="72">
        <v>135.0</v>
      </c>
      <c r="HZ35" s="72">
        <v>33.0</v>
      </c>
      <c r="IA35" s="72">
        <v>128.0</v>
      </c>
      <c r="IB35" s="72">
        <v>6.4</v>
      </c>
      <c r="IC35" s="73"/>
      <c r="ID35" s="72">
        <v>2.0</v>
      </c>
      <c r="IE35" s="147">
        <v>64.0</v>
      </c>
      <c r="IF35" s="147">
        <v>44.0</v>
      </c>
      <c r="IG35" s="89"/>
      <c r="IH35" s="74">
        <v>135.0</v>
      </c>
      <c r="II35" s="74">
        <v>33.0</v>
      </c>
      <c r="IJ35" s="74">
        <v>134.0</v>
      </c>
      <c r="IK35" s="74">
        <v>8.3</v>
      </c>
      <c r="IL35" s="74">
        <v>9.1</v>
      </c>
      <c r="IM35" s="74">
        <v>6.0</v>
      </c>
      <c r="IN35" s="74">
        <v>49.0</v>
      </c>
      <c r="IO35" s="74">
        <v>49.0</v>
      </c>
      <c r="IP35" s="74">
        <v>135.0</v>
      </c>
      <c r="IQ35" s="74">
        <v>33.2</v>
      </c>
      <c r="IR35" s="74">
        <v>146.0</v>
      </c>
      <c r="IS35" s="74">
        <v>7.3</v>
      </c>
      <c r="IT35" s="74">
        <v>8.2</v>
      </c>
      <c r="IU35" s="74">
        <v>12.0</v>
      </c>
      <c r="IV35" s="74">
        <v>50.0</v>
      </c>
      <c r="IW35" s="74">
        <v>48.0</v>
      </c>
      <c r="IX35" s="89"/>
      <c r="IY35" s="76">
        <v>138.6</v>
      </c>
      <c r="IZ35" s="76">
        <v>34.67</v>
      </c>
      <c r="JA35" s="76">
        <v>368.8</v>
      </c>
      <c r="JB35" s="76">
        <v>18.44</v>
      </c>
      <c r="JC35" s="76">
        <v>5.92</v>
      </c>
      <c r="JD35" s="76">
        <v>3.0</v>
      </c>
      <c r="JE35" s="76">
        <v>59.78</v>
      </c>
      <c r="JF35" s="76">
        <v>46.47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136.0</v>
      </c>
      <c r="JQ35" s="78">
        <v>32.0</v>
      </c>
      <c r="JR35" s="78">
        <v>0.0</v>
      </c>
      <c r="JS35" s="78">
        <v>0.0</v>
      </c>
      <c r="JT35" s="78">
        <v>0.0</v>
      </c>
      <c r="JU35" s="78">
        <v>2.0</v>
      </c>
      <c r="JV35" s="78">
        <v>47.0</v>
      </c>
      <c r="JW35" s="78">
        <v>46.0</v>
      </c>
      <c r="JX35" s="78">
        <v>136.0</v>
      </c>
      <c r="JY35" s="78">
        <v>33.9</v>
      </c>
      <c r="JZ35" s="78">
        <v>131.0</v>
      </c>
      <c r="KA35" s="78">
        <v>7.2</v>
      </c>
      <c r="KB35" s="78">
        <v>2.5</v>
      </c>
      <c r="KC35" s="78">
        <v>2.0</v>
      </c>
      <c r="KD35" s="78">
        <v>53.0</v>
      </c>
      <c r="KE35" s="78">
        <v>51.0</v>
      </c>
      <c r="KF35" s="89"/>
      <c r="KG35" s="151">
        <v>137.0</v>
      </c>
      <c r="KH35" s="151">
        <v>33.0</v>
      </c>
      <c r="KI35" s="151">
        <v>98.0</v>
      </c>
      <c r="KJ35" s="151">
        <v>5.4</v>
      </c>
      <c r="KK35" s="152"/>
      <c r="KL35" s="151">
        <v>1.0</v>
      </c>
      <c r="KM35" s="151">
        <v>48.0</v>
      </c>
      <c r="KN35" s="151">
        <v>48.0</v>
      </c>
      <c r="KO35" s="151">
        <v>137.0</v>
      </c>
      <c r="KP35" s="151">
        <v>33.0</v>
      </c>
      <c r="KQ35" s="151" t="s">
        <v>98</v>
      </c>
      <c r="KR35" s="151" t="s">
        <v>98</v>
      </c>
      <c r="KS35" s="152"/>
      <c r="KT35" s="151">
        <v>1.0</v>
      </c>
      <c r="KU35" s="151">
        <v>48.0</v>
      </c>
      <c r="KV35" s="151">
        <v>48.0</v>
      </c>
      <c r="KW35" s="89"/>
      <c r="KX35" s="81">
        <v>129.0</v>
      </c>
      <c r="KY35" s="81">
        <v>32.0</v>
      </c>
      <c r="KZ35" s="81">
        <v>204.0</v>
      </c>
      <c r="LA35" s="81">
        <v>10.0</v>
      </c>
      <c r="LB35" s="81">
        <v>1.8</v>
      </c>
      <c r="LC35" s="81">
        <v>3.0</v>
      </c>
      <c r="LD35" s="81">
        <v>56.0</v>
      </c>
      <c r="LE35" s="81">
        <v>56.0</v>
      </c>
      <c r="LF35" s="81">
        <v>129.0</v>
      </c>
      <c r="LG35" s="81">
        <v>32.0</v>
      </c>
      <c r="LH35" s="81">
        <v>325.0</v>
      </c>
      <c r="LI35" s="81">
        <v>15.9</v>
      </c>
      <c r="LJ35" s="81">
        <v>5.0</v>
      </c>
      <c r="LK35" s="81">
        <v>5.0</v>
      </c>
      <c r="LL35" s="81">
        <v>55.0</v>
      </c>
      <c r="LM35" s="81">
        <v>56.0</v>
      </c>
      <c r="LN35" s="89"/>
      <c r="LO35" s="82">
        <v>324.0</v>
      </c>
      <c r="LP35" s="82">
        <v>252.0</v>
      </c>
      <c r="LQ35" s="82">
        <v>142.0</v>
      </c>
      <c r="LR35" s="82">
        <v>69.0</v>
      </c>
      <c r="LS35" s="82">
        <v>335.0</v>
      </c>
      <c r="LT35" s="82">
        <v>137.0</v>
      </c>
      <c r="LU35" s="82">
        <v>111.0</v>
      </c>
      <c r="LV35" s="82">
        <v>61.0</v>
      </c>
      <c r="LW35" s="82">
        <v>8.0</v>
      </c>
      <c r="LX35" s="82">
        <v>10.0</v>
      </c>
      <c r="LY35" s="82">
        <v>56.0</v>
      </c>
      <c r="LZ35" s="82">
        <v>51.0</v>
      </c>
      <c r="MA35" s="82">
        <v>134.0</v>
      </c>
      <c r="MB35" s="82">
        <v>141.0</v>
      </c>
      <c r="MC35" s="82">
        <v>81.0</v>
      </c>
      <c r="MD35" s="82">
        <v>8.5</v>
      </c>
      <c r="ME35" s="82">
        <v>8.0</v>
      </c>
      <c r="MF35" s="82">
        <v>61.0</v>
      </c>
      <c r="MG35" s="82">
        <v>52.0</v>
      </c>
      <c r="MH35" s="82" t="s">
        <v>95</v>
      </c>
      <c r="MI35" s="82" t="s">
        <v>95</v>
      </c>
      <c r="MJ35" s="82" t="s">
        <v>95</v>
      </c>
      <c r="MK35" s="82" t="s">
        <v>95</v>
      </c>
      <c r="ML35" s="82">
        <v>5.0</v>
      </c>
      <c r="MM35" s="82">
        <v>48.0</v>
      </c>
      <c r="MN35" s="82">
        <v>46.0</v>
      </c>
      <c r="MO35" s="86"/>
      <c r="MP35" s="87"/>
      <c r="MQ35" s="87"/>
      <c r="MR35" s="87"/>
      <c r="MS35" s="87"/>
      <c r="MT35" s="82">
        <v>35.0</v>
      </c>
      <c r="MU35" s="82">
        <v>177.0</v>
      </c>
      <c r="MV35" s="82">
        <v>10.0</v>
      </c>
      <c r="MW35" s="82">
        <v>3.1</v>
      </c>
      <c r="MX35" s="82">
        <v>5.0</v>
      </c>
      <c r="MY35" s="82">
        <v>45.0</v>
      </c>
      <c r="MZ35" s="82" t="s">
        <v>96</v>
      </c>
      <c r="NA35" s="87"/>
      <c r="NB35" s="82">
        <v>34.0</v>
      </c>
      <c r="NC35" s="82">
        <v>379.0</v>
      </c>
      <c r="ND35" s="82">
        <v>21.2</v>
      </c>
      <c r="NE35" s="82">
        <v>5.6</v>
      </c>
      <c r="NF35" s="82">
        <v>6.0</v>
      </c>
      <c r="NG35" s="82">
        <v>48.0</v>
      </c>
      <c r="NH35" s="82">
        <v>47.0</v>
      </c>
      <c r="NI35" s="87"/>
      <c r="NJ35" s="82" t="s">
        <v>95</v>
      </c>
      <c r="NK35" s="82" t="s">
        <v>95</v>
      </c>
      <c r="NL35" s="82" t="s">
        <v>95</v>
      </c>
      <c r="NM35" s="82" t="s">
        <v>95</v>
      </c>
      <c r="NN35" s="82">
        <v>4.0</v>
      </c>
      <c r="NO35" s="82">
        <v>56.0</v>
      </c>
      <c r="NP35" s="82">
        <v>54.0</v>
      </c>
    </row>
    <row r="36" ht="14.25" customHeight="1">
      <c r="A36" s="49">
        <v>0.958333333333334</v>
      </c>
      <c r="B36" s="50"/>
      <c r="C36" s="51">
        <v>50.17</v>
      </c>
      <c r="D36" s="52">
        <v>338.0</v>
      </c>
      <c r="E36" s="53">
        <v>134.0</v>
      </c>
      <c r="F36" s="53">
        <v>80.0</v>
      </c>
      <c r="G36" s="55">
        <v>17.7</v>
      </c>
      <c r="H36" s="54"/>
      <c r="I36" s="53">
        <v>6.0</v>
      </c>
      <c r="J36" s="53">
        <v>50.0</v>
      </c>
      <c r="K36" s="53">
        <v>49.0</v>
      </c>
      <c r="L36" s="53">
        <v>139.0</v>
      </c>
      <c r="M36" s="53">
        <v>79.0</v>
      </c>
      <c r="N36" s="53">
        <v>19.8</v>
      </c>
      <c r="O36" s="54"/>
      <c r="P36" s="53">
        <v>6.0</v>
      </c>
      <c r="Q36" s="53">
        <v>56.0</v>
      </c>
      <c r="R36" s="53">
        <v>52.0</v>
      </c>
      <c r="S36" s="53">
        <v>341.6</v>
      </c>
      <c r="T36" s="53">
        <v>317.8</v>
      </c>
      <c r="U36" s="53">
        <v>183.9</v>
      </c>
      <c r="V36" s="54"/>
      <c r="W36" s="53">
        <v>374.6</v>
      </c>
      <c r="X36" s="53">
        <v>256.4</v>
      </c>
      <c r="Y36" s="53">
        <v>144.4</v>
      </c>
      <c r="Z36" s="54"/>
      <c r="AA36" s="53">
        <v>341.8</v>
      </c>
      <c r="AB36" s="53">
        <v>403.8</v>
      </c>
      <c r="AC36" s="53">
        <v>231.6</v>
      </c>
      <c r="AD36" s="54"/>
      <c r="AE36" s="53">
        <v>341.3</v>
      </c>
      <c r="AF36" s="53">
        <v>370.6</v>
      </c>
      <c r="AG36" s="53">
        <v>210.2</v>
      </c>
      <c r="AH36" s="54"/>
      <c r="AI36" s="53">
        <v>347.2</v>
      </c>
      <c r="AJ36" s="53">
        <v>433.4</v>
      </c>
      <c r="AK36" s="53">
        <v>258.1</v>
      </c>
      <c r="AL36" s="54"/>
      <c r="AM36" s="55">
        <v>340.0</v>
      </c>
      <c r="AN36" s="53">
        <v>446.9</v>
      </c>
      <c r="AO36" s="53">
        <v>247.2</v>
      </c>
      <c r="AP36" s="54"/>
      <c r="AQ36" s="182">
        <f t="shared" ref="AQ36:AS36" si="55">E36</f>
        <v>134</v>
      </c>
      <c r="AR36" s="54">
        <f t="shared" si="55"/>
        <v>80</v>
      </c>
      <c r="AS36" s="56">
        <f t="shared" si="55"/>
        <v>17.7</v>
      </c>
      <c r="AT36" s="54"/>
      <c r="AU36" s="182">
        <f t="shared" ref="AU36:AW36" si="56">L36</f>
        <v>139</v>
      </c>
      <c r="AV36" s="54">
        <f t="shared" si="56"/>
        <v>79</v>
      </c>
      <c r="AW36" s="54">
        <f t="shared" si="56"/>
        <v>19.8</v>
      </c>
      <c r="AX36" s="54"/>
      <c r="AY36" s="182">
        <f t="shared" si="47"/>
        <v>134</v>
      </c>
      <c r="AZ36" s="54"/>
      <c r="BA36" s="54"/>
      <c r="BB36" s="54"/>
      <c r="BC36" s="89"/>
      <c r="BD36" s="182">
        <v>139.0</v>
      </c>
      <c r="BE36" s="53">
        <v>32.0</v>
      </c>
      <c r="BF36" s="53">
        <v>65.0</v>
      </c>
      <c r="BG36" s="127">
        <v>3.1</v>
      </c>
      <c r="BH36" s="53">
        <v>64.0</v>
      </c>
      <c r="BI36" s="53">
        <v>22.0</v>
      </c>
      <c r="BJ36" s="127">
        <v>85.0</v>
      </c>
      <c r="BK36" s="127">
        <v>57.0</v>
      </c>
      <c r="BL36" s="89"/>
      <c r="BM36" s="58">
        <v>340.0</v>
      </c>
      <c r="BN36" s="58">
        <v>145.0</v>
      </c>
      <c r="BO36" s="58">
        <v>163.0</v>
      </c>
      <c r="BP36" s="58">
        <v>8.2</v>
      </c>
      <c r="BQ36" s="59"/>
      <c r="BR36" s="58">
        <v>6.0</v>
      </c>
      <c r="BS36" s="58">
        <v>60.0</v>
      </c>
      <c r="BT36" s="58">
        <v>59.0</v>
      </c>
      <c r="BU36" s="59">
        <f t="shared" si="31"/>
        <v>340</v>
      </c>
      <c r="BV36" s="58">
        <v>352.0</v>
      </c>
      <c r="BW36" s="58">
        <v>204.0</v>
      </c>
      <c r="BX36" s="58">
        <v>37.0</v>
      </c>
      <c r="BY36" s="58">
        <v>332.0</v>
      </c>
      <c r="BZ36" s="58">
        <v>378.0</v>
      </c>
      <c r="CA36" s="58">
        <v>206.0</v>
      </c>
      <c r="CB36" s="58">
        <v>34.0</v>
      </c>
      <c r="CC36" s="58">
        <v>340.0</v>
      </c>
      <c r="CD36" s="58">
        <v>352.0</v>
      </c>
      <c r="CE36" s="58">
        <v>200.0</v>
      </c>
      <c r="CF36" s="58">
        <v>12.0</v>
      </c>
      <c r="CG36" s="58">
        <v>336.0</v>
      </c>
      <c r="CH36" s="58">
        <v>363.0</v>
      </c>
      <c r="CI36" s="58">
        <v>200.0</v>
      </c>
      <c r="CJ36" s="58">
        <v>7.0</v>
      </c>
      <c r="CK36" s="58">
        <v>347.0</v>
      </c>
      <c r="CL36" s="58">
        <v>338.0</v>
      </c>
      <c r="CM36" s="58">
        <v>187.0</v>
      </c>
      <c r="CN36" s="58">
        <v>6.0</v>
      </c>
      <c r="CO36" s="58">
        <v>330.0</v>
      </c>
      <c r="CP36" s="58">
        <v>334.0</v>
      </c>
      <c r="CQ36" s="58">
        <v>166.0</v>
      </c>
      <c r="CR36" s="58">
        <v>7.0</v>
      </c>
      <c r="CS36" s="58">
        <v>333.0</v>
      </c>
      <c r="CT36" s="58">
        <v>324.0</v>
      </c>
      <c r="CU36" s="58">
        <v>199.0</v>
      </c>
      <c r="CV36" s="58">
        <v>95.0</v>
      </c>
      <c r="CW36" s="58">
        <v>335.0</v>
      </c>
      <c r="CX36" s="58">
        <v>247.0</v>
      </c>
      <c r="CY36" s="58">
        <v>120.0</v>
      </c>
      <c r="CZ36" s="58">
        <v>69.0</v>
      </c>
      <c r="DA36" s="58">
        <v>322.0</v>
      </c>
      <c r="DB36" s="58">
        <v>255.0</v>
      </c>
      <c r="DC36" s="58">
        <v>120.0</v>
      </c>
      <c r="DD36" s="58">
        <v>64.0</v>
      </c>
      <c r="DE36" s="59">
        <f t="shared" si="32"/>
        <v>145</v>
      </c>
      <c r="DF36" s="58">
        <v>35.0</v>
      </c>
      <c r="DG36" s="58">
        <v>163.0</v>
      </c>
      <c r="DH36" s="58">
        <v>8.2</v>
      </c>
      <c r="DI36" s="59"/>
      <c r="DJ36" s="58">
        <v>7.0</v>
      </c>
      <c r="DK36" s="58">
        <v>56.0</v>
      </c>
      <c r="DL36" s="58">
        <v>52.0</v>
      </c>
      <c r="DM36" s="89"/>
      <c r="DN36" s="61">
        <v>338.0</v>
      </c>
      <c r="DO36" s="61">
        <v>139.0</v>
      </c>
      <c r="DP36" s="61">
        <v>24.0</v>
      </c>
      <c r="DQ36" s="61">
        <v>13.4</v>
      </c>
      <c r="DR36" s="61">
        <v>1.8</v>
      </c>
      <c r="DS36" s="61">
        <v>8.0</v>
      </c>
      <c r="DT36" s="61">
        <v>43.0</v>
      </c>
      <c r="DU36" s="61">
        <v>49.0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340.0</v>
      </c>
      <c r="EF36" s="63">
        <v>137.0</v>
      </c>
      <c r="EG36" s="63">
        <v>73.0</v>
      </c>
      <c r="EH36" s="63">
        <v>3.1</v>
      </c>
      <c r="EI36" s="64"/>
      <c r="EJ36" s="63">
        <v>9.0</v>
      </c>
      <c r="EK36" s="63">
        <v>49.0</v>
      </c>
      <c r="EL36" s="63">
        <v>52.0</v>
      </c>
      <c r="EM36" s="63">
        <v>137.0</v>
      </c>
      <c r="EN36" s="63">
        <v>94.0</v>
      </c>
      <c r="EO36" s="63">
        <v>4.3</v>
      </c>
      <c r="EP36" s="64"/>
      <c r="EQ36" s="63">
        <v>9.0</v>
      </c>
      <c r="ER36" s="63">
        <v>49.0</v>
      </c>
      <c r="ES36" s="63">
        <v>51.0</v>
      </c>
      <c r="ET36" s="63">
        <v>339.0</v>
      </c>
      <c r="EU36" s="63">
        <v>0.0</v>
      </c>
      <c r="EV36" s="63">
        <v>0.0</v>
      </c>
      <c r="EW36" s="63">
        <v>0.0</v>
      </c>
      <c r="EX36" s="63">
        <v>338.0</v>
      </c>
      <c r="EY36" s="63">
        <v>239.0</v>
      </c>
      <c r="EZ36" s="63">
        <v>138.7</v>
      </c>
      <c r="FA36" s="63">
        <v>5.7</v>
      </c>
      <c r="FB36" s="63">
        <v>338.0</v>
      </c>
      <c r="FC36" s="63">
        <v>0.0</v>
      </c>
      <c r="FD36" s="63">
        <v>0.0</v>
      </c>
      <c r="FE36" s="63">
        <v>0.0</v>
      </c>
      <c r="FF36" s="63">
        <v>338.0</v>
      </c>
      <c r="FG36" s="63">
        <v>240.0</v>
      </c>
      <c r="FH36" s="63">
        <v>138.9</v>
      </c>
      <c r="FI36" s="63">
        <v>7.0</v>
      </c>
      <c r="FJ36" s="63">
        <v>340.0</v>
      </c>
      <c r="FK36" s="63">
        <v>229.0</v>
      </c>
      <c r="FL36" s="63">
        <v>131.2</v>
      </c>
      <c r="FM36" s="64"/>
      <c r="FN36" s="63">
        <v>340.0</v>
      </c>
      <c r="FO36" s="63">
        <v>224.0</v>
      </c>
      <c r="FP36" s="63">
        <v>131.2</v>
      </c>
      <c r="FQ36" s="63">
        <v>16.4</v>
      </c>
      <c r="FR36" s="63">
        <v>137.0</v>
      </c>
      <c r="FS36" s="63">
        <v>92.0</v>
      </c>
      <c r="FT36" s="63">
        <v>14.0</v>
      </c>
      <c r="FU36" s="64"/>
      <c r="FV36" s="63">
        <v>137.0</v>
      </c>
      <c r="FW36" s="64"/>
      <c r="FX36" s="64"/>
      <c r="FY36" s="64"/>
      <c r="FZ36" s="89"/>
      <c r="GA36" s="65">
        <v>340.0</v>
      </c>
      <c r="GB36" s="66">
        <v>408.7</v>
      </c>
      <c r="GC36" s="66">
        <v>255.04</v>
      </c>
      <c r="GD36" s="66">
        <v>11.81</v>
      </c>
      <c r="GE36" s="66">
        <v>340.0</v>
      </c>
      <c r="GF36" s="66">
        <v>434.64</v>
      </c>
      <c r="GG36" s="66">
        <v>251.94</v>
      </c>
      <c r="GH36" s="66">
        <v>16.5</v>
      </c>
      <c r="GI36" s="66">
        <v>340.0</v>
      </c>
      <c r="GJ36" s="66">
        <v>232.12</v>
      </c>
      <c r="GK36" s="66">
        <v>-131.5</v>
      </c>
      <c r="GL36" s="66">
        <v>-22.28</v>
      </c>
      <c r="GM36" s="66">
        <v>340.0</v>
      </c>
      <c r="GN36" s="66">
        <v>212.78</v>
      </c>
      <c r="GO36" s="66">
        <v>-131.08</v>
      </c>
      <c r="GP36" s="66">
        <v>-29.65</v>
      </c>
      <c r="GQ36" s="66">
        <v>340.0</v>
      </c>
      <c r="GR36" s="66">
        <v>192.85</v>
      </c>
      <c r="GS36" s="66">
        <v>-120.78</v>
      </c>
      <c r="GT36" s="66">
        <v>13.99</v>
      </c>
      <c r="GU36" s="66">
        <v>340.0</v>
      </c>
      <c r="GV36" s="66">
        <v>211.31</v>
      </c>
      <c r="GW36" s="66">
        <v>-121.03</v>
      </c>
      <c r="GX36" s="66">
        <v>10.97</v>
      </c>
      <c r="GY36" s="89"/>
      <c r="GZ36" s="98" t="s">
        <v>107</v>
      </c>
      <c r="HA36" s="97" t="s">
        <v>92</v>
      </c>
      <c r="HB36" s="98">
        <v>130.0</v>
      </c>
      <c r="HC36" s="98">
        <v>6.5</v>
      </c>
      <c r="HD36" s="98">
        <v>2.6</v>
      </c>
      <c r="HE36" s="98">
        <v>8.0</v>
      </c>
      <c r="HF36" s="98">
        <v>63.0</v>
      </c>
      <c r="HG36" s="98">
        <v>58.0</v>
      </c>
      <c r="HH36" s="98" t="s">
        <v>107</v>
      </c>
      <c r="HI36" s="97" t="s">
        <v>92</v>
      </c>
      <c r="HJ36" s="98">
        <v>199.0</v>
      </c>
      <c r="HK36" s="98">
        <v>9.95</v>
      </c>
      <c r="HL36" s="98">
        <v>3.98</v>
      </c>
      <c r="HM36" s="98">
        <v>5.0</v>
      </c>
      <c r="HN36" s="98">
        <v>67.0</v>
      </c>
      <c r="HO36" s="98">
        <v>67.0</v>
      </c>
      <c r="HP36" s="98" t="s">
        <v>107</v>
      </c>
      <c r="HQ36" s="97" t="s">
        <v>92</v>
      </c>
      <c r="HR36" s="98">
        <v>148.0</v>
      </c>
      <c r="HS36" s="98">
        <v>7.4</v>
      </c>
      <c r="HT36" s="98">
        <v>3.7</v>
      </c>
      <c r="HU36" s="98">
        <v>7.0</v>
      </c>
      <c r="HV36" s="98">
        <v>59.0</v>
      </c>
      <c r="HW36" s="98">
        <v>59.0</v>
      </c>
      <c r="HX36" s="89"/>
      <c r="HY36" s="72">
        <v>135.0</v>
      </c>
      <c r="HZ36" s="72">
        <v>33.0</v>
      </c>
      <c r="IA36" s="72">
        <v>112.0</v>
      </c>
      <c r="IB36" s="72">
        <v>5.6</v>
      </c>
      <c r="IC36" s="73"/>
      <c r="ID36" s="72">
        <v>2.0</v>
      </c>
      <c r="IE36" s="147">
        <v>64.0</v>
      </c>
      <c r="IF36" s="147">
        <v>44.0</v>
      </c>
      <c r="IG36" s="89"/>
      <c r="IH36" s="74">
        <v>140.0</v>
      </c>
      <c r="II36" s="74">
        <v>33.9</v>
      </c>
      <c r="IJ36" s="74">
        <v>157.0</v>
      </c>
      <c r="IK36" s="74">
        <v>8.2</v>
      </c>
      <c r="IL36" s="74">
        <v>9.1</v>
      </c>
      <c r="IM36" s="74">
        <v>6.0</v>
      </c>
      <c r="IN36" s="74">
        <v>49.0</v>
      </c>
      <c r="IO36" s="74">
        <v>49.0</v>
      </c>
      <c r="IP36" s="74">
        <v>140.0</v>
      </c>
      <c r="IQ36" s="74">
        <v>34.7</v>
      </c>
      <c r="IR36" s="74">
        <v>5.0</v>
      </c>
      <c r="IS36" s="74">
        <v>0.1</v>
      </c>
      <c r="IT36" s="74">
        <v>0.3</v>
      </c>
      <c r="IU36" s="74">
        <v>12.0</v>
      </c>
      <c r="IV36" s="74">
        <v>50.0</v>
      </c>
      <c r="IW36" s="74">
        <v>48.0</v>
      </c>
      <c r="IX36" s="89"/>
      <c r="IY36" s="76">
        <v>138.97</v>
      </c>
      <c r="IZ36" s="76">
        <v>35.16</v>
      </c>
      <c r="JA36" s="76">
        <v>256.0</v>
      </c>
      <c r="JB36" s="76">
        <v>12.8</v>
      </c>
      <c r="JC36" s="76">
        <v>2.03</v>
      </c>
      <c r="JD36" s="76">
        <v>3.0</v>
      </c>
      <c r="JE36" s="76">
        <v>57.56</v>
      </c>
      <c r="JF36" s="76">
        <v>47.37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138.0</v>
      </c>
      <c r="JQ36" s="78">
        <v>32.0</v>
      </c>
      <c r="JR36" s="78">
        <v>0.0</v>
      </c>
      <c r="JS36" s="78">
        <v>0.0</v>
      </c>
      <c r="JT36" s="78">
        <v>0.0</v>
      </c>
      <c r="JU36" s="78">
        <v>2.0</v>
      </c>
      <c r="JV36" s="78">
        <v>46.0</v>
      </c>
      <c r="JW36" s="78">
        <v>45.0</v>
      </c>
      <c r="JX36" s="78">
        <v>138.0</v>
      </c>
      <c r="JY36" s="78">
        <v>34.2</v>
      </c>
      <c r="JZ36" s="78">
        <v>154.0</v>
      </c>
      <c r="KA36" s="78">
        <v>8.4</v>
      </c>
      <c r="KB36" s="78">
        <v>3.1</v>
      </c>
      <c r="KC36" s="78">
        <v>2.0</v>
      </c>
      <c r="KD36" s="78">
        <v>52.0</v>
      </c>
      <c r="KE36" s="78">
        <v>50.0</v>
      </c>
      <c r="KF36" s="89"/>
      <c r="KG36" s="151">
        <v>139.0</v>
      </c>
      <c r="KH36" s="151">
        <v>34.0</v>
      </c>
      <c r="KI36" s="151" t="s">
        <v>98</v>
      </c>
      <c r="KJ36" s="151" t="s">
        <v>98</v>
      </c>
      <c r="KK36" s="152"/>
      <c r="KL36" s="151">
        <v>1.0</v>
      </c>
      <c r="KM36" s="151">
        <v>48.0</v>
      </c>
      <c r="KN36" s="151">
        <v>48.0</v>
      </c>
      <c r="KO36" s="151">
        <v>139.0</v>
      </c>
      <c r="KP36" s="151">
        <v>34.0</v>
      </c>
      <c r="KQ36" s="151" t="s">
        <v>98</v>
      </c>
      <c r="KR36" s="151" t="s">
        <v>98</v>
      </c>
      <c r="KS36" s="152"/>
      <c r="KT36" s="151">
        <v>1.0</v>
      </c>
      <c r="KU36" s="151">
        <v>48.0</v>
      </c>
      <c r="KV36" s="151">
        <v>48.0</v>
      </c>
      <c r="KW36" s="89"/>
      <c r="KX36" s="81">
        <v>127.0</v>
      </c>
      <c r="KY36" s="81">
        <v>32.0</v>
      </c>
      <c r="KZ36" s="81">
        <v>190.0</v>
      </c>
      <c r="LA36" s="81">
        <v>9.3</v>
      </c>
      <c r="LB36" s="81">
        <v>1.7</v>
      </c>
      <c r="LC36" s="81">
        <v>3.0</v>
      </c>
      <c r="LD36" s="81">
        <v>53.0</v>
      </c>
      <c r="LE36" s="81">
        <v>53.0</v>
      </c>
      <c r="LF36" s="81">
        <v>127.0</v>
      </c>
      <c r="LG36" s="81">
        <v>32.0</v>
      </c>
      <c r="LH36" s="81">
        <v>323.0</v>
      </c>
      <c r="LI36" s="81">
        <v>15.8</v>
      </c>
      <c r="LJ36" s="81">
        <v>5.0</v>
      </c>
      <c r="LK36" s="81">
        <v>5.0</v>
      </c>
      <c r="LL36" s="81">
        <v>52.0</v>
      </c>
      <c r="LM36" s="81">
        <v>53.0</v>
      </c>
      <c r="LN36" s="89"/>
      <c r="LO36" s="82">
        <v>326.0</v>
      </c>
      <c r="LP36" s="82">
        <v>256.0</v>
      </c>
      <c r="LQ36" s="82">
        <v>142.0</v>
      </c>
      <c r="LR36" s="82">
        <v>69.0</v>
      </c>
      <c r="LS36" s="82">
        <v>336.0</v>
      </c>
      <c r="LT36" s="82">
        <v>137.0</v>
      </c>
      <c r="LU36" s="82">
        <v>110.0</v>
      </c>
      <c r="LV36" s="82">
        <v>60.0</v>
      </c>
      <c r="LW36" s="82">
        <v>9.5</v>
      </c>
      <c r="LX36" s="82">
        <v>10.0</v>
      </c>
      <c r="LY36" s="82">
        <v>56.0</v>
      </c>
      <c r="LZ36" s="82">
        <v>51.0</v>
      </c>
      <c r="MA36" s="82">
        <v>136.0</v>
      </c>
      <c r="MB36" s="82">
        <v>146.0</v>
      </c>
      <c r="MC36" s="82">
        <v>82.0</v>
      </c>
      <c r="MD36" s="82">
        <v>16.0</v>
      </c>
      <c r="ME36" s="82">
        <v>8.0</v>
      </c>
      <c r="MF36" s="82">
        <v>63.0</v>
      </c>
      <c r="MG36" s="82">
        <v>52.0</v>
      </c>
      <c r="MH36" s="82" t="s">
        <v>95</v>
      </c>
      <c r="MI36" s="82" t="s">
        <v>95</v>
      </c>
      <c r="MJ36" s="82" t="s">
        <v>95</v>
      </c>
      <c r="MK36" s="82" t="s">
        <v>95</v>
      </c>
      <c r="ML36" s="82">
        <v>5.0</v>
      </c>
      <c r="MM36" s="82">
        <v>48.0</v>
      </c>
      <c r="MN36" s="82">
        <v>46.0</v>
      </c>
      <c r="MO36" s="86"/>
      <c r="MP36" s="87"/>
      <c r="MQ36" s="87"/>
      <c r="MR36" s="87"/>
      <c r="MS36" s="87"/>
      <c r="MT36" s="82">
        <v>35.0</v>
      </c>
      <c r="MU36" s="82">
        <v>192.0</v>
      </c>
      <c r="MV36" s="82">
        <v>11.2</v>
      </c>
      <c r="MW36" s="82">
        <v>3.6</v>
      </c>
      <c r="MX36" s="82">
        <v>5.0</v>
      </c>
      <c r="MY36" s="82">
        <v>45.0</v>
      </c>
      <c r="MZ36" s="82" t="s">
        <v>96</v>
      </c>
      <c r="NA36" s="87"/>
      <c r="NB36" s="82">
        <v>34.0</v>
      </c>
      <c r="NC36" s="82">
        <v>268.0</v>
      </c>
      <c r="ND36" s="82">
        <v>15.1</v>
      </c>
      <c r="NE36" s="82">
        <v>10.6</v>
      </c>
      <c r="NF36" s="82">
        <v>6.0</v>
      </c>
      <c r="NG36" s="82">
        <v>48.0</v>
      </c>
      <c r="NH36" s="82">
        <v>47.0</v>
      </c>
      <c r="NI36" s="87"/>
      <c r="NJ36" s="82" t="s">
        <v>95</v>
      </c>
      <c r="NK36" s="82" t="s">
        <v>95</v>
      </c>
      <c r="NL36" s="82" t="s">
        <v>95</v>
      </c>
      <c r="NM36" s="82" t="s">
        <v>95</v>
      </c>
      <c r="NN36" s="82">
        <v>4.0</v>
      </c>
      <c r="NO36" s="82">
        <v>56.0</v>
      </c>
      <c r="NP36" s="82">
        <v>54.0</v>
      </c>
    </row>
    <row r="37" ht="14.25" customHeight="1">
      <c r="A37" s="103" t="s">
        <v>99</v>
      </c>
      <c r="B37" s="104"/>
      <c r="C37" s="51">
        <v>49.92</v>
      </c>
      <c r="D37" s="186">
        <v>338.0</v>
      </c>
      <c r="E37" s="106">
        <v>134.0</v>
      </c>
      <c r="F37" s="53">
        <v>75.0</v>
      </c>
      <c r="G37" s="55">
        <v>16.6</v>
      </c>
      <c r="H37" s="54"/>
      <c r="I37" s="53">
        <v>6.0</v>
      </c>
      <c r="J37" s="53">
        <v>50.0</v>
      </c>
      <c r="K37" s="53">
        <v>49.0</v>
      </c>
      <c r="L37" s="53">
        <v>139.0</v>
      </c>
      <c r="M37" s="53">
        <v>81.0</v>
      </c>
      <c r="N37" s="53">
        <v>20.3</v>
      </c>
      <c r="O37" s="54"/>
      <c r="P37" s="53">
        <v>6.0</v>
      </c>
      <c r="Q37" s="53">
        <v>56.0</v>
      </c>
      <c r="R37" s="53">
        <v>52.0</v>
      </c>
      <c r="S37" s="53">
        <v>341.4</v>
      </c>
      <c r="T37" s="53">
        <v>311.5</v>
      </c>
      <c r="U37" s="53">
        <v>184.1</v>
      </c>
      <c r="V37" s="54"/>
      <c r="W37" s="53">
        <v>374.8</v>
      </c>
      <c r="X37" s="53">
        <v>251.7</v>
      </c>
      <c r="Y37" s="53">
        <v>144.8</v>
      </c>
      <c r="Z37" s="54"/>
      <c r="AA37" s="53">
        <v>341.6</v>
      </c>
      <c r="AB37" s="53">
        <v>383.6</v>
      </c>
      <c r="AC37" s="53">
        <v>221.1</v>
      </c>
      <c r="AD37" s="54"/>
      <c r="AE37" s="53">
        <v>341.0</v>
      </c>
      <c r="AF37" s="53">
        <v>353.9</v>
      </c>
      <c r="AG37" s="53">
        <v>202.2</v>
      </c>
      <c r="AH37" s="54"/>
      <c r="AI37" s="53">
        <v>347.1</v>
      </c>
      <c r="AJ37" s="53">
        <v>416.9</v>
      </c>
      <c r="AK37" s="53">
        <v>247.2</v>
      </c>
      <c r="AL37" s="54"/>
      <c r="AM37" s="53">
        <v>339.8</v>
      </c>
      <c r="AN37" s="53">
        <v>428.0</v>
      </c>
      <c r="AO37" s="53">
        <v>234.9</v>
      </c>
      <c r="AP37" s="54"/>
      <c r="AQ37" s="182">
        <f t="shared" ref="AQ37:AS37" si="57">E37</f>
        <v>134</v>
      </c>
      <c r="AR37" s="54">
        <f t="shared" si="57"/>
        <v>75</v>
      </c>
      <c r="AS37" s="56">
        <f t="shared" si="57"/>
        <v>16.6</v>
      </c>
      <c r="AT37" s="54"/>
      <c r="AU37" s="182">
        <f t="shared" ref="AU37:AW37" si="58">L37</f>
        <v>139</v>
      </c>
      <c r="AV37" s="54">
        <f t="shared" si="58"/>
        <v>81</v>
      </c>
      <c r="AW37" s="54">
        <f t="shared" si="58"/>
        <v>20.3</v>
      </c>
      <c r="AX37" s="54"/>
      <c r="AY37" s="182">
        <f t="shared" si="47"/>
        <v>134</v>
      </c>
      <c r="AZ37" s="54"/>
      <c r="BA37" s="54"/>
      <c r="BB37" s="54"/>
      <c r="BC37" s="107"/>
      <c r="BD37" s="182">
        <v>139.0</v>
      </c>
      <c r="BE37" s="53">
        <v>32.0</v>
      </c>
      <c r="BF37" s="53">
        <v>70.0</v>
      </c>
      <c r="BG37" s="127">
        <v>3.4</v>
      </c>
      <c r="BH37" s="53">
        <v>70.0</v>
      </c>
      <c r="BI37" s="53">
        <v>22.0</v>
      </c>
      <c r="BJ37" s="127">
        <v>85.0</v>
      </c>
      <c r="BK37" s="53">
        <v>57.0</v>
      </c>
      <c r="BL37" s="107"/>
      <c r="BM37" s="58">
        <v>340.0</v>
      </c>
      <c r="BN37" s="58">
        <v>145.0</v>
      </c>
      <c r="BO37" s="58">
        <v>216.0</v>
      </c>
      <c r="BP37" s="58">
        <v>10.8</v>
      </c>
      <c r="BQ37" s="59"/>
      <c r="BR37" s="58">
        <v>6.0</v>
      </c>
      <c r="BS37" s="58">
        <v>60.0</v>
      </c>
      <c r="BT37" s="58">
        <v>59.0</v>
      </c>
      <c r="BU37" s="59">
        <f t="shared" si="31"/>
        <v>340</v>
      </c>
      <c r="BV37" s="58">
        <v>285.0</v>
      </c>
      <c r="BW37" s="58">
        <v>166.0</v>
      </c>
      <c r="BX37" s="58">
        <v>31.0</v>
      </c>
      <c r="BY37" s="58">
        <v>333.0</v>
      </c>
      <c r="BZ37" s="58">
        <v>308.0</v>
      </c>
      <c r="CA37" s="58">
        <v>167.0</v>
      </c>
      <c r="CB37" s="58">
        <v>29.0</v>
      </c>
      <c r="CC37" s="58">
        <v>340.0</v>
      </c>
      <c r="CD37" s="58">
        <v>358.0</v>
      </c>
      <c r="CE37" s="58">
        <v>204.0</v>
      </c>
      <c r="CF37" s="58">
        <v>10.0</v>
      </c>
      <c r="CG37" s="58">
        <v>336.0</v>
      </c>
      <c r="CH37" s="58">
        <v>364.0</v>
      </c>
      <c r="CI37" s="58">
        <v>203.0</v>
      </c>
      <c r="CJ37" s="58">
        <v>9.0</v>
      </c>
      <c r="CK37" s="58">
        <v>348.0</v>
      </c>
      <c r="CL37" s="58">
        <v>311.0</v>
      </c>
      <c r="CM37" s="58">
        <v>172.0</v>
      </c>
      <c r="CN37" s="58">
        <v>4.0</v>
      </c>
      <c r="CO37" s="58">
        <v>331.0</v>
      </c>
      <c r="CP37" s="58">
        <v>298.0</v>
      </c>
      <c r="CQ37" s="58">
        <v>148.0</v>
      </c>
      <c r="CR37" s="58">
        <v>7.0</v>
      </c>
      <c r="CS37" s="58">
        <v>333.0</v>
      </c>
      <c r="CT37" s="58">
        <v>293.0</v>
      </c>
      <c r="CU37" s="58">
        <v>182.0</v>
      </c>
      <c r="CV37" s="58">
        <v>86.0</v>
      </c>
      <c r="CW37" s="58">
        <v>336.0</v>
      </c>
      <c r="CX37" s="58">
        <v>229.0</v>
      </c>
      <c r="CY37" s="58">
        <v>104.0</v>
      </c>
      <c r="CZ37" s="58">
        <v>64.0</v>
      </c>
      <c r="DA37" s="58">
        <v>322.0</v>
      </c>
      <c r="DB37" s="58">
        <v>230.0</v>
      </c>
      <c r="DC37" s="58">
        <v>107.0</v>
      </c>
      <c r="DD37" s="58">
        <v>64.0</v>
      </c>
      <c r="DE37" s="59">
        <f t="shared" si="32"/>
        <v>145</v>
      </c>
      <c r="DF37" s="58">
        <v>35.0</v>
      </c>
      <c r="DG37" s="59">
        <f t="shared" ref="DG37:DH37" si="59">BO37</f>
        <v>216</v>
      </c>
      <c r="DH37" s="59">
        <f t="shared" si="59"/>
        <v>10.8</v>
      </c>
      <c r="DI37" s="59"/>
      <c r="DJ37" s="58">
        <v>7.0</v>
      </c>
      <c r="DK37" s="58">
        <v>57.0</v>
      </c>
      <c r="DL37" s="58">
        <v>52.0</v>
      </c>
      <c r="DM37" s="107"/>
      <c r="DN37" s="61">
        <v>338.0</v>
      </c>
      <c r="DO37" s="61">
        <v>139.0</v>
      </c>
      <c r="DP37" s="61">
        <v>44.0</v>
      </c>
      <c r="DQ37" s="61">
        <v>24.8</v>
      </c>
      <c r="DR37" s="61">
        <v>7.3</v>
      </c>
      <c r="DS37" s="61">
        <v>8.0</v>
      </c>
      <c r="DT37" s="61">
        <v>44.0</v>
      </c>
      <c r="DU37" s="61">
        <v>49.0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340.0</v>
      </c>
      <c r="EF37" s="63">
        <v>137.0</v>
      </c>
      <c r="EG37" s="63">
        <v>71.0</v>
      </c>
      <c r="EH37" s="63">
        <v>2.9</v>
      </c>
      <c r="EI37" s="64"/>
      <c r="EJ37" s="63">
        <v>9.0</v>
      </c>
      <c r="EK37" s="63">
        <v>49.0</v>
      </c>
      <c r="EL37" s="63">
        <v>51.0</v>
      </c>
      <c r="EM37" s="63">
        <v>137.0</v>
      </c>
      <c r="EN37" s="63">
        <v>126.0</v>
      </c>
      <c r="EO37" s="63">
        <v>5.6</v>
      </c>
      <c r="EP37" s="64"/>
      <c r="EQ37" s="63">
        <v>9.0</v>
      </c>
      <c r="ER37" s="63">
        <v>49.0</v>
      </c>
      <c r="ES37" s="63">
        <v>51.0</v>
      </c>
      <c r="ET37" s="63">
        <v>339.0</v>
      </c>
      <c r="EU37" s="63">
        <v>0.0</v>
      </c>
      <c r="EV37" s="63">
        <v>0.0</v>
      </c>
      <c r="EW37" s="63">
        <v>0.0</v>
      </c>
      <c r="EX37" s="63">
        <v>338.0</v>
      </c>
      <c r="EY37" s="63">
        <v>239.0</v>
      </c>
      <c r="EZ37" s="63">
        <v>138.9</v>
      </c>
      <c r="FA37" s="63">
        <v>6.8</v>
      </c>
      <c r="FB37" s="63">
        <v>338.0</v>
      </c>
      <c r="FC37" s="63">
        <v>0.0</v>
      </c>
      <c r="FD37" s="63">
        <v>0.0</v>
      </c>
      <c r="FE37" s="63">
        <v>0.0</v>
      </c>
      <c r="FF37" s="63">
        <v>337.0</v>
      </c>
      <c r="FG37" s="63">
        <v>241.0</v>
      </c>
      <c r="FH37" s="63">
        <v>139.2</v>
      </c>
      <c r="FI37" s="63">
        <v>8.8</v>
      </c>
      <c r="FJ37" s="63">
        <v>340.0</v>
      </c>
      <c r="FK37" s="63">
        <v>230.0</v>
      </c>
      <c r="FL37" s="63">
        <v>121.9</v>
      </c>
      <c r="FM37" s="64"/>
      <c r="FN37" s="63">
        <v>340.0</v>
      </c>
      <c r="FO37" s="63">
        <v>225.0</v>
      </c>
      <c r="FP37" s="63">
        <v>132.0</v>
      </c>
      <c r="FQ37" s="63">
        <v>15.7</v>
      </c>
      <c r="FR37" s="63">
        <v>137.0</v>
      </c>
      <c r="FS37" s="63">
        <v>87.0</v>
      </c>
      <c r="FT37" s="63">
        <v>12.91</v>
      </c>
      <c r="FU37" s="64"/>
      <c r="FV37" s="63">
        <v>137.0</v>
      </c>
      <c r="FW37" s="64"/>
      <c r="FX37" s="64"/>
      <c r="FY37" s="64"/>
      <c r="FZ37" s="107"/>
      <c r="GA37" s="187">
        <v>340.0</v>
      </c>
      <c r="GB37" s="187">
        <v>389.5</v>
      </c>
      <c r="GC37" s="187">
        <v>241.72</v>
      </c>
      <c r="GD37" s="187">
        <v>17.9</v>
      </c>
      <c r="GE37" s="187">
        <v>340.0</v>
      </c>
      <c r="GF37" s="187">
        <v>415.0</v>
      </c>
      <c r="GG37" s="187">
        <v>240.55</v>
      </c>
      <c r="GH37" s="187">
        <v>21.69</v>
      </c>
      <c r="GI37" s="187">
        <v>340.0</v>
      </c>
      <c r="GJ37" s="187">
        <v>234.76</v>
      </c>
      <c r="GK37" s="187">
        <v>-133.01</v>
      </c>
      <c r="GL37" s="187">
        <v>-23.79</v>
      </c>
      <c r="GM37" s="187">
        <v>340.0</v>
      </c>
      <c r="GN37" s="187">
        <v>215.12</v>
      </c>
      <c r="GO37" s="187">
        <v>-131.92</v>
      </c>
      <c r="GP37" s="187">
        <v>-31.33</v>
      </c>
      <c r="GQ37" s="187">
        <v>340.0</v>
      </c>
      <c r="GR37" s="187">
        <v>177.05</v>
      </c>
      <c r="GS37" s="187">
        <v>-111.9</v>
      </c>
      <c r="GT37" s="187">
        <v>7.12</v>
      </c>
      <c r="GU37" s="187">
        <v>340.0</v>
      </c>
      <c r="GV37" s="187">
        <v>193.75</v>
      </c>
      <c r="GW37" s="187">
        <v>-111.31</v>
      </c>
      <c r="GX37" s="187">
        <v>5.28</v>
      </c>
      <c r="GY37" s="107"/>
      <c r="GZ37" s="98" t="s">
        <v>107</v>
      </c>
      <c r="HA37" s="97" t="s">
        <v>92</v>
      </c>
      <c r="HB37" s="98">
        <v>129.0</v>
      </c>
      <c r="HC37" s="98">
        <v>6.45</v>
      </c>
      <c r="HD37" s="98">
        <v>2.58</v>
      </c>
      <c r="HE37" s="98">
        <v>8.0</v>
      </c>
      <c r="HF37" s="98">
        <v>62.0</v>
      </c>
      <c r="HG37" s="98">
        <v>57.0</v>
      </c>
      <c r="HH37" s="98" t="s">
        <v>107</v>
      </c>
      <c r="HI37" s="97" t="s">
        <v>92</v>
      </c>
      <c r="HJ37" s="98">
        <v>176.0</v>
      </c>
      <c r="HK37" s="98">
        <v>8.8</v>
      </c>
      <c r="HL37" s="98">
        <v>3.52</v>
      </c>
      <c r="HM37" s="98">
        <v>5.0</v>
      </c>
      <c r="HN37" s="98">
        <v>67.0</v>
      </c>
      <c r="HO37" s="98">
        <v>67.0</v>
      </c>
      <c r="HP37" s="98" t="s">
        <v>107</v>
      </c>
      <c r="HQ37" s="97" t="s">
        <v>92</v>
      </c>
      <c r="HR37" s="98">
        <v>142.0</v>
      </c>
      <c r="HS37" s="98">
        <v>7.1</v>
      </c>
      <c r="HT37" s="98">
        <v>3.55</v>
      </c>
      <c r="HU37" s="98">
        <v>7.0</v>
      </c>
      <c r="HV37" s="98">
        <v>61.0</v>
      </c>
      <c r="HW37" s="98">
        <v>61.0</v>
      </c>
      <c r="HX37" s="107"/>
      <c r="HY37" s="72">
        <v>135.0</v>
      </c>
      <c r="HZ37" s="72">
        <v>33.0</v>
      </c>
      <c r="IA37" s="72">
        <v>104.0</v>
      </c>
      <c r="IB37" s="72">
        <v>5.2</v>
      </c>
      <c r="IC37" s="73"/>
      <c r="ID37" s="72">
        <v>2.0</v>
      </c>
      <c r="IE37" s="147">
        <v>64.0</v>
      </c>
      <c r="IF37" s="147">
        <v>44.0</v>
      </c>
      <c r="IG37" s="107"/>
      <c r="IH37" s="74">
        <v>140.0</v>
      </c>
      <c r="II37" s="74">
        <v>33.9</v>
      </c>
      <c r="IJ37" s="74">
        <v>175.0</v>
      </c>
      <c r="IK37" s="74">
        <v>9.3</v>
      </c>
      <c r="IL37" s="74">
        <v>9.9</v>
      </c>
      <c r="IM37" s="74">
        <v>6.0</v>
      </c>
      <c r="IN37" s="74">
        <v>49.0</v>
      </c>
      <c r="IO37" s="74">
        <v>49.0</v>
      </c>
      <c r="IP37" s="74">
        <v>140.0</v>
      </c>
      <c r="IQ37" s="74">
        <v>34.7</v>
      </c>
      <c r="IR37" s="74">
        <v>5.0</v>
      </c>
      <c r="IS37" s="74">
        <v>0.1</v>
      </c>
      <c r="IT37" s="74">
        <v>0.3</v>
      </c>
      <c r="IU37" s="74">
        <v>12.0</v>
      </c>
      <c r="IV37" s="74">
        <v>50.0</v>
      </c>
      <c r="IW37" s="74">
        <v>48.0</v>
      </c>
      <c r="IX37" s="107"/>
      <c r="IY37" s="76">
        <v>138.45</v>
      </c>
      <c r="IZ37" s="76">
        <v>34.49</v>
      </c>
      <c r="JA37" s="76">
        <v>446.0</v>
      </c>
      <c r="JB37" s="76">
        <v>22.3</v>
      </c>
      <c r="JC37" s="76">
        <v>7.55</v>
      </c>
      <c r="JD37" s="76">
        <v>3.0</v>
      </c>
      <c r="JE37" s="76">
        <v>64.86</v>
      </c>
      <c r="JF37" s="76">
        <v>46.47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138.0</v>
      </c>
      <c r="JQ37" s="78">
        <v>32.0</v>
      </c>
      <c r="JR37" s="78">
        <v>0.0</v>
      </c>
      <c r="JS37" s="78">
        <v>0.0</v>
      </c>
      <c r="JT37" s="78">
        <v>0.0</v>
      </c>
      <c r="JU37" s="78">
        <v>2.0</v>
      </c>
      <c r="JV37" s="78">
        <v>45.0</v>
      </c>
      <c r="JW37" s="78">
        <v>44.0</v>
      </c>
      <c r="JX37" s="78">
        <v>138.0</v>
      </c>
      <c r="JY37" s="78">
        <v>34.2</v>
      </c>
      <c r="JZ37" s="78">
        <v>142.0</v>
      </c>
      <c r="KA37" s="78">
        <v>7.6</v>
      </c>
      <c r="KB37" s="78">
        <v>3.0</v>
      </c>
      <c r="KC37" s="78">
        <v>2.0</v>
      </c>
      <c r="KD37" s="78">
        <v>50.0</v>
      </c>
      <c r="KE37" s="78">
        <v>48.0</v>
      </c>
      <c r="KF37" s="107"/>
      <c r="KG37" s="151">
        <v>139.0</v>
      </c>
      <c r="KH37" s="151">
        <v>34.0</v>
      </c>
      <c r="KI37" s="151" t="s">
        <v>98</v>
      </c>
      <c r="KJ37" s="151" t="s">
        <v>98</v>
      </c>
      <c r="KK37" s="152"/>
      <c r="KL37" s="151">
        <v>1.0</v>
      </c>
      <c r="KM37" s="151">
        <v>48.0</v>
      </c>
      <c r="KN37" s="151">
        <v>48.0</v>
      </c>
      <c r="KO37" s="151">
        <v>139.0</v>
      </c>
      <c r="KP37" s="151">
        <v>34.0</v>
      </c>
      <c r="KQ37" s="151" t="s">
        <v>98</v>
      </c>
      <c r="KR37" s="151" t="s">
        <v>98</v>
      </c>
      <c r="KS37" s="152"/>
      <c r="KT37" s="151">
        <v>1.0</v>
      </c>
      <c r="KU37" s="151">
        <v>48.0</v>
      </c>
      <c r="KV37" s="151">
        <v>48.0</v>
      </c>
      <c r="KW37" s="107"/>
      <c r="KX37" s="81">
        <v>129.0</v>
      </c>
      <c r="KY37" s="81">
        <v>32.0</v>
      </c>
      <c r="KZ37" s="81">
        <v>180.0</v>
      </c>
      <c r="LA37" s="81">
        <v>8.8</v>
      </c>
      <c r="LB37" s="81">
        <v>1.5</v>
      </c>
      <c r="LC37" s="81">
        <v>3.0</v>
      </c>
      <c r="LD37" s="81">
        <v>52.0</v>
      </c>
      <c r="LE37" s="81">
        <v>52.0</v>
      </c>
      <c r="LF37" s="81">
        <v>129.0</v>
      </c>
      <c r="LG37" s="81">
        <v>32.0</v>
      </c>
      <c r="LH37" s="81">
        <v>327.0</v>
      </c>
      <c r="LI37" s="81">
        <v>16.0</v>
      </c>
      <c r="LJ37" s="81">
        <v>5.0</v>
      </c>
      <c r="LK37" s="81">
        <v>5.0</v>
      </c>
      <c r="LL37" s="81">
        <v>51.0</v>
      </c>
      <c r="LM37" s="81">
        <v>52.0</v>
      </c>
      <c r="LN37" s="107"/>
      <c r="LO37" s="82">
        <v>327.0</v>
      </c>
      <c r="LP37" s="82">
        <v>240.0</v>
      </c>
      <c r="LQ37" s="82">
        <v>135.0</v>
      </c>
      <c r="LR37" s="82">
        <v>71.0</v>
      </c>
      <c r="LS37" s="82">
        <v>337.0</v>
      </c>
      <c r="LT37" s="82">
        <v>138.0</v>
      </c>
      <c r="LU37" s="82">
        <v>103.0</v>
      </c>
      <c r="LV37" s="82">
        <v>57.0</v>
      </c>
      <c r="LW37" s="82">
        <v>7.1</v>
      </c>
      <c r="LX37" s="82">
        <v>10.0</v>
      </c>
      <c r="LY37" s="82">
        <v>55.0</v>
      </c>
      <c r="LZ37" s="82">
        <v>50.0</v>
      </c>
      <c r="MA37" s="82">
        <v>136.0</v>
      </c>
      <c r="MB37" s="82">
        <v>137.0</v>
      </c>
      <c r="MC37" s="82">
        <v>78.0</v>
      </c>
      <c r="MD37" s="82">
        <v>15.2</v>
      </c>
      <c r="ME37" s="82">
        <v>8.0</v>
      </c>
      <c r="MF37" s="82">
        <v>62.0</v>
      </c>
      <c r="MG37" s="82">
        <v>52.0</v>
      </c>
      <c r="MH37" s="82" t="s">
        <v>95</v>
      </c>
      <c r="MI37" s="82" t="s">
        <v>95</v>
      </c>
      <c r="MJ37" s="82" t="s">
        <v>95</v>
      </c>
      <c r="MK37" s="82" t="s">
        <v>95</v>
      </c>
      <c r="ML37" s="82">
        <v>5.0</v>
      </c>
      <c r="MM37" s="82">
        <v>48.0</v>
      </c>
      <c r="MN37" s="82">
        <v>46.0</v>
      </c>
      <c r="MO37" s="86"/>
      <c r="MP37" s="87"/>
      <c r="MQ37" s="87"/>
      <c r="MR37" s="87"/>
      <c r="MS37" s="87"/>
      <c r="MT37" s="82">
        <v>35.0</v>
      </c>
      <c r="MU37" s="82">
        <v>153.0</v>
      </c>
      <c r="MV37" s="82">
        <v>8.7</v>
      </c>
      <c r="MW37" s="82">
        <v>2.9</v>
      </c>
      <c r="MX37" s="82">
        <v>5.0</v>
      </c>
      <c r="MY37" s="82">
        <v>44.0</v>
      </c>
      <c r="MZ37" s="82" t="s">
        <v>96</v>
      </c>
      <c r="NA37" s="87"/>
      <c r="NB37" s="82">
        <v>34.0</v>
      </c>
      <c r="NC37" s="82">
        <v>255.0</v>
      </c>
      <c r="ND37" s="82">
        <v>14.1</v>
      </c>
      <c r="NE37" s="82">
        <v>10.8</v>
      </c>
      <c r="NF37" s="82">
        <v>6.0</v>
      </c>
      <c r="NG37" s="82">
        <v>47.0</v>
      </c>
      <c r="NH37" s="82">
        <v>46.0</v>
      </c>
      <c r="NI37" s="87"/>
      <c r="NJ37" s="82" t="s">
        <v>95</v>
      </c>
      <c r="NK37" s="82" t="s">
        <v>95</v>
      </c>
      <c r="NL37" s="82" t="s">
        <v>95</v>
      </c>
      <c r="NM37" s="82" t="s">
        <v>95</v>
      </c>
      <c r="NN37" s="82">
        <v>4.0</v>
      </c>
      <c r="NO37" s="82">
        <v>56.0</v>
      </c>
      <c r="NP37" s="82">
        <v>54.0</v>
      </c>
    </row>
    <row r="38" ht="14.25" customHeight="1">
      <c r="C38" s="108"/>
      <c r="G38" s="7"/>
      <c r="AQ38" s="188"/>
      <c r="AU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60">MIN(C14:C37)</f>
        <v>49.92</v>
      </c>
      <c r="D39" s="110">
        <f t="shared" si="60"/>
        <v>330</v>
      </c>
      <c r="E39" s="110">
        <f t="shared" si="60"/>
        <v>132</v>
      </c>
      <c r="F39" s="110">
        <f t="shared" si="60"/>
        <v>15</v>
      </c>
      <c r="G39" s="111">
        <f t="shared" si="60"/>
        <v>3.1</v>
      </c>
      <c r="H39" s="110">
        <f t="shared" si="60"/>
        <v>0</v>
      </c>
      <c r="I39" s="110">
        <f t="shared" si="60"/>
        <v>6</v>
      </c>
      <c r="J39" s="110">
        <f t="shared" si="60"/>
        <v>48</v>
      </c>
      <c r="K39" s="110">
        <f t="shared" si="60"/>
        <v>47</v>
      </c>
      <c r="L39" s="110">
        <f t="shared" si="60"/>
        <v>136</v>
      </c>
      <c r="M39" s="110">
        <f t="shared" si="60"/>
        <v>55</v>
      </c>
      <c r="N39" s="110">
        <f t="shared" si="60"/>
        <v>11.2</v>
      </c>
      <c r="O39" s="110">
        <f t="shared" si="60"/>
        <v>0</v>
      </c>
      <c r="P39" s="110">
        <f t="shared" si="60"/>
        <v>6</v>
      </c>
      <c r="Q39" s="110">
        <f t="shared" si="60"/>
        <v>56</v>
      </c>
      <c r="R39" s="110">
        <f t="shared" si="60"/>
        <v>48</v>
      </c>
      <c r="S39" s="110">
        <f t="shared" si="60"/>
        <v>337.3</v>
      </c>
      <c r="T39" s="110">
        <f t="shared" si="60"/>
        <v>238.8</v>
      </c>
      <c r="U39" s="110"/>
      <c r="V39" s="110">
        <f t="shared" ref="V39:X39" si="61">MIN(V14:V37)</f>
        <v>0</v>
      </c>
      <c r="W39" s="110">
        <f t="shared" si="61"/>
        <v>369</v>
      </c>
      <c r="X39" s="110">
        <f t="shared" si="61"/>
        <v>180.6</v>
      </c>
      <c r="Y39" s="110"/>
      <c r="Z39" s="110">
        <f t="shared" ref="Z39:AB39" si="62">MIN(Z14:Z37)</f>
        <v>0</v>
      </c>
      <c r="AA39" s="110">
        <f t="shared" si="62"/>
        <v>337.5</v>
      </c>
      <c r="AB39" s="110">
        <f t="shared" si="62"/>
        <v>290.6</v>
      </c>
      <c r="AC39" s="110"/>
      <c r="AD39" s="110">
        <f t="shared" ref="AD39:AF39" si="63">MIN(AD14:AD37)</f>
        <v>0</v>
      </c>
      <c r="AE39" s="110">
        <f t="shared" si="63"/>
        <v>337.1</v>
      </c>
      <c r="AF39" s="110">
        <f t="shared" si="63"/>
        <v>325.6</v>
      </c>
      <c r="AG39" s="110"/>
      <c r="AH39" s="110">
        <f t="shared" ref="AH39:AJ39" si="64">MIN(AH14:AH37)</f>
        <v>0</v>
      </c>
      <c r="AI39" s="110">
        <f t="shared" si="64"/>
        <v>342.9</v>
      </c>
      <c r="AJ39" s="110">
        <f t="shared" si="64"/>
        <v>324.6</v>
      </c>
      <c r="AK39" s="110"/>
      <c r="AL39" s="110">
        <f t="shared" ref="AL39:AN39" si="65">MIN(AL14:AL37)</f>
        <v>0</v>
      </c>
      <c r="AM39" s="110">
        <f t="shared" si="65"/>
        <v>334.6</v>
      </c>
      <c r="AN39" s="110">
        <f t="shared" si="65"/>
        <v>137.9</v>
      </c>
      <c r="AO39" s="110"/>
      <c r="AP39" s="110">
        <f t="shared" ref="AP39:AR39" si="66">MIN(AP14:AP37)</f>
        <v>0</v>
      </c>
      <c r="AQ39" s="189">
        <f t="shared" si="66"/>
        <v>132</v>
      </c>
      <c r="AR39" s="110">
        <f t="shared" si="66"/>
        <v>15</v>
      </c>
      <c r="AS39" s="110"/>
      <c r="AT39" s="110">
        <f t="shared" ref="AT39:AV39" si="67">MIN(AT14:AT37)</f>
        <v>0</v>
      </c>
      <c r="AU39" s="189">
        <f t="shared" si="67"/>
        <v>137</v>
      </c>
      <c r="AV39" s="110">
        <f t="shared" si="67"/>
        <v>55</v>
      </c>
      <c r="AW39" s="110"/>
      <c r="AX39" s="110">
        <f t="shared" ref="AX39:AY39" si="68">MIN(AX14:AX37)</f>
        <v>0</v>
      </c>
      <c r="AY39" s="189">
        <f t="shared" si="68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69">MIN(BJ14:BJ37)</f>
        <v>81</v>
      </c>
      <c r="BK39" s="110">
        <f t="shared" si="69"/>
        <v>57</v>
      </c>
      <c r="BL39" s="112">
        <f t="shared" si="69"/>
        <v>0</v>
      </c>
      <c r="BM39" s="110">
        <f t="shared" si="69"/>
        <v>339</v>
      </c>
      <c r="BN39" s="110">
        <f t="shared" si="69"/>
        <v>144</v>
      </c>
      <c r="BO39" s="110">
        <f t="shared" si="69"/>
        <v>118</v>
      </c>
      <c r="BP39" s="110">
        <f t="shared" si="69"/>
        <v>5.9</v>
      </c>
      <c r="BQ39" s="110">
        <f t="shared" si="69"/>
        <v>0</v>
      </c>
      <c r="BR39" s="110">
        <f t="shared" si="69"/>
        <v>6</v>
      </c>
      <c r="BS39" s="110">
        <f t="shared" si="69"/>
        <v>55</v>
      </c>
      <c r="BT39" s="110">
        <f t="shared" si="69"/>
        <v>54</v>
      </c>
      <c r="BU39" s="110">
        <f t="shared" si="69"/>
        <v>339</v>
      </c>
      <c r="BV39" s="110">
        <f t="shared" si="69"/>
        <v>281</v>
      </c>
      <c r="BW39" s="110"/>
      <c r="BX39" s="110">
        <f t="shared" ref="BX39:BZ39" si="70">MIN(BX14:BX37)</f>
        <v>9</v>
      </c>
      <c r="BY39" s="110">
        <f t="shared" si="70"/>
        <v>331</v>
      </c>
      <c r="BZ39" s="110">
        <f t="shared" si="70"/>
        <v>299</v>
      </c>
      <c r="CA39" s="110"/>
      <c r="CB39" s="110">
        <f t="shared" ref="CB39:CD39" si="71">MIN(CB14:CB37)</f>
        <v>7</v>
      </c>
      <c r="CC39" s="110">
        <f t="shared" si="71"/>
        <v>339</v>
      </c>
      <c r="CD39" s="110">
        <f t="shared" si="71"/>
        <v>214</v>
      </c>
      <c r="CE39" s="110"/>
      <c r="CF39" s="110">
        <f t="shared" ref="CF39:CH39" si="72">MIN(CF14:CF37)</f>
        <v>1</v>
      </c>
      <c r="CG39" s="110">
        <f t="shared" si="72"/>
        <v>332</v>
      </c>
      <c r="CH39" s="110">
        <f t="shared" si="72"/>
        <v>216</v>
      </c>
      <c r="CI39" s="110"/>
      <c r="CJ39" s="110">
        <f t="shared" ref="CJ39:CL39" si="73">MIN(CJ14:CJ37)</f>
        <v>1</v>
      </c>
      <c r="CK39" s="110">
        <f t="shared" si="73"/>
        <v>345</v>
      </c>
      <c r="CL39" s="110">
        <f t="shared" si="73"/>
        <v>144</v>
      </c>
      <c r="CM39" s="110"/>
      <c r="CN39" s="110">
        <f t="shared" ref="CN39:CP39" si="74">MIN(CN14:CN37)</f>
        <v>1</v>
      </c>
      <c r="CO39" s="110">
        <f t="shared" si="74"/>
        <v>329</v>
      </c>
      <c r="CP39" s="110">
        <f t="shared" si="74"/>
        <v>283</v>
      </c>
      <c r="CQ39" s="110"/>
      <c r="CR39" s="110">
        <f t="shared" ref="CR39:CT39" si="75">MIN(CR14:CR37)</f>
        <v>1</v>
      </c>
      <c r="CS39" s="110">
        <f t="shared" si="75"/>
        <v>333</v>
      </c>
      <c r="CT39" s="110">
        <f t="shared" si="75"/>
        <v>262</v>
      </c>
      <c r="CU39" s="110"/>
      <c r="CV39" s="110">
        <f t="shared" ref="CV39:CX39" si="76">MIN(CV14:CV37)</f>
        <v>81</v>
      </c>
      <c r="CW39" s="110">
        <f t="shared" si="76"/>
        <v>333</v>
      </c>
      <c r="CX39" s="110">
        <f t="shared" si="76"/>
        <v>171</v>
      </c>
      <c r="CY39" s="110"/>
      <c r="CZ39" s="110">
        <f t="shared" ref="CZ39:DB39" si="77">MIN(CZ14:CZ37)</f>
        <v>53</v>
      </c>
      <c r="DA39" s="110">
        <f t="shared" si="77"/>
        <v>320</v>
      </c>
      <c r="DB39" s="110">
        <f t="shared" si="77"/>
        <v>173</v>
      </c>
      <c r="DC39" s="110"/>
      <c r="DD39" s="110">
        <f t="shared" ref="DD39:DE39" si="78">MIN(DD14:DD37)</f>
        <v>48</v>
      </c>
      <c r="DE39" s="110">
        <f t="shared" si="78"/>
        <v>144</v>
      </c>
      <c r="DF39" s="110"/>
      <c r="DG39" s="110">
        <f t="shared" ref="DG39:DH39" si="79">MIN(DG14:DG37)</f>
        <v>118</v>
      </c>
      <c r="DH39" s="110">
        <f t="shared" si="79"/>
        <v>5.9</v>
      </c>
      <c r="DI39" s="110"/>
      <c r="DJ39" s="110">
        <f t="shared" ref="DJ39:DW39" si="80">MIN(DJ14:DJ37)</f>
        <v>7</v>
      </c>
      <c r="DK39" s="110">
        <f t="shared" si="80"/>
        <v>46</v>
      </c>
      <c r="DL39" s="110">
        <f t="shared" si="80"/>
        <v>21</v>
      </c>
      <c r="DM39" s="112">
        <f t="shared" si="80"/>
        <v>0</v>
      </c>
      <c r="DN39" s="110">
        <f t="shared" si="80"/>
        <v>337</v>
      </c>
      <c r="DO39" s="110">
        <f t="shared" si="80"/>
        <v>139</v>
      </c>
      <c r="DP39" s="110">
        <f t="shared" si="80"/>
        <v>24</v>
      </c>
      <c r="DQ39" s="110">
        <f t="shared" si="80"/>
        <v>13.4</v>
      </c>
      <c r="DR39" s="110">
        <f t="shared" si="80"/>
        <v>1.8</v>
      </c>
      <c r="DS39" s="110">
        <f t="shared" si="80"/>
        <v>8</v>
      </c>
      <c r="DT39" s="110">
        <f t="shared" si="80"/>
        <v>35</v>
      </c>
      <c r="DU39" s="110">
        <f t="shared" si="80"/>
        <v>41.3</v>
      </c>
      <c r="DV39" s="110">
        <f t="shared" si="80"/>
        <v>0</v>
      </c>
      <c r="DW39" s="110">
        <f t="shared" si="80"/>
        <v>0</v>
      </c>
      <c r="DX39" s="110"/>
      <c r="DY39" s="110">
        <f t="shared" ref="DY39:EA39" si="81">MIN(DY14:DY37)</f>
        <v>0</v>
      </c>
      <c r="DZ39" s="110">
        <f t="shared" si="81"/>
        <v>0</v>
      </c>
      <c r="EA39" s="110">
        <f t="shared" si="81"/>
        <v>0</v>
      </c>
      <c r="EB39" s="110"/>
      <c r="EC39" s="110">
        <f t="shared" ref="EC39:EU39" si="82">MIN(EC14:EC37)</f>
        <v>0</v>
      </c>
      <c r="ED39" s="112">
        <f t="shared" si="82"/>
        <v>0</v>
      </c>
      <c r="EE39" s="110">
        <f t="shared" si="82"/>
        <v>336</v>
      </c>
      <c r="EF39" s="110">
        <f t="shared" si="82"/>
        <v>135</v>
      </c>
      <c r="EG39" s="110">
        <f t="shared" si="82"/>
        <v>62</v>
      </c>
      <c r="EH39" s="110">
        <f t="shared" si="82"/>
        <v>2.5</v>
      </c>
      <c r="EI39" s="110">
        <f t="shared" si="82"/>
        <v>0</v>
      </c>
      <c r="EJ39" s="110">
        <f t="shared" si="82"/>
        <v>9</v>
      </c>
      <c r="EK39" s="110">
        <f t="shared" si="82"/>
        <v>48</v>
      </c>
      <c r="EL39" s="110">
        <f t="shared" si="82"/>
        <v>51</v>
      </c>
      <c r="EM39" s="110">
        <f t="shared" si="82"/>
        <v>135</v>
      </c>
      <c r="EN39" s="110">
        <f t="shared" si="82"/>
        <v>57</v>
      </c>
      <c r="EO39" s="110">
        <f t="shared" si="82"/>
        <v>2.2</v>
      </c>
      <c r="EP39" s="110">
        <f t="shared" si="82"/>
        <v>0</v>
      </c>
      <c r="EQ39" s="110">
        <f t="shared" si="82"/>
        <v>9</v>
      </c>
      <c r="ER39" s="110">
        <f t="shared" si="82"/>
        <v>48</v>
      </c>
      <c r="ES39" s="110">
        <f t="shared" si="82"/>
        <v>50</v>
      </c>
      <c r="ET39" s="110">
        <f t="shared" si="82"/>
        <v>336</v>
      </c>
      <c r="EU39" s="110">
        <f t="shared" si="82"/>
        <v>0</v>
      </c>
      <c r="EV39" s="110"/>
      <c r="EW39" s="110">
        <f t="shared" ref="EW39:EY39" si="83">MIN(EW14:EW37)</f>
        <v>0</v>
      </c>
      <c r="EX39" s="110">
        <f t="shared" si="83"/>
        <v>334</v>
      </c>
      <c r="EY39" s="110">
        <f t="shared" si="83"/>
        <v>234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84">MIN(FI14:FI37)</f>
        <v>-12.8</v>
      </c>
      <c r="FJ39" s="110">
        <f t="shared" si="84"/>
        <v>336</v>
      </c>
      <c r="FK39" s="110">
        <f t="shared" si="84"/>
        <v>218</v>
      </c>
      <c r="FL39" s="110"/>
      <c r="FM39" s="110">
        <f t="shared" ref="FM39:FN39" si="85">MIN(FM14:FM37)</f>
        <v>0</v>
      </c>
      <c r="FN39" s="110">
        <f t="shared" si="85"/>
        <v>336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86">MIN(FY14:FY37)</f>
        <v>0</v>
      </c>
      <c r="FZ39" s="112">
        <f t="shared" si="86"/>
        <v>0</v>
      </c>
      <c r="GA39" s="110">
        <f t="shared" si="86"/>
        <v>335</v>
      </c>
      <c r="GB39" s="110">
        <f t="shared" si="86"/>
        <v>323.79</v>
      </c>
      <c r="GC39" s="110"/>
      <c r="GD39" s="110">
        <f t="shared" ref="GD39:GF39" si="87">MIN(GD14:GD37)</f>
        <v>10.47</v>
      </c>
      <c r="GE39" s="110">
        <f t="shared" si="87"/>
        <v>335</v>
      </c>
      <c r="GF39" s="110">
        <f t="shared" si="87"/>
        <v>344.81</v>
      </c>
      <c r="GG39" s="110"/>
      <c r="GH39" s="110">
        <f t="shared" ref="GH39:GJ39" si="88">MIN(GH14:GH37)</f>
        <v>13.65</v>
      </c>
      <c r="GI39" s="110">
        <f t="shared" si="88"/>
        <v>335</v>
      </c>
      <c r="GJ39" s="110">
        <f t="shared" si="88"/>
        <v>202.81</v>
      </c>
      <c r="GK39" s="110"/>
      <c r="GL39" s="110">
        <f t="shared" ref="GL39:GN39" si="89">MIN(GL14:GL37)</f>
        <v>-23.79</v>
      </c>
      <c r="GM39" s="110">
        <f t="shared" si="89"/>
        <v>335</v>
      </c>
      <c r="GN39" s="110">
        <f t="shared" si="89"/>
        <v>185.23</v>
      </c>
      <c r="GO39" s="110"/>
      <c r="GP39" s="110">
        <f t="shared" ref="GP39:GR39" si="90">MIN(GP14:GP37)</f>
        <v>-31.33</v>
      </c>
      <c r="GQ39" s="110">
        <f t="shared" si="90"/>
        <v>335</v>
      </c>
      <c r="GR39" s="110">
        <f t="shared" si="90"/>
        <v>119.28</v>
      </c>
      <c r="GS39" s="110"/>
      <c r="GT39" s="110">
        <f t="shared" ref="GT39:GV39" si="91">MIN(GT14:GT37)</f>
        <v>-4.61</v>
      </c>
      <c r="GU39" s="110">
        <f t="shared" si="91"/>
        <v>335</v>
      </c>
      <c r="GV39" s="110">
        <f t="shared" si="91"/>
        <v>128.49</v>
      </c>
      <c r="GW39" s="110"/>
      <c r="GX39" s="110">
        <f t="shared" ref="GX39:HC39" si="92">MIN(GX14:GX37)</f>
        <v>-6.62</v>
      </c>
      <c r="GY39" s="112">
        <f t="shared" si="92"/>
        <v>0</v>
      </c>
      <c r="GZ39" s="110">
        <f t="shared" si="92"/>
        <v>0</v>
      </c>
      <c r="HA39" s="110">
        <f t="shared" si="92"/>
        <v>0</v>
      </c>
      <c r="HB39" s="110">
        <f t="shared" si="92"/>
        <v>16.7</v>
      </c>
      <c r="HC39" s="110">
        <f t="shared" si="92"/>
        <v>0.835</v>
      </c>
      <c r="HD39" s="110"/>
      <c r="HE39" s="110">
        <f t="shared" ref="HE39:HK39" si="93">MIN(HE14:HE37)</f>
        <v>8</v>
      </c>
      <c r="HF39" s="110">
        <f t="shared" si="93"/>
        <v>55</v>
      </c>
      <c r="HG39" s="110">
        <f t="shared" si="93"/>
        <v>50</v>
      </c>
      <c r="HH39" s="110">
        <f t="shared" si="93"/>
        <v>0</v>
      </c>
      <c r="HI39" s="110">
        <f t="shared" si="93"/>
        <v>0</v>
      </c>
      <c r="HJ39" s="110">
        <f t="shared" si="93"/>
        <v>3.2</v>
      </c>
      <c r="HK39" s="110">
        <f t="shared" si="93"/>
        <v>0.16</v>
      </c>
      <c r="HL39" s="110"/>
      <c r="HM39" s="110">
        <f t="shared" ref="HM39:HS39" si="94">MIN(HM14:HM37)</f>
        <v>5</v>
      </c>
      <c r="HN39" s="110">
        <f t="shared" si="94"/>
        <v>58</v>
      </c>
      <c r="HO39" s="110">
        <f t="shared" si="94"/>
        <v>57</v>
      </c>
      <c r="HP39" s="110">
        <f t="shared" si="94"/>
        <v>0</v>
      </c>
      <c r="HQ39" s="110">
        <f t="shared" si="94"/>
        <v>0</v>
      </c>
      <c r="HR39" s="110">
        <f t="shared" si="94"/>
        <v>0</v>
      </c>
      <c r="HS39" s="110">
        <f t="shared" si="94"/>
        <v>0</v>
      </c>
      <c r="HT39" s="110"/>
      <c r="HU39" s="110">
        <f t="shared" ref="HU39:IB39" si="95">MIN(HU14:HU37)</f>
        <v>7</v>
      </c>
      <c r="HV39" s="110">
        <f t="shared" si="95"/>
        <v>52</v>
      </c>
      <c r="HW39" s="110">
        <f t="shared" si="95"/>
        <v>52</v>
      </c>
      <c r="HX39" s="112">
        <f t="shared" si="95"/>
        <v>0</v>
      </c>
      <c r="HY39" s="110">
        <f t="shared" si="95"/>
        <v>135</v>
      </c>
      <c r="HZ39" s="110">
        <f t="shared" si="95"/>
        <v>33</v>
      </c>
      <c r="IA39" s="110">
        <f t="shared" si="95"/>
        <v>6</v>
      </c>
      <c r="IB39" s="110">
        <f t="shared" si="95"/>
        <v>0.3</v>
      </c>
      <c r="IC39" s="110"/>
      <c r="ID39" s="110">
        <f t="shared" ref="ID39:IG39" si="96">MIN(ID14:ID37)</f>
        <v>2</v>
      </c>
      <c r="IE39" s="110">
        <f t="shared" si="96"/>
        <v>64</v>
      </c>
      <c r="IF39" s="110">
        <f t="shared" si="96"/>
        <v>44</v>
      </c>
      <c r="IG39" s="112">
        <f t="shared" si="96"/>
        <v>0</v>
      </c>
      <c r="IH39" s="110">
        <f>MIN(IH15:IH37)</f>
        <v>135</v>
      </c>
      <c r="II39" s="110">
        <f t="shared" ref="II39:IK39" si="97">MIN(II14:II37)</f>
        <v>32.9</v>
      </c>
      <c r="IJ39" s="110">
        <f t="shared" si="97"/>
        <v>65</v>
      </c>
      <c r="IK39" s="110">
        <f t="shared" si="97"/>
        <v>3.3</v>
      </c>
      <c r="IL39" s="110"/>
      <c r="IM39" s="110">
        <f t="shared" ref="IM39:IS39" si="98">MIN(IM14:IM37)</f>
        <v>6</v>
      </c>
      <c r="IN39" s="110">
        <f t="shared" si="98"/>
        <v>45</v>
      </c>
      <c r="IO39" s="110">
        <f t="shared" si="98"/>
        <v>44</v>
      </c>
      <c r="IP39" s="110">
        <f t="shared" si="98"/>
        <v>135</v>
      </c>
      <c r="IQ39" s="110">
        <f t="shared" si="98"/>
        <v>33.2</v>
      </c>
      <c r="IR39" s="110">
        <f t="shared" si="98"/>
        <v>4</v>
      </c>
      <c r="IS39" s="110">
        <f t="shared" si="98"/>
        <v>0.1</v>
      </c>
      <c r="IT39" s="110"/>
      <c r="IU39" s="110">
        <f t="shared" ref="IU39:JB39" si="99">MIN(IU14:IU37)</f>
        <v>12</v>
      </c>
      <c r="IV39" s="110">
        <f t="shared" si="99"/>
        <v>46</v>
      </c>
      <c r="IW39" s="110">
        <f t="shared" si="99"/>
        <v>45</v>
      </c>
      <c r="IX39" s="112">
        <f t="shared" si="99"/>
        <v>0</v>
      </c>
      <c r="IY39" s="110">
        <f t="shared" si="99"/>
        <v>138.45</v>
      </c>
      <c r="IZ39" s="110">
        <f t="shared" si="99"/>
        <v>34.41</v>
      </c>
      <c r="JA39" s="110">
        <f t="shared" si="99"/>
        <v>256</v>
      </c>
      <c r="JB39" s="110">
        <f t="shared" si="99"/>
        <v>12.8</v>
      </c>
      <c r="JC39" s="110"/>
      <c r="JD39" s="110">
        <f t="shared" ref="JD39:JJ39" si="100">MIN(JD14:JD37)</f>
        <v>3</v>
      </c>
      <c r="JE39" s="110">
        <f t="shared" si="100"/>
        <v>52.65</v>
      </c>
      <c r="JF39" s="110">
        <f t="shared" si="100"/>
        <v>38.41</v>
      </c>
      <c r="JG39" s="110">
        <f t="shared" si="100"/>
        <v>0</v>
      </c>
      <c r="JH39" s="110">
        <f t="shared" si="100"/>
        <v>0</v>
      </c>
      <c r="JI39" s="110">
        <f t="shared" si="100"/>
        <v>0</v>
      </c>
      <c r="JJ39" s="110">
        <f t="shared" si="100"/>
        <v>0</v>
      </c>
      <c r="JK39" s="110"/>
      <c r="JL39" s="110">
        <f t="shared" ref="JL39:JS39" si="101">MIN(JL14:JL37)</f>
        <v>0</v>
      </c>
      <c r="JM39" s="110">
        <f t="shared" si="101"/>
        <v>0</v>
      </c>
      <c r="JN39" s="110">
        <f t="shared" si="101"/>
        <v>0</v>
      </c>
      <c r="JO39" s="112">
        <f t="shared" si="101"/>
        <v>0</v>
      </c>
      <c r="JP39" s="110">
        <f t="shared" si="101"/>
        <v>134</v>
      </c>
      <c r="JQ39" s="110">
        <f t="shared" si="101"/>
        <v>32</v>
      </c>
      <c r="JR39" s="110">
        <f t="shared" si="101"/>
        <v>0</v>
      </c>
      <c r="JS39" s="110">
        <f t="shared" si="101"/>
        <v>0</v>
      </c>
      <c r="JT39" s="110"/>
      <c r="JU39" s="110">
        <f t="shared" ref="JU39:KA39" si="102">MIN(JU14:JU37)</f>
        <v>2</v>
      </c>
      <c r="JV39" s="110">
        <f t="shared" si="102"/>
        <v>37</v>
      </c>
      <c r="JW39" s="110">
        <f t="shared" si="102"/>
        <v>37</v>
      </c>
      <c r="JX39" s="110">
        <f t="shared" si="102"/>
        <v>134</v>
      </c>
      <c r="JY39" s="110">
        <f t="shared" si="102"/>
        <v>33.5</v>
      </c>
      <c r="JZ39" s="110">
        <f t="shared" si="102"/>
        <v>87</v>
      </c>
      <c r="KA39" s="110">
        <f t="shared" si="102"/>
        <v>4.6</v>
      </c>
      <c r="KB39" s="110"/>
      <c r="KC39" s="110">
        <f t="shared" ref="KC39:KJ39" si="103">MIN(KC14:KC37)</f>
        <v>2</v>
      </c>
      <c r="KD39" s="110">
        <f t="shared" si="103"/>
        <v>45</v>
      </c>
      <c r="KE39" s="110">
        <f t="shared" si="103"/>
        <v>45</v>
      </c>
      <c r="KF39" s="112">
        <f t="shared" si="103"/>
        <v>0</v>
      </c>
      <c r="KG39" s="110">
        <f t="shared" si="103"/>
        <v>135</v>
      </c>
      <c r="KH39" s="110">
        <f t="shared" si="103"/>
        <v>33</v>
      </c>
      <c r="KI39" s="110">
        <f t="shared" si="103"/>
        <v>14</v>
      </c>
      <c r="KJ39" s="110">
        <f t="shared" si="103"/>
        <v>0.7</v>
      </c>
      <c r="KK39" s="110"/>
      <c r="KL39" s="110">
        <f t="shared" ref="KL39:KR39" si="104">MIN(KL14:KL37)</f>
        <v>1</v>
      </c>
      <c r="KM39" s="110">
        <f t="shared" si="104"/>
        <v>40</v>
      </c>
      <c r="KN39" s="110">
        <f t="shared" si="104"/>
        <v>40</v>
      </c>
      <c r="KO39" s="110">
        <f t="shared" si="104"/>
        <v>135</v>
      </c>
      <c r="KP39" s="110">
        <f t="shared" si="104"/>
        <v>33</v>
      </c>
      <c r="KQ39" s="110">
        <f t="shared" si="104"/>
        <v>3</v>
      </c>
      <c r="KR39" s="110">
        <f t="shared" si="104"/>
        <v>0.2</v>
      </c>
      <c r="KS39" s="110"/>
      <c r="KT39" s="110">
        <f t="shared" ref="KT39:LA39" si="105">MIN(KT14:KT37)</f>
        <v>1</v>
      </c>
      <c r="KU39" s="110">
        <f t="shared" si="105"/>
        <v>40</v>
      </c>
      <c r="KV39" s="110">
        <f t="shared" si="105"/>
        <v>40</v>
      </c>
      <c r="KW39" s="112">
        <f t="shared" si="105"/>
        <v>0</v>
      </c>
      <c r="KX39" s="110">
        <f t="shared" si="105"/>
        <v>127</v>
      </c>
      <c r="KY39" s="110">
        <f t="shared" si="105"/>
        <v>32</v>
      </c>
      <c r="KZ39" s="110">
        <f t="shared" si="105"/>
        <v>94</v>
      </c>
      <c r="LA39" s="110">
        <f t="shared" si="105"/>
        <v>4.6</v>
      </c>
      <c r="LB39" s="110"/>
      <c r="LC39" s="110">
        <f t="shared" ref="LC39:LI39" si="106">MIN(LC14:LC37)</f>
        <v>3</v>
      </c>
      <c r="LD39" s="110">
        <f t="shared" si="106"/>
        <v>47</v>
      </c>
      <c r="LE39" s="110">
        <f t="shared" si="106"/>
        <v>46</v>
      </c>
      <c r="LF39" s="110">
        <f t="shared" si="106"/>
        <v>127</v>
      </c>
      <c r="LG39" s="110">
        <f t="shared" si="106"/>
        <v>32</v>
      </c>
      <c r="LH39" s="110">
        <f t="shared" si="106"/>
        <v>124</v>
      </c>
      <c r="LI39" s="110">
        <f t="shared" si="106"/>
        <v>6.1</v>
      </c>
      <c r="LJ39" s="110"/>
      <c r="LK39" s="110">
        <f t="shared" ref="LK39:LO39" si="107">MIN(LK14:LK37)</f>
        <v>5</v>
      </c>
      <c r="LL39" s="110">
        <f t="shared" si="107"/>
        <v>48</v>
      </c>
      <c r="LM39" s="110">
        <f t="shared" si="107"/>
        <v>49</v>
      </c>
      <c r="LN39" s="112">
        <f t="shared" si="107"/>
        <v>0</v>
      </c>
      <c r="LO39" s="110">
        <f t="shared" si="107"/>
        <v>324</v>
      </c>
      <c r="LP39" s="110"/>
      <c r="LQ39" s="110"/>
      <c r="LR39" s="110"/>
      <c r="LS39" s="110"/>
      <c r="LT39" s="110" t="str">
        <f t="shared" ref="LT39:MV39" si="108">MIN(#REF!)</f>
        <v>#REF!</v>
      </c>
      <c r="LU39" s="110" t="str">
        <f t="shared" si="108"/>
        <v>#REF!</v>
      </c>
      <c r="LV39" s="110" t="str">
        <f t="shared" si="108"/>
        <v>#REF!</v>
      </c>
      <c r="LW39" s="110" t="str">
        <f t="shared" si="108"/>
        <v>#REF!</v>
      </c>
      <c r="LX39" s="110" t="str">
        <f t="shared" si="108"/>
        <v>#REF!</v>
      </c>
      <c r="LY39" s="110" t="str">
        <f t="shared" si="108"/>
        <v>#REF!</v>
      </c>
      <c r="LZ39" s="110" t="str">
        <f t="shared" si="108"/>
        <v>#REF!</v>
      </c>
      <c r="MA39" s="110" t="str">
        <f t="shared" si="108"/>
        <v>#REF!</v>
      </c>
      <c r="MB39" s="110" t="str">
        <f t="shared" si="108"/>
        <v>#REF!</v>
      </c>
      <c r="MC39" s="110" t="str">
        <f t="shared" si="108"/>
        <v>#REF!</v>
      </c>
      <c r="MD39" s="110" t="str">
        <f t="shared" si="108"/>
        <v>#REF!</v>
      </c>
      <c r="ME39" s="110" t="str">
        <f t="shared" si="108"/>
        <v>#REF!</v>
      </c>
      <c r="MF39" s="110" t="str">
        <f t="shared" si="108"/>
        <v>#REF!</v>
      </c>
      <c r="MG39" s="110" t="str">
        <f t="shared" si="108"/>
        <v>#REF!</v>
      </c>
      <c r="MH39" s="110" t="str">
        <f t="shared" si="108"/>
        <v>#REF!</v>
      </c>
      <c r="MI39" s="110" t="str">
        <f t="shared" si="108"/>
        <v>#REF!</v>
      </c>
      <c r="MJ39" s="110" t="str">
        <f t="shared" si="108"/>
        <v>#REF!</v>
      </c>
      <c r="MK39" s="110" t="str">
        <f t="shared" si="108"/>
        <v>#REF!</v>
      </c>
      <c r="ML39" s="110" t="str">
        <f t="shared" si="108"/>
        <v>#REF!</v>
      </c>
      <c r="MM39" s="110" t="str">
        <f t="shared" si="108"/>
        <v>#REF!</v>
      </c>
      <c r="MN39" s="110" t="str">
        <f t="shared" si="108"/>
        <v>#REF!</v>
      </c>
      <c r="MO39" s="112" t="str">
        <f t="shared" si="108"/>
        <v>#REF!</v>
      </c>
      <c r="MP39" s="110" t="str">
        <f t="shared" si="108"/>
        <v>#REF!</v>
      </c>
      <c r="MQ39" s="110" t="str">
        <f t="shared" si="108"/>
        <v>#REF!</v>
      </c>
      <c r="MR39" s="110" t="str">
        <f t="shared" si="108"/>
        <v>#REF!</v>
      </c>
      <c r="MS39" s="110" t="str">
        <f t="shared" si="108"/>
        <v>#REF!</v>
      </c>
      <c r="MT39" s="110" t="str">
        <f t="shared" si="108"/>
        <v>#REF!</v>
      </c>
      <c r="MU39" s="110" t="str">
        <f t="shared" si="108"/>
        <v>#REF!</v>
      </c>
      <c r="MV39" s="110" t="str">
        <f t="shared" si="108"/>
        <v>#REF!</v>
      </c>
      <c r="MW39" s="110"/>
      <c r="MX39" s="110"/>
      <c r="MY39" s="110" t="str">
        <f t="shared" ref="MY39:ND39" si="109">MIN(#REF!)</f>
        <v>#REF!</v>
      </c>
      <c r="MZ39" s="110" t="str">
        <f t="shared" si="109"/>
        <v>#REF!</v>
      </c>
      <c r="NA39" s="110" t="str">
        <f t="shared" si="109"/>
        <v>#REF!</v>
      </c>
      <c r="NB39" s="110" t="str">
        <f t="shared" si="109"/>
        <v>#REF!</v>
      </c>
      <c r="NC39" s="110" t="str">
        <f t="shared" si="109"/>
        <v>#REF!</v>
      </c>
      <c r="ND39" s="110" t="str">
        <f t="shared" si="109"/>
        <v>#REF!</v>
      </c>
      <c r="NE39" s="110"/>
      <c r="NF39" s="110"/>
      <c r="NG39" s="110" t="str">
        <f t="shared" ref="NG39:NL39" si="110">MIN(#REF!)</f>
        <v>#REF!</v>
      </c>
      <c r="NH39" s="110" t="str">
        <f t="shared" si="110"/>
        <v>#REF!</v>
      </c>
      <c r="NI39" s="110" t="str">
        <f t="shared" si="110"/>
        <v>#REF!</v>
      </c>
      <c r="NJ39" s="110" t="str">
        <f t="shared" si="110"/>
        <v>#REF!</v>
      </c>
      <c r="NK39" s="110" t="str">
        <f t="shared" si="110"/>
        <v>#REF!</v>
      </c>
      <c r="NL39" s="110" t="str">
        <f t="shared" si="110"/>
        <v>#REF!</v>
      </c>
      <c r="NM39" s="110"/>
      <c r="NN39" s="110"/>
      <c r="NO39" s="110" t="str">
        <f t="shared" ref="NO39:NP39" si="111">MIN(#REF!)</f>
        <v>#REF!</v>
      </c>
      <c r="NP39" s="110" t="str">
        <f t="shared" si="111"/>
        <v>#REF!</v>
      </c>
    </row>
    <row r="40" ht="14.25" customHeight="1">
      <c r="B40" s="113" t="s">
        <v>101</v>
      </c>
      <c r="C40" s="114">
        <f t="shared" ref="C40:T40" si="112">MAX(C14:C37)</f>
        <v>50.36</v>
      </c>
      <c r="D40" s="114">
        <f t="shared" si="112"/>
        <v>341</v>
      </c>
      <c r="E40" s="114">
        <f t="shared" si="112"/>
        <v>138</v>
      </c>
      <c r="F40" s="114">
        <f t="shared" si="112"/>
        <v>130</v>
      </c>
      <c r="G40" s="115">
        <f t="shared" si="112"/>
        <v>26.6</v>
      </c>
      <c r="H40" s="114">
        <f t="shared" si="112"/>
        <v>0</v>
      </c>
      <c r="I40" s="114">
        <f t="shared" si="112"/>
        <v>6</v>
      </c>
      <c r="J40" s="114">
        <f t="shared" si="112"/>
        <v>53</v>
      </c>
      <c r="K40" s="114">
        <f t="shared" si="112"/>
        <v>52</v>
      </c>
      <c r="L40" s="114">
        <f t="shared" si="112"/>
        <v>140</v>
      </c>
      <c r="M40" s="114">
        <f t="shared" si="112"/>
        <v>145</v>
      </c>
      <c r="N40" s="114">
        <f t="shared" si="112"/>
        <v>35.3</v>
      </c>
      <c r="O40" s="114">
        <f t="shared" si="112"/>
        <v>0</v>
      </c>
      <c r="P40" s="114">
        <f t="shared" si="112"/>
        <v>6</v>
      </c>
      <c r="Q40" s="114">
        <f t="shared" si="112"/>
        <v>59</v>
      </c>
      <c r="R40" s="114">
        <f t="shared" si="112"/>
        <v>54</v>
      </c>
      <c r="S40" s="114">
        <f t="shared" si="112"/>
        <v>346.1</v>
      </c>
      <c r="T40" s="114">
        <f t="shared" si="112"/>
        <v>353.1</v>
      </c>
      <c r="U40" s="114"/>
      <c r="V40" s="114">
        <f t="shared" ref="V40:X40" si="113">MAX(V14:V37)</f>
        <v>0</v>
      </c>
      <c r="W40" s="114">
        <f t="shared" si="113"/>
        <v>379.3</v>
      </c>
      <c r="X40" s="114">
        <f t="shared" si="113"/>
        <v>290.1</v>
      </c>
      <c r="Y40" s="114"/>
      <c r="Z40" s="114">
        <f t="shared" ref="Z40:AB40" si="114">MAX(Z14:Z37)</f>
        <v>0</v>
      </c>
      <c r="AA40" s="114">
        <f t="shared" si="114"/>
        <v>346</v>
      </c>
      <c r="AB40" s="114">
        <f t="shared" si="114"/>
        <v>606.1</v>
      </c>
      <c r="AC40" s="114"/>
      <c r="AD40" s="114">
        <f t="shared" ref="AD40:AF40" si="115">MAX(AD14:AD37)</f>
        <v>0</v>
      </c>
      <c r="AE40" s="114">
        <f t="shared" si="115"/>
        <v>345.5</v>
      </c>
      <c r="AF40" s="114">
        <f t="shared" si="115"/>
        <v>404.2</v>
      </c>
      <c r="AG40" s="114"/>
      <c r="AH40" s="114">
        <f t="shared" ref="AH40:AJ40" si="116">MAX(AH14:AH37)</f>
        <v>0</v>
      </c>
      <c r="AI40" s="114">
        <f t="shared" si="116"/>
        <v>351.8</v>
      </c>
      <c r="AJ40" s="114">
        <f t="shared" si="116"/>
        <v>456.1</v>
      </c>
      <c r="AK40" s="114"/>
      <c r="AL40" s="114">
        <f t="shared" ref="AL40:AN40" si="117">MAX(AL14:AL37)</f>
        <v>0</v>
      </c>
      <c r="AM40" s="114">
        <f t="shared" si="117"/>
        <v>344.3</v>
      </c>
      <c r="AN40" s="114">
        <f t="shared" si="117"/>
        <v>467.3</v>
      </c>
      <c r="AO40" s="114"/>
      <c r="AP40" s="114">
        <f t="shared" ref="AP40:AR40" si="118">MAX(AP14:AP37)</f>
        <v>0</v>
      </c>
      <c r="AQ40" s="190">
        <f t="shared" si="118"/>
        <v>136</v>
      </c>
      <c r="AR40" s="114">
        <f t="shared" si="118"/>
        <v>130</v>
      </c>
      <c r="AS40" s="114"/>
      <c r="AT40" s="114">
        <f t="shared" ref="AT40:AV40" si="119">MAX(AT14:AT37)</f>
        <v>0</v>
      </c>
      <c r="AU40" s="190">
        <f t="shared" si="119"/>
        <v>140</v>
      </c>
      <c r="AV40" s="114">
        <f t="shared" si="119"/>
        <v>145</v>
      </c>
      <c r="AW40" s="114"/>
      <c r="AX40" s="114">
        <f t="shared" ref="AX40:AY40" si="120">MAX(AX14:AX37)</f>
        <v>0</v>
      </c>
      <c r="AY40" s="190">
        <f t="shared" si="120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1">MAX(BJ14:BJ37)</f>
        <v>88</v>
      </c>
      <c r="BK40" s="114">
        <f t="shared" si="121"/>
        <v>63</v>
      </c>
      <c r="BL40" s="112">
        <f t="shared" si="121"/>
        <v>0</v>
      </c>
      <c r="BM40" s="114">
        <f t="shared" si="121"/>
        <v>345</v>
      </c>
      <c r="BN40" s="114">
        <f t="shared" si="121"/>
        <v>147</v>
      </c>
      <c r="BO40" s="114">
        <f t="shared" si="121"/>
        <v>272</v>
      </c>
      <c r="BP40" s="114">
        <f t="shared" si="121"/>
        <v>835</v>
      </c>
      <c r="BQ40" s="114">
        <f t="shared" si="121"/>
        <v>0</v>
      </c>
      <c r="BR40" s="114">
        <f t="shared" si="121"/>
        <v>6</v>
      </c>
      <c r="BS40" s="114">
        <f t="shared" si="121"/>
        <v>66</v>
      </c>
      <c r="BT40" s="114">
        <f t="shared" si="121"/>
        <v>68</v>
      </c>
      <c r="BU40" s="114">
        <f t="shared" si="121"/>
        <v>345</v>
      </c>
      <c r="BV40" s="114">
        <f t="shared" si="121"/>
        <v>362</v>
      </c>
      <c r="BW40" s="114"/>
      <c r="BX40" s="114">
        <f t="shared" ref="BX40:BZ40" si="122">MAX(BX14:BX37)</f>
        <v>42</v>
      </c>
      <c r="BY40" s="114">
        <f t="shared" si="122"/>
        <v>338</v>
      </c>
      <c r="BZ40" s="114">
        <f t="shared" si="122"/>
        <v>379</v>
      </c>
      <c r="CA40" s="114"/>
      <c r="CB40" s="114">
        <f t="shared" ref="CB40:CD40" si="123">MAX(CB14:CB37)</f>
        <v>40</v>
      </c>
      <c r="CC40" s="114">
        <f t="shared" si="123"/>
        <v>345</v>
      </c>
      <c r="CD40" s="114">
        <f t="shared" si="123"/>
        <v>382</v>
      </c>
      <c r="CE40" s="114"/>
      <c r="CF40" s="114">
        <f t="shared" ref="CF40:CH40" si="124">MAX(CF14:CF37)</f>
        <v>26</v>
      </c>
      <c r="CG40" s="114">
        <f t="shared" si="124"/>
        <v>342</v>
      </c>
      <c r="CH40" s="114">
        <f t="shared" si="124"/>
        <v>397</v>
      </c>
      <c r="CI40" s="114"/>
      <c r="CJ40" s="114">
        <f t="shared" ref="CJ40:CL40" si="125">MAX(CJ14:CJ37)</f>
        <v>25</v>
      </c>
      <c r="CK40" s="114">
        <f t="shared" si="125"/>
        <v>352</v>
      </c>
      <c r="CL40" s="114">
        <f t="shared" si="125"/>
        <v>505</v>
      </c>
      <c r="CM40" s="114"/>
      <c r="CN40" s="114">
        <f t="shared" ref="CN40:CP40" si="126">MAX(CN14:CN37)</f>
        <v>12</v>
      </c>
      <c r="CO40" s="114">
        <f t="shared" si="126"/>
        <v>335</v>
      </c>
      <c r="CP40" s="114">
        <f t="shared" si="126"/>
        <v>496</v>
      </c>
      <c r="CQ40" s="114"/>
      <c r="CR40" s="114">
        <f t="shared" ref="CR40:CT40" si="127">MAX(CR14:CR37)</f>
        <v>21</v>
      </c>
      <c r="CS40" s="114">
        <f t="shared" si="127"/>
        <v>340</v>
      </c>
      <c r="CT40" s="114">
        <f t="shared" si="127"/>
        <v>377</v>
      </c>
      <c r="CU40" s="114"/>
      <c r="CV40" s="114">
        <f t="shared" ref="CV40:CX40" si="128">MAX(CV14:CV37)</f>
        <v>129</v>
      </c>
      <c r="CW40" s="114">
        <f t="shared" si="128"/>
        <v>340</v>
      </c>
      <c r="CX40" s="114">
        <f t="shared" si="128"/>
        <v>265</v>
      </c>
      <c r="CY40" s="114"/>
      <c r="CZ40" s="114">
        <f t="shared" ref="CZ40:DB40" si="129">MAX(CZ14:CZ37)</f>
        <v>69</v>
      </c>
      <c r="DA40" s="114">
        <f t="shared" si="129"/>
        <v>327</v>
      </c>
      <c r="DB40" s="114">
        <f t="shared" si="129"/>
        <v>271</v>
      </c>
      <c r="DC40" s="114"/>
      <c r="DD40" s="114">
        <f t="shared" ref="DD40:DE40" si="130">MAX(DD14:DD37)</f>
        <v>74</v>
      </c>
      <c r="DE40" s="114">
        <f t="shared" si="130"/>
        <v>147</v>
      </c>
      <c r="DF40" s="114"/>
      <c r="DG40" s="114">
        <f t="shared" ref="DG40:DH40" si="131">MAX(DG14:DG37)</f>
        <v>272</v>
      </c>
      <c r="DH40" s="114">
        <f t="shared" si="131"/>
        <v>13.6</v>
      </c>
      <c r="DI40" s="114"/>
      <c r="DJ40" s="114">
        <f t="shared" ref="DJ40:DW40" si="132">MAX(DJ14:DJ37)</f>
        <v>7</v>
      </c>
      <c r="DK40" s="114">
        <f t="shared" si="132"/>
        <v>64</v>
      </c>
      <c r="DL40" s="114">
        <f t="shared" si="132"/>
        <v>58</v>
      </c>
      <c r="DM40" s="112">
        <f t="shared" si="132"/>
        <v>0</v>
      </c>
      <c r="DN40" s="114">
        <f t="shared" si="132"/>
        <v>342</v>
      </c>
      <c r="DO40" s="114">
        <f t="shared" si="132"/>
        <v>141</v>
      </c>
      <c r="DP40" s="114">
        <f t="shared" si="132"/>
        <v>46.7</v>
      </c>
      <c r="DQ40" s="114">
        <f t="shared" si="132"/>
        <v>25.72</v>
      </c>
      <c r="DR40" s="114">
        <f t="shared" si="132"/>
        <v>8.6</v>
      </c>
      <c r="DS40" s="114">
        <f t="shared" si="132"/>
        <v>8</v>
      </c>
      <c r="DT40" s="114">
        <f t="shared" si="132"/>
        <v>51</v>
      </c>
      <c r="DU40" s="114">
        <f t="shared" si="132"/>
        <v>54</v>
      </c>
      <c r="DV40" s="114">
        <f t="shared" si="132"/>
        <v>0</v>
      </c>
      <c r="DW40" s="114">
        <f t="shared" si="132"/>
        <v>0</v>
      </c>
      <c r="DX40" s="114"/>
      <c r="DY40" s="114">
        <f t="shared" ref="DY40:EA40" si="133">MAX(DY14:DY37)</f>
        <v>0</v>
      </c>
      <c r="DZ40" s="114">
        <f t="shared" si="133"/>
        <v>0</v>
      </c>
      <c r="EA40" s="114">
        <f t="shared" si="133"/>
        <v>0</v>
      </c>
      <c r="EB40" s="114"/>
      <c r="EC40" s="114">
        <f t="shared" ref="EC40:EU40" si="134">MAX(EC14:EC37)</f>
        <v>0</v>
      </c>
      <c r="ED40" s="112">
        <f t="shared" si="134"/>
        <v>0</v>
      </c>
      <c r="EE40" s="114">
        <f t="shared" si="134"/>
        <v>345</v>
      </c>
      <c r="EF40" s="114">
        <f t="shared" si="134"/>
        <v>138</v>
      </c>
      <c r="EG40" s="114">
        <f t="shared" si="134"/>
        <v>92</v>
      </c>
      <c r="EH40" s="114">
        <f t="shared" si="134"/>
        <v>3.7</v>
      </c>
      <c r="EI40" s="114">
        <f t="shared" si="134"/>
        <v>0</v>
      </c>
      <c r="EJ40" s="114">
        <f t="shared" si="134"/>
        <v>9</v>
      </c>
      <c r="EK40" s="114">
        <f t="shared" si="134"/>
        <v>58</v>
      </c>
      <c r="EL40" s="114">
        <f t="shared" si="134"/>
        <v>58</v>
      </c>
      <c r="EM40" s="114">
        <f t="shared" si="134"/>
        <v>138</v>
      </c>
      <c r="EN40" s="114">
        <f t="shared" si="134"/>
        <v>128</v>
      </c>
      <c r="EO40" s="114">
        <f t="shared" si="134"/>
        <v>5.6</v>
      </c>
      <c r="EP40" s="114">
        <f t="shared" si="134"/>
        <v>0</v>
      </c>
      <c r="EQ40" s="114">
        <f t="shared" si="134"/>
        <v>9</v>
      </c>
      <c r="ER40" s="114">
        <f t="shared" si="134"/>
        <v>58</v>
      </c>
      <c r="ES40" s="114">
        <f t="shared" si="134"/>
        <v>59</v>
      </c>
      <c r="ET40" s="114">
        <f t="shared" si="134"/>
        <v>344</v>
      </c>
      <c r="EU40" s="114">
        <f t="shared" si="134"/>
        <v>0</v>
      </c>
      <c r="EV40" s="114"/>
      <c r="EW40" s="114">
        <f t="shared" ref="EW40:EY40" si="135">MAX(EW14:EW37)</f>
        <v>0</v>
      </c>
      <c r="EX40" s="114">
        <f t="shared" si="135"/>
        <v>342</v>
      </c>
      <c r="EY40" s="114">
        <f t="shared" si="135"/>
        <v>242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36">MAX(FI14:FI37)</f>
        <v>10</v>
      </c>
      <c r="FJ40" s="114">
        <f t="shared" si="136"/>
        <v>345</v>
      </c>
      <c r="FK40" s="114">
        <f t="shared" si="136"/>
        <v>232</v>
      </c>
      <c r="FL40" s="114"/>
      <c r="FM40" s="114">
        <f t="shared" ref="FM40:FN40" si="137">MAX(FM14:FM37)</f>
        <v>0</v>
      </c>
      <c r="FN40" s="114">
        <f t="shared" si="137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38">MAX(FY14:FY37)</f>
        <v>0</v>
      </c>
      <c r="FZ40" s="112">
        <f t="shared" si="138"/>
        <v>0</v>
      </c>
      <c r="GA40" s="114">
        <f t="shared" si="138"/>
        <v>343</v>
      </c>
      <c r="GB40" s="114">
        <f t="shared" si="138"/>
        <v>470.27</v>
      </c>
      <c r="GC40" s="114"/>
      <c r="GD40" s="114">
        <f t="shared" ref="GD40:GF40" si="139">MAX(GD14:GD37)</f>
        <v>25.8</v>
      </c>
      <c r="GE40" s="114">
        <f t="shared" si="139"/>
        <v>343</v>
      </c>
      <c r="GF40" s="114">
        <f t="shared" si="139"/>
        <v>448.71</v>
      </c>
      <c r="GG40" s="114"/>
      <c r="GH40" s="114">
        <f t="shared" ref="GH40:GJ40" si="140">MAX(GH14:GH37)</f>
        <v>28.9</v>
      </c>
      <c r="GI40" s="114">
        <f t="shared" si="140"/>
        <v>343</v>
      </c>
      <c r="GJ40" s="114">
        <f t="shared" si="140"/>
        <v>234.76</v>
      </c>
      <c r="GK40" s="114"/>
      <c r="GL40" s="114">
        <f t="shared" ref="GL40:GN40" si="141">MAX(GL14:GL37)</f>
        <v>12.73</v>
      </c>
      <c r="GM40" s="114">
        <f t="shared" si="141"/>
        <v>343</v>
      </c>
      <c r="GN40" s="114">
        <f t="shared" si="141"/>
        <v>245.31</v>
      </c>
      <c r="GO40" s="114"/>
      <c r="GP40" s="114">
        <f t="shared" ref="GP40:GR40" si="142">MAX(GP14:GP37)</f>
        <v>20.35</v>
      </c>
      <c r="GQ40" s="114">
        <f t="shared" si="142"/>
        <v>343</v>
      </c>
      <c r="GR40" s="114">
        <f t="shared" si="142"/>
        <v>238.13</v>
      </c>
      <c r="GS40" s="114"/>
      <c r="GT40" s="114">
        <f t="shared" ref="GT40:GV40" si="143">MAX(GT14:GT37)</f>
        <v>14.57</v>
      </c>
      <c r="GU40" s="114">
        <f t="shared" si="143"/>
        <v>434</v>
      </c>
      <c r="GV40" s="114">
        <f t="shared" si="143"/>
        <v>222.01</v>
      </c>
      <c r="GW40" s="114"/>
      <c r="GX40" s="114">
        <f t="shared" ref="GX40:HC40" si="144">MAX(GX14:GX37)</f>
        <v>12.73</v>
      </c>
      <c r="GY40" s="112">
        <f t="shared" si="144"/>
        <v>0</v>
      </c>
      <c r="GZ40" s="114">
        <f t="shared" si="144"/>
        <v>0</v>
      </c>
      <c r="HA40" s="114">
        <f t="shared" si="144"/>
        <v>0</v>
      </c>
      <c r="HB40" s="114">
        <f t="shared" si="144"/>
        <v>308</v>
      </c>
      <c r="HC40" s="114">
        <f t="shared" si="144"/>
        <v>15.4</v>
      </c>
      <c r="HD40" s="114"/>
      <c r="HE40" s="114">
        <f t="shared" ref="HE40:HK40" si="145">MAX(HE14:HE37)</f>
        <v>8</v>
      </c>
      <c r="HF40" s="114">
        <f t="shared" si="145"/>
        <v>63</v>
      </c>
      <c r="HG40" s="114">
        <f t="shared" si="145"/>
        <v>58</v>
      </c>
      <c r="HH40" s="114">
        <f t="shared" si="145"/>
        <v>0</v>
      </c>
      <c r="HI40" s="114">
        <f t="shared" si="145"/>
        <v>0</v>
      </c>
      <c r="HJ40" s="114">
        <f t="shared" si="145"/>
        <v>405</v>
      </c>
      <c r="HK40" s="114">
        <f t="shared" si="145"/>
        <v>20.25</v>
      </c>
      <c r="HL40" s="114"/>
      <c r="HM40" s="114">
        <f t="shared" ref="HM40:HS40" si="146">MAX(HM14:HM37)</f>
        <v>5</v>
      </c>
      <c r="HN40" s="114">
        <f t="shared" si="146"/>
        <v>71</v>
      </c>
      <c r="HO40" s="114">
        <f t="shared" si="146"/>
        <v>69</v>
      </c>
      <c r="HP40" s="114">
        <f t="shared" si="146"/>
        <v>0</v>
      </c>
      <c r="HQ40" s="114">
        <f t="shared" si="146"/>
        <v>0</v>
      </c>
      <c r="HR40" s="114">
        <f t="shared" si="146"/>
        <v>277</v>
      </c>
      <c r="HS40" s="114">
        <f t="shared" si="146"/>
        <v>13.85</v>
      </c>
      <c r="HT40" s="114"/>
      <c r="HU40" s="114">
        <f t="shared" ref="HU40:IB40" si="147">MAX(HU14:HU37)</f>
        <v>7</v>
      </c>
      <c r="HV40" s="114">
        <f t="shared" si="147"/>
        <v>61</v>
      </c>
      <c r="HW40" s="114">
        <f t="shared" si="147"/>
        <v>61</v>
      </c>
      <c r="HX40" s="112">
        <f t="shared" si="147"/>
        <v>0</v>
      </c>
      <c r="HY40" s="114">
        <f t="shared" si="147"/>
        <v>137</v>
      </c>
      <c r="HZ40" s="114">
        <f t="shared" si="147"/>
        <v>33</v>
      </c>
      <c r="IA40" s="114">
        <f t="shared" si="147"/>
        <v>183</v>
      </c>
      <c r="IB40" s="114">
        <f t="shared" si="147"/>
        <v>9.15</v>
      </c>
      <c r="IC40" s="114"/>
      <c r="ID40" s="114">
        <f t="shared" ref="ID40:IG40" si="148">MAX(ID14:ID37)</f>
        <v>2</v>
      </c>
      <c r="IE40" s="114">
        <f t="shared" si="148"/>
        <v>70</v>
      </c>
      <c r="IF40" s="114">
        <f t="shared" si="148"/>
        <v>50</v>
      </c>
      <c r="IG40" s="112">
        <f t="shared" si="148"/>
        <v>0</v>
      </c>
      <c r="IH40" s="114">
        <f>MAX(IH15:IH37)</f>
        <v>140</v>
      </c>
      <c r="II40" s="114">
        <f t="shared" ref="II40:IK40" si="149">MAX(II14:II37)</f>
        <v>34.2</v>
      </c>
      <c r="IJ40" s="114">
        <f t="shared" si="149"/>
        <v>304</v>
      </c>
      <c r="IK40" s="114">
        <f t="shared" si="149"/>
        <v>15.9</v>
      </c>
      <c r="IL40" s="114"/>
      <c r="IM40" s="114">
        <f t="shared" ref="IM40:IS40" si="150">MAX(IM14:IM37)</f>
        <v>6</v>
      </c>
      <c r="IN40" s="114">
        <f t="shared" si="150"/>
        <v>52</v>
      </c>
      <c r="IO40" s="114">
        <f t="shared" si="150"/>
        <v>52</v>
      </c>
      <c r="IP40" s="114">
        <f t="shared" si="150"/>
        <v>140</v>
      </c>
      <c r="IQ40" s="114">
        <f t="shared" si="150"/>
        <v>34.8</v>
      </c>
      <c r="IR40" s="114">
        <f t="shared" si="150"/>
        <v>146</v>
      </c>
      <c r="IS40" s="114">
        <f t="shared" si="150"/>
        <v>7.3</v>
      </c>
      <c r="IT40" s="114"/>
      <c r="IU40" s="114">
        <f t="shared" ref="IU40:JB40" si="151">MAX(IU14:IU37)</f>
        <v>12</v>
      </c>
      <c r="IV40" s="114">
        <f t="shared" si="151"/>
        <v>54</v>
      </c>
      <c r="IW40" s="114">
        <f t="shared" si="151"/>
        <v>53</v>
      </c>
      <c r="IX40" s="112">
        <f t="shared" si="151"/>
        <v>0</v>
      </c>
      <c r="IY40" s="114">
        <f t="shared" si="151"/>
        <v>140.48</v>
      </c>
      <c r="IZ40" s="114">
        <f t="shared" si="151"/>
        <v>35.32</v>
      </c>
      <c r="JA40" s="114">
        <f t="shared" si="151"/>
        <v>447.2</v>
      </c>
      <c r="JB40" s="114">
        <f t="shared" si="151"/>
        <v>22.36</v>
      </c>
      <c r="JC40" s="114"/>
      <c r="JD40" s="114">
        <f t="shared" ref="JD40:JJ40" si="152">MAX(JD14:JD37)</f>
        <v>3</v>
      </c>
      <c r="JE40" s="114">
        <f t="shared" si="152"/>
        <v>71.61</v>
      </c>
      <c r="JF40" s="114">
        <f t="shared" si="152"/>
        <v>55.38</v>
      </c>
      <c r="JG40" s="114">
        <f t="shared" si="152"/>
        <v>0</v>
      </c>
      <c r="JH40" s="114">
        <f t="shared" si="152"/>
        <v>0</v>
      </c>
      <c r="JI40" s="114">
        <f t="shared" si="152"/>
        <v>0</v>
      </c>
      <c r="JJ40" s="114">
        <f t="shared" si="152"/>
        <v>0</v>
      </c>
      <c r="JK40" s="114"/>
      <c r="JL40" s="114">
        <f t="shared" ref="JL40:JS40" si="153">MAX(JL14:JL37)</f>
        <v>0</v>
      </c>
      <c r="JM40" s="114">
        <f t="shared" si="153"/>
        <v>0</v>
      </c>
      <c r="JN40" s="114">
        <f t="shared" si="153"/>
        <v>0</v>
      </c>
      <c r="JO40" s="112">
        <f t="shared" si="153"/>
        <v>0</v>
      </c>
      <c r="JP40" s="114">
        <f t="shared" si="153"/>
        <v>138</v>
      </c>
      <c r="JQ40" s="114">
        <f t="shared" si="153"/>
        <v>32.5</v>
      </c>
      <c r="JR40" s="114">
        <f t="shared" si="153"/>
        <v>0</v>
      </c>
      <c r="JS40" s="114">
        <f t="shared" si="153"/>
        <v>0</v>
      </c>
      <c r="JT40" s="114"/>
      <c r="JU40" s="114">
        <f t="shared" ref="JU40:KA40" si="154">MAX(JU14:JU37)</f>
        <v>2</v>
      </c>
      <c r="JV40" s="114">
        <f t="shared" si="154"/>
        <v>51</v>
      </c>
      <c r="JW40" s="114">
        <f t="shared" si="154"/>
        <v>49</v>
      </c>
      <c r="JX40" s="114">
        <f t="shared" si="154"/>
        <v>138</v>
      </c>
      <c r="JY40" s="114">
        <f t="shared" si="154"/>
        <v>34.5</v>
      </c>
      <c r="JZ40" s="114">
        <f t="shared" si="154"/>
        <v>219</v>
      </c>
      <c r="KA40" s="114">
        <f t="shared" si="154"/>
        <v>11.6</v>
      </c>
      <c r="KB40" s="114"/>
      <c r="KC40" s="114">
        <f t="shared" ref="KC40:KJ40" si="155">MAX(KC14:KC37)</f>
        <v>2</v>
      </c>
      <c r="KD40" s="114">
        <f t="shared" si="155"/>
        <v>57</v>
      </c>
      <c r="KE40" s="114">
        <f t="shared" si="155"/>
        <v>55</v>
      </c>
      <c r="KF40" s="112">
        <f t="shared" si="155"/>
        <v>0</v>
      </c>
      <c r="KG40" s="114">
        <f t="shared" si="155"/>
        <v>139</v>
      </c>
      <c r="KH40" s="114">
        <f t="shared" si="155"/>
        <v>34</v>
      </c>
      <c r="KI40" s="114">
        <f t="shared" si="155"/>
        <v>132</v>
      </c>
      <c r="KJ40" s="114">
        <f t="shared" si="155"/>
        <v>7</v>
      </c>
      <c r="KK40" s="114"/>
      <c r="KL40" s="114">
        <f t="shared" ref="KL40:KR40" si="156">MAX(KL14:KL37)</f>
        <v>1</v>
      </c>
      <c r="KM40" s="114">
        <f t="shared" si="156"/>
        <v>48</v>
      </c>
      <c r="KN40" s="114">
        <f t="shared" si="156"/>
        <v>48</v>
      </c>
      <c r="KO40" s="114">
        <f t="shared" si="156"/>
        <v>139</v>
      </c>
      <c r="KP40" s="114">
        <f t="shared" si="156"/>
        <v>34</v>
      </c>
      <c r="KQ40" s="114">
        <f t="shared" si="156"/>
        <v>64</v>
      </c>
      <c r="KR40" s="114">
        <f t="shared" si="156"/>
        <v>3.6</v>
      </c>
      <c r="KS40" s="114"/>
      <c r="KT40" s="114">
        <f t="shared" ref="KT40:LA40" si="157">MAX(KT14:KT37)</f>
        <v>1</v>
      </c>
      <c r="KU40" s="114">
        <f t="shared" si="157"/>
        <v>48</v>
      </c>
      <c r="KV40" s="114">
        <f t="shared" si="157"/>
        <v>48</v>
      </c>
      <c r="KW40" s="112">
        <f t="shared" si="157"/>
        <v>0</v>
      </c>
      <c r="KX40" s="114">
        <f t="shared" si="157"/>
        <v>138</v>
      </c>
      <c r="KY40" s="114">
        <f t="shared" si="157"/>
        <v>34</v>
      </c>
      <c r="KZ40" s="114">
        <f t="shared" si="157"/>
        <v>292</v>
      </c>
      <c r="LA40" s="114">
        <f t="shared" si="157"/>
        <v>14.3</v>
      </c>
      <c r="LB40" s="114"/>
      <c r="LC40" s="114">
        <f t="shared" ref="LC40:LI40" si="158">MAX(LC14:LC37)</f>
        <v>3</v>
      </c>
      <c r="LD40" s="114">
        <f t="shared" si="158"/>
        <v>60</v>
      </c>
      <c r="LE40" s="114">
        <f t="shared" si="158"/>
        <v>59</v>
      </c>
      <c r="LF40" s="114">
        <f t="shared" si="158"/>
        <v>138</v>
      </c>
      <c r="LG40" s="114">
        <f t="shared" si="158"/>
        <v>34</v>
      </c>
      <c r="LH40" s="114">
        <f t="shared" si="158"/>
        <v>414</v>
      </c>
      <c r="LI40" s="114">
        <f t="shared" si="158"/>
        <v>20.3</v>
      </c>
      <c r="LJ40" s="114"/>
      <c r="LK40" s="114">
        <f t="shared" ref="LK40:LO40" si="159">MAX(LK14:LK37)</f>
        <v>5</v>
      </c>
      <c r="LL40" s="114">
        <f t="shared" si="159"/>
        <v>57</v>
      </c>
      <c r="LM40" s="114">
        <f t="shared" si="159"/>
        <v>58</v>
      </c>
      <c r="LN40" s="112">
        <f t="shared" si="159"/>
        <v>0</v>
      </c>
      <c r="LO40" s="114">
        <f t="shared" si="159"/>
        <v>344</v>
      </c>
      <c r="LP40" s="114"/>
      <c r="LQ40" s="114"/>
      <c r="LR40" s="114"/>
      <c r="LS40" s="114"/>
      <c r="LT40" s="114" t="str">
        <f t="shared" ref="LT40:MV40" si="160">MAX(#REF!)</f>
        <v>#REF!</v>
      </c>
      <c r="LU40" s="114" t="str">
        <f t="shared" si="160"/>
        <v>#REF!</v>
      </c>
      <c r="LV40" s="114" t="str">
        <f t="shared" si="160"/>
        <v>#REF!</v>
      </c>
      <c r="LW40" s="114" t="str">
        <f t="shared" si="160"/>
        <v>#REF!</v>
      </c>
      <c r="LX40" s="114" t="str">
        <f t="shared" si="160"/>
        <v>#REF!</v>
      </c>
      <c r="LY40" s="114" t="str">
        <f t="shared" si="160"/>
        <v>#REF!</v>
      </c>
      <c r="LZ40" s="114" t="str">
        <f t="shared" si="160"/>
        <v>#REF!</v>
      </c>
      <c r="MA40" s="114" t="str">
        <f t="shared" si="160"/>
        <v>#REF!</v>
      </c>
      <c r="MB40" s="114" t="str">
        <f t="shared" si="160"/>
        <v>#REF!</v>
      </c>
      <c r="MC40" s="114" t="str">
        <f t="shared" si="160"/>
        <v>#REF!</v>
      </c>
      <c r="MD40" s="114" t="str">
        <f t="shared" si="160"/>
        <v>#REF!</v>
      </c>
      <c r="ME40" s="114" t="str">
        <f t="shared" si="160"/>
        <v>#REF!</v>
      </c>
      <c r="MF40" s="114" t="str">
        <f t="shared" si="160"/>
        <v>#REF!</v>
      </c>
      <c r="MG40" s="114" t="str">
        <f t="shared" si="160"/>
        <v>#REF!</v>
      </c>
      <c r="MH40" s="114" t="str">
        <f t="shared" si="160"/>
        <v>#REF!</v>
      </c>
      <c r="MI40" s="114" t="str">
        <f t="shared" si="160"/>
        <v>#REF!</v>
      </c>
      <c r="MJ40" s="114" t="str">
        <f t="shared" si="160"/>
        <v>#REF!</v>
      </c>
      <c r="MK40" s="114" t="str">
        <f t="shared" si="160"/>
        <v>#REF!</v>
      </c>
      <c r="ML40" s="114" t="str">
        <f t="shared" si="160"/>
        <v>#REF!</v>
      </c>
      <c r="MM40" s="114" t="str">
        <f t="shared" si="160"/>
        <v>#REF!</v>
      </c>
      <c r="MN40" s="114" t="str">
        <f t="shared" si="160"/>
        <v>#REF!</v>
      </c>
      <c r="MO40" s="112" t="str">
        <f t="shared" si="160"/>
        <v>#REF!</v>
      </c>
      <c r="MP40" s="114" t="str">
        <f t="shared" si="160"/>
        <v>#REF!</v>
      </c>
      <c r="MQ40" s="114" t="str">
        <f t="shared" si="160"/>
        <v>#REF!</v>
      </c>
      <c r="MR40" s="114" t="str">
        <f t="shared" si="160"/>
        <v>#REF!</v>
      </c>
      <c r="MS40" s="114" t="str">
        <f t="shared" si="160"/>
        <v>#REF!</v>
      </c>
      <c r="MT40" s="114" t="str">
        <f t="shared" si="160"/>
        <v>#REF!</v>
      </c>
      <c r="MU40" s="114" t="str">
        <f t="shared" si="160"/>
        <v>#REF!</v>
      </c>
      <c r="MV40" s="114" t="str">
        <f t="shared" si="160"/>
        <v>#REF!</v>
      </c>
      <c r="MW40" s="114"/>
      <c r="MX40" s="114"/>
      <c r="MY40" s="114" t="str">
        <f t="shared" ref="MY40:ND40" si="161">MAX(#REF!)</f>
        <v>#REF!</v>
      </c>
      <c r="MZ40" s="114" t="str">
        <f t="shared" si="161"/>
        <v>#REF!</v>
      </c>
      <c r="NA40" s="114" t="str">
        <f t="shared" si="161"/>
        <v>#REF!</v>
      </c>
      <c r="NB40" s="114" t="str">
        <f t="shared" si="161"/>
        <v>#REF!</v>
      </c>
      <c r="NC40" s="114" t="str">
        <f t="shared" si="161"/>
        <v>#REF!</v>
      </c>
      <c r="ND40" s="114" t="str">
        <f t="shared" si="161"/>
        <v>#REF!</v>
      </c>
      <c r="NE40" s="114"/>
      <c r="NF40" s="114"/>
      <c r="NG40" s="114" t="str">
        <f t="shared" ref="NG40:NL40" si="162">MAX(#REF!)</f>
        <v>#REF!</v>
      </c>
      <c r="NH40" s="114" t="str">
        <f t="shared" si="162"/>
        <v>#REF!</v>
      </c>
      <c r="NI40" s="114" t="str">
        <f t="shared" si="162"/>
        <v>#REF!</v>
      </c>
      <c r="NJ40" s="114" t="str">
        <f t="shared" si="162"/>
        <v>#REF!</v>
      </c>
      <c r="NK40" s="114" t="str">
        <f t="shared" si="162"/>
        <v>#REF!</v>
      </c>
      <c r="NL40" s="114" t="str">
        <f t="shared" si="162"/>
        <v>#REF!</v>
      </c>
      <c r="NM40" s="114"/>
      <c r="NN40" s="114"/>
      <c r="NO40" s="114" t="str">
        <f t="shared" ref="NO40:NP40" si="163">MAX(#REF!)</f>
        <v>#REF!</v>
      </c>
      <c r="NP40" s="114" t="str">
        <f t="shared" si="163"/>
        <v>#REF!</v>
      </c>
    </row>
    <row r="41" ht="14.25" customHeight="1">
      <c r="C41" s="6"/>
      <c r="G41" s="7"/>
      <c r="AQ41" s="188"/>
      <c r="AU41" s="188"/>
      <c r="AY41" s="188"/>
    </row>
    <row r="42" ht="14.25" customHeight="1">
      <c r="C42" s="6"/>
      <c r="G42" s="7"/>
      <c r="AQ42" s="188"/>
      <c r="AU42" s="188"/>
      <c r="AY42" s="188"/>
    </row>
    <row r="43" ht="14.25" customHeight="1">
      <c r="C43" s="6"/>
      <c r="G43" s="7"/>
      <c r="AQ43" s="188"/>
      <c r="AU43" s="188"/>
      <c r="AY43" s="188"/>
    </row>
    <row r="44" ht="14.25" customHeight="1">
      <c r="C44" s="6"/>
      <c r="G44" s="7"/>
      <c r="AQ44" s="188"/>
      <c r="AU44" s="188"/>
      <c r="AY44" s="188"/>
    </row>
    <row r="45" ht="14.25" customHeight="1">
      <c r="C45" s="6"/>
      <c r="G45" s="7"/>
      <c r="AQ45" s="188"/>
      <c r="AU45" s="188"/>
      <c r="AY45" s="188"/>
    </row>
    <row r="46" ht="14.25" customHeight="1">
      <c r="C46" s="6"/>
      <c r="G46" s="7"/>
      <c r="AQ46" s="188"/>
      <c r="AU46" s="188"/>
      <c r="AY46" s="188"/>
    </row>
    <row r="47" ht="14.25" customHeight="1">
      <c r="C47" s="6"/>
      <c r="G47" s="7"/>
      <c r="AQ47" s="188"/>
      <c r="AU47" s="188"/>
      <c r="AY47" s="188"/>
    </row>
    <row r="48" ht="14.25" customHeight="1">
      <c r="C48" s="6"/>
      <c r="G48" s="7"/>
      <c r="AQ48" s="188"/>
      <c r="AU48" s="188"/>
      <c r="AY48" s="188"/>
    </row>
    <row r="49" ht="14.25" customHeight="1">
      <c r="C49" s="6"/>
      <c r="G49" s="7"/>
      <c r="AQ49" s="188"/>
      <c r="AU49" s="188"/>
      <c r="AY49" s="188"/>
    </row>
    <row r="50" ht="14.25" customHeight="1">
      <c r="C50" s="6"/>
      <c r="G50" s="7"/>
      <c r="AQ50" s="188"/>
      <c r="AU50" s="188"/>
      <c r="AY50" s="188"/>
    </row>
    <row r="51" ht="14.25" customHeight="1">
      <c r="C51" s="6"/>
      <c r="G51" s="7"/>
      <c r="AQ51" s="188"/>
      <c r="AU51" s="188"/>
      <c r="AY51" s="188"/>
    </row>
    <row r="52" ht="14.25" customHeight="1">
      <c r="C52" s="6"/>
      <c r="G52" s="7"/>
      <c r="AQ52" s="188"/>
      <c r="AU52" s="188"/>
      <c r="AY52" s="188"/>
    </row>
    <row r="53" ht="14.25" customHeight="1">
      <c r="C53" s="6"/>
      <c r="G53" s="7"/>
      <c r="AQ53" s="188"/>
      <c r="AU53" s="188"/>
      <c r="AY53" s="188"/>
    </row>
    <row r="54" ht="14.25" customHeight="1">
      <c r="C54" s="6"/>
      <c r="G54" s="7"/>
      <c r="AQ54" s="188"/>
      <c r="AU54" s="188"/>
      <c r="AY54" s="188"/>
    </row>
    <row r="55" ht="14.25" customHeight="1">
      <c r="C55" s="6"/>
      <c r="G55" s="7"/>
      <c r="AQ55" s="188"/>
      <c r="AU55" s="188"/>
      <c r="AY55" s="188"/>
    </row>
    <row r="56" ht="14.25" customHeight="1">
      <c r="C56" s="6"/>
      <c r="G56" s="7"/>
      <c r="AQ56" s="188"/>
      <c r="AU56" s="188"/>
      <c r="AY56" s="188"/>
    </row>
    <row r="57" ht="14.25" customHeight="1">
      <c r="C57" s="6"/>
      <c r="G57" s="7"/>
      <c r="AQ57" s="188"/>
      <c r="AU57" s="188"/>
      <c r="AY57" s="188"/>
    </row>
    <row r="58" ht="14.25" customHeight="1">
      <c r="C58" s="6"/>
      <c r="G58" s="7"/>
      <c r="AQ58" s="188"/>
      <c r="AU58" s="188"/>
      <c r="AY58" s="188"/>
    </row>
    <row r="59" ht="14.25" customHeight="1">
      <c r="C59" s="6"/>
      <c r="G59" s="7"/>
      <c r="AQ59" s="188"/>
      <c r="AU59" s="188"/>
      <c r="AY59" s="188"/>
    </row>
    <row r="60" ht="14.25" customHeight="1">
      <c r="C60" s="6"/>
      <c r="G60" s="7"/>
      <c r="AQ60" s="188"/>
      <c r="AU60" s="188"/>
      <c r="AY60" s="188"/>
    </row>
    <row r="61" ht="14.25" customHeight="1">
      <c r="C61" s="6"/>
      <c r="G61" s="7"/>
      <c r="AQ61" s="188"/>
      <c r="AU61" s="188"/>
      <c r="AY61" s="188"/>
    </row>
    <row r="62" ht="14.25" customHeight="1">
      <c r="C62" s="6"/>
      <c r="G62" s="7"/>
      <c r="AQ62" s="188"/>
      <c r="AU62" s="188"/>
      <c r="AY62" s="188"/>
    </row>
    <row r="63" ht="14.25" customHeight="1">
      <c r="C63" s="6"/>
      <c r="G63" s="7"/>
      <c r="AQ63" s="188"/>
      <c r="AU63" s="188"/>
      <c r="AY63" s="188"/>
    </row>
    <row r="64" ht="14.25" customHeight="1">
      <c r="C64" s="6"/>
      <c r="G64" s="7"/>
      <c r="AQ64" s="188"/>
      <c r="AU64" s="188"/>
      <c r="AY64" s="188"/>
    </row>
    <row r="65" ht="14.25" customHeight="1">
      <c r="C65" s="6"/>
      <c r="G65" s="7"/>
      <c r="AQ65" s="188"/>
      <c r="AU65" s="188"/>
      <c r="AY65" s="188"/>
    </row>
    <row r="66" ht="14.25" customHeight="1">
      <c r="C66" s="6"/>
      <c r="G66" s="7"/>
      <c r="AQ66" s="188"/>
      <c r="AU66" s="188"/>
      <c r="AY66" s="188"/>
    </row>
    <row r="67" ht="14.25" customHeight="1">
      <c r="C67" s="6"/>
      <c r="G67" s="7"/>
      <c r="AQ67" s="188"/>
      <c r="AU67" s="188"/>
      <c r="AY67" s="188"/>
    </row>
    <row r="68" ht="14.25" customHeight="1">
      <c r="C68" s="6"/>
      <c r="G68" s="7"/>
      <c r="AQ68" s="188"/>
      <c r="AU68" s="188"/>
      <c r="AY68" s="188"/>
    </row>
    <row r="69" ht="14.25" customHeight="1">
      <c r="C69" s="6"/>
      <c r="G69" s="7"/>
      <c r="AQ69" s="188"/>
      <c r="AU69" s="188"/>
      <c r="AY69" s="188"/>
    </row>
    <row r="70" ht="14.25" customHeight="1">
      <c r="C70" s="6"/>
      <c r="G70" s="7"/>
      <c r="AQ70" s="188"/>
      <c r="AU70" s="188"/>
      <c r="AY70" s="188"/>
    </row>
    <row r="71" ht="14.25" customHeight="1">
      <c r="C71" s="6"/>
      <c r="G71" s="7"/>
      <c r="AQ71" s="188"/>
      <c r="AU71" s="188"/>
      <c r="AY71" s="188"/>
    </row>
    <row r="72" ht="14.25" customHeight="1">
      <c r="C72" s="6"/>
      <c r="G72" s="7"/>
      <c r="AQ72" s="188"/>
      <c r="AU72" s="188"/>
      <c r="AY72" s="188"/>
    </row>
    <row r="73" ht="14.25" customHeight="1">
      <c r="C73" s="6"/>
      <c r="G73" s="7"/>
      <c r="AQ73" s="188"/>
      <c r="AU73" s="188"/>
      <c r="AY73" s="188"/>
    </row>
    <row r="74" ht="14.25" customHeight="1">
      <c r="C74" s="6"/>
      <c r="G74" s="7"/>
      <c r="AQ74" s="188"/>
      <c r="AU74" s="188"/>
      <c r="AY74" s="188"/>
    </row>
    <row r="75" ht="14.25" customHeight="1">
      <c r="C75" s="6"/>
      <c r="G75" s="7"/>
      <c r="AQ75" s="188"/>
      <c r="AU75" s="188"/>
      <c r="AY75" s="188"/>
    </row>
    <row r="76" ht="14.25" customHeight="1">
      <c r="C76" s="6"/>
      <c r="G76" s="7"/>
      <c r="AQ76" s="188"/>
      <c r="AU76" s="188"/>
      <c r="AY76" s="188"/>
    </row>
    <row r="77" ht="14.25" customHeight="1">
      <c r="C77" s="6"/>
      <c r="G77" s="7"/>
      <c r="AQ77" s="188"/>
      <c r="AU77" s="188"/>
      <c r="AY77" s="188"/>
    </row>
    <row r="78" ht="14.25" customHeight="1">
      <c r="C78" s="6"/>
      <c r="G78" s="7"/>
      <c r="AQ78" s="188"/>
      <c r="AU78" s="188"/>
      <c r="AY78" s="188"/>
    </row>
    <row r="79" ht="14.25" customHeight="1">
      <c r="C79" s="6"/>
      <c r="G79" s="7"/>
      <c r="AQ79" s="188"/>
      <c r="AU79" s="188"/>
      <c r="AY79" s="188"/>
    </row>
    <row r="80" ht="14.25" customHeight="1">
      <c r="C80" s="6"/>
      <c r="G80" s="7"/>
      <c r="AQ80" s="188"/>
      <c r="AU80" s="188"/>
      <c r="AY80" s="188"/>
    </row>
    <row r="81" ht="14.25" customHeight="1">
      <c r="C81" s="6"/>
      <c r="G81" s="7"/>
      <c r="AQ81" s="188"/>
      <c r="AU81" s="188"/>
      <c r="AY81" s="188"/>
    </row>
    <row r="82" ht="14.25" customHeight="1">
      <c r="C82" s="6"/>
      <c r="G82" s="7"/>
      <c r="AQ82" s="188"/>
      <c r="AU82" s="188"/>
      <c r="AY82" s="188"/>
    </row>
    <row r="83" ht="14.25" customHeight="1">
      <c r="C83" s="6"/>
      <c r="G83" s="7"/>
      <c r="AQ83" s="188"/>
      <c r="AU83" s="188"/>
      <c r="AY83" s="188"/>
    </row>
    <row r="84" ht="14.25" customHeight="1">
      <c r="C84" s="6"/>
      <c r="G84" s="7"/>
      <c r="AQ84" s="188"/>
      <c r="AU84" s="188"/>
      <c r="AY84" s="188"/>
    </row>
    <row r="85" ht="14.25" customHeight="1">
      <c r="C85" s="6"/>
      <c r="G85" s="7"/>
      <c r="AQ85" s="188"/>
      <c r="AU85" s="188"/>
      <c r="AY85" s="188"/>
    </row>
    <row r="86" ht="14.25" customHeight="1">
      <c r="C86" s="6"/>
      <c r="G86" s="7"/>
      <c r="AQ86" s="188"/>
      <c r="AU86" s="188"/>
      <c r="AY86" s="188"/>
    </row>
    <row r="87" ht="14.25" customHeight="1">
      <c r="C87" s="6"/>
      <c r="G87" s="7"/>
      <c r="AQ87" s="188"/>
      <c r="AU87" s="188"/>
      <c r="AY87" s="188"/>
    </row>
    <row r="88" ht="14.25" customHeight="1">
      <c r="C88" s="6"/>
      <c r="G88" s="7"/>
      <c r="AQ88" s="188"/>
      <c r="AU88" s="188"/>
      <c r="AY88" s="188"/>
    </row>
    <row r="89" ht="14.25" customHeight="1">
      <c r="C89" s="6"/>
      <c r="G89" s="7"/>
      <c r="AQ89" s="188"/>
      <c r="AU89" s="188"/>
      <c r="AY89" s="188"/>
    </row>
    <row r="90" ht="14.25" customHeight="1">
      <c r="C90" s="6"/>
      <c r="G90" s="7"/>
      <c r="AQ90" s="188"/>
      <c r="AU90" s="188"/>
      <c r="AY90" s="188"/>
    </row>
    <row r="91" ht="14.25" customHeight="1">
      <c r="C91" s="6"/>
      <c r="G91" s="7"/>
      <c r="AQ91" s="188"/>
      <c r="AU91" s="188"/>
      <c r="AY91" s="188"/>
    </row>
    <row r="92" ht="14.25" customHeight="1">
      <c r="C92" s="6"/>
      <c r="G92" s="7"/>
      <c r="AQ92" s="188"/>
      <c r="AU92" s="188"/>
      <c r="AY92" s="188"/>
    </row>
    <row r="93" ht="14.25" customHeight="1">
      <c r="C93" s="6"/>
      <c r="G93" s="7"/>
      <c r="AQ93" s="188"/>
      <c r="AU93" s="188"/>
      <c r="AY93" s="188"/>
    </row>
    <row r="94" ht="14.25" customHeight="1">
      <c r="C94" s="6"/>
      <c r="G94" s="7"/>
      <c r="AQ94" s="188"/>
      <c r="AU94" s="188"/>
      <c r="AY94" s="188"/>
    </row>
    <row r="95" ht="14.25" customHeight="1">
      <c r="C95" s="6"/>
      <c r="G95" s="7"/>
      <c r="AQ95" s="188"/>
      <c r="AU95" s="188"/>
      <c r="AY95" s="188"/>
    </row>
    <row r="96" ht="14.25" customHeight="1">
      <c r="C96" s="6"/>
      <c r="G96" s="7"/>
      <c r="AQ96" s="188"/>
      <c r="AU96" s="188"/>
      <c r="AY96" s="188"/>
    </row>
    <row r="97" ht="14.25" customHeight="1">
      <c r="C97" s="6"/>
      <c r="G97" s="7"/>
      <c r="AQ97" s="188"/>
      <c r="AU97" s="188"/>
      <c r="AY97" s="188"/>
    </row>
    <row r="98" ht="14.25" customHeight="1">
      <c r="C98" s="6"/>
      <c r="G98" s="7"/>
      <c r="AQ98" s="188"/>
      <c r="AU98" s="188"/>
      <c r="AY98" s="188"/>
    </row>
    <row r="99" ht="14.25" customHeight="1">
      <c r="C99" s="6"/>
      <c r="G99" s="7"/>
      <c r="AQ99" s="188"/>
      <c r="AU99" s="188"/>
      <c r="AY99" s="188"/>
    </row>
    <row r="100" ht="14.25" customHeight="1">
      <c r="C100" s="6"/>
      <c r="G100" s="7"/>
      <c r="AQ100" s="188"/>
      <c r="AU100" s="188"/>
      <c r="AY100" s="188"/>
    </row>
    <row r="101" ht="14.25" customHeight="1">
      <c r="C101" s="6"/>
      <c r="G101" s="7"/>
      <c r="AQ101" s="188"/>
      <c r="AU101" s="188"/>
      <c r="AY101" s="188"/>
    </row>
    <row r="102" ht="14.25" customHeight="1">
      <c r="C102" s="6"/>
      <c r="G102" s="7"/>
      <c r="AQ102" s="188"/>
      <c r="AU102" s="188"/>
      <c r="AY102" s="188"/>
    </row>
    <row r="103" ht="14.25" customHeight="1">
      <c r="C103" s="6"/>
      <c r="G103" s="7"/>
      <c r="AQ103" s="188"/>
      <c r="AU103" s="188"/>
      <c r="AY103" s="188"/>
    </row>
    <row r="104" ht="14.25" customHeight="1">
      <c r="C104" s="6"/>
      <c r="G104" s="7"/>
      <c r="AQ104" s="188"/>
      <c r="AU104" s="188"/>
      <c r="AY104" s="188"/>
    </row>
    <row r="105" ht="14.25" customHeight="1">
      <c r="C105" s="6"/>
      <c r="G105" s="7"/>
      <c r="AQ105" s="188"/>
      <c r="AU105" s="188"/>
      <c r="AY105" s="188"/>
    </row>
    <row r="106" ht="14.25" customHeight="1">
      <c r="C106" s="6"/>
      <c r="G106" s="7"/>
      <c r="AQ106" s="188"/>
      <c r="AU106" s="188"/>
      <c r="AY106" s="188"/>
    </row>
    <row r="107" ht="14.25" customHeight="1">
      <c r="C107" s="6"/>
      <c r="G107" s="7"/>
      <c r="AQ107" s="188"/>
      <c r="AU107" s="188"/>
      <c r="AY107" s="188"/>
    </row>
    <row r="108" ht="14.25" customHeight="1">
      <c r="C108" s="6"/>
      <c r="G108" s="7"/>
      <c r="AQ108" s="188"/>
      <c r="AU108" s="188"/>
      <c r="AY108" s="188"/>
    </row>
    <row r="109" ht="14.25" customHeight="1">
      <c r="C109" s="6"/>
      <c r="G109" s="7"/>
      <c r="AQ109" s="188"/>
      <c r="AU109" s="188"/>
      <c r="AY109" s="188"/>
    </row>
    <row r="110" ht="14.25" customHeight="1">
      <c r="C110" s="6"/>
      <c r="G110" s="7"/>
      <c r="AQ110" s="188"/>
      <c r="AU110" s="188"/>
      <c r="AY110" s="188"/>
    </row>
    <row r="111" ht="14.25" customHeight="1">
      <c r="C111" s="6"/>
      <c r="G111" s="7"/>
      <c r="AQ111" s="188"/>
      <c r="AU111" s="188"/>
      <c r="AY111" s="188"/>
    </row>
    <row r="112" ht="14.25" customHeight="1">
      <c r="C112" s="6"/>
      <c r="G112" s="7"/>
      <c r="AQ112" s="188"/>
      <c r="AU112" s="188"/>
      <c r="AY112" s="188"/>
    </row>
    <row r="113" ht="14.25" customHeight="1">
      <c r="C113" s="6"/>
      <c r="G113" s="7"/>
      <c r="AQ113" s="188"/>
      <c r="AU113" s="188"/>
      <c r="AY113" s="188"/>
    </row>
    <row r="114" ht="14.25" customHeight="1">
      <c r="C114" s="6"/>
      <c r="G114" s="7"/>
      <c r="AQ114" s="188"/>
      <c r="AU114" s="188"/>
      <c r="AY114" s="188"/>
    </row>
    <row r="115" ht="14.25" customHeight="1">
      <c r="C115" s="6"/>
      <c r="G115" s="7"/>
      <c r="AQ115" s="188"/>
      <c r="AU115" s="188"/>
      <c r="AY115" s="188"/>
    </row>
    <row r="116" ht="14.25" customHeight="1">
      <c r="C116" s="6"/>
      <c r="G116" s="7"/>
      <c r="AQ116" s="188"/>
      <c r="AU116" s="188"/>
      <c r="AY116" s="188"/>
    </row>
    <row r="117" ht="14.25" customHeight="1">
      <c r="C117" s="6"/>
      <c r="G117" s="7"/>
      <c r="AQ117" s="188"/>
      <c r="AU117" s="188"/>
      <c r="AY117" s="188"/>
    </row>
    <row r="118" ht="14.25" customHeight="1">
      <c r="C118" s="6"/>
      <c r="G118" s="7"/>
      <c r="AQ118" s="188"/>
      <c r="AU118" s="188"/>
      <c r="AY118" s="188"/>
    </row>
    <row r="119" ht="14.25" customHeight="1">
      <c r="C119" s="6"/>
      <c r="G119" s="7"/>
      <c r="AQ119" s="188"/>
      <c r="AU119" s="188"/>
      <c r="AY119" s="188"/>
    </row>
    <row r="120" ht="14.25" customHeight="1">
      <c r="C120" s="6"/>
      <c r="G120" s="7"/>
      <c r="AQ120" s="188"/>
      <c r="AU120" s="188"/>
      <c r="AY120" s="188"/>
    </row>
    <row r="121" ht="14.25" customHeight="1">
      <c r="C121" s="6"/>
      <c r="G121" s="7"/>
      <c r="AQ121" s="188"/>
      <c r="AU121" s="188"/>
      <c r="AY121" s="188"/>
    </row>
    <row r="122" ht="14.25" customHeight="1">
      <c r="C122" s="6"/>
      <c r="G122" s="7"/>
      <c r="AQ122" s="188"/>
      <c r="AU122" s="188"/>
      <c r="AY122" s="188"/>
    </row>
    <row r="123" ht="14.25" customHeight="1">
      <c r="C123" s="6"/>
      <c r="G123" s="7"/>
      <c r="AQ123" s="188"/>
      <c r="AU123" s="188"/>
      <c r="AY123" s="188"/>
    </row>
    <row r="124" ht="14.25" customHeight="1">
      <c r="C124" s="6"/>
      <c r="G124" s="7"/>
      <c r="AQ124" s="188"/>
      <c r="AU124" s="188"/>
      <c r="AY124" s="188"/>
    </row>
    <row r="125" ht="14.25" customHeight="1">
      <c r="C125" s="6"/>
      <c r="G125" s="7"/>
      <c r="AQ125" s="188"/>
      <c r="AU125" s="188"/>
      <c r="AY125" s="188"/>
    </row>
    <row r="126" ht="14.25" customHeight="1">
      <c r="C126" s="6"/>
      <c r="G126" s="7"/>
      <c r="AQ126" s="188"/>
      <c r="AU126" s="188"/>
      <c r="AY126" s="188"/>
    </row>
    <row r="127" ht="14.25" customHeight="1">
      <c r="C127" s="6"/>
      <c r="G127" s="7"/>
      <c r="AQ127" s="188"/>
      <c r="AU127" s="188"/>
      <c r="AY127" s="188"/>
    </row>
    <row r="128" ht="14.25" customHeight="1">
      <c r="C128" s="6"/>
      <c r="G128" s="7"/>
      <c r="AQ128" s="188"/>
      <c r="AU128" s="188"/>
      <c r="AY128" s="188"/>
    </row>
    <row r="129" ht="14.25" customHeight="1">
      <c r="C129" s="6"/>
      <c r="G129" s="7"/>
      <c r="AQ129" s="188"/>
      <c r="AU129" s="188"/>
      <c r="AY129" s="188"/>
    </row>
    <row r="130" ht="14.25" customHeight="1">
      <c r="C130" s="6"/>
      <c r="G130" s="7"/>
      <c r="AQ130" s="188"/>
      <c r="AU130" s="188"/>
      <c r="AY130" s="188"/>
    </row>
    <row r="131" ht="14.25" customHeight="1">
      <c r="C131" s="6"/>
      <c r="G131" s="7"/>
      <c r="AQ131" s="188"/>
      <c r="AU131" s="188"/>
      <c r="AY131" s="188"/>
    </row>
    <row r="132" ht="14.25" customHeight="1">
      <c r="C132" s="6"/>
      <c r="G132" s="7"/>
      <c r="AQ132" s="188"/>
      <c r="AU132" s="188"/>
      <c r="AY132" s="188"/>
    </row>
    <row r="133" ht="14.25" customHeight="1">
      <c r="C133" s="6"/>
      <c r="G133" s="7"/>
      <c r="AQ133" s="188"/>
      <c r="AU133" s="188"/>
      <c r="AY133" s="188"/>
    </row>
    <row r="134" ht="14.25" customHeight="1">
      <c r="C134" s="6"/>
      <c r="G134" s="7"/>
      <c r="AQ134" s="188"/>
      <c r="AU134" s="188"/>
      <c r="AY134" s="188"/>
    </row>
    <row r="135" ht="14.25" customHeight="1">
      <c r="C135" s="6"/>
      <c r="G135" s="7"/>
      <c r="AQ135" s="188"/>
      <c r="AU135" s="188"/>
      <c r="AY135" s="188"/>
    </row>
    <row r="136" ht="14.25" customHeight="1">
      <c r="C136" s="6"/>
      <c r="G136" s="7"/>
      <c r="AQ136" s="188"/>
      <c r="AU136" s="188"/>
      <c r="AY136" s="188"/>
    </row>
    <row r="137" ht="14.25" customHeight="1">
      <c r="C137" s="6"/>
      <c r="G137" s="7"/>
      <c r="AQ137" s="188"/>
      <c r="AU137" s="188"/>
      <c r="AY137" s="188"/>
    </row>
    <row r="138" ht="14.25" customHeight="1">
      <c r="C138" s="6"/>
      <c r="G138" s="7"/>
      <c r="AQ138" s="188"/>
      <c r="AU138" s="188"/>
      <c r="AY138" s="188"/>
    </row>
    <row r="139" ht="14.25" customHeight="1">
      <c r="C139" s="6"/>
      <c r="G139" s="7"/>
      <c r="AQ139" s="188"/>
      <c r="AU139" s="188"/>
      <c r="AY139" s="188"/>
    </row>
    <row r="140" ht="14.25" customHeight="1">
      <c r="C140" s="6"/>
      <c r="G140" s="7"/>
      <c r="AQ140" s="188"/>
      <c r="AU140" s="188"/>
      <c r="AY140" s="188"/>
    </row>
    <row r="141" ht="14.25" customHeight="1">
      <c r="C141" s="6"/>
      <c r="G141" s="7"/>
      <c r="AQ141" s="188"/>
      <c r="AU141" s="188"/>
      <c r="AY141" s="188"/>
    </row>
    <row r="142" ht="14.25" customHeight="1">
      <c r="C142" s="6"/>
      <c r="G142" s="7"/>
      <c r="AQ142" s="188"/>
      <c r="AU142" s="188"/>
      <c r="AY142" s="188"/>
    </row>
    <row r="143" ht="14.25" customHeight="1">
      <c r="C143" s="6"/>
      <c r="G143" s="7"/>
      <c r="AQ143" s="188"/>
      <c r="AU143" s="188"/>
      <c r="AY143" s="188"/>
    </row>
    <row r="144" ht="14.25" customHeight="1">
      <c r="C144" s="6"/>
      <c r="G144" s="7"/>
      <c r="AQ144" s="188"/>
      <c r="AU144" s="188"/>
      <c r="AY144" s="188"/>
    </row>
    <row r="145" ht="14.25" customHeight="1">
      <c r="C145" s="6"/>
      <c r="G145" s="7"/>
      <c r="AQ145" s="188"/>
      <c r="AU145" s="188"/>
      <c r="AY145" s="188"/>
    </row>
    <row r="146" ht="14.25" customHeight="1">
      <c r="C146" s="6"/>
      <c r="G146" s="7"/>
      <c r="AQ146" s="188"/>
      <c r="AU146" s="188"/>
      <c r="AY146" s="188"/>
    </row>
    <row r="147" ht="14.25" customHeight="1">
      <c r="C147" s="6"/>
      <c r="G147" s="7"/>
      <c r="AQ147" s="188"/>
      <c r="AU147" s="188"/>
      <c r="AY147" s="188"/>
    </row>
    <row r="148" ht="14.25" customHeight="1">
      <c r="C148" s="6"/>
      <c r="G148" s="7"/>
      <c r="AQ148" s="188"/>
      <c r="AU148" s="188"/>
      <c r="AY148" s="188"/>
    </row>
    <row r="149" ht="14.25" customHeight="1">
      <c r="C149" s="6"/>
      <c r="G149" s="7"/>
      <c r="AQ149" s="188"/>
      <c r="AU149" s="188"/>
      <c r="AY149" s="188"/>
    </row>
    <row r="150" ht="14.25" customHeight="1">
      <c r="C150" s="6"/>
      <c r="G150" s="7"/>
      <c r="AQ150" s="188"/>
      <c r="AU150" s="188"/>
      <c r="AY150" s="188"/>
    </row>
    <row r="151" ht="14.25" customHeight="1">
      <c r="C151" s="6"/>
      <c r="G151" s="7"/>
      <c r="AQ151" s="188"/>
      <c r="AU151" s="188"/>
      <c r="AY151" s="188"/>
    </row>
    <row r="152" ht="14.25" customHeight="1">
      <c r="C152" s="6"/>
      <c r="G152" s="7"/>
      <c r="AQ152" s="188"/>
      <c r="AU152" s="188"/>
      <c r="AY152" s="188"/>
    </row>
    <row r="153" ht="14.25" customHeight="1">
      <c r="C153" s="6"/>
      <c r="G153" s="7"/>
      <c r="AQ153" s="188"/>
      <c r="AU153" s="188"/>
      <c r="AY153" s="188"/>
    </row>
    <row r="154" ht="14.25" customHeight="1">
      <c r="C154" s="6"/>
      <c r="G154" s="7"/>
      <c r="AQ154" s="188"/>
      <c r="AU154" s="188"/>
      <c r="AY154" s="188"/>
    </row>
    <row r="155" ht="14.25" customHeight="1">
      <c r="C155" s="6"/>
      <c r="G155" s="7"/>
      <c r="AQ155" s="188"/>
      <c r="AU155" s="188"/>
      <c r="AY155" s="188"/>
    </row>
    <row r="156" ht="14.25" customHeight="1">
      <c r="C156" s="6"/>
      <c r="G156" s="7"/>
      <c r="AQ156" s="188"/>
      <c r="AU156" s="188"/>
      <c r="AY156" s="188"/>
    </row>
    <row r="157" ht="14.25" customHeight="1">
      <c r="C157" s="6"/>
      <c r="G157" s="7"/>
      <c r="AQ157" s="188"/>
      <c r="AU157" s="188"/>
      <c r="AY157" s="188"/>
    </row>
    <row r="158" ht="14.25" customHeight="1">
      <c r="C158" s="6"/>
      <c r="G158" s="7"/>
      <c r="AQ158" s="188"/>
      <c r="AU158" s="188"/>
      <c r="AY158" s="188"/>
    </row>
    <row r="159" ht="14.25" customHeight="1">
      <c r="C159" s="6"/>
      <c r="G159" s="7"/>
      <c r="AQ159" s="188"/>
      <c r="AU159" s="188"/>
      <c r="AY159" s="188"/>
    </row>
    <row r="160" ht="14.25" customHeight="1">
      <c r="C160" s="6"/>
      <c r="G160" s="7"/>
      <c r="AQ160" s="188"/>
      <c r="AU160" s="188"/>
      <c r="AY160" s="188"/>
    </row>
    <row r="161" ht="14.25" customHeight="1">
      <c r="C161" s="6"/>
      <c r="G161" s="7"/>
      <c r="AQ161" s="188"/>
      <c r="AU161" s="188"/>
      <c r="AY161" s="188"/>
    </row>
    <row r="162" ht="14.25" customHeight="1">
      <c r="C162" s="6"/>
      <c r="G162" s="7"/>
      <c r="AQ162" s="188"/>
      <c r="AU162" s="188"/>
      <c r="AY162" s="188"/>
    </row>
    <row r="163" ht="14.25" customHeight="1">
      <c r="C163" s="6"/>
      <c r="G163" s="7"/>
      <c r="AQ163" s="188"/>
      <c r="AU163" s="188"/>
      <c r="AY163" s="188"/>
    </row>
    <row r="164" ht="14.25" customHeight="1">
      <c r="C164" s="6"/>
      <c r="G164" s="7"/>
      <c r="AQ164" s="188"/>
      <c r="AU164" s="188"/>
      <c r="AY164" s="188"/>
    </row>
    <row r="165" ht="14.25" customHeight="1">
      <c r="C165" s="6"/>
      <c r="G165" s="7"/>
      <c r="AQ165" s="188"/>
      <c r="AU165" s="188"/>
      <c r="AY165" s="188"/>
    </row>
    <row r="166" ht="14.25" customHeight="1">
      <c r="C166" s="6"/>
      <c r="G166" s="7"/>
      <c r="AQ166" s="188"/>
      <c r="AU166" s="188"/>
      <c r="AY166" s="188"/>
    </row>
    <row r="167" ht="14.25" customHeight="1">
      <c r="C167" s="6"/>
      <c r="G167" s="7"/>
      <c r="AQ167" s="188"/>
      <c r="AU167" s="188"/>
      <c r="AY167" s="188"/>
    </row>
    <row r="168" ht="14.25" customHeight="1">
      <c r="C168" s="6"/>
      <c r="G168" s="7"/>
      <c r="AQ168" s="188"/>
      <c r="AU168" s="188"/>
      <c r="AY168" s="188"/>
    </row>
    <row r="169" ht="14.25" customHeight="1">
      <c r="C169" s="6"/>
      <c r="G169" s="7"/>
      <c r="AQ169" s="188"/>
      <c r="AU169" s="188"/>
      <c r="AY169" s="188"/>
    </row>
    <row r="170" ht="14.25" customHeight="1">
      <c r="C170" s="6"/>
      <c r="G170" s="7"/>
      <c r="AQ170" s="188"/>
      <c r="AU170" s="188"/>
      <c r="AY170" s="188"/>
    </row>
    <row r="171" ht="14.25" customHeight="1">
      <c r="C171" s="6"/>
      <c r="G171" s="7"/>
      <c r="AQ171" s="188"/>
      <c r="AU171" s="188"/>
      <c r="AY171" s="188"/>
    </row>
    <row r="172" ht="14.25" customHeight="1">
      <c r="C172" s="6"/>
      <c r="G172" s="7"/>
      <c r="AQ172" s="188"/>
      <c r="AU172" s="188"/>
      <c r="AY172" s="188"/>
    </row>
    <row r="173" ht="14.25" customHeight="1">
      <c r="C173" s="6"/>
      <c r="G173" s="7"/>
      <c r="AQ173" s="188"/>
      <c r="AU173" s="188"/>
      <c r="AY173" s="188"/>
    </row>
    <row r="174" ht="14.25" customHeight="1">
      <c r="C174" s="6"/>
      <c r="G174" s="7"/>
      <c r="AQ174" s="188"/>
      <c r="AU174" s="188"/>
      <c r="AY174" s="188"/>
    </row>
    <row r="175" ht="14.25" customHeight="1">
      <c r="C175" s="6"/>
      <c r="G175" s="7"/>
      <c r="AQ175" s="188"/>
      <c r="AU175" s="188"/>
      <c r="AY175" s="188"/>
    </row>
    <row r="176" ht="14.25" customHeight="1">
      <c r="C176" s="6"/>
      <c r="G176" s="7"/>
      <c r="AQ176" s="188"/>
      <c r="AU176" s="188"/>
      <c r="AY176" s="188"/>
    </row>
    <row r="177" ht="14.25" customHeight="1">
      <c r="C177" s="6"/>
      <c r="G177" s="7"/>
      <c r="AQ177" s="188"/>
      <c r="AU177" s="188"/>
      <c r="AY177" s="188"/>
    </row>
    <row r="178" ht="14.25" customHeight="1">
      <c r="C178" s="6"/>
      <c r="G178" s="7"/>
      <c r="AQ178" s="188"/>
      <c r="AU178" s="188"/>
      <c r="AY178" s="188"/>
    </row>
    <row r="179" ht="14.25" customHeight="1">
      <c r="C179" s="6"/>
      <c r="G179" s="7"/>
      <c r="AQ179" s="188"/>
      <c r="AU179" s="188"/>
      <c r="AY179" s="188"/>
    </row>
    <row r="180" ht="14.25" customHeight="1">
      <c r="C180" s="6"/>
      <c r="G180" s="7"/>
      <c r="AQ180" s="188"/>
      <c r="AU180" s="188"/>
      <c r="AY180" s="188"/>
    </row>
    <row r="181" ht="14.25" customHeight="1">
      <c r="C181" s="6"/>
      <c r="G181" s="7"/>
      <c r="AQ181" s="188"/>
      <c r="AU181" s="188"/>
      <c r="AY181" s="188"/>
    </row>
    <row r="182" ht="14.25" customHeight="1">
      <c r="C182" s="6"/>
      <c r="G182" s="7"/>
      <c r="AQ182" s="188"/>
      <c r="AU182" s="188"/>
      <c r="AY182" s="188"/>
    </row>
    <row r="183" ht="14.25" customHeight="1">
      <c r="C183" s="6"/>
      <c r="G183" s="7"/>
      <c r="AQ183" s="188"/>
      <c r="AU183" s="188"/>
      <c r="AY183" s="188"/>
    </row>
    <row r="184" ht="14.25" customHeight="1">
      <c r="C184" s="6"/>
      <c r="G184" s="7"/>
      <c r="AQ184" s="188"/>
      <c r="AU184" s="188"/>
      <c r="AY184" s="188"/>
    </row>
    <row r="185" ht="14.25" customHeight="1">
      <c r="C185" s="6"/>
      <c r="G185" s="7"/>
      <c r="AQ185" s="188"/>
      <c r="AU185" s="188"/>
      <c r="AY185" s="188"/>
    </row>
    <row r="186" ht="14.25" customHeight="1">
      <c r="C186" s="6"/>
      <c r="G186" s="7"/>
      <c r="AQ186" s="188"/>
      <c r="AU186" s="188"/>
      <c r="AY186" s="188"/>
    </row>
    <row r="187" ht="14.25" customHeight="1">
      <c r="C187" s="6"/>
      <c r="G187" s="7"/>
      <c r="AQ187" s="188"/>
      <c r="AU187" s="188"/>
      <c r="AY187" s="188"/>
    </row>
    <row r="188" ht="14.25" customHeight="1">
      <c r="C188" s="6"/>
      <c r="G188" s="7"/>
      <c r="AQ188" s="188"/>
      <c r="AU188" s="188"/>
      <c r="AY188" s="188"/>
    </row>
    <row r="189" ht="14.25" customHeight="1">
      <c r="C189" s="6"/>
      <c r="G189" s="7"/>
      <c r="AQ189" s="188"/>
      <c r="AU189" s="188"/>
      <c r="AY189" s="188"/>
    </row>
    <row r="190" ht="14.25" customHeight="1">
      <c r="C190" s="6"/>
      <c r="G190" s="7"/>
      <c r="AQ190" s="188"/>
      <c r="AU190" s="188"/>
      <c r="AY190" s="188"/>
    </row>
    <row r="191" ht="14.25" customHeight="1">
      <c r="C191" s="6"/>
      <c r="G191" s="7"/>
      <c r="AQ191" s="188"/>
      <c r="AU191" s="188"/>
      <c r="AY191" s="188"/>
    </row>
    <row r="192" ht="14.25" customHeight="1">
      <c r="C192" s="6"/>
      <c r="G192" s="7"/>
      <c r="AQ192" s="188"/>
      <c r="AU192" s="188"/>
      <c r="AY192" s="188"/>
    </row>
    <row r="193" ht="14.25" customHeight="1">
      <c r="C193" s="6"/>
      <c r="G193" s="7"/>
      <c r="AQ193" s="188"/>
      <c r="AU193" s="188"/>
      <c r="AY193" s="188"/>
    </row>
    <row r="194" ht="14.25" customHeight="1">
      <c r="C194" s="6"/>
      <c r="G194" s="7"/>
      <c r="AQ194" s="188"/>
      <c r="AU194" s="188"/>
      <c r="AY194" s="188"/>
    </row>
    <row r="195" ht="14.25" customHeight="1">
      <c r="C195" s="6"/>
      <c r="G195" s="7"/>
      <c r="AQ195" s="188"/>
      <c r="AU195" s="188"/>
      <c r="AY195" s="188"/>
    </row>
    <row r="196" ht="14.25" customHeight="1">
      <c r="C196" s="6"/>
      <c r="G196" s="7"/>
      <c r="AQ196" s="188"/>
      <c r="AU196" s="188"/>
      <c r="AY196" s="188"/>
    </row>
    <row r="197" ht="14.25" customHeight="1">
      <c r="C197" s="6"/>
      <c r="G197" s="7"/>
      <c r="AQ197" s="188"/>
      <c r="AU197" s="188"/>
      <c r="AY197" s="188"/>
    </row>
    <row r="198" ht="14.25" customHeight="1">
      <c r="C198" s="6"/>
      <c r="G198" s="7"/>
      <c r="AQ198" s="188"/>
      <c r="AU198" s="188"/>
      <c r="AY198" s="188"/>
    </row>
    <row r="199" ht="14.25" customHeight="1">
      <c r="C199" s="6"/>
      <c r="G199" s="7"/>
      <c r="AQ199" s="188"/>
      <c r="AU199" s="188"/>
      <c r="AY199" s="188"/>
    </row>
    <row r="200" ht="14.25" customHeight="1">
      <c r="C200" s="6"/>
      <c r="G200" s="7"/>
      <c r="AQ200" s="188"/>
      <c r="AU200" s="188"/>
      <c r="AY200" s="188"/>
    </row>
    <row r="201" ht="14.25" customHeight="1">
      <c r="C201" s="6"/>
      <c r="G201" s="7"/>
      <c r="AQ201" s="188"/>
      <c r="AU201" s="188"/>
      <c r="AY201" s="188"/>
    </row>
    <row r="202" ht="14.25" customHeight="1">
      <c r="C202" s="6"/>
      <c r="G202" s="7"/>
      <c r="AQ202" s="188"/>
      <c r="AU202" s="188"/>
      <c r="AY202" s="188"/>
    </row>
    <row r="203" ht="14.25" customHeight="1">
      <c r="C203" s="6"/>
      <c r="G203" s="7"/>
      <c r="AQ203" s="188"/>
      <c r="AU203" s="188"/>
      <c r="AY203" s="188"/>
    </row>
    <row r="204" ht="14.25" customHeight="1">
      <c r="C204" s="6"/>
      <c r="G204" s="7"/>
      <c r="AQ204" s="188"/>
      <c r="AU204" s="188"/>
      <c r="AY204" s="188"/>
    </row>
    <row r="205" ht="14.25" customHeight="1">
      <c r="C205" s="6"/>
      <c r="G205" s="7"/>
      <c r="AQ205" s="188"/>
      <c r="AU205" s="188"/>
      <c r="AY205" s="188"/>
    </row>
    <row r="206" ht="14.25" customHeight="1">
      <c r="C206" s="6"/>
      <c r="G206" s="7"/>
      <c r="AQ206" s="188"/>
      <c r="AU206" s="188"/>
      <c r="AY206" s="188"/>
    </row>
    <row r="207" ht="14.25" customHeight="1">
      <c r="C207" s="6"/>
      <c r="G207" s="7"/>
      <c r="AQ207" s="188"/>
      <c r="AU207" s="188"/>
      <c r="AY207" s="188"/>
    </row>
    <row r="208" ht="14.25" customHeight="1">
      <c r="C208" s="6"/>
      <c r="G208" s="7"/>
      <c r="AQ208" s="188"/>
      <c r="AU208" s="188"/>
      <c r="AY208" s="188"/>
    </row>
    <row r="209" ht="14.25" customHeight="1">
      <c r="C209" s="6"/>
      <c r="G209" s="7"/>
      <c r="AQ209" s="188"/>
      <c r="AU209" s="188"/>
      <c r="AY209" s="188"/>
    </row>
    <row r="210" ht="14.25" customHeight="1">
      <c r="C210" s="6"/>
      <c r="G210" s="7"/>
      <c r="AQ210" s="188"/>
      <c r="AU210" s="188"/>
      <c r="AY210" s="188"/>
    </row>
    <row r="211" ht="14.25" customHeight="1">
      <c r="C211" s="6"/>
      <c r="G211" s="7"/>
      <c r="AQ211" s="188"/>
      <c r="AU211" s="188"/>
      <c r="AY211" s="188"/>
    </row>
    <row r="212" ht="14.25" customHeight="1">
      <c r="C212" s="6"/>
      <c r="G212" s="7"/>
      <c r="AQ212" s="188"/>
      <c r="AU212" s="188"/>
      <c r="AY212" s="188"/>
    </row>
    <row r="213" ht="14.25" customHeight="1">
      <c r="C213" s="6"/>
      <c r="G213" s="7"/>
      <c r="AQ213" s="188"/>
      <c r="AU213" s="188"/>
      <c r="AY213" s="188"/>
    </row>
    <row r="214" ht="14.25" customHeight="1">
      <c r="C214" s="6"/>
      <c r="G214" s="7"/>
      <c r="AQ214" s="188"/>
      <c r="AU214" s="188"/>
      <c r="AY214" s="188"/>
    </row>
    <row r="215" ht="14.25" customHeight="1">
      <c r="C215" s="6"/>
      <c r="G215" s="7"/>
      <c r="AQ215" s="188"/>
      <c r="AU215" s="188"/>
      <c r="AY215" s="188"/>
    </row>
    <row r="216" ht="14.25" customHeight="1">
      <c r="C216" s="6"/>
      <c r="G216" s="7"/>
      <c r="AQ216" s="188"/>
      <c r="AU216" s="188"/>
      <c r="AY216" s="188"/>
    </row>
    <row r="217" ht="14.25" customHeight="1">
      <c r="C217" s="6"/>
      <c r="G217" s="7"/>
      <c r="AQ217" s="188"/>
      <c r="AU217" s="188"/>
      <c r="AY217" s="188"/>
    </row>
    <row r="218" ht="14.25" customHeight="1">
      <c r="C218" s="6"/>
      <c r="G218" s="7"/>
      <c r="AQ218" s="188"/>
      <c r="AU218" s="188"/>
      <c r="AY218" s="188"/>
    </row>
    <row r="219" ht="14.25" customHeight="1">
      <c r="C219" s="6"/>
      <c r="G219" s="7"/>
      <c r="AQ219" s="188"/>
      <c r="AU219" s="188"/>
      <c r="AY219" s="188"/>
    </row>
    <row r="220" ht="14.25" customHeight="1">
      <c r="C220" s="6"/>
      <c r="G220" s="7"/>
      <c r="AQ220" s="188"/>
      <c r="AU220" s="188"/>
      <c r="AY220" s="188"/>
    </row>
    <row r="221" ht="14.25" customHeight="1">
      <c r="C221" s="6"/>
      <c r="G221" s="7"/>
      <c r="AQ221" s="188"/>
      <c r="AU221" s="188"/>
      <c r="AY221" s="188"/>
    </row>
    <row r="222" ht="14.25" customHeight="1">
      <c r="C222" s="6"/>
      <c r="G222" s="7"/>
      <c r="AQ222" s="188"/>
      <c r="AU222" s="188"/>
      <c r="AY222" s="188"/>
    </row>
    <row r="223" ht="14.25" customHeight="1">
      <c r="C223" s="6"/>
      <c r="G223" s="7"/>
      <c r="AQ223" s="188"/>
      <c r="AU223" s="188"/>
      <c r="AY223" s="188"/>
    </row>
    <row r="224" ht="14.25" customHeight="1">
      <c r="C224" s="6"/>
      <c r="G224" s="7"/>
      <c r="AQ224" s="188"/>
      <c r="AU224" s="188"/>
      <c r="AY224" s="188"/>
    </row>
    <row r="225" ht="14.25" customHeight="1">
      <c r="C225" s="6"/>
      <c r="G225" s="7"/>
      <c r="AQ225" s="188"/>
      <c r="AU225" s="188"/>
      <c r="AY225" s="188"/>
    </row>
    <row r="226" ht="14.25" customHeight="1">
      <c r="C226" s="6"/>
      <c r="G226" s="7"/>
      <c r="AQ226" s="188"/>
      <c r="AU226" s="188"/>
      <c r="AY226" s="188"/>
    </row>
    <row r="227" ht="14.25" customHeight="1">
      <c r="C227" s="6"/>
      <c r="G227" s="7"/>
      <c r="AQ227" s="188"/>
      <c r="AU227" s="188"/>
      <c r="AY227" s="188"/>
    </row>
    <row r="228" ht="14.25" customHeight="1">
      <c r="C228" s="6"/>
      <c r="G228" s="7"/>
      <c r="AQ228" s="188"/>
      <c r="AU228" s="188"/>
      <c r="AY228" s="188"/>
    </row>
    <row r="229" ht="14.25" customHeight="1">
      <c r="C229" s="6"/>
      <c r="G229" s="7"/>
      <c r="AQ229" s="188"/>
      <c r="AU229" s="188"/>
      <c r="AY229" s="188"/>
    </row>
    <row r="230" ht="14.25" customHeight="1">
      <c r="C230" s="6"/>
      <c r="G230" s="7"/>
      <c r="AQ230" s="188"/>
      <c r="AU230" s="188"/>
      <c r="AY230" s="188"/>
    </row>
    <row r="231" ht="14.25" customHeight="1">
      <c r="C231" s="6"/>
      <c r="G231" s="7"/>
      <c r="AQ231" s="188"/>
      <c r="AU231" s="188"/>
      <c r="AY231" s="188"/>
    </row>
    <row r="232" ht="14.25" customHeight="1">
      <c r="C232" s="6"/>
      <c r="G232" s="7"/>
      <c r="AQ232" s="188"/>
      <c r="AU232" s="188"/>
      <c r="AY232" s="188"/>
    </row>
    <row r="233" ht="14.25" customHeight="1">
      <c r="C233" s="6"/>
      <c r="G233" s="7"/>
      <c r="AQ233" s="188"/>
      <c r="AU233" s="188"/>
      <c r="AY233" s="188"/>
    </row>
    <row r="234" ht="14.25" customHeight="1">
      <c r="C234" s="6"/>
      <c r="G234" s="7"/>
      <c r="AQ234" s="188"/>
      <c r="AU234" s="188"/>
      <c r="AY234" s="188"/>
    </row>
    <row r="235" ht="14.25" customHeight="1">
      <c r="C235" s="6"/>
      <c r="G235" s="7"/>
      <c r="AQ235" s="188"/>
      <c r="AU235" s="188"/>
      <c r="AY235" s="188"/>
    </row>
    <row r="236" ht="14.25" customHeight="1">
      <c r="C236" s="6"/>
      <c r="G236" s="7"/>
      <c r="AQ236" s="188"/>
      <c r="AU236" s="188"/>
      <c r="AY236" s="188"/>
    </row>
    <row r="237" ht="14.25" customHeight="1">
      <c r="C237" s="6"/>
      <c r="G237" s="7"/>
      <c r="AQ237" s="188"/>
      <c r="AU237" s="188"/>
      <c r="AY237" s="188"/>
    </row>
    <row r="238" ht="14.25" customHeight="1">
      <c r="C238" s="6"/>
      <c r="G238" s="7"/>
      <c r="AQ238" s="188"/>
      <c r="AU238" s="188"/>
      <c r="AY238" s="188"/>
    </row>
    <row r="239" ht="14.25" customHeight="1">
      <c r="C239" s="6"/>
      <c r="G239" s="7"/>
      <c r="AQ239" s="188"/>
      <c r="AU239" s="188"/>
      <c r="AY239" s="188"/>
    </row>
    <row r="240" ht="14.25" customHeight="1">
      <c r="C240" s="6"/>
      <c r="G240" s="7"/>
      <c r="AQ240" s="188"/>
      <c r="AU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1" t="s">
        <v>82</v>
      </c>
      <c r="LU13" s="41" t="s">
        <v>83</v>
      </c>
      <c r="LV13" s="41" t="s">
        <v>84</v>
      </c>
      <c r="LW13" s="41" t="s">
        <v>85</v>
      </c>
      <c r="LX13" s="41" t="s">
        <v>86</v>
      </c>
      <c r="LY13" s="41" t="s">
        <v>87</v>
      </c>
      <c r="LZ13" s="41" t="s">
        <v>88</v>
      </c>
      <c r="MA13" s="41" t="s">
        <v>82</v>
      </c>
      <c r="MB13" s="41" t="s">
        <v>83</v>
      </c>
      <c r="MC13" s="41" t="s">
        <v>84</v>
      </c>
      <c r="MD13" s="41" t="s">
        <v>85</v>
      </c>
      <c r="ME13" s="41" t="s">
        <v>86</v>
      </c>
      <c r="MF13" s="41" t="s">
        <v>87</v>
      </c>
      <c r="MG13" s="41" t="s">
        <v>88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/>
      <c r="MQ13" s="41"/>
      <c r="MR13" s="41"/>
      <c r="MS13" s="41"/>
      <c r="MT13" s="41" t="s">
        <v>89</v>
      </c>
      <c r="MU13" s="41" t="s">
        <v>83</v>
      </c>
      <c r="MV13" s="41" t="s">
        <v>84</v>
      </c>
      <c r="MW13" s="41" t="s">
        <v>85</v>
      </c>
      <c r="MX13" s="41" t="s">
        <v>86</v>
      </c>
      <c r="MY13" s="41" t="s">
        <v>87</v>
      </c>
      <c r="MZ13" s="41" t="s">
        <v>88</v>
      </c>
      <c r="NA13" s="41"/>
      <c r="NB13" s="41" t="s">
        <v>89</v>
      </c>
      <c r="NC13" s="41" t="s">
        <v>83</v>
      </c>
      <c r="ND13" s="41" t="s">
        <v>84</v>
      </c>
      <c r="NE13" s="41" t="s">
        <v>85</v>
      </c>
      <c r="NF13" s="41" t="s">
        <v>86</v>
      </c>
      <c r="NG13" s="41" t="s">
        <v>87</v>
      </c>
      <c r="NH13" s="41" t="s">
        <v>88</v>
      </c>
      <c r="NI13" s="41"/>
      <c r="NJ13" s="41" t="s">
        <v>89</v>
      </c>
      <c r="NK13" s="41" t="s">
        <v>83</v>
      </c>
      <c r="NL13" s="41" t="s">
        <v>84</v>
      </c>
      <c r="NM13" s="41" t="s">
        <v>85</v>
      </c>
      <c r="NN13" s="41" t="s">
        <v>86</v>
      </c>
      <c r="NO13" s="41" t="s">
        <v>87</v>
      </c>
      <c r="NP13" s="41" t="s">
        <v>88</v>
      </c>
    </row>
    <row r="14" ht="14.25" customHeight="1">
      <c r="A14" s="49">
        <v>0.0416666666666667</v>
      </c>
      <c r="B14" s="50"/>
      <c r="C14" s="51">
        <v>50.21</v>
      </c>
      <c r="D14" s="52">
        <v>338.0</v>
      </c>
      <c r="E14" s="53">
        <v>134.0</v>
      </c>
      <c r="F14" s="53">
        <v>81.0</v>
      </c>
      <c r="G14" s="53">
        <v>17.7</v>
      </c>
      <c r="H14" s="54"/>
      <c r="I14" s="53">
        <v>6.0</v>
      </c>
      <c r="J14" s="53">
        <v>50.0</v>
      </c>
      <c r="K14" s="53">
        <v>49.0</v>
      </c>
      <c r="L14" s="53">
        <v>139.0</v>
      </c>
      <c r="M14" s="53">
        <v>53.0</v>
      </c>
      <c r="N14" s="53">
        <v>12.8</v>
      </c>
      <c r="O14" s="54"/>
      <c r="P14" s="53">
        <v>6.0</v>
      </c>
      <c r="Q14" s="53">
        <v>56.0</v>
      </c>
      <c r="R14" s="53">
        <v>52.0</v>
      </c>
      <c r="S14" s="53">
        <v>340.7</v>
      </c>
      <c r="T14" s="53">
        <v>328.6</v>
      </c>
      <c r="U14" s="53">
        <v>190.6</v>
      </c>
      <c r="V14" s="54"/>
      <c r="W14" s="53">
        <v>373.8</v>
      </c>
      <c r="X14" s="53">
        <v>265.1</v>
      </c>
      <c r="Y14" s="53">
        <v>150.4</v>
      </c>
      <c r="Z14" s="54"/>
      <c r="AA14" s="53">
        <v>341.3</v>
      </c>
      <c r="AB14" s="53">
        <v>370.2</v>
      </c>
      <c r="AC14" s="53">
        <v>208.9</v>
      </c>
      <c r="AD14" s="54"/>
      <c r="AE14" s="53">
        <v>340.7</v>
      </c>
      <c r="AF14" s="53">
        <v>338.6</v>
      </c>
      <c r="AG14" s="53">
        <v>189.4</v>
      </c>
      <c r="AH14" s="54"/>
      <c r="AI14" s="53">
        <v>208.9</v>
      </c>
      <c r="AJ14" s="53">
        <v>346.5</v>
      </c>
      <c r="AK14" s="53">
        <v>389.3</v>
      </c>
      <c r="AL14" s="54"/>
      <c r="AM14" s="53">
        <v>339.1</v>
      </c>
      <c r="AN14" s="53">
        <v>402.3</v>
      </c>
      <c r="AO14" s="53">
        <v>219.1</v>
      </c>
      <c r="AP14" s="54"/>
      <c r="AQ14" s="53">
        <v>134.0</v>
      </c>
      <c r="AR14" s="54">
        <f t="shared" ref="AR14:AS14" si="1">F14</f>
        <v>81</v>
      </c>
      <c r="AS14" s="56">
        <f t="shared" si="1"/>
        <v>17.7</v>
      </c>
      <c r="AT14" s="54"/>
      <c r="AU14" s="54">
        <f t="shared" ref="AU14:AW14" si="2">L14</f>
        <v>139</v>
      </c>
      <c r="AV14" s="54">
        <f t="shared" si="2"/>
        <v>53</v>
      </c>
      <c r="AW14" s="54">
        <f t="shared" si="2"/>
        <v>12.8</v>
      </c>
      <c r="AX14" s="54"/>
      <c r="AY14" s="53">
        <v>134.0</v>
      </c>
      <c r="AZ14" s="54"/>
      <c r="BA14" s="54"/>
      <c r="BB14" s="54"/>
      <c r="BC14" s="57"/>
      <c r="BD14" s="54">
        <v>139.0</v>
      </c>
      <c r="BE14" s="53">
        <v>32.0</v>
      </c>
      <c r="BF14" s="53">
        <v>65.0</v>
      </c>
      <c r="BG14" s="127">
        <v>3.1</v>
      </c>
      <c r="BH14" s="54"/>
      <c r="BI14" s="53">
        <v>22.0</v>
      </c>
      <c r="BJ14" s="127">
        <v>81.0</v>
      </c>
      <c r="BK14" s="127">
        <v>57.0</v>
      </c>
      <c r="BL14" s="57"/>
      <c r="BM14" s="58">
        <v>340.0</v>
      </c>
      <c r="BN14" s="58">
        <v>145.0</v>
      </c>
      <c r="BO14" s="58">
        <v>203.0</v>
      </c>
      <c r="BP14" s="58">
        <v>10.2</v>
      </c>
      <c r="BQ14" s="59"/>
      <c r="BR14" s="58">
        <v>6.0</v>
      </c>
      <c r="BS14" s="58">
        <v>60.0</v>
      </c>
      <c r="BT14" s="58">
        <v>59.0</v>
      </c>
      <c r="BU14" s="58">
        <v>340.0</v>
      </c>
      <c r="BV14" s="58">
        <v>285.0</v>
      </c>
      <c r="BW14" s="58">
        <v>165.0</v>
      </c>
      <c r="BX14" s="58">
        <v>27.0</v>
      </c>
      <c r="BY14" s="58">
        <v>333.0</v>
      </c>
      <c r="BZ14" s="58">
        <v>306.0</v>
      </c>
      <c r="CA14" s="58">
        <v>168.0</v>
      </c>
      <c r="CB14" s="58">
        <v>26.0</v>
      </c>
      <c r="CC14" s="58">
        <v>340.0</v>
      </c>
      <c r="CD14" s="58">
        <v>348.0</v>
      </c>
      <c r="CE14" s="58">
        <v>198.0</v>
      </c>
      <c r="CF14" s="58">
        <v>14.0</v>
      </c>
      <c r="CG14" s="58">
        <v>336.0</v>
      </c>
      <c r="CH14" s="58">
        <v>352.0</v>
      </c>
      <c r="CI14" s="58">
        <v>196.0</v>
      </c>
      <c r="CJ14" s="58">
        <v>11.0</v>
      </c>
      <c r="CK14" s="58">
        <v>347.0</v>
      </c>
      <c r="CL14" s="58">
        <v>322.0</v>
      </c>
      <c r="CM14" s="58">
        <v>178.0</v>
      </c>
      <c r="CN14" s="58">
        <v>5.0</v>
      </c>
      <c r="CO14" s="58">
        <v>330.0</v>
      </c>
      <c r="CP14" s="58">
        <v>314.0</v>
      </c>
      <c r="CQ14" s="58">
        <v>155.0</v>
      </c>
      <c r="CR14" s="58">
        <v>5.0</v>
      </c>
      <c r="CS14" s="58">
        <v>333.0</v>
      </c>
      <c r="CT14" s="58">
        <v>304.0</v>
      </c>
      <c r="CU14" s="58">
        <v>186.0</v>
      </c>
      <c r="CV14" s="58">
        <v>88.0</v>
      </c>
      <c r="CW14" s="58">
        <v>335.0</v>
      </c>
      <c r="CX14" s="58">
        <v>203.0</v>
      </c>
      <c r="CY14" s="58">
        <v>94.0</v>
      </c>
      <c r="CZ14" s="58">
        <v>59.0</v>
      </c>
      <c r="DA14" s="58">
        <v>322.0</v>
      </c>
      <c r="DB14" s="58">
        <v>213.0</v>
      </c>
      <c r="DC14" s="58">
        <v>97.0</v>
      </c>
      <c r="DD14" s="58">
        <v>61.0</v>
      </c>
      <c r="DE14" s="58">
        <v>145.0</v>
      </c>
      <c r="DF14" s="58">
        <v>35.0</v>
      </c>
      <c r="DG14" s="58">
        <v>203.0</v>
      </c>
      <c r="DH14" s="58">
        <v>10.2</v>
      </c>
      <c r="DI14" s="59"/>
      <c r="DJ14" s="58">
        <v>7.0</v>
      </c>
      <c r="DK14" s="58">
        <v>57.0</v>
      </c>
      <c r="DL14" s="58">
        <v>59.0</v>
      </c>
      <c r="DM14" s="57"/>
      <c r="DN14" s="61">
        <v>337.0</v>
      </c>
      <c r="DO14" s="61">
        <v>139.0</v>
      </c>
      <c r="DP14" s="61">
        <v>43.0</v>
      </c>
      <c r="DQ14" s="61">
        <v>24.2</v>
      </c>
      <c r="DR14" s="61">
        <v>7.0</v>
      </c>
      <c r="DS14" s="61">
        <v>8.0</v>
      </c>
      <c r="DT14" s="61">
        <v>46.0</v>
      </c>
      <c r="DU14" s="61">
        <v>46.0</v>
      </c>
      <c r="DV14" s="62"/>
      <c r="DW14" s="62"/>
      <c r="DX14" s="62"/>
      <c r="DY14" s="62"/>
      <c r="DZ14" s="62"/>
      <c r="EA14" s="62"/>
      <c r="EB14" s="62"/>
      <c r="EC14" s="62"/>
      <c r="ED14" s="60">
        <v>136.0</v>
      </c>
      <c r="EE14" s="63">
        <v>340.0</v>
      </c>
      <c r="EF14" s="63">
        <v>136.0</v>
      </c>
      <c r="EG14" s="63">
        <v>71.0</v>
      </c>
      <c r="EH14" s="63">
        <v>2.9</v>
      </c>
      <c r="EI14" s="64"/>
      <c r="EJ14" s="63">
        <v>9.0</v>
      </c>
      <c r="EK14" s="63">
        <v>49.0</v>
      </c>
      <c r="EL14" s="63">
        <v>51.0</v>
      </c>
      <c r="EM14" s="63">
        <v>136.0</v>
      </c>
      <c r="EN14" s="63">
        <v>109.0</v>
      </c>
      <c r="EO14" s="63">
        <v>4.8</v>
      </c>
      <c r="EP14" s="64"/>
      <c r="EQ14" s="63">
        <v>9.0</v>
      </c>
      <c r="ER14" s="63">
        <v>49.0</v>
      </c>
      <c r="ES14" s="63">
        <v>51.0</v>
      </c>
      <c r="ET14" s="63">
        <v>339.0</v>
      </c>
      <c r="EU14" s="63">
        <v>0.0</v>
      </c>
      <c r="EV14" s="63">
        <v>0.0</v>
      </c>
      <c r="EW14" s="63">
        <v>0.0</v>
      </c>
      <c r="EX14" s="63">
        <v>337.0</v>
      </c>
      <c r="EY14" s="63">
        <v>240.0</v>
      </c>
      <c r="EZ14" s="63">
        <v>138.8</v>
      </c>
      <c r="FA14" s="63">
        <v>5.4</v>
      </c>
      <c r="FB14" s="63">
        <v>338.0</v>
      </c>
      <c r="FC14" s="63">
        <v>0.0</v>
      </c>
      <c r="FD14" s="63">
        <v>0.0</v>
      </c>
      <c r="FE14" s="63">
        <v>0.0</v>
      </c>
      <c r="FF14" s="63">
        <v>337.0</v>
      </c>
      <c r="FG14" s="63">
        <v>240.0</v>
      </c>
      <c r="FH14" s="63">
        <v>138.9</v>
      </c>
      <c r="FI14" s="63">
        <v>6.9</v>
      </c>
      <c r="FJ14" s="63">
        <v>340.0</v>
      </c>
      <c r="FK14" s="63">
        <v>226.0</v>
      </c>
      <c r="FL14" s="63">
        <v>129.7</v>
      </c>
      <c r="FM14" s="64"/>
      <c r="FN14" s="63">
        <v>340.0</v>
      </c>
      <c r="FO14" s="63">
        <v>221.0</v>
      </c>
      <c r="FP14" s="63">
        <v>129.6</v>
      </c>
      <c r="FQ14" s="63">
        <v>15.7</v>
      </c>
      <c r="FR14" s="63">
        <v>136.0</v>
      </c>
      <c r="FS14" s="63">
        <v>104.0</v>
      </c>
      <c r="FT14" s="63">
        <v>17.51</v>
      </c>
      <c r="FU14" s="64"/>
      <c r="FV14" s="63">
        <v>136.0</v>
      </c>
      <c r="FW14" s="64"/>
      <c r="FX14" s="64"/>
      <c r="FY14" s="64"/>
      <c r="FZ14" s="57"/>
      <c r="GA14" s="65">
        <v>340.0</v>
      </c>
      <c r="GB14" s="66">
        <v>285.12</v>
      </c>
      <c r="GC14" s="66">
        <v>185.44</v>
      </c>
      <c r="GD14" s="66">
        <v>16.17</v>
      </c>
      <c r="GE14" s="66">
        <v>340.0</v>
      </c>
      <c r="GF14" s="66">
        <v>312.42</v>
      </c>
      <c r="GG14" s="66">
        <v>279.85</v>
      </c>
      <c r="GH14" s="66">
        <v>12.34</v>
      </c>
      <c r="GI14" s="66">
        <v>340.0</v>
      </c>
      <c r="GJ14" s="66">
        <v>119.45</v>
      </c>
      <c r="GK14" s="66">
        <v>-75.63</v>
      </c>
      <c r="GL14" s="66">
        <v>-8.88</v>
      </c>
      <c r="GM14" s="66">
        <v>340.0</v>
      </c>
      <c r="GN14" s="66">
        <v>117.28</v>
      </c>
      <c r="GO14" s="66">
        <v>-75.72</v>
      </c>
      <c r="GP14" s="66">
        <v>-13.23</v>
      </c>
      <c r="GQ14" s="66">
        <v>340.0</v>
      </c>
      <c r="GR14" s="66">
        <v>175.26</v>
      </c>
      <c r="GS14" s="66">
        <v>-99.87</v>
      </c>
      <c r="GT14" s="66">
        <v>-4.61</v>
      </c>
      <c r="GU14" s="66">
        <v>340.0</v>
      </c>
      <c r="GV14" s="66">
        <v>187.42</v>
      </c>
      <c r="GW14" s="66">
        <v>-99.58</v>
      </c>
      <c r="GX14" s="66">
        <v>-6.53</v>
      </c>
      <c r="GY14" s="57"/>
      <c r="GZ14" s="98" t="s">
        <v>107</v>
      </c>
      <c r="HA14" s="97" t="s">
        <v>92</v>
      </c>
      <c r="HB14" s="98">
        <v>76.0</v>
      </c>
      <c r="HC14" s="98">
        <v>3.8</v>
      </c>
      <c r="HD14" s="98">
        <v>1.52</v>
      </c>
      <c r="HE14" s="98">
        <v>8.0</v>
      </c>
      <c r="HF14" s="98">
        <v>55.0</v>
      </c>
      <c r="HG14" s="98">
        <v>51.0</v>
      </c>
      <c r="HH14" s="98" t="s">
        <v>107</v>
      </c>
      <c r="HI14" s="97" t="s">
        <v>92</v>
      </c>
      <c r="HJ14" s="98">
        <v>214.0</v>
      </c>
      <c r="HK14" s="98">
        <v>10.7</v>
      </c>
      <c r="HL14" s="98">
        <v>4.28</v>
      </c>
      <c r="HM14" s="98">
        <v>5.0</v>
      </c>
      <c r="HN14" s="98">
        <v>58.0</v>
      </c>
      <c r="HO14" s="98">
        <v>57.0</v>
      </c>
      <c r="HP14" s="98" t="s">
        <v>107</v>
      </c>
      <c r="HQ14" s="97" t="s">
        <v>92</v>
      </c>
      <c r="HR14" s="98">
        <v>133.0</v>
      </c>
      <c r="HS14" s="98">
        <v>6.65</v>
      </c>
      <c r="HT14" s="98">
        <v>3.325</v>
      </c>
      <c r="HU14" s="98">
        <v>7.0</v>
      </c>
      <c r="HV14" s="98">
        <v>52.0</v>
      </c>
      <c r="HW14" s="98">
        <v>52.0</v>
      </c>
      <c r="HX14" s="57"/>
      <c r="HY14" s="72">
        <v>135.0</v>
      </c>
      <c r="HZ14" s="72">
        <v>33.0</v>
      </c>
      <c r="IA14" s="72">
        <v>96.0</v>
      </c>
      <c r="IB14" s="72">
        <v>4.8</v>
      </c>
      <c r="IC14" s="73"/>
      <c r="ID14" s="72">
        <v>2.0</v>
      </c>
      <c r="IE14" s="147">
        <v>64.0</v>
      </c>
      <c r="IF14" s="147">
        <v>44.0</v>
      </c>
      <c r="IG14" s="57"/>
      <c r="IH14" s="74">
        <v>140.0</v>
      </c>
      <c r="II14" s="74">
        <v>34.9</v>
      </c>
      <c r="IJ14" s="74">
        <v>3.0</v>
      </c>
      <c r="IK14" s="74">
        <v>0.1</v>
      </c>
      <c r="IL14" s="74">
        <v>0.2</v>
      </c>
      <c r="IM14" s="74">
        <v>6.0</v>
      </c>
      <c r="IN14" s="74">
        <v>47.0</v>
      </c>
      <c r="IO14" s="74">
        <v>46.0</v>
      </c>
      <c r="IP14" s="75">
        <v>140.0</v>
      </c>
      <c r="IQ14" s="74">
        <v>34.8</v>
      </c>
      <c r="IR14" s="74">
        <v>4.0</v>
      </c>
      <c r="IS14" s="74">
        <v>0.1</v>
      </c>
      <c r="IT14" s="74">
        <v>0.3</v>
      </c>
      <c r="IU14" s="74">
        <v>12.0</v>
      </c>
      <c r="IV14" s="74">
        <v>48.0</v>
      </c>
      <c r="IW14" s="74">
        <v>47.0</v>
      </c>
      <c r="IX14" s="57"/>
      <c r="IY14" s="76">
        <v>138.31</v>
      </c>
      <c r="IZ14" s="76">
        <v>34.5</v>
      </c>
      <c r="JA14" s="76">
        <v>429.6</v>
      </c>
      <c r="JB14" s="76">
        <v>21.48</v>
      </c>
      <c r="JC14" s="76">
        <v>7.11</v>
      </c>
      <c r="JD14" s="76">
        <v>3.0</v>
      </c>
      <c r="JE14" s="76">
        <v>65.79</v>
      </c>
      <c r="JF14" s="76">
        <v>43.37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135.0</v>
      </c>
      <c r="JQ14" s="78">
        <v>32.0</v>
      </c>
      <c r="JR14" s="78">
        <v>0.0</v>
      </c>
      <c r="JS14" s="78">
        <v>0.0</v>
      </c>
      <c r="JT14" s="78">
        <v>0.0</v>
      </c>
      <c r="JU14" s="78">
        <v>2.0</v>
      </c>
      <c r="JV14" s="78">
        <v>43.0</v>
      </c>
      <c r="JW14" s="78">
        <v>42.0</v>
      </c>
      <c r="JX14" s="78">
        <v>135.0</v>
      </c>
      <c r="JY14" s="78">
        <v>34.1</v>
      </c>
      <c r="JZ14" s="78">
        <v>125.0</v>
      </c>
      <c r="KA14" s="78">
        <v>6.7</v>
      </c>
      <c r="KB14" s="78">
        <v>2.6</v>
      </c>
      <c r="KC14" s="78">
        <v>2.0</v>
      </c>
      <c r="KD14" s="78">
        <v>48.0</v>
      </c>
      <c r="KE14" s="78">
        <v>47.0</v>
      </c>
      <c r="KF14" s="57"/>
      <c r="KG14" s="151">
        <v>136.0</v>
      </c>
      <c r="KH14" s="151">
        <v>34.0</v>
      </c>
      <c r="KI14" s="151">
        <v>108.0</v>
      </c>
      <c r="KJ14" s="151">
        <v>5.9</v>
      </c>
      <c r="KK14" s="152"/>
      <c r="KL14" s="151">
        <v>1.0</v>
      </c>
      <c r="KM14" s="151">
        <v>40.0</v>
      </c>
      <c r="KN14" s="151">
        <v>40.0</v>
      </c>
      <c r="KO14" s="151">
        <v>136.0</v>
      </c>
      <c r="KP14" s="151">
        <v>34.0</v>
      </c>
      <c r="KQ14" s="151" t="s">
        <v>98</v>
      </c>
      <c r="KR14" s="151" t="s">
        <v>98</v>
      </c>
      <c r="KS14" s="152"/>
      <c r="KT14" s="151">
        <v>1.0</v>
      </c>
      <c r="KU14" s="151">
        <v>40.0</v>
      </c>
      <c r="KV14" s="151">
        <v>40.0</v>
      </c>
      <c r="KW14" s="57"/>
      <c r="KX14" s="81">
        <v>121.0</v>
      </c>
      <c r="KY14" s="81">
        <v>32.0</v>
      </c>
      <c r="KZ14" s="81">
        <v>163.0</v>
      </c>
      <c r="LA14" s="81">
        <v>8.0</v>
      </c>
      <c r="LB14" s="81">
        <v>1.6</v>
      </c>
      <c r="LC14" s="81">
        <v>3.0</v>
      </c>
      <c r="LD14" s="81">
        <v>52.0</v>
      </c>
      <c r="LE14" s="81">
        <v>52.0</v>
      </c>
      <c r="LF14" s="81">
        <v>121.0</v>
      </c>
      <c r="LG14" s="81">
        <v>32.0</v>
      </c>
      <c r="LH14" s="81">
        <v>390.0</v>
      </c>
      <c r="LI14" s="81">
        <v>19.1</v>
      </c>
      <c r="LJ14" s="81">
        <v>5.0</v>
      </c>
      <c r="LK14" s="81">
        <v>5.0</v>
      </c>
      <c r="LL14" s="81">
        <v>52.0</v>
      </c>
      <c r="LM14" s="81">
        <v>51.0</v>
      </c>
      <c r="LN14" s="57"/>
      <c r="LO14" s="82">
        <v>323.0</v>
      </c>
      <c r="LP14" s="82">
        <v>271.0</v>
      </c>
      <c r="LQ14" s="82">
        <v>144.0</v>
      </c>
      <c r="LR14" s="82">
        <v>69.0</v>
      </c>
      <c r="LS14" s="82">
        <v>334.0</v>
      </c>
      <c r="LT14" s="82">
        <v>136.0</v>
      </c>
      <c r="LU14" s="82">
        <v>131.0</v>
      </c>
      <c r="LV14" s="82">
        <v>69.0</v>
      </c>
      <c r="LW14" s="82">
        <v>16.8</v>
      </c>
      <c r="LX14" s="82">
        <v>10.0</v>
      </c>
      <c r="LY14" s="82">
        <v>56.0</v>
      </c>
      <c r="LZ14" s="82">
        <v>49.0</v>
      </c>
      <c r="MA14" s="82">
        <v>135.0</v>
      </c>
      <c r="MB14" s="82">
        <v>140.0</v>
      </c>
      <c r="MC14" s="82">
        <v>75.0</v>
      </c>
      <c r="MD14" s="82">
        <v>18.1</v>
      </c>
      <c r="ME14" s="82">
        <v>8.0</v>
      </c>
      <c r="MF14" s="82">
        <v>60.0</v>
      </c>
      <c r="MG14" s="82">
        <v>51.0</v>
      </c>
      <c r="MH14" s="82" t="s">
        <v>95</v>
      </c>
      <c r="MI14" s="82" t="s">
        <v>95</v>
      </c>
      <c r="MJ14" s="82" t="s">
        <v>95</v>
      </c>
      <c r="MK14" s="82" t="s">
        <v>95</v>
      </c>
      <c r="ML14" s="82">
        <v>5.0</v>
      </c>
      <c r="MM14" s="82">
        <v>44.0</v>
      </c>
      <c r="MN14" s="82">
        <v>42.0</v>
      </c>
      <c r="MO14" s="86"/>
      <c r="MP14" s="87"/>
      <c r="MQ14" s="87"/>
      <c r="MR14" s="87"/>
      <c r="MS14" s="87"/>
      <c r="MT14" s="82">
        <v>35.0</v>
      </c>
      <c r="MU14" s="82">
        <v>220.0</v>
      </c>
      <c r="MV14" s="82">
        <v>12.6</v>
      </c>
      <c r="MW14" s="82">
        <v>4.2</v>
      </c>
      <c r="MX14" s="82">
        <v>5.0</v>
      </c>
      <c r="MY14" s="82">
        <v>43.0</v>
      </c>
      <c r="MZ14" s="82" t="s">
        <v>96</v>
      </c>
      <c r="NA14" s="87"/>
      <c r="NB14" s="82">
        <v>34.0</v>
      </c>
      <c r="NC14" s="82">
        <v>318.0</v>
      </c>
      <c r="ND14" s="82">
        <v>17.7</v>
      </c>
      <c r="NE14" s="82">
        <v>13.0</v>
      </c>
      <c r="NF14" s="82">
        <v>6.0</v>
      </c>
      <c r="NG14" s="82">
        <v>46.0</v>
      </c>
      <c r="NH14" s="82">
        <v>45.0</v>
      </c>
      <c r="NI14" s="87"/>
      <c r="NJ14" s="82" t="s">
        <v>95</v>
      </c>
      <c r="NK14" s="82" t="s">
        <v>95</v>
      </c>
      <c r="NL14" s="82" t="s">
        <v>95</v>
      </c>
      <c r="NM14" s="82" t="s">
        <v>95</v>
      </c>
      <c r="NN14" s="82">
        <v>4.0</v>
      </c>
      <c r="NO14" s="82">
        <v>56.0</v>
      </c>
      <c r="NP14" s="82">
        <v>54.0</v>
      </c>
    </row>
    <row r="15" ht="14.25" customHeight="1">
      <c r="A15" s="49">
        <v>0.0833333333333333</v>
      </c>
      <c r="B15" s="50"/>
      <c r="C15" s="51">
        <v>50.25</v>
      </c>
      <c r="D15" s="52">
        <v>336.0</v>
      </c>
      <c r="E15" s="53">
        <v>133.0</v>
      </c>
      <c r="F15" s="53">
        <v>77.0</v>
      </c>
      <c r="G15" s="53">
        <v>16.8</v>
      </c>
      <c r="H15" s="54"/>
      <c r="I15" s="53">
        <v>6.0</v>
      </c>
      <c r="J15" s="53">
        <v>49.0</v>
      </c>
      <c r="K15" s="53">
        <v>48.0</v>
      </c>
      <c r="L15" s="53">
        <v>139.0</v>
      </c>
      <c r="M15" s="53">
        <v>63.0</v>
      </c>
      <c r="N15" s="53">
        <v>15.3</v>
      </c>
      <c r="O15" s="54"/>
      <c r="P15" s="53">
        <v>6.0</v>
      </c>
      <c r="Q15" s="53">
        <v>56.0</v>
      </c>
      <c r="R15" s="53">
        <v>50.0</v>
      </c>
      <c r="S15" s="53">
        <v>339.9</v>
      </c>
      <c r="T15" s="53">
        <v>319.2</v>
      </c>
      <c r="U15" s="53">
        <v>184.7</v>
      </c>
      <c r="V15" s="54"/>
      <c r="W15" s="53">
        <v>373.1</v>
      </c>
      <c r="X15" s="53">
        <v>260.6</v>
      </c>
      <c r="Y15" s="53">
        <v>147.9</v>
      </c>
      <c r="Z15" s="54"/>
      <c r="AA15" s="53">
        <v>340.2</v>
      </c>
      <c r="AB15" s="53">
        <v>368.7</v>
      </c>
      <c r="AC15" s="53">
        <v>207.7</v>
      </c>
      <c r="AD15" s="54"/>
      <c r="AE15" s="53">
        <v>339.7</v>
      </c>
      <c r="AF15" s="53">
        <v>338.5</v>
      </c>
      <c r="AG15" s="53">
        <v>188.3</v>
      </c>
      <c r="AH15" s="54"/>
      <c r="AI15" s="53">
        <v>345.7</v>
      </c>
      <c r="AJ15" s="53">
        <v>391.7</v>
      </c>
      <c r="AK15" s="53">
        <v>231.3</v>
      </c>
      <c r="AL15" s="54"/>
      <c r="AM15" s="53">
        <v>338.5</v>
      </c>
      <c r="AN15" s="53">
        <v>405.3</v>
      </c>
      <c r="AO15" s="53">
        <v>220.3</v>
      </c>
      <c r="AP15" s="54"/>
      <c r="AQ15" s="191">
        <f t="shared" ref="AQ15:AS15" si="3">E15</f>
        <v>133</v>
      </c>
      <c r="AR15" s="54">
        <f t="shared" si="3"/>
        <v>77</v>
      </c>
      <c r="AS15" s="56">
        <f t="shared" si="3"/>
        <v>16.8</v>
      </c>
      <c r="AT15" s="54"/>
      <c r="AU15" s="54">
        <f t="shared" ref="AU15:AW15" si="4">L15</f>
        <v>139</v>
      </c>
      <c r="AV15" s="54">
        <f t="shared" si="4"/>
        <v>63</v>
      </c>
      <c r="AW15" s="54">
        <f t="shared" si="4"/>
        <v>15.3</v>
      </c>
      <c r="AX15" s="54"/>
      <c r="AY15" s="53">
        <v>133.0</v>
      </c>
      <c r="AZ15" s="54"/>
      <c r="BA15" s="54"/>
      <c r="BB15" s="54"/>
      <c r="BC15" s="89"/>
      <c r="BD15" s="54">
        <v>139.0</v>
      </c>
      <c r="BE15" s="53">
        <v>32.0</v>
      </c>
      <c r="BF15" s="53">
        <v>61.0</v>
      </c>
      <c r="BG15" s="127">
        <v>3.0</v>
      </c>
      <c r="BH15" s="54"/>
      <c r="BI15" s="53">
        <v>22.0</v>
      </c>
      <c r="BJ15" s="127">
        <v>81.0</v>
      </c>
      <c r="BK15" s="127">
        <v>57.0</v>
      </c>
      <c r="BL15" s="89"/>
      <c r="BM15" s="58">
        <v>340.0</v>
      </c>
      <c r="BN15" s="58">
        <v>145.0</v>
      </c>
      <c r="BO15" s="58">
        <v>208.0</v>
      </c>
      <c r="BP15" s="58">
        <v>10.4</v>
      </c>
      <c r="BQ15" s="59"/>
      <c r="BR15" s="58">
        <v>6.0</v>
      </c>
      <c r="BS15" s="58">
        <v>59.0</v>
      </c>
      <c r="BT15" s="58">
        <v>57.0</v>
      </c>
      <c r="BU15" s="58">
        <v>340.0</v>
      </c>
      <c r="BV15" s="58">
        <v>285.0</v>
      </c>
      <c r="BW15" s="58">
        <v>166.0</v>
      </c>
      <c r="BX15" s="58">
        <v>26.0</v>
      </c>
      <c r="BY15" s="58">
        <v>333.0</v>
      </c>
      <c r="BZ15" s="58">
        <v>310.0</v>
      </c>
      <c r="CA15" s="58">
        <v>169.0</v>
      </c>
      <c r="CB15" s="58">
        <v>24.0</v>
      </c>
      <c r="CC15" s="58">
        <v>340.0</v>
      </c>
      <c r="CD15" s="58">
        <v>360.0</v>
      </c>
      <c r="CE15" s="58">
        <v>204.0</v>
      </c>
      <c r="CF15" s="58">
        <v>10.0</v>
      </c>
      <c r="CG15" s="58">
        <v>336.0</v>
      </c>
      <c r="CH15" s="58">
        <v>366.0</v>
      </c>
      <c r="CI15" s="58">
        <v>202.0</v>
      </c>
      <c r="CJ15" s="58">
        <v>8.0</v>
      </c>
      <c r="CK15" s="58">
        <v>347.0</v>
      </c>
      <c r="CL15" s="58">
        <v>327.0</v>
      </c>
      <c r="CM15" s="58">
        <v>181.0</v>
      </c>
      <c r="CN15" s="58">
        <v>5.0</v>
      </c>
      <c r="CO15" s="58">
        <v>330.0</v>
      </c>
      <c r="CP15" s="58">
        <v>322.0</v>
      </c>
      <c r="CQ15" s="58">
        <v>159.0</v>
      </c>
      <c r="CR15" s="58">
        <v>4.0</v>
      </c>
      <c r="CS15" s="58">
        <v>333.0</v>
      </c>
      <c r="CT15" s="58">
        <v>312.0</v>
      </c>
      <c r="CU15" s="58">
        <v>191.0</v>
      </c>
      <c r="CV15" s="58">
        <v>92.0</v>
      </c>
      <c r="CW15" s="58">
        <v>335.0</v>
      </c>
      <c r="CX15" s="58">
        <v>202.0</v>
      </c>
      <c r="CY15" s="58">
        <v>95.0</v>
      </c>
      <c r="CZ15" s="58">
        <v>58.0</v>
      </c>
      <c r="DA15" s="58">
        <v>322.0</v>
      </c>
      <c r="DB15" s="58">
        <v>212.0</v>
      </c>
      <c r="DC15" s="58">
        <v>98.0</v>
      </c>
      <c r="DD15" s="58">
        <v>59.0</v>
      </c>
      <c r="DE15" s="58">
        <v>145.0</v>
      </c>
      <c r="DF15" s="58">
        <v>35.0</v>
      </c>
      <c r="DG15" s="58">
        <v>208.0</v>
      </c>
      <c r="DH15" s="58">
        <v>10.4</v>
      </c>
      <c r="DI15" s="59"/>
      <c r="DJ15" s="58">
        <v>7.0</v>
      </c>
      <c r="DK15" s="58">
        <v>57.0</v>
      </c>
      <c r="DL15" s="58">
        <v>52.0</v>
      </c>
      <c r="DM15" s="89"/>
      <c r="DN15" s="61">
        <v>337.0</v>
      </c>
      <c r="DO15" s="61">
        <v>139.0</v>
      </c>
      <c r="DP15" s="61">
        <v>36.0</v>
      </c>
      <c r="DQ15" s="61">
        <v>20.0</v>
      </c>
      <c r="DR15" s="61">
        <v>6.5</v>
      </c>
      <c r="DS15" s="61">
        <v>8.0</v>
      </c>
      <c r="DT15" s="61">
        <v>43.0</v>
      </c>
      <c r="DU15" s="61">
        <v>47.0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339.0</v>
      </c>
      <c r="EF15" s="63">
        <v>136.0</v>
      </c>
      <c r="EG15" s="63">
        <v>70.0</v>
      </c>
      <c r="EH15" s="63">
        <v>2.9</v>
      </c>
      <c r="EI15" s="64"/>
      <c r="EJ15" s="63">
        <v>9.0</v>
      </c>
      <c r="EK15" s="63">
        <v>49.0</v>
      </c>
      <c r="EL15" s="63">
        <v>51.0</v>
      </c>
      <c r="EM15" s="63">
        <v>136.0</v>
      </c>
      <c r="EN15" s="63">
        <v>108.0</v>
      </c>
      <c r="EO15" s="63">
        <v>4.8</v>
      </c>
      <c r="EP15" s="64"/>
      <c r="EQ15" s="63">
        <v>9.0</v>
      </c>
      <c r="ER15" s="63">
        <v>49.0</v>
      </c>
      <c r="ES15" s="63">
        <v>50.0</v>
      </c>
      <c r="ET15" s="63">
        <v>338.0</v>
      </c>
      <c r="EU15" s="63">
        <v>0.0</v>
      </c>
      <c r="EV15" s="63">
        <v>0.0</v>
      </c>
      <c r="EW15" s="63">
        <v>0.0</v>
      </c>
      <c r="EX15" s="63">
        <v>337.0</v>
      </c>
      <c r="EY15" s="63">
        <v>240.0</v>
      </c>
      <c r="EZ15" s="63">
        <v>138.7</v>
      </c>
      <c r="FA15" s="63">
        <v>6.8</v>
      </c>
      <c r="FB15" s="63">
        <v>337.0</v>
      </c>
      <c r="FC15" s="63">
        <v>0.0</v>
      </c>
      <c r="FD15" s="63">
        <v>0.0</v>
      </c>
      <c r="FE15" s="63">
        <v>0.0</v>
      </c>
      <c r="FF15" s="63">
        <v>336.0</v>
      </c>
      <c r="FG15" s="63">
        <v>241.0</v>
      </c>
      <c r="FH15" s="63">
        <v>139.0</v>
      </c>
      <c r="FI15" s="63">
        <v>7.6</v>
      </c>
      <c r="FJ15" s="63">
        <v>339.0</v>
      </c>
      <c r="FK15" s="63">
        <v>227.0</v>
      </c>
      <c r="FL15" s="63">
        <v>130.2</v>
      </c>
      <c r="FM15" s="64"/>
      <c r="FN15" s="63">
        <v>340.0</v>
      </c>
      <c r="FO15" s="63">
        <v>222.0</v>
      </c>
      <c r="FP15" s="63">
        <v>130.0</v>
      </c>
      <c r="FQ15" s="63">
        <v>16.1</v>
      </c>
      <c r="FR15" s="63">
        <v>136.0</v>
      </c>
      <c r="FS15" s="63">
        <v>100.0</v>
      </c>
      <c r="FT15" s="63">
        <v>16.7</v>
      </c>
      <c r="FU15" s="64"/>
      <c r="FV15" s="63">
        <v>136.0</v>
      </c>
      <c r="FW15" s="64"/>
      <c r="FX15" s="64"/>
      <c r="FY15" s="64"/>
      <c r="FZ15" s="89"/>
      <c r="GA15" s="65">
        <v>343.0</v>
      </c>
      <c r="GB15" s="66">
        <v>342.12</v>
      </c>
      <c r="GC15" s="66">
        <v>187.45</v>
      </c>
      <c r="GD15" s="66">
        <v>12.14</v>
      </c>
      <c r="GE15" s="66">
        <v>343.0</v>
      </c>
      <c r="GF15" s="66">
        <v>321.66</v>
      </c>
      <c r="GG15" s="66">
        <v>188.23</v>
      </c>
      <c r="GH15" s="66">
        <v>22.53</v>
      </c>
      <c r="GI15" s="66">
        <v>343.0</v>
      </c>
      <c r="GJ15" s="66">
        <v>196.23</v>
      </c>
      <c r="GK15" s="66">
        <v>-113.16</v>
      </c>
      <c r="GL15" s="66">
        <v>-13.57</v>
      </c>
      <c r="GM15" s="66">
        <v>343.0</v>
      </c>
      <c r="GN15" s="66">
        <v>198.25</v>
      </c>
      <c r="GO15" s="66">
        <v>-112.99</v>
      </c>
      <c r="GP15" s="66">
        <v>-20.02</v>
      </c>
      <c r="GQ15" s="66">
        <v>343.0</v>
      </c>
      <c r="GR15" s="66">
        <v>167.54</v>
      </c>
      <c r="GS15" s="66">
        <v>84.59</v>
      </c>
      <c r="GT15" s="66">
        <v>0.0</v>
      </c>
      <c r="GU15" s="66">
        <v>343.0</v>
      </c>
      <c r="GV15" s="66">
        <v>165.63</v>
      </c>
      <c r="GW15" s="66">
        <v>-86.77</v>
      </c>
      <c r="GX15" s="66">
        <v>-4.36</v>
      </c>
      <c r="GY15" s="89"/>
      <c r="GZ15" s="98" t="s">
        <v>107</v>
      </c>
      <c r="HA15" s="97" t="s">
        <v>92</v>
      </c>
      <c r="HB15" s="98">
        <v>76.0</v>
      </c>
      <c r="HC15" s="98">
        <v>3.8</v>
      </c>
      <c r="HD15" s="98">
        <v>1.52</v>
      </c>
      <c r="HE15" s="98">
        <v>8.0</v>
      </c>
      <c r="HF15" s="98">
        <v>55.0</v>
      </c>
      <c r="HG15" s="98">
        <v>51.0</v>
      </c>
      <c r="HH15" s="98" t="s">
        <v>107</v>
      </c>
      <c r="HI15" s="97" t="s">
        <v>92</v>
      </c>
      <c r="HJ15" s="98">
        <v>209.0</v>
      </c>
      <c r="HK15" s="98">
        <v>10.45</v>
      </c>
      <c r="HL15" s="98">
        <v>4.18</v>
      </c>
      <c r="HM15" s="98">
        <v>5.0</v>
      </c>
      <c r="HN15" s="98">
        <v>58.0</v>
      </c>
      <c r="HO15" s="98">
        <v>57.0</v>
      </c>
      <c r="HP15" s="98" t="s">
        <v>107</v>
      </c>
      <c r="HQ15" s="97" t="s">
        <v>92</v>
      </c>
      <c r="HR15" s="98">
        <v>132.0</v>
      </c>
      <c r="HS15" s="98">
        <v>6.6</v>
      </c>
      <c r="HT15" s="98">
        <v>3.3</v>
      </c>
      <c r="HU15" s="98">
        <v>7.0</v>
      </c>
      <c r="HV15" s="98">
        <v>52.0</v>
      </c>
      <c r="HW15" s="98">
        <v>52.0</v>
      </c>
      <c r="HX15" s="89"/>
      <c r="HY15" s="72">
        <v>135.0</v>
      </c>
      <c r="HZ15" s="72">
        <v>33.0</v>
      </c>
      <c r="IA15" s="72">
        <v>88.0</v>
      </c>
      <c r="IB15" s="72">
        <v>4.4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140.0</v>
      </c>
      <c r="II15" s="74">
        <v>34.1</v>
      </c>
      <c r="IJ15" s="74">
        <v>114.0</v>
      </c>
      <c r="IK15" s="74">
        <v>5.7</v>
      </c>
      <c r="IL15" s="74">
        <v>6.6</v>
      </c>
      <c r="IM15" s="74">
        <v>6.0</v>
      </c>
      <c r="IN15" s="74">
        <v>47.0</v>
      </c>
      <c r="IO15" s="74">
        <v>46.0</v>
      </c>
      <c r="IP15" s="74">
        <v>140.0</v>
      </c>
      <c r="IQ15" s="74">
        <v>34.9</v>
      </c>
      <c r="IR15" s="74">
        <v>6.0</v>
      </c>
      <c r="IS15" s="74">
        <v>0.1</v>
      </c>
      <c r="IT15" s="74">
        <v>0.3</v>
      </c>
      <c r="IU15" s="74">
        <v>12.0</v>
      </c>
      <c r="IV15" s="74">
        <v>48.0</v>
      </c>
      <c r="IW15" s="74">
        <v>47.0</v>
      </c>
      <c r="IX15" s="89"/>
      <c r="IY15" s="76">
        <v>138.31</v>
      </c>
      <c r="IZ15" s="76">
        <v>34.59</v>
      </c>
      <c r="JA15" s="76">
        <v>365.0</v>
      </c>
      <c r="JB15" s="76">
        <v>18.25</v>
      </c>
      <c r="JC15" s="76">
        <v>6.81</v>
      </c>
      <c r="JD15" s="76">
        <v>3.0</v>
      </c>
      <c r="JE15" s="76">
        <v>64.86</v>
      </c>
      <c r="JF15" s="76">
        <v>50.47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42.0</v>
      </c>
      <c r="JW15" s="78">
        <v>41.0</v>
      </c>
      <c r="JX15" s="78">
        <v>136.0</v>
      </c>
      <c r="JY15" s="78">
        <v>34.1</v>
      </c>
      <c r="JZ15" s="78">
        <v>122.0</v>
      </c>
      <c r="KA15" s="78">
        <v>6.5</v>
      </c>
      <c r="KB15" s="78">
        <v>2.5</v>
      </c>
      <c r="KC15" s="78">
        <v>2.0</v>
      </c>
      <c r="KD15" s="78">
        <v>47.0</v>
      </c>
      <c r="KE15" s="78">
        <v>46.0</v>
      </c>
      <c r="KF15" s="89"/>
      <c r="KG15" s="151">
        <v>136.0</v>
      </c>
      <c r="KH15" s="151">
        <v>33.0</v>
      </c>
      <c r="KI15" s="151">
        <v>109.0</v>
      </c>
      <c r="KJ15" s="151">
        <v>5.7</v>
      </c>
      <c r="KK15" s="152"/>
      <c r="KL15" s="151">
        <v>1.0</v>
      </c>
      <c r="KM15" s="151">
        <v>40.0</v>
      </c>
      <c r="KN15" s="151">
        <v>40.0</v>
      </c>
      <c r="KO15" s="151">
        <v>136.0</v>
      </c>
      <c r="KP15" s="151">
        <v>33.0</v>
      </c>
      <c r="KQ15" s="151" t="s">
        <v>98</v>
      </c>
      <c r="KR15" s="151" t="s">
        <v>98</v>
      </c>
      <c r="KS15" s="152"/>
      <c r="KT15" s="151">
        <v>1.0</v>
      </c>
      <c r="KU15" s="151">
        <v>40.0</v>
      </c>
      <c r="KV15" s="151">
        <v>40.0</v>
      </c>
      <c r="KW15" s="89"/>
      <c r="KX15" s="81">
        <v>126.0</v>
      </c>
      <c r="KY15" s="81">
        <v>32.0</v>
      </c>
      <c r="KZ15" s="81">
        <v>176.0</v>
      </c>
      <c r="LA15" s="81">
        <v>8.6</v>
      </c>
      <c r="LB15" s="81">
        <v>1.6</v>
      </c>
      <c r="LC15" s="81">
        <v>3.0</v>
      </c>
      <c r="LD15" s="81">
        <v>52.0</v>
      </c>
      <c r="LE15" s="81">
        <v>52.0</v>
      </c>
      <c r="LF15" s="81">
        <v>126.0</v>
      </c>
      <c r="LG15" s="81">
        <v>32.0</v>
      </c>
      <c r="LH15" s="81">
        <v>378.0</v>
      </c>
      <c r="LI15" s="81">
        <v>18.5</v>
      </c>
      <c r="LJ15" s="81">
        <v>5.0</v>
      </c>
      <c r="LK15" s="81">
        <v>5.0</v>
      </c>
      <c r="LL15" s="81">
        <v>52.0</v>
      </c>
      <c r="LM15" s="81">
        <v>51.0</v>
      </c>
      <c r="LN15" s="89"/>
      <c r="LO15" s="82">
        <v>328.0</v>
      </c>
      <c r="LP15" s="82">
        <v>233.0</v>
      </c>
      <c r="LQ15" s="82">
        <v>126.0</v>
      </c>
      <c r="LR15" s="82">
        <v>71.0</v>
      </c>
      <c r="LS15" s="82">
        <v>338.0</v>
      </c>
      <c r="LT15" s="82">
        <v>138.0</v>
      </c>
      <c r="LU15" s="82">
        <v>118.0</v>
      </c>
      <c r="LV15" s="82">
        <v>64.0</v>
      </c>
      <c r="LW15" s="82">
        <v>12.6</v>
      </c>
      <c r="LX15" s="82">
        <v>10.0</v>
      </c>
      <c r="LY15" s="82">
        <v>55.0</v>
      </c>
      <c r="LZ15" s="82">
        <v>50.0</v>
      </c>
      <c r="MA15" s="82">
        <v>137.0</v>
      </c>
      <c r="MB15" s="82">
        <v>115.0</v>
      </c>
      <c r="MC15" s="82">
        <v>62.0</v>
      </c>
      <c r="MD15" s="82">
        <v>22.2</v>
      </c>
      <c r="ME15" s="82">
        <v>8.0</v>
      </c>
      <c r="MF15" s="82">
        <v>59.0</v>
      </c>
      <c r="MG15" s="82">
        <v>51.0</v>
      </c>
      <c r="MH15" s="82" t="s">
        <v>95</v>
      </c>
      <c r="MI15" s="82" t="s">
        <v>95</v>
      </c>
      <c r="MJ15" s="82" t="s">
        <v>95</v>
      </c>
      <c r="MK15" s="82" t="s">
        <v>95</v>
      </c>
      <c r="ML15" s="82">
        <v>5.0</v>
      </c>
      <c r="MM15" s="82">
        <v>45.0</v>
      </c>
      <c r="MN15" s="82">
        <v>43.0</v>
      </c>
      <c r="MO15" s="86"/>
      <c r="MP15" s="87"/>
      <c r="MQ15" s="87"/>
      <c r="MR15" s="87"/>
      <c r="MS15" s="87"/>
      <c r="MT15" s="82">
        <v>35.0</v>
      </c>
      <c r="MU15" s="82">
        <v>190.0</v>
      </c>
      <c r="MV15" s="82">
        <v>11.1</v>
      </c>
      <c r="MW15" s="82">
        <v>3.3</v>
      </c>
      <c r="MX15" s="82">
        <v>5.0</v>
      </c>
      <c r="MY15" s="82">
        <v>42.0</v>
      </c>
      <c r="MZ15" s="82" t="s">
        <v>96</v>
      </c>
      <c r="NA15" s="87"/>
      <c r="NB15" s="82">
        <v>35.0</v>
      </c>
      <c r="NC15" s="82">
        <v>311.0</v>
      </c>
      <c r="ND15" s="82">
        <v>17.3</v>
      </c>
      <c r="NE15" s="82">
        <v>3.4</v>
      </c>
      <c r="NF15" s="82">
        <v>6.0</v>
      </c>
      <c r="NG15" s="82">
        <v>45.0</v>
      </c>
      <c r="NH15" s="82">
        <v>44.0</v>
      </c>
      <c r="NI15" s="87"/>
      <c r="NJ15" s="82" t="s">
        <v>95</v>
      </c>
      <c r="NK15" s="82" t="s">
        <v>95</v>
      </c>
      <c r="NL15" s="82" t="s">
        <v>95</v>
      </c>
      <c r="NM15" s="82" t="s">
        <v>95</v>
      </c>
      <c r="NN15" s="82">
        <v>4.0</v>
      </c>
      <c r="NO15" s="82">
        <v>45.0</v>
      </c>
      <c r="NP15" s="82">
        <v>43.0</v>
      </c>
    </row>
    <row r="16" ht="14.25" customHeight="1">
      <c r="A16" s="49">
        <v>0.125</v>
      </c>
      <c r="B16" s="50"/>
      <c r="C16" s="51">
        <v>50.26</v>
      </c>
      <c r="D16" s="52">
        <v>339.0</v>
      </c>
      <c r="E16" s="53">
        <v>134.0</v>
      </c>
      <c r="F16" s="53">
        <v>75.0</v>
      </c>
      <c r="G16" s="53">
        <v>16.4</v>
      </c>
      <c r="H16" s="54"/>
      <c r="I16" s="53">
        <v>6.0</v>
      </c>
      <c r="J16" s="53">
        <v>49.0</v>
      </c>
      <c r="K16" s="53">
        <v>48.0</v>
      </c>
      <c r="L16" s="53">
        <v>139.0</v>
      </c>
      <c r="M16" s="53">
        <v>61.0</v>
      </c>
      <c r="N16" s="53">
        <v>15.1</v>
      </c>
      <c r="O16" s="54"/>
      <c r="P16" s="53">
        <v>6.0</v>
      </c>
      <c r="Q16" s="53">
        <v>56.0</v>
      </c>
      <c r="R16" s="53">
        <v>50.0</v>
      </c>
      <c r="S16" s="53">
        <v>340.4</v>
      </c>
      <c r="T16" s="53">
        <v>302.7</v>
      </c>
      <c r="U16" s="53">
        <v>175.4</v>
      </c>
      <c r="V16" s="54"/>
      <c r="W16" s="53">
        <v>373.2</v>
      </c>
      <c r="X16" s="53">
        <v>256.7</v>
      </c>
      <c r="Y16" s="53">
        <v>143.8</v>
      </c>
      <c r="Z16" s="54"/>
      <c r="AA16" s="53">
        <v>340.3</v>
      </c>
      <c r="AB16" s="53">
        <v>380.3</v>
      </c>
      <c r="AC16" s="53">
        <v>214.1</v>
      </c>
      <c r="AD16" s="54"/>
      <c r="AE16" s="53">
        <v>340.1</v>
      </c>
      <c r="AF16" s="53">
        <v>348.1</v>
      </c>
      <c r="AG16" s="53">
        <v>193.4</v>
      </c>
      <c r="AH16" s="54"/>
      <c r="AI16" s="53">
        <v>346.3</v>
      </c>
      <c r="AJ16" s="53">
        <v>395.9</v>
      </c>
      <c r="AK16" s="53">
        <v>233.1</v>
      </c>
      <c r="AL16" s="54"/>
      <c r="AM16" s="53">
        <v>338.7</v>
      </c>
      <c r="AN16" s="53">
        <v>406.5</v>
      </c>
      <c r="AO16" s="53">
        <v>221.2</v>
      </c>
      <c r="AP16" s="54"/>
      <c r="AQ16" s="191">
        <f t="shared" ref="AQ16:AS16" si="5">E16</f>
        <v>134</v>
      </c>
      <c r="AR16" s="54">
        <f t="shared" si="5"/>
        <v>75</v>
      </c>
      <c r="AS16" s="56">
        <f t="shared" si="5"/>
        <v>16.4</v>
      </c>
      <c r="AT16" s="54"/>
      <c r="AU16" s="54">
        <f t="shared" ref="AU16:AW16" si="6">L16</f>
        <v>139</v>
      </c>
      <c r="AV16" s="54">
        <f t="shared" si="6"/>
        <v>61</v>
      </c>
      <c r="AW16" s="54">
        <f t="shared" si="6"/>
        <v>15.1</v>
      </c>
      <c r="AX16" s="54"/>
      <c r="AY16" s="53">
        <v>134.0</v>
      </c>
      <c r="AZ16" s="54"/>
      <c r="BA16" s="54"/>
      <c r="BB16" s="54"/>
      <c r="BC16" s="89"/>
      <c r="BD16" s="54">
        <v>139.0</v>
      </c>
      <c r="BE16" s="53">
        <v>32.0</v>
      </c>
      <c r="BF16" s="53">
        <v>61.0</v>
      </c>
      <c r="BG16" s="127">
        <v>2.9</v>
      </c>
      <c r="BH16" s="54"/>
      <c r="BI16" s="53">
        <v>22.0</v>
      </c>
      <c r="BJ16" s="127">
        <v>81.0</v>
      </c>
      <c r="BK16" s="127">
        <v>57.0</v>
      </c>
      <c r="BL16" s="89"/>
      <c r="BM16" s="58">
        <v>340.0</v>
      </c>
      <c r="BN16" s="58">
        <v>145.0</v>
      </c>
      <c r="BO16" s="58">
        <v>258.0</v>
      </c>
      <c r="BP16" s="58">
        <v>12.8</v>
      </c>
      <c r="BQ16" s="59"/>
      <c r="BR16" s="58">
        <v>6.0</v>
      </c>
      <c r="BS16" s="58">
        <v>59.0</v>
      </c>
      <c r="BT16" s="58">
        <v>57.0</v>
      </c>
      <c r="BU16" s="58">
        <v>340.0</v>
      </c>
      <c r="BV16" s="58">
        <v>294.0</v>
      </c>
      <c r="BW16" s="58">
        <v>166.0</v>
      </c>
      <c r="BX16" s="58">
        <v>26.0</v>
      </c>
      <c r="BY16" s="58">
        <v>332.0</v>
      </c>
      <c r="BZ16" s="58">
        <v>312.0</v>
      </c>
      <c r="CA16" s="58">
        <v>169.0</v>
      </c>
      <c r="CB16" s="58">
        <v>25.0</v>
      </c>
      <c r="CC16" s="58">
        <v>341.0</v>
      </c>
      <c r="CD16" s="58">
        <v>362.0</v>
      </c>
      <c r="CE16" s="58">
        <v>206.0</v>
      </c>
      <c r="CF16" s="58">
        <v>10.0</v>
      </c>
      <c r="CG16" s="58">
        <v>336.0</v>
      </c>
      <c r="CH16" s="58">
        <v>371.0</v>
      </c>
      <c r="CI16" s="58">
        <v>206.0</v>
      </c>
      <c r="CJ16" s="58">
        <v>10.0</v>
      </c>
      <c r="CK16" s="58">
        <v>346.0</v>
      </c>
      <c r="CL16" s="58">
        <v>324.0</v>
      </c>
      <c r="CM16" s="58">
        <v>180.0</v>
      </c>
      <c r="CN16" s="58">
        <v>8.0</v>
      </c>
      <c r="CO16" s="58">
        <v>330.0</v>
      </c>
      <c r="CP16" s="58">
        <v>323.0</v>
      </c>
      <c r="CQ16" s="58">
        <v>160.0</v>
      </c>
      <c r="CR16" s="58">
        <v>6.0</v>
      </c>
      <c r="CS16" s="58">
        <v>333.0</v>
      </c>
      <c r="CT16" s="58">
        <v>308.0</v>
      </c>
      <c r="CU16" s="58">
        <v>192.0</v>
      </c>
      <c r="CV16" s="58">
        <v>90.0</v>
      </c>
      <c r="CW16" s="58">
        <v>335.0</v>
      </c>
      <c r="CX16" s="58">
        <v>203.0</v>
      </c>
      <c r="CY16" s="58">
        <v>96.0</v>
      </c>
      <c r="CZ16" s="58">
        <v>59.0</v>
      </c>
      <c r="DA16" s="58">
        <v>322.0</v>
      </c>
      <c r="DB16" s="58">
        <v>211.0</v>
      </c>
      <c r="DC16" s="58">
        <v>97.0</v>
      </c>
      <c r="DD16" s="58">
        <v>59.0</v>
      </c>
      <c r="DE16" s="58">
        <v>145.0</v>
      </c>
      <c r="DF16" s="58">
        <v>35.0</v>
      </c>
      <c r="DG16" s="58">
        <v>256.0</v>
      </c>
      <c r="DH16" s="58">
        <v>12.8</v>
      </c>
      <c r="DI16" s="59"/>
      <c r="DJ16" s="58">
        <v>7.0</v>
      </c>
      <c r="DK16" s="58">
        <v>57.0</v>
      </c>
      <c r="DL16" s="58">
        <v>52.0</v>
      </c>
      <c r="DM16" s="89"/>
      <c r="DN16" s="61">
        <v>337.0</v>
      </c>
      <c r="DO16" s="61">
        <v>139.0</v>
      </c>
      <c r="DP16" s="61">
        <v>35.0</v>
      </c>
      <c r="DQ16" s="61">
        <v>19.8</v>
      </c>
      <c r="DR16" s="61">
        <v>6.3</v>
      </c>
      <c r="DS16" s="61">
        <v>8.0</v>
      </c>
      <c r="DT16" s="61">
        <v>44.0</v>
      </c>
      <c r="DU16" s="61">
        <v>43.0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340.0</v>
      </c>
      <c r="EF16" s="63">
        <v>136.0</v>
      </c>
      <c r="EG16" s="63">
        <v>71.0</v>
      </c>
      <c r="EH16" s="63">
        <v>2.9</v>
      </c>
      <c r="EI16" s="63"/>
      <c r="EJ16" s="63">
        <v>9.0</v>
      </c>
      <c r="EK16" s="63">
        <v>48.0</v>
      </c>
      <c r="EL16" s="63">
        <v>51.0</v>
      </c>
      <c r="EM16" s="63">
        <v>136.0</v>
      </c>
      <c r="EN16" s="63">
        <v>108.0</v>
      </c>
      <c r="EO16" s="63">
        <v>4.8</v>
      </c>
      <c r="EP16" s="64"/>
      <c r="EQ16" s="63">
        <v>9.0</v>
      </c>
      <c r="ER16" s="63">
        <v>49.0</v>
      </c>
      <c r="ES16" s="63">
        <v>50.0</v>
      </c>
      <c r="ET16" s="63">
        <v>339.0</v>
      </c>
      <c r="EU16" s="63">
        <v>0.0</v>
      </c>
      <c r="EV16" s="63">
        <v>0.0</v>
      </c>
      <c r="EW16" s="63">
        <v>0.0</v>
      </c>
      <c r="EX16" s="63">
        <v>337.0</v>
      </c>
      <c r="EY16" s="63">
        <v>239.0</v>
      </c>
      <c r="EZ16" s="63">
        <v>138.6</v>
      </c>
      <c r="FA16" s="63">
        <v>6.6</v>
      </c>
      <c r="FB16" s="63">
        <v>337.0</v>
      </c>
      <c r="FC16" s="63">
        <v>0.0</v>
      </c>
      <c r="FD16" s="63">
        <v>0.0</v>
      </c>
      <c r="FE16" s="63">
        <v>0.0</v>
      </c>
      <c r="FF16" s="63">
        <v>337.0</v>
      </c>
      <c r="FG16" s="63">
        <v>240.0</v>
      </c>
      <c r="FH16" s="63">
        <v>138.7</v>
      </c>
      <c r="FI16" s="63">
        <v>7.9</v>
      </c>
      <c r="FJ16" s="63">
        <v>340.0</v>
      </c>
      <c r="FK16" s="63">
        <v>227.0</v>
      </c>
      <c r="FL16" s="63">
        <v>130.4</v>
      </c>
      <c r="FM16" s="64"/>
      <c r="FN16" s="63">
        <v>340.0</v>
      </c>
      <c r="FO16" s="63">
        <v>223.0</v>
      </c>
      <c r="FP16" s="63">
        <v>130.2</v>
      </c>
      <c r="FQ16" s="63">
        <v>16.3</v>
      </c>
      <c r="FR16" s="63">
        <v>136.0</v>
      </c>
      <c r="FS16" s="63">
        <v>99.0</v>
      </c>
      <c r="FT16" s="63">
        <v>18.51</v>
      </c>
      <c r="FU16" s="64"/>
      <c r="FV16" s="63">
        <v>136.0</v>
      </c>
      <c r="FW16" s="64"/>
      <c r="FX16" s="64"/>
      <c r="FY16" s="64"/>
      <c r="FZ16" s="89"/>
      <c r="GA16" s="65">
        <v>342.0</v>
      </c>
      <c r="GB16" s="66">
        <v>335.87</v>
      </c>
      <c r="GC16" s="66">
        <v>195.66</v>
      </c>
      <c r="GD16" s="66">
        <v>19.43</v>
      </c>
      <c r="GE16" s="65">
        <v>342.0</v>
      </c>
      <c r="GF16" s="66">
        <v>344.66</v>
      </c>
      <c r="GG16" s="66">
        <v>195.15</v>
      </c>
      <c r="GH16" s="66">
        <v>22.53</v>
      </c>
      <c r="GI16" s="65">
        <v>342.0</v>
      </c>
      <c r="GJ16" s="66">
        <v>195.04</v>
      </c>
      <c r="GK16" s="66">
        <v>-113.49</v>
      </c>
      <c r="GL16" s="66">
        <v>-14.91</v>
      </c>
      <c r="GM16" s="65">
        <v>342.0</v>
      </c>
      <c r="GN16" s="66">
        <v>213.66</v>
      </c>
      <c r="GO16" s="66">
        <v>-113.16</v>
      </c>
      <c r="GP16" s="66">
        <v>-21.69</v>
      </c>
      <c r="GQ16" s="65">
        <v>342.0</v>
      </c>
      <c r="GR16" s="66">
        <v>161.49</v>
      </c>
      <c r="GS16" s="66">
        <v>-85.35</v>
      </c>
      <c r="GT16" s="66">
        <v>0.0</v>
      </c>
      <c r="GU16" s="65">
        <v>342.0</v>
      </c>
      <c r="GV16" s="66">
        <v>144.63</v>
      </c>
      <c r="GW16" s="66">
        <v>-82.42</v>
      </c>
      <c r="GX16" s="66">
        <v>-4.36</v>
      </c>
      <c r="GY16" s="89"/>
      <c r="GZ16" s="98" t="s">
        <v>107</v>
      </c>
      <c r="HA16" s="97" t="s">
        <v>92</v>
      </c>
      <c r="HB16" s="98">
        <v>81.0</v>
      </c>
      <c r="HC16" s="98">
        <v>4.05</v>
      </c>
      <c r="HD16" s="98">
        <v>1.62</v>
      </c>
      <c r="HE16" s="98">
        <v>8.0</v>
      </c>
      <c r="HF16" s="98">
        <v>55.0</v>
      </c>
      <c r="HG16" s="98">
        <v>51.0</v>
      </c>
      <c r="HH16" s="98" t="s">
        <v>107</v>
      </c>
      <c r="HI16" s="97" t="s">
        <v>92</v>
      </c>
      <c r="HJ16" s="98">
        <v>200.0</v>
      </c>
      <c r="HK16" s="98">
        <v>10.0</v>
      </c>
      <c r="HL16" s="98">
        <v>4.0</v>
      </c>
      <c r="HM16" s="98">
        <v>5.0</v>
      </c>
      <c r="HN16" s="98">
        <v>58.0</v>
      </c>
      <c r="HO16" s="98">
        <v>57.0</v>
      </c>
      <c r="HP16" s="98" t="s">
        <v>107</v>
      </c>
      <c r="HQ16" s="97" t="s">
        <v>92</v>
      </c>
      <c r="HR16" s="98">
        <v>131.0</v>
      </c>
      <c r="HS16" s="98">
        <v>6.55</v>
      </c>
      <c r="HT16" s="98">
        <v>3.275</v>
      </c>
      <c r="HU16" s="98">
        <v>7.0</v>
      </c>
      <c r="HV16" s="98">
        <v>52.0</v>
      </c>
      <c r="HW16" s="98">
        <v>52.0</v>
      </c>
      <c r="HX16" s="89"/>
      <c r="HY16" s="72">
        <v>135.0</v>
      </c>
      <c r="HZ16" s="72">
        <v>33.0</v>
      </c>
      <c r="IA16" s="72">
        <v>94.0</v>
      </c>
      <c r="IB16" s="72">
        <v>4.7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140.0</v>
      </c>
      <c r="II16" s="74">
        <v>34.1</v>
      </c>
      <c r="IJ16" s="74">
        <v>114.0</v>
      </c>
      <c r="IK16" s="74">
        <v>5.7</v>
      </c>
      <c r="IL16" s="74">
        <v>6.6</v>
      </c>
      <c r="IM16" s="74">
        <v>6.0</v>
      </c>
      <c r="IN16" s="74">
        <v>47.0</v>
      </c>
      <c r="IO16" s="74">
        <v>46.0</v>
      </c>
      <c r="IP16" s="74">
        <v>140.0</v>
      </c>
      <c r="IQ16" s="74">
        <v>34.9</v>
      </c>
      <c r="IR16" s="74">
        <v>6.0</v>
      </c>
      <c r="IS16" s="74">
        <v>0.1</v>
      </c>
      <c r="IT16" s="74">
        <v>0.3</v>
      </c>
      <c r="IU16" s="74">
        <v>12.0</v>
      </c>
      <c r="IV16" s="74">
        <v>48.0</v>
      </c>
      <c r="IW16" s="74">
        <v>47.0</v>
      </c>
      <c r="IX16" s="89"/>
      <c r="IY16" s="76">
        <v>138.42</v>
      </c>
      <c r="IZ16" s="76">
        <v>34.61</v>
      </c>
      <c r="JA16" s="76">
        <v>361.4</v>
      </c>
      <c r="JB16" s="76">
        <v>18.07</v>
      </c>
      <c r="JC16" s="76">
        <v>6.78</v>
      </c>
      <c r="JD16" s="76">
        <v>3.0</v>
      </c>
      <c r="JE16" s="76">
        <v>62.64</v>
      </c>
      <c r="JF16" s="76">
        <v>48.24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135.0</v>
      </c>
      <c r="JQ16" s="78">
        <v>32.0</v>
      </c>
      <c r="JR16" s="78">
        <v>0.0</v>
      </c>
      <c r="JS16" s="78">
        <v>0.0</v>
      </c>
      <c r="JT16" s="78">
        <v>0.0</v>
      </c>
      <c r="JU16" s="78">
        <v>2.0</v>
      </c>
      <c r="JV16" s="78">
        <v>41.0</v>
      </c>
      <c r="JW16" s="78">
        <v>40.0</v>
      </c>
      <c r="JX16" s="78">
        <v>135.0</v>
      </c>
      <c r="JY16" s="78">
        <v>33.9</v>
      </c>
      <c r="JZ16" s="78">
        <v>150.0</v>
      </c>
      <c r="KA16" s="78">
        <v>7.9</v>
      </c>
      <c r="KB16" s="78">
        <v>2.7</v>
      </c>
      <c r="KC16" s="78">
        <v>2.0</v>
      </c>
      <c r="KD16" s="78">
        <v>46.0</v>
      </c>
      <c r="KE16" s="78">
        <v>45.0</v>
      </c>
      <c r="KF16" s="89"/>
      <c r="KG16" s="151">
        <v>136.0</v>
      </c>
      <c r="KH16" s="151">
        <v>33.0</v>
      </c>
      <c r="KI16" s="151">
        <v>107.0</v>
      </c>
      <c r="KJ16" s="151">
        <v>5.6</v>
      </c>
      <c r="KK16" s="152"/>
      <c r="KL16" s="151">
        <v>1.0</v>
      </c>
      <c r="KM16" s="151">
        <v>40.0</v>
      </c>
      <c r="KN16" s="151">
        <v>40.0</v>
      </c>
      <c r="KO16" s="151">
        <v>136.0</v>
      </c>
      <c r="KP16" s="151">
        <v>33.0</v>
      </c>
      <c r="KQ16" s="151" t="s">
        <v>98</v>
      </c>
      <c r="KR16" s="151" t="s">
        <v>98</v>
      </c>
      <c r="KS16" s="152"/>
      <c r="KT16" s="151">
        <v>1.0</v>
      </c>
      <c r="KU16" s="151">
        <v>40.0</v>
      </c>
      <c r="KV16" s="151">
        <v>40.0</v>
      </c>
      <c r="KW16" s="89"/>
      <c r="KX16" s="81">
        <v>126.0</v>
      </c>
      <c r="KY16" s="81">
        <v>32.0</v>
      </c>
      <c r="KZ16" s="81">
        <v>174.0</v>
      </c>
      <c r="LA16" s="81">
        <v>8.5</v>
      </c>
      <c r="LB16" s="81">
        <v>1.6</v>
      </c>
      <c r="LC16" s="81">
        <v>3.0</v>
      </c>
      <c r="LD16" s="81">
        <v>51.0</v>
      </c>
      <c r="LE16" s="81">
        <v>51.0</v>
      </c>
      <c r="LF16" s="81">
        <v>126.0</v>
      </c>
      <c r="LG16" s="81">
        <v>32.0</v>
      </c>
      <c r="LH16" s="81">
        <v>363.0</v>
      </c>
      <c r="LI16" s="81">
        <v>17.8</v>
      </c>
      <c r="LJ16" s="81">
        <v>5.0</v>
      </c>
      <c r="LK16" s="81">
        <v>5.0</v>
      </c>
      <c r="LL16" s="81">
        <v>51.0</v>
      </c>
      <c r="LM16" s="81">
        <v>50.0</v>
      </c>
      <c r="LN16" s="89"/>
      <c r="LO16" s="82">
        <v>328.0</v>
      </c>
      <c r="LP16" s="82">
        <v>225.0</v>
      </c>
      <c r="LQ16" s="82">
        <v>121.0</v>
      </c>
      <c r="LR16" s="82">
        <v>71.0</v>
      </c>
      <c r="LS16" s="82">
        <v>339.0</v>
      </c>
      <c r="LT16" s="82">
        <v>138.0</v>
      </c>
      <c r="LU16" s="82">
        <v>114.0</v>
      </c>
      <c r="LV16" s="82">
        <v>62.0</v>
      </c>
      <c r="LW16" s="82">
        <v>11.5</v>
      </c>
      <c r="LX16" s="82">
        <v>10.0</v>
      </c>
      <c r="LY16" s="82">
        <v>55.0</v>
      </c>
      <c r="LZ16" s="82">
        <v>49.0</v>
      </c>
      <c r="MA16" s="82">
        <v>137.0</v>
      </c>
      <c r="MB16" s="82">
        <v>111.0</v>
      </c>
      <c r="MC16" s="82">
        <v>59.0</v>
      </c>
      <c r="MD16" s="82">
        <v>20.3</v>
      </c>
      <c r="ME16" s="82">
        <v>8.0</v>
      </c>
      <c r="MF16" s="82">
        <v>58.0</v>
      </c>
      <c r="MG16" s="82">
        <v>51.0</v>
      </c>
      <c r="MH16" s="82" t="s">
        <v>95</v>
      </c>
      <c r="MI16" s="82" t="s">
        <v>95</v>
      </c>
      <c r="MJ16" s="82" t="s">
        <v>95</v>
      </c>
      <c r="MK16" s="82" t="s">
        <v>95</v>
      </c>
      <c r="ML16" s="82">
        <v>5.0</v>
      </c>
      <c r="MM16" s="82">
        <v>46.0</v>
      </c>
      <c r="MN16" s="82">
        <v>44.0</v>
      </c>
      <c r="MO16" s="86"/>
      <c r="MP16" s="87"/>
      <c r="MQ16" s="87"/>
      <c r="MR16" s="87"/>
      <c r="MS16" s="87"/>
      <c r="MT16" s="82">
        <v>35.0</v>
      </c>
      <c r="MU16" s="82">
        <v>182.0</v>
      </c>
      <c r="MV16" s="82">
        <v>10.6</v>
      </c>
      <c r="MW16" s="82">
        <v>3.3</v>
      </c>
      <c r="MX16" s="82">
        <v>5.0</v>
      </c>
      <c r="MY16" s="82">
        <v>42.0</v>
      </c>
      <c r="MZ16" s="82" t="s">
        <v>96</v>
      </c>
      <c r="NA16" s="87"/>
      <c r="NB16" s="82">
        <v>35.0</v>
      </c>
      <c r="NC16" s="82">
        <v>297.0</v>
      </c>
      <c r="ND16" s="82">
        <v>16.5</v>
      </c>
      <c r="NE16" s="82">
        <v>2.7</v>
      </c>
      <c r="NF16" s="82">
        <v>6.0</v>
      </c>
      <c r="NG16" s="82">
        <v>45.0</v>
      </c>
      <c r="NH16" s="82">
        <v>44.0</v>
      </c>
      <c r="NI16" s="87"/>
      <c r="NJ16" s="82" t="s">
        <v>95</v>
      </c>
      <c r="NK16" s="82" t="s">
        <v>95</v>
      </c>
      <c r="NL16" s="82" t="s">
        <v>95</v>
      </c>
      <c r="NM16" s="82" t="s">
        <v>95</v>
      </c>
      <c r="NN16" s="82">
        <v>4.0</v>
      </c>
      <c r="NO16" s="82">
        <v>45.0</v>
      </c>
      <c r="NP16" s="82">
        <v>43.0</v>
      </c>
    </row>
    <row r="17" ht="14.25" customHeight="1">
      <c r="A17" s="49">
        <v>0.166666666666667</v>
      </c>
      <c r="B17" s="50"/>
      <c r="C17" s="51">
        <v>50.17</v>
      </c>
      <c r="D17" s="52">
        <v>337.0</v>
      </c>
      <c r="E17" s="53">
        <v>133.0</v>
      </c>
      <c r="F17" s="53">
        <v>76.0</v>
      </c>
      <c r="G17" s="53">
        <v>16.3</v>
      </c>
      <c r="H17" s="54"/>
      <c r="I17" s="53">
        <v>6.0</v>
      </c>
      <c r="J17" s="53">
        <v>46.0</v>
      </c>
      <c r="K17" s="53">
        <v>45.0</v>
      </c>
      <c r="L17" s="53">
        <v>139.0</v>
      </c>
      <c r="M17" s="53">
        <v>68.0</v>
      </c>
      <c r="N17" s="53">
        <v>15.1</v>
      </c>
      <c r="O17" s="54"/>
      <c r="P17" s="53">
        <v>6.0</v>
      </c>
      <c r="Q17" s="53">
        <v>55.0</v>
      </c>
      <c r="R17" s="53">
        <v>49.0</v>
      </c>
      <c r="S17" s="53">
        <v>339.7</v>
      </c>
      <c r="T17" s="53">
        <v>301.9</v>
      </c>
      <c r="U17" s="53">
        <v>174.7</v>
      </c>
      <c r="V17" s="54"/>
      <c r="W17" s="53">
        <v>372.6</v>
      </c>
      <c r="X17" s="53">
        <v>245.6</v>
      </c>
      <c r="Y17" s="53">
        <v>134.2</v>
      </c>
      <c r="Z17" s="54"/>
      <c r="AA17" s="55">
        <v>340.0</v>
      </c>
      <c r="AB17" s="53">
        <v>390.1</v>
      </c>
      <c r="AC17" s="53">
        <v>218.3</v>
      </c>
      <c r="AD17" s="54"/>
      <c r="AE17" s="53">
        <v>339.7</v>
      </c>
      <c r="AF17" s="53">
        <v>357.4</v>
      </c>
      <c r="AG17" s="53">
        <v>198.3</v>
      </c>
      <c r="AH17" s="54"/>
      <c r="AI17" s="53">
        <v>345.4</v>
      </c>
      <c r="AJ17" s="53">
        <v>398.1</v>
      </c>
      <c r="AK17" s="53">
        <v>234.1</v>
      </c>
      <c r="AL17" s="54"/>
      <c r="AM17" s="55">
        <v>338.0</v>
      </c>
      <c r="AN17" s="53">
        <v>400.3</v>
      </c>
      <c r="AO17" s="53">
        <v>222.7</v>
      </c>
      <c r="AP17" s="54"/>
      <c r="AQ17" s="191">
        <f t="shared" ref="AQ17:AS17" si="7">E17</f>
        <v>133</v>
      </c>
      <c r="AR17" s="54">
        <f t="shared" si="7"/>
        <v>76</v>
      </c>
      <c r="AS17" s="56">
        <f t="shared" si="7"/>
        <v>16.3</v>
      </c>
      <c r="AT17" s="54"/>
      <c r="AU17" s="54">
        <f t="shared" ref="AU17:AW17" si="8">L17</f>
        <v>139</v>
      </c>
      <c r="AV17" s="54">
        <f t="shared" si="8"/>
        <v>68</v>
      </c>
      <c r="AW17" s="54">
        <f t="shared" si="8"/>
        <v>15.1</v>
      </c>
      <c r="AX17" s="54"/>
      <c r="AY17" s="53">
        <v>133.0</v>
      </c>
      <c r="AZ17" s="54"/>
      <c r="BA17" s="54"/>
      <c r="BB17" s="54"/>
      <c r="BC17" s="89"/>
      <c r="BD17" s="54">
        <v>139.0</v>
      </c>
      <c r="BE17" s="53">
        <v>32.0</v>
      </c>
      <c r="BF17" s="53">
        <v>65.0</v>
      </c>
      <c r="BG17" s="127">
        <v>3.1</v>
      </c>
      <c r="BH17" s="54"/>
      <c r="BI17" s="53">
        <v>22.0</v>
      </c>
      <c r="BJ17" s="127">
        <v>81.0</v>
      </c>
      <c r="BK17" s="127">
        <v>57.0</v>
      </c>
      <c r="BL17" s="89"/>
      <c r="BM17" s="58">
        <v>340.0</v>
      </c>
      <c r="BN17" s="58">
        <v>145.0</v>
      </c>
      <c r="BO17" s="58">
        <v>265.0</v>
      </c>
      <c r="BP17" s="58">
        <v>13.3</v>
      </c>
      <c r="BQ17" s="59"/>
      <c r="BR17" s="58">
        <v>6.0</v>
      </c>
      <c r="BS17" s="58">
        <v>56.0</v>
      </c>
      <c r="BT17" s="58">
        <v>55.0</v>
      </c>
      <c r="BU17" s="58">
        <v>340.0</v>
      </c>
      <c r="BV17" s="58">
        <v>293.0</v>
      </c>
      <c r="BW17" s="58">
        <v>167.0</v>
      </c>
      <c r="BX17" s="58">
        <v>26.0</v>
      </c>
      <c r="BY17" s="58">
        <v>333.0</v>
      </c>
      <c r="BZ17" s="58">
        <v>310.0</v>
      </c>
      <c r="CA17" s="58">
        <v>169.0</v>
      </c>
      <c r="CB17" s="58">
        <v>24.0</v>
      </c>
      <c r="CC17" s="58">
        <v>340.0</v>
      </c>
      <c r="CD17" s="58">
        <v>380.0</v>
      </c>
      <c r="CE17" s="58">
        <v>212.0</v>
      </c>
      <c r="CF17" s="58">
        <v>14.0</v>
      </c>
      <c r="CG17" s="58">
        <v>333.0</v>
      </c>
      <c r="CH17" s="58">
        <v>374.0</v>
      </c>
      <c r="CI17" s="58">
        <v>203.0</v>
      </c>
      <c r="CJ17" s="58">
        <v>7.0</v>
      </c>
      <c r="CK17" s="58">
        <v>346.0</v>
      </c>
      <c r="CL17" s="58">
        <v>163.0</v>
      </c>
      <c r="CM17" s="58">
        <v>107.0</v>
      </c>
      <c r="CN17" s="58">
        <v>8.0</v>
      </c>
      <c r="CO17" s="58">
        <v>330.0</v>
      </c>
      <c r="CP17" s="58">
        <v>319.0</v>
      </c>
      <c r="CQ17" s="58">
        <v>157.0</v>
      </c>
      <c r="CR17" s="58">
        <v>7.0</v>
      </c>
      <c r="CS17" s="58">
        <v>333.0</v>
      </c>
      <c r="CT17" s="58">
        <v>309.0</v>
      </c>
      <c r="CU17" s="58">
        <v>190.0</v>
      </c>
      <c r="CV17" s="58">
        <v>90.0</v>
      </c>
      <c r="CW17" s="58">
        <v>334.0</v>
      </c>
      <c r="CX17" s="58">
        <v>208.0</v>
      </c>
      <c r="CY17" s="58">
        <v>99.0</v>
      </c>
      <c r="CZ17" s="58">
        <v>58.0</v>
      </c>
      <c r="DA17" s="58">
        <v>322.0</v>
      </c>
      <c r="DB17" s="58">
        <v>212.0</v>
      </c>
      <c r="DC17" s="58">
        <v>100.0</v>
      </c>
      <c r="DD17" s="58">
        <v>57.0</v>
      </c>
      <c r="DE17" s="58">
        <v>145.0</v>
      </c>
      <c r="DF17" s="58">
        <v>35.0</v>
      </c>
      <c r="DG17" s="58">
        <v>265.0</v>
      </c>
      <c r="DH17" s="58">
        <v>13.3</v>
      </c>
      <c r="DI17" s="59"/>
      <c r="DJ17" s="58">
        <v>7.0</v>
      </c>
      <c r="DK17" s="58">
        <v>58.0</v>
      </c>
      <c r="DL17" s="58">
        <v>52.0</v>
      </c>
      <c r="DM17" s="89"/>
      <c r="DN17" s="61">
        <v>337.0</v>
      </c>
      <c r="DO17" s="61">
        <v>139.0</v>
      </c>
      <c r="DP17" s="61">
        <v>36.0</v>
      </c>
      <c r="DQ17" s="61">
        <v>20.0</v>
      </c>
      <c r="DR17" s="61">
        <v>6.6</v>
      </c>
      <c r="DS17" s="61">
        <v>8.0</v>
      </c>
      <c r="DT17" s="61">
        <v>40.0</v>
      </c>
      <c r="DU17" s="61">
        <v>44.0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339.0</v>
      </c>
      <c r="EF17" s="63">
        <v>136.0</v>
      </c>
      <c r="EG17" s="63">
        <v>71.0</v>
      </c>
      <c r="EH17" s="63">
        <v>2.9</v>
      </c>
      <c r="EI17" s="64"/>
      <c r="EJ17" s="63">
        <v>9.0</v>
      </c>
      <c r="EK17" s="63">
        <v>48.0</v>
      </c>
      <c r="EL17" s="63">
        <v>50.0</v>
      </c>
      <c r="EM17" s="63">
        <v>136.0</v>
      </c>
      <c r="EN17" s="63">
        <v>108.0</v>
      </c>
      <c r="EO17" s="63">
        <v>4.8</v>
      </c>
      <c r="EP17" s="64"/>
      <c r="EQ17" s="63">
        <v>9.0</v>
      </c>
      <c r="ER17" s="63">
        <v>49.0</v>
      </c>
      <c r="ES17" s="63">
        <v>50.0</v>
      </c>
      <c r="ET17" s="63">
        <v>338.0</v>
      </c>
      <c r="EU17" s="63">
        <v>0.0</v>
      </c>
      <c r="EV17" s="63">
        <v>0.0</v>
      </c>
      <c r="EW17" s="63">
        <v>0.0</v>
      </c>
      <c r="EX17" s="63">
        <v>337.0</v>
      </c>
      <c r="EY17" s="63">
        <v>240.0</v>
      </c>
      <c r="EZ17" s="63">
        <v>138.6</v>
      </c>
      <c r="FA17" s="63">
        <v>5.7</v>
      </c>
      <c r="FB17" s="63">
        <v>337.0</v>
      </c>
      <c r="FC17" s="63">
        <v>0.0</v>
      </c>
      <c r="FD17" s="63">
        <v>0.0</v>
      </c>
      <c r="FE17" s="63">
        <v>0.0</v>
      </c>
      <c r="FF17" s="63">
        <v>336.0</v>
      </c>
      <c r="FG17" s="63">
        <v>241.0</v>
      </c>
      <c r="FH17" s="63">
        <v>138.9</v>
      </c>
      <c r="FI17" s="63">
        <v>8.0</v>
      </c>
      <c r="FJ17" s="63">
        <v>339.0</v>
      </c>
      <c r="FK17" s="63">
        <v>226.0</v>
      </c>
      <c r="FL17" s="63">
        <v>129.7</v>
      </c>
      <c r="FM17" s="64"/>
      <c r="FN17" s="63">
        <v>339.0</v>
      </c>
      <c r="FO17" s="63">
        <v>222.0</v>
      </c>
      <c r="FP17" s="63">
        <v>129.5</v>
      </c>
      <c r="FQ17" s="63">
        <v>15.3</v>
      </c>
      <c r="FR17" s="63">
        <v>136.0</v>
      </c>
      <c r="FS17" s="63">
        <v>105.0</v>
      </c>
      <c r="FT17" s="63">
        <v>18.1</v>
      </c>
      <c r="FU17" s="64"/>
      <c r="FV17" s="63">
        <v>136.0</v>
      </c>
      <c r="FW17" s="64"/>
      <c r="FX17" s="64"/>
      <c r="FY17" s="64"/>
      <c r="FZ17" s="89"/>
      <c r="GA17" s="65">
        <v>340.0</v>
      </c>
      <c r="GB17" s="66">
        <v>376.9</v>
      </c>
      <c r="GC17" s="66">
        <v>205.62</v>
      </c>
      <c r="GD17" s="66">
        <v>25.8</v>
      </c>
      <c r="GE17" s="66">
        <v>340.0</v>
      </c>
      <c r="GF17" s="66">
        <v>345.1</v>
      </c>
      <c r="GG17" s="66">
        <v>204.7</v>
      </c>
      <c r="GH17" s="66">
        <v>28.14</v>
      </c>
      <c r="GI17" s="66">
        <v>341.0</v>
      </c>
      <c r="GJ17" s="66">
        <v>194.17</v>
      </c>
      <c r="GK17" s="66">
        <v>-113.66</v>
      </c>
      <c r="GL17" s="66">
        <v>-12.23</v>
      </c>
      <c r="GM17" s="66">
        <v>342.0</v>
      </c>
      <c r="GN17" s="66">
        <v>192.55</v>
      </c>
      <c r="GO17" s="66">
        <v>-112.82</v>
      </c>
      <c r="GP17" s="66">
        <v>-20.44</v>
      </c>
      <c r="GQ17" s="66">
        <v>342.0</v>
      </c>
      <c r="GR17" s="66">
        <v>163.39</v>
      </c>
      <c r="GS17" s="66">
        <v>-85.35</v>
      </c>
      <c r="GT17" s="66">
        <v>-3.35</v>
      </c>
      <c r="GU17" s="66">
        <v>342.0</v>
      </c>
      <c r="GV17" s="66">
        <v>137.45</v>
      </c>
      <c r="GW17" s="66">
        <v>-82.08</v>
      </c>
      <c r="GX17" s="66">
        <v>-4.19</v>
      </c>
      <c r="GY17" s="89"/>
      <c r="GZ17" s="98" t="s">
        <v>107</v>
      </c>
      <c r="HA17" s="97" t="s">
        <v>92</v>
      </c>
      <c r="HB17" s="98">
        <v>100.0</v>
      </c>
      <c r="HC17" s="98">
        <v>5.0</v>
      </c>
      <c r="HD17" s="98">
        <v>2.0</v>
      </c>
      <c r="HE17" s="98">
        <v>8.0</v>
      </c>
      <c r="HF17" s="98">
        <v>55.0</v>
      </c>
      <c r="HG17" s="98">
        <v>51.0</v>
      </c>
      <c r="HH17" s="98" t="s">
        <v>107</v>
      </c>
      <c r="HI17" s="97" t="s">
        <v>92</v>
      </c>
      <c r="HJ17" s="98">
        <v>183.0</v>
      </c>
      <c r="HK17" s="98">
        <v>9.15</v>
      </c>
      <c r="HL17" s="98">
        <v>0.0</v>
      </c>
      <c r="HM17" s="98">
        <v>5.0</v>
      </c>
      <c r="HN17" s="98">
        <v>58.0</v>
      </c>
      <c r="HO17" s="98">
        <v>57.0</v>
      </c>
      <c r="HP17" s="98" t="s">
        <v>107</v>
      </c>
      <c r="HQ17" s="97" t="s">
        <v>92</v>
      </c>
      <c r="HR17" s="98">
        <v>132.0</v>
      </c>
      <c r="HS17" s="98">
        <v>6.6</v>
      </c>
      <c r="HT17" s="98">
        <v>3.3</v>
      </c>
      <c r="HU17" s="98">
        <v>7.0</v>
      </c>
      <c r="HV17" s="98">
        <v>52.0</v>
      </c>
      <c r="HW17" s="98">
        <v>52.0</v>
      </c>
      <c r="HX17" s="89"/>
      <c r="HY17" s="72">
        <v>135.0</v>
      </c>
      <c r="HZ17" s="72">
        <v>33.0</v>
      </c>
      <c r="IA17" s="72">
        <v>96.0</v>
      </c>
      <c r="IB17" s="72">
        <v>4.8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140.0</v>
      </c>
      <c r="II17" s="74">
        <v>33.6</v>
      </c>
      <c r="IJ17" s="74">
        <v>122.0</v>
      </c>
      <c r="IK17" s="74">
        <v>5.9</v>
      </c>
      <c r="IL17" s="74">
        <v>6.9</v>
      </c>
      <c r="IM17" s="74">
        <v>6.0</v>
      </c>
      <c r="IN17" s="74">
        <v>46.0</v>
      </c>
      <c r="IO17" s="74">
        <v>45.0</v>
      </c>
      <c r="IP17" s="74">
        <v>140.0</v>
      </c>
      <c r="IQ17" s="74">
        <v>34.5</v>
      </c>
      <c r="IR17" s="74">
        <v>6.0</v>
      </c>
      <c r="IS17" s="74">
        <v>0.1</v>
      </c>
      <c r="IT17" s="74">
        <v>0.3</v>
      </c>
      <c r="IU17" s="74">
        <v>12.0</v>
      </c>
      <c r="IV17" s="74">
        <v>47.0</v>
      </c>
      <c r="IW17" s="74">
        <v>46.0</v>
      </c>
      <c r="IX17" s="89"/>
      <c r="IY17" s="76">
        <v>138.51</v>
      </c>
      <c r="IZ17" s="76">
        <v>34.61</v>
      </c>
      <c r="JA17" s="76">
        <v>362.6</v>
      </c>
      <c r="JB17" s="76">
        <v>18.13</v>
      </c>
      <c r="JC17" s="76">
        <v>6.78</v>
      </c>
      <c r="JD17" s="76">
        <v>3.0</v>
      </c>
      <c r="JE17" s="76">
        <v>61.77</v>
      </c>
      <c r="JF17" s="76">
        <v>48.24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135.0</v>
      </c>
      <c r="JQ17" s="78">
        <v>32.0</v>
      </c>
      <c r="JR17" s="78">
        <v>0.0</v>
      </c>
      <c r="JS17" s="78">
        <v>0.0</v>
      </c>
      <c r="JT17" s="78">
        <v>0.0</v>
      </c>
      <c r="JU17" s="78">
        <v>2.0</v>
      </c>
      <c r="JV17" s="78">
        <v>40.0</v>
      </c>
      <c r="JW17" s="78">
        <v>39.0</v>
      </c>
      <c r="JX17" s="78">
        <v>135.0</v>
      </c>
      <c r="JY17" s="78">
        <v>34.0</v>
      </c>
      <c r="JZ17" s="78">
        <v>149.0</v>
      </c>
      <c r="KA17" s="78">
        <v>7.9</v>
      </c>
      <c r="KB17" s="78">
        <v>2.8</v>
      </c>
      <c r="KC17" s="78">
        <v>2.0</v>
      </c>
      <c r="KD17" s="78">
        <v>46.0</v>
      </c>
      <c r="KE17" s="78">
        <v>45.0</v>
      </c>
      <c r="KF17" s="89"/>
      <c r="KG17" s="151">
        <v>136.0</v>
      </c>
      <c r="KH17" s="151">
        <v>33.0</v>
      </c>
      <c r="KI17" s="151">
        <v>99.0</v>
      </c>
      <c r="KJ17" s="151">
        <v>5.5</v>
      </c>
      <c r="KK17" s="152"/>
      <c r="KL17" s="151">
        <v>1.0</v>
      </c>
      <c r="KM17" s="151">
        <v>40.0</v>
      </c>
      <c r="KN17" s="151">
        <v>40.0</v>
      </c>
      <c r="KO17" s="151">
        <v>136.0</v>
      </c>
      <c r="KP17" s="151">
        <v>33.0</v>
      </c>
      <c r="KQ17" s="151" t="s">
        <v>98</v>
      </c>
      <c r="KR17" s="151" t="s">
        <v>98</v>
      </c>
      <c r="KS17" s="152"/>
      <c r="KT17" s="151">
        <v>1.0</v>
      </c>
      <c r="KU17" s="151">
        <v>40.0</v>
      </c>
      <c r="KV17" s="151">
        <v>40.0</v>
      </c>
      <c r="KW17" s="89"/>
      <c r="KX17" s="81">
        <v>127.0</v>
      </c>
      <c r="KY17" s="81">
        <v>32.0</v>
      </c>
      <c r="KZ17" s="81">
        <v>247.0</v>
      </c>
      <c r="LA17" s="81">
        <v>12.1</v>
      </c>
      <c r="LB17" s="81">
        <v>2.1</v>
      </c>
      <c r="LC17" s="81">
        <v>3.0</v>
      </c>
      <c r="LD17" s="81">
        <v>51.0</v>
      </c>
      <c r="LE17" s="81">
        <v>51.0</v>
      </c>
      <c r="LF17" s="81">
        <v>127.0</v>
      </c>
      <c r="LG17" s="81">
        <v>32.0</v>
      </c>
      <c r="LH17" s="81">
        <v>349.0</v>
      </c>
      <c r="LI17" s="81">
        <v>17.1</v>
      </c>
      <c r="LJ17" s="81">
        <v>5.0</v>
      </c>
      <c r="LK17" s="81">
        <v>5.0</v>
      </c>
      <c r="LL17" s="81">
        <v>51.0</v>
      </c>
      <c r="LM17" s="81">
        <v>50.0</v>
      </c>
      <c r="LN17" s="89"/>
      <c r="LO17" s="82">
        <v>325.0</v>
      </c>
      <c r="LP17" s="82">
        <v>260.0</v>
      </c>
      <c r="LQ17" s="82">
        <v>143.0</v>
      </c>
      <c r="LR17" s="82">
        <v>69.0</v>
      </c>
      <c r="LS17" s="82">
        <v>335.0</v>
      </c>
      <c r="LT17" s="82">
        <v>137.0</v>
      </c>
      <c r="LU17" s="82">
        <v>120.0</v>
      </c>
      <c r="LV17" s="82">
        <v>65.0</v>
      </c>
      <c r="LW17" s="82">
        <v>12.9</v>
      </c>
      <c r="LX17" s="82">
        <v>10.0</v>
      </c>
      <c r="LY17" s="82">
        <v>54.0</v>
      </c>
      <c r="LZ17" s="82">
        <v>49.0</v>
      </c>
      <c r="MA17" s="82">
        <v>135.0</v>
      </c>
      <c r="MB17" s="82">
        <v>140.0</v>
      </c>
      <c r="MC17" s="82">
        <v>78.0</v>
      </c>
      <c r="MD17" s="82">
        <v>13.1</v>
      </c>
      <c r="ME17" s="82">
        <v>8.0</v>
      </c>
      <c r="MF17" s="82">
        <v>58.0</v>
      </c>
      <c r="MG17" s="82">
        <v>50.0</v>
      </c>
      <c r="MH17" s="82" t="s">
        <v>95</v>
      </c>
      <c r="MI17" s="82" t="s">
        <v>95</v>
      </c>
      <c r="MJ17" s="82" t="s">
        <v>95</v>
      </c>
      <c r="MK17" s="82" t="s">
        <v>95</v>
      </c>
      <c r="ML17" s="82">
        <v>5.0</v>
      </c>
      <c r="MM17" s="82">
        <v>44.0</v>
      </c>
      <c r="MN17" s="82">
        <v>42.0</v>
      </c>
      <c r="MO17" s="86"/>
      <c r="MP17" s="87"/>
      <c r="MQ17" s="87"/>
      <c r="MR17" s="87"/>
      <c r="MS17" s="87"/>
      <c r="MT17" s="82">
        <v>35.0</v>
      </c>
      <c r="MU17" s="82">
        <v>209.0</v>
      </c>
      <c r="MV17" s="82">
        <v>11.8</v>
      </c>
      <c r="MW17" s="82">
        <v>3.9</v>
      </c>
      <c r="MX17" s="82">
        <v>5.0</v>
      </c>
      <c r="MY17" s="82">
        <v>42.0</v>
      </c>
      <c r="MZ17" s="82" t="s">
        <v>96</v>
      </c>
      <c r="NA17" s="87"/>
      <c r="NB17" s="82">
        <v>35.0</v>
      </c>
      <c r="NC17" s="82">
        <v>278.0</v>
      </c>
      <c r="ND17" s="82">
        <v>15.7</v>
      </c>
      <c r="NE17" s="82">
        <v>11.2</v>
      </c>
      <c r="NF17" s="82">
        <v>6.0</v>
      </c>
      <c r="NG17" s="82">
        <v>45.0</v>
      </c>
      <c r="NH17" s="82">
        <v>44.0</v>
      </c>
      <c r="NI17" s="87"/>
      <c r="NJ17" s="82" t="s">
        <v>95</v>
      </c>
      <c r="NK17" s="82" t="s">
        <v>95</v>
      </c>
      <c r="NL17" s="82" t="s">
        <v>95</v>
      </c>
      <c r="NM17" s="82" t="s">
        <v>95</v>
      </c>
      <c r="NN17" s="82">
        <v>4.0</v>
      </c>
      <c r="NO17" s="82">
        <v>45.0</v>
      </c>
      <c r="NP17" s="82">
        <v>43.0</v>
      </c>
    </row>
    <row r="18" ht="14.25" customHeight="1">
      <c r="A18" s="49">
        <v>0.208333333333334</v>
      </c>
      <c r="B18" s="50"/>
      <c r="C18" s="51">
        <v>50.07</v>
      </c>
      <c r="D18" s="52">
        <v>338.0</v>
      </c>
      <c r="E18" s="53">
        <v>133.0</v>
      </c>
      <c r="F18" s="53">
        <v>70.0</v>
      </c>
      <c r="G18" s="53">
        <v>15.1</v>
      </c>
      <c r="H18" s="54"/>
      <c r="I18" s="53">
        <v>6.0</v>
      </c>
      <c r="J18" s="53">
        <v>48.0</v>
      </c>
      <c r="K18" s="53">
        <v>48.0</v>
      </c>
      <c r="L18" s="53">
        <v>138.0</v>
      </c>
      <c r="M18" s="53">
        <v>100.0</v>
      </c>
      <c r="N18" s="53">
        <v>22.3</v>
      </c>
      <c r="O18" s="54"/>
      <c r="P18" s="53">
        <v>6.0</v>
      </c>
      <c r="Q18" s="53">
        <v>55.0</v>
      </c>
      <c r="R18" s="53">
        <v>48.0</v>
      </c>
      <c r="S18" s="53">
        <v>339.2</v>
      </c>
      <c r="T18" s="53">
        <v>289.2</v>
      </c>
      <c r="U18" s="53">
        <v>167.6</v>
      </c>
      <c r="V18" s="54"/>
      <c r="W18" s="53">
        <v>372.4</v>
      </c>
      <c r="X18" s="53">
        <v>233.4</v>
      </c>
      <c r="Y18" s="53">
        <v>127.4</v>
      </c>
      <c r="Z18" s="54"/>
      <c r="AA18" s="53">
        <v>339.4</v>
      </c>
      <c r="AB18" s="53">
        <v>386.1</v>
      </c>
      <c r="AC18" s="53">
        <v>213.7</v>
      </c>
      <c r="AD18" s="54"/>
      <c r="AE18" s="53">
        <v>339.5</v>
      </c>
      <c r="AF18" s="53">
        <v>352.5</v>
      </c>
      <c r="AG18" s="53">
        <v>194.6</v>
      </c>
      <c r="AH18" s="54"/>
      <c r="AI18" s="53">
        <v>344.5</v>
      </c>
      <c r="AJ18" s="53">
        <v>389.7</v>
      </c>
      <c r="AK18" s="53">
        <v>2295.0</v>
      </c>
      <c r="AL18" s="54"/>
      <c r="AM18" s="53">
        <v>337.6</v>
      </c>
      <c r="AN18" s="53">
        <v>399.3</v>
      </c>
      <c r="AO18" s="53">
        <v>215.1</v>
      </c>
      <c r="AP18" s="54"/>
      <c r="AQ18" s="191">
        <f t="shared" ref="AQ18:AS18" si="9">E18</f>
        <v>133</v>
      </c>
      <c r="AR18" s="54">
        <f t="shared" si="9"/>
        <v>70</v>
      </c>
      <c r="AS18" s="56">
        <f t="shared" si="9"/>
        <v>15.1</v>
      </c>
      <c r="AT18" s="54"/>
      <c r="AU18" s="54">
        <f t="shared" ref="AU18:AW18" si="10">L18</f>
        <v>138</v>
      </c>
      <c r="AV18" s="54">
        <f t="shared" si="10"/>
        <v>100</v>
      </c>
      <c r="AW18" s="54">
        <f t="shared" si="10"/>
        <v>22.3</v>
      </c>
      <c r="AX18" s="54"/>
      <c r="AY18" s="53">
        <v>133.0</v>
      </c>
      <c r="AZ18" s="54"/>
      <c r="BA18" s="54"/>
      <c r="BB18" s="54"/>
      <c r="BC18" s="89"/>
      <c r="BD18" s="54">
        <v>138.0</v>
      </c>
      <c r="BE18" s="53">
        <v>32.0</v>
      </c>
      <c r="BF18" s="53">
        <v>71.0</v>
      </c>
      <c r="BG18" s="127">
        <v>3.4</v>
      </c>
      <c r="BH18" s="54"/>
      <c r="BI18" s="53">
        <v>22.0</v>
      </c>
      <c r="BJ18" s="127">
        <v>81.0</v>
      </c>
      <c r="BK18" s="127">
        <v>57.0</v>
      </c>
      <c r="BL18" s="89"/>
      <c r="BM18" s="58">
        <v>340.0</v>
      </c>
      <c r="BN18" s="58">
        <v>144.0</v>
      </c>
      <c r="BO18" s="58">
        <v>259.0</v>
      </c>
      <c r="BP18" s="58">
        <v>13.0</v>
      </c>
      <c r="BQ18" s="59"/>
      <c r="BR18" s="58">
        <v>6.0</v>
      </c>
      <c r="BS18" s="58">
        <v>56.0</v>
      </c>
      <c r="BT18" s="58">
        <v>55.0</v>
      </c>
      <c r="BU18" s="58">
        <v>340.0</v>
      </c>
      <c r="BV18" s="58">
        <v>292.0</v>
      </c>
      <c r="BW18" s="58">
        <v>166.0</v>
      </c>
      <c r="BX18" s="58">
        <v>19.0</v>
      </c>
      <c r="BY18" s="58">
        <v>332.0</v>
      </c>
      <c r="BZ18" s="58">
        <v>310.0</v>
      </c>
      <c r="CA18" s="58">
        <v>169.0</v>
      </c>
      <c r="CB18" s="58">
        <v>18.0</v>
      </c>
      <c r="CC18" s="58">
        <v>341.0</v>
      </c>
      <c r="CD18" s="58">
        <v>356.0</v>
      </c>
      <c r="CE18" s="58">
        <v>204.0</v>
      </c>
      <c r="CF18" s="58">
        <v>8.0</v>
      </c>
      <c r="CG18" s="58">
        <v>336.0</v>
      </c>
      <c r="CH18" s="58">
        <v>358.0</v>
      </c>
      <c r="CI18" s="58">
        <v>202.0</v>
      </c>
      <c r="CJ18" s="58">
        <v>9.0</v>
      </c>
      <c r="CK18" s="58">
        <v>347.0</v>
      </c>
      <c r="CL18" s="58">
        <v>328.0</v>
      </c>
      <c r="CM18" s="58">
        <v>182.0</v>
      </c>
      <c r="CN18" s="58">
        <v>1.0</v>
      </c>
      <c r="CO18" s="58">
        <v>330.0</v>
      </c>
      <c r="CP18" s="58">
        <v>328.0</v>
      </c>
      <c r="CQ18" s="58">
        <v>163.0</v>
      </c>
      <c r="CR18" s="58">
        <v>1.0</v>
      </c>
      <c r="CS18" s="58">
        <v>333.0</v>
      </c>
      <c r="CT18" s="58">
        <v>315.0</v>
      </c>
      <c r="CU18" s="58">
        <v>180.0</v>
      </c>
      <c r="CV18" s="58">
        <v>96.0</v>
      </c>
      <c r="CW18" s="58">
        <v>335.0</v>
      </c>
      <c r="CX18" s="58">
        <v>207.0</v>
      </c>
      <c r="CY18" s="58">
        <v>95.0</v>
      </c>
      <c r="CZ18" s="58">
        <v>60.0</v>
      </c>
      <c r="DA18" s="58">
        <v>321.0</v>
      </c>
      <c r="DB18" s="58">
        <v>216.0</v>
      </c>
      <c r="DC18" s="58">
        <v>97.0</v>
      </c>
      <c r="DD18" s="58">
        <v>64.0</v>
      </c>
      <c r="DE18" s="58">
        <v>144.0</v>
      </c>
      <c r="DF18" s="58">
        <v>35.0</v>
      </c>
      <c r="DG18" s="58">
        <v>259.0</v>
      </c>
      <c r="DH18" s="58">
        <v>13.0</v>
      </c>
      <c r="DI18" s="59"/>
      <c r="DJ18" s="58">
        <v>7.0</v>
      </c>
      <c r="DK18" s="58">
        <v>58.0</v>
      </c>
      <c r="DL18" s="58">
        <v>52.0</v>
      </c>
      <c r="DM18" s="89"/>
      <c r="DN18" s="61">
        <v>337.0</v>
      </c>
      <c r="DO18" s="61">
        <v>139.0</v>
      </c>
      <c r="DP18" s="61">
        <v>46.0</v>
      </c>
      <c r="DQ18" s="61">
        <v>25.3</v>
      </c>
      <c r="DR18" s="61">
        <v>8.1</v>
      </c>
      <c r="DS18" s="61">
        <v>8.0</v>
      </c>
      <c r="DT18" s="61">
        <v>41.0</v>
      </c>
      <c r="DU18" s="61">
        <v>44.0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340.0</v>
      </c>
      <c r="EF18" s="63">
        <v>136.0</v>
      </c>
      <c r="EG18" s="63">
        <v>71.0</v>
      </c>
      <c r="EH18" s="63">
        <v>2.9</v>
      </c>
      <c r="EI18" s="63"/>
      <c r="EJ18" s="63">
        <v>9.0</v>
      </c>
      <c r="EK18" s="63">
        <v>48.0</v>
      </c>
      <c r="EL18" s="63">
        <v>51.0</v>
      </c>
      <c r="EM18" s="63">
        <v>136.0</v>
      </c>
      <c r="EN18" s="63">
        <v>108.0</v>
      </c>
      <c r="EO18" s="63">
        <v>4.8</v>
      </c>
      <c r="EP18" s="64"/>
      <c r="EQ18" s="63">
        <v>9.0</v>
      </c>
      <c r="ER18" s="63">
        <v>49.0</v>
      </c>
      <c r="ES18" s="63">
        <v>50.0</v>
      </c>
      <c r="ET18" s="63">
        <v>339.0</v>
      </c>
      <c r="EU18" s="63">
        <v>0.0</v>
      </c>
      <c r="EV18" s="63">
        <v>0.0</v>
      </c>
      <c r="EW18" s="63">
        <v>0.0</v>
      </c>
      <c r="EX18" s="63">
        <v>337.0</v>
      </c>
      <c r="EY18" s="63">
        <v>239.0</v>
      </c>
      <c r="EZ18" s="63">
        <v>138.6</v>
      </c>
      <c r="FA18" s="63">
        <v>6.6</v>
      </c>
      <c r="FB18" s="63">
        <v>337.0</v>
      </c>
      <c r="FC18" s="63">
        <v>0.0</v>
      </c>
      <c r="FD18" s="63">
        <v>0.0</v>
      </c>
      <c r="FE18" s="63">
        <v>0.0</v>
      </c>
      <c r="FF18" s="63">
        <v>337.0</v>
      </c>
      <c r="FG18" s="63">
        <v>240.0</v>
      </c>
      <c r="FH18" s="63">
        <v>138.7</v>
      </c>
      <c r="FI18" s="63">
        <v>7.9</v>
      </c>
      <c r="FJ18" s="63">
        <v>340.0</v>
      </c>
      <c r="FK18" s="63">
        <v>227.0</v>
      </c>
      <c r="FL18" s="63">
        <v>130.4</v>
      </c>
      <c r="FM18" s="64"/>
      <c r="FN18" s="63">
        <v>340.0</v>
      </c>
      <c r="FO18" s="63">
        <v>223.0</v>
      </c>
      <c r="FP18" s="63">
        <v>130.2</v>
      </c>
      <c r="FQ18" s="63">
        <v>16.3</v>
      </c>
      <c r="FR18" s="63">
        <v>136.0</v>
      </c>
      <c r="FS18" s="63">
        <v>99.0</v>
      </c>
      <c r="FT18" s="63">
        <v>18.6</v>
      </c>
      <c r="FU18" s="64"/>
      <c r="FV18" s="63">
        <v>136.0</v>
      </c>
      <c r="FW18" s="64"/>
      <c r="FX18" s="64"/>
      <c r="FY18" s="64"/>
      <c r="FZ18" s="89"/>
      <c r="GA18" s="65">
        <v>339.0</v>
      </c>
      <c r="GB18" s="66">
        <v>388.77</v>
      </c>
      <c r="GC18" s="66">
        <v>241.72</v>
      </c>
      <c r="GD18" s="66">
        <v>13.32</v>
      </c>
      <c r="GE18" s="66">
        <v>339.0</v>
      </c>
      <c r="GF18" s="66">
        <v>412.07</v>
      </c>
      <c r="GG18" s="66">
        <v>239.13</v>
      </c>
      <c r="GH18" s="66">
        <v>16.84</v>
      </c>
      <c r="GI18" s="66">
        <v>339.0</v>
      </c>
      <c r="GJ18" s="66">
        <v>228.75</v>
      </c>
      <c r="GK18" s="66">
        <v>-130.41</v>
      </c>
      <c r="GL18" s="66">
        <v>-21.19</v>
      </c>
      <c r="GM18" s="66">
        <v>339.0</v>
      </c>
      <c r="GN18" s="66">
        <v>210.87</v>
      </c>
      <c r="GO18" s="66">
        <v>-129.57</v>
      </c>
      <c r="GP18" s="66">
        <v>-28.57</v>
      </c>
      <c r="GQ18" s="66">
        <v>339.0</v>
      </c>
      <c r="GR18" s="66">
        <v>179.51</v>
      </c>
      <c r="GS18" s="66">
        <v>-113.07</v>
      </c>
      <c r="GT18" s="66">
        <v>10.97</v>
      </c>
      <c r="GU18" s="66">
        <v>339.0</v>
      </c>
      <c r="GV18" s="66">
        <v>181.86</v>
      </c>
      <c r="GW18" s="66">
        <v>-115.92</v>
      </c>
      <c r="GX18" s="66">
        <v>11.31</v>
      </c>
      <c r="GY18" s="89"/>
      <c r="GZ18" s="98" t="s">
        <v>107</v>
      </c>
      <c r="HA18" s="97" t="s">
        <v>92</v>
      </c>
      <c r="HB18" s="98">
        <v>244.0</v>
      </c>
      <c r="HC18" s="98">
        <v>12.2</v>
      </c>
      <c r="HD18" s="98">
        <v>4.88</v>
      </c>
      <c r="HE18" s="98">
        <v>8.0</v>
      </c>
      <c r="HF18" s="98">
        <v>55.0</v>
      </c>
      <c r="HG18" s="98">
        <v>51.0</v>
      </c>
      <c r="HH18" s="98" t="s">
        <v>107</v>
      </c>
      <c r="HI18" s="97" t="s">
        <v>92</v>
      </c>
      <c r="HJ18" s="98">
        <v>168.0</v>
      </c>
      <c r="HK18" s="98">
        <v>8.4</v>
      </c>
      <c r="HL18" s="98">
        <v>3.36</v>
      </c>
      <c r="HM18" s="98">
        <v>5.0</v>
      </c>
      <c r="HN18" s="98">
        <v>58.0</v>
      </c>
      <c r="HO18" s="98">
        <v>57.0</v>
      </c>
      <c r="HP18" s="98" t="s">
        <v>107</v>
      </c>
      <c r="HQ18" s="97" t="s">
        <v>92</v>
      </c>
      <c r="HR18" s="98">
        <v>133.0</v>
      </c>
      <c r="HS18" s="98">
        <v>6.65</v>
      </c>
      <c r="HT18" s="98">
        <v>3.325</v>
      </c>
      <c r="HU18" s="98">
        <v>7.0</v>
      </c>
      <c r="HV18" s="98">
        <v>52.0</v>
      </c>
      <c r="HW18" s="98">
        <v>52.0</v>
      </c>
      <c r="HX18" s="89"/>
      <c r="HY18" s="72">
        <v>135.0</v>
      </c>
      <c r="HZ18" s="72">
        <v>33.0</v>
      </c>
      <c r="IA18" s="72">
        <v>96.0</v>
      </c>
      <c r="IB18" s="72">
        <v>4.8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140.0</v>
      </c>
      <c r="II18" s="74">
        <v>33.6</v>
      </c>
      <c r="IJ18" s="74">
        <v>122.0</v>
      </c>
      <c r="IK18" s="74">
        <v>6.2</v>
      </c>
      <c r="IL18" s="74">
        <v>6.9</v>
      </c>
      <c r="IM18" s="74">
        <v>6.0</v>
      </c>
      <c r="IN18" s="74">
        <v>46.0</v>
      </c>
      <c r="IO18" s="74">
        <v>45.0</v>
      </c>
      <c r="IP18" s="74">
        <v>140.0</v>
      </c>
      <c r="IQ18" s="74">
        <v>34.3</v>
      </c>
      <c r="IR18" s="74">
        <v>6.0</v>
      </c>
      <c r="IS18" s="74">
        <v>0.1</v>
      </c>
      <c r="IT18" s="74">
        <v>0.3</v>
      </c>
      <c r="IU18" s="74">
        <v>12.0</v>
      </c>
      <c r="IV18" s="74">
        <v>47.0</v>
      </c>
      <c r="IW18" s="74">
        <v>46.0</v>
      </c>
      <c r="IX18" s="89"/>
      <c r="IY18" s="76">
        <v>138.48</v>
      </c>
      <c r="IZ18" s="76">
        <v>34.54</v>
      </c>
      <c r="JA18" s="76">
        <v>439.8</v>
      </c>
      <c r="JB18" s="76">
        <v>21.99</v>
      </c>
      <c r="JC18" s="76">
        <v>6.85</v>
      </c>
      <c r="JD18" s="76">
        <v>3.0</v>
      </c>
      <c r="JE18" s="76">
        <v>58.5</v>
      </c>
      <c r="JF18" s="76">
        <v>46.47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135.0</v>
      </c>
      <c r="JQ18" s="78">
        <v>32.0</v>
      </c>
      <c r="JR18" s="78">
        <v>0.0</v>
      </c>
      <c r="JS18" s="78">
        <v>0.0</v>
      </c>
      <c r="JT18" s="78">
        <v>0.0</v>
      </c>
      <c r="JU18" s="78">
        <v>2.0</v>
      </c>
      <c r="JV18" s="78">
        <v>39.0</v>
      </c>
      <c r="JW18" s="78">
        <v>39.0</v>
      </c>
      <c r="JX18" s="78">
        <v>135.0</v>
      </c>
      <c r="JY18" s="78">
        <v>33.9</v>
      </c>
      <c r="JZ18" s="78">
        <v>154.0</v>
      </c>
      <c r="KA18" s="78">
        <v>8.0</v>
      </c>
      <c r="KB18" s="78">
        <v>2.8</v>
      </c>
      <c r="KC18" s="78">
        <v>2.0</v>
      </c>
      <c r="KD18" s="78">
        <v>46.0</v>
      </c>
      <c r="KE18" s="78">
        <v>45.0</v>
      </c>
      <c r="KF18" s="89"/>
      <c r="KG18" s="151">
        <v>136.0</v>
      </c>
      <c r="KH18" s="151">
        <v>33.0</v>
      </c>
      <c r="KI18" s="151">
        <v>106.0</v>
      </c>
      <c r="KJ18" s="151">
        <v>5.8</v>
      </c>
      <c r="KK18" s="152"/>
      <c r="KL18" s="151">
        <v>1.0</v>
      </c>
      <c r="KM18" s="151">
        <v>40.0</v>
      </c>
      <c r="KN18" s="151">
        <v>40.0</v>
      </c>
      <c r="KO18" s="151">
        <v>136.0</v>
      </c>
      <c r="KP18" s="151">
        <v>33.0</v>
      </c>
      <c r="KQ18" s="151" t="s">
        <v>98</v>
      </c>
      <c r="KR18" s="151" t="s">
        <v>98</v>
      </c>
      <c r="KS18" s="152"/>
      <c r="KT18" s="151">
        <v>1.0</v>
      </c>
      <c r="KU18" s="151">
        <v>40.0</v>
      </c>
      <c r="KV18" s="151">
        <v>40.0</v>
      </c>
      <c r="KW18" s="89"/>
      <c r="KX18" s="81">
        <v>127.0</v>
      </c>
      <c r="KY18" s="81">
        <v>32.0</v>
      </c>
      <c r="KZ18" s="81">
        <v>286.0</v>
      </c>
      <c r="LA18" s="81">
        <v>14.0</v>
      </c>
      <c r="LB18" s="81">
        <v>2.5</v>
      </c>
      <c r="LC18" s="81">
        <v>3.0</v>
      </c>
      <c r="LD18" s="81">
        <v>51.0</v>
      </c>
      <c r="LE18" s="81">
        <v>51.0</v>
      </c>
      <c r="LF18" s="81">
        <v>127.0</v>
      </c>
      <c r="LG18" s="81">
        <v>32.0</v>
      </c>
      <c r="LH18" s="81">
        <v>237.0</v>
      </c>
      <c r="LI18" s="81">
        <v>11.6</v>
      </c>
      <c r="LJ18" s="81">
        <v>5.0</v>
      </c>
      <c r="LK18" s="81">
        <v>5.0</v>
      </c>
      <c r="LL18" s="81">
        <v>51.0</v>
      </c>
      <c r="LM18" s="81">
        <v>50.0</v>
      </c>
      <c r="LN18" s="89"/>
      <c r="LO18" s="82">
        <v>326.0</v>
      </c>
      <c r="LP18" s="82">
        <v>232.0</v>
      </c>
      <c r="LQ18" s="82">
        <v>122.0</v>
      </c>
      <c r="LR18" s="82">
        <v>71.0</v>
      </c>
      <c r="LS18" s="82">
        <v>338.0</v>
      </c>
      <c r="LT18" s="82">
        <v>138.0</v>
      </c>
      <c r="LU18" s="82">
        <v>99.0</v>
      </c>
      <c r="LV18" s="82">
        <v>54.0</v>
      </c>
      <c r="LW18" s="82">
        <v>6.5</v>
      </c>
      <c r="LX18" s="82">
        <v>10.0</v>
      </c>
      <c r="LY18" s="82">
        <v>53.0</v>
      </c>
      <c r="LZ18" s="82">
        <v>48.0</v>
      </c>
      <c r="MA18" s="82">
        <v>137.0</v>
      </c>
      <c r="MB18" s="82">
        <v>133.0</v>
      </c>
      <c r="MC18" s="82">
        <v>68.0</v>
      </c>
      <c r="MD18" s="82">
        <v>14.1</v>
      </c>
      <c r="ME18" s="82">
        <v>8.0</v>
      </c>
      <c r="MF18" s="82">
        <v>58.0</v>
      </c>
      <c r="MG18" s="82">
        <v>49.0</v>
      </c>
      <c r="MH18" s="82" t="s">
        <v>95</v>
      </c>
      <c r="MI18" s="82" t="s">
        <v>95</v>
      </c>
      <c r="MJ18" s="82" t="s">
        <v>95</v>
      </c>
      <c r="MK18" s="82" t="s">
        <v>95</v>
      </c>
      <c r="ML18" s="82">
        <v>5.0</v>
      </c>
      <c r="MM18" s="82">
        <v>44.0</v>
      </c>
      <c r="MN18" s="82">
        <v>42.0</v>
      </c>
      <c r="MO18" s="86"/>
      <c r="MP18" s="87"/>
      <c r="MQ18" s="87"/>
      <c r="MR18" s="87"/>
      <c r="MS18" s="87"/>
      <c r="MT18" s="82">
        <v>35.0</v>
      </c>
      <c r="MU18" s="82">
        <v>222.0</v>
      </c>
      <c r="MV18" s="82">
        <v>12.7</v>
      </c>
      <c r="MW18" s="82">
        <v>4.2</v>
      </c>
      <c r="MX18" s="82">
        <v>5.0</v>
      </c>
      <c r="MY18" s="82">
        <v>41.0</v>
      </c>
      <c r="MZ18" s="82" t="s">
        <v>96</v>
      </c>
      <c r="NA18" s="87"/>
      <c r="NB18" s="82">
        <v>35.0</v>
      </c>
      <c r="NC18" s="82">
        <v>286.0</v>
      </c>
      <c r="ND18" s="82">
        <v>16.0</v>
      </c>
      <c r="NE18" s="82">
        <v>11.6</v>
      </c>
      <c r="NF18" s="82">
        <v>6.0</v>
      </c>
      <c r="NG18" s="82">
        <v>44.0</v>
      </c>
      <c r="NH18" s="82">
        <v>43.0</v>
      </c>
      <c r="NI18" s="87"/>
      <c r="NJ18" s="82" t="s">
        <v>95</v>
      </c>
      <c r="NK18" s="82" t="s">
        <v>95</v>
      </c>
      <c r="NL18" s="82" t="s">
        <v>95</v>
      </c>
      <c r="NM18" s="82" t="s">
        <v>95</v>
      </c>
      <c r="NN18" s="82">
        <v>4.0</v>
      </c>
      <c r="NO18" s="82">
        <v>45.0</v>
      </c>
      <c r="NP18" s="82">
        <v>43.0</v>
      </c>
    </row>
    <row r="19" ht="14.25" customHeight="1">
      <c r="A19" s="49">
        <v>0.25</v>
      </c>
      <c r="B19" s="50"/>
      <c r="C19" s="51">
        <v>50.01</v>
      </c>
      <c r="D19" s="52">
        <v>338.0</v>
      </c>
      <c r="E19" s="53">
        <v>134.0</v>
      </c>
      <c r="F19" s="53">
        <v>76.0</v>
      </c>
      <c r="G19" s="53">
        <v>12.2</v>
      </c>
      <c r="H19" s="54"/>
      <c r="I19" s="53">
        <v>6.0</v>
      </c>
      <c r="J19" s="53">
        <v>49.0</v>
      </c>
      <c r="K19" s="53">
        <v>48.0</v>
      </c>
      <c r="L19" s="53">
        <v>138.0</v>
      </c>
      <c r="M19" s="53">
        <v>108.0</v>
      </c>
      <c r="N19" s="53">
        <v>17.8</v>
      </c>
      <c r="O19" s="54"/>
      <c r="P19" s="53">
        <v>6.0</v>
      </c>
      <c r="Q19" s="53">
        <v>55.0</v>
      </c>
      <c r="R19" s="53">
        <v>48.0</v>
      </c>
      <c r="S19" s="53">
        <v>340.5</v>
      </c>
      <c r="T19" s="53">
        <v>306.9</v>
      </c>
      <c r="U19" s="53">
        <v>178.1</v>
      </c>
      <c r="V19" s="54"/>
      <c r="W19" s="53">
        <v>373.8</v>
      </c>
      <c r="X19" s="53">
        <v>241.1</v>
      </c>
      <c r="Y19" s="53">
        <v>135.6</v>
      </c>
      <c r="Z19" s="54"/>
      <c r="AA19" s="53">
        <v>341.0</v>
      </c>
      <c r="AB19" s="53">
        <v>396.4</v>
      </c>
      <c r="AC19" s="53">
        <v>227.4</v>
      </c>
      <c r="AD19" s="54"/>
      <c r="AE19" s="53">
        <v>340.7</v>
      </c>
      <c r="AF19" s="53">
        <v>364.9</v>
      </c>
      <c r="AG19" s="53">
        <v>206.5</v>
      </c>
      <c r="AH19" s="54"/>
      <c r="AI19" s="53">
        <v>346.3</v>
      </c>
      <c r="AJ19" s="53">
        <v>421.4</v>
      </c>
      <c r="AK19" s="53">
        <v>249.2</v>
      </c>
      <c r="AL19" s="54"/>
      <c r="AM19" s="53">
        <v>339.2</v>
      </c>
      <c r="AN19" s="53">
        <v>430.9</v>
      </c>
      <c r="AO19" s="53">
        <v>236.9</v>
      </c>
      <c r="AP19" s="54"/>
      <c r="AQ19" s="191">
        <f t="shared" ref="AQ19:AS19" si="11">E19</f>
        <v>134</v>
      </c>
      <c r="AR19" s="54">
        <f t="shared" si="11"/>
        <v>76</v>
      </c>
      <c r="AS19" s="56">
        <f t="shared" si="11"/>
        <v>12.2</v>
      </c>
      <c r="AT19" s="54"/>
      <c r="AU19" s="54">
        <f t="shared" ref="AU19:AW19" si="12">L19</f>
        <v>138</v>
      </c>
      <c r="AV19" s="54">
        <f t="shared" si="12"/>
        <v>108</v>
      </c>
      <c r="AW19" s="54">
        <f t="shared" si="12"/>
        <v>17.8</v>
      </c>
      <c r="AX19" s="54"/>
      <c r="AY19" s="53">
        <v>134.0</v>
      </c>
      <c r="AZ19" s="54"/>
      <c r="BA19" s="54"/>
      <c r="BB19" s="54"/>
      <c r="BC19" s="89"/>
      <c r="BD19" s="54">
        <v>138.0</v>
      </c>
      <c r="BE19" s="53">
        <v>32.0</v>
      </c>
      <c r="BF19" s="53">
        <v>77.0</v>
      </c>
      <c r="BG19" s="127">
        <v>3.7</v>
      </c>
      <c r="BH19" s="54"/>
      <c r="BI19" s="53">
        <v>22.0</v>
      </c>
      <c r="BJ19" s="127">
        <v>81.0</v>
      </c>
      <c r="BK19" s="127">
        <v>57.0</v>
      </c>
      <c r="BL19" s="89"/>
      <c r="BM19" s="58">
        <v>339.0</v>
      </c>
      <c r="BN19" s="58">
        <v>145.0</v>
      </c>
      <c r="BO19" s="58">
        <v>281.0</v>
      </c>
      <c r="BP19" s="58">
        <v>14.1</v>
      </c>
      <c r="BQ19" s="59"/>
      <c r="BR19" s="58">
        <v>6.0</v>
      </c>
      <c r="BS19" s="58">
        <v>56.0</v>
      </c>
      <c r="BT19" s="58">
        <v>55.0</v>
      </c>
      <c r="BU19" s="58">
        <v>339.0</v>
      </c>
      <c r="BV19" s="58">
        <v>350.0</v>
      </c>
      <c r="BW19" s="58">
        <v>205.0</v>
      </c>
      <c r="BX19" s="58">
        <v>23.0</v>
      </c>
      <c r="BY19" s="58">
        <v>332.0</v>
      </c>
      <c r="BZ19" s="58">
        <v>377.0</v>
      </c>
      <c r="CA19" s="58">
        <v>207.0</v>
      </c>
      <c r="CB19" s="58">
        <v>22.0</v>
      </c>
      <c r="CC19" s="58">
        <v>340.0</v>
      </c>
      <c r="CD19" s="58">
        <v>364.0</v>
      </c>
      <c r="CE19" s="58">
        <v>206.0</v>
      </c>
      <c r="CF19" s="58">
        <v>4.0</v>
      </c>
      <c r="CG19" s="58">
        <v>335.0</v>
      </c>
      <c r="CH19" s="58">
        <v>374.0</v>
      </c>
      <c r="CI19" s="58">
        <v>208.0</v>
      </c>
      <c r="CJ19" s="58">
        <v>4.0</v>
      </c>
      <c r="CK19" s="58">
        <v>346.0</v>
      </c>
      <c r="CL19" s="58">
        <v>331.0</v>
      </c>
      <c r="CM19" s="58">
        <v>201.0</v>
      </c>
      <c r="CN19" s="58">
        <v>1.0</v>
      </c>
      <c r="CO19" s="58">
        <v>329.0</v>
      </c>
      <c r="CP19" s="58">
        <v>363.0</v>
      </c>
      <c r="CQ19" s="58">
        <v>179.0</v>
      </c>
      <c r="CR19" s="58">
        <v>1.0</v>
      </c>
      <c r="CS19" s="58">
        <v>333.0</v>
      </c>
      <c r="CT19" s="58">
        <v>346.0</v>
      </c>
      <c r="CU19" s="58">
        <v>208.0</v>
      </c>
      <c r="CV19" s="58">
        <v>107.0</v>
      </c>
      <c r="CW19" s="58">
        <v>334.0</v>
      </c>
      <c r="CX19" s="58">
        <v>228.0</v>
      </c>
      <c r="CY19" s="58">
        <v>108.0</v>
      </c>
      <c r="CZ19" s="58">
        <v>61.0</v>
      </c>
      <c r="DA19" s="58">
        <v>321.0</v>
      </c>
      <c r="DB19" s="58">
        <v>237.0</v>
      </c>
      <c r="DC19" s="58">
        <v>110.0</v>
      </c>
      <c r="DD19" s="58">
        <v>65.0</v>
      </c>
      <c r="DE19" s="58">
        <v>145.0</v>
      </c>
      <c r="DF19" s="58">
        <v>35.0</v>
      </c>
      <c r="DG19" s="58">
        <v>281.0</v>
      </c>
      <c r="DH19" s="58">
        <v>14.1</v>
      </c>
      <c r="DI19" s="59"/>
      <c r="DJ19" s="58">
        <v>7.0</v>
      </c>
      <c r="DK19" s="58">
        <v>56.0</v>
      </c>
      <c r="DL19" s="58">
        <v>52.0</v>
      </c>
      <c r="DM19" s="89"/>
      <c r="DN19" s="61">
        <v>337.0</v>
      </c>
      <c r="DO19" s="61">
        <v>138.0</v>
      </c>
      <c r="DP19" s="61">
        <v>45.0</v>
      </c>
      <c r="DQ19" s="61">
        <v>24.9</v>
      </c>
      <c r="DR19" s="61">
        <v>7.8</v>
      </c>
      <c r="DS19" s="61">
        <v>8.0</v>
      </c>
      <c r="DT19" s="61">
        <v>41.0</v>
      </c>
      <c r="DU19" s="61">
        <v>45.0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339.0</v>
      </c>
      <c r="EF19" s="63">
        <v>136.0</v>
      </c>
      <c r="EG19" s="63">
        <v>71.0</v>
      </c>
      <c r="EH19" s="63">
        <v>2.9</v>
      </c>
      <c r="EI19" s="64"/>
      <c r="EJ19" s="63">
        <v>9.0</v>
      </c>
      <c r="EK19" s="63">
        <v>48.0</v>
      </c>
      <c r="EL19" s="63">
        <v>50.0</v>
      </c>
      <c r="EM19" s="63">
        <v>136.0</v>
      </c>
      <c r="EN19" s="63">
        <v>108.0</v>
      </c>
      <c r="EO19" s="63">
        <v>4.8</v>
      </c>
      <c r="EP19" s="64"/>
      <c r="EQ19" s="63">
        <v>9.0</v>
      </c>
      <c r="ER19" s="63">
        <v>49.0</v>
      </c>
      <c r="ES19" s="63">
        <v>50.0</v>
      </c>
      <c r="ET19" s="63">
        <v>338.0</v>
      </c>
      <c r="EU19" s="63">
        <v>0.0</v>
      </c>
      <c r="EV19" s="63">
        <v>0.0</v>
      </c>
      <c r="EW19" s="63">
        <v>0.0</v>
      </c>
      <c r="EX19" s="63">
        <v>337.0</v>
      </c>
      <c r="EY19" s="63">
        <v>240.0</v>
      </c>
      <c r="EZ19" s="63">
        <v>138.6</v>
      </c>
      <c r="FA19" s="63">
        <v>5.7</v>
      </c>
      <c r="FB19" s="63">
        <v>337.0</v>
      </c>
      <c r="FC19" s="63">
        <v>0.0</v>
      </c>
      <c r="FD19" s="63">
        <v>0.0</v>
      </c>
      <c r="FE19" s="63">
        <v>0.0</v>
      </c>
      <c r="FF19" s="63">
        <v>336.0</v>
      </c>
      <c r="FG19" s="63">
        <v>241.0</v>
      </c>
      <c r="FH19" s="63">
        <v>138.9</v>
      </c>
      <c r="FI19" s="63">
        <v>8.0</v>
      </c>
      <c r="FJ19" s="63">
        <v>339.0</v>
      </c>
      <c r="FK19" s="63">
        <v>226.0</v>
      </c>
      <c r="FL19" s="63">
        <v>129.7</v>
      </c>
      <c r="FM19" s="64"/>
      <c r="FN19" s="63">
        <v>339.0</v>
      </c>
      <c r="FO19" s="63">
        <v>222.0</v>
      </c>
      <c r="FP19" s="63">
        <v>129.5</v>
      </c>
      <c r="FQ19" s="63">
        <v>15.3</v>
      </c>
      <c r="FR19" s="63">
        <v>136.0</v>
      </c>
      <c r="FS19" s="63">
        <v>105.0</v>
      </c>
      <c r="FT19" s="63">
        <v>18.5</v>
      </c>
      <c r="FU19" s="64"/>
      <c r="FV19" s="63">
        <v>136.0</v>
      </c>
      <c r="FW19" s="64"/>
      <c r="FX19" s="64"/>
      <c r="FY19" s="64"/>
      <c r="FZ19" s="89"/>
      <c r="GA19" s="65">
        <v>339.0</v>
      </c>
      <c r="GB19" s="66">
        <v>396.24</v>
      </c>
      <c r="GC19" s="66">
        <v>246.25</v>
      </c>
      <c r="GD19" s="66">
        <v>13.48</v>
      </c>
      <c r="GE19" s="66">
        <v>339.0</v>
      </c>
      <c r="GF19" s="66">
        <v>418.52</v>
      </c>
      <c r="GG19" s="66">
        <v>243.4</v>
      </c>
      <c r="GH19" s="66">
        <v>16.75</v>
      </c>
      <c r="GI19" s="66">
        <v>339.0</v>
      </c>
      <c r="GJ19" s="66">
        <v>229.48</v>
      </c>
      <c r="GK19" s="66">
        <v>-129.82</v>
      </c>
      <c r="GL19" s="66">
        <v>-21.53</v>
      </c>
      <c r="GM19" s="66">
        <v>339.0</v>
      </c>
      <c r="GN19" s="66">
        <v>210.72</v>
      </c>
      <c r="GO19" s="66">
        <v>-129.74</v>
      </c>
      <c r="GP19" s="66">
        <v>-28.98</v>
      </c>
      <c r="GQ19" s="66">
        <v>339.0</v>
      </c>
      <c r="GR19" s="66">
        <v>184.05</v>
      </c>
      <c r="GS19" s="66">
        <v>-115.25</v>
      </c>
      <c r="GT19" s="66">
        <v>10.64</v>
      </c>
      <c r="GU19" s="66">
        <v>339.0</v>
      </c>
      <c r="GV19" s="66">
        <v>199.29</v>
      </c>
      <c r="GW19" s="66">
        <v>-113.91</v>
      </c>
      <c r="GX19" s="66">
        <v>8.71</v>
      </c>
      <c r="GY19" s="89"/>
      <c r="GZ19" s="98" t="s">
        <v>107</v>
      </c>
      <c r="HA19" s="97" t="s">
        <v>92</v>
      </c>
      <c r="HB19" s="98">
        <v>281.0</v>
      </c>
      <c r="HC19" s="98">
        <v>14.05</v>
      </c>
      <c r="HD19" s="98">
        <v>5.62</v>
      </c>
      <c r="HE19" s="98">
        <v>8.0</v>
      </c>
      <c r="HF19" s="98">
        <v>55.0</v>
      </c>
      <c r="HG19" s="98">
        <v>51.0</v>
      </c>
      <c r="HH19" s="98" t="s">
        <v>107</v>
      </c>
      <c r="HI19" s="97" t="s">
        <v>92</v>
      </c>
      <c r="HJ19" s="98">
        <v>136.0</v>
      </c>
      <c r="HK19" s="98">
        <v>6.8</v>
      </c>
      <c r="HL19" s="98">
        <v>2.72</v>
      </c>
      <c r="HM19" s="98">
        <v>5.0</v>
      </c>
      <c r="HN19" s="98">
        <v>58.0</v>
      </c>
      <c r="HO19" s="98">
        <v>57.0</v>
      </c>
      <c r="HP19" s="98" t="s">
        <v>107</v>
      </c>
      <c r="HQ19" s="97" t="s">
        <v>92</v>
      </c>
      <c r="HR19" s="98">
        <v>158.0</v>
      </c>
      <c r="HS19" s="98">
        <v>7.9</v>
      </c>
      <c r="HT19" s="98">
        <v>3.95</v>
      </c>
      <c r="HU19" s="98">
        <v>7.0</v>
      </c>
      <c r="HV19" s="98">
        <v>52.0</v>
      </c>
      <c r="HW19" s="98">
        <v>52.0</v>
      </c>
      <c r="HX19" s="89"/>
      <c r="HY19" s="72">
        <v>135.0</v>
      </c>
      <c r="HZ19" s="72">
        <v>33.0</v>
      </c>
      <c r="IA19" s="72">
        <v>68.0</v>
      </c>
      <c r="IB19" s="72">
        <v>3.4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138.0</v>
      </c>
      <c r="II19" s="74">
        <v>33.7</v>
      </c>
      <c r="IJ19" s="74">
        <v>12.0</v>
      </c>
      <c r="IK19" s="74">
        <v>0.5</v>
      </c>
      <c r="IL19" s="74">
        <v>0.7</v>
      </c>
      <c r="IM19" s="74">
        <v>6.0</v>
      </c>
      <c r="IN19" s="74">
        <v>46.0</v>
      </c>
      <c r="IO19" s="74">
        <v>45.0</v>
      </c>
      <c r="IP19" s="74">
        <v>138.0</v>
      </c>
      <c r="IQ19" s="74">
        <v>33.7</v>
      </c>
      <c r="IR19" s="74">
        <v>147.0</v>
      </c>
      <c r="IS19" s="74">
        <v>7.5</v>
      </c>
      <c r="IT19" s="74">
        <v>8.3</v>
      </c>
      <c r="IU19" s="74">
        <v>12.0</v>
      </c>
      <c r="IV19" s="74">
        <v>47.0</v>
      </c>
      <c r="IW19" s="74">
        <v>46.0</v>
      </c>
      <c r="IX19" s="89"/>
      <c r="IY19" s="76">
        <v>138.1</v>
      </c>
      <c r="IZ19" s="76">
        <v>34.43</v>
      </c>
      <c r="JA19" s="76">
        <v>431.0</v>
      </c>
      <c r="JB19" s="76">
        <v>21.55</v>
      </c>
      <c r="JC19" s="76">
        <v>7.54</v>
      </c>
      <c r="JD19" s="76">
        <v>3.0</v>
      </c>
      <c r="JE19" s="76">
        <v>63.54</v>
      </c>
      <c r="JF19" s="76">
        <v>45.54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135.0</v>
      </c>
      <c r="JQ19" s="78">
        <v>32.0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39.0</v>
      </c>
      <c r="JX19" s="78">
        <v>135.0</v>
      </c>
      <c r="JY19" s="78">
        <v>33.9</v>
      </c>
      <c r="JZ19" s="78">
        <v>171.0</v>
      </c>
      <c r="KA19" s="78">
        <v>8.9</v>
      </c>
      <c r="KB19" s="78">
        <v>3.0</v>
      </c>
      <c r="KC19" s="78">
        <v>2.0</v>
      </c>
      <c r="KD19" s="78">
        <v>46.0</v>
      </c>
      <c r="KE19" s="78">
        <v>45.0</v>
      </c>
      <c r="KF19" s="89"/>
      <c r="KG19" s="151">
        <v>136.0</v>
      </c>
      <c r="KH19" s="151">
        <v>33.0</v>
      </c>
      <c r="KI19" s="151">
        <v>114.0</v>
      </c>
      <c r="KJ19" s="151">
        <v>6.2</v>
      </c>
      <c r="KK19" s="152"/>
      <c r="KL19" s="151">
        <v>1.0</v>
      </c>
      <c r="KM19" s="151">
        <v>40.0</v>
      </c>
      <c r="KN19" s="151">
        <v>40.0</v>
      </c>
      <c r="KO19" s="151">
        <v>136.0</v>
      </c>
      <c r="KP19" s="151">
        <v>33.0</v>
      </c>
      <c r="KQ19" s="151" t="s">
        <v>98</v>
      </c>
      <c r="KR19" s="151" t="s">
        <v>98</v>
      </c>
      <c r="KS19" s="152"/>
      <c r="KT19" s="151">
        <v>1.0</v>
      </c>
      <c r="KU19" s="151">
        <v>40.0</v>
      </c>
      <c r="KV19" s="151">
        <v>40.0</v>
      </c>
      <c r="KW19" s="89"/>
      <c r="KX19" s="81">
        <v>125.0</v>
      </c>
      <c r="KY19" s="81">
        <v>32.0</v>
      </c>
      <c r="KZ19" s="81">
        <v>308.0</v>
      </c>
      <c r="LA19" s="81">
        <v>15.1</v>
      </c>
      <c r="LB19" s="81">
        <v>2.5</v>
      </c>
      <c r="LC19" s="81">
        <v>3.0</v>
      </c>
      <c r="LD19" s="81">
        <v>51.0</v>
      </c>
      <c r="LE19" s="81">
        <v>49.0</v>
      </c>
      <c r="LF19" s="81">
        <v>125.0</v>
      </c>
      <c r="LG19" s="81">
        <v>32.0</v>
      </c>
      <c r="LH19" s="81">
        <v>257.0</v>
      </c>
      <c r="LI19" s="81">
        <v>12.6</v>
      </c>
      <c r="LJ19" s="81">
        <v>5.0</v>
      </c>
      <c r="LK19" s="81">
        <v>5.0</v>
      </c>
      <c r="LL19" s="81">
        <v>48.0</v>
      </c>
      <c r="LM19" s="81">
        <v>48.0</v>
      </c>
      <c r="LN19" s="89"/>
      <c r="LO19" s="82">
        <v>326.0</v>
      </c>
      <c r="LP19" s="82">
        <v>229.0</v>
      </c>
      <c r="LQ19" s="82">
        <v>123.0</v>
      </c>
      <c r="LR19" s="82">
        <v>70.0</v>
      </c>
      <c r="LS19" s="82">
        <v>336.0</v>
      </c>
      <c r="LT19" s="82">
        <v>137.0</v>
      </c>
      <c r="LU19" s="82">
        <v>116.0</v>
      </c>
      <c r="LV19" s="82">
        <v>63.0</v>
      </c>
      <c r="LW19" s="82">
        <v>12.6</v>
      </c>
      <c r="LX19" s="82">
        <v>10.0</v>
      </c>
      <c r="LY19" s="82">
        <v>53.0</v>
      </c>
      <c r="LZ19" s="82">
        <v>48.0</v>
      </c>
      <c r="MA19" s="82">
        <v>136.0</v>
      </c>
      <c r="MB19" s="82">
        <v>113.0</v>
      </c>
      <c r="MC19" s="82">
        <v>60.0</v>
      </c>
      <c r="MD19" s="82">
        <v>17.0</v>
      </c>
      <c r="ME19" s="82">
        <v>8.0</v>
      </c>
      <c r="MF19" s="82">
        <v>55.0</v>
      </c>
      <c r="MG19" s="82">
        <v>49.0</v>
      </c>
      <c r="MH19" s="82" t="s">
        <v>95</v>
      </c>
      <c r="MI19" s="82" t="s">
        <v>95</v>
      </c>
      <c r="MJ19" s="82" t="s">
        <v>95</v>
      </c>
      <c r="MK19" s="82" t="s">
        <v>95</v>
      </c>
      <c r="ML19" s="82">
        <v>5.0</v>
      </c>
      <c r="MM19" s="82">
        <v>41.0</v>
      </c>
      <c r="MN19" s="82">
        <v>39.0</v>
      </c>
      <c r="MO19" s="86"/>
      <c r="MP19" s="87"/>
      <c r="MQ19" s="87"/>
      <c r="MR19" s="87"/>
      <c r="MS19" s="87"/>
      <c r="MT19" s="82">
        <v>35.0</v>
      </c>
      <c r="MU19" s="82">
        <v>208.0</v>
      </c>
      <c r="MV19" s="82">
        <v>11.8</v>
      </c>
      <c r="MW19" s="82">
        <v>3.9</v>
      </c>
      <c r="MX19" s="82">
        <v>5.0</v>
      </c>
      <c r="MY19" s="82">
        <v>41.0</v>
      </c>
      <c r="MZ19" s="82" t="s">
        <v>96</v>
      </c>
      <c r="NA19" s="87"/>
      <c r="NB19" s="82">
        <v>35.0</v>
      </c>
      <c r="NC19" s="82">
        <v>280.0</v>
      </c>
      <c r="ND19" s="82">
        <v>15.4</v>
      </c>
      <c r="NE19" s="82">
        <v>12.1</v>
      </c>
      <c r="NF19" s="82">
        <v>6.0</v>
      </c>
      <c r="NG19" s="82">
        <v>44.0</v>
      </c>
      <c r="NH19" s="82">
        <v>43.0</v>
      </c>
      <c r="NI19" s="87"/>
      <c r="NJ19" s="82" t="s">
        <v>95</v>
      </c>
      <c r="NK19" s="82" t="s">
        <v>95</v>
      </c>
      <c r="NL19" s="82" t="s">
        <v>95</v>
      </c>
      <c r="NM19" s="82" t="s">
        <v>95</v>
      </c>
      <c r="NN19" s="82">
        <v>4.0</v>
      </c>
      <c r="NO19" s="82">
        <v>45.0</v>
      </c>
      <c r="NP19" s="82">
        <v>43.0</v>
      </c>
    </row>
    <row r="20" ht="14.25" customHeight="1">
      <c r="A20" s="49">
        <v>0.291666666666667</v>
      </c>
      <c r="B20" s="50"/>
      <c r="C20" s="51">
        <v>50.17</v>
      </c>
      <c r="D20" s="52">
        <v>337.0</v>
      </c>
      <c r="E20" s="53">
        <v>134.0</v>
      </c>
      <c r="F20" s="53">
        <v>54.0</v>
      </c>
      <c r="G20" s="53">
        <v>11.2</v>
      </c>
      <c r="H20" s="54"/>
      <c r="I20" s="53">
        <v>6.0</v>
      </c>
      <c r="J20" s="53">
        <v>49.0</v>
      </c>
      <c r="K20" s="53">
        <v>49.0</v>
      </c>
      <c r="L20" s="53">
        <v>138.0</v>
      </c>
      <c r="M20" s="53">
        <v>81.0</v>
      </c>
      <c r="N20" s="53">
        <v>18.7</v>
      </c>
      <c r="O20" s="54"/>
      <c r="P20" s="53">
        <v>6.0</v>
      </c>
      <c r="Q20" s="53">
        <v>56.0</v>
      </c>
      <c r="R20" s="53">
        <v>50.0</v>
      </c>
      <c r="S20" s="53">
        <v>339.6</v>
      </c>
      <c r="T20" s="53">
        <v>310.9</v>
      </c>
      <c r="U20" s="53">
        <v>180.1</v>
      </c>
      <c r="V20" s="54"/>
      <c r="W20" s="53">
        <v>372.5</v>
      </c>
      <c r="X20" s="53">
        <v>263.4</v>
      </c>
      <c r="Y20" s="53">
        <v>147.8</v>
      </c>
      <c r="Z20" s="54"/>
      <c r="AA20" s="53">
        <v>339.7</v>
      </c>
      <c r="AB20" s="53">
        <v>404.4</v>
      </c>
      <c r="AC20" s="53">
        <v>226.9</v>
      </c>
      <c r="AD20" s="54"/>
      <c r="AE20" s="53">
        <v>339.4</v>
      </c>
      <c r="AF20" s="53">
        <v>371.3</v>
      </c>
      <c r="AG20" s="53">
        <v>206.0</v>
      </c>
      <c r="AH20" s="54"/>
      <c r="AI20" s="53">
        <v>345.2</v>
      </c>
      <c r="AJ20" s="53">
        <v>420.8</v>
      </c>
      <c r="AK20" s="53">
        <v>247.7</v>
      </c>
      <c r="AL20" s="54"/>
      <c r="AM20" s="53">
        <v>337.8</v>
      </c>
      <c r="AN20" s="53">
        <v>432.9</v>
      </c>
      <c r="AO20" s="53">
        <v>236.4</v>
      </c>
      <c r="AP20" s="54"/>
      <c r="AQ20" s="191">
        <f t="shared" ref="AQ20:AS20" si="13">E20</f>
        <v>134</v>
      </c>
      <c r="AR20" s="54">
        <f t="shared" si="13"/>
        <v>54</v>
      </c>
      <c r="AS20" s="56">
        <f t="shared" si="13"/>
        <v>11.2</v>
      </c>
      <c r="AT20" s="54"/>
      <c r="AU20" s="54">
        <f t="shared" ref="AU20:AW20" si="14">L20</f>
        <v>138</v>
      </c>
      <c r="AV20" s="54">
        <f t="shared" si="14"/>
        <v>81</v>
      </c>
      <c r="AW20" s="54">
        <f t="shared" si="14"/>
        <v>18.7</v>
      </c>
      <c r="AX20" s="54"/>
      <c r="AY20" s="53">
        <v>134.0</v>
      </c>
      <c r="AZ20" s="54"/>
      <c r="BA20" s="54"/>
      <c r="BB20" s="54"/>
      <c r="BC20" s="89"/>
      <c r="BD20" s="54">
        <v>138.0</v>
      </c>
      <c r="BE20" s="53">
        <v>32.0</v>
      </c>
      <c r="BF20" s="53">
        <v>104.0</v>
      </c>
      <c r="BG20" s="53">
        <v>5.1</v>
      </c>
      <c r="BH20" s="54"/>
      <c r="BI20" s="53">
        <v>22.0</v>
      </c>
      <c r="BJ20" s="127">
        <v>84.0</v>
      </c>
      <c r="BK20" s="127">
        <v>58.0</v>
      </c>
      <c r="BL20" s="89"/>
      <c r="BM20" s="58">
        <v>339.0</v>
      </c>
      <c r="BN20" s="58">
        <v>145.0</v>
      </c>
      <c r="BO20" s="58">
        <v>177.0</v>
      </c>
      <c r="BP20" s="58">
        <v>8.9</v>
      </c>
      <c r="BQ20" s="59"/>
      <c r="BR20" s="58">
        <v>6.0</v>
      </c>
      <c r="BS20" s="58">
        <v>58.0</v>
      </c>
      <c r="BT20" s="58">
        <v>55.0</v>
      </c>
      <c r="BU20" s="58">
        <v>339.0</v>
      </c>
      <c r="BV20" s="58">
        <v>359.0</v>
      </c>
      <c r="BW20" s="58">
        <v>204.0</v>
      </c>
      <c r="BX20" s="58">
        <v>24.0</v>
      </c>
      <c r="BY20" s="58">
        <v>332.0</v>
      </c>
      <c r="BZ20" s="58">
        <v>377.0</v>
      </c>
      <c r="CA20" s="58">
        <v>206.0</v>
      </c>
      <c r="CB20" s="58">
        <v>22.0</v>
      </c>
      <c r="CC20" s="58">
        <v>340.0</v>
      </c>
      <c r="CD20" s="58">
        <v>374.0</v>
      </c>
      <c r="CE20" s="58">
        <v>212.0</v>
      </c>
      <c r="CF20" s="58">
        <v>4.0</v>
      </c>
      <c r="CG20" s="58">
        <v>335.0</v>
      </c>
      <c r="CH20" s="58">
        <v>381.0</v>
      </c>
      <c r="CI20" s="58">
        <v>210.0</v>
      </c>
      <c r="CJ20" s="58">
        <v>4.0</v>
      </c>
      <c r="CK20" s="58">
        <v>346.0</v>
      </c>
      <c r="CL20" s="58">
        <v>372.0</v>
      </c>
      <c r="CM20" s="58">
        <v>204.0</v>
      </c>
      <c r="CN20" s="58">
        <v>1.0</v>
      </c>
      <c r="CO20" s="58">
        <v>329.0</v>
      </c>
      <c r="CP20" s="58">
        <v>367.0</v>
      </c>
      <c r="CQ20" s="58">
        <v>181.0</v>
      </c>
      <c r="CR20" s="58">
        <v>2.0</v>
      </c>
      <c r="CS20" s="58">
        <v>333.0</v>
      </c>
      <c r="CT20" s="58">
        <v>358.0</v>
      </c>
      <c r="CU20" s="58">
        <v>214.0</v>
      </c>
      <c r="CV20" s="58">
        <v>113.0</v>
      </c>
      <c r="CW20" s="58">
        <v>336.0</v>
      </c>
      <c r="CX20" s="58">
        <v>222.0</v>
      </c>
      <c r="CY20" s="58">
        <v>107.0</v>
      </c>
      <c r="CZ20" s="58">
        <v>62.0</v>
      </c>
      <c r="DA20" s="58">
        <v>321.0</v>
      </c>
      <c r="DB20" s="58">
        <v>231.0</v>
      </c>
      <c r="DC20" s="58">
        <v>108.0</v>
      </c>
      <c r="DD20" s="58">
        <v>60.0</v>
      </c>
      <c r="DE20" s="58">
        <v>145.0</v>
      </c>
      <c r="DF20" s="58">
        <v>35.0</v>
      </c>
      <c r="DG20" s="58">
        <v>177.0</v>
      </c>
      <c r="DH20" s="58">
        <v>8.9</v>
      </c>
      <c r="DI20" s="59"/>
      <c r="DJ20" s="58">
        <v>7.0</v>
      </c>
      <c r="DK20" s="58">
        <v>56.0</v>
      </c>
      <c r="DL20" s="58">
        <v>52.0</v>
      </c>
      <c r="DM20" s="89"/>
      <c r="DN20" s="61">
        <v>337.0</v>
      </c>
      <c r="DO20" s="61">
        <v>138.0</v>
      </c>
      <c r="DP20" s="61">
        <v>44.0</v>
      </c>
      <c r="DQ20" s="61">
        <v>16.3</v>
      </c>
      <c r="DR20" s="61">
        <v>1.8</v>
      </c>
      <c r="DS20" s="61">
        <v>8.0</v>
      </c>
      <c r="DT20" s="61">
        <v>41.0</v>
      </c>
      <c r="DU20" s="61">
        <v>44.0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73.0</v>
      </c>
      <c r="EH20" s="63">
        <v>3.0</v>
      </c>
      <c r="EI20" s="64"/>
      <c r="EJ20" s="63">
        <v>9.0</v>
      </c>
      <c r="EK20" s="63">
        <v>48.0</v>
      </c>
      <c r="EL20" s="63">
        <v>51.0</v>
      </c>
      <c r="EM20" s="63">
        <v>137.0</v>
      </c>
      <c r="EN20" s="63">
        <v>110.0</v>
      </c>
      <c r="EO20" s="63">
        <v>4.8</v>
      </c>
      <c r="EP20" s="64"/>
      <c r="EQ20" s="63">
        <v>9.0</v>
      </c>
      <c r="ER20" s="63">
        <v>49.0</v>
      </c>
      <c r="ES20" s="63">
        <v>51.0</v>
      </c>
      <c r="ET20" s="63">
        <v>339.0</v>
      </c>
      <c r="EU20" s="63">
        <v>0.0</v>
      </c>
      <c r="EV20" s="63">
        <v>0.0</v>
      </c>
      <c r="EW20" s="63">
        <v>0.0</v>
      </c>
      <c r="EX20" s="63">
        <v>338.0</v>
      </c>
      <c r="EY20" s="63">
        <v>239.0</v>
      </c>
      <c r="EZ20" s="63">
        <v>138.8</v>
      </c>
      <c r="FA20" s="63">
        <v>5.7</v>
      </c>
      <c r="FB20" s="63">
        <v>338.0</v>
      </c>
      <c r="FC20" s="63">
        <v>0.0</v>
      </c>
      <c r="FD20" s="63">
        <v>0.0</v>
      </c>
      <c r="FE20" s="63">
        <v>0.0</v>
      </c>
      <c r="FF20" s="63">
        <v>337.0</v>
      </c>
      <c r="FG20" s="63">
        <v>240.0</v>
      </c>
      <c r="FH20" s="63">
        <v>139.0</v>
      </c>
      <c r="FI20" s="63">
        <v>8.5</v>
      </c>
      <c r="FJ20" s="63">
        <v>340.0</v>
      </c>
      <c r="FK20" s="63">
        <v>229.0</v>
      </c>
      <c r="FL20" s="63">
        <v>133.0</v>
      </c>
      <c r="FM20" s="64"/>
      <c r="FN20" s="63">
        <v>340.0</v>
      </c>
      <c r="FO20" s="63">
        <v>231.0</v>
      </c>
      <c r="FP20" s="63">
        <v>135.0</v>
      </c>
      <c r="FQ20" s="63">
        <v>16.9</v>
      </c>
      <c r="FR20" s="63">
        <v>137.0</v>
      </c>
      <c r="FS20" s="63">
        <v>84.0</v>
      </c>
      <c r="FT20" s="63">
        <v>9.71</v>
      </c>
      <c r="FU20" s="64"/>
      <c r="FV20" s="63">
        <v>137.0</v>
      </c>
      <c r="FW20" s="64"/>
      <c r="FX20" s="64"/>
      <c r="FY20" s="64"/>
      <c r="FZ20" s="89"/>
      <c r="GA20" s="160">
        <v>339.0</v>
      </c>
      <c r="GB20" s="160">
        <v>388.18</v>
      </c>
      <c r="GC20" s="160">
        <v>334.9</v>
      </c>
      <c r="GD20" s="160">
        <v>15.08</v>
      </c>
      <c r="GE20" s="160">
        <v>339.0</v>
      </c>
      <c r="GF20" s="160">
        <v>408.85</v>
      </c>
      <c r="GG20" s="160">
        <v>238.37</v>
      </c>
      <c r="GH20" s="160">
        <v>18.26</v>
      </c>
      <c r="GI20" s="160">
        <v>339.0</v>
      </c>
      <c r="GJ20" s="160">
        <v>237.69</v>
      </c>
      <c r="GK20" s="160">
        <v>-134.68</v>
      </c>
      <c r="GL20" s="160">
        <v>-22.61</v>
      </c>
      <c r="GM20" s="160">
        <v>339.0</v>
      </c>
      <c r="GN20" s="160">
        <v>217.47</v>
      </c>
      <c r="GO20" s="160">
        <v>-133.51</v>
      </c>
      <c r="GP20" s="160">
        <v>-29.49</v>
      </c>
      <c r="GQ20" s="160">
        <v>339.0</v>
      </c>
      <c r="GR20" s="160">
        <v>174.29</v>
      </c>
      <c r="GS20" s="160">
        <v>-108.47</v>
      </c>
      <c r="GT20" s="160">
        <v>11.64</v>
      </c>
      <c r="GU20" s="160">
        <v>339.0</v>
      </c>
      <c r="GV20" s="160">
        <v>190.04</v>
      </c>
      <c r="GW20" s="160">
        <v>-108.21</v>
      </c>
      <c r="GX20" s="160">
        <v>9.55</v>
      </c>
      <c r="GY20" s="89"/>
      <c r="GZ20" s="98" t="s">
        <v>107</v>
      </c>
      <c r="HA20" s="97" t="s">
        <v>92</v>
      </c>
      <c r="HB20" s="98">
        <v>240.0</v>
      </c>
      <c r="HC20" s="98">
        <v>12.0</v>
      </c>
      <c r="HD20" s="98">
        <v>4.8</v>
      </c>
      <c r="HE20" s="98">
        <v>8.0</v>
      </c>
      <c r="HF20" s="98">
        <v>55.0</v>
      </c>
      <c r="HG20" s="98">
        <v>51.0</v>
      </c>
      <c r="HH20" s="98" t="s">
        <v>107</v>
      </c>
      <c r="HI20" s="97" t="s">
        <v>92</v>
      </c>
      <c r="HJ20" s="98">
        <v>60.0</v>
      </c>
      <c r="HK20" s="98">
        <v>3.0</v>
      </c>
      <c r="HL20" s="98">
        <v>1.2</v>
      </c>
      <c r="HM20" s="98">
        <v>5.0</v>
      </c>
      <c r="HN20" s="97">
        <v>58.0</v>
      </c>
      <c r="HO20" s="97">
        <v>57.0</v>
      </c>
      <c r="HP20" s="98" t="s">
        <v>107</v>
      </c>
      <c r="HQ20" s="97" t="s">
        <v>92</v>
      </c>
      <c r="HR20" s="98">
        <v>170.0</v>
      </c>
      <c r="HS20" s="98">
        <v>8.5</v>
      </c>
      <c r="HT20" s="98">
        <v>4.25</v>
      </c>
      <c r="HU20" s="98">
        <v>7.0</v>
      </c>
      <c r="HV20" s="98">
        <v>52.0</v>
      </c>
      <c r="HW20" s="98">
        <v>52.0</v>
      </c>
      <c r="HX20" s="89"/>
      <c r="HY20" s="72">
        <v>135.0</v>
      </c>
      <c r="HZ20" s="72">
        <v>33.0</v>
      </c>
      <c r="IA20" s="72">
        <v>60.0</v>
      </c>
      <c r="IB20" s="72">
        <v>3.0</v>
      </c>
      <c r="IC20" s="73"/>
      <c r="ID20" s="72">
        <v>2.0</v>
      </c>
      <c r="IE20" s="147">
        <v>64.0</v>
      </c>
      <c r="IF20" s="147">
        <v>44.0</v>
      </c>
      <c r="IG20" s="89"/>
      <c r="IH20" s="74">
        <v>140.0</v>
      </c>
      <c r="II20" s="74">
        <v>34.6</v>
      </c>
      <c r="IJ20" s="74">
        <v>15.0</v>
      </c>
      <c r="IK20" s="74">
        <v>0.6</v>
      </c>
      <c r="IL20" s="74">
        <v>0.7</v>
      </c>
      <c r="IM20" s="74">
        <v>6.0</v>
      </c>
      <c r="IN20" s="74">
        <v>46.0</v>
      </c>
      <c r="IO20" s="74">
        <v>45.0</v>
      </c>
      <c r="IP20" s="74">
        <v>140.0</v>
      </c>
      <c r="IQ20" s="74">
        <v>35.1</v>
      </c>
      <c r="IR20" s="74">
        <v>5.0</v>
      </c>
      <c r="IS20" s="74">
        <v>0.1</v>
      </c>
      <c r="IT20" s="74">
        <v>0.4</v>
      </c>
      <c r="IU20" s="74">
        <v>12.0</v>
      </c>
      <c r="IV20" s="74">
        <v>47.0</v>
      </c>
      <c r="IW20" s="74">
        <v>46.0</v>
      </c>
      <c r="IX20" s="89"/>
      <c r="IY20" s="76">
        <v>137.88</v>
      </c>
      <c r="IZ20" s="76">
        <v>34.85</v>
      </c>
      <c r="JA20" s="76">
        <v>316.01</v>
      </c>
      <c r="JB20" s="76">
        <v>15.8</v>
      </c>
      <c r="JC20" s="76">
        <v>4.94</v>
      </c>
      <c r="JD20" s="76">
        <v>3.0</v>
      </c>
      <c r="JE20" s="76">
        <v>61.77</v>
      </c>
      <c r="JF20" s="76">
        <v>44.22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32.3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39.0</v>
      </c>
      <c r="JX20" s="78">
        <v>137.0</v>
      </c>
      <c r="JY20" s="78">
        <v>34.6</v>
      </c>
      <c r="JZ20" s="78">
        <v>121.0</v>
      </c>
      <c r="KA20" s="78">
        <v>6.7</v>
      </c>
      <c r="KB20" s="78">
        <v>2.3</v>
      </c>
      <c r="KC20" s="78">
        <v>2.0</v>
      </c>
      <c r="KD20" s="78">
        <v>46.0</v>
      </c>
      <c r="KE20" s="78">
        <v>45.0</v>
      </c>
      <c r="KF20" s="89"/>
      <c r="KG20" s="151">
        <v>139.0</v>
      </c>
      <c r="KH20" s="151">
        <v>34.0</v>
      </c>
      <c r="KI20" s="151" t="s">
        <v>98</v>
      </c>
      <c r="KJ20" s="151" t="s">
        <v>98</v>
      </c>
      <c r="KK20" s="152"/>
      <c r="KL20" s="151">
        <v>1.0</v>
      </c>
      <c r="KM20" s="151">
        <v>40.0</v>
      </c>
      <c r="KN20" s="151">
        <v>40.0</v>
      </c>
      <c r="KO20" s="151">
        <v>139.0</v>
      </c>
      <c r="KP20" s="151">
        <v>34.0</v>
      </c>
      <c r="KQ20" s="151" t="s">
        <v>98</v>
      </c>
      <c r="KR20" s="151" t="s">
        <v>98</v>
      </c>
      <c r="KS20" s="152"/>
      <c r="KT20" s="151">
        <v>1.0</v>
      </c>
      <c r="KU20" s="151">
        <v>40.0</v>
      </c>
      <c r="KV20" s="151">
        <v>40.0</v>
      </c>
      <c r="KW20" s="89"/>
      <c r="KX20" s="81">
        <v>128.0</v>
      </c>
      <c r="KY20" s="81">
        <v>32.0</v>
      </c>
      <c r="KZ20" s="81">
        <v>310.0</v>
      </c>
      <c r="LA20" s="81">
        <v>15.2</v>
      </c>
      <c r="LB20" s="81">
        <v>2.5</v>
      </c>
      <c r="LC20" s="81">
        <v>3.0</v>
      </c>
      <c r="LD20" s="81">
        <v>51.0</v>
      </c>
      <c r="LE20" s="81">
        <v>49.0</v>
      </c>
      <c r="LF20" s="81">
        <v>128.0</v>
      </c>
      <c r="LG20" s="81">
        <v>32.0</v>
      </c>
      <c r="LH20" s="81">
        <v>278.0</v>
      </c>
      <c r="LI20" s="81">
        <v>13.6</v>
      </c>
      <c r="LJ20" s="81">
        <v>5.0</v>
      </c>
      <c r="LK20" s="81">
        <v>5.0</v>
      </c>
      <c r="LL20" s="81">
        <v>48.0</v>
      </c>
      <c r="LM20" s="81">
        <v>48.0</v>
      </c>
      <c r="LN20" s="89"/>
      <c r="LO20" s="82">
        <v>327.0</v>
      </c>
      <c r="LP20" s="82">
        <v>223.0</v>
      </c>
      <c r="LQ20" s="82">
        <v>123.0</v>
      </c>
      <c r="LR20" s="82">
        <v>70.0</v>
      </c>
      <c r="LS20" s="82">
        <v>337.0</v>
      </c>
      <c r="LT20" s="82">
        <v>138.0</v>
      </c>
      <c r="LU20" s="82">
        <v>108.0</v>
      </c>
      <c r="LV20" s="82">
        <v>57.0</v>
      </c>
      <c r="LW20" s="82">
        <v>8.5</v>
      </c>
      <c r="LX20" s="82">
        <v>10.0</v>
      </c>
      <c r="LY20" s="82">
        <v>52.0</v>
      </c>
      <c r="LZ20" s="82">
        <v>47.0</v>
      </c>
      <c r="MA20" s="82">
        <v>137.0</v>
      </c>
      <c r="MB20" s="82">
        <v>115.0</v>
      </c>
      <c r="MC20" s="82">
        <v>66.0</v>
      </c>
      <c r="MD20" s="82">
        <v>18.0</v>
      </c>
      <c r="ME20" s="82">
        <v>8.0</v>
      </c>
      <c r="MF20" s="82">
        <v>54.0</v>
      </c>
      <c r="MG20" s="82">
        <v>48.0</v>
      </c>
      <c r="MH20" s="82" t="s">
        <v>95</v>
      </c>
      <c r="MI20" s="82" t="s">
        <v>95</v>
      </c>
      <c r="MJ20" s="82" t="s">
        <v>95</v>
      </c>
      <c r="MK20" s="82" t="s">
        <v>95</v>
      </c>
      <c r="ML20" s="82">
        <v>5.0</v>
      </c>
      <c r="MM20" s="82">
        <v>41.0</v>
      </c>
      <c r="MN20" s="82">
        <v>39.0</v>
      </c>
      <c r="MO20" s="86"/>
      <c r="MP20" s="87"/>
      <c r="MQ20" s="87"/>
      <c r="MR20" s="87"/>
      <c r="MS20" s="87"/>
      <c r="MT20" s="82">
        <v>35.0</v>
      </c>
      <c r="MU20" s="82">
        <v>260.0</v>
      </c>
      <c r="MV20" s="82">
        <v>14.8</v>
      </c>
      <c r="MW20" s="82">
        <v>4.9</v>
      </c>
      <c r="MX20" s="82">
        <v>5.0</v>
      </c>
      <c r="MY20" s="82">
        <v>40.0</v>
      </c>
      <c r="MZ20" s="82" t="s">
        <v>96</v>
      </c>
      <c r="NA20" s="87"/>
      <c r="NB20" s="82">
        <v>35.0</v>
      </c>
      <c r="NC20" s="82">
        <v>284.0</v>
      </c>
      <c r="ND20" s="82">
        <v>13.2</v>
      </c>
      <c r="NE20" s="82">
        <v>10.4</v>
      </c>
      <c r="NF20" s="82">
        <v>6.0</v>
      </c>
      <c r="NG20" s="82">
        <v>41.0</v>
      </c>
      <c r="NH20" s="82">
        <v>40.0</v>
      </c>
      <c r="NI20" s="87"/>
      <c r="NJ20" s="82" t="s">
        <v>95</v>
      </c>
      <c r="NK20" s="82" t="s">
        <v>95</v>
      </c>
      <c r="NL20" s="82" t="s">
        <v>95</v>
      </c>
      <c r="NM20" s="82" t="s">
        <v>95</v>
      </c>
      <c r="NN20" s="82">
        <v>4.0</v>
      </c>
      <c r="NO20" s="82">
        <v>45.0</v>
      </c>
      <c r="NP20" s="82">
        <v>43.0</v>
      </c>
    </row>
    <row r="21" ht="14.25" customHeight="1">
      <c r="A21" s="49">
        <v>0.333333333333334</v>
      </c>
      <c r="B21" s="50"/>
      <c r="C21" s="51">
        <v>50.08</v>
      </c>
      <c r="D21" s="52">
        <v>335.0</v>
      </c>
      <c r="E21" s="53">
        <v>134.0</v>
      </c>
      <c r="F21" s="53">
        <v>57.0</v>
      </c>
      <c r="G21" s="53">
        <v>12.2</v>
      </c>
      <c r="H21" s="54"/>
      <c r="I21" s="53">
        <v>6.0</v>
      </c>
      <c r="J21" s="53">
        <v>49.0</v>
      </c>
      <c r="K21" s="53">
        <v>49.0</v>
      </c>
      <c r="L21" s="53">
        <v>138.0</v>
      </c>
      <c r="M21" s="53">
        <v>110.0</v>
      </c>
      <c r="N21" s="53">
        <v>27.1</v>
      </c>
      <c r="O21" s="54"/>
      <c r="P21" s="53">
        <v>6.0</v>
      </c>
      <c r="Q21" s="53">
        <v>56.0</v>
      </c>
      <c r="R21" s="53">
        <v>50.0</v>
      </c>
      <c r="S21" s="53">
        <v>339.1</v>
      </c>
      <c r="T21" s="53">
        <v>309.3</v>
      </c>
      <c r="U21" s="53">
        <v>182.3</v>
      </c>
      <c r="V21" s="54"/>
      <c r="W21" s="53">
        <v>373.5</v>
      </c>
      <c r="X21" s="53">
        <v>240.5</v>
      </c>
      <c r="Y21" s="53">
        <v>135.9</v>
      </c>
      <c r="Z21" s="54"/>
      <c r="AA21" s="53">
        <v>339.4</v>
      </c>
      <c r="AB21" s="53">
        <v>385.3</v>
      </c>
      <c r="AC21" s="53">
        <v>217.8</v>
      </c>
      <c r="AD21" s="54"/>
      <c r="AE21" s="53">
        <v>338.8</v>
      </c>
      <c r="AF21" s="53">
        <v>356.4</v>
      </c>
      <c r="AG21" s="53">
        <v>198.3</v>
      </c>
      <c r="AH21" s="54"/>
      <c r="AI21" s="53">
        <v>344.6</v>
      </c>
      <c r="AJ21" s="53">
        <v>413.9</v>
      </c>
      <c r="AK21" s="53">
        <v>242.3</v>
      </c>
      <c r="AL21" s="54"/>
      <c r="AM21" s="53">
        <v>337.6</v>
      </c>
      <c r="AN21" s="53">
        <v>425.5</v>
      </c>
      <c r="AO21" s="53">
        <v>231.8</v>
      </c>
      <c r="AP21" s="54"/>
      <c r="AQ21" s="191">
        <f t="shared" ref="AQ21:AS21" si="15">E21</f>
        <v>134</v>
      </c>
      <c r="AR21" s="54">
        <f t="shared" si="15"/>
        <v>57</v>
      </c>
      <c r="AS21" s="56">
        <f t="shared" si="15"/>
        <v>12.2</v>
      </c>
      <c r="AT21" s="54"/>
      <c r="AU21" s="54">
        <f t="shared" ref="AU21:AW21" si="16">L21</f>
        <v>138</v>
      </c>
      <c r="AV21" s="54">
        <f t="shared" si="16"/>
        <v>110</v>
      </c>
      <c r="AW21" s="54">
        <f t="shared" si="16"/>
        <v>27.1</v>
      </c>
      <c r="AX21" s="54"/>
      <c r="AY21" s="53">
        <v>134.0</v>
      </c>
      <c r="AZ21" s="54"/>
      <c r="BA21" s="54"/>
      <c r="BB21" s="54"/>
      <c r="BC21" s="89"/>
      <c r="BD21" s="54">
        <v>138.0</v>
      </c>
      <c r="BE21" s="53">
        <v>32.0</v>
      </c>
      <c r="BF21" s="53">
        <v>50.0</v>
      </c>
      <c r="BG21" s="53">
        <v>2.9</v>
      </c>
      <c r="BH21" s="54"/>
      <c r="BI21" s="53">
        <v>22.0</v>
      </c>
      <c r="BJ21" s="127">
        <v>84.0</v>
      </c>
      <c r="BK21" s="127">
        <v>58.0</v>
      </c>
      <c r="BL21" s="89"/>
      <c r="BM21" s="58">
        <v>338.0</v>
      </c>
      <c r="BN21" s="58">
        <v>145.0</v>
      </c>
      <c r="BO21" s="58">
        <v>233.0</v>
      </c>
      <c r="BP21" s="58">
        <v>11.7</v>
      </c>
      <c r="BQ21" s="59"/>
      <c r="BR21" s="58">
        <v>6.0</v>
      </c>
      <c r="BS21" s="58">
        <v>55.0</v>
      </c>
      <c r="BT21" s="58">
        <v>55.0</v>
      </c>
      <c r="BU21" s="58">
        <v>338.0</v>
      </c>
      <c r="BV21" s="58">
        <v>358.0</v>
      </c>
      <c r="BW21" s="58">
        <v>204.0</v>
      </c>
      <c r="BX21" s="58">
        <v>17.0</v>
      </c>
      <c r="BY21" s="58">
        <v>331.0</v>
      </c>
      <c r="BZ21" s="58">
        <v>378.0</v>
      </c>
      <c r="CA21" s="58">
        <v>206.0</v>
      </c>
      <c r="CB21" s="58">
        <v>20.0</v>
      </c>
      <c r="CC21" s="58">
        <v>340.0</v>
      </c>
      <c r="CD21" s="58">
        <v>376.0</v>
      </c>
      <c r="CE21" s="58">
        <v>212.0</v>
      </c>
      <c r="CF21" s="58">
        <v>12.0</v>
      </c>
      <c r="CG21" s="58">
        <v>330.0</v>
      </c>
      <c r="CH21" s="58">
        <v>382.0</v>
      </c>
      <c r="CI21" s="58">
        <v>207.0</v>
      </c>
      <c r="CJ21" s="58">
        <v>6.0</v>
      </c>
      <c r="CK21" s="58">
        <v>345.0</v>
      </c>
      <c r="CL21" s="58">
        <v>324.0</v>
      </c>
      <c r="CM21" s="58">
        <v>224.0</v>
      </c>
      <c r="CN21" s="58">
        <v>7.0</v>
      </c>
      <c r="CO21" s="58">
        <v>330.0</v>
      </c>
      <c r="CP21" s="58">
        <v>372.0</v>
      </c>
      <c r="CQ21" s="58">
        <v>187.0</v>
      </c>
      <c r="CR21" s="58">
        <v>7.0</v>
      </c>
      <c r="CS21" s="58">
        <v>332.0</v>
      </c>
      <c r="CT21" s="58">
        <v>354.0</v>
      </c>
      <c r="CU21" s="58">
        <v>211.0</v>
      </c>
      <c r="CV21" s="58">
        <v>114.0</v>
      </c>
      <c r="CW21" s="58">
        <v>333.0</v>
      </c>
      <c r="CX21" s="58">
        <v>212.0</v>
      </c>
      <c r="CY21" s="58">
        <v>102.0</v>
      </c>
      <c r="CZ21" s="58">
        <v>60.0</v>
      </c>
      <c r="DA21" s="58">
        <v>321.0</v>
      </c>
      <c r="DB21" s="58">
        <v>223.0</v>
      </c>
      <c r="DC21" s="58">
        <v>104.0</v>
      </c>
      <c r="DD21" s="58">
        <v>60.0</v>
      </c>
      <c r="DE21" s="58">
        <v>145.0</v>
      </c>
      <c r="DF21" s="58">
        <v>34.9</v>
      </c>
      <c r="DG21" s="58">
        <v>233.0</v>
      </c>
      <c r="DH21" s="58">
        <v>11.7</v>
      </c>
      <c r="DI21" s="59"/>
      <c r="DJ21" s="58">
        <v>7.0</v>
      </c>
      <c r="DK21" s="58">
        <v>58.0</v>
      </c>
      <c r="DL21" s="58">
        <v>53.0</v>
      </c>
      <c r="DM21" s="89"/>
      <c r="DN21" s="61">
        <v>347.0</v>
      </c>
      <c r="DO21" s="61">
        <v>139.0</v>
      </c>
      <c r="DP21" s="61">
        <v>44.0</v>
      </c>
      <c r="DQ21" s="61">
        <v>16.3</v>
      </c>
      <c r="DR21" s="61">
        <v>1.64</v>
      </c>
      <c r="DS21" s="61">
        <v>8.0</v>
      </c>
      <c r="DT21" s="61">
        <v>41.0</v>
      </c>
      <c r="DU21" s="61">
        <v>44.0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339.0</v>
      </c>
      <c r="EF21" s="63">
        <v>136.0</v>
      </c>
      <c r="EG21" s="63">
        <v>71.0</v>
      </c>
      <c r="EH21" s="63">
        <v>3.0</v>
      </c>
      <c r="EI21" s="64"/>
      <c r="EJ21" s="63">
        <v>9.0</v>
      </c>
      <c r="EK21" s="63">
        <v>48.0</v>
      </c>
      <c r="EL21" s="63">
        <v>50.0</v>
      </c>
      <c r="EM21" s="63">
        <v>136.0</v>
      </c>
      <c r="EN21" s="63">
        <v>102.0</v>
      </c>
      <c r="EO21" s="63">
        <v>4.3</v>
      </c>
      <c r="EP21" s="64"/>
      <c r="EQ21" s="63">
        <v>9.0</v>
      </c>
      <c r="ER21" s="63">
        <v>49.0</v>
      </c>
      <c r="ES21" s="63">
        <v>51.0</v>
      </c>
      <c r="ET21" s="63">
        <v>338.0</v>
      </c>
      <c r="EU21" s="63">
        <v>0.0</v>
      </c>
      <c r="EV21" s="63">
        <v>0.0</v>
      </c>
      <c r="EW21" s="63">
        <v>0.0</v>
      </c>
      <c r="EX21" s="63">
        <v>337.0</v>
      </c>
      <c r="EY21" s="63">
        <v>241.0</v>
      </c>
      <c r="EZ21" s="63">
        <v>139.1</v>
      </c>
      <c r="FA21" s="63">
        <v>7.0</v>
      </c>
      <c r="FB21" s="63">
        <v>337.0</v>
      </c>
      <c r="FC21" s="63">
        <v>0.0</v>
      </c>
      <c r="FD21" s="63">
        <v>0.0</v>
      </c>
      <c r="FE21" s="63">
        <v>0.0</v>
      </c>
      <c r="FF21" s="63">
        <v>336.0</v>
      </c>
      <c r="FG21" s="63">
        <v>242.0</v>
      </c>
      <c r="FH21" s="63">
        <v>136.0</v>
      </c>
      <c r="FI21" s="63">
        <v>8.5</v>
      </c>
      <c r="FJ21" s="63">
        <v>339.0</v>
      </c>
      <c r="FK21" s="63">
        <v>234.0</v>
      </c>
      <c r="FL21" s="63">
        <v>133.4</v>
      </c>
      <c r="FM21" s="64"/>
      <c r="FN21" s="63">
        <v>339.0</v>
      </c>
      <c r="FO21" s="63">
        <v>230.0</v>
      </c>
      <c r="FP21" s="63">
        <v>133.0</v>
      </c>
      <c r="FQ21" s="63">
        <v>17.4</v>
      </c>
      <c r="FR21" s="63">
        <v>136.0</v>
      </c>
      <c r="FS21" s="63">
        <v>81.0</v>
      </c>
      <c r="FT21" s="63">
        <v>13.11</v>
      </c>
      <c r="FU21" s="64"/>
      <c r="FV21" s="63">
        <v>136.0</v>
      </c>
      <c r="FW21" s="64"/>
      <c r="FX21" s="64"/>
      <c r="FY21" s="64"/>
      <c r="FZ21" s="89"/>
      <c r="GA21" s="160">
        <v>337.0</v>
      </c>
      <c r="GB21" s="160">
        <v>390.38</v>
      </c>
      <c r="GC21" s="160">
        <v>242.64</v>
      </c>
      <c r="GD21" s="160">
        <v>13.15</v>
      </c>
      <c r="GE21" s="160">
        <v>337.0</v>
      </c>
      <c r="GF21" s="160">
        <v>418.96</v>
      </c>
      <c r="GG21" s="160">
        <v>243.31</v>
      </c>
      <c r="GH21" s="160">
        <v>18.09</v>
      </c>
      <c r="GI21" s="160">
        <v>337.0</v>
      </c>
      <c r="GJ21" s="160">
        <v>236.66</v>
      </c>
      <c r="GK21" s="160">
        <v>-133.93</v>
      </c>
      <c r="GL21" s="160">
        <v>-22.61</v>
      </c>
      <c r="GM21" s="160">
        <v>337.0</v>
      </c>
      <c r="GN21" s="160">
        <v>217.17</v>
      </c>
      <c r="GO21" s="160">
        <v>-133.26</v>
      </c>
      <c r="GP21" s="160">
        <v>-30.24</v>
      </c>
      <c r="GQ21" s="160">
        <v>337.0</v>
      </c>
      <c r="GR21" s="187">
        <v>181.03</v>
      </c>
      <c r="GS21" s="160">
        <v>-113.41</v>
      </c>
      <c r="GT21" s="160">
        <v>12.14</v>
      </c>
      <c r="GU21" s="160">
        <v>337.0</v>
      </c>
      <c r="GV21" s="160">
        <v>197.83</v>
      </c>
      <c r="GW21" s="160">
        <v>-112.65</v>
      </c>
      <c r="GX21" s="160">
        <v>9.55</v>
      </c>
      <c r="GY21" s="89"/>
      <c r="GZ21" s="98" t="s">
        <v>107</v>
      </c>
      <c r="HA21" s="97" t="s">
        <v>92</v>
      </c>
      <c r="HB21" s="98">
        <v>238.0</v>
      </c>
      <c r="HC21" s="98">
        <v>11.9</v>
      </c>
      <c r="HD21" s="98">
        <v>4.76</v>
      </c>
      <c r="HE21" s="98">
        <v>8.0</v>
      </c>
      <c r="HF21" s="99">
        <v>56.0</v>
      </c>
      <c r="HG21" s="99">
        <v>52.0</v>
      </c>
      <c r="HH21" s="98" t="s">
        <v>107</v>
      </c>
      <c r="HI21" s="97" t="s">
        <v>92</v>
      </c>
      <c r="HJ21" s="98">
        <v>62.0</v>
      </c>
      <c r="HK21" s="98">
        <v>3.1</v>
      </c>
      <c r="HL21" s="98">
        <v>1.24</v>
      </c>
      <c r="HM21" s="98">
        <v>5.0</v>
      </c>
      <c r="HN21" s="97">
        <v>58.0</v>
      </c>
      <c r="HO21" s="99">
        <v>58.0</v>
      </c>
      <c r="HP21" s="98" t="s">
        <v>107</v>
      </c>
      <c r="HQ21" s="97" t="s">
        <v>92</v>
      </c>
      <c r="HR21" s="98">
        <v>181.0</v>
      </c>
      <c r="HS21" s="98">
        <v>9.05</v>
      </c>
      <c r="HT21" s="98">
        <v>4.525</v>
      </c>
      <c r="HU21" s="98">
        <v>7.0</v>
      </c>
      <c r="HV21" s="99">
        <v>50.0</v>
      </c>
      <c r="HW21" s="99">
        <v>50.0</v>
      </c>
      <c r="HX21" s="89"/>
      <c r="HY21" s="72">
        <v>136.0</v>
      </c>
      <c r="HZ21" s="72">
        <v>33.0</v>
      </c>
      <c r="IA21" s="72">
        <v>44.0</v>
      </c>
      <c r="IB21" s="72">
        <v>2.2</v>
      </c>
      <c r="IC21" s="73"/>
      <c r="ID21" s="72">
        <v>2.0</v>
      </c>
      <c r="IE21" s="147">
        <v>70.0</v>
      </c>
      <c r="IF21" s="147">
        <v>50.0</v>
      </c>
      <c r="IG21" s="89"/>
      <c r="IH21" s="74">
        <v>138.0</v>
      </c>
      <c r="II21" s="74">
        <v>33.4</v>
      </c>
      <c r="IJ21" s="74">
        <v>162.0</v>
      </c>
      <c r="IK21" s="74">
        <v>8.7</v>
      </c>
      <c r="IL21" s="74">
        <v>9.4</v>
      </c>
      <c r="IM21" s="74">
        <v>6.0</v>
      </c>
      <c r="IN21" s="74">
        <v>46.0</v>
      </c>
      <c r="IO21" s="74">
        <v>45.0</v>
      </c>
      <c r="IP21" s="74">
        <v>140.0</v>
      </c>
      <c r="IQ21" s="74">
        <v>34.2</v>
      </c>
      <c r="IR21" s="74">
        <v>4.0</v>
      </c>
      <c r="IS21" s="74">
        <v>0.1</v>
      </c>
      <c r="IT21" s="74">
        <v>0.2</v>
      </c>
      <c r="IU21" s="74">
        <v>12.0</v>
      </c>
      <c r="IV21" s="74">
        <v>47.0</v>
      </c>
      <c r="IW21" s="74">
        <v>46.0</v>
      </c>
      <c r="IX21" s="89"/>
      <c r="IY21" s="76">
        <v>138.3</v>
      </c>
      <c r="IZ21" s="76">
        <v>34.36</v>
      </c>
      <c r="JA21" s="76">
        <v>401.54</v>
      </c>
      <c r="JB21" s="76">
        <v>20.08</v>
      </c>
      <c r="JC21" s="76">
        <v>8.29</v>
      </c>
      <c r="JD21" s="76">
        <v>3.0</v>
      </c>
      <c r="JE21" s="76">
        <v>62.64</v>
      </c>
      <c r="JF21" s="76">
        <v>48.24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136.0</v>
      </c>
      <c r="JQ21" s="78">
        <v>32.3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39.0</v>
      </c>
      <c r="JX21" s="78">
        <v>136.0</v>
      </c>
      <c r="JY21" s="78">
        <v>34.2</v>
      </c>
      <c r="JZ21" s="78">
        <v>125.0</v>
      </c>
      <c r="KA21" s="78">
        <v>6.8</v>
      </c>
      <c r="KB21" s="78">
        <v>2.3</v>
      </c>
      <c r="KC21" s="78">
        <v>2.0</v>
      </c>
      <c r="KD21" s="78">
        <v>46.0</v>
      </c>
      <c r="KE21" s="78">
        <v>45.0</v>
      </c>
      <c r="KF21" s="89"/>
      <c r="KG21" s="151">
        <v>137.0</v>
      </c>
      <c r="KH21" s="151">
        <v>33.0</v>
      </c>
      <c r="KI21" s="151">
        <v>68.0</v>
      </c>
      <c r="KJ21" s="151">
        <v>3.6</v>
      </c>
      <c r="KK21" s="152"/>
      <c r="KL21" s="151">
        <v>1.0</v>
      </c>
      <c r="KM21" s="151">
        <v>46.0</v>
      </c>
      <c r="KN21" s="151">
        <v>44.0</v>
      </c>
      <c r="KO21" s="151">
        <v>137.0</v>
      </c>
      <c r="KP21" s="151">
        <v>33.0</v>
      </c>
      <c r="KQ21" s="151" t="s">
        <v>98</v>
      </c>
      <c r="KR21" s="151" t="s">
        <v>98</v>
      </c>
      <c r="KS21" s="152"/>
      <c r="KT21" s="151">
        <v>1.0</v>
      </c>
      <c r="KU21" s="151">
        <v>46.0</v>
      </c>
      <c r="KV21" s="151">
        <v>44.0</v>
      </c>
      <c r="KW21" s="89"/>
      <c r="KX21" s="81">
        <v>128.0</v>
      </c>
      <c r="KY21" s="81">
        <v>32.0</v>
      </c>
      <c r="KZ21" s="81">
        <v>341.0</v>
      </c>
      <c r="LA21" s="81">
        <v>16.7</v>
      </c>
      <c r="LB21" s="81">
        <v>2.5</v>
      </c>
      <c r="LC21" s="81">
        <v>3.0</v>
      </c>
      <c r="LD21" s="81">
        <v>51.0</v>
      </c>
      <c r="LE21" s="81">
        <v>49.0</v>
      </c>
      <c r="LF21" s="81">
        <v>128.0</v>
      </c>
      <c r="LG21" s="81">
        <v>32.0</v>
      </c>
      <c r="LH21" s="81">
        <v>259.0</v>
      </c>
      <c r="LI21" s="81">
        <v>12.7</v>
      </c>
      <c r="LJ21" s="81">
        <v>5.0</v>
      </c>
      <c r="LK21" s="81">
        <v>5.0</v>
      </c>
      <c r="LL21" s="81">
        <v>48.0</v>
      </c>
      <c r="LM21" s="81">
        <v>48.0</v>
      </c>
      <c r="LN21" s="89"/>
      <c r="LO21" s="82">
        <v>327.0</v>
      </c>
      <c r="LP21" s="82">
        <v>202.0</v>
      </c>
      <c r="LQ21" s="82">
        <v>111.0</v>
      </c>
      <c r="LR21" s="82">
        <v>71.0</v>
      </c>
      <c r="LS21" s="82">
        <v>338.0</v>
      </c>
      <c r="LT21" s="82">
        <v>138.0</v>
      </c>
      <c r="LU21" s="82">
        <v>100.0</v>
      </c>
      <c r="LV21" s="82">
        <v>55.0</v>
      </c>
      <c r="LW21" s="82">
        <v>8.0</v>
      </c>
      <c r="LX21" s="82">
        <v>10.0</v>
      </c>
      <c r="LY21" s="82">
        <v>51.0</v>
      </c>
      <c r="LZ21" s="82">
        <v>46.0</v>
      </c>
      <c r="MA21" s="82">
        <v>136.0</v>
      </c>
      <c r="MB21" s="82">
        <v>102.0</v>
      </c>
      <c r="MC21" s="82">
        <v>56.0</v>
      </c>
      <c r="MD21" s="82">
        <v>11.6</v>
      </c>
      <c r="ME21" s="82">
        <v>8.0</v>
      </c>
      <c r="MF21" s="82">
        <v>53.0</v>
      </c>
      <c r="MG21" s="82">
        <v>47.0</v>
      </c>
      <c r="MH21" s="82" t="s">
        <v>95</v>
      </c>
      <c r="MI21" s="82" t="s">
        <v>95</v>
      </c>
      <c r="MJ21" s="82" t="s">
        <v>95</v>
      </c>
      <c r="MK21" s="82" t="s">
        <v>95</v>
      </c>
      <c r="ML21" s="82">
        <v>5.0</v>
      </c>
      <c r="MM21" s="82">
        <v>42.0</v>
      </c>
      <c r="MN21" s="82">
        <v>40.0</v>
      </c>
      <c r="MO21" s="86"/>
      <c r="MP21" s="87"/>
      <c r="MQ21" s="87"/>
      <c r="MR21" s="87"/>
      <c r="MS21" s="87"/>
      <c r="MT21" s="82">
        <v>35.0</v>
      </c>
      <c r="MU21" s="82">
        <v>247.0</v>
      </c>
      <c r="MV21" s="82">
        <v>14.0</v>
      </c>
      <c r="MW21" s="82">
        <v>4.2</v>
      </c>
      <c r="MX21" s="82">
        <v>5.0</v>
      </c>
      <c r="MY21" s="82">
        <v>40.0</v>
      </c>
      <c r="MZ21" s="82" t="s">
        <v>96</v>
      </c>
      <c r="NA21" s="87"/>
      <c r="NB21" s="82">
        <v>35.0</v>
      </c>
      <c r="NC21" s="82">
        <v>237.0</v>
      </c>
      <c r="ND21" s="82">
        <v>13.3</v>
      </c>
      <c r="NE21" s="82">
        <v>10.7</v>
      </c>
      <c r="NF21" s="82">
        <v>6.0</v>
      </c>
      <c r="NG21" s="82">
        <v>41.0</v>
      </c>
      <c r="NH21" s="82">
        <v>40.0</v>
      </c>
      <c r="NI21" s="87"/>
      <c r="NJ21" s="82" t="s">
        <v>95</v>
      </c>
      <c r="NK21" s="82" t="s">
        <v>95</v>
      </c>
      <c r="NL21" s="82" t="s">
        <v>95</v>
      </c>
      <c r="NM21" s="82" t="s">
        <v>95</v>
      </c>
      <c r="NN21" s="82">
        <v>4.0</v>
      </c>
      <c r="NO21" s="82">
        <v>45.0</v>
      </c>
      <c r="NP21" s="82">
        <v>43.0</v>
      </c>
    </row>
    <row r="22" ht="14.25" customHeight="1">
      <c r="A22" s="49">
        <v>0.375</v>
      </c>
      <c r="B22" s="50"/>
      <c r="C22" s="51">
        <v>50.22</v>
      </c>
      <c r="D22" s="52">
        <v>336.0</v>
      </c>
      <c r="E22" s="53">
        <v>137.0</v>
      </c>
      <c r="F22" s="53">
        <v>56.0</v>
      </c>
      <c r="G22" s="53">
        <v>12.4</v>
      </c>
      <c r="H22" s="54"/>
      <c r="I22" s="53">
        <v>6.0</v>
      </c>
      <c r="J22" s="53">
        <v>48.0</v>
      </c>
      <c r="K22" s="53">
        <v>47.0</v>
      </c>
      <c r="L22" s="53">
        <v>137.0</v>
      </c>
      <c r="M22" s="53">
        <v>109.0</v>
      </c>
      <c r="N22" s="53">
        <v>26.9</v>
      </c>
      <c r="O22" s="54"/>
      <c r="P22" s="53">
        <v>6.0</v>
      </c>
      <c r="Q22" s="53">
        <v>56.0</v>
      </c>
      <c r="R22" s="53">
        <v>50.0</v>
      </c>
      <c r="S22" s="53">
        <v>341.1</v>
      </c>
      <c r="T22" s="53">
        <v>293.4</v>
      </c>
      <c r="U22" s="53">
        <v>175.9</v>
      </c>
      <c r="V22" s="54"/>
      <c r="W22" s="53">
        <v>374.1</v>
      </c>
      <c r="X22" s="53">
        <v>227.2</v>
      </c>
      <c r="Y22" s="53">
        <v>143.7</v>
      </c>
      <c r="Z22" s="54"/>
      <c r="AA22" s="53">
        <v>341.1</v>
      </c>
      <c r="AB22" s="53">
        <v>345.9</v>
      </c>
      <c r="AC22" s="53">
        <v>228.5</v>
      </c>
      <c r="AD22" s="54"/>
      <c r="AE22" s="53">
        <v>340.8</v>
      </c>
      <c r="AF22" s="53">
        <v>391.0</v>
      </c>
      <c r="AG22" s="53">
        <v>208.9</v>
      </c>
      <c r="AH22" s="54"/>
      <c r="AI22" s="55">
        <v>347.0</v>
      </c>
      <c r="AJ22" s="53">
        <v>391.4</v>
      </c>
      <c r="AK22" s="53">
        <v>247.2</v>
      </c>
      <c r="AL22" s="54"/>
      <c r="AM22" s="53">
        <v>339.5</v>
      </c>
      <c r="AN22" s="53">
        <v>418.3</v>
      </c>
      <c r="AO22" s="53">
        <v>236.8</v>
      </c>
      <c r="AP22" s="54"/>
      <c r="AQ22" s="192">
        <v>134.0</v>
      </c>
      <c r="AR22" s="54">
        <f t="shared" ref="AR22:AS22" si="17">F22</f>
        <v>56</v>
      </c>
      <c r="AS22" s="56">
        <f t="shared" si="17"/>
        <v>12.4</v>
      </c>
      <c r="AT22" s="54"/>
      <c r="AU22" s="53">
        <v>139.0</v>
      </c>
      <c r="AV22" s="54">
        <f t="shared" ref="AV22:AW22" si="18">M22</f>
        <v>109</v>
      </c>
      <c r="AW22" s="54">
        <f t="shared" si="18"/>
        <v>26.9</v>
      </c>
      <c r="AX22" s="54"/>
      <c r="AY22" s="53">
        <v>134.0</v>
      </c>
      <c r="AZ22" s="54"/>
      <c r="BA22" s="54"/>
      <c r="BB22" s="54"/>
      <c r="BC22" s="89"/>
      <c r="BD22" s="127">
        <v>139.0</v>
      </c>
      <c r="BE22" s="53">
        <v>32.0</v>
      </c>
      <c r="BF22" s="53">
        <v>61.0</v>
      </c>
      <c r="BG22" s="127">
        <v>3.0</v>
      </c>
      <c r="BH22" s="54"/>
      <c r="BI22" s="53">
        <v>22.0</v>
      </c>
      <c r="BJ22" s="127">
        <v>83.0</v>
      </c>
      <c r="BK22" s="127">
        <v>57.0</v>
      </c>
      <c r="BL22" s="89"/>
      <c r="BM22" s="58">
        <v>339.0</v>
      </c>
      <c r="BN22" s="58">
        <v>144.0</v>
      </c>
      <c r="BO22" s="58">
        <v>243.0</v>
      </c>
      <c r="BP22" s="58">
        <v>12.2</v>
      </c>
      <c r="BQ22" s="59"/>
      <c r="BR22" s="58">
        <v>6.0</v>
      </c>
      <c r="BS22" s="58">
        <v>55.0</v>
      </c>
      <c r="BT22" s="58">
        <v>55.0</v>
      </c>
      <c r="BU22" s="58">
        <v>339.0</v>
      </c>
      <c r="BV22" s="58">
        <v>360.0</v>
      </c>
      <c r="BW22" s="58">
        <v>204.0</v>
      </c>
      <c r="BX22" s="58">
        <v>30.0</v>
      </c>
      <c r="BY22" s="58">
        <v>331.0</v>
      </c>
      <c r="BZ22" s="58">
        <v>379.0</v>
      </c>
      <c r="CA22" s="58">
        <v>206.0</v>
      </c>
      <c r="CB22" s="58">
        <v>27.0</v>
      </c>
      <c r="CC22" s="58">
        <v>339.0</v>
      </c>
      <c r="CD22" s="58">
        <v>392.0</v>
      </c>
      <c r="CE22" s="58">
        <v>214.0</v>
      </c>
      <c r="CF22" s="58">
        <v>12.0</v>
      </c>
      <c r="CG22" s="58">
        <v>332.0</v>
      </c>
      <c r="CH22" s="58">
        <v>412.0</v>
      </c>
      <c r="CI22" s="58">
        <v>221.0</v>
      </c>
      <c r="CJ22" s="58">
        <v>2.0</v>
      </c>
      <c r="CK22" s="58">
        <v>345.0</v>
      </c>
      <c r="CL22" s="58">
        <v>188.0</v>
      </c>
      <c r="CM22" s="58">
        <v>122.0</v>
      </c>
      <c r="CN22" s="58">
        <v>1.0</v>
      </c>
      <c r="CO22" s="58">
        <v>329.0</v>
      </c>
      <c r="CP22" s="58">
        <v>381.0</v>
      </c>
      <c r="CQ22" s="58">
        <v>187.0</v>
      </c>
      <c r="CR22" s="58">
        <v>5.0</v>
      </c>
      <c r="CS22" s="58">
        <v>332.0</v>
      </c>
      <c r="CT22" s="58">
        <v>366.0</v>
      </c>
      <c r="CU22" s="58">
        <v>218.0</v>
      </c>
      <c r="CV22" s="58">
        <v>120.0</v>
      </c>
      <c r="CW22" s="58">
        <v>333.0</v>
      </c>
      <c r="CX22" s="58">
        <v>228.0</v>
      </c>
      <c r="CY22" s="58">
        <v>107.0</v>
      </c>
      <c r="CZ22" s="58">
        <v>66.0</v>
      </c>
      <c r="DA22" s="58">
        <v>321.0</v>
      </c>
      <c r="DB22" s="58">
        <v>238.0</v>
      </c>
      <c r="DC22" s="58">
        <v>109.0</v>
      </c>
      <c r="DD22" s="58">
        <v>66.0</v>
      </c>
      <c r="DE22" s="58">
        <v>144.0</v>
      </c>
      <c r="DF22" s="58">
        <v>35.0</v>
      </c>
      <c r="DG22" s="58">
        <v>243.0</v>
      </c>
      <c r="DH22" s="58">
        <v>12.2</v>
      </c>
      <c r="DI22" s="59"/>
      <c r="DJ22" s="58">
        <v>7.0</v>
      </c>
      <c r="DK22" s="58">
        <v>58.0</v>
      </c>
      <c r="DL22" s="58">
        <v>53.0</v>
      </c>
      <c r="DM22" s="89"/>
      <c r="DN22" s="61">
        <v>337.0</v>
      </c>
      <c r="DO22" s="61">
        <v>139.0</v>
      </c>
      <c r="DP22" s="61">
        <v>32.72</v>
      </c>
      <c r="DQ22" s="61">
        <v>18.51</v>
      </c>
      <c r="DR22" s="61">
        <v>3.88</v>
      </c>
      <c r="DS22" s="61">
        <v>8.0</v>
      </c>
      <c r="DT22" s="61">
        <v>43.0</v>
      </c>
      <c r="DU22" s="61">
        <v>46.0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340.0</v>
      </c>
      <c r="EF22" s="63">
        <v>136.0</v>
      </c>
      <c r="EG22" s="63">
        <v>95.0</v>
      </c>
      <c r="EH22" s="63">
        <v>3.9</v>
      </c>
      <c r="EI22" s="64"/>
      <c r="EJ22" s="63">
        <v>9.0</v>
      </c>
      <c r="EK22" s="63">
        <v>51.0</v>
      </c>
      <c r="EL22" s="63">
        <v>50.0</v>
      </c>
      <c r="EM22" s="63">
        <v>136.0</v>
      </c>
      <c r="EN22" s="63">
        <v>94.0</v>
      </c>
      <c r="EO22" s="63">
        <v>4.0</v>
      </c>
      <c r="EP22" s="64"/>
      <c r="EQ22" s="63">
        <v>9.0</v>
      </c>
      <c r="ER22" s="63">
        <v>51.0</v>
      </c>
      <c r="ES22" s="63">
        <v>52.0</v>
      </c>
      <c r="ET22" s="63">
        <v>337.0</v>
      </c>
      <c r="EU22" s="63">
        <v>0.0</v>
      </c>
      <c r="EV22" s="63">
        <v>0.0</v>
      </c>
      <c r="EW22" s="63">
        <v>0.0</v>
      </c>
      <c r="EX22" s="63">
        <v>335.0</v>
      </c>
      <c r="EY22" s="63">
        <v>242.0</v>
      </c>
      <c r="EZ22" s="63">
        <v>139.1</v>
      </c>
      <c r="FA22" s="63">
        <v>5.1</v>
      </c>
      <c r="FB22" s="63">
        <v>336.0</v>
      </c>
      <c r="FC22" s="63">
        <v>0.0</v>
      </c>
      <c r="FD22" s="63">
        <v>0.0</v>
      </c>
      <c r="FE22" s="63">
        <v>0.0</v>
      </c>
      <c r="FF22" s="63">
        <v>335.0</v>
      </c>
      <c r="FG22" s="63">
        <v>242.0</v>
      </c>
      <c r="FH22" s="63">
        <v>139.0</v>
      </c>
      <c r="FI22" s="63">
        <v>7.5</v>
      </c>
      <c r="FJ22" s="63">
        <v>339.0</v>
      </c>
      <c r="FK22" s="63">
        <v>230.0</v>
      </c>
      <c r="FL22" s="63">
        <v>131.6</v>
      </c>
      <c r="FM22" s="64"/>
      <c r="FN22" s="63">
        <v>339.0</v>
      </c>
      <c r="FO22" s="63">
        <v>244.0</v>
      </c>
      <c r="FP22" s="63">
        <v>131.0</v>
      </c>
      <c r="FQ22" s="63">
        <v>1.2</v>
      </c>
      <c r="FR22" s="63">
        <v>136.0</v>
      </c>
      <c r="FS22" s="63">
        <v>73.0</v>
      </c>
      <c r="FT22" s="63">
        <v>13.1</v>
      </c>
      <c r="FU22" s="64"/>
      <c r="FV22" s="63">
        <v>136.0</v>
      </c>
      <c r="FW22" s="64"/>
      <c r="FX22" s="64"/>
      <c r="FY22" s="64"/>
      <c r="FZ22" s="89"/>
      <c r="GA22" s="65">
        <v>339.0</v>
      </c>
      <c r="GB22" s="66">
        <v>396.98</v>
      </c>
      <c r="GC22" s="66">
        <v>246.42</v>
      </c>
      <c r="GD22" s="66">
        <v>11.73</v>
      </c>
      <c r="GE22" s="66">
        <v>339.0</v>
      </c>
      <c r="GF22" s="66">
        <v>420.04</v>
      </c>
      <c r="GG22" s="66">
        <v>244.57</v>
      </c>
      <c r="GH22" s="66">
        <v>16.84</v>
      </c>
      <c r="GI22" s="66">
        <v>339.0</v>
      </c>
      <c r="GJ22" s="66">
        <v>232.71</v>
      </c>
      <c r="GK22" s="66">
        <v>-131.92</v>
      </c>
      <c r="GL22" s="66">
        <v>-23.03</v>
      </c>
      <c r="GM22" s="66">
        <v>339.0</v>
      </c>
      <c r="GN22" s="66">
        <v>213.36</v>
      </c>
      <c r="GO22" s="66">
        <v>-130.91</v>
      </c>
      <c r="GP22" s="66">
        <v>-30.49</v>
      </c>
      <c r="GQ22" s="66">
        <v>339.0</v>
      </c>
      <c r="GR22" s="66">
        <v>183.56</v>
      </c>
      <c r="GS22" s="66">
        <v>-113.99</v>
      </c>
      <c r="GT22" s="66">
        <v>12.98</v>
      </c>
      <c r="GU22" s="66">
        <v>339.0</v>
      </c>
      <c r="GV22" s="66">
        <v>198.71</v>
      </c>
      <c r="GW22" s="66">
        <v>-112.8</v>
      </c>
      <c r="GX22" s="66">
        <v>12.23</v>
      </c>
      <c r="GY22" s="89"/>
      <c r="GZ22" s="98" t="s">
        <v>107</v>
      </c>
      <c r="HA22" s="97" t="s">
        <v>92</v>
      </c>
      <c r="HB22" s="98">
        <v>122.0</v>
      </c>
      <c r="HC22" s="97">
        <f t="shared" ref="HC22:HC31" si="21">HB22/20</f>
        <v>6.1</v>
      </c>
      <c r="HD22" s="97">
        <f t="shared" ref="HD22:HD31" si="22">HC22*0.4</f>
        <v>2.44</v>
      </c>
      <c r="HE22" s="98">
        <v>8.0</v>
      </c>
      <c r="HF22" s="99">
        <v>56.0</v>
      </c>
      <c r="HG22" s="99">
        <v>52.0</v>
      </c>
      <c r="HH22" s="98" t="s">
        <v>107</v>
      </c>
      <c r="HI22" s="97" t="s">
        <v>92</v>
      </c>
      <c r="HJ22" s="98">
        <v>63.0</v>
      </c>
      <c r="HK22" s="97">
        <f t="shared" ref="HK22:HK31" si="23">HJ22/20</f>
        <v>3.15</v>
      </c>
      <c r="HL22" s="97">
        <f t="shared" ref="HL22:HL31" si="24">HK22*0.4</f>
        <v>1.26</v>
      </c>
      <c r="HM22" s="98">
        <v>5.0</v>
      </c>
      <c r="HN22" s="97">
        <v>58.0</v>
      </c>
      <c r="HO22" s="99">
        <v>58.0</v>
      </c>
      <c r="HP22" s="98" t="s">
        <v>107</v>
      </c>
      <c r="HQ22" s="97" t="s">
        <v>92</v>
      </c>
      <c r="HR22" s="98">
        <v>195.0</v>
      </c>
      <c r="HS22" s="97">
        <f t="shared" ref="HS22:HS31" si="25">HR22/20</f>
        <v>9.75</v>
      </c>
      <c r="HT22" s="97">
        <f t="shared" ref="HT22:HT31" si="26">HS22*0.4</f>
        <v>3.9</v>
      </c>
      <c r="HU22" s="98">
        <v>7.0</v>
      </c>
      <c r="HV22" s="99">
        <v>50.0</v>
      </c>
      <c r="HW22" s="99">
        <v>50.0</v>
      </c>
      <c r="HX22" s="89"/>
      <c r="HY22" s="72">
        <v>135.0</v>
      </c>
      <c r="HZ22" s="72">
        <v>33.0</v>
      </c>
      <c r="IA22" s="72">
        <v>52.0</v>
      </c>
      <c r="IB22" s="72">
        <v>2.6</v>
      </c>
      <c r="IC22" s="73"/>
      <c r="ID22" s="72">
        <v>2.0</v>
      </c>
      <c r="IE22" s="147">
        <v>70.0</v>
      </c>
      <c r="IF22" s="147">
        <v>50.0</v>
      </c>
      <c r="IG22" s="89"/>
      <c r="IH22" s="74">
        <v>137.0</v>
      </c>
      <c r="II22" s="74">
        <v>33.4</v>
      </c>
      <c r="IJ22" s="74">
        <v>170.0</v>
      </c>
      <c r="IK22" s="74">
        <v>8.5</v>
      </c>
      <c r="IL22" s="74">
        <v>9.7</v>
      </c>
      <c r="IM22" s="74">
        <v>6.0</v>
      </c>
      <c r="IN22" s="74">
        <v>44.0</v>
      </c>
      <c r="IO22" s="74">
        <v>45.0</v>
      </c>
      <c r="IP22" s="74">
        <v>137.0</v>
      </c>
      <c r="IQ22" s="74">
        <v>34.1</v>
      </c>
      <c r="IR22" s="74">
        <v>4.0</v>
      </c>
      <c r="IS22" s="74">
        <v>0.1</v>
      </c>
      <c r="IT22" s="74">
        <v>0.2</v>
      </c>
      <c r="IU22" s="74">
        <v>12.0</v>
      </c>
      <c r="IV22" s="74">
        <v>47.0</v>
      </c>
      <c r="IW22" s="74">
        <v>47.0</v>
      </c>
      <c r="IX22" s="89"/>
      <c r="IY22" s="76">
        <v>138.0</v>
      </c>
      <c r="IZ22" s="76">
        <v>34.28</v>
      </c>
      <c r="JA22" s="76">
        <v>421.04</v>
      </c>
      <c r="JB22" s="76">
        <v>21.05</v>
      </c>
      <c r="JC22" s="76">
        <v>9.08</v>
      </c>
      <c r="JD22" s="76">
        <v>3.0</v>
      </c>
      <c r="JE22" s="76">
        <v>65.79</v>
      </c>
      <c r="JF22" s="76">
        <v>48.24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32.3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40.0</v>
      </c>
      <c r="JX22" s="78">
        <v>137.0</v>
      </c>
      <c r="JY22" s="78">
        <v>34.3</v>
      </c>
      <c r="JZ22" s="78">
        <v>124.0</v>
      </c>
      <c r="KA22" s="78">
        <v>6.7</v>
      </c>
      <c r="KB22" s="78">
        <v>2.4</v>
      </c>
      <c r="KC22" s="78">
        <v>2.0</v>
      </c>
      <c r="KD22" s="78">
        <v>46.0</v>
      </c>
      <c r="KE22" s="78">
        <v>46.0</v>
      </c>
      <c r="KF22" s="89"/>
      <c r="KG22" s="151">
        <v>138.0</v>
      </c>
      <c r="KH22" s="151">
        <v>34.0</v>
      </c>
      <c r="KI22" s="151">
        <v>66.0</v>
      </c>
      <c r="KJ22" s="151">
        <v>3.6</v>
      </c>
      <c r="KK22" s="152"/>
      <c r="KL22" s="151">
        <v>1.0</v>
      </c>
      <c r="KM22" s="151">
        <v>46.0</v>
      </c>
      <c r="KN22" s="151">
        <v>44.0</v>
      </c>
      <c r="KO22" s="151">
        <v>138.0</v>
      </c>
      <c r="KP22" s="151">
        <v>34.0</v>
      </c>
      <c r="KQ22" s="151" t="s">
        <v>98</v>
      </c>
      <c r="KR22" s="151" t="s">
        <v>98</v>
      </c>
      <c r="KS22" s="152"/>
      <c r="KT22" s="151">
        <v>1.0</v>
      </c>
      <c r="KU22" s="151">
        <v>46.0</v>
      </c>
      <c r="KV22" s="151">
        <v>44.0</v>
      </c>
      <c r="KW22" s="89"/>
      <c r="KX22" s="81">
        <v>140.0</v>
      </c>
      <c r="KY22" s="81">
        <v>35.0</v>
      </c>
      <c r="KZ22" s="81" t="s">
        <v>116</v>
      </c>
      <c r="LA22" s="81" t="s">
        <v>116</v>
      </c>
      <c r="LB22" s="81" t="s">
        <v>116</v>
      </c>
      <c r="LC22" s="81">
        <v>3.0</v>
      </c>
      <c r="LD22" s="81">
        <v>54.0</v>
      </c>
      <c r="LE22" s="81">
        <v>54.0</v>
      </c>
      <c r="LF22" s="81">
        <v>140.0</v>
      </c>
      <c r="LG22" s="81">
        <v>35.0</v>
      </c>
      <c r="LH22" s="81">
        <v>292.0</v>
      </c>
      <c r="LI22" s="81">
        <v>14.3</v>
      </c>
      <c r="LJ22" s="81">
        <v>5.0</v>
      </c>
      <c r="LK22" s="81">
        <v>5.0</v>
      </c>
      <c r="LL22" s="81">
        <v>48.0</v>
      </c>
      <c r="LM22" s="81">
        <v>48.0</v>
      </c>
      <c r="LN22" s="89"/>
      <c r="LO22" s="82">
        <v>344.0</v>
      </c>
      <c r="LP22" s="82">
        <v>163.0</v>
      </c>
      <c r="LQ22" s="82">
        <v>92.0</v>
      </c>
      <c r="LR22" s="82">
        <v>73.0</v>
      </c>
      <c r="LS22" s="82">
        <v>343.0</v>
      </c>
      <c r="LT22" s="82">
        <v>139.0</v>
      </c>
      <c r="LU22" s="82">
        <v>163.0</v>
      </c>
      <c r="LV22" s="121">
        <v>50.0</v>
      </c>
      <c r="LW22" s="121">
        <v>3.2</v>
      </c>
      <c r="LX22" s="121">
        <v>10.0</v>
      </c>
      <c r="LY22" s="121">
        <v>53.0</v>
      </c>
      <c r="LZ22" s="121">
        <v>49.0</v>
      </c>
      <c r="MA22" s="121">
        <v>139.0</v>
      </c>
      <c r="MB22" s="121">
        <v>111.0</v>
      </c>
      <c r="MC22" s="121">
        <v>62.0</v>
      </c>
      <c r="MD22" s="121">
        <v>15.9</v>
      </c>
      <c r="ME22" s="121">
        <v>8.0</v>
      </c>
      <c r="MF22" s="121">
        <v>53.0</v>
      </c>
      <c r="MG22" s="121">
        <v>49.0</v>
      </c>
      <c r="MH22" s="82" t="s">
        <v>95</v>
      </c>
      <c r="MI22" s="82" t="s">
        <v>95</v>
      </c>
      <c r="MJ22" s="82" t="s">
        <v>95</v>
      </c>
      <c r="MK22" s="82" t="s">
        <v>95</v>
      </c>
      <c r="ML22" s="82">
        <v>5.0</v>
      </c>
      <c r="MM22" s="82">
        <v>42.0</v>
      </c>
      <c r="MN22" s="82">
        <v>40.0</v>
      </c>
      <c r="MO22" s="86"/>
      <c r="MP22" s="87"/>
      <c r="MQ22" s="87"/>
      <c r="MR22" s="87"/>
      <c r="MS22" s="87"/>
      <c r="MT22" s="82">
        <v>35.0</v>
      </c>
      <c r="MU22" s="82">
        <v>231.0</v>
      </c>
      <c r="MV22" s="82">
        <v>13.4</v>
      </c>
      <c r="MW22" s="82">
        <v>4.2</v>
      </c>
      <c r="MX22" s="82">
        <v>5.0</v>
      </c>
      <c r="MY22" s="82">
        <v>40.0</v>
      </c>
      <c r="MZ22" s="82" t="s">
        <v>96</v>
      </c>
      <c r="NA22" s="87"/>
      <c r="NB22" s="82">
        <v>36.0</v>
      </c>
      <c r="NC22" s="82">
        <v>158.0</v>
      </c>
      <c r="ND22" s="82">
        <v>9.0</v>
      </c>
      <c r="NE22" s="82">
        <v>3.9</v>
      </c>
      <c r="NF22" s="82">
        <v>6.0</v>
      </c>
      <c r="NG22" s="82">
        <v>41.0</v>
      </c>
      <c r="NH22" s="82">
        <v>40.0</v>
      </c>
      <c r="NI22" s="87"/>
      <c r="NJ22" s="82" t="s">
        <v>95</v>
      </c>
      <c r="NK22" s="82" t="s">
        <v>95</v>
      </c>
      <c r="NL22" s="82" t="s">
        <v>95</v>
      </c>
      <c r="NM22" s="82" t="s">
        <v>95</v>
      </c>
      <c r="NN22" s="82">
        <v>4.0</v>
      </c>
      <c r="NO22" s="82">
        <v>45.0</v>
      </c>
      <c r="NP22" s="82">
        <v>43.0</v>
      </c>
    </row>
    <row r="23" ht="14.25" customHeight="1">
      <c r="A23" s="49">
        <v>0.416666666666667</v>
      </c>
      <c r="B23" s="50"/>
      <c r="C23" s="51">
        <v>50.22</v>
      </c>
      <c r="D23" s="52">
        <v>336.0</v>
      </c>
      <c r="E23" s="53">
        <v>133.0</v>
      </c>
      <c r="F23" s="53">
        <v>81.0</v>
      </c>
      <c r="G23" s="53">
        <v>17.5</v>
      </c>
      <c r="H23" s="54"/>
      <c r="I23" s="53">
        <v>6.0</v>
      </c>
      <c r="J23" s="53">
        <v>48.0</v>
      </c>
      <c r="K23" s="53">
        <v>47.0</v>
      </c>
      <c r="L23" s="53">
        <v>139.0</v>
      </c>
      <c r="M23" s="53">
        <v>57.0</v>
      </c>
      <c r="N23" s="53">
        <v>13.9</v>
      </c>
      <c r="O23" s="54"/>
      <c r="P23" s="53">
        <v>6.0</v>
      </c>
      <c r="Q23" s="53">
        <v>56.0</v>
      </c>
      <c r="R23" s="53">
        <v>50.0</v>
      </c>
      <c r="S23" s="53">
        <v>340.5</v>
      </c>
      <c r="T23" s="53">
        <v>312.7</v>
      </c>
      <c r="U23" s="53">
        <v>186.1</v>
      </c>
      <c r="V23" s="54"/>
      <c r="W23" s="53">
        <v>374.1</v>
      </c>
      <c r="X23" s="53">
        <v>248.1</v>
      </c>
      <c r="Y23" s="53">
        <v>159.4</v>
      </c>
      <c r="Z23" s="54"/>
      <c r="AA23" s="53">
        <v>340.1</v>
      </c>
      <c r="AB23" s="53">
        <v>366.2</v>
      </c>
      <c r="AC23" s="53">
        <v>196.2</v>
      </c>
      <c r="AD23" s="54"/>
      <c r="AE23" s="53">
        <v>340.6</v>
      </c>
      <c r="AF23" s="53">
        <v>328.2</v>
      </c>
      <c r="AG23" s="53">
        <v>216.6</v>
      </c>
      <c r="AH23" s="54"/>
      <c r="AI23" s="53">
        <v>346.4</v>
      </c>
      <c r="AJ23" s="53">
        <v>396.5</v>
      </c>
      <c r="AK23" s="53">
        <v>249.6</v>
      </c>
      <c r="AL23" s="54"/>
      <c r="AM23" s="53">
        <v>338.9</v>
      </c>
      <c r="AN23" s="53">
        <v>419.2</v>
      </c>
      <c r="AO23" s="53">
        <v>238.3</v>
      </c>
      <c r="AP23" s="54"/>
      <c r="AQ23" s="191">
        <f t="shared" ref="AQ23:AS23" si="19">E23</f>
        <v>133</v>
      </c>
      <c r="AR23" s="54">
        <f t="shared" si="19"/>
        <v>81</v>
      </c>
      <c r="AS23" s="56">
        <f t="shared" si="19"/>
        <v>17.5</v>
      </c>
      <c r="AT23" s="54"/>
      <c r="AU23" s="54">
        <f t="shared" ref="AU23:AW23" si="20">L23</f>
        <v>139</v>
      </c>
      <c r="AV23" s="54">
        <f t="shared" si="20"/>
        <v>57</v>
      </c>
      <c r="AW23" s="54">
        <f t="shared" si="20"/>
        <v>13.9</v>
      </c>
      <c r="AX23" s="54"/>
      <c r="AY23" s="182">
        <f t="shared" ref="AY23:AY24" si="29">E23</f>
        <v>133</v>
      </c>
      <c r="AZ23" s="54"/>
      <c r="BA23" s="54"/>
      <c r="BB23" s="54"/>
      <c r="BC23" s="89"/>
      <c r="BD23" s="54">
        <v>139.0</v>
      </c>
      <c r="BE23" s="53">
        <v>32.0</v>
      </c>
      <c r="BF23" s="53">
        <v>0.0</v>
      </c>
      <c r="BG23" s="127">
        <v>0.0</v>
      </c>
      <c r="BH23" s="54"/>
      <c r="BI23" s="53">
        <v>22.0</v>
      </c>
      <c r="BJ23" s="127">
        <v>83.0</v>
      </c>
      <c r="BK23" s="127">
        <v>57.0</v>
      </c>
      <c r="BL23" s="89"/>
      <c r="BM23" s="58">
        <v>339.0</v>
      </c>
      <c r="BN23" s="58">
        <v>144.0</v>
      </c>
      <c r="BO23" s="58">
        <v>229.0</v>
      </c>
      <c r="BP23" s="58">
        <v>11.5</v>
      </c>
      <c r="BQ23" s="59"/>
      <c r="BR23" s="58">
        <v>6.0</v>
      </c>
      <c r="BS23" s="58">
        <v>56.0</v>
      </c>
      <c r="BT23" s="58">
        <v>55.0</v>
      </c>
      <c r="BU23" s="58">
        <v>339.0</v>
      </c>
      <c r="BV23" s="58">
        <v>357.0</v>
      </c>
      <c r="BW23" s="58">
        <v>204.0</v>
      </c>
      <c r="BX23" s="58">
        <v>27.0</v>
      </c>
      <c r="BY23" s="58">
        <v>331.0</v>
      </c>
      <c r="BZ23" s="58">
        <v>378.0</v>
      </c>
      <c r="CA23" s="58">
        <v>206.0</v>
      </c>
      <c r="CB23" s="58">
        <v>24.0</v>
      </c>
      <c r="CC23" s="58">
        <v>339.0</v>
      </c>
      <c r="CD23" s="58">
        <v>384.0</v>
      </c>
      <c r="CE23" s="58">
        <v>220.0</v>
      </c>
      <c r="CF23" s="58">
        <v>6.0</v>
      </c>
      <c r="CG23" s="58">
        <v>331.0</v>
      </c>
      <c r="CH23" s="58">
        <v>394.0</v>
      </c>
      <c r="CI23" s="58">
        <v>215.0</v>
      </c>
      <c r="CJ23" s="58">
        <v>5.0</v>
      </c>
      <c r="CK23" s="58">
        <v>345.0</v>
      </c>
      <c r="CL23" s="58">
        <v>195.0</v>
      </c>
      <c r="CM23" s="58">
        <v>124.0</v>
      </c>
      <c r="CN23" s="58">
        <v>5.0</v>
      </c>
      <c r="CO23" s="58">
        <v>329.0</v>
      </c>
      <c r="CP23" s="58">
        <v>383.0</v>
      </c>
      <c r="CQ23" s="58">
        <v>188.0</v>
      </c>
      <c r="CR23" s="58">
        <v>5.0</v>
      </c>
      <c r="CS23" s="58">
        <v>332.0</v>
      </c>
      <c r="CT23" s="58">
        <v>373.0</v>
      </c>
      <c r="CU23" s="58">
        <v>220.0</v>
      </c>
      <c r="CV23" s="58">
        <v>126.0</v>
      </c>
      <c r="CW23" s="58">
        <v>334.0</v>
      </c>
      <c r="CX23" s="58">
        <v>229.0</v>
      </c>
      <c r="CY23" s="58">
        <v>108.0</v>
      </c>
      <c r="CZ23" s="58">
        <v>66.0</v>
      </c>
      <c r="DA23" s="58">
        <v>321.0</v>
      </c>
      <c r="DB23" s="58">
        <v>240.0</v>
      </c>
      <c r="DC23" s="58">
        <v>111.0</v>
      </c>
      <c r="DD23" s="58">
        <v>65.0</v>
      </c>
      <c r="DE23" s="58">
        <v>144.0</v>
      </c>
      <c r="DF23" s="58">
        <v>35.0</v>
      </c>
      <c r="DG23" s="58">
        <v>229.0</v>
      </c>
      <c r="DH23" s="58">
        <v>11.5</v>
      </c>
      <c r="DI23" s="59"/>
      <c r="DJ23" s="58">
        <v>7.0</v>
      </c>
      <c r="DK23" s="58">
        <v>59.0</v>
      </c>
      <c r="DL23" s="58">
        <v>54.0</v>
      </c>
      <c r="DM23" s="89"/>
      <c r="DN23" s="61">
        <v>336.0</v>
      </c>
      <c r="DO23" s="61">
        <v>138.0</v>
      </c>
      <c r="DP23" s="61">
        <v>45.49</v>
      </c>
      <c r="DQ23" s="61">
        <v>25.05</v>
      </c>
      <c r="DR23" s="61">
        <v>7.87</v>
      </c>
      <c r="DS23" s="61">
        <v>8.0</v>
      </c>
      <c r="DT23" s="61">
        <v>40.0</v>
      </c>
      <c r="DU23" s="61">
        <v>48.8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136.0</v>
      </c>
      <c r="EG23" s="63">
        <v>95.0</v>
      </c>
      <c r="EH23" s="63">
        <v>3.9</v>
      </c>
      <c r="EI23" s="64"/>
      <c r="EJ23" s="63">
        <v>9.0</v>
      </c>
      <c r="EK23" s="63">
        <v>52.0</v>
      </c>
      <c r="EL23" s="63">
        <v>51.0</v>
      </c>
      <c r="EM23" s="63">
        <v>136.0</v>
      </c>
      <c r="EN23" s="63">
        <v>114.0</v>
      </c>
      <c r="EO23" s="63">
        <v>4.8</v>
      </c>
      <c r="EP23" s="64"/>
      <c r="EQ23" s="63">
        <v>9.0</v>
      </c>
      <c r="ER23" s="63">
        <v>51.0</v>
      </c>
      <c r="ES23" s="63">
        <v>52.0</v>
      </c>
      <c r="ET23" s="63">
        <v>338.0</v>
      </c>
      <c r="EU23" s="63">
        <v>0.0</v>
      </c>
      <c r="EV23" s="63">
        <v>0.0</v>
      </c>
      <c r="EW23" s="63">
        <v>0.0</v>
      </c>
      <c r="EX23" s="63">
        <v>337.0</v>
      </c>
      <c r="EY23" s="63">
        <v>240.0</v>
      </c>
      <c r="EZ23" s="63">
        <v>138.0</v>
      </c>
      <c r="FA23" s="63">
        <v>5.2</v>
      </c>
      <c r="FB23" s="63">
        <v>337.0</v>
      </c>
      <c r="FC23" s="63">
        <v>0.0</v>
      </c>
      <c r="FD23" s="63">
        <v>0.0</v>
      </c>
      <c r="FE23" s="63">
        <v>0.0</v>
      </c>
      <c r="FF23" s="63">
        <v>337.0</v>
      </c>
      <c r="FG23" s="63">
        <v>241.0</v>
      </c>
      <c r="FH23" s="63">
        <v>138.0</v>
      </c>
      <c r="FI23" s="63">
        <v>7.1</v>
      </c>
      <c r="FJ23" s="63">
        <v>340.0</v>
      </c>
      <c r="FK23" s="63">
        <v>230.0</v>
      </c>
      <c r="FL23" s="63">
        <v>132.0</v>
      </c>
      <c r="FM23" s="64"/>
      <c r="FN23" s="63">
        <v>340.0</v>
      </c>
      <c r="FO23" s="63">
        <v>244.0</v>
      </c>
      <c r="FP23" s="63">
        <v>132.0</v>
      </c>
      <c r="FQ23" s="63">
        <v>15.0</v>
      </c>
      <c r="FR23" s="63">
        <v>136.0</v>
      </c>
      <c r="FS23" s="63">
        <v>70.0</v>
      </c>
      <c r="FT23" s="63">
        <v>13.21</v>
      </c>
      <c r="FU23" s="64"/>
      <c r="FV23" s="63">
        <v>136.0</v>
      </c>
      <c r="FW23" s="64"/>
      <c r="FX23" s="64"/>
      <c r="FY23" s="64"/>
      <c r="FZ23" s="89"/>
      <c r="GA23" s="160">
        <v>339.0</v>
      </c>
      <c r="GB23" s="160">
        <v>394.05</v>
      </c>
      <c r="GC23" s="160">
        <v>243.82</v>
      </c>
      <c r="GD23" s="160">
        <v>12.98</v>
      </c>
      <c r="GE23" s="160">
        <v>339.0</v>
      </c>
      <c r="GF23" s="160">
        <v>420.28</v>
      </c>
      <c r="GG23" s="160">
        <v>244.15</v>
      </c>
      <c r="GH23" s="160">
        <v>17.09</v>
      </c>
      <c r="GI23" s="160">
        <v>339.0</v>
      </c>
      <c r="GJ23" s="160">
        <v>233.58</v>
      </c>
      <c r="GK23" s="160">
        <v>-132.0</v>
      </c>
      <c r="GL23" s="160">
        <v>-22.36</v>
      </c>
      <c r="GM23" s="160">
        <v>339.0</v>
      </c>
      <c r="GN23" s="160">
        <v>214.09</v>
      </c>
      <c r="GO23" s="160">
        <v>-131.16</v>
      </c>
      <c r="GP23" s="160">
        <v>-30.49</v>
      </c>
      <c r="GQ23" s="160">
        <v>339.0</v>
      </c>
      <c r="GR23" s="160">
        <v>179.36</v>
      </c>
      <c r="GS23" s="160">
        <v>-111.73</v>
      </c>
      <c r="GT23" s="160">
        <v>11.81</v>
      </c>
      <c r="GU23" s="160">
        <v>339.0</v>
      </c>
      <c r="GV23" s="160">
        <v>195.34</v>
      </c>
      <c r="GW23" s="160">
        <v>-109.39</v>
      </c>
      <c r="GX23" s="160">
        <v>10.22</v>
      </c>
      <c r="GY23" s="89"/>
      <c r="GZ23" s="98" t="s">
        <v>107</v>
      </c>
      <c r="HA23" s="97" t="s">
        <v>92</v>
      </c>
      <c r="HB23" s="98">
        <v>94.0</v>
      </c>
      <c r="HC23" s="97">
        <f t="shared" si="21"/>
        <v>4.7</v>
      </c>
      <c r="HD23" s="97">
        <f t="shared" si="22"/>
        <v>1.88</v>
      </c>
      <c r="HE23" s="98">
        <v>8.0</v>
      </c>
      <c r="HF23" s="99">
        <v>56.0</v>
      </c>
      <c r="HG23" s="99">
        <v>52.0</v>
      </c>
      <c r="HH23" s="98" t="s">
        <v>107</v>
      </c>
      <c r="HI23" s="97" t="s">
        <v>92</v>
      </c>
      <c r="HJ23" s="98">
        <v>171.0</v>
      </c>
      <c r="HK23" s="97">
        <f t="shared" si="23"/>
        <v>8.55</v>
      </c>
      <c r="HL23" s="97">
        <f t="shared" si="24"/>
        <v>3.42</v>
      </c>
      <c r="HM23" s="98">
        <v>5.0</v>
      </c>
      <c r="HN23" s="97">
        <v>58.0</v>
      </c>
      <c r="HO23" s="99">
        <v>58.0</v>
      </c>
      <c r="HP23" s="98" t="s">
        <v>107</v>
      </c>
      <c r="HQ23" s="97" t="s">
        <v>92</v>
      </c>
      <c r="HR23" s="98">
        <v>175.0</v>
      </c>
      <c r="HS23" s="97">
        <f t="shared" si="25"/>
        <v>8.75</v>
      </c>
      <c r="HT23" s="97">
        <f t="shared" si="26"/>
        <v>3.5</v>
      </c>
      <c r="HU23" s="98">
        <v>7.0</v>
      </c>
      <c r="HV23" s="99">
        <v>50.0</v>
      </c>
      <c r="HW23" s="99">
        <v>50.0</v>
      </c>
      <c r="HX23" s="89"/>
      <c r="HY23" s="72">
        <v>135.0</v>
      </c>
      <c r="HZ23" s="72">
        <v>33.0</v>
      </c>
      <c r="IA23" s="72">
        <v>104.0</v>
      </c>
      <c r="IB23" s="72">
        <v>5.2</v>
      </c>
      <c r="IC23" s="73"/>
      <c r="ID23" s="72">
        <v>2.0</v>
      </c>
      <c r="IE23" s="147">
        <v>70.0</v>
      </c>
      <c r="IF23" s="147">
        <v>50.0</v>
      </c>
      <c r="IG23" s="89"/>
      <c r="IH23" s="74">
        <v>139.0</v>
      </c>
      <c r="II23" s="74">
        <v>33.9</v>
      </c>
      <c r="IJ23" s="74">
        <v>166.0</v>
      </c>
      <c r="IK23" s="74">
        <v>8.7</v>
      </c>
      <c r="IL23" s="74">
        <v>9.5</v>
      </c>
      <c r="IM23" s="74">
        <v>6.0</v>
      </c>
      <c r="IN23" s="74">
        <v>44.0</v>
      </c>
      <c r="IO23" s="74">
        <v>45.0</v>
      </c>
      <c r="IP23" s="74">
        <v>139.0</v>
      </c>
      <c r="IQ23" s="74">
        <v>34.7</v>
      </c>
      <c r="IR23" s="74">
        <v>5.0</v>
      </c>
      <c r="IS23" s="74">
        <v>0.2</v>
      </c>
      <c r="IT23" s="74">
        <v>0.3</v>
      </c>
      <c r="IU23" s="74">
        <v>12.0</v>
      </c>
      <c r="IV23" s="74">
        <v>47.0</v>
      </c>
      <c r="IW23" s="74">
        <v>47.0</v>
      </c>
      <c r="IX23" s="89"/>
      <c r="IY23" s="76">
        <v>138.36</v>
      </c>
      <c r="IZ23" s="76">
        <v>34.42</v>
      </c>
      <c r="JA23" s="76">
        <v>413.36</v>
      </c>
      <c r="JB23" s="76">
        <v>20.66</v>
      </c>
      <c r="JC23" s="76">
        <v>8.47</v>
      </c>
      <c r="JD23" s="76">
        <v>3.0</v>
      </c>
      <c r="JE23" s="76">
        <v>64.86</v>
      </c>
      <c r="JF23" s="76">
        <v>51.3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137.0</v>
      </c>
      <c r="JQ23" s="78">
        <v>32.2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42.0</v>
      </c>
      <c r="JX23" s="78">
        <v>137.0</v>
      </c>
      <c r="JY23" s="78">
        <v>34.3</v>
      </c>
      <c r="JZ23" s="78">
        <v>138.0</v>
      </c>
      <c r="KA23" s="78">
        <v>7.3</v>
      </c>
      <c r="KB23" s="78">
        <v>2.9</v>
      </c>
      <c r="KC23" s="78">
        <v>2.0</v>
      </c>
      <c r="KD23" s="78">
        <v>47.0</v>
      </c>
      <c r="KE23" s="78">
        <v>47.0</v>
      </c>
      <c r="KF23" s="89"/>
      <c r="KG23" s="151">
        <v>138.0</v>
      </c>
      <c r="KH23" s="151">
        <v>34.0</v>
      </c>
      <c r="KI23" s="151">
        <v>18.0</v>
      </c>
      <c r="KJ23" s="151">
        <v>0.9</v>
      </c>
      <c r="KK23" s="152"/>
      <c r="KL23" s="151">
        <v>1.0</v>
      </c>
      <c r="KM23" s="151">
        <v>46.0</v>
      </c>
      <c r="KN23" s="151">
        <v>44.0</v>
      </c>
      <c r="KO23" s="151">
        <v>138.0</v>
      </c>
      <c r="KP23" s="151">
        <v>34.0</v>
      </c>
      <c r="KQ23" s="151" t="s">
        <v>98</v>
      </c>
      <c r="KR23" s="151" t="s">
        <v>98</v>
      </c>
      <c r="KS23" s="152"/>
      <c r="KT23" s="151">
        <v>1.0</v>
      </c>
      <c r="KU23" s="151">
        <v>46.0</v>
      </c>
      <c r="KV23" s="151">
        <v>44.0</v>
      </c>
      <c r="KW23" s="89"/>
      <c r="KX23" s="81">
        <v>138.0</v>
      </c>
      <c r="KY23" s="81">
        <v>35.0</v>
      </c>
      <c r="KZ23" s="81" t="s">
        <v>116</v>
      </c>
      <c r="LA23" s="81" t="s">
        <v>116</v>
      </c>
      <c r="LB23" s="81" t="s">
        <v>116</v>
      </c>
      <c r="LC23" s="81">
        <v>3.0</v>
      </c>
      <c r="LD23" s="81">
        <v>54.0</v>
      </c>
      <c r="LE23" s="81">
        <v>54.0</v>
      </c>
      <c r="LF23" s="81">
        <v>138.0</v>
      </c>
      <c r="LG23" s="81">
        <v>35.0</v>
      </c>
      <c r="LH23" s="81">
        <v>277.0</v>
      </c>
      <c r="LI23" s="81">
        <v>13.6</v>
      </c>
      <c r="LJ23" s="81">
        <v>5.0</v>
      </c>
      <c r="LK23" s="81">
        <v>5.0</v>
      </c>
      <c r="LL23" s="81">
        <v>48.0</v>
      </c>
      <c r="LM23" s="81">
        <v>48.0</v>
      </c>
      <c r="LN23" s="89"/>
      <c r="LO23" s="82">
        <v>342.0</v>
      </c>
      <c r="LP23" s="82">
        <v>116.0</v>
      </c>
      <c r="LQ23" s="82">
        <v>99.0</v>
      </c>
      <c r="LR23" s="82">
        <v>72.0</v>
      </c>
      <c r="LS23" s="82">
        <v>332.0</v>
      </c>
      <c r="LT23" s="82">
        <v>138.0</v>
      </c>
      <c r="LU23" s="82">
        <v>116.0</v>
      </c>
      <c r="LV23" s="82">
        <v>42.0</v>
      </c>
      <c r="LW23" s="82">
        <v>25.0</v>
      </c>
      <c r="LX23" s="82">
        <v>10.0</v>
      </c>
      <c r="LY23" s="82">
        <v>50.0</v>
      </c>
      <c r="LZ23" s="82">
        <v>47.0</v>
      </c>
      <c r="MA23" s="82">
        <v>138.0</v>
      </c>
      <c r="MB23" s="82">
        <v>42.0</v>
      </c>
      <c r="MC23" s="82">
        <v>74.0</v>
      </c>
      <c r="MD23" s="82">
        <v>11.8</v>
      </c>
      <c r="ME23" s="82">
        <v>8.0</v>
      </c>
      <c r="MF23" s="82">
        <v>50.0</v>
      </c>
      <c r="MG23" s="82">
        <v>49.0</v>
      </c>
      <c r="MH23" s="82" t="s">
        <v>95</v>
      </c>
      <c r="MI23" s="82" t="s">
        <v>95</v>
      </c>
      <c r="MJ23" s="82" t="s">
        <v>95</v>
      </c>
      <c r="MK23" s="82" t="s">
        <v>95</v>
      </c>
      <c r="ML23" s="82">
        <v>5.0</v>
      </c>
      <c r="MM23" s="82">
        <v>42.0</v>
      </c>
      <c r="MN23" s="82">
        <v>40.0</v>
      </c>
      <c r="MO23" s="86"/>
      <c r="MP23" s="87"/>
      <c r="MQ23" s="87"/>
      <c r="MR23" s="87"/>
      <c r="MS23" s="87"/>
      <c r="MT23" s="82">
        <v>35.0</v>
      </c>
      <c r="MU23" s="82">
        <v>287.0</v>
      </c>
      <c r="MV23" s="82">
        <v>16.7</v>
      </c>
      <c r="MW23" s="82">
        <v>6.0</v>
      </c>
      <c r="MX23" s="82">
        <v>8.0</v>
      </c>
      <c r="MY23" s="82">
        <v>40.0</v>
      </c>
      <c r="MZ23" s="82" t="s">
        <v>96</v>
      </c>
      <c r="NA23" s="87"/>
      <c r="NB23" s="82">
        <v>36.0</v>
      </c>
      <c r="NC23" s="82">
        <v>79.0</v>
      </c>
      <c r="ND23" s="82">
        <v>4.2</v>
      </c>
      <c r="NE23" s="82">
        <v>2.1</v>
      </c>
      <c r="NF23" s="82">
        <v>6.0</v>
      </c>
      <c r="NG23" s="82">
        <v>41.0</v>
      </c>
      <c r="NH23" s="82">
        <v>40.0</v>
      </c>
      <c r="NI23" s="87"/>
      <c r="NJ23" s="82" t="s">
        <v>95</v>
      </c>
      <c r="NK23" s="82" t="s">
        <v>95</v>
      </c>
      <c r="NL23" s="82" t="s">
        <v>95</v>
      </c>
      <c r="NM23" s="82" t="s">
        <v>95</v>
      </c>
      <c r="NN23" s="82">
        <v>4.0</v>
      </c>
      <c r="NO23" s="82">
        <v>45.0</v>
      </c>
      <c r="NP23" s="82">
        <v>43.0</v>
      </c>
    </row>
    <row r="24" ht="14.25" customHeight="1">
      <c r="A24" s="49">
        <v>0.458333333333334</v>
      </c>
      <c r="B24" s="50"/>
      <c r="C24" s="51">
        <v>50.03</v>
      </c>
      <c r="D24" s="52">
        <v>336.0</v>
      </c>
      <c r="E24" s="53">
        <v>134.0</v>
      </c>
      <c r="F24" s="53">
        <v>74.0</v>
      </c>
      <c r="G24" s="53">
        <v>15.8</v>
      </c>
      <c r="H24" s="54"/>
      <c r="I24" s="53">
        <v>6.0</v>
      </c>
      <c r="J24" s="53">
        <v>48.0</v>
      </c>
      <c r="K24" s="53">
        <v>47.0</v>
      </c>
      <c r="L24" s="53">
        <v>139.0</v>
      </c>
      <c r="M24" s="53">
        <v>64.0</v>
      </c>
      <c r="N24" s="53">
        <v>15.9</v>
      </c>
      <c r="O24" s="54"/>
      <c r="P24" s="53">
        <v>6.0</v>
      </c>
      <c r="Q24" s="53">
        <v>56.0</v>
      </c>
      <c r="R24" s="53">
        <v>50.0</v>
      </c>
      <c r="S24" s="53">
        <v>340.7</v>
      </c>
      <c r="T24" s="53">
        <v>317.1</v>
      </c>
      <c r="U24" s="53">
        <v>187.2</v>
      </c>
      <c r="V24" s="54"/>
      <c r="W24" s="53">
        <v>373.9</v>
      </c>
      <c r="X24" s="53">
        <v>235.8</v>
      </c>
      <c r="Y24" s="53">
        <v>152.8</v>
      </c>
      <c r="Z24" s="54"/>
      <c r="AA24" s="53">
        <v>339.6</v>
      </c>
      <c r="AB24" s="53">
        <v>336.2</v>
      </c>
      <c r="AC24" s="53">
        <v>178.8</v>
      </c>
      <c r="AD24" s="54"/>
      <c r="AE24" s="53">
        <v>339.7</v>
      </c>
      <c r="AF24" s="53">
        <v>302.4</v>
      </c>
      <c r="AG24" s="53">
        <v>197.2</v>
      </c>
      <c r="AH24" s="54"/>
      <c r="AI24" s="53">
        <v>345.8</v>
      </c>
      <c r="AJ24" s="53">
        <v>365.5</v>
      </c>
      <c r="AK24" s="53">
        <v>227.9</v>
      </c>
      <c r="AL24" s="54"/>
      <c r="AM24" s="53">
        <v>338.8</v>
      </c>
      <c r="AN24" s="53">
        <v>389.9</v>
      </c>
      <c r="AO24" s="53">
        <v>220.4</v>
      </c>
      <c r="AP24" s="54"/>
      <c r="AQ24" s="191">
        <f t="shared" ref="AQ24:AS24" si="27">E24</f>
        <v>134</v>
      </c>
      <c r="AR24" s="54">
        <f t="shared" si="27"/>
        <v>74</v>
      </c>
      <c r="AS24" s="56">
        <f t="shared" si="27"/>
        <v>15.8</v>
      </c>
      <c r="AT24" s="54"/>
      <c r="AU24" s="54">
        <f t="shared" ref="AU24:AW24" si="28">L24</f>
        <v>139</v>
      </c>
      <c r="AV24" s="54">
        <f t="shared" si="28"/>
        <v>64</v>
      </c>
      <c r="AW24" s="54">
        <f t="shared" si="28"/>
        <v>15.9</v>
      </c>
      <c r="AX24" s="54"/>
      <c r="AY24" s="182">
        <f t="shared" si="29"/>
        <v>134</v>
      </c>
      <c r="AZ24" s="54"/>
      <c r="BA24" s="54"/>
      <c r="BB24" s="54"/>
      <c r="BC24" s="89"/>
      <c r="BD24" s="54">
        <v>139.0</v>
      </c>
      <c r="BE24" s="53">
        <v>32.0</v>
      </c>
      <c r="BF24" s="53">
        <v>16.0</v>
      </c>
      <c r="BG24" s="127">
        <v>0.8</v>
      </c>
      <c r="BH24" s="54"/>
      <c r="BI24" s="53">
        <v>22.0</v>
      </c>
      <c r="BJ24" s="127">
        <v>83.0</v>
      </c>
      <c r="BK24" s="127">
        <v>57.0</v>
      </c>
      <c r="BL24" s="89"/>
      <c r="BM24" s="58">
        <v>339.0</v>
      </c>
      <c r="BN24" s="58">
        <v>144.0</v>
      </c>
      <c r="BO24" s="58">
        <v>315.0</v>
      </c>
      <c r="BP24" s="58">
        <v>15.8</v>
      </c>
      <c r="BQ24" s="59"/>
      <c r="BR24" s="58">
        <v>6.0</v>
      </c>
      <c r="BS24" s="58">
        <v>63.0</v>
      </c>
      <c r="BT24" s="58">
        <v>64.0</v>
      </c>
      <c r="BU24" s="58">
        <v>339.0</v>
      </c>
      <c r="BV24" s="58">
        <v>290.0</v>
      </c>
      <c r="BW24" s="58">
        <v>165.0</v>
      </c>
      <c r="BX24" s="58">
        <v>25.0</v>
      </c>
      <c r="BY24" s="58">
        <v>331.0</v>
      </c>
      <c r="BZ24" s="58">
        <v>309.0</v>
      </c>
      <c r="CA24" s="58">
        <v>168.0</v>
      </c>
      <c r="CB24" s="58">
        <v>24.0</v>
      </c>
      <c r="CC24" s="58">
        <v>339.0</v>
      </c>
      <c r="CD24" s="58">
        <v>380.0</v>
      </c>
      <c r="CE24" s="58">
        <v>216.0</v>
      </c>
      <c r="CF24" s="58">
        <v>16.0</v>
      </c>
      <c r="CG24" s="58">
        <v>332.0</v>
      </c>
      <c r="CH24" s="58">
        <v>390.0</v>
      </c>
      <c r="CI24" s="58">
        <v>212.0</v>
      </c>
      <c r="CJ24" s="58">
        <v>9.0</v>
      </c>
      <c r="CK24" s="58">
        <v>345.0</v>
      </c>
      <c r="CL24" s="58">
        <v>175.0</v>
      </c>
      <c r="CM24" s="58">
        <v>115.0</v>
      </c>
      <c r="CN24" s="58">
        <v>9.0</v>
      </c>
      <c r="CO24" s="58">
        <v>330.0</v>
      </c>
      <c r="CP24" s="58">
        <v>346.0</v>
      </c>
      <c r="CQ24" s="58">
        <v>170.0</v>
      </c>
      <c r="CR24" s="58">
        <v>9.0</v>
      </c>
      <c r="CS24" s="58">
        <v>333.0</v>
      </c>
      <c r="CT24" s="58">
        <v>331.0</v>
      </c>
      <c r="CU24" s="58">
        <v>195.0</v>
      </c>
      <c r="CV24" s="58">
        <v>107.0</v>
      </c>
      <c r="CW24" s="58">
        <v>333.0</v>
      </c>
      <c r="CX24" s="58">
        <v>191.0</v>
      </c>
      <c r="CY24" s="58">
        <v>83.0</v>
      </c>
      <c r="CZ24" s="58">
        <v>57.0</v>
      </c>
      <c r="DA24" s="58">
        <v>320.0</v>
      </c>
      <c r="DB24" s="58">
        <v>200.0</v>
      </c>
      <c r="DC24" s="58">
        <v>84.0</v>
      </c>
      <c r="DD24" s="58">
        <v>68.0</v>
      </c>
      <c r="DE24" s="58">
        <v>144.0</v>
      </c>
      <c r="DF24" s="58">
        <v>35.0</v>
      </c>
      <c r="DG24" s="58">
        <v>315.0</v>
      </c>
      <c r="DH24" s="58">
        <v>15.8</v>
      </c>
      <c r="DI24" s="59"/>
      <c r="DJ24" s="58">
        <v>7.0</v>
      </c>
      <c r="DK24" s="58">
        <v>55.0</v>
      </c>
      <c r="DL24" s="58">
        <v>55.0</v>
      </c>
      <c r="DM24" s="89"/>
      <c r="DN24" s="61">
        <v>338.0</v>
      </c>
      <c r="DO24" s="61">
        <v>139.0</v>
      </c>
      <c r="DP24" s="61">
        <v>38.32</v>
      </c>
      <c r="DQ24" s="61">
        <v>21.23</v>
      </c>
      <c r="DR24" s="61">
        <v>5.55</v>
      </c>
      <c r="DS24" s="61">
        <v>8.0</v>
      </c>
      <c r="DT24" s="61">
        <v>43.0</v>
      </c>
      <c r="DU24" s="61">
        <v>49.4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339.0</v>
      </c>
      <c r="EF24" s="63">
        <v>136.0</v>
      </c>
      <c r="EG24" s="63">
        <v>95.0</v>
      </c>
      <c r="EH24" s="63">
        <v>3.9</v>
      </c>
      <c r="EI24" s="64"/>
      <c r="EJ24" s="63">
        <v>9.0</v>
      </c>
      <c r="EK24" s="63">
        <v>53.0</v>
      </c>
      <c r="EL24" s="63">
        <v>52.0</v>
      </c>
      <c r="EM24" s="63">
        <v>136.0</v>
      </c>
      <c r="EN24" s="63">
        <v>94.0</v>
      </c>
      <c r="EO24" s="63">
        <v>4.0</v>
      </c>
      <c r="EP24" s="64"/>
      <c r="EQ24" s="63">
        <v>9.0</v>
      </c>
      <c r="ER24" s="63">
        <v>50.0</v>
      </c>
      <c r="ES24" s="63">
        <v>51.0</v>
      </c>
      <c r="ET24" s="63">
        <v>340.0</v>
      </c>
      <c r="EU24" s="63">
        <v>0.0</v>
      </c>
      <c r="EV24" s="63">
        <v>0.0</v>
      </c>
      <c r="EW24" s="63">
        <v>0.0</v>
      </c>
      <c r="EX24" s="63">
        <v>339.0</v>
      </c>
      <c r="EY24" s="63">
        <v>239.0</v>
      </c>
      <c r="EZ24" s="63">
        <v>138.5</v>
      </c>
      <c r="FA24" s="63">
        <v>6.1</v>
      </c>
      <c r="FB24" s="63">
        <v>339.0</v>
      </c>
      <c r="FC24" s="63">
        <v>0.0</v>
      </c>
      <c r="FD24" s="63">
        <v>0.0</v>
      </c>
      <c r="FE24" s="63">
        <v>0.0</v>
      </c>
      <c r="FF24" s="63">
        <v>338.0</v>
      </c>
      <c r="FG24" s="63">
        <v>240.0</v>
      </c>
      <c r="FH24" s="63">
        <v>138.7</v>
      </c>
      <c r="FI24" s="63">
        <v>9.2</v>
      </c>
      <c r="FJ24" s="63">
        <v>339.0</v>
      </c>
      <c r="FK24" s="63">
        <v>225.0</v>
      </c>
      <c r="FL24" s="63">
        <v>129.0</v>
      </c>
      <c r="FM24" s="64"/>
      <c r="FN24" s="63">
        <v>340.0</v>
      </c>
      <c r="FO24" s="63">
        <v>239.0</v>
      </c>
      <c r="FP24" s="63">
        <v>129.0</v>
      </c>
      <c r="FQ24" s="63">
        <v>14.0</v>
      </c>
      <c r="FR24" s="63">
        <v>136.0</v>
      </c>
      <c r="FS24" s="63">
        <v>94.0</v>
      </c>
      <c r="FT24" s="63">
        <v>13.1</v>
      </c>
      <c r="FU24" s="64"/>
      <c r="FV24" s="63">
        <v>136.0</v>
      </c>
      <c r="FW24" s="64"/>
      <c r="FX24" s="64"/>
      <c r="FY24" s="64"/>
      <c r="FZ24" s="89"/>
      <c r="GA24" s="65">
        <v>338.0</v>
      </c>
      <c r="GB24" s="66">
        <v>350.67</v>
      </c>
      <c r="GC24" s="66">
        <v>214.41</v>
      </c>
      <c r="GD24" s="66">
        <v>18.85</v>
      </c>
      <c r="GE24" s="66">
        <v>338.0</v>
      </c>
      <c r="GF24" s="66">
        <v>365.64</v>
      </c>
      <c r="GG24" s="66">
        <v>211.07</v>
      </c>
      <c r="GH24" s="66">
        <v>22.36</v>
      </c>
      <c r="GI24" s="66">
        <v>338.0</v>
      </c>
      <c r="GJ24" s="66">
        <v>228.46</v>
      </c>
      <c r="GK24" s="66">
        <v>-129.07</v>
      </c>
      <c r="GL24" s="66">
        <v>-21.11</v>
      </c>
      <c r="GM24" s="66">
        <v>338.0</v>
      </c>
      <c r="GN24" s="66">
        <v>208.67</v>
      </c>
      <c r="GO24" s="66">
        <v>-128.82</v>
      </c>
      <c r="GP24" s="66">
        <v>-28.23</v>
      </c>
      <c r="GQ24" s="66">
        <v>338.0</v>
      </c>
      <c r="GR24" s="66">
        <v>138.16</v>
      </c>
      <c r="GS24" s="66">
        <v>-85.68</v>
      </c>
      <c r="GT24" s="66">
        <v>5.36</v>
      </c>
      <c r="GU24" s="66">
        <v>338.0</v>
      </c>
      <c r="GV24" s="66">
        <v>148.01</v>
      </c>
      <c r="GW24" s="66">
        <v>-84.59</v>
      </c>
      <c r="GX24" s="66">
        <v>3.27</v>
      </c>
      <c r="GY24" s="89"/>
      <c r="GZ24" s="98" t="s">
        <v>107</v>
      </c>
      <c r="HA24" s="97" t="s">
        <v>92</v>
      </c>
      <c r="HB24" s="98">
        <v>118.0</v>
      </c>
      <c r="HC24" s="97">
        <f t="shared" si="21"/>
        <v>5.9</v>
      </c>
      <c r="HD24" s="97">
        <f t="shared" si="22"/>
        <v>2.36</v>
      </c>
      <c r="HE24" s="98">
        <v>8.0</v>
      </c>
      <c r="HF24" s="99">
        <v>56.0</v>
      </c>
      <c r="HG24" s="99">
        <v>54.0</v>
      </c>
      <c r="HH24" s="98" t="s">
        <v>107</v>
      </c>
      <c r="HI24" s="97" t="s">
        <v>92</v>
      </c>
      <c r="HJ24" s="98">
        <v>141.0</v>
      </c>
      <c r="HK24" s="97">
        <f t="shared" si="23"/>
        <v>7.05</v>
      </c>
      <c r="HL24" s="97">
        <f t="shared" si="24"/>
        <v>2.82</v>
      </c>
      <c r="HM24" s="98">
        <v>5.0</v>
      </c>
      <c r="HN24" s="97">
        <v>58.0</v>
      </c>
      <c r="HO24" s="99">
        <v>58.0</v>
      </c>
      <c r="HP24" s="98" t="s">
        <v>107</v>
      </c>
      <c r="HQ24" s="97" t="s">
        <v>92</v>
      </c>
      <c r="HR24" s="98">
        <v>181.0</v>
      </c>
      <c r="HS24" s="97">
        <f t="shared" si="25"/>
        <v>9.05</v>
      </c>
      <c r="HT24" s="97">
        <f t="shared" si="26"/>
        <v>3.62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2">
        <v>192.0</v>
      </c>
      <c r="IB24" s="72">
        <v>9.1</v>
      </c>
      <c r="IC24" s="73"/>
      <c r="ID24" s="72">
        <v>2.0</v>
      </c>
      <c r="IE24" s="147">
        <v>70.0</v>
      </c>
      <c r="IF24" s="147">
        <v>50.0</v>
      </c>
      <c r="IG24" s="89"/>
      <c r="IH24" s="74">
        <v>140.0</v>
      </c>
      <c r="II24" s="74">
        <v>33.4</v>
      </c>
      <c r="IJ24" s="74">
        <v>157.0</v>
      </c>
      <c r="IK24" s="74">
        <v>8.3</v>
      </c>
      <c r="IL24" s="74">
        <v>9.1</v>
      </c>
      <c r="IM24" s="74">
        <v>6.0</v>
      </c>
      <c r="IN24" s="74">
        <v>44.0</v>
      </c>
      <c r="IO24" s="74">
        <v>45.0</v>
      </c>
      <c r="IP24" s="74">
        <v>140.0</v>
      </c>
      <c r="IQ24" s="74">
        <v>34.8</v>
      </c>
      <c r="IR24" s="74">
        <v>5.0</v>
      </c>
      <c r="IS24" s="74">
        <v>0.1</v>
      </c>
      <c r="IT24" s="74">
        <v>0.3</v>
      </c>
      <c r="IU24" s="74">
        <v>12.0</v>
      </c>
      <c r="IV24" s="74">
        <v>47.0</v>
      </c>
      <c r="IW24" s="74">
        <v>47.0</v>
      </c>
      <c r="IX24" s="89"/>
      <c r="IY24" s="76">
        <v>138.0</v>
      </c>
      <c r="IZ24" s="76">
        <v>34.28</v>
      </c>
      <c r="JA24" s="76">
        <v>421.04</v>
      </c>
      <c r="JB24" s="76">
        <v>21.05</v>
      </c>
      <c r="JC24" s="76">
        <v>9.08</v>
      </c>
      <c r="JD24" s="76">
        <v>3.0</v>
      </c>
      <c r="JE24" s="76">
        <v>65.79</v>
      </c>
      <c r="JF24" s="76">
        <v>48.24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136.0</v>
      </c>
      <c r="JQ24" s="78">
        <v>32.0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136.0</v>
      </c>
      <c r="JY24" s="78">
        <v>33.9</v>
      </c>
      <c r="JZ24" s="78">
        <v>140.0</v>
      </c>
      <c r="KA24" s="78">
        <v>7.4</v>
      </c>
      <c r="KB24" s="78">
        <v>2.9</v>
      </c>
      <c r="KC24" s="78">
        <v>2.0</v>
      </c>
      <c r="KD24" s="78">
        <v>50.0</v>
      </c>
      <c r="KE24" s="78">
        <v>49.0</v>
      </c>
      <c r="KF24" s="89"/>
      <c r="KG24" s="151">
        <v>136.0</v>
      </c>
      <c r="KH24" s="151">
        <v>33.0</v>
      </c>
      <c r="KI24" s="151">
        <v>64.0</v>
      </c>
      <c r="KJ24" s="151">
        <v>3.5</v>
      </c>
      <c r="KK24" s="152"/>
      <c r="KL24" s="151">
        <v>1.0</v>
      </c>
      <c r="KM24" s="151">
        <v>46.0</v>
      </c>
      <c r="KN24" s="151">
        <v>44.0</v>
      </c>
      <c r="KO24" s="151">
        <v>136.0</v>
      </c>
      <c r="KP24" s="151">
        <v>33.0</v>
      </c>
      <c r="KQ24" s="151" t="s">
        <v>98</v>
      </c>
      <c r="KR24" s="151" t="s">
        <v>98</v>
      </c>
      <c r="KS24" s="152"/>
      <c r="KT24" s="151">
        <v>1.0</v>
      </c>
      <c r="KU24" s="151">
        <v>46.0</v>
      </c>
      <c r="KV24" s="151">
        <v>44.0</v>
      </c>
      <c r="KW24" s="89"/>
      <c r="KX24" s="81">
        <v>136.0</v>
      </c>
      <c r="KY24" s="81">
        <v>35.0</v>
      </c>
      <c r="KZ24" s="81" t="s">
        <v>116</v>
      </c>
      <c r="LA24" s="81" t="s">
        <v>116</v>
      </c>
      <c r="LB24" s="81" t="s">
        <v>116</v>
      </c>
      <c r="LC24" s="81">
        <v>3.0</v>
      </c>
      <c r="LD24" s="81">
        <v>54.0</v>
      </c>
      <c r="LE24" s="81">
        <v>54.0</v>
      </c>
      <c r="LF24" s="81">
        <v>136.0</v>
      </c>
      <c r="LG24" s="81">
        <v>35.0</v>
      </c>
      <c r="LH24" s="81">
        <v>382.0</v>
      </c>
      <c r="LI24" s="81">
        <v>18.7</v>
      </c>
      <c r="LJ24" s="81">
        <v>5.0</v>
      </c>
      <c r="LK24" s="81">
        <v>5.0</v>
      </c>
      <c r="LL24" s="81">
        <v>48.0</v>
      </c>
      <c r="LM24" s="81">
        <v>48.0</v>
      </c>
      <c r="LN24" s="89"/>
      <c r="LO24" s="82">
        <v>341.0</v>
      </c>
      <c r="LP24" s="82">
        <v>196.0</v>
      </c>
      <c r="LQ24" s="82">
        <v>111.0</v>
      </c>
      <c r="LR24" s="82">
        <v>72.0</v>
      </c>
      <c r="LS24" s="82">
        <v>331.0</v>
      </c>
      <c r="LT24" s="82">
        <v>139.0</v>
      </c>
      <c r="LU24" s="82">
        <v>196.0</v>
      </c>
      <c r="LV24" s="82">
        <v>73.0</v>
      </c>
      <c r="LW24" s="82">
        <v>1.0</v>
      </c>
      <c r="LX24" s="82">
        <v>10.0</v>
      </c>
      <c r="LY24" s="82">
        <v>57.0</v>
      </c>
      <c r="LZ24" s="82">
        <v>58.0</v>
      </c>
      <c r="MA24" s="82">
        <v>129.0</v>
      </c>
      <c r="MB24" s="82">
        <v>129.0</v>
      </c>
      <c r="MC24" s="82">
        <v>73.0</v>
      </c>
      <c r="MD24" s="82">
        <v>5.7</v>
      </c>
      <c r="ME24" s="82">
        <v>8.0</v>
      </c>
      <c r="MF24" s="82">
        <v>57.0</v>
      </c>
      <c r="MG24" s="82">
        <v>58.0</v>
      </c>
      <c r="MH24" s="82" t="s">
        <v>95</v>
      </c>
      <c r="MI24" s="82" t="s">
        <v>95</v>
      </c>
      <c r="MJ24" s="82" t="s">
        <v>95</v>
      </c>
      <c r="MK24" s="82" t="s">
        <v>95</v>
      </c>
      <c r="ML24" s="82">
        <v>5.0</v>
      </c>
      <c r="MM24" s="82">
        <v>42.0</v>
      </c>
      <c r="MN24" s="82">
        <v>40.0</v>
      </c>
      <c r="MO24" s="86"/>
      <c r="MP24" s="87"/>
      <c r="MQ24" s="87"/>
      <c r="MR24" s="87"/>
      <c r="MS24" s="87"/>
      <c r="MT24" s="82">
        <v>35.0</v>
      </c>
      <c r="MU24" s="82">
        <v>192.0</v>
      </c>
      <c r="MV24" s="82">
        <v>11.2</v>
      </c>
      <c r="MW24" s="82">
        <v>3.2</v>
      </c>
      <c r="MX24" s="82">
        <v>8.0</v>
      </c>
      <c r="MY24" s="82">
        <v>40.0</v>
      </c>
      <c r="MZ24" s="82" t="s">
        <v>96</v>
      </c>
      <c r="NA24" s="87"/>
      <c r="NB24" s="82">
        <v>35.0</v>
      </c>
      <c r="NC24" s="82">
        <v>187.0</v>
      </c>
      <c r="ND24" s="82">
        <v>0.3</v>
      </c>
      <c r="NE24" s="82">
        <v>4.1</v>
      </c>
      <c r="NF24" s="82">
        <v>6.0</v>
      </c>
      <c r="NG24" s="82">
        <v>41.0</v>
      </c>
      <c r="NH24" s="82">
        <v>40.0</v>
      </c>
      <c r="NI24" s="87"/>
      <c r="NJ24" s="82" t="s">
        <v>95</v>
      </c>
      <c r="NK24" s="82" t="s">
        <v>95</v>
      </c>
      <c r="NL24" s="82" t="s">
        <v>95</v>
      </c>
      <c r="NM24" s="82" t="s">
        <v>95</v>
      </c>
      <c r="NN24" s="82">
        <v>4.0</v>
      </c>
      <c r="NO24" s="82">
        <v>45.0</v>
      </c>
      <c r="NP24" s="82">
        <v>43.0</v>
      </c>
    </row>
    <row r="25" ht="14.25" customHeight="1">
      <c r="A25" s="49">
        <v>0.5</v>
      </c>
      <c r="B25" s="50"/>
      <c r="C25" s="51">
        <v>50.12</v>
      </c>
      <c r="D25" s="52">
        <v>338.0</v>
      </c>
      <c r="E25" s="53">
        <v>138.0</v>
      </c>
      <c r="F25" s="53">
        <v>64.0</v>
      </c>
      <c r="G25" s="53">
        <v>13.5</v>
      </c>
      <c r="H25" s="54"/>
      <c r="I25" s="53">
        <v>6.0</v>
      </c>
      <c r="J25" s="53">
        <v>50.0</v>
      </c>
      <c r="K25" s="53">
        <v>51.0</v>
      </c>
      <c r="L25" s="53">
        <v>138.0</v>
      </c>
      <c r="M25" s="53">
        <v>60.0</v>
      </c>
      <c r="N25" s="53">
        <v>14.7</v>
      </c>
      <c r="O25" s="54"/>
      <c r="P25" s="53">
        <v>6.0</v>
      </c>
      <c r="Q25" s="53">
        <v>55.0</v>
      </c>
      <c r="R25" s="53">
        <v>50.0</v>
      </c>
      <c r="S25" s="55">
        <v>343.0</v>
      </c>
      <c r="T25" s="53">
        <v>303.8</v>
      </c>
      <c r="U25" s="53">
        <v>183.5</v>
      </c>
      <c r="V25" s="54"/>
      <c r="W25" s="53">
        <v>376.3</v>
      </c>
      <c r="X25" s="53">
        <v>234.3</v>
      </c>
      <c r="Y25" s="53">
        <v>148.7</v>
      </c>
      <c r="Z25" s="54"/>
      <c r="AA25" s="53">
        <v>343.3</v>
      </c>
      <c r="AB25" s="53">
        <v>277.4</v>
      </c>
      <c r="AC25" s="53">
        <v>184.3</v>
      </c>
      <c r="AD25" s="54"/>
      <c r="AE25" s="55">
        <v>343.0</v>
      </c>
      <c r="AF25" s="53">
        <v>311.4</v>
      </c>
      <c r="AG25" s="53">
        <v>168.1</v>
      </c>
      <c r="AH25" s="54"/>
      <c r="AI25" s="53">
        <v>349.3</v>
      </c>
      <c r="AJ25" s="53">
        <v>327.2</v>
      </c>
      <c r="AK25" s="53">
        <v>206.8</v>
      </c>
      <c r="AL25" s="54"/>
      <c r="AM25" s="53">
        <v>341.4</v>
      </c>
      <c r="AN25" s="53">
        <v>348.6</v>
      </c>
      <c r="AO25" s="55">
        <v>197.0</v>
      </c>
      <c r="AP25" s="54"/>
      <c r="AQ25" s="192">
        <v>135.0</v>
      </c>
      <c r="AR25" s="54">
        <f t="shared" ref="AR25:AS25" si="30">F25</f>
        <v>64</v>
      </c>
      <c r="AS25" s="56">
        <f t="shared" si="30"/>
        <v>13.5</v>
      </c>
      <c r="AT25" s="54"/>
      <c r="AU25" s="53">
        <v>140.0</v>
      </c>
      <c r="AV25" s="54">
        <f t="shared" ref="AV25:AW25" si="31">M25</f>
        <v>60</v>
      </c>
      <c r="AW25" s="54">
        <f t="shared" si="31"/>
        <v>14.7</v>
      </c>
      <c r="AX25" s="54"/>
      <c r="AY25" s="53">
        <v>135.0</v>
      </c>
      <c r="AZ25" s="54"/>
      <c r="BA25" s="54"/>
      <c r="BB25" s="54"/>
      <c r="BC25" s="89"/>
      <c r="BD25" s="127">
        <v>140.0</v>
      </c>
      <c r="BE25" s="53">
        <v>32.0</v>
      </c>
      <c r="BF25" s="53">
        <v>9.0</v>
      </c>
      <c r="BG25" s="127">
        <v>0.4</v>
      </c>
      <c r="BH25" s="54"/>
      <c r="BI25" s="53">
        <v>22.0</v>
      </c>
      <c r="BJ25" s="127">
        <v>86.0</v>
      </c>
      <c r="BK25" s="127">
        <v>65.0</v>
      </c>
      <c r="BL25" s="89"/>
      <c r="BM25" s="58">
        <v>338.0</v>
      </c>
      <c r="BN25" s="58">
        <v>144.0</v>
      </c>
      <c r="BO25" s="58">
        <v>310.0</v>
      </c>
      <c r="BP25" s="58">
        <v>15.5</v>
      </c>
      <c r="BQ25" s="59"/>
      <c r="BR25" s="58">
        <v>6.0</v>
      </c>
      <c r="BS25" s="58">
        <v>65.0</v>
      </c>
      <c r="BT25" s="58">
        <v>65.0</v>
      </c>
      <c r="BU25" s="58">
        <v>338.0</v>
      </c>
      <c r="BV25" s="58">
        <v>291.0</v>
      </c>
      <c r="BW25" s="58">
        <v>166.0</v>
      </c>
      <c r="BX25" s="58">
        <v>20.0</v>
      </c>
      <c r="BY25" s="58">
        <v>332.0</v>
      </c>
      <c r="BZ25" s="58">
        <v>312.0</v>
      </c>
      <c r="CA25" s="58">
        <v>170.0</v>
      </c>
      <c r="CB25" s="58">
        <v>28.0</v>
      </c>
      <c r="CC25" s="58">
        <v>340.0</v>
      </c>
      <c r="CD25" s="58">
        <v>374.0</v>
      </c>
      <c r="CE25" s="58">
        <v>214.0</v>
      </c>
      <c r="CF25" s="58">
        <v>16.0</v>
      </c>
      <c r="CG25" s="58">
        <v>333.0</v>
      </c>
      <c r="CH25" s="58">
        <v>390.0</v>
      </c>
      <c r="CI25" s="58">
        <v>213.0</v>
      </c>
      <c r="CJ25" s="58">
        <v>9.0</v>
      </c>
      <c r="CK25" s="58">
        <v>345.0</v>
      </c>
      <c r="CL25" s="58">
        <v>186.0</v>
      </c>
      <c r="CM25" s="58">
        <v>121.0</v>
      </c>
      <c r="CN25" s="58">
        <v>9.0</v>
      </c>
      <c r="CO25" s="58">
        <v>330.0</v>
      </c>
      <c r="CP25" s="58">
        <v>375.0</v>
      </c>
      <c r="CQ25" s="58">
        <v>184.0</v>
      </c>
      <c r="CR25" s="58">
        <v>10.0</v>
      </c>
      <c r="CS25" s="58">
        <v>333.0</v>
      </c>
      <c r="CT25" s="58">
        <v>334.0</v>
      </c>
      <c r="CU25" s="58">
        <v>202.0</v>
      </c>
      <c r="CV25" s="58">
        <v>111.0</v>
      </c>
      <c r="CW25" s="58">
        <v>335.0</v>
      </c>
      <c r="CX25" s="58">
        <v>186.0</v>
      </c>
      <c r="CY25" s="58">
        <v>72.0</v>
      </c>
      <c r="CZ25" s="58">
        <v>58.0</v>
      </c>
      <c r="DA25" s="58">
        <v>321.0</v>
      </c>
      <c r="DB25" s="58">
        <v>197.0</v>
      </c>
      <c r="DC25" s="58">
        <v>74.0</v>
      </c>
      <c r="DD25" s="58">
        <v>74.0</v>
      </c>
      <c r="DE25" s="58">
        <v>144.0</v>
      </c>
      <c r="DF25" s="58">
        <v>34.1</v>
      </c>
      <c r="DG25" s="58">
        <v>310.0</v>
      </c>
      <c r="DH25" s="58">
        <v>15.5</v>
      </c>
      <c r="DI25" s="59"/>
      <c r="DJ25" s="58">
        <v>7.0</v>
      </c>
      <c r="DK25" s="58">
        <v>56.0</v>
      </c>
      <c r="DL25" s="58">
        <v>56.0</v>
      </c>
      <c r="DM25" s="89"/>
      <c r="DN25" s="61">
        <v>337.0</v>
      </c>
      <c r="DO25" s="61">
        <v>139.0</v>
      </c>
      <c r="DP25" s="61">
        <v>42.84</v>
      </c>
      <c r="DQ25" s="61">
        <v>23.62</v>
      </c>
      <c r="DR25" s="61">
        <v>7.41</v>
      </c>
      <c r="DS25" s="61">
        <v>8.0</v>
      </c>
      <c r="DT25" s="61">
        <v>42.0</v>
      </c>
      <c r="DU25" s="61">
        <v>49.7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340.0</v>
      </c>
      <c r="EF25" s="63">
        <v>136.0</v>
      </c>
      <c r="EG25" s="63">
        <v>94.0</v>
      </c>
      <c r="EH25" s="63">
        <v>3.8</v>
      </c>
      <c r="EI25" s="64"/>
      <c r="EJ25" s="63">
        <v>9.0</v>
      </c>
      <c r="EK25" s="63">
        <v>53.0</v>
      </c>
      <c r="EL25" s="63">
        <v>54.0</v>
      </c>
      <c r="EM25" s="63">
        <v>136.0</v>
      </c>
      <c r="EN25" s="63">
        <v>93.0</v>
      </c>
      <c r="EO25" s="63">
        <v>4.0</v>
      </c>
      <c r="EP25" s="64"/>
      <c r="EQ25" s="63">
        <v>9.0</v>
      </c>
      <c r="ER25" s="63">
        <v>55.0</v>
      </c>
      <c r="ES25" s="63">
        <v>53.0</v>
      </c>
      <c r="ET25" s="63">
        <v>339.0</v>
      </c>
      <c r="EU25" s="63">
        <v>0.0</v>
      </c>
      <c r="EV25" s="63">
        <v>0.0</v>
      </c>
      <c r="EW25" s="63">
        <v>0.0</v>
      </c>
      <c r="EX25" s="63">
        <v>338.0</v>
      </c>
      <c r="EY25" s="63">
        <v>240.0</v>
      </c>
      <c r="EZ25" s="63">
        <v>138.5</v>
      </c>
      <c r="FA25" s="63">
        <v>5.7</v>
      </c>
      <c r="FB25" s="63">
        <v>339.0</v>
      </c>
      <c r="FC25" s="63">
        <v>0.0</v>
      </c>
      <c r="FD25" s="63">
        <v>0.0</v>
      </c>
      <c r="FE25" s="63">
        <v>0.0</v>
      </c>
      <c r="FF25" s="63">
        <v>338.0</v>
      </c>
      <c r="FG25" s="63">
        <v>240.0</v>
      </c>
      <c r="FH25" s="63">
        <v>138.7</v>
      </c>
      <c r="FI25" s="63">
        <v>6.7</v>
      </c>
      <c r="FJ25" s="63">
        <v>340.0</v>
      </c>
      <c r="FK25" s="63">
        <v>224.0</v>
      </c>
      <c r="FL25" s="63">
        <v>129.0</v>
      </c>
      <c r="FM25" s="64"/>
      <c r="FN25" s="63">
        <v>340.0</v>
      </c>
      <c r="FO25" s="63">
        <v>239.0</v>
      </c>
      <c r="FP25" s="63">
        <v>129.0</v>
      </c>
      <c r="FQ25" s="63">
        <v>16.0</v>
      </c>
      <c r="FR25" s="63">
        <v>136.0</v>
      </c>
      <c r="FS25" s="63">
        <v>92.0</v>
      </c>
      <c r="FT25" s="63">
        <v>20.0</v>
      </c>
      <c r="FU25" s="64"/>
      <c r="FV25" s="63">
        <v>136.0</v>
      </c>
      <c r="FW25" s="64"/>
      <c r="FX25" s="64"/>
      <c r="FY25" s="64"/>
      <c r="FZ25" s="89"/>
      <c r="GA25" s="160">
        <v>340.0</v>
      </c>
      <c r="GB25" s="160">
        <v>324.73</v>
      </c>
      <c r="GC25" s="160">
        <v>202.02</v>
      </c>
      <c r="GD25" s="160">
        <v>14.41</v>
      </c>
      <c r="GE25" s="160">
        <v>340.0</v>
      </c>
      <c r="GF25" s="160">
        <v>342.17</v>
      </c>
      <c r="GG25" s="160">
        <v>198.17</v>
      </c>
      <c r="GH25" s="160">
        <v>18.18</v>
      </c>
      <c r="GI25" s="160">
        <v>340.0</v>
      </c>
      <c r="GJ25" s="160">
        <v>230.04</v>
      </c>
      <c r="GK25" s="160">
        <v>-128.4</v>
      </c>
      <c r="GL25" s="160">
        <v>-21.36</v>
      </c>
      <c r="GM25" s="160">
        <v>340.0</v>
      </c>
      <c r="GN25" s="160">
        <v>209.23</v>
      </c>
      <c r="GO25" s="160">
        <v>-128.32</v>
      </c>
      <c r="GP25" s="160">
        <v>-27.14</v>
      </c>
      <c r="GQ25" s="160">
        <v>340.0</v>
      </c>
      <c r="GR25" s="160">
        <v>120.75</v>
      </c>
      <c r="GS25" s="160">
        <v>-75.38</v>
      </c>
      <c r="GT25" s="160">
        <v>10.47</v>
      </c>
      <c r="GU25" s="160">
        <v>340.0</v>
      </c>
      <c r="GV25" s="160">
        <v>129.17</v>
      </c>
      <c r="GW25" s="160">
        <v>-71.86</v>
      </c>
      <c r="GX25" s="160">
        <v>11.06</v>
      </c>
      <c r="GY25" s="89"/>
      <c r="GZ25" s="98" t="s">
        <v>107</v>
      </c>
      <c r="HA25" s="97" t="s">
        <v>92</v>
      </c>
      <c r="HB25" s="98">
        <v>132.0</v>
      </c>
      <c r="HC25" s="97">
        <f t="shared" si="21"/>
        <v>6.6</v>
      </c>
      <c r="HD25" s="97">
        <f t="shared" si="22"/>
        <v>2.64</v>
      </c>
      <c r="HE25" s="98">
        <v>8.0</v>
      </c>
      <c r="HF25" s="99">
        <v>56.0</v>
      </c>
      <c r="HG25" s="99">
        <v>54.0</v>
      </c>
      <c r="HH25" s="98" t="s">
        <v>107</v>
      </c>
      <c r="HI25" s="97" t="s">
        <v>92</v>
      </c>
      <c r="HJ25" s="98">
        <v>121.0</v>
      </c>
      <c r="HK25" s="97">
        <f t="shared" si="23"/>
        <v>6.05</v>
      </c>
      <c r="HL25" s="97">
        <f t="shared" si="24"/>
        <v>2.42</v>
      </c>
      <c r="HM25" s="98">
        <v>5.0</v>
      </c>
      <c r="HN25" s="99">
        <v>56.0</v>
      </c>
      <c r="HO25" s="99">
        <v>56.0</v>
      </c>
      <c r="HP25" s="98" t="s">
        <v>107</v>
      </c>
      <c r="HQ25" s="97" t="s">
        <v>92</v>
      </c>
      <c r="HR25" s="98">
        <v>145.0</v>
      </c>
      <c r="HS25" s="97">
        <f t="shared" si="25"/>
        <v>7.25</v>
      </c>
      <c r="HT25" s="97">
        <f t="shared" si="26"/>
        <v>2.9</v>
      </c>
      <c r="HU25" s="98">
        <v>7.0</v>
      </c>
      <c r="HV25" s="99">
        <v>52.0</v>
      </c>
      <c r="HW25" s="99">
        <v>52.0</v>
      </c>
      <c r="HX25" s="89"/>
      <c r="HY25" s="72">
        <v>135.0</v>
      </c>
      <c r="HZ25" s="72">
        <v>33.0</v>
      </c>
      <c r="IA25" s="72">
        <v>194.0</v>
      </c>
      <c r="IB25" s="72">
        <v>9.7</v>
      </c>
      <c r="IC25" s="73"/>
      <c r="ID25" s="72">
        <v>2.0</v>
      </c>
      <c r="IE25" s="147">
        <v>70.0</v>
      </c>
      <c r="IF25" s="147">
        <v>50.0</v>
      </c>
      <c r="IG25" s="89"/>
      <c r="IH25" s="74">
        <v>140.0</v>
      </c>
      <c r="II25" s="74">
        <v>34.2</v>
      </c>
      <c r="IJ25" s="74">
        <v>132.0</v>
      </c>
      <c r="IK25" s="74">
        <v>6.6</v>
      </c>
      <c r="IL25" s="74">
        <v>7.6</v>
      </c>
      <c r="IM25" s="74">
        <v>6.0</v>
      </c>
      <c r="IN25" s="74">
        <v>44.0</v>
      </c>
      <c r="IO25" s="74">
        <v>45.0</v>
      </c>
      <c r="IP25" s="74">
        <v>140.0</v>
      </c>
      <c r="IQ25" s="74">
        <v>35.0</v>
      </c>
      <c r="IR25" s="74">
        <v>6.0</v>
      </c>
      <c r="IS25" s="74">
        <v>0.3</v>
      </c>
      <c r="IT25" s="74">
        <v>0.4</v>
      </c>
      <c r="IU25" s="74">
        <v>12.0</v>
      </c>
      <c r="IV25" s="74">
        <v>47.0</v>
      </c>
      <c r="IW25" s="74">
        <v>48.0</v>
      </c>
      <c r="IX25" s="89"/>
      <c r="IY25" s="76">
        <v>138.36</v>
      </c>
      <c r="IZ25" s="76">
        <v>34.42</v>
      </c>
      <c r="JA25" s="76">
        <v>413.36</v>
      </c>
      <c r="JB25" s="76">
        <v>20.66</v>
      </c>
      <c r="JC25" s="76">
        <v>8.47</v>
      </c>
      <c r="JD25" s="76">
        <v>3.0</v>
      </c>
      <c r="JE25" s="76">
        <v>64.86</v>
      </c>
      <c r="JF25" s="76">
        <v>46.47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136.0</v>
      </c>
      <c r="JQ25" s="78">
        <v>32.0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136.0</v>
      </c>
      <c r="JY25" s="78">
        <v>34.0</v>
      </c>
      <c r="JZ25" s="78">
        <v>138.0</v>
      </c>
      <c r="KA25" s="78">
        <v>7.3</v>
      </c>
      <c r="KB25" s="78">
        <v>2.8</v>
      </c>
      <c r="KC25" s="78">
        <v>2.0</v>
      </c>
      <c r="KD25" s="78">
        <v>53.0</v>
      </c>
      <c r="KE25" s="78">
        <v>51.0</v>
      </c>
      <c r="KF25" s="89"/>
      <c r="KG25" s="151">
        <v>137.0</v>
      </c>
      <c r="KH25" s="151">
        <v>33.0</v>
      </c>
      <c r="KI25" s="151">
        <v>106.0</v>
      </c>
      <c r="KJ25" s="151">
        <v>5.8</v>
      </c>
      <c r="KK25" s="152"/>
      <c r="KL25" s="151">
        <v>1.0</v>
      </c>
      <c r="KM25" s="151">
        <v>52.0</v>
      </c>
      <c r="KN25" s="151">
        <v>52.0</v>
      </c>
      <c r="KO25" s="151">
        <v>137.0</v>
      </c>
      <c r="KP25" s="151">
        <v>33.0</v>
      </c>
      <c r="KQ25" s="151" t="s">
        <v>98</v>
      </c>
      <c r="KR25" s="151" t="s">
        <v>98</v>
      </c>
      <c r="KS25" s="152"/>
      <c r="KT25" s="151">
        <v>1.0</v>
      </c>
      <c r="KU25" s="151">
        <v>50.0</v>
      </c>
      <c r="KV25" s="151">
        <v>48.0</v>
      </c>
      <c r="KW25" s="89"/>
      <c r="KX25" s="81">
        <v>137.0</v>
      </c>
      <c r="KY25" s="81">
        <v>34.0</v>
      </c>
      <c r="KZ25" s="81" t="s">
        <v>116</v>
      </c>
      <c r="LA25" s="81" t="s">
        <v>116</v>
      </c>
      <c r="LB25" s="81" t="s">
        <v>116</v>
      </c>
      <c r="LC25" s="81">
        <v>3.0</v>
      </c>
      <c r="LD25" s="81">
        <v>55.0</v>
      </c>
      <c r="LE25" s="81">
        <v>55.0</v>
      </c>
      <c r="LF25" s="81">
        <v>137.0</v>
      </c>
      <c r="LG25" s="81">
        <v>34.0</v>
      </c>
      <c r="LH25" s="81">
        <v>406.0</v>
      </c>
      <c r="LI25" s="81">
        <v>19.9</v>
      </c>
      <c r="LJ25" s="81">
        <v>5.0</v>
      </c>
      <c r="LK25" s="81">
        <v>5.0</v>
      </c>
      <c r="LL25" s="81">
        <v>50.0</v>
      </c>
      <c r="LM25" s="81">
        <v>50.0</v>
      </c>
      <c r="LN25" s="89"/>
      <c r="LO25" s="82">
        <v>339.0</v>
      </c>
      <c r="LP25" s="82">
        <v>203.0</v>
      </c>
      <c r="LQ25" s="82">
        <v>115.0</v>
      </c>
      <c r="LR25" s="82">
        <v>73.0</v>
      </c>
      <c r="LS25" s="82">
        <v>339.0</v>
      </c>
      <c r="LT25" s="82">
        <v>139.0</v>
      </c>
      <c r="LU25" s="82">
        <v>80.0</v>
      </c>
      <c r="LV25" s="82">
        <v>45.0</v>
      </c>
      <c r="LW25" s="82">
        <v>2.5</v>
      </c>
      <c r="LX25" s="82">
        <v>10.0</v>
      </c>
      <c r="LY25" s="82">
        <v>53.0</v>
      </c>
      <c r="LZ25" s="82">
        <v>50.0</v>
      </c>
      <c r="MA25" s="82">
        <v>140.0</v>
      </c>
      <c r="MB25" s="82">
        <v>123.0</v>
      </c>
      <c r="MC25" s="82">
        <v>70.0</v>
      </c>
      <c r="MD25" s="82">
        <v>19.0</v>
      </c>
      <c r="ME25" s="82">
        <v>8.0</v>
      </c>
      <c r="MF25" s="82">
        <v>58.0</v>
      </c>
      <c r="MG25" s="82">
        <v>57.0</v>
      </c>
      <c r="MH25" s="82" t="s">
        <v>95</v>
      </c>
      <c r="MI25" s="82" t="s">
        <v>95</v>
      </c>
      <c r="MJ25" s="82" t="s">
        <v>95</v>
      </c>
      <c r="MK25" s="82" t="s">
        <v>95</v>
      </c>
      <c r="ML25" s="82">
        <v>5.0</v>
      </c>
      <c r="MM25" s="82">
        <v>42.0</v>
      </c>
      <c r="MN25" s="82">
        <v>40.0</v>
      </c>
      <c r="MO25" s="86"/>
      <c r="MP25" s="87"/>
      <c r="MQ25" s="87"/>
      <c r="MR25" s="87"/>
      <c r="MS25" s="87"/>
      <c r="MT25" s="82">
        <v>35.0</v>
      </c>
      <c r="MU25" s="82">
        <v>30.0</v>
      </c>
      <c r="MV25" s="82">
        <v>1.7</v>
      </c>
      <c r="MW25" s="82">
        <v>0.6</v>
      </c>
      <c r="MX25" s="82">
        <v>8.0</v>
      </c>
      <c r="MY25" s="82">
        <v>40.0</v>
      </c>
      <c r="MZ25" s="82" t="s">
        <v>96</v>
      </c>
      <c r="NA25" s="87"/>
      <c r="NB25" s="82">
        <v>35.0</v>
      </c>
      <c r="NC25" s="82">
        <v>204.0</v>
      </c>
      <c r="ND25" s="82">
        <v>11.3</v>
      </c>
      <c r="NE25" s="82">
        <v>4.3</v>
      </c>
      <c r="NF25" s="82">
        <v>6.0</v>
      </c>
      <c r="NG25" s="82">
        <v>41.0</v>
      </c>
      <c r="NH25" s="82">
        <v>40.0</v>
      </c>
      <c r="NI25" s="87"/>
      <c r="NJ25" s="82" t="s">
        <v>95</v>
      </c>
      <c r="NK25" s="82" t="s">
        <v>95</v>
      </c>
      <c r="NL25" s="82" t="s">
        <v>95</v>
      </c>
      <c r="NM25" s="82" t="s">
        <v>95</v>
      </c>
      <c r="NN25" s="82">
        <v>4.0</v>
      </c>
      <c r="NO25" s="82">
        <v>45.0</v>
      </c>
      <c r="NP25" s="82">
        <v>43.0</v>
      </c>
    </row>
    <row r="26" ht="14.25" customHeight="1">
      <c r="A26" s="49">
        <v>0.541666666666667</v>
      </c>
      <c r="B26" s="50"/>
      <c r="C26" s="51">
        <v>50.29</v>
      </c>
      <c r="D26" s="52">
        <v>340.0</v>
      </c>
      <c r="E26" s="53">
        <v>137.0</v>
      </c>
      <c r="F26" s="53">
        <v>99.0</v>
      </c>
      <c r="G26" s="53">
        <v>20.9</v>
      </c>
      <c r="H26" s="54"/>
      <c r="I26" s="53">
        <v>6.0</v>
      </c>
      <c r="J26" s="53">
        <v>52.0</v>
      </c>
      <c r="K26" s="53">
        <v>52.0</v>
      </c>
      <c r="L26" s="53">
        <v>137.0</v>
      </c>
      <c r="M26" s="53">
        <v>60.0</v>
      </c>
      <c r="N26" s="53">
        <v>14.7</v>
      </c>
      <c r="O26" s="54"/>
      <c r="P26" s="53">
        <v>6.0</v>
      </c>
      <c r="Q26" s="53">
        <v>55.0</v>
      </c>
      <c r="R26" s="53">
        <v>52.0</v>
      </c>
      <c r="S26" s="55">
        <v>342.0</v>
      </c>
      <c r="T26" s="53">
        <v>322.4</v>
      </c>
      <c r="U26" s="55">
        <v>191.0</v>
      </c>
      <c r="V26" s="54"/>
      <c r="W26" s="53">
        <v>375.5</v>
      </c>
      <c r="X26" s="53">
        <v>240.2</v>
      </c>
      <c r="Y26" s="53">
        <v>155.1</v>
      </c>
      <c r="Z26" s="54"/>
      <c r="AA26" s="53">
        <v>341.9</v>
      </c>
      <c r="AB26" s="55">
        <v>278.0</v>
      </c>
      <c r="AC26" s="53">
        <v>184.8</v>
      </c>
      <c r="AD26" s="54"/>
      <c r="AE26" s="53">
        <v>341.6</v>
      </c>
      <c r="AF26" s="53">
        <v>311.6</v>
      </c>
      <c r="AG26" s="53">
        <v>167.2</v>
      </c>
      <c r="AH26" s="54"/>
      <c r="AI26" s="53">
        <v>347.7</v>
      </c>
      <c r="AJ26" s="53">
        <v>344.5</v>
      </c>
      <c r="AK26" s="53">
        <v>216.9</v>
      </c>
      <c r="AL26" s="54"/>
      <c r="AM26" s="55">
        <v>340.0</v>
      </c>
      <c r="AN26" s="53">
        <v>366.1</v>
      </c>
      <c r="AO26" s="53">
        <v>206.7</v>
      </c>
      <c r="AP26" s="54"/>
      <c r="AQ26" s="192">
        <v>135.0</v>
      </c>
      <c r="AR26" s="54">
        <f t="shared" ref="AR26:AS26" si="32">F26</f>
        <v>99</v>
      </c>
      <c r="AS26" s="56">
        <f t="shared" si="32"/>
        <v>20.9</v>
      </c>
      <c r="AT26" s="54"/>
      <c r="AU26" s="53">
        <v>140.0</v>
      </c>
      <c r="AV26" s="54">
        <f t="shared" ref="AV26:AW26" si="33">M26</f>
        <v>60</v>
      </c>
      <c r="AW26" s="54">
        <f t="shared" si="33"/>
        <v>14.7</v>
      </c>
      <c r="AX26" s="54"/>
      <c r="AY26" s="53">
        <v>135.0</v>
      </c>
      <c r="AZ26" s="54"/>
      <c r="BA26" s="54"/>
      <c r="BB26" s="54"/>
      <c r="BC26" s="89"/>
      <c r="BD26" s="127">
        <v>140.0</v>
      </c>
      <c r="BE26" s="53">
        <v>32.0</v>
      </c>
      <c r="BF26" s="53">
        <v>12.0</v>
      </c>
      <c r="BG26" s="127">
        <v>0.6</v>
      </c>
      <c r="BH26" s="54"/>
      <c r="BI26" s="53">
        <v>22.0</v>
      </c>
      <c r="BJ26" s="127">
        <v>89.0</v>
      </c>
      <c r="BK26" s="127">
        <v>68.0</v>
      </c>
      <c r="BL26" s="89"/>
      <c r="BM26" s="58">
        <v>340.0</v>
      </c>
      <c r="BN26" s="58">
        <v>144.0</v>
      </c>
      <c r="BO26" s="58">
        <v>247.0</v>
      </c>
      <c r="BP26" s="58">
        <v>12.4</v>
      </c>
      <c r="BQ26" s="59"/>
      <c r="BR26" s="58">
        <v>6.0</v>
      </c>
      <c r="BS26" s="58">
        <v>66.0</v>
      </c>
      <c r="BT26" s="58">
        <v>67.0</v>
      </c>
      <c r="BU26" s="58">
        <v>340.0</v>
      </c>
      <c r="BV26" s="58">
        <v>288.0</v>
      </c>
      <c r="BW26" s="58">
        <v>166.0</v>
      </c>
      <c r="BX26" s="58">
        <v>34.0</v>
      </c>
      <c r="BY26" s="58">
        <v>332.0</v>
      </c>
      <c r="BZ26" s="58">
        <v>314.0</v>
      </c>
      <c r="CA26" s="58">
        <v>169.0</v>
      </c>
      <c r="CB26" s="58">
        <v>31.0</v>
      </c>
      <c r="CC26" s="58">
        <v>340.0</v>
      </c>
      <c r="CD26" s="58">
        <v>374.0</v>
      </c>
      <c r="CE26" s="58">
        <v>214.0</v>
      </c>
      <c r="CF26" s="58">
        <v>22.0</v>
      </c>
      <c r="CG26" s="58">
        <v>333.0</v>
      </c>
      <c r="CH26" s="58">
        <v>382.0</v>
      </c>
      <c r="CI26" s="58">
        <v>208.0</v>
      </c>
      <c r="CJ26" s="58">
        <v>8.0</v>
      </c>
      <c r="CK26" s="58">
        <v>346.0</v>
      </c>
      <c r="CL26" s="58">
        <v>177.0</v>
      </c>
      <c r="CM26" s="58">
        <v>115.0</v>
      </c>
      <c r="CN26" s="58">
        <v>8.0</v>
      </c>
      <c r="CO26" s="58">
        <v>330.0</v>
      </c>
      <c r="CP26" s="58">
        <v>345.0</v>
      </c>
      <c r="CQ26" s="58">
        <v>171.0</v>
      </c>
      <c r="CR26" s="58">
        <v>8.0</v>
      </c>
      <c r="CS26" s="58">
        <v>334.0</v>
      </c>
      <c r="CT26" s="58">
        <v>335.0</v>
      </c>
      <c r="CU26" s="58">
        <v>202.0</v>
      </c>
      <c r="CV26" s="58">
        <v>106.0</v>
      </c>
      <c r="CW26" s="58">
        <v>336.0</v>
      </c>
      <c r="CX26" s="58">
        <v>200.0</v>
      </c>
      <c r="CY26" s="58">
        <v>81.0</v>
      </c>
      <c r="CZ26" s="58">
        <v>62.0</v>
      </c>
      <c r="DA26" s="58">
        <v>322.0</v>
      </c>
      <c r="DB26" s="58">
        <v>210.0</v>
      </c>
      <c r="DC26" s="58">
        <v>86.0</v>
      </c>
      <c r="DD26" s="58">
        <v>71.0</v>
      </c>
      <c r="DE26" s="58">
        <v>144.0</v>
      </c>
      <c r="DF26" s="58">
        <v>34.9</v>
      </c>
      <c r="DG26" s="58">
        <v>247.0</v>
      </c>
      <c r="DH26" s="58">
        <v>12.4</v>
      </c>
      <c r="DI26" s="59"/>
      <c r="DJ26" s="58">
        <v>7.0</v>
      </c>
      <c r="DK26" s="58">
        <v>64.0</v>
      </c>
      <c r="DL26" s="58">
        <v>58.0</v>
      </c>
      <c r="DM26" s="89"/>
      <c r="DN26" s="61">
        <v>338.0</v>
      </c>
      <c r="DO26" s="61">
        <v>139.0</v>
      </c>
      <c r="DP26" s="61">
        <v>28.49</v>
      </c>
      <c r="DQ26" s="61">
        <v>16.32</v>
      </c>
      <c r="DR26" s="61">
        <v>2.76</v>
      </c>
      <c r="DS26" s="61">
        <v>8.0</v>
      </c>
      <c r="DT26" s="61">
        <v>44.0</v>
      </c>
      <c r="DU26" s="61">
        <v>51.8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342.0</v>
      </c>
      <c r="EF26" s="63">
        <v>137.0</v>
      </c>
      <c r="EG26" s="63">
        <v>93.0</v>
      </c>
      <c r="EH26" s="63">
        <v>4.8</v>
      </c>
      <c r="EI26" s="64"/>
      <c r="EJ26" s="63">
        <v>9.0</v>
      </c>
      <c r="EK26" s="63">
        <v>55.0</v>
      </c>
      <c r="EL26" s="63">
        <v>56.0</v>
      </c>
      <c r="EM26" s="63">
        <v>137.0</v>
      </c>
      <c r="EN26" s="63">
        <v>93.0</v>
      </c>
      <c r="EO26" s="63">
        <v>4.8</v>
      </c>
      <c r="EP26" s="64"/>
      <c r="EQ26" s="63">
        <v>9.0</v>
      </c>
      <c r="ER26" s="63">
        <v>55.0</v>
      </c>
      <c r="ES26" s="63">
        <v>56.0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240.0</v>
      </c>
      <c r="EZ26" s="63">
        <v>138.5</v>
      </c>
      <c r="FA26" s="63">
        <v>6.4</v>
      </c>
      <c r="FB26" s="63">
        <v>339.0</v>
      </c>
      <c r="FC26" s="63">
        <v>0.0</v>
      </c>
      <c r="FD26" s="63">
        <v>0.0</v>
      </c>
      <c r="FE26" s="63">
        <v>0.0</v>
      </c>
      <c r="FF26" s="63">
        <v>338.0</v>
      </c>
      <c r="FG26" s="63">
        <v>240.0</v>
      </c>
      <c r="FH26" s="63">
        <v>138.7</v>
      </c>
      <c r="FI26" s="63">
        <v>6.4</v>
      </c>
      <c r="FJ26" s="63">
        <v>342.0</v>
      </c>
      <c r="FK26" s="63">
        <v>221.0</v>
      </c>
      <c r="FL26" s="63">
        <v>122.0</v>
      </c>
      <c r="FM26" s="64"/>
      <c r="FN26" s="63">
        <v>342.0</v>
      </c>
      <c r="FO26" s="63">
        <v>237.0</v>
      </c>
      <c r="FP26" s="63">
        <v>128.0</v>
      </c>
      <c r="FQ26" s="63">
        <v>14.7</v>
      </c>
      <c r="FR26" s="63">
        <v>137.0</v>
      </c>
      <c r="FS26" s="63">
        <v>95.0</v>
      </c>
      <c r="FT26" s="63">
        <v>22.7</v>
      </c>
      <c r="FU26" s="64"/>
      <c r="FV26" s="63">
        <v>137.0</v>
      </c>
      <c r="FW26" s="64"/>
      <c r="FX26" s="64"/>
      <c r="FY26" s="64"/>
      <c r="FZ26" s="89"/>
      <c r="GA26" s="65">
        <v>340.0</v>
      </c>
      <c r="GB26" s="66">
        <v>340.09</v>
      </c>
      <c r="GC26" s="66">
        <v>212.99</v>
      </c>
      <c r="GD26" s="66">
        <v>10.64</v>
      </c>
      <c r="GE26" s="66">
        <v>340.0</v>
      </c>
      <c r="GF26" s="66">
        <v>362.98</v>
      </c>
      <c r="GG26" s="66">
        <v>210.57</v>
      </c>
      <c r="GH26" s="66">
        <v>13.32</v>
      </c>
      <c r="GI26" s="66">
        <v>340.0</v>
      </c>
      <c r="GJ26" s="66">
        <v>224.65</v>
      </c>
      <c r="GK26" s="66">
        <v>-128.4</v>
      </c>
      <c r="GL26" s="66">
        <v>-21.19</v>
      </c>
      <c r="GM26" s="66">
        <v>340.0</v>
      </c>
      <c r="GN26" s="66">
        <v>206.91</v>
      </c>
      <c r="GO26" s="66">
        <v>-128.23</v>
      </c>
      <c r="GP26" s="66">
        <v>-27.97</v>
      </c>
      <c r="GQ26" s="66">
        <v>340.0</v>
      </c>
      <c r="GR26" s="66">
        <v>137.45</v>
      </c>
      <c r="GS26" s="66">
        <v>-85.6</v>
      </c>
      <c r="GT26" s="66">
        <v>13.48</v>
      </c>
      <c r="GU26" s="66">
        <v>340.0</v>
      </c>
      <c r="GV26" s="66">
        <v>149.66</v>
      </c>
      <c r="GW26" s="66">
        <v>-83.5</v>
      </c>
      <c r="GX26" s="66">
        <v>13.07</v>
      </c>
      <c r="GY26" s="89"/>
      <c r="GZ26" s="98" t="s">
        <v>107</v>
      </c>
      <c r="HA26" s="97" t="s">
        <v>92</v>
      </c>
      <c r="HB26" s="98">
        <v>124.0</v>
      </c>
      <c r="HC26" s="97">
        <f t="shared" si="21"/>
        <v>6.2</v>
      </c>
      <c r="HD26" s="97">
        <f t="shared" si="22"/>
        <v>2.48</v>
      </c>
      <c r="HE26" s="98">
        <v>8.0</v>
      </c>
      <c r="HF26" s="99">
        <v>56.0</v>
      </c>
      <c r="HG26" s="99">
        <v>54.0</v>
      </c>
      <c r="HH26" s="98" t="s">
        <v>107</v>
      </c>
      <c r="HI26" s="97" t="s">
        <v>92</v>
      </c>
      <c r="HJ26" s="98">
        <v>122.0</v>
      </c>
      <c r="HK26" s="97">
        <f t="shared" si="23"/>
        <v>6.1</v>
      </c>
      <c r="HL26" s="97">
        <f t="shared" si="24"/>
        <v>2.44</v>
      </c>
      <c r="HM26" s="98">
        <v>5.0</v>
      </c>
      <c r="HN26" s="99">
        <v>56.0</v>
      </c>
      <c r="HO26" s="99">
        <v>56.0</v>
      </c>
      <c r="HP26" s="98" t="s">
        <v>107</v>
      </c>
      <c r="HQ26" s="97" t="s">
        <v>92</v>
      </c>
      <c r="HR26" s="98">
        <v>295.0</v>
      </c>
      <c r="HS26" s="97">
        <f t="shared" si="25"/>
        <v>14.75</v>
      </c>
      <c r="HT26" s="97">
        <f t="shared" si="26"/>
        <v>5.9</v>
      </c>
      <c r="HU26" s="98">
        <v>7.0</v>
      </c>
      <c r="HV26" s="99">
        <v>52.0</v>
      </c>
      <c r="HW26" s="99">
        <v>52.0</v>
      </c>
      <c r="HX26" s="89"/>
      <c r="HY26" s="72">
        <v>135.0</v>
      </c>
      <c r="HZ26" s="72">
        <v>33.0</v>
      </c>
      <c r="IA26" s="72">
        <v>148.0</v>
      </c>
      <c r="IB26" s="72">
        <v>7.4</v>
      </c>
      <c r="IC26" s="73"/>
      <c r="ID26" s="72">
        <v>2.0</v>
      </c>
      <c r="IE26" s="147">
        <v>70.0</v>
      </c>
      <c r="IF26" s="147">
        <v>50.0</v>
      </c>
      <c r="IG26" s="89"/>
      <c r="IH26" s="74">
        <v>139.0</v>
      </c>
      <c r="II26" s="74">
        <v>33.4</v>
      </c>
      <c r="IJ26" s="74">
        <v>135.0</v>
      </c>
      <c r="IK26" s="74">
        <v>6.7</v>
      </c>
      <c r="IL26" s="74">
        <v>7.7</v>
      </c>
      <c r="IM26" s="74">
        <v>6.0</v>
      </c>
      <c r="IN26" s="74">
        <v>46.0</v>
      </c>
      <c r="IO26" s="74">
        <v>45.0</v>
      </c>
      <c r="IP26" s="74">
        <v>139.0</v>
      </c>
      <c r="IQ26" s="74">
        <v>35.0</v>
      </c>
      <c r="IR26" s="74">
        <v>6.0</v>
      </c>
      <c r="IS26" s="74">
        <v>0.3</v>
      </c>
      <c r="IT26" s="74">
        <v>0.4</v>
      </c>
      <c r="IU26" s="74">
        <v>12.0</v>
      </c>
      <c r="IV26" s="74">
        <v>49.0</v>
      </c>
      <c r="IW26" s="74">
        <v>48.0</v>
      </c>
      <c r="IX26" s="89"/>
      <c r="IY26" s="76">
        <v>139.11</v>
      </c>
      <c r="IZ26" s="76">
        <v>34.99</v>
      </c>
      <c r="JA26" s="76">
        <v>284.7</v>
      </c>
      <c r="JB26" s="76">
        <v>14.23</v>
      </c>
      <c r="JC26" s="76">
        <v>3.83</v>
      </c>
      <c r="JD26" s="76">
        <v>3.0</v>
      </c>
      <c r="JE26" s="76">
        <v>64.86</v>
      </c>
      <c r="JF26" s="76">
        <v>46.47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46.0</v>
      </c>
      <c r="JX26" s="78">
        <v>137.0</v>
      </c>
      <c r="JY26" s="78">
        <v>34.1</v>
      </c>
      <c r="JZ26" s="78">
        <v>176.0</v>
      </c>
      <c r="KA26" s="78">
        <v>9.4</v>
      </c>
      <c r="KB26" s="78">
        <v>3.5</v>
      </c>
      <c r="KC26" s="78">
        <v>2.0</v>
      </c>
      <c r="KD26" s="78">
        <v>55.0</v>
      </c>
      <c r="KE26" s="78">
        <v>53.0</v>
      </c>
      <c r="KF26" s="89"/>
      <c r="KG26" s="151">
        <v>137.0</v>
      </c>
      <c r="KH26" s="151">
        <v>33.0</v>
      </c>
      <c r="KI26" s="151">
        <v>66.0</v>
      </c>
      <c r="KJ26" s="151">
        <v>3.4</v>
      </c>
      <c r="KK26" s="152"/>
      <c r="KL26" s="151">
        <v>1.0</v>
      </c>
      <c r="KM26" s="151">
        <v>52.0</v>
      </c>
      <c r="KN26" s="151">
        <v>52.0</v>
      </c>
      <c r="KO26" s="151">
        <v>137.0</v>
      </c>
      <c r="KP26" s="151">
        <v>33.0</v>
      </c>
      <c r="KQ26" s="151" t="s">
        <v>98</v>
      </c>
      <c r="KR26" s="151" t="s">
        <v>98</v>
      </c>
      <c r="KS26" s="152"/>
      <c r="KT26" s="151">
        <v>1.0</v>
      </c>
      <c r="KU26" s="151">
        <v>50.0</v>
      </c>
      <c r="KV26" s="151">
        <v>48.0</v>
      </c>
      <c r="KW26" s="89"/>
      <c r="KX26" s="81">
        <v>135.0</v>
      </c>
      <c r="KY26" s="81">
        <v>33.0</v>
      </c>
      <c r="KZ26" s="81">
        <v>147.0</v>
      </c>
      <c r="LA26" s="81">
        <v>7.2</v>
      </c>
      <c r="LB26" s="81">
        <v>0.8</v>
      </c>
      <c r="LC26" s="81">
        <v>3.0</v>
      </c>
      <c r="LD26" s="81">
        <v>55.0</v>
      </c>
      <c r="LE26" s="81">
        <v>55.0</v>
      </c>
      <c r="LF26" s="81">
        <v>135.0</v>
      </c>
      <c r="LG26" s="81">
        <v>35.0</v>
      </c>
      <c r="LH26" s="81">
        <v>267.0</v>
      </c>
      <c r="LI26" s="81">
        <v>13.1</v>
      </c>
      <c r="LJ26" s="81">
        <v>5.0</v>
      </c>
      <c r="LK26" s="81">
        <v>5.0</v>
      </c>
      <c r="LL26" s="81">
        <v>50.0</v>
      </c>
      <c r="LM26" s="81">
        <v>50.0</v>
      </c>
      <c r="LN26" s="89"/>
      <c r="LO26" s="82">
        <v>336.0</v>
      </c>
      <c r="LP26" s="82">
        <v>179.0</v>
      </c>
      <c r="LQ26" s="82">
        <v>124.0</v>
      </c>
      <c r="LR26" s="82">
        <v>72.0</v>
      </c>
      <c r="LS26" s="82">
        <v>336.0</v>
      </c>
      <c r="LT26" s="82">
        <v>139.0</v>
      </c>
      <c r="LU26" s="82">
        <v>95.0</v>
      </c>
      <c r="LV26" s="82">
        <v>53.0</v>
      </c>
      <c r="LW26" s="82">
        <v>4.0</v>
      </c>
      <c r="LX26" s="82">
        <v>10.0</v>
      </c>
      <c r="LY26" s="82">
        <v>53.0</v>
      </c>
      <c r="LZ26" s="82">
        <v>60.0</v>
      </c>
      <c r="MA26" s="82">
        <v>138.0</v>
      </c>
      <c r="MB26" s="82">
        <v>126.0</v>
      </c>
      <c r="MC26" s="82">
        <v>71.0</v>
      </c>
      <c r="MD26" s="82">
        <v>16.8</v>
      </c>
      <c r="ME26" s="82">
        <v>8.0</v>
      </c>
      <c r="MF26" s="82">
        <v>60.0</v>
      </c>
      <c r="MG26" s="82">
        <v>53.0</v>
      </c>
      <c r="MH26" s="82" t="s">
        <v>95</v>
      </c>
      <c r="MI26" s="82" t="s">
        <v>95</v>
      </c>
      <c r="MJ26" s="82" t="s">
        <v>95</v>
      </c>
      <c r="MK26" s="82" t="s">
        <v>95</v>
      </c>
      <c r="ML26" s="82">
        <v>5.0</v>
      </c>
      <c r="MM26" s="82">
        <v>42.0</v>
      </c>
      <c r="MN26" s="82">
        <v>40.0</v>
      </c>
      <c r="MO26" s="86"/>
      <c r="MP26" s="87"/>
      <c r="MQ26" s="87"/>
      <c r="MR26" s="87"/>
      <c r="MS26" s="87"/>
      <c r="MT26" s="82">
        <v>35.0</v>
      </c>
      <c r="MU26" s="82">
        <v>29.0</v>
      </c>
      <c r="MV26" s="82">
        <v>1.6</v>
      </c>
      <c r="MW26" s="82">
        <v>0.6</v>
      </c>
      <c r="MX26" s="82">
        <v>8.0</v>
      </c>
      <c r="MY26" s="82">
        <v>40.0</v>
      </c>
      <c r="MZ26" s="82" t="s">
        <v>96</v>
      </c>
      <c r="NA26" s="87"/>
      <c r="NB26" s="82">
        <v>35.0</v>
      </c>
      <c r="NC26" s="82">
        <v>442.0</v>
      </c>
      <c r="ND26" s="82">
        <v>24.5</v>
      </c>
      <c r="NE26" s="82">
        <v>8.2</v>
      </c>
      <c r="NF26" s="82">
        <v>6.0</v>
      </c>
      <c r="NG26" s="82">
        <v>41.0</v>
      </c>
      <c r="NH26" s="82">
        <v>40.0</v>
      </c>
      <c r="NI26" s="87"/>
      <c r="NJ26" s="82" t="s">
        <v>95</v>
      </c>
      <c r="NK26" s="82" t="s">
        <v>95</v>
      </c>
      <c r="NL26" s="82" t="s">
        <v>95</v>
      </c>
      <c r="NM26" s="82" t="s">
        <v>95</v>
      </c>
      <c r="NN26" s="82">
        <v>4.0</v>
      </c>
      <c r="NO26" s="82">
        <v>45.0</v>
      </c>
      <c r="NP26" s="82">
        <v>43.0</v>
      </c>
    </row>
    <row r="27" ht="14.25" customHeight="1">
      <c r="A27" s="49">
        <v>0.583333333333334</v>
      </c>
      <c r="B27" s="50"/>
      <c r="C27" s="51">
        <v>49.99</v>
      </c>
      <c r="D27" s="52">
        <v>340.0</v>
      </c>
      <c r="E27" s="53">
        <v>134.0</v>
      </c>
      <c r="F27" s="53">
        <v>107.0</v>
      </c>
      <c r="G27" s="53">
        <v>23.1</v>
      </c>
      <c r="H27" s="54"/>
      <c r="I27" s="53">
        <v>6.0</v>
      </c>
      <c r="J27" s="53">
        <v>53.0</v>
      </c>
      <c r="K27" s="53">
        <v>52.0</v>
      </c>
      <c r="L27" s="53">
        <v>139.0</v>
      </c>
      <c r="M27" s="53">
        <v>60.0</v>
      </c>
      <c r="N27" s="53">
        <v>19.7</v>
      </c>
      <c r="O27" s="54"/>
      <c r="P27" s="53">
        <v>6.0</v>
      </c>
      <c r="Q27" s="53">
        <v>55.0</v>
      </c>
      <c r="R27" s="53">
        <v>53.0</v>
      </c>
      <c r="S27" s="53">
        <v>343.6</v>
      </c>
      <c r="T27" s="53">
        <v>241.5</v>
      </c>
      <c r="U27" s="53">
        <v>143.9</v>
      </c>
      <c r="V27" s="54"/>
      <c r="W27" s="53">
        <v>376.5</v>
      </c>
      <c r="X27" s="53">
        <v>191.2</v>
      </c>
      <c r="Y27" s="53">
        <v>117.5</v>
      </c>
      <c r="Z27" s="54"/>
      <c r="AA27" s="53">
        <v>343.7</v>
      </c>
      <c r="AB27" s="53">
        <v>310.8</v>
      </c>
      <c r="AC27" s="53">
        <v>205.6</v>
      </c>
      <c r="AD27" s="54"/>
      <c r="AE27" s="53">
        <v>343.4</v>
      </c>
      <c r="AF27" s="53">
        <v>345.7</v>
      </c>
      <c r="AG27" s="53">
        <v>187.1</v>
      </c>
      <c r="AH27" s="54"/>
      <c r="AI27" s="53">
        <v>349.6</v>
      </c>
      <c r="AJ27" s="53">
        <v>315.8</v>
      </c>
      <c r="AK27" s="53">
        <v>200.2</v>
      </c>
      <c r="AL27" s="54"/>
      <c r="AM27" s="53">
        <v>341.7</v>
      </c>
      <c r="AN27" s="53">
        <v>336.4</v>
      </c>
      <c r="AO27" s="53">
        <v>191.7</v>
      </c>
      <c r="AP27" s="54"/>
      <c r="AQ27" s="191">
        <f t="shared" ref="AQ27:AS27" si="34">E27</f>
        <v>134</v>
      </c>
      <c r="AR27" s="54">
        <f t="shared" si="34"/>
        <v>107</v>
      </c>
      <c r="AS27" s="56">
        <f t="shared" si="34"/>
        <v>23.1</v>
      </c>
      <c r="AT27" s="54"/>
      <c r="AU27" s="54">
        <f t="shared" ref="AU27:AW27" si="35">L27</f>
        <v>139</v>
      </c>
      <c r="AV27" s="54">
        <f t="shared" si="35"/>
        <v>60</v>
      </c>
      <c r="AW27" s="54">
        <f t="shared" si="35"/>
        <v>19.7</v>
      </c>
      <c r="AX27" s="54"/>
      <c r="AY27" s="182">
        <f>E27</f>
        <v>134</v>
      </c>
      <c r="AZ27" s="54"/>
      <c r="BA27" s="54"/>
      <c r="BB27" s="54"/>
      <c r="BC27" s="89"/>
      <c r="BD27" s="54">
        <v>139.0</v>
      </c>
      <c r="BE27" s="53">
        <v>32.0</v>
      </c>
      <c r="BF27" s="53">
        <v>13.0</v>
      </c>
      <c r="BG27" s="127">
        <v>0.6</v>
      </c>
      <c r="BH27" s="54"/>
      <c r="BI27" s="53">
        <v>22.0</v>
      </c>
      <c r="BJ27" s="127">
        <v>90.0</v>
      </c>
      <c r="BK27" s="127">
        <v>69.0</v>
      </c>
      <c r="BL27" s="89"/>
      <c r="BM27" s="58">
        <v>340.0</v>
      </c>
      <c r="BN27" s="58">
        <v>145.0</v>
      </c>
      <c r="BO27" s="58">
        <v>164.0</v>
      </c>
      <c r="BP27" s="58">
        <v>8.2</v>
      </c>
      <c r="BQ27" s="59"/>
      <c r="BR27" s="58">
        <v>6.0</v>
      </c>
      <c r="BS27" s="58">
        <v>66.0</v>
      </c>
      <c r="BT27" s="58">
        <v>67.0</v>
      </c>
      <c r="BU27" s="58">
        <v>340.0</v>
      </c>
      <c r="BV27" s="58">
        <v>289.0</v>
      </c>
      <c r="BW27" s="58">
        <v>167.0</v>
      </c>
      <c r="BX27" s="58">
        <v>36.0</v>
      </c>
      <c r="BY27" s="58">
        <v>332.0</v>
      </c>
      <c r="BZ27" s="58">
        <v>313.0</v>
      </c>
      <c r="CA27" s="58">
        <v>170.0</v>
      </c>
      <c r="CB27" s="58">
        <v>32.0</v>
      </c>
      <c r="CC27" s="58">
        <v>340.0</v>
      </c>
      <c r="CD27" s="58">
        <v>364.0</v>
      </c>
      <c r="CE27" s="58">
        <v>206.0</v>
      </c>
      <c r="CF27" s="58">
        <v>16.0</v>
      </c>
      <c r="CG27" s="58">
        <v>333.0</v>
      </c>
      <c r="CH27" s="58">
        <v>372.0</v>
      </c>
      <c r="CI27" s="58">
        <v>203.0</v>
      </c>
      <c r="CJ27" s="58">
        <v>5.0</v>
      </c>
      <c r="CK27" s="58">
        <v>346.0</v>
      </c>
      <c r="CL27" s="58">
        <v>179.0</v>
      </c>
      <c r="CM27" s="58">
        <v>117.0</v>
      </c>
      <c r="CN27" s="58">
        <v>6.0</v>
      </c>
      <c r="CO27" s="58">
        <v>330.0</v>
      </c>
      <c r="CP27" s="58">
        <v>345.0</v>
      </c>
      <c r="CQ27" s="58">
        <v>171.0</v>
      </c>
      <c r="CR27" s="58">
        <v>9.0</v>
      </c>
      <c r="CS27" s="58">
        <v>334.0</v>
      </c>
      <c r="CT27" s="58">
        <v>346.0</v>
      </c>
      <c r="CU27" s="58">
        <v>206.0</v>
      </c>
      <c r="CV27" s="58">
        <v>109.0</v>
      </c>
      <c r="CW27" s="58">
        <v>334.0</v>
      </c>
      <c r="CX27" s="58">
        <v>197.0</v>
      </c>
      <c r="CY27" s="58">
        <v>61.0</v>
      </c>
      <c r="CZ27" s="58">
        <v>61.0</v>
      </c>
      <c r="DA27" s="58">
        <v>322.0</v>
      </c>
      <c r="DB27" s="58">
        <v>205.0</v>
      </c>
      <c r="DC27" s="58">
        <v>78.0</v>
      </c>
      <c r="DD27" s="58">
        <v>77.0</v>
      </c>
      <c r="DE27" s="58">
        <v>145.0</v>
      </c>
      <c r="DF27" s="58">
        <v>35.0</v>
      </c>
      <c r="DG27" s="58">
        <v>164.0</v>
      </c>
      <c r="DH27" s="58">
        <v>8.2</v>
      </c>
      <c r="DI27" s="59"/>
      <c r="DJ27" s="58">
        <v>7.0</v>
      </c>
      <c r="DK27" s="58">
        <v>64.0</v>
      </c>
      <c r="DL27" s="58">
        <v>58.0</v>
      </c>
      <c r="DM27" s="89"/>
      <c r="DN27" s="61">
        <v>337.0</v>
      </c>
      <c r="DO27" s="61">
        <v>139.0</v>
      </c>
      <c r="DP27" s="61">
        <v>34.14</v>
      </c>
      <c r="DQ27" s="61">
        <v>18.35</v>
      </c>
      <c r="DR27" s="61">
        <v>5.17</v>
      </c>
      <c r="DS27" s="61">
        <v>8.0</v>
      </c>
      <c r="DT27" s="61">
        <v>45.0</v>
      </c>
      <c r="DU27" s="61">
        <v>52.9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342.0</v>
      </c>
      <c r="EF27" s="63">
        <v>137.0</v>
      </c>
      <c r="EG27" s="63">
        <v>96.0</v>
      </c>
      <c r="EH27" s="63">
        <v>3.9</v>
      </c>
      <c r="EI27" s="64"/>
      <c r="EJ27" s="63">
        <v>9.0</v>
      </c>
      <c r="EK27" s="63">
        <v>56.0</v>
      </c>
      <c r="EL27" s="63">
        <v>56.0</v>
      </c>
      <c r="EM27" s="63">
        <v>137.0</v>
      </c>
      <c r="EN27" s="63">
        <v>91.0</v>
      </c>
      <c r="EO27" s="63">
        <v>3.9</v>
      </c>
      <c r="EP27" s="64"/>
      <c r="EQ27" s="63">
        <v>9.0</v>
      </c>
      <c r="ER27" s="63">
        <v>56.0</v>
      </c>
      <c r="ES27" s="63">
        <v>57.0</v>
      </c>
      <c r="ET27" s="63">
        <v>341.0</v>
      </c>
      <c r="EU27" s="63">
        <v>0.0</v>
      </c>
      <c r="EV27" s="63">
        <v>0.0</v>
      </c>
      <c r="EW27" s="63">
        <v>0.0</v>
      </c>
      <c r="EX27" s="63">
        <v>340.0</v>
      </c>
      <c r="EY27" s="63">
        <v>238.0</v>
      </c>
      <c r="EZ27" s="63">
        <v>138.5</v>
      </c>
      <c r="FA27" s="63">
        <v>6.4</v>
      </c>
      <c r="FB27" s="63">
        <v>340.0</v>
      </c>
      <c r="FC27" s="63">
        <v>0.0</v>
      </c>
      <c r="FD27" s="63">
        <v>0.0</v>
      </c>
      <c r="FE27" s="63">
        <v>0.0</v>
      </c>
      <c r="FF27" s="63">
        <v>338.0</v>
      </c>
      <c r="FG27" s="63">
        <v>239.0</v>
      </c>
      <c r="FH27" s="63">
        <v>138.7</v>
      </c>
      <c r="FI27" s="63">
        <v>6.4</v>
      </c>
      <c r="FJ27" s="63">
        <v>342.0</v>
      </c>
      <c r="FK27" s="63">
        <v>220.0</v>
      </c>
      <c r="FL27" s="63">
        <v>127.0</v>
      </c>
      <c r="FM27" s="64"/>
      <c r="FN27" s="63">
        <v>342.0</v>
      </c>
      <c r="FO27" s="63">
        <v>236.0</v>
      </c>
      <c r="FP27" s="63">
        <v>128.0</v>
      </c>
      <c r="FQ27" s="63">
        <v>14.0</v>
      </c>
      <c r="FR27" s="63">
        <v>137.0</v>
      </c>
      <c r="FS27" s="63">
        <v>102.0</v>
      </c>
      <c r="FT27" s="63">
        <v>20.11</v>
      </c>
      <c r="FU27" s="64"/>
      <c r="FV27" s="63">
        <v>137.0</v>
      </c>
      <c r="FW27" s="64"/>
      <c r="FX27" s="64"/>
      <c r="FY27" s="64"/>
      <c r="FZ27" s="89"/>
      <c r="GA27" s="65">
        <v>341.0</v>
      </c>
      <c r="GB27" s="66">
        <v>320.63</v>
      </c>
      <c r="GC27" s="66">
        <v>200.35</v>
      </c>
      <c r="GD27" s="66">
        <v>10.47</v>
      </c>
      <c r="GE27" s="65">
        <v>341.0</v>
      </c>
      <c r="GF27" s="66">
        <v>336.26</v>
      </c>
      <c r="GG27" s="66">
        <v>196.24</v>
      </c>
      <c r="GH27" s="66">
        <v>10.97</v>
      </c>
      <c r="GI27" s="65">
        <v>341.0</v>
      </c>
      <c r="GJ27" s="66">
        <v>224.35</v>
      </c>
      <c r="GK27" s="66">
        <v>-128.06</v>
      </c>
      <c r="GL27" s="66">
        <v>-21.61</v>
      </c>
      <c r="GM27" s="65">
        <v>341.0</v>
      </c>
      <c r="GN27" s="66">
        <v>205.45</v>
      </c>
      <c r="GO27" s="66">
        <v>-127.81</v>
      </c>
      <c r="GP27" s="66">
        <v>-27.89</v>
      </c>
      <c r="GQ27" s="65">
        <v>341.0</v>
      </c>
      <c r="GR27" s="66">
        <v>112.25</v>
      </c>
      <c r="GS27" s="66">
        <v>-69.1</v>
      </c>
      <c r="GT27" s="66">
        <v>15.24</v>
      </c>
      <c r="GU27" s="65">
        <v>341.0</v>
      </c>
      <c r="GV27" s="66">
        <v>121.92</v>
      </c>
      <c r="GW27" s="66">
        <v>-67.84</v>
      </c>
      <c r="GX27" s="66">
        <v>14.41</v>
      </c>
      <c r="GY27" s="89"/>
      <c r="GZ27" s="98" t="s">
        <v>107</v>
      </c>
      <c r="HA27" s="97" t="s">
        <v>92</v>
      </c>
      <c r="HB27" s="98">
        <v>181.0</v>
      </c>
      <c r="HC27" s="97">
        <f t="shared" si="21"/>
        <v>9.05</v>
      </c>
      <c r="HD27" s="97">
        <f t="shared" si="22"/>
        <v>3.62</v>
      </c>
      <c r="HE27" s="98">
        <v>8.0</v>
      </c>
      <c r="HF27" s="99">
        <v>54.0</v>
      </c>
      <c r="HG27" s="99">
        <v>54.0</v>
      </c>
      <c r="HH27" s="98" t="s">
        <v>107</v>
      </c>
      <c r="HI27" s="97" t="s">
        <v>92</v>
      </c>
      <c r="HJ27" s="98">
        <v>3.0</v>
      </c>
      <c r="HK27" s="97">
        <f t="shared" si="23"/>
        <v>0.15</v>
      </c>
      <c r="HL27" s="97">
        <f t="shared" si="24"/>
        <v>0.06</v>
      </c>
      <c r="HM27" s="98">
        <v>5.0</v>
      </c>
      <c r="HN27" s="99">
        <v>56.0</v>
      </c>
      <c r="HO27" s="99">
        <v>56.0</v>
      </c>
      <c r="HP27" s="98" t="s">
        <v>107</v>
      </c>
      <c r="HQ27" s="97" t="s">
        <v>92</v>
      </c>
      <c r="HR27" s="98">
        <v>447.0</v>
      </c>
      <c r="HS27" s="97">
        <f t="shared" si="25"/>
        <v>22.35</v>
      </c>
      <c r="HT27" s="97">
        <f t="shared" si="26"/>
        <v>8.94</v>
      </c>
      <c r="HU27" s="98">
        <v>7.0</v>
      </c>
      <c r="HV27" s="99">
        <v>50.0</v>
      </c>
      <c r="HW27" s="99">
        <v>50.0</v>
      </c>
      <c r="HX27" s="89"/>
      <c r="HY27" s="72">
        <v>135.0</v>
      </c>
      <c r="HZ27" s="72">
        <v>33.0</v>
      </c>
      <c r="IA27" s="72">
        <v>150.0</v>
      </c>
      <c r="IB27" s="72">
        <v>7.5</v>
      </c>
      <c r="IC27" s="73"/>
      <c r="ID27" s="72">
        <v>2.0</v>
      </c>
      <c r="IE27" s="147">
        <v>70.0</v>
      </c>
      <c r="IF27" s="147">
        <v>50.0</v>
      </c>
      <c r="IG27" s="89"/>
      <c r="IH27" s="74">
        <v>139.0</v>
      </c>
      <c r="II27" s="74">
        <v>33.4</v>
      </c>
      <c r="IJ27" s="74">
        <v>171.0</v>
      </c>
      <c r="IK27" s="74">
        <v>8.7</v>
      </c>
      <c r="IL27" s="74">
        <v>9.6</v>
      </c>
      <c r="IM27" s="74">
        <v>6.0</v>
      </c>
      <c r="IN27" s="74">
        <v>46.0</v>
      </c>
      <c r="IO27" s="74">
        <v>45.0</v>
      </c>
      <c r="IP27" s="74">
        <v>139.0</v>
      </c>
      <c r="IQ27" s="74">
        <v>35.0</v>
      </c>
      <c r="IR27" s="74">
        <v>5.0</v>
      </c>
      <c r="IS27" s="74">
        <v>0.3</v>
      </c>
      <c r="IT27" s="74">
        <v>0.4</v>
      </c>
      <c r="IU27" s="74">
        <v>12.0</v>
      </c>
      <c r="IV27" s="74">
        <v>49.0</v>
      </c>
      <c r="IW27" s="74">
        <v>48.0</v>
      </c>
      <c r="IX27" s="89"/>
      <c r="IY27" s="76">
        <v>138.4</v>
      </c>
      <c r="IZ27" s="76">
        <v>34.62</v>
      </c>
      <c r="JA27" s="76">
        <v>342.48</v>
      </c>
      <c r="JB27" s="76">
        <v>17.12</v>
      </c>
      <c r="JC27" s="76">
        <v>6.4</v>
      </c>
      <c r="JD27" s="76">
        <v>3.0</v>
      </c>
      <c r="JE27" s="76">
        <v>65.79</v>
      </c>
      <c r="JF27" s="76">
        <v>43.39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136.0</v>
      </c>
      <c r="JQ27" s="78">
        <v>32.0</v>
      </c>
      <c r="JR27" s="78">
        <v>0.0</v>
      </c>
      <c r="JS27" s="78">
        <v>0.0</v>
      </c>
      <c r="JT27" s="78">
        <v>0.0</v>
      </c>
      <c r="JU27" s="78">
        <v>2.0</v>
      </c>
      <c r="JV27" s="78">
        <v>49.0</v>
      </c>
      <c r="JW27" s="78">
        <v>47.0</v>
      </c>
      <c r="JX27" s="78">
        <v>136.0</v>
      </c>
      <c r="JY27" s="78">
        <v>34.1</v>
      </c>
      <c r="JZ27" s="78">
        <v>173.0</v>
      </c>
      <c r="KA27" s="78">
        <v>9.1</v>
      </c>
      <c r="KB27" s="78">
        <v>3.5</v>
      </c>
      <c r="KC27" s="78">
        <v>2.0</v>
      </c>
      <c r="KD27" s="78">
        <v>56.0</v>
      </c>
      <c r="KE27" s="78">
        <v>54.0</v>
      </c>
      <c r="KF27" s="89"/>
      <c r="KG27" s="151">
        <v>136.0</v>
      </c>
      <c r="KH27" s="151">
        <v>33.0</v>
      </c>
      <c r="KI27" s="151">
        <v>81.0</v>
      </c>
      <c r="KJ27" s="151">
        <v>4.1</v>
      </c>
      <c r="KK27" s="152"/>
      <c r="KL27" s="151">
        <v>1.0</v>
      </c>
      <c r="KM27" s="151">
        <v>52.0</v>
      </c>
      <c r="KN27" s="151">
        <v>52.0</v>
      </c>
      <c r="KO27" s="151">
        <v>136.0</v>
      </c>
      <c r="KP27" s="151">
        <v>33.0</v>
      </c>
      <c r="KQ27" s="151" t="s">
        <v>98</v>
      </c>
      <c r="KR27" s="151" t="s">
        <v>98</v>
      </c>
      <c r="KS27" s="152"/>
      <c r="KT27" s="151">
        <v>1.0</v>
      </c>
      <c r="KU27" s="151">
        <v>50.0</v>
      </c>
      <c r="KV27" s="151">
        <v>48.0</v>
      </c>
      <c r="KW27" s="89"/>
      <c r="KX27" s="81">
        <v>127.0</v>
      </c>
      <c r="KY27" s="81">
        <v>33.0</v>
      </c>
      <c r="KZ27" s="81">
        <v>233.0</v>
      </c>
      <c r="LA27" s="81">
        <v>11.4</v>
      </c>
      <c r="LB27" s="81">
        <v>0.8</v>
      </c>
      <c r="LC27" s="81">
        <v>3.0</v>
      </c>
      <c r="LD27" s="81">
        <v>56.0</v>
      </c>
      <c r="LE27" s="81">
        <v>56.0</v>
      </c>
      <c r="LF27" s="81">
        <v>127.0</v>
      </c>
      <c r="LG27" s="81">
        <v>35.0</v>
      </c>
      <c r="LH27" s="81">
        <v>266.0</v>
      </c>
      <c r="LI27" s="81">
        <v>11.1</v>
      </c>
      <c r="LJ27" s="81">
        <v>5.0</v>
      </c>
      <c r="LK27" s="81">
        <v>5.0</v>
      </c>
      <c r="LL27" s="81">
        <v>52.0</v>
      </c>
      <c r="LM27" s="81">
        <v>52.0</v>
      </c>
      <c r="LN27" s="89"/>
      <c r="LO27" s="82">
        <v>337.0</v>
      </c>
      <c r="LP27" s="82">
        <v>235.0</v>
      </c>
      <c r="LQ27" s="82">
        <v>127.0</v>
      </c>
      <c r="LR27" s="82">
        <v>71.0</v>
      </c>
      <c r="LS27" s="82">
        <v>336.0</v>
      </c>
      <c r="LT27" s="82">
        <v>139.0</v>
      </c>
      <c r="LU27" s="82">
        <v>123.0</v>
      </c>
      <c r="LV27" s="82">
        <v>67.0</v>
      </c>
      <c r="LW27" s="82">
        <v>1.2</v>
      </c>
      <c r="LX27" s="82">
        <v>10.0</v>
      </c>
      <c r="LY27" s="82">
        <v>55.0</v>
      </c>
      <c r="LZ27" s="82">
        <v>53.0</v>
      </c>
      <c r="MA27" s="82">
        <v>139.0</v>
      </c>
      <c r="MB27" s="82">
        <v>112.0</v>
      </c>
      <c r="MC27" s="82">
        <v>60.0</v>
      </c>
      <c r="MD27" s="82">
        <v>22.0</v>
      </c>
      <c r="ME27" s="82">
        <v>8.0</v>
      </c>
      <c r="MF27" s="82">
        <v>61.0</v>
      </c>
      <c r="MG27" s="82">
        <v>55.0</v>
      </c>
      <c r="MH27" s="82" t="s">
        <v>95</v>
      </c>
      <c r="MI27" s="82" t="s">
        <v>95</v>
      </c>
      <c r="MJ27" s="82" t="s">
        <v>95</v>
      </c>
      <c r="MK27" s="82" t="s">
        <v>95</v>
      </c>
      <c r="ML27" s="82">
        <v>5.0</v>
      </c>
      <c r="MM27" s="82">
        <v>42.0</v>
      </c>
      <c r="MN27" s="82">
        <v>40.0</v>
      </c>
      <c r="MO27" s="86"/>
      <c r="MP27" s="87"/>
      <c r="MQ27" s="87"/>
      <c r="MR27" s="87"/>
      <c r="MS27" s="87"/>
      <c r="MT27" s="82">
        <v>35.0</v>
      </c>
      <c r="MU27" s="82">
        <v>0.0</v>
      </c>
      <c r="MV27" s="82">
        <v>0.0</v>
      </c>
      <c r="MW27" s="82">
        <v>0.0</v>
      </c>
      <c r="MX27" s="82">
        <v>8.0</v>
      </c>
      <c r="MY27" s="82">
        <v>40.0</v>
      </c>
      <c r="MZ27" s="82" t="s">
        <v>96</v>
      </c>
      <c r="NA27" s="87"/>
      <c r="NB27" s="82">
        <v>35.0</v>
      </c>
      <c r="NC27" s="82">
        <v>442.0</v>
      </c>
      <c r="ND27" s="82">
        <v>24.0</v>
      </c>
      <c r="NE27" s="82">
        <v>7.8</v>
      </c>
      <c r="NF27" s="82">
        <v>6.0</v>
      </c>
      <c r="NG27" s="82">
        <v>41.0</v>
      </c>
      <c r="NH27" s="82">
        <v>40.0</v>
      </c>
      <c r="NI27" s="87"/>
      <c r="NJ27" s="82" t="s">
        <v>95</v>
      </c>
      <c r="NK27" s="82" t="s">
        <v>95</v>
      </c>
      <c r="NL27" s="82" t="s">
        <v>95</v>
      </c>
      <c r="NM27" s="82" t="s">
        <v>95</v>
      </c>
      <c r="NN27" s="82">
        <v>4.0</v>
      </c>
      <c r="NO27" s="82">
        <v>45.0</v>
      </c>
      <c r="NP27" s="82">
        <v>43.0</v>
      </c>
    </row>
    <row r="28" ht="14.25" customHeight="1">
      <c r="A28" s="49">
        <v>0.625</v>
      </c>
      <c r="B28" s="50"/>
      <c r="C28" s="51">
        <v>50.22</v>
      </c>
      <c r="D28" s="52">
        <v>341.0</v>
      </c>
      <c r="E28" s="53">
        <v>139.0</v>
      </c>
      <c r="F28" s="53">
        <v>45.0</v>
      </c>
      <c r="G28" s="53">
        <v>10.1</v>
      </c>
      <c r="H28" s="54"/>
      <c r="I28" s="53">
        <v>6.0</v>
      </c>
      <c r="J28" s="53">
        <v>55.0</v>
      </c>
      <c r="K28" s="53">
        <v>53.0</v>
      </c>
      <c r="L28" s="53">
        <v>138.0</v>
      </c>
      <c r="M28" s="53">
        <v>75.0</v>
      </c>
      <c r="N28" s="53">
        <v>19.0</v>
      </c>
      <c r="O28" s="54"/>
      <c r="P28" s="53">
        <v>6.0</v>
      </c>
      <c r="Q28" s="53">
        <v>56.0</v>
      </c>
      <c r="R28" s="53">
        <v>54.0</v>
      </c>
      <c r="S28" s="53">
        <v>345.7</v>
      </c>
      <c r="T28" s="53">
        <v>228.4</v>
      </c>
      <c r="U28" s="53">
        <v>138.3</v>
      </c>
      <c r="V28" s="54"/>
      <c r="W28" s="53">
        <v>379.1</v>
      </c>
      <c r="X28" s="53">
        <v>194.5</v>
      </c>
      <c r="Y28" s="53">
        <v>106.4</v>
      </c>
      <c r="Z28" s="54"/>
      <c r="AA28" s="53">
        <v>345.5</v>
      </c>
      <c r="AB28" s="55">
        <v>332.0</v>
      </c>
      <c r="AC28" s="53">
        <v>220.1</v>
      </c>
      <c r="AD28" s="54"/>
      <c r="AE28" s="53">
        <v>345.5</v>
      </c>
      <c r="AF28" s="53">
        <v>371.1</v>
      </c>
      <c r="AG28" s="53">
        <v>199.8</v>
      </c>
      <c r="AH28" s="54"/>
      <c r="AI28" s="53">
        <v>351.5</v>
      </c>
      <c r="AJ28" s="53">
        <v>313.1</v>
      </c>
      <c r="AK28" s="55">
        <v>201.0</v>
      </c>
      <c r="AL28" s="54"/>
      <c r="AM28" s="53">
        <v>343.8</v>
      </c>
      <c r="AN28" s="53">
        <v>334.9</v>
      </c>
      <c r="AO28" s="53">
        <v>192.4</v>
      </c>
      <c r="AP28" s="54"/>
      <c r="AQ28" s="192">
        <v>136.0</v>
      </c>
      <c r="AR28" s="54">
        <f t="shared" ref="AR28:AS28" si="36">F28</f>
        <v>45</v>
      </c>
      <c r="AS28" s="56">
        <f t="shared" si="36"/>
        <v>10.1</v>
      </c>
      <c r="AT28" s="54"/>
      <c r="AU28" s="53">
        <v>140.0</v>
      </c>
      <c r="AV28" s="54">
        <f t="shared" ref="AV28:AW28" si="37">M28</f>
        <v>75</v>
      </c>
      <c r="AW28" s="54">
        <f t="shared" si="37"/>
        <v>19</v>
      </c>
      <c r="AX28" s="54"/>
      <c r="AY28" s="53">
        <v>136.0</v>
      </c>
      <c r="AZ28" s="54"/>
      <c r="BA28" s="54"/>
      <c r="BB28" s="54"/>
      <c r="BC28" s="89"/>
      <c r="BD28" s="127">
        <v>140.0</v>
      </c>
      <c r="BE28" s="53">
        <v>32.0</v>
      </c>
      <c r="BF28" s="53">
        <v>56.0</v>
      </c>
      <c r="BG28" s="127">
        <v>2.7</v>
      </c>
      <c r="BH28" s="54"/>
      <c r="BI28" s="53">
        <v>22.0</v>
      </c>
      <c r="BJ28" s="127">
        <v>90.0</v>
      </c>
      <c r="BK28" s="127">
        <v>69.0</v>
      </c>
      <c r="BL28" s="89"/>
      <c r="BM28" s="58">
        <v>339.0</v>
      </c>
      <c r="BN28" s="58">
        <v>144.0</v>
      </c>
      <c r="BO28" s="58">
        <v>215.0</v>
      </c>
      <c r="BP28" s="58">
        <v>10.8</v>
      </c>
      <c r="BQ28" s="59"/>
      <c r="BR28" s="58">
        <v>6.0</v>
      </c>
      <c r="BS28" s="58">
        <v>68.0</v>
      </c>
      <c r="BT28" s="58">
        <v>74.0</v>
      </c>
      <c r="BU28" s="58">
        <v>339.0</v>
      </c>
      <c r="BV28" s="58">
        <v>286.0</v>
      </c>
      <c r="BW28" s="58">
        <v>166.0</v>
      </c>
      <c r="BX28" s="58">
        <v>28.0</v>
      </c>
      <c r="BY28" s="58">
        <v>332.0</v>
      </c>
      <c r="BZ28" s="58">
        <v>313.0</v>
      </c>
      <c r="CA28" s="58">
        <v>172.0</v>
      </c>
      <c r="CB28" s="58">
        <v>25.0</v>
      </c>
      <c r="CC28" s="58">
        <v>340.0</v>
      </c>
      <c r="CD28" s="58">
        <v>362.0</v>
      </c>
      <c r="CE28" s="58">
        <v>206.0</v>
      </c>
      <c r="CF28" s="58">
        <v>16.0</v>
      </c>
      <c r="CG28" s="58">
        <v>333.0</v>
      </c>
      <c r="CH28" s="58">
        <v>373.0</v>
      </c>
      <c r="CI28" s="58">
        <v>202.0</v>
      </c>
      <c r="CJ28" s="58">
        <v>6.0</v>
      </c>
      <c r="CK28" s="58">
        <v>346.0</v>
      </c>
      <c r="CL28" s="58">
        <v>180.0</v>
      </c>
      <c r="CM28" s="58">
        <v>118.0</v>
      </c>
      <c r="CN28" s="58">
        <v>7.0</v>
      </c>
      <c r="CO28" s="58">
        <v>329.0</v>
      </c>
      <c r="CP28" s="58">
        <v>360.0</v>
      </c>
      <c r="CQ28" s="58">
        <v>178.0</v>
      </c>
      <c r="CR28" s="58">
        <v>7.0</v>
      </c>
      <c r="CS28" s="58">
        <v>332.0</v>
      </c>
      <c r="CT28" s="58">
        <v>360.0</v>
      </c>
      <c r="CU28" s="58">
        <v>210.0</v>
      </c>
      <c r="CV28" s="58">
        <v>127.0</v>
      </c>
      <c r="CW28" s="58">
        <v>335.0</v>
      </c>
      <c r="CX28" s="58">
        <v>198.0</v>
      </c>
      <c r="CY28" s="58">
        <v>71.0</v>
      </c>
      <c r="CZ28" s="58">
        <v>62.0</v>
      </c>
      <c r="DA28" s="58">
        <v>322.0</v>
      </c>
      <c r="DB28" s="58">
        <v>206.0</v>
      </c>
      <c r="DC28" s="58">
        <v>76.0</v>
      </c>
      <c r="DD28" s="58">
        <v>80.0</v>
      </c>
      <c r="DE28" s="58">
        <v>144.0</v>
      </c>
      <c r="DF28" s="58">
        <v>35.0</v>
      </c>
      <c r="DG28" s="58">
        <v>215.0</v>
      </c>
      <c r="DH28" s="58">
        <v>10.8</v>
      </c>
      <c r="DI28" s="59"/>
      <c r="DJ28" s="58">
        <v>7.0</v>
      </c>
      <c r="DK28" s="58">
        <v>62.0</v>
      </c>
      <c r="DL28" s="58">
        <v>58.0</v>
      </c>
      <c r="DM28" s="89"/>
      <c r="DN28" s="61">
        <v>337.0</v>
      </c>
      <c r="DO28" s="61">
        <v>139.0</v>
      </c>
      <c r="DP28" s="61">
        <v>34.94</v>
      </c>
      <c r="DQ28" s="61">
        <v>19.97</v>
      </c>
      <c r="DR28" s="61">
        <v>5.02</v>
      </c>
      <c r="DS28" s="61">
        <v>8.0</v>
      </c>
      <c r="DT28" s="61">
        <v>46.0</v>
      </c>
      <c r="DU28" s="61">
        <v>53.6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343.0</v>
      </c>
      <c r="EF28" s="63">
        <v>137.0</v>
      </c>
      <c r="EG28" s="63">
        <v>93.0</v>
      </c>
      <c r="EH28" s="63">
        <v>4.0</v>
      </c>
      <c r="EI28" s="64"/>
      <c r="EJ28" s="63">
        <v>9.0</v>
      </c>
      <c r="EK28" s="63">
        <v>57.0</v>
      </c>
      <c r="EL28" s="63">
        <v>57.0</v>
      </c>
      <c r="EM28" s="63">
        <v>137.0</v>
      </c>
      <c r="EN28" s="63">
        <v>93.0</v>
      </c>
      <c r="EO28" s="63">
        <v>4.0</v>
      </c>
      <c r="EP28" s="64"/>
      <c r="EQ28" s="63">
        <v>9.0</v>
      </c>
      <c r="ER28" s="63">
        <v>57.0</v>
      </c>
      <c r="ES28" s="63">
        <v>57.0</v>
      </c>
      <c r="ET28" s="63">
        <v>341.0</v>
      </c>
      <c r="EU28" s="63">
        <v>0.0</v>
      </c>
      <c r="EV28" s="63">
        <v>0.0</v>
      </c>
      <c r="EW28" s="63">
        <v>0.0</v>
      </c>
      <c r="EX28" s="63">
        <v>339.0</v>
      </c>
      <c r="EY28" s="63">
        <v>240.0</v>
      </c>
      <c r="EZ28" s="63">
        <v>138.5</v>
      </c>
      <c r="FA28" s="63">
        <v>6.5</v>
      </c>
      <c r="FB28" s="63">
        <v>340.0</v>
      </c>
      <c r="FC28" s="63">
        <v>0.0</v>
      </c>
      <c r="FD28" s="63">
        <v>0.0</v>
      </c>
      <c r="FE28" s="63">
        <v>0.0</v>
      </c>
      <c r="FF28" s="63">
        <v>340.0</v>
      </c>
      <c r="FG28" s="63">
        <v>241.0</v>
      </c>
      <c r="FH28" s="63">
        <v>140.2</v>
      </c>
      <c r="FI28" s="63">
        <v>6.7</v>
      </c>
      <c r="FJ28" s="63">
        <v>343.0</v>
      </c>
      <c r="FK28" s="63">
        <v>219.0</v>
      </c>
      <c r="FL28" s="63">
        <v>127.0</v>
      </c>
      <c r="FM28" s="64"/>
      <c r="FN28" s="63">
        <v>343.0</v>
      </c>
      <c r="FO28" s="63">
        <v>234.0</v>
      </c>
      <c r="FP28" s="63">
        <v>127.0</v>
      </c>
      <c r="FQ28" s="63">
        <v>14.0</v>
      </c>
      <c r="FR28" s="63">
        <v>137.0</v>
      </c>
      <c r="FS28" s="63">
        <v>102.0</v>
      </c>
      <c r="FT28" s="63">
        <v>21.81</v>
      </c>
      <c r="FU28" s="64"/>
      <c r="FV28" s="63">
        <v>137.0</v>
      </c>
      <c r="FW28" s="64"/>
      <c r="FX28" s="64"/>
      <c r="FY28" s="64"/>
      <c r="FZ28" s="89"/>
      <c r="GA28" s="65">
        <v>343.0</v>
      </c>
      <c r="GB28" s="66">
        <v>312.13</v>
      </c>
      <c r="GC28" s="66">
        <v>198.58</v>
      </c>
      <c r="GD28" s="66">
        <v>2.85</v>
      </c>
      <c r="GE28" s="66">
        <v>343.0</v>
      </c>
      <c r="GF28" s="66">
        <v>336.16</v>
      </c>
      <c r="GG28" s="66">
        <v>199.68</v>
      </c>
      <c r="GH28" s="66">
        <v>8.79</v>
      </c>
      <c r="GI28" s="66">
        <v>343.0</v>
      </c>
      <c r="GJ28" s="66">
        <v>222.45</v>
      </c>
      <c r="GK28" s="66">
        <v>-127.48</v>
      </c>
      <c r="GL28" s="66">
        <v>-22.03</v>
      </c>
      <c r="GM28" s="66">
        <v>343.0</v>
      </c>
      <c r="GN28" s="66">
        <v>205.74</v>
      </c>
      <c r="GO28" s="66">
        <v>-127.56</v>
      </c>
      <c r="GP28" s="66">
        <v>-29.65</v>
      </c>
      <c r="GQ28" s="66">
        <v>343.0</v>
      </c>
      <c r="GR28" s="66">
        <v>116.35</v>
      </c>
      <c r="GS28" s="66">
        <v>-71.28</v>
      </c>
      <c r="GT28" s="66">
        <v>19.1</v>
      </c>
      <c r="GU28" s="66">
        <v>343.0</v>
      </c>
      <c r="GV28" s="66">
        <v>126.61</v>
      </c>
      <c r="GW28" s="66">
        <v>-69.52</v>
      </c>
      <c r="GX28" s="66">
        <v>17.92</v>
      </c>
      <c r="GY28" s="89"/>
      <c r="GZ28" s="98" t="s">
        <v>107</v>
      </c>
      <c r="HA28" s="97" t="s">
        <v>92</v>
      </c>
      <c r="HB28" s="98">
        <v>99.0</v>
      </c>
      <c r="HC28" s="97">
        <f t="shared" si="21"/>
        <v>4.95</v>
      </c>
      <c r="HD28" s="97">
        <f t="shared" si="22"/>
        <v>1.98</v>
      </c>
      <c r="HE28" s="98">
        <v>8.0</v>
      </c>
      <c r="HF28" s="99">
        <v>54.0</v>
      </c>
      <c r="HG28" s="99">
        <v>54.0</v>
      </c>
      <c r="HH28" s="98" t="s">
        <v>107</v>
      </c>
      <c r="HI28" s="97" t="s">
        <v>92</v>
      </c>
      <c r="HJ28" s="98">
        <v>3.0</v>
      </c>
      <c r="HK28" s="97">
        <f t="shared" si="23"/>
        <v>0.15</v>
      </c>
      <c r="HL28" s="97">
        <f t="shared" si="24"/>
        <v>0.06</v>
      </c>
      <c r="HM28" s="98">
        <v>5.0</v>
      </c>
      <c r="HN28" s="99">
        <v>54.0</v>
      </c>
      <c r="HO28" s="99">
        <v>54.0</v>
      </c>
      <c r="HP28" s="98" t="s">
        <v>107</v>
      </c>
      <c r="HQ28" s="97" t="s">
        <v>92</v>
      </c>
      <c r="HR28" s="98">
        <v>196.0</v>
      </c>
      <c r="HS28" s="97">
        <f t="shared" si="25"/>
        <v>9.8</v>
      </c>
      <c r="HT28" s="97">
        <f t="shared" si="26"/>
        <v>3.92</v>
      </c>
      <c r="HU28" s="98">
        <v>7.0</v>
      </c>
      <c r="HV28" s="99">
        <v>50.0</v>
      </c>
      <c r="HW28" s="99">
        <v>50.0</v>
      </c>
      <c r="HX28" s="89"/>
      <c r="HY28" s="72">
        <v>135.0</v>
      </c>
      <c r="HZ28" s="72">
        <v>33.0</v>
      </c>
      <c r="IA28" s="72">
        <v>164.0</v>
      </c>
      <c r="IB28" s="72">
        <v>8.2</v>
      </c>
      <c r="IC28" s="73"/>
      <c r="ID28" s="72">
        <v>2.0</v>
      </c>
      <c r="IE28" s="147">
        <v>70.0</v>
      </c>
      <c r="IF28" s="147">
        <v>50.0</v>
      </c>
      <c r="IG28" s="89"/>
      <c r="IH28" s="74">
        <v>140.0</v>
      </c>
      <c r="II28" s="74">
        <v>34.4</v>
      </c>
      <c r="IJ28" s="74">
        <v>61.0</v>
      </c>
      <c r="IK28" s="74">
        <v>3.3</v>
      </c>
      <c r="IL28" s="74">
        <v>3.4</v>
      </c>
      <c r="IM28" s="74">
        <v>6.0</v>
      </c>
      <c r="IN28" s="74">
        <v>48.0</v>
      </c>
      <c r="IO28" s="74">
        <v>46.0</v>
      </c>
      <c r="IP28" s="74">
        <v>140.0</v>
      </c>
      <c r="IQ28" s="74">
        <v>34.6</v>
      </c>
      <c r="IR28" s="74">
        <v>140.0</v>
      </c>
      <c r="IS28" s="74">
        <v>7.2</v>
      </c>
      <c r="IT28" s="74">
        <v>8.1</v>
      </c>
      <c r="IU28" s="74">
        <v>12.0</v>
      </c>
      <c r="IV28" s="74">
        <v>49.0</v>
      </c>
      <c r="IW28" s="74">
        <v>48.0</v>
      </c>
      <c r="IX28" s="89"/>
      <c r="IY28" s="76">
        <v>138.67</v>
      </c>
      <c r="IZ28" s="76">
        <v>34.68</v>
      </c>
      <c r="JA28" s="76">
        <v>341.28</v>
      </c>
      <c r="JB28" s="76">
        <v>17.06</v>
      </c>
      <c r="JC28" s="76">
        <v>5.94</v>
      </c>
      <c r="JD28" s="76">
        <v>3.0</v>
      </c>
      <c r="JE28" s="76">
        <v>61.77</v>
      </c>
      <c r="JF28" s="76">
        <v>47.37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32.5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47.0</v>
      </c>
      <c r="JX28" s="78">
        <v>137.0</v>
      </c>
      <c r="JY28" s="78">
        <v>34.1</v>
      </c>
      <c r="JZ28" s="78">
        <v>171.0</v>
      </c>
      <c r="KA28" s="78">
        <v>9.1</v>
      </c>
      <c r="KB28" s="78">
        <v>3.4</v>
      </c>
      <c r="KC28" s="78">
        <v>2.0</v>
      </c>
      <c r="KD28" s="78">
        <v>56.0</v>
      </c>
      <c r="KE28" s="78">
        <v>54.0</v>
      </c>
      <c r="KF28" s="89"/>
      <c r="KG28" s="151">
        <v>137.0</v>
      </c>
      <c r="KH28" s="151">
        <v>33.0</v>
      </c>
      <c r="KI28" s="151">
        <v>85.0</v>
      </c>
      <c r="KJ28" s="151">
        <v>4.6</v>
      </c>
      <c r="KK28" s="152"/>
      <c r="KL28" s="151">
        <v>1.0</v>
      </c>
      <c r="KM28" s="151">
        <v>52.0</v>
      </c>
      <c r="KN28" s="151">
        <v>52.0</v>
      </c>
      <c r="KO28" s="151">
        <v>137.0</v>
      </c>
      <c r="KP28" s="151">
        <v>33.0</v>
      </c>
      <c r="KQ28" s="151" t="s">
        <v>98</v>
      </c>
      <c r="KR28" s="151" t="s">
        <v>98</v>
      </c>
      <c r="KS28" s="152"/>
      <c r="KT28" s="151">
        <v>1.0</v>
      </c>
      <c r="KU28" s="151">
        <v>50.0</v>
      </c>
      <c r="KV28" s="151">
        <v>48.0</v>
      </c>
      <c r="KW28" s="89"/>
      <c r="KX28" s="81">
        <v>127.0</v>
      </c>
      <c r="KY28" s="81">
        <v>33.0</v>
      </c>
      <c r="KZ28" s="81">
        <v>306.0</v>
      </c>
      <c r="LA28" s="81">
        <v>4.5</v>
      </c>
      <c r="LB28" s="81">
        <v>0.8</v>
      </c>
      <c r="LC28" s="81">
        <v>3.0</v>
      </c>
      <c r="LD28" s="81">
        <v>56.0</v>
      </c>
      <c r="LE28" s="81">
        <v>56.0</v>
      </c>
      <c r="LF28" s="81">
        <v>127.0</v>
      </c>
      <c r="LG28" s="81">
        <v>35.0</v>
      </c>
      <c r="LH28" s="81">
        <v>255.0</v>
      </c>
      <c r="LI28" s="81">
        <v>12.5</v>
      </c>
      <c r="LJ28" s="81">
        <v>5.0</v>
      </c>
      <c r="LK28" s="81">
        <v>5.0</v>
      </c>
      <c r="LL28" s="81">
        <v>52.0</v>
      </c>
      <c r="LM28" s="81">
        <v>52.0</v>
      </c>
      <c r="LN28" s="89"/>
      <c r="LO28" s="82">
        <v>337.0</v>
      </c>
      <c r="LP28" s="82">
        <v>259.0</v>
      </c>
      <c r="LQ28" s="82">
        <v>134.0</v>
      </c>
      <c r="LR28" s="82">
        <v>70.0</v>
      </c>
      <c r="LS28" s="82">
        <v>335.0</v>
      </c>
      <c r="LT28" s="82">
        <v>139.0</v>
      </c>
      <c r="LU28" s="82">
        <v>122.0</v>
      </c>
      <c r="LV28" s="82">
        <v>66.0</v>
      </c>
      <c r="LW28" s="82">
        <v>7.0</v>
      </c>
      <c r="LX28" s="82">
        <v>10.0</v>
      </c>
      <c r="LY28" s="82">
        <v>55.0</v>
      </c>
      <c r="LZ28" s="82">
        <v>53.0</v>
      </c>
      <c r="MA28" s="82">
        <v>139.0</v>
      </c>
      <c r="MB28" s="82">
        <v>124.0</v>
      </c>
      <c r="MC28" s="82">
        <v>68.0</v>
      </c>
      <c r="MD28" s="82">
        <v>21.0</v>
      </c>
      <c r="ME28" s="82">
        <v>8.0</v>
      </c>
      <c r="MF28" s="82">
        <v>62.0</v>
      </c>
      <c r="MG28" s="82">
        <v>55.0</v>
      </c>
      <c r="MH28" s="82" t="s">
        <v>95</v>
      </c>
      <c r="MI28" s="82" t="s">
        <v>95</v>
      </c>
      <c r="MJ28" s="82" t="s">
        <v>95</v>
      </c>
      <c r="MK28" s="82" t="s">
        <v>95</v>
      </c>
      <c r="ML28" s="82">
        <v>5.0</v>
      </c>
      <c r="MM28" s="82">
        <v>42.0</v>
      </c>
      <c r="MN28" s="82">
        <v>40.0</v>
      </c>
      <c r="MO28" s="86"/>
      <c r="MP28" s="87"/>
      <c r="MQ28" s="87"/>
      <c r="MR28" s="87"/>
      <c r="MS28" s="87"/>
      <c r="MT28" s="82">
        <v>35.0</v>
      </c>
      <c r="MU28" s="82">
        <v>3.2</v>
      </c>
      <c r="MV28" s="82">
        <v>0.2</v>
      </c>
      <c r="MW28" s="82">
        <v>0.0</v>
      </c>
      <c r="MX28" s="82">
        <v>8.0</v>
      </c>
      <c r="MY28" s="82">
        <v>40.0</v>
      </c>
      <c r="MZ28" s="82" t="s">
        <v>96</v>
      </c>
      <c r="NA28" s="87"/>
      <c r="NB28" s="82">
        <v>35.0</v>
      </c>
      <c r="NC28" s="82">
        <v>457.0</v>
      </c>
      <c r="ND28" s="82">
        <v>25.0</v>
      </c>
      <c r="NE28" s="82">
        <v>7.8</v>
      </c>
      <c r="NF28" s="82">
        <v>6.0</v>
      </c>
      <c r="NG28" s="82">
        <v>41.0</v>
      </c>
      <c r="NH28" s="82">
        <v>40.0</v>
      </c>
      <c r="NI28" s="87"/>
      <c r="NJ28" s="82" t="s">
        <v>95</v>
      </c>
      <c r="NK28" s="82" t="s">
        <v>95</v>
      </c>
      <c r="NL28" s="82" t="s">
        <v>95</v>
      </c>
      <c r="NM28" s="82" t="s">
        <v>95</v>
      </c>
      <c r="NN28" s="82">
        <v>4.0</v>
      </c>
      <c r="NO28" s="82">
        <v>45.0</v>
      </c>
      <c r="NP28" s="82">
        <v>43.0</v>
      </c>
    </row>
    <row r="29" ht="14.25" customHeight="1">
      <c r="A29" s="49">
        <v>0.666666666666667</v>
      </c>
      <c r="B29" s="50"/>
      <c r="C29" s="51">
        <v>50.31</v>
      </c>
      <c r="D29" s="52">
        <v>346.0</v>
      </c>
      <c r="E29" s="53">
        <v>140.0</v>
      </c>
      <c r="F29" s="53">
        <v>87.0</v>
      </c>
      <c r="G29" s="53">
        <v>18.8</v>
      </c>
      <c r="H29" s="54"/>
      <c r="I29" s="53">
        <v>6.0</v>
      </c>
      <c r="J29" s="53">
        <v>55.0</v>
      </c>
      <c r="K29" s="53">
        <v>53.0</v>
      </c>
      <c r="L29" s="53">
        <v>140.0</v>
      </c>
      <c r="M29" s="53">
        <v>56.0</v>
      </c>
      <c r="N29" s="53">
        <v>13.5</v>
      </c>
      <c r="O29" s="54"/>
      <c r="P29" s="53">
        <v>6.0</v>
      </c>
      <c r="Q29" s="53">
        <v>56.0</v>
      </c>
      <c r="R29" s="53">
        <v>54.0</v>
      </c>
      <c r="S29" s="53">
        <v>349.3</v>
      </c>
      <c r="T29" s="53">
        <v>91.4</v>
      </c>
      <c r="U29" s="53">
        <v>26.4</v>
      </c>
      <c r="V29" s="54"/>
      <c r="W29" s="53">
        <v>382.9</v>
      </c>
      <c r="X29" s="55">
        <v>118.0</v>
      </c>
      <c r="Y29" s="53">
        <v>21.9</v>
      </c>
      <c r="Z29" s="54"/>
      <c r="AA29" s="53">
        <v>349.2</v>
      </c>
      <c r="AB29" s="53">
        <v>367.8</v>
      </c>
      <c r="AC29" s="53">
        <v>242.9</v>
      </c>
      <c r="AD29" s="54"/>
      <c r="AE29" s="53">
        <v>348.9</v>
      </c>
      <c r="AF29" s="53">
        <v>411.4</v>
      </c>
      <c r="AG29" s="53">
        <v>220.7</v>
      </c>
      <c r="AH29" s="54"/>
      <c r="AI29" s="53">
        <v>355.1</v>
      </c>
      <c r="AJ29" s="53">
        <v>196.4</v>
      </c>
      <c r="AK29" s="53">
        <v>128.5</v>
      </c>
      <c r="AL29" s="54"/>
      <c r="AM29" s="53">
        <v>347.4</v>
      </c>
      <c r="AN29" s="53">
        <v>210.3</v>
      </c>
      <c r="AO29" s="53">
        <v>124.7</v>
      </c>
      <c r="AP29" s="54"/>
      <c r="AQ29" s="192">
        <v>137.0</v>
      </c>
      <c r="AR29" s="54">
        <f t="shared" ref="AR29:AS29" si="38">F29</f>
        <v>87</v>
      </c>
      <c r="AS29" s="56">
        <f t="shared" si="38"/>
        <v>18.8</v>
      </c>
      <c r="AT29" s="54"/>
      <c r="AU29" s="53">
        <v>142.0</v>
      </c>
      <c r="AV29" s="54">
        <f t="shared" ref="AV29:AW29" si="39">M29</f>
        <v>56</v>
      </c>
      <c r="AW29" s="54">
        <f t="shared" si="39"/>
        <v>13.5</v>
      </c>
      <c r="AX29" s="54"/>
      <c r="AY29" s="53">
        <v>137.0</v>
      </c>
      <c r="AZ29" s="54"/>
      <c r="BA29" s="54"/>
      <c r="BB29" s="54"/>
      <c r="BC29" s="89"/>
      <c r="BD29" s="127">
        <v>142.0</v>
      </c>
      <c r="BE29" s="53">
        <v>0.0</v>
      </c>
      <c r="BF29" s="53">
        <v>8.0</v>
      </c>
      <c r="BG29" s="127">
        <v>0.3</v>
      </c>
      <c r="BH29" s="54"/>
      <c r="BI29" s="53">
        <v>22.0</v>
      </c>
      <c r="BJ29" s="127">
        <v>90.0</v>
      </c>
      <c r="BK29" s="127">
        <v>69.0</v>
      </c>
      <c r="BL29" s="89"/>
      <c r="BM29" s="58">
        <v>339.0</v>
      </c>
      <c r="BN29" s="58">
        <v>144.0</v>
      </c>
      <c r="BO29" s="58">
        <v>256.0</v>
      </c>
      <c r="BP29" s="58">
        <v>12.8</v>
      </c>
      <c r="BQ29" s="59"/>
      <c r="BR29" s="58">
        <v>6.0</v>
      </c>
      <c r="BS29" s="58">
        <v>68.0</v>
      </c>
      <c r="BT29" s="58">
        <v>74.0</v>
      </c>
      <c r="BU29" s="58">
        <v>339.0</v>
      </c>
      <c r="BV29" s="58">
        <v>224.0</v>
      </c>
      <c r="BW29" s="58">
        <v>128.0</v>
      </c>
      <c r="BX29" s="58">
        <v>18.0</v>
      </c>
      <c r="BY29" s="58">
        <v>331.0</v>
      </c>
      <c r="BZ29" s="58">
        <v>241.0</v>
      </c>
      <c r="CA29" s="58">
        <v>131.0</v>
      </c>
      <c r="CB29" s="58">
        <v>14.0</v>
      </c>
      <c r="CC29" s="58">
        <v>339.0</v>
      </c>
      <c r="CD29" s="58">
        <v>360.0</v>
      </c>
      <c r="CE29" s="58">
        <v>204.0</v>
      </c>
      <c r="CF29" s="58">
        <v>16.0</v>
      </c>
      <c r="CG29" s="58">
        <v>332.0</v>
      </c>
      <c r="CH29" s="58">
        <v>370.0</v>
      </c>
      <c r="CI29" s="58">
        <v>202.0</v>
      </c>
      <c r="CJ29" s="58">
        <v>2.0</v>
      </c>
      <c r="CK29" s="58">
        <v>345.0</v>
      </c>
      <c r="CL29" s="58">
        <v>200.0</v>
      </c>
      <c r="CM29" s="58">
        <v>130.0</v>
      </c>
      <c r="CN29" s="58">
        <v>11.0</v>
      </c>
      <c r="CO29" s="58">
        <v>329.0</v>
      </c>
      <c r="CP29" s="58">
        <v>390.0</v>
      </c>
      <c r="CQ29" s="58">
        <v>192.0</v>
      </c>
      <c r="CR29" s="58">
        <v>18.0</v>
      </c>
      <c r="CS29" s="58">
        <v>332.0</v>
      </c>
      <c r="CT29" s="58">
        <v>399.0</v>
      </c>
      <c r="CU29" s="58">
        <v>225.0</v>
      </c>
      <c r="CV29" s="58">
        <v>153.0</v>
      </c>
      <c r="CW29" s="58">
        <v>334.0</v>
      </c>
      <c r="CX29" s="58">
        <v>158.0</v>
      </c>
      <c r="CY29" s="58">
        <v>13.0</v>
      </c>
      <c r="CZ29" s="58">
        <v>44.0</v>
      </c>
      <c r="DA29" s="58">
        <v>321.0</v>
      </c>
      <c r="DB29" s="58">
        <v>171.0</v>
      </c>
      <c r="DC29" s="58">
        <v>5.0</v>
      </c>
      <c r="DD29" s="58">
        <v>90.0</v>
      </c>
      <c r="DE29" s="58">
        <v>144.0</v>
      </c>
      <c r="DF29" s="58">
        <v>35.0</v>
      </c>
      <c r="DG29" s="58">
        <v>256.0</v>
      </c>
      <c r="DH29" s="58">
        <v>12.8</v>
      </c>
      <c r="DI29" s="59"/>
      <c r="DJ29" s="58">
        <v>7.0</v>
      </c>
      <c r="DK29" s="58">
        <v>62.0</v>
      </c>
      <c r="DL29" s="58">
        <v>58.0</v>
      </c>
      <c r="DM29" s="89"/>
      <c r="DN29" s="61">
        <v>337.0</v>
      </c>
      <c r="DO29" s="61">
        <v>139.0</v>
      </c>
      <c r="DP29" s="61">
        <v>38.03</v>
      </c>
      <c r="DQ29" s="61">
        <v>21.23</v>
      </c>
      <c r="DR29" s="61">
        <v>5.52</v>
      </c>
      <c r="DS29" s="61">
        <v>8.0</v>
      </c>
      <c r="DT29" s="61">
        <v>46.0</v>
      </c>
      <c r="DU29" s="61">
        <v>53.4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344.0</v>
      </c>
      <c r="EF29" s="63">
        <v>138.0</v>
      </c>
      <c r="EG29" s="63">
        <v>103.0</v>
      </c>
      <c r="EH29" s="63">
        <v>3.9</v>
      </c>
      <c r="EI29" s="64"/>
      <c r="EJ29" s="63">
        <v>9.0</v>
      </c>
      <c r="EK29" s="63">
        <v>58.0</v>
      </c>
      <c r="EL29" s="63">
        <v>57.0</v>
      </c>
      <c r="EM29" s="63">
        <v>137.0</v>
      </c>
      <c r="EN29" s="63">
        <v>103.0</v>
      </c>
      <c r="EO29" s="63">
        <v>4.4</v>
      </c>
      <c r="EP29" s="64"/>
      <c r="EQ29" s="63">
        <v>9.0</v>
      </c>
      <c r="ER29" s="63">
        <v>57.0</v>
      </c>
      <c r="ES29" s="63">
        <v>58.0</v>
      </c>
      <c r="ET29" s="63">
        <v>341.0</v>
      </c>
      <c r="EU29" s="63">
        <v>0.0</v>
      </c>
      <c r="EV29" s="63">
        <v>0.0</v>
      </c>
      <c r="EW29" s="63">
        <v>0.0</v>
      </c>
      <c r="EX29" s="63">
        <v>340.0</v>
      </c>
      <c r="EY29" s="63">
        <v>240.0</v>
      </c>
      <c r="EZ29" s="63">
        <v>139.0</v>
      </c>
      <c r="FA29" s="63">
        <v>-12.6</v>
      </c>
      <c r="FB29" s="63">
        <v>340.0</v>
      </c>
      <c r="FC29" s="117">
        <v>0.0</v>
      </c>
      <c r="FD29" s="63">
        <v>0.0</v>
      </c>
      <c r="FE29" s="63">
        <v>0.0</v>
      </c>
      <c r="FF29" s="63">
        <v>339.0</v>
      </c>
      <c r="FG29" s="63">
        <v>244.0</v>
      </c>
      <c r="FH29" s="63">
        <v>140.2</v>
      </c>
      <c r="FI29" s="63">
        <v>-10.3</v>
      </c>
      <c r="FJ29" s="63">
        <v>344.0</v>
      </c>
      <c r="FK29" s="63">
        <v>222.0</v>
      </c>
      <c r="FL29" s="63">
        <v>128.0</v>
      </c>
      <c r="FM29" s="64"/>
      <c r="FN29" s="63">
        <v>334.0</v>
      </c>
      <c r="FO29" s="63">
        <v>238.0</v>
      </c>
      <c r="FP29" s="63">
        <v>130.0</v>
      </c>
      <c r="FQ29" s="63">
        <v>-13.0</v>
      </c>
      <c r="FR29" s="63">
        <v>138.0</v>
      </c>
      <c r="FS29" s="63">
        <v>103.0</v>
      </c>
      <c r="FT29" s="63">
        <v>19.91</v>
      </c>
      <c r="FU29" s="64"/>
      <c r="FV29" s="63">
        <v>138.0</v>
      </c>
      <c r="FW29" s="64"/>
      <c r="FX29" s="64"/>
      <c r="FY29" s="64"/>
      <c r="FZ29" s="89"/>
      <c r="GA29" s="65">
        <v>345.0</v>
      </c>
      <c r="GB29" s="66">
        <v>205.01</v>
      </c>
      <c r="GC29" s="66">
        <v>128.99</v>
      </c>
      <c r="GD29" s="66">
        <v>-25.96</v>
      </c>
      <c r="GE29" s="66">
        <v>345.0</v>
      </c>
      <c r="GF29" s="66">
        <v>215.85</v>
      </c>
      <c r="GG29" s="66">
        <v>127.06</v>
      </c>
      <c r="GH29" s="66">
        <v>-22.36</v>
      </c>
      <c r="GI29" s="66">
        <v>345.0</v>
      </c>
      <c r="GJ29" s="66">
        <v>219.22</v>
      </c>
      <c r="GK29" s="66">
        <v>-128.57</v>
      </c>
      <c r="GL29" s="66">
        <v>6.95</v>
      </c>
      <c r="GM29" s="66">
        <v>345.0</v>
      </c>
      <c r="GN29" s="66">
        <v>201.05</v>
      </c>
      <c r="GO29" s="66">
        <v>-129.82</v>
      </c>
      <c r="GP29" s="66">
        <v>0.0</v>
      </c>
      <c r="GQ29" s="66">
        <v>345.0</v>
      </c>
      <c r="GR29" s="66">
        <v>35.9</v>
      </c>
      <c r="GS29" s="66">
        <v>0.0</v>
      </c>
      <c r="GT29" s="66">
        <v>20.6</v>
      </c>
      <c r="GU29" s="66">
        <v>345.0</v>
      </c>
      <c r="GV29" s="66">
        <v>41.76</v>
      </c>
      <c r="GW29" s="66">
        <v>0.0</v>
      </c>
      <c r="GX29" s="66">
        <v>20.1</v>
      </c>
      <c r="GY29" s="89"/>
      <c r="GZ29" s="98" t="s">
        <v>107</v>
      </c>
      <c r="HA29" s="97" t="s">
        <v>92</v>
      </c>
      <c r="HB29" s="98">
        <v>99.0</v>
      </c>
      <c r="HC29" s="97">
        <f t="shared" si="21"/>
        <v>4.95</v>
      </c>
      <c r="HD29" s="97">
        <f t="shared" si="22"/>
        <v>1.98</v>
      </c>
      <c r="HE29" s="98">
        <v>8.0</v>
      </c>
      <c r="HF29" s="99">
        <v>54.0</v>
      </c>
      <c r="HG29" s="99">
        <v>54.0</v>
      </c>
      <c r="HH29" s="98" t="s">
        <v>107</v>
      </c>
      <c r="HI29" s="97" t="s">
        <v>92</v>
      </c>
      <c r="HJ29" s="98">
        <v>61.0</v>
      </c>
      <c r="HK29" s="97">
        <f t="shared" si="23"/>
        <v>3.05</v>
      </c>
      <c r="HL29" s="97">
        <f t="shared" si="24"/>
        <v>1.22</v>
      </c>
      <c r="HM29" s="98">
        <v>5.0</v>
      </c>
      <c r="HN29" s="99">
        <v>54.0</v>
      </c>
      <c r="HO29" s="99">
        <v>54.0</v>
      </c>
      <c r="HP29" s="98" t="s">
        <v>107</v>
      </c>
      <c r="HQ29" s="97" t="s">
        <v>92</v>
      </c>
      <c r="HR29" s="98">
        <v>302.0</v>
      </c>
      <c r="HS29" s="97">
        <f t="shared" si="25"/>
        <v>15.1</v>
      </c>
      <c r="HT29" s="97">
        <f t="shared" si="26"/>
        <v>6.04</v>
      </c>
      <c r="HU29" s="98">
        <v>7.0</v>
      </c>
      <c r="HV29" s="99">
        <v>50.0</v>
      </c>
      <c r="HW29" s="99">
        <v>50.0</v>
      </c>
      <c r="HX29" s="89"/>
      <c r="HY29" s="72">
        <v>135.0</v>
      </c>
      <c r="HZ29" s="72">
        <v>33.0</v>
      </c>
      <c r="IA29" s="72">
        <v>129.0</v>
      </c>
      <c r="IB29" s="72">
        <v>6.4</v>
      </c>
      <c r="IC29" s="73"/>
      <c r="ID29" s="72">
        <v>2.0</v>
      </c>
      <c r="IE29" s="147">
        <v>70.0</v>
      </c>
      <c r="IF29" s="147">
        <v>50.0</v>
      </c>
      <c r="IG29" s="89"/>
      <c r="IH29" s="74">
        <v>138.0</v>
      </c>
      <c r="II29" s="74">
        <v>35.1</v>
      </c>
      <c r="IJ29" s="74">
        <v>18.0</v>
      </c>
      <c r="IK29" s="74">
        <v>0.6</v>
      </c>
      <c r="IL29" s="74">
        <v>1.0</v>
      </c>
      <c r="IM29" s="74">
        <v>6.0</v>
      </c>
      <c r="IN29" s="74">
        <v>48.0</v>
      </c>
      <c r="IO29" s="74">
        <v>46.0</v>
      </c>
      <c r="IP29" s="74">
        <v>138.0</v>
      </c>
      <c r="IQ29" s="74">
        <v>35.1</v>
      </c>
      <c r="IR29" s="74">
        <v>138.0</v>
      </c>
      <c r="IS29" s="74">
        <v>7.2</v>
      </c>
      <c r="IT29" s="74">
        <v>8.1</v>
      </c>
      <c r="IU29" s="74">
        <v>12.0</v>
      </c>
      <c r="IV29" s="74">
        <v>50.0</v>
      </c>
      <c r="IW29" s="74">
        <v>48.0</v>
      </c>
      <c r="IX29" s="89"/>
      <c r="IY29" s="76">
        <v>138.4</v>
      </c>
      <c r="IZ29" s="76">
        <v>34.57</v>
      </c>
      <c r="JA29" s="76">
        <v>358.2</v>
      </c>
      <c r="JB29" s="76">
        <v>17.91</v>
      </c>
      <c r="JC29" s="76">
        <v>6.69</v>
      </c>
      <c r="JD29" s="76">
        <v>3.0</v>
      </c>
      <c r="JE29" s="76">
        <v>58.5</v>
      </c>
      <c r="JF29" s="76">
        <v>45.61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138.0</v>
      </c>
      <c r="JQ29" s="78">
        <v>32.5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48.0</v>
      </c>
      <c r="JX29" s="78">
        <v>138.0</v>
      </c>
      <c r="JY29" s="78">
        <v>34.5</v>
      </c>
      <c r="JZ29" s="78">
        <v>197.0</v>
      </c>
      <c r="KA29" s="78">
        <v>10.6</v>
      </c>
      <c r="KB29" s="78">
        <v>4.2</v>
      </c>
      <c r="KC29" s="78">
        <v>2.0</v>
      </c>
      <c r="KD29" s="78">
        <v>56.0</v>
      </c>
      <c r="KE29" s="78">
        <v>54.0</v>
      </c>
      <c r="KF29" s="89"/>
      <c r="KG29" s="151">
        <v>139.0</v>
      </c>
      <c r="KH29" s="151">
        <v>34.0</v>
      </c>
      <c r="KI29" s="151">
        <v>14.0</v>
      </c>
      <c r="KJ29" s="151">
        <v>0.8</v>
      </c>
      <c r="KK29" s="152"/>
      <c r="KL29" s="151">
        <v>1.0</v>
      </c>
      <c r="KM29" s="151">
        <v>52.0</v>
      </c>
      <c r="KN29" s="151">
        <v>52.0</v>
      </c>
      <c r="KO29" s="151">
        <v>137.0</v>
      </c>
      <c r="KP29" s="151">
        <v>33.0</v>
      </c>
      <c r="KQ29" s="151">
        <v>2.0</v>
      </c>
      <c r="KR29" s="151">
        <v>0.1</v>
      </c>
      <c r="KS29" s="152"/>
      <c r="KT29" s="151">
        <v>1.0</v>
      </c>
      <c r="KU29" s="151">
        <v>50.0</v>
      </c>
      <c r="KV29" s="151">
        <v>48.0</v>
      </c>
      <c r="KW29" s="89"/>
      <c r="KX29" s="81">
        <v>126.0</v>
      </c>
      <c r="KY29" s="81">
        <v>33.0</v>
      </c>
      <c r="KZ29" s="81">
        <v>306.0</v>
      </c>
      <c r="LA29" s="81">
        <v>15.0</v>
      </c>
      <c r="LB29" s="81">
        <v>0.6</v>
      </c>
      <c r="LC29" s="81">
        <v>3.0</v>
      </c>
      <c r="LD29" s="81">
        <v>57.0</v>
      </c>
      <c r="LE29" s="81">
        <v>57.0</v>
      </c>
      <c r="LF29" s="81">
        <v>126.0</v>
      </c>
      <c r="LG29" s="81">
        <v>35.0</v>
      </c>
      <c r="LH29" s="81">
        <v>249.0</v>
      </c>
      <c r="LI29" s="81">
        <v>12.2</v>
      </c>
      <c r="LJ29" s="81">
        <v>5.0</v>
      </c>
      <c r="LK29" s="81">
        <v>5.0</v>
      </c>
      <c r="LL29" s="81">
        <v>53.0</v>
      </c>
      <c r="LM29" s="81">
        <v>53.0</v>
      </c>
      <c r="LN29" s="89"/>
      <c r="LO29" s="82">
        <v>337.0</v>
      </c>
      <c r="LP29" s="82">
        <v>251.0</v>
      </c>
      <c r="LQ29" s="82">
        <v>133.0</v>
      </c>
      <c r="LR29" s="82">
        <v>70.0</v>
      </c>
      <c r="LS29" s="82">
        <v>326.0</v>
      </c>
      <c r="LT29" s="82">
        <v>138.0</v>
      </c>
      <c r="LU29" s="82">
        <v>114.0</v>
      </c>
      <c r="LV29" s="82">
        <v>62.0</v>
      </c>
      <c r="LW29" s="82">
        <v>1.2</v>
      </c>
      <c r="LX29" s="82">
        <v>10.0</v>
      </c>
      <c r="LY29" s="82">
        <v>58.0</v>
      </c>
      <c r="LZ29" s="82">
        <v>53.0</v>
      </c>
      <c r="MA29" s="82">
        <v>137.0</v>
      </c>
      <c r="MB29" s="82">
        <v>127.0</v>
      </c>
      <c r="MC29" s="82">
        <v>71.0</v>
      </c>
      <c r="MD29" s="82">
        <v>19.6</v>
      </c>
      <c r="ME29" s="82">
        <v>8.0</v>
      </c>
      <c r="MF29" s="82">
        <v>63.0</v>
      </c>
      <c r="MG29" s="82">
        <v>55.0</v>
      </c>
      <c r="MH29" s="82" t="s">
        <v>95</v>
      </c>
      <c r="MI29" s="82" t="s">
        <v>95</v>
      </c>
      <c r="MJ29" s="82" t="s">
        <v>95</v>
      </c>
      <c r="MK29" s="82" t="s">
        <v>95</v>
      </c>
      <c r="ML29" s="82">
        <v>5.0</v>
      </c>
      <c r="MM29" s="82">
        <v>42.0</v>
      </c>
      <c r="MN29" s="82">
        <v>40.0</v>
      </c>
      <c r="MO29" s="86"/>
      <c r="MP29" s="87"/>
      <c r="MQ29" s="87"/>
      <c r="MR29" s="87"/>
      <c r="MS29" s="87"/>
      <c r="MT29" s="82">
        <v>35.0</v>
      </c>
      <c r="MU29" s="82">
        <v>3.1</v>
      </c>
      <c r="MV29" s="82">
        <v>0.2</v>
      </c>
      <c r="MW29" s="82">
        <v>0.0</v>
      </c>
      <c r="MX29" s="82">
        <v>8.0</v>
      </c>
      <c r="MY29" s="82">
        <v>40.0</v>
      </c>
      <c r="MZ29" s="82" t="s">
        <v>96</v>
      </c>
      <c r="NA29" s="87"/>
      <c r="NB29" s="82">
        <v>35.0</v>
      </c>
      <c r="NC29" s="82">
        <v>329.0</v>
      </c>
      <c r="ND29" s="82">
        <v>18.0</v>
      </c>
      <c r="NE29" s="82">
        <v>5.6</v>
      </c>
      <c r="NF29" s="82">
        <v>6.0</v>
      </c>
      <c r="NG29" s="82">
        <v>41.0</v>
      </c>
      <c r="NH29" s="82">
        <v>40.0</v>
      </c>
      <c r="NI29" s="87"/>
      <c r="NJ29" s="82" t="s">
        <v>95</v>
      </c>
      <c r="NK29" s="82" t="s">
        <v>95</v>
      </c>
      <c r="NL29" s="82" t="s">
        <v>95</v>
      </c>
      <c r="NM29" s="82" t="s">
        <v>95</v>
      </c>
      <c r="NN29" s="82">
        <v>4.0</v>
      </c>
      <c r="NO29" s="82">
        <v>45.0</v>
      </c>
      <c r="NP29" s="82">
        <v>43.0</v>
      </c>
    </row>
    <row r="30" ht="14.25" customHeight="1">
      <c r="A30" s="49">
        <v>0.708333333333334</v>
      </c>
      <c r="B30" s="50"/>
      <c r="C30" s="51">
        <v>50.11</v>
      </c>
      <c r="D30" s="52">
        <v>339.0</v>
      </c>
      <c r="E30" s="53">
        <v>138.0</v>
      </c>
      <c r="F30" s="53">
        <v>49.0</v>
      </c>
      <c r="G30" s="53">
        <v>10.7</v>
      </c>
      <c r="H30" s="54"/>
      <c r="I30" s="53">
        <v>6.0</v>
      </c>
      <c r="J30" s="53">
        <v>54.0</v>
      </c>
      <c r="K30" s="53">
        <v>53.0</v>
      </c>
      <c r="L30" s="53">
        <v>138.0</v>
      </c>
      <c r="M30" s="53">
        <v>41.0</v>
      </c>
      <c r="N30" s="53">
        <v>6.0</v>
      </c>
      <c r="O30" s="54"/>
      <c r="P30" s="53">
        <v>6.0</v>
      </c>
      <c r="Q30" s="53">
        <v>56.0</v>
      </c>
      <c r="R30" s="53">
        <v>54.0</v>
      </c>
      <c r="S30" s="53">
        <v>341.8</v>
      </c>
      <c r="T30" s="53">
        <v>227.3</v>
      </c>
      <c r="U30" s="53">
        <v>137.6</v>
      </c>
      <c r="V30" s="54"/>
      <c r="W30" s="53">
        <v>374.8</v>
      </c>
      <c r="X30" s="53">
        <v>159.3</v>
      </c>
      <c r="Y30" s="53">
        <v>101.6</v>
      </c>
      <c r="Z30" s="54"/>
      <c r="AA30" s="53">
        <v>341.6</v>
      </c>
      <c r="AB30" s="53">
        <v>344.7</v>
      </c>
      <c r="AC30" s="53">
        <v>224.3</v>
      </c>
      <c r="AD30" s="54"/>
      <c r="AE30" s="53">
        <v>341.7</v>
      </c>
      <c r="AF30" s="53">
        <v>383.8</v>
      </c>
      <c r="AG30" s="53">
        <v>203.1</v>
      </c>
      <c r="AH30" s="54"/>
      <c r="AI30" s="53">
        <v>347.7</v>
      </c>
      <c r="AJ30" s="53">
        <v>301.7</v>
      </c>
      <c r="AK30" s="53">
        <v>193.7</v>
      </c>
      <c r="AL30" s="54"/>
      <c r="AM30" s="53">
        <v>340.1</v>
      </c>
      <c r="AN30" s="53">
        <v>322.3</v>
      </c>
      <c r="AO30" s="53">
        <v>184.4</v>
      </c>
      <c r="AP30" s="54"/>
      <c r="AQ30" s="192">
        <v>135.0</v>
      </c>
      <c r="AR30" s="54">
        <f t="shared" ref="AR30:AS30" si="40">F30</f>
        <v>49</v>
      </c>
      <c r="AS30" s="56">
        <f t="shared" si="40"/>
        <v>10.7</v>
      </c>
      <c r="AT30" s="54"/>
      <c r="AU30" s="53">
        <v>140.0</v>
      </c>
      <c r="AV30" s="54">
        <f t="shared" ref="AV30:AW30" si="41">M30</f>
        <v>41</v>
      </c>
      <c r="AW30" s="54">
        <f t="shared" si="41"/>
        <v>6</v>
      </c>
      <c r="AX30" s="54"/>
      <c r="AY30" s="53">
        <v>135.0</v>
      </c>
      <c r="AZ30" s="54"/>
      <c r="BA30" s="54"/>
      <c r="BB30" s="54"/>
      <c r="BC30" s="89"/>
      <c r="BD30" s="127">
        <v>140.0</v>
      </c>
      <c r="BE30" s="53">
        <v>32.0</v>
      </c>
      <c r="BF30" s="53">
        <v>50.0</v>
      </c>
      <c r="BG30" s="127">
        <v>2.4</v>
      </c>
      <c r="BH30" s="54"/>
      <c r="BI30" s="53">
        <v>22.0</v>
      </c>
      <c r="BJ30" s="127">
        <v>90.0</v>
      </c>
      <c r="BK30" s="127">
        <v>69.0</v>
      </c>
      <c r="BL30" s="89"/>
      <c r="BM30" s="58">
        <v>338.0</v>
      </c>
      <c r="BN30" s="58">
        <v>144.0</v>
      </c>
      <c r="BO30" s="58">
        <v>254.0</v>
      </c>
      <c r="BP30" s="58">
        <v>12.7</v>
      </c>
      <c r="BQ30" s="59"/>
      <c r="BR30" s="58">
        <v>6.0</v>
      </c>
      <c r="BS30" s="58">
        <v>68.0</v>
      </c>
      <c r="BT30" s="58">
        <v>68.0</v>
      </c>
      <c r="BU30" s="58">
        <v>338.0</v>
      </c>
      <c r="BV30" s="58">
        <v>286.0</v>
      </c>
      <c r="BW30" s="58">
        <v>166.0</v>
      </c>
      <c r="BX30" s="58">
        <v>17.0</v>
      </c>
      <c r="BY30" s="58">
        <v>330.0</v>
      </c>
      <c r="BZ30" s="58">
        <v>305.0</v>
      </c>
      <c r="CA30" s="58">
        <v>167.0</v>
      </c>
      <c r="CB30" s="58">
        <v>14.0</v>
      </c>
      <c r="CC30" s="58">
        <v>338.0</v>
      </c>
      <c r="CD30" s="58">
        <v>360.0</v>
      </c>
      <c r="CE30" s="58">
        <v>209.0</v>
      </c>
      <c r="CF30" s="58">
        <v>18.0</v>
      </c>
      <c r="CG30" s="58">
        <v>331.0</v>
      </c>
      <c r="CH30" s="58">
        <v>362.0</v>
      </c>
      <c r="CI30" s="58">
        <v>208.0</v>
      </c>
      <c r="CJ30" s="58">
        <v>8.0</v>
      </c>
      <c r="CK30" s="58">
        <v>344.0</v>
      </c>
      <c r="CL30" s="58">
        <v>191.0</v>
      </c>
      <c r="CM30" s="58">
        <v>128.0</v>
      </c>
      <c r="CN30" s="58">
        <v>7.0</v>
      </c>
      <c r="CO30" s="58">
        <v>328.0</v>
      </c>
      <c r="CP30" s="58">
        <v>354.0</v>
      </c>
      <c r="CQ30" s="58">
        <v>76.0</v>
      </c>
      <c r="CR30" s="58">
        <v>11.0</v>
      </c>
      <c r="CS30" s="58">
        <v>332.0</v>
      </c>
      <c r="CT30" s="58">
        <v>379.0</v>
      </c>
      <c r="CU30" s="58">
        <v>218.0</v>
      </c>
      <c r="CV30" s="58">
        <v>158.0</v>
      </c>
      <c r="CW30" s="58">
        <v>332.0</v>
      </c>
      <c r="CX30" s="58">
        <v>164.0</v>
      </c>
      <c r="CY30" s="58">
        <v>22.0</v>
      </c>
      <c r="CZ30" s="58">
        <v>21.0</v>
      </c>
      <c r="DA30" s="58">
        <v>321.0</v>
      </c>
      <c r="DB30" s="58">
        <v>170.0</v>
      </c>
      <c r="DC30" s="58">
        <v>60.0</v>
      </c>
      <c r="DD30" s="58">
        <v>60.0</v>
      </c>
      <c r="DE30" s="58">
        <v>144.0</v>
      </c>
      <c r="DF30" s="58">
        <v>34.9</v>
      </c>
      <c r="DG30" s="58">
        <v>254.0</v>
      </c>
      <c r="DH30" s="58">
        <v>12.7</v>
      </c>
      <c r="DI30" s="59"/>
      <c r="DJ30" s="58">
        <v>7.0</v>
      </c>
      <c r="DK30" s="58">
        <v>61.0</v>
      </c>
      <c r="DL30" s="58">
        <v>56.0</v>
      </c>
      <c r="DM30" s="89"/>
      <c r="DN30" s="61">
        <v>336.0</v>
      </c>
      <c r="DO30" s="61">
        <v>139.0</v>
      </c>
      <c r="DP30" s="61">
        <v>23.89</v>
      </c>
      <c r="DQ30" s="61">
        <v>13.67</v>
      </c>
      <c r="DR30" s="61">
        <v>0.93</v>
      </c>
      <c r="DS30" s="61">
        <v>8.0</v>
      </c>
      <c r="DT30" s="61">
        <v>48.0</v>
      </c>
      <c r="DU30" s="61">
        <v>53.8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339.0</v>
      </c>
      <c r="EF30" s="63">
        <v>136.0</v>
      </c>
      <c r="EG30" s="63">
        <v>75.0</v>
      </c>
      <c r="EH30" s="63">
        <v>3.1</v>
      </c>
      <c r="EI30" s="64"/>
      <c r="EJ30" s="63">
        <v>9.0</v>
      </c>
      <c r="EK30" s="63">
        <v>57.0</v>
      </c>
      <c r="EL30" s="63">
        <v>57.0</v>
      </c>
      <c r="EM30" s="63">
        <v>136.0</v>
      </c>
      <c r="EN30" s="63">
        <v>98.0</v>
      </c>
      <c r="EO30" s="63">
        <v>4.2</v>
      </c>
      <c r="EP30" s="64"/>
      <c r="EQ30" s="63">
        <v>9.0</v>
      </c>
      <c r="ER30" s="63">
        <v>57.0</v>
      </c>
      <c r="ES30" s="63">
        <v>58.0</v>
      </c>
      <c r="ET30" s="63">
        <v>341.0</v>
      </c>
      <c r="EU30" s="63">
        <v>339.0</v>
      </c>
      <c r="EV30" s="63">
        <v>0.0</v>
      </c>
      <c r="EW30" s="63">
        <v>0.0</v>
      </c>
      <c r="EX30" s="63">
        <v>338.0</v>
      </c>
      <c r="EY30" s="63">
        <v>239.0</v>
      </c>
      <c r="EZ30" s="63">
        <v>139.0</v>
      </c>
      <c r="FA30" s="63">
        <v>-4.4</v>
      </c>
      <c r="FB30" s="63">
        <v>338.0</v>
      </c>
      <c r="FC30" s="117">
        <v>0.0</v>
      </c>
      <c r="FD30" s="63">
        <v>0.0</v>
      </c>
      <c r="FE30" s="63">
        <v>0.0</v>
      </c>
      <c r="FF30" s="63">
        <v>337.0</v>
      </c>
      <c r="FG30" s="63">
        <v>242.0</v>
      </c>
      <c r="FH30" s="63">
        <v>140.0</v>
      </c>
      <c r="FI30" s="63">
        <v>-2.0</v>
      </c>
      <c r="FJ30" s="63">
        <v>339.0</v>
      </c>
      <c r="FK30" s="63">
        <v>225.0</v>
      </c>
      <c r="FL30" s="63">
        <v>128.0</v>
      </c>
      <c r="FM30" s="64"/>
      <c r="FN30" s="63">
        <v>339.0</v>
      </c>
      <c r="FO30" s="63">
        <v>239.0</v>
      </c>
      <c r="FP30" s="63">
        <v>129.0</v>
      </c>
      <c r="FQ30" s="63">
        <v>4.7</v>
      </c>
      <c r="FR30" s="63">
        <v>136.0</v>
      </c>
      <c r="FS30" s="63">
        <v>95.0</v>
      </c>
      <c r="FT30" s="63">
        <v>31.5</v>
      </c>
      <c r="FU30" s="64"/>
      <c r="FV30" s="63">
        <v>136.0</v>
      </c>
      <c r="FW30" s="64"/>
      <c r="FX30" s="64"/>
      <c r="FY30" s="64"/>
      <c r="FZ30" s="89"/>
      <c r="GA30" s="65">
        <v>339.0</v>
      </c>
      <c r="GB30" s="66">
        <v>302.31</v>
      </c>
      <c r="GC30" s="66">
        <v>189.46</v>
      </c>
      <c r="GD30" s="66">
        <v>-2.85</v>
      </c>
      <c r="GE30" s="66">
        <v>339.0</v>
      </c>
      <c r="GF30" s="66">
        <v>323.12</v>
      </c>
      <c r="GG30" s="66">
        <v>188.04</v>
      </c>
      <c r="GH30" s="66">
        <v>0.0</v>
      </c>
      <c r="GI30" s="66">
        <v>339.0</v>
      </c>
      <c r="GJ30" s="94">
        <v>224.94</v>
      </c>
      <c r="GK30" s="66">
        <v>-129.15</v>
      </c>
      <c r="GL30" s="66">
        <v>0.0</v>
      </c>
      <c r="GM30" s="66">
        <v>339.0</v>
      </c>
      <c r="GN30" s="66">
        <v>205.89</v>
      </c>
      <c r="GO30" s="66">
        <v>-129.49</v>
      </c>
      <c r="GP30" s="66">
        <v>-7.62</v>
      </c>
      <c r="GQ30" s="66">
        <v>339.0</v>
      </c>
      <c r="GR30" s="66">
        <v>92.61</v>
      </c>
      <c r="GS30" s="66">
        <v>-58.71</v>
      </c>
      <c r="GT30" s="66">
        <v>6.62</v>
      </c>
      <c r="GU30" s="66">
        <v>339.0</v>
      </c>
      <c r="GV30" s="66">
        <v>104.39</v>
      </c>
      <c r="GW30" s="66">
        <v>-59.22</v>
      </c>
      <c r="GX30" s="66">
        <v>5.53</v>
      </c>
      <c r="GY30" s="89"/>
      <c r="GZ30" s="98" t="s">
        <v>107</v>
      </c>
      <c r="HA30" s="97" t="s">
        <v>92</v>
      </c>
      <c r="HB30" s="98">
        <v>52.0</v>
      </c>
      <c r="HC30" s="97">
        <f t="shared" si="21"/>
        <v>2.6</v>
      </c>
      <c r="HD30" s="97">
        <f t="shared" si="22"/>
        <v>1.04</v>
      </c>
      <c r="HE30" s="98">
        <v>8.0</v>
      </c>
      <c r="HF30" s="99">
        <v>54.0</v>
      </c>
      <c r="HG30" s="99">
        <v>54.0</v>
      </c>
      <c r="HH30" s="98" t="s">
        <v>107</v>
      </c>
      <c r="HI30" s="97" t="s">
        <v>92</v>
      </c>
      <c r="HJ30" s="99">
        <v>90.0</v>
      </c>
      <c r="HK30" s="97">
        <f t="shared" si="23"/>
        <v>4.5</v>
      </c>
      <c r="HL30" s="97">
        <f t="shared" si="24"/>
        <v>1.8</v>
      </c>
      <c r="HM30" s="98">
        <v>5.0</v>
      </c>
      <c r="HN30" s="99">
        <v>54.0</v>
      </c>
      <c r="HO30" s="99">
        <v>54.0</v>
      </c>
      <c r="HP30" s="98" t="s">
        <v>107</v>
      </c>
      <c r="HQ30" s="97" t="s">
        <v>92</v>
      </c>
      <c r="HR30" s="99">
        <v>128.0</v>
      </c>
      <c r="HS30" s="97">
        <f t="shared" si="25"/>
        <v>6.4</v>
      </c>
      <c r="HT30" s="97">
        <f t="shared" si="26"/>
        <v>2.56</v>
      </c>
      <c r="HU30" s="98">
        <v>7.0</v>
      </c>
      <c r="HV30" s="99">
        <v>50.0</v>
      </c>
      <c r="HW30" s="99">
        <v>50.0</v>
      </c>
      <c r="HX30" s="89"/>
      <c r="HY30" s="72">
        <v>135.0</v>
      </c>
      <c r="HZ30" s="72">
        <v>33.0</v>
      </c>
      <c r="IA30" s="72">
        <v>156.0</v>
      </c>
      <c r="IB30" s="72">
        <v>7.8</v>
      </c>
      <c r="IC30" s="73"/>
      <c r="ID30" s="72">
        <v>2.0</v>
      </c>
      <c r="IE30" s="147">
        <v>70.0</v>
      </c>
      <c r="IF30" s="147">
        <v>50.0</v>
      </c>
      <c r="IG30" s="89"/>
      <c r="IH30" s="74">
        <v>140.0</v>
      </c>
      <c r="II30" s="74">
        <v>35.3</v>
      </c>
      <c r="IJ30" s="74">
        <v>9.0</v>
      </c>
      <c r="IK30" s="74">
        <v>0.4</v>
      </c>
      <c r="IL30" s="74">
        <v>0.5</v>
      </c>
      <c r="IM30" s="74">
        <v>6.0</v>
      </c>
      <c r="IN30" s="74">
        <v>46.0</v>
      </c>
      <c r="IO30" s="74">
        <v>45.0</v>
      </c>
      <c r="IP30" s="74">
        <v>140.0</v>
      </c>
      <c r="IQ30" s="74">
        <v>35.1</v>
      </c>
      <c r="IR30" s="74">
        <v>4.0</v>
      </c>
      <c r="IS30" s="74">
        <v>0.2</v>
      </c>
      <c r="IT30" s="74">
        <v>0.2</v>
      </c>
      <c r="IU30" s="74">
        <v>12.0</v>
      </c>
      <c r="IV30" s="74">
        <v>50.0</v>
      </c>
      <c r="IW30" s="74">
        <v>48.0</v>
      </c>
      <c r="IX30" s="89"/>
      <c r="IY30" s="76">
        <v>138.63</v>
      </c>
      <c r="IZ30" s="76">
        <v>35.11</v>
      </c>
      <c r="JA30" s="76">
        <v>227.98</v>
      </c>
      <c r="JB30" s="76">
        <v>11.39</v>
      </c>
      <c r="JC30" s="76">
        <v>2.13</v>
      </c>
      <c r="JD30" s="76">
        <v>3.0</v>
      </c>
      <c r="JE30" s="76">
        <v>60.62</v>
      </c>
      <c r="JF30" s="76">
        <v>46.47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136.0</v>
      </c>
      <c r="JQ30" s="78">
        <v>32.0</v>
      </c>
      <c r="JR30" s="78">
        <v>0.0</v>
      </c>
      <c r="JS30" s="78">
        <v>0.0</v>
      </c>
      <c r="JT30" s="78">
        <v>0.0</v>
      </c>
      <c r="JU30" s="78">
        <v>2.0</v>
      </c>
      <c r="JV30" s="78">
        <v>49.0</v>
      </c>
      <c r="JW30" s="78">
        <v>48.0</v>
      </c>
      <c r="JX30" s="78">
        <v>136.0</v>
      </c>
      <c r="JY30" s="78">
        <v>33.9</v>
      </c>
      <c r="JZ30" s="78">
        <v>196.0</v>
      </c>
      <c r="KA30" s="78">
        <v>10.4</v>
      </c>
      <c r="KB30" s="78">
        <v>4.0</v>
      </c>
      <c r="KC30" s="78">
        <v>2.0</v>
      </c>
      <c r="KD30" s="78">
        <v>55.0</v>
      </c>
      <c r="KE30" s="78">
        <v>54.0</v>
      </c>
      <c r="KF30" s="89"/>
      <c r="KG30" s="151">
        <v>139.0</v>
      </c>
      <c r="KH30" s="151">
        <v>33.0</v>
      </c>
      <c r="KI30" s="151">
        <v>9.0</v>
      </c>
      <c r="KJ30" s="151">
        <v>0.5</v>
      </c>
      <c r="KK30" s="152"/>
      <c r="KL30" s="151">
        <v>1.0</v>
      </c>
      <c r="KM30" s="151">
        <v>52.0</v>
      </c>
      <c r="KN30" s="151">
        <v>52.0</v>
      </c>
      <c r="KO30" s="151">
        <v>137.0</v>
      </c>
      <c r="KP30" s="151">
        <v>33.0</v>
      </c>
      <c r="KQ30" s="151" t="s">
        <v>98</v>
      </c>
      <c r="KR30" s="151" t="s">
        <v>98</v>
      </c>
      <c r="KS30" s="152"/>
      <c r="KT30" s="151">
        <v>1.0</v>
      </c>
      <c r="KU30" s="151">
        <v>50.0</v>
      </c>
      <c r="KV30" s="151">
        <v>48.0</v>
      </c>
      <c r="KW30" s="89"/>
      <c r="KX30" s="81">
        <v>128.0</v>
      </c>
      <c r="KY30" s="81">
        <v>33.0</v>
      </c>
      <c r="KZ30" s="81">
        <v>306.0</v>
      </c>
      <c r="LA30" s="81">
        <v>15.0</v>
      </c>
      <c r="LB30" s="81">
        <v>0.6</v>
      </c>
      <c r="LC30" s="81">
        <v>3.0</v>
      </c>
      <c r="LD30" s="81">
        <v>57.0</v>
      </c>
      <c r="LE30" s="81">
        <v>57.0</v>
      </c>
      <c r="LF30" s="81">
        <v>128.0</v>
      </c>
      <c r="LG30" s="81">
        <v>35.0</v>
      </c>
      <c r="LH30" s="81">
        <v>235.0</v>
      </c>
      <c r="LI30" s="81">
        <v>11.5</v>
      </c>
      <c r="LJ30" s="81">
        <v>5.0</v>
      </c>
      <c r="LK30" s="81">
        <v>5.0</v>
      </c>
      <c r="LL30" s="81">
        <v>53.0</v>
      </c>
      <c r="LM30" s="81">
        <v>53.0</v>
      </c>
      <c r="LN30" s="89"/>
      <c r="LO30" s="82">
        <v>337.0</v>
      </c>
      <c r="LP30" s="82">
        <v>225.0</v>
      </c>
      <c r="LQ30" s="82">
        <v>126.0</v>
      </c>
      <c r="LR30" s="82">
        <v>70.0</v>
      </c>
      <c r="LS30" s="82">
        <v>326.0</v>
      </c>
      <c r="LT30" s="82">
        <v>138.0</v>
      </c>
      <c r="LU30" s="82">
        <v>225.0</v>
      </c>
      <c r="LV30" s="82">
        <v>55.0</v>
      </c>
      <c r="LW30" s="82">
        <v>9.2</v>
      </c>
      <c r="LX30" s="82">
        <v>10.0</v>
      </c>
      <c r="LY30" s="82">
        <v>55.0</v>
      </c>
      <c r="LZ30" s="82">
        <v>52.0</v>
      </c>
      <c r="MA30" s="82">
        <v>137.0</v>
      </c>
      <c r="MB30" s="82">
        <v>126.0</v>
      </c>
      <c r="MC30" s="82">
        <v>71.0</v>
      </c>
      <c r="MD30" s="82">
        <v>17.0</v>
      </c>
      <c r="ME30" s="82">
        <v>8.0</v>
      </c>
      <c r="MF30" s="82">
        <v>63.0</v>
      </c>
      <c r="MG30" s="82">
        <v>55.0</v>
      </c>
      <c r="MH30" s="82" t="s">
        <v>95</v>
      </c>
      <c r="MI30" s="82" t="s">
        <v>95</v>
      </c>
      <c r="MJ30" s="82" t="s">
        <v>95</v>
      </c>
      <c r="MK30" s="82" t="s">
        <v>95</v>
      </c>
      <c r="ML30" s="82">
        <v>5.0</v>
      </c>
      <c r="MM30" s="82">
        <v>42.0</v>
      </c>
      <c r="MN30" s="82">
        <v>40.0</v>
      </c>
      <c r="MO30" s="86"/>
      <c r="MP30" s="87"/>
      <c r="MQ30" s="87"/>
      <c r="MR30" s="87"/>
      <c r="MS30" s="87"/>
      <c r="MT30" s="82">
        <v>35.0</v>
      </c>
      <c r="MU30" s="82">
        <v>123.0</v>
      </c>
      <c r="MV30" s="82">
        <v>0.2</v>
      </c>
      <c r="MW30" s="82">
        <v>0.0</v>
      </c>
      <c r="MX30" s="82">
        <v>8.0</v>
      </c>
      <c r="MY30" s="82">
        <v>40.0</v>
      </c>
      <c r="MZ30" s="82" t="s">
        <v>96</v>
      </c>
      <c r="NA30" s="87"/>
      <c r="NB30" s="82">
        <v>35.0</v>
      </c>
      <c r="NC30" s="82">
        <v>277.0</v>
      </c>
      <c r="ND30" s="82">
        <v>15.0</v>
      </c>
      <c r="NE30" s="82">
        <v>4.9</v>
      </c>
      <c r="NF30" s="82">
        <v>6.0</v>
      </c>
      <c r="NG30" s="82">
        <v>41.0</v>
      </c>
      <c r="NH30" s="82">
        <v>40.0</v>
      </c>
      <c r="NI30" s="87"/>
      <c r="NJ30" s="82" t="s">
        <v>95</v>
      </c>
      <c r="NK30" s="82" t="s">
        <v>95</v>
      </c>
      <c r="NL30" s="82" t="s">
        <v>95</v>
      </c>
      <c r="NM30" s="82" t="s">
        <v>95</v>
      </c>
      <c r="NN30" s="82">
        <v>4.0</v>
      </c>
      <c r="NO30" s="82">
        <v>45.0</v>
      </c>
      <c r="NP30" s="82">
        <v>43.0</v>
      </c>
    </row>
    <row r="31" ht="14.25" customHeight="1">
      <c r="A31" s="49">
        <v>0.75</v>
      </c>
      <c r="B31" s="50"/>
      <c r="C31" s="51">
        <v>50.28</v>
      </c>
      <c r="D31" s="52">
        <v>342.0</v>
      </c>
      <c r="E31" s="53">
        <v>138.0</v>
      </c>
      <c r="F31" s="53">
        <v>108.0</v>
      </c>
      <c r="G31" s="53">
        <v>23.2</v>
      </c>
      <c r="H31" s="54"/>
      <c r="I31" s="53">
        <v>6.0</v>
      </c>
      <c r="J31" s="53">
        <v>53.0</v>
      </c>
      <c r="K31" s="53">
        <v>52.0</v>
      </c>
      <c r="L31" s="53">
        <v>138.0</v>
      </c>
      <c r="M31" s="53">
        <v>36.0</v>
      </c>
      <c r="N31" s="53">
        <v>4.3</v>
      </c>
      <c r="O31" s="54"/>
      <c r="P31" s="53">
        <v>6.0</v>
      </c>
      <c r="Q31" s="53">
        <v>57.0</v>
      </c>
      <c r="R31" s="53">
        <v>55.0</v>
      </c>
      <c r="S31" s="55">
        <v>344.0</v>
      </c>
      <c r="T31" s="53">
        <v>227.1</v>
      </c>
      <c r="U31" s="53">
        <v>137.4</v>
      </c>
      <c r="V31" s="54"/>
      <c r="W31" s="53">
        <v>377.4</v>
      </c>
      <c r="X31" s="53">
        <v>178.1</v>
      </c>
      <c r="Y31" s="53">
        <v>105.8</v>
      </c>
      <c r="Z31" s="54"/>
      <c r="AA31" s="53">
        <v>341.2</v>
      </c>
      <c r="AB31" s="53">
        <v>398.7</v>
      </c>
      <c r="AC31" s="53">
        <v>255.9</v>
      </c>
      <c r="AD31" s="54"/>
      <c r="AE31" s="53">
        <v>341.2</v>
      </c>
      <c r="AF31" s="53">
        <v>456.5</v>
      </c>
      <c r="AG31" s="53">
        <v>233.5</v>
      </c>
      <c r="AH31" s="54"/>
      <c r="AI31" s="53">
        <v>347.7</v>
      </c>
      <c r="AJ31" s="53">
        <v>363.8</v>
      </c>
      <c r="AK31" s="53">
        <v>230.9</v>
      </c>
      <c r="AL31" s="54"/>
      <c r="AM31" s="53">
        <v>341.2</v>
      </c>
      <c r="AN31" s="53">
        <v>380.6</v>
      </c>
      <c r="AO31" s="53">
        <v>216.4</v>
      </c>
      <c r="AP31" s="54"/>
      <c r="AQ31" s="192">
        <v>135.0</v>
      </c>
      <c r="AR31" s="54">
        <f t="shared" ref="AR31:AS31" si="42">F31</f>
        <v>108</v>
      </c>
      <c r="AS31" s="56">
        <f t="shared" si="42"/>
        <v>23.2</v>
      </c>
      <c r="AT31" s="54"/>
      <c r="AU31" s="53">
        <v>140.0</v>
      </c>
      <c r="AV31" s="54">
        <f t="shared" ref="AV31:AW31" si="43">M31</f>
        <v>36</v>
      </c>
      <c r="AW31" s="54">
        <f t="shared" si="43"/>
        <v>4.3</v>
      </c>
      <c r="AX31" s="54"/>
      <c r="AY31" s="53">
        <v>135.0</v>
      </c>
      <c r="AZ31" s="54"/>
      <c r="BA31" s="54"/>
      <c r="BB31" s="54"/>
      <c r="BC31" s="89"/>
      <c r="BD31" s="127">
        <v>140.0</v>
      </c>
      <c r="BE31" s="53">
        <v>0.0</v>
      </c>
      <c r="BF31" s="53">
        <v>0.0</v>
      </c>
      <c r="BG31" s="127">
        <v>0.0</v>
      </c>
      <c r="BH31" s="54"/>
      <c r="BI31" s="53">
        <v>22.0</v>
      </c>
      <c r="BJ31" s="127">
        <v>90.0</v>
      </c>
      <c r="BK31" s="127">
        <v>64.0</v>
      </c>
      <c r="BL31" s="89"/>
      <c r="BM31" s="58">
        <v>338.0</v>
      </c>
      <c r="BN31" s="58">
        <v>144.0</v>
      </c>
      <c r="BO31" s="58">
        <v>199.0</v>
      </c>
      <c r="BP31" s="58">
        <v>10.0</v>
      </c>
      <c r="BQ31" s="59"/>
      <c r="BR31" s="58">
        <v>6.0</v>
      </c>
      <c r="BS31" s="58">
        <v>68.0</v>
      </c>
      <c r="BT31" s="58">
        <v>68.0</v>
      </c>
      <c r="BU31" s="58">
        <v>338.0</v>
      </c>
      <c r="BV31" s="58">
        <v>355.0</v>
      </c>
      <c r="BW31" s="58">
        <v>206.0</v>
      </c>
      <c r="BX31" s="58">
        <v>32.0</v>
      </c>
      <c r="BY31" s="58">
        <v>331.0</v>
      </c>
      <c r="BZ31" s="58">
        <v>375.0</v>
      </c>
      <c r="CA31" s="58">
        <v>207.0</v>
      </c>
      <c r="CB31" s="58">
        <v>29.0</v>
      </c>
      <c r="CC31" s="58">
        <v>339.0</v>
      </c>
      <c r="CD31" s="58">
        <v>364.0</v>
      </c>
      <c r="CE31" s="58">
        <v>212.0</v>
      </c>
      <c r="CF31" s="58">
        <v>14.0</v>
      </c>
      <c r="CG31" s="58">
        <v>331.0</v>
      </c>
      <c r="CH31" s="58">
        <v>362.0</v>
      </c>
      <c r="CI31" s="58">
        <v>209.0</v>
      </c>
      <c r="CJ31" s="58">
        <v>8.0</v>
      </c>
      <c r="CK31" s="58">
        <v>344.0</v>
      </c>
      <c r="CL31" s="58">
        <v>203.0</v>
      </c>
      <c r="CM31" s="58">
        <v>133.0</v>
      </c>
      <c r="CN31" s="58">
        <v>6.0</v>
      </c>
      <c r="CO31" s="58">
        <v>328.0</v>
      </c>
      <c r="CP31" s="58">
        <v>398.0</v>
      </c>
      <c r="CQ31" s="58">
        <v>196.0</v>
      </c>
      <c r="CR31" s="58">
        <v>10.0</v>
      </c>
      <c r="CS31" s="58">
        <v>332.0</v>
      </c>
      <c r="CT31" s="58">
        <v>372.0</v>
      </c>
      <c r="CU31" s="58">
        <v>220.0</v>
      </c>
      <c r="CV31" s="58">
        <v>125.0</v>
      </c>
      <c r="CW31" s="58">
        <v>332.0</v>
      </c>
      <c r="CX31" s="58">
        <v>209.0</v>
      </c>
      <c r="CY31" s="58">
        <v>93.0</v>
      </c>
      <c r="CZ31" s="58">
        <v>63.0</v>
      </c>
      <c r="DA31" s="58">
        <v>320.0</v>
      </c>
      <c r="DB31" s="58">
        <v>214.0</v>
      </c>
      <c r="DC31" s="58">
        <v>89.0</v>
      </c>
      <c r="DD31" s="58">
        <v>69.0</v>
      </c>
      <c r="DE31" s="58">
        <v>144.0</v>
      </c>
      <c r="DF31" s="58">
        <v>34.9</v>
      </c>
      <c r="DG31" s="58">
        <v>199.0</v>
      </c>
      <c r="DH31" s="58">
        <v>10.0</v>
      </c>
      <c r="DI31" s="59"/>
      <c r="DJ31" s="58">
        <v>7.0</v>
      </c>
      <c r="DK31" s="58">
        <v>60.0</v>
      </c>
      <c r="DL31" s="58">
        <v>56.0</v>
      </c>
      <c r="DM31" s="89"/>
      <c r="DN31" s="61">
        <v>337.0</v>
      </c>
      <c r="DO31" s="61">
        <v>139.0</v>
      </c>
      <c r="DP31" s="61">
        <v>35.61</v>
      </c>
      <c r="DQ31" s="61">
        <v>19.76</v>
      </c>
      <c r="DR31" s="61">
        <v>5.78</v>
      </c>
      <c r="DS31" s="61">
        <v>8.0</v>
      </c>
      <c r="DT31" s="61">
        <v>42.0</v>
      </c>
      <c r="DU31" s="61">
        <v>48.7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342.0</v>
      </c>
      <c r="EF31" s="63">
        <v>138.0</v>
      </c>
      <c r="EG31" s="63">
        <v>71.0</v>
      </c>
      <c r="EH31" s="63">
        <v>2.9</v>
      </c>
      <c r="EI31" s="64"/>
      <c r="EJ31" s="63">
        <v>9.0</v>
      </c>
      <c r="EK31" s="63">
        <v>55.0</v>
      </c>
      <c r="EL31" s="63">
        <v>57.0</v>
      </c>
      <c r="EM31" s="63">
        <v>138.0</v>
      </c>
      <c r="EN31" s="63">
        <v>100.0</v>
      </c>
      <c r="EO31" s="63">
        <v>4.3</v>
      </c>
      <c r="EP31" s="64"/>
      <c r="EQ31" s="63">
        <v>9.0</v>
      </c>
      <c r="ER31" s="63">
        <v>55.0</v>
      </c>
      <c r="ES31" s="63">
        <v>56.0</v>
      </c>
      <c r="ET31" s="63">
        <v>341.0</v>
      </c>
      <c r="EU31" s="63">
        <v>0.0</v>
      </c>
      <c r="EV31" s="63">
        <v>0.0</v>
      </c>
      <c r="EW31" s="63">
        <v>0.0</v>
      </c>
      <c r="EX31" s="63">
        <v>339.0</v>
      </c>
      <c r="EY31" s="63">
        <v>238.0</v>
      </c>
      <c r="EZ31" s="63">
        <v>138.6</v>
      </c>
      <c r="FA31" s="63">
        <v>-2.7</v>
      </c>
      <c r="FB31" s="63">
        <v>340.0</v>
      </c>
      <c r="FC31" s="63">
        <v>0.0</v>
      </c>
      <c r="FD31" s="63">
        <v>0.0</v>
      </c>
      <c r="FE31" s="63">
        <v>0.0</v>
      </c>
      <c r="FF31" s="63">
        <v>339.0</v>
      </c>
      <c r="FG31" s="63">
        <v>241.0</v>
      </c>
      <c r="FH31" s="63">
        <v>140.0</v>
      </c>
      <c r="FI31" s="63">
        <v>2.3</v>
      </c>
      <c r="FJ31" s="63">
        <v>342.0</v>
      </c>
      <c r="FK31" s="63">
        <v>228.0</v>
      </c>
      <c r="FL31" s="63">
        <v>131.7</v>
      </c>
      <c r="FM31" s="64"/>
      <c r="FN31" s="63">
        <v>342.0</v>
      </c>
      <c r="FO31" s="63">
        <v>224.0</v>
      </c>
      <c r="FP31" s="63">
        <v>132.3</v>
      </c>
      <c r="FQ31" s="63">
        <v>5.7</v>
      </c>
      <c r="FR31" s="63">
        <v>138.0</v>
      </c>
      <c r="FS31" s="63">
        <v>89.0</v>
      </c>
      <c r="FT31" s="63">
        <v>13.61</v>
      </c>
      <c r="FU31" s="64"/>
      <c r="FV31" s="63">
        <v>138.0</v>
      </c>
      <c r="FW31" s="64"/>
      <c r="FX31" s="64"/>
      <c r="FY31" s="64"/>
      <c r="FZ31" s="89"/>
      <c r="GA31" s="160">
        <v>339.0</v>
      </c>
      <c r="GB31" s="160">
        <v>366.5</v>
      </c>
      <c r="GC31" s="160">
        <v>227.99</v>
      </c>
      <c r="GD31" s="160">
        <v>0.0</v>
      </c>
      <c r="GE31" s="160">
        <v>339.0</v>
      </c>
      <c r="GF31" s="160">
        <v>378.86</v>
      </c>
      <c r="GG31" s="160">
        <v>222.54</v>
      </c>
      <c r="GH31" s="160">
        <v>0.0</v>
      </c>
      <c r="GI31" s="160">
        <v>339.0</v>
      </c>
      <c r="GJ31" s="160">
        <v>230.41</v>
      </c>
      <c r="GK31" s="160">
        <v>-132.09</v>
      </c>
      <c r="GL31" s="160">
        <v>-12.65</v>
      </c>
      <c r="GM31" s="160">
        <v>339.0</v>
      </c>
      <c r="GN31" s="160">
        <v>210.72</v>
      </c>
      <c r="GO31" s="160">
        <v>-132.59</v>
      </c>
      <c r="GP31" s="160">
        <v>-20.02</v>
      </c>
      <c r="GQ31" s="160">
        <v>339.0</v>
      </c>
      <c r="GR31" s="160">
        <v>140.68</v>
      </c>
      <c r="GS31" s="160">
        <v>-88.28</v>
      </c>
      <c r="GT31" s="160">
        <v>19.85</v>
      </c>
      <c r="GU31" s="160">
        <v>339.0</v>
      </c>
      <c r="GV31" s="160">
        <v>152.26</v>
      </c>
      <c r="GW31" s="160">
        <v>-85.6</v>
      </c>
      <c r="GX31" s="160">
        <v>18.93</v>
      </c>
      <c r="GY31" s="89"/>
      <c r="GZ31" s="98" t="s">
        <v>107</v>
      </c>
      <c r="HA31" s="97" t="s">
        <v>92</v>
      </c>
      <c r="HB31" s="98">
        <v>80.0</v>
      </c>
      <c r="HC31" s="97">
        <f t="shared" si="21"/>
        <v>4</v>
      </c>
      <c r="HD31" s="97">
        <f t="shared" si="22"/>
        <v>1.6</v>
      </c>
      <c r="HE31" s="98">
        <v>8.0</v>
      </c>
      <c r="HF31" s="99">
        <v>54.0</v>
      </c>
      <c r="HG31" s="99">
        <v>54.0</v>
      </c>
      <c r="HH31" s="98" t="s">
        <v>107</v>
      </c>
      <c r="HI31" s="97" t="s">
        <v>92</v>
      </c>
      <c r="HJ31" s="99">
        <v>84.0</v>
      </c>
      <c r="HK31" s="97">
        <f t="shared" si="23"/>
        <v>4.2</v>
      </c>
      <c r="HL31" s="97">
        <f t="shared" si="24"/>
        <v>1.68</v>
      </c>
      <c r="HM31" s="98">
        <v>5.0</v>
      </c>
      <c r="HN31" s="99">
        <v>55.0</v>
      </c>
      <c r="HO31" s="99">
        <v>55.0</v>
      </c>
      <c r="HP31" s="98" t="s">
        <v>107</v>
      </c>
      <c r="HQ31" s="97" t="s">
        <v>92</v>
      </c>
      <c r="HR31" s="99">
        <v>357.0</v>
      </c>
      <c r="HS31" s="97">
        <f t="shared" si="25"/>
        <v>17.85</v>
      </c>
      <c r="HT31" s="97">
        <f t="shared" si="26"/>
        <v>7.14</v>
      </c>
      <c r="HU31" s="98">
        <v>7.0</v>
      </c>
      <c r="HV31" s="99">
        <v>52.0</v>
      </c>
      <c r="HW31" s="99">
        <v>52.0</v>
      </c>
      <c r="HX31" s="89"/>
      <c r="HY31" s="72">
        <v>135.0</v>
      </c>
      <c r="HZ31" s="72">
        <v>33.0</v>
      </c>
      <c r="IA31" s="72">
        <v>16.0</v>
      </c>
      <c r="IB31" s="72">
        <v>0.8</v>
      </c>
      <c r="IC31" s="73"/>
      <c r="ID31" s="72">
        <v>2.0</v>
      </c>
      <c r="IE31" s="147">
        <v>70.0</v>
      </c>
      <c r="IF31" s="147">
        <v>50.0</v>
      </c>
      <c r="IG31" s="89"/>
      <c r="IH31" s="74">
        <v>140.0</v>
      </c>
      <c r="II31" s="74">
        <v>35.3</v>
      </c>
      <c r="IJ31" s="74">
        <v>8.0</v>
      </c>
      <c r="IK31" s="74">
        <v>0.4</v>
      </c>
      <c r="IL31" s="74">
        <v>0.5</v>
      </c>
      <c r="IM31" s="74">
        <v>6.0</v>
      </c>
      <c r="IN31" s="74">
        <v>46.0</v>
      </c>
      <c r="IO31" s="74">
        <v>45.0</v>
      </c>
      <c r="IP31" s="74">
        <v>140.0</v>
      </c>
      <c r="IQ31" s="74">
        <v>35.1</v>
      </c>
      <c r="IR31" s="74">
        <v>4.0</v>
      </c>
      <c r="IS31" s="74">
        <v>0.2</v>
      </c>
      <c r="IT31" s="74">
        <v>0.2</v>
      </c>
      <c r="IU31" s="74">
        <v>12.0</v>
      </c>
      <c r="IV31" s="74">
        <v>50.0</v>
      </c>
      <c r="IW31" s="74">
        <v>48.0</v>
      </c>
      <c r="IX31" s="89"/>
      <c r="IY31" s="76">
        <v>138.33</v>
      </c>
      <c r="IZ31" s="76">
        <v>34.54</v>
      </c>
      <c r="JA31" s="76">
        <v>364.34</v>
      </c>
      <c r="JB31" s="76">
        <v>18.21</v>
      </c>
      <c r="JC31" s="76">
        <v>6.82</v>
      </c>
      <c r="JD31" s="76">
        <v>3.0</v>
      </c>
      <c r="JE31" s="76">
        <v>68.39</v>
      </c>
      <c r="JF31" s="76">
        <v>46.47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136.0</v>
      </c>
      <c r="JQ31" s="78">
        <v>32.0</v>
      </c>
      <c r="JR31" s="78">
        <v>0.0</v>
      </c>
      <c r="JS31" s="78">
        <v>0.0</v>
      </c>
      <c r="JT31" s="78">
        <v>0.0</v>
      </c>
      <c r="JU31" s="78">
        <v>2.0</v>
      </c>
      <c r="JV31" s="78">
        <v>48.0</v>
      </c>
      <c r="JW31" s="78">
        <v>47.0</v>
      </c>
      <c r="JX31" s="78">
        <v>136.0</v>
      </c>
      <c r="JY31" s="78">
        <v>34.2</v>
      </c>
      <c r="JZ31" s="78">
        <v>190.0</v>
      </c>
      <c r="KA31" s="78">
        <v>10.1</v>
      </c>
      <c r="KB31" s="78">
        <v>3.9</v>
      </c>
      <c r="KC31" s="78">
        <v>2.0</v>
      </c>
      <c r="KD31" s="78">
        <v>55.0</v>
      </c>
      <c r="KE31" s="78">
        <v>54.0</v>
      </c>
      <c r="KF31" s="89"/>
      <c r="KG31" s="151">
        <v>139.0</v>
      </c>
      <c r="KH31" s="151">
        <v>33.0</v>
      </c>
      <c r="KI31" s="151">
        <v>8.0</v>
      </c>
      <c r="KJ31" s="151">
        <v>0.4</v>
      </c>
      <c r="KK31" s="152"/>
      <c r="KL31" s="151">
        <v>1.0</v>
      </c>
      <c r="KM31" s="151">
        <v>52.0</v>
      </c>
      <c r="KN31" s="151">
        <v>52.0</v>
      </c>
      <c r="KO31" s="151">
        <v>138.0</v>
      </c>
      <c r="KP31" s="151">
        <v>33.0</v>
      </c>
      <c r="KQ31" s="151">
        <v>40.0</v>
      </c>
      <c r="KR31" s="151">
        <v>2.2</v>
      </c>
      <c r="KS31" s="152"/>
      <c r="KT31" s="151">
        <v>1.0</v>
      </c>
      <c r="KU31" s="151">
        <v>50.0</v>
      </c>
      <c r="KV31" s="151">
        <v>48.0</v>
      </c>
      <c r="KW31" s="89"/>
      <c r="KX31" s="81">
        <v>130.0</v>
      </c>
      <c r="KY31" s="81">
        <v>32.0</v>
      </c>
      <c r="KZ31" s="81">
        <v>233.0</v>
      </c>
      <c r="LA31" s="81">
        <v>11.4</v>
      </c>
      <c r="LB31" s="81">
        <v>2.0</v>
      </c>
      <c r="LC31" s="81">
        <v>3.0</v>
      </c>
      <c r="LD31" s="81">
        <v>58.0</v>
      </c>
      <c r="LE31" s="81">
        <v>58.0</v>
      </c>
      <c r="LF31" s="81">
        <v>130.0</v>
      </c>
      <c r="LG31" s="81">
        <v>32.0</v>
      </c>
      <c r="LH31" s="81">
        <v>229.0</v>
      </c>
      <c r="LI31" s="81">
        <v>11.2</v>
      </c>
      <c r="LJ31" s="81">
        <v>5.0</v>
      </c>
      <c r="LK31" s="81">
        <v>5.0</v>
      </c>
      <c r="LL31" s="81">
        <v>54.0</v>
      </c>
      <c r="LM31" s="81">
        <v>54.0</v>
      </c>
      <c r="LN31" s="89"/>
      <c r="LO31" s="82">
        <v>337.0</v>
      </c>
      <c r="LP31" s="82">
        <v>206.0</v>
      </c>
      <c r="LQ31" s="82">
        <v>115.0</v>
      </c>
      <c r="LR31" s="82">
        <v>71.0</v>
      </c>
      <c r="LS31" s="82">
        <v>336.0</v>
      </c>
      <c r="LT31" s="82">
        <v>139.0</v>
      </c>
      <c r="LU31" s="82">
        <v>88.0</v>
      </c>
      <c r="LV31" s="82">
        <v>50.0</v>
      </c>
      <c r="LW31" s="82">
        <v>6.2</v>
      </c>
      <c r="LX31" s="82">
        <v>10.0</v>
      </c>
      <c r="LY31" s="82">
        <v>55.0</v>
      </c>
      <c r="LZ31" s="82">
        <v>53.0</v>
      </c>
      <c r="MA31" s="82">
        <v>138.0</v>
      </c>
      <c r="MB31" s="82">
        <v>118.0</v>
      </c>
      <c r="MC31" s="82">
        <v>65.0</v>
      </c>
      <c r="MD31" s="82">
        <v>20.3</v>
      </c>
      <c r="ME31" s="82">
        <v>8.0</v>
      </c>
      <c r="MF31" s="82">
        <v>62.0</v>
      </c>
      <c r="MG31" s="82">
        <v>55.0</v>
      </c>
      <c r="MH31" s="82" t="s">
        <v>95</v>
      </c>
      <c r="MI31" s="82" t="s">
        <v>95</v>
      </c>
      <c r="MJ31" s="82" t="s">
        <v>95</v>
      </c>
      <c r="MK31" s="82" t="s">
        <v>95</v>
      </c>
      <c r="ML31" s="82">
        <v>5.0</v>
      </c>
      <c r="MM31" s="82">
        <v>42.0</v>
      </c>
      <c r="MN31" s="82">
        <v>40.0</v>
      </c>
      <c r="MO31" s="86"/>
      <c r="MP31" s="87"/>
      <c r="MQ31" s="87"/>
      <c r="MR31" s="87"/>
      <c r="MS31" s="87"/>
      <c r="MT31" s="83">
        <v>35.0</v>
      </c>
      <c r="MU31" s="83">
        <v>4.2</v>
      </c>
      <c r="MV31" s="83">
        <v>0.2</v>
      </c>
      <c r="MW31" s="83">
        <v>0.0</v>
      </c>
      <c r="MX31" s="82">
        <v>8.0</v>
      </c>
      <c r="MY31" s="83">
        <v>40.0</v>
      </c>
      <c r="MZ31" s="82" t="s">
        <v>96</v>
      </c>
      <c r="NA31" s="87"/>
      <c r="NB31" s="83">
        <v>36.0</v>
      </c>
      <c r="NC31" s="83">
        <v>347.0</v>
      </c>
      <c r="ND31" s="83">
        <v>19.0</v>
      </c>
      <c r="NE31" s="83">
        <v>6.9</v>
      </c>
      <c r="NF31" s="82">
        <v>6.0</v>
      </c>
      <c r="NG31" s="83">
        <v>41.0</v>
      </c>
      <c r="NH31" s="83">
        <v>40.0</v>
      </c>
      <c r="NI31" s="87"/>
      <c r="NJ31" s="82" t="s">
        <v>95</v>
      </c>
      <c r="NK31" s="82" t="s">
        <v>95</v>
      </c>
      <c r="NL31" s="82" t="s">
        <v>95</v>
      </c>
      <c r="NM31" s="82" t="s">
        <v>95</v>
      </c>
      <c r="NN31" s="82">
        <v>4.0</v>
      </c>
      <c r="NO31" s="83">
        <v>56.0</v>
      </c>
      <c r="NP31" s="83">
        <v>54.0</v>
      </c>
    </row>
    <row r="32" ht="14.25" customHeight="1">
      <c r="A32" s="49">
        <v>0.791666666666667</v>
      </c>
      <c r="B32" s="50"/>
      <c r="C32" s="51">
        <v>50.18</v>
      </c>
      <c r="D32" s="52">
        <v>340.0</v>
      </c>
      <c r="E32" s="53">
        <v>135.0</v>
      </c>
      <c r="F32" s="53">
        <v>120.0</v>
      </c>
      <c r="G32" s="53">
        <v>25.2</v>
      </c>
      <c r="H32" s="54"/>
      <c r="I32" s="53">
        <v>6.0</v>
      </c>
      <c r="J32" s="53">
        <v>53.0</v>
      </c>
      <c r="K32" s="53">
        <v>52.0</v>
      </c>
      <c r="L32" s="53">
        <v>140.0</v>
      </c>
      <c r="M32" s="53">
        <v>65.0</v>
      </c>
      <c r="N32" s="53">
        <v>15.6</v>
      </c>
      <c r="O32" s="54"/>
      <c r="P32" s="53">
        <v>6.0</v>
      </c>
      <c r="Q32" s="53">
        <v>57.0</v>
      </c>
      <c r="R32" s="53">
        <v>55.0</v>
      </c>
      <c r="S32" s="53">
        <v>344.7</v>
      </c>
      <c r="T32" s="53">
        <v>249.2</v>
      </c>
      <c r="U32" s="53">
        <v>145.2</v>
      </c>
      <c r="V32" s="54"/>
      <c r="W32" s="53">
        <v>378.2</v>
      </c>
      <c r="X32" s="53">
        <v>205.9</v>
      </c>
      <c r="Y32" s="53">
        <v>107.7</v>
      </c>
      <c r="Z32" s="54"/>
      <c r="AA32" s="53">
        <v>344.8</v>
      </c>
      <c r="AB32" s="53">
        <v>405.2</v>
      </c>
      <c r="AC32" s="53">
        <v>234.5</v>
      </c>
      <c r="AD32" s="54"/>
      <c r="AE32" s="53">
        <v>344.2</v>
      </c>
      <c r="AF32" s="53">
        <v>371.2</v>
      </c>
      <c r="AG32" s="53">
        <v>213.2</v>
      </c>
      <c r="AH32" s="54"/>
      <c r="AI32" s="53">
        <v>350.4</v>
      </c>
      <c r="AJ32" s="53">
        <v>378.9</v>
      </c>
      <c r="AK32" s="53">
        <v>226.6</v>
      </c>
      <c r="AL32" s="54"/>
      <c r="AM32" s="53">
        <v>342.9</v>
      </c>
      <c r="AN32" s="53">
        <v>391.3</v>
      </c>
      <c r="AO32" s="53">
        <v>217.9</v>
      </c>
      <c r="AP32" s="54"/>
      <c r="AQ32" s="191">
        <f t="shared" ref="AQ32:AS32" si="44">E32</f>
        <v>135</v>
      </c>
      <c r="AR32" s="54">
        <f t="shared" si="44"/>
        <v>120</v>
      </c>
      <c r="AS32" s="56">
        <f t="shared" si="44"/>
        <v>25.2</v>
      </c>
      <c r="AT32" s="54"/>
      <c r="AU32" s="54">
        <f t="shared" ref="AU32:AW32" si="45">L32</f>
        <v>140</v>
      </c>
      <c r="AV32" s="54">
        <f t="shared" si="45"/>
        <v>65</v>
      </c>
      <c r="AW32" s="54">
        <f t="shared" si="45"/>
        <v>15.6</v>
      </c>
      <c r="AX32" s="54"/>
      <c r="AY32" s="182">
        <f t="shared" ref="AY32:AY37" si="48">E32</f>
        <v>135</v>
      </c>
      <c r="AZ32" s="54"/>
      <c r="BA32" s="54"/>
      <c r="BB32" s="54"/>
      <c r="BC32" s="89"/>
      <c r="BD32" s="54">
        <v>140.0</v>
      </c>
      <c r="BE32" s="53">
        <v>33.0</v>
      </c>
      <c r="BF32" s="53">
        <v>65.0</v>
      </c>
      <c r="BG32" s="127">
        <v>3.1</v>
      </c>
      <c r="BH32" s="54"/>
      <c r="BI32" s="53">
        <v>22.0</v>
      </c>
      <c r="BJ32" s="127">
        <v>90.0</v>
      </c>
      <c r="BK32" s="127">
        <v>64.0</v>
      </c>
      <c r="BL32" s="89"/>
      <c r="BM32" s="58">
        <v>339.0</v>
      </c>
      <c r="BN32" s="58">
        <v>143.0</v>
      </c>
      <c r="BO32" s="58">
        <v>358.0</v>
      </c>
      <c r="BP32" s="58">
        <v>12.9</v>
      </c>
      <c r="BQ32" s="59"/>
      <c r="BR32" s="58">
        <v>6.0</v>
      </c>
      <c r="BS32" s="58">
        <v>66.0</v>
      </c>
      <c r="BT32" s="58">
        <v>64.0</v>
      </c>
      <c r="BU32" s="58">
        <v>339.0</v>
      </c>
      <c r="BV32" s="58">
        <v>363.0</v>
      </c>
      <c r="BW32" s="58">
        <v>206.0</v>
      </c>
      <c r="BX32" s="58">
        <v>34.0</v>
      </c>
      <c r="BY32" s="58">
        <v>331.0</v>
      </c>
      <c r="BZ32" s="58">
        <v>384.0</v>
      </c>
      <c r="CA32" s="58">
        <v>208.0</v>
      </c>
      <c r="CB32" s="58">
        <v>31.0</v>
      </c>
      <c r="CC32" s="58">
        <v>339.0</v>
      </c>
      <c r="CD32" s="58">
        <v>376.0</v>
      </c>
      <c r="CE32" s="58">
        <v>214.0</v>
      </c>
      <c r="CF32" s="58">
        <v>2.0</v>
      </c>
      <c r="CG32" s="58">
        <v>332.0</v>
      </c>
      <c r="CH32" s="58">
        <v>387.0</v>
      </c>
      <c r="CI32" s="58">
        <v>212.0</v>
      </c>
      <c r="CJ32" s="58">
        <v>3.0</v>
      </c>
      <c r="CK32" s="58">
        <v>345.0</v>
      </c>
      <c r="CL32" s="58">
        <v>201.0</v>
      </c>
      <c r="CM32" s="58">
        <v>131.0</v>
      </c>
      <c r="CN32" s="58">
        <v>4.0</v>
      </c>
      <c r="CO32" s="58">
        <v>329.0</v>
      </c>
      <c r="CP32" s="58">
        <v>393.0</v>
      </c>
      <c r="CQ32" s="58">
        <v>194.0</v>
      </c>
      <c r="CR32" s="58">
        <v>9.0</v>
      </c>
      <c r="CS32" s="58">
        <v>332.0</v>
      </c>
      <c r="CT32" s="58">
        <v>369.0</v>
      </c>
      <c r="CU32" s="58">
        <v>218.0</v>
      </c>
      <c r="CV32" s="58">
        <v>123.0</v>
      </c>
      <c r="CW32" s="58">
        <v>334.0</v>
      </c>
      <c r="CX32" s="58">
        <v>217.0</v>
      </c>
      <c r="CY32" s="58">
        <v>88.0</v>
      </c>
      <c r="CZ32" s="58">
        <v>66.0</v>
      </c>
      <c r="DA32" s="58">
        <v>321.0</v>
      </c>
      <c r="DB32" s="58">
        <v>224.0</v>
      </c>
      <c r="DC32" s="58">
        <v>92.0</v>
      </c>
      <c r="DD32" s="58">
        <v>78.0</v>
      </c>
      <c r="DE32" s="58">
        <v>143.0</v>
      </c>
      <c r="DF32" s="58">
        <v>34.8</v>
      </c>
      <c r="DG32" s="58">
        <v>258.0</v>
      </c>
      <c r="DH32" s="58">
        <v>12.9</v>
      </c>
      <c r="DI32" s="59"/>
      <c r="DJ32" s="58">
        <v>7.0</v>
      </c>
      <c r="DK32" s="58">
        <v>60.0</v>
      </c>
      <c r="DL32" s="58">
        <v>55.0</v>
      </c>
      <c r="DM32" s="89"/>
      <c r="DN32" s="61">
        <v>337.0</v>
      </c>
      <c r="DO32" s="61">
        <v>139.0</v>
      </c>
      <c r="DP32" s="61">
        <v>31.39</v>
      </c>
      <c r="DQ32" s="61">
        <v>17.8</v>
      </c>
      <c r="DR32" s="61">
        <v>3.27</v>
      </c>
      <c r="DS32" s="61">
        <v>8.0</v>
      </c>
      <c r="DT32" s="61">
        <v>29.0</v>
      </c>
      <c r="DU32" s="61">
        <v>48.4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342.0</v>
      </c>
      <c r="EF32" s="63">
        <v>138.0</v>
      </c>
      <c r="EG32" s="63">
        <v>76.0</v>
      </c>
      <c r="EH32" s="63">
        <v>3.0</v>
      </c>
      <c r="EI32" s="64"/>
      <c r="EJ32" s="63">
        <v>9.0</v>
      </c>
      <c r="EK32" s="63">
        <v>54.0</v>
      </c>
      <c r="EL32" s="63">
        <v>57.0</v>
      </c>
      <c r="EM32" s="63">
        <v>138.0</v>
      </c>
      <c r="EN32" s="63">
        <v>106.0</v>
      </c>
      <c r="EO32" s="63">
        <v>4.7</v>
      </c>
      <c r="EP32" s="64"/>
      <c r="EQ32" s="63">
        <v>9.0</v>
      </c>
      <c r="ER32" s="63">
        <v>54.0</v>
      </c>
      <c r="ES32" s="63">
        <v>57.0</v>
      </c>
      <c r="ET32" s="63">
        <v>341.0</v>
      </c>
      <c r="EU32" s="63">
        <v>0.0</v>
      </c>
      <c r="EV32" s="63">
        <v>0.0</v>
      </c>
      <c r="EW32" s="63">
        <v>0.0</v>
      </c>
      <c r="EX32" s="63">
        <v>3399.0</v>
      </c>
      <c r="EY32" s="63">
        <v>239.0</v>
      </c>
      <c r="EZ32" s="63">
        <v>138.8</v>
      </c>
      <c r="FA32" s="63">
        <v>-3.4</v>
      </c>
      <c r="FB32" s="63">
        <v>340.0</v>
      </c>
      <c r="FC32" s="63">
        <v>0.0</v>
      </c>
      <c r="FD32" s="63">
        <v>0.0</v>
      </c>
      <c r="FE32" s="63">
        <v>0.0</v>
      </c>
      <c r="FF32" s="63">
        <v>340.0</v>
      </c>
      <c r="FG32" s="63">
        <v>242.0</v>
      </c>
      <c r="FH32" s="63">
        <v>140.3</v>
      </c>
      <c r="FI32" s="63">
        <v>-0.9</v>
      </c>
      <c r="FJ32" s="63">
        <v>342.0</v>
      </c>
      <c r="FK32" s="63">
        <v>228.0</v>
      </c>
      <c r="FL32" s="63">
        <v>132.0</v>
      </c>
      <c r="FM32" s="64"/>
      <c r="FN32" s="63">
        <v>342.0</v>
      </c>
      <c r="FO32" s="63">
        <v>227.0</v>
      </c>
      <c r="FP32" s="63">
        <v>133.0</v>
      </c>
      <c r="FQ32" s="63">
        <v>7.8</v>
      </c>
      <c r="FR32" s="63">
        <v>138.0</v>
      </c>
      <c r="FS32" s="63">
        <v>94.0</v>
      </c>
      <c r="FT32" s="63">
        <v>12.1</v>
      </c>
      <c r="FU32" s="64"/>
      <c r="FV32" s="63">
        <v>138.0</v>
      </c>
      <c r="FW32" s="64"/>
      <c r="FX32" s="64"/>
      <c r="FY32" s="64"/>
      <c r="FZ32" s="89"/>
      <c r="GA32" s="160">
        <v>342.0</v>
      </c>
      <c r="GB32" s="160">
        <v>350.38</v>
      </c>
      <c r="GC32" s="160">
        <v>219.86</v>
      </c>
      <c r="GD32" s="160">
        <v>0.0</v>
      </c>
      <c r="GE32" s="160">
        <v>342.0</v>
      </c>
      <c r="GF32" s="160">
        <v>369.43</v>
      </c>
      <c r="GG32" s="160">
        <v>216.6</v>
      </c>
      <c r="GH32" s="160">
        <v>3.27</v>
      </c>
      <c r="GI32" s="160">
        <v>342.0</v>
      </c>
      <c r="GJ32" s="160">
        <v>227.58</v>
      </c>
      <c r="GK32" s="160">
        <v>-131.16</v>
      </c>
      <c r="GL32" s="160">
        <v>-14.07</v>
      </c>
      <c r="GM32" s="160">
        <v>342.0</v>
      </c>
      <c r="GN32" s="160">
        <v>210.14</v>
      </c>
      <c r="GO32" s="160">
        <v>-131.0</v>
      </c>
      <c r="GP32" s="160">
        <v>-22.03</v>
      </c>
      <c r="GQ32" s="160">
        <v>342.0</v>
      </c>
      <c r="GR32" s="160">
        <v>141.24</v>
      </c>
      <c r="GS32" s="160">
        <v>-88.03</v>
      </c>
      <c r="GT32" s="160">
        <v>17.59</v>
      </c>
      <c r="GU32" s="160">
        <v>342.0</v>
      </c>
      <c r="GV32" s="160">
        <v>153.13</v>
      </c>
      <c r="GW32" s="160">
        <v>-86.44</v>
      </c>
      <c r="GX32" s="160">
        <v>16.0</v>
      </c>
      <c r="GY32" s="89"/>
      <c r="GZ32" s="98" t="s">
        <v>107</v>
      </c>
      <c r="HA32" s="97" t="s">
        <v>92</v>
      </c>
      <c r="HB32" s="98">
        <v>136.0</v>
      </c>
      <c r="HC32" s="98">
        <v>6.8</v>
      </c>
      <c r="HD32" s="98">
        <v>2.72</v>
      </c>
      <c r="HE32" s="98">
        <v>8.0</v>
      </c>
      <c r="HF32" s="99">
        <v>56.0</v>
      </c>
      <c r="HG32" s="99">
        <v>53.0</v>
      </c>
      <c r="HH32" s="98" t="s">
        <v>107</v>
      </c>
      <c r="HI32" s="97" t="s">
        <v>92</v>
      </c>
      <c r="HJ32" s="98">
        <v>329.0</v>
      </c>
      <c r="HK32" s="98">
        <v>16.45</v>
      </c>
      <c r="HL32" s="98">
        <v>6.58</v>
      </c>
      <c r="HM32" s="98">
        <v>5.0</v>
      </c>
      <c r="HN32" s="99">
        <v>55.0</v>
      </c>
      <c r="HO32" s="99">
        <v>55.0</v>
      </c>
      <c r="HP32" s="98" t="s">
        <v>107</v>
      </c>
      <c r="HQ32" s="97" t="s">
        <v>92</v>
      </c>
      <c r="HR32" s="98">
        <v>223.0</v>
      </c>
      <c r="HS32" s="98">
        <v>11.15</v>
      </c>
      <c r="HT32" s="98">
        <v>5.575</v>
      </c>
      <c r="HU32" s="98">
        <v>7.0</v>
      </c>
      <c r="HV32" s="99">
        <v>52.0</v>
      </c>
      <c r="HW32" s="99">
        <v>52.0</v>
      </c>
      <c r="HX32" s="89"/>
      <c r="HY32" s="72">
        <v>135.0</v>
      </c>
      <c r="HZ32" s="72">
        <v>33.0</v>
      </c>
      <c r="IA32" s="72">
        <v>16.0</v>
      </c>
      <c r="IB32" s="72">
        <v>0.8</v>
      </c>
      <c r="IC32" s="73"/>
      <c r="ID32" s="72">
        <v>2.0</v>
      </c>
      <c r="IE32" s="147">
        <v>70.0</v>
      </c>
      <c r="IF32" s="147">
        <v>50.0</v>
      </c>
      <c r="IG32" s="89"/>
      <c r="IH32" s="74">
        <v>140.0</v>
      </c>
      <c r="II32" s="74">
        <v>34.4</v>
      </c>
      <c r="IJ32" s="74">
        <v>121.0</v>
      </c>
      <c r="IK32" s="74">
        <v>6.2</v>
      </c>
      <c r="IL32" s="74">
        <v>7.1</v>
      </c>
      <c r="IM32" s="74">
        <v>6.0</v>
      </c>
      <c r="IN32" s="74">
        <v>46.0</v>
      </c>
      <c r="IO32" s="74">
        <v>45.0</v>
      </c>
      <c r="IP32" s="74">
        <v>140.0</v>
      </c>
      <c r="IQ32" s="74">
        <v>35.3</v>
      </c>
      <c r="IR32" s="74">
        <v>6.0</v>
      </c>
      <c r="IS32" s="74">
        <v>0.3</v>
      </c>
      <c r="IT32" s="74">
        <v>0.4</v>
      </c>
      <c r="IU32" s="74">
        <v>12.0</v>
      </c>
      <c r="IV32" s="74">
        <v>50.0</v>
      </c>
      <c r="IW32" s="74">
        <v>48.0</v>
      </c>
      <c r="IX32" s="89"/>
      <c r="IY32" s="76">
        <v>138.79</v>
      </c>
      <c r="IZ32" s="76">
        <v>34.87</v>
      </c>
      <c r="JA32" s="76">
        <v>306.54</v>
      </c>
      <c r="JB32" s="76">
        <v>15.32</v>
      </c>
      <c r="JC32" s="76">
        <v>4.29</v>
      </c>
      <c r="JD32" s="76">
        <v>3.0</v>
      </c>
      <c r="JE32" s="76">
        <v>45.61</v>
      </c>
      <c r="JF32" s="76">
        <v>45.61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32.2</v>
      </c>
      <c r="JR32" s="78">
        <v>0.0</v>
      </c>
      <c r="JS32" s="78">
        <v>0.0</v>
      </c>
      <c r="JT32" s="78">
        <v>0.0</v>
      </c>
      <c r="JU32" s="78">
        <v>2.0</v>
      </c>
      <c r="JV32" s="78">
        <v>47.0</v>
      </c>
      <c r="JW32" s="78">
        <v>46.0</v>
      </c>
      <c r="JX32" s="78">
        <v>138.0</v>
      </c>
      <c r="JY32" s="78">
        <v>34.6</v>
      </c>
      <c r="JZ32" s="78">
        <v>128.0</v>
      </c>
      <c r="KA32" s="78">
        <v>7.0</v>
      </c>
      <c r="KB32" s="78">
        <v>2.5</v>
      </c>
      <c r="KC32" s="78">
        <v>2.0</v>
      </c>
      <c r="KD32" s="78">
        <v>54.0</v>
      </c>
      <c r="KE32" s="78">
        <v>53.0</v>
      </c>
      <c r="KF32" s="89"/>
      <c r="KG32" s="151">
        <v>139.0</v>
      </c>
      <c r="KH32" s="151">
        <v>34.0</v>
      </c>
      <c r="KI32" s="151">
        <v>13.0</v>
      </c>
      <c r="KJ32" s="151">
        <v>0.7</v>
      </c>
      <c r="KK32" s="152"/>
      <c r="KL32" s="151">
        <v>1.0</v>
      </c>
      <c r="KM32" s="151">
        <v>50.0</v>
      </c>
      <c r="KN32" s="151">
        <v>50.0</v>
      </c>
      <c r="KO32" s="151">
        <v>139.0</v>
      </c>
      <c r="KP32" s="151">
        <v>34.0</v>
      </c>
      <c r="KQ32" s="151">
        <v>64.0</v>
      </c>
      <c r="KR32" s="151">
        <v>3.7</v>
      </c>
      <c r="KS32" s="152"/>
      <c r="KT32" s="151">
        <v>1.0</v>
      </c>
      <c r="KU32" s="151">
        <v>48.0</v>
      </c>
      <c r="KV32" s="151">
        <v>46.0</v>
      </c>
      <c r="KW32" s="89"/>
      <c r="KX32" s="81">
        <v>129.0</v>
      </c>
      <c r="KY32" s="81">
        <v>32.0</v>
      </c>
      <c r="KZ32" s="81">
        <v>226.0</v>
      </c>
      <c r="LA32" s="81">
        <v>11.1</v>
      </c>
      <c r="LB32" s="81">
        <v>2.0</v>
      </c>
      <c r="LC32" s="81">
        <v>3.0</v>
      </c>
      <c r="LD32" s="81">
        <v>58.0</v>
      </c>
      <c r="LE32" s="81">
        <v>58.0</v>
      </c>
      <c r="LF32" s="81">
        <v>129.0</v>
      </c>
      <c r="LG32" s="81">
        <v>32.0</v>
      </c>
      <c r="LH32" s="81">
        <v>241.0</v>
      </c>
      <c r="LI32" s="81">
        <v>11.8</v>
      </c>
      <c r="LJ32" s="81">
        <v>5.0</v>
      </c>
      <c r="LK32" s="81">
        <v>5.0</v>
      </c>
      <c r="LL32" s="81">
        <v>54.0</v>
      </c>
      <c r="LM32" s="81">
        <v>54.0</v>
      </c>
      <c r="LN32" s="89"/>
      <c r="LO32" s="83">
        <v>340.0</v>
      </c>
      <c r="LP32" s="82">
        <v>213.0</v>
      </c>
      <c r="LQ32" s="82">
        <v>118.0</v>
      </c>
      <c r="LR32" s="83">
        <v>72.0</v>
      </c>
      <c r="LS32" s="82">
        <v>335.0</v>
      </c>
      <c r="LT32" s="83">
        <v>139.0</v>
      </c>
      <c r="LU32" s="83">
        <v>102.0</v>
      </c>
      <c r="LV32" s="83">
        <v>57.0</v>
      </c>
      <c r="LW32" s="83">
        <v>8.4</v>
      </c>
      <c r="LX32" s="82">
        <v>10.0</v>
      </c>
      <c r="LY32" s="83">
        <v>57.0</v>
      </c>
      <c r="LZ32" s="83">
        <v>53.0</v>
      </c>
      <c r="MA32" s="83">
        <v>138.0</v>
      </c>
      <c r="MB32" s="83">
        <v>111.0</v>
      </c>
      <c r="MC32" s="83">
        <v>61.0</v>
      </c>
      <c r="MD32" s="83">
        <v>22.0</v>
      </c>
      <c r="ME32" s="82">
        <v>8.0</v>
      </c>
      <c r="MF32" s="83">
        <v>61.0</v>
      </c>
      <c r="MG32" s="83">
        <v>55.0</v>
      </c>
      <c r="MH32" s="82" t="s">
        <v>95</v>
      </c>
      <c r="MI32" s="82" t="s">
        <v>95</v>
      </c>
      <c r="MJ32" s="82" t="s">
        <v>95</v>
      </c>
      <c r="MK32" s="82" t="s">
        <v>95</v>
      </c>
      <c r="ML32" s="82">
        <v>5.0</v>
      </c>
      <c r="MM32" s="83">
        <v>41.0</v>
      </c>
      <c r="MN32" s="83">
        <v>37.0</v>
      </c>
      <c r="MO32" s="86"/>
      <c r="MP32" s="87"/>
      <c r="MQ32" s="87"/>
      <c r="MR32" s="87"/>
      <c r="MS32" s="87"/>
      <c r="MT32" s="83">
        <v>36.0</v>
      </c>
      <c r="MU32" s="83">
        <v>44.0</v>
      </c>
      <c r="MV32" s="83">
        <v>2.5</v>
      </c>
      <c r="MW32" s="83">
        <v>1.2</v>
      </c>
      <c r="MX32" s="82">
        <v>8.0</v>
      </c>
      <c r="MY32" s="121">
        <v>38.0</v>
      </c>
      <c r="MZ32" s="82" t="s">
        <v>96</v>
      </c>
      <c r="NA32" s="87"/>
      <c r="NB32" s="83">
        <v>35.0</v>
      </c>
      <c r="NC32" s="83">
        <v>343.0</v>
      </c>
      <c r="ND32" s="83">
        <v>19.4</v>
      </c>
      <c r="NE32" s="83">
        <v>6.6</v>
      </c>
      <c r="NF32" s="82">
        <v>6.0</v>
      </c>
      <c r="NG32" s="83">
        <v>38.0</v>
      </c>
      <c r="NH32" s="83">
        <v>38.0</v>
      </c>
      <c r="NI32" s="87"/>
      <c r="NJ32" s="82" t="s">
        <v>95</v>
      </c>
      <c r="NK32" s="82" t="s">
        <v>95</v>
      </c>
      <c r="NL32" s="82" t="s">
        <v>95</v>
      </c>
      <c r="NM32" s="82" t="s">
        <v>95</v>
      </c>
      <c r="NN32" s="82">
        <v>4.0</v>
      </c>
      <c r="NO32" s="83">
        <v>47.0</v>
      </c>
      <c r="NP32" s="83">
        <v>50.0</v>
      </c>
    </row>
    <row r="33" ht="14.25" customHeight="1">
      <c r="A33" s="49">
        <v>0.833333333333334</v>
      </c>
      <c r="B33" s="50"/>
      <c r="C33" s="51">
        <v>50.16</v>
      </c>
      <c r="D33" s="52">
        <v>340.0</v>
      </c>
      <c r="E33" s="53">
        <v>134.0</v>
      </c>
      <c r="F33" s="53">
        <v>137.0</v>
      </c>
      <c r="G33" s="53">
        <v>29.1</v>
      </c>
      <c r="H33" s="54"/>
      <c r="I33" s="53">
        <v>6.0</v>
      </c>
      <c r="J33" s="53">
        <v>52.0</v>
      </c>
      <c r="K33" s="53">
        <v>46.0</v>
      </c>
      <c r="L33" s="53">
        <v>139.0</v>
      </c>
      <c r="M33" s="53">
        <v>80.0</v>
      </c>
      <c r="N33" s="53">
        <v>20.3</v>
      </c>
      <c r="O33" s="54"/>
      <c r="P33" s="53">
        <v>6.0</v>
      </c>
      <c r="Q33" s="53">
        <v>57.0</v>
      </c>
      <c r="R33" s="53">
        <v>55.0</v>
      </c>
      <c r="S33" s="53">
        <v>342.9</v>
      </c>
      <c r="T33" s="53">
        <v>282.4</v>
      </c>
      <c r="U33" s="53">
        <v>165.3</v>
      </c>
      <c r="V33" s="54"/>
      <c r="W33" s="53">
        <v>376.3</v>
      </c>
      <c r="X33" s="53">
        <v>214.8</v>
      </c>
      <c r="Y33" s="53">
        <v>119.8</v>
      </c>
      <c r="Z33" s="54"/>
      <c r="AA33" s="53">
        <v>343.7</v>
      </c>
      <c r="AB33" s="53">
        <v>402.8</v>
      </c>
      <c r="AC33" s="53">
        <v>231.9</v>
      </c>
      <c r="AD33" s="54"/>
      <c r="AE33" s="53">
        <v>343.2</v>
      </c>
      <c r="AF33" s="53">
        <v>373.8</v>
      </c>
      <c r="AG33" s="53">
        <v>212.9</v>
      </c>
      <c r="AH33" s="54"/>
      <c r="AI33" s="53">
        <v>348.5</v>
      </c>
      <c r="AJ33" s="53">
        <v>400.3</v>
      </c>
      <c r="AK33" s="53">
        <v>239.6</v>
      </c>
      <c r="AL33" s="54"/>
      <c r="AM33" s="53">
        <v>340.9</v>
      </c>
      <c r="AN33" s="53">
        <v>413.2</v>
      </c>
      <c r="AO33" s="53">
        <v>229.8</v>
      </c>
      <c r="AP33" s="54"/>
      <c r="AQ33" s="191">
        <f t="shared" ref="AQ33:AS33" si="46">E33</f>
        <v>134</v>
      </c>
      <c r="AR33" s="54">
        <f t="shared" si="46"/>
        <v>137</v>
      </c>
      <c r="AS33" s="56">
        <f t="shared" si="46"/>
        <v>29.1</v>
      </c>
      <c r="AT33" s="54"/>
      <c r="AU33" s="54">
        <f t="shared" ref="AU33:AW33" si="47">L33</f>
        <v>139</v>
      </c>
      <c r="AV33" s="54">
        <f t="shared" si="47"/>
        <v>80</v>
      </c>
      <c r="AW33" s="54">
        <f t="shared" si="47"/>
        <v>20.3</v>
      </c>
      <c r="AX33" s="54"/>
      <c r="AY33" s="182">
        <f t="shared" si="48"/>
        <v>134</v>
      </c>
      <c r="AZ33" s="54"/>
      <c r="BA33" s="54"/>
      <c r="BB33" s="54"/>
      <c r="BC33" s="89"/>
      <c r="BD33" s="54">
        <v>139.0</v>
      </c>
      <c r="BE33" s="53">
        <v>33.0</v>
      </c>
      <c r="BF33" s="53">
        <v>117.0</v>
      </c>
      <c r="BG33" s="127">
        <v>5.7</v>
      </c>
      <c r="BH33" s="54"/>
      <c r="BI33" s="53">
        <v>22.0</v>
      </c>
      <c r="BJ33" s="127">
        <v>90.0</v>
      </c>
      <c r="BK33" s="127">
        <v>64.0</v>
      </c>
      <c r="BL33" s="89"/>
      <c r="BM33" s="58">
        <v>339.0</v>
      </c>
      <c r="BN33" s="58">
        <v>144.0</v>
      </c>
      <c r="BO33" s="58">
        <v>170.0</v>
      </c>
      <c r="BP33" s="59">
        <f>170/20</f>
        <v>8.5</v>
      </c>
      <c r="BQ33" s="59"/>
      <c r="BR33" s="58">
        <v>6.0</v>
      </c>
      <c r="BS33" s="58">
        <v>63.0</v>
      </c>
      <c r="BT33" s="58">
        <v>62.0</v>
      </c>
      <c r="BU33" s="59">
        <f t="shared" ref="BU33:BU37" si="52">BM33</f>
        <v>339</v>
      </c>
      <c r="BV33" s="58">
        <v>353.0</v>
      </c>
      <c r="BW33" s="58">
        <v>205.0</v>
      </c>
      <c r="BX33" s="58">
        <v>35.0</v>
      </c>
      <c r="BY33" s="58">
        <v>331.0</v>
      </c>
      <c r="BZ33" s="58">
        <v>382.0</v>
      </c>
      <c r="CA33" s="58">
        <v>207.0</v>
      </c>
      <c r="CB33" s="58">
        <v>31.0</v>
      </c>
      <c r="CC33" s="58">
        <v>339.0</v>
      </c>
      <c r="CD33" s="58">
        <v>386.0</v>
      </c>
      <c r="CE33" s="58">
        <v>216.0</v>
      </c>
      <c r="CF33" s="58">
        <v>8.0</v>
      </c>
      <c r="CG33" s="58">
        <v>332.0</v>
      </c>
      <c r="CH33" s="58">
        <v>376.0</v>
      </c>
      <c r="CI33" s="58">
        <v>216.0</v>
      </c>
      <c r="CJ33" s="58">
        <v>5.0</v>
      </c>
      <c r="CK33" s="58">
        <v>345.0</v>
      </c>
      <c r="CL33" s="58">
        <v>196.0</v>
      </c>
      <c r="CM33" s="58">
        <v>127.0</v>
      </c>
      <c r="CN33" s="58">
        <v>1.0</v>
      </c>
      <c r="CO33" s="58">
        <v>329.0</v>
      </c>
      <c r="CP33" s="58">
        <v>386.0</v>
      </c>
      <c r="CQ33" s="58">
        <v>189.0</v>
      </c>
      <c r="CR33" s="58">
        <v>5.0</v>
      </c>
      <c r="CS33" s="58">
        <v>333.0</v>
      </c>
      <c r="CT33" s="58">
        <v>345.0</v>
      </c>
      <c r="CU33" s="58">
        <v>210.0</v>
      </c>
      <c r="CV33" s="58">
        <v>106.0</v>
      </c>
      <c r="CW33" s="58">
        <v>335.0</v>
      </c>
      <c r="CX33" s="58">
        <v>227.0</v>
      </c>
      <c r="CY33" s="58">
        <v>103.0</v>
      </c>
      <c r="CZ33" s="58">
        <v>66.0</v>
      </c>
      <c r="DA33" s="58">
        <v>321.0</v>
      </c>
      <c r="DB33" s="58">
        <v>234.0</v>
      </c>
      <c r="DC33" s="58">
        <v>106.0</v>
      </c>
      <c r="DD33" s="90">
        <v>70.0</v>
      </c>
      <c r="DE33" s="59">
        <f t="shared" ref="DE33:DE37" si="53">BN33</f>
        <v>144</v>
      </c>
      <c r="DF33" s="58">
        <v>35.0</v>
      </c>
      <c r="DG33" s="59">
        <f t="shared" ref="DG33:DH33" si="49">BO33</f>
        <v>170</v>
      </c>
      <c r="DH33" s="59">
        <f t="shared" si="49"/>
        <v>8.5</v>
      </c>
      <c r="DI33" s="59"/>
      <c r="DJ33" s="58">
        <v>7.0</v>
      </c>
      <c r="DK33" s="58">
        <v>58.0</v>
      </c>
      <c r="DL33" s="58">
        <v>54.0</v>
      </c>
      <c r="DM33" s="89"/>
      <c r="DN33" s="61">
        <v>337.0</v>
      </c>
      <c r="DO33" s="61">
        <v>139.0</v>
      </c>
      <c r="DP33" s="61">
        <v>31.15</v>
      </c>
      <c r="DQ33" s="61">
        <v>17.88</v>
      </c>
      <c r="DR33" s="61">
        <v>2.64</v>
      </c>
      <c r="DS33" s="61">
        <v>8.0</v>
      </c>
      <c r="DT33" s="61">
        <v>44.0</v>
      </c>
      <c r="DU33" s="61">
        <v>48.4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340.0</v>
      </c>
      <c r="EF33" s="63">
        <v>137.0</v>
      </c>
      <c r="EG33" s="63">
        <v>73.0</v>
      </c>
      <c r="EH33" s="63">
        <v>3.0</v>
      </c>
      <c r="EI33" s="64"/>
      <c r="EJ33" s="63">
        <v>9.0</v>
      </c>
      <c r="EK33" s="63">
        <v>53.0</v>
      </c>
      <c r="EL33" s="63">
        <v>56.0</v>
      </c>
      <c r="EM33" s="63">
        <v>137.0</v>
      </c>
      <c r="EN33" s="63">
        <v>109.0</v>
      </c>
      <c r="EO33" s="63">
        <v>4.9</v>
      </c>
      <c r="EP33" s="64"/>
      <c r="EQ33" s="63">
        <v>9.0</v>
      </c>
      <c r="ER33" s="63">
        <v>53.0</v>
      </c>
      <c r="ES33" s="63">
        <v>56.0</v>
      </c>
      <c r="ET33" s="63">
        <v>339.0</v>
      </c>
      <c r="EU33" s="63">
        <v>0.0</v>
      </c>
      <c r="EV33" s="63">
        <v>0.0</v>
      </c>
      <c r="EW33" s="63">
        <v>0.0</v>
      </c>
      <c r="EX33" s="63">
        <v>338.0</v>
      </c>
      <c r="EY33" s="63">
        <v>240.0</v>
      </c>
      <c r="EZ33" s="63">
        <v>138.1</v>
      </c>
      <c r="FA33" s="63">
        <v>-2.3</v>
      </c>
      <c r="FB33" s="63">
        <v>338.0</v>
      </c>
      <c r="FC33" s="63">
        <v>0.0</v>
      </c>
      <c r="FD33" s="63">
        <v>0.0</v>
      </c>
      <c r="FE33" s="63">
        <v>0.0</v>
      </c>
      <c r="FF33" s="63">
        <v>337.0</v>
      </c>
      <c r="FG33" s="63">
        <v>239.0</v>
      </c>
      <c r="FH33" s="63">
        <v>138.3</v>
      </c>
      <c r="FI33" s="63">
        <v>-0.8</v>
      </c>
      <c r="FJ33" s="63">
        <v>340.0</v>
      </c>
      <c r="FK33" s="63">
        <v>225.0</v>
      </c>
      <c r="FL33" s="63">
        <v>130.2</v>
      </c>
      <c r="FM33" s="64"/>
      <c r="FN33" s="63">
        <v>340.0</v>
      </c>
      <c r="FO33" s="63">
        <v>221.0</v>
      </c>
      <c r="FP33" s="63">
        <v>130.6</v>
      </c>
      <c r="FQ33" s="63">
        <v>6.6</v>
      </c>
      <c r="FR33" s="63">
        <v>137.0</v>
      </c>
      <c r="FS33" s="63">
        <v>98.0</v>
      </c>
      <c r="FT33" s="63">
        <v>14.81</v>
      </c>
      <c r="FU33" s="64"/>
      <c r="FV33" s="63">
        <v>137.0</v>
      </c>
      <c r="FW33" s="64"/>
      <c r="FX33" s="64"/>
      <c r="FY33" s="64"/>
      <c r="FZ33" s="89"/>
      <c r="GA33" s="160">
        <v>340.0</v>
      </c>
      <c r="GB33" s="160">
        <v>378.95</v>
      </c>
      <c r="GC33" s="160">
        <v>237.7</v>
      </c>
      <c r="GD33" s="160">
        <v>0.0</v>
      </c>
      <c r="GE33" s="160">
        <v>340.0</v>
      </c>
      <c r="GF33" s="160">
        <v>404.74</v>
      </c>
      <c r="GG33" s="160">
        <v>236.11</v>
      </c>
      <c r="GH33" s="160">
        <v>6.28</v>
      </c>
      <c r="GI33" s="160">
        <v>340.0</v>
      </c>
      <c r="GJ33" s="160">
        <v>226.99</v>
      </c>
      <c r="GK33" s="160">
        <v>-130.49</v>
      </c>
      <c r="GL33" s="160">
        <v>-14.15</v>
      </c>
      <c r="GM33" s="160">
        <v>340.0</v>
      </c>
      <c r="GN33" s="160">
        <v>208.67</v>
      </c>
      <c r="GO33" s="160">
        <v>-130.49</v>
      </c>
      <c r="GP33" s="160">
        <v>-21.11</v>
      </c>
      <c r="GQ33" s="160">
        <v>340.0</v>
      </c>
      <c r="GR33" s="160">
        <v>172.92</v>
      </c>
      <c r="GS33" s="160">
        <v>-108.88</v>
      </c>
      <c r="GT33" s="160">
        <v>14.83</v>
      </c>
      <c r="GU33" s="160">
        <v>340.0</v>
      </c>
      <c r="GV33" s="160">
        <v>168.23</v>
      </c>
      <c r="GW33" s="160">
        <v>-105.62</v>
      </c>
      <c r="GX33" s="160">
        <v>15.5</v>
      </c>
      <c r="GY33" s="89"/>
      <c r="GZ33" s="98" t="s">
        <v>107</v>
      </c>
      <c r="HA33" s="97" t="s">
        <v>92</v>
      </c>
      <c r="HB33" s="98">
        <v>122.0</v>
      </c>
      <c r="HC33" s="98">
        <v>6.1</v>
      </c>
      <c r="HD33" s="98">
        <v>2.44</v>
      </c>
      <c r="HE33" s="98">
        <v>8.0</v>
      </c>
      <c r="HF33" s="99">
        <v>58.0</v>
      </c>
      <c r="HG33" s="99">
        <v>52.0</v>
      </c>
      <c r="HH33" s="98" t="s">
        <v>107</v>
      </c>
      <c r="HI33" s="97" t="s">
        <v>92</v>
      </c>
      <c r="HJ33" s="98">
        <v>327.0</v>
      </c>
      <c r="HK33" s="98">
        <v>16.35</v>
      </c>
      <c r="HL33" s="98">
        <v>6.54</v>
      </c>
      <c r="HM33" s="98">
        <v>5.0</v>
      </c>
      <c r="HN33" s="99">
        <v>56.0</v>
      </c>
      <c r="HO33" s="99">
        <v>56.0</v>
      </c>
      <c r="HP33" s="98" t="s">
        <v>107</v>
      </c>
      <c r="HQ33" s="97" t="s">
        <v>92</v>
      </c>
      <c r="HR33" s="98">
        <v>228.0</v>
      </c>
      <c r="HS33" s="98">
        <v>11.4</v>
      </c>
      <c r="HT33" s="98">
        <v>5.7</v>
      </c>
      <c r="HU33" s="98">
        <v>7.0</v>
      </c>
      <c r="HV33" s="99">
        <v>52.0</v>
      </c>
      <c r="HW33" s="99">
        <v>52.0</v>
      </c>
      <c r="HX33" s="89"/>
      <c r="HY33" s="72">
        <v>135.0</v>
      </c>
      <c r="HZ33" s="72">
        <v>33.0</v>
      </c>
      <c r="IA33" s="72">
        <v>72.0</v>
      </c>
      <c r="IB33" s="72">
        <v>3.6</v>
      </c>
      <c r="IC33" s="73"/>
      <c r="ID33" s="72">
        <v>2.0</v>
      </c>
      <c r="IE33" s="147">
        <v>64.0</v>
      </c>
      <c r="IF33" s="147">
        <v>44.0</v>
      </c>
      <c r="IG33" s="89"/>
      <c r="IH33" s="74">
        <v>140.0</v>
      </c>
      <c r="II33" s="74">
        <v>34.2</v>
      </c>
      <c r="IJ33" s="74">
        <v>154.0</v>
      </c>
      <c r="IK33" s="74">
        <v>8.0</v>
      </c>
      <c r="IL33" s="74">
        <v>8.9</v>
      </c>
      <c r="IM33" s="74">
        <v>6.0</v>
      </c>
      <c r="IN33" s="74">
        <v>46.0</v>
      </c>
      <c r="IO33" s="74">
        <v>45.0</v>
      </c>
      <c r="IP33" s="74">
        <v>140.0</v>
      </c>
      <c r="IQ33" s="74">
        <v>34.9</v>
      </c>
      <c r="IR33" s="74">
        <v>6.0</v>
      </c>
      <c r="IS33" s="74">
        <v>0.3</v>
      </c>
      <c r="IT33" s="74">
        <v>0.4</v>
      </c>
      <c r="IU33" s="74">
        <v>12.0</v>
      </c>
      <c r="IV33" s="74">
        <v>48.0</v>
      </c>
      <c r="IW33" s="74">
        <v>46.0</v>
      </c>
      <c r="IX33" s="89"/>
      <c r="IY33" s="76">
        <v>138.9</v>
      </c>
      <c r="IZ33" s="76">
        <v>35.1</v>
      </c>
      <c r="JA33" s="76">
        <v>311.88</v>
      </c>
      <c r="JB33" s="76">
        <v>15.59</v>
      </c>
      <c r="JC33" s="76">
        <v>3.14</v>
      </c>
      <c r="JD33" s="76">
        <v>3.0</v>
      </c>
      <c r="JE33" s="76">
        <v>59.78</v>
      </c>
      <c r="JF33" s="76">
        <v>46.47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137.0</v>
      </c>
      <c r="JQ33" s="78">
        <v>32.1</v>
      </c>
      <c r="JR33" s="78">
        <v>0.0</v>
      </c>
      <c r="JS33" s="78">
        <v>0.0</v>
      </c>
      <c r="JT33" s="78">
        <v>0.0</v>
      </c>
      <c r="JU33" s="78">
        <v>2.0</v>
      </c>
      <c r="JV33" s="78">
        <v>46.0</v>
      </c>
      <c r="JW33" s="78">
        <v>45.0</v>
      </c>
      <c r="JX33" s="78">
        <v>137.0</v>
      </c>
      <c r="JY33" s="78">
        <v>34.6</v>
      </c>
      <c r="JZ33" s="78">
        <v>129.0</v>
      </c>
      <c r="KA33" s="78">
        <v>7.1</v>
      </c>
      <c r="KB33" s="78">
        <v>2.4</v>
      </c>
      <c r="KC33" s="78">
        <v>2.0</v>
      </c>
      <c r="KD33" s="78">
        <v>53.0</v>
      </c>
      <c r="KE33" s="78">
        <v>52.0</v>
      </c>
      <c r="KF33" s="89"/>
      <c r="KG33" s="151">
        <v>138.0</v>
      </c>
      <c r="KH33" s="151">
        <v>34.0</v>
      </c>
      <c r="KI33" s="151">
        <v>13.0</v>
      </c>
      <c r="KJ33" s="151">
        <v>0.7</v>
      </c>
      <c r="KK33" s="152"/>
      <c r="KL33" s="151">
        <v>1.0</v>
      </c>
      <c r="KM33" s="151">
        <v>50.0</v>
      </c>
      <c r="KN33" s="151">
        <v>50.0</v>
      </c>
      <c r="KO33" s="151">
        <v>138.0</v>
      </c>
      <c r="KP33" s="151">
        <v>34.0</v>
      </c>
      <c r="KQ33" s="151">
        <v>57.0</v>
      </c>
      <c r="KR33" s="151">
        <v>3.4</v>
      </c>
      <c r="KS33" s="152"/>
      <c r="KT33" s="151">
        <v>1.0</v>
      </c>
      <c r="KU33" s="151">
        <v>48.0</v>
      </c>
      <c r="KV33" s="151">
        <v>46.0</v>
      </c>
      <c r="KW33" s="89"/>
      <c r="KX33" s="81">
        <v>131.0</v>
      </c>
      <c r="KY33" s="81">
        <v>32.0</v>
      </c>
      <c r="KZ33" s="81">
        <v>226.0</v>
      </c>
      <c r="LA33" s="81">
        <v>11.1</v>
      </c>
      <c r="LB33" s="81">
        <v>2.0</v>
      </c>
      <c r="LC33" s="81">
        <v>3.0</v>
      </c>
      <c r="LD33" s="81">
        <v>58.0</v>
      </c>
      <c r="LE33" s="81">
        <v>58.0</v>
      </c>
      <c r="LF33" s="81">
        <v>131.0</v>
      </c>
      <c r="LG33" s="81">
        <v>32.0</v>
      </c>
      <c r="LH33" s="81">
        <v>351.0</v>
      </c>
      <c r="LI33" s="81">
        <v>17.2</v>
      </c>
      <c r="LJ33" s="81">
        <v>5.0</v>
      </c>
      <c r="LK33" s="81">
        <v>5.0</v>
      </c>
      <c r="LL33" s="81">
        <v>54.0</v>
      </c>
      <c r="LM33" s="81">
        <v>54.0</v>
      </c>
      <c r="LN33" s="89"/>
      <c r="LO33" s="83">
        <v>341.0</v>
      </c>
      <c r="LP33" s="82">
        <v>208.0</v>
      </c>
      <c r="LQ33" s="82">
        <v>117.0</v>
      </c>
      <c r="LR33" s="83">
        <v>72.0</v>
      </c>
      <c r="LS33" s="82">
        <v>336.0</v>
      </c>
      <c r="LT33" s="83">
        <v>139.0</v>
      </c>
      <c r="LU33" s="83">
        <v>82.0</v>
      </c>
      <c r="LV33" s="83">
        <v>46.0</v>
      </c>
      <c r="LW33" s="83">
        <v>5.0</v>
      </c>
      <c r="LX33" s="82">
        <v>10.0</v>
      </c>
      <c r="LY33" s="83">
        <v>57.0</v>
      </c>
      <c r="LZ33" s="83">
        <v>53.0</v>
      </c>
      <c r="MA33" s="83">
        <v>138.0</v>
      </c>
      <c r="MB33" s="83">
        <v>126.0</v>
      </c>
      <c r="MC33" s="83">
        <v>71.0</v>
      </c>
      <c r="MD33" s="83">
        <v>18.2</v>
      </c>
      <c r="ME33" s="82">
        <v>8.0</v>
      </c>
      <c r="MF33" s="83">
        <v>62.0</v>
      </c>
      <c r="MG33" s="83">
        <v>55.0</v>
      </c>
      <c r="MH33" s="82" t="s">
        <v>95</v>
      </c>
      <c r="MI33" s="82" t="s">
        <v>95</v>
      </c>
      <c r="MJ33" s="82" t="s">
        <v>95</v>
      </c>
      <c r="MK33" s="82" t="s">
        <v>95</v>
      </c>
      <c r="ML33" s="82">
        <v>5.0</v>
      </c>
      <c r="MM33" s="83">
        <v>41.0</v>
      </c>
      <c r="MN33" s="83">
        <v>37.0</v>
      </c>
      <c r="MO33" s="86"/>
      <c r="MP33" s="87"/>
      <c r="MQ33" s="87"/>
      <c r="MR33" s="87"/>
      <c r="MS33" s="87"/>
      <c r="MT33" s="83">
        <v>36.0</v>
      </c>
      <c r="MU33" s="83">
        <v>91.0</v>
      </c>
      <c r="MV33" s="83">
        <v>5.4</v>
      </c>
      <c r="MW33" s="83">
        <v>2.8</v>
      </c>
      <c r="MX33" s="82">
        <v>8.0</v>
      </c>
      <c r="MY33" s="121">
        <v>38.0</v>
      </c>
      <c r="MZ33" s="82" t="s">
        <v>96</v>
      </c>
      <c r="NA33" s="87"/>
      <c r="NB33" s="83">
        <v>35.0</v>
      </c>
      <c r="NC33" s="83">
        <v>135.0</v>
      </c>
      <c r="ND33" s="83">
        <v>7.6</v>
      </c>
      <c r="NE33" s="83">
        <v>3.0</v>
      </c>
      <c r="NF33" s="82">
        <v>6.0</v>
      </c>
      <c r="NG33" s="83">
        <v>38.0</v>
      </c>
      <c r="NH33" s="83">
        <v>38.0</v>
      </c>
      <c r="NI33" s="87"/>
      <c r="NJ33" s="82" t="s">
        <v>95</v>
      </c>
      <c r="NK33" s="82" t="s">
        <v>95</v>
      </c>
      <c r="NL33" s="82" t="s">
        <v>95</v>
      </c>
      <c r="NM33" s="82" t="s">
        <v>95</v>
      </c>
      <c r="NN33" s="82">
        <v>4.0</v>
      </c>
      <c r="NO33" s="83">
        <v>47.0</v>
      </c>
      <c r="NP33" s="83">
        <v>50.0</v>
      </c>
    </row>
    <row r="34" ht="14.25" customHeight="1">
      <c r="A34" s="49">
        <v>0.875</v>
      </c>
      <c r="B34" s="50"/>
      <c r="C34" s="51">
        <v>50.15</v>
      </c>
      <c r="D34" s="52">
        <v>339.0</v>
      </c>
      <c r="E34" s="53">
        <v>134.0</v>
      </c>
      <c r="F34" s="53">
        <v>130.0</v>
      </c>
      <c r="G34" s="53">
        <v>27.7</v>
      </c>
      <c r="H34" s="54"/>
      <c r="I34" s="53">
        <v>6.0</v>
      </c>
      <c r="J34" s="53">
        <v>52.0</v>
      </c>
      <c r="K34" s="53">
        <v>51.0</v>
      </c>
      <c r="L34" s="53">
        <v>139.0</v>
      </c>
      <c r="M34" s="53">
        <v>80.0</v>
      </c>
      <c r="N34" s="53">
        <v>20.4</v>
      </c>
      <c r="O34" s="54"/>
      <c r="P34" s="53">
        <v>6.0</v>
      </c>
      <c r="Q34" s="53">
        <v>56.0</v>
      </c>
      <c r="R34" s="53">
        <v>53.0</v>
      </c>
      <c r="S34" s="53">
        <v>342.1</v>
      </c>
      <c r="T34" s="53">
        <v>297.9</v>
      </c>
      <c r="U34" s="53">
        <v>173.2</v>
      </c>
      <c r="V34" s="54"/>
      <c r="W34" s="53">
        <v>375.2</v>
      </c>
      <c r="X34" s="53">
        <v>232.5</v>
      </c>
      <c r="Y34" s="53">
        <v>132.9</v>
      </c>
      <c r="Z34" s="54"/>
      <c r="AA34" s="53">
        <v>342.3</v>
      </c>
      <c r="AB34" s="53">
        <v>391.9</v>
      </c>
      <c r="AC34" s="53">
        <v>225.4</v>
      </c>
      <c r="AD34" s="54"/>
      <c r="AE34" s="53">
        <v>342.1</v>
      </c>
      <c r="AF34" s="53">
        <v>359.3</v>
      </c>
      <c r="AG34" s="53">
        <v>204.8</v>
      </c>
      <c r="AH34" s="54"/>
      <c r="AI34" s="53">
        <v>347.7</v>
      </c>
      <c r="AJ34" s="53">
        <v>411.4</v>
      </c>
      <c r="AK34" s="53">
        <v>244.6</v>
      </c>
      <c r="AL34" s="54"/>
      <c r="AM34" s="53">
        <v>340.3</v>
      </c>
      <c r="AN34" s="53">
        <v>421.2</v>
      </c>
      <c r="AO34" s="53">
        <v>235.1</v>
      </c>
      <c r="AP34" s="54"/>
      <c r="AQ34" s="191">
        <f t="shared" ref="AQ34:AS34" si="50">E34</f>
        <v>134</v>
      </c>
      <c r="AR34" s="54">
        <f t="shared" si="50"/>
        <v>130</v>
      </c>
      <c r="AS34" s="56">
        <f t="shared" si="50"/>
        <v>27.7</v>
      </c>
      <c r="AT34" s="54"/>
      <c r="AU34" s="54">
        <f t="shared" ref="AU34:AW34" si="51">L34</f>
        <v>139</v>
      </c>
      <c r="AV34" s="54">
        <f t="shared" si="51"/>
        <v>80</v>
      </c>
      <c r="AW34" s="54">
        <f t="shared" si="51"/>
        <v>20.4</v>
      </c>
      <c r="AX34" s="54"/>
      <c r="AY34" s="182">
        <f t="shared" si="48"/>
        <v>134</v>
      </c>
      <c r="AZ34" s="54"/>
      <c r="BA34" s="54"/>
      <c r="BB34" s="54"/>
      <c r="BC34" s="89"/>
      <c r="BD34" s="54">
        <v>139.0</v>
      </c>
      <c r="BE34" s="53">
        <v>33.0</v>
      </c>
      <c r="BF34" s="53">
        <v>102.0</v>
      </c>
      <c r="BG34" s="127">
        <v>4.9</v>
      </c>
      <c r="BH34" s="54"/>
      <c r="BI34" s="53">
        <v>22.0</v>
      </c>
      <c r="BJ34" s="127">
        <v>90.0</v>
      </c>
      <c r="BK34" s="127">
        <v>64.0</v>
      </c>
      <c r="BL34" s="89"/>
      <c r="BM34" s="58">
        <v>339.0</v>
      </c>
      <c r="BN34" s="58">
        <v>145.0</v>
      </c>
      <c r="BO34" s="58">
        <v>155.0</v>
      </c>
      <c r="BP34" s="58">
        <v>7.8</v>
      </c>
      <c r="BQ34" s="59"/>
      <c r="BR34" s="58">
        <v>6.0</v>
      </c>
      <c r="BS34" s="58">
        <v>60.0</v>
      </c>
      <c r="BT34" s="58">
        <v>55.0</v>
      </c>
      <c r="BU34" s="59">
        <f t="shared" si="52"/>
        <v>339</v>
      </c>
      <c r="BV34" s="58">
        <v>356.0</v>
      </c>
      <c r="BW34" s="58">
        <v>205.0</v>
      </c>
      <c r="BX34" s="58">
        <v>40.0</v>
      </c>
      <c r="BY34" s="58">
        <v>332.0</v>
      </c>
      <c r="BZ34" s="58">
        <v>380.0</v>
      </c>
      <c r="CA34" s="58">
        <v>206.0</v>
      </c>
      <c r="CB34" s="58">
        <v>36.0</v>
      </c>
      <c r="CC34" s="58">
        <v>340.0</v>
      </c>
      <c r="CD34" s="58">
        <v>368.0</v>
      </c>
      <c r="CE34" s="58">
        <v>210.0</v>
      </c>
      <c r="CF34" s="58">
        <v>10.0</v>
      </c>
      <c r="CG34" s="58">
        <v>332.0</v>
      </c>
      <c r="CH34" s="58">
        <v>375.0</v>
      </c>
      <c r="CI34" s="58">
        <v>206.0</v>
      </c>
      <c r="CJ34" s="58">
        <v>11.0</v>
      </c>
      <c r="CK34" s="58">
        <v>345.0</v>
      </c>
      <c r="CL34" s="58">
        <v>192.0</v>
      </c>
      <c r="CM34" s="58">
        <v>127.0</v>
      </c>
      <c r="CN34" s="58">
        <v>7.0</v>
      </c>
      <c r="CO34" s="58">
        <v>329.0</v>
      </c>
      <c r="CP34" s="58">
        <v>383.0</v>
      </c>
      <c r="CQ34" s="58">
        <v>188.0</v>
      </c>
      <c r="CR34" s="58">
        <v>3.0</v>
      </c>
      <c r="CS34" s="58">
        <v>333.0</v>
      </c>
      <c r="CT34" s="58">
        <v>327.0</v>
      </c>
      <c r="CU34" s="58">
        <v>217.0</v>
      </c>
      <c r="CV34" s="58">
        <v>91.0</v>
      </c>
      <c r="CW34" s="58">
        <v>335.0</v>
      </c>
      <c r="CX34" s="58">
        <v>230.0</v>
      </c>
      <c r="CY34" s="58">
        <v>106.0</v>
      </c>
      <c r="CZ34" s="58">
        <v>68.0</v>
      </c>
      <c r="DA34" s="58">
        <v>321.0</v>
      </c>
      <c r="DB34" s="58">
        <v>239.0</v>
      </c>
      <c r="DC34" s="58">
        <v>108.0</v>
      </c>
      <c r="DD34" s="58">
        <v>69.0</v>
      </c>
      <c r="DE34" s="59">
        <f t="shared" si="53"/>
        <v>145</v>
      </c>
      <c r="DF34" s="58">
        <v>35.0</v>
      </c>
      <c r="DG34" s="59">
        <f t="shared" ref="DG34:DH34" si="54">BO34</f>
        <v>155</v>
      </c>
      <c r="DH34" s="59">
        <f t="shared" si="54"/>
        <v>7.8</v>
      </c>
      <c r="DI34" s="59"/>
      <c r="DJ34" s="58">
        <v>7.0</v>
      </c>
      <c r="DK34" s="58">
        <v>55.0</v>
      </c>
      <c r="DL34" s="58">
        <v>50.0</v>
      </c>
      <c r="DM34" s="89"/>
      <c r="DN34" s="61">
        <v>338.0</v>
      </c>
      <c r="DO34" s="61">
        <v>139.0</v>
      </c>
      <c r="DP34" s="61">
        <v>43.6</v>
      </c>
      <c r="DQ34" s="61">
        <v>24.5</v>
      </c>
      <c r="DR34" s="61">
        <v>6.4</v>
      </c>
      <c r="DS34" s="61">
        <v>8.0</v>
      </c>
      <c r="DT34" s="61">
        <v>44.0</v>
      </c>
      <c r="DU34" s="61">
        <v>45.2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136.0</v>
      </c>
      <c r="EG34" s="63">
        <v>71.0</v>
      </c>
      <c r="EH34" s="63">
        <v>2.8</v>
      </c>
      <c r="EI34" s="64"/>
      <c r="EJ34" s="63">
        <v>9.0</v>
      </c>
      <c r="EK34" s="63">
        <v>52.0</v>
      </c>
      <c r="EL34" s="63">
        <v>55.0</v>
      </c>
      <c r="EM34" s="63">
        <v>136.0</v>
      </c>
      <c r="EN34" s="63">
        <v>110.0</v>
      </c>
      <c r="EO34" s="63">
        <v>4.9</v>
      </c>
      <c r="EP34" s="64"/>
      <c r="EQ34" s="63">
        <v>9.0</v>
      </c>
      <c r="ER34" s="63">
        <v>52.0</v>
      </c>
      <c r="ES34" s="63">
        <v>55.0</v>
      </c>
      <c r="ET34" s="63">
        <v>339.0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240.0</v>
      </c>
      <c r="EZ34" s="63">
        <v>138.8</v>
      </c>
      <c r="FA34" s="63">
        <v>-4.0</v>
      </c>
      <c r="FB34" s="63">
        <v>338.0</v>
      </c>
      <c r="FC34" s="63">
        <v>0.0</v>
      </c>
      <c r="FD34" s="63">
        <v>0.0</v>
      </c>
      <c r="FE34" s="63">
        <v>0.0</v>
      </c>
      <c r="FF34" s="63">
        <v>337.0</v>
      </c>
      <c r="FG34" s="63">
        <v>240.0</v>
      </c>
      <c r="FH34" s="63">
        <v>138.0</v>
      </c>
      <c r="FI34" s="63">
        <v>-1.4</v>
      </c>
      <c r="FJ34" s="63">
        <v>340.0</v>
      </c>
      <c r="FK34" s="63">
        <v>224.0</v>
      </c>
      <c r="FL34" s="63">
        <v>129.0</v>
      </c>
      <c r="FM34" s="63"/>
      <c r="FN34" s="63">
        <v>340.0</v>
      </c>
      <c r="FO34" s="63">
        <v>220.0</v>
      </c>
      <c r="FP34" s="63">
        <v>129.0</v>
      </c>
      <c r="FQ34" s="63">
        <v>6.0</v>
      </c>
      <c r="FR34" s="63">
        <v>136.0</v>
      </c>
      <c r="FS34" s="63">
        <v>106.0</v>
      </c>
      <c r="FT34" s="63">
        <v>18.11</v>
      </c>
      <c r="FU34" s="64"/>
      <c r="FV34" s="63">
        <v>136.0</v>
      </c>
      <c r="FW34" s="64"/>
      <c r="FX34" s="64"/>
      <c r="FY34" s="64"/>
      <c r="FZ34" s="89"/>
      <c r="GA34" s="193">
        <v>342.0</v>
      </c>
      <c r="GB34" s="194">
        <v>376.17</v>
      </c>
      <c r="GC34" s="194">
        <v>235.69</v>
      </c>
      <c r="GD34" s="194">
        <v>0.0</v>
      </c>
      <c r="GE34" s="193">
        <v>342.0</v>
      </c>
      <c r="GF34" s="194">
        <v>399.32</v>
      </c>
      <c r="GG34" s="194">
        <v>233.43</v>
      </c>
      <c r="GH34" s="194">
        <v>0.0</v>
      </c>
      <c r="GI34" s="193">
        <v>342.0</v>
      </c>
      <c r="GJ34" s="194">
        <v>225.53</v>
      </c>
      <c r="GK34" s="194">
        <v>-129.74</v>
      </c>
      <c r="GL34" s="194">
        <v>13.82</v>
      </c>
      <c r="GM34" s="193">
        <v>342.0</v>
      </c>
      <c r="GN34" s="194">
        <v>207.5</v>
      </c>
      <c r="GO34" s="194">
        <v>-129.82</v>
      </c>
      <c r="GP34" s="194">
        <v>-21.53</v>
      </c>
      <c r="GQ34" s="193">
        <v>342.0</v>
      </c>
      <c r="GR34" s="194">
        <v>170.43</v>
      </c>
      <c r="GS34" s="194">
        <v>-106.71</v>
      </c>
      <c r="GT34" s="194">
        <v>16.84</v>
      </c>
      <c r="GU34" s="193">
        <v>342.0</v>
      </c>
      <c r="GV34" s="194">
        <v>187.86</v>
      </c>
      <c r="GW34" s="194">
        <v>-107.71</v>
      </c>
      <c r="GX34" s="160">
        <v>15.16</v>
      </c>
      <c r="GY34" s="89"/>
      <c r="GZ34" s="98" t="s">
        <v>107</v>
      </c>
      <c r="HA34" s="97" t="s">
        <v>92</v>
      </c>
      <c r="HB34" s="98">
        <v>119.0</v>
      </c>
      <c r="HC34" s="98">
        <v>5.95</v>
      </c>
      <c r="HD34" s="98">
        <v>2.38</v>
      </c>
      <c r="HE34" s="98">
        <v>8.0</v>
      </c>
      <c r="HF34" s="99">
        <v>58.0</v>
      </c>
      <c r="HG34" s="99">
        <v>52.0</v>
      </c>
      <c r="HH34" s="98" t="s">
        <v>107</v>
      </c>
      <c r="HI34" s="97" t="s">
        <v>92</v>
      </c>
      <c r="HJ34" s="98">
        <v>307.0</v>
      </c>
      <c r="HK34" s="98">
        <v>15.35</v>
      </c>
      <c r="HL34" s="98">
        <v>6.14</v>
      </c>
      <c r="HM34" s="98">
        <v>5.0</v>
      </c>
      <c r="HN34" s="99">
        <v>56.0</v>
      </c>
      <c r="HO34" s="99">
        <v>56.0</v>
      </c>
      <c r="HP34" s="98" t="s">
        <v>107</v>
      </c>
      <c r="HQ34" s="97" t="s">
        <v>92</v>
      </c>
      <c r="HR34" s="98">
        <v>217.0</v>
      </c>
      <c r="HS34" s="98">
        <v>10.85</v>
      </c>
      <c r="HT34" s="98">
        <v>5.425</v>
      </c>
      <c r="HU34" s="98">
        <v>7.0</v>
      </c>
      <c r="HV34" s="99">
        <v>53.0</v>
      </c>
      <c r="HW34" s="99">
        <v>53.0</v>
      </c>
      <c r="HX34" s="89"/>
      <c r="HY34" s="72">
        <v>135.0</v>
      </c>
      <c r="HZ34" s="72">
        <v>33.0</v>
      </c>
      <c r="IA34" s="72">
        <v>110.0</v>
      </c>
      <c r="IB34" s="72">
        <v>5.5</v>
      </c>
      <c r="IC34" s="73"/>
      <c r="ID34" s="72">
        <v>2.0</v>
      </c>
      <c r="IE34" s="147">
        <v>64.0</v>
      </c>
      <c r="IF34" s="147">
        <v>44.0</v>
      </c>
      <c r="IG34" s="89"/>
      <c r="IH34" s="74">
        <v>140.0</v>
      </c>
      <c r="II34" s="74">
        <v>34.7</v>
      </c>
      <c r="IJ34" s="74">
        <v>164.0</v>
      </c>
      <c r="IK34" s="74">
        <v>8.3</v>
      </c>
      <c r="IL34" s="74">
        <v>9.3</v>
      </c>
      <c r="IM34" s="74">
        <v>6.0</v>
      </c>
      <c r="IN34" s="74">
        <v>48.0</v>
      </c>
      <c r="IO34" s="74">
        <v>46.0</v>
      </c>
      <c r="IP34" s="74">
        <v>140.0</v>
      </c>
      <c r="IQ34" s="74">
        <v>34.9</v>
      </c>
      <c r="IR34" s="74">
        <v>6.0</v>
      </c>
      <c r="IS34" s="74">
        <v>0.3</v>
      </c>
      <c r="IT34" s="74">
        <v>0.4</v>
      </c>
      <c r="IU34" s="74">
        <v>12.0</v>
      </c>
      <c r="IV34" s="74">
        <v>48.0</v>
      </c>
      <c r="IW34" s="74">
        <v>46.0</v>
      </c>
      <c r="IX34" s="89"/>
      <c r="IY34" s="76">
        <v>138.84</v>
      </c>
      <c r="IZ34" s="76">
        <v>34.76</v>
      </c>
      <c r="JA34" s="76">
        <v>369.18</v>
      </c>
      <c r="JB34" s="76">
        <v>18.45</v>
      </c>
      <c r="JC34" s="76">
        <v>3.21</v>
      </c>
      <c r="JD34" s="76">
        <v>3.0</v>
      </c>
      <c r="JE34" s="76">
        <v>58.5</v>
      </c>
      <c r="JF34" s="76">
        <v>45.61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137.0</v>
      </c>
      <c r="JQ34" s="78">
        <v>32.1</v>
      </c>
      <c r="JR34" s="78">
        <v>0.0</v>
      </c>
      <c r="JS34" s="78">
        <v>0.0</v>
      </c>
      <c r="JT34" s="78">
        <v>0.0</v>
      </c>
      <c r="JU34" s="78">
        <v>2.0</v>
      </c>
      <c r="JV34" s="78">
        <v>44.0</v>
      </c>
      <c r="JW34" s="78">
        <v>43.0</v>
      </c>
      <c r="JX34" s="78">
        <v>137.0</v>
      </c>
      <c r="JY34" s="78">
        <v>34.4</v>
      </c>
      <c r="JZ34" s="78">
        <v>123.0</v>
      </c>
      <c r="KA34" s="78">
        <v>6.8</v>
      </c>
      <c r="KB34" s="78">
        <v>2.1</v>
      </c>
      <c r="KC34" s="78">
        <v>2.0</v>
      </c>
      <c r="KD34" s="78">
        <v>51.0</v>
      </c>
      <c r="KE34" s="78">
        <v>50.0</v>
      </c>
      <c r="KF34" s="89"/>
      <c r="KG34" s="151">
        <v>137.0</v>
      </c>
      <c r="KH34" s="151">
        <v>33.0</v>
      </c>
      <c r="KI34" s="151">
        <v>105.0</v>
      </c>
      <c r="KJ34" s="151">
        <v>5.8</v>
      </c>
      <c r="KK34" s="152"/>
      <c r="KL34" s="151">
        <v>1.0</v>
      </c>
      <c r="KM34" s="151">
        <v>50.0</v>
      </c>
      <c r="KN34" s="151">
        <v>50.0</v>
      </c>
      <c r="KO34" s="151">
        <v>137.0</v>
      </c>
      <c r="KP34" s="151">
        <v>33.0</v>
      </c>
      <c r="KQ34" s="151" t="s">
        <v>98</v>
      </c>
      <c r="KR34" s="151" t="s">
        <v>98</v>
      </c>
      <c r="KS34" s="152"/>
      <c r="KT34" s="151">
        <v>1.0</v>
      </c>
      <c r="KU34" s="151">
        <v>48.0</v>
      </c>
      <c r="KV34" s="151">
        <v>46.0</v>
      </c>
      <c r="KW34" s="89"/>
      <c r="KX34" s="81">
        <v>131.0</v>
      </c>
      <c r="KY34" s="81">
        <v>32.0</v>
      </c>
      <c r="KZ34" s="81">
        <v>214.0</v>
      </c>
      <c r="LA34" s="81">
        <v>10.5</v>
      </c>
      <c r="LB34" s="81">
        <v>2.0</v>
      </c>
      <c r="LC34" s="81">
        <v>3.0</v>
      </c>
      <c r="LD34" s="81">
        <v>58.0</v>
      </c>
      <c r="LE34" s="81">
        <v>58.0</v>
      </c>
      <c r="LF34" s="81">
        <v>131.0</v>
      </c>
      <c r="LG34" s="81">
        <v>32.0</v>
      </c>
      <c r="LH34" s="81">
        <v>243.0</v>
      </c>
      <c r="LI34" s="81">
        <v>16.8</v>
      </c>
      <c r="LJ34" s="81">
        <v>5.0</v>
      </c>
      <c r="LK34" s="81">
        <v>5.0</v>
      </c>
      <c r="LL34" s="81">
        <v>54.0</v>
      </c>
      <c r="LM34" s="81">
        <v>54.0</v>
      </c>
      <c r="LN34" s="89"/>
      <c r="LO34" s="83">
        <v>339.0</v>
      </c>
      <c r="LP34" s="82">
        <v>221.0</v>
      </c>
      <c r="LQ34" s="82">
        <v>123.0</v>
      </c>
      <c r="LR34" s="83">
        <v>71.0</v>
      </c>
      <c r="LS34" s="82">
        <v>328.0</v>
      </c>
      <c r="LT34" s="83">
        <v>139.0</v>
      </c>
      <c r="LU34" s="83">
        <v>94.0</v>
      </c>
      <c r="LV34" s="83">
        <v>52.0</v>
      </c>
      <c r="LW34" s="83">
        <v>7.1</v>
      </c>
      <c r="LX34" s="82">
        <v>10.0</v>
      </c>
      <c r="LY34" s="83">
        <v>57.0</v>
      </c>
      <c r="LZ34" s="83">
        <v>53.0</v>
      </c>
      <c r="MA34" s="83">
        <v>137.0</v>
      </c>
      <c r="MB34" s="83">
        <v>127.0</v>
      </c>
      <c r="MC34" s="83">
        <v>71.0</v>
      </c>
      <c r="MD34" s="83">
        <v>18.1</v>
      </c>
      <c r="ME34" s="82">
        <v>8.0</v>
      </c>
      <c r="MF34" s="83">
        <v>63.0</v>
      </c>
      <c r="MG34" s="83">
        <v>55.0</v>
      </c>
      <c r="MH34" s="82" t="s">
        <v>95</v>
      </c>
      <c r="MI34" s="82" t="s">
        <v>95</v>
      </c>
      <c r="MJ34" s="82" t="s">
        <v>95</v>
      </c>
      <c r="MK34" s="82" t="s">
        <v>95</v>
      </c>
      <c r="ML34" s="82">
        <v>5.0</v>
      </c>
      <c r="MM34" s="83">
        <v>41.0</v>
      </c>
      <c r="MN34" s="83">
        <v>37.0</v>
      </c>
      <c r="MO34" s="86"/>
      <c r="MP34" s="87"/>
      <c r="MQ34" s="87"/>
      <c r="MR34" s="87"/>
      <c r="MS34" s="87"/>
      <c r="MT34" s="83">
        <v>36.0</v>
      </c>
      <c r="MU34" s="83">
        <v>87.0</v>
      </c>
      <c r="MV34" s="83">
        <v>5.0</v>
      </c>
      <c r="MW34" s="83">
        <v>2.2</v>
      </c>
      <c r="MX34" s="82">
        <v>8.0</v>
      </c>
      <c r="MY34" s="121">
        <v>38.0</v>
      </c>
      <c r="MZ34" s="82" t="s">
        <v>96</v>
      </c>
      <c r="NA34" s="87"/>
      <c r="NB34" s="83">
        <v>35.0</v>
      </c>
      <c r="NC34" s="83">
        <v>279.0</v>
      </c>
      <c r="ND34" s="83">
        <v>15.5</v>
      </c>
      <c r="NE34" s="83">
        <v>5.4</v>
      </c>
      <c r="NF34" s="82">
        <v>6.0</v>
      </c>
      <c r="NG34" s="83">
        <v>38.0</v>
      </c>
      <c r="NH34" s="83">
        <v>38.0</v>
      </c>
      <c r="NI34" s="87"/>
      <c r="NJ34" s="82" t="s">
        <v>95</v>
      </c>
      <c r="NK34" s="82" t="s">
        <v>95</v>
      </c>
      <c r="NL34" s="82" t="s">
        <v>95</v>
      </c>
      <c r="NM34" s="82" t="s">
        <v>95</v>
      </c>
      <c r="NN34" s="82">
        <v>4.0</v>
      </c>
      <c r="NO34" s="83">
        <v>47.0</v>
      </c>
      <c r="NP34" s="83">
        <v>50.0</v>
      </c>
    </row>
    <row r="35" ht="14.25" customHeight="1">
      <c r="A35" s="49">
        <v>0.916666666666667</v>
      </c>
      <c r="B35" s="50"/>
      <c r="C35" s="51">
        <v>50.3</v>
      </c>
      <c r="D35" s="52">
        <v>340.0</v>
      </c>
      <c r="E35" s="53">
        <v>134.0</v>
      </c>
      <c r="F35" s="53">
        <v>145.0</v>
      </c>
      <c r="G35" s="53">
        <v>23.1</v>
      </c>
      <c r="H35" s="54"/>
      <c r="I35" s="53">
        <v>6.0</v>
      </c>
      <c r="J35" s="53">
        <v>52.0</v>
      </c>
      <c r="K35" s="53">
        <v>51.0</v>
      </c>
      <c r="L35" s="53">
        <v>139.0</v>
      </c>
      <c r="M35" s="53">
        <v>65.0</v>
      </c>
      <c r="N35" s="53">
        <v>15.7</v>
      </c>
      <c r="O35" s="54"/>
      <c r="P35" s="53">
        <v>6.0</v>
      </c>
      <c r="Q35" s="53">
        <v>56.0</v>
      </c>
      <c r="R35" s="53">
        <v>52.0</v>
      </c>
      <c r="S35" s="53">
        <v>342.7</v>
      </c>
      <c r="T35" s="53">
        <v>292.9</v>
      </c>
      <c r="U35" s="53">
        <v>172.4</v>
      </c>
      <c r="V35" s="54"/>
      <c r="W35" s="53">
        <v>375.5</v>
      </c>
      <c r="X35" s="53">
        <v>233.7</v>
      </c>
      <c r="Y35" s="53">
        <v>131.1</v>
      </c>
      <c r="Z35" s="54"/>
      <c r="AA35" s="53">
        <v>342.7</v>
      </c>
      <c r="AB35" s="53">
        <v>406.9</v>
      </c>
      <c r="AC35" s="53">
        <v>233.8</v>
      </c>
      <c r="AD35" s="54"/>
      <c r="AE35" s="53">
        <v>342.2</v>
      </c>
      <c r="AF35" s="53">
        <v>372.9</v>
      </c>
      <c r="AG35" s="53">
        <v>212.2</v>
      </c>
      <c r="AH35" s="54"/>
      <c r="AI35" s="53">
        <v>348.4</v>
      </c>
      <c r="AJ35" s="53">
        <v>416.3</v>
      </c>
      <c r="AK35" s="53">
        <v>249.1</v>
      </c>
      <c r="AL35" s="54"/>
      <c r="AM35" s="53">
        <v>340.9</v>
      </c>
      <c r="AN35" s="53">
        <v>420.3</v>
      </c>
      <c r="AO35" s="53">
        <v>240.6</v>
      </c>
      <c r="AP35" s="54"/>
      <c r="AQ35" s="191">
        <f t="shared" ref="AQ35:AS35" si="55">E35</f>
        <v>134</v>
      </c>
      <c r="AR35" s="54">
        <f t="shared" si="55"/>
        <v>145</v>
      </c>
      <c r="AS35" s="56">
        <f t="shared" si="55"/>
        <v>23.1</v>
      </c>
      <c r="AT35" s="54"/>
      <c r="AU35" s="54">
        <f t="shared" ref="AU35:AW35" si="56">L35</f>
        <v>139</v>
      </c>
      <c r="AV35" s="54">
        <f t="shared" si="56"/>
        <v>65</v>
      </c>
      <c r="AW35" s="54">
        <f t="shared" si="56"/>
        <v>15.7</v>
      </c>
      <c r="AX35" s="54"/>
      <c r="AY35" s="182">
        <f t="shared" si="48"/>
        <v>134</v>
      </c>
      <c r="AZ35" s="54"/>
      <c r="BA35" s="54"/>
      <c r="BB35" s="54"/>
      <c r="BC35" s="89"/>
      <c r="BD35" s="54">
        <v>139.0</v>
      </c>
      <c r="BE35" s="53">
        <v>32.0</v>
      </c>
      <c r="BF35" s="53">
        <v>108.0</v>
      </c>
      <c r="BG35" s="127">
        <v>5.2</v>
      </c>
      <c r="BH35" s="54"/>
      <c r="BI35" s="53">
        <v>22.0</v>
      </c>
      <c r="BJ35" s="127">
        <v>90.0</v>
      </c>
      <c r="BK35" s="127">
        <v>64.0</v>
      </c>
      <c r="BL35" s="89"/>
      <c r="BM35" s="58">
        <v>340.0</v>
      </c>
      <c r="BN35" s="58">
        <v>144.0</v>
      </c>
      <c r="BO35" s="58">
        <v>246.0</v>
      </c>
      <c r="BP35" s="58">
        <v>12.3</v>
      </c>
      <c r="BQ35" s="59"/>
      <c r="BR35" s="58">
        <v>6.0</v>
      </c>
      <c r="BS35" s="58">
        <v>58.0</v>
      </c>
      <c r="BT35" s="58">
        <v>56.0</v>
      </c>
      <c r="BU35" s="59">
        <f t="shared" si="52"/>
        <v>340</v>
      </c>
      <c r="BV35" s="58">
        <v>357.0</v>
      </c>
      <c r="BW35" s="58">
        <v>205.0</v>
      </c>
      <c r="BX35" s="58">
        <v>46.0</v>
      </c>
      <c r="BY35" s="58">
        <v>332.0</v>
      </c>
      <c r="BZ35" s="58">
        <v>382.0</v>
      </c>
      <c r="CA35" s="58">
        <v>206.0</v>
      </c>
      <c r="CB35" s="58">
        <v>43.0</v>
      </c>
      <c r="CC35" s="58">
        <v>340.0</v>
      </c>
      <c r="CD35" s="58">
        <v>354.0</v>
      </c>
      <c r="CE35" s="58">
        <v>200.0</v>
      </c>
      <c r="CF35" s="58">
        <v>4.0</v>
      </c>
      <c r="CG35" s="58">
        <v>333.0</v>
      </c>
      <c r="CH35" s="58">
        <v>360.0</v>
      </c>
      <c r="CI35" s="58">
        <v>197.0</v>
      </c>
      <c r="CJ35" s="58">
        <v>9.0</v>
      </c>
      <c r="CK35" s="58">
        <v>346.0</v>
      </c>
      <c r="CL35" s="58">
        <v>177.0</v>
      </c>
      <c r="CM35" s="58">
        <v>116.0</v>
      </c>
      <c r="CN35" s="58">
        <v>6.0</v>
      </c>
      <c r="CO35" s="58">
        <v>330.0</v>
      </c>
      <c r="CP35" s="58">
        <v>355.0</v>
      </c>
      <c r="CQ35" s="58">
        <v>174.0</v>
      </c>
      <c r="CR35" s="58">
        <v>7.0</v>
      </c>
      <c r="CS35" s="58">
        <v>333.0</v>
      </c>
      <c r="CT35" s="58">
        <v>319.0</v>
      </c>
      <c r="CU35" s="58">
        <v>200.0</v>
      </c>
      <c r="CV35" s="58">
        <v>83.0</v>
      </c>
      <c r="CW35" s="58">
        <v>335.0</v>
      </c>
      <c r="CX35" s="58">
        <v>224.0</v>
      </c>
      <c r="CY35" s="58">
        <v>117.0</v>
      </c>
      <c r="CZ35" s="58">
        <v>68.0</v>
      </c>
      <c r="DA35" s="58">
        <v>321.0</v>
      </c>
      <c r="DB35" s="58">
        <v>246.0</v>
      </c>
      <c r="DC35" s="58">
        <v>116.0</v>
      </c>
      <c r="DD35" s="58">
        <v>66.0</v>
      </c>
      <c r="DE35" s="59">
        <f t="shared" si="53"/>
        <v>144</v>
      </c>
      <c r="DF35" s="58">
        <v>35.0</v>
      </c>
      <c r="DG35" s="59">
        <f t="shared" ref="DG35:DH35" si="57">BO35</f>
        <v>246</v>
      </c>
      <c r="DH35" s="59">
        <f t="shared" si="57"/>
        <v>12.3</v>
      </c>
      <c r="DI35" s="59"/>
      <c r="DJ35" s="58">
        <v>7.0</v>
      </c>
      <c r="DK35" s="58">
        <v>57.0</v>
      </c>
      <c r="DL35" s="58">
        <v>52.0</v>
      </c>
      <c r="DM35" s="89"/>
      <c r="DN35" s="61">
        <v>337.0</v>
      </c>
      <c r="DO35" s="61">
        <v>139.0</v>
      </c>
      <c r="DP35" s="61">
        <v>42.59</v>
      </c>
      <c r="DQ35" s="61">
        <v>24.06</v>
      </c>
      <c r="DR35" s="61">
        <v>5.41</v>
      </c>
      <c r="DS35" s="61">
        <v>8.0</v>
      </c>
      <c r="DT35" s="61">
        <v>43.0</v>
      </c>
      <c r="DU35" s="61">
        <v>47.1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340.0</v>
      </c>
      <c r="EF35" s="63">
        <v>136.0</v>
      </c>
      <c r="EG35" s="63">
        <v>74.0</v>
      </c>
      <c r="EH35" s="63">
        <v>3.0</v>
      </c>
      <c r="EI35" s="64"/>
      <c r="EJ35" s="63">
        <v>9.0</v>
      </c>
      <c r="EK35" s="63">
        <v>52.0</v>
      </c>
      <c r="EL35" s="63">
        <v>55.0</v>
      </c>
      <c r="EM35" s="63">
        <v>136.0</v>
      </c>
      <c r="EN35" s="63">
        <v>111.0</v>
      </c>
      <c r="EO35" s="63">
        <v>4.4</v>
      </c>
      <c r="EP35" s="64"/>
      <c r="EQ35" s="63">
        <v>9.0</v>
      </c>
      <c r="ER35" s="63">
        <v>52.0</v>
      </c>
      <c r="ES35" s="63">
        <v>55.0</v>
      </c>
      <c r="ET35" s="63">
        <v>339.0</v>
      </c>
      <c r="EU35" s="63">
        <v>0.0</v>
      </c>
      <c r="EV35" s="63">
        <v>0.0</v>
      </c>
      <c r="EW35" s="63">
        <v>0.0</v>
      </c>
      <c r="EX35" s="63">
        <v>338.0</v>
      </c>
      <c r="EY35" s="63">
        <v>239.0</v>
      </c>
      <c r="EZ35" s="63">
        <v>138.5</v>
      </c>
      <c r="FA35" s="63">
        <v>-4.1</v>
      </c>
      <c r="FB35" s="63">
        <v>338.0</v>
      </c>
      <c r="FC35" s="63">
        <v>0.0</v>
      </c>
      <c r="FD35" s="63">
        <v>0.0</v>
      </c>
      <c r="FE35" s="63">
        <v>0.0</v>
      </c>
      <c r="FF35" s="63">
        <v>339.0</v>
      </c>
      <c r="FG35" s="63">
        <v>239.0</v>
      </c>
      <c r="FH35" s="63">
        <v>138.4</v>
      </c>
      <c r="FI35" s="63">
        <v>-2.9</v>
      </c>
      <c r="FJ35" s="63">
        <v>340.0</v>
      </c>
      <c r="FK35" s="63">
        <v>220.0</v>
      </c>
      <c r="FL35" s="63">
        <v>126.7</v>
      </c>
      <c r="FM35" s="64"/>
      <c r="FN35" s="63">
        <v>340.0</v>
      </c>
      <c r="FO35" s="63">
        <v>216.0</v>
      </c>
      <c r="FP35" s="63">
        <v>127.4</v>
      </c>
      <c r="FQ35" s="63">
        <v>5.9</v>
      </c>
      <c r="FR35" s="63">
        <v>136.0</v>
      </c>
      <c r="FS35" s="63">
        <v>119.0</v>
      </c>
      <c r="FT35" s="63">
        <v>21.41</v>
      </c>
      <c r="FU35" s="64"/>
      <c r="FV35" s="63">
        <v>136.0</v>
      </c>
      <c r="FW35" s="64"/>
      <c r="FX35" s="64"/>
      <c r="FY35" s="64"/>
      <c r="FZ35" s="89"/>
      <c r="GA35" s="160">
        <v>340.0</v>
      </c>
      <c r="GB35" s="160">
        <v>395.51</v>
      </c>
      <c r="GC35" s="160">
        <v>246.16</v>
      </c>
      <c r="GD35" s="160">
        <v>0.0</v>
      </c>
      <c r="GE35" s="160">
        <v>340.0</v>
      </c>
      <c r="GF35" s="160">
        <v>411.63</v>
      </c>
      <c r="GG35" s="160">
        <v>239.8</v>
      </c>
      <c r="GH35" s="160">
        <v>4.02</v>
      </c>
      <c r="GI35" s="160">
        <v>340.0</v>
      </c>
      <c r="GJ35" s="160">
        <v>220.84</v>
      </c>
      <c r="GK35" s="160">
        <v>-126.98</v>
      </c>
      <c r="GL35" s="160">
        <v>-10.39</v>
      </c>
      <c r="GM35" s="160">
        <v>340.0</v>
      </c>
      <c r="GN35" s="160">
        <v>202.37</v>
      </c>
      <c r="GO35" s="160">
        <v>-127.06</v>
      </c>
      <c r="GP35" s="160">
        <v>-18.34</v>
      </c>
      <c r="GQ35" s="160">
        <v>340.0</v>
      </c>
      <c r="GR35" s="160">
        <v>183.32</v>
      </c>
      <c r="GS35" s="160">
        <v>-115.17</v>
      </c>
      <c r="GT35" s="160">
        <v>14.83</v>
      </c>
      <c r="GU35" s="160">
        <v>340.0</v>
      </c>
      <c r="GV35" s="160">
        <v>200.76</v>
      </c>
      <c r="GW35" s="160">
        <v>-114.5</v>
      </c>
      <c r="GX35" s="160">
        <v>12.23</v>
      </c>
      <c r="GY35" s="89"/>
      <c r="GZ35" s="98" t="s">
        <v>107</v>
      </c>
      <c r="HA35" s="97" t="s">
        <v>92</v>
      </c>
      <c r="HB35" s="98">
        <v>120.0</v>
      </c>
      <c r="HC35" s="98">
        <v>6.0</v>
      </c>
      <c r="HD35" s="98">
        <v>2.4</v>
      </c>
      <c r="HE35" s="98">
        <v>8.0</v>
      </c>
      <c r="HF35" s="99">
        <v>59.0</v>
      </c>
      <c r="HG35" s="99">
        <v>53.0</v>
      </c>
      <c r="HH35" s="98" t="s">
        <v>107</v>
      </c>
      <c r="HI35" s="97" t="s">
        <v>92</v>
      </c>
      <c r="HJ35" s="98">
        <v>256.0</v>
      </c>
      <c r="HK35" s="98">
        <v>12.8</v>
      </c>
      <c r="HL35" s="98">
        <v>5.12</v>
      </c>
      <c r="HM35" s="98">
        <v>5.0</v>
      </c>
      <c r="HN35" s="99">
        <v>57.0</v>
      </c>
      <c r="HO35" s="99">
        <v>56.0</v>
      </c>
      <c r="HP35" s="98" t="s">
        <v>107</v>
      </c>
      <c r="HQ35" s="97" t="s">
        <v>92</v>
      </c>
      <c r="HR35" s="98">
        <v>333.0</v>
      </c>
      <c r="HS35" s="98">
        <v>16.65</v>
      </c>
      <c r="HT35" s="98">
        <v>8.325</v>
      </c>
      <c r="HU35" s="98">
        <v>7.0</v>
      </c>
      <c r="HV35" s="99">
        <v>53.0</v>
      </c>
      <c r="HW35" s="99">
        <v>53.0</v>
      </c>
      <c r="HX35" s="89"/>
      <c r="HY35" s="72">
        <v>135.0</v>
      </c>
      <c r="HZ35" s="72">
        <v>33.0</v>
      </c>
      <c r="IA35" s="72">
        <v>186.0</v>
      </c>
      <c r="IB35" s="72">
        <v>9.3</v>
      </c>
      <c r="IC35" s="73"/>
      <c r="ID35" s="72">
        <v>2.0</v>
      </c>
      <c r="IE35" s="147">
        <v>64.0</v>
      </c>
      <c r="IF35" s="147">
        <v>44.0</v>
      </c>
      <c r="IG35" s="89"/>
      <c r="IH35" s="74">
        <v>141.0</v>
      </c>
      <c r="II35" s="74">
        <v>34.6</v>
      </c>
      <c r="IJ35" s="74">
        <v>97.0</v>
      </c>
      <c r="IK35" s="74">
        <v>5.0</v>
      </c>
      <c r="IL35" s="74">
        <v>5.7</v>
      </c>
      <c r="IM35" s="74">
        <v>6.0</v>
      </c>
      <c r="IN35" s="74">
        <v>46.0</v>
      </c>
      <c r="IO35" s="74">
        <v>45.0</v>
      </c>
      <c r="IP35" s="74">
        <v>141.0</v>
      </c>
      <c r="IQ35" s="74">
        <v>35.4</v>
      </c>
      <c r="IR35" s="74">
        <v>7.0</v>
      </c>
      <c r="IS35" s="74">
        <v>0.1</v>
      </c>
      <c r="IT35" s="74">
        <v>0.4</v>
      </c>
      <c r="IU35" s="74">
        <v>12.0</v>
      </c>
      <c r="IV35" s="74">
        <v>48.0</v>
      </c>
      <c r="IW35" s="74">
        <v>46.0</v>
      </c>
      <c r="IX35" s="89"/>
      <c r="IY35" s="76">
        <v>138.52</v>
      </c>
      <c r="IZ35" s="76">
        <v>34.5</v>
      </c>
      <c r="JA35" s="76">
        <v>366.6</v>
      </c>
      <c r="JB35" s="76">
        <v>18.33</v>
      </c>
      <c r="JC35" s="76">
        <v>6.65</v>
      </c>
      <c r="JD35" s="76">
        <v>3.0</v>
      </c>
      <c r="JE35" s="76">
        <v>63.54</v>
      </c>
      <c r="JF35" s="76">
        <v>45.61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136.0</v>
      </c>
      <c r="JQ35" s="78">
        <v>32.0</v>
      </c>
      <c r="JR35" s="78">
        <v>0.0</v>
      </c>
      <c r="JS35" s="78">
        <v>0.0</v>
      </c>
      <c r="JT35" s="78">
        <v>0.0</v>
      </c>
      <c r="JU35" s="78">
        <v>2.0</v>
      </c>
      <c r="JV35" s="78">
        <v>42.0</v>
      </c>
      <c r="JW35" s="78">
        <v>41.0</v>
      </c>
      <c r="JX35" s="78">
        <v>136.0</v>
      </c>
      <c r="JY35" s="78">
        <v>34.3</v>
      </c>
      <c r="JZ35" s="78">
        <v>118.0</v>
      </c>
      <c r="KA35" s="78">
        <v>6.5</v>
      </c>
      <c r="KB35" s="78">
        <v>2.0</v>
      </c>
      <c r="KC35" s="78">
        <v>2.0</v>
      </c>
      <c r="KD35" s="78">
        <v>49.0</v>
      </c>
      <c r="KE35" s="78">
        <v>48.0</v>
      </c>
      <c r="KF35" s="89"/>
      <c r="KG35" s="151">
        <v>137.0</v>
      </c>
      <c r="KH35" s="151">
        <v>33.0</v>
      </c>
      <c r="KI35" s="151">
        <v>99.0</v>
      </c>
      <c r="KJ35" s="151">
        <v>5.5</v>
      </c>
      <c r="KK35" s="152"/>
      <c r="KL35" s="151">
        <v>1.0</v>
      </c>
      <c r="KM35" s="151">
        <v>50.0</v>
      </c>
      <c r="KN35" s="151">
        <v>50.0</v>
      </c>
      <c r="KO35" s="151">
        <v>137.0</v>
      </c>
      <c r="KP35" s="151">
        <v>33.0</v>
      </c>
      <c r="KQ35" s="151" t="s">
        <v>98</v>
      </c>
      <c r="KR35" s="151" t="s">
        <v>98</v>
      </c>
      <c r="KS35" s="152"/>
      <c r="KT35" s="151">
        <v>1.0</v>
      </c>
      <c r="KU35" s="151">
        <v>48.0</v>
      </c>
      <c r="KV35" s="151">
        <v>46.0</v>
      </c>
      <c r="KW35" s="89"/>
      <c r="KX35" s="81">
        <v>128.0</v>
      </c>
      <c r="KY35" s="81">
        <v>32.0</v>
      </c>
      <c r="KZ35" s="81">
        <v>204.0</v>
      </c>
      <c r="LA35" s="81">
        <v>10.0</v>
      </c>
      <c r="LB35" s="81">
        <v>2.0</v>
      </c>
      <c r="LC35" s="81">
        <v>3.0</v>
      </c>
      <c r="LD35" s="81">
        <v>56.0</v>
      </c>
      <c r="LE35" s="81">
        <v>56.0</v>
      </c>
      <c r="LF35" s="81">
        <v>128.0</v>
      </c>
      <c r="LG35" s="81">
        <v>32.0</v>
      </c>
      <c r="LH35" s="81">
        <v>265.0</v>
      </c>
      <c r="LI35" s="81">
        <v>13.0</v>
      </c>
      <c r="LJ35" s="81">
        <v>5.0</v>
      </c>
      <c r="LK35" s="81">
        <v>5.0</v>
      </c>
      <c r="LL35" s="81">
        <v>53.0</v>
      </c>
      <c r="LM35" s="81">
        <v>53.0</v>
      </c>
      <c r="LN35" s="89"/>
      <c r="LO35" s="83">
        <v>337.0</v>
      </c>
      <c r="LP35" s="82">
        <v>254.0</v>
      </c>
      <c r="LQ35" s="82">
        <v>140.0</v>
      </c>
      <c r="LR35" s="83">
        <v>70.0</v>
      </c>
      <c r="LS35" s="82">
        <v>327.0</v>
      </c>
      <c r="LT35" s="83">
        <v>138.0</v>
      </c>
      <c r="LU35" s="83">
        <v>109.0</v>
      </c>
      <c r="LV35" s="83">
        <v>59.0</v>
      </c>
      <c r="LW35" s="83">
        <v>9.4</v>
      </c>
      <c r="LX35" s="82">
        <v>10.0</v>
      </c>
      <c r="LY35" s="83">
        <v>57.0</v>
      </c>
      <c r="LZ35" s="83">
        <v>53.0</v>
      </c>
      <c r="MA35" s="83">
        <v>136.0</v>
      </c>
      <c r="MB35" s="83">
        <v>145.0</v>
      </c>
      <c r="MC35" s="83">
        <v>81.0</v>
      </c>
      <c r="MD35" s="83">
        <v>17.1</v>
      </c>
      <c r="ME35" s="82">
        <v>8.0</v>
      </c>
      <c r="MF35" s="83">
        <v>63.0</v>
      </c>
      <c r="MG35" s="83">
        <v>55.0</v>
      </c>
      <c r="MH35" s="82" t="s">
        <v>95</v>
      </c>
      <c r="MI35" s="82" t="s">
        <v>95</v>
      </c>
      <c r="MJ35" s="82" t="s">
        <v>95</v>
      </c>
      <c r="MK35" s="82" t="s">
        <v>95</v>
      </c>
      <c r="ML35" s="82">
        <v>5.0</v>
      </c>
      <c r="MM35" s="83">
        <v>40.0</v>
      </c>
      <c r="MN35" s="83">
        <v>36.0</v>
      </c>
      <c r="MO35" s="86"/>
      <c r="MP35" s="87"/>
      <c r="MQ35" s="87"/>
      <c r="MR35" s="87"/>
      <c r="MS35" s="87"/>
      <c r="MT35" s="83">
        <v>36.0</v>
      </c>
      <c r="MU35" s="83">
        <v>90.0</v>
      </c>
      <c r="MV35" s="83">
        <v>5.1</v>
      </c>
      <c r="MW35" s="83">
        <v>2.1</v>
      </c>
      <c r="MX35" s="82">
        <v>8.0</v>
      </c>
      <c r="MY35" s="121">
        <v>37.0</v>
      </c>
      <c r="MZ35" s="82" t="s">
        <v>96</v>
      </c>
      <c r="NA35" s="87"/>
      <c r="NB35" s="83">
        <v>34.0</v>
      </c>
      <c r="NC35" s="83">
        <v>314.0</v>
      </c>
      <c r="ND35" s="83">
        <v>17.5</v>
      </c>
      <c r="NE35" s="83">
        <v>5.4</v>
      </c>
      <c r="NF35" s="82">
        <v>6.0</v>
      </c>
      <c r="NG35" s="83">
        <v>37.0</v>
      </c>
      <c r="NH35" s="83">
        <v>37.0</v>
      </c>
      <c r="NI35" s="87"/>
      <c r="NJ35" s="82" t="s">
        <v>95</v>
      </c>
      <c r="NK35" s="82" t="s">
        <v>95</v>
      </c>
      <c r="NL35" s="82" t="s">
        <v>95</v>
      </c>
      <c r="NM35" s="82" t="s">
        <v>95</v>
      </c>
      <c r="NN35" s="82">
        <v>4.0</v>
      </c>
      <c r="NO35" s="83">
        <v>46.0</v>
      </c>
      <c r="NP35" s="83">
        <v>49.0</v>
      </c>
    </row>
    <row r="36" ht="14.25" customHeight="1">
      <c r="A36" s="49">
        <v>0.958333333333334</v>
      </c>
      <c r="B36" s="50"/>
      <c r="C36" s="51">
        <v>50.48</v>
      </c>
      <c r="D36" s="52">
        <v>342.0</v>
      </c>
      <c r="E36" s="53">
        <v>135.0</v>
      </c>
      <c r="F36" s="53">
        <v>100.0</v>
      </c>
      <c r="G36" s="53">
        <v>22.1</v>
      </c>
      <c r="H36" s="54"/>
      <c r="I36" s="53">
        <v>6.0</v>
      </c>
      <c r="J36" s="53">
        <v>52.0</v>
      </c>
      <c r="K36" s="53">
        <v>51.0</v>
      </c>
      <c r="L36" s="53">
        <v>140.0</v>
      </c>
      <c r="M36" s="53">
        <v>106.0</v>
      </c>
      <c r="N36" s="53">
        <v>26.5</v>
      </c>
      <c r="O36" s="54"/>
      <c r="P36" s="53">
        <v>6.0</v>
      </c>
      <c r="Q36" s="53">
        <v>56.0</v>
      </c>
      <c r="R36" s="53">
        <v>52.0</v>
      </c>
      <c r="S36" s="53">
        <v>344.6</v>
      </c>
      <c r="T36" s="53">
        <v>256.5</v>
      </c>
      <c r="U36" s="53">
        <v>150.3</v>
      </c>
      <c r="V36" s="54"/>
      <c r="W36" s="53">
        <v>378.2</v>
      </c>
      <c r="X36" s="53">
        <v>198.1</v>
      </c>
      <c r="Y36" s="53">
        <v>104.4</v>
      </c>
      <c r="Z36" s="54"/>
      <c r="AA36" s="53">
        <v>345.1</v>
      </c>
      <c r="AB36" s="53">
        <v>378.9</v>
      </c>
      <c r="AC36" s="53">
        <v>219.5</v>
      </c>
      <c r="AD36" s="54"/>
      <c r="AE36" s="53">
        <v>344.2</v>
      </c>
      <c r="AF36" s="53">
        <v>346.5</v>
      </c>
      <c r="AG36" s="53">
        <v>198.3</v>
      </c>
      <c r="AH36" s="54"/>
      <c r="AI36" s="53">
        <v>350.5</v>
      </c>
      <c r="AJ36" s="53">
        <v>359.5</v>
      </c>
      <c r="AK36" s="53">
        <v>217.4</v>
      </c>
      <c r="AL36" s="54"/>
      <c r="AM36" s="53">
        <v>343.1</v>
      </c>
      <c r="AN36" s="53">
        <v>368.2</v>
      </c>
      <c r="AO36" s="53">
        <v>205.5</v>
      </c>
      <c r="AP36" s="54"/>
      <c r="AQ36" s="191">
        <f t="shared" ref="AQ36:AS36" si="58">E36</f>
        <v>135</v>
      </c>
      <c r="AR36" s="54">
        <f t="shared" si="58"/>
        <v>100</v>
      </c>
      <c r="AS36" s="56">
        <f t="shared" si="58"/>
        <v>22.1</v>
      </c>
      <c r="AT36" s="54"/>
      <c r="AU36" s="54">
        <f t="shared" ref="AU36:AW36" si="59">L36</f>
        <v>140</v>
      </c>
      <c r="AV36" s="54">
        <f t="shared" si="59"/>
        <v>106</v>
      </c>
      <c r="AW36" s="54">
        <f t="shared" si="59"/>
        <v>26.5</v>
      </c>
      <c r="AX36" s="54"/>
      <c r="AY36" s="182">
        <f t="shared" si="48"/>
        <v>135</v>
      </c>
      <c r="AZ36" s="54"/>
      <c r="BA36" s="54"/>
      <c r="BB36" s="54"/>
      <c r="BC36" s="89"/>
      <c r="BD36" s="54">
        <v>140.0</v>
      </c>
      <c r="BE36" s="53">
        <v>33.0</v>
      </c>
      <c r="BF36" s="53">
        <v>113.0</v>
      </c>
      <c r="BG36" s="127">
        <v>5.4</v>
      </c>
      <c r="BH36" s="54"/>
      <c r="BI36" s="53">
        <v>22.0</v>
      </c>
      <c r="BJ36" s="127">
        <v>90.0</v>
      </c>
      <c r="BK36" s="127">
        <v>64.0</v>
      </c>
      <c r="BL36" s="89"/>
      <c r="BM36" s="58">
        <v>340.0</v>
      </c>
      <c r="BN36" s="58">
        <v>145.0</v>
      </c>
      <c r="BO36" s="58">
        <v>217.0</v>
      </c>
      <c r="BP36" s="58">
        <v>10.9</v>
      </c>
      <c r="BQ36" s="59"/>
      <c r="BR36" s="58">
        <v>6.0</v>
      </c>
      <c r="BS36" s="58">
        <v>57.0</v>
      </c>
      <c r="BT36" s="58">
        <v>56.0</v>
      </c>
      <c r="BU36" s="59">
        <f t="shared" si="52"/>
        <v>340</v>
      </c>
      <c r="BV36" s="58">
        <v>290.0</v>
      </c>
      <c r="BW36" s="58">
        <v>165.0</v>
      </c>
      <c r="BX36" s="58">
        <v>42.0</v>
      </c>
      <c r="BY36" s="58">
        <v>332.0</v>
      </c>
      <c r="BZ36" s="58">
        <v>316.0</v>
      </c>
      <c r="CA36" s="58">
        <v>168.0</v>
      </c>
      <c r="CB36" s="58">
        <v>41.0</v>
      </c>
      <c r="CC36" s="58">
        <v>341.0</v>
      </c>
      <c r="CD36" s="58">
        <v>354.0</v>
      </c>
      <c r="CE36" s="58">
        <v>202.0</v>
      </c>
      <c r="CF36" s="58">
        <v>8.0</v>
      </c>
      <c r="CG36" s="58">
        <v>333.0</v>
      </c>
      <c r="CH36" s="58">
        <v>362.0</v>
      </c>
      <c r="CI36" s="58">
        <v>199.0</v>
      </c>
      <c r="CJ36" s="58">
        <v>9.0</v>
      </c>
      <c r="CK36" s="58">
        <v>346.0</v>
      </c>
      <c r="CL36" s="58">
        <v>170.0</v>
      </c>
      <c r="CM36" s="58">
        <v>111.0</v>
      </c>
      <c r="CN36" s="58">
        <v>8.0</v>
      </c>
      <c r="CO36" s="58">
        <v>330.0</v>
      </c>
      <c r="CP36" s="58">
        <v>337.0</v>
      </c>
      <c r="CQ36" s="58">
        <v>166.0</v>
      </c>
      <c r="CR36" s="58">
        <v>8.0</v>
      </c>
      <c r="CS36" s="58">
        <v>334.0</v>
      </c>
      <c r="CT36" s="58">
        <v>328.0</v>
      </c>
      <c r="CU36" s="58">
        <v>200.0</v>
      </c>
      <c r="CV36" s="58">
        <v>95.0</v>
      </c>
      <c r="CW36" s="58">
        <v>336.0</v>
      </c>
      <c r="CX36" s="58">
        <v>200.0</v>
      </c>
      <c r="CY36" s="58">
        <v>83.0</v>
      </c>
      <c r="CZ36" s="58">
        <v>6.0</v>
      </c>
      <c r="DA36" s="58">
        <v>322.0</v>
      </c>
      <c r="DB36" s="58">
        <v>209.0</v>
      </c>
      <c r="DC36" s="58">
        <v>88.0</v>
      </c>
      <c r="DD36" s="58">
        <v>71.0</v>
      </c>
      <c r="DE36" s="59">
        <f t="shared" si="53"/>
        <v>145</v>
      </c>
      <c r="DF36" s="58">
        <v>35.0</v>
      </c>
      <c r="DG36" s="59">
        <f t="shared" ref="DG36:DH36" si="60">BO36</f>
        <v>217</v>
      </c>
      <c r="DH36" s="59">
        <f t="shared" si="60"/>
        <v>10.9</v>
      </c>
      <c r="DI36" s="59"/>
      <c r="DJ36" s="58">
        <v>7.0</v>
      </c>
      <c r="DK36" s="58">
        <v>56.0</v>
      </c>
      <c r="DL36" s="58">
        <v>55.0</v>
      </c>
      <c r="DM36" s="89"/>
      <c r="DN36" s="61">
        <v>338.0</v>
      </c>
      <c r="DO36" s="61">
        <v>139.0</v>
      </c>
      <c r="DP36" s="61">
        <v>40.03</v>
      </c>
      <c r="DQ36" s="61">
        <v>22.52</v>
      </c>
      <c r="DR36" s="61">
        <v>4.92</v>
      </c>
      <c r="DS36" s="61">
        <v>8.0</v>
      </c>
      <c r="DT36" s="61">
        <v>45.0</v>
      </c>
      <c r="DU36" s="61">
        <v>47.1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341.0</v>
      </c>
      <c r="EF36" s="63">
        <v>137.0</v>
      </c>
      <c r="EG36" s="63">
        <v>90.0</v>
      </c>
      <c r="EH36" s="63">
        <v>3.7</v>
      </c>
      <c r="EI36" s="64"/>
      <c r="EJ36" s="63">
        <v>9.0</v>
      </c>
      <c r="EK36" s="63">
        <v>51.0</v>
      </c>
      <c r="EL36" s="63">
        <v>54.0</v>
      </c>
      <c r="EM36" s="63">
        <v>137.0</v>
      </c>
      <c r="EN36" s="63">
        <v>107.0</v>
      </c>
      <c r="EO36" s="63">
        <v>4.8</v>
      </c>
      <c r="EP36" s="64"/>
      <c r="EQ36" s="63">
        <v>9.0</v>
      </c>
      <c r="ER36" s="63">
        <v>51.0</v>
      </c>
      <c r="ES36" s="63">
        <v>54.0</v>
      </c>
      <c r="ET36" s="63">
        <v>340.0</v>
      </c>
      <c r="EU36" s="63">
        <v>0.0</v>
      </c>
      <c r="EV36" s="63">
        <v>0.0</v>
      </c>
      <c r="EW36" s="63">
        <v>0.0</v>
      </c>
      <c r="EX36" s="63">
        <v>339.0</v>
      </c>
      <c r="EY36" s="63">
        <v>238.0</v>
      </c>
      <c r="EZ36" s="63">
        <v>138.6</v>
      </c>
      <c r="FA36" s="63">
        <v>-5.0</v>
      </c>
      <c r="FB36" s="63">
        <v>340.0</v>
      </c>
      <c r="FC36" s="63">
        <v>0.0</v>
      </c>
      <c r="FD36" s="63">
        <v>0.0</v>
      </c>
      <c r="FE36" s="63">
        <v>0.0</v>
      </c>
      <c r="FF36" s="63">
        <v>340.0</v>
      </c>
      <c r="FG36" s="63">
        <v>238.0</v>
      </c>
      <c r="FH36" s="63">
        <v>138.2</v>
      </c>
      <c r="FI36" s="63">
        <v>-2.0</v>
      </c>
      <c r="FJ36" s="63">
        <v>342.0</v>
      </c>
      <c r="FK36" s="63">
        <v>218.0</v>
      </c>
      <c r="FL36" s="63">
        <v>126.3</v>
      </c>
      <c r="FM36" s="64"/>
      <c r="FN36" s="63">
        <v>342.0</v>
      </c>
      <c r="FO36" s="63">
        <v>215.0</v>
      </c>
      <c r="FP36" s="63">
        <v>126.8</v>
      </c>
      <c r="FQ36" s="63">
        <v>4.3</v>
      </c>
      <c r="FR36" s="63">
        <v>136.0</v>
      </c>
      <c r="FS36" s="63">
        <v>124.0</v>
      </c>
      <c r="FT36" s="63">
        <v>19.1</v>
      </c>
      <c r="FU36" s="64"/>
      <c r="FV36" s="63">
        <v>137.0</v>
      </c>
      <c r="FW36" s="64"/>
      <c r="FX36" s="64"/>
      <c r="FY36" s="64"/>
      <c r="FZ36" s="89"/>
      <c r="GA36" s="65">
        <v>341.0</v>
      </c>
      <c r="GB36" s="66">
        <v>341.88</v>
      </c>
      <c r="GC36" s="66">
        <v>214.67</v>
      </c>
      <c r="GD36" s="66">
        <v>0.0</v>
      </c>
      <c r="GE36" s="66">
        <v>341.0</v>
      </c>
      <c r="GF36" s="66">
        <v>360.2</v>
      </c>
      <c r="GG36" s="66">
        <v>212.49</v>
      </c>
      <c r="GH36" s="66">
        <v>5.53</v>
      </c>
      <c r="GI36" s="66">
        <v>341.0</v>
      </c>
      <c r="GJ36" s="66">
        <v>218.93</v>
      </c>
      <c r="GK36" s="66">
        <v>-126.31</v>
      </c>
      <c r="GL36" s="66">
        <v>-10.64</v>
      </c>
      <c r="GM36" s="66">
        <v>341.0</v>
      </c>
      <c r="GN36" s="66">
        <v>201.05</v>
      </c>
      <c r="GO36" s="66">
        <v>-127.06</v>
      </c>
      <c r="GP36" s="66">
        <v>-19.26</v>
      </c>
      <c r="GQ36" s="66">
        <v>341.0</v>
      </c>
      <c r="GR36" s="66">
        <v>138.77</v>
      </c>
      <c r="GS36" s="66">
        <v>-87.11</v>
      </c>
      <c r="GT36" s="66">
        <v>13.57</v>
      </c>
      <c r="GU36" s="66">
        <v>341.0</v>
      </c>
      <c r="GV36" s="66">
        <v>150.35</v>
      </c>
      <c r="GW36" s="66">
        <v>-85.52</v>
      </c>
      <c r="GX36" s="66">
        <v>11.81</v>
      </c>
      <c r="GY36" s="89"/>
      <c r="GZ36" s="98" t="s">
        <v>107</v>
      </c>
      <c r="HA36" s="97" t="s">
        <v>92</v>
      </c>
      <c r="HB36" s="98">
        <v>234.0</v>
      </c>
      <c r="HC36" s="98">
        <v>11.7</v>
      </c>
      <c r="HD36" s="98">
        <v>4.68</v>
      </c>
      <c r="HE36" s="98">
        <v>8.0</v>
      </c>
      <c r="HF36" s="99">
        <v>59.0</v>
      </c>
      <c r="HG36" s="99">
        <v>54.0</v>
      </c>
      <c r="HH36" s="98" t="s">
        <v>107</v>
      </c>
      <c r="HI36" s="97" t="s">
        <v>92</v>
      </c>
      <c r="HJ36" s="98">
        <v>120.0</v>
      </c>
      <c r="HK36" s="98">
        <v>6.0</v>
      </c>
      <c r="HL36" s="98">
        <v>2.4</v>
      </c>
      <c r="HM36" s="98">
        <v>5.0</v>
      </c>
      <c r="HN36" s="99">
        <v>57.0</v>
      </c>
      <c r="HO36" s="99">
        <v>56.0</v>
      </c>
      <c r="HP36" s="98" t="s">
        <v>107</v>
      </c>
      <c r="HQ36" s="97" t="s">
        <v>92</v>
      </c>
      <c r="HR36" s="98">
        <v>290.0</v>
      </c>
      <c r="HS36" s="98">
        <v>14.5</v>
      </c>
      <c r="HT36" s="98">
        <v>7.25</v>
      </c>
      <c r="HU36" s="98">
        <v>7.0</v>
      </c>
      <c r="HV36" s="99">
        <v>54.0</v>
      </c>
      <c r="HW36" s="99">
        <v>54.0</v>
      </c>
      <c r="HX36" s="89"/>
      <c r="HY36" s="72">
        <v>135.0</v>
      </c>
      <c r="HZ36" s="72">
        <v>33.0</v>
      </c>
      <c r="IA36" s="72">
        <v>118.0</v>
      </c>
      <c r="IB36" s="72">
        <v>5.9</v>
      </c>
      <c r="IC36" s="73"/>
      <c r="ID36" s="72">
        <v>2.0</v>
      </c>
      <c r="IE36" s="147">
        <v>64.0</v>
      </c>
      <c r="IF36" s="147">
        <v>44.0</v>
      </c>
      <c r="IG36" s="89"/>
      <c r="IH36" s="74">
        <v>140.0</v>
      </c>
      <c r="II36" s="74">
        <v>34.1</v>
      </c>
      <c r="IJ36" s="74">
        <v>108.0</v>
      </c>
      <c r="IK36" s="74">
        <v>5.5</v>
      </c>
      <c r="IL36" s="74">
        <v>6.3</v>
      </c>
      <c r="IM36" s="74">
        <v>6.0</v>
      </c>
      <c r="IN36" s="74">
        <v>46.0</v>
      </c>
      <c r="IO36" s="74">
        <v>45.0</v>
      </c>
      <c r="IP36" s="74">
        <v>140.0</v>
      </c>
      <c r="IQ36" s="74">
        <v>35.4</v>
      </c>
      <c r="IR36" s="74">
        <v>7.0</v>
      </c>
      <c r="IS36" s="74">
        <v>0.1</v>
      </c>
      <c r="IT36" s="74">
        <v>0.4</v>
      </c>
      <c r="IU36" s="74">
        <v>12.0</v>
      </c>
      <c r="IV36" s="74">
        <v>48.0</v>
      </c>
      <c r="IW36" s="74">
        <v>46.0</v>
      </c>
      <c r="IX36" s="89"/>
      <c r="IY36" s="76">
        <v>138.66</v>
      </c>
      <c r="IZ36" s="76">
        <v>34.72</v>
      </c>
      <c r="JA36" s="76">
        <v>369.18</v>
      </c>
      <c r="JB36" s="76">
        <v>18.45</v>
      </c>
      <c r="JC36" s="76">
        <v>6.02</v>
      </c>
      <c r="JD36" s="76">
        <v>3.0</v>
      </c>
      <c r="JE36" s="76">
        <v>59.78</v>
      </c>
      <c r="JF36" s="76">
        <v>47.37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137.0</v>
      </c>
      <c r="JQ36" s="78">
        <v>32.0</v>
      </c>
      <c r="JR36" s="78">
        <v>0.0</v>
      </c>
      <c r="JS36" s="78">
        <v>0.0</v>
      </c>
      <c r="JT36" s="78">
        <v>0.0</v>
      </c>
      <c r="JU36" s="78">
        <v>2.0</v>
      </c>
      <c r="JV36" s="78">
        <v>42.0</v>
      </c>
      <c r="JW36" s="78">
        <v>41.0</v>
      </c>
      <c r="JX36" s="78">
        <v>137.0</v>
      </c>
      <c r="JY36" s="78">
        <v>34.4</v>
      </c>
      <c r="JZ36" s="78">
        <v>147.0</v>
      </c>
      <c r="KA36" s="78">
        <v>8.1</v>
      </c>
      <c r="KB36" s="78">
        <v>2.7</v>
      </c>
      <c r="KC36" s="78">
        <v>2.0</v>
      </c>
      <c r="KD36" s="78">
        <v>48.0</v>
      </c>
      <c r="KE36" s="78">
        <v>47.0</v>
      </c>
      <c r="KF36" s="89"/>
      <c r="KG36" s="151">
        <v>137.0</v>
      </c>
      <c r="KH36" s="151">
        <v>33.0</v>
      </c>
      <c r="KI36" s="151">
        <v>91.0</v>
      </c>
      <c r="KJ36" s="151">
        <v>5.1</v>
      </c>
      <c r="KK36" s="152"/>
      <c r="KL36" s="151">
        <v>1.0</v>
      </c>
      <c r="KM36" s="151">
        <v>48.0</v>
      </c>
      <c r="KN36" s="151">
        <v>48.0</v>
      </c>
      <c r="KO36" s="151">
        <v>137.0</v>
      </c>
      <c r="KP36" s="151">
        <v>33.0</v>
      </c>
      <c r="KQ36" s="151" t="s">
        <v>98</v>
      </c>
      <c r="KR36" s="151" t="s">
        <v>98</v>
      </c>
      <c r="KS36" s="152"/>
      <c r="KT36" s="151">
        <v>1.0</v>
      </c>
      <c r="KU36" s="151">
        <v>46.0</v>
      </c>
      <c r="KV36" s="151">
        <v>44.0</v>
      </c>
      <c r="KW36" s="89"/>
      <c r="KX36" s="81">
        <v>124.0</v>
      </c>
      <c r="KY36" s="81">
        <v>31.0</v>
      </c>
      <c r="KZ36" s="81">
        <v>284.0</v>
      </c>
      <c r="LA36" s="81">
        <v>13.9</v>
      </c>
      <c r="LB36" s="81">
        <v>2.5</v>
      </c>
      <c r="LC36" s="81">
        <v>3.0</v>
      </c>
      <c r="LD36" s="81">
        <v>55.0</v>
      </c>
      <c r="LE36" s="81">
        <v>55.0</v>
      </c>
      <c r="LF36" s="81">
        <v>124.0</v>
      </c>
      <c r="LG36" s="81">
        <v>31.0</v>
      </c>
      <c r="LH36" s="81">
        <v>410.0</v>
      </c>
      <c r="LI36" s="81">
        <v>20.1</v>
      </c>
      <c r="LJ36" s="81">
        <v>5.0</v>
      </c>
      <c r="LK36" s="81">
        <v>5.0</v>
      </c>
      <c r="LL36" s="81">
        <v>52.0</v>
      </c>
      <c r="LM36" s="81">
        <v>52.0</v>
      </c>
      <c r="LN36" s="89"/>
      <c r="LO36" s="82">
        <v>336.0</v>
      </c>
      <c r="LP36" s="82">
        <v>253.0</v>
      </c>
      <c r="LQ36" s="82">
        <v>138.0</v>
      </c>
      <c r="LR36" s="82">
        <v>69.0</v>
      </c>
      <c r="LS36" s="82">
        <v>325.0</v>
      </c>
      <c r="LT36" s="82">
        <v>137.0</v>
      </c>
      <c r="LU36" s="82">
        <v>122.0</v>
      </c>
      <c r="LV36" s="82">
        <v>66.0</v>
      </c>
      <c r="LW36" s="82">
        <v>14.2</v>
      </c>
      <c r="LX36" s="82">
        <v>10.0</v>
      </c>
      <c r="LY36" s="82">
        <v>57.0</v>
      </c>
      <c r="LZ36" s="82">
        <v>53.0</v>
      </c>
      <c r="MA36" s="82">
        <v>136.0</v>
      </c>
      <c r="MB36" s="82">
        <v>131.0</v>
      </c>
      <c r="MC36" s="82">
        <v>72.0</v>
      </c>
      <c r="MD36" s="82">
        <v>18.5</v>
      </c>
      <c r="ME36" s="82">
        <v>8.0</v>
      </c>
      <c r="MF36" s="82">
        <v>62.0</v>
      </c>
      <c r="MG36" s="82">
        <v>55.0</v>
      </c>
      <c r="MH36" s="82" t="s">
        <v>95</v>
      </c>
      <c r="MI36" s="82" t="s">
        <v>95</v>
      </c>
      <c r="MJ36" s="82" t="s">
        <v>95</v>
      </c>
      <c r="MK36" s="82" t="s">
        <v>95</v>
      </c>
      <c r="ML36" s="82">
        <v>5.0</v>
      </c>
      <c r="MM36" s="83">
        <v>40.0</v>
      </c>
      <c r="MN36" s="83">
        <v>36.0</v>
      </c>
      <c r="MO36" s="86"/>
      <c r="MP36" s="87"/>
      <c r="MQ36" s="87"/>
      <c r="MR36" s="87"/>
      <c r="MS36" s="87"/>
      <c r="MT36" s="82">
        <v>36.0</v>
      </c>
      <c r="MU36" s="82">
        <v>85.0</v>
      </c>
      <c r="MV36" s="82">
        <v>4.8</v>
      </c>
      <c r="MW36" s="82">
        <v>2.0</v>
      </c>
      <c r="MX36" s="82">
        <v>8.0</v>
      </c>
      <c r="MY36" s="82">
        <v>37.0</v>
      </c>
      <c r="MZ36" s="82" t="s">
        <v>96</v>
      </c>
      <c r="NA36" s="87"/>
      <c r="NB36" s="82">
        <v>34.0</v>
      </c>
      <c r="NC36" s="82">
        <v>320.0</v>
      </c>
      <c r="ND36" s="82">
        <v>17.7</v>
      </c>
      <c r="NE36" s="82">
        <v>5.4</v>
      </c>
      <c r="NF36" s="82">
        <v>6.0</v>
      </c>
      <c r="NG36" s="82">
        <v>37.0</v>
      </c>
      <c r="NH36" s="82">
        <v>37.0</v>
      </c>
      <c r="NI36" s="87"/>
      <c r="NJ36" s="82" t="s">
        <v>95</v>
      </c>
      <c r="NK36" s="82" t="s">
        <v>95</v>
      </c>
      <c r="NL36" s="82" t="s">
        <v>95</v>
      </c>
      <c r="NM36" s="82" t="s">
        <v>95</v>
      </c>
      <c r="NN36" s="82">
        <v>4.0</v>
      </c>
      <c r="NO36" s="82">
        <v>46.0</v>
      </c>
      <c r="NP36" s="82">
        <v>49.0</v>
      </c>
    </row>
    <row r="37" ht="14.25" customHeight="1">
      <c r="A37" s="103" t="s">
        <v>99</v>
      </c>
      <c r="B37" s="104"/>
      <c r="C37" s="51">
        <v>50.26</v>
      </c>
      <c r="D37" s="105">
        <v>340.0</v>
      </c>
      <c r="E37" s="106">
        <v>135.0</v>
      </c>
      <c r="F37" s="53">
        <v>92.0</v>
      </c>
      <c r="G37" s="53">
        <v>19.2</v>
      </c>
      <c r="H37" s="54"/>
      <c r="I37" s="53">
        <v>6.0</v>
      </c>
      <c r="J37" s="53">
        <v>52.0</v>
      </c>
      <c r="K37" s="53">
        <v>51.0</v>
      </c>
      <c r="L37" s="53">
        <v>139.0</v>
      </c>
      <c r="M37" s="53">
        <v>110.0</v>
      </c>
      <c r="N37" s="53">
        <v>20.4</v>
      </c>
      <c r="O37" s="54"/>
      <c r="P37" s="53">
        <v>6.0</v>
      </c>
      <c r="Q37" s="53">
        <v>56.0</v>
      </c>
      <c r="R37" s="53">
        <v>52.0</v>
      </c>
      <c r="S37" s="53">
        <v>343.5</v>
      </c>
      <c r="T37" s="53">
        <v>227.6</v>
      </c>
      <c r="U37" s="53">
        <v>131.9</v>
      </c>
      <c r="V37" s="54"/>
      <c r="W37" s="53">
        <v>377.0</v>
      </c>
      <c r="X37" s="53">
        <v>165.5</v>
      </c>
      <c r="Y37" s="53">
        <v>86.5</v>
      </c>
      <c r="Z37" s="54"/>
      <c r="AA37" s="53">
        <v>343.9</v>
      </c>
      <c r="AB37" s="53">
        <v>389.7</v>
      </c>
      <c r="AC37" s="53">
        <v>225.2</v>
      </c>
      <c r="AD37" s="54"/>
      <c r="AE37" s="53">
        <v>343.4</v>
      </c>
      <c r="AF37" s="53">
        <v>356.5</v>
      </c>
      <c r="AG37" s="53">
        <v>204.8</v>
      </c>
      <c r="AH37" s="54"/>
      <c r="AI37" s="53">
        <v>349.7</v>
      </c>
      <c r="AJ37" s="53">
        <v>346.6</v>
      </c>
      <c r="AK37" s="53">
        <v>206.2</v>
      </c>
      <c r="AL37" s="54"/>
      <c r="AM37" s="53">
        <v>341.9</v>
      </c>
      <c r="AN37" s="53">
        <v>355.7</v>
      </c>
      <c r="AO37" s="53">
        <v>197.1</v>
      </c>
      <c r="AP37" s="54"/>
      <c r="AQ37" s="191">
        <f t="shared" ref="AQ37:AS37" si="61">E37</f>
        <v>135</v>
      </c>
      <c r="AR37" s="54">
        <f t="shared" si="61"/>
        <v>92</v>
      </c>
      <c r="AS37" s="56">
        <f t="shared" si="61"/>
        <v>19.2</v>
      </c>
      <c r="AT37" s="54"/>
      <c r="AU37" s="54">
        <f t="shared" ref="AU37:AW37" si="62">L37</f>
        <v>139</v>
      </c>
      <c r="AV37" s="54">
        <f t="shared" si="62"/>
        <v>110</v>
      </c>
      <c r="AW37" s="54">
        <f t="shared" si="62"/>
        <v>20.4</v>
      </c>
      <c r="AX37" s="54"/>
      <c r="AY37" s="182">
        <f t="shared" si="48"/>
        <v>135</v>
      </c>
      <c r="AZ37" s="54"/>
      <c r="BA37" s="54"/>
      <c r="BB37" s="54"/>
      <c r="BC37" s="107"/>
      <c r="BD37" s="53">
        <v>140.0</v>
      </c>
      <c r="BE37" s="53">
        <v>33.0</v>
      </c>
      <c r="BF37" s="53">
        <v>105.0</v>
      </c>
      <c r="BG37" s="127">
        <v>4.9</v>
      </c>
      <c r="BH37" s="54"/>
      <c r="BI37" s="53">
        <v>22.0</v>
      </c>
      <c r="BJ37" s="127">
        <v>90.0</v>
      </c>
      <c r="BK37" s="127">
        <v>64.0</v>
      </c>
      <c r="BL37" s="107"/>
      <c r="BM37" s="58">
        <v>340.0</v>
      </c>
      <c r="BN37" s="58">
        <v>144.0</v>
      </c>
      <c r="BO37" s="59">
        <f>127+73+11</f>
        <v>211</v>
      </c>
      <c r="BP37" s="58">
        <v>10.6</v>
      </c>
      <c r="BQ37" s="59"/>
      <c r="BR37" s="58">
        <v>6.0</v>
      </c>
      <c r="BS37" s="58">
        <v>55.0</v>
      </c>
      <c r="BT37" s="58">
        <v>54.0</v>
      </c>
      <c r="BU37" s="59">
        <f t="shared" si="52"/>
        <v>340</v>
      </c>
      <c r="BV37" s="58">
        <v>227.0</v>
      </c>
      <c r="BW37" s="58">
        <v>128.0</v>
      </c>
      <c r="BX37" s="58">
        <v>26.0</v>
      </c>
      <c r="BY37" s="58">
        <v>340.0</v>
      </c>
      <c r="BZ37" s="58">
        <v>333.0</v>
      </c>
      <c r="CA37" s="58">
        <v>240.0</v>
      </c>
      <c r="CB37" s="58">
        <v>129.0</v>
      </c>
      <c r="CC37" s="58">
        <v>23.0</v>
      </c>
      <c r="CD37" s="58">
        <v>341.0</v>
      </c>
      <c r="CE37" s="58">
        <v>202.0</v>
      </c>
      <c r="CF37" s="58">
        <v>8.0</v>
      </c>
      <c r="CG37" s="58">
        <v>333.0</v>
      </c>
      <c r="CH37" s="58">
        <v>360.0</v>
      </c>
      <c r="CI37" s="58">
        <v>196.0</v>
      </c>
      <c r="CJ37" s="58">
        <v>8.0</v>
      </c>
      <c r="CK37" s="58">
        <v>346.0</v>
      </c>
      <c r="CL37" s="58">
        <v>149.0</v>
      </c>
      <c r="CM37" s="58">
        <v>97.0</v>
      </c>
      <c r="CN37" s="58">
        <v>1.0</v>
      </c>
      <c r="CO37" s="58">
        <v>330.0</v>
      </c>
      <c r="CP37" s="58">
        <v>299.0</v>
      </c>
      <c r="CQ37" s="58">
        <v>146.0</v>
      </c>
      <c r="CR37" s="58">
        <v>1.0</v>
      </c>
      <c r="CS37" s="58">
        <v>334.0</v>
      </c>
      <c r="CT37" s="58">
        <v>290.0</v>
      </c>
      <c r="CU37" s="58">
        <v>175.0</v>
      </c>
      <c r="CV37" s="58">
        <v>91.0</v>
      </c>
      <c r="CW37" s="58">
        <v>336.0</v>
      </c>
      <c r="CX37" s="58">
        <v>182.0</v>
      </c>
      <c r="CY37" s="58">
        <v>73.0</v>
      </c>
      <c r="CZ37" s="58">
        <v>57.0</v>
      </c>
      <c r="DA37" s="58">
        <v>322.0</v>
      </c>
      <c r="DB37" s="58">
        <v>193.0</v>
      </c>
      <c r="DC37" s="58">
        <v>77.0</v>
      </c>
      <c r="DD37" s="58">
        <v>69.0</v>
      </c>
      <c r="DE37" s="59">
        <f t="shared" si="53"/>
        <v>144</v>
      </c>
      <c r="DF37" s="58">
        <v>35.0</v>
      </c>
      <c r="DG37" s="59">
        <f t="shared" ref="DG37:DH37" si="63">BO37</f>
        <v>211</v>
      </c>
      <c r="DH37" s="59">
        <f t="shared" si="63"/>
        <v>10.6</v>
      </c>
      <c r="DI37" s="59"/>
      <c r="DJ37" s="58">
        <v>7.0</v>
      </c>
      <c r="DK37" s="58">
        <v>56.0</v>
      </c>
      <c r="DL37" s="58">
        <v>52.0</v>
      </c>
      <c r="DM37" s="107"/>
      <c r="DN37" s="61">
        <v>337.0</v>
      </c>
      <c r="DO37" s="61">
        <v>139.0</v>
      </c>
      <c r="DP37" s="61">
        <v>38.86</v>
      </c>
      <c r="DQ37" s="61">
        <v>21.96</v>
      </c>
      <c r="DR37" s="61">
        <v>4.78</v>
      </c>
      <c r="DS37" s="61">
        <v>8.0</v>
      </c>
      <c r="DT37" s="61">
        <v>42.0</v>
      </c>
      <c r="DU37" s="61">
        <v>47.1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341.0</v>
      </c>
      <c r="EF37" s="63">
        <v>137.0</v>
      </c>
      <c r="EG37" s="63">
        <v>71.0</v>
      </c>
      <c r="EH37" s="63">
        <v>2.9</v>
      </c>
      <c r="EI37" s="64"/>
      <c r="EJ37" s="63">
        <v>9.0</v>
      </c>
      <c r="EK37" s="63">
        <v>50.0</v>
      </c>
      <c r="EL37" s="63">
        <v>52.0</v>
      </c>
      <c r="EM37" s="63">
        <v>137.0</v>
      </c>
      <c r="EN37" s="63">
        <v>111.0</v>
      </c>
      <c r="EO37" s="63">
        <v>4.9</v>
      </c>
      <c r="EP37" s="64"/>
      <c r="EQ37" s="63">
        <v>9.0</v>
      </c>
      <c r="ER37" s="63">
        <v>50.0</v>
      </c>
      <c r="ES37" s="63">
        <v>52.0</v>
      </c>
      <c r="ET37" s="63">
        <v>340.0</v>
      </c>
      <c r="EU37" s="63">
        <v>0.0</v>
      </c>
      <c r="EV37" s="63">
        <v>0.0</v>
      </c>
      <c r="EW37" s="63">
        <v>0.0</v>
      </c>
      <c r="EX37" s="63">
        <v>339.0</v>
      </c>
      <c r="EY37" s="63">
        <v>239.0</v>
      </c>
      <c r="EZ37" s="63">
        <v>138.7</v>
      </c>
      <c r="FA37" s="63">
        <v>-3.8</v>
      </c>
      <c r="FB37" s="63">
        <v>339.0</v>
      </c>
      <c r="FC37" s="63">
        <v>0.0</v>
      </c>
      <c r="FD37" s="63">
        <v>0.0</v>
      </c>
      <c r="FE37" s="63">
        <v>0.0</v>
      </c>
      <c r="FF37" s="63">
        <v>340.0</v>
      </c>
      <c r="FG37" s="63">
        <v>238.0</v>
      </c>
      <c r="FH37" s="63">
        <v>138.2</v>
      </c>
      <c r="FI37" s="63">
        <v>-2.7</v>
      </c>
      <c r="FJ37" s="63">
        <v>341.0</v>
      </c>
      <c r="FK37" s="63">
        <v>222.0</v>
      </c>
      <c r="FL37" s="63">
        <v>128.5</v>
      </c>
      <c r="FM37" s="64"/>
      <c r="FN37" s="63">
        <v>341.0</v>
      </c>
      <c r="FO37" s="63">
        <v>219.0</v>
      </c>
      <c r="FP37" s="63">
        <v>129.0</v>
      </c>
      <c r="FQ37" s="63">
        <v>6.2</v>
      </c>
      <c r="FR37" s="63">
        <v>137.0</v>
      </c>
      <c r="FS37" s="63">
        <v>106.0</v>
      </c>
      <c r="FT37" s="63">
        <v>20.81</v>
      </c>
      <c r="FU37" s="64"/>
      <c r="FV37" s="63">
        <v>137.0</v>
      </c>
      <c r="FW37" s="64"/>
      <c r="FX37" s="64"/>
      <c r="FY37" s="64"/>
      <c r="FZ37" s="107"/>
      <c r="GA37" s="65">
        <v>341.0</v>
      </c>
      <c r="GB37" s="66">
        <v>324.59</v>
      </c>
      <c r="GC37" s="66">
        <v>202.11</v>
      </c>
      <c r="GD37" s="66">
        <v>5.7</v>
      </c>
      <c r="GE37" s="66">
        <v>341.0</v>
      </c>
      <c r="GF37" s="66">
        <v>340.34</v>
      </c>
      <c r="GG37" s="66">
        <v>199.1</v>
      </c>
      <c r="GH37" s="66">
        <v>9.38</v>
      </c>
      <c r="GI37" s="66">
        <v>341.0</v>
      </c>
      <c r="GJ37" s="66">
        <v>222.45</v>
      </c>
      <c r="GK37" s="66">
        <v>-129.15</v>
      </c>
      <c r="GL37" s="66">
        <v>-12.31</v>
      </c>
      <c r="GM37" s="66">
        <v>341.0</v>
      </c>
      <c r="GN37" s="66">
        <v>204.72</v>
      </c>
      <c r="GO37" s="66">
        <v>-128.57</v>
      </c>
      <c r="GP37" s="66">
        <v>-20.1</v>
      </c>
      <c r="GQ37" s="66">
        <v>341.0</v>
      </c>
      <c r="GR37" s="66">
        <v>114.89</v>
      </c>
      <c r="GS37" s="66">
        <v>-71.78</v>
      </c>
      <c r="GT37" s="66">
        <v>9.46</v>
      </c>
      <c r="GU37" s="66">
        <v>341.0</v>
      </c>
      <c r="GV37" s="66">
        <v>126.17</v>
      </c>
      <c r="GW37" s="66">
        <v>-71.7</v>
      </c>
      <c r="GX37" s="66">
        <v>7.79</v>
      </c>
      <c r="GY37" s="107"/>
      <c r="GZ37" s="98" t="s">
        <v>107</v>
      </c>
      <c r="HA37" s="97" t="s">
        <v>92</v>
      </c>
      <c r="HB37" s="98">
        <v>219.0</v>
      </c>
      <c r="HC37" s="98">
        <v>10.95</v>
      </c>
      <c r="HD37" s="98">
        <v>4.38</v>
      </c>
      <c r="HE37" s="98">
        <v>8.0</v>
      </c>
      <c r="HF37" s="99">
        <v>59.0</v>
      </c>
      <c r="HG37" s="99">
        <v>54.0</v>
      </c>
      <c r="HH37" s="98" t="s">
        <v>107</v>
      </c>
      <c r="HI37" s="97" t="s">
        <v>92</v>
      </c>
      <c r="HJ37" s="98">
        <v>109.0</v>
      </c>
      <c r="HK37" s="98">
        <v>5.45</v>
      </c>
      <c r="HL37" s="98">
        <v>2.18</v>
      </c>
      <c r="HM37" s="98">
        <v>5.0</v>
      </c>
      <c r="HN37" s="99">
        <v>57.0</v>
      </c>
      <c r="HO37" s="99">
        <v>56.0</v>
      </c>
      <c r="HP37" s="98" t="s">
        <v>107</v>
      </c>
      <c r="HQ37" s="97" t="s">
        <v>92</v>
      </c>
      <c r="HR37" s="98">
        <v>270.0</v>
      </c>
      <c r="HS37" s="98">
        <v>13.5</v>
      </c>
      <c r="HT37" s="98">
        <v>6.75</v>
      </c>
      <c r="HU37" s="98">
        <v>7.0</v>
      </c>
      <c r="HV37" s="99">
        <v>54.0</v>
      </c>
      <c r="HW37" s="99">
        <v>54.0</v>
      </c>
      <c r="HX37" s="107"/>
      <c r="HY37" s="72">
        <v>135.0</v>
      </c>
      <c r="HZ37" s="72">
        <v>33.0</v>
      </c>
      <c r="IA37" s="72">
        <v>114.0</v>
      </c>
      <c r="IB37" s="72">
        <v>5.7</v>
      </c>
      <c r="IC37" s="73"/>
      <c r="ID37" s="72">
        <v>2.0</v>
      </c>
      <c r="IE37" s="147">
        <v>64.0</v>
      </c>
      <c r="IF37" s="147">
        <v>44.0</v>
      </c>
      <c r="IG37" s="107"/>
      <c r="IH37" s="74">
        <v>138.0</v>
      </c>
      <c r="II37" s="74">
        <v>33.7</v>
      </c>
      <c r="IJ37" s="74">
        <v>100.0</v>
      </c>
      <c r="IK37" s="74">
        <v>5.0</v>
      </c>
      <c r="IL37" s="74">
        <v>5.7</v>
      </c>
      <c r="IM37" s="74">
        <v>6.0</v>
      </c>
      <c r="IN37" s="74">
        <v>44.0</v>
      </c>
      <c r="IO37" s="74">
        <v>44.0</v>
      </c>
      <c r="IP37" s="74">
        <v>138.0</v>
      </c>
      <c r="IQ37" s="74">
        <v>34.1</v>
      </c>
      <c r="IR37" s="74">
        <v>92.0</v>
      </c>
      <c r="IS37" s="74">
        <v>4.8</v>
      </c>
      <c r="IT37" s="74">
        <v>5.3</v>
      </c>
      <c r="IU37" s="74">
        <v>12.0</v>
      </c>
      <c r="IV37" s="74">
        <v>46.0</v>
      </c>
      <c r="IW37" s="74">
        <v>45.0</v>
      </c>
      <c r="IX37" s="107"/>
      <c r="IY37" s="76">
        <v>138.45</v>
      </c>
      <c r="IZ37" s="76">
        <v>34.71</v>
      </c>
      <c r="JA37" s="76">
        <v>378.46</v>
      </c>
      <c r="JB37" s="76">
        <v>18.92</v>
      </c>
      <c r="JC37" s="76">
        <v>6.02</v>
      </c>
      <c r="JD37" s="76">
        <v>3.0</v>
      </c>
      <c r="JE37" s="76">
        <v>59.78</v>
      </c>
      <c r="JF37" s="76">
        <v>44.22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32.1</v>
      </c>
      <c r="JR37" s="78">
        <v>0.0</v>
      </c>
      <c r="JS37" s="78">
        <v>0.0</v>
      </c>
      <c r="JT37" s="78">
        <v>0.0</v>
      </c>
      <c r="JU37" s="78">
        <v>2.0</v>
      </c>
      <c r="JV37" s="78">
        <v>42.0</v>
      </c>
      <c r="JW37" s="78">
        <v>41.0</v>
      </c>
      <c r="JX37" s="78">
        <v>137.0</v>
      </c>
      <c r="JY37" s="78">
        <v>34.3</v>
      </c>
      <c r="JZ37" s="78">
        <v>137.0</v>
      </c>
      <c r="KA37" s="78">
        <v>7.4</v>
      </c>
      <c r="KB37" s="78">
        <v>2.7</v>
      </c>
      <c r="KC37" s="78">
        <v>2.0</v>
      </c>
      <c r="KD37" s="78">
        <v>47.0</v>
      </c>
      <c r="KE37" s="78">
        <v>46.0</v>
      </c>
      <c r="KF37" s="107"/>
      <c r="KG37" s="151">
        <v>137.0</v>
      </c>
      <c r="KH37" s="151">
        <v>33.0</v>
      </c>
      <c r="KI37" s="151">
        <v>82.0</v>
      </c>
      <c r="KJ37" s="151">
        <v>4.7</v>
      </c>
      <c r="KK37" s="152"/>
      <c r="KL37" s="151">
        <v>1.0</v>
      </c>
      <c r="KM37" s="151">
        <v>48.0</v>
      </c>
      <c r="KN37" s="151">
        <v>48.0</v>
      </c>
      <c r="KO37" s="151">
        <v>137.0</v>
      </c>
      <c r="KP37" s="151">
        <v>33.0</v>
      </c>
      <c r="KQ37" s="151" t="s">
        <v>98</v>
      </c>
      <c r="KR37" s="151" t="s">
        <v>98</v>
      </c>
      <c r="KS37" s="152"/>
      <c r="KT37" s="151">
        <v>1.0</v>
      </c>
      <c r="KU37" s="151">
        <v>46.0</v>
      </c>
      <c r="KV37" s="151">
        <v>44.0</v>
      </c>
      <c r="KW37" s="107"/>
      <c r="KX37" s="81">
        <v>121.0</v>
      </c>
      <c r="KY37" s="81">
        <v>32.0</v>
      </c>
      <c r="KZ37" s="81">
        <v>200.0</v>
      </c>
      <c r="LA37" s="81">
        <v>9.8</v>
      </c>
      <c r="LB37" s="81">
        <v>2.0</v>
      </c>
      <c r="LC37" s="81">
        <v>3.0</v>
      </c>
      <c r="LD37" s="81">
        <v>53.0</v>
      </c>
      <c r="LE37" s="81">
        <v>53.0</v>
      </c>
      <c r="LF37" s="81">
        <v>121.0</v>
      </c>
      <c r="LG37" s="81">
        <v>32.0</v>
      </c>
      <c r="LH37" s="81">
        <v>380.0</v>
      </c>
      <c r="LI37" s="81">
        <v>18.6</v>
      </c>
      <c r="LJ37" s="81">
        <v>5.0</v>
      </c>
      <c r="LK37" s="81">
        <v>5.0</v>
      </c>
      <c r="LL37" s="81">
        <v>52.0</v>
      </c>
      <c r="LM37" s="81">
        <v>52.0</v>
      </c>
      <c r="LN37" s="107"/>
      <c r="LO37" s="82">
        <v>333.0</v>
      </c>
      <c r="LP37" s="82">
        <v>274.0</v>
      </c>
      <c r="LQ37" s="82">
        <v>146.0</v>
      </c>
      <c r="LR37" s="82">
        <v>68.0</v>
      </c>
      <c r="LS37" s="82">
        <v>324.0</v>
      </c>
      <c r="LT37" s="82">
        <v>135.0</v>
      </c>
      <c r="LU37" s="82">
        <v>135.0</v>
      </c>
      <c r="LV37" s="82">
        <v>71.0</v>
      </c>
      <c r="LW37" s="82">
        <v>17.8</v>
      </c>
      <c r="LX37" s="82">
        <v>10.0</v>
      </c>
      <c r="LY37" s="82">
        <v>58.0</v>
      </c>
      <c r="LZ37" s="82">
        <v>53.0</v>
      </c>
      <c r="MA37" s="82">
        <v>134.0</v>
      </c>
      <c r="MB37" s="82">
        <v>139.0</v>
      </c>
      <c r="MC37" s="82">
        <v>75.0</v>
      </c>
      <c r="MD37" s="82">
        <v>14.4</v>
      </c>
      <c r="ME37" s="82">
        <v>8.0</v>
      </c>
      <c r="MF37" s="82">
        <v>62.0</v>
      </c>
      <c r="MG37" s="82">
        <v>54.0</v>
      </c>
      <c r="MH37" s="82" t="s">
        <v>95</v>
      </c>
      <c r="MI37" s="82" t="s">
        <v>95</v>
      </c>
      <c r="MJ37" s="82" t="s">
        <v>95</v>
      </c>
      <c r="MK37" s="82" t="s">
        <v>95</v>
      </c>
      <c r="ML37" s="82">
        <v>5.0</v>
      </c>
      <c r="MM37" s="82">
        <v>40.0</v>
      </c>
      <c r="MN37" s="82">
        <v>36.0</v>
      </c>
      <c r="MO37" s="86"/>
      <c r="MP37" s="87"/>
      <c r="MQ37" s="87"/>
      <c r="MR37" s="87"/>
      <c r="MS37" s="87"/>
      <c r="MT37" s="82">
        <v>36.0</v>
      </c>
      <c r="MU37" s="82">
        <v>80.0</v>
      </c>
      <c r="MV37" s="82">
        <v>4.5</v>
      </c>
      <c r="MW37" s="82">
        <v>1.9</v>
      </c>
      <c r="MX37" s="82">
        <v>8.0</v>
      </c>
      <c r="MY37" s="82">
        <v>37.0</v>
      </c>
      <c r="MZ37" s="82" t="s">
        <v>96</v>
      </c>
      <c r="NA37" s="87"/>
      <c r="NB37" s="82">
        <v>34.0</v>
      </c>
      <c r="NC37" s="82">
        <v>400.0</v>
      </c>
      <c r="ND37" s="82">
        <v>22.0</v>
      </c>
      <c r="NE37" s="82">
        <v>6.7</v>
      </c>
      <c r="NF37" s="82">
        <v>6.0</v>
      </c>
      <c r="NG37" s="82">
        <v>37.0</v>
      </c>
      <c r="NH37" s="82">
        <v>37.0</v>
      </c>
      <c r="NI37" s="87"/>
      <c r="NJ37" s="82" t="s">
        <v>95</v>
      </c>
      <c r="NK37" s="82" t="s">
        <v>95</v>
      </c>
      <c r="NL37" s="82" t="s">
        <v>95</v>
      </c>
      <c r="NM37" s="82" t="s">
        <v>95</v>
      </c>
      <c r="NN37" s="82">
        <v>4.0</v>
      </c>
      <c r="NO37" s="82">
        <v>46.0</v>
      </c>
      <c r="NP37" s="82">
        <v>49.0</v>
      </c>
    </row>
    <row r="38" ht="14.25" customHeight="1">
      <c r="C38" s="10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64">MIN(C14:C37)</f>
        <v>49.99</v>
      </c>
      <c r="D39" s="110">
        <f t="shared" si="64"/>
        <v>335</v>
      </c>
      <c r="E39" s="110">
        <f t="shared" si="64"/>
        <v>133</v>
      </c>
      <c r="F39" s="110">
        <f t="shared" si="64"/>
        <v>45</v>
      </c>
      <c r="G39" s="110">
        <f t="shared" si="64"/>
        <v>10.1</v>
      </c>
      <c r="H39" s="110">
        <f t="shared" si="64"/>
        <v>0</v>
      </c>
      <c r="I39" s="110">
        <f t="shared" si="64"/>
        <v>6</v>
      </c>
      <c r="J39" s="110">
        <f t="shared" si="64"/>
        <v>46</v>
      </c>
      <c r="K39" s="110">
        <f t="shared" si="64"/>
        <v>45</v>
      </c>
      <c r="L39" s="110">
        <f t="shared" si="64"/>
        <v>137</v>
      </c>
      <c r="M39" s="110">
        <f t="shared" si="64"/>
        <v>36</v>
      </c>
      <c r="N39" s="110">
        <f t="shared" si="64"/>
        <v>4.3</v>
      </c>
      <c r="O39" s="110">
        <f t="shared" si="64"/>
        <v>0</v>
      </c>
      <c r="P39" s="110">
        <f t="shared" si="64"/>
        <v>6</v>
      </c>
      <c r="Q39" s="110">
        <f t="shared" si="64"/>
        <v>55</v>
      </c>
      <c r="R39" s="110">
        <f t="shared" si="64"/>
        <v>48</v>
      </c>
      <c r="S39" s="110">
        <f t="shared" si="64"/>
        <v>339.1</v>
      </c>
      <c r="T39" s="110">
        <f t="shared" si="64"/>
        <v>91.4</v>
      </c>
      <c r="U39" s="110"/>
      <c r="V39" s="110">
        <f t="shared" ref="V39:X39" si="65">MIN(V14:V37)</f>
        <v>0</v>
      </c>
      <c r="W39" s="110">
        <f t="shared" si="65"/>
        <v>372.4</v>
      </c>
      <c r="X39" s="110">
        <f t="shared" si="65"/>
        <v>118</v>
      </c>
      <c r="Y39" s="110"/>
      <c r="Z39" s="110">
        <f t="shared" ref="Z39:AB39" si="66">MIN(Z14:Z37)</f>
        <v>0</v>
      </c>
      <c r="AA39" s="110">
        <f t="shared" si="66"/>
        <v>339.4</v>
      </c>
      <c r="AB39" s="110">
        <f t="shared" si="66"/>
        <v>277.4</v>
      </c>
      <c r="AC39" s="110"/>
      <c r="AD39" s="110">
        <f t="shared" ref="AD39:AF39" si="67">MIN(AD14:AD37)</f>
        <v>0</v>
      </c>
      <c r="AE39" s="110">
        <f t="shared" si="67"/>
        <v>338.8</v>
      </c>
      <c r="AF39" s="110">
        <f t="shared" si="67"/>
        <v>302.4</v>
      </c>
      <c r="AG39" s="110"/>
      <c r="AH39" s="110">
        <f t="shared" ref="AH39:AJ39" si="68">MIN(AH14:AH37)</f>
        <v>0</v>
      </c>
      <c r="AI39" s="110">
        <f t="shared" si="68"/>
        <v>208.9</v>
      </c>
      <c r="AJ39" s="110">
        <f t="shared" si="68"/>
        <v>196.4</v>
      </c>
      <c r="AK39" s="110"/>
      <c r="AL39" s="110">
        <f t="shared" ref="AL39:AN39" si="69">MIN(AL14:AL37)</f>
        <v>0</v>
      </c>
      <c r="AM39" s="110">
        <f t="shared" si="69"/>
        <v>337.6</v>
      </c>
      <c r="AN39" s="110">
        <f t="shared" si="69"/>
        <v>210.3</v>
      </c>
      <c r="AO39" s="110"/>
      <c r="AP39" s="110">
        <f t="shared" ref="AP39:AR39" si="70">MIN(AP14:AP37)</f>
        <v>0</v>
      </c>
      <c r="AQ39" s="110">
        <f t="shared" si="70"/>
        <v>133</v>
      </c>
      <c r="AR39" s="110">
        <f t="shared" si="70"/>
        <v>45</v>
      </c>
      <c r="AS39" s="110"/>
      <c r="AT39" s="110">
        <f t="shared" ref="AT39:AV39" si="71">MIN(AT14:AT37)</f>
        <v>0</v>
      </c>
      <c r="AU39" s="110">
        <f t="shared" si="71"/>
        <v>138</v>
      </c>
      <c r="AV39" s="110">
        <f t="shared" si="71"/>
        <v>36</v>
      </c>
      <c r="AW39" s="110"/>
      <c r="AX39" s="110">
        <f t="shared" ref="AX39:AY39" si="72">MIN(AX14:AX37)</f>
        <v>0</v>
      </c>
      <c r="AY39" s="189">
        <f t="shared" si="72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73">MIN(BJ14:BJ37)</f>
        <v>81</v>
      </c>
      <c r="BK39" s="110">
        <f t="shared" si="73"/>
        <v>57</v>
      </c>
      <c r="BL39" s="112">
        <f t="shared" si="73"/>
        <v>0</v>
      </c>
      <c r="BM39" s="110">
        <f t="shared" si="73"/>
        <v>338</v>
      </c>
      <c r="BN39" s="110">
        <f t="shared" si="73"/>
        <v>143</v>
      </c>
      <c r="BO39" s="110">
        <f t="shared" si="73"/>
        <v>155</v>
      </c>
      <c r="BP39" s="110">
        <f t="shared" si="73"/>
        <v>7.8</v>
      </c>
      <c r="BQ39" s="110">
        <f t="shared" si="73"/>
        <v>0</v>
      </c>
      <c r="BR39" s="110">
        <f t="shared" si="73"/>
        <v>6</v>
      </c>
      <c r="BS39" s="110">
        <f t="shared" si="73"/>
        <v>55</v>
      </c>
      <c r="BT39" s="110">
        <f t="shared" si="73"/>
        <v>54</v>
      </c>
      <c r="BU39" s="110">
        <f t="shared" si="73"/>
        <v>338</v>
      </c>
      <c r="BV39" s="110">
        <f t="shared" si="73"/>
        <v>224</v>
      </c>
      <c r="BW39" s="110"/>
      <c r="BX39" s="110">
        <f t="shared" ref="BX39:BZ39" si="74">MIN(BX14:BX37)</f>
        <v>17</v>
      </c>
      <c r="BY39" s="110">
        <f t="shared" si="74"/>
        <v>330</v>
      </c>
      <c r="BZ39" s="110">
        <f t="shared" si="74"/>
        <v>241</v>
      </c>
      <c r="CA39" s="110"/>
      <c r="CB39" s="110">
        <f t="shared" ref="CB39:CD39" si="75">MIN(CB14:CB37)</f>
        <v>14</v>
      </c>
      <c r="CC39" s="110">
        <f t="shared" si="75"/>
        <v>23</v>
      </c>
      <c r="CD39" s="110">
        <f t="shared" si="75"/>
        <v>341</v>
      </c>
      <c r="CE39" s="110"/>
      <c r="CF39" s="110">
        <f t="shared" ref="CF39:CH39" si="76">MIN(CF14:CF37)</f>
        <v>2</v>
      </c>
      <c r="CG39" s="110">
        <f t="shared" si="76"/>
        <v>330</v>
      </c>
      <c r="CH39" s="110">
        <f t="shared" si="76"/>
        <v>352</v>
      </c>
      <c r="CI39" s="110"/>
      <c r="CJ39" s="110">
        <f t="shared" ref="CJ39:CL39" si="77">MIN(CJ14:CJ37)</f>
        <v>2</v>
      </c>
      <c r="CK39" s="110">
        <f t="shared" si="77"/>
        <v>344</v>
      </c>
      <c r="CL39" s="110">
        <f t="shared" si="77"/>
        <v>149</v>
      </c>
      <c r="CM39" s="110"/>
      <c r="CN39" s="110">
        <f t="shared" ref="CN39:CP39" si="78">MIN(CN14:CN37)</f>
        <v>1</v>
      </c>
      <c r="CO39" s="110">
        <f t="shared" si="78"/>
        <v>328</v>
      </c>
      <c r="CP39" s="110">
        <f t="shared" si="78"/>
        <v>299</v>
      </c>
      <c r="CQ39" s="110"/>
      <c r="CR39" s="110">
        <f t="shared" ref="CR39:CT39" si="79">MIN(CR14:CR37)</f>
        <v>1</v>
      </c>
      <c r="CS39" s="110">
        <f t="shared" si="79"/>
        <v>332</v>
      </c>
      <c r="CT39" s="110">
        <f t="shared" si="79"/>
        <v>290</v>
      </c>
      <c r="CU39" s="110"/>
      <c r="CV39" s="110">
        <f t="shared" ref="CV39:CX39" si="80">MIN(CV14:CV37)</f>
        <v>83</v>
      </c>
      <c r="CW39" s="110">
        <f t="shared" si="80"/>
        <v>332</v>
      </c>
      <c r="CX39" s="110">
        <f t="shared" si="80"/>
        <v>158</v>
      </c>
      <c r="CY39" s="110"/>
      <c r="CZ39" s="110">
        <f t="shared" ref="CZ39:DB39" si="81">MIN(CZ14:CZ37)</f>
        <v>6</v>
      </c>
      <c r="DA39" s="110">
        <f t="shared" si="81"/>
        <v>320</v>
      </c>
      <c r="DB39" s="110">
        <f t="shared" si="81"/>
        <v>170</v>
      </c>
      <c r="DC39" s="110"/>
      <c r="DD39" s="110">
        <f t="shared" ref="DD39:DE39" si="82">MIN(DD14:DD37)</f>
        <v>57</v>
      </c>
      <c r="DE39" s="110">
        <f t="shared" si="82"/>
        <v>143</v>
      </c>
      <c r="DF39" s="110"/>
      <c r="DG39" s="110">
        <f t="shared" ref="DG39:DH39" si="83">MIN(DG14:DG37)</f>
        <v>155</v>
      </c>
      <c r="DH39" s="110">
        <f t="shared" si="83"/>
        <v>7.8</v>
      </c>
      <c r="DI39" s="110"/>
      <c r="DJ39" s="110">
        <f t="shared" ref="DJ39:DW39" si="84">MIN(DJ14:DJ37)</f>
        <v>7</v>
      </c>
      <c r="DK39" s="110">
        <f t="shared" si="84"/>
        <v>55</v>
      </c>
      <c r="DL39" s="110">
        <f t="shared" si="84"/>
        <v>50</v>
      </c>
      <c r="DM39" s="112">
        <f t="shared" si="84"/>
        <v>0</v>
      </c>
      <c r="DN39" s="110">
        <f t="shared" si="84"/>
        <v>336</v>
      </c>
      <c r="DO39" s="110">
        <f t="shared" si="84"/>
        <v>138</v>
      </c>
      <c r="DP39" s="110">
        <f t="shared" si="84"/>
        <v>23.89</v>
      </c>
      <c r="DQ39" s="110">
        <f t="shared" si="84"/>
        <v>13.67</v>
      </c>
      <c r="DR39" s="110">
        <f t="shared" si="84"/>
        <v>0.93</v>
      </c>
      <c r="DS39" s="110">
        <f t="shared" si="84"/>
        <v>8</v>
      </c>
      <c r="DT39" s="110">
        <f t="shared" si="84"/>
        <v>29</v>
      </c>
      <c r="DU39" s="110">
        <f t="shared" si="84"/>
        <v>43</v>
      </c>
      <c r="DV39" s="110">
        <f t="shared" si="84"/>
        <v>0</v>
      </c>
      <c r="DW39" s="110">
        <f t="shared" si="84"/>
        <v>0</v>
      </c>
      <c r="DX39" s="110"/>
      <c r="DY39" s="110">
        <f t="shared" ref="DY39:EA39" si="85">MIN(DY14:DY37)</f>
        <v>0</v>
      </c>
      <c r="DZ39" s="110">
        <f t="shared" si="85"/>
        <v>0</v>
      </c>
      <c r="EA39" s="110">
        <f t="shared" si="85"/>
        <v>0</v>
      </c>
      <c r="EB39" s="110"/>
      <c r="EC39" s="110">
        <f t="shared" ref="EC39:EU39" si="86">MIN(EC14:EC37)</f>
        <v>0</v>
      </c>
      <c r="ED39" s="112">
        <f t="shared" si="86"/>
        <v>136</v>
      </c>
      <c r="EE39" s="110">
        <f t="shared" si="86"/>
        <v>339</v>
      </c>
      <c r="EF39" s="110">
        <f t="shared" si="86"/>
        <v>136</v>
      </c>
      <c r="EG39" s="110">
        <f t="shared" si="86"/>
        <v>70</v>
      </c>
      <c r="EH39" s="110">
        <f t="shared" si="86"/>
        <v>2.8</v>
      </c>
      <c r="EI39" s="110">
        <f t="shared" si="86"/>
        <v>0</v>
      </c>
      <c r="EJ39" s="110">
        <f t="shared" si="86"/>
        <v>9</v>
      </c>
      <c r="EK39" s="110">
        <f t="shared" si="86"/>
        <v>48</v>
      </c>
      <c r="EL39" s="110">
        <f t="shared" si="86"/>
        <v>50</v>
      </c>
      <c r="EM39" s="110">
        <f t="shared" si="86"/>
        <v>136</v>
      </c>
      <c r="EN39" s="110">
        <f t="shared" si="86"/>
        <v>91</v>
      </c>
      <c r="EO39" s="110">
        <f t="shared" si="86"/>
        <v>3.9</v>
      </c>
      <c r="EP39" s="110">
        <f t="shared" si="86"/>
        <v>0</v>
      </c>
      <c r="EQ39" s="110">
        <f t="shared" si="86"/>
        <v>9</v>
      </c>
      <c r="ER39" s="110">
        <f t="shared" si="86"/>
        <v>49</v>
      </c>
      <c r="ES39" s="110">
        <f t="shared" si="86"/>
        <v>50</v>
      </c>
      <c r="ET39" s="110">
        <f t="shared" si="86"/>
        <v>337</v>
      </c>
      <c r="EU39" s="110">
        <f t="shared" si="86"/>
        <v>0</v>
      </c>
      <c r="EV39" s="110"/>
      <c r="EW39" s="110">
        <f t="shared" ref="EW39:EY39" si="87">MIN(EW14:EW37)</f>
        <v>0</v>
      </c>
      <c r="EX39" s="110">
        <f t="shared" si="87"/>
        <v>335</v>
      </c>
      <c r="EY39" s="110">
        <f t="shared" si="87"/>
        <v>238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88">MIN(FI14:FI37)</f>
        <v>-10.3</v>
      </c>
      <c r="FJ39" s="110">
        <f t="shared" si="88"/>
        <v>339</v>
      </c>
      <c r="FK39" s="110">
        <f t="shared" si="88"/>
        <v>218</v>
      </c>
      <c r="FL39" s="110"/>
      <c r="FM39" s="110">
        <f t="shared" ref="FM39:FN39" si="89">MIN(FM14:FM37)</f>
        <v>0</v>
      </c>
      <c r="FN39" s="110">
        <f t="shared" si="89"/>
        <v>334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0">MIN(FY14:FY37)</f>
        <v>0</v>
      </c>
      <c r="FZ39" s="112">
        <f t="shared" si="90"/>
        <v>0</v>
      </c>
      <c r="GA39" s="110">
        <f t="shared" si="90"/>
        <v>337</v>
      </c>
      <c r="GB39" s="110">
        <f t="shared" si="90"/>
        <v>205.01</v>
      </c>
      <c r="GC39" s="110"/>
      <c r="GD39" s="110">
        <f t="shared" ref="GD39:GF39" si="91">MIN(GD14:GD37)</f>
        <v>-25.96</v>
      </c>
      <c r="GE39" s="110">
        <f t="shared" si="91"/>
        <v>337</v>
      </c>
      <c r="GF39" s="110">
        <f t="shared" si="91"/>
        <v>215.85</v>
      </c>
      <c r="GG39" s="110"/>
      <c r="GH39" s="110">
        <f t="shared" ref="GH39:GJ39" si="92">MIN(GH14:GH37)</f>
        <v>-22.36</v>
      </c>
      <c r="GI39" s="110">
        <f t="shared" si="92"/>
        <v>337</v>
      </c>
      <c r="GJ39" s="110">
        <f t="shared" si="92"/>
        <v>119.45</v>
      </c>
      <c r="GK39" s="110"/>
      <c r="GL39" s="110">
        <f t="shared" ref="GL39:GN39" si="93">MIN(GL14:GL37)</f>
        <v>-23.03</v>
      </c>
      <c r="GM39" s="110">
        <f t="shared" si="93"/>
        <v>337</v>
      </c>
      <c r="GN39" s="110">
        <f t="shared" si="93"/>
        <v>117.28</v>
      </c>
      <c r="GO39" s="110"/>
      <c r="GP39" s="110">
        <f t="shared" ref="GP39:GR39" si="94">MIN(GP14:GP37)</f>
        <v>-30.49</v>
      </c>
      <c r="GQ39" s="110">
        <f t="shared" si="94"/>
        <v>337</v>
      </c>
      <c r="GR39" s="110">
        <f t="shared" si="94"/>
        <v>35.9</v>
      </c>
      <c r="GS39" s="110"/>
      <c r="GT39" s="110">
        <f t="shared" ref="GT39:GV39" si="95">MIN(GT14:GT37)</f>
        <v>-4.61</v>
      </c>
      <c r="GU39" s="110">
        <f t="shared" si="95"/>
        <v>337</v>
      </c>
      <c r="GV39" s="110">
        <f t="shared" si="95"/>
        <v>41.76</v>
      </c>
      <c r="GW39" s="110"/>
      <c r="GX39" s="110">
        <f t="shared" ref="GX39:HC39" si="96">MIN(GX14:GX37)</f>
        <v>-6.53</v>
      </c>
      <c r="GY39" s="112">
        <f t="shared" si="96"/>
        <v>0</v>
      </c>
      <c r="GZ39" s="110">
        <f t="shared" si="96"/>
        <v>0</v>
      </c>
      <c r="HA39" s="110">
        <f t="shared" si="96"/>
        <v>0</v>
      </c>
      <c r="HB39" s="110">
        <f t="shared" si="96"/>
        <v>52</v>
      </c>
      <c r="HC39" s="110">
        <f t="shared" si="96"/>
        <v>2.6</v>
      </c>
      <c r="HD39" s="110"/>
      <c r="HE39" s="110">
        <f t="shared" ref="HE39:HK39" si="97">MIN(HE14:HE37)</f>
        <v>8</v>
      </c>
      <c r="HF39" s="110">
        <f t="shared" si="97"/>
        <v>54</v>
      </c>
      <c r="HG39" s="110">
        <f t="shared" si="97"/>
        <v>51</v>
      </c>
      <c r="HH39" s="110">
        <f t="shared" si="97"/>
        <v>0</v>
      </c>
      <c r="HI39" s="110">
        <f t="shared" si="97"/>
        <v>0</v>
      </c>
      <c r="HJ39" s="110">
        <f t="shared" si="97"/>
        <v>3</v>
      </c>
      <c r="HK39" s="110">
        <f t="shared" si="97"/>
        <v>0.15</v>
      </c>
      <c r="HL39" s="110"/>
      <c r="HM39" s="110">
        <f t="shared" ref="HM39:HS39" si="98">MIN(HM14:HM37)</f>
        <v>5</v>
      </c>
      <c r="HN39" s="110">
        <f t="shared" si="98"/>
        <v>54</v>
      </c>
      <c r="HO39" s="110">
        <f t="shared" si="98"/>
        <v>54</v>
      </c>
      <c r="HP39" s="110">
        <f t="shared" si="98"/>
        <v>0</v>
      </c>
      <c r="HQ39" s="110">
        <f t="shared" si="98"/>
        <v>0</v>
      </c>
      <c r="HR39" s="110">
        <f t="shared" si="98"/>
        <v>128</v>
      </c>
      <c r="HS39" s="110">
        <f t="shared" si="98"/>
        <v>6.4</v>
      </c>
      <c r="HT39" s="110"/>
      <c r="HU39" s="110">
        <f t="shared" ref="HU39:IB39" si="99">MIN(HU14:HU37)</f>
        <v>7</v>
      </c>
      <c r="HV39" s="110">
        <f t="shared" si="99"/>
        <v>50</v>
      </c>
      <c r="HW39" s="110">
        <f t="shared" si="99"/>
        <v>50</v>
      </c>
      <c r="HX39" s="112">
        <f t="shared" si="99"/>
        <v>0</v>
      </c>
      <c r="HY39" s="110">
        <f t="shared" si="99"/>
        <v>135</v>
      </c>
      <c r="HZ39" s="110">
        <f t="shared" si="99"/>
        <v>33</v>
      </c>
      <c r="IA39" s="110">
        <f t="shared" si="99"/>
        <v>16</v>
      </c>
      <c r="IB39" s="110">
        <f t="shared" si="99"/>
        <v>0.8</v>
      </c>
      <c r="IC39" s="110"/>
      <c r="ID39" s="110">
        <f t="shared" ref="ID39:IK39" si="100">MIN(ID14:ID37)</f>
        <v>2</v>
      </c>
      <c r="IE39" s="110">
        <f t="shared" si="100"/>
        <v>64</v>
      </c>
      <c r="IF39" s="110">
        <f t="shared" si="100"/>
        <v>44</v>
      </c>
      <c r="IG39" s="112">
        <f t="shared" si="100"/>
        <v>0</v>
      </c>
      <c r="IH39" s="110">
        <f t="shared" si="100"/>
        <v>137</v>
      </c>
      <c r="II39" s="110">
        <f t="shared" si="100"/>
        <v>33.4</v>
      </c>
      <c r="IJ39" s="110">
        <f t="shared" si="100"/>
        <v>3</v>
      </c>
      <c r="IK39" s="110">
        <f t="shared" si="100"/>
        <v>0.1</v>
      </c>
      <c r="IL39" s="110"/>
      <c r="IM39" s="110">
        <f t="shared" ref="IM39:IS39" si="101">MIN(IM14:IM37)</f>
        <v>6</v>
      </c>
      <c r="IN39" s="110">
        <f t="shared" si="101"/>
        <v>44</v>
      </c>
      <c r="IO39" s="110">
        <f t="shared" si="101"/>
        <v>44</v>
      </c>
      <c r="IP39" s="110">
        <f t="shared" si="101"/>
        <v>137</v>
      </c>
      <c r="IQ39" s="110">
        <f t="shared" si="101"/>
        <v>33.7</v>
      </c>
      <c r="IR39" s="110">
        <f t="shared" si="101"/>
        <v>4</v>
      </c>
      <c r="IS39" s="110">
        <f t="shared" si="101"/>
        <v>0.1</v>
      </c>
      <c r="IT39" s="110"/>
      <c r="IU39" s="110">
        <f t="shared" ref="IU39:JB39" si="102">MIN(IU14:IU37)</f>
        <v>12</v>
      </c>
      <c r="IV39" s="110">
        <f t="shared" si="102"/>
        <v>46</v>
      </c>
      <c r="IW39" s="110">
        <f t="shared" si="102"/>
        <v>45</v>
      </c>
      <c r="IX39" s="112">
        <f t="shared" si="102"/>
        <v>0</v>
      </c>
      <c r="IY39" s="110">
        <f t="shared" si="102"/>
        <v>137.88</v>
      </c>
      <c r="IZ39" s="110">
        <f t="shared" si="102"/>
        <v>34.28</v>
      </c>
      <c r="JA39" s="110">
        <f t="shared" si="102"/>
        <v>227.98</v>
      </c>
      <c r="JB39" s="110">
        <f t="shared" si="102"/>
        <v>11.39</v>
      </c>
      <c r="JC39" s="110"/>
      <c r="JD39" s="110">
        <f t="shared" ref="JD39:JJ39" si="103">MIN(JD14:JD37)</f>
        <v>3</v>
      </c>
      <c r="JE39" s="110">
        <f t="shared" si="103"/>
        <v>45.61</v>
      </c>
      <c r="JF39" s="110">
        <f t="shared" si="103"/>
        <v>43.37</v>
      </c>
      <c r="JG39" s="110">
        <f t="shared" si="103"/>
        <v>0</v>
      </c>
      <c r="JH39" s="110">
        <f t="shared" si="103"/>
        <v>0</v>
      </c>
      <c r="JI39" s="110">
        <f t="shared" si="103"/>
        <v>0</v>
      </c>
      <c r="JJ39" s="110">
        <f t="shared" si="103"/>
        <v>0</v>
      </c>
      <c r="JK39" s="110"/>
      <c r="JL39" s="110">
        <f t="shared" ref="JL39:JS39" si="104">MIN(JL14:JL37)</f>
        <v>0</v>
      </c>
      <c r="JM39" s="110">
        <f t="shared" si="104"/>
        <v>0</v>
      </c>
      <c r="JN39" s="110">
        <f t="shared" si="104"/>
        <v>0</v>
      </c>
      <c r="JO39" s="112">
        <f t="shared" si="104"/>
        <v>0</v>
      </c>
      <c r="JP39" s="110">
        <f t="shared" si="104"/>
        <v>135</v>
      </c>
      <c r="JQ39" s="110">
        <f t="shared" si="104"/>
        <v>32</v>
      </c>
      <c r="JR39" s="110">
        <f t="shared" si="104"/>
        <v>0</v>
      </c>
      <c r="JS39" s="110">
        <f t="shared" si="104"/>
        <v>0</v>
      </c>
      <c r="JT39" s="110"/>
      <c r="JU39" s="110">
        <f t="shared" ref="JU39:KA39" si="105">MIN(JU14:JU37)</f>
        <v>2</v>
      </c>
      <c r="JV39" s="110">
        <f t="shared" si="105"/>
        <v>39</v>
      </c>
      <c r="JW39" s="110">
        <f t="shared" si="105"/>
        <v>39</v>
      </c>
      <c r="JX39" s="110">
        <f t="shared" si="105"/>
        <v>135</v>
      </c>
      <c r="JY39" s="110">
        <f t="shared" si="105"/>
        <v>33.9</v>
      </c>
      <c r="JZ39" s="110">
        <f t="shared" si="105"/>
        <v>118</v>
      </c>
      <c r="KA39" s="110">
        <f t="shared" si="105"/>
        <v>6.5</v>
      </c>
      <c r="KB39" s="110"/>
      <c r="KC39" s="110">
        <f t="shared" ref="KC39:KJ39" si="106">MIN(KC14:KC37)</f>
        <v>2</v>
      </c>
      <c r="KD39" s="110">
        <f t="shared" si="106"/>
        <v>46</v>
      </c>
      <c r="KE39" s="110">
        <f t="shared" si="106"/>
        <v>45</v>
      </c>
      <c r="KF39" s="112">
        <f t="shared" si="106"/>
        <v>0</v>
      </c>
      <c r="KG39" s="110">
        <f t="shared" si="106"/>
        <v>136</v>
      </c>
      <c r="KH39" s="110">
        <f t="shared" si="106"/>
        <v>33</v>
      </c>
      <c r="KI39" s="110">
        <f t="shared" si="106"/>
        <v>8</v>
      </c>
      <c r="KJ39" s="110">
        <f t="shared" si="106"/>
        <v>0.4</v>
      </c>
      <c r="KK39" s="110"/>
      <c r="KL39" s="110">
        <f t="shared" ref="KL39:KR39" si="107">MIN(KL14:KL37)</f>
        <v>1</v>
      </c>
      <c r="KM39" s="110">
        <f t="shared" si="107"/>
        <v>40</v>
      </c>
      <c r="KN39" s="110">
        <f t="shared" si="107"/>
        <v>40</v>
      </c>
      <c r="KO39" s="110">
        <f t="shared" si="107"/>
        <v>136</v>
      </c>
      <c r="KP39" s="110">
        <f t="shared" si="107"/>
        <v>33</v>
      </c>
      <c r="KQ39" s="110">
        <f t="shared" si="107"/>
        <v>2</v>
      </c>
      <c r="KR39" s="110">
        <f t="shared" si="107"/>
        <v>0.1</v>
      </c>
      <c r="KS39" s="110"/>
      <c r="KT39" s="110">
        <f t="shared" ref="KT39:LA39" si="108">MIN(KT14:KT37)</f>
        <v>1</v>
      </c>
      <c r="KU39" s="110">
        <f t="shared" si="108"/>
        <v>40</v>
      </c>
      <c r="KV39" s="110">
        <f t="shared" si="108"/>
        <v>40</v>
      </c>
      <c r="KW39" s="112">
        <f t="shared" si="108"/>
        <v>0</v>
      </c>
      <c r="KX39" s="110">
        <f t="shared" si="108"/>
        <v>121</v>
      </c>
      <c r="KY39" s="110">
        <f t="shared" si="108"/>
        <v>31</v>
      </c>
      <c r="KZ39" s="110">
        <f t="shared" si="108"/>
        <v>147</v>
      </c>
      <c r="LA39" s="110">
        <f t="shared" si="108"/>
        <v>4.5</v>
      </c>
      <c r="LB39" s="110"/>
      <c r="LC39" s="110">
        <f t="shared" ref="LC39:LI39" si="109">MIN(LC14:LC37)</f>
        <v>3</v>
      </c>
      <c r="LD39" s="110">
        <f t="shared" si="109"/>
        <v>51</v>
      </c>
      <c r="LE39" s="110">
        <f t="shared" si="109"/>
        <v>49</v>
      </c>
      <c r="LF39" s="110">
        <f t="shared" si="109"/>
        <v>121</v>
      </c>
      <c r="LG39" s="110">
        <f t="shared" si="109"/>
        <v>31</v>
      </c>
      <c r="LH39" s="110">
        <f t="shared" si="109"/>
        <v>229</v>
      </c>
      <c r="LI39" s="110">
        <f t="shared" si="109"/>
        <v>11.1</v>
      </c>
      <c r="LJ39" s="110"/>
      <c r="LK39" s="110">
        <f t="shared" ref="LK39:LO39" si="110">MIN(LK14:LK37)</f>
        <v>5</v>
      </c>
      <c r="LL39" s="110">
        <f t="shared" si="110"/>
        <v>48</v>
      </c>
      <c r="LM39" s="110">
        <f t="shared" si="110"/>
        <v>48</v>
      </c>
      <c r="LN39" s="112">
        <f t="shared" si="110"/>
        <v>0</v>
      </c>
      <c r="LO39" s="110">
        <f t="shared" si="110"/>
        <v>323</v>
      </c>
      <c r="LP39" s="110"/>
      <c r="LQ39" s="110"/>
      <c r="LR39" s="110"/>
      <c r="LS39" s="110"/>
      <c r="LT39" s="110" t="str">
        <f t="shared" ref="LT39:MV39" si="111">MIN(#REF!)</f>
        <v>#REF!</v>
      </c>
      <c r="LU39" s="110" t="str">
        <f t="shared" si="111"/>
        <v>#REF!</v>
      </c>
      <c r="LV39" s="110" t="str">
        <f t="shared" si="111"/>
        <v>#REF!</v>
      </c>
      <c r="LW39" s="110" t="str">
        <f t="shared" si="111"/>
        <v>#REF!</v>
      </c>
      <c r="LX39" s="110" t="str">
        <f t="shared" si="111"/>
        <v>#REF!</v>
      </c>
      <c r="LY39" s="110" t="str">
        <f t="shared" si="111"/>
        <v>#REF!</v>
      </c>
      <c r="LZ39" s="110" t="str">
        <f t="shared" si="111"/>
        <v>#REF!</v>
      </c>
      <c r="MA39" s="110" t="str">
        <f t="shared" si="111"/>
        <v>#REF!</v>
      </c>
      <c r="MB39" s="110" t="str">
        <f t="shared" si="111"/>
        <v>#REF!</v>
      </c>
      <c r="MC39" s="110" t="str">
        <f t="shared" si="111"/>
        <v>#REF!</v>
      </c>
      <c r="MD39" s="110" t="str">
        <f t="shared" si="111"/>
        <v>#REF!</v>
      </c>
      <c r="ME39" s="110" t="str">
        <f t="shared" si="111"/>
        <v>#REF!</v>
      </c>
      <c r="MF39" s="110" t="str">
        <f t="shared" si="111"/>
        <v>#REF!</v>
      </c>
      <c r="MG39" s="110" t="str">
        <f t="shared" si="111"/>
        <v>#REF!</v>
      </c>
      <c r="MH39" s="110" t="str">
        <f t="shared" si="111"/>
        <v>#REF!</v>
      </c>
      <c r="MI39" s="110" t="str">
        <f t="shared" si="111"/>
        <v>#REF!</v>
      </c>
      <c r="MJ39" s="110" t="str">
        <f t="shared" si="111"/>
        <v>#REF!</v>
      </c>
      <c r="MK39" s="110" t="str">
        <f t="shared" si="111"/>
        <v>#REF!</v>
      </c>
      <c r="ML39" s="110" t="str">
        <f t="shared" si="111"/>
        <v>#REF!</v>
      </c>
      <c r="MM39" s="110" t="str">
        <f t="shared" si="111"/>
        <v>#REF!</v>
      </c>
      <c r="MN39" s="110" t="str">
        <f t="shared" si="111"/>
        <v>#REF!</v>
      </c>
      <c r="MO39" s="112" t="str">
        <f t="shared" si="111"/>
        <v>#REF!</v>
      </c>
      <c r="MP39" s="110" t="str">
        <f t="shared" si="111"/>
        <v>#REF!</v>
      </c>
      <c r="MQ39" s="110" t="str">
        <f t="shared" si="111"/>
        <v>#REF!</v>
      </c>
      <c r="MR39" s="110" t="str">
        <f t="shared" si="111"/>
        <v>#REF!</v>
      </c>
      <c r="MS39" s="110" t="str">
        <f t="shared" si="111"/>
        <v>#REF!</v>
      </c>
      <c r="MT39" s="110" t="str">
        <f t="shared" si="111"/>
        <v>#REF!</v>
      </c>
      <c r="MU39" s="110" t="str">
        <f t="shared" si="111"/>
        <v>#REF!</v>
      </c>
      <c r="MV39" s="110" t="str">
        <f t="shared" si="111"/>
        <v>#REF!</v>
      </c>
      <c r="MW39" s="110"/>
      <c r="MX39" s="110"/>
      <c r="MY39" s="110" t="str">
        <f t="shared" ref="MY39:ND39" si="112">MIN(#REF!)</f>
        <v>#REF!</v>
      </c>
      <c r="MZ39" s="110" t="str">
        <f t="shared" si="112"/>
        <v>#REF!</v>
      </c>
      <c r="NA39" s="110" t="str">
        <f t="shared" si="112"/>
        <v>#REF!</v>
      </c>
      <c r="NB39" s="110" t="str">
        <f t="shared" si="112"/>
        <v>#REF!</v>
      </c>
      <c r="NC39" s="110" t="str">
        <f t="shared" si="112"/>
        <v>#REF!</v>
      </c>
      <c r="ND39" s="110" t="str">
        <f t="shared" si="112"/>
        <v>#REF!</v>
      </c>
      <c r="NE39" s="110"/>
      <c r="NF39" s="110"/>
      <c r="NG39" s="110" t="str">
        <f t="shared" ref="NG39:NL39" si="113">MIN(#REF!)</f>
        <v>#REF!</v>
      </c>
      <c r="NH39" s="110" t="str">
        <f t="shared" si="113"/>
        <v>#REF!</v>
      </c>
      <c r="NI39" s="110" t="str">
        <f t="shared" si="113"/>
        <v>#REF!</v>
      </c>
      <c r="NJ39" s="110" t="str">
        <f t="shared" si="113"/>
        <v>#REF!</v>
      </c>
      <c r="NK39" s="110" t="str">
        <f t="shared" si="113"/>
        <v>#REF!</v>
      </c>
      <c r="NL39" s="110" t="str">
        <f t="shared" si="113"/>
        <v>#REF!</v>
      </c>
      <c r="NM39" s="110"/>
      <c r="NN39" s="110"/>
      <c r="NO39" s="110" t="str">
        <f t="shared" ref="NO39:NP39" si="114">MIN(#REF!)</f>
        <v>#REF!</v>
      </c>
      <c r="NP39" s="110" t="str">
        <f t="shared" si="114"/>
        <v>#REF!</v>
      </c>
    </row>
    <row r="40" ht="14.25" customHeight="1">
      <c r="B40" s="113" t="s">
        <v>101</v>
      </c>
      <c r="C40" s="114">
        <f t="shared" ref="C40:T40" si="115">MAX(C14:C37)</f>
        <v>50.48</v>
      </c>
      <c r="D40" s="114">
        <f t="shared" si="115"/>
        <v>346</v>
      </c>
      <c r="E40" s="114">
        <f t="shared" si="115"/>
        <v>140</v>
      </c>
      <c r="F40" s="114">
        <f t="shared" si="115"/>
        <v>145</v>
      </c>
      <c r="G40" s="114">
        <f t="shared" si="115"/>
        <v>29.1</v>
      </c>
      <c r="H40" s="114">
        <f t="shared" si="115"/>
        <v>0</v>
      </c>
      <c r="I40" s="114">
        <f t="shared" si="115"/>
        <v>6</v>
      </c>
      <c r="J40" s="114">
        <f t="shared" si="115"/>
        <v>55</v>
      </c>
      <c r="K40" s="114">
        <f t="shared" si="115"/>
        <v>53</v>
      </c>
      <c r="L40" s="114">
        <f t="shared" si="115"/>
        <v>140</v>
      </c>
      <c r="M40" s="114">
        <f t="shared" si="115"/>
        <v>110</v>
      </c>
      <c r="N40" s="114">
        <f t="shared" si="115"/>
        <v>27.1</v>
      </c>
      <c r="O40" s="114">
        <f t="shared" si="115"/>
        <v>0</v>
      </c>
      <c r="P40" s="114">
        <f t="shared" si="115"/>
        <v>6</v>
      </c>
      <c r="Q40" s="114">
        <f t="shared" si="115"/>
        <v>57</v>
      </c>
      <c r="R40" s="114">
        <f t="shared" si="115"/>
        <v>55</v>
      </c>
      <c r="S40" s="114">
        <f t="shared" si="115"/>
        <v>349.3</v>
      </c>
      <c r="T40" s="114">
        <f t="shared" si="115"/>
        <v>328.6</v>
      </c>
      <c r="U40" s="114"/>
      <c r="V40" s="114">
        <f t="shared" ref="V40:X40" si="116">MAX(V14:V37)</f>
        <v>0</v>
      </c>
      <c r="W40" s="114">
        <f t="shared" si="116"/>
        <v>382.9</v>
      </c>
      <c r="X40" s="114">
        <f t="shared" si="116"/>
        <v>265.1</v>
      </c>
      <c r="Y40" s="114"/>
      <c r="Z40" s="114">
        <f t="shared" ref="Z40:AB40" si="117">MAX(Z14:Z37)</f>
        <v>0</v>
      </c>
      <c r="AA40" s="114">
        <f t="shared" si="117"/>
        <v>349.2</v>
      </c>
      <c r="AB40" s="114">
        <f t="shared" si="117"/>
        <v>406.9</v>
      </c>
      <c r="AC40" s="114"/>
      <c r="AD40" s="114">
        <f t="shared" ref="AD40:AF40" si="118">MAX(AD14:AD37)</f>
        <v>0</v>
      </c>
      <c r="AE40" s="114">
        <f t="shared" si="118"/>
        <v>348.9</v>
      </c>
      <c r="AF40" s="114">
        <f t="shared" si="118"/>
        <v>456.5</v>
      </c>
      <c r="AG40" s="114"/>
      <c r="AH40" s="114">
        <f t="shared" ref="AH40:AJ40" si="119">MAX(AH14:AH37)</f>
        <v>0</v>
      </c>
      <c r="AI40" s="114">
        <f t="shared" si="119"/>
        <v>355.1</v>
      </c>
      <c r="AJ40" s="114">
        <f t="shared" si="119"/>
        <v>421.4</v>
      </c>
      <c r="AK40" s="114"/>
      <c r="AL40" s="114">
        <f t="shared" ref="AL40:AN40" si="120">MAX(AL14:AL37)</f>
        <v>0</v>
      </c>
      <c r="AM40" s="114">
        <f t="shared" si="120"/>
        <v>347.4</v>
      </c>
      <c r="AN40" s="114">
        <f t="shared" si="120"/>
        <v>432.9</v>
      </c>
      <c r="AO40" s="114"/>
      <c r="AP40" s="114">
        <f t="shared" ref="AP40:AR40" si="121">MAX(AP14:AP37)</f>
        <v>0</v>
      </c>
      <c r="AQ40" s="114">
        <f t="shared" si="121"/>
        <v>137</v>
      </c>
      <c r="AR40" s="114">
        <f t="shared" si="121"/>
        <v>145</v>
      </c>
      <c r="AS40" s="114"/>
      <c r="AT40" s="114">
        <f t="shared" ref="AT40:AV40" si="122">MAX(AT14:AT37)</f>
        <v>0</v>
      </c>
      <c r="AU40" s="114">
        <f t="shared" si="122"/>
        <v>142</v>
      </c>
      <c r="AV40" s="114">
        <f t="shared" si="122"/>
        <v>110</v>
      </c>
      <c r="AW40" s="114"/>
      <c r="AX40" s="114">
        <f t="shared" ref="AX40:AY40" si="123">MAX(AX14:AX37)</f>
        <v>0</v>
      </c>
      <c r="AY40" s="190">
        <f t="shared" si="123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4">MAX(BJ14:BJ37)</f>
        <v>90</v>
      </c>
      <c r="BK40" s="114">
        <f t="shared" si="124"/>
        <v>69</v>
      </c>
      <c r="BL40" s="112">
        <f t="shared" si="124"/>
        <v>0</v>
      </c>
      <c r="BM40" s="114">
        <f t="shared" si="124"/>
        <v>340</v>
      </c>
      <c r="BN40" s="114">
        <f t="shared" si="124"/>
        <v>145</v>
      </c>
      <c r="BO40" s="114">
        <f t="shared" si="124"/>
        <v>358</v>
      </c>
      <c r="BP40" s="114">
        <f t="shared" si="124"/>
        <v>15.8</v>
      </c>
      <c r="BQ40" s="114">
        <f t="shared" si="124"/>
        <v>0</v>
      </c>
      <c r="BR40" s="114">
        <f t="shared" si="124"/>
        <v>6</v>
      </c>
      <c r="BS40" s="114">
        <f t="shared" si="124"/>
        <v>68</v>
      </c>
      <c r="BT40" s="114">
        <f t="shared" si="124"/>
        <v>74</v>
      </c>
      <c r="BU40" s="114">
        <f t="shared" si="124"/>
        <v>340</v>
      </c>
      <c r="BV40" s="114">
        <f t="shared" si="124"/>
        <v>363</v>
      </c>
      <c r="BW40" s="114"/>
      <c r="BX40" s="114">
        <f t="shared" ref="BX40:BZ40" si="125">MAX(BX14:BX37)</f>
        <v>46</v>
      </c>
      <c r="BY40" s="114">
        <f t="shared" si="125"/>
        <v>340</v>
      </c>
      <c r="BZ40" s="114">
        <f t="shared" si="125"/>
        <v>384</v>
      </c>
      <c r="CA40" s="114"/>
      <c r="CB40" s="114">
        <f t="shared" ref="CB40:CD40" si="126">MAX(CB14:CB37)</f>
        <v>129</v>
      </c>
      <c r="CC40" s="114">
        <f t="shared" si="126"/>
        <v>341</v>
      </c>
      <c r="CD40" s="114">
        <f t="shared" si="126"/>
        <v>392</v>
      </c>
      <c r="CE40" s="114"/>
      <c r="CF40" s="114">
        <f t="shared" ref="CF40:CH40" si="127">MAX(CF14:CF37)</f>
        <v>22</v>
      </c>
      <c r="CG40" s="114">
        <f t="shared" si="127"/>
        <v>336</v>
      </c>
      <c r="CH40" s="114">
        <f t="shared" si="127"/>
        <v>412</v>
      </c>
      <c r="CI40" s="114"/>
      <c r="CJ40" s="114">
        <f t="shared" ref="CJ40:CL40" si="128">MAX(CJ14:CJ37)</f>
        <v>11</v>
      </c>
      <c r="CK40" s="114">
        <f t="shared" si="128"/>
        <v>347</v>
      </c>
      <c r="CL40" s="114">
        <f t="shared" si="128"/>
        <v>372</v>
      </c>
      <c r="CM40" s="114"/>
      <c r="CN40" s="114">
        <f t="shared" ref="CN40:CP40" si="129">MAX(CN14:CN37)</f>
        <v>11</v>
      </c>
      <c r="CO40" s="114">
        <f t="shared" si="129"/>
        <v>330</v>
      </c>
      <c r="CP40" s="114">
        <f t="shared" si="129"/>
        <v>398</v>
      </c>
      <c r="CQ40" s="114"/>
      <c r="CR40" s="114">
        <f t="shared" ref="CR40:CT40" si="130">MAX(CR14:CR37)</f>
        <v>18</v>
      </c>
      <c r="CS40" s="114">
        <f t="shared" si="130"/>
        <v>334</v>
      </c>
      <c r="CT40" s="114">
        <f t="shared" si="130"/>
        <v>399</v>
      </c>
      <c r="CU40" s="114"/>
      <c r="CV40" s="114">
        <f t="shared" ref="CV40:CX40" si="131">MAX(CV14:CV37)</f>
        <v>158</v>
      </c>
      <c r="CW40" s="114">
        <f t="shared" si="131"/>
        <v>336</v>
      </c>
      <c r="CX40" s="114">
        <f t="shared" si="131"/>
        <v>230</v>
      </c>
      <c r="CY40" s="114"/>
      <c r="CZ40" s="114">
        <f t="shared" ref="CZ40:DB40" si="132">MAX(CZ14:CZ37)</f>
        <v>68</v>
      </c>
      <c r="DA40" s="114">
        <f t="shared" si="132"/>
        <v>322</v>
      </c>
      <c r="DB40" s="114">
        <f t="shared" si="132"/>
        <v>246</v>
      </c>
      <c r="DC40" s="114"/>
      <c r="DD40" s="114">
        <f t="shared" ref="DD40:DE40" si="133">MAX(DD14:DD37)</f>
        <v>90</v>
      </c>
      <c r="DE40" s="114">
        <f t="shared" si="133"/>
        <v>145</v>
      </c>
      <c r="DF40" s="114"/>
      <c r="DG40" s="114">
        <f t="shared" ref="DG40:DH40" si="134">MAX(DG14:DG37)</f>
        <v>315</v>
      </c>
      <c r="DH40" s="114">
        <f t="shared" si="134"/>
        <v>15.8</v>
      </c>
      <c r="DI40" s="114"/>
      <c r="DJ40" s="114">
        <f t="shared" ref="DJ40:DW40" si="135">MAX(DJ14:DJ37)</f>
        <v>7</v>
      </c>
      <c r="DK40" s="114">
        <f t="shared" si="135"/>
        <v>64</v>
      </c>
      <c r="DL40" s="114">
        <f t="shared" si="135"/>
        <v>59</v>
      </c>
      <c r="DM40" s="112">
        <f t="shared" si="135"/>
        <v>0</v>
      </c>
      <c r="DN40" s="114">
        <f t="shared" si="135"/>
        <v>347</v>
      </c>
      <c r="DO40" s="114">
        <f t="shared" si="135"/>
        <v>139</v>
      </c>
      <c r="DP40" s="114">
        <f t="shared" si="135"/>
        <v>46</v>
      </c>
      <c r="DQ40" s="114">
        <f t="shared" si="135"/>
        <v>25.3</v>
      </c>
      <c r="DR40" s="114">
        <f t="shared" si="135"/>
        <v>8.1</v>
      </c>
      <c r="DS40" s="114">
        <f t="shared" si="135"/>
        <v>8</v>
      </c>
      <c r="DT40" s="114">
        <f t="shared" si="135"/>
        <v>48</v>
      </c>
      <c r="DU40" s="114">
        <f t="shared" si="135"/>
        <v>53.8</v>
      </c>
      <c r="DV40" s="114">
        <f t="shared" si="135"/>
        <v>0</v>
      </c>
      <c r="DW40" s="114">
        <f t="shared" si="135"/>
        <v>0</v>
      </c>
      <c r="DX40" s="114"/>
      <c r="DY40" s="114">
        <f t="shared" ref="DY40:EA40" si="136">MAX(DY14:DY37)</f>
        <v>0</v>
      </c>
      <c r="DZ40" s="114">
        <f t="shared" si="136"/>
        <v>0</v>
      </c>
      <c r="EA40" s="114">
        <f t="shared" si="136"/>
        <v>0</v>
      </c>
      <c r="EB40" s="114"/>
      <c r="EC40" s="114">
        <f t="shared" ref="EC40:EU40" si="137">MAX(EC14:EC37)</f>
        <v>0</v>
      </c>
      <c r="ED40" s="112">
        <f t="shared" si="137"/>
        <v>136</v>
      </c>
      <c r="EE40" s="114">
        <f t="shared" si="137"/>
        <v>344</v>
      </c>
      <c r="EF40" s="114">
        <f t="shared" si="137"/>
        <v>138</v>
      </c>
      <c r="EG40" s="114">
        <f t="shared" si="137"/>
        <v>103</v>
      </c>
      <c r="EH40" s="114">
        <f t="shared" si="137"/>
        <v>4.8</v>
      </c>
      <c r="EI40" s="114">
        <f t="shared" si="137"/>
        <v>0</v>
      </c>
      <c r="EJ40" s="114">
        <f t="shared" si="137"/>
        <v>9</v>
      </c>
      <c r="EK40" s="114">
        <f t="shared" si="137"/>
        <v>58</v>
      </c>
      <c r="EL40" s="114">
        <f t="shared" si="137"/>
        <v>57</v>
      </c>
      <c r="EM40" s="114">
        <f t="shared" si="137"/>
        <v>138</v>
      </c>
      <c r="EN40" s="114">
        <f t="shared" si="137"/>
        <v>114</v>
      </c>
      <c r="EO40" s="114">
        <f t="shared" si="137"/>
        <v>4.9</v>
      </c>
      <c r="EP40" s="114">
        <f t="shared" si="137"/>
        <v>0</v>
      </c>
      <c r="EQ40" s="114">
        <f t="shared" si="137"/>
        <v>9</v>
      </c>
      <c r="ER40" s="114">
        <f t="shared" si="137"/>
        <v>57</v>
      </c>
      <c r="ES40" s="114">
        <f t="shared" si="137"/>
        <v>58</v>
      </c>
      <c r="ET40" s="114">
        <f t="shared" si="137"/>
        <v>341</v>
      </c>
      <c r="EU40" s="114">
        <f t="shared" si="137"/>
        <v>339</v>
      </c>
      <c r="EV40" s="114"/>
      <c r="EW40" s="114">
        <f t="shared" ref="EW40:EY40" si="138">MAX(EW14:EW37)</f>
        <v>0</v>
      </c>
      <c r="EX40" s="114">
        <f t="shared" si="138"/>
        <v>3399</v>
      </c>
      <c r="EY40" s="114">
        <f t="shared" si="138"/>
        <v>242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39">MAX(FI14:FI37)</f>
        <v>9.2</v>
      </c>
      <c r="FJ40" s="114">
        <f t="shared" si="139"/>
        <v>344</v>
      </c>
      <c r="FK40" s="114">
        <f t="shared" si="139"/>
        <v>234</v>
      </c>
      <c r="FL40" s="114"/>
      <c r="FM40" s="114">
        <f t="shared" ref="FM40:FN40" si="140">MAX(FM14:FM37)</f>
        <v>0</v>
      </c>
      <c r="FN40" s="114">
        <f t="shared" si="140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1">MAX(FY14:FY37)</f>
        <v>0</v>
      </c>
      <c r="FZ40" s="112">
        <f t="shared" si="141"/>
        <v>0</v>
      </c>
      <c r="GA40" s="114">
        <f t="shared" si="141"/>
        <v>345</v>
      </c>
      <c r="GB40" s="114">
        <f t="shared" si="141"/>
        <v>396.98</v>
      </c>
      <c r="GC40" s="114"/>
      <c r="GD40" s="114">
        <f t="shared" ref="GD40:GF40" si="142">MAX(GD14:GD37)</f>
        <v>25.8</v>
      </c>
      <c r="GE40" s="114">
        <f t="shared" si="142"/>
        <v>345</v>
      </c>
      <c r="GF40" s="114">
        <f t="shared" si="142"/>
        <v>420.28</v>
      </c>
      <c r="GG40" s="114"/>
      <c r="GH40" s="114">
        <f t="shared" ref="GH40:GJ40" si="143">MAX(GH14:GH37)</f>
        <v>28.14</v>
      </c>
      <c r="GI40" s="114">
        <f t="shared" si="143"/>
        <v>345</v>
      </c>
      <c r="GJ40" s="114">
        <f t="shared" si="143"/>
        <v>237.69</v>
      </c>
      <c r="GK40" s="114"/>
      <c r="GL40" s="114">
        <f t="shared" ref="GL40:GN40" si="144">MAX(GL14:GL37)</f>
        <v>13.82</v>
      </c>
      <c r="GM40" s="114">
        <f t="shared" si="144"/>
        <v>345</v>
      </c>
      <c r="GN40" s="114">
        <f t="shared" si="144"/>
        <v>217.47</v>
      </c>
      <c r="GO40" s="114"/>
      <c r="GP40" s="114">
        <f t="shared" ref="GP40:GR40" si="145">MAX(GP14:GP37)</f>
        <v>0</v>
      </c>
      <c r="GQ40" s="114">
        <f t="shared" si="145"/>
        <v>345</v>
      </c>
      <c r="GR40" s="114">
        <f t="shared" si="145"/>
        <v>184.05</v>
      </c>
      <c r="GS40" s="114"/>
      <c r="GT40" s="114">
        <f t="shared" ref="GT40:GV40" si="146">MAX(GT14:GT37)</f>
        <v>20.6</v>
      </c>
      <c r="GU40" s="114">
        <f t="shared" si="146"/>
        <v>345</v>
      </c>
      <c r="GV40" s="114">
        <f t="shared" si="146"/>
        <v>200.76</v>
      </c>
      <c r="GW40" s="114"/>
      <c r="GX40" s="114">
        <f t="shared" ref="GX40:HC40" si="147">MAX(GX14:GX37)</f>
        <v>20.1</v>
      </c>
      <c r="GY40" s="112">
        <f t="shared" si="147"/>
        <v>0</v>
      </c>
      <c r="GZ40" s="114">
        <f t="shared" si="147"/>
        <v>0</v>
      </c>
      <c r="HA40" s="114">
        <f t="shared" si="147"/>
        <v>0</v>
      </c>
      <c r="HB40" s="114">
        <f t="shared" si="147"/>
        <v>281</v>
      </c>
      <c r="HC40" s="114">
        <f t="shared" si="147"/>
        <v>14.05</v>
      </c>
      <c r="HD40" s="114"/>
      <c r="HE40" s="114">
        <f t="shared" ref="HE40:HK40" si="148">MAX(HE14:HE37)</f>
        <v>8</v>
      </c>
      <c r="HF40" s="114">
        <f t="shared" si="148"/>
        <v>59</v>
      </c>
      <c r="HG40" s="114">
        <f t="shared" si="148"/>
        <v>54</v>
      </c>
      <c r="HH40" s="114">
        <f t="shared" si="148"/>
        <v>0</v>
      </c>
      <c r="HI40" s="114">
        <f t="shared" si="148"/>
        <v>0</v>
      </c>
      <c r="HJ40" s="114">
        <f t="shared" si="148"/>
        <v>329</v>
      </c>
      <c r="HK40" s="114">
        <f t="shared" si="148"/>
        <v>16.45</v>
      </c>
      <c r="HL40" s="114"/>
      <c r="HM40" s="114">
        <f t="shared" ref="HM40:HS40" si="149">MAX(HM14:HM37)</f>
        <v>5</v>
      </c>
      <c r="HN40" s="114">
        <f t="shared" si="149"/>
        <v>58</v>
      </c>
      <c r="HO40" s="114">
        <f t="shared" si="149"/>
        <v>58</v>
      </c>
      <c r="HP40" s="114">
        <f t="shared" si="149"/>
        <v>0</v>
      </c>
      <c r="HQ40" s="114">
        <f t="shared" si="149"/>
        <v>0</v>
      </c>
      <c r="HR40" s="114">
        <f t="shared" si="149"/>
        <v>447</v>
      </c>
      <c r="HS40" s="114">
        <f t="shared" si="149"/>
        <v>22.35</v>
      </c>
      <c r="HT40" s="114"/>
      <c r="HU40" s="114">
        <f t="shared" ref="HU40:IB40" si="150">MAX(HU14:HU37)</f>
        <v>7</v>
      </c>
      <c r="HV40" s="114">
        <f t="shared" si="150"/>
        <v>54</v>
      </c>
      <c r="HW40" s="114">
        <f t="shared" si="150"/>
        <v>54</v>
      </c>
      <c r="HX40" s="112">
        <f t="shared" si="150"/>
        <v>0</v>
      </c>
      <c r="HY40" s="114">
        <f t="shared" si="150"/>
        <v>136</v>
      </c>
      <c r="HZ40" s="114">
        <f t="shared" si="150"/>
        <v>33</v>
      </c>
      <c r="IA40" s="114">
        <f t="shared" si="150"/>
        <v>194</v>
      </c>
      <c r="IB40" s="114">
        <f t="shared" si="150"/>
        <v>9.7</v>
      </c>
      <c r="IC40" s="114"/>
      <c r="ID40" s="114">
        <f t="shared" ref="ID40:IK40" si="151">MAX(ID14:ID37)</f>
        <v>2</v>
      </c>
      <c r="IE40" s="114">
        <f t="shared" si="151"/>
        <v>70</v>
      </c>
      <c r="IF40" s="114">
        <f t="shared" si="151"/>
        <v>50</v>
      </c>
      <c r="IG40" s="112">
        <f t="shared" si="151"/>
        <v>0</v>
      </c>
      <c r="IH40" s="114">
        <f t="shared" si="151"/>
        <v>141</v>
      </c>
      <c r="II40" s="114">
        <f t="shared" si="151"/>
        <v>35.3</v>
      </c>
      <c r="IJ40" s="114">
        <f t="shared" si="151"/>
        <v>171</v>
      </c>
      <c r="IK40" s="114">
        <f t="shared" si="151"/>
        <v>8.7</v>
      </c>
      <c r="IL40" s="114"/>
      <c r="IM40" s="114">
        <f t="shared" ref="IM40:IS40" si="152">MAX(IM14:IM37)</f>
        <v>6</v>
      </c>
      <c r="IN40" s="114">
        <f t="shared" si="152"/>
        <v>48</v>
      </c>
      <c r="IO40" s="114">
        <f t="shared" si="152"/>
        <v>46</v>
      </c>
      <c r="IP40" s="114">
        <f t="shared" si="152"/>
        <v>141</v>
      </c>
      <c r="IQ40" s="114">
        <f t="shared" si="152"/>
        <v>35.4</v>
      </c>
      <c r="IR40" s="114">
        <f t="shared" si="152"/>
        <v>147</v>
      </c>
      <c r="IS40" s="114">
        <f t="shared" si="152"/>
        <v>7.5</v>
      </c>
      <c r="IT40" s="114"/>
      <c r="IU40" s="114">
        <f t="shared" ref="IU40:JB40" si="153">MAX(IU14:IU37)</f>
        <v>12</v>
      </c>
      <c r="IV40" s="114">
        <f t="shared" si="153"/>
        <v>50</v>
      </c>
      <c r="IW40" s="114">
        <f t="shared" si="153"/>
        <v>48</v>
      </c>
      <c r="IX40" s="112">
        <f t="shared" si="153"/>
        <v>0</v>
      </c>
      <c r="IY40" s="114">
        <f t="shared" si="153"/>
        <v>139.11</v>
      </c>
      <c r="IZ40" s="114">
        <f t="shared" si="153"/>
        <v>35.11</v>
      </c>
      <c r="JA40" s="114">
        <f t="shared" si="153"/>
        <v>439.8</v>
      </c>
      <c r="JB40" s="114">
        <f t="shared" si="153"/>
        <v>21.99</v>
      </c>
      <c r="JC40" s="114"/>
      <c r="JD40" s="114">
        <f t="shared" ref="JD40:JJ40" si="154">MAX(JD14:JD37)</f>
        <v>3</v>
      </c>
      <c r="JE40" s="114">
        <f t="shared" si="154"/>
        <v>68.39</v>
      </c>
      <c r="JF40" s="114">
        <f t="shared" si="154"/>
        <v>51.3</v>
      </c>
      <c r="JG40" s="114">
        <f t="shared" si="154"/>
        <v>0</v>
      </c>
      <c r="JH40" s="114">
        <f t="shared" si="154"/>
        <v>0</v>
      </c>
      <c r="JI40" s="114">
        <f t="shared" si="154"/>
        <v>0</v>
      </c>
      <c r="JJ40" s="114">
        <f t="shared" si="154"/>
        <v>0</v>
      </c>
      <c r="JK40" s="114"/>
      <c r="JL40" s="114">
        <f t="shared" ref="JL40:JS40" si="155">MAX(JL14:JL37)</f>
        <v>0</v>
      </c>
      <c r="JM40" s="114">
        <f t="shared" si="155"/>
        <v>0</v>
      </c>
      <c r="JN40" s="114">
        <f t="shared" si="155"/>
        <v>0</v>
      </c>
      <c r="JO40" s="112">
        <f t="shared" si="155"/>
        <v>0</v>
      </c>
      <c r="JP40" s="114">
        <f t="shared" si="155"/>
        <v>138</v>
      </c>
      <c r="JQ40" s="114">
        <f t="shared" si="155"/>
        <v>32.5</v>
      </c>
      <c r="JR40" s="114">
        <f t="shared" si="155"/>
        <v>0</v>
      </c>
      <c r="JS40" s="114">
        <f t="shared" si="155"/>
        <v>0</v>
      </c>
      <c r="JT40" s="114"/>
      <c r="JU40" s="114">
        <f t="shared" ref="JU40:KA40" si="156">MAX(JU14:JU37)</f>
        <v>2</v>
      </c>
      <c r="JV40" s="114">
        <f t="shared" si="156"/>
        <v>50</v>
      </c>
      <c r="JW40" s="114">
        <f t="shared" si="156"/>
        <v>48</v>
      </c>
      <c r="JX40" s="114">
        <f t="shared" si="156"/>
        <v>138</v>
      </c>
      <c r="JY40" s="114">
        <f t="shared" si="156"/>
        <v>34.6</v>
      </c>
      <c r="JZ40" s="114">
        <f t="shared" si="156"/>
        <v>197</v>
      </c>
      <c r="KA40" s="114">
        <f t="shared" si="156"/>
        <v>10.6</v>
      </c>
      <c r="KB40" s="114"/>
      <c r="KC40" s="114">
        <f t="shared" ref="KC40:KJ40" si="157">MAX(KC14:KC37)</f>
        <v>2</v>
      </c>
      <c r="KD40" s="114">
        <f t="shared" si="157"/>
        <v>56</v>
      </c>
      <c r="KE40" s="114">
        <f t="shared" si="157"/>
        <v>54</v>
      </c>
      <c r="KF40" s="112">
        <f t="shared" si="157"/>
        <v>0</v>
      </c>
      <c r="KG40" s="114">
        <f t="shared" si="157"/>
        <v>139</v>
      </c>
      <c r="KH40" s="114">
        <f t="shared" si="157"/>
        <v>34</v>
      </c>
      <c r="KI40" s="114">
        <f t="shared" si="157"/>
        <v>114</v>
      </c>
      <c r="KJ40" s="114">
        <f t="shared" si="157"/>
        <v>6.2</v>
      </c>
      <c r="KK40" s="114"/>
      <c r="KL40" s="114">
        <f t="shared" ref="KL40:KR40" si="158">MAX(KL14:KL37)</f>
        <v>1</v>
      </c>
      <c r="KM40" s="114">
        <f t="shared" si="158"/>
        <v>52</v>
      </c>
      <c r="KN40" s="114">
        <f t="shared" si="158"/>
        <v>52</v>
      </c>
      <c r="KO40" s="114">
        <f t="shared" si="158"/>
        <v>139</v>
      </c>
      <c r="KP40" s="114">
        <f t="shared" si="158"/>
        <v>34</v>
      </c>
      <c r="KQ40" s="114">
        <f t="shared" si="158"/>
        <v>64</v>
      </c>
      <c r="KR40" s="114">
        <f t="shared" si="158"/>
        <v>3.7</v>
      </c>
      <c r="KS40" s="114"/>
      <c r="KT40" s="114">
        <f t="shared" ref="KT40:LA40" si="159">MAX(KT14:KT37)</f>
        <v>1</v>
      </c>
      <c r="KU40" s="114">
        <f t="shared" si="159"/>
        <v>50</v>
      </c>
      <c r="KV40" s="114">
        <f t="shared" si="159"/>
        <v>48</v>
      </c>
      <c r="KW40" s="112">
        <f t="shared" si="159"/>
        <v>0</v>
      </c>
      <c r="KX40" s="114">
        <f t="shared" si="159"/>
        <v>140</v>
      </c>
      <c r="KY40" s="114">
        <f t="shared" si="159"/>
        <v>35</v>
      </c>
      <c r="KZ40" s="114">
        <f t="shared" si="159"/>
        <v>341</v>
      </c>
      <c r="LA40" s="114">
        <f t="shared" si="159"/>
        <v>16.7</v>
      </c>
      <c r="LB40" s="114"/>
      <c r="LC40" s="114">
        <f t="shared" ref="LC40:LI40" si="160">MAX(LC14:LC37)</f>
        <v>3</v>
      </c>
      <c r="LD40" s="114">
        <f t="shared" si="160"/>
        <v>58</v>
      </c>
      <c r="LE40" s="114">
        <f t="shared" si="160"/>
        <v>58</v>
      </c>
      <c r="LF40" s="114">
        <f t="shared" si="160"/>
        <v>140</v>
      </c>
      <c r="LG40" s="114">
        <f t="shared" si="160"/>
        <v>35</v>
      </c>
      <c r="LH40" s="114">
        <f t="shared" si="160"/>
        <v>410</v>
      </c>
      <c r="LI40" s="114">
        <f t="shared" si="160"/>
        <v>20.1</v>
      </c>
      <c r="LJ40" s="114"/>
      <c r="LK40" s="114">
        <f t="shared" ref="LK40:LO40" si="161">MAX(LK14:LK37)</f>
        <v>5</v>
      </c>
      <c r="LL40" s="114">
        <f t="shared" si="161"/>
        <v>54</v>
      </c>
      <c r="LM40" s="114">
        <f t="shared" si="161"/>
        <v>54</v>
      </c>
      <c r="LN40" s="112">
        <f t="shared" si="161"/>
        <v>0</v>
      </c>
      <c r="LO40" s="114">
        <f t="shared" si="161"/>
        <v>344</v>
      </c>
      <c r="LP40" s="114"/>
      <c r="LQ40" s="114"/>
      <c r="LR40" s="114"/>
      <c r="LS40" s="114"/>
      <c r="LT40" s="114" t="str">
        <f t="shared" ref="LT40:MV40" si="162">MAX(#REF!)</f>
        <v>#REF!</v>
      </c>
      <c r="LU40" s="114" t="str">
        <f t="shared" si="162"/>
        <v>#REF!</v>
      </c>
      <c r="LV40" s="114" t="str">
        <f t="shared" si="162"/>
        <v>#REF!</v>
      </c>
      <c r="LW40" s="114" t="str">
        <f t="shared" si="162"/>
        <v>#REF!</v>
      </c>
      <c r="LX40" s="114" t="str">
        <f t="shared" si="162"/>
        <v>#REF!</v>
      </c>
      <c r="LY40" s="114" t="str">
        <f t="shared" si="162"/>
        <v>#REF!</v>
      </c>
      <c r="LZ40" s="114" t="str">
        <f t="shared" si="162"/>
        <v>#REF!</v>
      </c>
      <c r="MA40" s="114" t="str">
        <f t="shared" si="162"/>
        <v>#REF!</v>
      </c>
      <c r="MB40" s="114" t="str">
        <f t="shared" si="162"/>
        <v>#REF!</v>
      </c>
      <c r="MC40" s="114" t="str">
        <f t="shared" si="162"/>
        <v>#REF!</v>
      </c>
      <c r="MD40" s="114" t="str">
        <f t="shared" si="162"/>
        <v>#REF!</v>
      </c>
      <c r="ME40" s="114" t="str">
        <f t="shared" si="162"/>
        <v>#REF!</v>
      </c>
      <c r="MF40" s="114" t="str">
        <f t="shared" si="162"/>
        <v>#REF!</v>
      </c>
      <c r="MG40" s="114" t="str">
        <f t="shared" si="162"/>
        <v>#REF!</v>
      </c>
      <c r="MH40" s="114" t="str">
        <f t="shared" si="162"/>
        <v>#REF!</v>
      </c>
      <c r="MI40" s="114" t="str">
        <f t="shared" si="162"/>
        <v>#REF!</v>
      </c>
      <c r="MJ40" s="114" t="str">
        <f t="shared" si="162"/>
        <v>#REF!</v>
      </c>
      <c r="MK40" s="114" t="str">
        <f t="shared" si="162"/>
        <v>#REF!</v>
      </c>
      <c r="ML40" s="114" t="str">
        <f t="shared" si="162"/>
        <v>#REF!</v>
      </c>
      <c r="MM40" s="114" t="str">
        <f t="shared" si="162"/>
        <v>#REF!</v>
      </c>
      <c r="MN40" s="114" t="str">
        <f t="shared" si="162"/>
        <v>#REF!</v>
      </c>
      <c r="MO40" s="112" t="str">
        <f t="shared" si="162"/>
        <v>#REF!</v>
      </c>
      <c r="MP40" s="114" t="str">
        <f t="shared" si="162"/>
        <v>#REF!</v>
      </c>
      <c r="MQ40" s="114" t="str">
        <f t="shared" si="162"/>
        <v>#REF!</v>
      </c>
      <c r="MR40" s="114" t="str">
        <f t="shared" si="162"/>
        <v>#REF!</v>
      </c>
      <c r="MS40" s="114" t="str">
        <f t="shared" si="162"/>
        <v>#REF!</v>
      </c>
      <c r="MT40" s="114" t="str">
        <f t="shared" si="162"/>
        <v>#REF!</v>
      </c>
      <c r="MU40" s="114" t="str">
        <f t="shared" si="162"/>
        <v>#REF!</v>
      </c>
      <c r="MV40" s="114" t="str">
        <f t="shared" si="162"/>
        <v>#REF!</v>
      </c>
      <c r="MW40" s="114"/>
      <c r="MX40" s="114"/>
      <c r="MY40" s="114" t="str">
        <f t="shared" ref="MY40:ND40" si="163">MAX(#REF!)</f>
        <v>#REF!</v>
      </c>
      <c r="MZ40" s="114" t="str">
        <f t="shared" si="163"/>
        <v>#REF!</v>
      </c>
      <c r="NA40" s="114" t="str">
        <f t="shared" si="163"/>
        <v>#REF!</v>
      </c>
      <c r="NB40" s="114" t="str">
        <f t="shared" si="163"/>
        <v>#REF!</v>
      </c>
      <c r="NC40" s="114" t="str">
        <f t="shared" si="163"/>
        <v>#REF!</v>
      </c>
      <c r="ND40" s="114" t="str">
        <f t="shared" si="163"/>
        <v>#REF!</v>
      </c>
      <c r="NE40" s="114"/>
      <c r="NF40" s="114"/>
      <c r="NG40" s="114" t="str">
        <f t="shared" ref="NG40:NL40" si="164">MAX(#REF!)</f>
        <v>#REF!</v>
      </c>
      <c r="NH40" s="114" t="str">
        <f t="shared" si="164"/>
        <v>#REF!</v>
      </c>
      <c r="NI40" s="114" t="str">
        <f t="shared" si="164"/>
        <v>#REF!</v>
      </c>
      <c r="NJ40" s="114" t="str">
        <f t="shared" si="164"/>
        <v>#REF!</v>
      </c>
      <c r="NK40" s="114" t="str">
        <f t="shared" si="164"/>
        <v>#REF!</v>
      </c>
      <c r="NL40" s="114" t="str">
        <f t="shared" si="164"/>
        <v>#REF!</v>
      </c>
      <c r="NM40" s="114"/>
      <c r="NN40" s="114"/>
      <c r="NO40" s="114" t="str">
        <f t="shared" ref="NO40:NP40" si="165">MAX(#REF!)</f>
        <v>#REF!</v>
      </c>
      <c r="NP40" s="114" t="str">
        <f t="shared" si="165"/>
        <v>#REF!</v>
      </c>
    </row>
    <row r="41" ht="14.25" customHeight="1">
      <c r="C41" s="6"/>
      <c r="AY41" s="188"/>
    </row>
    <row r="42" ht="14.25" customHeight="1">
      <c r="C42" s="6"/>
      <c r="AY42" s="188"/>
    </row>
    <row r="43" ht="14.25" customHeight="1">
      <c r="C43" s="6"/>
      <c r="AY43" s="188"/>
    </row>
    <row r="44" ht="14.25" customHeight="1">
      <c r="C44" s="6"/>
      <c r="AY44" s="188"/>
    </row>
    <row r="45" ht="14.25" customHeight="1">
      <c r="C45" s="6"/>
      <c r="AY45" s="188"/>
    </row>
    <row r="46" ht="14.25" customHeight="1">
      <c r="C46" s="6"/>
      <c r="AY46" s="188"/>
    </row>
    <row r="47" ht="14.25" customHeight="1">
      <c r="C47" s="6"/>
      <c r="AY47" s="188"/>
    </row>
    <row r="48" ht="14.25" customHeight="1">
      <c r="C48" s="6"/>
      <c r="AY48" s="188"/>
    </row>
    <row r="49" ht="14.25" customHeight="1">
      <c r="C49" s="6"/>
      <c r="AY49" s="188"/>
    </row>
    <row r="50" ht="14.25" customHeight="1">
      <c r="C50" s="6"/>
      <c r="AY50" s="188"/>
    </row>
    <row r="51" ht="14.25" customHeight="1">
      <c r="C51" s="6"/>
      <c r="AY51" s="188"/>
    </row>
    <row r="52" ht="14.25" customHeight="1">
      <c r="C52" s="6"/>
      <c r="AY52" s="188"/>
    </row>
    <row r="53" ht="14.25" customHeight="1">
      <c r="C53" s="6"/>
      <c r="AY53" s="188"/>
    </row>
    <row r="54" ht="14.25" customHeight="1">
      <c r="C54" s="6"/>
      <c r="AY54" s="188"/>
    </row>
    <row r="55" ht="14.25" customHeight="1">
      <c r="C55" s="6"/>
      <c r="AY55" s="188"/>
    </row>
    <row r="56" ht="14.25" customHeight="1">
      <c r="C56" s="6"/>
      <c r="AY56" s="188"/>
    </row>
    <row r="57" ht="14.25" customHeight="1">
      <c r="C57" s="6"/>
      <c r="AY57" s="188"/>
    </row>
    <row r="58" ht="14.25" customHeight="1">
      <c r="C58" s="6"/>
      <c r="AY58" s="188"/>
    </row>
    <row r="59" ht="14.25" customHeight="1">
      <c r="C59" s="6"/>
      <c r="AY59" s="188"/>
    </row>
    <row r="60" ht="14.25" customHeight="1">
      <c r="C60" s="6"/>
      <c r="AY60" s="188"/>
    </row>
    <row r="61" ht="14.25" customHeight="1">
      <c r="C61" s="6"/>
      <c r="AY61" s="188"/>
    </row>
    <row r="62" ht="14.25" customHeight="1">
      <c r="C62" s="6"/>
      <c r="AY62" s="188"/>
    </row>
    <row r="63" ht="14.25" customHeight="1">
      <c r="C63" s="6"/>
      <c r="AY63" s="188"/>
    </row>
    <row r="64" ht="14.25" customHeight="1">
      <c r="C64" s="6"/>
      <c r="AY64" s="188"/>
    </row>
    <row r="65" ht="14.25" customHeight="1">
      <c r="C65" s="6"/>
      <c r="AY65" s="188"/>
    </row>
    <row r="66" ht="14.25" customHeight="1">
      <c r="C66" s="6"/>
      <c r="AY66" s="188"/>
    </row>
    <row r="67" ht="14.25" customHeight="1">
      <c r="C67" s="6"/>
      <c r="AY67" s="188"/>
    </row>
    <row r="68" ht="14.25" customHeight="1">
      <c r="C68" s="6"/>
      <c r="AY68" s="188"/>
    </row>
    <row r="69" ht="14.25" customHeight="1">
      <c r="C69" s="6"/>
      <c r="AY69" s="188"/>
    </row>
    <row r="70" ht="14.25" customHeight="1">
      <c r="C70" s="6"/>
      <c r="AY70" s="188"/>
    </row>
    <row r="71" ht="14.25" customHeight="1">
      <c r="C71" s="6"/>
      <c r="AY71" s="188"/>
    </row>
    <row r="72" ht="14.25" customHeight="1">
      <c r="C72" s="6"/>
      <c r="AY72" s="188"/>
    </row>
    <row r="73" ht="14.25" customHeight="1">
      <c r="C73" s="6"/>
      <c r="AY73" s="188"/>
    </row>
    <row r="74" ht="14.25" customHeight="1">
      <c r="C74" s="6"/>
      <c r="AY74" s="188"/>
    </row>
    <row r="75" ht="14.25" customHeight="1">
      <c r="C75" s="6"/>
      <c r="AY75" s="188"/>
    </row>
    <row r="76" ht="14.25" customHeight="1">
      <c r="C76" s="6"/>
      <c r="AY76" s="188"/>
    </row>
    <row r="77" ht="14.25" customHeight="1">
      <c r="C77" s="6"/>
      <c r="AY77" s="188"/>
    </row>
    <row r="78" ht="14.25" customHeight="1">
      <c r="C78" s="6"/>
      <c r="AY78" s="188"/>
    </row>
    <row r="79" ht="14.25" customHeight="1">
      <c r="C79" s="6"/>
      <c r="AY79" s="188"/>
    </row>
    <row r="80" ht="14.25" customHeight="1">
      <c r="C80" s="6"/>
      <c r="AY80" s="188"/>
    </row>
    <row r="81" ht="14.25" customHeight="1">
      <c r="C81" s="6"/>
      <c r="AY81" s="188"/>
    </row>
    <row r="82" ht="14.25" customHeight="1">
      <c r="C82" s="6"/>
      <c r="AY82" s="188"/>
    </row>
    <row r="83" ht="14.25" customHeight="1">
      <c r="C83" s="6"/>
      <c r="AY83" s="188"/>
    </row>
    <row r="84" ht="14.25" customHeight="1">
      <c r="C84" s="6"/>
      <c r="AY84" s="188"/>
    </row>
    <row r="85" ht="14.25" customHeight="1">
      <c r="C85" s="6"/>
      <c r="AY85" s="188"/>
    </row>
    <row r="86" ht="14.25" customHeight="1">
      <c r="C86" s="6"/>
      <c r="AY86" s="188"/>
    </row>
    <row r="87" ht="14.25" customHeight="1">
      <c r="C87" s="6"/>
      <c r="AY87" s="188"/>
    </row>
    <row r="88" ht="14.25" customHeight="1">
      <c r="C88" s="6"/>
      <c r="AY88" s="188"/>
    </row>
    <row r="89" ht="14.25" customHeight="1">
      <c r="C89" s="6"/>
      <c r="AY89" s="188"/>
    </row>
    <row r="90" ht="14.25" customHeight="1">
      <c r="C90" s="6"/>
      <c r="AY90" s="188"/>
    </row>
    <row r="91" ht="14.25" customHeight="1">
      <c r="C91" s="6"/>
      <c r="AY91" s="188"/>
    </row>
    <row r="92" ht="14.25" customHeight="1">
      <c r="C92" s="6"/>
      <c r="AY92" s="188"/>
    </row>
    <row r="93" ht="14.25" customHeight="1">
      <c r="C93" s="6"/>
      <c r="AY93" s="188"/>
    </row>
    <row r="94" ht="14.25" customHeight="1">
      <c r="C94" s="6"/>
      <c r="AY94" s="188"/>
    </row>
    <row r="95" ht="14.25" customHeight="1">
      <c r="C95" s="6"/>
      <c r="AY95" s="188"/>
    </row>
    <row r="96" ht="14.25" customHeight="1">
      <c r="C96" s="6"/>
      <c r="AY96" s="188"/>
    </row>
    <row r="97" ht="14.25" customHeight="1">
      <c r="C97" s="6"/>
      <c r="AY97" s="188"/>
    </row>
    <row r="98" ht="14.25" customHeight="1">
      <c r="C98" s="6"/>
      <c r="AY98" s="188"/>
    </row>
    <row r="99" ht="14.25" customHeight="1">
      <c r="C99" s="6"/>
      <c r="AY99" s="188"/>
    </row>
    <row r="100" ht="14.25" customHeight="1">
      <c r="C100" s="6"/>
      <c r="AY100" s="188"/>
    </row>
    <row r="101" ht="14.25" customHeight="1">
      <c r="C101" s="6"/>
      <c r="AY101" s="188"/>
    </row>
    <row r="102" ht="14.25" customHeight="1">
      <c r="C102" s="6"/>
      <c r="AY102" s="188"/>
    </row>
    <row r="103" ht="14.25" customHeight="1">
      <c r="C103" s="6"/>
      <c r="AY103" s="188"/>
    </row>
    <row r="104" ht="14.25" customHeight="1">
      <c r="C104" s="6"/>
      <c r="AY104" s="188"/>
    </row>
    <row r="105" ht="14.25" customHeight="1">
      <c r="C105" s="6"/>
      <c r="AY105" s="188"/>
    </row>
    <row r="106" ht="14.25" customHeight="1">
      <c r="C106" s="6"/>
      <c r="AY106" s="188"/>
    </row>
    <row r="107" ht="14.25" customHeight="1">
      <c r="C107" s="6"/>
      <c r="AY107" s="188"/>
    </row>
    <row r="108" ht="14.25" customHeight="1">
      <c r="C108" s="6"/>
      <c r="AY108" s="188"/>
    </row>
    <row r="109" ht="14.25" customHeight="1">
      <c r="C109" s="6"/>
      <c r="AY109" s="188"/>
    </row>
    <row r="110" ht="14.25" customHeight="1">
      <c r="C110" s="6"/>
      <c r="AY110" s="188"/>
    </row>
    <row r="111" ht="14.25" customHeight="1">
      <c r="C111" s="6"/>
      <c r="AY111" s="188"/>
    </row>
    <row r="112" ht="14.25" customHeight="1">
      <c r="C112" s="6"/>
      <c r="AY112" s="188"/>
    </row>
    <row r="113" ht="14.25" customHeight="1">
      <c r="C113" s="6"/>
      <c r="AY113" s="188"/>
    </row>
    <row r="114" ht="14.25" customHeight="1">
      <c r="C114" s="6"/>
      <c r="AY114" s="188"/>
    </row>
    <row r="115" ht="14.25" customHeight="1">
      <c r="C115" s="6"/>
      <c r="AY115" s="188"/>
    </row>
    <row r="116" ht="14.25" customHeight="1">
      <c r="C116" s="6"/>
      <c r="AY116" s="188"/>
    </row>
    <row r="117" ht="14.25" customHeight="1">
      <c r="C117" s="6"/>
      <c r="AY117" s="188"/>
    </row>
    <row r="118" ht="14.25" customHeight="1">
      <c r="C118" s="6"/>
      <c r="AY118" s="188"/>
    </row>
    <row r="119" ht="14.25" customHeight="1">
      <c r="C119" s="6"/>
      <c r="AY119" s="188"/>
    </row>
    <row r="120" ht="14.25" customHeight="1">
      <c r="C120" s="6"/>
      <c r="AY120" s="188"/>
    </row>
    <row r="121" ht="14.25" customHeight="1">
      <c r="C121" s="6"/>
      <c r="AY121" s="188"/>
    </row>
    <row r="122" ht="14.25" customHeight="1">
      <c r="C122" s="6"/>
      <c r="AY122" s="188"/>
    </row>
    <row r="123" ht="14.25" customHeight="1">
      <c r="C123" s="6"/>
      <c r="AY123" s="188"/>
    </row>
    <row r="124" ht="14.25" customHeight="1">
      <c r="C124" s="6"/>
      <c r="AY124" s="188"/>
    </row>
    <row r="125" ht="14.25" customHeight="1">
      <c r="C125" s="6"/>
      <c r="AY125" s="188"/>
    </row>
    <row r="126" ht="14.25" customHeight="1">
      <c r="C126" s="6"/>
      <c r="AY126" s="188"/>
    </row>
    <row r="127" ht="14.25" customHeight="1">
      <c r="C127" s="6"/>
      <c r="AY127" s="188"/>
    </row>
    <row r="128" ht="14.25" customHeight="1">
      <c r="C128" s="6"/>
      <c r="AY128" s="188"/>
    </row>
    <row r="129" ht="14.25" customHeight="1">
      <c r="C129" s="6"/>
      <c r="AY129" s="188"/>
    </row>
    <row r="130" ht="14.25" customHeight="1">
      <c r="C130" s="6"/>
      <c r="AY130" s="188"/>
    </row>
    <row r="131" ht="14.25" customHeight="1">
      <c r="C131" s="6"/>
      <c r="AY131" s="188"/>
    </row>
    <row r="132" ht="14.25" customHeight="1">
      <c r="C132" s="6"/>
      <c r="AY132" s="188"/>
    </row>
    <row r="133" ht="14.25" customHeight="1">
      <c r="C133" s="6"/>
      <c r="AY133" s="188"/>
    </row>
    <row r="134" ht="14.25" customHeight="1">
      <c r="C134" s="6"/>
      <c r="AY134" s="188"/>
    </row>
    <row r="135" ht="14.25" customHeight="1">
      <c r="C135" s="6"/>
      <c r="AY135" s="188"/>
    </row>
    <row r="136" ht="14.25" customHeight="1">
      <c r="C136" s="6"/>
      <c r="AY136" s="188"/>
    </row>
    <row r="137" ht="14.25" customHeight="1">
      <c r="C137" s="6"/>
      <c r="AY137" s="188"/>
    </row>
    <row r="138" ht="14.25" customHeight="1">
      <c r="C138" s="6"/>
      <c r="AY138" s="188"/>
    </row>
    <row r="139" ht="14.25" customHeight="1">
      <c r="C139" s="6"/>
      <c r="AY139" s="188"/>
    </row>
    <row r="140" ht="14.25" customHeight="1">
      <c r="C140" s="6"/>
      <c r="AY140" s="188"/>
    </row>
    <row r="141" ht="14.25" customHeight="1">
      <c r="C141" s="6"/>
      <c r="AY141" s="188"/>
    </row>
    <row r="142" ht="14.25" customHeight="1">
      <c r="C142" s="6"/>
      <c r="AY142" s="188"/>
    </row>
    <row r="143" ht="14.25" customHeight="1">
      <c r="C143" s="6"/>
      <c r="AY143" s="188"/>
    </row>
    <row r="144" ht="14.25" customHeight="1">
      <c r="C144" s="6"/>
      <c r="AY144" s="188"/>
    </row>
    <row r="145" ht="14.25" customHeight="1">
      <c r="C145" s="6"/>
      <c r="AY145" s="188"/>
    </row>
    <row r="146" ht="14.25" customHeight="1">
      <c r="C146" s="6"/>
      <c r="AY146" s="188"/>
    </row>
    <row r="147" ht="14.25" customHeight="1">
      <c r="C147" s="6"/>
      <c r="AY147" s="188"/>
    </row>
    <row r="148" ht="14.25" customHeight="1">
      <c r="C148" s="6"/>
      <c r="AY148" s="188"/>
    </row>
    <row r="149" ht="14.25" customHeight="1">
      <c r="C149" s="6"/>
      <c r="AY149" s="188"/>
    </row>
    <row r="150" ht="14.25" customHeight="1">
      <c r="C150" s="6"/>
      <c r="AY150" s="188"/>
    </row>
    <row r="151" ht="14.25" customHeight="1">
      <c r="C151" s="6"/>
      <c r="AY151" s="188"/>
    </row>
    <row r="152" ht="14.25" customHeight="1">
      <c r="C152" s="6"/>
      <c r="AY152" s="188"/>
    </row>
    <row r="153" ht="14.25" customHeight="1">
      <c r="C153" s="6"/>
      <c r="AY153" s="188"/>
    </row>
    <row r="154" ht="14.25" customHeight="1">
      <c r="C154" s="6"/>
      <c r="AY154" s="188"/>
    </row>
    <row r="155" ht="14.25" customHeight="1">
      <c r="C155" s="6"/>
      <c r="AY155" s="188"/>
    </row>
    <row r="156" ht="14.25" customHeight="1">
      <c r="C156" s="6"/>
      <c r="AY156" s="188"/>
    </row>
    <row r="157" ht="14.25" customHeight="1">
      <c r="C157" s="6"/>
      <c r="AY157" s="188"/>
    </row>
    <row r="158" ht="14.25" customHeight="1">
      <c r="C158" s="6"/>
      <c r="AY158" s="188"/>
    </row>
    <row r="159" ht="14.25" customHeight="1">
      <c r="C159" s="6"/>
      <c r="AY159" s="188"/>
    </row>
    <row r="160" ht="14.25" customHeight="1">
      <c r="C160" s="6"/>
      <c r="AY160" s="188"/>
    </row>
    <row r="161" ht="14.25" customHeight="1">
      <c r="C161" s="6"/>
      <c r="AY161" s="188"/>
    </row>
    <row r="162" ht="14.25" customHeight="1">
      <c r="C162" s="6"/>
      <c r="AY162" s="188"/>
    </row>
    <row r="163" ht="14.25" customHeight="1">
      <c r="C163" s="6"/>
      <c r="AY163" s="188"/>
    </row>
    <row r="164" ht="14.25" customHeight="1">
      <c r="C164" s="6"/>
      <c r="AY164" s="188"/>
    </row>
    <row r="165" ht="14.25" customHeight="1">
      <c r="C165" s="6"/>
      <c r="AY165" s="188"/>
    </row>
    <row r="166" ht="14.25" customHeight="1">
      <c r="C166" s="6"/>
      <c r="AY166" s="188"/>
    </row>
    <row r="167" ht="14.25" customHeight="1">
      <c r="C167" s="6"/>
      <c r="AY167" s="188"/>
    </row>
    <row r="168" ht="14.25" customHeight="1">
      <c r="C168" s="6"/>
      <c r="AY168" s="188"/>
    </row>
    <row r="169" ht="14.25" customHeight="1">
      <c r="C169" s="6"/>
      <c r="AY169" s="188"/>
    </row>
    <row r="170" ht="14.25" customHeight="1">
      <c r="C170" s="6"/>
      <c r="AY170" s="188"/>
    </row>
    <row r="171" ht="14.25" customHeight="1">
      <c r="C171" s="6"/>
      <c r="AY171" s="188"/>
    </row>
    <row r="172" ht="14.25" customHeight="1">
      <c r="C172" s="6"/>
      <c r="AY172" s="188"/>
    </row>
    <row r="173" ht="14.25" customHeight="1">
      <c r="C173" s="6"/>
      <c r="AY173" s="188"/>
    </row>
    <row r="174" ht="14.25" customHeight="1">
      <c r="C174" s="6"/>
      <c r="AY174" s="188"/>
    </row>
    <row r="175" ht="14.25" customHeight="1">
      <c r="C175" s="6"/>
      <c r="AY175" s="188"/>
    </row>
    <row r="176" ht="14.25" customHeight="1">
      <c r="C176" s="6"/>
      <c r="AY176" s="188"/>
    </row>
    <row r="177" ht="14.25" customHeight="1">
      <c r="C177" s="6"/>
      <c r="AY177" s="188"/>
    </row>
    <row r="178" ht="14.25" customHeight="1">
      <c r="C178" s="6"/>
      <c r="AY178" s="188"/>
    </row>
    <row r="179" ht="14.25" customHeight="1">
      <c r="C179" s="6"/>
      <c r="AY179" s="188"/>
    </row>
    <row r="180" ht="14.25" customHeight="1">
      <c r="C180" s="6"/>
      <c r="AY180" s="188"/>
    </row>
    <row r="181" ht="14.25" customHeight="1">
      <c r="C181" s="6"/>
      <c r="AY181" s="188"/>
    </row>
    <row r="182" ht="14.25" customHeight="1">
      <c r="C182" s="6"/>
      <c r="AY182" s="188"/>
    </row>
    <row r="183" ht="14.25" customHeight="1">
      <c r="C183" s="6"/>
      <c r="AY183" s="188"/>
    </row>
    <row r="184" ht="14.25" customHeight="1">
      <c r="C184" s="6"/>
      <c r="AY184" s="188"/>
    </row>
    <row r="185" ht="14.25" customHeight="1">
      <c r="C185" s="6"/>
      <c r="AY185" s="188"/>
    </row>
    <row r="186" ht="14.25" customHeight="1">
      <c r="C186" s="6"/>
      <c r="AY186" s="188"/>
    </row>
    <row r="187" ht="14.25" customHeight="1">
      <c r="C187" s="6"/>
      <c r="AY187" s="188"/>
    </row>
    <row r="188" ht="14.25" customHeight="1">
      <c r="C188" s="6"/>
      <c r="AY188" s="188"/>
    </row>
    <row r="189" ht="14.25" customHeight="1">
      <c r="C189" s="6"/>
      <c r="AY189" s="188"/>
    </row>
    <row r="190" ht="14.25" customHeight="1">
      <c r="C190" s="6"/>
      <c r="AY190" s="188"/>
    </row>
    <row r="191" ht="14.25" customHeight="1">
      <c r="C191" s="6"/>
      <c r="AY191" s="188"/>
    </row>
    <row r="192" ht="14.25" customHeight="1">
      <c r="C192" s="6"/>
      <c r="AY192" s="188"/>
    </row>
    <row r="193" ht="14.25" customHeight="1">
      <c r="C193" s="6"/>
      <c r="AY193" s="188"/>
    </row>
    <row r="194" ht="14.25" customHeight="1">
      <c r="C194" s="6"/>
      <c r="AY194" s="188"/>
    </row>
    <row r="195" ht="14.25" customHeight="1">
      <c r="C195" s="6"/>
      <c r="AY195" s="188"/>
    </row>
    <row r="196" ht="14.25" customHeight="1">
      <c r="C196" s="6"/>
      <c r="AY196" s="188"/>
    </row>
    <row r="197" ht="14.25" customHeight="1">
      <c r="C197" s="6"/>
      <c r="AY197" s="188"/>
    </row>
    <row r="198" ht="14.25" customHeight="1">
      <c r="C198" s="6"/>
      <c r="AY198" s="188"/>
    </row>
    <row r="199" ht="14.25" customHeight="1">
      <c r="C199" s="6"/>
      <c r="AY199" s="188"/>
    </row>
    <row r="200" ht="14.25" customHeight="1">
      <c r="C200" s="6"/>
      <c r="AY200" s="188"/>
    </row>
    <row r="201" ht="14.25" customHeight="1">
      <c r="C201" s="6"/>
      <c r="AY201" s="188"/>
    </row>
    <row r="202" ht="14.25" customHeight="1">
      <c r="C202" s="6"/>
      <c r="AY202" s="188"/>
    </row>
    <row r="203" ht="14.25" customHeight="1">
      <c r="C203" s="6"/>
      <c r="AY203" s="188"/>
    </row>
    <row r="204" ht="14.25" customHeight="1">
      <c r="C204" s="6"/>
      <c r="AY204" s="188"/>
    </row>
    <row r="205" ht="14.25" customHeight="1">
      <c r="C205" s="6"/>
      <c r="AY205" s="188"/>
    </row>
    <row r="206" ht="14.25" customHeight="1">
      <c r="C206" s="6"/>
      <c r="AY206" s="188"/>
    </row>
    <row r="207" ht="14.25" customHeight="1">
      <c r="C207" s="6"/>
      <c r="AY207" s="188"/>
    </row>
    <row r="208" ht="14.25" customHeight="1">
      <c r="C208" s="6"/>
      <c r="AY208" s="188"/>
    </row>
    <row r="209" ht="14.25" customHeight="1">
      <c r="C209" s="6"/>
      <c r="AY209" s="188"/>
    </row>
    <row r="210" ht="14.25" customHeight="1">
      <c r="C210" s="6"/>
      <c r="AY210" s="188"/>
    </row>
    <row r="211" ht="14.25" customHeight="1">
      <c r="C211" s="6"/>
      <c r="AY211" s="188"/>
    </row>
    <row r="212" ht="14.25" customHeight="1">
      <c r="C212" s="6"/>
      <c r="AY212" s="188"/>
    </row>
    <row r="213" ht="14.25" customHeight="1">
      <c r="C213" s="6"/>
      <c r="AY213" s="188"/>
    </row>
    <row r="214" ht="14.25" customHeight="1">
      <c r="C214" s="6"/>
      <c r="AY214" s="188"/>
    </row>
    <row r="215" ht="14.25" customHeight="1">
      <c r="C215" s="6"/>
      <c r="AY215" s="188"/>
    </row>
    <row r="216" ht="14.25" customHeight="1">
      <c r="C216" s="6"/>
      <c r="AY216" s="188"/>
    </row>
    <row r="217" ht="14.25" customHeight="1">
      <c r="C217" s="6"/>
      <c r="AY217" s="188"/>
    </row>
    <row r="218" ht="14.25" customHeight="1">
      <c r="C218" s="6"/>
      <c r="AY218" s="188"/>
    </row>
    <row r="219" ht="14.25" customHeight="1">
      <c r="C219" s="6"/>
      <c r="AY219" s="188"/>
    </row>
    <row r="220" ht="14.25" customHeight="1">
      <c r="C220" s="6"/>
      <c r="AY220" s="188"/>
    </row>
    <row r="221" ht="14.25" customHeight="1">
      <c r="C221" s="6"/>
      <c r="AY221" s="188"/>
    </row>
    <row r="222" ht="14.25" customHeight="1">
      <c r="C222" s="6"/>
      <c r="AY222" s="188"/>
    </row>
    <row r="223" ht="14.25" customHeight="1">
      <c r="C223" s="6"/>
      <c r="AY223" s="188"/>
    </row>
    <row r="224" ht="14.25" customHeight="1">
      <c r="C224" s="6"/>
      <c r="AY224" s="188"/>
    </row>
    <row r="225" ht="14.25" customHeight="1">
      <c r="C225" s="6"/>
      <c r="AY225" s="188"/>
    </row>
    <row r="226" ht="14.25" customHeight="1">
      <c r="C226" s="6"/>
      <c r="AY226" s="188"/>
    </row>
    <row r="227" ht="14.25" customHeight="1">
      <c r="C227" s="6"/>
      <c r="AY227" s="188"/>
    </row>
    <row r="228" ht="14.25" customHeight="1">
      <c r="C228" s="6"/>
      <c r="AY228" s="188"/>
    </row>
    <row r="229" ht="14.25" customHeight="1">
      <c r="C229" s="6"/>
      <c r="AY229" s="188"/>
    </row>
    <row r="230" ht="14.25" customHeight="1">
      <c r="C230" s="6"/>
      <c r="AY230" s="188"/>
    </row>
    <row r="231" ht="14.25" customHeight="1">
      <c r="C231" s="6"/>
      <c r="AY231" s="188"/>
    </row>
    <row r="232" ht="14.25" customHeight="1">
      <c r="C232" s="6"/>
      <c r="AY232" s="188"/>
    </row>
    <row r="233" ht="14.25" customHeight="1">
      <c r="C233" s="6"/>
      <c r="AY233" s="188"/>
    </row>
    <row r="234" ht="14.25" customHeight="1">
      <c r="C234" s="6"/>
      <c r="AY234" s="188"/>
    </row>
    <row r="235" ht="14.25" customHeight="1">
      <c r="C235" s="6"/>
      <c r="AY235" s="188"/>
    </row>
    <row r="236" ht="14.25" customHeight="1">
      <c r="C236" s="6"/>
      <c r="AY236" s="188"/>
    </row>
    <row r="237" ht="14.25" customHeight="1">
      <c r="C237" s="6"/>
      <c r="AY237" s="188"/>
    </row>
    <row r="238" ht="14.25" customHeight="1">
      <c r="C238" s="6"/>
      <c r="AY238" s="188"/>
    </row>
    <row r="239" ht="14.25" customHeight="1">
      <c r="C239" s="6"/>
      <c r="AY239" s="188"/>
    </row>
    <row r="240" ht="14.25" customHeight="1">
      <c r="C240" s="6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9" t="s">
        <v>114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126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117</v>
      </c>
      <c r="LY13" s="126" t="s">
        <v>118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118</v>
      </c>
      <c r="MG13" s="126" t="s">
        <v>86</v>
      </c>
      <c r="MH13" s="126" t="s">
        <v>84</v>
      </c>
      <c r="MI13" s="126" t="s">
        <v>85</v>
      </c>
      <c r="MJ13" s="126" t="s">
        <v>82</v>
      </c>
      <c r="MK13" s="126" t="s">
        <v>83</v>
      </c>
      <c r="ML13" s="126" t="s">
        <v>87</v>
      </c>
      <c r="MM13" s="126" t="s">
        <v>118</v>
      </c>
      <c r="MN13" s="126" t="s">
        <v>86</v>
      </c>
      <c r="MO13" s="44"/>
      <c r="MP13" s="41"/>
      <c r="MQ13" s="41"/>
      <c r="MR13" s="41"/>
      <c r="MS13" s="41"/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</row>
    <row r="14" ht="14.25" customHeight="1">
      <c r="A14" s="49">
        <v>0.0416666666666667</v>
      </c>
      <c r="B14" s="50"/>
      <c r="C14" s="51">
        <v>50.28</v>
      </c>
      <c r="D14" s="195">
        <v>340.0</v>
      </c>
      <c r="E14" s="53">
        <v>134.0</v>
      </c>
      <c r="F14" s="53">
        <v>93.0</v>
      </c>
      <c r="G14" s="53">
        <v>20.2</v>
      </c>
      <c r="H14" s="54"/>
      <c r="I14" s="53">
        <v>6.0</v>
      </c>
      <c r="J14" s="53">
        <v>52.0</v>
      </c>
      <c r="K14" s="53">
        <v>50.0</v>
      </c>
      <c r="L14" s="53">
        <v>138.0</v>
      </c>
      <c r="M14" s="53">
        <v>110.0</v>
      </c>
      <c r="N14" s="53">
        <v>27.4</v>
      </c>
      <c r="O14" s="54"/>
      <c r="P14" s="53">
        <v>6.0</v>
      </c>
      <c r="Q14" s="53">
        <v>56.0</v>
      </c>
      <c r="R14" s="53">
        <v>52.0</v>
      </c>
      <c r="S14" s="53">
        <v>341.8</v>
      </c>
      <c r="T14" s="53">
        <v>243.8</v>
      </c>
      <c r="U14" s="53">
        <v>140.6</v>
      </c>
      <c r="V14" s="54"/>
      <c r="W14" s="53">
        <v>374.8</v>
      </c>
      <c r="X14" s="53">
        <v>180.8</v>
      </c>
      <c r="Y14" s="53">
        <v>95.1</v>
      </c>
      <c r="Z14" s="54"/>
      <c r="AA14" s="53">
        <v>341.7</v>
      </c>
      <c r="AB14" s="53">
        <v>383.1</v>
      </c>
      <c r="AC14" s="53">
        <v>216.2</v>
      </c>
      <c r="AD14" s="54"/>
      <c r="AE14" s="53">
        <v>341.3</v>
      </c>
      <c r="AF14" s="53">
        <v>352.2</v>
      </c>
      <c r="AG14" s="53">
        <v>195.9</v>
      </c>
      <c r="AH14" s="53"/>
      <c r="AI14" s="53">
        <v>347.5</v>
      </c>
      <c r="AJ14" s="53">
        <v>339.4</v>
      </c>
      <c r="AK14" s="53">
        <v>200.7</v>
      </c>
      <c r="AL14" s="54"/>
      <c r="AM14" s="55">
        <v>340.0</v>
      </c>
      <c r="AN14" s="53">
        <v>349.5</v>
      </c>
      <c r="AO14" s="53">
        <v>191.2</v>
      </c>
      <c r="AP14" s="54"/>
      <c r="AQ14" s="53">
        <v>134.0</v>
      </c>
      <c r="AR14" s="54">
        <f t="shared" ref="AR14:AS14" si="1">F14</f>
        <v>93</v>
      </c>
      <c r="AS14" s="56">
        <f t="shared" si="1"/>
        <v>20.2</v>
      </c>
      <c r="AT14" s="54"/>
      <c r="AU14" s="54">
        <f t="shared" ref="AU14:AW14" si="2">L14</f>
        <v>138</v>
      </c>
      <c r="AV14" s="54">
        <f t="shared" si="2"/>
        <v>110</v>
      </c>
      <c r="AW14" s="54">
        <f t="shared" si="2"/>
        <v>27.4</v>
      </c>
      <c r="AX14" s="54"/>
      <c r="AY14" s="182">
        <f t="shared" ref="AY14:AY25" si="6">E14</f>
        <v>134</v>
      </c>
      <c r="AZ14" s="54"/>
      <c r="BA14" s="54"/>
      <c r="BB14" s="54"/>
      <c r="BC14" s="57"/>
      <c r="BD14" s="54">
        <v>138.0</v>
      </c>
      <c r="BE14" s="53">
        <v>33.0</v>
      </c>
      <c r="BF14" s="53">
        <v>8.0</v>
      </c>
      <c r="BG14" s="53">
        <v>0.4</v>
      </c>
      <c r="BH14" s="54"/>
      <c r="BI14" s="53">
        <v>22.0</v>
      </c>
      <c r="BJ14" s="53">
        <v>85.0</v>
      </c>
      <c r="BK14" s="53">
        <v>60.0</v>
      </c>
      <c r="BL14" s="57"/>
      <c r="BM14" s="58">
        <v>339.0</v>
      </c>
      <c r="BN14" s="58">
        <v>145.0</v>
      </c>
      <c r="BO14" s="58">
        <v>196.0</v>
      </c>
      <c r="BP14" s="58">
        <v>9.8</v>
      </c>
      <c r="BQ14" s="59"/>
      <c r="BR14" s="58">
        <v>6.0</v>
      </c>
      <c r="BS14" s="58">
        <v>55.0</v>
      </c>
      <c r="BT14" s="58">
        <v>54.0</v>
      </c>
      <c r="BU14" s="59">
        <f t="shared" ref="BU14:BU37" si="7">BM14</f>
        <v>339</v>
      </c>
      <c r="BV14" s="58">
        <v>221.0</v>
      </c>
      <c r="BW14" s="58">
        <v>128.0</v>
      </c>
      <c r="BX14" s="58">
        <v>20.0</v>
      </c>
      <c r="BY14" s="58">
        <v>332.0</v>
      </c>
      <c r="BZ14" s="58">
        <v>239.0</v>
      </c>
      <c r="CA14" s="58">
        <v>130.0</v>
      </c>
      <c r="CB14" s="58">
        <v>17.0</v>
      </c>
      <c r="CC14" s="58">
        <v>340.0</v>
      </c>
      <c r="CD14" s="58">
        <v>356.0</v>
      </c>
      <c r="CE14" s="58">
        <v>202.0</v>
      </c>
      <c r="CF14" s="58">
        <v>18.0</v>
      </c>
      <c r="CG14" s="58">
        <v>333.0</v>
      </c>
      <c r="CH14" s="58">
        <v>364.0</v>
      </c>
      <c r="CI14" s="58">
        <v>198.0</v>
      </c>
      <c r="CJ14" s="58">
        <v>5.0</v>
      </c>
      <c r="CK14" s="58">
        <v>346.0</v>
      </c>
      <c r="CL14" s="58">
        <v>159.0</v>
      </c>
      <c r="CM14" s="58">
        <v>104.0</v>
      </c>
      <c r="CN14" s="58">
        <v>8.0</v>
      </c>
      <c r="CO14" s="58">
        <v>330.0</v>
      </c>
      <c r="CP14" s="58">
        <v>323.0</v>
      </c>
      <c r="CQ14" s="58">
        <v>157.0</v>
      </c>
      <c r="CR14" s="58">
        <v>9.0</v>
      </c>
      <c r="CS14" s="58">
        <v>333.0</v>
      </c>
      <c r="CT14" s="58">
        <v>290.0</v>
      </c>
      <c r="CU14" s="58">
        <v>174.0</v>
      </c>
      <c r="CV14" s="58">
        <v>89.0</v>
      </c>
      <c r="CW14" s="58">
        <v>335.0</v>
      </c>
      <c r="CX14" s="58">
        <v>169.0</v>
      </c>
      <c r="CY14" s="58">
        <v>67.0</v>
      </c>
      <c r="CZ14" s="58">
        <v>52.0</v>
      </c>
      <c r="DA14" s="58">
        <v>322.0</v>
      </c>
      <c r="DB14" s="58">
        <v>178.0</v>
      </c>
      <c r="DC14" s="58">
        <v>70.0</v>
      </c>
      <c r="DD14" s="58">
        <v>64.0</v>
      </c>
      <c r="DE14" s="59">
        <f t="shared" ref="DE14:DE24" si="8">BN14</f>
        <v>145</v>
      </c>
      <c r="DF14" s="58">
        <v>35.0</v>
      </c>
      <c r="DG14" s="59">
        <f t="shared" ref="DG14:DH14" si="3">BO14</f>
        <v>196</v>
      </c>
      <c r="DH14" s="59">
        <f t="shared" si="3"/>
        <v>9.8</v>
      </c>
      <c r="DI14" s="58"/>
      <c r="DJ14" s="58">
        <v>7.0</v>
      </c>
      <c r="DK14" s="58">
        <v>56.0</v>
      </c>
      <c r="DL14" s="58">
        <v>52.0</v>
      </c>
      <c r="DM14" s="57"/>
      <c r="DN14" s="61">
        <v>337.0</v>
      </c>
      <c r="DO14" s="61">
        <v>139.0</v>
      </c>
      <c r="DP14" s="61">
        <v>38.01</v>
      </c>
      <c r="DQ14" s="61">
        <v>21.23</v>
      </c>
      <c r="DR14" s="61">
        <v>5.59</v>
      </c>
      <c r="DS14" s="61">
        <v>8.0</v>
      </c>
      <c r="DT14" s="61">
        <v>43.0</v>
      </c>
      <c r="DU14" s="61">
        <v>46.3</v>
      </c>
      <c r="DV14" s="62"/>
      <c r="DW14" s="62"/>
      <c r="DX14" s="62"/>
      <c r="DY14" s="62"/>
      <c r="DZ14" s="62"/>
      <c r="EA14" s="62"/>
      <c r="EB14" s="62"/>
      <c r="EC14" s="62"/>
      <c r="ED14" s="60" t="s">
        <v>119</v>
      </c>
      <c r="EE14" s="63">
        <v>340.0</v>
      </c>
      <c r="EF14" s="63">
        <v>136.0</v>
      </c>
      <c r="EG14" s="63">
        <v>74.0</v>
      </c>
      <c r="EH14" s="63">
        <v>3.0</v>
      </c>
      <c r="EI14" s="64"/>
      <c r="EJ14" s="63">
        <v>9.0</v>
      </c>
      <c r="EK14" s="63">
        <v>49.0</v>
      </c>
      <c r="EL14" s="63">
        <v>52.0</v>
      </c>
      <c r="EM14" s="63">
        <v>136.0</v>
      </c>
      <c r="EN14" s="63">
        <v>110.0</v>
      </c>
      <c r="EO14" s="63">
        <v>4.9</v>
      </c>
      <c r="EP14" s="64"/>
      <c r="EQ14" s="63">
        <v>9.0</v>
      </c>
      <c r="ER14" s="63">
        <v>50.0</v>
      </c>
      <c r="ES14" s="63">
        <v>52.0</v>
      </c>
      <c r="ET14" s="63">
        <v>339.0</v>
      </c>
      <c r="EU14" s="63">
        <v>0.0</v>
      </c>
      <c r="EV14" s="63">
        <v>0.0</v>
      </c>
      <c r="EW14" s="63">
        <v>0.0</v>
      </c>
      <c r="EX14" s="63">
        <v>337.0</v>
      </c>
      <c r="EY14" s="63">
        <v>240.0</v>
      </c>
      <c r="EZ14" s="63">
        <v>138.7</v>
      </c>
      <c r="FA14" s="63">
        <v>-2.6</v>
      </c>
      <c r="FB14" s="63">
        <v>338.0</v>
      </c>
      <c r="FC14" s="63">
        <v>0.0</v>
      </c>
      <c r="FD14" s="63">
        <v>0.0</v>
      </c>
      <c r="FE14" s="63">
        <v>0.0</v>
      </c>
      <c r="FF14" s="63">
        <v>337.0</v>
      </c>
      <c r="FG14" s="63">
        <v>239.0</v>
      </c>
      <c r="FH14" s="63">
        <v>138.2</v>
      </c>
      <c r="FI14" s="63">
        <v>-0.3</v>
      </c>
      <c r="FJ14" s="63">
        <v>340.0</v>
      </c>
      <c r="FK14" s="63">
        <v>221.0</v>
      </c>
      <c r="FL14" s="63">
        <v>127.5</v>
      </c>
      <c r="FM14" s="64"/>
      <c r="FN14" s="63">
        <v>340.0</v>
      </c>
      <c r="FO14" s="63">
        <v>218.0</v>
      </c>
      <c r="FP14" s="63">
        <v>128.0</v>
      </c>
      <c r="FQ14" s="63">
        <v>6.8</v>
      </c>
      <c r="FR14" s="63">
        <v>136.0</v>
      </c>
      <c r="FS14" s="63">
        <v>116.0</v>
      </c>
      <c r="FT14" s="63">
        <v>20.0</v>
      </c>
      <c r="FU14" s="64"/>
      <c r="FV14" s="63">
        <v>136.0</v>
      </c>
      <c r="FW14" s="64"/>
      <c r="FX14" s="64"/>
      <c r="FY14" s="64"/>
      <c r="FZ14" s="57"/>
      <c r="GA14" s="65">
        <v>340.0</v>
      </c>
      <c r="GB14" s="66">
        <v>376.9</v>
      </c>
      <c r="GC14" s="66">
        <v>203.12</v>
      </c>
      <c r="GD14" s="66">
        <v>25.8</v>
      </c>
      <c r="GE14" s="66">
        <v>340.0</v>
      </c>
      <c r="GF14" s="66">
        <v>345.1</v>
      </c>
      <c r="GG14" s="66">
        <v>200.24</v>
      </c>
      <c r="GH14" s="66">
        <v>28.14</v>
      </c>
      <c r="GI14" s="66">
        <v>341.0</v>
      </c>
      <c r="GJ14" s="66">
        <v>194.17</v>
      </c>
      <c r="GK14" s="66">
        <v>-111.23</v>
      </c>
      <c r="GL14" s="66">
        <v>-12.23</v>
      </c>
      <c r="GM14" s="66">
        <v>342.0</v>
      </c>
      <c r="GN14" s="66">
        <v>192.55</v>
      </c>
      <c r="GO14" s="66">
        <v>-112.23</v>
      </c>
      <c r="GP14" s="66">
        <v>-20.44</v>
      </c>
      <c r="GQ14" s="66">
        <v>342.0</v>
      </c>
      <c r="GR14" s="66">
        <v>163.39</v>
      </c>
      <c r="GS14" s="66">
        <v>-85.35</v>
      </c>
      <c r="GT14" s="66">
        <v>-3.35</v>
      </c>
      <c r="GU14" s="66">
        <v>342.0</v>
      </c>
      <c r="GV14" s="66">
        <v>137.45</v>
      </c>
      <c r="GW14" s="66">
        <v>-82.08</v>
      </c>
      <c r="GX14" s="66">
        <v>-4.19</v>
      </c>
      <c r="GY14" s="57"/>
      <c r="GZ14" s="98" t="s">
        <v>107</v>
      </c>
      <c r="HA14" s="97" t="s">
        <v>92</v>
      </c>
      <c r="HB14" s="98">
        <v>219.0</v>
      </c>
      <c r="HC14" s="98">
        <v>10.95</v>
      </c>
      <c r="HD14" s="98">
        <v>4.38</v>
      </c>
      <c r="HE14" s="98">
        <v>8.0</v>
      </c>
      <c r="HF14" s="99">
        <v>59.0</v>
      </c>
      <c r="HG14" s="99">
        <v>54.0</v>
      </c>
      <c r="HH14" s="98" t="s">
        <v>107</v>
      </c>
      <c r="HI14" s="97" t="s">
        <v>92</v>
      </c>
      <c r="HJ14" s="98">
        <v>109.0</v>
      </c>
      <c r="HK14" s="98">
        <v>5.45</v>
      </c>
      <c r="HL14" s="98">
        <v>2.18</v>
      </c>
      <c r="HM14" s="98">
        <v>5.0</v>
      </c>
      <c r="HN14" s="99">
        <v>57.0</v>
      </c>
      <c r="HO14" s="99">
        <v>56.0</v>
      </c>
      <c r="HP14" s="98" t="s">
        <v>107</v>
      </c>
      <c r="HQ14" s="97" t="s">
        <v>92</v>
      </c>
      <c r="HR14" s="98">
        <v>270.0</v>
      </c>
      <c r="HS14" s="98">
        <v>13.5</v>
      </c>
      <c r="HT14" s="98">
        <v>6.75</v>
      </c>
      <c r="HU14" s="98">
        <v>7.0</v>
      </c>
      <c r="HV14" s="99">
        <v>54.0</v>
      </c>
      <c r="HW14" s="99">
        <v>54.0</v>
      </c>
      <c r="HX14" s="57"/>
      <c r="HY14" s="72">
        <v>135.0</v>
      </c>
      <c r="HZ14" s="72">
        <v>33.0</v>
      </c>
      <c r="IA14" s="72">
        <v>98.0</v>
      </c>
      <c r="IB14" s="72">
        <v>4.9</v>
      </c>
      <c r="IC14" s="73"/>
      <c r="ID14" s="72">
        <v>2.0</v>
      </c>
      <c r="IE14" s="147">
        <v>64.0</v>
      </c>
      <c r="IF14" s="147">
        <v>44.0</v>
      </c>
      <c r="IG14" s="57"/>
      <c r="IH14" s="74">
        <v>140.0</v>
      </c>
      <c r="II14" s="74">
        <v>34.4</v>
      </c>
      <c r="IJ14" s="74">
        <v>90.0</v>
      </c>
      <c r="IK14" s="74">
        <v>4.6</v>
      </c>
      <c r="IL14" s="74">
        <v>5.3</v>
      </c>
      <c r="IM14" s="74">
        <v>6.0</v>
      </c>
      <c r="IN14" s="74">
        <v>45.0</v>
      </c>
      <c r="IO14" s="74">
        <v>43.0</v>
      </c>
      <c r="IP14" s="75">
        <v>140.0</v>
      </c>
      <c r="IQ14" s="74">
        <v>33.8</v>
      </c>
      <c r="IR14" s="74">
        <v>83.0</v>
      </c>
      <c r="IS14" s="74">
        <v>4.3</v>
      </c>
      <c r="IT14" s="74">
        <v>4.8</v>
      </c>
      <c r="IU14" s="74">
        <v>12.0</v>
      </c>
      <c r="IV14" s="74">
        <v>46.0</v>
      </c>
      <c r="IW14" s="74">
        <v>45.0</v>
      </c>
      <c r="IX14" s="57"/>
      <c r="IY14" s="76">
        <v>138.24</v>
      </c>
      <c r="IZ14" s="76">
        <v>34.63</v>
      </c>
      <c r="JA14" s="76">
        <v>398.36</v>
      </c>
      <c r="JB14" s="76">
        <v>19.92</v>
      </c>
      <c r="JC14" s="76">
        <v>6.5</v>
      </c>
      <c r="JD14" s="76">
        <v>3.0</v>
      </c>
      <c r="JE14" s="76">
        <v>60.62</v>
      </c>
      <c r="JF14" s="76">
        <v>44.22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136.0</v>
      </c>
      <c r="JQ14" s="78">
        <v>32.0</v>
      </c>
      <c r="JR14" s="78">
        <v>0.0</v>
      </c>
      <c r="JS14" s="78">
        <v>0.0</v>
      </c>
      <c r="JT14" s="78">
        <v>0.0</v>
      </c>
      <c r="JU14" s="78">
        <v>2.0</v>
      </c>
      <c r="JV14" s="78">
        <v>39.0</v>
      </c>
      <c r="JW14" s="78">
        <v>39.0</v>
      </c>
      <c r="JX14" s="78">
        <v>136.0</v>
      </c>
      <c r="JY14" s="78">
        <v>33.7</v>
      </c>
      <c r="JZ14" s="78">
        <v>127.0</v>
      </c>
      <c r="KA14" s="78">
        <v>6.7</v>
      </c>
      <c r="KB14" s="78">
        <v>2.5</v>
      </c>
      <c r="KC14" s="78">
        <v>2.0</v>
      </c>
      <c r="KD14" s="78">
        <v>47.0</v>
      </c>
      <c r="KE14" s="78">
        <v>47.0</v>
      </c>
      <c r="KF14" s="57"/>
      <c r="KG14" s="151">
        <v>136.0</v>
      </c>
      <c r="KH14" s="151">
        <v>33.0</v>
      </c>
      <c r="KI14" s="151">
        <v>148.0</v>
      </c>
      <c r="KJ14" s="151">
        <v>8.1</v>
      </c>
      <c r="KK14" s="151"/>
      <c r="KL14" s="151">
        <v>1.0</v>
      </c>
      <c r="KM14" s="151">
        <v>40.0</v>
      </c>
      <c r="KN14" s="151">
        <v>40.0</v>
      </c>
      <c r="KO14" s="151">
        <v>136.0</v>
      </c>
      <c r="KP14" s="151">
        <v>33.0</v>
      </c>
      <c r="KQ14" s="151" t="s">
        <v>98</v>
      </c>
      <c r="KR14" s="151" t="s">
        <v>98</v>
      </c>
      <c r="KS14" s="151"/>
      <c r="KT14" s="151">
        <v>1.0</v>
      </c>
      <c r="KU14" s="151">
        <v>40.0</v>
      </c>
      <c r="KV14" s="151">
        <v>40.0</v>
      </c>
      <c r="KW14" s="57"/>
      <c r="KX14" s="81">
        <v>122.0</v>
      </c>
      <c r="KY14" s="81">
        <v>31.0</v>
      </c>
      <c r="KZ14" s="81">
        <v>269.0</v>
      </c>
      <c r="LA14" s="81">
        <v>13.2</v>
      </c>
      <c r="LB14" s="81">
        <v>2.5</v>
      </c>
      <c r="LC14" s="81">
        <v>3.0</v>
      </c>
      <c r="LD14" s="81">
        <v>52.0</v>
      </c>
      <c r="LE14" s="81">
        <v>52.0</v>
      </c>
      <c r="LF14" s="81">
        <v>122.0</v>
      </c>
      <c r="LG14" s="81">
        <v>31.0</v>
      </c>
      <c r="LH14" s="81">
        <v>371.0</v>
      </c>
      <c r="LI14" s="81">
        <v>18.2</v>
      </c>
      <c r="LJ14" s="81">
        <v>5.0</v>
      </c>
      <c r="LK14" s="81">
        <v>5.0</v>
      </c>
      <c r="LL14" s="81">
        <v>51.0</v>
      </c>
      <c r="LM14" s="81">
        <v>51.0</v>
      </c>
      <c r="LN14" s="57"/>
      <c r="LO14" s="83">
        <v>335.0</v>
      </c>
      <c r="LP14" s="82">
        <v>260.0</v>
      </c>
      <c r="LQ14" s="82">
        <v>142.0</v>
      </c>
      <c r="LR14" s="83">
        <v>69.0</v>
      </c>
      <c r="LS14" s="82">
        <v>331.0</v>
      </c>
      <c r="LT14" s="83">
        <v>71.0</v>
      </c>
      <c r="LU14" s="83">
        <v>18.0</v>
      </c>
      <c r="LV14" s="83">
        <v>136.0</v>
      </c>
      <c r="LW14" s="83">
        <v>133.0</v>
      </c>
      <c r="LX14" s="83">
        <v>57.0</v>
      </c>
      <c r="LY14" s="83">
        <v>52.0</v>
      </c>
      <c r="LZ14" s="83">
        <v>10.0</v>
      </c>
      <c r="MA14" s="83">
        <v>71.0</v>
      </c>
      <c r="MB14" s="83">
        <v>20.3</v>
      </c>
      <c r="MC14" s="83">
        <v>136.0</v>
      </c>
      <c r="MD14" s="83">
        <v>127.0</v>
      </c>
      <c r="ME14" s="83">
        <v>61.0</v>
      </c>
      <c r="MF14" s="83">
        <v>54.0</v>
      </c>
      <c r="MG14" s="83">
        <v>8.0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3">
        <v>39.0</v>
      </c>
      <c r="MM14" s="83">
        <v>36.0</v>
      </c>
      <c r="MN14" s="83">
        <v>5.0</v>
      </c>
      <c r="MO14" s="86"/>
      <c r="MP14" s="87"/>
      <c r="MQ14" s="87"/>
      <c r="MR14" s="87"/>
      <c r="MS14" s="87"/>
      <c r="MT14" s="83">
        <v>5.2</v>
      </c>
      <c r="MU14" s="83">
        <v>2.7</v>
      </c>
      <c r="MV14" s="83">
        <v>90.0</v>
      </c>
      <c r="MW14" s="83">
        <v>36.0</v>
      </c>
      <c r="MX14" s="83">
        <v>37.0</v>
      </c>
      <c r="MY14" s="88" t="s">
        <v>96</v>
      </c>
      <c r="MZ14" s="83">
        <v>5.0</v>
      </c>
      <c r="NA14" s="87"/>
      <c r="NB14" s="83">
        <v>20.3</v>
      </c>
      <c r="NC14" s="83">
        <v>6.5</v>
      </c>
      <c r="ND14" s="83">
        <v>369.0</v>
      </c>
      <c r="NE14" s="83">
        <v>34.0</v>
      </c>
      <c r="NF14" s="83">
        <v>37.0</v>
      </c>
      <c r="NG14" s="83">
        <v>37.0</v>
      </c>
      <c r="NH14" s="83">
        <v>6.0</v>
      </c>
      <c r="NI14" s="88"/>
      <c r="NJ14" s="88" t="s">
        <v>95</v>
      </c>
      <c r="NK14" s="88" t="s">
        <v>95</v>
      </c>
      <c r="NL14" s="88" t="s">
        <v>95</v>
      </c>
      <c r="NM14" s="88" t="s">
        <v>95</v>
      </c>
      <c r="NN14" s="83">
        <v>46.0</v>
      </c>
      <c r="NO14" s="83">
        <v>49.0</v>
      </c>
      <c r="NP14" s="83">
        <v>4.0</v>
      </c>
    </row>
    <row r="15" ht="14.25" customHeight="1">
      <c r="A15" s="49">
        <v>0.0833333333333333</v>
      </c>
      <c r="B15" s="50"/>
      <c r="C15" s="51">
        <v>50.26</v>
      </c>
      <c r="D15" s="195">
        <v>339.0</v>
      </c>
      <c r="E15" s="53">
        <v>135.0</v>
      </c>
      <c r="F15" s="53">
        <v>69.0</v>
      </c>
      <c r="G15" s="53">
        <v>15.1</v>
      </c>
      <c r="H15" s="54"/>
      <c r="I15" s="53">
        <v>6.0</v>
      </c>
      <c r="J15" s="53">
        <v>51.0</v>
      </c>
      <c r="K15" s="53">
        <v>50.0</v>
      </c>
      <c r="L15" s="53">
        <v>139.0</v>
      </c>
      <c r="M15" s="53">
        <v>110.0</v>
      </c>
      <c r="N15" s="53">
        <v>25.4</v>
      </c>
      <c r="O15" s="54"/>
      <c r="P15" s="53">
        <v>6.0</v>
      </c>
      <c r="Q15" s="53">
        <v>56.0</v>
      </c>
      <c r="R15" s="53">
        <v>52.0</v>
      </c>
      <c r="S15" s="53">
        <v>342.7</v>
      </c>
      <c r="T15" s="53">
        <v>230.9</v>
      </c>
      <c r="U15" s="55">
        <v>134.0</v>
      </c>
      <c r="V15" s="54"/>
      <c r="W15" s="55">
        <v>376.0</v>
      </c>
      <c r="X15" s="53">
        <v>178.5</v>
      </c>
      <c r="Y15" s="53">
        <v>93.7</v>
      </c>
      <c r="Z15" s="54"/>
      <c r="AA15" s="53">
        <v>342.5</v>
      </c>
      <c r="AB15" s="53">
        <v>378.1</v>
      </c>
      <c r="AC15" s="53">
        <v>214.3</v>
      </c>
      <c r="AD15" s="54"/>
      <c r="AE15" s="53">
        <v>342.1</v>
      </c>
      <c r="AF15" s="53">
        <v>349.9</v>
      </c>
      <c r="AG15" s="53">
        <v>195.2</v>
      </c>
      <c r="AH15" s="54"/>
      <c r="AI15" s="53">
        <v>348.3</v>
      </c>
      <c r="AJ15" s="53">
        <v>322.5</v>
      </c>
      <c r="AK15" s="53">
        <v>191.5</v>
      </c>
      <c r="AL15" s="54"/>
      <c r="AM15" s="53">
        <v>340.9</v>
      </c>
      <c r="AN15" s="53">
        <v>334.2</v>
      </c>
      <c r="AO15" s="53">
        <v>183.3</v>
      </c>
      <c r="AP15" s="54"/>
      <c r="AQ15" s="53">
        <v>135.0</v>
      </c>
      <c r="AR15" s="54">
        <f t="shared" ref="AR15:AS15" si="4">F15</f>
        <v>69</v>
      </c>
      <c r="AS15" s="56">
        <f t="shared" si="4"/>
        <v>15.1</v>
      </c>
      <c r="AT15" s="54"/>
      <c r="AU15" s="54">
        <f t="shared" ref="AU15:AW15" si="5">L15</f>
        <v>139</v>
      </c>
      <c r="AV15" s="54">
        <f t="shared" si="5"/>
        <v>110</v>
      </c>
      <c r="AW15" s="54">
        <f t="shared" si="5"/>
        <v>25.4</v>
      </c>
      <c r="AX15" s="54"/>
      <c r="AY15" s="182">
        <f t="shared" si="6"/>
        <v>135</v>
      </c>
      <c r="AZ15" s="54"/>
      <c r="BA15" s="54"/>
      <c r="BB15" s="54"/>
      <c r="BC15" s="89"/>
      <c r="BD15" s="54">
        <v>139.0</v>
      </c>
      <c r="BE15" s="53">
        <v>33.0</v>
      </c>
      <c r="BF15" s="53">
        <v>8.0</v>
      </c>
      <c r="BG15" s="127">
        <v>0.4</v>
      </c>
      <c r="BH15" s="54"/>
      <c r="BI15" s="53">
        <v>22.0</v>
      </c>
      <c r="BJ15" s="53">
        <v>85.0</v>
      </c>
      <c r="BK15" s="53">
        <v>60.0</v>
      </c>
      <c r="BL15" s="89"/>
      <c r="BM15" s="58">
        <v>339.0</v>
      </c>
      <c r="BN15" s="58">
        <v>144.0</v>
      </c>
      <c r="BO15" s="58">
        <v>220.0</v>
      </c>
      <c r="BP15" s="58">
        <v>11.0</v>
      </c>
      <c r="BQ15" s="59"/>
      <c r="BR15" s="58">
        <v>6.0</v>
      </c>
      <c r="BS15" s="58">
        <v>54.0</v>
      </c>
      <c r="BT15" s="58">
        <v>53.0</v>
      </c>
      <c r="BU15" s="59">
        <f t="shared" si="7"/>
        <v>339</v>
      </c>
      <c r="BV15" s="58">
        <v>221.0</v>
      </c>
      <c r="BW15" s="58">
        <v>128.0</v>
      </c>
      <c r="BX15" s="58">
        <v>19.0</v>
      </c>
      <c r="BY15" s="58">
        <v>331.0</v>
      </c>
      <c r="BZ15" s="58">
        <v>240.0</v>
      </c>
      <c r="CA15" s="58">
        <v>130.0</v>
      </c>
      <c r="CB15" s="58">
        <v>17.0</v>
      </c>
      <c r="CC15" s="58">
        <v>339.0</v>
      </c>
      <c r="CD15" s="58">
        <v>354.0</v>
      </c>
      <c r="CE15" s="58">
        <v>206.0</v>
      </c>
      <c r="CF15" s="58">
        <v>4.0</v>
      </c>
      <c r="CG15" s="58">
        <v>332.0</v>
      </c>
      <c r="CH15" s="58">
        <v>355.0</v>
      </c>
      <c r="CI15" s="58">
        <v>198.0</v>
      </c>
      <c r="CJ15" s="58">
        <v>3.0</v>
      </c>
      <c r="CK15" s="58">
        <v>346.0</v>
      </c>
      <c r="CL15" s="58">
        <v>161.0</v>
      </c>
      <c r="CM15" s="58">
        <v>108.0</v>
      </c>
      <c r="CN15" s="58">
        <v>5.0</v>
      </c>
      <c r="CO15" s="58">
        <v>330.0</v>
      </c>
      <c r="CP15" s="58">
        <v>274.0</v>
      </c>
      <c r="CQ15" s="58">
        <v>163.0</v>
      </c>
      <c r="CR15" s="58">
        <v>9.0</v>
      </c>
      <c r="CS15" s="58">
        <v>333.0</v>
      </c>
      <c r="CT15" s="58">
        <v>303.0</v>
      </c>
      <c r="CU15" s="58">
        <v>180.0</v>
      </c>
      <c r="CV15" s="58">
        <v>97.0</v>
      </c>
      <c r="CW15" s="58">
        <v>335.0</v>
      </c>
      <c r="CX15" s="58">
        <v>164.0</v>
      </c>
      <c r="CY15" s="58">
        <v>58.0</v>
      </c>
      <c r="CZ15" s="58">
        <v>52.0</v>
      </c>
      <c r="DA15" s="58">
        <v>321.0</v>
      </c>
      <c r="DB15" s="58">
        <v>173.0</v>
      </c>
      <c r="DC15" s="58">
        <v>63.0</v>
      </c>
      <c r="DD15" s="58">
        <v>68.0</v>
      </c>
      <c r="DE15" s="59">
        <f t="shared" si="8"/>
        <v>144</v>
      </c>
      <c r="DF15" s="58">
        <v>34.8</v>
      </c>
      <c r="DG15" s="59">
        <f t="shared" ref="DG15:DH15" si="9">BO15</f>
        <v>220</v>
      </c>
      <c r="DH15" s="59">
        <f t="shared" si="9"/>
        <v>11</v>
      </c>
      <c r="DI15" s="59"/>
      <c r="DJ15" s="58">
        <v>7.0</v>
      </c>
      <c r="DK15" s="58">
        <v>56.0</v>
      </c>
      <c r="DL15" s="58">
        <v>52.0</v>
      </c>
      <c r="DM15" s="89"/>
      <c r="DN15" s="61">
        <v>337.0</v>
      </c>
      <c r="DO15" s="61">
        <v>139.0</v>
      </c>
      <c r="DP15" s="61">
        <v>37.36</v>
      </c>
      <c r="DQ15" s="61">
        <v>20.91</v>
      </c>
      <c r="DR15" s="61">
        <v>5.39</v>
      </c>
      <c r="DS15" s="61">
        <v>8.0</v>
      </c>
      <c r="DT15" s="61">
        <v>38.0</v>
      </c>
      <c r="DU15" s="61">
        <v>44.8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340.0</v>
      </c>
      <c r="EF15" s="63">
        <v>136.0</v>
      </c>
      <c r="EG15" s="63">
        <v>91.0</v>
      </c>
      <c r="EH15" s="63">
        <v>3.7</v>
      </c>
      <c r="EI15" s="64"/>
      <c r="EJ15" s="63">
        <v>9.0</v>
      </c>
      <c r="EK15" s="63">
        <v>49.0</v>
      </c>
      <c r="EL15" s="63">
        <v>51.0</v>
      </c>
      <c r="EM15" s="63">
        <v>136.0</v>
      </c>
      <c r="EN15" s="63">
        <v>109.0</v>
      </c>
      <c r="EO15" s="63">
        <v>4.8</v>
      </c>
      <c r="EP15" s="64"/>
      <c r="EQ15" s="63">
        <v>9.0</v>
      </c>
      <c r="ER15" s="63">
        <v>49.0</v>
      </c>
      <c r="ES15" s="63">
        <v>51.0</v>
      </c>
      <c r="ET15" s="63">
        <v>339.0</v>
      </c>
      <c r="EU15" s="63">
        <v>0.0</v>
      </c>
      <c r="EV15" s="63">
        <v>0.0</v>
      </c>
      <c r="EW15" s="63">
        <v>0.0</v>
      </c>
      <c r="EX15" s="63">
        <v>338.0</v>
      </c>
      <c r="EY15" s="63">
        <v>239.0</v>
      </c>
      <c r="EZ15" s="63">
        <v>138.6</v>
      </c>
      <c r="FA15" s="63">
        <v>-5.1</v>
      </c>
      <c r="FB15" s="63">
        <v>338.0</v>
      </c>
      <c r="FC15" s="63">
        <v>0.0</v>
      </c>
      <c r="FD15" s="63">
        <v>0.0</v>
      </c>
      <c r="FE15" s="63">
        <v>0.0</v>
      </c>
      <c r="FF15" s="63">
        <v>338.0</v>
      </c>
      <c r="FG15" s="63">
        <v>239.0</v>
      </c>
      <c r="FH15" s="63">
        <v>138.2</v>
      </c>
      <c r="FI15" s="63">
        <v>-1.7</v>
      </c>
      <c r="FJ15" s="63">
        <v>340.0</v>
      </c>
      <c r="FK15" s="63">
        <v>221.0</v>
      </c>
      <c r="FL15" s="63">
        <v>127.5</v>
      </c>
      <c r="FM15" s="64"/>
      <c r="FN15" s="63">
        <v>340.0</v>
      </c>
      <c r="FO15" s="63">
        <v>218.0</v>
      </c>
      <c r="FP15" s="63">
        <v>128.3</v>
      </c>
      <c r="FQ15" s="63">
        <v>5.1</v>
      </c>
      <c r="FR15" s="63">
        <v>136.0</v>
      </c>
      <c r="FS15" s="63">
        <v>113.0</v>
      </c>
      <c r="FT15" s="63">
        <v>12.7</v>
      </c>
      <c r="FU15" s="64"/>
      <c r="FV15" s="63">
        <v>136.0</v>
      </c>
      <c r="FW15" s="64"/>
      <c r="FX15" s="64"/>
      <c r="FY15" s="64"/>
      <c r="FZ15" s="89"/>
      <c r="GA15" s="65">
        <v>339.0</v>
      </c>
      <c r="GB15" s="66">
        <v>384.96</v>
      </c>
      <c r="GC15" s="66">
        <v>211.07</v>
      </c>
      <c r="GD15" s="66">
        <v>26.63</v>
      </c>
      <c r="GE15" s="66">
        <v>339.0</v>
      </c>
      <c r="GF15" s="66">
        <v>357.41</v>
      </c>
      <c r="GG15" s="66">
        <v>208.81</v>
      </c>
      <c r="GH15" s="66">
        <v>30.82</v>
      </c>
      <c r="GI15" s="66">
        <v>339.0</v>
      </c>
      <c r="GJ15" s="66">
        <v>201.35</v>
      </c>
      <c r="GK15" s="66">
        <v>-115.33</v>
      </c>
      <c r="GL15" s="66">
        <v>-14.83</v>
      </c>
      <c r="GM15" s="66">
        <v>339.0</v>
      </c>
      <c r="GN15" s="66">
        <v>185.52</v>
      </c>
      <c r="GO15" s="66">
        <v>-115.17</v>
      </c>
      <c r="GP15" s="66">
        <v>-21.19</v>
      </c>
      <c r="GQ15" s="66">
        <v>339.0</v>
      </c>
      <c r="GR15" s="66">
        <v>148.45</v>
      </c>
      <c r="GS15" s="66">
        <v>-94.31</v>
      </c>
      <c r="GT15" s="66">
        <v>-10.3</v>
      </c>
      <c r="GU15" s="66">
        <v>339.0</v>
      </c>
      <c r="GV15" s="66">
        <v>158.38</v>
      </c>
      <c r="GW15" s="66">
        <v>-90.79</v>
      </c>
      <c r="GX15" s="66">
        <v>-12.23</v>
      </c>
      <c r="GY15" s="89"/>
      <c r="GZ15" s="98" t="s">
        <v>107</v>
      </c>
      <c r="HA15" s="97" t="s">
        <v>92</v>
      </c>
      <c r="HB15" s="98">
        <v>237.0</v>
      </c>
      <c r="HC15" s="98">
        <v>11.85</v>
      </c>
      <c r="HD15" s="98">
        <v>4.74</v>
      </c>
      <c r="HE15" s="98">
        <v>8.0</v>
      </c>
      <c r="HF15" s="99">
        <v>59.0</v>
      </c>
      <c r="HG15" s="99">
        <v>54.0</v>
      </c>
      <c r="HH15" s="98" t="s">
        <v>107</v>
      </c>
      <c r="HI15" s="97" t="s">
        <v>92</v>
      </c>
      <c r="HJ15" s="98">
        <v>100.0</v>
      </c>
      <c r="HK15" s="98">
        <v>5.0</v>
      </c>
      <c r="HL15" s="98">
        <v>2.0</v>
      </c>
      <c r="HM15" s="98">
        <v>5.0</v>
      </c>
      <c r="HN15" s="99">
        <v>57.0</v>
      </c>
      <c r="HO15" s="99">
        <v>56.0</v>
      </c>
      <c r="HP15" s="98" t="s">
        <v>107</v>
      </c>
      <c r="HQ15" s="97" t="s">
        <v>92</v>
      </c>
      <c r="HR15" s="98">
        <v>186.0</v>
      </c>
      <c r="HS15" s="98">
        <v>9.3</v>
      </c>
      <c r="HT15" s="98">
        <v>4.65</v>
      </c>
      <c r="HU15" s="98">
        <v>7.0</v>
      </c>
      <c r="HV15" s="99">
        <v>54.0</v>
      </c>
      <c r="HW15" s="99">
        <v>54.0</v>
      </c>
      <c r="HX15" s="89"/>
      <c r="HY15" s="72">
        <v>135.0</v>
      </c>
      <c r="HZ15" s="72">
        <v>33.0</v>
      </c>
      <c r="IA15" s="72">
        <v>100.0</v>
      </c>
      <c r="IB15" s="72">
        <v>5.0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138.0</v>
      </c>
      <c r="II15" s="74">
        <v>33.7</v>
      </c>
      <c r="IJ15" s="74">
        <v>86.0</v>
      </c>
      <c r="IK15" s="74">
        <v>4.4</v>
      </c>
      <c r="IL15" s="74">
        <v>5.0</v>
      </c>
      <c r="IM15" s="74">
        <v>6.0</v>
      </c>
      <c r="IN15" s="74">
        <v>45.0</v>
      </c>
      <c r="IO15" s="74">
        <v>43.0</v>
      </c>
      <c r="IP15" s="74">
        <v>138.0</v>
      </c>
      <c r="IQ15" s="74">
        <v>34.1</v>
      </c>
      <c r="IR15" s="74">
        <v>75.0</v>
      </c>
      <c r="IS15" s="74">
        <v>4.0</v>
      </c>
      <c r="IT15" s="74">
        <v>4.3</v>
      </c>
      <c r="IU15" s="74">
        <v>12.0</v>
      </c>
      <c r="IV15" s="74">
        <v>46.0</v>
      </c>
      <c r="IW15" s="74">
        <v>45.0</v>
      </c>
      <c r="IX15" s="89"/>
      <c r="IY15" s="76">
        <v>138.28</v>
      </c>
      <c r="IZ15" s="76">
        <v>34.62</v>
      </c>
      <c r="JA15" s="76">
        <v>366.14</v>
      </c>
      <c r="JB15" s="76">
        <v>18.3</v>
      </c>
      <c r="JC15" s="76">
        <v>6.5</v>
      </c>
      <c r="JD15" s="76">
        <v>3.0</v>
      </c>
      <c r="JE15" s="76">
        <v>57.56</v>
      </c>
      <c r="JF15" s="76">
        <v>40.73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39.0</v>
      </c>
      <c r="JW15" s="78">
        <v>39.0</v>
      </c>
      <c r="JX15" s="78">
        <v>136.0</v>
      </c>
      <c r="JY15" s="78">
        <v>33.8</v>
      </c>
      <c r="JZ15" s="78">
        <v>123.0</v>
      </c>
      <c r="KA15" s="78">
        <v>6.5</v>
      </c>
      <c r="KB15" s="78">
        <v>2.5</v>
      </c>
      <c r="KC15" s="78">
        <v>2.0</v>
      </c>
      <c r="KD15" s="78">
        <v>47.0</v>
      </c>
      <c r="KE15" s="78">
        <v>47.0</v>
      </c>
      <c r="KF15" s="89"/>
      <c r="KG15" s="151">
        <v>136.0</v>
      </c>
      <c r="KH15" s="151">
        <v>33.0</v>
      </c>
      <c r="KI15" s="151">
        <v>140.0</v>
      </c>
      <c r="KJ15" s="151">
        <v>7.7</v>
      </c>
      <c r="KK15" s="151"/>
      <c r="KL15" s="151">
        <v>1.0</v>
      </c>
      <c r="KM15" s="151">
        <v>40.0</v>
      </c>
      <c r="KN15" s="151">
        <v>40.0</v>
      </c>
      <c r="KO15" s="151">
        <v>136.0</v>
      </c>
      <c r="KP15" s="151">
        <v>33.0</v>
      </c>
      <c r="KQ15" s="151" t="s">
        <v>98</v>
      </c>
      <c r="KR15" s="151" t="s">
        <v>98</v>
      </c>
      <c r="KS15" s="151"/>
      <c r="KT15" s="151">
        <v>1.0</v>
      </c>
      <c r="KU15" s="151">
        <v>40.0</v>
      </c>
      <c r="KV15" s="151">
        <v>40.0</v>
      </c>
      <c r="KW15" s="89"/>
      <c r="KX15" s="81">
        <v>123.0</v>
      </c>
      <c r="KY15" s="81">
        <v>31.0</v>
      </c>
      <c r="KZ15" s="81">
        <v>269.0</v>
      </c>
      <c r="LA15" s="81">
        <v>12.7</v>
      </c>
      <c r="LB15" s="81">
        <v>2.5</v>
      </c>
      <c r="LC15" s="81">
        <v>3.0</v>
      </c>
      <c r="LD15" s="81">
        <v>52.0</v>
      </c>
      <c r="LE15" s="81">
        <v>52.0</v>
      </c>
      <c r="LF15" s="81">
        <v>123.0</v>
      </c>
      <c r="LG15" s="81">
        <v>31.0</v>
      </c>
      <c r="LH15" s="81">
        <v>371.0</v>
      </c>
      <c r="LI15" s="81">
        <v>18.0</v>
      </c>
      <c r="LJ15" s="81">
        <v>5.0</v>
      </c>
      <c r="LK15" s="81">
        <v>5.0</v>
      </c>
      <c r="LL15" s="81">
        <v>51.0</v>
      </c>
      <c r="LM15" s="81">
        <v>51.0</v>
      </c>
      <c r="LN15" s="89"/>
      <c r="LO15" s="83">
        <v>336.0</v>
      </c>
      <c r="LP15" s="82">
        <v>261.0</v>
      </c>
      <c r="LQ15" s="82">
        <v>139.0</v>
      </c>
      <c r="LR15" s="83">
        <v>69.0</v>
      </c>
      <c r="LS15" s="82">
        <v>330.0</v>
      </c>
      <c r="LT15" s="83">
        <v>69.0</v>
      </c>
      <c r="LU15" s="83">
        <v>17.5</v>
      </c>
      <c r="LV15" s="83">
        <v>136.0</v>
      </c>
      <c r="LW15" s="83">
        <v>129.0</v>
      </c>
      <c r="LX15" s="83">
        <v>57.0</v>
      </c>
      <c r="LY15" s="83">
        <v>52.0</v>
      </c>
      <c r="LZ15" s="83">
        <v>10.0</v>
      </c>
      <c r="MA15" s="83">
        <v>70.0</v>
      </c>
      <c r="MB15" s="83">
        <v>20.2</v>
      </c>
      <c r="MC15" s="83">
        <v>136.0</v>
      </c>
      <c r="MD15" s="83">
        <v>132.0</v>
      </c>
      <c r="ME15" s="83">
        <v>61.0</v>
      </c>
      <c r="MF15" s="83">
        <v>54.0</v>
      </c>
      <c r="MG15" s="83">
        <v>8.0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3">
        <v>39.0</v>
      </c>
      <c r="MM15" s="83">
        <v>36.0</v>
      </c>
      <c r="MN15" s="83">
        <v>5.0</v>
      </c>
      <c r="MO15" s="86"/>
      <c r="MP15" s="87"/>
      <c r="MQ15" s="87"/>
      <c r="MR15" s="87"/>
      <c r="MS15" s="87"/>
      <c r="MT15" s="83">
        <v>5.0</v>
      </c>
      <c r="MU15" s="83">
        <v>2.5</v>
      </c>
      <c r="MV15" s="83">
        <v>84.0</v>
      </c>
      <c r="MW15" s="83">
        <v>36.0</v>
      </c>
      <c r="MX15" s="83">
        <v>37.0</v>
      </c>
      <c r="MY15" s="88" t="s">
        <v>96</v>
      </c>
      <c r="MZ15" s="83">
        <v>5.0</v>
      </c>
      <c r="NA15" s="87"/>
      <c r="NB15" s="83">
        <v>20.3</v>
      </c>
      <c r="NC15" s="83">
        <v>6.8</v>
      </c>
      <c r="ND15" s="83">
        <v>370.0</v>
      </c>
      <c r="NE15" s="83">
        <v>34.0</v>
      </c>
      <c r="NF15" s="83">
        <v>37.0</v>
      </c>
      <c r="NG15" s="83">
        <v>37.0</v>
      </c>
      <c r="NH15" s="83">
        <v>6.0</v>
      </c>
      <c r="NI15" s="88"/>
      <c r="NJ15" s="88" t="s">
        <v>95</v>
      </c>
      <c r="NK15" s="88" t="s">
        <v>95</v>
      </c>
      <c r="NL15" s="88" t="s">
        <v>95</v>
      </c>
      <c r="NM15" s="88" t="s">
        <v>95</v>
      </c>
      <c r="NN15" s="83">
        <v>46.0</v>
      </c>
      <c r="NO15" s="83">
        <v>49.0</v>
      </c>
      <c r="NP15" s="83">
        <v>4.0</v>
      </c>
    </row>
    <row r="16" ht="14.25" customHeight="1">
      <c r="A16" s="49">
        <v>0.125</v>
      </c>
      <c r="B16" s="50"/>
      <c r="C16" s="51">
        <v>50.24</v>
      </c>
      <c r="D16" s="195">
        <v>340.0</v>
      </c>
      <c r="E16" s="53">
        <v>135.0</v>
      </c>
      <c r="F16" s="53">
        <v>68.0</v>
      </c>
      <c r="G16" s="53">
        <v>14.5</v>
      </c>
      <c r="H16" s="54"/>
      <c r="I16" s="53">
        <v>6.0</v>
      </c>
      <c r="J16" s="53">
        <v>50.0</v>
      </c>
      <c r="K16" s="53">
        <v>49.0</v>
      </c>
      <c r="L16" s="53">
        <v>139.0</v>
      </c>
      <c r="M16" s="53">
        <v>125.0</v>
      </c>
      <c r="N16" s="53">
        <v>29.3</v>
      </c>
      <c r="O16" s="54"/>
      <c r="P16" s="53">
        <v>6.0</v>
      </c>
      <c r="Q16" s="53">
        <v>56.0</v>
      </c>
      <c r="R16" s="53">
        <v>52.0</v>
      </c>
      <c r="S16" s="53">
        <v>343.4</v>
      </c>
      <c r="T16" s="53">
        <v>225.8</v>
      </c>
      <c r="U16" s="53">
        <v>128.7</v>
      </c>
      <c r="V16" s="54"/>
      <c r="W16" s="53">
        <v>376.6</v>
      </c>
      <c r="X16" s="53">
        <v>177.5</v>
      </c>
      <c r="Y16" s="53">
        <v>91.8</v>
      </c>
      <c r="Z16" s="54"/>
      <c r="AA16" s="53">
        <v>343.3</v>
      </c>
      <c r="AB16" s="53">
        <v>374.7</v>
      </c>
      <c r="AC16" s="53">
        <v>213.3</v>
      </c>
      <c r="AD16" s="54"/>
      <c r="AE16" s="53">
        <v>342.9</v>
      </c>
      <c r="AF16" s="53">
        <v>343.5</v>
      </c>
      <c r="AG16" s="53">
        <v>193.3</v>
      </c>
      <c r="AH16" s="54"/>
      <c r="AI16" s="53">
        <v>349.2</v>
      </c>
      <c r="AJ16" s="53">
        <v>318.3</v>
      </c>
      <c r="AK16" s="53">
        <v>189.1</v>
      </c>
      <c r="AL16" s="54"/>
      <c r="AM16" s="53">
        <v>341.7</v>
      </c>
      <c r="AN16" s="53">
        <v>327.6</v>
      </c>
      <c r="AO16" s="53">
        <v>180.7</v>
      </c>
      <c r="AP16" s="54"/>
      <c r="AQ16" s="53">
        <v>135.0</v>
      </c>
      <c r="AR16" s="54">
        <f t="shared" ref="AR16:AS16" si="10">F16</f>
        <v>68</v>
      </c>
      <c r="AS16" s="56">
        <f t="shared" si="10"/>
        <v>14.5</v>
      </c>
      <c r="AT16" s="54"/>
      <c r="AU16" s="54">
        <f t="shared" ref="AU16:AW16" si="11">L16</f>
        <v>139</v>
      </c>
      <c r="AV16" s="54">
        <f t="shared" si="11"/>
        <v>125</v>
      </c>
      <c r="AW16" s="54">
        <f t="shared" si="11"/>
        <v>29.3</v>
      </c>
      <c r="AX16" s="54"/>
      <c r="AY16" s="182">
        <f t="shared" si="6"/>
        <v>135</v>
      </c>
      <c r="AZ16" s="54"/>
      <c r="BA16" s="54"/>
      <c r="BB16" s="54"/>
      <c r="BC16" s="89"/>
      <c r="BD16" s="54">
        <v>139.0</v>
      </c>
      <c r="BE16" s="53">
        <v>33.0</v>
      </c>
      <c r="BF16" s="53">
        <v>8.0</v>
      </c>
      <c r="BG16" s="127">
        <v>0.4</v>
      </c>
      <c r="BH16" s="54"/>
      <c r="BI16" s="53">
        <v>22.0</v>
      </c>
      <c r="BJ16" s="53">
        <v>85.0</v>
      </c>
      <c r="BK16" s="53">
        <v>60.0</v>
      </c>
      <c r="BL16" s="89"/>
      <c r="BM16" s="58">
        <v>340.0</v>
      </c>
      <c r="BN16" s="58">
        <v>144.0</v>
      </c>
      <c r="BO16" s="58">
        <v>230.0</v>
      </c>
      <c r="BP16" s="58">
        <v>11.5</v>
      </c>
      <c r="BQ16" s="59"/>
      <c r="BR16" s="58">
        <v>6.0</v>
      </c>
      <c r="BS16" s="58">
        <v>54.0</v>
      </c>
      <c r="BT16" s="58">
        <v>54.0</v>
      </c>
      <c r="BU16" s="59">
        <f t="shared" si="7"/>
        <v>340</v>
      </c>
      <c r="BV16" s="58">
        <v>221.0</v>
      </c>
      <c r="BW16" s="58">
        <v>129.0</v>
      </c>
      <c r="BX16" s="58">
        <v>21.0</v>
      </c>
      <c r="BY16" s="58">
        <v>333.0</v>
      </c>
      <c r="BZ16" s="58">
        <v>240.0</v>
      </c>
      <c r="CA16" s="58">
        <v>131.0</v>
      </c>
      <c r="CB16" s="58">
        <v>18.0</v>
      </c>
      <c r="CC16" s="58">
        <v>341.0</v>
      </c>
      <c r="CD16" s="58">
        <v>364.0</v>
      </c>
      <c r="CE16" s="58">
        <v>206.0</v>
      </c>
      <c r="CF16" s="58">
        <v>12.0</v>
      </c>
      <c r="CG16" s="58">
        <v>336.0</v>
      </c>
      <c r="CH16" s="58">
        <v>339.0</v>
      </c>
      <c r="CI16" s="58">
        <v>207.0</v>
      </c>
      <c r="CJ16" s="58">
        <v>4.0</v>
      </c>
      <c r="CK16" s="58">
        <v>346.0</v>
      </c>
      <c r="CL16" s="58">
        <v>166.0</v>
      </c>
      <c r="CM16" s="58">
        <v>109.0</v>
      </c>
      <c r="CN16" s="58">
        <v>8.0</v>
      </c>
      <c r="CO16" s="58">
        <v>330.0</v>
      </c>
      <c r="CP16" s="58">
        <v>341.0</v>
      </c>
      <c r="CQ16" s="58">
        <v>166.0</v>
      </c>
      <c r="CR16" s="58">
        <v>6.0</v>
      </c>
      <c r="CS16" s="58">
        <v>333.0</v>
      </c>
      <c r="CT16" s="58">
        <v>304.0</v>
      </c>
      <c r="CU16" s="58">
        <v>182.0</v>
      </c>
      <c r="CV16" s="58">
        <v>98.0</v>
      </c>
      <c r="CW16" s="58">
        <v>336.0</v>
      </c>
      <c r="CX16" s="58">
        <v>169.0</v>
      </c>
      <c r="CY16" s="58">
        <v>60.0</v>
      </c>
      <c r="CZ16" s="58">
        <v>53.0</v>
      </c>
      <c r="DA16" s="58">
        <v>322.0</v>
      </c>
      <c r="DB16" s="58">
        <v>177.0</v>
      </c>
      <c r="DC16" s="58">
        <v>63.0</v>
      </c>
      <c r="DD16" s="58">
        <v>70.0</v>
      </c>
      <c r="DE16" s="59">
        <f t="shared" si="8"/>
        <v>144</v>
      </c>
      <c r="DF16" s="58">
        <v>34.5</v>
      </c>
      <c r="DG16" s="59">
        <f t="shared" ref="DG16:DH16" si="12">BO16</f>
        <v>230</v>
      </c>
      <c r="DH16" s="59">
        <f t="shared" si="12"/>
        <v>11.5</v>
      </c>
      <c r="DI16" s="59"/>
      <c r="DJ16" s="58">
        <v>7.0</v>
      </c>
      <c r="DK16" s="58">
        <v>57.0</v>
      </c>
      <c r="DL16" s="58">
        <v>52.0</v>
      </c>
      <c r="DM16" s="89"/>
      <c r="DN16" s="61">
        <v>337.0</v>
      </c>
      <c r="DO16" s="61">
        <v>139.0</v>
      </c>
      <c r="DP16" s="61">
        <v>36.72</v>
      </c>
      <c r="DQ16" s="61">
        <v>20.56</v>
      </c>
      <c r="DR16" s="61">
        <v>5.29</v>
      </c>
      <c r="DS16" s="61">
        <v>8.0</v>
      </c>
      <c r="DT16" s="61">
        <v>39.0</v>
      </c>
      <c r="DU16" s="61">
        <v>42.9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341.0</v>
      </c>
      <c r="EF16" s="63">
        <v>137.0</v>
      </c>
      <c r="EG16" s="63">
        <v>71.0</v>
      </c>
      <c r="EH16" s="63">
        <v>2.9</v>
      </c>
      <c r="EI16" s="64"/>
      <c r="EJ16" s="63">
        <v>9.0</v>
      </c>
      <c r="EK16" s="63">
        <v>48.0</v>
      </c>
      <c r="EL16" s="63">
        <v>51.0</v>
      </c>
      <c r="EM16" s="63">
        <v>137.0</v>
      </c>
      <c r="EN16" s="63">
        <v>114.0</v>
      </c>
      <c r="EO16" s="63">
        <v>5.1</v>
      </c>
      <c r="EP16" s="64"/>
      <c r="EQ16" s="63">
        <v>9.0</v>
      </c>
      <c r="ER16" s="63">
        <v>49.0</v>
      </c>
      <c r="ES16" s="63">
        <v>51.0</v>
      </c>
      <c r="ET16" s="63">
        <v>340.0</v>
      </c>
      <c r="EU16" s="63">
        <v>0.0</v>
      </c>
      <c r="EV16" s="63">
        <v>0.0</v>
      </c>
      <c r="EW16" s="63">
        <v>0.0</v>
      </c>
      <c r="EX16" s="63">
        <v>338.0</v>
      </c>
      <c r="EY16" s="63">
        <v>239.0</v>
      </c>
      <c r="EZ16" s="63">
        <v>138.7</v>
      </c>
      <c r="FA16" s="63">
        <v>-2.8</v>
      </c>
      <c r="FB16" s="63">
        <v>339.0</v>
      </c>
      <c r="FC16" s="63">
        <v>0.0</v>
      </c>
      <c r="FD16" s="63">
        <v>0.0</v>
      </c>
      <c r="FE16" s="63">
        <v>0.0</v>
      </c>
      <c r="FF16" s="63">
        <v>339.0</v>
      </c>
      <c r="FG16" s="63">
        <v>238.0</v>
      </c>
      <c r="FH16" s="63">
        <v>138.1</v>
      </c>
      <c r="FI16" s="63">
        <v>-1.3</v>
      </c>
      <c r="FJ16" s="63">
        <v>341.0</v>
      </c>
      <c r="FK16" s="63">
        <v>220.0</v>
      </c>
      <c r="FL16" s="63">
        <v>127.2</v>
      </c>
      <c r="FM16" s="64"/>
      <c r="FN16" s="63">
        <v>340.0</v>
      </c>
      <c r="FO16" s="63">
        <v>217.0</v>
      </c>
      <c r="FP16" s="63">
        <v>127.9</v>
      </c>
      <c r="FQ16" s="63">
        <v>5.6</v>
      </c>
      <c r="FR16" s="63">
        <v>137.0</v>
      </c>
      <c r="FS16" s="63">
        <v>117.0</v>
      </c>
      <c r="FT16" s="63">
        <v>20.8</v>
      </c>
      <c r="FU16" s="64"/>
      <c r="FV16" s="63">
        <v>137.0</v>
      </c>
      <c r="FW16" s="64"/>
      <c r="FX16" s="64"/>
      <c r="FY16" s="64"/>
      <c r="FZ16" s="89"/>
      <c r="GA16" s="65">
        <v>340.0</v>
      </c>
      <c r="GB16" s="66">
        <v>330.45</v>
      </c>
      <c r="GC16" s="66">
        <v>207.8</v>
      </c>
      <c r="GD16" s="66">
        <v>25.13</v>
      </c>
      <c r="GE16" s="66">
        <v>340.0</v>
      </c>
      <c r="GF16" s="66">
        <v>351.26</v>
      </c>
      <c r="GG16" s="66">
        <v>207.47</v>
      </c>
      <c r="GH16" s="66">
        <v>29.48</v>
      </c>
      <c r="GI16" s="66">
        <v>340.0</v>
      </c>
      <c r="GJ16" s="66">
        <v>200.54</v>
      </c>
      <c r="GK16" s="66">
        <v>-114.08</v>
      </c>
      <c r="GL16" s="66">
        <v>-15.58</v>
      </c>
      <c r="GM16" s="66">
        <v>340.0</v>
      </c>
      <c r="GN16" s="66">
        <v>195.21</v>
      </c>
      <c r="GO16" s="66">
        <v>-114.08</v>
      </c>
      <c r="GP16" s="66">
        <v>-21.36</v>
      </c>
      <c r="GQ16" s="66">
        <v>340.0</v>
      </c>
      <c r="GR16" s="66">
        <v>146.83</v>
      </c>
      <c r="GS16" s="66">
        <v>-95.4</v>
      </c>
      <c r="GT16" s="66">
        <v>-7.96</v>
      </c>
      <c r="GU16" s="66">
        <v>340.0</v>
      </c>
      <c r="GV16" s="66">
        <v>160.75</v>
      </c>
      <c r="GW16" s="66">
        <v>-94.23</v>
      </c>
      <c r="GX16" s="66">
        <v>-10.64</v>
      </c>
      <c r="GY16" s="89"/>
      <c r="GZ16" s="98" t="s">
        <v>107</v>
      </c>
      <c r="HA16" s="97" t="s">
        <v>92</v>
      </c>
      <c r="HB16" s="98">
        <v>242.0</v>
      </c>
      <c r="HC16" s="98">
        <v>12.1</v>
      </c>
      <c r="HD16" s="98">
        <v>4.84</v>
      </c>
      <c r="HE16" s="98">
        <v>8.0</v>
      </c>
      <c r="HF16" s="99">
        <v>59.0</v>
      </c>
      <c r="HG16" s="99">
        <v>54.0</v>
      </c>
      <c r="HH16" s="98" t="s">
        <v>107</v>
      </c>
      <c r="HI16" s="97" t="s">
        <v>92</v>
      </c>
      <c r="HJ16" s="98">
        <v>105.0</v>
      </c>
      <c r="HK16" s="98">
        <v>5.25</v>
      </c>
      <c r="HL16" s="98">
        <v>2.1</v>
      </c>
      <c r="HM16" s="98">
        <v>5.0</v>
      </c>
      <c r="HN16" s="99">
        <v>57.0</v>
      </c>
      <c r="HO16" s="99">
        <v>56.0</v>
      </c>
      <c r="HP16" s="98" t="s">
        <v>107</v>
      </c>
      <c r="HQ16" s="97" t="s">
        <v>92</v>
      </c>
      <c r="HR16" s="98">
        <v>223.0</v>
      </c>
      <c r="HS16" s="98">
        <v>11.15</v>
      </c>
      <c r="HT16" s="98">
        <v>5.575</v>
      </c>
      <c r="HU16" s="98">
        <v>7.0</v>
      </c>
      <c r="HV16" s="99">
        <v>54.0</v>
      </c>
      <c r="HW16" s="99">
        <v>54.0</v>
      </c>
      <c r="HX16" s="89"/>
      <c r="HY16" s="72">
        <v>135.0</v>
      </c>
      <c r="HZ16" s="72">
        <v>33.0</v>
      </c>
      <c r="IA16" s="72">
        <v>104.0</v>
      </c>
      <c r="IB16" s="72">
        <v>5.2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138.0</v>
      </c>
      <c r="II16" s="74">
        <v>33.7</v>
      </c>
      <c r="IJ16" s="74">
        <v>156.0</v>
      </c>
      <c r="IK16" s="74">
        <v>8.2</v>
      </c>
      <c r="IL16" s="74">
        <v>8.9</v>
      </c>
      <c r="IM16" s="74">
        <v>6.0</v>
      </c>
      <c r="IN16" s="74">
        <v>45.0</v>
      </c>
      <c r="IO16" s="74">
        <v>43.0</v>
      </c>
      <c r="IP16" s="74">
        <v>138.0</v>
      </c>
      <c r="IQ16" s="74">
        <v>34.2</v>
      </c>
      <c r="IR16" s="74">
        <v>64.0</v>
      </c>
      <c r="IS16" s="74">
        <v>3.5</v>
      </c>
      <c r="IT16" s="74">
        <v>3.7</v>
      </c>
      <c r="IU16" s="74">
        <v>12.0</v>
      </c>
      <c r="IV16" s="74">
        <v>46.0</v>
      </c>
      <c r="IW16" s="74">
        <v>45.0</v>
      </c>
      <c r="IX16" s="89"/>
      <c r="IY16" s="76">
        <v>138.43</v>
      </c>
      <c r="IZ16" s="76">
        <v>34.65</v>
      </c>
      <c r="JA16" s="76">
        <v>360.38</v>
      </c>
      <c r="JB16" s="76">
        <v>18.02</v>
      </c>
      <c r="JC16" s="76">
        <v>6.42</v>
      </c>
      <c r="JD16" s="76">
        <v>3.0</v>
      </c>
      <c r="JE16" s="76">
        <v>56.73</v>
      </c>
      <c r="JF16" s="76">
        <v>42.55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136.0</v>
      </c>
      <c r="JQ16" s="78">
        <v>32.0</v>
      </c>
      <c r="JR16" s="78">
        <v>0.0</v>
      </c>
      <c r="JS16" s="78">
        <v>0.0</v>
      </c>
      <c r="JT16" s="78">
        <v>0.0</v>
      </c>
      <c r="JU16" s="78">
        <v>2.0</v>
      </c>
      <c r="JV16" s="78">
        <v>38.0</v>
      </c>
      <c r="JW16" s="78">
        <v>38.0</v>
      </c>
      <c r="JX16" s="78">
        <v>136.0</v>
      </c>
      <c r="JY16" s="78">
        <v>33.8</v>
      </c>
      <c r="JZ16" s="78">
        <v>148.0</v>
      </c>
      <c r="KA16" s="78">
        <v>7.9</v>
      </c>
      <c r="KB16" s="78">
        <v>2.8</v>
      </c>
      <c r="KC16" s="78">
        <v>2.0</v>
      </c>
      <c r="KD16" s="78">
        <v>46.0</v>
      </c>
      <c r="KE16" s="78">
        <v>46.0</v>
      </c>
      <c r="KF16" s="89"/>
      <c r="KG16" s="151">
        <v>136.0</v>
      </c>
      <c r="KH16" s="151">
        <v>33.0</v>
      </c>
      <c r="KI16" s="151">
        <v>138.0</v>
      </c>
      <c r="KJ16" s="151">
        <v>7.7</v>
      </c>
      <c r="KK16" s="151"/>
      <c r="KL16" s="151">
        <v>1.0</v>
      </c>
      <c r="KM16" s="151">
        <v>40.0</v>
      </c>
      <c r="KN16" s="151">
        <v>40.0</v>
      </c>
      <c r="KO16" s="151">
        <v>136.0</v>
      </c>
      <c r="KP16" s="151">
        <v>33.0</v>
      </c>
      <c r="KQ16" s="151" t="s">
        <v>98</v>
      </c>
      <c r="KR16" s="151" t="s">
        <v>98</v>
      </c>
      <c r="KS16" s="151"/>
      <c r="KT16" s="151">
        <v>1.0</v>
      </c>
      <c r="KU16" s="151">
        <v>40.0</v>
      </c>
      <c r="KV16" s="151">
        <v>40.0</v>
      </c>
      <c r="KW16" s="89"/>
      <c r="KX16" s="81">
        <v>126.0</v>
      </c>
      <c r="KY16" s="81">
        <v>31.0</v>
      </c>
      <c r="KZ16" s="81">
        <v>259.0</v>
      </c>
      <c r="LA16" s="81">
        <v>12.7</v>
      </c>
      <c r="LB16" s="81">
        <v>2.0</v>
      </c>
      <c r="LC16" s="81">
        <v>3.0</v>
      </c>
      <c r="LD16" s="81">
        <v>48.0</v>
      </c>
      <c r="LE16" s="81">
        <v>48.0</v>
      </c>
      <c r="LF16" s="81">
        <v>126.0</v>
      </c>
      <c r="LG16" s="81">
        <v>31.0</v>
      </c>
      <c r="LH16" s="81">
        <v>346.0</v>
      </c>
      <c r="LI16" s="81">
        <v>17.5</v>
      </c>
      <c r="LJ16" s="81">
        <v>5.0</v>
      </c>
      <c r="LK16" s="81">
        <v>5.0</v>
      </c>
      <c r="LL16" s="81">
        <v>48.0</v>
      </c>
      <c r="LM16" s="81">
        <v>48.0</v>
      </c>
      <c r="LN16" s="89"/>
      <c r="LO16" s="83">
        <v>336.0</v>
      </c>
      <c r="LP16" s="82">
        <v>246.0</v>
      </c>
      <c r="LQ16" s="82">
        <v>132.0</v>
      </c>
      <c r="LR16" s="83">
        <v>69.0</v>
      </c>
      <c r="LS16" s="82">
        <v>332.0</v>
      </c>
      <c r="LT16" s="83">
        <v>63.0</v>
      </c>
      <c r="LU16" s="83">
        <v>14.0</v>
      </c>
      <c r="LV16" s="83">
        <v>137.0</v>
      </c>
      <c r="LW16" s="83">
        <v>117.0</v>
      </c>
      <c r="LX16" s="83">
        <v>56.0</v>
      </c>
      <c r="LY16" s="83">
        <v>52.0</v>
      </c>
      <c r="LZ16" s="83">
        <v>10.0</v>
      </c>
      <c r="MA16" s="83">
        <v>69.0</v>
      </c>
      <c r="MB16" s="83">
        <v>17.2</v>
      </c>
      <c r="MC16" s="83">
        <v>136.0</v>
      </c>
      <c r="MD16" s="83">
        <v>129.0</v>
      </c>
      <c r="ME16" s="83">
        <v>60.0</v>
      </c>
      <c r="MF16" s="83">
        <v>53.0</v>
      </c>
      <c r="MG16" s="83">
        <v>8.0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3">
        <v>39.0</v>
      </c>
      <c r="MM16" s="83">
        <v>36.0</v>
      </c>
      <c r="MN16" s="83">
        <v>5.0</v>
      </c>
      <c r="MO16" s="86"/>
      <c r="MP16" s="87"/>
      <c r="MQ16" s="87"/>
      <c r="MR16" s="87"/>
      <c r="MS16" s="87"/>
      <c r="MT16" s="83">
        <v>4.8</v>
      </c>
      <c r="MU16" s="83">
        <v>2.0</v>
      </c>
      <c r="MV16" s="83">
        <v>82.0</v>
      </c>
      <c r="MW16" s="83">
        <v>36.0</v>
      </c>
      <c r="MX16" s="83">
        <v>37.0</v>
      </c>
      <c r="MY16" s="88" t="s">
        <v>96</v>
      </c>
      <c r="MZ16" s="83">
        <v>5.0</v>
      </c>
      <c r="NA16" s="87"/>
      <c r="NB16" s="83">
        <v>19.8</v>
      </c>
      <c r="NC16" s="83">
        <v>6.7</v>
      </c>
      <c r="ND16" s="83">
        <v>362.0</v>
      </c>
      <c r="NE16" s="83">
        <v>34.0</v>
      </c>
      <c r="NF16" s="83">
        <v>37.0</v>
      </c>
      <c r="NG16" s="83">
        <v>37.0</v>
      </c>
      <c r="NH16" s="83">
        <v>6.0</v>
      </c>
      <c r="NI16" s="88"/>
      <c r="NJ16" s="88" t="s">
        <v>95</v>
      </c>
      <c r="NK16" s="88" t="s">
        <v>95</v>
      </c>
      <c r="NL16" s="88" t="s">
        <v>95</v>
      </c>
      <c r="NM16" s="88" t="s">
        <v>95</v>
      </c>
      <c r="NN16" s="83">
        <v>46.0</v>
      </c>
      <c r="NO16" s="83">
        <v>49.0</v>
      </c>
      <c r="NP16" s="83">
        <v>4.0</v>
      </c>
    </row>
    <row r="17" ht="14.25" customHeight="1">
      <c r="A17" s="49">
        <v>0.166666666666667</v>
      </c>
      <c r="B17" s="50"/>
      <c r="C17" s="51">
        <v>50.31</v>
      </c>
      <c r="D17" s="195">
        <v>342.0</v>
      </c>
      <c r="E17" s="53">
        <v>136.0</v>
      </c>
      <c r="F17" s="53">
        <v>66.0</v>
      </c>
      <c r="G17" s="53">
        <v>14.5</v>
      </c>
      <c r="H17" s="54"/>
      <c r="I17" s="53">
        <v>6.0</v>
      </c>
      <c r="J17" s="53">
        <v>50.0</v>
      </c>
      <c r="K17" s="53">
        <v>49.0</v>
      </c>
      <c r="L17" s="53">
        <v>140.0</v>
      </c>
      <c r="M17" s="53">
        <v>116.0</v>
      </c>
      <c r="N17" s="53">
        <v>29.1</v>
      </c>
      <c r="O17" s="54"/>
      <c r="P17" s="53">
        <v>6.0</v>
      </c>
      <c r="Q17" s="53">
        <v>56.0</v>
      </c>
      <c r="R17" s="53">
        <v>52.0</v>
      </c>
      <c r="S17" s="53">
        <v>345.2</v>
      </c>
      <c r="T17" s="53">
        <v>228.5</v>
      </c>
      <c r="U17" s="53">
        <v>134.1</v>
      </c>
      <c r="V17" s="54"/>
      <c r="W17" s="53">
        <v>378.8</v>
      </c>
      <c r="X17" s="53">
        <v>183.2</v>
      </c>
      <c r="Y17" s="53">
        <v>95.9</v>
      </c>
      <c r="Z17" s="54"/>
      <c r="AA17" s="53">
        <v>345.1</v>
      </c>
      <c r="AB17" s="53">
        <v>349.6</v>
      </c>
      <c r="AC17" s="53">
        <v>201.7</v>
      </c>
      <c r="AD17" s="54"/>
      <c r="AE17" s="53">
        <v>344.6</v>
      </c>
      <c r="AF17" s="53">
        <v>321.3</v>
      </c>
      <c r="AG17" s="53">
        <v>183.0</v>
      </c>
      <c r="AH17" s="54"/>
      <c r="AI17" s="53">
        <v>350.9</v>
      </c>
      <c r="AJ17" s="53">
        <v>306.2</v>
      </c>
      <c r="AK17" s="53">
        <v>182.3</v>
      </c>
      <c r="AL17" s="54"/>
      <c r="AM17" s="53">
        <v>343.3</v>
      </c>
      <c r="AN17" s="53">
        <v>315.2</v>
      </c>
      <c r="AO17" s="53">
        <v>174.4</v>
      </c>
      <c r="AP17" s="54"/>
      <c r="AQ17" s="53">
        <v>136.0</v>
      </c>
      <c r="AR17" s="54">
        <f t="shared" ref="AR17:AS17" si="13">F17</f>
        <v>66</v>
      </c>
      <c r="AS17" s="56">
        <f t="shared" si="13"/>
        <v>14.5</v>
      </c>
      <c r="AT17" s="54"/>
      <c r="AU17" s="54">
        <f t="shared" ref="AU17:AW17" si="14">L17</f>
        <v>140</v>
      </c>
      <c r="AV17" s="54">
        <f t="shared" si="14"/>
        <v>116</v>
      </c>
      <c r="AW17" s="54">
        <f t="shared" si="14"/>
        <v>29.1</v>
      </c>
      <c r="AX17" s="54"/>
      <c r="AY17" s="182">
        <f t="shared" si="6"/>
        <v>136</v>
      </c>
      <c r="AZ17" s="54"/>
      <c r="BA17" s="54"/>
      <c r="BB17" s="54"/>
      <c r="BC17" s="89"/>
      <c r="BD17" s="54">
        <v>140.0</v>
      </c>
      <c r="BE17" s="53">
        <v>33.0</v>
      </c>
      <c r="BF17" s="53">
        <v>8.0</v>
      </c>
      <c r="BG17" s="127">
        <v>0.4</v>
      </c>
      <c r="BH17" s="54"/>
      <c r="BI17" s="53">
        <v>22.0</v>
      </c>
      <c r="BJ17" s="53">
        <v>85.0</v>
      </c>
      <c r="BK17" s="53">
        <v>60.0</v>
      </c>
      <c r="BL17" s="89"/>
      <c r="BM17" s="58">
        <v>340.0</v>
      </c>
      <c r="BN17" s="58">
        <v>145.0</v>
      </c>
      <c r="BO17" s="58">
        <v>225.0</v>
      </c>
      <c r="BP17" s="58">
        <v>11.3</v>
      </c>
      <c r="BQ17" s="59"/>
      <c r="BR17" s="58">
        <v>6.0</v>
      </c>
      <c r="BS17" s="58">
        <v>54.0</v>
      </c>
      <c r="BT17" s="58">
        <v>54.0</v>
      </c>
      <c r="BU17" s="59">
        <f t="shared" si="7"/>
        <v>340</v>
      </c>
      <c r="BV17" s="58">
        <v>222.0</v>
      </c>
      <c r="BW17" s="58">
        <v>129.0</v>
      </c>
      <c r="BX17" s="58">
        <v>23.0</v>
      </c>
      <c r="BY17" s="58">
        <v>333.0</v>
      </c>
      <c r="BZ17" s="58">
        <v>242.0</v>
      </c>
      <c r="CA17" s="58">
        <v>131.0</v>
      </c>
      <c r="CB17" s="58">
        <v>22.0</v>
      </c>
      <c r="CC17" s="58">
        <v>341.0</v>
      </c>
      <c r="CD17" s="58">
        <v>364.0</v>
      </c>
      <c r="CE17" s="58">
        <v>206.0</v>
      </c>
      <c r="CF17" s="58">
        <v>6.0</v>
      </c>
      <c r="CG17" s="58">
        <v>336.0</v>
      </c>
      <c r="CH17" s="58">
        <v>370.0</v>
      </c>
      <c r="CI17" s="58">
        <v>206.0</v>
      </c>
      <c r="CJ17" s="58">
        <v>5.0</v>
      </c>
      <c r="CK17" s="58">
        <v>346.0</v>
      </c>
      <c r="CL17" s="58">
        <v>174.0</v>
      </c>
      <c r="CM17" s="58">
        <v>115.0</v>
      </c>
      <c r="CN17" s="58">
        <v>6.0</v>
      </c>
      <c r="CO17" s="58">
        <v>330.0</v>
      </c>
      <c r="CP17" s="58">
        <v>352.0</v>
      </c>
      <c r="CQ17" s="58">
        <v>172.0</v>
      </c>
      <c r="CR17" s="58">
        <v>8.0</v>
      </c>
      <c r="CS17" s="58">
        <v>334.0</v>
      </c>
      <c r="CT17" s="58">
        <v>316.0</v>
      </c>
      <c r="CU17" s="58">
        <v>189.0</v>
      </c>
      <c r="CV17" s="58">
        <v>103.0</v>
      </c>
      <c r="CW17" s="58">
        <v>335.0</v>
      </c>
      <c r="CX17" s="58">
        <v>166.0</v>
      </c>
      <c r="CY17" s="58">
        <v>49.0</v>
      </c>
      <c r="CZ17" s="58">
        <v>54.0</v>
      </c>
      <c r="DA17" s="58">
        <v>322.0</v>
      </c>
      <c r="DB17" s="58">
        <v>177.0</v>
      </c>
      <c r="DC17" s="58">
        <v>55.0</v>
      </c>
      <c r="DD17" s="58">
        <v>76.0</v>
      </c>
      <c r="DE17" s="59">
        <f t="shared" si="8"/>
        <v>145</v>
      </c>
      <c r="DF17" s="58">
        <v>35.0</v>
      </c>
      <c r="DG17" s="58">
        <v>225.0</v>
      </c>
      <c r="DH17" s="58">
        <v>11.3</v>
      </c>
      <c r="DI17" s="59"/>
      <c r="DJ17" s="58">
        <v>7.0</v>
      </c>
      <c r="DK17" s="58">
        <v>58.0</v>
      </c>
      <c r="DL17" s="58">
        <v>52.0</v>
      </c>
      <c r="DM17" s="89"/>
      <c r="DN17" s="61">
        <v>337.0</v>
      </c>
      <c r="DO17" s="61">
        <v>139.0</v>
      </c>
      <c r="DP17" s="61">
        <v>36.1</v>
      </c>
      <c r="DQ17" s="61">
        <v>20.23</v>
      </c>
      <c r="DR17" s="61">
        <v>5.14</v>
      </c>
      <c r="DS17" s="61">
        <v>8.0</v>
      </c>
      <c r="DT17" s="61">
        <v>35.0</v>
      </c>
      <c r="DU17" s="61">
        <v>43.5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343.0</v>
      </c>
      <c r="EF17" s="63">
        <v>137.0</v>
      </c>
      <c r="EG17" s="63">
        <v>70.0</v>
      </c>
      <c r="EH17" s="63">
        <v>2.8</v>
      </c>
      <c r="EI17" s="64"/>
      <c r="EJ17" s="63">
        <v>9.0</v>
      </c>
      <c r="EK17" s="63">
        <v>49.0</v>
      </c>
      <c r="EL17" s="63">
        <v>52.0</v>
      </c>
      <c r="EM17" s="63">
        <v>137.0</v>
      </c>
      <c r="EN17" s="63">
        <v>107.0</v>
      </c>
      <c r="EO17" s="63">
        <v>4.7</v>
      </c>
      <c r="EP17" s="64"/>
      <c r="EQ17" s="63">
        <v>9.0</v>
      </c>
      <c r="ER17" s="63">
        <v>49.0</v>
      </c>
      <c r="ES17" s="63">
        <v>51.0</v>
      </c>
      <c r="ET17" s="63">
        <v>341.0</v>
      </c>
      <c r="EU17" s="63">
        <v>0.0</v>
      </c>
      <c r="EV17" s="63">
        <v>0.0</v>
      </c>
      <c r="EW17" s="63">
        <v>0.0</v>
      </c>
      <c r="EX17" s="63">
        <v>339.0</v>
      </c>
      <c r="EY17" s="63">
        <v>238.0</v>
      </c>
      <c r="EZ17" s="63">
        <v>138.7</v>
      </c>
      <c r="FA17" s="63">
        <v>-1.8</v>
      </c>
      <c r="FB17" s="63">
        <v>340.0</v>
      </c>
      <c r="FC17" s="63">
        <v>0.0</v>
      </c>
      <c r="FD17" s="63">
        <v>0.0</v>
      </c>
      <c r="FE17" s="63">
        <v>0.0</v>
      </c>
      <c r="FF17" s="63">
        <v>340.0</v>
      </c>
      <c r="FG17" s="63">
        <v>237.0</v>
      </c>
      <c r="FH17" s="63">
        <v>137.9</v>
      </c>
      <c r="FI17" s="63">
        <v>-0.1</v>
      </c>
      <c r="FJ17" s="63">
        <v>340.0</v>
      </c>
      <c r="FK17" s="63">
        <v>221.0</v>
      </c>
      <c r="FL17" s="63">
        <v>128.7</v>
      </c>
      <c r="FM17" s="64"/>
      <c r="FN17" s="63">
        <v>341.0</v>
      </c>
      <c r="FO17" s="63">
        <v>218.0</v>
      </c>
      <c r="FP17" s="63">
        <v>129.3</v>
      </c>
      <c r="FQ17" s="63">
        <v>6.9</v>
      </c>
      <c r="FR17" s="63">
        <v>137.0</v>
      </c>
      <c r="FS17" s="63">
        <v>105.0</v>
      </c>
      <c r="FT17" s="63">
        <v>17.91</v>
      </c>
      <c r="FU17" s="64"/>
      <c r="FV17" s="63">
        <v>136.0</v>
      </c>
      <c r="FW17" s="64"/>
      <c r="FX17" s="64"/>
      <c r="FY17" s="64"/>
      <c r="FZ17" s="89"/>
      <c r="GA17" s="65">
        <v>340.0</v>
      </c>
      <c r="GB17" s="66">
        <v>311.4</v>
      </c>
      <c r="GC17" s="66">
        <v>195.07</v>
      </c>
      <c r="GD17" s="66">
        <v>23.54</v>
      </c>
      <c r="GE17" s="66">
        <v>340.0</v>
      </c>
      <c r="GF17" s="66">
        <v>331.18</v>
      </c>
      <c r="GG17" s="66">
        <v>193.48</v>
      </c>
      <c r="GH17" s="66">
        <v>26.8</v>
      </c>
      <c r="GI17" s="66">
        <v>340.0</v>
      </c>
      <c r="GJ17" s="66">
        <v>205.3</v>
      </c>
      <c r="GK17" s="66">
        <v>-117.51</v>
      </c>
      <c r="GL17" s="66">
        <v>-14.99</v>
      </c>
      <c r="GM17" s="66">
        <v>340.0</v>
      </c>
      <c r="GN17" s="66">
        <v>188.3</v>
      </c>
      <c r="GO17" s="66">
        <v>-117.43</v>
      </c>
      <c r="GP17" s="66">
        <v>-21.61</v>
      </c>
      <c r="GQ17" s="66">
        <v>340.0</v>
      </c>
      <c r="GR17" s="66">
        <v>120.6</v>
      </c>
      <c r="GS17" s="66">
        <v>77.73</v>
      </c>
      <c r="GT17" s="66">
        <v>-5.11</v>
      </c>
      <c r="GU17" s="66">
        <v>340.0</v>
      </c>
      <c r="GV17" s="66">
        <v>130.42</v>
      </c>
      <c r="GW17" s="66">
        <v>-75.21</v>
      </c>
      <c r="GX17" s="66">
        <v>-6.53</v>
      </c>
      <c r="GY17" s="89"/>
      <c r="GZ17" s="98" t="s">
        <v>107</v>
      </c>
      <c r="HA17" s="97" t="s">
        <v>92</v>
      </c>
      <c r="HB17" s="98">
        <v>257.0</v>
      </c>
      <c r="HC17" s="98">
        <v>12.85</v>
      </c>
      <c r="HD17" s="98">
        <v>5.14</v>
      </c>
      <c r="HE17" s="98">
        <v>8.0</v>
      </c>
      <c r="HF17" s="99">
        <v>59.0</v>
      </c>
      <c r="HG17" s="99">
        <v>54.0</v>
      </c>
      <c r="HH17" s="98" t="s">
        <v>107</v>
      </c>
      <c r="HI17" s="97" t="s">
        <v>92</v>
      </c>
      <c r="HJ17" s="98">
        <v>110.0</v>
      </c>
      <c r="HK17" s="98">
        <v>5.5</v>
      </c>
      <c r="HL17" s="98">
        <v>0.0</v>
      </c>
      <c r="HM17" s="98">
        <v>5.0</v>
      </c>
      <c r="HN17" s="99">
        <v>57.0</v>
      </c>
      <c r="HO17" s="99">
        <v>56.0</v>
      </c>
      <c r="HP17" s="98" t="s">
        <v>107</v>
      </c>
      <c r="HQ17" s="97" t="s">
        <v>92</v>
      </c>
      <c r="HR17" s="98">
        <v>337.0</v>
      </c>
      <c r="HS17" s="98">
        <v>16.85</v>
      </c>
      <c r="HT17" s="98">
        <v>8.425</v>
      </c>
      <c r="HU17" s="98">
        <v>7.0</v>
      </c>
      <c r="HV17" s="99">
        <v>54.0</v>
      </c>
      <c r="HW17" s="99">
        <v>54.0</v>
      </c>
      <c r="HX17" s="89"/>
      <c r="HY17" s="72">
        <v>135.0</v>
      </c>
      <c r="HZ17" s="72">
        <v>33.0</v>
      </c>
      <c r="IA17" s="72">
        <v>54.0</v>
      </c>
      <c r="IB17" s="72">
        <v>2.7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138.0</v>
      </c>
      <c r="II17" s="74">
        <v>33.7</v>
      </c>
      <c r="IJ17" s="74">
        <v>156.0</v>
      </c>
      <c r="IK17" s="74">
        <v>8.2</v>
      </c>
      <c r="IL17" s="74">
        <v>8.9</v>
      </c>
      <c r="IM17" s="74">
        <v>6.0</v>
      </c>
      <c r="IN17" s="74">
        <v>45.0</v>
      </c>
      <c r="IO17" s="74">
        <v>43.0</v>
      </c>
      <c r="IP17" s="74">
        <v>138.0</v>
      </c>
      <c r="IQ17" s="74">
        <v>34.2</v>
      </c>
      <c r="IR17" s="74">
        <v>64.0</v>
      </c>
      <c r="IS17" s="74">
        <v>3.5</v>
      </c>
      <c r="IT17" s="74">
        <v>3.7</v>
      </c>
      <c r="IU17" s="74">
        <v>12.0</v>
      </c>
      <c r="IV17" s="74">
        <v>46.0</v>
      </c>
      <c r="IW17" s="74">
        <v>45.0</v>
      </c>
      <c r="IX17" s="89"/>
      <c r="IY17" s="76">
        <v>138.46</v>
      </c>
      <c r="IZ17" s="76">
        <v>34.69</v>
      </c>
      <c r="JA17" s="76">
        <v>354.92</v>
      </c>
      <c r="JB17" s="76">
        <v>17.74</v>
      </c>
      <c r="JC17" s="76">
        <v>6.32</v>
      </c>
      <c r="JD17" s="76">
        <v>3.0</v>
      </c>
      <c r="JE17" s="76">
        <v>56.73</v>
      </c>
      <c r="JF17" s="76">
        <v>42.55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32.0</v>
      </c>
      <c r="JR17" s="78">
        <v>0.0</v>
      </c>
      <c r="JS17" s="78">
        <v>0.0</v>
      </c>
      <c r="JT17" s="78">
        <v>0.0</v>
      </c>
      <c r="JU17" s="78">
        <v>2.0</v>
      </c>
      <c r="JV17" s="78">
        <v>38.0</v>
      </c>
      <c r="JW17" s="78">
        <v>38.0</v>
      </c>
      <c r="JX17" s="78">
        <v>137.0</v>
      </c>
      <c r="JY17" s="78">
        <v>33.9</v>
      </c>
      <c r="JZ17" s="78">
        <v>148.0</v>
      </c>
      <c r="KA17" s="78">
        <v>7.9</v>
      </c>
      <c r="KB17" s="78">
        <v>2.9</v>
      </c>
      <c r="KC17" s="78">
        <v>2.0</v>
      </c>
      <c r="KD17" s="78">
        <v>46.0</v>
      </c>
      <c r="KE17" s="78">
        <v>46.0</v>
      </c>
      <c r="KF17" s="89"/>
      <c r="KG17" s="151">
        <v>136.0</v>
      </c>
      <c r="KH17" s="151">
        <v>33.0</v>
      </c>
      <c r="KI17" s="151">
        <v>133.0</v>
      </c>
      <c r="KJ17" s="151">
        <v>7.4</v>
      </c>
      <c r="KK17" s="151"/>
      <c r="KL17" s="151">
        <v>1.0</v>
      </c>
      <c r="KM17" s="151">
        <v>40.0</v>
      </c>
      <c r="KN17" s="151">
        <v>40.0</v>
      </c>
      <c r="KO17" s="151">
        <v>136.0</v>
      </c>
      <c r="KP17" s="151">
        <v>33.0</v>
      </c>
      <c r="KQ17" s="151" t="s">
        <v>98</v>
      </c>
      <c r="KR17" s="151" t="s">
        <v>98</v>
      </c>
      <c r="KS17" s="151"/>
      <c r="KT17" s="151">
        <v>1.0</v>
      </c>
      <c r="KU17" s="151">
        <v>40.0</v>
      </c>
      <c r="KV17" s="151">
        <v>40.0</v>
      </c>
      <c r="KW17" s="89"/>
      <c r="KX17" s="81">
        <v>127.0</v>
      </c>
      <c r="KY17" s="81">
        <v>31.0</v>
      </c>
      <c r="KZ17" s="81">
        <v>255.0</v>
      </c>
      <c r="LA17" s="81">
        <v>12.5</v>
      </c>
      <c r="LB17" s="81">
        <v>2.0</v>
      </c>
      <c r="LC17" s="81">
        <v>3.0</v>
      </c>
      <c r="LD17" s="81">
        <v>48.0</v>
      </c>
      <c r="LE17" s="81">
        <v>48.0</v>
      </c>
      <c r="LF17" s="81">
        <v>127.0</v>
      </c>
      <c r="LG17" s="81">
        <v>31.0</v>
      </c>
      <c r="LH17" s="81">
        <v>382.0</v>
      </c>
      <c r="LI17" s="81">
        <v>16.6</v>
      </c>
      <c r="LJ17" s="81">
        <v>5.0</v>
      </c>
      <c r="LK17" s="81">
        <v>5.0</v>
      </c>
      <c r="LL17" s="81">
        <v>48.0</v>
      </c>
      <c r="LM17" s="81">
        <v>48.0</v>
      </c>
      <c r="LN17" s="89"/>
      <c r="LO17" s="83">
        <v>337.0</v>
      </c>
      <c r="LP17" s="82">
        <v>245.0</v>
      </c>
      <c r="LQ17" s="82">
        <v>131.0</v>
      </c>
      <c r="LR17" s="83">
        <v>70.0</v>
      </c>
      <c r="LS17" s="82">
        <v>333.0</v>
      </c>
      <c r="LT17" s="83">
        <v>61.0</v>
      </c>
      <c r="LU17" s="83">
        <v>14.2</v>
      </c>
      <c r="LV17" s="83">
        <v>137.0</v>
      </c>
      <c r="LW17" s="83">
        <v>116.0</v>
      </c>
      <c r="LX17" s="83">
        <v>56.0</v>
      </c>
      <c r="LY17" s="83">
        <v>51.0</v>
      </c>
      <c r="LZ17" s="83">
        <v>10.0</v>
      </c>
      <c r="MA17" s="83">
        <v>70.0</v>
      </c>
      <c r="MB17" s="83">
        <v>17.0</v>
      </c>
      <c r="MC17" s="83">
        <v>136.0</v>
      </c>
      <c r="MD17" s="83">
        <v>129.0</v>
      </c>
      <c r="ME17" s="83">
        <v>59.0</v>
      </c>
      <c r="MF17" s="83">
        <v>52.0</v>
      </c>
      <c r="MG17" s="83">
        <v>8.0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3">
        <v>39.0</v>
      </c>
      <c r="MM17" s="83">
        <v>36.0</v>
      </c>
      <c r="MN17" s="83">
        <v>5.0</v>
      </c>
      <c r="MO17" s="86"/>
      <c r="MP17" s="87"/>
      <c r="MQ17" s="87"/>
      <c r="MR17" s="87"/>
      <c r="MS17" s="87"/>
      <c r="MT17" s="83">
        <v>4.6</v>
      </c>
      <c r="MU17" s="83">
        <v>1.8</v>
      </c>
      <c r="MV17" s="83">
        <v>80.0</v>
      </c>
      <c r="MW17" s="83">
        <v>36.0</v>
      </c>
      <c r="MX17" s="83">
        <v>37.0</v>
      </c>
      <c r="MY17" s="88" t="s">
        <v>96</v>
      </c>
      <c r="MZ17" s="83">
        <v>5.0</v>
      </c>
      <c r="NA17" s="87"/>
      <c r="NB17" s="83">
        <v>18.4</v>
      </c>
      <c r="NC17" s="83">
        <v>6.3</v>
      </c>
      <c r="ND17" s="83">
        <v>332.0</v>
      </c>
      <c r="NE17" s="83">
        <v>34.0</v>
      </c>
      <c r="NF17" s="83">
        <v>37.0</v>
      </c>
      <c r="NG17" s="83">
        <v>37.0</v>
      </c>
      <c r="NH17" s="83">
        <v>6.0</v>
      </c>
      <c r="NI17" s="88"/>
      <c r="NJ17" s="88" t="s">
        <v>95</v>
      </c>
      <c r="NK17" s="88" t="s">
        <v>95</v>
      </c>
      <c r="NL17" s="88" t="s">
        <v>95</v>
      </c>
      <c r="NM17" s="88" t="s">
        <v>95</v>
      </c>
      <c r="NN17" s="83">
        <v>46.0</v>
      </c>
      <c r="NO17" s="83">
        <v>49.0</v>
      </c>
      <c r="NP17" s="83">
        <v>4.0</v>
      </c>
    </row>
    <row r="18" ht="14.25" customHeight="1">
      <c r="A18" s="49">
        <v>0.208333333333334</v>
      </c>
      <c r="B18" s="50"/>
      <c r="C18" s="51">
        <v>50.21</v>
      </c>
      <c r="D18" s="195">
        <v>340.0</v>
      </c>
      <c r="E18" s="53">
        <v>134.0</v>
      </c>
      <c r="F18" s="53">
        <v>138.0</v>
      </c>
      <c r="G18" s="53">
        <v>29.4</v>
      </c>
      <c r="H18" s="54"/>
      <c r="I18" s="53">
        <v>6.0</v>
      </c>
      <c r="J18" s="53">
        <v>50.0</v>
      </c>
      <c r="K18" s="53">
        <v>49.0</v>
      </c>
      <c r="L18" s="53">
        <v>140.0</v>
      </c>
      <c r="M18" s="53">
        <v>96.0</v>
      </c>
      <c r="N18" s="53">
        <v>24.1</v>
      </c>
      <c r="O18" s="54"/>
      <c r="P18" s="53">
        <v>6.0</v>
      </c>
      <c r="Q18" s="53">
        <v>56.0</v>
      </c>
      <c r="R18" s="53">
        <v>52.0</v>
      </c>
      <c r="S18" s="53">
        <v>343.5</v>
      </c>
      <c r="T18" s="53">
        <v>218.3</v>
      </c>
      <c r="U18" s="53">
        <v>126.1</v>
      </c>
      <c r="V18" s="54"/>
      <c r="W18" s="53">
        <v>376.6</v>
      </c>
      <c r="X18" s="53">
        <v>172.2</v>
      </c>
      <c r="Y18" s="53">
        <v>86.8</v>
      </c>
      <c r="Z18" s="54"/>
      <c r="AA18" s="53">
        <v>343.5</v>
      </c>
      <c r="AB18" s="53">
        <v>369.4</v>
      </c>
      <c r="AC18" s="53">
        <v>212.7</v>
      </c>
      <c r="AD18" s="54"/>
      <c r="AE18" s="53">
        <v>343.0</v>
      </c>
      <c r="AF18" s="53">
        <v>344.9</v>
      </c>
      <c r="AG18" s="53">
        <v>192.2</v>
      </c>
      <c r="AH18" s="54"/>
      <c r="AI18" s="53">
        <v>349.2</v>
      </c>
      <c r="AJ18" s="53">
        <v>318.7</v>
      </c>
      <c r="AK18" s="53">
        <v>190.2</v>
      </c>
      <c r="AL18" s="54"/>
      <c r="AM18" s="53">
        <v>341.7</v>
      </c>
      <c r="AN18" s="53">
        <v>327.7</v>
      </c>
      <c r="AO18" s="53">
        <v>181.2</v>
      </c>
      <c r="AP18" s="54"/>
      <c r="AQ18" s="53">
        <v>134.0</v>
      </c>
      <c r="AR18" s="54">
        <f t="shared" ref="AR18:AS18" si="15">F18</f>
        <v>138</v>
      </c>
      <c r="AS18" s="56">
        <f t="shared" si="15"/>
        <v>29.4</v>
      </c>
      <c r="AT18" s="54"/>
      <c r="AU18" s="54">
        <f t="shared" ref="AU18:AW18" si="16">L18</f>
        <v>140</v>
      </c>
      <c r="AV18" s="54">
        <f t="shared" si="16"/>
        <v>96</v>
      </c>
      <c r="AW18" s="54">
        <f t="shared" si="16"/>
        <v>24.1</v>
      </c>
      <c r="AX18" s="54"/>
      <c r="AY18" s="182">
        <f t="shared" si="6"/>
        <v>134</v>
      </c>
      <c r="AZ18" s="54"/>
      <c r="BA18" s="54"/>
      <c r="BB18" s="54"/>
      <c r="BC18" s="89"/>
      <c r="BD18" s="54">
        <v>140.0</v>
      </c>
      <c r="BE18" s="53">
        <v>33.0</v>
      </c>
      <c r="BF18" s="53">
        <v>8.0</v>
      </c>
      <c r="BG18" s="127">
        <v>0.4</v>
      </c>
      <c r="BH18" s="54"/>
      <c r="BI18" s="53">
        <v>22.0</v>
      </c>
      <c r="BJ18" s="53">
        <v>85.0</v>
      </c>
      <c r="BK18" s="53">
        <v>60.0</v>
      </c>
      <c r="BL18" s="89"/>
      <c r="BM18" s="58">
        <v>339.0</v>
      </c>
      <c r="BN18" s="58">
        <v>144.0</v>
      </c>
      <c r="BO18" s="58">
        <v>307.0</v>
      </c>
      <c r="BP18" s="58">
        <v>15.4</v>
      </c>
      <c r="BQ18" s="59"/>
      <c r="BR18" s="58">
        <v>6.0</v>
      </c>
      <c r="BS18" s="58">
        <v>55.0</v>
      </c>
      <c r="BT18" s="58">
        <v>55.0</v>
      </c>
      <c r="BU18" s="59">
        <f t="shared" si="7"/>
        <v>339</v>
      </c>
      <c r="BV18" s="58">
        <v>221.0</v>
      </c>
      <c r="BW18" s="58">
        <v>128.0</v>
      </c>
      <c r="BX18" s="58">
        <v>20.0</v>
      </c>
      <c r="BY18" s="58">
        <v>332.0</v>
      </c>
      <c r="BZ18" s="58">
        <v>240.0</v>
      </c>
      <c r="CA18" s="58">
        <v>130.0</v>
      </c>
      <c r="CB18" s="58">
        <v>18.0</v>
      </c>
      <c r="CC18" s="58">
        <v>340.0</v>
      </c>
      <c r="CD18" s="58">
        <v>364.0</v>
      </c>
      <c r="CE18" s="58">
        <v>208.0</v>
      </c>
      <c r="CF18" s="58">
        <v>2.0</v>
      </c>
      <c r="CG18" s="58">
        <v>333.0</v>
      </c>
      <c r="CH18" s="58">
        <v>371.0</v>
      </c>
      <c r="CI18" s="58">
        <v>204.0</v>
      </c>
      <c r="CJ18" s="58">
        <v>3.0</v>
      </c>
      <c r="CK18" s="58">
        <v>346.0</v>
      </c>
      <c r="CL18" s="58">
        <v>169.0</v>
      </c>
      <c r="CM18" s="58">
        <v>111.0</v>
      </c>
      <c r="CN18" s="58">
        <v>5.0</v>
      </c>
      <c r="CO18" s="58">
        <v>330.0</v>
      </c>
      <c r="CP18" s="58">
        <v>337.0</v>
      </c>
      <c r="CQ18" s="58">
        <v>164.0</v>
      </c>
      <c r="CR18" s="58">
        <v>9.0</v>
      </c>
      <c r="CS18" s="58">
        <v>333.0</v>
      </c>
      <c r="CT18" s="58">
        <v>305.0</v>
      </c>
      <c r="CU18" s="58">
        <v>181.0</v>
      </c>
      <c r="CV18" s="58">
        <v>98.0</v>
      </c>
      <c r="CW18" s="58">
        <v>334.0</v>
      </c>
      <c r="CX18" s="58">
        <v>164.0</v>
      </c>
      <c r="CY18" s="58">
        <v>55.0</v>
      </c>
      <c r="CZ18" s="58">
        <v>52.0</v>
      </c>
      <c r="DA18" s="58">
        <v>321.0</v>
      </c>
      <c r="DB18" s="58">
        <v>175.0</v>
      </c>
      <c r="DC18" s="58">
        <v>60.0</v>
      </c>
      <c r="DD18" s="58">
        <v>71.0</v>
      </c>
      <c r="DE18" s="59">
        <f t="shared" si="8"/>
        <v>144</v>
      </c>
      <c r="DF18" s="58">
        <v>34.4</v>
      </c>
      <c r="DG18" s="59">
        <f t="shared" ref="DG18:DH18" si="17">BO18</f>
        <v>307</v>
      </c>
      <c r="DH18" s="59">
        <f t="shared" si="17"/>
        <v>15.4</v>
      </c>
      <c r="DI18" s="59"/>
      <c r="DJ18" s="58">
        <v>7.0</v>
      </c>
      <c r="DK18" s="58">
        <v>59.0</v>
      </c>
      <c r="DL18" s="58">
        <v>52.0</v>
      </c>
      <c r="DM18" s="89"/>
      <c r="DN18" s="61">
        <v>337.0</v>
      </c>
      <c r="DO18" s="61">
        <v>139.0</v>
      </c>
      <c r="DP18" s="61">
        <v>36.91</v>
      </c>
      <c r="DQ18" s="61">
        <v>20.61</v>
      </c>
      <c r="DR18" s="61">
        <v>5.25</v>
      </c>
      <c r="DS18" s="61">
        <v>8.0</v>
      </c>
      <c r="DT18" s="61">
        <v>39.0</v>
      </c>
      <c r="DU18" s="61">
        <v>43.4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340.0</v>
      </c>
      <c r="EF18" s="63">
        <v>136.0</v>
      </c>
      <c r="EG18" s="63">
        <v>71.0</v>
      </c>
      <c r="EH18" s="63">
        <v>2.8</v>
      </c>
      <c r="EI18" s="64"/>
      <c r="EJ18" s="63">
        <v>9.0</v>
      </c>
      <c r="EK18" s="63">
        <v>49.0</v>
      </c>
      <c r="EL18" s="63">
        <v>51.0</v>
      </c>
      <c r="EM18" s="63">
        <v>136.0</v>
      </c>
      <c r="EN18" s="63">
        <v>106.0</v>
      </c>
      <c r="EO18" s="63">
        <v>4.6</v>
      </c>
      <c r="EP18" s="64"/>
      <c r="EQ18" s="63">
        <v>9.0</v>
      </c>
      <c r="ER18" s="63">
        <v>49.0</v>
      </c>
      <c r="ES18" s="63">
        <v>51.0</v>
      </c>
      <c r="ET18" s="63">
        <v>340.0</v>
      </c>
      <c r="EU18" s="63">
        <v>0.0</v>
      </c>
      <c r="EV18" s="63">
        <v>0.0</v>
      </c>
      <c r="EW18" s="63">
        <v>0.0</v>
      </c>
      <c r="EX18" s="63">
        <v>338.0</v>
      </c>
      <c r="EY18" s="63">
        <v>239.0</v>
      </c>
      <c r="EZ18" s="63">
        <v>138.8</v>
      </c>
      <c r="FA18" s="63">
        <v>-1.9</v>
      </c>
      <c r="FB18" s="63">
        <v>337.0</v>
      </c>
      <c r="FC18" s="63">
        <v>0.0</v>
      </c>
      <c r="FD18" s="63">
        <v>0.0</v>
      </c>
      <c r="FE18" s="63">
        <v>0.0</v>
      </c>
      <c r="FF18" s="63">
        <v>339.0</v>
      </c>
      <c r="FG18" s="63">
        <v>238.0</v>
      </c>
      <c r="FH18" s="63">
        <v>138.0</v>
      </c>
      <c r="FI18" s="63">
        <v>-0.9</v>
      </c>
      <c r="FJ18" s="63">
        <v>339.0</v>
      </c>
      <c r="FK18" s="63">
        <v>222.0</v>
      </c>
      <c r="FL18" s="63">
        <v>131.0</v>
      </c>
      <c r="FM18" s="64"/>
      <c r="FN18" s="63">
        <v>339.0</v>
      </c>
      <c r="FO18" s="63">
        <v>220.0</v>
      </c>
      <c r="FP18" s="63">
        <v>129.0</v>
      </c>
      <c r="FQ18" s="63">
        <v>6.7</v>
      </c>
      <c r="FR18" s="63">
        <v>136.0</v>
      </c>
      <c r="FS18" s="63">
        <v>112.0</v>
      </c>
      <c r="FT18" s="63">
        <v>17.9</v>
      </c>
      <c r="FU18" s="64"/>
      <c r="FV18" s="63">
        <v>137.0</v>
      </c>
      <c r="FW18" s="64"/>
      <c r="FX18" s="64"/>
      <c r="FY18" s="64"/>
      <c r="FZ18" s="89"/>
      <c r="GA18" s="65">
        <v>339.0</v>
      </c>
      <c r="GB18" s="66">
        <v>333.53</v>
      </c>
      <c r="GC18" s="66">
        <v>205.12</v>
      </c>
      <c r="GD18" s="66">
        <v>24.04</v>
      </c>
      <c r="GE18" s="66">
        <v>339.0</v>
      </c>
      <c r="GF18" s="66">
        <v>351.99</v>
      </c>
      <c r="GG18" s="66">
        <v>204.37</v>
      </c>
      <c r="GH18" s="66">
        <v>26.3</v>
      </c>
      <c r="GI18" s="66">
        <v>339.0</v>
      </c>
      <c r="GJ18" s="66">
        <v>205.6</v>
      </c>
      <c r="GK18" s="66">
        <v>-117.43</v>
      </c>
      <c r="GL18" s="66">
        <v>-13.99</v>
      </c>
      <c r="GM18" s="66">
        <v>339.0</v>
      </c>
      <c r="GN18" s="66">
        <v>188.16</v>
      </c>
      <c r="GO18" s="66">
        <v>-117.51</v>
      </c>
      <c r="GP18" s="66">
        <v>-20.69</v>
      </c>
      <c r="GQ18" s="66">
        <v>340.0</v>
      </c>
      <c r="GR18" s="66">
        <v>137.31</v>
      </c>
      <c r="GS18" s="66">
        <v>-89.45</v>
      </c>
      <c r="GT18" s="66">
        <v>-4.69</v>
      </c>
      <c r="GU18" s="66">
        <v>340.0</v>
      </c>
      <c r="GV18" s="66">
        <v>151.38</v>
      </c>
      <c r="GW18" s="66">
        <v>-88.28</v>
      </c>
      <c r="GX18" s="66">
        <v>-6.37</v>
      </c>
      <c r="GY18" s="89"/>
      <c r="GZ18" s="98" t="s">
        <v>107</v>
      </c>
      <c r="HA18" s="97" t="s">
        <v>92</v>
      </c>
      <c r="HB18" s="98">
        <v>139.0</v>
      </c>
      <c r="HC18" s="98">
        <v>6.95</v>
      </c>
      <c r="HD18" s="98">
        <v>2.78</v>
      </c>
      <c r="HE18" s="98">
        <v>8.0</v>
      </c>
      <c r="HF18" s="99">
        <v>59.0</v>
      </c>
      <c r="HG18" s="99">
        <v>54.0</v>
      </c>
      <c r="HH18" s="98" t="s">
        <v>107</v>
      </c>
      <c r="HI18" s="97" t="s">
        <v>92</v>
      </c>
      <c r="HJ18" s="98">
        <v>219.0</v>
      </c>
      <c r="HK18" s="98">
        <v>10.95</v>
      </c>
      <c r="HL18" s="98">
        <v>4.38</v>
      </c>
      <c r="HM18" s="98">
        <v>5.0</v>
      </c>
      <c r="HN18" s="99">
        <v>57.0</v>
      </c>
      <c r="HO18" s="99">
        <v>56.0</v>
      </c>
      <c r="HP18" s="98" t="s">
        <v>107</v>
      </c>
      <c r="HQ18" s="97" t="s">
        <v>92</v>
      </c>
      <c r="HR18" s="98">
        <v>343.0</v>
      </c>
      <c r="HS18" s="98">
        <v>17.15</v>
      </c>
      <c r="HT18" s="98">
        <v>8.575</v>
      </c>
      <c r="HU18" s="98">
        <v>7.0</v>
      </c>
      <c r="HV18" s="99">
        <v>54.0</v>
      </c>
      <c r="HW18" s="99">
        <v>54.0</v>
      </c>
      <c r="HX18" s="89"/>
      <c r="HY18" s="72">
        <v>135.0</v>
      </c>
      <c r="HZ18" s="72">
        <v>33.0</v>
      </c>
      <c r="IA18" s="72">
        <v>54.0</v>
      </c>
      <c r="IB18" s="72">
        <v>2.7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138.0</v>
      </c>
      <c r="II18" s="74">
        <v>33.6</v>
      </c>
      <c r="IJ18" s="74">
        <v>167.0</v>
      </c>
      <c r="IK18" s="74">
        <v>8.8</v>
      </c>
      <c r="IL18" s="74">
        <v>9.6</v>
      </c>
      <c r="IM18" s="74">
        <v>6.0</v>
      </c>
      <c r="IN18" s="74">
        <v>45.0</v>
      </c>
      <c r="IO18" s="74">
        <v>43.0</v>
      </c>
      <c r="IP18" s="74">
        <v>138.0</v>
      </c>
      <c r="IQ18" s="74">
        <v>34.1</v>
      </c>
      <c r="IR18" s="74">
        <v>66.0</v>
      </c>
      <c r="IS18" s="74">
        <v>3.5</v>
      </c>
      <c r="IT18" s="74">
        <v>3.8</v>
      </c>
      <c r="IU18" s="74">
        <v>12.0</v>
      </c>
      <c r="IV18" s="74">
        <v>46.0</v>
      </c>
      <c r="IW18" s="74">
        <v>45.0</v>
      </c>
      <c r="IX18" s="89"/>
      <c r="IY18" s="76">
        <v>138.42</v>
      </c>
      <c r="IZ18" s="76">
        <v>34.65</v>
      </c>
      <c r="JA18" s="76">
        <v>382.74</v>
      </c>
      <c r="JB18" s="76">
        <v>19.13</v>
      </c>
      <c r="JC18" s="76">
        <v>6.34</v>
      </c>
      <c r="JD18" s="76">
        <v>3.0</v>
      </c>
      <c r="JE18" s="76">
        <v>55.8</v>
      </c>
      <c r="JF18" s="76">
        <v>38.48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136.0</v>
      </c>
      <c r="JQ18" s="78">
        <v>32.0</v>
      </c>
      <c r="JR18" s="78">
        <v>0.0</v>
      </c>
      <c r="JS18" s="78">
        <v>0.0</v>
      </c>
      <c r="JT18" s="78">
        <v>0.0</v>
      </c>
      <c r="JU18" s="78">
        <v>2.0</v>
      </c>
      <c r="JV18" s="78">
        <v>38.0</v>
      </c>
      <c r="JW18" s="78">
        <v>38.0</v>
      </c>
      <c r="JX18" s="78">
        <v>136.0</v>
      </c>
      <c r="JY18" s="78">
        <v>33.8</v>
      </c>
      <c r="JZ18" s="78">
        <v>151.0</v>
      </c>
      <c r="KA18" s="78">
        <v>8.0</v>
      </c>
      <c r="KB18" s="78">
        <v>2.9</v>
      </c>
      <c r="KC18" s="78">
        <v>2.0</v>
      </c>
      <c r="KD18" s="78">
        <v>46.0</v>
      </c>
      <c r="KE18" s="78">
        <v>46.0</v>
      </c>
      <c r="KF18" s="89"/>
      <c r="KG18" s="151">
        <v>136.0</v>
      </c>
      <c r="KH18" s="151">
        <v>33.0</v>
      </c>
      <c r="KI18" s="151">
        <v>138.0</v>
      </c>
      <c r="KJ18" s="151">
        <v>7.6</v>
      </c>
      <c r="KK18" s="151"/>
      <c r="KL18" s="151">
        <v>1.0</v>
      </c>
      <c r="KM18" s="151">
        <v>40.0</v>
      </c>
      <c r="KN18" s="151">
        <v>40.0</v>
      </c>
      <c r="KO18" s="151">
        <v>136.0</v>
      </c>
      <c r="KP18" s="151">
        <v>33.0</v>
      </c>
      <c r="KQ18" s="151" t="s">
        <v>98</v>
      </c>
      <c r="KR18" s="151" t="s">
        <v>98</v>
      </c>
      <c r="KS18" s="151"/>
      <c r="KT18" s="151">
        <v>1.0</v>
      </c>
      <c r="KU18" s="151">
        <v>40.0</v>
      </c>
      <c r="KV18" s="151">
        <v>40.0</v>
      </c>
      <c r="KW18" s="89"/>
      <c r="KX18" s="81">
        <v>125.0</v>
      </c>
      <c r="KY18" s="81">
        <v>31.0</v>
      </c>
      <c r="KZ18" s="81">
        <v>177.0</v>
      </c>
      <c r="LA18" s="81">
        <v>8.7</v>
      </c>
      <c r="LB18" s="81">
        <v>2.0</v>
      </c>
      <c r="LC18" s="81">
        <v>3.0</v>
      </c>
      <c r="LD18" s="81">
        <v>48.0</v>
      </c>
      <c r="LE18" s="81">
        <v>48.0</v>
      </c>
      <c r="LF18" s="81">
        <v>225.0</v>
      </c>
      <c r="LG18" s="81">
        <v>31.0</v>
      </c>
      <c r="LH18" s="81">
        <v>392.0</v>
      </c>
      <c r="LI18" s="81">
        <v>19.2</v>
      </c>
      <c r="LJ18" s="81">
        <v>5.0</v>
      </c>
      <c r="LK18" s="81">
        <v>5.0</v>
      </c>
      <c r="LL18" s="81">
        <v>48.0</v>
      </c>
      <c r="LM18" s="81">
        <v>48.0</v>
      </c>
      <c r="LN18" s="89"/>
      <c r="LO18" s="83">
        <v>337.0</v>
      </c>
      <c r="LP18" s="82">
        <v>241.0</v>
      </c>
      <c r="LQ18" s="82">
        <v>131.0</v>
      </c>
      <c r="LR18" s="83">
        <v>70.0</v>
      </c>
      <c r="LS18" s="82">
        <v>332.0</v>
      </c>
      <c r="LT18" s="83">
        <v>61.0</v>
      </c>
      <c r="LU18" s="83">
        <v>12.1</v>
      </c>
      <c r="LV18" s="83">
        <v>137.0</v>
      </c>
      <c r="LW18" s="83">
        <v>112.0</v>
      </c>
      <c r="LX18" s="83">
        <v>55.0</v>
      </c>
      <c r="LY18" s="83">
        <v>50.0</v>
      </c>
      <c r="LZ18" s="83">
        <v>10.0</v>
      </c>
      <c r="MA18" s="83">
        <v>70.0</v>
      </c>
      <c r="MB18" s="83">
        <v>16.8</v>
      </c>
      <c r="MC18" s="83">
        <v>136.0</v>
      </c>
      <c r="MD18" s="83">
        <v>129.0</v>
      </c>
      <c r="ME18" s="83">
        <v>58.0</v>
      </c>
      <c r="MF18" s="83">
        <v>52.0</v>
      </c>
      <c r="MG18" s="83">
        <v>8.0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3">
        <v>39.0</v>
      </c>
      <c r="MM18" s="83">
        <v>36.0</v>
      </c>
      <c r="MN18" s="83">
        <v>5.0</v>
      </c>
      <c r="MO18" s="86"/>
      <c r="MP18" s="87"/>
      <c r="MQ18" s="87"/>
      <c r="MR18" s="87"/>
      <c r="MS18" s="87"/>
      <c r="MT18" s="83">
        <v>4.9</v>
      </c>
      <c r="MU18" s="83">
        <v>2.0</v>
      </c>
      <c r="MV18" s="83">
        <v>82.0</v>
      </c>
      <c r="MW18" s="83">
        <v>36.0</v>
      </c>
      <c r="MX18" s="83">
        <v>37.0</v>
      </c>
      <c r="MY18" s="88" t="s">
        <v>96</v>
      </c>
      <c r="MZ18" s="83">
        <v>5.0</v>
      </c>
      <c r="NA18" s="87"/>
      <c r="NB18" s="83">
        <v>18.3</v>
      </c>
      <c r="NC18" s="83">
        <v>6.3</v>
      </c>
      <c r="ND18" s="83">
        <v>330.0</v>
      </c>
      <c r="NE18" s="83">
        <v>34.0</v>
      </c>
      <c r="NF18" s="83">
        <v>37.0</v>
      </c>
      <c r="NG18" s="83">
        <v>37.0</v>
      </c>
      <c r="NH18" s="83">
        <v>6.0</v>
      </c>
      <c r="NI18" s="88"/>
      <c r="NJ18" s="88" t="s">
        <v>95</v>
      </c>
      <c r="NK18" s="88" t="s">
        <v>95</v>
      </c>
      <c r="NL18" s="88" t="s">
        <v>95</v>
      </c>
      <c r="NM18" s="88" t="s">
        <v>95</v>
      </c>
      <c r="NN18" s="83">
        <v>46.0</v>
      </c>
      <c r="NO18" s="83">
        <v>49.0</v>
      </c>
      <c r="NP18" s="83">
        <v>4.0</v>
      </c>
    </row>
    <row r="19" ht="14.25" customHeight="1">
      <c r="A19" s="49">
        <v>0.25</v>
      </c>
      <c r="B19" s="50"/>
      <c r="C19" s="51">
        <v>50.16</v>
      </c>
      <c r="D19" s="195">
        <v>340.0</v>
      </c>
      <c r="E19" s="53">
        <v>134.0</v>
      </c>
      <c r="F19" s="53">
        <v>113.0</v>
      </c>
      <c r="G19" s="53">
        <v>20.4</v>
      </c>
      <c r="H19" s="54"/>
      <c r="I19" s="53">
        <v>6.0</v>
      </c>
      <c r="J19" s="53">
        <v>50.0</v>
      </c>
      <c r="K19" s="53">
        <v>49.0</v>
      </c>
      <c r="L19" s="53">
        <v>139.0</v>
      </c>
      <c r="M19" s="53">
        <v>91.0</v>
      </c>
      <c r="N19" s="53">
        <v>20.1</v>
      </c>
      <c r="O19" s="54"/>
      <c r="P19" s="53">
        <v>6.0</v>
      </c>
      <c r="Q19" s="53">
        <v>56.0</v>
      </c>
      <c r="R19" s="53">
        <v>52.0</v>
      </c>
      <c r="S19" s="53">
        <v>341.3</v>
      </c>
      <c r="T19" s="53">
        <v>240.8</v>
      </c>
      <c r="U19" s="53">
        <v>138.2</v>
      </c>
      <c r="V19" s="54"/>
      <c r="W19" s="53">
        <v>374.5</v>
      </c>
      <c r="X19" s="53">
        <v>191.4</v>
      </c>
      <c r="Y19" s="53">
        <v>98.2</v>
      </c>
      <c r="Z19" s="54"/>
      <c r="AA19" s="53">
        <v>341.4</v>
      </c>
      <c r="AB19" s="53">
        <v>402.5</v>
      </c>
      <c r="AC19" s="53">
        <v>226.8</v>
      </c>
      <c r="AD19" s="54"/>
      <c r="AE19" s="53">
        <v>340.9</v>
      </c>
      <c r="AF19" s="53">
        <v>368.5</v>
      </c>
      <c r="AG19" s="53">
        <v>205.3</v>
      </c>
      <c r="AH19" s="54"/>
      <c r="AI19" s="53">
        <v>347.1</v>
      </c>
      <c r="AJ19" s="53">
        <v>354.9</v>
      </c>
      <c r="AK19" s="53">
        <v>210.7</v>
      </c>
      <c r="AL19" s="54"/>
      <c r="AM19" s="53">
        <v>339.6</v>
      </c>
      <c r="AN19" s="53">
        <v>365.2</v>
      </c>
      <c r="AO19" s="53">
        <v>201.6</v>
      </c>
      <c r="AP19" s="54"/>
      <c r="AQ19" s="53">
        <v>134.0</v>
      </c>
      <c r="AR19" s="54">
        <f t="shared" ref="AR19:AS19" si="18">F19</f>
        <v>113</v>
      </c>
      <c r="AS19" s="56">
        <f t="shared" si="18"/>
        <v>20.4</v>
      </c>
      <c r="AT19" s="54"/>
      <c r="AU19" s="54">
        <f t="shared" ref="AU19:AW19" si="19">L19</f>
        <v>139</v>
      </c>
      <c r="AV19" s="54">
        <f t="shared" si="19"/>
        <v>91</v>
      </c>
      <c r="AW19" s="54">
        <f t="shared" si="19"/>
        <v>20.1</v>
      </c>
      <c r="AX19" s="54"/>
      <c r="AY19" s="182">
        <f t="shared" si="6"/>
        <v>134</v>
      </c>
      <c r="AZ19" s="54"/>
      <c r="BA19" s="54"/>
      <c r="BB19" s="54"/>
      <c r="BC19" s="89"/>
      <c r="BD19" s="54">
        <v>139.0</v>
      </c>
      <c r="BE19" s="53">
        <v>33.0</v>
      </c>
      <c r="BF19" s="53">
        <v>8.0</v>
      </c>
      <c r="BG19" s="127">
        <v>0.4</v>
      </c>
      <c r="BH19" s="54"/>
      <c r="BI19" s="53">
        <v>22.0</v>
      </c>
      <c r="BJ19" s="53">
        <v>85.0</v>
      </c>
      <c r="BK19" s="53">
        <v>60.0</v>
      </c>
      <c r="BL19" s="89"/>
      <c r="BM19" s="58">
        <v>338.0</v>
      </c>
      <c r="BN19" s="58">
        <v>143.0</v>
      </c>
      <c r="BO19" s="58">
        <v>244.0</v>
      </c>
      <c r="BP19" s="58">
        <v>12.2</v>
      </c>
      <c r="BQ19" s="59"/>
      <c r="BR19" s="58">
        <v>6.0</v>
      </c>
      <c r="BS19" s="58">
        <v>55.0</v>
      </c>
      <c r="BT19" s="58">
        <v>55.0</v>
      </c>
      <c r="BU19" s="59">
        <f t="shared" si="7"/>
        <v>338</v>
      </c>
      <c r="BV19" s="58">
        <v>289.0</v>
      </c>
      <c r="BW19" s="58">
        <v>168.0</v>
      </c>
      <c r="BX19" s="58">
        <v>22.0</v>
      </c>
      <c r="BY19" s="58">
        <v>331.0</v>
      </c>
      <c r="BZ19" s="58">
        <v>298.0</v>
      </c>
      <c r="CA19" s="58">
        <v>171.0</v>
      </c>
      <c r="CB19" s="58">
        <v>19.0</v>
      </c>
      <c r="CC19" s="58">
        <v>339.0</v>
      </c>
      <c r="CD19" s="58">
        <v>364.0</v>
      </c>
      <c r="CE19" s="58">
        <v>200.0</v>
      </c>
      <c r="CF19" s="58">
        <v>2.0</v>
      </c>
      <c r="CG19" s="58">
        <v>331.0</v>
      </c>
      <c r="CH19" s="58">
        <v>362.0</v>
      </c>
      <c r="CI19" s="58">
        <v>198.0</v>
      </c>
      <c r="CJ19" s="58">
        <v>3.0</v>
      </c>
      <c r="CK19" s="58">
        <v>344.0</v>
      </c>
      <c r="CL19" s="58">
        <v>178.0</v>
      </c>
      <c r="CM19" s="58">
        <v>117.0</v>
      </c>
      <c r="CN19" s="58">
        <v>9.0</v>
      </c>
      <c r="CO19" s="58">
        <v>328.0</v>
      </c>
      <c r="CP19" s="58">
        <v>288.0</v>
      </c>
      <c r="CQ19" s="58">
        <v>172.0</v>
      </c>
      <c r="CR19" s="58">
        <v>10.0</v>
      </c>
      <c r="CS19" s="58">
        <v>332.0</v>
      </c>
      <c r="CT19" s="58">
        <v>328.0</v>
      </c>
      <c r="CU19" s="58">
        <v>192.0</v>
      </c>
      <c r="CV19" s="58">
        <v>107.0</v>
      </c>
      <c r="CW19" s="58">
        <v>333.0</v>
      </c>
      <c r="CX19" s="58">
        <v>188.0</v>
      </c>
      <c r="CY19" s="58">
        <v>79.0</v>
      </c>
      <c r="CZ19" s="58">
        <v>57.0</v>
      </c>
      <c r="DA19" s="58">
        <v>320.0</v>
      </c>
      <c r="DB19" s="58">
        <v>199.0</v>
      </c>
      <c r="DC19" s="58">
        <v>82.0</v>
      </c>
      <c r="DD19" s="58">
        <v>67.0</v>
      </c>
      <c r="DE19" s="59">
        <f t="shared" si="8"/>
        <v>143</v>
      </c>
      <c r="DF19" s="58">
        <v>34.6</v>
      </c>
      <c r="DG19" s="59">
        <f t="shared" ref="DG19:DH19" si="20">BO19</f>
        <v>244</v>
      </c>
      <c r="DH19" s="59">
        <f t="shared" si="20"/>
        <v>12.2</v>
      </c>
      <c r="DI19" s="59"/>
      <c r="DJ19" s="58">
        <v>7.0</v>
      </c>
      <c r="DK19" s="58">
        <v>59.0</v>
      </c>
      <c r="DL19" s="58">
        <v>52.0</v>
      </c>
      <c r="DM19" s="89"/>
      <c r="DN19" s="61">
        <v>336.0</v>
      </c>
      <c r="DO19" s="61">
        <v>138.0</v>
      </c>
      <c r="DP19" s="61">
        <v>42.81</v>
      </c>
      <c r="DQ19" s="61">
        <v>23.98</v>
      </c>
      <c r="DR19" s="61">
        <v>5.29</v>
      </c>
      <c r="DS19" s="61">
        <v>8.0</v>
      </c>
      <c r="DT19" s="61">
        <v>35.0</v>
      </c>
      <c r="DU19" s="61">
        <v>38.0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339.0</v>
      </c>
      <c r="EF19" s="63">
        <v>136.0</v>
      </c>
      <c r="EG19" s="63">
        <v>71.0</v>
      </c>
      <c r="EH19" s="63">
        <v>2.8</v>
      </c>
      <c r="EI19" s="64"/>
      <c r="EJ19" s="63">
        <v>9.0</v>
      </c>
      <c r="EK19" s="63">
        <v>48.0</v>
      </c>
      <c r="EL19" s="63">
        <v>51.0</v>
      </c>
      <c r="EM19" s="63">
        <v>136.0</v>
      </c>
      <c r="EN19" s="63">
        <v>105.0</v>
      </c>
      <c r="EO19" s="63">
        <v>4.6</v>
      </c>
      <c r="EP19" s="64"/>
      <c r="EQ19" s="63">
        <v>9.0</v>
      </c>
      <c r="ER19" s="63">
        <v>48.0</v>
      </c>
      <c r="ES19" s="63">
        <v>52.0</v>
      </c>
      <c r="ET19" s="63">
        <v>338.0</v>
      </c>
      <c r="EU19" s="63">
        <v>0.0</v>
      </c>
      <c r="EV19" s="63">
        <v>0.0</v>
      </c>
      <c r="EW19" s="63">
        <v>0.0</v>
      </c>
      <c r="EX19" s="63">
        <v>338.0</v>
      </c>
      <c r="EY19" s="63">
        <v>241.0</v>
      </c>
      <c r="EZ19" s="63">
        <v>138.6</v>
      </c>
      <c r="FA19" s="63">
        <v>-4.4</v>
      </c>
      <c r="FB19" s="63">
        <v>337.0</v>
      </c>
      <c r="FC19" s="63">
        <v>0.0</v>
      </c>
      <c r="FD19" s="63">
        <v>0.0</v>
      </c>
      <c r="FE19" s="63">
        <v>0.0</v>
      </c>
      <c r="FF19" s="63">
        <v>337.0</v>
      </c>
      <c r="FG19" s="63">
        <v>241.0</v>
      </c>
      <c r="FH19" s="63">
        <v>138.5</v>
      </c>
      <c r="FI19" s="63">
        <v>-2.0</v>
      </c>
      <c r="FJ19" s="63">
        <v>340.0</v>
      </c>
      <c r="FK19" s="63">
        <v>220.0</v>
      </c>
      <c r="FL19" s="63">
        <v>128.0</v>
      </c>
      <c r="FM19" s="64"/>
      <c r="FN19" s="63">
        <v>340.0</v>
      </c>
      <c r="FO19" s="63">
        <v>221.0</v>
      </c>
      <c r="FP19" s="63">
        <v>129.0</v>
      </c>
      <c r="FQ19" s="63">
        <v>5.4</v>
      </c>
      <c r="FR19" s="63">
        <v>136.0</v>
      </c>
      <c r="FS19" s="63">
        <v>96.0</v>
      </c>
      <c r="FT19" s="63">
        <v>19.5</v>
      </c>
      <c r="FU19" s="64"/>
      <c r="FV19" s="63">
        <v>136.0</v>
      </c>
      <c r="FW19" s="63"/>
      <c r="FX19" s="64"/>
      <c r="FY19" s="64"/>
      <c r="FZ19" s="89"/>
      <c r="GA19" s="65">
        <v>339.0</v>
      </c>
      <c r="GB19" s="66">
        <v>335.58</v>
      </c>
      <c r="GC19" s="66">
        <v>209.56</v>
      </c>
      <c r="GD19" s="66">
        <v>5.53</v>
      </c>
      <c r="GE19" s="66">
        <v>339.0</v>
      </c>
      <c r="GF19" s="66">
        <v>355.95</v>
      </c>
      <c r="GG19" s="66">
        <v>207.38</v>
      </c>
      <c r="GH19" s="66">
        <v>9.63</v>
      </c>
      <c r="GI19" s="66">
        <v>339.0</v>
      </c>
      <c r="GJ19" s="66">
        <v>221.72</v>
      </c>
      <c r="GK19" s="66">
        <v>-128.32</v>
      </c>
      <c r="GL19" s="66">
        <v>-12.48</v>
      </c>
      <c r="GM19" s="66">
        <v>339.0</v>
      </c>
      <c r="GN19" s="66">
        <v>205.01</v>
      </c>
      <c r="GO19" s="66">
        <v>-128.15</v>
      </c>
      <c r="GP19" s="66">
        <v>-18.93</v>
      </c>
      <c r="GQ19" s="66">
        <v>339.0</v>
      </c>
      <c r="GR19" s="66">
        <v>126.27</v>
      </c>
      <c r="GS19" s="66">
        <v>-77.56</v>
      </c>
      <c r="GT19" s="66">
        <v>9.13</v>
      </c>
      <c r="GU19" s="66">
        <v>339.0</v>
      </c>
      <c r="GV19" s="66">
        <v>134.28</v>
      </c>
      <c r="GW19" s="66">
        <v>-75.64</v>
      </c>
      <c r="GX19" s="66">
        <v>7.79</v>
      </c>
      <c r="GY19" s="89"/>
      <c r="GZ19" s="98" t="s">
        <v>107</v>
      </c>
      <c r="HA19" s="97" t="s">
        <v>92</v>
      </c>
      <c r="HB19" s="98">
        <v>145.0</v>
      </c>
      <c r="HC19" s="98">
        <v>7.25</v>
      </c>
      <c r="HD19" s="98">
        <v>2.9</v>
      </c>
      <c r="HE19" s="98">
        <v>8.0</v>
      </c>
      <c r="HF19" s="99">
        <v>59.0</v>
      </c>
      <c r="HG19" s="99">
        <v>54.0</v>
      </c>
      <c r="HH19" s="98" t="s">
        <v>107</v>
      </c>
      <c r="HI19" s="97" t="s">
        <v>92</v>
      </c>
      <c r="HJ19" s="98">
        <v>242.0</v>
      </c>
      <c r="HK19" s="98">
        <v>12.1</v>
      </c>
      <c r="HL19" s="98">
        <v>4.84</v>
      </c>
      <c r="HM19" s="98">
        <v>5.0</v>
      </c>
      <c r="HN19" s="99">
        <v>57.0</v>
      </c>
      <c r="HO19" s="99">
        <v>56.0</v>
      </c>
      <c r="HP19" s="98" t="s">
        <v>107</v>
      </c>
      <c r="HQ19" s="97" t="s">
        <v>92</v>
      </c>
      <c r="HR19" s="98">
        <v>219.0</v>
      </c>
      <c r="HS19" s="98">
        <v>10.95</v>
      </c>
      <c r="HT19" s="98">
        <v>5.475</v>
      </c>
      <c r="HU19" s="98">
        <v>7.0</v>
      </c>
      <c r="HV19" s="99">
        <v>54.0</v>
      </c>
      <c r="HW19" s="99">
        <v>54.0</v>
      </c>
      <c r="HX19" s="89"/>
      <c r="HY19" s="72">
        <v>135.0</v>
      </c>
      <c r="HZ19" s="72">
        <v>33.0</v>
      </c>
      <c r="IA19" s="72">
        <v>54.0</v>
      </c>
      <c r="IB19" s="72">
        <v>2.7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140.0</v>
      </c>
      <c r="II19" s="74">
        <v>33.6</v>
      </c>
      <c r="IJ19" s="74">
        <v>196.0</v>
      </c>
      <c r="IK19" s="74">
        <v>10.2</v>
      </c>
      <c r="IL19" s="74">
        <v>11.0</v>
      </c>
      <c r="IM19" s="74">
        <v>6.0</v>
      </c>
      <c r="IN19" s="74">
        <v>45.0</v>
      </c>
      <c r="IO19" s="74">
        <v>43.0</v>
      </c>
      <c r="IP19" s="74">
        <v>140.0</v>
      </c>
      <c r="IQ19" s="74">
        <v>34.3</v>
      </c>
      <c r="IR19" s="74">
        <v>5.0</v>
      </c>
      <c r="IS19" s="74">
        <v>0.1</v>
      </c>
      <c r="IT19" s="74">
        <v>0.3</v>
      </c>
      <c r="IU19" s="74">
        <v>12.0</v>
      </c>
      <c r="IV19" s="74">
        <v>46.0</v>
      </c>
      <c r="IW19" s="74">
        <v>45.0</v>
      </c>
      <c r="IX19" s="89"/>
      <c r="IY19" s="76">
        <v>137.84</v>
      </c>
      <c r="IZ19" s="76">
        <v>34.5</v>
      </c>
      <c r="JA19" s="76">
        <v>395.8</v>
      </c>
      <c r="JB19" s="76">
        <v>19.79</v>
      </c>
      <c r="JC19" s="76">
        <v>6.45</v>
      </c>
      <c r="JD19" s="76">
        <v>3.0</v>
      </c>
      <c r="JE19" s="76">
        <v>57.56</v>
      </c>
      <c r="JF19" s="76">
        <v>40.73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135.0</v>
      </c>
      <c r="JQ19" s="78">
        <v>32.0</v>
      </c>
      <c r="JR19" s="78">
        <v>0.0</v>
      </c>
      <c r="JS19" s="78">
        <v>0.0</v>
      </c>
      <c r="JT19" s="78">
        <v>0.0</v>
      </c>
      <c r="JU19" s="78">
        <v>2.0</v>
      </c>
      <c r="JV19" s="78">
        <v>38.0</v>
      </c>
      <c r="JW19" s="78">
        <v>38.0</v>
      </c>
      <c r="JX19" s="78">
        <v>135.0</v>
      </c>
      <c r="JY19" s="78">
        <v>33.4</v>
      </c>
      <c r="JZ19" s="78">
        <v>163.0</v>
      </c>
      <c r="KA19" s="78">
        <v>8.7</v>
      </c>
      <c r="KB19" s="78">
        <v>2.9</v>
      </c>
      <c r="KC19" s="78">
        <v>2.0</v>
      </c>
      <c r="KD19" s="78">
        <v>45.0</v>
      </c>
      <c r="KE19" s="78">
        <v>45.0</v>
      </c>
      <c r="KF19" s="89"/>
      <c r="KG19" s="151">
        <v>135.0</v>
      </c>
      <c r="KH19" s="151">
        <v>32.0</v>
      </c>
      <c r="KI19" s="151">
        <v>146.0</v>
      </c>
      <c r="KJ19" s="151">
        <v>8.0</v>
      </c>
      <c r="KK19" s="151"/>
      <c r="KL19" s="151">
        <v>1.0</v>
      </c>
      <c r="KM19" s="151">
        <v>40.0</v>
      </c>
      <c r="KN19" s="151">
        <v>40.0</v>
      </c>
      <c r="KO19" s="151">
        <v>135.0</v>
      </c>
      <c r="KP19" s="151">
        <v>32.0</v>
      </c>
      <c r="KQ19" s="151" t="s">
        <v>98</v>
      </c>
      <c r="KR19" s="151" t="s">
        <v>98</v>
      </c>
      <c r="KS19" s="151"/>
      <c r="KT19" s="151">
        <v>1.0</v>
      </c>
      <c r="KU19" s="151">
        <v>40.0</v>
      </c>
      <c r="KV19" s="151">
        <v>40.0</v>
      </c>
      <c r="KW19" s="89"/>
      <c r="KX19" s="81">
        <v>133.0</v>
      </c>
      <c r="KY19" s="81">
        <v>31.0</v>
      </c>
      <c r="KZ19" s="81">
        <v>189.0</v>
      </c>
      <c r="LA19" s="81">
        <v>9.3</v>
      </c>
      <c r="LB19" s="81">
        <v>2.0</v>
      </c>
      <c r="LC19" s="81">
        <v>3.0</v>
      </c>
      <c r="LD19" s="81">
        <v>46.0</v>
      </c>
      <c r="LE19" s="81">
        <v>46.0</v>
      </c>
      <c r="LF19" s="81">
        <v>133.0</v>
      </c>
      <c r="LG19" s="81">
        <v>31.0</v>
      </c>
      <c r="LH19" s="81">
        <v>404.0</v>
      </c>
      <c r="LI19" s="81">
        <v>19.8</v>
      </c>
      <c r="LJ19" s="81">
        <v>5.0</v>
      </c>
      <c r="LK19" s="81">
        <v>5.0</v>
      </c>
      <c r="LL19" s="81">
        <v>46.0</v>
      </c>
      <c r="LM19" s="81">
        <v>46.0</v>
      </c>
      <c r="LN19" s="89"/>
      <c r="LO19" s="82">
        <v>334.0</v>
      </c>
      <c r="LP19" s="82">
        <v>257.0</v>
      </c>
      <c r="LQ19" s="82">
        <v>137.0</v>
      </c>
      <c r="LR19" s="82">
        <v>68.0</v>
      </c>
      <c r="LS19" s="82">
        <v>332.0</v>
      </c>
      <c r="LT19" s="82">
        <v>71.0</v>
      </c>
      <c r="LU19" s="82">
        <v>16.8</v>
      </c>
      <c r="LV19" s="82">
        <v>136.0</v>
      </c>
      <c r="LW19" s="82">
        <v>133.0</v>
      </c>
      <c r="LX19" s="82">
        <v>55.0</v>
      </c>
      <c r="LY19" s="82">
        <v>50.0</v>
      </c>
      <c r="LZ19" s="82">
        <v>10.0</v>
      </c>
      <c r="MA19" s="82">
        <v>66.0</v>
      </c>
      <c r="MB19" s="82">
        <v>20.5</v>
      </c>
      <c r="MC19" s="82">
        <v>135.0</v>
      </c>
      <c r="MD19" s="82">
        <v>124.0</v>
      </c>
      <c r="ME19" s="82">
        <v>57.0</v>
      </c>
      <c r="MF19" s="82">
        <v>51.0</v>
      </c>
      <c r="MG19" s="82">
        <v>8.0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3">
        <v>39.0</v>
      </c>
      <c r="MM19" s="83">
        <v>36.0</v>
      </c>
      <c r="MN19" s="83">
        <v>5.0</v>
      </c>
      <c r="MO19" s="86"/>
      <c r="MP19" s="87"/>
      <c r="MQ19" s="87"/>
      <c r="MR19" s="87"/>
      <c r="MS19" s="87"/>
      <c r="MT19" s="82">
        <v>5.5</v>
      </c>
      <c r="MU19" s="82">
        <v>3.0</v>
      </c>
      <c r="MV19" s="82">
        <v>92.0</v>
      </c>
      <c r="MW19" s="82">
        <v>36.0</v>
      </c>
      <c r="MX19" s="82">
        <v>37.0</v>
      </c>
      <c r="MY19" s="88" t="s">
        <v>96</v>
      </c>
      <c r="MZ19" s="83">
        <v>5.0</v>
      </c>
      <c r="NA19" s="87"/>
      <c r="NB19" s="82">
        <v>20.2</v>
      </c>
      <c r="NC19" s="82">
        <v>6.2</v>
      </c>
      <c r="ND19" s="82">
        <v>364.0</v>
      </c>
      <c r="NE19" s="82">
        <v>34.0</v>
      </c>
      <c r="NF19" s="82">
        <v>37.0</v>
      </c>
      <c r="NG19" s="82">
        <v>37.0</v>
      </c>
      <c r="NH19" s="82">
        <v>6.0</v>
      </c>
      <c r="NI19" s="87"/>
      <c r="NJ19" s="88" t="s">
        <v>95</v>
      </c>
      <c r="NK19" s="88" t="s">
        <v>95</v>
      </c>
      <c r="NL19" s="88" t="s">
        <v>95</v>
      </c>
      <c r="NM19" s="88" t="s">
        <v>95</v>
      </c>
      <c r="NN19" s="83">
        <v>46.0</v>
      </c>
      <c r="NO19" s="83">
        <v>49.0</v>
      </c>
      <c r="NP19" s="83">
        <v>4.0</v>
      </c>
    </row>
    <row r="20" ht="14.25" customHeight="1">
      <c r="A20" s="49">
        <v>0.291666666666667</v>
      </c>
      <c r="B20" s="50"/>
      <c r="C20" s="51">
        <v>50.31</v>
      </c>
      <c r="D20" s="195">
        <v>340.0</v>
      </c>
      <c r="E20" s="53">
        <v>134.0</v>
      </c>
      <c r="F20" s="53">
        <v>123.0</v>
      </c>
      <c r="G20" s="53">
        <v>26.1</v>
      </c>
      <c r="H20" s="54"/>
      <c r="I20" s="53">
        <v>6.0</v>
      </c>
      <c r="J20" s="53">
        <v>48.0</v>
      </c>
      <c r="K20" s="53">
        <v>47.0</v>
      </c>
      <c r="L20" s="53">
        <v>139.0</v>
      </c>
      <c r="M20" s="53">
        <v>68.0</v>
      </c>
      <c r="N20" s="53">
        <v>17.3</v>
      </c>
      <c r="O20" s="54"/>
      <c r="P20" s="53">
        <v>6.0</v>
      </c>
      <c r="Q20" s="53">
        <v>56.0</v>
      </c>
      <c r="R20" s="53">
        <v>51.0</v>
      </c>
      <c r="S20" s="53">
        <v>341.4</v>
      </c>
      <c r="T20" s="53">
        <v>257.6</v>
      </c>
      <c r="U20" s="53">
        <v>148.6</v>
      </c>
      <c r="V20" s="54"/>
      <c r="W20" s="53">
        <v>374.7</v>
      </c>
      <c r="X20" s="53">
        <v>207.1</v>
      </c>
      <c r="Y20" s="53">
        <v>111.1</v>
      </c>
      <c r="Z20" s="54"/>
      <c r="AA20" s="53">
        <v>341.8</v>
      </c>
      <c r="AB20" s="53">
        <v>393.2</v>
      </c>
      <c r="AC20" s="53">
        <v>224.8</v>
      </c>
      <c r="AD20" s="54"/>
      <c r="AE20" s="53">
        <v>341.5</v>
      </c>
      <c r="AF20" s="53">
        <v>360.6</v>
      </c>
      <c r="AG20" s="53">
        <v>203.1</v>
      </c>
      <c r="AH20" s="54"/>
      <c r="AI20" s="53">
        <v>347.3</v>
      </c>
      <c r="AJ20" s="53">
        <v>366.1</v>
      </c>
      <c r="AK20" s="53">
        <v>218.3</v>
      </c>
      <c r="AL20" s="54"/>
      <c r="AM20" s="53">
        <v>339.8</v>
      </c>
      <c r="AN20" s="53">
        <v>378.9</v>
      </c>
      <c r="AO20" s="53">
        <v>210.1</v>
      </c>
      <c r="AP20" s="54"/>
      <c r="AQ20" s="53">
        <v>134.0</v>
      </c>
      <c r="AR20" s="54">
        <f t="shared" ref="AR20:AS20" si="21">F20</f>
        <v>123</v>
      </c>
      <c r="AS20" s="56">
        <f t="shared" si="21"/>
        <v>26.1</v>
      </c>
      <c r="AT20" s="54"/>
      <c r="AU20" s="54">
        <f t="shared" ref="AU20:AW20" si="22">L20</f>
        <v>139</v>
      </c>
      <c r="AV20" s="54">
        <f t="shared" si="22"/>
        <v>68</v>
      </c>
      <c r="AW20" s="54">
        <f t="shared" si="22"/>
        <v>17.3</v>
      </c>
      <c r="AX20" s="54"/>
      <c r="AY20" s="182">
        <f t="shared" si="6"/>
        <v>134</v>
      </c>
      <c r="AZ20" s="54"/>
      <c r="BA20" s="54"/>
      <c r="BB20" s="54"/>
      <c r="BC20" s="89"/>
      <c r="BD20" s="54">
        <v>139.0</v>
      </c>
      <c r="BE20" s="53">
        <v>33.0</v>
      </c>
      <c r="BF20" s="53">
        <v>11.0</v>
      </c>
      <c r="BG20" s="127">
        <v>0.6</v>
      </c>
      <c r="BH20" s="54"/>
      <c r="BI20" s="53">
        <v>22.0</v>
      </c>
      <c r="BJ20" s="53">
        <v>85.0</v>
      </c>
      <c r="BK20" s="53">
        <v>60.0</v>
      </c>
      <c r="BL20" s="89"/>
      <c r="BM20" s="58">
        <v>336.0</v>
      </c>
      <c r="BN20" s="58">
        <v>142.0</v>
      </c>
      <c r="BO20" s="58">
        <v>256.0</v>
      </c>
      <c r="BP20" s="58">
        <v>12.8</v>
      </c>
      <c r="BQ20" s="59"/>
      <c r="BR20" s="58">
        <v>6.0</v>
      </c>
      <c r="BS20" s="58">
        <v>55.0</v>
      </c>
      <c r="BT20" s="58">
        <v>54.0</v>
      </c>
      <c r="BU20" s="59">
        <f t="shared" si="7"/>
        <v>336</v>
      </c>
      <c r="BV20" s="58">
        <v>372.0</v>
      </c>
      <c r="BW20" s="58">
        <v>208.0</v>
      </c>
      <c r="BX20" s="58">
        <v>36.0</v>
      </c>
      <c r="BY20" s="58">
        <v>328.0</v>
      </c>
      <c r="BZ20" s="58">
        <v>391.0</v>
      </c>
      <c r="CA20" s="58">
        <v>211.0</v>
      </c>
      <c r="CB20" s="58">
        <v>32.0</v>
      </c>
      <c r="CC20" s="58">
        <v>336.0</v>
      </c>
      <c r="CD20" s="58">
        <v>372.0</v>
      </c>
      <c r="CE20" s="58">
        <v>210.0</v>
      </c>
      <c r="CF20" s="58">
        <v>8.0</v>
      </c>
      <c r="CG20" s="58">
        <v>329.0</v>
      </c>
      <c r="CH20" s="58">
        <v>380.0</v>
      </c>
      <c r="CI20" s="58">
        <v>206.0</v>
      </c>
      <c r="CJ20" s="58">
        <v>6.0</v>
      </c>
      <c r="CK20" s="58">
        <v>342.0</v>
      </c>
      <c r="CL20" s="58">
        <v>205.0</v>
      </c>
      <c r="CM20" s="58">
        <v>132.0</v>
      </c>
      <c r="CN20" s="58">
        <v>7.0</v>
      </c>
      <c r="CO20" s="58">
        <v>326.0</v>
      </c>
      <c r="CP20" s="58">
        <v>397.0</v>
      </c>
      <c r="CQ20" s="58">
        <v>193.0</v>
      </c>
      <c r="CR20" s="58">
        <v>13.0</v>
      </c>
      <c r="CS20" s="58">
        <v>329.0</v>
      </c>
      <c r="CT20" s="58">
        <v>374.0</v>
      </c>
      <c r="CU20" s="58">
        <v>218.0</v>
      </c>
      <c r="CV20" s="58">
        <v>124.0</v>
      </c>
      <c r="CW20" s="58">
        <v>331.0</v>
      </c>
      <c r="CX20" s="58">
        <v>211.0</v>
      </c>
      <c r="CY20" s="58">
        <v>85.0</v>
      </c>
      <c r="CZ20" s="58">
        <v>64.0</v>
      </c>
      <c r="DA20" s="58">
        <v>318.0</v>
      </c>
      <c r="DB20" s="58">
        <v>220.0</v>
      </c>
      <c r="DC20" s="58">
        <v>88.0</v>
      </c>
      <c r="DD20" s="58">
        <v>76.0</v>
      </c>
      <c r="DE20" s="59">
        <f t="shared" si="8"/>
        <v>142</v>
      </c>
      <c r="DF20" s="58">
        <v>34.6</v>
      </c>
      <c r="DG20" s="59">
        <f t="shared" ref="DG20:DH20" si="23">BO20</f>
        <v>256</v>
      </c>
      <c r="DH20" s="59">
        <f t="shared" si="23"/>
        <v>12.8</v>
      </c>
      <c r="DI20" s="59"/>
      <c r="DJ20" s="58">
        <v>7.0</v>
      </c>
      <c r="DK20" s="58">
        <v>58.0</v>
      </c>
      <c r="DL20" s="58">
        <v>52.0</v>
      </c>
      <c r="DM20" s="89"/>
      <c r="DN20" s="61">
        <v>335.0</v>
      </c>
      <c r="DO20" s="61">
        <v>138.0</v>
      </c>
      <c r="DP20" s="61">
        <v>50.3</v>
      </c>
      <c r="DQ20" s="61">
        <v>27.9</v>
      </c>
      <c r="DR20" s="61">
        <v>8.1</v>
      </c>
      <c r="DS20" s="61">
        <v>8.0</v>
      </c>
      <c r="DT20" s="61">
        <v>34.0</v>
      </c>
      <c r="DU20" s="61">
        <v>39.5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72.0</v>
      </c>
      <c r="EH20" s="63">
        <v>2.8</v>
      </c>
      <c r="EI20" s="64"/>
      <c r="EJ20" s="63">
        <v>9.0</v>
      </c>
      <c r="EK20" s="63">
        <v>49.0</v>
      </c>
      <c r="EL20" s="63">
        <v>52.0</v>
      </c>
      <c r="EM20" s="63">
        <v>137.0</v>
      </c>
      <c r="EN20" s="63">
        <v>101.0</v>
      </c>
      <c r="EO20" s="63">
        <v>4.5</v>
      </c>
      <c r="EP20" s="64"/>
      <c r="EQ20" s="63">
        <v>9.0</v>
      </c>
      <c r="ER20" s="63">
        <v>49.0</v>
      </c>
      <c r="ES20" s="63">
        <v>52.0</v>
      </c>
      <c r="ET20" s="63">
        <v>338.0</v>
      </c>
      <c r="EU20" s="63">
        <v>0.0</v>
      </c>
      <c r="EV20" s="63">
        <v>0.0</v>
      </c>
      <c r="EW20" s="63">
        <v>0.0</v>
      </c>
      <c r="EX20" s="63">
        <v>336.0</v>
      </c>
      <c r="EY20" s="63">
        <v>241.0</v>
      </c>
      <c r="EZ20" s="63">
        <v>138.6</v>
      </c>
      <c r="FA20" s="63">
        <v>2.4</v>
      </c>
      <c r="FB20" s="63">
        <v>336.0</v>
      </c>
      <c r="FC20" s="63">
        <v>0.0</v>
      </c>
      <c r="FD20" s="63">
        <v>0.0</v>
      </c>
      <c r="FE20" s="63">
        <v>0.0</v>
      </c>
      <c r="FF20" s="63">
        <v>337.0</v>
      </c>
      <c r="FG20" s="63">
        <v>241.0</v>
      </c>
      <c r="FH20" s="63">
        <v>138.7</v>
      </c>
      <c r="FI20" s="63">
        <v>-2.1</v>
      </c>
      <c r="FJ20" s="63">
        <v>338.0</v>
      </c>
      <c r="FK20" s="63">
        <v>221.0</v>
      </c>
      <c r="FL20" s="63">
        <v>127.5</v>
      </c>
      <c r="FM20" s="64"/>
      <c r="FN20" s="63">
        <v>338.0</v>
      </c>
      <c r="FO20" s="63">
        <v>218.0</v>
      </c>
      <c r="FP20" s="63">
        <v>128.0</v>
      </c>
      <c r="FQ20" s="63">
        <v>6.7</v>
      </c>
      <c r="FR20" s="63">
        <v>137.0</v>
      </c>
      <c r="FS20" s="63">
        <v>86.0</v>
      </c>
      <c r="FT20" s="63">
        <v>16.61</v>
      </c>
      <c r="FU20" s="64"/>
      <c r="FV20" s="63">
        <v>136.0</v>
      </c>
      <c r="FW20" s="64"/>
      <c r="FX20" s="64"/>
      <c r="FY20" s="64"/>
      <c r="FZ20" s="89"/>
      <c r="GA20" s="93">
        <v>340.0</v>
      </c>
      <c r="GB20" s="94">
        <v>345.69</v>
      </c>
      <c r="GC20" s="94">
        <v>207.47</v>
      </c>
      <c r="GD20" s="94">
        <v>28.64</v>
      </c>
      <c r="GE20" s="94">
        <v>340.0</v>
      </c>
      <c r="GF20" s="94">
        <v>356.68</v>
      </c>
      <c r="GG20" s="94">
        <v>206.13</v>
      </c>
      <c r="GH20" s="94">
        <v>32.08</v>
      </c>
      <c r="GI20" s="94">
        <v>340.0</v>
      </c>
      <c r="GJ20" s="94">
        <v>239.69</v>
      </c>
      <c r="GK20" s="94">
        <v>-134.6</v>
      </c>
      <c r="GL20" s="94">
        <v>-24.46</v>
      </c>
      <c r="GM20" s="94">
        <v>340.0</v>
      </c>
      <c r="GN20" s="94">
        <v>219.22</v>
      </c>
      <c r="GO20" s="94">
        <v>-134.01</v>
      </c>
      <c r="GP20" s="94">
        <v>-32.58</v>
      </c>
      <c r="GQ20" s="94">
        <v>340.0</v>
      </c>
      <c r="GR20" s="94">
        <v>115.33</v>
      </c>
      <c r="GS20" s="94">
        <v>-74.46</v>
      </c>
      <c r="GT20" s="94">
        <v>0.0</v>
      </c>
      <c r="GU20" s="94">
        <v>340.0</v>
      </c>
      <c r="GV20" s="94">
        <v>128.22</v>
      </c>
      <c r="GW20" s="94">
        <v>-74.38</v>
      </c>
      <c r="GX20" s="94">
        <v>0.0</v>
      </c>
      <c r="GY20" s="89"/>
      <c r="GZ20" s="98" t="s">
        <v>107</v>
      </c>
      <c r="HA20" s="97" t="s">
        <v>92</v>
      </c>
      <c r="HB20" s="98">
        <v>149.0</v>
      </c>
      <c r="HC20" s="98">
        <v>7.45</v>
      </c>
      <c r="HD20" s="98">
        <v>2.98</v>
      </c>
      <c r="HE20" s="98">
        <v>8.0</v>
      </c>
      <c r="HF20" s="99">
        <v>59.0</v>
      </c>
      <c r="HG20" s="99">
        <v>54.0</v>
      </c>
      <c r="HH20" s="98" t="s">
        <v>107</v>
      </c>
      <c r="HI20" s="97" t="s">
        <v>92</v>
      </c>
      <c r="HJ20" s="98">
        <v>265.0</v>
      </c>
      <c r="HK20" s="98">
        <v>13.25</v>
      </c>
      <c r="HL20" s="98">
        <v>5.3</v>
      </c>
      <c r="HM20" s="98">
        <v>5.0</v>
      </c>
      <c r="HN20" s="99">
        <v>57.0</v>
      </c>
      <c r="HO20" s="99">
        <v>56.0</v>
      </c>
      <c r="HP20" s="98" t="s">
        <v>107</v>
      </c>
      <c r="HQ20" s="97" t="s">
        <v>92</v>
      </c>
      <c r="HR20" s="98">
        <v>229.0</v>
      </c>
      <c r="HS20" s="98">
        <v>11.45</v>
      </c>
      <c r="HT20" s="98">
        <v>5.725</v>
      </c>
      <c r="HU20" s="98">
        <v>7.0</v>
      </c>
      <c r="HV20" s="99">
        <v>54.0</v>
      </c>
      <c r="HW20" s="99">
        <v>54.0</v>
      </c>
      <c r="HX20" s="89"/>
      <c r="HY20" s="72">
        <v>135.0</v>
      </c>
      <c r="HZ20" s="72">
        <v>33.0</v>
      </c>
      <c r="IA20" s="72">
        <v>126.0</v>
      </c>
      <c r="IB20" s="72">
        <v>6.3</v>
      </c>
      <c r="IC20" s="73"/>
      <c r="ID20" s="72">
        <v>2.0</v>
      </c>
      <c r="IE20" s="147">
        <v>62.0</v>
      </c>
      <c r="IF20" s="147">
        <v>42.0</v>
      </c>
      <c r="IG20" s="89"/>
      <c r="IH20" s="74">
        <v>139.0</v>
      </c>
      <c r="II20" s="74">
        <v>33.6</v>
      </c>
      <c r="IJ20" s="74">
        <v>202.0</v>
      </c>
      <c r="IK20" s="74">
        <v>10.5</v>
      </c>
      <c r="IL20" s="74">
        <v>11.4</v>
      </c>
      <c r="IM20" s="74">
        <v>6.0</v>
      </c>
      <c r="IN20" s="74">
        <v>45.0</v>
      </c>
      <c r="IO20" s="74">
        <v>43.0</v>
      </c>
      <c r="IP20" s="74">
        <v>139.0</v>
      </c>
      <c r="IQ20" s="74">
        <v>34.3</v>
      </c>
      <c r="IR20" s="74">
        <v>5.0</v>
      </c>
      <c r="IS20" s="74">
        <v>0.1</v>
      </c>
      <c r="IT20" s="74">
        <v>0.3</v>
      </c>
      <c r="IU20" s="74">
        <v>12.0</v>
      </c>
      <c r="IV20" s="74">
        <v>46.0</v>
      </c>
      <c r="IW20" s="74">
        <v>45.0</v>
      </c>
      <c r="IX20" s="89"/>
      <c r="IY20" s="76">
        <v>137.13</v>
      </c>
      <c r="IZ20" s="76">
        <v>34.13</v>
      </c>
      <c r="JA20" s="76">
        <v>400.8</v>
      </c>
      <c r="JB20" s="76">
        <v>20.04</v>
      </c>
      <c r="JC20" s="76">
        <v>8.16</v>
      </c>
      <c r="JD20" s="76">
        <v>3.0</v>
      </c>
      <c r="JE20" s="76">
        <v>63.54</v>
      </c>
      <c r="JF20" s="76">
        <v>43.39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32.0</v>
      </c>
      <c r="JR20" s="78">
        <v>0.0</v>
      </c>
      <c r="JS20" s="78">
        <v>0.0</v>
      </c>
      <c r="JT20" s="78">
        <v>0.0</v>
      </c>
      <c r="JU20" s="78">
        <v>2.0</v>
      </c>
      <c r="JV20" s="78">
        <v>38.0</v>
      </c>
      <c r="JW20" s="78">
        <v>38.0</v>
      </c>
      <c r="JX20" s="78">
        <v>137.0</v>
      </c>
      <c r="JY20" s="78">
        <v>34.1</v>
      </c>
      <c r="JZ20" s="78">
        <v>146.0</v>
      </c>
      <c r="KA20" s="78">
        <v>8.0</v>
      </c>
      <c r="KB20" s="78">
        <v>2.6</v>
      </c>
      <c r="KC20" s="78">
        <v>2.0</v>
      </c>
      <c r="KD20" s="78">
        <v>46.0</v>
      </c>
      <c r="KE20" s="78">
        <v>45.0</v>
      </c>
      <c r="KF20" s="89"/>
      <c r="KG20" s="151">
        <v>138.0</v>
      </c>
      <c r="KH20" s="151">
        <v>33.0</v>
      </c>
      <c r="KI20" s="151">
        <v>45.0</v>
      </c>
      <c r="KJ20" s="151">
        <v>2.4</v>
      </c>
      <c r="KK20" s="151"/>
      <c r="KL20" s="151">
        <v>1.0</v>
      </c>
      <c r="KM20" s="151">
        <v>40.0</v>
      </c>
      <c r="KN20" s="151">
        <v>40.0</v>
      </c>
      <c r="KO20" s="151">
        <v>138.0</v>
      </c>
      <c r="KP20" s="151">
        <v>33.0</v>
      </c>
      <c r="KQ20" s="151" t="s">
        <v>98</v>
      </c>
      <c r="KR20" s="151" t="s">
        <v>98</v>
      </c>
      <c r="KS20" s="151"/>
      <c r="KT20" s="151">
        <v>1.0</v>
      </c>
      <c r="KU20" s="151">
        <v>40.0</v>
      </c>
      <c r="KV20" s="151">
        <v>40.0</v>
      </c>
      <c r="KW20" s="89"/>
      <c r="KX20" s="81">
        <v>127.0</v>
      </c>
      <c r="KY20" s="81">
        <v>32.0</v>
      </c>
      <c r="KZ20" s="81">
        <v>185.0</v>
      </c>
      <c r="LA20" s="81">
        <v>9.1</v>
      </c>
      <c r="LB20" s="81">
        <v>1.8</v>
      </c>
      <c r="LC20" s="81">
        <v>3.0</v>
      </c>
      <c r="LD20" s="81">
        <v>46.0</v>
      </c>
      <c r="LE20" s="81">
        <v>46.0</v>
      </c>
      <c r="LF20" s="81">
        <v>127.0</v>
      </c>
      <c r="LG20" s="81">
        <v>32.0</v>
      </c>
      <c r="LH20" s="81">
        <v>392.0</v>
      </c>
      <c r="LI20" s="81">
        <v>19.2</v>
      </c>
      <c r="LJ20" s="81">
        <v>5.0</v>
      </c>
      <c r="LK20" s="81">
        <v>5.0</v>
      </c>
      <c r="LL20" s="81">
        <v>46.0</v>
      </c>
      <c r="LM20" s="81">
        <v>46.0</v>
      </c>
      <c r="LN20" s="89"/>
      <c r="LO20" s="82">
        <v>337.0</v>
      </c>
      <c r="LP20" s="82">
        <v>214.0</v>
      </c>
      <c r="LQ20" s="82">
        <v>119.0</v>
      </c>
      <c r="LR20" s="82">
        <v>70.0</v>
      </c>
      <c r="LS20" s="82">
        <v>330.0</v>
      </c>
      <c r="LT20" s="82">
        <v>54.0</v>
      </c>
      <c r="LU20" s="82">
        <v>8.0</v>
      </c>
      <c r="LV20" s="82">
        <v>138.0</v>
      </c>
      <c r="LW20" s="82">
        <v>98.0</v>
      </c>
      <c r="LX20" s="82">
        <v>53.0</v>
      </c>
      <c r="LY20" s="82">
        <v>49.0</v>
      </c>
      <c r="LZ20" s="82">
        <v>10.0</v>
      </c>
      <c r="MA20" s="82">
        <v>65.0</v>
      </c>
      <c r="MB20" s="82">
        <v>18.8</v>
      </c>
      <c r="MC20" s="82">
        <v>136.0</v>
      </c>
      <c r="MD20" s="82">
        <v>116.0</v>
      </c>
      <c r="ME20" s="82">
        <v>57.0</v>
      </c>
      <c r="MF20" s="82">
        <v>50.0</v>
      </c>
      <c r="MG20" s="82">
        <v>8.0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3">
        <v>39.0</v>
      </c>
      <c r="MM20" s="83">
        <v>36.0</v>
      </c>
      <c r="MN20" s="83">
        <v>5.0</v>
      </c>
      <c r="MO20" s="86"/>
      <c r="MP20" s="87"/>
      <c r="MQ20" s="87"/>
      <c r="MR20" s="87"/>
      <c r="MS20" s="87"/>
      <c r="MT20" s="82">
        <v>4.5</v>
      </c>
      <c r="MU20" s="82">
        <v>1.9</v>
      </c>
      <c r="MV20" s="82">
        <v>75.0</v>
      </c>
      <c r="MW20" s="82">
        <v>36.0</v>
      </c>
      <c r="MX20" s="82">
        <v>37.0</v>
      </c>
      <c r="MY20" s="88" t="s">
        <v>96</v>
      </c>
      <c r="MZ20" s="83">
        <v>5.0</v>
      </c>
      <c r="NA20" s="87"/>
      <c r="NB20" s="82">
        <v>9.2</v>
      </c>
      <c r="NC20" s="82">
        <v>3.1</v>
      </c>
      <c r="ND20" s="82">
        <v>167.0</v>
      </c>
      <c r="NE20" s="82">
        <v>35.0</v>
      </c>
      <c r="NF20" s="82">
        <v>37.0</v>
      </c>
      <c r="NG20" s="82">
        <v>37.0</v>
      </c>
      <c r="NH20" s="82">
        <v>6.0</v>
      </c>
      <c r="NI20" s="87"/>
      <c r="NJ20" s="88" t="s">
        <v>95</v>
      </c>
      <c r="NK20" s="88" t="s">
        <v>95</v>
      </c>
      <c r="NL20" s="88" t="s">
        <v>95</v>
      </c>
      <c r="NM20" s="88" t="s">
        <v>95</v>
      </c>
      <c r="NN20" s="83">
        <v>46.0</v>
      </c>
      <c r="NO20" s="83">
        <v>49.0</v>
      </c>
      <c r="NP20" s="83">
        <v>4.0</v>
      </c>
    </row>
    <row r="21" ht="14.25" customHeight="1">
      <c r="A21" s="49">
        <v>0.333333333333334</v>
      </c>
      <c r="B21" s="50"/>
      <c r="C21" s="51">
        <v>50.24</v>
      </c>
      <c r="D21" s="195">
        <v>340.0</v>
      </c>
      <c r="E21" s="53">
        <v>134.0</v>
      </c>
      <c r="F21" s="53">
        <v>126.0</v>
      </c>
      <c r="G21" s="53">
        <v>26.4</v>
      </c>
      <c r="H21" s="54"/>
      <c r="I21" s="53">
        <v>6.0</v>
      </c>
      <c r="J21" s="53">
        <v>48.0</v>
      </c>
      <c r="K21" s="53">
        <v>48.0</v>
      </c>
      <c r="L21" s="53">
        <v>139.0</v>
      </c>
      <c r="M21" s="53">
        <v>82.0</v>
      </c>
      <c r="N21" s="53">
        <v>19.1</v>
      </c>
      <c r="O21" s="54"/>
      <c r="P21" s="53">
        <v>6.0</v>
      </c>
      <c r="Q21" s="53">
        <v>56.0</v>
      </c>
      <c r="R21" s="53">
        <v>51.0</v>
      </c>
      <c r="S21" s="53">
        <v>342.0</v>
      </c>
      <c r="T21" s="53">
        <v>276.4</v>
      </c>
      <c r="U21" s="53">
        <v>161.4</v>
      </c>
      <c r="V21" s="54"/>
      <c r="W21" s="53">
        <v>375.5</v>
      </c>
      <c r="X21" s="53">
        <v>224.1</v>
      </c>
      <c r="Y21" s="53">
        <v>123.8</v>
      </c>
      <c r="Z21" s="54"/>
      <c r="AA21" s="53">
        <v>342.5</v>
      </c>
      <c r="AB21" s="53">
        <v>351.4</v>
      </c>
      <c r="AC21" s="53">
        <v>203.2</v>
      </c>
      <c r="AD21" s="54"/>
      <c r="AE21" s="53">
        <v>342.2</v>
      </c>
      <c r="AF21" s="53">
        <v>322.6</v>
      </c>
      <c r="AG21" s="53">
        <v>184.8</v>
      </c>
      <c r="AH21" s="54"/>
      <c r="AI21" s="53">
        <v>348.1</v>
      </c>
      <c r="AJ21" s="53">
        <v>352.7</v>
      </c>
      <c r="AK21" s="53">
        <v>210.7</v>
      </c>
      <c r="AL21" s="54"/>
      <c r="AM21" s="53">
        <v>340.5</v>
      </c>
      <c r="AN21" s="53">
        <v>364.7</v>
      </c>
      <c r="AO21" s="53">
        <v>203.2</v>
      </c>
      <c r="AP21" s="54"/>
      <c r="AQ21" s="182">
        <f t="shared" ref="AQ21:AS21" si="24">E21</f>
        <v>134</v>
      </c>
      <c r="AR21" s="54">
        <f t="shared" si="24"/>
        <v>126</v>
      </c>
      <c r="AS21" s="56">
        <f t="shared" si="24"/>
        <v>26.4</v>
      </c>
      <c r="AT21" s="54"/>
      <c r="AU21" s="54">
        <f t="shared" ref="AU21:AW21" si="25">L21</f>
        <v>139</v>
      </c>
      <c r="AV21" s="54">
        <f t="shared" si="25"/>
        <v>82</v>
      </c>
      <c r="AW21" s="54">
        <f t="shared" si="25"/>
        <v>19.1</v>
      </c>
      <c r="AX21" s="54"/>
      <c r="AY21" s="182">
        <f t="shared" si="6"/>
        <v>134</v>
      </c>
      <c r="AZ21" s="54"/>
      <c r="BA21" s="54"/>
      <c r="BB21" s="54"/>
      <c r="BC21" s="89"/>
      <c r="BD21" s="54">
        <v>139.0</v>
      </c>
      <c r="BE21" s="53">
        <v>33.0</v>
      </c>
      <c r="BF21" s="53">
        <v>16.0</v>
      </c>
      <c r="BG21" s="127">
        <v>0.7</v>
      </c>
      <c r="BH21" s="54"/>
      <c r="BI21" s="53">
        <v>22.0</v>
      </c>
      <c r="BJ21" s="53">
        <v>86.0</v>
      </c>
      <c r="BK21" s="53">
        <v>65.0</v>
      </c>
      <c r="BL21" s="89"/>
      <c r="BM21" s="58">
        <v>336.0</v>
      </c>
      <c r="BN21" s="58">
        <v>143.0</v>
      </c>
      <c r="BO21" s="58">
        <v>179.0</v>
      </c>
      <c r="BP21" s="58">
        <v>9.0</v>
      </c>
      <c r="BQ21" s="59"/>
      <c r="BR21" s="58">
        <v>6.0</v>
      </c>
      <c r="BS21" s="58">
        <v>55.0</v>
      </c>
      <c r="BT21" s="58">
        <v>55.0</v>
      </c>
      <c r="BU21" s="59">
        <f t="shared" si="7"/>
        <v>336</v>
      </c>
      <c r="BV21" s="58">
        <v>370.0</v>
      </c>
      <c r="BW21" s="58">
        <v>207.0</v>
      </c>
      <c r="BX21" s="58">
        <v>34.0</v>
      </c>
      <c r="BY21" s="58">
        <v>328.0</v>
      </c>
      <c r="BZ21" s="58">
        <v>390.0</v>
      </c>
      <c r="CA21" s="58">
        <v>210.0</v>
      </c>
      <c r="CB21" s="58">
        <v>29.0</v>
      </c>
      <c r="CC21" s="58">
        <v>336.0</v>
      </c>
      <c r="CD21" s="58">
        <v>360.0</v>
      </c>
      <c r="CE21" s="58">
        <v>202.0</v>
      </c>
      <c r="CF21" s="58">
        <v>10.0</v>
      </c>
      <c r="CG21" s="58">
        <v>329.0</v>
      </c>
      <c r="CH21" s="58">
        <v>368.0</v>
      </c>
      <c r="CI21" s="58">
        <v>189.0</v>
      </c>
      <c r="CJ21" s="58">
        <v>11.0</v>
      </c>
      <c r="CK21" s="58">
        <v>341.0</v>
      </c>
      <c r="CL21" s="58">
        <v>206.0</v>
      </c>
      <c r="CM21" s="58">
        <v>133.0</v>
      </c>
      <c r="CN21" s="58">
        <v>11.0</v>
      </c>
      <c r="CO21" s="58">
        <v>326.0</v>
      </c>
      <c r="CP21" s="58">
        <v>396.0</v>
      </c>
      <c r="CQ21" s="58">
        <v>193.0</v>
      </c>
      <c r="CR21" s="58">
        <v>17.0</v>
      </c>
      <c r="CS21" s="58">
        <v>329.0</v>
      </c>
      <c r="CT21" s="58">
        <v>371.0</v>
      </c>
      <c r="CU21" s="58">
        <v>215.0</v>
      </c>
      <c r="CV21" s="58">
        <v>129.0</v>
      </c>
      <c r="CW21" s="58">
        <v>330.0</v>
      </c>
      <c r="CX21" s="58">
        <v>207.0</v>
      </c>
      <c r="CY21" s="58">
        <v>77.0</v>
      </c>
      <c r="CZ21" s="58">
        <v>64.0</v>
      </c>
      <c r="DA21" s="58">
        <v>318.0</v>
      </c>
      <c r="DB21" s="58">
        <v>218.0</v>
      </c>
      <c r="DC21" s="58">
        <v>82.0</v>
      </c>
      <c r="DD21" s="58">
        <v>79.0</v>
      </c>
      <c r="DE21" s="59">
        <f t="shared" si="8"/>
        <v>143</v>
      </c>
      <c r="DF21" s="58">
        <v>34.0</v>
      </c>
      <c r="DG21" s="59">
        <f t="shared" ref="DG21:DH21" si="26">BO21</f>
        <v>179</v>
      </c>
      <c r="DH21" s="59">
        <f t="shared" si="26"/>
        <v>9</v>
      </c>
      <c r="DI21" s="59"/>
      <c r="DJ21" s="58">
        <v>7.0</v>
      </c>
      <c r="DK21" s="58">
        <v>59.0</v>
      </c>
      <c r="DL21" s="58">
        <v>52.0</v>
      </c>
      <c r="DM21" s="89"/>
      <c r="DN21" s="61">
        <v>335.0</v>
      </c>
      <c r="DO21" s="61">
        <v>138.0</v>
      </c>
      <c r="DP21" s="61">
        <v>38.82</v>
      </c>
      <c r="DQ21" s="61">
        <v>21.76</v>
      </c>
      <c r="DR21" s="61">
        <v>5.25</v>
      </c>
      <c r="DS21" s="61">
        <v>8.0</v>
      </c>
      <c r="DT21" s="61">
        <v>34.0</v>
      </c>
      <c r="DU21" s="61">
        <v>38.4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340.0</v>
      </c>
      <c r="EF21" s="63">
        <v>136.0</v>
      </c>
      <c r="EG21" s="63">
        <v>74.0</v>
      </c>
      <c r="EH21" s="63">
        <v>3.1</v>
      </c>
      <c r="EI21" s="64"/>
      <c r="EJ21" s="63">
        <v>9.0</v>
      </c>
      <c r="EK21" s="63">
        <v>47.0</v>
      </c>
      <c r="EL21" s="63">
        <v>49.0</v>
      </c>
      <c r="EM21" s="63">
        <v>136.0</v>
      </c>
      <c r="EN21" s="63">
        <v>100.0</v>
      </c>
      <c r="EO21" s="63">
        <v>4.3</v>
      </c>
      <c r="EP21" s="64"/>
      <c r="EQ21" s="63">
        <v>9.0</v>
      </c>
      <c r="ER21" s="63">
        <v>48.0</v>
      </c>
      <c r="ES21" s="63">
        <v>49.0</v>
      </c>
      <c r="ET21" s="63">
        <v>338.0</v>
      </c>
      <c r="EU21" s="63">
        <v>0.0</v>
      </c>
      <c r="EV21" s="63">
        <v>0.0</v>
      </c>
      <c r="EW21" s="63">
        <v>0.0</v>
      </c>
      <c r="EX21" s="63">
        <v>337.0</v>
      </c>
      <c r="EY21" s="63">
        <v>241.0</v>
      </c>
      <c r="EZ21" s="63">
        <v>138.5</v>
      </c>
      <c r="FA21" s="63">
        <v>-3.1</v>
      </c>
      <c r="FB21" s="63">
        <v>337.0</v>
      </c>
      <c r="FC21" s="63">
        <v>0.0</v>
      </c>
      <c r="FD21" s="63">
        <v>0.0</v>
      </c>
      <c r="FE21" s="63">
        <v>0.0</v>
      </c>
      <c r="FF21" s="63">
        <v>337.0</v>
      </c>
      <c r="FG21" s="63">
        <v>240.0</v>
      </c>
      <c r="FH21" s="63">
        <v>138.6</v>
      </c>
      <c r="FI21" s="63">
        <v>-2.0</v>
      </c>
      <c r="FJ21" s="63">
        <v>340.0</v>
      </c>
      <c r="FK21" s="63">
        <v>225.0</v>
      </c>
      <c r="FL21" s="63">
        <v>129.2</v>
      </c>
      <c r="FM21" s="64"/>
      <c r="FN21" s="63">
        <v>340.0</v>
      </c>
      <c r="FO21" s="63">
        <v>221.0</v>
      </c>
      <c r="FP21" s="63">
        <v>129.6</v>
      </c>
      <c r="FQ21" s="63">
        <v>7.1</v>
      </c>
      <c r="FR21" s="63">
        <v>136.0</v>
      </c>
      <c r="FS21" s="63">
        <v>102.0</v>
      </c>
      <c r="FT21" s="63">
        <v>18.8</v>
      </c>
      <c r="FU21" s="64"/>
      <c r="FV21" s="63">
        <v>136.0</v>
      </c>
      <c r="FW21" s="64"/>
      <c r="FX21" s="64"/>
      <c r="FY21" s="64"/>
      <c r="FZ21" s="89"/>
      <c r="GA21" s="65">
        <v>339.0</v>
      </c>
      <c r="GB21" s="66">
        <v>335.72</v>
      </c>
      <c r="GC21" s="66">
        <v>208.3</v>
      </c>
      <c r="GD21" s="66">
        <v>-8.21</v>
      </c>
      <c r="GE21" s="66">
        <v>339.0</v>
      </c>
      <c r="GF21" s="66">
        <v>356.8</v>
      </c>
      <c r="GG21" s="66">
        <v>207.47</v>
      </c>
      <c r="GH21" s="66">
        <v>-4.61</v>
      </c>
      <c r="GI21" s="66">
        <v>339.0</v>
      </c>
      <c r="GJ21" s="66">
        <v>222.89</v>
      </c>
      <c r="GK21" s="66">
        <v>-128.32</v>
      </c>
      <c r="GL21" s="66">
        <v>-11.39</v>
      </c>
      <c r="GM21" s="66">
        <v>339.0</v>
      </c>
      <c r="GN21" s="66">
        <v>204.86</v>
      </c>
      <c r="GO21" s="66">
        <v>-128.23</v>
      </c>
      <c r="GP21" s="66">
        <v>-18.01</v>
      </c>
      <c r="GQ21" s="66">
        <v>339.0</v>
      </c>
      <c r="GR21" s="66">
        <v>131.74</v>
      </c>
      <c r="GS21" s="66">
        <v>-79.15</v>
      </c>
      <c r="GT21" s="66">
        <v>22.53</v>
      </c>
      <c r="GU21" s="66">
        <v>339.0</v>
      </c>
      <c r="GV21" s="66">
        <v>142.82</v>
      </c>
      <c r="GW21" s="66">
        <v>-76.47</v>
      </c>
      <c r="GX21" s="66">
        <v>21.27</v>
      </c>
      <c r="GY21" s="89"/>
      <c r="GZ21" s="98" t="s">
        <v>107</v>
      </c>
      <c r="HA21" s="97" t="s">
        <v>92</v>
      </c>
      <c r="HB21" s="98">
        <v>160.0</v>
      </c>
      <c r="HC21" s="98">
        <v>8.0</v>
      </c>
      <c r="HD21" s="98">
        <v>3.2</v>
      </c>
      <c r="HE21" s="98">
        <v>8.0</v>
      </c>
      <c r="HF21" s="99">
        <v>54.0</v>
      </c>
      <c r="HG21" s="99">
        <v>50.0</v>
      </c>
      <c r="HH21" s="98" t="s">
        <v>107</v>
      </c>
      <c r="HI21" s="97" t="s">
        <v>92</v>
      </c>
      <c r="HJ21" s="98">
        <v>264.0</v>
      </c>
      <c r="HK21" s="98">
        <v>13.2</v>
      </c>
      <c r="HL21" s="98">
        <v>5.28</v>
      </c>
      <c r="HM21" s="98">
        <v>5.0</v>
      </c>
      <c r="HN21" s="99">
        <v>60.0</v>
      </c>
      <c r="HO21" s="99">
        <v>58.0</v>
      </c>
      <c r="HP21" s="98" t="s">
        <v>107</v>
      </c>
      <c r="HQ21" s="97" t="s">
        <v>92</v>
      </c>
      <c r="HR21" s="98">
        <v>250.0</v>
      </c>
      <c r="HS21" s="98">
        <v>12.5</v>
      </c>
      <c r="HT21" s="98">
        <v>6.25</v>
      </c>
      <c r="HU21" s="98">
        <v>7.0</v>
      </c>
      <c r="HV21" s="99">
        <v>52.0</v>
      </c>
      <c r="HW21" s="99">
        <v>52.0</v>
      </c>
      <c r="HX21" s="89"/>
      <c r="HY21" s="72">
        <v>135.0</v>
      </c>
      <c r="HZ21" s="72">
        <v>33.0</v>
      </c>
      <c r="IA21" s="72">
        <v>118.0</v>
      </c>
      <c r="IB21" s="72">
        <v>5.9</v>
      </c>
      <c r="IC21" s="73"/>
      <c r="ID21" s="72">
        <v>2.0</v>
      </c>
      <c r="IE21" s="72">
        <v>62.0</v>
      </c>
      <c r="IF21" s="72">
        <v>42.0</v>
      </c>
      <c r="IG21" s="89"/>
      <c r="IH21" s="74">
        <v>139.0</v>
      </c>
      <c r="II21" s="74">
        <v>33.7</v>
      </c>
      <c r="IJ21" s="74">
        <v>193.0</v>
      </c>
      <c r="IK21" s="74">
        <v>10.1</v>
      </c>
      <c r="IL21" s="74">
        <v>11.0</v>
      </c>
      <c r="IM21" s="74">
        <v>6.0</v>
      </c>
      <c r="IN21" s="74">
        <v>47.0</v>
      </c>
      <c r="IO21" s="74">
        <v>45.0</v>
      </c>
      <c r="IP21" s="74">
        <v>139.0</v>
      </c>
      <c r="IQ21" s="74">
        <v>34.3</v>
      </c>
      <c r="IR21" s="74">
        <v>5.0</v>
      </c>
      <c r="IS21" s="74">
        <v>0.2</v>
      </c>
      <c r="IT21" s="74">
        <v>0.3</v>
      </c>
      <c r="IU21" s="74">
        <v>12.0</v>
      </c>
      <c r="IV21" s="74">
        <v>47.0</v>
      </c>
      <c r="IW21" s="74">
        <v>46.0</v>
      </c>
      <c r="IX21" s="89"/>
      <c r="IY21" s="76">
        <v>137.31</v>
      </c>
      <c r="IZ21" s="76">
        <v>34.34</v>
      </c>
      <c r="JA21" s="76">
        <v>366.0</v>
      </c>
      <c r="JB21" s="76">
        <v>18.3</v>
      </c>
      <c r="JC21" s="76">
        <v>6.46</v>
      </c>
      <c r="JD21" s="76">
        <v>3.0</v>
      </c>
      <c r="JE21" s="76">
        <v>60.71</v>
      </c>
      <c r="JF21" s="76">
        <v>45.61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136.0</v>
      </c>
      <c r="JQ21" s="78">
        <v>32.2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38.0</v>
      </c>
      <c r="JX21" s="78">
        <v>136.0</v>
      </c>
      <c r="JY21" s="78">
        <v>34.1</v>
      </c>
      <c r="JZ21" s="78">
        <v>158.0</v>
      </c>
      <c r="KA21" s="78">
        <v>8.6</v>
      </c>
      <c r="KB21" s="78">
        <v>3.0</v>
      </c>
      <c r="KC21" s="78">
        <v>2.0</v>
      </c>
      <c r="KD21" s="78">
        <v>46.0</v>
      </c>
      <c r="KE21" s="78">
        <v>46.0</v>
      </c>
      <c r="KF21" s="89"/>
      <c r="KG21" s="151">
        <v>137.0</v>
      </c>
      <c r="KH21" s="151">
        <v>33.0</v>
      </c>
      <c r="KI21" s="151">
        <v>84.0</v>
      </c>
      <c r="KJ21" s="151">
        <v>4.3</v>
      </c>
      <c r="KK21" s="151"/>
      <c r="KL21" s="151">
        <v>1.0</v>
      </c>
      <c r="KM21" s="151">
        <v>40.0</v>
      </c>
      <c r="KN21" s="151">
        <v>40.0</v>
      </c>
      <c r="KO21" s="151">
        <v>137.0</v>
      </c>
      <c r="KP21" s="151">
        <v>33.0</v>
      </c>
      <c r="KQ21" s="151" t="s">
        <v>98</v>
      </c>
      <c r="KR21" s="151" t="s">
        <v>98</v>
      </c>
      <c r="KS21" s="151"/>
      <c r="KT21" s="151">
        <v>1.0</v>
      </c>
      <c r="KU21" s="151">
        <v>40.0</v>
      </c>
      <c r="KV21" s="151">
        <v>40.0</v>
      </c>
      <c r="KW21" s="89"/>
      <c r="KX21" s="81">
        <v>125.0</v>
      </c>
      <c r="KY21" s="81">
        <v>32.0</v>
      </c>
      <c r="KZ21" s="81">
        <v>257.0</v>
      </c>
      <c r="LA21" s="81">
        <v>12.6</v>
      </c>
      <c r="LB21" s="81">
        <v>2.2</v>
      </c>
      <c r="LC21" s="81">
        <v>3.0</v>
      </c>
      <c r="LD21" s="81">
        <v>47.0</v>
      </c>
      <c r="LE21" s="81">
        <v>47.0</v>
      </c>
      <c r="LF21" s="81">
        <v>125.0</v>
      </c>
      <c r="LG21" s="81">
        <v>32.0</v>
      </c>
      <c r="LH21" s="81">
        <v>348.0</v>
      </c>
      <c r="LI21" s="81">
        <v>17.6</v>
      </c>
      <c r="LJ21" s="81">
        <v>5.0</v>
      </c>
      <c r="LK21" s="81">
        <v>5.0</v>
      </c>
      <c r="LL21" s="81">
        <v>47.0</v>
      </c>
      <c r="LM21" s="81">
        <v>47.0</v>
      </c>
      <c r="LN21" s="89"/>
      <c r="LO21" s="82">
        <v>334.0</v>
      </c>
      <c r="LP21" s="82">
        <v>245.0</v>
      </c>
      <c r="LQ21" s="82">
        <v>138.0</v>
      </c>
      <c r="LR21" s="82">
        <v>68.0</v>
      </c>
      <c r="LS21" s="82">
        <v>330.0</v>
      </c>
      <c r="LT21" s="82">
        <v>49.0</v>
      </c>
      <c r="LU21" s="82">
        <v>7.2</v>
      </c>
      <c r="LV21" s="82">
        <v>137.0</v>
      </c>
      <c r="LW21" s="82">
        <v>90.0</v>
      </c>
      <c r="LX21" s="82">
        <v>52.0</v>
      </c>
      <c r="LY21" s="82">
        <v>48.0</v>
      </c>
      <c r="LZ21" s="82">
        <v>10.0</v>
      </c>
      <c r="MA21" s="82">
        <v>89.0</v>
      </c>
      <c r="MB21" s="82">
        <v>12.8</v>
      </c>
      <c r="MC21" s="82">
        <v>134.0</v>
      </c>
      <c r="MD21" s="82">
        <v>155.0</v>
      </c>
      <c r="ME21" s="82">
        <v>60.0</v>
      </c>
      <c r="MF21" s="82">
        <v>49.0</v>
      </c>
      <c r="MG21" s="82">
        <v>8.0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3">
        <v>39.0</v>
      </c>
      <c r="MM21" s="83">
        <v>36.0</v>
      </c>
      <c r="MN21" s="83">
        <v>5.0</v>
      </c>
      <c r="MO21" s="86"/>
      <c r="MP21" s="87"/>
      <c r="MQ21" s="87"/>
      <c r="MR21" s="87"/>
      <c r="MS21" s="87"/>
      <c r="MT21" s="82">
        <v>12.8</v>
      </c>
      <c r="MU21" s="82">
        <v>8.8</v>
      </c>
      <c r="MV21" s="82">
        <v>228.0</v>
      </c>
      <c r="MW21" s="82">
        <v>35.0</v>
      </c>
      <c r="MX21" s="82">
        <v>37.0</v>
      </c>
      <c r="MY21" s="88" t="s">
        <v>96</v>
      </c>
      <c r="MZ21" s="83">
        <v>5.0</v>
      </c>
      <c r="NA21" s="87"/>
      <c r="NB21" s="82">
        <v>3.1</v>
      </c>
      <c r="NC21" s="82">
        <v>0.9</v>
      </c>
      <c r="ND21" s="82">
        <v>57.0</v>
      </c>
      <c r="NE21" s="82">
        <v>35.0</v>
      </c>
      <c r="NF21" s="82">
        <v>37.0</v>
      </c>
      <c r="NG21" s="82">
        <v>37.0</v>
      </c>
      <c r="NH21" s="82">
        <v>6.0</v>
      </c>
      <c r="NI21" s="87"/>
      <c r="NJ21" s="88" t="s">
        <v>95</v>
      </c>
      <c r="NK21" s="88" t="s">
        <v>95</v>
      </c>
      <c r="NL21" s="88" t="s">
        <v>95</v>
      </c>
      <c r="NM21" s="88" t="s">
        <v>95</v>
      </c>
      <c r="NN21" s="83">
        <v>46.0</v>
      </c>
      <c r="NO21" s="83">
        <v>49.0</v>
      </c>
      <c r="NP21" s="83">
        <v>4.0</v>
      </c>
    </row>
    <row r="22" ht="14.25" customHeight="1">
      <c r="A22" s="49">
        <v>0.375</v>
      </c>
      <c r="B22" s="50"/>
      <c r="C22" s="51">
        <v>50.15</v>
      </c>
      <c r="D22" s="127">
        <v>336.0</v>
      </c>
      <c r="E22" s="53">
        <v>133.0</v>
      </c>
      <c r="F22" s="53">
        <v>125.0</v>
      </c>
      <c r="G22" s="53">
        <v>26.1</v>
      </c>
      <c r="H22" s="54"/>
      <c r="I22" s="53">
        <v>6.0</v>
      </c>
      <c r="J22" s="53">
        <v>48.0</v>
      </c>
      <c r="K22" s="53">
        <v>48.0</v>
      </c>
      <c r="L22" s="53">
        <v>138.0</v>
      </c>
      <c r="M22" s="53">
        <v>85.0</v>
      </c>
      <c r="N22" s="53">
        <v>21.5</v>
      </c>
      <c r="O22" s="54"/>
      <c r="P22" s="53">
        <v>6.0</v>
      </c>
      <c r="Q22" s="53">
        <v>56.0</v>
      </c>
      <c r="R22" s="53">
        <v>51.0</v>
      </c>
      <c r="S22" s="53">
        <v>340.4</v>
      </c>
      <c r="T22" s="53">
        <v>258.3</v>
      </c>
      <c r="U22" s="53">
        <v>154.7</v>
      </c>
      <c r="V22" s="54"/>
      <c r="W22" s="53">
        <v>373.5</v>
      </c>
      <c r="X22" s="53">
        <v>171.4</v>
      </c>
      <c r="Y22" s="53">
        <v>106.9</v>
      </c>
      <c r="Z22" s="54"/>
      <c r="AA22" s="53">
        <v>340.3</v>
      </c>
      <c r="AB22" s="53">
        <v>310.6</v>
      </c>
      <c r="AC22" s="53">
        <v>202.9</v>
      </c>
      <c r="AD22" s="54"/>
      <c r="AE22" s="53">
        <v>340.0</v>
      </c>
      <c r="AF22" s="53">
        <v>347.7</v>
      </c>
      <c r="AG22" s="53">
        <v>184.3</v>
      </c>
      <c r="AH22" s="54"/>
      <c r="AI22" s="53">
        <v>346.0</v>
      </c>
      <c r="AJ22" s="53">
        <v>313.5</v>
      </c>
      <c r="AK22" s="53">
        <v>196.7</v>
      </c>
      <c r="AL22" s="54"/>
      <c r="AM22" s="53">
        <v>338.6</v>
      </c>
      <c r="AN22" s="53">
        <v>332.8</v>
      </c>
      <c r="AO22" s="53">
        <v>188.4</v>
      </c>
      <c r="AP22" s="54"/>
      <c r="AQ22" s="182">
        <f t="shared" ref="AQ22:AS22" si="27">E22</f>
        <v>133</v>
      </c>
      <c r="AR22" s="54">
        <f t="shared" si="27"/>
        <v>125</v>
      </c>
      <c r="AS22" s="56">
        <f t="shared" si="27"/>
        <v>26.1</v>
      </c>
      <c r="AT22" s="54"/>
      <c r="AU22" s="54">
        <f t="shared" ref="AU22:AW22" si="28">L22</f>
        <v>138</v>
      </c>
      <c r="AV22" s="54">
        <f t="shared" si="28"/>
        <v>85</v>
      </c>
      <c r="AW22" s="54">
        <f t="shared" si="28"/>
        <v>21.5</v>
      </c>
      <c r="AX22" s="54"/>
      <c r="AY22" s="182">
        <f t="shared" si="6"/>
        <v>133</v>
      </c>
      <c r="AZ22" s="54"/>
      <c r="BA22" s="54"/>
      <c r="BB22" s="54"/>
      <c r="BC22" s="89"/>
      <c r="BD22" s="54">
        <v>138.0</v>
      </c>
      <c r="BE22" s="53">
        <v>33.0</v>
      </c>
      <c r="BF22" s="53">
        <v>16.0</v>
      </c>
      <c r="BG22" s="127">
        <v>0.8</v>
      </c>
      <c r="BH22" s="54"/>
      <c r="BI22" s="53">
        <v>22.0</v>
      </c>
      <c r="BJ22" s="127">
        <v>86.0</v>
      </c>
      <c r="BK22" s="127">
        <v>65.0</v>
      </c>
      <c r="BL22" s="89"/>
      <c r="BM22" s="58">
        <v>335.0</v>
      </c>
      <c r="BN22" s="58">
        <v>142.0</v>
      </c>
      <c r="BO22" s="58">
        <v>239.0</v>
      </c>
      <c r="BP22" s="58">
        <v>11.95</v>
      </c>
      <c r="BQ22" s="59"/>
      <c r="BR22" s="58">
        <v>6.0</v>
      </c>
      <c r="BS22" s="58">
        <v>55.0</v>
      </c>
      <c r="BT22" s="58">
        <v>55.0</v>
      </c>
      <c r="BU22" s="59">
        <f t="shared" si="7"/>
        <v>335</v>
      </c>
      <c r="BV22" s="58">
        <v>369.0</v>
      </c>
      <c r="BW22" s="58">
        <v>207.0</v>
      </c>
      <c r="BX22" s="58">
        <v>32.0</v>
      </c>
      <c r="BY22" s="58">
        <v>328.0</v>
      </c>
      <c r="BZ22" s="58">
        <v>386.0</v>
      </c>
      <c r="CA22" s="58">
        <v>208.0</v>
      </c>
      <c r="CB22" s="58">
        <v>29.0</v>
      </c>
      <c r="CC22" s="58">
        <v>336.0</v>
      </c>
      <c r="CD22" s="58">
        <v>292.0</v>
      </c>
      <c r="CE22" s="58">
        <v>160.0</v>
      </c>
      <c r="CF22" s="58">
        <v>2.0</v>
      </c>
      <c r="CG22" s="58">
        <v>329.0</v>
      </c>
      <c r="CH22" s="58">
        <v>291.0</v>
      </c>
      <c r="CI22" s="58">
        <v>159.0</v>
      </c>
      <c r="CJ22" s="58">
        <v>2.0</v>
      </c>
      <c r="CK22" s="58">
        <v>342.0</v>
      </c>
      <c r="CL22" s="58">
        <v>188.0</v>
      </c>
      <c r="CM22" s="58">
        <v>121.0</v>
      </c>
      <c r="CN22" s="58">
        <v>10.0</v>
      </c>
      <c r="CO22" s="58">
        <v>326.0</v>
      </c>
      <c r="CP22" s="58">
        <v>374.0</v>
      </c>
      <c r="CQ22" s="58">
        <v>181.0</v>
      </c>
      <c r="CR22" s="58">
        <v>17.0</v>
      </c>
      <c r="CS22" s="58">
        <v>329.0</v>
      </c>
      <c r="CT22" s="58">
        <v>345.0</v>
      </c>
      <c r="CU22" s="58">
        <v>198.0</v>
      </c>
      <c r="CV22" s="58">
        <v>122.0</v>
      </c>
      <c r="CW22" s="58">
        <v>331.0</v>
      </c>
      <c r="CX22" s="58">
        <v>177.0</v>
      </c>
      <c r="CY22" s="58">
        <v>64.0</v>
      </c>
      <c r="CZ22" s="58">
        <v>55.0</v>
      </c>
      <c r="DA22" s="58">
        <v>318.0</v>
      </c>
      <c r="DB22" s="58">
        <v>186.0</v>
      </c>
      <c r="DC22" s="58">
        <v>69.0</v>
      </c>
      <c r="DD22" s="58">
        <v>71.0</v>
      </c>
      <c r="DE22" s="59">
        <f t="shared" si="8"/>
        <v>142</v>
      </c>
      <c r="DF22" s="58">
        <v>34.0</v>
      </c>
      <c r="DG22" s="58">
        <v>239.0</v>
      </c>
      <c r="DH22" s="58">
        <v>11.95</v>
      </c>
      <c r="DI22" s="59"/>
      <c r="DJ22" s="58">
        <v>7.0</v>
      </c>
      <c r="DK22" s="58">
        <v>59.0</v>
      </c>
      <c r="DL22" s="58">
        <v>52.0</v>
      </c>
      <c r="DM22" s="89"/>
      <c r="DN22" s="61">
        <v>335.0</v>
      </c>
      <c r="DO22" s="61">
        <v>138.0</v>
      </c>
      <c r="DP22" s="61">
        <v>33.48</v>
      </c>
      <c r="DQ22" s="61">
        <v>18.62</v>
      </c>
      <c r="DR22" s="61">
        <v>5.0</v>
      </c>
      <c r="DS22" s="61">
        <v>8.0</v>
      </c>
      <c r="DT22" s="61">
        <v>36.0</v>
      </c>
      <c r="DU22" s="61">
        <v>39.8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337.0</v>
      </c>
      <c r="EF22" s="63">
        <v>135.0</v>
      </c>
      <c r="EG22" s="63">
        <v>74.0</v>
      </c>
      <c r="EH22" s="63">
        <v>3.1</v>
      </c>
      <c r="EI22" s="64"/>
      <c r="EJ22" s="63">
        <v>9.0</v>
      </c>
      <c r="EK22" s="63">
        <v>48.0</v>
      </c>
      <c r="EL22" s="63">
        <v>50.0</v>
      </c>
      <c r="EM22" s="63">
        <v>135.0</v>
      </c>
      <c r="EN22" s="63">
        <v>97.0</v>
      </c>
      <c r="EO22" s="63">
        <v>4.1</v>
      </c>
      <c r="EP22" s="64"/>
      <c r="EQ22" s="63">
        <v>9.0</v>
      </c>
      <c r="ER22" s="63">
        <v>49.0</v>
      </c>
      <c r="ES22" s="63">
        <v>51.0</v>
      </c>
      <c r="ET22" s="63">
        <v>334.0</v>
      </c>
      <c r="EU22" s="63">
        <v>243.0</v>
      </c>
      <c r="EV22" s="63">
        <v>139.0</v>
      </c>
      <c r="EW22" s="63">
        <v>-3.6</v>
      </c>
      <c r="EX22" s="63">
        <v>335.0</v>
      </c>
      <c r="EY22" s="63">
        <v>0.0</v>
      </c>
      <c r="EZ22" s="63">
        <v>0.0</v>
      </c>
      <c r="FA22" s="63">
        <v>0.0</v>
      </c>
      <c r="FB22" s="63">
        <v>335.0</v>
      </c>
      <c r="FC22" s="63">
        <v>0.0</v>
      </c>
      <c r="FD22" s="63">
        <v>0.0</v>
      </c>
      <c r="FE22" s="63">
        <v>0.0</v>
      </c>
      <c r="FF22" s="63">
        <v>336.0</v>
      </c>
      <c r="FG22" s="63">
        <v>242.0</v>
      </c>
      <c r="FH22" s="63">
        <v>138.0</v>
      </c>
      <c r="FI22" s="63">
        <v>-2.1</v>
      </c>
      <c r="FJ22" s="63">
        <v>337.0</v>
      </c>
      <c r="FK22" s="63">
        <v>229.0</v>
      </c>
      <c r="FL22" s="63">
        <v>130.0</v>
      </c>
      <c r="FM22" s="64"/>
      <c r="FN22" s="63">
        <v>337.0</v>
      </c>
      <c r="FO22" s="63">
        <v>225.0</v>
      </c>
      <c r="FP22" s="63">
        <v>131.0</v>
      </c>
      <c r="FQ22" s="63">
        <v>6.2</v>
      </c>
      <c r="FR22" s="63">
        <v>136.0</v>
      </c>
      <c r="FS22" s="63">
        <v>98.0</v>
      </c>
      <c r="FT22" s="63">
        <v>15.7</v>
      </c>
      <c r="FU22" s="64"/>
      <c r="FV22" s="63">
        <v>136.0</v>
      </c>
      <c r="FW22" s="64"/>
      <c r="FX22" s="64"/>
      <c r="FY22" s="64"/>
      <c r="FZ22" s="89"/>
      <c r="GA22" s="65">
        <v>337.0</v>
      </c>
      <c r="GB22" s="66">
        <v>314.62</v>
      </c>
      <c r="GC22" s="66">
        <v>194.9</v>
      </c>
      <c r="GD22" s="66">
        <v>4.44</v>
      </c>
      <c r="GE22" s="66">
        <v>337.0</v>
      </c>
      <c r="GF22" s="66">
        <v>334.26</v>
      </c>
      <c r="GG22" s="66">
        <v>193.81</v>
      </c>
      <c r="GH22" s="66">
        <v>7.45</v>
      </c>
      <c r="GI22" s="66">
        <v>337.0</v>
      </c>
      <c r="GJ22" s="66">
        <v>229.04</v>
      </c>
      <c r="GK22" s="66">
        <v>-130.66</v>
      </c>
      <c r="GL22" s="66">
        <v>-11.64</v>
      </c>
      <c r="GM22" s="66">
        <v>337.0</v>
      </c>
      <c r="GN22" s="66">
        <v>210.43</v>
      </c>
      <c r="GO22" s="66">
        <v>-130.49</v>
      </c>
      <c r="GP22" s="66">
        <v>-19.01</v>
      </c>
      <c r="GQ22" s="66">
        <v>337.0</v>
      </c>
      <c r="GR22" s="66">
        <v>103.9</v>
      </c>
      <c r="GS22" s="66">
        <v>-64.24</v>
      </c>
      <c r="GT22" s="66">
        <v>10.22</v>
      </c>
      <c r="GU22" s="66">
        <v>337.0</v>
      </c>
      <c r="GV22" s="66">
        <v>116.5</v>
      </c>
      <c r="GW22" s="66">
        <v>-65.41</v>
      </c>
      <c r="GX22" s="66">
        <v>8.63</v>
      </c>
      <c r="GY22" s="89"/>
      <c r="GZ22" s="98" t="s">
        <v>107</v>
      </c>
      <c r="HA22" s="97" t="s">
        <v>92</v>
      </c>
      <c r="HB22" s="98">
        <v>154.0</v>
      </c>
      <c r="HC22" s="98">
        <v>7.7</v>
      </c>
      <c r="HD22" s="98">
        <v>3.08</v>
      </c>
      <c r="HE22" s="98">
        <v>8.0</v>
      </c>
      <c r="HF22" s="99">
        <v>54.0</v>
      </c>
      <c r="HG22" s="99">
        <v>50.0</v>
      </c>
      <c r="HH22" s="98" t="s">
        <v>107</v>
      </c>
      <c r="HI22" s="97" t="s">
        <v>92</v>
      </c>
      <c r="HJ22" s="98">
        <v>264.0</v>
      </c>
      <c r="HK22" s="98">
        <v>13.2</v>
      </c>
      <c r="HL22" s="98">
        <v>5.28</v>
      </c>
      <c r="HM22" s="98">
        <v>5.0</v>
      </c>
      <c r="HN22" s="99">
        <v>60.0</v>
      </c>
      <c r="HO22" s="99">
        <v>58.0</v>
      </c>
      <c r="HP22" s="98" t="s">
        <v>107</v>
      </c>
      <c r="HQ22" s="97" t="s">
        <v>92</v>
      </c>
      <c r="HR22" s="98">
        <v>251.0</v>
      </c>
      <c r="HS22" s="98">
        <v>12.55</v>
      </c>
      <c r="HT22" s="98">
        <v>6.275</v>
      </c>
      <c r="HU22" s="98">
        <v>7.0</v>
      </c>
      <c r="HV22" s="99">
        <v>52.0</v>
      </c>
      <c r="HW22" s="99">
        <v>52.0</v>
      </c>
      <c r="HX22" s="89"/>
      <c r="HY22" s="72">
        <v>135.0</v>
      </c>
      <c r="HZ22" s="72">
        <v>33.0</v>
      </c>
      <c r="IA22" s="72">
        <v>74.0</v>
      </c>
      <c r="IB22" s="72">
        <v>3.7</v>
      </c>
      <c r="IC22" s="73"/>
      <c r="ID22" s="72">
        <v>2.0</v>
      </c>
      <c r="IE22" s="72">
        <v>62.0</v>
      </c>
      <c r="IF22" s="72">
        <v>42.0</v>
      </c>
      <c r="IG22" s="89"/>
      <c r="IH22" s="74">
        <v>135.0</v>
      </c>
      <c r="II22" s="74">
        <v>32.3</v>
      </c>
      <c r="IJ22" s="74">
        <v>291.0</v>
      </c>
      <c r="IK22" s="74">
        <v>14.1</v>
      </c>
      <c r="IL22" s="74">
        <v>15.8</v>
      </c>
      <c r="IM22" s="74">
        <v>6.0</v>
      </c>
      <c r="IN22" s="74">
        <v>47.0</v>
      </c>
      <c r="IO22" s="74">
        <v>45.0</v>
      </c>
      <c r="IP22" s="74">
        <v>135.0</v>
      </c>
      <c r="IQ22" s="74">
        <v>34.3</v>
      </c>
      <c r="IR22" s="74">
        <v>5.0</v>
      </c>
      <c r="IS22" s="74">
        <v>0.1</v>
      </c>
      <c r="IT22" s="74">
        <v>0.3</v>
      </c>
      <c r="IU22" s="74">
        <v>12.0</v>
      </c>
      <c r="IV22" s="74">
        <v>47.0</v>
      </c>
      <c r="IW22" s="74">
        <v>46.0</v>
      </c>
      <c r="IX22" s="89"/>
      <c r="IY22" s="76">
        <v>137.5</v>
      </c>
      <c r="IZ22" s="76">
        <v>34.44</v>
      </c>
      <c r="JA22" s="76">
        <v>365.0</v>
      </c>
      <c r="JB22" s="76">
        <v>18.25</v>
      </c>
      <c r="JC22" s="76">
        <v>6.22</v>
      </c>
      <c r="JD22" s="76">
        <v>3.0</v>
      </c>
      <c r="JE22" s="76">
        <v>60.71</v>
      </c>
      <c r="JF22" s="76">
        <v>43.39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135.0</v>
      </c>
      <c r="JQ22" s="78">
        <v>32.0</v>
      </c>
      <c r="JR22" s="78">
        <v>0.0</v>
      </c>
      <c r="JS22" s="78">
        <v>0.0</v>
      </c>
      <c r="JT22" s="78">
        <v>0.0</v>
      </c>
      <c r="JU22" s="78">
        <v>2.0</v>
      </c>
      <c r="JV22" s="78">
        <v>41.0</v>
      </c>
      <c r="JW22" s="78">
        <v>40.0</v>
      </c>
      <c r="JX22" s="78">
        <v>135.0</v>
      </c>
      <c r="JY22" s="78">
        <v>33.8</v>
      </c>
      <c r="JZ22" s="78">
        <v>158.0</v>
      </c>
      <c r="KA22" s="78">
        <v>8.5</v>
      </c>
      <c r="KB22" s="78">
        <v>3.1</v>
      </c>
      <c r="KC22" s="78">
        <v>2.0</v>
      </c>
      <c r="KD22" s="78">
        <v>48.0</v>
      </c>
      <c r="KE22" s="78">
        <v>48.0</v>
      </c>
      <c r="KF22" s="89"/>
      <c r="KG22" s="151">
        <v>136.0</v>
      </c>
      <c r="KH22" s="151">
        <v>33.0</v>
      </c>
      <c r="KI22" s="151">
        <v>67.0</v>
      </c>
      <c r="KJ22" s="151">
        <v>3.5</v>
      </c>
      <c r="KK22" s="151"/>
      <c r="KL22" s="151">
        <v>1.0</v>
      </c>
      <c r="KM22" s="151">
        <v>40.0</v>
      </c>
      <c r="KN22" s="151">
        <v>40.0</v>
      </c>
      <c r="KO22" s="151">
        <v>136.0</v>
      </c>
      <c r="KP22" s="151">
        <v>33.0</v>
      </c>
      <c r="KQ22" s="151" t="s">
        <v>98</v>
      </c>
      <c r="KR22" s="151" t="s">
        <v>98</v>
      </c>
      <c r="KS22" s="151"/>
      <c r="KT22" s="151">
        <v>1.0</v>
      </c>
      <c r="KU22" s="151">
        <v>40.0</v>
      </c>
      <c r="KV22" s="151">
        <v>40.0</v>
      </c>
      <c r="KW22" s="89"/>
      <c r="KX22" s="81">
        <v>124.0</v>
      </c>
      <c r="KY22" s="81">
        <v>32.0</v>
      </c>
      <c r="KZ22" s="81">
        <v>292.0</v>
      </c>
      <c r="LA22" s="81">
        <v>14.3</v>
      </c>
      <c r="LB22" s="81">
        <v>2.2</v>
      </c>
      <c r="LC22" s="81">
        <v>3.0</v>
      </c>
      <c r="LD22" s="81">
        <v>47.0</v>
      </c>
      <c r="LE22" s="81">
        <v>47.0</v>
      </c>
      <c r="LF22" s="81">
        <v>124.0</v>
      </c>
      <c r="LG22" s="81">
        <v>32.0</v>
      </c>
      <c r="LH22" s="81">
        <v>353.0</v>
      </c>
      <c r="LI22" s="81">
        <v>17.3</v>
      </c>
      <c r="LJ22" s="81">
        <v>5.0</v>
      </c>
      <c r="LK22" s="81">
        <v>5.0</v>
      </c>
      <c r="LL22" s="81">
        <v>48.0</v>
      </c>
      <c r="LM22" s="81">
        <v>48.0</v>
      </c>
      <c r="LN22" s="89"/>
      <c r="LO22" s="82">
        <v>335.0</v>
      </c>
      <c r="LP22" s="82">
        <v>231.0</v>
      </c>
      <c r="LQ22" s="82">
        <v>128.0</v>
      </c>
      <c r="LR22" s="82">
        <v>69.0</v>
      </c>
      <c r="LS22" s="82">
        <v>324.0</v>
      </c>
      <c r="LT22" s="82">
        <v>53.0</v>
      </c>
      <c r="LU22" s="82">
        <v>10.3</v>
      </c>
      <c r="LV22" s="82">
        <v>137.0</v>
      </c>
      <c r="LW22" s="82">
        <v>90.0</v>
      </c>
      <c r="LX22" s="82">
        <v>52.0</v>
      </c>
      <c r="LY22" s="82">
        <v>48.0</v>
      </c>
      <c r="LZ22" s="82">
        <v>10.0</v>
      </c>
      <c r="MA22" s="82">
        <v>75.0</v>
      </c>
      <c r="MB22" s="82">
        <v>16.6</v>
      </c>
      <c r="MC22" s="82">
        <v>136.0</v>
      </c>
      <c r="MD22" s="82">
        <v>135.0</v>
      </c>
      <c r="ME22" s="82">
        <v>56.0</v>
      </c>
      <c r="MF22" s="82">
        <v>56.0</v>
      </c>
      <c r="MG22" s="82">
        <v>8.0</v>
      </c>
      <c r="MH22" s="82" t="s">
        <v>95</v>
      </c>
      <c r="MI22" s="82" t="s">
        <v>95</v>
      </c>
      <c r="MJ22" s="82" t="s">
        <v>95</v>
      </c>
      <c r="MK22" s="82" t="s">
        <v>95</v>
      </c>
      <c r="ML22" s="82">
        <v>39.0</v>
      </c>
      <c r="MM22" s="82">
        <v>36.0</v>
      </c>
      <c r="MN22" s="82">
        <v>5.0</v>
      </c>
      <c r="MO22" s="86"/>
      <c r="MP22" s="87"/>
      <c r="MQ22" s="87"/>
      <c r="MR22" s="87"/>
      <c r="MS22" s="87"/>
      <c r="MT22" s="82">
        <v>0.1</v>
      </c>
      <c r="MU22" s="82">
        <v>0.0</v>
      </c>
      <c r="MV22" s="82">
        <v>2.6</v>
      </c>
      <c r="MW22" s="82">
        <v>35.0</v>
      </c>
      <c r="MX22" s="82">
        <v>37.0</v>
      </c>
      <c r="MY22" s="88" t="s">
        <v>96</v>
      </c>
      <c r="MZ22" s="83">
        <v>5.0</v>
      </c>
      <c r="NA22" s="87"/>
      <c r="NB22" s="82">
        <v>2.6</v>
      </c>
      <c r="NC22" s="82">
        <v>0.1</v>
      </c>
      <c r="ND22" s="82">
        <v>52.0</v>
      </c>
      <c r="NE22" s="82">
        <v>35.0</v>
      </c>
      <c r="NF22" s="82">
        <v>37.0</v>
      </c>
      <c r="NG22" s="82">
        <v>37.0</v>
      </c>
      <c r="NH22" s="82">
        <v>6.0</v>
      </c>
      <c r="NI22" s="87"/>
      <c r="NJ22" s="88" t="s">
        <v>95</v>
      </c>
      <c r="NK22" s="88" t="s">
        <v>95</v>
      </c>
      <c r="NL22" s="88" t="s">
        <v>95</v>
      </c>
      <c r="NM22" s="88" t="s">
        <v>95</v>
      </c>
      <c r="NN22" s="121" t="s">
        <v>95</v>
      </c>
      <c r="NO22" s="121" t="s">
        <v>95</v>
      </c>
      <c r="NP22" s="121" t="s">
        <v>95</v>
      </c>
    </row>
    <row r="23" ht="14.25" customHeight="1">
      <c r="A23" s="49">
        <v>0.416666666666667</v>
      </c>
      <c r="B23" s="50"/>
      <c r="C23" s="51">
        <v>50.33</v>
      </c>
      <c r="D23" s="127">
        <v>337.0</v>
      </c>
      <c r="E23" s="53">
        <v>133.0</v>
      </c>
      <c r="F23" s="53">
        <v>94.0</v>
      </c>
      <c r="G23" s="53">
        <v>19.8</v>
      </c>
      <c r="H23" s="54"/>
      <c r="I23" s="53">
        <v>6.0</v>
      </c>
      <c r="J23" s="53">
        <v>49.0</v>
      </c>
      <c r="K23" s="53">
        <v>48.0</v>
      </c>
      <c r="L23" s="53">
        <v>138.0</v>
      </c>
      <c r="M23" s="53">
        <v>74.0</v>
      </c>
      <c r="N23" s="53">
        <v>19.3</v>
      </c>
      <c r="O23" s="54"/>
      <c r="P23" s="53">
        <v>6.0</v>
      </c>
      <c r="Q23" s="53">
        <v>56.0</v>
      </c>
      <c r="R23" s="53">
        <v>52.0</v>
      </c>
      <c r="S23" s="53">
        <v>340.5</v>
      </c>
      <c r="T23" s="53">
        <v>269.4</v>
      </c>
      <c r="U23" s="53">
        <v>160.8</v>
      </c>
      <c r="V23" s="54"/>
      <c r="W23" s="53">
        <v>373.5</v>
      </c>
      <c r="X23" s="53">
        <v>178.5</v>
      </c>
      <c r="Y23" s="53">
        <v>111.9</v>
      </c>
      <c r="Z23" s="54"/>
      <c r="AA23" s="53">
        <v>341.5</v>
      </c>
      <c r="AB23" s="53">
        <v>308.5</v>
      </c>
      <c r="AC23" s="53">
        <v>201.6</v>
      </c>
      <c r="AD23" s="54"/>
      <c r="AE23" s="53">
        <v>341.0</v>
      </c>
      <c r="AF23" s="53">
        <v>343.4</v>
      </c>
      <c r="AG23" s="53">
        <v>182.9</v>
      </c>
      <c r="AH23" s="54"/>
      <c r="AI23" s="53">
        <v>347.2</v>
      </c>
      <c r="AJ23" s="53">
        <v>323.3</v>
      </c>
      <c r="AK23" s="53">
        <v>203.5</v>
      </c>
      <c r="AL23" s="54"/>
      <c r="AM23" s="53">
        <v>338.7</v>
      </c>
      <c r="AN23" s="53">
        <v>353.1</v>
      </c>
      <c r="AO23" s="53">
        <v>166.4</v>
      </c>
      <c r="AP23" s="54"/>
      <c r="AQ23" s="182">
        <f t="shared" ref="AQ23:AS23" si="29">E23</f>
        <v>133</v>
      </c>
      <c r="AR23" s="54">
        <f t="shared" si="29"/>
        <v>94</v>
      </c>
      <c r="AS23" s="56">
        <f t="shared" si="29"/>
        <v>19.8</v>
      </c>
      <c r="AT23" s="54"/>
      <c r="AU23" s="54">
        <f t="shared" ref="AU23:AW23" si="30">L23</f>
        <v>138</v>
      </c>
      <c r="AV23" s="54">
        <f t="shared" si="30"/>
        <v>74</v>
      </c>
      <c r="AW23" s="54">
        <f t="shared" si="30"/>
        <v>19.3</v>
      </c>
      <c r="AX23" s="54"/>
      <c r="AY23" s="182">
        <f t="shared" si="6"/>
        <v>133</v>
      </c>
      <c r="AZ23" s="54"/>
      <c r="BA23" s="54"/>
      <c r="BB23" s="54"/>
      <c r="BC23" s="89"/>
      <c r="BD23" s="54">
        <v>138.0</v>
      </c>
      <c r="BE23" s="53">
        <v>33.0</v>
      </c>
      <c r="BF23" s="53">
        <v>14.0</v>
      </c>
      <c r="BG23" s="127">
        <v>0.7</v>
      </c>
      <c r="BH23" s="54"/>
      <c r="BI23" s="53">
        <v>22.0</v>
      </c>
      <c r="BJ23" s="127">
        <v>86.0</v>
      </c>
      <c r="BK23" s="127">
        <v>65.0</v>
      </c>
      <c r="BL23" s="89"/>
      <c r="BM23" s="58">
        <v>336.0</v>
      </c>
      <c r="BN23" s="58">
        <v>143.0</v>
      </c>
      <c r="BO23" s="58">
        <v>250.0</v>
      </c>
      <c r="BP23" s="58">
        <v>12.5</v>
      </c>
      <c r="BQ23" s="59"/>
      <c r="BR23" s="58">
        <v>6.0</v>
      </c>
      <c r="BS23" s="58">
        <v>60.0</v>
      </c>
      <c r="BT23" s="58">
        <v>60.0</v>
      </c>
      <c r="BU23" s="59">
        <f t="shared" si="7"/>
        <v>336</v>
      </c>
      <c r="BV23" s="58">
        <v>358.0</v>
      </c>
      <c r="BW23" s="58">
        <v>206.0</v>
      </c>
      <c r="BX23" s="58">
        <v>37.0</v>
      </c>
      <c r="BY23" s="58">
        <v>329.0</v>
      </c>
      <c r="BZ23" s="58">
        <v>386.0</v>
      </c>
      <c r="CA23" s="58">
        <v>209.0</v>
      </c>
      <c r="CB23" s="58">
        <v>32.0</v>
      </c>
      <c r="CC23" s="58">
        <v>337.0</v>
      </c>
      <c r="CD23" s="58">
        <v>332.0</v>
      </c>
      <c r="CE23" s="58">
        <v>186.0</v>
      </c>
      <c r="CF23" s="58">
        <v>22.0</v>
      </c>
      <c r="CG23" s="58">
        <v>330.0</v>
      </c>
      <c r="CH23" s="58">
        <v>343.0</v>
      </c>
      <c r="CI23" s="58">
        <v>182.0</v>
      </c>
      <c r="CJ23" s="58">
        <v>23.0</v>
      </c>
      <c r="CK23" s="58">
        <v>342.0</v>
      </c>
      <c r="CL23" s="58">
        <v>197.0</v>
      </c>
      <c r="CM23" s="58">
        <v>127.0</v>
      </c>
      <c r="CN23" s="58">
        <v>12.0</v>
      </c>
      <c r="CO23" s="58">
        <v>326.0</v>
      </c>
      <c r="CP23" s="58">
        <v>286.0</v>
      </c>
      <c r="CQ23" s="58">
        <v>187.0</v>
      </c>
      <c r="CR23" s="58">
        <v>18.0</v>
      </c>
      <c r="CS23" s="58">
        <v>330.0</v>
      </c>
      <c r="CT23" s="58">
        <v>364.0</v>
      </c>
      <c r="CU23" s="58">
        <v>209.0</v>
      </c>
      <c r="CV23" s="58">
        <v>130.0</v>
      </c>
      <c r="CW23" s="58">
        <v>332.0</v>
      </c>
      <c r="CX23" s="58">
        <v>188.0</v>
      </c>
      <c r="CY23" s="58">
        <v>71.0</v>
      </c>
      <c r="CZ23" s="58">
        <v>58.0</v>
      </c>
      <c r="DA23" s="58">
        <v>319.0</v>
      </c>
      <c r="DB23" s="58">
        <v>199.0</v>
      </c>
      <c r="DC23" s="58">
        <v>76.0</v>
      </c>
      <c r="DD23" s="58">
        <v>73.0</v>
      </c>
      <c r="DE23" s="59">
        <f t="shared" si="8"/>
        <v>143</v>
      </c>
      <c r="DF23" s="58">
        <v>34.0</v>
      </c>
      <c r="DG23" s="59">
        <f>BO23</f>
        <v>250</v>
      </c>
      <c r="DH23" s="58">
        <v>12.5</v>
      </c>
      <c r="DI23" s="59"/>
      <c r="DJ23" s="58">
        <v>7.0</v>
      </c>
      <c r="DK23" s="58">
        <v>60.0</v>
      </c>
      <c r="DL23" s="58">
        <v>54.0</v>
      </c>
      <c r="DM23" s="89"/>
      <c r="DN23" s="61">
        <v>336.0</v>
      </c>
      <c r="DO23" s="61">
        <v>139.0</v>
      </c>
      <c r="DP23" s="61">
        <v>25.33</v>
      </c>
      <c r="DQ23" s="61">
        <v>13.4</v>
      </c>
      <c r="DR23" s="61">
        <v>3.09</v>
      </c>
      <c r="DS23" s="61">
        <v>8.0</v>
      </c>
      <c r="DT23" s="61">
        <v>41.0</v>
      </c>
      <c r="DU23" s="61">
        <v>45.2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338.0</v>
      </c>
      <c r="EF23" s="63">
        <v>135.0</v>
      </c>
      <c r="EG23" s="63">
        <v>72.0</v>
      </c>
      <c r="EH23" s="63">
        <v>3.0</v>
      </c>
      <c r="EI23" s="64"/>
      <c r="EJ23" s="63">
        <v>9.0</v>
      </c>
      <c r="EK23" s="63">
        <v>49.0</v>
      </c>
      <c r="EL23" s="63">
        <v>51.0</v>
      </c>
      <c r="EM23" s="63">
        <v>135.0</v>
      </c>
      <c r="EN23" s="63">
        <v>99.0</v>
      </c>
      <c r="EO23" s="63">
        <v>4.3</v>
      </c>
      <c r="EP23" s="64"/>
      <c r="EQ23" s="63">
        <v>9.0</v>
      </c>
      <c r="ER23" s="63">
        <v>50.0</v>
      </c>
      <c r="ES23" s="63">
        <v>51.0</v>
      </c>
      <c r="ET23" s="63">
        <v>337.0</v>
      </c>
      <c r="EU23" s="63">
        <v>0.0</v>
      </c>
      <c r="EV23" s="63">
        <v>0.0</v>
      </c>
      <c r="EW23" s="63">
        <v>0.0</v>
      </c>
      <c r="EX23" s="63">
        <v>336.0</v>
      </c>
      <c r="EY23" s="63">
        <v>241.0</v>
      </c>
      <c r="EZ23" s="63">
        <v>138.0</v>
      </c>
      <c r="FA23" s="63">
        <v>6.5</v>
      </c>
      <c r="FB23" s="63">
        <v>336.0</v>
      </c>
      <c r="FC23" s="63">
        <v>0.0</v>
      </c>
      <c r="FD23" s="63">
        <v>0.0</v>
      </c>
      <c r="FE23" s="63">
        <v>0.0</v>
      </c>
      <c r="FF23" s="63">
        <v>336.0</v>
      </c>
      <c r="FG23" s="63">
        <v>241.0</v>
      </c>
      <c r="FH23" s="63">
        <v>138.0</v>
      </c>
      <c r="FI23" s="63">
        <v>7.4</v>
      </c>
      <c r="FJ23" s="63">
        <v>338.0</v>
      </c>
      <c r="FK23" s="63">
        <v>222.0</v>
      </c>
      <c r="FL23" s="63">
        <v>126.0</v>
      </c>
      <c r="FM23" s="64"/>
      <c r="FN23" s="63">
        <v>338.0</v>
      </c>
      <c r="FO23" s="63">
        <v>218.0</v>
      </c>
      <c r="FP23" s="63">
        <v>126.0</v>
      </c>
      <c r="FQ23" s="63">
        <v>15.2</v>
      </c>
      <c r="FR23" s="63">
        <v>135.0</v>
      </c>
      <c r="FS23" s="63">
        <v>126.0</v>
      </c>
      <c r="FT23" s="63">
        <v>22.5</v>
      </c>
      <c r="FU23" s="64"/>
      <c r="FV23" s="63">
        <v>135.0</v>
      </c>
      <c r="FW23" s="64"/>
      <c r="FX23" s="64"/>
      <c r="FY23" s="64"/>
      <c r="FZ23" s="89"/>
      <c r="GA23" s="65">
        <v>339.0</v>
      </c>
      <c r="GB23" s="66">
        <v>325.17</v>
      </c>
      <c r="GC23" s="66">
        <v>201.44</v>
      </c>
      <c r="GD23" s="66">
        <v>6.95</v>
      </c>
      <c r="GE23" s="66">
        <v>338.0</v>
      </c>
      <c r="GF23" s="66">
        <v>341.88</v>
      </c>
      <c r="GG23" s="66">
        <v>199.17</v>
      </c>
      <c r="GH23" s="66">
        <v>10.8</v>
      </c>
      <c r="GI23" s="66">
        <v>338.0</v>
      </c>
      <c r="GJ23" s="66">
        <v>226.11</v>
      </c>
      <c r="GK23" s="66">
        <v>-128.06</v>
      </c>
      <c r="GL23" s="66">
        <v>-21.53</v>
      </c>
      <c r="GM23" s="66">
        <v>339.0</v>
      </c>
      <c r="GN23" s="66">
        <v>208.23</v>
      </c>
      <c r="GO23" s="66">
        <v>-127.81</v>
      </c>
      <c r="GP23" s="66">
        <v>-28.14</v>
      </c>
      <c r="GQ23" s="66">
        <v>339.0</v>
      </c>
      <c r="GR23" s="66">
        <v>121.77</v>
      </c>
      <c r="GS23" s="66">
        <v>-73.46</v>
      </c>
      <c r="GT23" s="66">
        <v>16.84</v>
      </c>
      <c r="GU23" s="66">
        <v>338.0</v>
      </c>
      <c r="GV23" s="66">
        <v>131.59</v>
      </c>
      <c r="GW23" s="66">
        <v>-73.62</v>
      </c>
      <c r="GX23" s="66">
        <v>14.74</v>
      </c>
      <c r="GY23" s="89"/>
      <c r="GZ23" s="98" t="s">
        <v>107</v>
      </c>
      <c r="HA23" s="97" t="s">
        <v>92</v>
      </c>
      <c r="HB23" s="98">
        <v>164.0</v>
      </c>
      <c r="HC23" s="98">
        <v>8.2</v>
      </c>
      <c r="HD23" s="98">
        <v>3.28</v>
      </c>
      <c r="HE23" s="98">
        <v>8.0</v>
      </c>
      <c r="HF23" s="99">
        <v>54.0</v>
      </c>
      <c r="HG23" s="99">
        <v>50.0</v>
      </c>
      <c r="HH23" s="98" t="s">
        <v>107</v>
      </c>
      <c r="HI23" s="97" t="s">
        <v>92</v>
      </c>
      <c r="HJ23" s="98">
        <v>179.0</v>
      </c>
      <c r="HK23" s="98">
        <v>8.95</v>
      </c>
      <c r="HL23" s="98">
        <v>3.58</v>
      </c>
      <c r="HM23" s="98">
        <v>5.0</v>
      </c>
      <c r="HN23" s="99">
        <v>60.0</v>
      </c>
      <c r="HO23" s="99">
        <v>58.0</v>
      </c>
      <c r="HP23" s="98" t="s">
        <v>107</v>
      </c>
      <c r="HQ23" s="97" t="s">
        <v>92</v>
      </c>
      <c r="HR23" s="98">
        <v>212.0</v>
      </c>
      <c r="HS23" s="98">
        <v>10.6</v>
      </c>
      <c r="HT23" s="98">
        <v>5.3</v>
      </c>
      <c r="HU23" s="98">
        <v>7.0</v>
      </c>
      <c r="HV23" s="99">
        <v>52.0</v>
      </c>
      <c r="HW23" s="99">
        <v>52.0</v>
      </c>
      <c r="HX23" s="89"/>
      <c r="HY23" s="72">
        <v>135.0</v>
      </c>
      <c r="HZ23" s="72">
        <v>33.0</v>
      </c>
      <c r="IA23" s="72">
        <v>140.0</v>
      </c>
      <c r="IB23" s="72">
        <v>7.0</v>
      </c>
      <c r="IC23" s="73"/>
      <c r="ID23" s="72">
        <v>2.0</v>
      </c>
      <c r="IE23" s="72">
        <v>62.0</v>
      </c>
      <c r="IF23" s="72">
        <v>42.0</v>
      </c>
      <c r="IG23" s="89"/>
      <c r="IH23" s="74">
        <v>135.0</v>
      </c>
      <c r="II23" s="74">
        <v>32.9</v>
      </c>
      <c r="IJ23" s="74">
        <v>242.0</v>
      </c>
      <c r="IK23" s="74">
        <v>11.9</v>
      </c>
      <c r="IL23" s="74">
        <v>13.5</v>
      </c>
      <c r="IM23" s="74">
        <v>6.0</v>
      </c>
      <c r="IN23" s="74">
        <v>47.0</v>
      </c>
      <c r="IO23" s="74">
        <v>45.0</v>
      </c>
      <c r="IP23" s="74">
        <v>135.0</v>
      </c>
      <c r="IQ23" s="74">
        <v>34.3</v>
      </c>
      <c r="IR23" s="74">
        <v>5.0</v>
      </c>
      <c r="IS23" s="74">
        <v>0.1</v>
      </c>
      <c r="IT23" s="74">
        <v>0.3</v>
      </c>
      <c r="IU23" s="74">
        <v>12.0</v>
      </c>
      <c r="IV23" s="74">
        <v>47.0</v>
      </c>
      <c r="IW23" s="74">
        <v>46.0</v>
      </c>
      <c r="IX23" s="89"/>
      <c r="IY23" s="76">
        <v>138.33</v>
      </c>
      <c r="IZ23" s="76">
        <v>34.88</v>
      </c>
      <c r="JA23" s="76">
        <v>229.2</v>
      </c>
      <c r="JB23" s="76">
        <v>11.46</v>
      </c>
      <c r="JC23" s="76">
        <v>3.81</v>
      </c>
      <c r="JD23" s="76">
        <v>3.0</v>
      </c>
      <c r="JE23" s="76">
        <v>58.5</v>
      </c>
      <c r="JF23" s="76">
        <v>51.37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135.0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43.0</v>
      </c>
      <c r="JW23" s="78">
        <v>42.0</v>
      </c>
      <c r="JX23" s="78">
        <v>135.0</v>
      </c>
      <c r="JY23" s="78">
        <v>33.9</v>
      </c>
      <c r="JZ23" s="78">
        <v>160.0</v>
      </c>
      <c r="KA23" s="78">
        <v>8.5</v>
      </c>
      <c r="KB23" s="78">
        <v>3.1</v>
      </c>
      <c r="KC23" s="78">
        <v>2.0</v>
      </c>
      <c r="KD23" s="78">
        <v>50.0</v>
      </c>
      <c r="KE23" s="78">
        <v>50.0</v>
      </c>
      <c r="KF23" s="89"/>
      <c r="KG23" s="151">
        <v>134.0</v>
      </c>
      <c r="KH23" s="151">
        <v>32.0</v>
      </c>
      <c r="KI23" s="151">
        <v>132.0</v>
      </c>
      <c r="KJ23" s="151">
        <v>7.0</v>
      </c>
      <c r="KK23" s="151"/>
      <c r="KL23" s="151">
        <v>1.0</v>
      </c>
      <c r="KM23" s="151">
        <v>40.0</v>
      </c>
      <c r="KN23" s="151">
        <v>40.0</v>
      </c>
      <c r="KO23" s="151">
        <v>134.0</v>
      </c>
      <c r="KP23" s="151">
        <v>32.0</v>
      </c>
      <c r="KQ23" s="151">
        <v>3.0</v>
      </c>
      <c r="KR23" s="151">
        <v>0.2</v>
      </c>
      <c r="KS23" s="151"/>
      <c r="KT23" s="151">
        <v>1.0</v>
      </c>
      <c r="KU23" s="151">
        <v>40.0</v>
      </c>
      <c r="KV23" s="151">
        <v>40.0</v>
      </c>
      <c r="KW23" s="89"/>
      <c r="KX23" s="81">
        <v>132.0</v>
      </c>
      <c r="KY23" s="81">
        <v>33.0</v>
      </c>
      <c r="KZ23" s="81" t="s">
        <v>120</v>
      </c>
      <c r="LA23" s="81">
        <v>0.0</v>
      </c>
      <c r="LB23" s="81">
        <v>2.0</v>
      </c>
      <c r="LC23" s="81">
        <v>3.0</v>
      </c>
      <c r="LD23" s="81">
        <v>49.0</v>
      </c>
      <c r="LE23" s="81">
        <v>49.0</v>
      </c>
      <c r="LF23" s="81">
        <v>132.0</v>
      </c>
      <c r="LG23" s="81">
        <v>33.0</v>
      </c>
      <c r="LH23" s="81">
        <v>365.0</v>
      </c>
      <c r="LI23" s="81">
        <v>17.9</v>
      </c>
      <c r="LJ23" s="81">
        <v>5.0</v>
      </c>
      <c r="LK23" s="81">
        <v>5.0</v>
      </c>
      <c r="LL23" s="81">
        <v>52.0</v>
      </c>
      <c r="LM23" s="81">
        <v>50.0</v>
      </c>
      <c r="LN23" s="89"/>
      <c r="LO23" s="82">
        <v>341.0</v>
      </c>
      <c r="LP23" s="82">
        <v>158.0</v>
      </c>
      <c r="LQ23" s="82">
        <v>89.0</v>
      </c>
      <c r="LR23" s="82">
        <v>72.0</v>
      </c>
      <c r="LS23" s="82">
        <v>332.0</v>
      </c>
      <c r="LT23" s="82">
        <v>33.0</v>
      </c>
      <c r="LU23" s="82">
        <v>2.1</v>
      </c>
      <c r="LV23" s="82">
        <v>141.0</v>
      </c>
      <c r="LW23" s="82">
        <v>57.0</v>
      </c>
      <c r="LX23" s="82">
        <v>51.0</v>
      </c>
      <c r="LY23" s="82">
        <v>49.0</v>
      </c>
      <c r="LZ23" s="82">
        <v>10.0</v>
      </c>
      <c r="MA23" s="82">
        <v>56.0</v>
      </c>
      <c r="MB23" s="82">
        <v>16.0</v>
      </c>
      <c r="MC23" s="82">
        <v>101.0</v>
      </c>
      <c r="MD23" s="82">
        <v>139.0</v>
      </c>
      <c r="ME23" s="82">
        <v>56.0</v>
      </c>
      <c r="MF23" s="82">
        <v>51.0</v>
      </c>
      <c r="MG23" s="82">
        <v>8.0</v>
      </c>
      <c r="MH23" s="82" t="s">
        <v>95</v>
      </c>
      <c r="MI23" s="82" t="s">
        <v>95</v>
      </c>
      <c r="MJ23" s="82" t="s">
        <v>95</v>
      </c>
      <c r="MK23" s="82" t="s">
        <v>95</v>
      </c>
      <c r="ML23" s="82">
        <v>39.0</v>
      </c>
      <c r="MM23" s="82">
        <v>36.0</v>
      </c>
      <c r="MN23" s="82">
        <v>5.0</v>
      </c>
      <c r="MO23" s="86"/>
      <c r="MP23" s="87"/>
      <c r="MQ23" s="87"/>
      <c r="MR23" s="87"/>
      <c r="MS23" s="87"/>
      <c r="MT23" s="82">
        <v>0.7</v>
      </c>
      <c r="MU23" s="82">
        <v>0.2</v>
      </c>
      <c r="MV23" s="82">
        <v>14.0</v>
      </c>
      <c r="MW23" s="82">
        <v>35.0</v>
      </c>
      <c r="MX23" s="82">
        <v>37.0</v>
      </c>
      <c r="MY23" s="88" t="s">
        <v>96</v>
      </c>
      <c r="MZ23" s="83">
        <v>5.0</v>
      </c>
      <c r="NA23" s="87"/>
      <c r="NB23" s="196" t="s">
        <v>121</v>
      </c>
      <c r="NC23" s="197"/>
      <c r="ND23" s="197"/>
      <c r="NE23" s="197"/>
      <c r="NF23" s="197"/>
      <c r="NG23" s="197"/>
      <c r="NH23" s="198"/>
      <c r="NI23" s="87"/>
      <c r="NJ23" s="82">
        <v>1.8</v>
      </c>
      <c r="NK23" s="82">
        <v>0.5</v>
      </c>
      <c r="NL23" s="82">
        <v>36.0</v>
      </c>
      <c r="NM23" s="82">
        <v>35.0</v>
      </c>
      <c r="NN23" s="82">
        <v>46.0</v>
      </c>
      <c r="NO23" s="82">
        <v>49.0</v>
      </c>
      <c r="NP23" s="82">
        <v>4.0</v>
      </c>
    </row>
    <row r="24" ht="14.25" customHeight="1">
      <c r="A24" s="49">
        <v>0.458333333333334</v>
      </c>
      <c r="B24" s="50"/>
      <c r="C24" s="51">
        <v>50.28</v>
      </c>
      <c r="D24" s="127">
        <v>336.0</v>
      </c>
      <c r="E24" s="53">
        <v>134.0</v>
      </c>
      <c r="F24" s="53">
        <v>92.0</v>
      </c>
      <c r="G24" s="53">
        <v>19.7</v>
      </c>
      <c r="H24" s="54"/>
      <c r="I24" s="53">
        <v>6.0</v>
      </c>
      <c r="J24" s="53">
        <v>49.0</v>
      </c>
      <c r="K24" s="53">
        <v>49.0</v>
      </c>
      <c r="L24" s="53">
        <v>138.0</v>
      </c>
      <c r="M24" s="53">
        <v>91.0</v>
      </c>
      <c r="N24" s="53">
        <v>22.8</v>
      </c>
      <c r="O24" s="54"/>
      <c r="P24" s="53">
        <v>6.0</v>
      </c>
      <c r="Q24" s="53">
        <v>56.0</v>
      </c>
      <c r="R24" s="53">
        <v>52.0</v>
      </c>
      <c r="S24" s="53">
        <v>340.4</v>
      </c>
      <c r="T24" s="53">
        <v>284.2</v>
      </c>
      <c r="U24" s="53">
        <v>168.4</v>
      </c>
      <c r="V24" s="54"/>
      <c r="W24" s="53">
        <v>373.6</v>
      </c>
      <c r="X24" s="53">
        <v>186.1</v>
      </c>
      <c r="Y24" s="53">
        <v>118.3</v>
      </c>
      <c r="Z24" s="54"/>
      <c r="AA24" s="53">
        <v>340.7</v>
      </c>
      <c r="AB24" s="53">
        <v>309.1</v>
      </c>
      <c r="AC24" s="53">
        <v>202.1</v>
      </c>
      <c r="AD24" s="54"/>
      <c r="AE24" s="53">
        <v>340.2</v>
      </c>
      <c r="AF24" s="53">
        <v>346.1</v>
      </c>
      <c r="AG24" s="53">
        <v>182.8</v>
      </c>
      <c r="AH24" s="54"/>
      <c r="AI24" s="53">
        <v>346.6</v>
      </c>
      <c r="AJ24" s="53">
        <v>330.2</v>
      </c>
      <c r="AK24" s="53">
        <v>207.4</v>
      </c>
      <c r="AL24" s="54"/>
      <c r="AM24" s="53">
        <v>338.6</v>
      </c>
      <c r="AN24" s="53">
        <v>354.3</v>
      </c>
      <c r="AO24" s="53">
        <v>198.8</v>
      </c>
      <c r="AP24" s="54"/>
      <c r="AQ24" s="182">
        <f t="shared" ref="AQ24:AS24" si="31">E24</f>
        <v>134</v>
      </c>
      <c r="AR24" s="54">
        <f t="shared" si="31"/>
        <v>92</v>
      </c>
      <c r="AS24" s="56">
        <f t="shared" si="31"/>
        <v>19.7</v>
      </c>
      <c r="AT24" s="54"/>
      <c r="AU24" s="54">
        <f t="shared" ref="AU24:AW24" si="32">L24</f>
        <v>138</v>
      </c>
      <c r="AV24" s="54">
        <f t="shared" si="32"/>
        <v>91</v>
      </c>
      <c r="AW24" s="54">
        <f t="shared" si="32"/>
        <v>22.8</v>
      </c>
      <c r="AX24" s="54"/>
      <c r="AY24" s="182">
        <f t="shared" si="6"/>
        <v>134</v>
      </c>
      <c r="AZ24" s="54"/>
      <c r="BA24" s="54"/>
      <c r="BB24" s="54"/>
      <c r="BC24" s="89"/>
      <c r="BD24" s="54">
        <v>138.0</v>
      </c>
      <c r="BE24" s="53">
        <v>33.0</v>
      </c>
      <c r="BF24" s="53">
        <v>96.0</v>
      </c>
      <c r="BG24" s="127">
        <v>0.6</v>
      </c>
      <c r="BH24" s="54"/>
      <c r="BI24" s="53">
        <v>22.0</v>
      </c>
      <c r="BJ24" s="127">
        <v>86.0</v>
      </c>
      <c r="BK24" s="127">
        <v>65.0</v>
      </c>
      <c r="BL24" s="89"/>
      <c r="BM24" s="58">
        <v>339.0</v>
      </c>
      <c r="BN24" s="58">
        <v>143.0</v>
      </c>
      <c r="BO24" s="58">
        <v>207.0</v>
      </c>
      <c r="BP24" s="58">
        <v>10.4</v>
      </c>
      <c r="BQ24" s="59"/>
      <c r="BR24" s="58">
        <v>6.0</v>
      </c>
      <c r="BS24" s="58">
        <v>61.0</v>
      </c>
      <c r="BT24" s="58">
        <v>60.0</v>
      </c>
      <c r="BU24" s="59">
        <f t="shared" si="7"/>
        <v>339</v>
      </c>
      <c r="BV24" s="58">
        <v>360.0</v>
      </c>
      <c r="BW24" s="58">
        <v>206.0</v>
      </c>
      <c r="BX24" s="58">
        <v>39.0</v>
      </c>
      <c r="BY24" s="58">
        <v>329.0</v>
      </c>
      <c r="BZ24" s="58">
        <v>386.0</v>
      </c>
      <c r="CA24" s="58">
        <v>208.0</v>
      </c>
      <c r="CB24" s="58">
        <v>24.0</v>
      </c>
      <c r="CC24" s="58">
        <v>337.0</v>
      </c>
      <c r="CD24" s="58">
        <v>314.0</v>
      </c>
      <c r="CE24" s="58">
        <v>178.0</v>
      </c>
      <c r="CF24" s="58">
        <v>20.0</v>
      </c>
      <c r="CG24" s="58">
        <v>329.0</v>
      </c>
      <c r="CH24" s="58">
        <v>322.0</v>
      </c>
      <c r="CI24" s="58">
        <v>174.0</v>
      </c>
      <c r="CJ24" s="58">
        <v>21.0</v>
      </c>
      <c r="CK24" s="58">
        <v>342.0</v>
      </c>
      <c r="CL24" s="58">
        <v>191.0</v>
      </c>
      <c r="CM24" s="58">
        <v>123.0</v>
      </c>
      <c r="CN24" s="58">
        <v>5.0</v>
      </c>
      <c r="CO24" s="58">
        <v>327.0</v>
      </c>
      <c r="CP24" s="58">
        <v>368.0</v>
      </c>
      <c r="CQ24" s="58">
        <v>179.0</v>
      </c>
      <c r="CR24" s="58">
        <v>15.0</v>
      </c>
      <c r="CS24" s="58">
        <v>330.0</v>
      </c>
      <c r="CT24" s="58">
        <v>354.0</v>
      </c>
      <c r="CU24" s="58">
        <v>203.0</v>
      </c>
      <c r="CV24" s="58">
        <v>125.0</v>
      </c>
      <c r="CW24" s="58">
        <v>332.0</v>
      </c>
      <c r="CX24" s="58">
        <v>191.0</v>
      </c>
      <c r="CY24" s="58">
        <v>73.0</v>
      </c>
      <c r="CZ24" s="58">
        <v>59.0</v>
      </c>
      <c r="DA24" s="58">
        <v>318.0</v>
      </c>
      <c r="DB24" s="58">
        <v>201.0</v>
      </c>
      <c r="DC24" s="58">
        <v>76.0</v>
      </c>
      <c r="DD24" s="58">
        <v>74.0</v>
      </c>
      <c r="DE24" s="59">
        <f t="shared" si="8"/>
        <v>143</v>
      </c>
      <c r="DF24" s="58">
        <v>34.1</v>
      </c>
      <c r="DG24" s="58">
        <v>207.0</v>
      </c>
      <c r="DH24" s="58">
        <v>10.4</v>
      </c>
      <c r="DI24" s="59"/>
      <c r="DJ24" s="58">
        <v>7.0</v>
      </c>
      <c r="DK24" s="58">
        <v>60.0</v>
      </c>
      <c r="DL24" s="58">
        <v>55.0</v>
      </c>
      <c r="DM24" s="89"/>
      <c r="DN24" s="61">
        <v>336.0</v>
      </c>
      <c r="DO24" s="61">
        <v>139.0</v>
      </c>
      <c r="DP24" s="61">
        <v>29.13</v>
      </c>
      <c r="DQ24" s="61">
        <v>13.69</v>
      </c>
      <c r="DR24" s="61">
        <v>4.62</v>
      </c>
      <c r="DS24" s="61">
        <v>8.0</v>
      </c>
      <c r="DT24" s="61">
        <v>45.0</v>
      </c>
      <c r="DU24" s="61">
        <v>49.1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339.0</v>
      </c>
      <c r="EF24" s="63">
        <v>136.0</v>
      </c>
      <c r="EG24" s="63">
        <v>74.0</v>
      </c>
      <c r="EH24" s="63">
        <v>3.1</v>
      </c>
      <c r="EI24" s="64"/>
      <c r="EJ24" s="63">
        <v>9.0</v>
      </c>
      <c r="EK24" s="63">
        <v>51.0</v>
      </c>
      <c r="EL24" s="63">
        <v>53.0</v>
      </c>
      <c r="EM24" s="63">
        <v>136.0</v>
      </c>
      <c r="EN24" s="63">
        <v>98.0</v>
      </c>
      <c r="EO24" s="63">
        <v>4.3</v>
      </c>
      <c r="EP24" s="64"/>
      <c r="EQ24" s="63">
        <v>9.0</v>
      </c>
      <c r="ER24" s="63">
        <v>52.0</v>
      </c>
      <c r="ES24" s="63">
        <v>54.0</v>
      </c>
      <c r="ET24" s="63">
        <v>339.0</v>
      </c>
      <c r="EU24" s="63">
        <v>0.0</v>
      </c>
      <c r="EV24" s="63">
        <v>0.0</v>
      </c>
      <c r="EW24" s="63">
        <v>0.0</v>
      </c>
      <c r="EX24" s="63">
        <v>337.0</v>
      </c>
      <c r="EY24" s="63">
        <v>242.0</v>
      </c>
      <c r="EZ24" s="63">
        <v>138.0</v>
      </c>
      <c r="FA24" s="63">
        <v>7.6</v>
      </c>
      <c r="FB24" s="63">
        <v>336.0</v>
      </c>
      <c r="FC24" s="63">
        <v>0.0</v>
      </c>
      <c r="FD24" s="63">
        <v>0.0</v>
      </c>
      <c r="FE24" s="63">
        <v>0.0</v>
      </c>
      <c r="FF24" s="63">
        <v>335.0</v>
      </c>
      <c r="FG24" s="63">
        <v>242.0</v>
      </c>
      <c r="FH24" s="63">
        <v>139.0</v>
      </c>
      <c r="FI24" s="63">
        <v>6.1</v>
      </c>
      <c r="FJ24" s="63">
        <v>336.0</v>
      </c>
      <c r="FK24" s="63">
        <v>226.0</v>
      </c>
      <c r="FL24" s="63">
        <v>129.0</v>
      </c>
      <c r="FM24" s="64"/>
      <c r="FN24" s="63">
        <v>339.0</v>
      </c>
      <c r="FO24" s="63">
        <v>222.0</v>
      </c>
      <c r="FP24" s="63">
        <v>129.0</v>
      </c>
      <c r="FQ24" s="63">
        <v>15.6</v>
      </c>
      <c r="FR24" s="63">
        <v>136.0</v>
      </c>
      <c r="FS24" s="63">
        <v>101.0</v>
      </c>
      <c r="FT24" s="63">
        <v>17.0</v>
      </c>
      <c r="FU24" s="64"/>
      <c r="FV24" s="63">
        <v>136.0</v>
      </c>
      <c r="FW24" s="64"/>
      <c r="FX24" s="64"/>
      <c r="FY24" s="64"/>
      <c r="FZ24" s="89"/>
      <c r="GA24" s="65">
        <v>338.0</v>
      </c>
      <c r="GB24" s="66">
        <v>334.99</v>
      </c>
      <c r="GC24" s="66">
        <v>206.88</v>
      </c>
      <c r="GD24" s="66">
        <v>11.22</v>
      </c>
      <c r="GE24" s="66">
        <v>338.0</v>
      </c>
      <c r="GF24" s="66">
        <v>350.96</v>
      </c>
      <c r="GG24" s="66">
        <v>203.03</v>
      </c>
      <c r="GH24" s="66">
        <v>13.57</v>
      </c>
      <c r="GI24" s="66">
        <v>338.0</v>
      </c>
      <c r="GJ24" s="66">
        <v>229.04</v>
      </c>
      <c r="GK24" s="66">
        <v>-129.32</v>
      </c>
      <c r="GL24" s="66">
        <v>-21.27</v>
      </c>
      <c r="GM24" s="66">
        <v>338.0</v>
      </c>
      <c r="GN24" s="66">
        <v>209.85</v>
      </c>
      <c r="GO24" s="66">
        <v>-129.07</v>
      </c>
      <c r="GP24" s="66">
        <v>-28.39</v>
      </c>
      <c r="GQ24" s="66">
        <v>339.0</v>
      </c>
      <c r="GR24" s="66">
        <v>119.43</v>
      </c>
      <c r="GS24" s="66">
        <v>-73.12</v>
      </c>
      <c r="GT24" s="66">
        <v>14.41</v>
      </c>
      <c r="GU24" s="66">
        <v>338.0</v>
      </c>
      <c r="GV24" s="66">
        <v>132.18</v>
      </c>
      <c r="GW24" s="66">
        <v>-73.71</v>
      </c>
      <c r="GX24" s="66">
        <v>13.07</v>
      </c>
      <c r="GY24" s="89"/>
      <c r="GZ24" s="98" t="s">
        <v>107</v>
      </c>
      <c r="HA24" s="97" t="s">
        <v>92</v>
      </c>
      <c r="HB24" s="98">
        <v>184.0</v>
      </c>
      <c r="HC24" s="98">
        <v>9.2</v>
      </c>
      <c r="HD24" s="98">
        <v>3.68</v>
      </c>
      <c r="HE24" s="98">
        <v>8.0</v>
      </c>
      <c r="HF24" s="99">
        <v>54.0</v>
      </c>
      <c r="HG24" s="99">
        <v>50.0</v>
      </c>
      <c r="HH24" s="98" t="s">
        <v>107</v>
      </c>
      <c r="HI24" s="97" t="s">
        <v>92</v>
      </c>
      <c r="HJ24" s="98">
        <v>175.0</v>
      </c>
      <c r="HK24" s="98">
        <v>8.75</v>
      </c>
      <c r="HL24" s="98">
        <v>3.5</v>
      </c>
      <c r="HM24" s="98">
        <v>5.0</v>
      </c>
      <c r="HN24" s="99">
        <v>60.0</v>
      </c>
      <c r="HO24" s="99">
        <v>58.0</v>
      </c>
      <c r="HP24" s="98" t="s">
        <v>107</v>
      </c>
      <c r="HQ24" s="97" t="s">
        <v>92</v>
      </c>
      <c r="HR24" s="98">
        <v>211.0</v>
      </c>
      <c r="HS24" s="98">
        <v>10.55</v>
      </c>
      <c r="HT24" s="98">
        <v>5.275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2">
        <v>184.0</v>
      </c>
      <c r="IB24" s="72">
        <v>9.2</v>
      </c>
      <c r="IC24" s="73"/>
      <c r="ID24" s="72">
        <v>2.0</v>
      </c>
      <c r="IE24" s="72">
        <v>62.0</v>
      </c>
      <c r="IF24" s="72">
        <v>42.0</v>
      </c>
      <c r="IG24" s="89"/>
      <c r="IH24" s="74">
        <v>136.0</v>
      </c>
      <c r="II24" s="74">
        <v>32.9</v>
      </c>
      <c r="IJ24" s="74">
        <v>246.0</v>
      </c>
      <c r="IK24" s="74">
        <v>12.1</v>
      </c>
      <c r="IL24" s="74">
        <v>13.6</v>
      </c>
      <c r="IM24" s="74">
        <v>6.0</v>
      </c>
      <c r="IN24" s="74">
        <v>47.0</v>
      </c>
      <c r="IO24" s="74">
        <v>45.0</v>
      </c>
      <c r="IP24" s="74">
        <v>136.0</v>
      </c>
      <c r="IQ24" s="74">
        <v>34.3</v>
      </c>
      <c r="IR24" s="74">
        <v>5.0</v>
      </c>
      <c r="IS24" s="74">
        <v>0.1</v>
      </c>
      <c r="IT24" s="74">
        <v>0.3</v>
      </c>
      <c r="IU24" s="74">
        <v>12.0</v>
      </c>
      <c r="IV24" s="74">
        <v>47.0</v>
      </c>
      <c r="IW24" s="74">
        <v>46.0</v>
      </c>
      <c r="IX24" s="89"/>
      <c r="IY24" s="76">
        <v>135.27</v>
      </c>
      <c r="IZ24" s="76">
        <v>34.84</v>
      </c>
      <c r="JA24" s="76">
        <v>240.4</v>
      </c>
      <c r="JB24" s="76">
        <v>12.02</v>
      </c>
      <c r="JC24" s="76">
        <v>4.23</v>
      </c>
      <c r="JD24" s="76">
        <v>3.0</v>
      </c>
      <c r="JE24" s="76">
        <v>57.56</v>
      </c>
      <c r="JF24" s="76">
        <v>47.37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45.0</v>
      </c>
      <c r="JW24" s="78">
        <v>44.0</v>
      </c>
      <c r="JX24" s="78">
        <v>137.0</v>
      </c>
      <c r="JY24" s="78">
        <v>34.3</v>
      </c>
      <c r="JZ24" s="78">
        <v>90.0</v>
      </c>
      <c r="KA24" s="78">
        <v>4.7</v>
      </c>
      <c r="KB24" s="78">
        <v>2.0</v>
      </c>
      <c r="KC24" s="78">
        <v>2.0</v>
      </c>
      <c r="KD24" s="78">
        <v>52.0</v>
      </c>
      <c r="KE24" s="78">
        <v>52.0</v>
      </c>
      <c r="KF24" s="89"/>
      <c r="KG24" s="151">
        <v>138.0</v>
      </c>
      <c r="KH24" s="151">
        <v>33.0</v>
      </c>
      <c r="KI24" s="151">
        <v>58.0</v>
      </c>
      <c r="KJ24" s="151">
        <v>3.1</v>
      </c>
      <c r="KK24" s="151"/>
      <c r="KL24" s="151">
        <v>1.0</v>
      </c>
      <c r="KM24" s="151">
        <v>40.0</v>
      </c>
      <c r="KN24" s="151">
        <v>40.0</v>
      </c>
      <c r="KO24" s="151">
        <v>138.0</v>
      </c>
      <c r="KP24" s="151">
        <v>33.0</v>
      </c>
      <c r="KQ24" s="151" t="s">
        <v>98</v>
      </c>
      <c r="KR24" s="151" t="s">
        <v>98</v>
      </c>
      <c r="KS24" s="151"/>
      <c r="KT24" s="151">
        <v>1.0</v>
      </c>
      <c r="KU24" s="151">
        <v>40.0</v>
      </c>
      <c r="KV24" s="151">
        <v>40.0</v>
      </c>
      <c r="KW24" s="89"/>
      <c r="KX24" s="81">
        <v>122.0</v>
      </c>
      <c r="KY24" s="81">
        <v>33.0</v>
      </c>
      <c r="KZ24" s="81" t="s">
        <v>120</v>
      </c>
      <c r="LA24" s="81">
        <v>0.0</v>
      </c>
      <c r="LB24" s="81">
        <v>2.2</v>
      </c>
      <c r="LC24" s="81">
        <v>3.0</v>
      </c>
      <c r="LD24" s="81">
        <v>52.0</v>
      </c>
      <c r="LE24" s="81">
        <v>50.0</v>
      </c>
      <c r="LF24" s="81">
        <v>122.0</v>
      </c>
      <c r="LG24" s="81">
        <v>33.0</v>
      </c>
      <c r="LH24" s="81">
        <v>282.0</v>
      </c>
      <c r="LI24" s="81">
        <v>13.8</v>
      </c>
      <c r="LJ24" s="81">
        <v>5.0</v>
      </c>
      <c r="LK24" s="81">
        <v>5.0</v>
      </c>
      <c r="LL24" s="81">
        <v>54.0</v>
      </c>
      <c r="LM24" s="81">
        <v>52.0</v>
      </c>
      <c r="LN24" s="89"/>
      <c r="LO24" s="82">
        <v>340.0</v>
      </c>
      <c r="LP24" s="82">
        <v>200.0</v>
      </c>
      <c r="LQ24" s="82">
        <v>112.0</v>
      </c>
      <c r="LR24" s="82">
        <v>72.0</v>
      </c>
      <c r="LS24" s="82">
        <v>331.0</v>
      </c>
      <c r="LT24" s="82">
        <v>31.0</v>
      </c>
      <c r="LU24" s="82">
        <v>0.6</v>
      </c>
      <c r="LV24" s="82">
        <v>139.0</v>
      </c>
      <c r="LW24" s="82">
        <v>54.0</v>
      </c>
      <c r="LX24" s="82">
        <v>52.0</v>
      </c>
      <c r="LY24" s="82">
        <v>49.0</v>
      </c>
      <c r="LZ24" s="82">
        <v>10.0</v>
      </c>
      <c r="MA24" s="82">
        <v>81.0</v>
      </c>
      <c r="MB24" s="82">
        <v>9.5</v>
      </c>
      <c r="MC24" s="82">
        <v>146.0</v>
      </c>
      <c r="MD24" s="82">
        <v>136.0</v>
      </c>
      <c r="ME24" s="82">
        <v>60.0</v>
      </c>
      <c r="MF24" s="82">
        <v>52.0</v>
      </c>
      <c r="MG24" s="82">
        <v>8.0</v>
      </c>
      <c r="MH24" s="82" t="s">
        <v>95</v>
      </c>
      <c r="MI24" s="82" t="s">
        <v>95</v>
      </c>
      <c r="MJ24" s="82" t="s">
        <v>95</v>
      </c>
      <c r="MK24" s="82" t="s">
        <v>95</v>
      </c>
      <c r="ML24" s="82">
        <v>39.0</v>
      </c>
      <c r="MM24" s="82">
        <v>36.0</v>
      </c>
      <c r="MN24" s="82">
        <v>5.0</v>
      </c>
      <c r="MO24" s="86"/>
      <c r="MP24" s="87"/>
      <c r="MQ24" s="87"/>
      <c r="MR24" s="87"/>
      <c r="MS24" s="87"/>
      <c r="MT24" s="82">
        <v>4.9</v>
      </c>
      <c r="MU24" s="82">
        <v>0.5</v>
      </c>
      <c r="MV24" s="82">
        <v>87.0</v>
      </c>
      <c r="MW24" s="82">
        <v>35.0</v>
      </c>
      <c r="MX24" s="82">
        <v>37.0</v>
      </c>
      <c r="MY24" s="82" t="s">
        <v>96</v>
      </c>
      <c r="MZ24" s="82">
        <v>5.0</v>
      </c>
      <c r="NA24" s="87"/>
      <c r="NB24" s="196" t="s">
        <v>121</v>
      </c>
      <c r="NC24" s="197"/>
      <c r="ND24" s="197"/>
      <c r="NE24" s="197"/>
      <c r="NF24" s="197"/>
      <c r="NG24" s="197"/>
      <c r="NH24" s="198"/>
      <c r="NI24" s="87"/>
      <c r="NJ24" s="82">
        <v>21.0</v>
      </c>
      <c r="NK24" s="82">
        <v>10.3</v>
      </c>
      <c r="NL24" s="82">
        <v>390.0</v>
      </c>
      <c r="NM24" s="82">
        <v>35.0</v>
      </c>
      <c r="NN24" s="82">
        <v>46.0</v>
      </c>
      <c r="NO24" s="82">
        <v>49.0</v>
      </c>
      <c r="NP24" s="82">
        <v>4.0</v>
      </c>
    </row>
    <row r="25" ht="14.25" customHeight="1">
      <c r="A25" s="49">
        <v>0.5</v>
      </c>
      <c r="B25" s="50"/>
      <c r="C25" s="51">
        <v>50.2</v>
      </c>
      <c r="D25" s="127">
        <v>336.0</v>
      </c>
      <c r="E25" s="53">
        <v>134.0</v>
      </c>
      <c r="F25" s="53">
        <v>103.0</v>
      </c>
      <c r="G25" s="53">
        <v>22.1</v>
      </c>
      <c r="H25" s="54"/>
      <c r="I25" s="53">
        <v>6.0</v>
      </c>
      <c r="J25" s="53">
        <v>50.0</v>
      </c>
      <c r="K25" s="53">
        <v>49.0</v>
      </c>
      <c r="L25" s="53">
        <v>138.0</v>
      </c>
      <c r="M25" s="53">
        <v>104.0</v>
      </c>
      <c r="N25" s="53">
        <v>25.9</v>
      </c>
      <c r="O25" s="54"/>
      <c r="P25" s="53">
        <v>6.0</v>
      </c>
      <c r="Q25" s="53">
        <v>56.0</v>
      </c>
      <c r="R25" s="53">
        <v>52.0</v>
      </c>
      <c r="S25" s="53">
        <v>340.6</v>
      </c>
      <c r="T25" s="53">
        <v>296.7</v>
      </c>
      <c r="U25" s="53">
        <v>172.1</v>
      </c>
      <c r="V25" s="54"/>
      <c r="W25" s="53">
        <v>373.8</v>
      </c>
      <c r="X25" s="53">
        <v>188.2</v>
      </c>
      <c r="Y25" s="53">
        <v>120.9</v>
      </c>
      <c r="Z25" s="54"/>
      <c r="AA25" s="53">
        <v>341.2</v>
      </c>
      <c r="AB25" s="53">
        <v>292.7</v>
      </c>
      <c r="AC25" s="53">
        <v>192.6</v>
      </c>
      <c r="AD25" s="54"/>
      <c r="AE25" s="53">
        <v>341.3</v>
      </c>
      <c r="AF25" s="53">
        <v>325.1</v>
      </c>
      <c r="AG25" s="53">
        <v>175.0</v>
      </c>
      <c r="AH25" s="54"/>
      <c r="AI25" s="53">
        <v>346.8</v>
      </c>
      <c r="AJ25" s="53">
        <v>326.5</v>
      </c>
      <c r="AK25" s="53">
        <v>205.7</v>
      </c>
      <c r="AL25" s="54"/>
      <c r="AM25" s="53">
        <v>339.1</v>
      </c>
      <c r="AN25" s="53">
        <v>348.9</v>
      </c>
      <c r="AO25" s="53">
        <v>196.6</v>
      </c>
      <c r="AP25" s="54"/>
      <c r="AQ25" s="182">
        <f t="shared" ref="AQ25:AS25" si="33">E25</f>
        <v>134</v>
      </c>
      <c r="AR25" s="54">
        <f t="shared" si="33"/>
        <v>103</v>
      </c>
      <c r="AS25" s="56">
        <f t="shared" si="33"/>
        <v>22.1</v>
      </c>
      <c r="AT25" s="54"/>
      <c r="AU25" s="54">
        <f t="shared" ref="AU25:AW25" si="34">L25</f>
        <v>138</v>
      </c>
      <c r="AV25" s="54">
        <f t="shared" si="34"/>
        <v>104</v>
      </c>
      <c r="AW25" s="54">
        <f t="shared" si="34"/>
        <v>25.9</v>
      </c>
      <c r="AX25" s="54"/>
      <c r="AY25" s="182">
        <f t="shared" si="6"/>
        <v>134</v>
      </c>
      <c r="AZ25" s="54"/>
      <c r="BA25" s="54"/>
      <c r="BB25" s="54"/>
      <c r="BC25" s="89"/>
      <c r="BD25" s="54">
        <v>138.0</v>
      </c>
      <c r="BE25" s="53">
        <v>33.0</v>
      </c>
      <c r="BF25" s="53">
        <v>186.0</v>
      </c>
      <c r="BG25" s="127">
        <v>0.7</v>
      </c>
      <c r="BH25" s="54"/>
      <c r="BI25" s="53">
        <v>22.0</v>
      </c>
      <c r="BJ25" s="127">
        <v>86.0</v>
      </c>
      <c r="BK25" s="127">
        <v>65.0</v>
      </c>
      <c r="BL25" s="89"/>
      <c r="BM25" s="58">
        <v>337.0</v>
      </c>
      <c r="BN25" s="58">
        <v>142.0</v>
      </c>
      <c r="BO25" s="58">
        <v>269.0</v>
      </c>
      <c r="BP25" s="58">
        <v>13.5</v>
      </c>
      <c r="BQ25" s="59"/>
      <c r="BR25" s="58">
        <v>6.0</v>
      </c>
      <c r="BS25" s="58">
        <v>60.0</v>
      </c>
      <c r="BT25" s="58">
        <v>54.0</v>
      </c>
      <c r="BU25" s="59">
        <f t="shared" si="7"/>
        <v>337</v>
      </c>
      <c r="BV25" s="58">
        <v>359.0</v>
      </c>
      <c r="BW25" s="58">
        <v>206.0</v>
      </c>
      <c r="BX25" s="58">
        <v>41.0</v>
      </c>
      <c r="BY25" s="58">
        <v>330.0</v>
      </c>
      <c r="BZ25" s="58">
        <v>384.0</v>
      </c>
      <c r="CA25" s="58">
        <v>207.0</v>
      </c>
      <c r="CB25" s="58">
        <v>37.0</v>
      </c>
      <c r="CC25" s="58">
        <v>337.0</v>
      </c>
      <c r="CD25" s="58">
        <v>290.0</v>
      </c>
      <c r="CE25" s="58">
        <v>160.0</v>
      </c>
      <c r="CF25" s="58">
        <v>18.0</v>
      </c>
      <c r="CG25" s="58">
        <v>330.0</v>
      </c>
      <c r="CH25" s="58">
        <v>295.0</v>
      </c>
      <c r="CI25" s="58">
        <v>159.0</v>
      </c>
      <c r="CJ25" s="58">
        <v>16.0</v>
      </c>
      <c r="CK25" s="58">
        <v>343.0</v>
      </c>
      <c r="CL25" s="58">
        <v>182.0</v>
      </c>
      <c r="CM25" s="58">
        <v>118.0</v>
      </c>
      <c r="CN25" s="58">
        <v>7.0</v>
      </c>
      <c r="CO25" s="58">
        <v>327.0</v>
      </c>
      <c r="CP25" s="58">
        <v>341.0</v>
      </c>
      <c r="CQ25" s="58">
        <v>169.0</v>
      </c>
      <c r="CR25" s="58">
        <v>11.0</v>
      </c>
      <c r="CS25" s="58">
        <v>330.0</v>
      </c>
      <c r="CT25" s="58">
        <v>342.0</v>
      </c>
      <c r="CU25" s="58">
        <v>198.0</v>
      </c>
      <c r="CV25" s="58">
        <v>118.0</v>
      </c>
      <c r="CW25" s="58">
        <v>333.0</v>
      </c>
      <c r="CX25" s="58">
        <v>183.0</v>
      </c>
      <c r="CY25" s="58">
        <v>63.0</v>
      </c>
      <c r="CZ25" s="58">
        <v>58.0</v>
      </c>
      <c r="DA25" s="58">
        <v>319.0</v>
      </c>
      <c r="DB25" s="58">
        <v>194.0</v>
      </c>
      <c r="DC25" s="58">
        <v>65.0</v>
      </c>
      <c r="DD25" s="58">
        <v>78.0</v>
      </c>
      <c r="DE25" s="58">
        <v>142.0</v>
      </c>
      <c r="DF25" s="58">
        <v>34.6</v>
      </c>
      <c r="DG25" s="58">
        <v>269.0</v>
      </c>
      <c r="DH25" s="59">
        <f>BP25</f>
        <v>13.5</v>
      </c>
      <c r="DI25" s="59"/>
      <c r="DJ25" s="58">
        <v>7.0</v>
      </c>
      <c r="DK25" s="58">
        <v>60.0</v>
      </c>
      <c r="DL25" s="58">
        <v>54.0</v>
      </c>
      <c r="DM25" s="89"/>
      <c r="DN25" s="61">
        <v>335.0</v>
      </c>
      <c r="DO25" s="61">
        <v>138.0</v>
      </c>
      <c r="DP25" s="61">
        <v>41.66</v>
      </c>
      <c r="DQ25" s="61">
        <v>22.91</v>
      </c>
      <c r="DR25" s="61">
        <v>7.21</v>
      </c>
      <c r="DS25" s="61">
        <v>8.0</v>
      </c>
      <c r="DT25" s="61">
        <v>43.0</v>
      </c>
      <c r="DU25" s="61">
        <v>50.0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339.0</v>
      </c>
      <c r="EF25" s="63">
        <v>136.0</v>
      </c>
      <c r="EG25" s="63">
        <v>92.0</v>
      </c>
      <c r="EH25" s="63">
        <v>3.8</v>
      </c>
      <c r="EI25" s="64"/>
      <c r="EJ25" s="63">
        <v>9.0</v>
      </c>
      <c r="EK25" s="63">
        <v>53.0</v>
      </c>
      <c r="EL25" s="63">
        <v>54.0</v>
      </c>
      <c r="EM25" s="63">
        <v>136.0</v>
      </c>
      <c r="EN25" s="63">
        <v>99.0</v>
      </c>
      <c r="EO25" s="63">
        <v>4.2</v>
      </c>
      <c r="EP25" s="64"/>
      <c r="EQ25" s="63">
        <v>9.0</v>
      </c>
      <c r="ER25" s="63">
        <v>54.0</v>
      </c>
      <c r="ES25" s="63">
        <v>55.0</v>
      </c>
      <c r="ET25" s="63">
        <v>339.0</v>
      </c>
      <c r="EU25" s="63">
        <v>0.0</v>
      </c>
      <c r="EV25" s="63">
        <v>0.0</v>
      </c>
      <c r="EW25" s="63">
        <v>0.0</v>
      </c>
      <c r="EX25" s="63">
        <v>338.0</v>
      </c>
      <c r="EY25" s="63">
        <v>241.0</v>
      </c>
      <c r="EZ25" s="63">
        <v>139.0</v>
      </c>
      <c r="FA25" s="63">
        <v>8.1</v>
      </c>
      <c r="FB25" s="63">
        <v>336.0</v>
      </c>
      <c r="FC25" s="63">
        <v>0.0</v>
      </c>
      <c r="FD25" s="63">
        <v>0.0</v>
      </c>
      <c r="FE25" s="63">
        <v>0.0</v>
      </c>
      <c r="FF25" s="63">
        <v>336.0</v>
      </c>
      <c r="FG25" s="63">
        <v>241.0</v>
      </c>
      <c r="FH25" s="63">
        <v>138.0</v>
      </c>
      <c r="FI25" s="63">
        <v>10.0</v>
      </c>
      <c r="FJ25" s="63">
        <v>336.0</v>
      </c>
      <c r="FK25" s="63">
        <v>227.0</v>
      </c>
      <c r="FL25" s="63">
        <v>130.0</v>
      </c>
      <c r="FM25" s="64"/>
      <c r="FN25" s="63">
        <v>339.0</v>
      </c>
      <c r="FO25" s="63">
        <v>227.0</v>
      </c>
      <c r="FP25" s="63">
        <v>131.0</v>
      </c>
      <c r="FQ25" s="63">
        <v>15.0</v>
      </c>
      <c r="FR25" s="63">
        <v>136.0</v>
      </c>
      <c r="FS25" s="63">
        <v>98.0</v>
      </c>
      <c r="FT25" s="63">
        <v>12.8</v>
      </c>
      <c r="FU25" s="64"/>
      <c r="FV25" s="63">
        <v>136.0</v>
      </c>
      <c r="FW25" s="64"/>
      <c r="FX25" s="64"/>
      <c r="FY25" s="64"/>
      <c r="FZ25" s="89"/>
      <c r="GA25" s="65">
        <v>338.0</v>
      </c>
      <c r="GB25" s="66">
        <v>325.9</v>
      </c>
      <c r="GC25" s="66">
        <v>201.86</v>
      </c>
      <c r="GD25" s="66">
        <v>9.38</v>
      </c>
      <c r="GE25" s="66">
        <v>338.0</v>
      </c>
      <c r="GF25" s="66">
        <v>349.35</v>
      </c>
      <c r="GG25" s="66">
        <v>201.86</v>
      </c>
      <c r="GH25" s="66">
        <v>14.15</v>
      </c>
      <c r="GI25" s="66">
        <v>338.0</v>
      </c>
      <c r="GJ25" s="66">
        <v>230.8</v>
      </c>
      <c r="GK25" s="66">
        <v>-130.83</v>
      </c>
      <c r="GL25" s="66">
        <v>-21.27</v>
      </c>
      <c r="GM25" s="66">
        <v>338.0</v>
      </c>
      <c r="GN25" s="66">
        <v>212.78</v>
      </c>
      <c r="GO25" s="66">
        <v>-128.4</v>
      </c>
      <c r="GP25" s="66">
        <v>-27.89</v>
      </c>
      <c r="GQ25" s="66">
        <v>339.0</v>
      </c>
      <c r="GR25" s="66">
        <v>118.99</v>
      </c>
      <c r="GS25" s="66">
        <v>-74.29</v>
      </c>
      <c r="GT25" s="66">
        <v>13.82</v>
      </c>
      <c r="GU25" s="66">
        <v>338.0</v>
      </c>
      <c r="GV25" s="66">
        <v>133.5</v>
      </c>
      <c r="GW25" s="66">
        <v>-73.2</v>
      </c>
      <c r="GX25" s="66">
        <v>12.81</v>
      </c>
      <c r="GY25" s="89"/>
      <c r="GZ25" s="98" t="s">
        <v>107</v>
      </c>
      <c r="HA25" s="97" t="s">
        <v>92</v>
      </c>
      <c r="HB25" s="98">
        <v>253.0</v>
      </c>
      <c r="HC25" s="98">
        <v>12.65</v>
      </c>
      <c r="HD25" s="98">
        <v>5.06</v>
      </c>
      <c r="HE25" s="98">
        <v>8.0</v>
      </c>
      <c r="HF25" s="99">
        <v>54.0</v>
      </c>
      <c r="HG25" s="99">
        <v>50.0</v>
      </c>
      <c r="HH25" s="98" t="s">
        <v>107</v>
      </c>
      <c r="HI25" s="97" t="s">
        <v>92</v>
      </c>
      <c r="HJ25" s="98">
        <v>194.0</v>
      </c>
      <c r="HK25" s="98">
        <v>9.7</v>
      </c>
      <c r="HL25" s="98">
        <v>3.88</v>
      </c>
      <c r="HM25" s="98">
        <v>5.0</v>
      </c>
      <c r="HN25" s="99">
        <v>60.0</v>
      </c>
      <c r="HO25" s="99">
        <v>58.0</v>
      </c>
      <c r="HP25" s="98" t="s">
        <v>107</v>
      </c>
      <c r="HQ25" s="97" t="s">
        <v>92</v>
      </c>
      <c r="HR25" s="98">
        <v>246.0</v>
      </c>
      <c r="HS25" s="98">
        <v>12.3</v>
      </c>
      <c r="HT25" s="98">
        <v>6.15</v>
      </c>
      <c r="HU25" s="98">
        <v>7.0</v>
      </c>
      <c r="HV25" s="99">
        <v>52.0</v>
      </c>
      <c r="HW25" s="99">
        <v>52.0</v>
      </c>
      <c r="HX25" s="89"/>
      <c r="HY25" s="72">
        <v>135.0</v>
      </c>
      <c r="HZ25" s="72">
        <v>33.0</v>
      </c>
      <c r="IA25" s="72">
        <v>178.0</v>
      </c>
      <c r="IB25" s="72">
        <v>8.9</v>
      </c>
      <c r="IC25" s="73"/>
      <c r="ID25" s="72">
        <v>2.0</v>
      </c>
      <c r="IE25" s="72">
        <v>62.0</v>
      </c>
      <c r="IF25" s="72">
        <v>42.0</v>
      </c>
      <c r="IG25" s="89"/>
      <c r="IH25" s="74">
        <v>136.0</v>
      </c>
      <c r="II25" s="74">
        <v>32.9</v>
      </c>
      <c r="IJ25" s="74">
        <v>236.0</v>
      </c>
      <c r="IK25" s="74">
        <v>11.6</v>
      </c>
      <c r="IL25" s="74">
        <v>13.0</v>
      </c>
      <c r="IM25" s="74">
        <v>6.0</v>
      </c>
      <c r="IN25" s="74">
        <v>46.0</v>
      </c>
      <c r="IO25" s="74">
        <v>47.0</v>
      </c>
      <c r="IP25" s="74">
        <v>136.0</v>
      </c>
      <c r="IQ25" s="74">
        <v>33.8</v>
      </c>
      <c r="IR25" s="74">
        <v>4.0</v>
      </c>
      <c r="IS25" s="74">
        <v>0.2</v>
      </c>
      <c r="IT25" s="74">
        <v>0.3</v>
      </c>
      <c r="IU25" s="74">
        <v>12.0</v>
      </c>
      <c r="IV25" s="74">
        <v>49.0</v>
      </c>
      <c r="IW25" s="74">
        <v>49.0</v>
      </c>
      <c r="IX25" s="89"/>
      <c r="IY25" s="76">
        <v>137.53</v>
      </c>
      <c r="IZ25" s="76">
        <v>34.22</v>
      </c>
      <c r="JA25" s="76">
        <v>414.2</v>
      </c>
      <c r="JB25" s="76">
        <v>20.71</v>
      </c>
      <c r="JC25" s="76">
        <v>8.33</v>
      </c>
      <c r="JD25" s="76">
        <v>3.0</v>
      </c>
      <c r="JE25" s="76">
        <v>62.71</v>
      </c>
      <c r="JF25" s="76">
        <v>49.14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138.0</v>
      </c>
      <c r="JQ25" s="78">
        <v>32.5</v>
      </c>
      <c r="JR25" s="78">
        <v>0.0</v>
      </c>
      <c r="JS25" s="78">
        <v>0.0</v>
      </c>
      <c r="JT25" s="78">
        <v>0.0</v>
      </c>
      <c r="JU25" s="78">
        <v>2.0</v>
      </c>
      <c r="JV25" s="78">
        <v>47.0</v>
      </c>
      <c r="JW25" s="78">
        <v>45.0</v>
      </c>
      <c r="JX25" s="78">
        <v>138.0</v>
      </c>
      <c r="JY25" s="78">
        <v>34.5</v>
      </c>
      <c r="JZ25" s="78">
        <v>94.0</v>
      </c>
      <c r="KA25" s="78">
        <v>4.9</v>
      </c>
      <c r="KB25" s="78">
        <v>2.1</v>
      </c>
      <c r="KC25" s="78">
        <v>2.0</v>
      </c>
      <c r="KD25" s="78">
        <v>55.0</v>
      </c>
      <c r="KE25" s="78">
        <v>53.0</v>
      </c>
      <c r="KF25" s="89"/>
      <c r="KG25" s="151">
        <v>139.0</v>
      </c>
      <c r="KH25" s="151">
        <v>34.0</v>
      </c>
      <c r="KI25" s="151">
        <v>14.0</v>
      </c>
      <c r="KJ25" s="151">
        <v>0.7</v>
      </c>
      <c r="KK25" s="151"/>
      <c r="KL25" s="151">
        <v>1.0</v>
      </c>
      <c r="KM25" s="151">
        <v>40.0</v>
      </c>
      <c r="KN25" s="151">
        <v>40.0</v>
      </c>
      <c r="KO25" s="151">
        <v>139.0</v>
      </c>
      <c r="KP25" s="151">
        <v>34.0</v>
      </c>
      <c r="KQ25" s="151" t="s">
        <v>98</v>
      </c>
      <c r="KR25" s="151" t="s">
        <v>98</v>
      </c>
      <c r="KS25" s="151"/>
      <c r="KT25" s="151">
        <v>1.0</v>
      </c>
      <c r="KU25" s="151">
        <v>40.0</v>
      </c>
      <c r="KV25" s="151">
        <v>40.0</v>
      </c>
      <c r="KW25" s="89"/>
      <c r="KX25" s="81">
        <v>132.0</v>
      </c>
      <c r="KY25" s="81">
        <v>33.0</v>
      </c>
      <c r="KZ25" s="81">
        <v>231.0</v>
      </c>
      <c r="LA25" s="81">
        <v>11.3</v>
      </c>
      <c r="LB25" s="81">
        <v>2.0</v>
      </c>
      <c r="LC25" s="81">
        <v>3.0</v>
      </c>
      <c r="LD25" s="81">
        <v>52.0</v>
      </c>
      <c r="LE25" s="81">
        <v>50.0</v>
      </c>
      <c r="LF25" s="81">
        <v>132.0</v>
      </c>
      <c r="LG25" s="81">
        <v>33.0</v>
      </c>
      <c r="LH25" s="81">
        <v>263.0</v>
      </c>
      <c r="LI25" s="81">
        <v>12.9</v>
      </c>
      <c r="LJ25" s="81">
        <v>5.0</v>
      </c>
      <c r="LK25" s="81">
        <v>5.0</v>
      </c>
      <c r="LL25" s="81">
        <v>54.0</v>
      </c>
      <c r="LM25" s="81">
        <v>52.0</v>
      </c>
      <c r="LN25" s="89"/>
      <c r="LO25" s="82">
        <v>337.0</v>
      </c>
      <c r="LP25" s="82">
        <v>228.0</v>
      </c>
      <c r="LQ25" s="82">
        <v>127.0</v>
      </c>
      <c r="LR25" s="82">
        <v>70.0</v>
      </c>
      <c r="LS25" s="82">
        <v>331.0</v>
      </c>
      <c r="LT25" s="82">
        <v>35.0</v>
      </c>
      <c r="LU25" s="82">
        <v>1.2</v>
      </c>
      <c r="LV25" s="82">
        <v>139.0</v>
      </c>
      <c r="LW25" s="82">
        <v>62.0</v>
      </c>
      <c r="LX25" s="82">
        <v>53.0</v>
      </c>
      <c r="LY25" s="82">
        <v>50.0</v>
      </c>
      <c r="LZ25" s="82">
        <v>10.0</v>
      </c>
      <c r="MA25" s="82">
        <v>93.0</v>
      </c>
      <c r="MB25" s="82">
        <v>13.9</v>
      </c>
      <c r="MC25" s="82">
        <v>139.0</v>
      </c>
      <c r="MD25" s="82">
        <v>166.0</v>
      </c>
      <c r="ME25" s="82">
        <v>65.0</v>
      </c>
      <c r="MF25" s="82">
        <v>53.0</v>
      </c>
      <c r="MG25" s="82">
        <v>8.0</v>
      </c>
      <c r="MH25" s="82" t="s">
        <v>95</v>
      </c>
      <c r="MI25" s="82" t="s">
        <v>95</v>
      </c>
      <c r="MJ25" s="82" t="s">
        <v>95</v>
      </c>
      <c r="MK25" s="82" t="s">
        <v>95</v>
      </c>
      <c r="ML25" s="82">
        <v>39.0</v>
      </c>
      <c r="MM25" s="82">
        <v>36.0</v>
      </c>
      <c r="MN25" s="82">
        <v>5.0</v>
      </c>
      <c r="MO25" s="86"/>
      <c r="MP25" s="87"/>
      <c r="MQ25" s="87"/>
      <c r="MR25" s="82"/>
      <c r="MS25" s="87"/>
      <c r="MT25" s="82">
        <v>4.5</v>
      </c>
      <c r="MU25" s="82">
        <v>0.2</v>
      </c>
      <c r="MV25" s="82">
        <v>78.0</v>
      </c>
      <c r="MW25" s="82">
        <v>35.0</v>
      </c>
      <c r="MX25" s="82">
        <v>37.0</v>
      </c>
      <c r="MY25" s="82" t="s">
        <v>96</v>
      </c>
      <c r="MZ25" s="82">
        <v>5.0</v>
      </c>
      <c r="NA25" s="87"/>
      <c r="NB25" s="196" t="s">
        <v>121</v>
      </c>
      <c r="NC25" s="197"/>
      <c r="ND25" s="197"/>
      <c r="NE25" s="197"/>
      <c r="NF25" s="197"/>
      <c r="NG25" s="197"/>
      <c r="NH25" s="198"/>
      <c r="NI25" s="87"/>
      <c r="NJ25" s="82">
        <v>23.7</v>
      </c>
      <c r="NK25" s="82">
        <v>11.2</v>
      </c>
      <c r="NL25" s="82">
        <v>425.0</v>
      </c>
      <c r="NM25" s="82">
        <v>35.0</v>
      </c>
      <c r="NN25" s="82">
        <v>46.0</v>
      </c>
      <c r="NO25" s="82">
        <v>49.0</v>
      </c>
      <c r="NP25" s="82">
        <v>4.0</v>
      </c>
    </row>
    <row r="26" ht="14.25" customHeight="1">
      <c r="A26" s="49">
        <v>0.541666666666667</v>
      </c>
      <c r="B26" s="50"/>
      <c r="C26" s="51">
        <v>50.25</v>
      </c>
      <c r="D26" s="195">
        <v>338.0</v>
      </c>
      <c r="E26" s="53">
        <v>137.0</v>
      </c>
      <c r="F26" s="53">
        <v>114.0</v>
      </c>
      <c r="G26" s="53">
        <v>24.0</v>
      </c>
      <c r="H26" s="54"/>
      <c r="I26" s="53">
        <v>6.0</v>
      </c>
      <c r="J26" s="53">
        <v>50.0</v>
      </c>
      <c r="K26" s="53">
        <v>49.0</v>
      </c>
      <c r="L26" s="53">
        <v>137.0</v>
      </c>
      <c r="M26" s="53">
        <v>70.0</v>
      </c>
      <c r="N26" s="53">
        <v>17.8</v>
      </c>
      <c r="O26" s="54"/>
      <c r="P26" s="53">
        <v>6.0</v>
      </c>
      <c r="Q26" s="53">
        <v>56.0</v>
      </c>
      <c r="R26" s="53">
        <v>52.0</v>
      </c>
      <c r="S26" s="53">
        <v>340.8</v>
      </c>
      <c r="T26" s="53">
        <v>283.0</v>
      </c>
      <c r="U26" s="53">
        <v>166.7</v>
      </c>
      <c r="V26" s="54"/>
      <c r="W26" s="53">
        <v>373.6</v>
      </c>
      <c r="X26" s="53">
        <v>172.4</v>
      </c>
      <c r="Y26" s="53">
        <v>111.1</v>
      </c>
      <c r="Z26" s="54"/>
      <c r="AA26" s="53">
        <v>340.2</v>
      </c>
      <c r="AB26" s="53">
        <v>292.3</v>
      </c>
      <c r="AC26" s="53">
        <v>192.9</v>
      </c>
      <c r="AD26" s="54"/>
      <c r="AE26" s="53">
        <v>340.7</v>
      </c>
      <c r="AF26" s="53">
        <v>324.4</v>
      </c>
      <c r="AG26" s="53">
        <v>174.9</v>
      </c>
      <c r="AH26" s="54"/>
      <c r="AI26" s="54"/>
      <c r="AJ26" s="54"/>
      <c r="AK26" s="54"/>
      <c r="AL26" s="54"/>
      <c r="AM26" s="53">
        <v>339.2</v>
      </c>
      <c r="AN26" s="53">
        <v>636.0</v>
      </c>
      <c r="AO26" s="53">
        <v>379.4</v>
      </c>
      <c r="AP26" s="54"/>
      <c r="AQ26" s="53">
        <v>134.0</v>
      </c>
      <c r="AR26" s="54">
        <f t="shared" ref="AR26:AS26" si="35">F26</f>
        <v>114</v>
      </c>
      <c r="AS26" s="56">
        <f t="shared" si="35"/>
        <v>24</v>
      </c>
      <c r="AT26" s="54"/>
      <c r="AU26" s="53">
        <v>139.0</v>
      </c>
      <c r="AV26" s="54">
        <f t="shared" ref="AV26:AW26" si="36">M26</f>
        <v>70</v>
      </c>
      <c r="AW26" s="54">
        <f t="shared" si="36"/>
        <v>17.8</v>
      </c>
      <c r="AX26" s="54"/>
      <c r="AY26" s="53">
        <v>134.0</v>
      </c>
      <c r="AZ26" s="54"/>
      <c r="BA26" s="54"/>
      <c r="BB26" s="54"/>
      <c r="BC26" s="89"/>
      <c r="BD26" s="127">
        <v>139.0</v>
      </c>
      <c r="BE26" s="53">
        <v>33.0</v>
      </c>
      <c r="BF26" s="53">
        <v>187.0</v>
      </c>
      <c r="BG26" s="127">
        <v>0.7</v>
      </c>
      <c r="BH26" s="54"/>
      <c r="BI26" s="53">
        <v>22.0</v>
      </c>
      <c r="BJ26" s="127">
        <v>75.0</v>
      </c>
      <c r="BK26" s="127">
        <v>50.0</v>
      </c>
      <c r="BL26" s="89"/>
      <c r="BM26" s="58">
        <v>337.0</v>
      </c>
      <c r="BN26" s="58">
        <v>142.0</v>
      </c>
      <c r="BO26" s="58">
        <v>221.0</v>
      </c>
      <c r="BP26" s="58">
        <v>11.1</v>
      </c>
      <c r="BQ26" s="59"/>
      <c r="BR26" s="58">
        <v>6.0</v>
      </c>
      <c r="BS26" s="58">
        <v>67.0</v>
      </c>
      <c r="BT26" s="58">
        <v>67.0</v>
      </c>
      <c r="BU26" s="59">
        <f t="shared" si="7"/>
        <v>337</v>
      </c>
      <c r="BV26" s="58">
        <v>369.0</v>
      </c>
      <c r="BW26" s="58">
        <v>207.0</v>
      </c>
      <c r="BX26" s="58">
        <v>45.0</v>
      </c>
      <c r="BY26" s="58">
        <v>330.0</v>
      </c>
      <c r="BZ26" s="58">
        <v>388.0</v>
      </c>
      <c r="CA26" s="58">
        <v>207.0</v>
      </c>
      <c r="CB26" s="58">
        <v>45.0</v>
      </c>
      <c r="CC26" s="58">
        <v>338.0</v>
      </c>
      <c r="CD26" s="58">
        <v>268.0</v>
      </c>
      <c r="CE26" s="58">
        <v>160.0</v>
      </c>
      <c r="CF26" s="58">
        <v>14.0</v>
      </c>
      <c r="CG26" s="58">
        <v>330.0</v>
      </c>
      <c r="CH26" s="58">
        <v>291.0</v>
      </c>
      <c r="CI26" s="58">
        <v>157.0</v>
      </c>
      <c r="CJ26" s="58">
        <v>16.0</v>
      </c>
      <c r="CK26" s="58">
        <v>343.0</v>
      </c>
      <c r="CL26" s="58">
        <v>182.0</v>
      </c>
      <c r="CM26" s="58">
        <v>119.0</v>
      </c>
      <c r="CN26" s="58">
        <v>3.0</v>
      </c>
      <c r="CO26" s="58">
        <v>328.0</v>
      </c>
      <c r="CP26" s="58">
        <v>342.0</v>
      </c>
      <c r="CQ26" s="58">
        <v>171.0</v>
      </c>
      <c r="CR26" s="58">
        <v>6.0</v>
      </c>
      <c r="CS26" s="58">
        <v>331.0</v>
      </c>
      <c r="CT26" s="58">
        <v>350.0</v>
      </c>
      <c r="CU26" s="58">
        <v>207.0</v>
      </c>
      <c r="CV26" s="58">
        <v>116.0</v>
      </c>
      <c r="CW26" s="58">
        <v>332.0</v>
      </c>
      <c r="CX26" s="58">
        <v>173.0</v>
      </c>
      <c r="CY26" s="58">
        <v>60.0</v>
      </c>
      <c r="CZ26" s="58">
        <v>55.0</v>
      </c>
      <c r="DA26" s="58">
        <v>318.0</v>
      </c>
      <c r="DB26" s="58">
        <v>179.0</v>
      </c>
      <c r="DC26" s="58">
        <v>64.0</v>
      </c>
      <c r="DD26" s="58">
        <v>71.0</v>
      </c>
      <c r="DE26" s="59">
        <f t="shared" ref="DE26:DE37" si="40">BN26</f>
        <v>142</v>
      </c>
      <c r="DF26" s="58">
        <v>34.8</v>
      </c>
      <c r="DG26" s="59">
        <f t="shared" ref="DG26:DH26" si="37">BO26</f>
        <v>221</v>
      </c>
      <c r="DH26" s="59">
        <f t="shared" si="37"/>
        <v>11.1</v>
      </c>
      <c r="DI26" s="59"/>
      <c r="DJ26" s="58">
        <v>7.0</v>
      </c>
      <c r="DK26" s="58">
        <v>60.0</v>
      </c>
      <c r="DL26" s="58">
        <v>54.0</v>
      </c>
      <c r="DM26" s="89"/>
      <c r="DN26" s="61">
        <v>336.0</v>
      </c>
      <c r="DO26" s="61">
        <v>138.0</v>
      </c>
      <c r="DP26" s="61">
        <v>42.46</v>
      </c>
      <c r="DQ26" s="61">
        <v>23.48</v>
      </c>
      <c r="DR26" s="61">
        <v>6.88</v>
      </c>
      <c r="DS26" s="61">
        <v>8.0</v>
      </c>
      <c r="DT26" s="61">
        <v>45.0</v>
      </c>
      <c r="DU26" s="61">
        <v>52.3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340.0</v>
      </c>
      <c r="EF26" s="63">
        <v>136.0</v>
      </c>
      <c r="EG26" s="63">
        <v>78.0</v>
      </c>
      <c r="EH26" s="63">
        <v>3.1</v>
      </c>
      <c r="EI26" s="64"/>
      <c r="EJ26" s="63">
        <v>9.0</v>
      </c>
      <c r="EK26" s="63">
        <v>54.0</v>
      </c>
      <c r="EL26" s="63">
        <v>55.0</v>
      </c>
      <c r="EM26" s="63">
        <v>136.0</v>
      </c>
      <c r="EN26" s="63">
        <v>99.0</v>
      </c>
      <c r="EO26" s="63">
        <v>4.3</v>
      </c>
      <c r="EP26" s="64"/>
      <c r="EQ26" s="63">
        <v>9.0</v>
      </c>
      <c r="ER26" s="63">
        <v>55.0</v>
      </c>
      <c r="ES26" s="63">
        <v>56.0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340.0</v>
      </c>
      <c r="EY26" s="63">
        <v>236.0</v>
      </c>
      <c r="EZ26" s="63">
        <v>138.3</v>
      </c>
      <c r="FA26" s="63">
        <v>6.7</v>
      </c>
      <c r="FB26" s="63">
        <v>340.0</v>
      </c>
      <c r="FC26" s="63">
        <v>0.0</v>
      </c>
      <c r="FD26" s="63">
        <v>0.0</v>
      </c>
      <c r="FE26" s="63">
        <v>0.0</v>
      </c>
      <c r="FF26" s="63">
        <v>339.0</v>
      </c>
      <c r="FG26" s="63">
        <v>236.0</v>
      </c>
      <c r="FH26" s="63">
        <v>138.0</v>
      </c>
      <c r="FI26" s="63">
        <v>8.1</v>
      </c>
      <c r="FJ26" s="63">
        <v>340.0</v>
      </c>
      <c r="FK26" s="63">
        <v>230.0</v>
      </c>
      <c r="FL26" s="63">
        <v>126.0</v>
      </c>
      <c r="FM26" s="64"/>
      <c r="FN26" s="63">
        <v>340.0</v>
      </c>
      <c r="FO26" s="63">
        <v>238.0</v>
      </c>
      <c r="FP26" s="63">
        <v>126.7</v>
      </c>
      <c r="FQ26" s="63">
        <v>13.0</v>
      </c>
      <c r="FR26" s="63">
        <v>136.0</v>
      </c>
      <c r="FS26" s="63">
        <v>130.0</v>
      </c>
      <c r="FT26" s="63">
        <v>19.0</v>
      </c>
      <c r="FU26" s="64"/>
      <c r="FV26" s="63">
        <v>136.0</v>
      </c>
      <c r="FW26" s="64"/>
      <c r="FX26" s="64"/>
      <c r="FY26" s="64"/>
      <c r="FZ26" s="89"/>
      <c r="GA26" s="65">
        <v>0.0</v>
      </c>
      <c r="GB26" s="66">
        <v>0.0</v>
      </c>
      <c r="GC26" s="66">
        <v>0.0</v>
      </c>
      <c r="GD26" s="66">
        <v>0.0</v>
      </c>
      <c r="GE26" s="66">
        <v>341.0</v>
      </c>
      <c r="GF26" s="66">
        <v>615.32</v>
      </c>
      <c r="GG26" s="66">
        <v>374.9</v>
      </c>
      <c r="GH26" s="66">
        <v>13.57</v>
      </c>
      <c r="GI26" s="66">
        <v>341.0</v>
      </c>
      <c r="GJ26" s="66">
        <v>222.3</v>
      </c>
      <c r="GK26" s="66">
        <v>-125.97</v>
      </c>
      <c r="GL26" s="66">
        <v>-21.94</v>
      </c>
      <c r="GM26" s="66">
        <v>341.0</v>
      </c>
      <c r="GN26" s="66">
        <v>205.16</v>
      </c>
      <c r="GO26" s="66">
        <v>-125.55</v>
      </c>
      <c r="GP26" s="66">
        <v>-29.57</v>
      </c>
      <c r="GQ26" s="66">
        <v>341.0</v>
      </c>
      <c r="GR26" s="66">
        <v>99.5</v>
      </c>
      <c r="GS26" s="66">
        <v>-63.15</v>
      </c>
      <c r="GT26" s="66">
        <v>19.35</v>
      </c>
      <c r="GU26" s="66">
        <v>341.0</v>
      </c>
      <c r="GV26" s="66">
        <v>110.49</v>
      </c>
      <c r="GW26" s="66">
        <v>-61.31</v>
      </c>
      <c r="GX26" s="66">
        <v>18.76</v>
      </c>
      <c r="GY26" s="89"/>
      <c r="GZ26" s="98" t="s">
        <v>107</v>
      </c>
      <c r="HA26" s="97" t="s">
        <v>92</v>
      </c>
      <c r="HB26" s="98">
        <v>175.0</v>
      </c>
      <c r="HC26" s="98">
        <v>8.75</v>
      </c>
      <c r="HD26" s="98">
        <v>3.5</v>
      </c>
      <c r="HE26" s="98">
        <v>8.0</v>
      </c>
      <c r="HF26" s="99">
        <v>54.0</v>
      </c>
      <c r="HG26" s="99">
        <v>50.0</v>
      </c>
      <c r="HH26" s="98" t="s">
        <v>107</v>
      </c>
      <c r="HI26" s="97" t="s">
        <v>92</v>
      </c>
      <c r="HJ26" s="98">
        <v>188.0</v>
      </c>
      <c r="HK26" s="98">
        <v>9.4</v>
      </c>
      <c r="HL26" s="98">
        <v>3.76</v>
      </c>
      <c r="HM26" s="98">
        <v>5.0</v>
      </c>
      <c r="HN26" s="99">
        <v>60.0</v>
      </c>
      <c r="HO26" s="99">
        <v>58.0</v>
      </c>
      <c r="HP26" s="98" t="s">
        <v>107</v>
      </c>
      <c r="HQ26" s="97" t="s">
        <v>92</v>
      </c>
      <c r="HR26" s="98">
        <v>288.0</v>
      </c>
      <c r="HS26" s="98">
        <v>14.4</v>
      </c>
      <c r="HT26" s="98">
        <v>7.2</v>
      </c>
      <c r="HU26" s="98">
        <v>7.0</v>
      </c>
      <c r="HV26" s="99">
        <v>52.0</v>
      </c>
      <c r="HW26" s="99">
        <v>52.0</v>
      </c>
      <c r="HX26" s="89"/>
      <c r="HY26" s="72">
        <v>135.0</v>
      </c>
      <c r="HZ26" s="72">
        <v>33.0</v>
      </c>
      <c r="IA26" s="72">
        <v>144.0</v>
      </c>
      <c r="IB26" s="72">
        <v>7.2</v>
      </c>
      <c r="IC26" s="73"/>
      <c r="ID26" s="72">
        <v>2.0</v>
      </c>
      <c r="IE26" s="72">
        <v>62.0</v>
      </c>
      <c r="IF26" s="72">
        <v>42.0</v>
      </c>
      <c r="IG26" s="89"/>
      <c r="IH26" s="74">
        <v>139.0</v>
      </c>
      <c r="II26" s="74">
        <v>33.7</v>
      </c>
      <c r="IJ26" s="74">
        <v>160.0</v>
      </c>
      <c r="IK26" s="74">
        <v>7.9</v>
      </c>
      <c r="IL26" s="74">
        <v>8.9</v>
      </c>
      <c r="IM26" s="74">
        <v>6.0</v>
      </c>
      <c r="IN26" s="74">
        <v>46.0</v>
      </c>
      <c r="IO26" s="74">
        <v>47.0</v>
      </c>
      <c r="IP26" s="74">
        <v>139.0</v>
      </c>
      <c r="IQ26" s="74">
        <v>33.8</v>
      </c>
      <c r="IR26" s="74">
        <v>5.0</v>
      </c>
      <c r="IS26" s="74">
        <v>0.2</v>
      </c>
      <c r="IT26" s="74">
        <v>0.3</v>
      </c>
      <c r="IU26" s="74">
        <v>12.0</v>
      </c>
      <c r="IV26" s="74">
        <v>49.0</v>
      </c>
      <c r="IW26" s="74">
        <v>49.0</v>
      </c>
      <c r="IX26" s="89"/>
      <c r="IY26" s="76">
        <v>137.82</v>
      </c>
      <c r="IZ26" s="76">
        <v>34.34</v>
      </c>
      <c r="JA26" s="76">
        <v>422.4</v>
      </c>
      <c r="JB26" s="76">
        <v>21.12</v>
      </c>
      <c r="JC26" s="76">
        <v>7.95</v>
      </c>
      <c r="JD26" s="76">
        <v>3.0</v>
      </c>
      <c r="JE26" s="76">
        <v>66.69</v>
      </c>
      <c r="JF26" s="76">
        <v>50.47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135.0</v>
      </c>
      <c r="JQ26" s="78">
        <v>32.0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49.0</v>
      </c>
      <c r="JW26" s="78">
        <v>47.0</v>
      </c>
      <c r="JX26" s="78">
        <v>135.0</v>
      </c>
      <c r="JY26" s="78">
        <v>33.8</v>
      </c>
      <c r="JZ26" s="78">
        <v>209.0</v>
      </c>
      <c r="KA26" s="78">
        <v>11.1</v>
      </c>
      <c r="KB26" s="78">
        <v>4.3</v>
      </c>
      <c r="KC26" s="78">
        <v>2.0</v>
      </c>
      <c r="KD26" s="78">
        <v>58.0</v>
      </c>
      <c r="KE26" s="78">
        <v>55.0</v>
      </c>
      <c r="KF26" s="89"/>
      <c r="KG26" s="151">
        <v>136.0</v>
      </c>
      <c r="KH26" s="151">
        <v>33.0</v>
      </c>
      <c r="KI26" s="151">
        <v>15.0</v>
      </c>
      <c r="KJ26" s="151">
        <v>0.7</v>
      </c>
      <c r="KK26" s="151"/>
      <c r="KL26" s="151">
        <v>1.0</v>
      </c>
      <c r="KM26" s="151">
        <v>52.0</v>
      </c>
      <c r="KN26" s="151">
        <v>52.0</v>
      </c>
      <c r="KO26" s="151">
        <v>136.0</v>
      </c>
      <c r="KP26" s="151">
        <v>33.0</v>
      </c>
      <c r="KQ26" s="151">
        <v>64.0</v>
      </c>
      <c r="KR26" s="151">
        <v>3.6</v>
      </c>
      <c r="KS26" s="151"/>
      <c r="KT26" s="151">
        <v>1.0</v>
      </c>
      <c r="KU26" s="151">
        <v>50.0</v>
      </c>
      <c r="KV26" s="151">
        <v>48.0</v>
      </c>
      <c r="KW26" s="89"/>
      <c r="KX26" s="81">
        <v>133.0</v>
      </c>
      <c r="KY26" s="81">
        <v>33.0</v>
      </c>
      <c r="KZ26" s="81">
        <v>204.0</v>
      </c>
      <c r="LA26" s="81">
        <v>10.0</v>
      </c>
      <c r="LB26" s="81">
        <v>2.0</v>
      </c>
      <c r="LC26" s="81">
        <v>3.0</v>
      </c>
      <c r="LD26" s="81">
        <v>52.0</v>
      </c>
      <c r="LE26" s="81">
        <v>50.0</v>
      </c>
      <c r="LF26" s="81">
        <v>133.0</v>
      </c>
      <c r="LG26" s="81">
        <v>33.0</v>
      </c>
      <c r="LH26" s="81">
        <v>388.0</v>
      </c>
      <c r="LI26" s="81">
        <v>19.0</v>
      </c>
      <c r="LJ26" s="81">
        <v>5.0</v>
      </c>
      <c r="LK26" s="81">
        <v>5.0</v>
      </c>
      <c r="LL26" s="81">
        <v>54.0</v>
      </c>
      <c r="LM26" s="81">
        <v>52.0</v>
      </c>
      <c r="LN26" s="89"/>
      <c r="LO26" s="82">
        <v>337.0</v>
      </c>
      <c r="LP26" s="82">
        <v>229.0</v>
      </c>
      <c r="LQ26" s="82">
        <v>128.0</v>
      </c>
      <c r="LR26" s="82">
        <v>70.0</v>
      </c>
      <c r="LS26" s="82">
        <v>337.0</v>
      </c>
      <c r="LT26" s="82">
        <v>46.0</v>
      </c>
      <c r="LU26" s="82">
        <v>5.1</v>
      </c>
      <c r="LV26" s="82">
        <v>139.0</v>
      </c>
      <c r="LW26" s="82">
        <v>83.0</v>
      </c>
      <c r="LX26" s="82">
        <v>68.0</v>
      </c>
      <c r="LY26" s="82">
        <v>55.0</v>
      </c>
      <c r="LZ26" s="82">
        <v>10.0</v>
      </c>
      <c r="MA26" s="82">
        <v>94.0</v>
      </c>
      <c r="MB26" s="82">
        <v>11.0</v>
      </c>
      <c r="MC26" s="82">
        <v>139.0</v>
      </c>
      <c r="MD26" s="82">
        <v>168.0</v>
      </c>
      <c r="ME26" s="82">
        <v>68.0</v>
      </c>
      <c r="MF26" s="82">
        <v>55.0</v>
      </c>
      <c r="MG26" s="82">
        <v>8.0</v>
      </c>
      <c r="MH26" s="82" t="s">
        <v>95</v>
      </c>
      <c r="MI26" s="82" t="s">
        <v>95</v>
      </c>
      <c r="MJ26" s="82" t="s">
        <v>95</v>
      </c>
      <c r="MK26" s="82" t="s">
        <v>95</v>
      </c>
      <c r="ML26" s="82">
        <v>39.0</v>
      </c>
      <c r="MM26" s="82">
        <v>36.0</v>
      </c>
      <c r="MN26" s="82">
        <v>5.0</v>
      </c>
      <c r="MO26" s="86"/>
      <c r="MP26" s="87"/>
      <c r="MQ26" s="87"/>
      <c r="MR26" s="87"/>
      <c r="MS26" s="87"/>
      <c r="MT26" s="82">
        <v>4.1</v>
      </c>
      <c r="MU26" s="82">
        <v>1.0</v>
      </c>
      <c r="MV26" s="82">
        <v>71.0</v>
      </c>
      <c r="MW26" s="82">
        <v>35.0</v>
      </c>
      <c r="MX26" s="82">
        <v>37.0</v>
      </c>
      <c r="MY26" s="82" t="s">
        <v>96</v>
      </c>
      <c r="MZ26" s="82">
        <v>5.0</v>
      </c>
      <c r="NA26" s="87"/>
      <c r="NB26" s="196" t="s">
        <v>121</v>
      </c>
      <c r="NC26" s="197"/>
      <c r="ND26" s="197"/>
      <c r="NE26" s="197"/>
      <c r="NF26" s="197"/>
      <c r="NG26" s="197"/>
      <c r="NH26" s="198"/>
      <c r="NI26" s="87"/>
      <c r="NJ26" s="82">
        <v>24.5</v>
      </c>
      <c r="NK26" s="82">
        <v>12.5</v>
      </c>
      <c r="NL26" s="82">
        <v>441.0</v>
      </c>
      <c r="NM26" s="82">
        <v>35.0</v>
      </c>
      <c r="NN26" s="82">
        <v>46.0</v>
      </c>
      <c r="NO26" s="82">
        <v>49.0</v>
      </c>
      <c r="NP26" s="82">
        <v>4.0</v>
      </c>
    </row>
    <row r="27" ht="14.25" customHeight="1">
      <c r="A27" s="49">
        <v>0.583333333333334</v>
      </c>
      <c r="B27" s="50"/>
      <c r="C27" s="51">
        <v>50.56</v>
      </c>
      <c r="D27" s="127">
        <v>340.0</v>
      </c>
      <c r="E27" s="53">
        <v>138.0</v>
      </c>
      <c r="F27" s="53">
        <v>106.0</v>
      </c>
      <c r="G27" s="53">
        <v>22.6</v>
      </c>
      <c r="H27" s="54"/>
      <c r="I27" s="53">
        <v>6.0</v>
      </c>
      <c r="J27" s="53">
        <v>50.0</v>
      </c>
      <c r="K27" s="53">
        <v>49.0</v>
      </c>
      <c r="L27" s="53">
        <v>139.0</v>
      </c>
      <c r="M27" s="53">
        <v>35.0</v>
      </c>
      <c r="N27" s="53">
        <v>1.3</v>
      </c>
      <c r="O27" s="54"/>
      <c r="P27" s="53">
        <v>6.0</v>
      </c>
      <c r="Q27" s="53">
        <v>55.0</v>
      </c>
      <c r="R27" s="53">
        <v>52.0</v>
      </c>
      <c r="S27" s="53">
        <v>344.4</v>
      </c>
      <c r="T27" s="53">
        <v>206.7</v>
      </c>
      <c r="U27" s="53">
        <v>126.0</v>
      </c>
      <c r="V27" s="54"/>
      <c r="W27" s="53">
        <v>378.0</v>
      </c>
      <c r="X27" s="53">
        <v>112.5</v>
      </c>
      <c r="Y27" s="53">
        <v>67.6</v>
      </c>
      <c r="Z27" s="54"/>
      <c r="AA27" s="53">
        <v>344.4</v>
      </c>
      <c r="AB27" s="53">
        <v>288.1</v>
      </c>
      <c r="AC27" s="53">
        <v>193.4</v>
      </c>
      <c r="AD27" s="54"/>
      <c r="AE27" s="53">
        <v>343.9</v>
      </c>
      <c r="AF27" s="53">
        <v>322.7</v>
      </c>
      <c r="AG27" s="53">
        <v>175.6</v>
      </c>
      <c r="AH27" s="54"/>
      <c r="AI27" s="54"/>
      <c r="AJ27" s="54"/>
      <c r="AK27" s="54"/>
      <c r="AL27" s="54"/>
      <c r="AM27" s="53">
        <v>342.6</v>
      </c>
      <c r="AN27" s="53">
        <v>610.2</v>
      </c>
      <c r="AO27" s="53">
        <v>370.0</v>
      </c>
      <c r="AP27" s="54"/>
      <c r="AQ27" s="53">
        <v>135.0</v>
      </c>
      <c r="AR27" s="54">
        <f t="shared" ref="AR27:AS27" si="38">F27</f>
        <v>106</v>
      </c>
      <c r="AS27" s="56">
        <f t="shared" si="38"/>
        <v>22.6</v>
      </c>
      <c r="AT27" s="54"/>
      <c r="AU27" s="53">
        <v>140.0</v>
      </c>
      <c r="AV27" s="54">
        <f t="shared" ref="AV27:AW27" si="39">M27</f>
        <v>35</v>
      </c>
      <c r="AW27" s="54">
        <f t="shared" si="39"/>
        <v>1.3</v>
      </c>
      <c r="AX27" s="54"/>
      <c r="AY27" s="53">
        <v>135.0</v>
      </c>
      <c r="AZ27" s="54"/>
      <c r="BA27" s="54"/>
      <c r="BB27" s="54"/>
      <c r="BC27" s="89"/>
      <c r="BD27" s="127">
        <v>140.0</v>
      </c>
      <c r="BE27" s="53">
        <v>33.0</v>
      </c>
      <c r="BF27" s="53">
        <v>190.0</v>
      </c>
      <c r="BG27" s="127">
        <v>0.7</v>
      </c>
      <c r="BH27" s="54"/>
      <c r="BI27" s="53">
        <v>22.0</v>
      </c>
      <c r="BJ27" s="127">
        <v>75.0</v>
      </c>
      <c r="BK27" s="127">
        <v>50.0</v>
      </c>
      <c r="BL27" s="89"/>
      <c r="BM27" s="58">
        <v>343.0</v>
      </c>
      <c r="BN27" s="58">
        <v>145.0</v>
      </c>
      <c r="BO27" s="58">
        <v>251.0</v>
      </c>
      <c r="BP27" s="58">
        <v>12.6</v>
      </c>
      <c r="BQ27" s="59"/>
      <c r="BR27" s="58">
        <v>6.0</v>
      </c>
      <c r="BS27" s="58">
        <v>67.0</v>
      </c>
      <c r="BT27" s="58">
        <v>67.0</v>
      </c>
      <c r="BU27" s="59">
        <f t="shared" si="7"/>
        <v>343</v>
      </c>
      <c r="BV27" s="58">
        <v>295.0</v>
      </c>
      <c r="BW27" s="58">
        <v>170.0</v>
      </c>
      <c r="BX27" s="58">
        <v>42.0</v>
      </c>
      <c r="BY27" s="58">
        <v>334.0</v>
      </c>
      <c r="BZ27" s="58">
        <v>310.0</v>
      </c>
      <c r="CA27" s="58">
        <v>168.0</v>
      </c>
      <c r="CB27" s="58">
        <v>38.0</v>
      </c>
      <c r="CC27" s="58">
        <v>343.0</v>
      </c>
      <c r="CD27" s="58">
        <v>264.0</v>
      </c>
      <c r="CE27" s="58">
        <v>148.0</v>
      </c>
      <c r="CF27" s="58">
        <v>18.0</v>
      </c>
      <c r="CG27" s="58">
        <v>336.0</v>
      </c>
      <c r="CH27" s="58">
        <v>264.0</v>
      </c>
      <c r="CI27" s="58">
        <v>148.0</v>
      </c>
      <c r="CJ27" s="58">
        <v>12.0</v>
      </c>
      <c r="CK27" s="58">
        <v>349.0</v>
      </c>
      <c r="CL27" s="58">
        <v>149.0</v>
      </c>
      <c r="CM27" s="58">
        <v>98.0</v>
      </c>
      <c r="CN27" s="58">
        <v>7.0</v>
      </c>
      <c r="CO27" s="58">
        <v>333.0</v>
      </c>
      <c r="CP27" s="58">
        <v>275.0</v>
      </c>
      <c r="CQ27" s="58">
        <v>140.0</v>
      </c>
      <c r="CR27" s="58">
        <v>9.0</v>
      </c>
      <c r="CS27" s="58">
        <v>336.0</v>
      </c>
      <c r="CT27" s="58">
        <v>306.0</v>
      </c>
      <c r="CU27" s="58">
        <v>188.0</v>
      </c>
      <c r="CV27" s="58">
        <v>94.0</v>
      </c>
      <c r="CW27" s="58">
        <v>338.0</v>
      </c>
      <c r="CX27" s="58">
        <v>168.0</v>
      </c>
      <c r="CY27" s="58">
        <v>57.0</v>
      </c>
      <c r="CZ27" s="58">
        <v>54.0</v>
      </c>
      <c r="DA27" s="58">
        <v>323.0</v>
      </c>
      <c r="DB27" s="58">
        <v>170.0</v>
      </c>
      <c r="DC27" s="58">
        <v>57.0</v>
      </c>
      <c r="DD27" s="58">
        <v>54.0</v>
      </c>
      <c r="DE27" s="59">
        <f t="shared" si="40"/>
        <v>145</v>
      </c>
      <c r="DF27" s="58">
        <v>35.0</v>
      </c>
      <c r="DG27" s="59">
        <f t="shared" ref="DG27:DH27" si="41">BO27</f>
        <v>251</v>
      </c>
      <c r="DH27" s="59">
        <f t="shared" si="41"/>
        <v>12.6</v>
      </c>
      <c r="DI27" s="59"/>
      <c r="DJ27" s="58">
        <v>7.0</v>
      </c>
      <c r="DK27" s="58">
        <v>47.0</v>
      </c>
      <c r="DL27" s="58">
        <v>45.0</v>
      </c>
      <c r="DM27" s="89"/>
      <c r="DN27" s="61">
        <v>339.0</v>
      </c>
      <c r="DO27" s="61">
        <v>139.0</v>
      </c>
      <c r="DP27" s="61">
        <v>43.56</v>
      </c>
      <c r="DQ27" s="61">
        <v>24.01</v>
      </c>
      <c r="DR27" s="61">
        <v>7.28</v>
      </c>
      <c r="DS27" s="61">
        <v>8.0</v>
      </c>
      <c r="DT27" s="61">
        <v>47.0</v>
      </c>
      <c r="DU27" s="61">
        <v>54.3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343.0</v>
      </c>
      <c r="EF27" s="63">
        <v>138.0</v>
      </c>
      <c r="EG27" s="63">
        <v>72.0</v>
      </c>
      <c r="EH27" s="63">
        <v>3.0</v>
      </c>
      <c r="EI27" s="64"/>
      <c r="EJ27" s="63">
        <v>9.0</v>
      </c>
      <c r="EK27" s="63">
        <v>54.0</v>
      </c>
      <c r="EL27" s="63">
        <v>55.0</v>
      </c>
      <c r="EM27" s="63">
        <v>138.0</v>
      </c>
      <c r="EN27" s="63">
        <v>96.0</v>
      </c>
      <c r="EO27" s="63">
        <v>4.1</v>
      </c>
      <c r="EP27" s="64"/>
      <c r="EQ27" s="63">
        <v>9.0</v>
      </c>
      <c r="ER27" s="63">
        <v>54.0</v>
      </c>
      <c r="ES27" s="63">
        <v>56.0</v>
      </c>
      <c r="ET27" s="63">
        <v>343.0</v>
      </c>
      <c r="EU27" s="63">
        <v>0.0</v>
      </c>
      <c r="EV27" s="63">
        <v>0.0</v>
      </c>
      <c r="EW27" s="63">
        <v>0.0</v>
      </c>
      <c r="EX27" s="63">
        <v>341.0</v>
      </c>
      <c r="EY27" s="63">
        <v>237.0</v>
      </c>
      <c r="EZ27" s="63">
        <v>139.0</v>
      </c>
      <c r="FA27" s="63">
        <v>-2.6</v>
      </c>
      <c r="FB27" s="63">
        <v>340.0</v>
      </c>
      <c r="FC27" s="63">
        <v>0.0</v>
      </c>
      <c r="FD27" s="63">
        <v>0.0</v>
      </c>
      <c r="FE27" s="63">
        <v>0.0</v>
      </c>
      <c r="FF27" s="63">
        <v>237.0</v>
      </c>
      <c r="FG27" s="63">
        <v>340.0</v>
      </c>
      <c r="FH27" s="63">
        <v>138.0</v>
      </c>
      <c r="FI27" s="63">
        <v>-1.4</v>
      </c>
      <c r="FJ27" s="63">
        <v>343.0</v>
      </c>
      <c r="FK27" s="63">
        <v>221.0</v>
      </c>
      <c r="FL27" s="63">
        <v>128.0</v>
      </c>
      <c r="FM27" s="64"/>
      <c r="FN27" s="63">
        <v>343.0</v>
      </c>
      <c r="FO27" s="63">
        <v>236.0</v>
      </c>
      <c r="FP27" s="63">
        <v>128.7</v>
      </c>
      <c r="FQ27" s="63">
        <v>6.6</v>
      </c>
      <c r="FR27" s="63">
        <v>138.0</v>
      </c>
      <c r="FS27" s="63">
        <v>114.0</v>
      </c>
      <c r="FT27" s="63">
        <v>26.8</v>
      </c>
      <c r="FU27" s="64"/>
      <c r="FV27" s="63">
        <v>138.0</v>
      </c>
      <c r="FW27" s="64"/>
      <c r="FX27" s="64"/>
      <c r="FY27" s="64"/>
      <c r="FZ27" s="89"/>
      <c r="GA27" s="65">
        <v>0.0</v>
      </c>
      <c r="GB27" s="66">
        <v>0.0</v>
      </c>
      <c r="GC27" s="66">
        <v>0.0</v>
      </c>
      <c r="GD27" s="66">
        <v>0.0</v>
      </c>
      <c r="GE27" s="66">
        <v>343.0</v>
      </c>
      <c r="GF27" s="66">
        <v>601.25</v>
      </c>
      <c r="GG27" s="66">
        <v>367.95</v>
      </c>
      <c r="GH27" s="66">
        <v>21.78</v>
      </c>
      <c r="GI27" s="66">
        <v>343.0</v>
      </c>
      <c r="GJ27" s="66">
        <v>220.1</v>
      </c>
      <c r="GK27" s="66">
        <v>-127.39</v>
      </c>
      <c r="GL27" s="66">
        <v>-12.23</v>
      </c>
      <c r="GM27" s="66">
        <v>343.0</v>
      </c>
      <c r="GN27" s="66">
        <v>204.13</v>
      </c>
      <c r="GO27" s="66">
        <v>-127.65</v>
      </c>
      <c r="GP27" s="66">
        <v>-19.35</v>
      </c>
      <c r="GQ27" s="66">
        <v>343.0</v>
      </c>
      <c r="GR27" s="66">
        <v>88.95</v>
      </c>
      <c r="GS27" s="66">
        <v>-57.12</v>
      </c>
      <c r="GT27" s="66">
        <v>5.61</v>
      </c>
      <c r="GU27" s="66">
        <v>343.0</v>
      </c>
      <c r="GV27" s="66">
        <v>97.89</v>
      </c>
      <c r="GW27" s="66">
        <v>-57.12</v>
      </c>
      <c r="GX27" s="66">
        <v>4.69</v>
      </c>
      <c r="GY27" s="89"/>
      <c r="GZ27" s="98" t="s">
        <v>107</v>
      </c>
      <c r="HA27" s="97" t="s">
        <v>92</v>
      </c>
      <c r="HB27" s="98">
        <v>0.0</v>
      </c>
      <c r="HC27" s="97">
        <f t="shared" ref="HC27:HC31" si="45">HB27/20</f>
        <v>0</v>
      </c>
      <c r="HD27" s="97">
        <f t="shared" ref="HD27:HD31" si="46">HC27*0.4</f>
        <v>0</v>
      </c>
      <c r="HE27" s="98">
        <v>8.0</v>
      </c>
      <c r="HF27" s="99">
        <v>54.0</v>
      </c>
      <c r="HG27" s="99">
        <v>50.0</v>
      </c>
      <c r="HH27" s="98" t="s">
        <v>107</v>
      </c>
      <c r="HI27" s="97" t="s">
        <v>92</v>
      </c>
      <c r="HJ27" s="98">
        <v>145.0</v>
      </c>
      <c r="HK27" s="97">
        <f t="shared" ref="HK27:HK31" si="47">HJ27/20</f>
        <v>7.25</v>
      </c>
      <c r="HL27" s="97">
        <f t="shared" ref="HL27:HL31" si="48">HK27*0.4</f>
        <v>2.9</v>
      </c>
      <c r="HM27" s="98">
        <v>5.0</v>
      </c>
      <c r="HN27" s="99">
        <v>60.0</v>
      </c>
      <c r="HO27" s="99">
        <v>58.0</v>
      </c>
      <c r="HP27" s="98" t="s">
        <v>107</v>
      </c>
      <c r="HQ27" s="97" t="s">
        <v>92</v>
      </c>
      <c r="HR27" s="98">
        <v>298.0</v>
      </c>
      <c r="HS27" s="98">
        <v>14.9</v>
      </c>
      <c r="HT27" s="98">
        <v>7.45</v>
      </c>
      <c r="HU27" s="98">
        <v>7.0</v>
      </c>
      <c r="HV27" s="99">
        <v>52.0</v>
      </c>
      <c r="HW27" s="99">
        <v>52.0</v>
      </c>
      <c r="HX27" s="89"/>
      <c r="HY27" s="72">
        <v>136.0</v>
      </c>
      <c r="HZ27" s="72">
        <v>33.0</v>
      </c>
      <c r="IA27" s="72">
        <v>134.0</v>
      </c>
      <c r="IB27" s="72">
        <v>6.7</v>
      </c>
      <c r="IC27" s="73"/>
      <c r="ID27" s="72">
        <v>2.0</v>
      </c>
      <c r="IE27" s="72">
        <v>62.0</v>
      </c>
      <c r="IF27" s="72">
        <v>42.0</v>
      </c>
      <c r="IG27" s="89"/>
      <c r="IH27" s="74">
        <v>140.0</v>
      </c>
      <c r="II27" s="74">
        <v>34.2</v>
      </c>
      <c r="IJ27" s="74">
        <v>140.0</v>
      </c>
      <c r="IK27" s="74">
        <v>7.2</v>
      </c>
      <c r="IL27" s="74">
        <v>8.1</v>
      </c>
      <c r="IM27" s="74">
        <v>6.0</v>
      </c>
      <c r="IN27" s="74">
        <v>47.0</v>
      </c>
      <c r="IO27" s="74">
        <v>47.0</v>
      </c>
      <c r="IP27" s="74">
        <v>140.0</v>
      </c>
      <c r="IQ27" s="74">
        <v>35.2</v>
      </c>
      <c r="IR27" s="74">
        <v>18.0</v>
      </c>
      <c r="IS27" s="74">
        <v>0.3</v>
      </c>
      <c r="IT27" s="74">
        <v>0.5</v>
      </c>
      <c r="IU27" s="74">
        <v>12.0</v>
      </c>
      <c r="IV27" s="74">
        <v>50.0</v>
      </c>
      <c r="IW27" s="74">
        <v>49.0</v>
      </c>
      <c r="IX27" s="89"/>
      <c r="IY27" s="76">
        <v>139.35</v>
      </c>
      <c r="IZ27" s="76">
        <v>34.66</v>
      </c>
      <c r="JA27" s="76">
        <v>410.4</v>
      </c>
      <c r="JB27" s="76">
        <v>20.52</v>
      </c>
      <c r="JC27" s="76">
        <v>8.28</v>
      </c>
      <c r="JD27" s="76">
        <v>3.0</v>
      </c>
      <c r="JE27" s="76">
        <v>67.56</v>
      </c>
      <c r="JF27" s="76">
        <v>51.37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137.0</v>
      </c>
      <c r="JQ27" s="78">
        <v>32.2</v>
      </c>
      <c r="JR27" s="78">
        <v>0.0</v>
      </c>
      <c r="JS27" s="78">
        <v>0.0</v>
      </c>
      <c r="JT27" s="78">
        <v>0.0</v>
      </c>
      <c r="JU27" s="78">
        <v>2.0</v>
      </c>
      <c r="JV27" s="78">
        <v>49.0</v>
      </c>
      <c r="JW27" s="78">
        <v>48.0</v>
      </c>
      <c r="JX27" s="78">
        <v>137.0</v>
      </c>
      <c r="JY27" s="78">
        <v>33.4</v>
      </c>
      <c r="JZ27" s="78">
        <v>180.0</v>
      </c>
      <c r="KA27" s="78">
        <v>9.9</v>
      </c>
      <c r="KB27" s="78">
        <v>3.7</v>
      </c>
      <c r="KC27" s="78">
        <v>2.0</v>
      </c>
      <c r="KD27" s="78">
        <v>57.0</v>
      </c>
      <c r="KE27" s="78">
        <v>55.0</v>
      </c>
      <c r="KF27" s="89"/>
      <c r="KG27" s="151">
        <v>138.0</v>
      </c>
      <c r="KH27" s="151">
        <v>33.0</v>
      </c>
      <c r="KI27" s="151">
        <v>74.0</v>
      </c>
      <c r="KJ27" s="151">
        <v>3.9</v>
      </c>
      <c r="KK27" s="151"/>
      <c r="KL27" s="151">
        <v>1.0</v>
      </c>
      <c r="KM27" s="151">
        <v>52.0</v>
      </c>
      <c r="KN27" s="151">
        <v>52.0</v>
      </c>
      <c r="KO27" s="151">
        <v>138.0</v>
      </c>
      <c r="KP27" s="151">
        <v>33.0</v>
      </c>
      <c r="KQ27" s="151" t="s">
        <v>98</v>
      </c>
      <c r="KR27" s="151" t="s">
        <v>98</v>
      </c>
      <c r="KS27" s="151"/>
      <c r="KT27" s="151">
        <v>1.0</v>
      </c>
      <c r="KU27" s="151">
        <v>50.0</v>
      </c>
      <c r="KV27" s="151">
        <v>48.0</v>
      </c>
      <c r="KW27" s="89"/>
      <c r="KX27" s="81">
        <v>129.0</v>
      </c>
      <c r="KY27" s="81">
        <v>32.0</v>
      </c>
      <c r="KZ27" s="81">
        <v>322.0</v>
      </c>
      <c r="LA27" s="81">
        <v>15.8</v>
      </c>
      <c r="LB27" s="81">
        <v>1.8</v>
      </c>
      <c r="LC27" s="81">
        <v>3.0</v>
      </c>
      <c r="LD27" s="81">
        <v>55.0</v>
      </c>
      <c r="LE27" s="81">
        <v>52.0</v>
      </c>
      <c r="LF27" s="81">
        <v>129.0</v>
      </c>
      <c r="LG27" s="81">
        <v>32.0</v>
      </c>
      <c r="LH27" s="81">
        <v>282.0</v>
      </c>
      <c r="LI27" s="81">
        <v>13.8</v>
      </c>
      <c r="LJ27" s="81">
        <v>5.0</v>
      </c>
      <c r="LK27" s="81">
        <v>5.0</v>
      </c>
      <c r="LL27" s="81">
        <v>56.0</v>
      </c>
      <c r="LM27" s="81">
        <v>54.0</v>
      </c>
      <c r="LN27" s="89"/>
      <c r="LO27" s="82">
        <v>334.0</v>
      </c>
      <c r="LP27" s="82">
        <v>158.0</v>
      </c>
      <c r="LQ27" s="82">
        <v>140.0</v>
      </c>
      <c r="LR27" s="82">
        <v>70.0</v>
      </c>
      <c r="LS27" s="82">
        <v>327.0</v>
      </c>
      <c r="LT27" s="82">
        <v>31.0</v>
      </c>
      <c r="LU27" s="82">
        <v>0.6</v>
      </c>
      <c r="LV27" s="82">
        <v>139.0</v>
      </c>
      <c r="LW27" s="82">
        <v>83.0</v>
      </c>
      <c r="LX27" s="82">
        <v>56.0</v>
      </c>
      <c r="LY27" s="82">
        <v>51.0</v>
      </c>
      <c r="LZ27" s="82">
        <v>10.0</v>
      </c>
      <c r="MA27" s="82">
        <v>46.0</v>
      </c>
      <c r="MB27" s="82">
        <v>5.1</v>
      </c>
      <c r="MC27" s="82">
        <v>139.0</v>
      </c>
      <c r="MD27" s="82">
        <v>168.0</v>
      </c>
      <c r="ME27" s="82">
        <v>68.0</v>
      </c>
      <c r="MF27" s="82">
        <v>55.0</v>
      </c>
      <c r="MG27" s="82">
        <v>8.0</v>
      </c>
      <c r="MH27" s="82" t="s">
        <v>95</v>
      </c>
      <c r="MI27" s="82" t="s">
        <v>95</v>
      </c>
      <c r="MJ27" s="82" t="s">
        <v>95</v>
      </c>
      <c r="MK27" s="82" t="s">
        <v>95</v>
      </c>
      <c r="ML27" s="82">
        <v>39.0</v>
      </c>
      <c r="MM27" s="82">
        <v>36.0</v>
      </c>
      <c r="MN27" s="82">
        <v>5.0</v>
      </c>
      <c r="MO27" s="86"/>
      <c r="MP27" s="87"/>
      <c r="MQ27" s="87"/>
      <c r="MR27" s="87"/>
      <c r="MS27" s="87"/>
      <c r="MT27" s="82">
        <v>5.2</v>
      </c>
      <c r="MU27" s="82">
        <v>1.7</v>
      </c>
      <c r="MV27" s="82">
        <v>91.0</v>
      </c>
      <c r="MW27" s="82">
        <v>35.0</v>
      </c>
      <c r="MX27" s="82">
        <v>37.0</v>
      </c>
      <c r="MY27" s="82" t="s">
        <v>96</v>
      </c>
      <c r="MZ27" s="82">
        <v>5.0</v>
      </c>
      <c r="NA27" s="87"/>
      <c r="NB27" s="82" t="s">
        <v>95</v>
      </c>
      <c r="NC27" s="82" t="s">
        <v>95</v>
      </c>
      <c r="ND27" s="82" t="s">
        <v>95</v>
      </c>
      <c r="NE27" s="82" t="s">
        <v>95</v>
      </c>
      <c r="NF27" s="82">
        <v>37.0</v>
      </c>
      <c r="NG27" s="82">
        <v>37.0</v>
      </c>
      <c r="NH27" s="82">
        <v>6.0</v>
      </c>
      <c r="NI27" s="87"/>
      <c r="NJ27" s="82">
        <v>24.0</v>
      </c>
      <c r="NK27" s="82">
        <v>24.0</v>
      </c>
      <c r="NL27" s="82">
        <v>448.0</v>
      </c>
      <c r="NM27" s="82">
        <v>35.0</v>
      </c>
      <c r="NN27" s="82">
        <v>46.0</v>
      </c>
      <c r="NO27" s="82">
        <v>49.0</v>
      </c>
      <c r="NP27" s="82">
        <v>4.0</v>
      </c>
    </row>
    <row r="28" ht="14.25" customHeight="1">
      <c r="A28" s="49">
        <v>0.625</v>
      </c>
      <c r="B28" s="50"/>
      <c r="C28" s="51">
        <v>50.23</v>
      </c>
      <c r="D28" s="127">
        <v>335.0</v>
      </c>
      <c r="E28" s="53">
        <v>136.0</v>
      </c>
      <c r="F28" s="53">
        <v>130.0</v>
      </c>
      <c r="G28" s="53">
        <v>27.1</v>
      </c>
      <c r="H28" s="54"/>
      <c r="I28" s="53">
        <v>6.0</v>
      </c>
      <c r="J28" s="53">
        <v>49.0</v>
      </c>
      <c r="K28" s="53">
        <v>49.0</v>
      </c>
      <c r="L28" s="53">
        <v>137.0</v>
      </c>
      <c r="M28" s="53">
        <v>44.0</v>
      </c>
      <c r="N28" s="53">
        <v>8.9</v>
      </c>
      <c r="O28" s="54"/>
      <c r="P28" s="53">
        <v>6.0</v>
      </c>
      <c r="Q28" s="53">
        <v>55.0</v>
      </c>
      <c r="R28" s="53">
        <v>52.0</v>
      </c>
      <c r="S28" s="53">
        <v>340.1</v>
      </c>
      <c r="T28" s="53">
        <v>223.3</v>
      </c>
      <c r="U28" s="53">
        <v>134.7</v>
      </c>
      <c r="V28" s="54"/>
      <c r="W28" s="53">
        <v>373.0</v>
      </c>
      <c r="X28" s="53">
        <v>139.9</v>
      </c>
      <c r="Y28" s="53">
        <v>86.2</v>
      </c>
      <c r="Z28" s="54"/>
      <c r="AA28" s="53">
        <v>339.7</v>
      </c>
      <c r="AB28" s="53">
        <v>339.0</v>
      </c>
      <c r="AC28" s="53">
        <v>219.3</v>
      </c>
      <c r="AD28" s="54"/>
      <c r="AE28" s="53">
        <v>339.4</v>
      </c>
      <c r="AF28" s="53">
        <v>377.7</v>
      </c>
      <c r="AG28" s="53">
        <v>200.2</v>
      </c>
      <c r="AH28" s="54"/>
      <c r="AI28" s="54"/>
      <c r="AJ28" s="54"/>
      <c r="AK28" s="54"/>
      <c r="AL28" s="54"/>
      <c r="AM28" s="53">
        <v>338.4</v>
      </c>
      <c r="AN28" s="53">
        <v>642.4</v>
      </c>
      <c r="AO28" s="53">
        <v>382.9</v>
      </c>
      <c r="AP28" s="54"/>
      <c r="AQ28" s="53">
        <v>133.0</v>
      </c>
      <c r="AR28" s="54">
        <f t="shared" ref="AR28:AS28" si="42">F28</f>
        <v>130</v>
      </c>
      <c r="AS28" s="56">
        <f t="shared" si="42"/>
        <v>27.1</v>
      </c>
      <c r="AT28" s="54"/>
      <c r="AU28" s="53">
        <v>139.0</v>
      </c>
      <c r="AV28" s="54">
        <f t="shared" ref="AV28:AW28" si="43">M28</f>
        <v>44</v>
      </c>
      <c r="AW28" s="54">
        <f t="shared" si="43"/>
        <v>8.9</v>
      </c>
      <c r="AX28" s="54"/>
      <c r="AY28" s="53">
        <v>133.0</v>
      </c>
      <c r="AZ28" s="54"/>
      <c r="BA28" s="54"/>
      <c r="BB28" s="54"/>
      <c r="BC28" s="89"/>
      <c r="BD28" s="127">
        <v>139.0</v>
      </c>
      <c r="BE28" s="53">
        <v>33.0</v>
      </c>
      <c r="BF28" s="53">
        <v>193.0</v>
      </c>
      <c r="BG28" s="127">
        <v>0.7</v>
      </c>
      <c r="BH28" s="54"/>
      <c r="BI28" s="53">
        <v>22.0</v>
      </c>
      <c r="BJ28" s="127">
        <v>75.0</v>
      </c>
      <c r="BK28" s="127">
        <v>50.0</v>
      </c>
      <c r="BL28" s="89"/>
      <c r="BM28" s="58">
        <v>342.0</v>
      </c>
      <c r="BN28" s="58">
        <v>145.0</v>
      </c>
      <c r="BO28" s="58">
        <v>248.0</v>
      </c>
      <c r="BP28" s="58">
        <v>12.4</v>
      </c>
      <c r="BQ28" s="59"/>
      <c r="BR28" s="58">
        <v>6.0</v>
      </c>
      <c r="BS28" s="58">
        <v>67.0</v>
      </c>
      <c r="BT28" s="58">
        <v>67.0</v>
      </c>
      <c r="BU28" s="59">
        <f t="shared" si="7"/>
        <v>342</v>
      </c>
      <c r="BV28" s="58">
        <v>284.0</v>
      </c>
      <c r="BW28" s="58">
        <v>167.0</v>
      </c>
      <c r="BX28" s="58">
        <v>21.0</v>
      </c>
      <c r="BY28" s="58">
        <v>335.0</v>
      </c>
      <c r="BZ28" s="58">
        <v>306.0</v>
      </c>
      <c r="CA28" s="58">
        <v>169.0</v>
      </c>
      <c r="CB28" s="58">
        <v>19.0</v>
      </c>
      <c r="CC28" s="58">
        <v>342.0</v>
      </c>
      <c r="CD28" s="58">
        <v>276.0</v>
      </c>
      <c r="CE28" s="58">
        <v>156.0</v>
      </c>
      <c r="CF28" s="58">
        <v>12.0</v>
      </c>
      <c r="CG28" s="58">
        <v>335.0</v>
      </c>
      <c r="CH28" s="58">
        <v>275.0</v>
      </c>
      <c r="CI28" s="58">
        <v>156.0</v>
      </c>
      <c r="CJ28" s="58">
        <v>5.0</v>
      </c>
      <c r="CK28" s="58">
        <v>348.0</v>
      </c>
      <c r="CL28" s="58">
        <v>155.0</v>
      </c>
      <c r="CM28" s="58">
        <v>102.0</v>
      </c>
      <c r="CN28" s="58">
        <v>6.0</v>
      </c>
      <c r="CO28" s="58">
        <v>333.0</v>
      </c>
      <c r="CP28" s="58">
        <v>279.0</v>
      </c>
      <c r="CQ28" s="58">
        <v>142.0</v>
      </c>
      <c r="CR28" s="58">
        <v>4.0</v>
      </c>
      <c r="CS28" s="58">
        <v>335.0</v>
      </c>
      <c r="CT28" s="58">
        <v>293.0</v>
      </c>
      <c r="CU28" s="58">
        <v>180.0</v>
      </c>
      <c r="CV28" s="58">
        <v>92.0</v>
      </c>
      <c r="CW28" s="58">
        <v>337.0</v>
      </c>
      <c r="CX28" s="58">
        <v>157.0</v>
      </c>
      <c r="CY28" s="58">
        <v>61.0</v>
      </c>
      <c r="CZ28" s="58">
        <v>49.0</v>
      </c>
      <c r="DA28" s="58">
        <v>324.0</v>
      </c>
      <c r="DB28" s="58">
        <v>158.0</v>
      </c>
      <c r="DC28" s="58">
        <v>61.0</v>
      </c>
      <c r="DD28" s="58">
        <v>49.0</v>
      </c>
      <c r="DE28" s="59">
        <f t="shared" si="40"/>
        <v>145</v>
      </c>
      <c r="DF28" s="58">
        <v>35.0</v>
      </c>
      <c r="DG28" s="59">
        <f t="shared" ref="DG28:DH28" si="44">BO28</f>
        <v>248</v>
      </c>
      <c r="DH28" s="59">
        <f t="shared" si="44"/>
        <v>12.4</v>
      </c>
      <c r="DI28" s="59"/>
      <c r="DJ28" s="58">
        <v>7.0</v>
      </c>
      <c r="DK28" s="58">
        <v>47.0</v>
      </c>
      <c r="DL28" s="58">
        <v>45.0</v>
      </c>
      <c r="DM28" s="89"/>
      <c r="DN28" s="61">
        <v>340.0</v>
      </c>
      <c r="DO28" s="61">
        <v>140.0</v>
      </c>
      <c r="DP28" s="61">
        <v>41.82</v>
      </c>
      <c r="DQ28" s="61">
        <v>23.31</v>
      </c>
      <c r="DR28" s="61">
        <v>6.54</v>
      </c>
      <c r="DS28" s="61">
        <v>8.0</v>
      </c>
      <c r="DT28" s="61">
        <v>46.0</v>
      </c>
      <c r="DU28" s="61">
        <v>54.3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341.0</v>
      </c>
      <c r="EF28" s="63">
        <v>137.0</v>
      </c>
      <c r="EG28" s="63">
        <v>76.0</v>
      </c>
      <c r="EH28" s="63">
        <v>3.1</v>
      </c>
      <c r="EI28" s="64"/>
      <c r="EJ28" s="63">
        <v>9.0</v>
      </c>
      <c r="EK28" s="63">
        <v>52.0</v>
      </c>
      <c r="EL28" s="63">
        <v>55.0</v>
      </c>
      <c r="EM28" s="63">
        <v>137.0</v>
      </c>
      <c r="EN28" s="63">
        <v>119.0</v>
      </c>
      <c r="EO28" s="63">
        <v>5.1</v>
      </c>
      <c r="EP28" s="64"/>
      <c r="EQ28" s="63">
        <v>9.0</v>
      </c>
      <c r="ER28" s="63">
        <v>52.0</v>
      </c>
      <c r="ES28" s="63">
        <v>55.0</v>
      </c>
      <c r="ET28" s="63">
        <v>341.0</v>
      </c>
      <c r="EU28" s="63">
        <v>0.0</v>
      </c>
      <c r="EV28" s="63">
        <v>0.0</v>
      </c>
      <c r="EW28" s="63">
        <v>0.0</v>
      </c>
      <c r="EX28" s="63">
        <v>340.0</v>
      </c>
      <c r="EY28" s="63">
        <v>239.0</v>
      </c>
      <c r="EZ28" s="63">
        <v>138.0</v>
      </c>
      <c r="FA28" s="63">
        <v>-2.3</v>
      </c>
      <c r="FB28" s="63">
        <v>339.0</v>
      </c>
      <c r="FC28" s="63">
        <v>0.0</v>
      </c>
      <c r="FD28" s="63">
        <v>0.0</v>
      </c>
      <c r="FE28" s="63">
        <v>0.0</v>
      </c>
      <c r="FF28" s="63">
        <v>239.0</v>
      </c>
      <c r="FG28" s="63">
        <v>338.0</v>
      </c>
      <c r="FH28" s="63">
        <v>138.0</v>
      </c>
      <c r="FI28" s="63">
        <v>-0.4</v>
      </c>
      <c r="FJ28" s="63">
        <v>341.0</v>
      </c>
      <c r="FK28" s="63">
        <v>226.0</v>
      </c>
      <c r="FL28" s="63">
        <v>137.0</v>
      </c>
      <c r="FM28" s="64"/>
      <c r="FN28" s="63">
        <v>341.0</v>
      </c>
      <c r="FO28" s="63">
        <v>239.0</v>
      </c>
      <c r="FP28" s="63">
        <v>130.0</v>
      </c>
      <c r="FQ28" s="63">
        <v>5.3</v>
      </c>
      <c r="FR28" s="63">
        <v>137.0</v>
      </c>
      <c r="FS28" s="63">
        <v>105.0</v>
      </c>
      <c r="FT28" s="63">
        <v>17.1</v>
      </c>
      <c r="FU28" s="63" t="s">
        <v>102</v>
      </c>
      <c r="FV28" s="63">
        <v>137.0</v>
      </c>
      <c r="FW28" s="64"/>
      <c r="FX28" s="64"/>
      <c r="FY28" s="64"/>
      <c r="FZ28" s="89"/>
      <c r="GA28" s="65">
        <v>0.0</v>
      </c>
      <c r="GB28" s="66">
        <v>0.0</v>
      </c>
      <c r="GC28" s="66">
        <v>0.0</v>
      </c>
      <c r="GD28" s="66">
        <v>0.0</v>
      </c>
      <c r="GE28" s="66">
        <v>340.0</v>
      </c>
      <c r="GF28" s="66">
        <v>653.13</v>
      </c>
      <c r="GG28" s="66">
        <v>391.73</v>
      </c>
      <c r="GH28" s="66">
        <v>46.4</v>
      </c>
      <c r="GI28" s="66">
        <v>340.0</v>
      </c>
      <c r="GJ28" s="66">
        <v>227.43</v>
      </c>
      <c r="GK28" s="66">
        <v>-129.57</v>
      </c>
      <c r="GL28" s="66">
        <v>-12.81</v>
      </c>
      <c r="GM28" s="66">
        <v>340.0</v>
      </c>
      <c r="GN28" s="66">
        <v>209.41</v>
      </c>
      <c r="GO28" s="66">
        <v>-129.82</v>
      </c>
      <c r="GP28" s="66">
        <v>-20.27</v>
      </c>
      <c r="GQ28" s="66">
        <v>340.0</v>
      </c>
      <c r="GR28" s="66">
        <v>103.6</v>
      </c>
      <c r="GS28" s="66">
        <v>-66.92</v>
      </c>
      <c r="GT28" s="66">
        <v>-5.61</v>
      </c>
      <c r="GU28" s="66">
        <v>340.0</v>
      </c>
      <c r="GV28" s="66">
        <v>115.18</v>
      </c>
      <c r="GW28" s="66">
        <v>-65.33</v>
      </c>
      <c r="GX28" s="66">
        <v>-6.87</v>
      </c>
      <c r="GY28" s="89"/>
      <c r="GZ28" s="98" t="s">
        <v>107</v>
      </c>
      <c r="HA28" s="97" t="s">
        <v>92</v>
      </c>
      <c r="HB28" s="98">
        <v>0.0</v>
      </c>
      <c r="HC28" s="97">
        <f t="shared" si="45"/>
        <v>0</v>
      </c>
      <c r="HD28" s="97">
        <f t="shared" si="46"/>
        <v>0</v>
      </c>
      <c r="HE28" s="98">
        <v>8.0</v>
      </c>
      <c r="HF28" s="99">
        <v>52.0</v>
      </c>
      <c r="HG28" s="99">
        <v>52.0</v>
      </c>
      <c r="HH28" s="98" t="s">
        <v>107</v>
      </c>
      <c r="HI28" s="97" t="s">
        <v>92</v>
      </c>
      <c r="HJ28" s="98">
        <v>135.0</v>
      </c>
      <c r="HK28" s="97">
        <f t="shared" si="47"/>
        <v>6.75</v>
      </c>
      <c r="HL28" s="97">
        <f t="shared" si="48"/>
        <v>2.7</v>
      </c>
      <c r="HM28" s="98">
        <v>5.0</v>
      </c>
      <c r="HN28" s="99">
        <v>60.0</v>
      </c>
      <c r="HO28" s="99">
        <v>58.0</v>
      </c>
      <c r="HP28" s="98" t="s">
        <v>107</v>
      </c>
      <c r="HQ28" s="97" t="s">
        <v>92</v>
      </c>
      <c r="HR28" s="98">
        <v>387.0</v>
      </c>
      <c r="HS28" s="97">
        <f t="shared" ref="HS28:HS31" si="51">HR28/20</f>
        <v>19.35</v>
      </c>
      <c r="HT28" s="97">
        <f t="shared" ref="HT28:HT31" si="52">HS28*0.4</f>
        <v>7.74</v>
      </c>
      <c r="HU28" s="98">
        <v>7.0</v>
      </c>
      <c r="HV28" s="99">
        <v>52.0</v>
      </c>
      <c r="HW28" s="99">
        <v>52.0</v>
      </c>
      <c r="HX28" s="89"/>
      <c r="HY28" s="72">
        <v>135.0</v>
      </c>
      <c r="HZ28" s="72">
        <v>33.0</v>
      </c>
      <c r="IA28" s="72">
        <v>124.0</v>
      </c>
      <c r="IB28" s="72">
        <v>6.2</v>
      </c>
      <c r="IC28" s="73"/>
      <c r="ID28" s="72">
        <v>2.0</v>
      </c>
      <c r="IE28" s="72">
        <v>62.0</v>
      </c>
      <c r="IF28" s="72">
        <v>42.0</v>
      </c>
      <c r="IG28" s="89"/>
      <c r="IH28" s="74">
        <v>140.0</v>
      </c>
      <c r="II28" s="74">
        <v>34.2</v>
      </c>
      <c r="IJ28" s="74">
        <v>140.0</v>
      </c>
      <c r="IK28" s="74">
        <v>7.2</v>
      </c>
      <c r="IL28" s="74">
        <v>8.1</v>
      </c>
      <c r="IM28" s="74">
        <v>6.0</v>
      </c>
      <c r="IN28" s="74">
        <v>47.0</v>
      </c>
      <c r="IO28" s="74">
        <v>47.0</v>
      </c>
      <c r="IP28" s="74">
        <v>140.0</v>
      </c>
      <c r="IQ28" s="74">
        <v>35.2</v>
      </c>
      <c r="IR28" s="74">
        <v>18.0</v>
      </c>
      <c r="IS28" s="74">
        <v>0.3</v>
      </c>
      <c r="IT28" s="74">
        <v>0.5</v>
      </c>
      <c r="IU28" s="74">
        <v>12.0</v>
      </c>
      <c r="IV28" s="74">
        <v>50.0</v>
      </c>
      <c r="IW28" s="74">
        <v>49.0</v>
      </c>
      <c r="IX28" s="89"/>
      <c r="IY28" s="76">
        <v>139.1</v>
      </c>
      <c r="IZ28" s="76">
        <v>34.61</v>
      </c>
      <c r="JA28" s="76">
        <v>343.8</v>
      </c>
      <c r="JB28" s="76">
        <v>21.74</v>
      </c>
      <c r="JC28" s="76">
        <v>8.52</v>
      </c>
      <c r="JD28" s="76">
        <v>3.0</v>
      </c>
      <c r="JE28" s="76">
        <v>69.84</v>
      </c>
      <c r="JF28" s="76">
        <v>52.36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32.3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48.0</v>
      </c>
      <c r="JX28" s="78">
        <v>137.0</v>
      </c>
      <c r="JY28" s="78">
        <v>34.3</v>
      </c>
      <c r="JZ28" s="78">
        <v>149.0</v>
      </c>
      <c r="KA28" s="78">
        <v>7.7</v>
      </c>
      <c r="KB28" s="78">
        <v>2.8</v>
      </c>
      <c r="KC28" s="78">
        <v>2.0</v>
      </c>
      <c r="KD28" s="78">
        <v>56.0</v>
      </c>
      <c r="KE28" s="78">
        <v>54.0</v>
      </c>
      <c r="KF28" s="89"/>
      <c r="KG28" s="151">
        <v>138.0</v>
      </c>
      <c r="KH28" s="151">
        <v>33.0</v>
      </c>
      <c r="KI28" s="151">
        <v>64.0</v>
      </c>
      <c r="KJ28" s="151">
        <v>3.3</v>
      </c>
      <c r="KK28" s="151"/>
      <c r="KL28" s="151">
        <v>1.0</v>
      </c>
      <c r="KM28" s="151">
        <v>52.0</v>
      </c>
      <c r="KN28" s="151">
        <v>52.0</v>
      </c>
      <c r="KO28" s="151">
        <v>138.0</v>
      </c>
      <c r="KP28" s="151">
        <v>33.0</v>
      </c>
      <c r="KQ28" s="151" t="s">
        <v>98</v>
      </c>
      <c r="KR28" s="151" t="s">
        <v>98</v>
      </c>
      <c r="KS28" s="151"/>
      <c r="KT28" s="151">
        <v>1.0</v>
      </c>
      <c r="KU28" s="151">
        <v>50.0</v>
      </c>
      <c r="KV28" s="151">
        <v>48.0</v>
      </c>
      <c r="KW28" s="89"/>
      <c r="KX28" s="81">
        <v>129.0</v>
      </c>
      <c r="KY28" s="81">
        <v>32.0</v>
      </c>
      <c r="KZ28" s="81">
        <v>234.0</v>
      </c>
      <c r="LA28" s="81">
        <v>11.7</v>
      </c>
      <c r="LB28" s="81">
        <v>1.8</v>
      </c>
      <c r="LC28" s="81">
        <v>3.0</v>
      </c>
      <c r="LD28" s="81">
        <v>55.0</v>
      </c>
      <c r="LE28" s="81">
        <v>52.0</v>
      </c>
      <c r="LF28" s="81">
        <v>129.0</v>
      </c>
      <c r="LG28" s="81">
        <v>32.0</v>
      </c>
      <c r="LH28" s="81">
        <v>273.0</v>
      </c>
      <c r="LI28" s="81">
        <v>13.4</v>
      </c>
      <c r="LJ28" s="81">
        <v>5.0</v>
      </c>
      <c r="LK28" s="81">
        <v>5.0</v>
      </c>
      <c r="LL28" s="81">
        <v>56.0</v>
      </c>
      <c r="LM28" s="81">
        <v>54.0</v>
      </c>
      <c r="LN28" s="89"/>
      <c r="LO28" s="82">
        <v>337.0</v>
      </c>
      <c r="LP28" s="82">
        <v>200.0</v>
      </c>
      <c r="LQ28" s="82">
        <v>129.0</v>
      </c>
      <c r="LR28" s="82">
        <v>72.0</v>
      </c>
      <c r="LS28" s="82">
        <v>325.0</v>
      </c>
      <c r="LT28" s="82">
        <v>35.0</v>
      </c>
      <c r="LU28" s="82">
        <v>1.2</v>
      </c>
      <c r="LV28" s="82">
        <v>138.0</v>
      </c>
      <c r="LW28" s="82">
        <v>75.0</v>
      </c>
      <c r="LX28" s="82">
        <v>56.0</v>
      </c>
      <c r="LY28" s="82">
        <v>52.0</v>
      </c>
      <c r="LZ28" s="82">
        <v>10.0</v>
      </c>
      <c r="MA28" s="82">
        <v>87.0</v>
      </c>
      <c r="MB28" s="82">
        <v>2.8</v>
      </c>
      <c r="MC28" s="82">
        <v>137.0</v>
      </c>
      <c r="MD28" s="82">
        <v>168.0</v>
      </c>
      <c r="ME28" s="82">
        <v>68.0</v>
      </c>
      <c r="MF28" s="82">
        <v>55.0</v>
      </c>
      <c r="MG28" s="82">
        <v>8.0</v>
      </c>
      <c r="MH28" s="82" t="s">
        <v>95</v>
      </c>
      <c r="MI28" s="82" t="s">
        <v>95</v>
      </c>
      <c r="MJ28" s="82" t="s">
        <v>95</v>
      </c>
      <c r="MK28" s="82" t="s">
        <v>95</v>
      </c>
      <c r="ML28" s="82">
        <v>40.0</v>
      </c>
      <c r="MM28" s="82">
        <v>37.0</v>
      </c>
      <c r="MN28" s="82">
        <v>6.0</v>
      </c>
      <c r="MO28" s="86"/>
      <c r="MP28" s="87"/>
      <c r="MQ28" s="87"/>
      <c r="MR28" s="87"/>
      <c r="MS28" s="87"/>
      <c r="MT28" s="82">
        <v>8.8</v>
      </c>
      <c r="MU28" s="82">
        <v>2.9</v>
      </c>
      <c r="MV28" s="82">
        <v>155.0</v>
      </c>
      <c r="MW28" s="82">
        <v>35.0</v>
      </c>
      <c r="MX28" s="82">
        <v>37.0</v>
      </c>
      <c r="MY28" s="82" t="s">
        <v>96</v>
      </c>
      <c r="MZ28" s="82">
        <v>5.0</v>
      </c>
      <c r="NA28" s="87"/>
      <c r="NB28" s="82" t="s">
        <v>95</v>
      </c>
      <c r="NC28" s="82" t="s">
        <v>95</v>
      </c>
      <c r="ND28" s="82" t="s">
        <v>95</v>
      </c>
      <c r="NE28" s="82" t="s">
        <v>95</v>
      </c>
      <c r="NF28" s="82">
        <v>37.0</v>
      </c>
      <c r="NG28" s="82">
        <v>37.0</v>
      </c>
      <c r="NH28" s="82">
        <v>6.0</v>
      </c>
      <c r="NI28" s="87"/>
      <c r="NJ28" s="82">
        <v>7.2</v>
      </c>
      <c r="NK28" s="82">
        <v>6.9</v>
      </c>
      <c r="NL28" s="82">
        <v>296.0</v>
      </c>
      <c r="NM28" s="82">
        <v>34.0</v>
      </c>
      <c r="NN28" s="82">
        <v>46.0</v>
      </c>
      <c r="NO28" s="82">
        <v>49.0</v>
      </c>
      <c r="NP28" s="82">
        <v>4.0</v>
      </c>
    </row>
    <row r="29" ht="14.25" customHeight="1">
      <c r="A29" s="49">
        <v>0.666666666666667</v>
      </c>
      <c r="B29" s="50"/>
      <c r="C29" s="51">
        <v>49.94</v>
      </c>
      <c r="D29" s="127">
        <v>334.0</v>
      </c>
      <c r="E29" s="53">
        <v>131.0</v>
      </c>
      <c r="F29" s="53">
        <v>98.0</v>
      </c>
      <c r="G29" s="53">
        <v>20.7</v>
      </c>
      <c r="H29" s="54"/>
      <c r="I29" s="53">
        <v>6.0</v>
      </c>
      <c r="J29" s="53">
        <v>49.0</v>
      </c>
      <c r="K29" s="53">
        <v>48.0</v>
      </c>
      <c r="L29" s="53">
        <v>136.0</v>
      </c>
      <c r="M29" s="53">
        <v>45.0</v>
      </c>
      <c r="N29" s="53">
        <v>8.8</v>
      </c>
      <c r="O29" s="54"/>
      <c r="P29" s="53">
        <v>6.0</v>
      </c>
      <c r="Q29" s="53">
        <v>55.0</v>
      </c>
      <c r="R29" s="53">
        <v>51.0</v>
      </c>
      <c r="S29" s="53">
        <v>334.9</v>
      </c>
      <c r="T29" s="53">
        <v>249.2</v>
      </c>
      <c r="U29" s="53">
        <v>146.6</v>
      </c>
      <c r="V29" s="54"/>
      <c r="W29" s="53">
        <v>367.9</v>
      </c>
      <c r="X29" s="53">
        <v>149.1</v>
      </c>
      <c r="Y29" s="53">
        <v>93.9</v>
      </c>
      <c r="Z29" s="54"/>
      <c r="AA29" s="53">
        <v>335.6</v>
      </c>
      <c r="AB29" s="53">
        <v>326.8</v>
      </c>
      <c r="AC29" s="53">
        <v>207.9</v>
      </c>
      <c r="AD29" s="54"/>
      <c r="AE29" s="53">
        <v>335.9</v>
      </c>
      <c r="AF29" s="53">
        <v>366.1</v>
      </c>
      <c r="AG29" s="53">
        <v>189.7</v>
      </c>
      <c r="AH29" s="54"/>
      <c r="AI29" s="54"/>
      <c r="AJ29" s="54"/>
      <c r="AK29" s="54"/>
      <c r="AL29" s="54"/>
      <c r="AM29" s="53">
        <v>333.5</v>
      </c>
      <c r="AN29" s="53">
        <v>630.7</v>
      </c>
      <c r="AO29" s="53">
        <v>362.7</v>
      </c>
      <c r="AP29" s="54"/>
      <c r="AQ29" s="182">
        <f t="shared" ref="AQ29:AS29" si="49">E29</f>
        <v>131</v>
      </c>
      <c r="AR29" s="54">
        <f t="shared" si="49"/>
        <v>98</v>
      </c>
      <c r="AS29" s="56">
        <f t="shared" si="49"/>
        <v>20.7</v>
      </c>
      <c r="AT29" s="54"/>
      <c r="AU29" s="54">
        <f t="shared" ref="AU29:AW29" si="50">L29</f>
        <v>136</v>
      </c>
      <c r="AV29" s="54">
        <f t="shared" si="50"/>
        <v>45</v>
      </c>
      <c r="AW29" s="54">
        <f t="shared" si="50"/>
        <v>8.8</v>
      </c>
      <c r="AX29" s="54"/>
      <c r="AY29" s="182">
        <f>E29</f>
        <v>131</v>
      </c>
      <c r="AZ29" s="54"/>
      <c r="BA29" s="54"/>
      <c r="BB29" s="54"/>
      <c r="BC29" s="89"/>
      <c r="BD29" s="54">
        <v>136.0</v>
      </c>
      <c r="BE29" s="53">
        <v>33.0</v>
      </c>
      <c r="BF29" s="53">
        <v>16.0</v>
      </c>
      <c r="BG29" s="127">
        <v>0.7</v>
      </c>
      <c r="BH29" s="54"/>
      <c r="BI29" s="53">
        <v>22.0</v>
      </c>
      <c r="BJ29" s="127">
        <v>75.0</v>
      </c>
      <c r="BK29" s="127">
        <v>50.0</v>
      </c>
      <c r="BL29" s="89"/>
      <c r="BM29" s="58">
        <v>343.0</v>
      </c>
      <c r="BN29" s="58">
        <v>145.0</v>
      </c>
      <c r="BO29" s="58">
        <v>12.0</v>
      </c>
      <c r="BP29" s="58">
        <v>0.6</v>
      </c>
      <c r="BQ29" s="59"/>
      <c r="BR29" s="58">
        <v>6.0</v>
      </c>
      <c r="BS29" s="58">
        <v>46.0</v>
      </c>
      <c r="BT29" s="58">
        <v>47.0</v>
      </c>
      <c r="BU29" s="59">
        <f t="shared" si="7"/>
        <v>343</v>
      </c>
      <c r="BV29" s="58">
        <v>257.0</v>
      </c>
      <c r="BW29" s="58">
        <v>208.0</v>
      </c>
      <c r="BX29" s="58">
        <v>42.0</v>
      </c>
      <c r="BY29" s="58">
        <v>335.0</v>
      </c>
      <c r="BZ29" s="58">
        <v>365.0</v>
      </c>
      <c r="CA29" s="58">
        <v>203.0</v>
      </c>
      <c r="CB29" s="58">
        <v>41.0</v>
      </c>
      <c r="CC29" s="58">
        <v>342.0</v>
      </c>
      <c r="CD29" s="58">
        <v>210.0</v>
      </c>
      <c r="CE29" s="58">
        <v>116.0</v>
      </c>
      <c r="CF29" s="58">
        <v>10.0</v>
      </c>
      <c r="CG29" s="58" t="s">
        <v>94</v>
      </c>
      <c r="CH29" s="58" t="s">
        <v>94</v>
      </c>
      <c r="CI29" s="58" t="s">
        <v>94</v>
      </c>
      <c r="CJ29" s="58" t="s">
        <v>94</v>
      </c>
      <c r="CK29" s="58">
        <v>349.0</v>
      </c>
      <c r="CL29" s="58">
        <v>135.0</v>
      </c>
      <c r="CM29" s="58">
        <v>89.0</v>
      </c>
      <c r="CN29" s="58">
        <v>5.0</v>
      </c>
      <c r="CO29" s="58">
        <v>333.0</v>
      </c>
      <c r="CP29" s="58">
        <v>282.0</v>
      </c>
      <c r="CQ29" s="58">
        <v>146.0</v>
      </c>
      <c r="CR29" s="58">
        <v>2.0</v>
      </c>
      <c r="CS29" s="58">
        <v>337.0</v>
      </c>
      <c r="CT29" s="58">
        <v>232.0</v>
      </c>
      <c r="CU29" s="58">
        <v>149.0</v>
      </c>
      <c r="CV29" s="58">
        <v>54.0</v>
      </c>
      <c r="CW29" s="58">
        <v>337.0</v>
      </c>
      <c r="CX29" s="58">
        <v>132.0</v>
      </c>
      <c r="CY29" s="58">
        <v>45.0</v>
      </c>
      <c r="CZ29" s="58">
        <v>42.0</v>
      </c>
      <c r="DA29" s="58">
        <v>324.0</v>
      </c>
      <c r="DB29" s="58">
        <v>132.0</v>
      </c>
      <c r="DC29" s="58">
        <v>45.0</v>
      </c>
      <c r="DD29" s="58">
        <v>42.0</v>
      </c>
      <c r="DE29" s="59">
        <f t="shared" si="40"/>
        <v>145</v>
      </c>
      <c r="DF29" s="58">
        <v>35.0</v>
      </c>
      <c r="DG29" s="58">
        <v>12.0</v>
      </c>
      <c r="DH29" s="58">
        <v>0.6</v>
      </c>
      <c r="DI29" s="59"/>
      <c r="DJ29" s="58">
        <v>7.0</v>
      </c>
      <c r="DK29" s="58">
        <v>47.0</v>
      </c>
      <c r="DL29" s="58">
        <v>45.0</v>
      </c>
      <c r="DM29" s="89"/>
      <c r="DN29" s="61">
        <v>341.0</v>
      </c>
      <c r="DO29" s="61">
        <v>141.0</v>
      </c>
      <c r="DP29" s="61">
        <v>36.09</v>
      </c>
      <c r="DQ29" s="61">
        <v>18.96</v>
      </c>
      <c r="DR29" s="61">
        <v>3.5</v>
      </c>
      <c r="DS29" s="61">
        <v>8.0</v>
      </c>
      <c r="DT29" s="61">
        <v>45.0</v>
      </c>
      <c r="DU29" s="61">
        <v>53.4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338.0</v>
      </c>
      <c r="EF29" s="63">
        <v>136.0</v>
      </c>
      <c r="EG29" s="63">
        <v>79.0</v>
      </c>
      <c r="EH29" s="63">
        <v>3.1</v>
      </c>
      <c r="EI29" s="64"/>
      <c r="EJ29" s="63">
        <v>9.0</v>
      </c>
      <c r="EK29" s="63">
        <v>50.0</v>
      </c>
      <c r="EL29" s="63">
        <v>53.0</v>
      </c>
      <c r="EM29" s="63">
        <v>136.0</v>
      </c>
      <c r="EN29" s="63">
        <v>100.0</v>
      </c>
      <c r="EO29" s="63">
        <v>4.3</v>
      </c>
      <c r="EP29" s="64"/>
      <c r="EQ29" s="63">
        <v>9.0</v>
      </c>
      <c r="ER29" s="63">
        <v>50.0</v>
      </c>
      <c r="ES29" s="63">
        <v>54.0</v>
      </c>
      <c r="ET29" s="63">
        <v>338.0</v>
      </c>
      <c r="EU29" s="63">
        <v>0.0</v>
      </c>
      <c r="EV29" s="63">
        <v>0.0</v>
      </c>
      <c r="EW29" s="63">
        <v>0.0</v>
      </c>
      <c r="EX29" s="63">
        <v>338.0</v>
      </c>
      <c r="EY29" s="63">
        <v>339.0</v>
      </c>
      <c r="EZ29" s="63">
        <v>139.0</v>
      </c>
      <c r="FA29" s="63">
        <v>-4.2</v>
      </c>
      <c r="FB29" s="63">
        <v>338.0</v>
      </c>
      <c r="FC29" s="63">
        <v>0.0</v>
      </c>
      <c r="FD29" s="63">
        <v>0.0</v>
      </c>
      <c r="FE29" s="63">
        <v>0.0</v>
      </c>
      <c r="FF29" s="63">
        <v>236.0</v>
      </c>
      <c r="FG29" s="63">
        <v>339.0</v>
      </c>
      <c r="FH29" s="63">
        <v>137.0</v>
      </c>
      <c r="FI29" s="63">
        <v>-1.8</v>
      </c>
      <c r="FJ29" s="63">
        <v>339.0</v>
      </c>
      <c r="FK29" s="63">
        <v>232.0</v>
      </c>
      <c r="FL29" s="63">
        <v>131.0</v>
      </c>
      <c r="FM29" s="64"/>
      <c r="FN29" s="63">
        <v>339.0</v>
      </c>
      <c r="FO29" s="63">
        <v>226.0</v>
      </c>
      <c r="FP29" s="63">
        <v>132.0</v>
      </c>
      <c r="FQ29" s="63">
        <v>8.1</v>
      </c>
      <c r="FR29" s="63">
        <v>136.0</v>
      </c>
      <c r="FS29" s="63">
        <v>82.0</v>
      </c>
      <c r="FT29" s="63">
        <v>10.43</v>
      </c>
      <c r="FU29" s="64"/>
      <c r="FV29" s="63">
        <v>136.0</v>
      </c>
      <c r="FW29" s="64"/>
      <c r="FX29" s="64"/>
      <c r="FY29" s="64"/>
      <c r="FZ29" s="89"/>
      <c r="GA29" s="65">
        <v>0.0</v>
      </c>
      <c r="GB29" s="66">
        <v>0.0</v>
      </c>
      <c r="GC29" s="66">
        <v>0.0</v>
      </c>
      <c r="GD29" s="66">
        <v>0.0</v>
      </c>
      <c r="GE29" s="66">
        <v>337.0</v>
      </c>
      <c r="GF29" s="66">
        <v>627.19</v>
      </c>
      <c r="GG29" s="66">
        <v>369.87</v>
      </c>
      <c r="GH29" s="66">
        <v>73.2</v>
      </c>
      <c r="GI29" s="66">
        <v>337.0</v>
      </c>
      <c r="GJ29" s="66">
        <v>234.17</v>
      </c>
      <c r="GK29" s="66">
        <v>-132.76</v>
      </c>
      <c r="GL29" s="66">
        <v>-13.07</v>
      </c>
      <c r="GM29" s="66">
        <v>337.0</v>
      </c>
      <c r="GN29" s="66">
        <v>213.36</v>
      </c>
      <c r="GO29" s="66">
        <v>-131.25</v>
      </c>
      <c r="GP29" s="66">
        <v>-19.18</v>
      </c>
      <c r="GQ29" s="66">
        <v>338.0</v>
      </c>
      <c r="GR29" s="66">
        <v>90.12</v>
      </c>
      <c r="GS29" s="66">
        <v>-54.53</v>
      </c>
      <c r="GT29" s="66">
        <v>-18.85</v>
      </c>
      <c r="GU29" s="66">
        <v>338.0</v>
      </c>
      <c r="GV29" s="66">
        <v>100.82</v>
      </c>
      <c r="GW29" s="66">
        <v>-52.6</v>
      </c>
      <c r="GX29" s="66">
        <v>-19.85</v>
      </c>
      <c r="GY29" s="89"/>
      <c r="GZ29" s="98" t="s">
        <v>107</v>
      </c>
      <c r="HA29" s="97" t="s">
        <v>92</v>
      </c>
      <c r="HB29" s="98">
        <v>0.0</v>
      </c>
      <c r="HC29" s="97">
        <f t="shared" si="45"/>
        <v>0</v>
      </c>
      <c r="HD29" s="97">
        <f t="shared" si="46"/>
        <v>0</v>
      </c>
      <c r="HE29" s="98">
        <v>8.0</v>
      </c>
      <c r="HF29" s="99">
        <v>52.0</v>
      </c>
      <c r="HG29" s="99">
        <v>52.0</v>
      </c>
      <c r="HH29" s="98" t="s">
        <v>107</v>
      </c>
      <c r="HI29" s="97" t="s">
        <v>92</v>
      </c>
      <c r="HJ29" s="98">
        <v>135.0</v>
      </c>
      <c r="HK29" s="97">
        <f t="shared" si="47"/>
        <v>6.75</v>
      </c>
      <c r="HL29" s="97">
        <f t="shared" si="48"/>
        <v>2.7</v>
      </c>
      <c r="HM29" s="98">
        <v>5.0</v>
      </c>
      <c r="HN29" s="99">
        <v>56.0</v>
      </c>
      <c r="HO29" s="99">
        <v>56.0</v>
      </c>
      <c r="HP29" s="98" t="s">
        <v>107</v>
      </c>
      <c r="HQ29" s="97" t="s">
        <v>92</v>
      </c>
      <c r="HR29" s="99">
        <v>275.0</v>
      </c>
      <c r="HS29" s="97">
        <f t="shared" si="51"/>
        <v>13.75</v>
      </c>
      <c r="HT29" s="97">
        <f t="shared" si="52"/>
        <v>5.5</v>
      </c>
      <c r="HU29" s="98">
        <v>7.0</v>
      </c>
      <c r="HV29" s="99">
        <v>50.0</v>
      </c>
      <c r="HW29" s="99">
        <v>50.0</v>
      </c>
      <c r="HX29" s="89"/>
      <c r="HY29" s="72">
        <v>135.0</v>
      </c>
      <c r="HZ29" s="72">
        <v>33.0</v>
      </c>
      <c r="IA29" s="72">
        <v>86.0</v>
      </c>
      <c r="IB29" s="72">
        <v>4.3</v>
      </c>
      <c r="IC29" s="73"/>
      <c r="ID29" s="72">
        <v>2.0</v>
      </c>
      <c r="IE29" s="72">
        <v>62.0</v>
      </c>
      <c r="IF29" s="72">
        <v>42.0</v>
      </c>
      <c r="IG29" s="89"/>
      <c r="IH29" s="74">
        <v>139.0</v>
      </c>
      <c r="II29" s="74">
        <v>33.4</v>
      </c>
      <c r="IJ29" s="74">
        <v>152.0</v>
      </c>
      <c r="IK29" s="74">
        <v>7.8</v>
      </c>
      <c r="IL29" s="74">
        <v>8.7</v>
      </c>
      <c r="IM29" s="74">
        <v>6.0</v>
      </c>
      <c r="IN29" s="74">
        <v>47.0</v>
      </c>
      <c r="IO29" s="74">
        <v>47.0</v>
      </c>
      <c r="IP29" s="74">
        <v>139.0</v>
      </c>
      <c r="IQ29" s="74">
        <v>34.4</v>
      </c>
      <c r="IR29" s="74">
        <v>4.0</v>
      </c>
      <c r="IS29" s="74">
        <v>0.1</v>
      </c>
      <c r="IT29" s="74">
        <v>0.2</v>
      </c>
      <c r="IU29" s="74">
        <v>12.0</v>
      </c>
      <c r="IV29" s="74">
        <v>50.0</v>
      </c>
      <c r="IW29" s="74">
        <v>49.0</v>
      </c>
      <c r="IX29" s="89"/>
      <c r="IY29" s="76">
        <v>139.52</v>
      </c>
      <c r="IZ29" s="76">
        <v>35.15</v>
      </c>
      <c r="JA29" s="76">
        <v>308.4</v>
      </c>
      <c r="JB29" s="76">
        <v>15.42</v>
      </c>
      <c r="JC29" s="76">
        <v>6.68</v>
      </c>
      <c r="JD29" s="76">
        <v>3.0</v>
      </c>
      <c r="JE29" s="76">
        <v>63.54</v>
      </c>
      <c r="JF29" s="76">
        <v>51.3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32.3</v>
      </c>
      <c r="JR29" s="78">
        <v>0.0</v>
      </c>
      <c r="JS29" s="78">
        <v>0.0</v>
      </c>
      <c r="JT29" s="78">
        <v>0.0</v>
      </c>
      <c r="JU29" s="78">
        <v>2.0</v>
      </c>
      <c r="JV29" s="78">
        <v>48.0</v>
      </c>
      <c r="JW29" s="78">
        <v>47.0</v>
      </c>
      <c r="JX29" s="78">
        <v>137.0</v>
      </c>
      <c r="JY29" s="78">
        <v>34.3</v>
      </c>
      <c r="JZ29" s="78">
        <v>136.0</v>
      </c>
      <c r="KA29" s="78">
        <v>7.3</v>
      </c>
      <c r="KB29" s="78">
        <v>3.0</v>
      </c>
      <c r="KC29" s="78">
        <v>2.0</v>
      </c>
      <c r="KD29" s="78">
        <v>55.0</v>
      </c>
      <c r="KE29" s="78">
        <v>53.0</v>
      </c>
      <c r="KF29" s="89"/>
      <c r="KG29" s="151">
        <v>138.0</v>
      </c>
      <c r="KH29" s="151">
        <v>34.0</v>
      </c>
      <c r="KI29" s="151" t="s">
        <v>98</v>
      </c>
      <c r="KJ29" s="151" t="s">
        <v>98</v>
      </c>
      <c r="KK29" s="151"/>
      <c r="KL29" s="151">
        <v>1.0</v>
      </c>
      <c r="KM29" s="151">
        <v>52.0</v>
      </c>
      <c r="KN29" s="151">
        <v>52.0</v>
      </c>
      <c r="KO29" s="151">
        <v>138.0</v>
      </c>
      <c r="KP29" s="151">
        <v>34.0</v>
      </c>
      <c r="KQ29" s="151" t="s">
        <v>98</v>
      </c>
      <c r="KR29" s="151" t="s">
        <v>98</v>
      </c>
      <c r="KS29" s="151"/>
      <c r="KT29" s="151">
        <v>1.0</v>
      </c>
      <c r="KU29" s="151">
        <v>50.0</v>
      </c>
      <c r="KV29" s="151">
        <v>48.0</v>
      </c>
      <c r="KW29" s="89"/>
      <c r="KX29" s="81">
        <v>132.0</v>
      </c>
      <c r="KY29" s="81">
        <v>33.0</v>
      </c>
      <c r="KZ29" s="81">
        <v>226.0</v>
      </c>
      <c r="LA29" s="81">
        <v>11.1</v>
      </c>
      <c r="LB29" s="81">
        <v>1.8</v>
      </c>
      <c r="LC29" s="81">
        <v>3.0</v>
      </c>
      <c r="LD29" s="81">
        <v>55.0</v>
      </c>
      <c r="LE29" s="81">
        <v>52.0</v>
      </c>
      <c r="LF29" s="81">
        <v>132.0</v>
      </c>
      <c r="LG29" s="81">
        <v>33.0</v>
      </c>
      <c r="LH29" s="81">
        <v>267.0</v>
      </c>
      <c r="LI29" s="81">
        <v>13.1</v>
      </c>
      <c r="LJ29" s="81">
        <v>5.0</v>
      </c>
      <c r="LK29" s="81">
        <v>5.0</v>
      </c>
      <c r="LL29" s="81">
        <v>56.0</v>
      </c>
      <c r="LM29" s="81">
        <v>54.0</v>
      </c>
      <c r="LN29" s="89"/>
      <c r="LO29" s="82">
        <v>343.0</v>
      </c>
      <c r="LP29" s="82">
        <v>232.0</v>
      </c>
      <c r="LQ29" s="82">
        <v>134.0</v>
      </c>
      <c r="LR29" s="82">
        <v>72.0</v>
      </c>
      <c r="LS29" s="82">
        <v>332.0</v>
      </c>
      <c r="LT29" s="82">
        <v>36.0</v>
      </c>
      <c r="LU29" s="82">
        <v>1.0</v>
      </c>
      <c r="LV29" s="82">
        <v>141.0</v>
      </c>
      <c r="LW29" s="82">
        <v>63.0</v>
      </c>
      <c r="LX29" s="82">
        <v>55.0</v>
      </c>
      <c r="LY29" s="82">
        <v>53.0</v>
      </c>
      <c r="LZ29" s="82">
        <v>10.0</v>
      </c>
      <c r="MA29" s="82">
        <v>98.0</v>
      </c>
      <c r="MB29" s="82">
        <v>10.0</v>
      </c>
      <c r="MC29" s="82">
        <v>138.0</v>
      </c>
      <c r="MD29" s="82">
        <v>169.0</v>
      </c>
      <c r="ME29" s="82">
        <v>69.0</v>
      </c>
      <c r="MF29" s="82">
        <v>56.0</v>
      </c>
      <c r="MG29" s="82">
        <v>8.0</v>
      </c>
      <c r="MH29" s="82" t="s">
        <v>95</v>
      </c>
      <c r="MI29" s="82" t="s">
        <v>95</v>
      </c>
      <c r="MJ29" s="82" t="s">
        <v>95</v>
      </c>
      <c r="MK29" s="82" t="s">
        <v>95</v>
      </c>
      <c r="ML29" s="82">
        <v>40.0</v>
      </c>
      <c r="MM29" s="82">
        <v>37.0</v>
      </c>
      <c r="MN29" s="82">
        <v>6.0</v>
      </c>
      <c r="MO29" s="86"/>
      <c r="MP29" s="87"/>
      <c r="MQ29" s="87"/>
      <c r="MR29" s="87"/>
      <c r="MS29" s="87"/>
      <c r="MT29" s="82">
        <v>7.0</v>
      </c>
      <c r="MU29" s="82">
        <v>2.0</v>
      </c>
      <c r="MV29" s="82">
        <v>123.0</v>
      </c>
      <c r="MW29" s="82">
        <v>35.0</v>
      </c>
      <c r="MX29" s="82">
        <v>37.0</v>
      </c>
      <c r="MY29" s="82" t="s">
        <v>96</v>
      </c>
      <c r="MZ29" s="82">
        <v>5.0</v>
      </c>
      <c r="NA29" s="87"/>
      <c r="NB29" s="82" t="s">
        <v>95</v>
      </c>
      <c r="NC29" s="82" t="s">
        <v>95</v>
      </c>
      <c r="ND29" s="82" t="s">
        <v>95</v>
      </c>
      <c r="NE29" s="82" t="s">
        <v>95</v>
      </c>
      <c r="NF29" s="82">
        <v>37.0</v>
      </c>
      <c r="NG29" s="82">
        <v>37.0</v>
      </c>
      <c r="NH29" s="82">
        <v>6.0</v>
      </c>
      <c r="NI29" s="87"/>
      <c r="NJ29" s="82">
        <v>15.4</v>
      </c>
      <c r="NK29" s="82">
        <v>3.0</v>
      </c>
      <c r="NL29" s="82">
        <v>283.0</v>
      </c>
      <c r="NM29" s="82">
        <v>34.0</v>
      </c>
      <c r="NN29" s="82">
        <v>46.0</v>
      </c>
      <c r="NO29" s="82">
        <v>49.0</v>
      </c>
      <c r="NP29" s="82">
        <v>4.0</v>
      </c>
    </row>
    <row r="30" ht="14.25" customHeight="1">
      <c r="A30" s="49">
        <v>0.708333333333334</v>
      </c>
      <c r="B30" s="50"/>
      <c r="C30" s="51">
        <v>50.19</v>
      </c>
      <c r="D30" s="127">
        <v>334.0</v>
      </c>
      <c r="E30" s="53">
        <v>135.0</v>
      </c>
      <c r="F30" s="53">
        <v>99.0</v>
      </c>
      <c r="G30" s="53">
        <v>21.0</v>
      </c>
      <c r="H30" s="54"/>
      <c r="I30" s="53">
        <v>6.0</v>
      </c>
      <c r="J30" s="53">
        <v>49.0</v>
      </c>
      <c r="K30" s="53">
        <v>48.0</v>
      </c>
      <c r="L30" s="53">
        <v>136.0</v>
      </c>
      <c r="M30" s="53">
        <v>36.0</v>
      </c>
      <c r="N30" s="53">
        <v>7.4</v>
      </c>
      <c r="O30" s="54"/>
      <c r="P30" s="53">
        <v>6.0</v>
      </c>
      <c r="Q30" s="53">
        <v>55.0</v>
      </c>
      <c r="R30" s="53">
        <v>51.0</v>
      </c>
      <c r="S30" s="53">
        <v>336.0</v>
      </c>
      <c r="T30" s="53">
        <v>265.4</v>
      </c>
      <c r="U30" s="53">
        <v>155.6</v>
      </c>
      <c r="V30" s="54"/>
      <c r="W30" s="53">
        <v>367.3</v>
      </c>
      <c r="X30" s="53">
        <v>163.1</v>
      </c>
      <c r="Y30" s="53">
        <v>103.9</v>
      </c>
      <c r="Z30" s="54"/>
      <c r="AA30" s="53">
        <v>335.5</v>
      </c>
      <c r="AB30" s="53">
        <v>334.0</v>
      </c>
      <c r="AC30" s="53">
        <v>216.0</v>
      </c>
      <c r="AD30" s="54"/>
      <c r="AE30" s="53">
        <v>336.6</v>
      </c>
      <c r="AF30" s="53">
        <v>382.1</v>
      </c>
      <c r="AG30" s="53">
        <v>200.6</v>
      </c>
      <c r="AH30" s="54"/>
      <c r="AI30" s="54"/>
      <c r="AJ30" s="54"/>
      <c r="AK30" s="54"/>
      <c r="AL30" s="54"/>
      <c r="AM30" s="53">
        <v>334.5</v>
      </c>
      <c r="AN30" s="53">
        <v>688.8</v>
      </c>
      <c r="AO30" s="53">
        <v>399.3</v>
      </c>
      <c r="AP30" s="54"/>
      <c r="AQ30" s="53">
        <v>131.0</v>
      </c>
      <c r="AR30" s="54">
        <f t="shared" ref="AR30:AS30" si="53">F30</f>
        <v>99</v>
      </c>
      <c r="AS30" s="56">
        <f t="shared" si="53"/>
        <v>21</v>
      </c>
      <c r="AT30" s="54"/>
      <c r="AU30" s="53">
        <v>137.0</v>
      </c>
      <c r="AV30" s="54">
        <f t="shared" ref="AV30:AW30" si="54">M30</f>
        <v>36</v>
      </c>
      <c r="AW30" s="54">
        <f t="shared" si="54"/>
        <v>7.4</v>
      </c>
      <c r="AX30" s="54"/>
      <c r="AY30" s="53">
        <v>131.0</v>
      </c>
      <c r="AZ30" s="54"/>
      <c r="BA30" s="54"/>
      <c r="BB30" s="54"/>
      <c r="BC30" s="89"/>
      <c r="BD30" s="127">
        <v>137.0</v>
      </c>
      <c r="BE30" s="53">
        <v>32.0</v>
      </c>
      <c r="BF30" s="53">
        <v>0.0</v>
      </c>
      <c r="BG30" s="127">
        <v>0.0</v>
      </c>
      <c r="BH30" s="54"/>
      <c r="BI30" s="53">
        <v>22.0</v>
      </c>
      <c r="BJ30" s="127">
        <v>75.0</v>
      </c>
      <c r="BK30" s="127">
        <v>50.0</v>
      </c>
      <c r="BL30" s="89"/>
      <c r="BM30" s="58">
        <v>344.0</v>
      </c>
      <c r="BN30" s="58">
        <v>145.0</v>
      </c>
      <c r="BO30" s="58" t="s">
        <v>122</v>
      </c>
      <c r="BP30" s="58" t="s">
        <v>122</v>
      </c>
      <c r="BQ30" s="59"/>
      <c r="BR30" s="58">
        <v>6.0</v>
      </c>
      <c r="BS30" s="58">
        <v>46.0</v>
      </c>
      <c r="BT30" s="58">
        <v>47.0</v>
      </c>
      <c r="BU30" s="59">
        <f t="shared" si="7"/>
        <v>344</v>
      </c>
      <c r="BV30" s="58">
        <v>361.0</v>
      </c>
      <c r="BW30" s="58">
        <v>207.0</v>
      </c>
      <c r="BX30" s="58">
        <v>55.0</v>
      </c>
      <c r="BY30" s="58">
        <v>336.0</v>
      </c>
      <c r="BZ30" s="58">
        <v>370.0</v>
      </c>
      <c r="CA30" s="58">
        <v>203.0</v>
      </c>
      <c r="CB30" s="58">
        <v>52.0</v>
      </c>
      <c r="CC30" s="58">
        <v>345.0</v>
      </c>
      <c r="CD30" s="58">
        <v>330.0</v>
      </c>
      <c r="CE30" s="58">
        <v>186.0</v>
      </c>
      <c r="CF30" s="58">
        <v>28.0</v>
      </c>
      <c r="CG30" s="58" t="s">
        <v>94</v>
      </c>
      <c r="CH30" s="58" t="s">
        <v>94</v>
      </c>
      <c r="CI30" s="58" t="s">
        <v>94</v>
      </c>
      <c r="CJ30" s="58" t="s">
        <v>94</v>
      </c>
      <c r="CK30" s="58">
        <v>350.0</v>
      </c>
      <c r="CL30" s="58">
        <v>136.0</v>
      </c>
      <c r="CM30" s="58">
        <v>89.0</v>
      </c>
      <c r="CN30" s="58">
        <v>8.0</v>
      </c>
      <c r="CO30" s="58">
        <v>334.0</v>
      </c>
      <c r="CP30" s="58">
        <v>278.0</v>
      </c>
      <c r="CQ30" s="58">
        <v>138.0</v>
      </c>
      <c r="CR30" s="58">
        <v>12.0</v>
      </c>
      <c r="CS30" s="58">
        <v>338.0</v>
      </c>
      <c r="CT30" s="58">
        <v>238.0</v>
      </c>
      <c r="CU30" s="58">
        <v>155.0</v>
      </c>
      <c r="CV30" s="58">
        <v>48.0</v>
      </c>
      <c r="CW30" s="58">
        <v>340.0</v>
      </c>
      <c r="CX30" s="58">
        <v>171.0</v>
      </c>
      <c r="CY30" s="58">
        <v>79.0</v>
      </c>
      <c r="CZ30" s="58">
        <v>49.0</v>
      </c>
      <c r="DA30" s="58">
        <v>325.0</v>
      </c>
      <c r="DB30" s="58">
        <v>173.0</v>
      </c>
      <c r="DC30" s="58">
        <v>81.0</v>
      </c>
      <c r="DD30" s="58">
        <v>49.0</v>
      </c>
      <c r="DE30" s="59">
        <f t="shared" si="40"/>
        <v>145</v>
      </c>
      <c r="DF30" s="58">
        <v>35.9</v>
      </c>
      <c r="DG30" s="59" t="str">
        <f t="shared" ref="DG30:DH30" si="55">BO30</f>
        <v>I/S</v>
      </c>
      <c r="DH30" s="59" t="str">
        <f t="shared" si="55"/>
        <v>I/S</v>
      </c>
      <c r="DI30" s="59"/>
      <c r="DJ30" s="58">
        <v>7.0</v>
      </c>
      <c r="DK30" s="58">
        <v>47.0</v>
      </c>
      <c r="DL30" s="58">
        <v>45.0</v>
      </c>
      <c r="DM30" s="89"/>
      <c r="DN30" s="61">
        <v>345.0</v>
      </c>
      <c r="DO30" s="61">
        <v>143.0</v>
      </c>
      <c r="DP30" s="61">
        <v>1.43</v>
      </c>
      <c r="DQ30" s="61">
        <v>0.0</v>
      </c>
      <c r="DR30" s="61">
        <v>0.0</v>
      </c>
      <c r="DS30" s="61">
        <v>8.0</v>
      </c>
      <c r="DT30" s="61">
        <v>44.0</v>
      </c>
      <c r="DU30" s="61">
        <v>50.3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341.0</v>
      </c>
      <c r="EF30" s="63">
        <v>137.0</v>
      </c>
      <c r="EG30" s="63">
        <v>89.0</v>
      </c>
      <c r="EH30" s="63">
        <v>3.7</v>
      </c>
      <c r="EI30" s="64"/>
      <c r="EJ30" s="63">
        <v>9.0</v>
      </c>
      <c r="EK30" s="63">
        <v>48.0</v>
      </c>
      <c r="EL30" s="63">
        <v>52.0</v>
      </c>
      <c r="EM30" s="63">
        <v>137.0</v>
      </c>
      <c r="EN30" s="63">
        <v>114.0</v>
      </c>
      <c r="EO30" s="63">
        <v>4.9</v>
      </c>
      <c r="EP30" s="64"/>
      <c r="EQ30" s="63">
        <v>9.0</v>
      </c>
      <c r="ER30" s="63">
        <v>49.0</v>
      </c>
      <c r="ES30" s="63">
        <v>52.0</v>
      </c>
      <c r="ET30" s="63">
        <v>339.0</v>
      </c>
      <c r="EU30" s="63">
        <v>0.0</v>
      </c>
      <c r="EV30" s="63">
        <v>0.0</v>
      </c>
      <c r="EW30" s="63">
        <v>0.0</v>
      </c>
      <c r="EX30" s="63">
        <v>338.0</v>
      </c>
      <c r="EY30" s="63">
        <v>237.0</v>
      </c>
      <c r="EZ30" s="63">
        <v>138.4</v>
      </c>
      <c r="FA30" s="63">
        <v>-3.0</v>
      </c>
      <c r="FB30" s="63">
        <v>338.0</v>
      </c>
      <c r="FC30" s="63">
        <v>0.0</v>
      </c>
      <c r="FD30" s="63">
        <v>0.0</v>
      </c>
      <c r="FE30" s="63">
        <v>0.0</v>
      </c>
      <c r="FF30" s="63">
        <v>338.0</v>
      </c>
      <c r="FG30" s="63">
        <v>235.0</v>
      </c>
      <c r="FH30" s="63">
        <v>137.2</v>
      </c>
      <c r="FI30" s="63">
        <v>-1.5</v>
      </c>
      <c r="FJ30" s="63">
        <v>341.0</v>
      </c>
      <c r="FK30" s="63">
        <v>225.0</v>
      </c>
      <c r="FL30" s="63">
        <v>129.0</v>
      </c>
      <c r="FM30" s="64"/>
      <c r="FN30" s="63">
        <v>341.0</v>
      </c>
      <c r="FO30" s="63">
        <v>240.0</v>
      </c>
      <c r="FP30" s="63">
        <v>130.0</v>
      </c>
      <c r="FQ30" s="63">
        <v>6.3</v>
      </c>
      <c r="FR30" s="63">
        <v>137.0</v>
      </c>
      <c r="FS30" s="63">
        <v>101.0</v>
      </c>
      <c r="FT30" s="63">
        <v>15.91</v>
      </c>
      <c r="FU30" s="64"/>
      <c r="FV30" s="63">
        <v>137.0</v>
      </c>
      <c r="FW30" s="64"/>
      <c r="FX30" s="64"/>
      <c r="FY30" s="64"/>
      <c r="FZ30" s="89"/>
      <c r="GA30" s="65">
        <v>0.0</v>
      </c>
      <c r="GB30" s="66">
        <v>0.0</v>
      </c>
      <c r="GC30" s="66">
        <v>0.0</v>
      </c>
      <c r="GD30" s="66">
        <v>0.0</v>
      </c>
      <c r="GE30" s="66">
        <v>340.0</v>
      </c>
      <c r="GF30" s="66">
        <v>705.74</v>
      </c>
      <c r="GG30" s="66">
        <v>423.31</v>
      </c>
      <c r="GH30" s="66">
        <v>59.72</v>
      </c>
      <c r="GI30" s="66">
        <v>340.0</v>
      </c>
      <c r="GJ30" s="66">
        <v>226.55</v>
      </c>
      <c r="GK30" s="66">
        <v>-129.32</v>
      </c>
      <c r="GL30" s="66">
        <v>-11.31</v>
      </c>
      <c r="GM30" s="66">
        <v>340.0</v>
      </c>
      <c r="GN30" s="66">
        <v>209.85</v>
      </c>
      <c r="GO30" s="66">
        <v>-129.49</v>
      </c>
      <c r="GP30" s="66">
        <v>-19.18</v>
      </c>
      <c r="GQ30" s="66">
        <v>340.0</v>
      </c>
      <c r="GR30" s="66">
        <v>127.64</v>
      </c>
      <c r="GS30" s="66">
        <v>-81.58</v>
      </c>
      <c r="GT30" s="66">
        <v>-12.98</v>
      </c>
      <c r="GU30" s="66">
        <v>340.0</v>
      </c>
      <c r="GV30" s="66">
        <v>141.41</v>
      </c>
      <c r="GW30" s="66">
        <v>-79.9</v>
      </c>
      <c r="GX30" s="66">
        <v>-13.9</v>
      </c>
      <c r="GY30" s="89"/>
      <c r="GZ30" s="98" t="s">
        <v>107</v>
      </c>
      <c r="HA30" s="97" t="s">
        <v>92</v>
      </c>
      <c r="HB30" s="98">
        <v>0.0</v>
      </c>
      <c r="HC30" s="97">
        <f t="shared" si="45"/>
        <v>0</v>
      </c>
      <c r="HD30" s="97">
        <f t="shared" si="46"/>
        <v>0</v>
      </c>
      <c r="HE30" s="98">
        <v>8.0</v>
      </c>
      <c r="HF30" s="99">
        <v>52.0</v>
      </c>
      <c r="HG30" s="99">
        <v>52.0</v>
      </c>
      <c r="HH30" s="98" t="s">
        <v>107</v>
      </c>
      <c r="HI30" s="97" t="s">
        <v>92</v>
      </c>
      <c r="HJ30" s="98">
        <v>135.0</v>
      </c>
      <c r="HK30" s="97">
        <f t="shared" si="47"/>
        <v>6.75</v>
      </c>
      <c r="HL30" s="97">
        <f t="shared" si="48"/>
        <v>2.7</v>
      </c>
      <c r="HM30" s="98">
        <v>5.0</v>
      </c>
      <c r="HN30" s="99">
        <v>56.0</v>
      </c>
      <c r="HO30" s="99">
        <v>56.0</v>
      </c>
      <c r="HP30" s="98" t="s">
        <v>107</v>
      </c>
      <c r="HQ30" s="97" t="s">
        <v>92</v>
      </c>
      <c r="HR30" s="99">
        <v>277.0</v>
      </c>
      <c r="HS30" s="97">
        <f t="shared" si="51"/>
        <v>13.85</v>
      </c>
      <c r="HT30" s="97">
        <f t="shared" si="52"/>
        <v>5.54</v>
      </c>
      <c r="HU30" s="98">
        <v>7.0</v>
      </c>
      <c r="HV30" s="99">
        <v>50.0</v>
      </c>
      <c r="HW30" s="99">
        <v>50.0</v>
      </c>
      <c r="HX30" s="89"/>
      <c r="HY30" s="72">
        <v>135.0</v>
      </c>
      <c r="HZ30" s="72">
        <v>33.0</v>
      </c>
      <c r="IA30" s="72">
        <v>88.0</v>
      </c>
      <c r="IB30" s="72">
        <v>4.4</v>
      </c>
      <c r="IC30" s="72" t="s">
        <v>123</v>
      </c>
      <c r="ID30" s="72">
        <v>2.0</v>
      </c>
      <c r="IE30" s="72">
        <v>62.0</v>
      </c>
      <c r="IF30" s="72">
        <v>42.0</v>
      </c>
      <c r="IG30" s="89"/>
      <c r="IH30" s="74">
        <v>140.0</v>
      </c>
      <c r="II30" s="74">
        <v>33.4</v>
      </c>
      <c r="IJ30" s="74">
        <v>7.4</v>
      </c>
      <c r="IK30" s="74">
        <v>8.3</v>
      </c>
      <c r="IL30" s="74">
        <v>144.0</v>
      </c>
      <c r="IM30" s="74">
        <v>6.0</v>
      </c>
      <c r="IN30" s="74">
        <v>46.0</v>
      </c>
      <c r="IO30" s="74">
        <v>45.0</v>
      </c>
      <c r="IP30" s="74">
        <v>140.0</v>
      </c>
      <c r="IQ30" s="74">
        <v>34.3</v>
      </c>
      <c r="IR30" s="74">
        <v>3.0</v>
      </c>
      <c r="IS30" s="74">
        <v>0.1</v>
      </c>
      <c r="IT30" s="74">
        <v>0.2</v>
      </c>
      <c r="IU30" s="74">
        <v>12.0</v>
      </c>
      <c r="IV30" s="74">
        <v>48.0</v>
      </c>
      <c r="IW30" s="74">
        <v>47.0</v>
      </c>
      <c r="IX30" s="89"/>
      <c r="IY30" s="76">
        <v>141.37</v>
      </c>
      <c r="IZ30" s="76">
        <v>36.2</v>
      </c>
      <c r="JA30" s="76">
        <v>3.6</v>
      </c>
      <c r="JB30" s="76">
        <v>0.18</v>
      </c>
      <c r="JC30" s="76">
        <v>0.07</v>
      </c>
      <c r="JD30" s="76">
        <v>3.0</v>
      </c>
      <c r="JE30" s="76">
        <v>53.58</v>
      </c>
      <c r="JF30" s="76">
        <v>47.37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136.0</v>
      </c>
      <c r="JQ30" s="78">
        <v>32.0</v>
      </c>
      <c r="JR30" s="78">
        <v>0.0</v>
      </c>
      <c r="JS30" s="78">
        <v>0.0</v>
      </c>
      <c r="JT30" s="78">
        <v>0.0</v>
      </c>
      <c r="JU30" s="78">
        <v>2.0</v>
      </c>
      <c r="JV30" s="78">
        <v>47.0</v>
      </c>
      <c r="JW30" s="78">
        <v>46.0</v>
      </c>
      <c r="JX30" s="78">
        <v>136.0</v>
      </c>
      <c r="JY30" s="78">
        <v>34.2</v>
      </c>
      <c r="JZ30" s="78">
        <v>157.0</v>
      </c>
      <c r="KA30" s="78">
        <v>8.4</v>
      </c>
      <c r="KB30" s="78">
        <v>3.2</v>
      </c>
      <c r="KC30" s="78">
        <v>2.0</v>
      </c>
      <c r="KD30" s="78">
        <v>54.0</v>
      </c>
      <c r="KE30" s="78">
        <v>52.0</v>
      </c>
      <c r="KF30" s="89"/>
      <c r="KG30" s="151">
        <v>136.0</v>
      </c>
      <c r="KH30" s="151">
        <v>33.0</v>
      </c>
      <c r="KI30" s="151">
        <v>57.0</v>
      </c>
      <c r="KJ30" s="151">
        <v>2.9</v>
      </c>
      <c r="KK30" s="151"/>
      <c r="KL30" s="151">
        <v>1.0</v>
      </c>
      <c r="KM30" s="151">
        <v>52.0</v>
      </c>
      <c r="KN30" s="151">
        <v>52.0</v>
      </c>
      <c r="KO30" s="151">
        <v>136.0</v>
      </c>
      <c r="KP30" s="151">
        <v>33.0</v>
      </c>
      <c r="KQ30" s="151">
        <v>3.0</v>
      </c>
      <c r="KR30" s="151">
        <v>0.2</v>
      </c>
      <c r="KS30" s="151"/>
      <c r="KT30" s="151">
        <v>1.0</v>
      </c>
      <c r="KU30" s="151">
        <v>50.0</v>
      </c>
      <c r="KV30" s="151">
        <v>48.0</v>
      </c>
      <c r="KW30" s="89"/>
      <c r="KX30" s="81">
        <v>134.0</v>
      </c>
      <c r="KY30" s="81">
        <v>33.0</v>
      </c>
      <c r="KZ30" s="81">
        <v>208.0</v>
      </c>
      <c r="LA30" s="81">
        <v>10.2</v>
      </c>
      <c r="LB30" s="81">
        <v>1.8</v>
      </c>
      <c r="LC30" s="81">
        <v>3.0</v>
      </c>
      <c r="LD30" s="81">
        <v>55.0</v>
      </c>
      <c r="LE30" s="81">
        <v>52.0</v>
      </c>
      <c r="LF30" s="81">
        <v>134.0</v>
      </c>
      <c r="LG30" s="81">
        <v>33.0</v>
      </c>
      <c r="LH30" s="81">
        <v>251.0</v>
      </c>
      <c r="LI30" s="81">
        <v>12.3</v>
      </c>
      <c r="LJ30" s="81">
        <v>5.0</v>
      </c>
      <c r="LK30" s="81">
        <v>5.0</v>
      </c>
      <c r="LL30" s="81">
        <v>56.0</v>
      </c>
      <c r="LM30" s="81">
        <v>54.0</v>
      </c>
      <c r="LN30" s="89"/>
      <c r="LO30" s="82">
        <v>344.0</v>
      </c>
      <c r="LP30" s="82">
        <v>149.0</v>
      </c>
      <c r="LQ30" s="82">
        <v>84.0</v>
      </c>
      <c r="LR30" s="82">
        <v>74.0</v>
      </c>
      <c r="LS30" s="82">
        <v>331.0</v>
      </c>
      <c r="LT30" s="82">
        <v>39.0</v>
      </c>
      <c r="LU30" s="82">
        <v>0.0</v>
      </c>
      <c r="LV30" s="82">
        <v>142.0</v>
      </c>
      <c r="LW30" s="82">
        <v>68.0</v>
      </c>
      <c r="LX30" s="82">
        <v>55.0</v>
      </c>
      <c r="LY30" s="82">
        <v>52.0</v>
      </c>
      <c r="LZ30" s="82">
        <v>10.0</v>
      </c>
      <c r="MA30" s="82">
        <v>45.0</v>
      </c>
      <c r="MB30" s="82">
        <v>1.3</v>
      </c>
      <c r="MC30" s="82">
        <v>139.0</v>
      </c>
      <c r="MD30" s="82">
        <v>81.0</v>
      </c>
      <c r="ME30" s="82">
        <v>62.0</v>
      </c>
      <c r="MF30" s="82">
        <v>57.0</v>
      </c>
      <c r="MG30" s="82">
        <v>8.0</v>
      </c>
      <c r="MH30" s="82" t="s">
        <v>95</v>
      </c>
      <c r="MI30" s="82" t="s">
        <v>95</v>
      </c>
      <c r="MJ30" s="82" t="s">
        <v>95</v>
      </c>
      <c r="MK30" s="82" t="s">
        <v>95</v>
      </c>
      <c r="ML30" s="82">
        <v>41.0</v>
      </c>
      <c r="MM30" s="82">
        <v>38.0</v>
      </c>
      <c r="MN30" s="82">
        <v>7.0</v>
      </c>
      <c r="MO30" s="86"/>
      <c r="MP30" s="87"/>
      <c r="MQ30" s="87"/>
      <c r="MR30" s="87"/>
      <c r="MS30" s="87"/>
      <c r="MT30" s="82">
        <v>7.4</v>
      </c>
      <c r="MU30" s="82">
        <v>2.4</v>
      </c>
      <c r="MV30" s="82">
        <v>126.0</v>
      </c>
      <c r="MW30" s="82">
        <v>35.0</v>
      </c>
      <c r="MX30" s="82">
        <v>37.0</v>
      </c>
      <c r="MY30" s="82" t="s">
        <v>96</v>
      </c>
      <c r="MZ30" s="82">
        <v>5.0</v>
      </c>
      <c r="NA30" s="87"/>
      <c r="NB30" s="82" t="s">
        <v>95</v>
      </c>
      <c r="NC30" s="82" t="s">
        <v>95</v>
      </c>
      <c r="ND30" s="82" t="s">
        <v>95</v>
      </c>
      <c r="NE30" s="82" t="s">
        <v>95</v>
      </c>
      <c r="NF30" s="82">
        <v>37.0</v>
      </c>
      <c r="NG30" s="82">
        <v>37.0</v>
      </c>
      <c r="NH30" s="82">
        <v>6.0</v>
      </c>
      <c r="NI30" s="87"/>
      <c r="NJ30" s="82">
        <v>15.5</v>
      </c>
      <c r="NK30" s="82">
        <v>7.4</v>
      </c>
      <c r="NL30" s="82">
        <v>284.0</v>
      </c>
      <c r="NM30" s="82">
        <v>34.0</v>
      </c>
      <c r="NN30" s="82">
        <v>46.0</v>
      </c>
      <c r="NO30" s="82">
        <v>49.0</v>
      </c>
      <c r="NP30" s="82">
        <v>4.0</v>
      </c>
    </row>
    <row r="31" ht="14.25" customHeight="1">
      <c r="A31" s="49">
        <v>0.75</v>
      </c>
      <c r="B31" s="50"/>
      <c r="C31" s="51">
        <v>50.23</v>
      </c>
      <c r="D31" s="195">
        <v>332.0</v>
      </c>
      <c r="E31" s="53">
        <v>135.0</v>
      </c>
      <c r="F31" s="53">
        <v>103.0</v>
      </c>
      <c r="G31" s="53">
        <v>22.5</v>
      </c>
      <c r="H31" s="54"/>
      <c r="I31" s="53">
        <v>6.0</v>
      </c>
      <c r="J31" s="53">
        <v>46.0</v>
      </c>
      <c r="K31" s="53">
        <v>48.0</v>
      </c>
      <c r="L31" s="53">
        <v>135.0</v>
      </c>
      <c r="M31" s="53">
        <v>45.0</v>
      </c>
      <c r="N31" s="53">
        <v>8.7</v>
      </c>
      <c r="O31" s="54"/>
      <c r="P31" s="53">
        <v>6.0</v>
      </c>
      <c r="Q31" s="53">
        <v>55.0</v>
      </c>
      <c r="R31" s="53">
        <v>51.0</v>
      </c>
      <c r="S31" s="53">
        <v>336.7</v>
      </c>
      <c r="T31" s="53">
        <v>258.6</v>
      </c>
      <c r="U31" s="53">
        <v>154.1</v>
      </c>
      <c r="V31" s="54"/>
      <c r="W31" s="53">
        <v>368.9</v>
      </c>
      <c r="X31" s="53">
        <v>175.2</v>
      </c>
      <c r="Y31" s="53">
        <v>107.4</v>
      </c>
      <c r="Z31" s="54"/>
      <c r="AA31" s="53">
        <v>336.9</v>
      </c>
      <c r="AB31" s="53">
        <v>360.8</v>
      </c>
      <c r="AC31" s="53">
        <v>232.9</v>
      </c>
      <c r="AD31" s="54"/>
      <c r="AE31" s="53">
        <v>336.7</v>
      </c>
      <c r="AF31" s="53">
        <v>400.9</v>
      </c>
      <c r="AG31" s="53">
        <v>209.7</v>
      </c>
      <c r="AH31" s="54"/>
      <c r="AI31" s="54"/>
      <c r="AJ31" s="54"/>
      <c r="AK31" s="54"/>
      <c r="AL31" s="54"/>
      <c r="AM31" s="53">
        <v>335.1</v>
      </c>
      <c r="AN31" s="53">
        <v>740.2</v>
      </c>
      <c r="AO31" s="53">
        <v>436.7</v>
      </c>
      <c r="AP31" s="54"/>
      <c r="AQ31" s="53">
        <v>132.0</v>
      </c>
      <c r="AR31" s="54">
        <f t="shared" ref="AR31:AS31" si="56">F31</f>
        <v>103</v>
      </c>
      <c r="AS31" s="56">
        <f t="shared" si="56"/>
        <v>22.5</v>
      </c>
      <c r="AT31" s="54"/>
      <c r="AU31" s="53">
        <v>137.0</v>
      </c>
      <c r="AV31" s="54">
        <f t="shared" ref="AV31:AW31" si="57">M31</f>
        <v>45</v>
      </c>
      <c r="AW31" s="54">
        <f t="shared" si="57"/>
        <v>8.7</v>
      </c>
      <c r="AX31" s="54"/>
      <c r="AY31" s="53">
        <v>132.0</v>
      </c>
      <c r="AZ31" s="54"/>
      <c r="BA31" s="54"/>
      <c r="BB31" s="54"/>
      <c r="BC31" s="89"/>
      <c r="BD31" s="127">
        <v>137.0</v>
      </c>
      <c r="BE31" s="53">
        <v>32.0</v>
      </c>
      <c r="BF31" s="53">
        <v>11.0</v>
      </c>
      <c r="BG31" s="127">
        <v>0.6</v>
      </c>
      <c r="BH31" s="54"/>
      <c r="BI31" s="53">
        <v>22.0</v>
      </c>
      <c r="BJ31" s="127">
        <v>75.0</v>
      </c>
      <c r="BK31" s="127">
        <v>50.0</v>
      </c>
      <c r="BL31" s="89"/>
      <c r="BM31" s="58">
        <v>343.0</v>
      </c>
      <c r="BN31" s="58">
        <v>147.0</v>
      </c>
      <c r="BO31" s="58">
        <v>91.0</v>
      </c>
      <c r="BP31" s="58">
        <v>4.6</v>
      </c>
      <c r="BQ31" s="59"/>
      <c r="BR31" s="58">
        <v>6.0</v>
      </c>
      <c r="BS31" s="58">
        <v>46.0</v>
      </c>
      <c r="BT31" s="58">
        <v>47.0</v>
      </c>
      <c r="BU31" s="59">
        <f t="shared" si="7"/>
        <v>343</v>
      </c>
      <c r="BV31" s="58">
        <v>363.0</v>
      </c>
      <c r="BW31" s="58">
        <v>207.0</v>
      </c>
      <c r="BX31" s="58">
        <v>40.0</v>
      </c>
      <c r="BY31" s="58">
        <v>335.0</v>
      </c>
      <c r="BZ31" s="58">
        <v>375.0</v>
      </c>
      <c r="CA31" s="58">
        <v>204.0</v>
      </c>
      <c r="CB31" s="58">
        <v>38.0</v>
      </c>
      <c r="CC31" s="58">
        <v>344.0</v>
      </c>
      <c r="CD31" s="58">
        <v>410.0</v>
      </c>
      <c r="CE31" s="58">
        <v>234.0</v>
      </c>
      <c r="CF31" s="58">
        <v>12.0</v>
      </c>
      <c r="CG31" s="58" t="s">
        <v>94</v>
      </c>
      <c r="CH31" s="58" t="s">
        <v>94</v>
      </c>
      <c r="CI31" s="58" t="s">
        <v>94</v>
      </c>
      <c r="CJ31" s="58" t="s">
        <v>94</v>
      </c>
      <c r="CK31" s="58">
        <v>349.0</v>
      </c>
      <c r="CL31" s="58">
        <v>142.0</v>
      </c>
      <c r="CM31" s="58">
        <v>92.0</v>
      </c>
      <c r="CN31" s="58">
        <v>7.0</v>
      </c>
      <c r="CO31" s="58">
        <v>333.0</v>
      </c>
      <c r="CP31" s="58">
        <v>291.0</v>
      </c>
      <c r="CQ31" s="58">
        <v>146.0</v>
      </c>
      <c r="CR31" s="58">
        <v>7.0</v>
      </c>
      <c r="CS31" s="58">
        <v>336.0</v>
      </c>
      <c r="CT31" s="58">
        <v>249.0</v>
      </c>
      <c r="CU31" s="58">
        <v>162.0</v>
      </c>
      <c r="CV31" s="58">
        <v>57.0</v>
      </c>
      <c r="CW31" s="58">
        <v>338.0</v>
      </c>
      <c r="CX31" s="58">
        <v>185.0</v>
      </c>
      <c r="CY31" s="58">
        <v>91.0</v>
      </c>
      <c r="CZ31" s="58">
        <v>51.0</v>
      </c>
      <c r="DA31" s="58">
        <v>324.0</v>
      </c>
      <c r="DB31" s="58">
        <v>189.0</v>
      </c>
      <c r="DC31" s="58">
        <v>93.0</v>
      </c>
      <c r="DD31" s="58">
        <v>46.0</v>
      </c>
      <c r="DE31" s="59">
        <f t="shared" si="40"/>
        <v>147</v>
      </c>
      <c r="DF31" s="58">
        <v>35.9</v>
      </c>
      <c r="DG31" s="59">
        <f t="shared" ref="DG31:DH31" si="58">BO31</f>
        <v>91</v>
      </c>
      <c r="DH31" s="59">
        <f t="shared" si="58"/>
        <v>4.6</v>
      </c>
      <c r="DI31" s="59"/>
      <c r="DJ31" s="58">
        <v>7.0</v>
      </c>
      <c r="DK31" s="58">
        <v>47.0</v>
      </c>
      <c r="DL31" s="58">
        <v>45.0</v>
      </c>
      <c r="DM31" s="89"/>
      <c r="DN31" s="61">
        <v>343.0</v>
      </c>
      <c r="DO31" s="61">
        <v>141.0</v>
      </c>
      <c r="DP31" s="61">
        <v>28.15</v>
      </c>
      <c r="DQ31" s="61">
        <v>14.41</v>
      </c>
      <c r="DR31" s="61">
        <v>3.55</v>
      </c>
      <c r="DS31" s="61">
        <v>8.0</v>
      </c>
      <c r="DT31" s="61">
        <v>38.0</v>
      </c>
      <c r="DU31" s="61">
        <v>47.6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341.0</v>
      </c>
      <c r="EF31" s="63">
        <v>137.0</v>
      </c>
      <c r="EG31" s="63">
        <v>89.0</v>
      </c>
      <c r="EH31" s="63">
        <v>3.7</v>
      </c>
      <c r="EI31" s="64"/>
      <c r="EJ31" s="63">
        <v>9.0</v>
      </c>
      <c r="EK31" s="63">
        <v>48.0</v>
      </c>
      <c r="EL31" s="63">
        <v>52.0</v>
      </c>
      <c r="EM31" s="63">
        <v>137.0</v>
      </c>
      <c r="EN31" s="63">
        <v>114.0</v>
      </c>
      <c r="EO31" s="63">
        <v>4.2</v>
      </c>
      <c r="EP31" s="64"/>
      <c r="EQ31" s="63">
        <v>9.0</v>
      </c>
      <c r="ER31" s="63">
        <v>49.0</v>
      </c>
      <c r="ES31" s="63">
        <v>52.0</v>
      </c>
      <c r="ET31" s="63">
        <v>339.0</v>
      </c>
      <c r="EU31" s="63">
        <v>0.0</v>
      </c>
      <c r="EV31" s="63">
        <v>0.0</v>
      </c>
      <c r="EW31" s="63">
        <v>0.0</v>
      </c>
      <c r="EX31" s="63">
        <v>338.0</v>
      </c>
      <c r="EY31" s="63">
        <v>237.0</v>
      </c>
      <c r="EZ31" s="63">
        <v>138.4</v>
      </c>
      <c r="FA31" s="63">
        <v>-3.0</v>
      </c>
      <c r="FB31" s="63">
        <v>338.0</v>
      </c>
      <c r="FC31" s="63">
        <v>0.0</v>
      </c>
      <c r="FD31" s="63">
        <v>0.0</v>
      </c>
      <c r="FE31" s="63">
        <v>0.0</v>
      </c>
      <c r="FF31" s="63">
        <v>338.0</v>
      </c>
      <c r="FG31" s="63">
        <v>235.0</v>
      </c>
      <c r="FH31" s="63">
        <v>137.2</v>
      </c>
      <c r="FI31" s="63">
        <v>-1.5</v>
      </c>
      <c r="FJ31" s="63">
        <v>341.0</v>
      </c>
      <c r="FK31" s="63">
        <v>225.0</v>
      </c>
      <c r="FL31" s="63">
        <v>131.5</v>
      </c>
      <c r="FM31" s="64"/>
      <c r="FN31" s="63">
        <v>341.0</v>
      </c>
      <c r="FO31" s="63">
        <v>244.0</v>
      </c>
      <c r="FP31" s="63">
        <v>132.0</v>
      </c>
      <c r="FQ31" s="63">
        <v>7.1</v>
      </c>
      <c r="FR31" s="63">
        <v>137.0</v>
      </c>
      <c r="FS31" s="63">
        <v>84.0</v>
      </c>
      <c r="FT31" s="63">
        <v>12.2</v>
      </c>
      <c r="FU31" s="64"/>
      <c r="FV31" s="63">
        <v>137.0</v>
      </c>
      <c r="FW31" s="64"/>
      <c r="FX31" s="64"/>
      <c r="FY31" s="64"/>
      <c r="FZ31" s="89"/>
      <c r="GA31" s="65">
        <v>0.0</v>
      </c>
      <c r="GB31" s="66">
        <v>0.0</v>
      </c>
      <c r="GC31" s="66">
        <v>0.0</v>
      </c>
      <c r="GD31" s="66">
        <v>0.0</v>
      </c>
      <c r="GE31" s="66">
        <v>338.0</v>
      </c>
      <c r="GF31" s="66">
        <v>707.2</v>
      </c>
      <c r="GG31" s="66">
        <v>420.38</v>
      </c>
      <c r="GH31" s="66">
        <v>58.38</v>
      </c>
      <c r="GI31" s="66">
        <v>338.0</v>
      </c>
      <c r="GJ31" s="66">
        <v>227.58</v>
      </c>
      <c r="GK31" s="66">
        <v>-129.07</v>
      </c>
      <c r="GL31" s="66">
        <v>-10.55</v>
      </c>
      <c r="GM31" s="66">
        <v>339.0</v>
      </c>
      <c r="GN31" s="66">
        <v>209.41</v>
      </c>
      <c r="GO31" s="66">
        <v>-129.82</v>
      </c>
      <c r="GP31" s="66">
        <v>-18.93</v>
      </c>
      <c r="GQ31" s="66">
        <v>339.0</v>
      </c>
      <c r="GR31" s="66">
        <v>123.68</v>
      </c>
      <c r="GS31" s="66">
        <v>-79.15</v>
      </c>
      <c r="GT31" s="66">
        <v>-11.81</v>
      </c>
      <c r="GU31" s="66">
        <v>339.0</v>
      </c>
      <c r="GV31" s="66">
        <v>137.45</v>
      </c>
      <c r="GW31" s="66">
        <v>-80.07</v>
      </c>
      <c r="GX31" s="66">
        <v>-12.56</v>
      </c>
      <c r="GY31" s="89"/>
      <c r="GZ31" s="98" t="s">
        <v>107</v>
      </c>
      <c r="HA31" s="97" t="s">
        <v>92</v>
      </c>
      <c r="HB31" s="99">
        <v>0.0</v>
      </c>
      <c r="HC31" s="97">
        <f t="shared" si="45"/>
        <v>0</v>
      </c>
      <c r="HD31" s="97">
        <f t="shared" si="46"/>
        <v>0</v>
      </c>
      <c r="HE31" s="98">
        <v>8.0</v>
      </c>
      <c r="HF31" s="99">
        <v>54.0</v>
      </c>
      <c r="HG31" s="99">
        <v>50.0</v>
      </c>
      <c r="HH31" s="98" t="s">
        <v>107</v>
      </c>
      <c r="HI31" s="97" t="s">
        <v>92</v>
      </c>
      <c r="HJ31" s="99">
        <v>126.0</v>
      </c>
      <c r="HK31" s="97">
        <f t="shared" si="47"/>
        <v>6.3</v>
      </c>
      <c r="HL31" s="97">
        <f t="shared" si="48"/>
        <v>2.52</v>
      </c>
      <c r="HM31" s="98">
        <v>5.0</v>
      </c>
      <c r="HN31" s="99">
        <v>58.0</v>
      </c>
      <c r="HO31" s="99">
        <v>57.0</v>
      </c>
      <c r="HP31" s="98" t="s">
        <v>107</v>
      </c>
      <c r="HQ31" s="97" t="s">
        <v>92</v>
      </c>
      <c r="HR31" s="99">
        <v>313.0</v>
      </c>
      <c r="HS31" s="97">
        <f t="shared" si="51"/>
        <v>15.65</v>
      </c>
      <c r="HT31" s="97">
        <f t="shared" si="52"/>
        <v>6.26</v>
      </c>
      <c r="HU31" s="98">
        <v>7.0</v>
      </c>
      <c r="HV31" s="99">
        <v>53.0</v>
      </c>
      <c r="HW31" s="99">
        <v>53.0</v>
      </c>
      <c r="HX31" s="89"/>
      <c r="HY31" s="72">
        <v>135.0</v>
      </c>
      <c r="HZ31" s="72">
        <v>33.0</v>
      </c>
      <c r="IA31" s="72">
        <v>82.0</v>
      </c>
      <c r="IB31" s="72">
        <v>4.1</v>
      </c>
      <c r="IC31" s="73"/>
      <c r="ID31" s="72">
        <v>2.0</v>
      </c>
      <c r="IE31" s="72">
        <v>58.0</v>
      </c>
      <c r="IF31" s="72">
        <v>38.0</v>
      </c>
      <c r="IG31" s="89"/>
      <c r="IH31" s="74">
        <v>140.0</v>
      </c>
      <c r="II31" s="74">
        <v>34.1</v>
      </c>
      <c r="IJ31" s="74">
        <v>142.0</v>
      </c>
      <c r="IK31" s="74">
        <v>7.3</v>
      </c>
      <c r="IL31" s="74">
        <v>8.1</v>
      </c>
      <c r="IM31" s="74">
        <v>6.0</v>
      </c>
      <c r="IN31" s="74">
        <v>46.0</v>
      </c>
      <c r="IO31" s="74">
        <v>45.0</v>
      </c>
      <c r="IP31" s="74">
        <v>140.0</v>
      </c>
      <c r="IQ31" s="74">
        <v>34.3</v>
      </c>
      <c r="IR31" s="74">
        <v>3.0</v>
      </c>
      <c r="IS31" s="74">
        <v>0.1</v>
      </c>
      <c r="IT31" s="74">
        <v>0.2</v>
      </c>
      <c r="IU31" s="74">
        <v>12.0</v>
      </c>
      <c r="IV31" s="74">
        <v>48.0</v>
      </c>
      <c r="IW31" s="74">
        <v>47.0</v>
      </c>
      <c r="IX31" s="89"/>
      <c r="IY31" s="76">
        <v>140.86</v>
      </c>
      <c r="IZ31" s="76">
        <v>35.54</v>
      </c>
      <c r="JA31" s="76">
        <v>245.2</v>
      </c>
      <c r="JB31" s="76">
        <v>12.26</v>
      </c>
      <c r="JC31" s="76">
        <v>3.52</v>
      </c>
      <c r="JD31" s="76">
        <v>3.0</v>
      </c>
      <c r="JE31" s="76">
        <v>50.72</v>
      </c>
      <c r="JF31" s="76">
        <v>43.39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32.0</v>
      </c>
      <c r="JR31" s="78">
        <v>0.0</v>
      </c>
      <c r="JS31" s="78">
        <v>0.0</v>
      </c>
      <c r="JT31" s="78">
        <v>0.0</v>
      </c>
      <c r="JU31" s="78">
        <v>2.0</v>
      </c>
      <c r="JV31" s="78">
        <v>45.0</v>
      </c>
      <c r="JW31" s="78">
        <v>45.0</v>
      </c>
      <c r="JX31" s="78">
        <v>137.0</v>
      </c>
      <c r="JY31" s="78">
        <v>34.3</v>
      </c>
      <c r="JZ31" s="78">
        <v>155.0</v>
      </c>
      <c r="KA31" s="78">
        <v>8.2</v>
      </c>
      <c r="KB31" s="78">
        <v>3.1</v>
      </c>
      <c r="KC31" s="78">
        <v>2.0</v>
      </c>
      <c r="KD31" s="78">
        <v>51.0</v>
      </c>
      <c r="KE31" s="78">
        <v>50.0</v>
      </c>
      <c r="KF31" s="89"/>
      <c r="KG31" s="151">
        <v>139.0</v>
      </c>
      <c r="KH31" s="151">
        <v>34.0</v>
      </c>
      <c r="KI31" s="151">
        <v>2.0</v>
      </c>
      <c r="KJ31" s="151">
        <v>0.1</v>
      </c>
      <c r="KK31" s="151"/>
      <c r="KL31" s="151">
        <v>1.0</v>
      </c>
      <c r="KM31" s="151">
        <v>52.0</v>
      </c>
      <c r="KN31" s="151">
        <v>52.0</v>
      </c>
      <c r="KO31" s="151">
        <v>139.0</v>
      </c>
      <c r="KP31" s="151">
        <v>34.0</v>
      </c>
      <c r="KQ31" s="151" t="s">
        <v>98</v>
      </c>
      <c r="KR31" s="151" t="s">
        <v>98</v>
      </c>
      <c r="KS31" s="151"/>
      <c r="KT31" s="151">
        <v>1.0</v>
      </c>
      <c r="KU31" s="151">
        <v>50.0</v>
      </c>
      <c r="KV31" s="151">
        <v>48.0</v>
      </c>
      <c r="KW31" s="89"/>
      <c r="KX31" s="81">
        <v>131.0</v>
      </c>
      <c r="KY31" s="81">
        <v>33.0</v>
      </c>
      <c r="KZ31" s="81">
        <v>200.0</v>
      </c>
      <c r="LA31" s="81">
        <v>9.8</v>
      </c>
      <c r="LB31" s="81">
        <v>2.0</v>
      </c>
      <c r="LC31" s="81">
        <v>3.0</v>
      </c>
      <c r="LD31" s="81">
        <v>56.0</v>
      </c>
      <c r="LE31" s="81">
        <v>56.0</v>
      </c>
      <c r="LF31" s="81">
        <v>131.0</v>
      </c>
      <c r="LG31" s="81">
        <v>33.0</v>
      </c>
      <c r="LH31" s="81">
        <v>275.0</v>
      </c>
      <c r="LI31" s="81">
        <v>13.5</v>
      </c>
      <c r="LJ31" s="81">
        <v>5.0</v>
      </c>
      <c r="LK31" s="81">
        <v>5.0</v>
      </c>
      <c r="LL31" s="81">
        <v>55.0</v>
      </c>
      <c r="LM31" s="81">
        <v>54.0</v>
      </c>
      <c r="LN31" s="89"/>
      <c r="LO31" s="82">
        <v>342.0</v>
      </c>
      <c r="LP31" s="82">
        <v>231.0</v>
      </c>
      <c r="LQ31" s="82">
        <v>132.0</v>
      </c>
      <c r="LR31" s="82">
        <v>72.0</v>
      </c>
      <c r="LS31" s="82">
        <v>331.0</v>
      </c>
      <c r="LT31" s="82">
        <v>74.0</v>
      </c>
      <c r="LU31" s="82">
        <v>2.0</v>
      </c>
      <c r="LV31" s="82">
        <v>141.0</v>
      </c>
      <c r="LW31" s="82">
        <v>74.0</v>
      </c>
      <c r="LX31" s="82">
        <v>55.0</v>
      </c>
      <c r="LY31" s="82">
        <v>52.0</v>
      </c>
      <c r="LZ31" s="82">
        <v>10.0</v>
      </c>
      <c r="MA31" s="82">
        <v>90.0</v>
      </c>
      <c r="MB31" s="82">
        <v>4.2</v>
      </c>
      <c r="MC31" s="82">
        <v>138.0</v>
      </c>
      <c r="MD31" s="82">
        <v>157.0</v>
      </c>
      <c r="ME31" s="82">
        <v>68.0</v>
      </c>
      <c r="MF31" s="82">
        <v>57.0</v>
      </c>
      <c r="MG31" s="82">
        <v>8.0</v>
      </c>
      <c r="MH31" s="82" t="s">
        <v>95</v>
      </c>
      <c r="MI31" s="82" t="s">
        <v>95</v>
      </c>
      <c r="MJ31" s="82" t="s">
        <v>95</v>
      </c>
      <c r="MK31" s="82" t="s">
        <v>95</v>
      </c>
      <c r="ML31" s="82">
        <v>41.0</v>
      </c>
      <c r="MM31" s="82">
        <v>38.0</v>
      </c>
      <c r="MN31" s="82">
        <v>7.0</v>
      </c>
      <c r="MO31" s="86"/>
      <c r="MP31" s="87"/>
      <c r="MQ31" s="87"/>
      <c r="MR31" s="87"/>
      <c r="MS31" s="87"/>
      <c r="MT31" s="82">
        <v>4.0</v>
      </c>
      <c r="MU31" s="82">
        <v>2.1</v>
      </c>
      <c r="MV31" s="82">
        <v>67.0</v>
      </c>
      <c r="MW31" s="82">
        <v>35.0</v>
      </c>
      <c r="MX31" s="82">
        <v>37.0</v>
      </c>
      <c r="MY31" s="82" t="s">
        <v>96</v>
      </c>
      <c r="MZ31" s="82">
        <v>5.0</v>
      </c>
      <c r="NA31" s="87"/>
      <c r="NB31" s="82" t="s">
        <v>95</v>
      </c>
      <c r="NC31" s="82" t="s">
        <v>95</v>
      </c>
      <c r="ND31" s="82" t="s">
        <v>95</v>
      </c>
      <c r="NE31" s="82" t="s">
        <v>95</v>
      </c>
      <c r="NF31" s="82">
        <v>37.0</v>
      </c>
      <c r="NG31" s="82">
        <v>37.0</v>
      </c>
      <c r="NH31" s="82">
        <v>6.0</v>
      </c>
      <c r="NI31" s="87"/>
      <c r="NJ31" s="82">
        <v>15.3</v>
      </c>
      <c r="NK31" s="82">
        <v>7.2</v>
      </c>
      <c r="NL31" s="82">
        <v>284.0</v>
      </c>
      <c r="NM31" s="82">
        <v>34.0</v>
      </c>
      <c r="NN31" s="82">
        <v>46.0</v>
      </c>
      <c r="NO31" s="82">
        <v>49.0</v>
      </c>
      <c r="NP31" s="82">
        <v>4.0</v>
      </c>
    </row>
    <row r="32" ht="14.25" customHeight="1">
      <c r="A32" s="49">
        <v>0.791666666666667</v>
      </c>
      <c r="B32" s="50"/>
      <c r="C32" s="51">
        <v>49.85</v>
      </c>
      <c r="D32" s="195">
        <v>335.0</v>
      </c>
      <c r="E32" s="53">
        <v>132.0</v>
      </c>
      <c r="F32" s="53">
        <v>90.0</v>
      </c>
      <c r="G32" s="53">
        <v>19.6</v>
      </c>
      <c r="H32" s="54"/>
      <c r="I32" s="53">
        <v>6.0</v>
      </c>
      <c r="J32" s="53">
        <v>49.0</v>
      </c>
      <c r="K32" s="53">
        <v>48.0</v>
      </c>
      <c r="L32" s="53">
        <v>137.0</v>
      </c>
      <c r="M32" s="53">
        <v>79.0</v>
      </c>
      <c r="N32" s="53">
        <v>19.5</v>
      </c>
      <c r="O32" s="54"/>
      <c r="P32" s="53">
        <v>6.0</v>
      </c>
      <c r="Q32" s="53">
        <v>55.0</v>
      </c>
      <c r="R32" s="53">
        <v>51.0</v>
      </c>
      <c r="S32" s="53">
        <v>338.7</v>
      </c>
      <c r="T32" s="53">
        <v>300.5</v>
      </c>
      <c r="U32" s="53">
        <v>170.7</v>
      </c>
      <c r="V32" s="54"/>
      <c r="W32" s="53">
        <v>370.8</v>
      </c>
      <c r="X32" s="53">
        <v>237.2</v>
      </c>
      <c r="Y32" s="53">
        <v>128.1</v>
      </c>
      <c r="Z32" s="54"/>
      <c r="AA32" s="53">
        <v>339.1</v>
      </c>
      <c r="AB32" s="53">
        <v>354.4</v>
      </c>
      <c r="AC32" s="53">
        <v>202.3</v>
      </c>
      <c r="AD32" s="54"/>
      <c r="AE32" s="53">
        <v>338.9</v>
      </c>
      <c r="AF32" s="53">
        <v>324.1</v>
      </c>
      <c r="AG32" s="53">
        <v>183.3</v>
      </c>
      <c r="AH32" s="54"/>
      <c r="AI32" s="54"/>
      <c r="AJ32" s="54"/>
      <c r="AK32" s="54"/>
      <c r="AL32" s="54"/>
      <c r="AM32" s="53">
        <v>337.1</v>
      </c>
      <c r="AN32" s="53">
        <v>765.6</v>
      </c>
      <c r="AO32" s="53">
        <v>427.2</v>
      </c>
      <c r="AP32" s="54"/>
      <c r="AQ32" s="182">
        <f t="shared" ref="AQ32:AS32" si="59">E32</f>
        <v>132</v>
      </c>
      <c r="AR32" s="54">
        <f t="shared" si="59"/>
        <v>90</v>
      </c>
      <c r="AS32" s="56">
        <f t="shared" si="59"/>
        <v>19.6</v>
      </c>
      <c r="AT32" s="54"/>
      <c r="AU32" s="54">
        <f t="shared" ref="AU32:AW32" si="60">L32</f>
        <v>137</v>
      </c>
      <c r="AV32" s="54">
        <f t="shared" si="60"/>
        <v>79</v>
      </c>
      <c r="AW32" s="54">
        <f t="shared" si="60"/>
        <v>19.5</v>
      </c>
      <c r="AX32" s="54"/>
      <c r="AY32" s="182">
        <f t="shared" ref="AY32:AY37" si="64">E32</f>
        <v>132</v>
      </c>
      <c r="AZ32" s="54"/>
      <c r="BA32" s="54"/>
      <c r="BB32" s="54"/>
      <c r="BC32" s="89"/>
      <c r="BD32" s="54">
        <v>137.0</v>
      </c>
      <c r="BE32" s="53">
        <v>32.0</v>
      </c>
      <c r="BF32" s="53">
        <v>11.0</v>
      </c>
      <c r="BG32" s="127">
        <v>0.5</v>
      </c>
      <c r="BH32" s="54"/>
      <c r="BI32" s="53">
        <v>22.0</v>
      </c>
      <c r="BJ32" s="127">
        <v>75.0</v>
      </c>
      <c r="BK32" s="127">
        <v>50.0</v>
      </c>
      <c r="BL32" s="89"/>
      <c r="BM32" s="58">
        <v>343.0</v>
      </c>
      <c r="BN32" s="58">
        <v>146.0</v>
      </c>
      <c r="BO32" s="58">
        <v>87.0</v>
      </c>
      <c r="BP32" s="58">
        <v>4.4</v>
      </c>
      <c r="BQ32" s="59"/>
      <c r="BR32" s="58">
        <v>6.0</v>
      </c>
      <c r="BS32" s="58">
        <v>46.0</v>
      </c>
      <c r="BT32" s="58">
        <v>47.0</v>
      </c>
      <c r="BU32" s="59">
        <f t="shared" si="7"/>
        <v>343</v>
      </c>
      <c r="BV32" s="58">
        <v>357.0</v>
      </c>
      <c r="BW32" s="58">
        <v>208.0</v>
      </c>
      <c r="BX32" s="58">
        <v>43.0</v>
      </c>
      <c r="BY32" s="58">
        <v>335.0</v>
      </c>
      <c r="BZ32" s="58">
        <v>373.0</v>
      </c>
      <c r="CA32" s="58">
        <v>203.0</v>
      </c>
      <c r="CB32" s="58">
        <v>42.0</v>
      </c>
      <c r="CC32" s="58">
        <v>344.0</v>
      </c>
      <c r="CD32" s="58">
        <v>412.0</v>
      </c>
      <c r="CE32" s="58">
        <v>234.0</v>
      </c>
      <c r="CF32" s="58">
        <v>12.0</v>
      </c>
      <c r="CG32" s="58" t="s">
        <v>94</v>
      </c>
      <c r="CH32" s="58" t="s">
        <v>94</v>
      </c>
      <c r="CI32" s="58" t="s">
        <v>94</v>
      </c>
      <c r="CJ32" s="58" t="s">
        <v>94</v>
      </c>
      <c r="CK32" s="58">
        <v>350.0</v>
      </c>
      <c r="CL32" s="58">
        <v>146.0</v>
      </c>
      <c r="CM32" s="58">
        <v>96.0</v>
      </c>
      <c r="CN32" s="58">
        <v>6.0</v>
      </c>
      <c r="CO32" s="58">
        <v>333.0</v>
      </c>
      <c r="CP32" s="58">
        <v>299.0</v>
      </c>
      <c r="CQ32" s="58">
        <v>150.0</v>
      </c>
      <c r="CR32" s="58">
        <v>7.0</v>
      </c>
      <c r="CS32" s="58">
        <v>337.0</v>
      </c>
      <c r="CT32" s="58">
        <v>258.0</v>
      </c>
      <c r="CU32" s="58">
        <v>168.0</v>
      </c>
      <c r="CV32" s="58">
        <v>61.0</v>
      </c>
      <c r="CW32" s="58">
        <v>338.0</v>
      </c>
      <c r="CX32" s="58">
        <v>175.0</v>
      </c>
      <c r="CY32" s="58">
        <v>83.0</v>
      </c>
      <c r="CZ32" s="58">
        <v>49.0</v>
      </c>
      <c r="DA32" s="58">
        <v>324.0</v>
      </c>
      <c r="DB32" s="58">
        <v>177.0</v>
      </c>
      <c r="DC32" s="58">
        <v>84.0</v>
      </c>
      <c r="DD32" s="58">
        <v>49.0</v>
      </c>
      <c r="DE32" s="59">
        <f t="shared" si="40"/>
        <v>146</v>
      </c>
      <c r="DF32" s="58">
        <v>35.5</v>
      </c>
      <c r="DG32" s="59">
        <f t="shared" ref="DG32:DH32" si="61">BO32</f>
        <v>87</v>
      </c>
      <c r="DH32" s="59">
        <f t="shared" si="61"/>
        <v>4.4</v>
      </c>
      <c r="DI32" s="59"/>
      <c r="DJ32" s="58">
        <v>7.0</v>
      </c>
      <c r="DK32" s="58">
        <v>47.0</v>
      </c>
      <c r="DL32" s="58">
        <v>45.0</v>
      </c>
      <c r="DM32" s="89"/>
      <c r="DN32" s="61">
        <v>343.0</v>
      </c>
      <c r="DO32" s="61">
        <v>141.0</v>
      </c>
      <c r="DP32" s="61">
        <v>33.25</v>
      </c>
      <c r="DQ32" s="61">
        <v>18.81</v>
      </c>
      <c r="DR32" s="61">
        <v>4.69</v>
      </c>
      <c r="DS32" s="61">
        <v>8.0</v>
      </c>
      <c r="DT32" s="61">
        <v>43.0</v>
      </c>
      <c r="DU32" s="61">
        <v>43.1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340.0</v>
      </c>
      <c r="EF32" s="63">
        <v>137.0</v>
      </c>
      <c r="EG32" s="63">
        <v>75.0</v>
      </c>
      <c r="EH32" s="63">
        <v>3.1</v>
      </c>
      <c r="EI32" s="64"/>
      <c r="EJ32" s="63">
        <v>9.0</v>
      </c>
      <c r="EK32" s="63">
        <v>47.0</v>
      </c>
      <c r="EL32" s="63">
        <v>50.0</v>
      </c>
      <c r="EM32" s="63">
        <v>137.0</v>
      </c>
      <c r="EN32" s="63">
        <v>110.0</v>
      </c>
      <c r="EO32" s="63">
        <v>4.8</v>
      </c>
      <c r="EP32" s="64"/>
      <c r="EQ32" s="63">
        <v>9.0</v>
      </c>
      <c r="ER32" s="63">
        <v>48.0</v>
      </c>
      <c r="ES32" s="63">
        <v>51.0</v>
      </c>
      <c r="ET32" s="63">
        <v>340.0</v>
      </c>
      <c r="EU32" s="63">
        <v>0.0</v>
      </c>
      <c r="EV32" s="63">
        <v>0.0</v>
      </c>
      <c r="EW32" s="63">
        <v>0.0</v>
      </c>
      <c r="EX32" s="63">
        <v>339.0</v>
      </c>
      <c r="EY32" s="63">
        <v>236.0</v>
      </c>
      <c r="EZ32" s="63">
        <v>138.6</v>
      </c>
      <c r="FA32" s="63">
        <v>-2.0</v>
      </c>
      <c r="FB32" s="63">
        <v>339.0</v>
      </c>
      <c r="FC32" s="63">
        <v>0.0</v>
      </c>
      <c r="FD32" s="63">
        <v>0.0</v>
      </c>
      <c r="FE32" s="63">
        <v>0.0</v>
      </c>
      <c r="FF32" s="63">
        <v>339.0</v>
      </c>
      <c r="FG32" s="63">
        <v>236.0</v>
      </c>
      <c r="FH32" s="63">
        <v>138.0</v>
      </c>
      <c r="FI32" s="63">
        <v>-0.4</v>
      </c>
      <c r="FJ32" s="63">
        <v>340.0</v>
      </c>
      <c r="FK32" s="63">
        <v>229.0</v>
      </c>
      <c r="FL32" s="63">
        <v>131.0</v>
      </c>
      <c r="FM32" s="64"/>
      <c r="FN32" s="63">
        <v>340.0</v>
      </c>
      <c r="FO32" s="63">
        <v>243.0</v>
      </c>
      <c r="FP32" s="63">
        <v>131.0</v>
      </c>
      <c r="FQ32" s="63">
        <v>6.0</v>
      </c>
      <c r="FR32" s="63">
        <v>137.0</v>
      </c>
      <c r="FS32" s="63">
        <v>74.0</v>
      </c>
      <c r="FT32" s="63">
        <v>13.81</v>
      </c>
      <c r="FU32" s="64"/>
      <c r="FV32" s="63">
        <v>137.0</v>
      </c>
      <c r="FW32" s="64"/>
      <c r="FX32" s="64"/>
      <c r="FY32" s="64"/>
      <c r="FZ32" s="89"/>
      <c r="GA32" s="65">
        <v>0.0</v>
      </c>
      <c r="GB32" s="66">
        <v>0.0</v>
      </c>
      <c r="GC32" s="66">
        <v>0.0</v>
      </c>
      <c r="GD32" s="66">
        <v>0.0</v>
      </c>
      <c r="GE32" s="66">
        <v>340.0</v>
      </c>
      <c r="GF32" s="66">
        <v>715.85</v>
      </c>
      <c r="GG32" s="66">
        <v>430.68</v>
      </c>
      <c r="GH32" s="66">
        <v>52.52</v>
      </c>
      <c r="GI32" s="66">
        <v>340.0</v>
      </c>
      <c r="GJ32" s="66">
        <v>229.04</v>
      </c>
      <c r="GK32" s="66">
        <v>-130.41</v>
      </c>
      <c r="GL32" s="66">
        <v>-13.32</v>
      </c>
      <c r="GM32" s="66">
        <v>339.0</v>
      </c>
      <c r="GN32" s="66">
        <v>210.28</v>
      </c>
      <c r="GO32" s="66">
        <v>-131.0</v>
      </c>
      <c r="GP32" s="66">
        <v>-20.27</v>
      </c>
      <c r="GQ32" s="66">
        <v>340.0</v>
      </c>
      <c r="GR32" s="66">
        <v>136.14</v>
      </c>
      <c r="GS32" s="66">
        <v>-88.28</v>
      </c>
      <c r="GT32" s="66">
        <v>-8.88</v>
      </c>
      <c r="GU32" s="66">
        <v>339.0</v>
      </c>
      <c r="GV32" s="66">
        <v>150.64</v>
      </c>
      <c r="GW32" s="66">
        <v>-87.19</v>
      </c>
      <c r="GX32" s="66">
        <v>-11.39</v>
      </c>
      <c r="GY32" s="89"/>
      <c r="GZ32" s="98" t="s">
        <v>107</v>
      </c>
      <c r="HA32" s="97" t="s">
        <v>92</v>
      </c>
      <c r="HB32" s="98">
        <v>93.0</v>
      </c>
      <c r="HC32" s="98">
        <v>4.65</v>
      </c>
      <c r="HD32" s="98">
        <v>1.86</v>
      </c>
      <c r="HE32" s="98">
        <v>8.0</v>
      </c>
      <c r="HF32" s="99">
        <v>54.0</v>
      </c>
      <c r="HG32" s="99">
        <v>50.0</v>
      </c>
      <c r="HH32" s="98" t="s">
        <v>107</v>
      </c>
      <c r="HI32" s="97" t="s">
        <v>92</v>
      </c>
      <c r="HJ32" s="98">
        <v>129.0</v>
      </c>
      <c r="HK32" s="98">
        <v>6.45</v>
      </c>
      <c r="HL32" s="98">
        <v>2.58</v>
      </c>
      <c r="HM32" s="98">
        <v>5.0</v>
      </c>
      <c r="HN32" s="99">
        <v>58.0</v>
      </c>
      <c r="HO32" s="99">
        <v>57.0</v>
      </c>
      <c r="HP32" s="98" t="s">
        <v>107</v>
      </c>
      <c r="HQ32" s="97" t="s">
        <v>92</v>
      </c>
      <c r="HR32" s="98">
        <v>308.0</v>
      </c>
      <c r="HS32" s="98">
        <v>15.4</v>
      </c>
      <c r="HT32" s="98">
        <v>7.7</v>
      </c>
      <c r="HU32" s="98">
        <v>7.0</v>
      </c>
      <c r="HV32" s="99">
        <v>53.0</v>
      </c>
      <c r="HW32" s="99">
        <v>53.0</v>
      </c>
      <c r="HX32" s="89"/>
      <c r="HY32" s="72">
        <v>135.0</v>
      </c>
      <c r="HZ32" s="72">
        <v>33.0</v>
      </c>
      <c r="IA32" s="72">
        <v>106.0</v>
      </c>
      <c r="IB32" s="72">
        <v>5.3</v>
      </c>
      <c r="IC32" s="73"/>
      <c r="ID32" s="72">
        <v>2.0</v>
      </c>
      <c r="IE32" s="72">
        <v>58.0</v>
      </c>
      <c r="IF32" s="72">
        <v>38.0</v>
      </c>
      <c r="IG32" s="89"/>
      <c r="IH32" s="74">
        <v>138.0</v>
      </c>
      <c r="II32" s="74">
        <v>33.7</v>
      </c>
      <c r="IJ32" s="74">
        <v>137.0</v>
      </c>
      <c r="IK32" s="74">
        <v>7.0</v>
      </c>
      <c r="IL32" s="74">
        <v>7.7</v>
      </c>
      <c r="IM32" s="74">
        <v>6.0</v>
      </c>
      <c r="IN32" s="74">
        <v>46.0</v>
      </c>
      <c r="IO32" s="74">
        <v>45.0</v>
      </c>
      <c r="IP32" s="74">
        <v>138.0</v>
      </c>
      <c r="IQ32" s="74">
        <v>34.3</v>
      </c>
      <c r="IR32" s="74">
        <v>3.0</v>
      </c>
      <c r="IS32" s="74">
        <v>0.1</v>
      </c>
      <c r="IT32" s="74">
        <v>0.2</v>
      </c>
      <c r="IU32" s="74">
        <v>12.0</v>
      </c>
      <c r="IV32" s="74">
        <v>48.0</v>
      </c>
      <c r="IW32" s="74">
        <v>47.0</v>
      </c>
      <c r="IX32" s="89"/>
      <c r="IY32" s="76">
        <v>140.62</v>
      </c>
      <c r="IZ32" s="76">
        <v>35.28</v>
      </c>
      <c r="JA32" s="76">
        <v>330.6</v>
      </c>
      <c r="JB32" s="76">
        <v>16.53</v>
      </c>
      <c r="JC32" s="76">
        <v>5.8</v>
      </c>
      <c r="JD32" s="76">
        <v>3.0</v>
      </c>
      <c r="JE32" s="76">
        <v>53.58</v>
      </c>
      <c r="JF32" s="76">
        <v>39.34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137.0</v>
      </c>
      <c r="JQ32" s="78">
        <v>32.1</v>
      </c>
      <c r="JR32" s="78">
        <v>0.0</v>
      </c>
      <c r="JS32" s="78">
        <v>0.0</v>
      </c>
      <c r="JT32" s="78">
        <v>0.0</v>
      </c>
      <c r="JU32" s="78">
        <v>2.0</v>
      </c>
      <c r="JV32" s="78">
        <v>45.0</v>
      </c>
      <c r="JW32" s="78">
        <v>45.0</v>
      </c>
      <c r="JX32" s="78">
        <v>137.0</v>
      </c>
      <c r="JY32" s="78">
        <v>34.5</v>
      </c>
      <c r="JZ32" s="78">
        <v>161.0</v>
      </c>
      <c r="KA32" s="78">
        <v>8.6</v>
      </c>
      <c r="KB32" s="78">
        <v>3.1</v>
      </c>
      <c r="KC32" s="78">
        <v>2.0</v>
      </c>
      <c r="KD32" s="78">
        <v>50.0</v>
      </c>
      <c r="KE32" s="78">
        <v>49.0</v>
      </c>
      <c r="KF32" s="89"/>
      <c r="KG32" s="151">
        <v>139.0</v>
      </c>
      <c r="KH32" s="151">
        <v>34.0</v>
      </c>
      <c r="KI32" s="151" t="s">
        <v>98</v>
      </c>
      <c r="KJ32" s="151" t="s">
        <v>98</v>
      </c>
      <c r="KK32" s="151"/>
      <c r="KL32" s="151">
        <v>1.0</v>
      </c>
      <c r="KM32" s="151">
        <v>50.0</v>
      </c>
      <c r="KN32" s="151">
        <v>50.0</v>
      </c>
      <c r="KO32" s="151">
        <v>139.0</v>
      </c>
      <c r="KP32" s="151">
        <v>34.0</v>
      </c>
      <c r="KQ32" s="151" t="s">
        <v>98</v>
      </c>
      <c r="KR32" s="151" t="s">
        <v>98</v>
      </c>
      <c r="KS32" s="151"/>
      <c r="KT32" s="151">
        <v>1.0</v>
      </c>
      <c r="KU32" s="151">
        <v>48.0</v>
      </c>
      <c r="KV32" s="151">
        <v>46.0</v>
      </c>
      <c r="KW32" s="89"/>
      <c r="KX32" s="81">
        <v>132.0</v>
      </c>
      <c r="KY32" s="81">
        <v>33.0</v>
      </c>
      <c r="KZ32" s="81">
        <v>210.0</v>
      </c>
      <c r="LA32" s="81">
        <v>10.3</v>
      </c>
      <c r="LB32" s="81">
        <v>2.0</v>
      </c>
      <c r="LC32" s="81">
        <v>3.0</v>
      </c>
      <c r="LD32" s="81">
        <v>56.0</v>
      </c>
      <c r="LE32" s="81">
        <v>56.0</v>
      </c>
      <c r="LF32" s="81">
        <v>132.0</v>
      </c>
      <c r="LG32" s="81">
        <v>33.0</v>
      </c>
      <c r="LH32" s="81">
        <v>298.0</v>
      </c>
      <c r="LI32" s="81">
        <v>14.6</v>
      </c>
      <c r="LJ32" s="81">
        <v>5.0</v>
      </c>
      <c r="LK32" s="81">
        <v>5.0</v>
      </c>
      <c r="LL32" s="81">
        <v>55.0</v>
      </c>
      <c r="LM32" s="81">
        <v>54.0</v>
      </c>
      <c r="LN32" s="89"/>
      <c r="LO32" s="83">
        <v>344.0</v>
      </c>
      <c r="LP32" s="82">
        <v>217.0</v>
      </c>
      <c r="LQ32" s="82">
        <v>123.0</v>
      </c>
      <c r="LR32" s="83">
        <v>73.0</v>
      </c>
      <c r="LS32" s="82">
        <v>331.0</v>
      </c>
      <c r="LT32" s="83">
        <v>42.0</v>
      </c>
      <c r="LU32" s="83">
        <v>1.7</v>
      </c>
      <c r="LV32" s="83">
        <v>141.0</v>
      </c>
      <c r="LW32" s="83">
        <v>75.0</v>
      </c>
      <c r="LX32" s="83">
        <v>55.0</v>
      </c>
      <c r="LY32" s="83">
        <v>52.0</v>
      </c>
      <c r="LZ32" s="83">
        <v>10.0</v>
      </c>
      <c r="MA32" s="83">
        <v>81.0</v>
      </c>
      <c r="MB32" s="83">
        <v>9.5</v>
      </c>
      <c r="MC32" s="83">
        <v>138.0</v>
      </c>
      <c r="MD32" s="83">
        <v>142.0</v>
      </c>
      <c r="ME32" s="83">
        <v>66.0</v>
      </c>
      <c r="MF32" s="83">
        <v>57.0</v>
      </c>
      <c r="MG32" s="83">
        <v>8.0</v>
      </c>
      <c r="MH32" s="82" t="s">
        <v>95</v>
      </c>
      <c r="MI32" s="82" t="s">
        <v>95</v>
      </c>
      <c r="MJ32" s="82" t="s">
        <v>95</v>
      </c>
      <c r="MK32" s="82" t="s">
        <v>95</v>
      </c>
      <c r="ML32" s="83">
        <v>43.0</v>
      </c>
      <c r="MM32" s="83">
        <v>42.0</v>
      </c>
      <c r="MN32" s="83">
        <v>5.0</v>
      </c>
      <c r="MO32" s="86"/>
      <c r="MP32" s="87"/>
      <c r="MQ32" s="87"/>
      <c r="MR32" s="87"/>
      <c r="MS32" s="87"/>
      <c r="MT32" s="83">
        <v>1.7</v>
      </c>
      <c r="MU32" s="83">
        <v>1.0</v>
      </c>
      <c r="MV32" s="83">
        <v>30.0</v>
      </c>
      <c r="MW32" s="83">
        <v>36.0</v>
      </c>
      <c r="MX32" s="83">
        <v>40.0</v>
      </c>
      <c r="MY32" s="88" t="s">
        <v>96</v>
      </c>
      <c r="MZ32" s="83">
        <v>5.0</v>
      </c>
      <c r="NA32" s="87"/>
      <c r="NB32" s="88" t="s">
        <v>95</v>
      </c>
      <c r="NC32" s="88" t="s">
        <v>95</v>
      </c>
      <c r="ND32" s="88" t="s">
        <v>95</v>
      </c>
      <c r="NE32" s="88" t="s">
        <v>95</v>
      </c>
      <c r="NF32" s="83">
        <v>41.0</v>
      </c>
      <c r="NG32" s="83">
        <v>41.0</v>
      </c>
      <c r="NH32" s="83">
        <v>6.0</v>
      </c>
      <c r="NI32" s="88"/>
      <c r="NJ32" s="83">
        <v>16.1</v>
      </c>
      <c r="NK32" s="83">
        <v>7.7</v>
      </c>
      <c r="NL32" s="83">
        <v>292.0</v>
      </c>
      <c r="NM32" s="83">
        <v>34.0</v>
      </c>
      <c r="NN32" s="83">
        <v>48.0</v>
      </c>
      <c r="NO32" s="83">
        <v>52.0</v>
      </c>
      <c r="NP32" s="83">
        <v>4.0</v>
      </c>
    </row>
    <row r="33" ht="14.25" customHeight="1">
      <c r="A33" s="49">
        <v>0.833333333333334</v>
      </c>
      <c r="B33" s="50"/>
      <c r="C33" s="51">
        <v>50.01</v>
      </c>
      <c r="D33" s="195">
        <v>340.0</v>
      </c>
      <c r="E33" s="53">
        <v>133.0</v>
      </c>
      <c r="F33" s="53">
        <v>81.0</v>
      </c>
      <c r="G33" s="53">
        <v>17.8</v>
      </c>
      <c r="H33" s="54"/>
      <c r="I33" s="53">
        <v>6.0</v>
      </c>
      <c r="J33" s="53">
        <v>49.0</v>
      </c>
      <c r="K33" s="53">
        <v>48.0</v>
      </c>
      <c r="L33" s="53">
        <v>138.0</v>
      </c>
      <c r="M33" s="53">
        <v>84.0</v>
      </c>
      <c r="N33" s="53">
        <v>20.7</v>
      </c>
      <c r="O33" s="54"/>
      <c r="P33" s="53">
        <v>6.0</v>
      </c>
      <c r="Q33" s="53">
        <v>55.0</v>
      </c>
      <c r="R33" s="53">
        <v>51.0</v>
      </c>
      <c r="S33" s="53">
        <v>341.2</v>
      </c>
      <c r="T33" s="53">
        <v>277.8</v>
      </c>
      <c r="U33" s="53">
        <v>159.2</v>
      </c>
      <c r="V33" s="54"/>
      <c r="W33" s="53">
        <v>373.0</v>
      </c>
      <c r="X33" s="53">
        <v>225.2</v>
      </c>
      <c r="Y33" s="53">
        <v>118.3</v>
      </c>
      <c r="Z33" s="54"/>
      <c r="AA33" s="53">
        <v>340.8</v>
      </c>
      <c r="AB33" s="53">
        <v>335.3</v>
      </c>
      <c r="AC33" s="53">
        <v>192.4</v>
      </c>
      <c r="AD33" s="54"/>
      <c r="AE33" s="53">
        <v>340.7</v>
      </c>
      <c r="AF33" s="53">
        <v>305.9</v>
      </c>
      <c r="AG33" s="53">
        <v>170.7</v>
      </c>
      <c r="AH33" s="54"/>
      <c r="AI33" s="53">
        <v>345.8</v>
      </c>
      <c r="AJ33" s="53">
        <v>377.4</v>
      </c>
      <c r="AK33" s="53">
        <v>221.5</v>
      </c>
      <c r="AL33" s="54"/>
      <c r="AM33" s="53">
        <v>339.1</v>
      </c>
      <c r="AN33" s="53">
        <v>704.2</v>
      </c>
      <c r="AO33" s="53">
        <v>397.2</v>
      </c>
      <c r="AP33" s="54"/>
      <c r="AQ33" s="182">
        <f t="shared" ref="AQ33:AS33" si="62">E33</f>
        <v>133</v>
      </c>
      <c r="AR33" s="54">
        <f t="shared" si="62"/>
        <v>81</v>
      </c>
      <c r="AS33" s="56">
        <f t="shared" si="62"/>
        <v>17.8</v>
      </c>
      <c r="AT33" s="54"/>
      <c r="AU33" s="54">
        <f t="shared" ref="AU33:AW33" si="63">L33</f>
        <v>138</v>
      </c>
      <c r="AV33" s="54">
        <f t="shared" si="63"/>
        <v>84</v>
      </c>
      <c r="AW33" s="54">
        <f t="shared" si="63"/>
        <v>20.7</v>
      </c>
      <c r="AX33" s="54"/>
      <c r="AY33" s="182">
        <f t="shared" si="64"/>
        <v>133</v>
      </c>
      <c r="AZ33" s="54"/>
      <c r="BA33" s="54"/>
      <c r="BB33" s="54"/>
      <c r="BC33" s="89"/>
      <c r="BD33" s="54">
        <v>138.0</v>
      </c>
      <c r="BE33" s="53">
        <v>32.0</v>
      </c>
      <c r="BF33" s="53">
        <v>11.0</v>
      </c>
      <c r="BG33" s="127">
        <v>0.6</v>
      </c>
      <c r="BH33" s="54"/>
      <c r="BI33" s="53">
        <v>22.0</v>
      </c>
      <c r="BJ33" s="127">
        <v>75.0</v>
      </c>
      <c r="BK33" s="127">
        <v>50.0</v>
      </c>
      <c r="BL33" s="89"/>
      <c r="BM33" s="58">
        <v>343.0</v>
      </c>
      <c r="BN33" s="58">
        <v>146.0</v>
      </c>
      <c r="BO33" s="58">
        <v>161.0</v>
      </c>
      <c r="BP33" s="58">
        <v>8.1</v>
      </c>
      <c r="BQ33" s="59"/>
      <c r="BR33" s="58">
        <v>6.0</v>
      </c>
      <c r="BS33" s="58">
        <v>50.0</v>
      </c>
      <c r="BT33" s="58">
        <v>51.0</v>
      </c>
      <c r="BU33" s="59">
        <f t="shared" si="7"/>
        <v>343</v>
      </c>
      <c r="BV33" s="58">
        <v>358.0</v>
      </c>
      <c r="BW33" s="58">
        <v>208.0</v>
      </c>
      <c r="BX33" s="58">
        <v>42.0</v>
      </c>
      <c r="BY33" s="58">
        <v>335.0</v>
      </c>
      <c r="BZ33" s="58">
        <v>373.0</v>
      </c>
      <c r="CA33" s="58">
        <v>203.0</v>
      </c>
      <c r="CB33" s="58">
        <v>40.0</v>
      </c>
      <c r="CC33" s="58">
        <v>344.0</v>
      </c>
      <c r="CD33" s="58">
        <v>420.0</v>
      </c>
      <c r="CE33" s="58">
        <v>224.0</v>
      </c>
      <c r="CF33" s="58">
        <v>14.0</v>
      </c>
      <c r="CG33" s="58" t="s">
        <v>94</v>
      </c>
      <c r="CH33" s="58" t="s">
        <v>94</v>
      </c>
      <c r="CI33" s="58" t="s">
        <v>94</v>
      </c>
      <c r="CJ33" s="58" t="s">
        <v>94</v>
      </c>
      <c r="CK33" s="58">
        <v>349.0</v>
      </c>
      <c r="CL33" s="58">
        <v>146.0</v>
      </c>
      <c r="CM33" s="58">
        <v>97.0</v>
      </c>
      <c r="CN33" s="58">
        <v>8.0</v>
      </c>
      <c r="CO33" s="58">
        <v>333.0</v>
      </c>
      <c r="CP33" s="58">
        <v>305.0</v>
      </c>
      <c r="CQ33" s="58">
        <v>153.0</v>
      </c>
      <c r="CR33" s="58">
        <v>9.0</v>
      </c>
      <c r="CS33" s="58">
        <v>336.0</v>
      </c>
      <c r="CT33" s="58">
        <v>266.0</v>
      </c>
      <c r="CU33" s="58">
        <v>168.0</v>
      </c>
      <c r="CV33" s="58">
        <v>69.0</v>
      </c>
      <c r="CW33" s="58">
        <v>338.0</v>
      </c>
      <c r="CX33" s="58">
        <v>164.0</v>
      </c>
      <c r="CY33" s="58">
        <v>69.0</v>
      </c>
      <c r="CZ33" s="58">
        <v>51.0</v>
      </c>
      <c r="DA33" s="58">
        <v>324.0</v>
      </c>
      <c r="DB33" s="58">
        <v>167.0</v>
      </c>
      <c r="DC33" s="58">
        <v>74.0</v>
      </c>
      <c r="DD33" s="58">
        <v>57.0</v>
      </c>
      <c r="DE33" s="59">
        <f t="shared" si="40"/>
        <v>146</v>
      </c>
      <c r="DF33" s="58">
        <v>35.2</v>
      </c>
      <c r="DG33" s="59">
        <f t="shared" ref="DG33:DH33" si="65">BO33</f>
        <v>161</v>
      </c>
      <c r="DH33" s="59">
        <f t="shared" si="65"/>
        <v>8.1</v>
      </c>
      <c r="DI33" s="59"/>
      <c r="DJ33" s="58">
        <v>7.0</v>
      </c>
      <c r="DK33" s="58">
        <v>48.0</v>
      </c>
      <c r="DL33" s="58">
        <v>48.0</v>
      </c>
      <c r="DM33" s="89"/>
      <c r="DN33" s="61">
        <v>344.0</v>
      </c>
      <c r="DO33" s="61">
        <v>142.0</v>
      </c>
      <c r="DP33" s="61">
        <v>32.75</v>
      </c>
      <c r="DQ33" s="61">
        <v>18.74</v>
      </c>
      <c r="DR33" s="61">
        <v>4.4</v>
      </c>
      <c r="DS33" s="61">
        <v>8.0</v>
      </c>
      <c r="DT33" s="61">
        <v>41.0</v>
      </c>
      <c r="DU33" s="61">
        <v>43.4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342.0</v>
      </c>
      <c r="EF33" s="63">
        <v>137.0</v>
      </c>
      <c r="EG33" s="63">
        <v>71.0</v>
      </c>
      <c r="EH33" s="63">
        <v>3.0</v>
      </c>
      <c r="EI33" s="64"/>
      <c r="EJ33" s="63">
        <v>9.0</v>
      </c>
      <c r="EK33" s="63">
        <v>47.0</v>
      </c>
      <c r="EL33" s="63">
        <v>50.0</v>
      </c>
      <c r="EM33" s="63">
        <v>137.0</v>
      </c>
      <c r="EN33" s="63">
        <v>109.0</v>
      </c>
      <c r="EO33" s="63">
        <v>4.8</v>
      </c>
      <c r="EP33" s="64"/>
      <c r="EQ33" s="63">
        <v>9.0</v>
      </c>
      <c r="ER33" s="63">
        <v>48.0</v>
      </c>
      <c r="ES33" s="63">
        <v>51.0</v>
      </c>
      <c r="ET33" s="63">
        <v>341.0</v>
      </c>
      <c r="EU33" s="63">
        <v>0.0</v>
      </c>
      <c r="EV33" s="63">
        <v>0.0</v>
      </c>
      <c r="EW33" s="63">
        <v>0.0</v>
      </c>
      <c r="EX33" s="63">
        <v>339.0</v>
      </c>
      <c r="EY33" s="63">
        <v>238.0</v>
      </c>
      <c r="EZ33" s="63">
        <v>138.6</v>
      </c>
      <c r="FA33" s="63">
        <v>-2.0</v>
      </c>
      <c r="FB33" s="63">
        <v>339.0</v>
      </c>
      <c r="FC33" s="63">
        <v>0.0</v>
      </c>
      <c r="FD33" s="63">
        <v>0.0</v>
      </c>
      <c r="FE33" s="63">
        <v>0.0</v>
      </c>
      <c r="FF33" s="63">
        <v>340.0</v>
      </c>
      <c r="FG33" s="63">
        <v>241.0</v>
      </c>
      <c r="FH33" s="63">
        <v>140.0</v>
      </c>
      <c r="FI33" s="63">
        <v>-1.4</v>
      </c>
      <c r="FJ33" s="63">
        <v>342.0</v>
      </c>
      <c r="FK33" s="63">
        <v>226.0</v>
      </c>
      <c r="FL33" s="63">
        <v>132.0</v>
      </c>
      <c r="FM33" s="64"/>
      <c r="FN33" s="63">
        <v>341.0</v>
      </c>
      <c r="FO33" s="63">
        <v>243.0</v>
      </c>
      <c r="FP33" s="63">
        <v>131.0</v>
      </c>
      <c r="FQ33" s="63">
        <v>7.0</v>
      </c>
      <c r="FR33" s="63">
        <v>137.0</v>
      </c>
      <c r="FS33" s="63">
        <v>85.0</v>
      </c>
      <c r="FT33" s="63">
        <v>16.21</v>
      </c>
      <c r="FU33" s="64"/>
      <c r="FV33" s="63">
        <v>137.0</v>
      </c>
      <c r="FW33" s="64"/>
      <c r="FX33" s="64"/>
      <c r="FY33" s="64"/>
      <c r="FZ33" s="89"/>
      <c r="GA33" s="65">
        <v>342.0</v>
      </c>
      <c r="GB33" s="66">
        <v>340.41</v>
      </c>
      <c r="GC33" s="66">
        <v>213.33</v>
      </c>
      <c r="GD33" s="66">
        <v>19.01</v>
      </c>
      <c r="GE33" s="66">
        <v>341.0</v>
      </c>
      <c r="GF33" s="66">
        <v>360.05</v>
      </c>
      <c r="GG33" s="66">
        <v>211.24</v>
      </c>
      <c r="GH33" s="66">
        <v>24.04</v>
      </c>
      <c r="GI33" s="66">
        <v>341.0</v>
      </c>
      <c r="GJ33" s="66">
        <v>226.55</v>
      </c>
      <c r="GK33" s="66">
        <v>-130.16</v>
      </c>
      <c r="GL33" s="66">
        <v>-14.24</v>
      </c>
      <c r="GM33" s="66">
        <v>341.0</v>
      </c>
      <c r="GN33" s="66">
        <v>208.67</v>
      </c>
      <c r="GO33" s="66">
        <v>-130.41</v>
      </c>
      <c r="GP33" s="66">
        <v>-21.53</v>
      </c>
      <c r="GQ33" s="66">
        <v>341.0</v>
      </c>
      <c r="GR33" s="66">
        <v>129.25</v>
      </c>
      <c r="GS33" s="66">
        <v>-83.42</v>
      </c>
      <c r="GT33" s="66">
        <v>-3.1</v>
      </c>
      <c r="GU33" s="66">
        <v>341.0</v>
      </c>
      <c r="GV33" s="66">
        <v>141.26</v>
      </c>
      <c r="GW33" s="66">
        <v>-82.17</v>
      </c>
      <c r="GX33" s="66">
        <v>-5.11</v>
      </c>
      <c r="GY33" s="89"/>
      <c r="GZ33" s="98" t="s">
        <v>107</v>
      </c>
      <c r="HA33" s="97" t="s">
        <v>92</v>
      </c>
      <c r="HB33" s="98">
        <v>251.0</v>
      </c>
      <c r="HC33" s="98">
        <v>12.55</v>
      </c>
      <c r="HD33" s="98">
        <v>5.02</v>
      </c>
      <c r="HE33" s="98">
        <v>8.0</v>
      </c>
      <c r="HF33" s="99">
        <v>54.0</v>
      </c>
      <c r="HG33" s="99">
        <v>50.0</v>
      </c>
      <c r="HH33" s="98" t="s">
        <v>107</v>
      </c>
      <c r="HI33" s="97" t="s">
        <v>92</v>
      </c>
      <c r="HJ33" s="98">
        <v>44.0</v>
      </c>
      <c r="HK33" s="98">
        <v>2.2</v>
      </c>
      <c r="HL33" s="98">
        <v>0.88</v>
      </c>
      <c r="HM33" s="98">
        <v>5.0</v>
      </c>
      <c r="HN33" s="99">
        <v>58.0</v>
      </c>
      <c r="HO33" s="99">
        <v>57.0</v>
      </c>
      <c r="HP33" s="98" t="s">
        <v>107</v>
      </c>
      <c r="HQ33" s="97" t="s">
        <v>92</v>
      </c>
      <c r="HR33" s="98">
        <v>298.0</v>
      </c>
      <c r="HS33" s="98">
        <v>14.9</v>
      </c>
      <c r="HT33" s="98">
        <v>7.45</v>
      </c>
      <c r="HU33" s="98">
        <v>7.0</v>
      </c>
      <c r="HV33" s="99">
        <v>54.0</v>
      </c>
      <c r="HW33" s="99">
        <v>54.0</v>
      </c>
      <c r="HX33" s="89"/>
      <c r="HY33" s="72">
        <v>135.0</v>
      </c>
      <c r="HZ33" s="72">
        <v>33.0</v>
      </c>
      <c r="IA33" s="72">
        <v>102.0</v>
      </c>
      <c r="IB33" s="72">
        <v>5.1</v>
      </c>
      <c r="IC33" s="73"/>
      <c r="ID33" s="72">
        <v>2.0</v>
      </c>
      <c r="IE33" s="72">
        <v>58.0</v>
      </c>
      <c r="IF33" s="72">
        <v>38.0</v>
      </c>
      <c r="IG33" s="89"/>
      <c r="IH33" s="74">
        <v>140.0</v>
      </c>
      <c r="II33" s="74">
        <v>34.1</v>
      </c>
      <c r="IJ33" s="74">
        <v>108.0</v>
      </c>
      <c r="IK33" s="74">
        <v>5.8</v>
      </c>
      <c r="IL33" s="74">
        <v>6.2</v>
      </c>
      <c r="IM33" s="74">
        <v>6.0</v>
      </c>
      <c r="IN33" s="74">
        <v>46.0</v>
      </c>
      <c r="IO33" s="74">
        <v>45.0</v>
      </c>
      <c r="IP33" s="74">
        <v>140.0</v>
      </c>
      <c r="IQ33" s="74">
        <v>35.2</v>
      </c>
      <c r="IR33" s="74">
        <v>5.0</v>
      </c>
      <c r="IS33" s="74">
        <v>0.2</v>
      </c>
      <c r="IT33" s="74">
        <v>0.3</v>
      </c>
      <c r="IU33" s="74">
        <v>12.0</v>
      </c>
      <c r="IV33" s="74">
        <v>48.0</v>
      </c>
      <c r="IW33" s="74">
        <v>47.0</v>
      </c>
      <c r="IX33" s="89"/>
      <c r="IY33" s="76">
        <v>140.88</v>
      </c>
      <c r="IZ33" s="76">
        <v>35.7</v>
      </c>
      <c r="JA33" s="76">
        <v>332.0</v>
      </c>
      <c r="JB33" s="76">
        <v>16.6</v>
      </c>
      <c r="JC33" s="76">
        <v>5.54</v>
      </c>
      <c r="JD33" s="76">
        <v>3.0</v>
      </c>
      <c r="JE33" s="76">
        <v>52.65</v>
      </c>
      <c r="JF33" s="76">
        <v>36.74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138.0</v>
      </c>
      <c r="JQ33" s="78">
        <v>32.3</v>
      </c>
      <c r="JR33" s="78">
        <v>0.0</v>
      </c>
      <c r="JS33" s="78">
        <v>0.0</v>
      </c>
      <c r="JT33" s="78">
        <v>0.0</v>
      </c>
      <c r="JU33" s="78">
        <v>2.0</v>
      </c>
      <c r="JV33" s="78">
        <v>44.0</v>
      </c>
      <c r="JW33" s="78">
        <v>44.0</v>
      </c>
      <c r="JX33" s="78">
        <v>138.0</v>
      </c>
      <c r="JY33" s="78">
        <v>34.5</v>
      </c>
      <c r="JZ33" s="78">
        <v>152.0</v>
      </c>
      <c r="KA33" s="78">
        <v>8.2</v>
      </c>
      <c r="KB33" s="78">
        <v>2.7</v>
      </c>
      <c r="KC33" s="78">
        <v>2.0</v>
      </c>
      <c r="KD33" s="78">
        <v>48.0</v>
      </c>
      <c r="KE33" s="78">
        <v>47.0</v>
      </c>
      <c r="KF33" s="89"/>
      <c r="KG33" s="151">
        <v>140.0</v>
      </c>
      <c r="KH33" s="151">
        <v>34.0</v>
      </c>
      <c r="KI33" s="151" t="s">
        <v>98</v>
      </c>
      <c r="KJ33" s="151" t="s">
        <v>98</v>
      </c>
      <c r="KK33" s="151"/>
      <c r="KL33" s="151">
        <v>1.0</v>
      </c>
      <c r="KM33" s="151">
        <v>50.0</v>
      </c>
      <c r="KN33" s="151">
        <v>50.0</v>
      </c>
      <c r="KO33" s="151">
        <v>140.0</v>
      </c>
      <c r="KP33" s="151">
        <v>34.0</v>
      </c>
      <c r="KQ33" s="151">
        <v>49.0</v>
      </c>
      <c r="KR33" s="151">
        <v>2.8</v>
      </c>
      <c r="KS33" s="151"/>
      <c r="KT33" s="151">
        <v>1.0</v>
      </c>
      <c r="KU33" s="151">
        <v>48.0</v>
      </c>
      <c r="KV33" s="151">
        <v>46.0</v>
      </c>
      <c r="KW33" s="89"/>
      <c r="KX33" s="199">
        <v>135.0</v>
      </c>
      <c r="KY33" s="81">
        <v>33.0</v>
      </c>
      <c r="KZ33" s="81">
        <v>218.0</v>
      </c>
      <c r="LA33" s="81">
        <v>10.7</v>
      </c>
      <c r="LB33" s="81">
        <v>1.8</v>
      </c>
      <c r="LC33" s="81">
        <v>3.0</v>
      </c>
      <c r="LD33" s="81">
        <v>56.0</v>
      </c>
      <c r="LE33" s="81">
        <v>56.0</v>
      </c>
      <c r="LF33" s="81">
        <v>135.0</v>
      </c>
      <c r="LG33" s="81">
        <v>33.0</v>
      </c>
      <c r="LH33" s="81">
        <v>312.0</v>
      </c>
      <c r="LI33" s="81">
        <v>15.3</v>
      </c>
      <c r="LJ33" s="81">
        <v>5.0</v>
      </c>
      <c r="LK33" s="81">
        <v>5.0</v>
      </c>
      <c r="LL33" s="81">
        <v>54.0</v>
      </c>
      <c r="LM33" s="81">
        <v>54.0</v>
      </c>
      <c r="LN33" s="89"/>
      <c r="LO33" s="83">
        <v>346.0</v>
      </c>
      <c r="LP33" s="82">
        <v>209.0</v>
      </c>
      <c r="LQ33" s="82">
        <v>120.0</v>
      </c>
      <c r="LR33" s="83">
        <v>74.0</v>
      </c>
      <c r="LS33" s="82">
        <v>332.0</v>
      </c>
      <c r="LT33" s="83">
        <v>36.0</v>
      </c>
      <c r="LU33" s="83">
        <v>2.2</v>
      </c>
      <c r="LV33" s="83">
        <v>143.0</v>
      </c>
      <c r="LW33" s="83">
        <v>62.0</v>
      </c>
      <c r="LX33" s="83">
        <v>55.0</v>
      </c>
      <c r="LY33" s="83">
        <v>52.0</v>
      </c>
      <c r="LZ33" s="83">
        <v>10.0</v>
      </c>
      <c r="MA33" s="83">
        <v>84.0</v>
      </c>
      <c r="MB33" s="83">
        <v>10.1</v>
      </c>
      <c r="MC33" s="83">
        <v>139.0</v>
      </c>
      <c r="MD33" s="83">
        <v>147.0</v>
      </c>
      <c r="ME33" s="83">
        <v>67.0</v>
      </c>
      <c r="MF33" s="83">
        <v>58.0</v>
      </c>
      <c r="MG33" s="83">
        <v>8.0</v>
      </c>
      <c r="MH33" s="82" t="s">
        <v>95</v>
      </c>
      <c r="MI33" s="82" t="s">
        <v>95</v>
      </c>
      <c r="MJ33" s="82" t="s">
        <v>95</v>
      </c>
      <c r="MK33" s="82" t="s">
        <v>95</v>
      </c>
      <c r="ML33" s="83">
        <v>43.0</v>
      </c>
      <c r="MM33" s="83">
        <v>42.0</v>
      </c>
      <c r="MN33" s="83">
        <v>5.0</v>
      </c>
      <c r="MO33" s="86"/>
      <c r="MP33" s="87"/>
      <c r="MQ33" s="87"/>
      <c r="MR33" s="87"/>
      <c r="MS33" s="87"/>
      <c r="MT33" s="83">
        <v>1.9</v>
      </c>
      <c r="MU33" s="83">
        <v>1.2</v>
      </c>
      <c r="MV33" s="83">
        <v>33.0</v>
      </c>
      <c r="MW33" s="83">
        <v>36.0</v>
      </c>
      <c r="MX33" s="83">
        <v>40.0</v>
      </c>
      <c r="MY33" s="88" t="s">
        <v>96</v>
      </c>
      <c r="MZ33" s="83">
        <v>5.0</v>
      </c>
      <c r="NA33" s="87"/>
      <c r="NB33" s="88" t="s">
        <v>95</v>
      </c>
      <c r="NC33" s="88" t="s">
        <v>95</v>
      </c>
      <c r="ND33" s="88" t="s">
        <v>95</v>
      </c>
      <c r="NE33" s="88" t="s">
        <v>95</v>
      </c>
      <c r="NF33" s="83">
        <v>41.0</v>
      </c>
      <c r="NG33" s="83">
        <v>41.0</v>
      </c>
      <c r="NH33" s="83">
        <v>6.0</v>
      </c>
      <c r="NI33" s="88"/>
      <c r="NJ33" s="83">
        <v>15.4</v>
      </c>
      <c r="NK33" s="83">
        <v>7.4</v>
      </c>
      <c r="NL33" s="83">
        <v>278.0</v>
      </c>
      <c r="NM33" s="83">
        <v>34.0</v>
      </c>
      <c r="NN33" s="83">
        <v>48.0</v>
      </c>
      <c r="NO33" s="83">
        <v>52.0</v>
      </c>
      <c r="NP33" s="83">
        <v>4.0</v>
      </c>
    </row>
    <row r="34" ht="14.25" customHeight="1">
      <c r="A34" s="49">
        <v>0.875</v>
      </c>
      <c r="B34" s="50"/>
      <c r="C34" s="51">
        <v>50.03</v>
      </c>
      <c r="D34" s="195">
        <v>338.0</v>
      </c>
      <c r="E34" s="53">
        <v>133.0</v>
      </c>
      <c r="F34" s="53">
        <v>78.0</v>
      </c>
      <c r="G34" s="53">
        <v>16.7</v>
      </c>
      <c r="H34" s="54"/>
      <c r="I34" s="53">
        <v>6.0</v>
      </c>
      <c r="J34" s="53">
        <v>49.0</v>
      </c>
      <c r="K34" s="53">
        <v>48.0</v>
      </c>
      <c r="L34" s="53">
        <v>138.0</v>
      </c>
      <c r="M34" s="53">
        <v>111.0</v>
      </c>
      <c r="N34" s="53">
        <v>27.2</v>
      </c>
      <c r="O34" s="54"/>
      <c r="P34" s="53">
        <v>6.0</v>
      </c>
      <c r="Q34" s="53">
        <v>55.0</v>
      </c>
      <c r="R34" s="53">
        <v>51.0</v>
      </c>
      <c r="S34" s="53">
        <v>338.8</v>
      </c>
      <c r="T34" s="53">
        <v>324.3</v>
      </c>
      <c r="U34" s="53">
        <v>187.1</v>
      </c>
      <c r="V34" s="54"/>
      <c r="W34" s="53">
        <v>372.0</v>
      </c>
      <c r="X34" s="53">
        <v>253.1</v>
      </c>
      <c r="Y34" s="53">
        <v>143.6</v>
      </c>
      <c r="Z34" s="54"/>
      <c r="AA34" s="53">
        <v>340.7</v>
      </c>
      <c r="AB34" s="53">
        <v>353.9</v>
      </c>
      <c r="AC34" s="53">
        <v>202.6</v>
      </c>
      <c r="AD34" s="54"/>
      <c r="AE34" s="53">
        <v>340.5</v>
      </c>
      <c r="AF34" s="53">
        <v>325.6</v>
      </c>
      <c r="AG34" s="53">
        <v>184.7</v>
      </c>
      <c r="AH34" s="54"/>
      <c r="AI34" s="53">
        <v>345.2</v>
      </c>
      <c r="AJ34" s="53">
        <v>389.4</v>
      </c>
      <c r="AK34" s="53">
        <v>229.2</v>
      </c>
      <c r="AL34" s="54"/>
      <c r="AM34" s="53">
        <v>337.8</v>
      </c>
      <c r="AN34" s="53">
        <v>403.1</v>
      </c>
      <c r="AO34" s="53">
        <v>218.7</v>
      </c>
      <c r="AP34" s="54"/>
      <c r="AQ34" s="182">
        <f t="shared" ref="AQ34:AS34" si="66">E34</f>
        <v>133</v>
      </c>
      <c r="AR34" s="54">
        <f t="shared" si="66"/>
        <v>78</v>
      </c>
      <c r="AS34" s="56">
        <f t="shared" si="66"/>
        <v>16.7</v>
      </c>
      <c r="AT34" s="54"/>
      <c r="AU34" s="54">
        <f t="shared" ref="AU34:AW34" si="67">L34</f>
        <v>138</v>
      </c>
      <c r="AV34" s="54">
        <f t="shared" si="67"/>
        <v>111</v>
      </c>
      <c r="AW34" s="54">
        <f t="shared" si="67"/>
        <v>27.2</v>
      </c>
      <c r="AX34" s="54"/>
      <c r="AY34" s="182">
        <f t="shared" si="64"/>
        <v>133</v>
      </c>
      <c r="AZ34" s="54"/>
      <c r="BA34" s="54"/>
      <c r="BB34" s="54"/>
      <c r="BC34" s="89"/>
      <c r="BD34" s="54">
        <v>138.0</v>
      </c>
      <c r="BE34" s="53">
        <v>32.0</v>
      </c>
      <c r="BF34" s="53">
        <v>9.0</v>
      </c>
      <c r="BG34" s="127">
        <v>0.5</v>
      </c>
      <c r="BH34" s="54"/>
      <c r="BI34" s="53">
        <v>22.0</v>
      </c>
      <c r="BJ34" s="127">
        <v>75.0</v>
      </c>
      <c r="BK34" s="127">
        <v>50.0</v>
      </c>
      <c r="BL34" s="89"/>
      <c r="BM34" s="58">
        <v>342.0</v>
      </c>
      <c r="BN34" s="58">
        <v>145.0</v>
      </c>
      <c r="BO34" s="58">
        <v>179.0</v>
      </c>
      <c r="BP34" s="58">
        <v>8.0</v>
      </c>
      <c r="BQ34" s="59"/>
      <c r="BR34" s="58">
        <v>6.0</v>
      </c>
      <c r="BS34" s="58">
        <v>51.0</v>
      </c>
      <c r="BT34" s="58">
        <v>52.0</v>
      </c>
      <c r="BU34" s="59">
        <f t="shared" si="7"/>
        <v>342</v>
      </c>
      <c r="BV34" s="58">
        <v>353.0</v>
      </c>
      <c r="BW34" s="58">
        <v>207.0</v>
      </c>
      <c r="BX34" s="58">
        <v>33.0</v>
      </c>
      <c r="BY34" s="58">
        <v>335.0</v>
      </c>
      <c r="BZ34" s="58">
        <v>371.0</v>
      </c>
      <c r="CA34" s="58">
        <v>203.0</v>
      </c>
      <c r="CB34" s="58">
        <v>36.0</v>
      </c>
      <c r="CC34" s="58">
        <v>343.0</v>
      </c>
      <c r="CD34" s="58">
        <v>564.0</v>
      </c>
      <c r="CE34" s="58">
        <v>246.0</v>
      </c>
      <c r="CF34" s="58">
        <v>18.0</v>
      </c>
      <c r="CG34" s="58" t="s">
        <v>94</v>
      </c>
      <c r="CH34" s="58" t="s">
        <v>94</v>
      </c>
      <c r="CI34" s="58" t="s">
        <v>94</v>
      </c>
      <c r="CJ34" s="58" t="s">
        <v>94</v>
      </c>
      <c r="CK34" s="58">
        <v>349.0</v>
      </c>
      <c r="CL34" s="58">
        <v>139.0</v>
      </c>
      <c r="CM34" s="58">
        <v>93.0</v>
      </c>
      <c r="CN34" s="58">
        <v>53.0</v>
      </c>
      <c r="CO34" s="58">
        <v>334.0</v>
      </c>
      <c r="CP34" s="58">
        <v>287.0</v>
      </c>
      <c r="CQ34" s="58">
        <v>144.0</v>
      </c>
      <c r="CR34" s="58">
        <v>8.0</v>
      </c>
      <c r="CS34" s="58">
        <v>336.0</v>
      </c>
      <c r="CT34" s="58">
        <v>259.0</v>
      </c>
      <c r="CU34" s="58">
        <v>162.0</v>
      </c>
      <c r="CV34" s="58">
        <v>66.0</v>
      </c>
      <c r="CW34" s="58">
        <v>337.0</v>
      </c>
      <c r="CX34" s="58">
        <v>190.0</v>
      </c>
      <c r="CY34" s="58">
        <v>93.0</v>
      </c>
      <c r="CZ34" s="58">
        <v>53.0</v>
      </c>
      <c r="DA34" s="58">
        <v>324.0</v>
      </c>
      <c r="DB34" s="58">
        <v>198.0</v>
      </c>
      <c r="DC34" s="58">
        <v>97.0</v>
      </c>
      <c r="DD34" s="58">
        <v>53.0</v>
      </c>
      <c r="DE34" s="59">
        <f t="shared" si="40"/>
        <v>145</v>
      </c>
      <c r="DF34" s="58">
        <v>35.0</v>
      </c>
      <c r="DG34" s="59">
        <f t="shared" ref="DG34:DH34" si="68">BO34</f>
        <v>179</v>
      </c>
      <c r="DH34" s="59">
        <f t="shared" si="68"/>
        <v>8</v>
      </c>
      <c r="DI34" s="59"/>
      <c r="DJ34" s="58">
        <v>7.0</v>
      </c>
      <c r="DK34" s="58">
        <v>49.0</v>
      </c>
      <c r="DL34" s="58">
        <v>46.0</v>
      </c>
      <c r="DM34" s="89"/>
      <c r="DN34" s="61">
        <v>343.0</v>
      </c>
      <c r="DO34" s="61">
        <v>141.0</v>
      </c>
      <c r="DP34" s="61">
        <v>19.14</v>
      </c>
      <c r="DQ34" s="61">
        <v>18.16</v>
      </c>
      <c r="DR34" s="61">
        <v>1.02</v>
      </c>
      <c r="DS34" s="61">
        <v>8.0</v>
      </c>
      <c r="DT34" s="61">
        <v>41.0</v>
      </c>
      <c r="DU34" s="61">
        <v>43.9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137.0</v>
      </c>
      <c r="EG34" s="63">
        <v>71.0</v>
      </c>
      <c r="EH34" s="63">
        <v>3.0</v>
      </c>
      <c r="EI34" s="64"/>
      <c r="EJ34" s="63">
        <v>9.0</v>
      </c>
      <c r="EK34" s="63">
        <v>47.0</v>
      </c>
      <c r="EL34" s="63">
        <v>49.0</v>
      </c>
      <c r="EM34" s="63">
        <v>137.0</v>
      </c>
      <c r="EN34" s="63">
        <v>107.0</v>
      </c>
      <c r="EO34" s="63">
        <v>4.8</v>
      </c>
      <c r="EP34" s="64"/>
      <c r="EQ34" s="63">
        <v>9.0</v>
      </c>
      <c r="ER34" s="63">
        <v>47.0</v>
      </c>
      <c r="ES34" s="63">
        <v>50.0</v>
      </c>
      <c r="ET34" s="63">
        <v>340.0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239.0</v>
      </c>
      <c r="EZ34" s="63">
        <v>138.6</v>
      </c>
      <c r="FA34" s="63">
        <v>-3.0</v>
      </c>
      <c r="FB34" s="63">
        <v>339.0</v>
      </c>
      <c r="FC34" s="63">
        <v>0.0</v>
      </c>
      <c r="FD34" s="63">
        <v>0.0</v>
      </c>
      <c r="FE34" s="63">
        <v>0.0</v>
      </c>
      <c r="FF34" s="63">
        <v>339.0</v>
      </c>
      <c r="FG34" s="63">
        <v>238.0</v>
      </c>
      <c r="FH34" s="63">
        <v>138.0</v>
      </c>
      <c r="FI34" s="63">
        <v>-3.0</v>
      </c>
      <c r="FJ34" s="63">
        <v>341.0</v>
      </c>
      <c r="FK34" s="63">
        <v>225.0</v>
      </c>
      <c r="FL34" s="63">
        <v>129.0</v>
      </c>
      <c r="FM34" s="64"/>
      <c r="FN34" s="63">
        <v>341.0</v>
      </c>
      <c r="FO34" s="63">
        <v>238.0</v>
      </c>
      <c r="FP34" s="63">
        <v>129.0</v>
      </c>
      <c r="FQ34" s="63">
        <v>6.0</v>
      </c>
      <c r="FR34" s="63">
        <v>137.0</v>
      </c>
      <c r="FS34" s="63">
        <v>90.0</v>
      </c>
      <c r="FT34" s="63">
        <v>16.6</v>
      </c>
      <c r="FU34" s="64"/>
      <c r="FV34" s="63">
        <v>137.0</v>
      </c>
      <c r="FW34" s="64"/>
      <c r="FX34" s="64"/>
      <c r="FY34" s="64"/>
      <c r="FZ34" s="89"/>
      <c r="GA34" s="65">
        <v>340.0</v>
      </c>
      <c r="GB34" s="66">
        <v>361.51</v>
      </c>
      <c r="GC34" s="66">
        <v>224.64</v>
      </c>
      <c r="GD34" s="66">
        <v>22.36</v>
      </c>
      <c r="GE34" s="66">
        <v>340.0</v>
      </c>
      <c r="GF34" s="66">
        <v>386.28</v>
      </c>
      <c r="GG34" s="66">
        <v>223.97</v>
      </c>
      <c r="GH34" s="66">
        <v>26.3</v>
      </c>
      <c r="GI34" s="66">
        <v>340.0</v>
      </c>
      <c r="GJ34" s="66">
        <v>226.4</v>
      </c>
      <c r="GK34" s="66">
        <v>-128.99</v>
      </c>
      <c r="GL34" s="66">
        <v>-11.56</v>
      </c>
      <c r="GM34" s="66">
        <v>340.0</v>
      </c>
      <c r="GN34" s="66">
        <v>206.33</v>
      </c>
      <c r="GO34" s="66">
        <v>-128.9</v>
      </c>
      <c r="GP34" s="66">
        <v>-19.35</v>
      </c>
      <c r="GQ34" s="66">
        <v>341.0</v>
      </c>
      <c r="GR34" s="66">
        <v>144.2</v>
      </c>
      <c r="GS34" s="66">
        <v>-92.38</v>
      </c>
      <c r="GT34" s="66">
        <v>-5.36</v>
      </c>
      <c r="GU34" s="66">
        <v>340.0</v>
      </c>
      <c r="GV34" s="66">
        <v>155.77</v>
      </c>
      <c r="GW34" s="66">
        <v>-91.3</v>
      </c>
      <c r="GX34" s="66">
        <v>-6.78</v>
      </c>
      <c r="GY34" s="89"/>
      <c r="GZ34" s="98" t="s">
        <v>107</v>
      </c>
      <c r="HA34" s="97" t="s">
        <v>92</v>
      </c>
      <c r="HB34" s="98">
        <v>303.0</v>
      </c>
      <c r="HC34" s="98">
        <v>15.15</v>
      </c>
      <c r="HD34" s="98">
        <v>6.06</v>
      </c>
      <c r="HE34" s="98">
        <v>8.0</v>
      </c>
      <c r="HF34" s="99">
        <v>55.0</v>
      </c>
      <c r="HG34" s="99">
        <v>51.0</v>
      </c>
      <c r="HH34" s="98" t="s">
        <v>107</v>
      </c>
      <c r="HI34" s="97" t="s">
        <v>92</v>
      </c>
      <c r="HJ34" s="98">
        <v>45.0</v>
      </c>
      <c r="HK34" s="98">
        <v>2.25</v>
      </c>
      <c r="HL34" s="98">
        <v>0.9</v>
      </c>
      <c r="HM34" s="98">
        <v>5.0</v>
      </c>
      <c r="HN34" s="99">
        <v>58.0</v>
      </c>
      <c r="HO34" s="99">
        <v>57.0</v>
      </c>
      <c r="HP34" s="98" t="s">
        <v>107</v>
      </c>
      <c r="HQ34" s="97" t="s">
        <v>92</v>
      </c>
      <c r="HR34" s="98">
        <v>278.0</v>
      </c>
      <c r="HS34" s="98">
        <v>13.9</v>
      </c>
      <c r="HT34" s="98">
        <v>6.95</v>
      </c>
      <c r="HU34" s="98">
        <v>7.0</v>
      </c>
      <c r="HV34" s="99">
        <v>54.0</v>
      </c>
      <c r="HW34" s="99">
        <v>54.0</v>
      </c>
      <c r="HX34" s="89"/>
      <c r="HY34" s="72">
        <v>135.0</v>
      </c>
      <c r="HZ34" s="72">
        <v>33.0</v>
      </c>
      <c r="IA34" s="72">
        <v>62.0</v>
      </c>
      <c r="IB34" s="72">
        <v>3.1</v>
      </c>
      <c r="IC34" s="73"/>
      <c r="ID34" s="72">
        <v>2.0</v>
      </c>
      <c r="IE34" s="72">
        <v>58.0</v>
      </c>
      <c r="IF34" s="72">
        <v>38.0</v>
      </c>
      <c r="IG34" s="89"/>
      <c r="IH34" s="74">
        <v>139.0</v>
      </c>
      <c r="II34" s="74">
        <v>33.4</v>
      </c>
      <c r="IJ34" s="74">
        <v>103.0</v>
      </c>
      <c r="IK34" s="74">
        <v>5.6</v>
      </c>
      <c r="IL34" s="74">
        <v>6.0</v>
      </c>
      <c r="IM34" s="74">
        <v>6.0</v>
      </c>
      <c r="IN34" s="74">
        <v>45.0</v>
      </c>
      <c r="IO34" s="74">
        <v>44.0</v>
      </c>
      <c r="IP34" s="74">
        <v>139.0</v>
      </c>
      <c r="IQ34" s="74">
        <v>32.1</v>
      </c>
      <c r="IR34" s="74">
        <v>5.0</v>
      </c>
      <c r="IS34" s="74">
        <v>0.1</v>
      </c>
      <c r="IT34" s="74">
        <v>0.3</v>
      </c>
      <c r="IU34" s="74">
        <v>12.0</v>
      </c>
      <c r="IV34" s="74">
        <v>48.0</v>
      </c>
      <c r="IW34" s="74">
        <v>47.0</v>
      </c>
      <c r="IX34" s="89"/>
      <c r="IY34" s="76">
        <v>140.4</v>
      </c>
      <c r="IZ34" s="76">
        <v>35.27</v>
      </c>
      <c r="JA34" s="76">
        <v>319.8</v>
      </c>
      <c r="JB34" s="76">
        <v>15.99</v>
      </c>
      <c r="JC34" s="76">
        <v>5.64</v>
      </c>
      <c r="JD34" s="76">
        <v>3.0</v>
      </c>
      <c r="JE34" s="76">
        <v>49.43</v>
      </c>
      <c r="JF34" s="76">
        <v>38.48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136.0</v>
      </c>
      <c r="JQ34" s="78">
        <v>32.1</v>
      </c>
      <c r="JR34" s="78">
        <v>0.0</v>
      </c>
      <c r="JS34" s="78">
        <v>0.0</v>
      </c>
      <c r="JT34" s="78">
        <v>0.0</v>
      </c>
      <c r="JU34" s="78">
        <v>2.0</v>
      </c>
      <c r="JV34" s="78">
        <v>44.0</v>
      </c>
      <c r="JW34" s="78">
        <v>44.0</v>
      </c>
      <c r="JX34" s="78">
        <v>136.0</v>
      </c>
      <c r="JY34" s="78">
        <v>33.7</v>
      </c>
      <c r="JZ34" s="78">
        <v>186.0</v>
      </c>
      <c r="KA34" s="78">
        <v>10.3</v>
      </c>
      <c r="KB34" s="78">
        <v>3.5</v>
      </c>
      <c r="KC34" s="78">
        <v>2.0</v>
      </c>
      <c r="KD34" s="78">
        <v>48.0</v>
      </c>
      <c r="KE34" s="78">
        <v>46.0</v>
      </c>
      <c r="KF34" s="89"/>
      <c r="KG34" s="151">
        <v>140.0</v>
      </c>
      <c r="KH34" s="151">
        <v>34.0</v>
      </c>
      <c r="KI34" s="151" t="s">
        <v>98</v>
      </c>
      <c r="KJ34" s="151" t="s">
        <v>98</v>
      </c>
      <c r="KK34" s="151"/>
      <c r="KL34" s="151">
        <v>1.0</v>
      </c>
      <c r="KM34" s="151">
        <v>50.0</v>
      </c>
      <c r="KN34" s="151">
        <v>50.0</v>
      </c>
      <c r="KO34" s="151">
        <v>140.0</v>
      </c>
      <c r="KP34" s="151">
        <v>34.0</v>
      </c>
      <c r="KQ34" s="151">
        <v>60.0</v>
      </c>
      <c r="KR34" s="151">
        <v>3.4</v>
      </c>
      <c r="KS34" s="151"/>
      <c r="KT34" s="151">
        <v>1.0</v>
      </c>
      <c r="KU34" s="151">
        <v>48.0</v>
      </c>
      <c r="KV34" s="151">
        <v>46.0</v>
      </c>
      <c r="KW34" s="89"/>
      <c r="KX34" s="81">
        <v>135.0</v>
      </c>
      <c r="KY34" s="81">
        <v>33.0</v>
      </c>
      <c r="KZ34" s="81">
        <v>294.0</v>
      </c>
      <c r="LA34" s="81">
        <v>14.4</v>
      </c>
      <c r="LB34" s="81">
        <v>1.8</v>
      </c>
      <c r="LC34" s="81">
        <v>3.0</v>
      </c>
      <c r="LD34" s="81">
        <v>56.0</v>
      </c>
      <c r="LE34" s="81">
        <v>56.0</v>
      </c>
      <c r="LF34" s="81">
        <v>135.0</v>
      </c>
      <c r="LG34" s="81">
        <v>33.0</v>
      </c>
      <c r="LH34" s="81">
        <v>239.0</v>
      </c>
      <c r="LI34" s="81">
        <v>11.7</v>
      </c>
      <c r="LJ34" s="81">
        <v>5.0</v>
      </c>
      <c r="LK34" s="81">
        <v>5.0</v>
      </c>
      <c r="LL34" s="81">
        <v>54.0</v>
      </c>
      <c r="LM34" s="81">
        <v>54.0</v>
      </c>
      <c r="LN34" s="89"/>
      <c r="LO34" s="83">
        <v>343.0</v>
      </c>
      <c r="LP34" s="82">
        <v>204.0</v>
      </c>
      <c r="LQ34" s="82">
        <v>119.0</v>
      </c>
      <c r="LR34" s="83">
        <v>74.0</v>
      </c>
      <c r="LS34" s="82">
        <v>332.0</v>
      </c>
      <c r="LT34" s="83">
        <v>35.0</v>
      </c>
      <c r="LU34" s="83">
        <v>2.3</v>
      </c>
      <c r="LV34" s="83">
        <v>142.0</v>
      </c>
      <c r="LW34" s="83">
        <v>61.0</v>
      </c>
      <c r="LX34" s="83">
        <v>55.0</v>
      </c>
      <c r="LY34" s="83">
        <v>52.0</v>
      </c>
      <c r="LZ34" s="83">
        <v>10.0</v>
      </c>
      <c r="MA34" s="83">
        <v>84.0</v>
      </c>
      <c r="MB34" s="83">
        <v>6.0</v>
      </c>
      <c r="MC34" s="83">
        <v>138.0</v>
      </c>
      <c r="MD34" s="83">
        <v>146.0</v>
      </c>
      <c r="ME34" s="83">
        <v>67.0</v>
      </c>
      <c r="MF34" s="83">
        <v>58.0</v>
      </c>
      <c r="MG34" s="83">
        <v>8.0</v>
      </c>
      <c r="MH34" s="82" t="s">
        <v>95</v>
      </c>
      <c r="MI34" s="82" t="s">
        <v>95</v>
      </c>
      <c r="MJ34" s="82" t="s">
        <v>95</v>
      </c>
      <c r="MK34" s="82" t="s">
        <v>95</v>
      </c>
      <c r="ML34" s="83">
        <v>43.0</v>
      </c>
      <c r="MM34" s="83">
        <v>42.0</v>
      </c>
      <c r="MN34" s="83">
        <v>5.0</v>
      </c>
      <c r="MO34" s="86"/>
      <c r="MP34" s="87"/>
      <c r="MQ34" s="87"/>
      <c r="MR34" s="87"/>
      <c r="MS34" s="87"/>
      <c r="MT34" s="83">
        <v>2.0</v>
      </c>
      <c r="MU34" s="83">
        <v>1.5</v>
      </c>
      <c r="MV34" s="83">
        <v>37.0</v>
      </c>
      <c r="MW34" s="83">
        <v>36.0</v>
      </c>
      <c r="MX34" s="83">
        <v>40.0</v>
      </c>
      <c r="MY34" s="88" t="s">
        <v>96</v>
      </c>
      <c r="MZ34" s="83">
        <v>5.0</v>
      </c>
      <c r="NA34" s="87"/>
      <c r="NB34" s="88" t="s">
        <v>95</v>
      </c>
      <c r="NC34" s="88" t="s">
        <v>95</v>
      </c>
      <c r="ND34" s="88" t="s">
        <v>95</v>
      </c>
      <c r="NE34" s="88" t="s">
        <v>95</v>
      </c>
      <c r="NF34" s="83">
        <v>41.0</v>
      </c>
      <c r="NG34" s="83">
        <v>41.0</v>
      </c>
      <c r="NH34" s="83">
        <v>6.0</v>
      </c>
      <c r="NI34" s="88"/>
      <c r="NJ34" s="83">
        <v>15.0</v>
      </c>
      <c r="NK34" s="83">
        <v>7.3</v>
      </c>
      <c r="NL34" s="83">
        <v>271.0</v>
      </c>
      <c r="NM34" s="83">
        <v>34.0</v>
      </c>
      <c r="NN34" s="83">
        <v>48.0</v>
      </c>
      <c r="NO34" s="83">
        <v>52.0</v>
      </c>
      <c r="NP34" s="83">
        <v>4.0</v>
      </c>
    </row>
    <row r="35" ht="14.25" customHeight="1">
      <c r="A35" s="49">
        <v>0.916666666666667</v>
      </c>
      <c r="B35" s="50"/>
      <c r="C35" s="51">
        <v>50.15</v>
      </c>
      <c r="D35" s="195">
        <v>339.0</v>
      </c>
      <c r="E35" s="53">
        <v>134.0</v>
      </c>
      <c r="F35" s="53">
        <v>56.0</v>
      </c>
      <c r="G35" s="53">
        <v>12.2</v>
      </c>
      <c r="H35" s="54"/>
      <c r="I35" s="53">
        <v>6.0</v>
      </c>
      <c r="J35" s="53">
        <v>49.0</v>
      </c>
      <c r="K35" s="53">
        <v>48.0</v>
      </c>
      <c r="L35" s="53">
        <v>139.0</v>
      </c>
      <c r="M35" s="53">
        <v>72.0</v>
      </c>
      <c r="N35" s="53">
        <v>18.0</v>
      </c>
      <c r="O35" s="54"/>
      <c r="P35" s="53">
        <v>6.0</v>
      </c>
      <c r="Q35" s="53">
        <v>55.0</v>
      </c>
      <c r="R35" s="53">
        <v>51.0</v>
      </c>
      <c r="S35" s="53">
        <v>341.9</v>
      </c>
      <c r="T35" s="53">
        <v>295.5</v>
      </c>
      <c r="U35" s="53">
        <v>172.1</v>
      </c>
      <c r="V35" s="54"/>
      <c r="W35" s="53">
        <v>375.1</v>
      </c>
      <c r="X35" s="53">
        <v>237.2</v>
      </c>
      <c r="Y35" s="53">
        <v>133.2</v>
      </c>
      <c r="Z35" s="54"/>
      <c r="AA35" s="53">
        <v>341.8</v>
      </c>
      <c r="AB35" s="53">
        <v>352.2</v>
      </c>
      <c r="AC35" s="53">
        <v>202.4</v>
      </c>
      <c r="AD35" s="54"/>
      <c r="AE35" s="53">
        <v>341.3</v>
      </c>
      <c r="AF35" s="53">
        <v>322.9</v>
      </c>
      <c r="AG35" s="53">
        <v>184.5</v>
      </c>
      <c r="AH35" s="54"/>
      <c r="AI35" s="53">
        <v>347.6</v>
      </c>
      <c r="AJ35" s="53">
        <v>365.6</v>
      </c>
      <c r="AK35" s="53">
        <v>216.3</v>
      </c>
      <c r="AL35" s="54"/>
      <c r="AM35" s="53">
        <v>340.2</v>
      </c>
      <c r="AN35" s="53">
        <v>377.3</v>
      </c>
      <c r="AO35" s="53">
        <v>204.2</v>
      </c>
      <c r="AP35" s="54"/>
      <c r="AQ35" s="182">
        <f t="shared" ref="AQ35:AS35" si="69">E35</f>
        <v>134</v>
      </c>
      <c r="AR35" s="54">
        <f t="shared" si="69"/>
        <v>56</v>
      </c>
      <c r="AS35" s="56">
        <f t="shared" si="69"/>
        <v>12.2</v>
      </c>
      <c r="AT35" s="54"/>
      <c r="AU35" s="54">
        <f t="shared" ref="AU35:AW35" si="70">L35</f>
        <v>139</v>
      </c>
      <c r="AV35" s="54">
        <f t="shared" si="70"/>
        <v>72</v>
      </c>
      <c r="AW35" s="54">
        <f t="shared" si="70"/>
        <v>18</v>
      </c>
      <c r="AX35" s="54"/>
      <c r="AY35" s="182">
        <f t="shared" si="64"/>
        <v>134</v>
      </c>
      <c r="AZ35" s="54"/>
      <c r="BA35" s="54"/>
      <c r="BB35" s="54"/>
      <c r="BC35" s="89"/>
      <c r="BD35" s="54">
        <v>139.0</v>
      </c>
      <c r="BE35" s="53">
        <v>32.0</v>
      </c>
      <c r="BF35" s="53">
        <v>9.0</v>
      </c>
      <c r="BG35" s="127">
        <v>0.4</v>
      </c>
      <c r="BH35" s="54"/>
      <c r="BI35" s="53">
        <v>22.0</v>
      </c>
      <c r="BJ35" s="127">
        <v>75.0</v>
      </c>
      <c r="BK35" s="127">
        <v>50.0</v>
      </c>
      <c r="BL35" s="89"/>
      <c r="BM35" s="58">
        <v>343.0</v>
      </c>
      <c r="BN35" s="58">
        <v>146.0</v>
      </c>
      <c r="BO35" s="58">
        <v>199.0</v>
      </c>
      <c r="BP35" s="58">
        <v>10.0</v>
      </c>
      <c r="BQ35" s="59"/>
      <c r="BR35" s="58">
        <v>6.0</v>
      </c>
      <c r="BS35" s="58">
        <v>53.0</v>
      </c>
      <c r="BT35" s="58">
        <v>54.0</v>
      </c>
      <c r="BU35" s="59">
        <f t="shared" si="7"/>
        <v>343</v>
      </c>
      <c r="BV35" s="58">
        <v>362.0</v>
      </c>
      <c r="BW35" s="58">
        <v>207.0</v>
      </c>
      <c r="BX35" s="58">
        <v>39.0</v>
      </c>
      <c r="BY35" s="58">
        <v>335.0</v>
      </c>
      <c r="BZ35" s="58">
        <v>372.0</v>
      </c>
      <c r="CA35" s="58">
        <v>203.0</v>
      </c>
      <c r="CB35" s="58">
        <v>36.0</v>
      </c>
      <c r="CC35" s="58">
        <v>343.0</v>
      </c>
      <c r="CD35" s="58">
        <v>404.0</v>
      </c>
      <c r="CE35" s="58">
        <v>232.0</v>
      </c>
      <c r="CF35" s="58">
        <v>14.0</v>
      </c>
      <c r="CG35" s="58" t="s">
        <v>94</v>
      </c>
      <c r="CH35" s="58" t="s">
        <v>94</v>
      </c>
      <c r="CI35" s="58" t="s">
        <v>94</v>
      </c>
      <c r="CJ35" s="58" t="s">
        <v>94</v>
      </c>
      <c r="CK35" s="58">
        <v>349.0</v>
      </c>
      <c r="CL35" s="58">
        <v>144.0</v>
      </c>
      <c r="CM35" s="58">
        <v>95.0</v>
      </c>
      <c r="CN35" s="58">
        <v>4.0</v>
      </c>
      <c r="CO35" s="58">
        <v>333.0</v>
      </c>
      <c r="CP35" s="58">
        <v>297.0</v>
      </c>
      <c r="CQ35" s="58">
        <v>148.0</v>
      </c>
      <c r="CR35" s="58">
        <v>3.0</v>
      </c>
      <c r="CS35" s="58">
        <v>336.0</v>
      </c>
      <c r="CT35" s="58">
        <v>265.0</v>
      </c>
      <c r="CU35" s="58">
        <v>166.0</v>
      </c>
      <c r="CV35" s="58">
        <v>71.0</v>
      </c>
      <c r="CW35" s="58">
        <v>338.0</v>
      </c>
      <c r="CX35" s="58">
        <v>172.0</v>
      </c>
      <c r="CY35" s="58">
        <v>80.0</v>
      </c>
      <c r="CZ35" s="58">
        <v>48.0</v>
      </c>
      <c r="DA35" s="58">
        <v>324.0</v>
      </c>
      <c r="DB35" s="58">
        <v>179.0</v>
      </c>
      <c r="DC35" s="58">
        <v>89.0</v>
      </c>
      <c r="DD35" s="58">
        <v>56.0</v>
      </c>
      <c r="DE35" s="59">
        <f t="shared" si="40"/>
        <v>146</v>
      </c>
      <c r="DF35" s="58">
        <v>35.0</v>
      </c>
      <c r="DG35" s="58">
        <v>199.0</v>
      </c>
      <c r="DH35" s="58">
        <v>10.0</v>
      </c>
      <c r="DI35" s="59"/>
      <c r="DJ35" s="58">
        <v>7.0</v>
      </c>
      <c r="DK35" s="58">
        <v>49.0</v>
      </c>
      <c r="DL35" s="58">
        <v>46.0</v>
      </c>
      <c r="DM35" s="89"/>
      <c r="DN35" s="61">
        <v>343.0</v>
      </c>
      <c r="DO35" s="61">
        <v>141.0</v>
      </c>
      <c r="DP35" s="61">
        <v>33.53</v>
      </c>
      <c r="DQ35" s="61">
        <v>19.08</v>
      </c>
      <c r="DR35" s="61">
        <v>4.33</v>
      </c>
      <c r="DS35" s="61">
        <v>8.0</v>
      </c>
      <c r="DT35" s="61">
        <v>41.0</v>
      </c>
      <c r="DU35" s="61">
        <v>46.0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341.0</v>
      </c>
      <c r="EF35" s="63">
        <v>137.0</v>
      </c>
      <c r="EG35" s="63">
        <v>90.0</v>
      </c>
      <c r="EH35" s="63">
        <v>3.7</v>
      </c>
      <c r="EI35" s="64"/>
      <c r="EJ35" s="63">
        <v>9.0</v>
      </c>
      <c r="EK35" s="63">
        <v>47.0</v>
      </c>
      <c r="EL35" s="63">
        <v>50.0</v>
      </c>
      <c r="EM35" s="63">
        <v>137.0</v>
      </c>
      <c r="EN35" s="63">
        <v>107.0</v>
      </c>
      <c r="EO35" s="63">
        <v>4.8</v>
      </c>
      <c r="EP35" s="64"/>
      <c r="EQ35" s="63">
        <v>9.0</v>
      </c>
      <c r="ER35" s="63">
        <v>47.0</v>
      </c>
      <c r="ES35" s="63">
        <v>50.0</v>
      </c>
      <c r="ET35" s="63">
        <v>340.0</v>
      </c>
      <c r="EU35" s="63">
        <v>0.0</v>
      </c>
      <c r="EV35" s="63">
        <v>0.0</v>
      </c>
      <c r="EW35" s="63">
        <v>0.0</v>
      </c>
      <c r="EX35" s="63">
        <v>339.0</v>
      </c>
      <c r="EY35" s="63">
        <v>238.0</v>
      </c>
      <c r="EZ35" s="63">
        <v>138.6</v>
      </c>
      <c r="FA35" s="63">
        <v>-4.0</v>
      </c>
      <c r="FB35" s="63">
        <v>339.0</v>
      </c>
      <c r="FC35" s="63">
        <v>0.0</v>
      </c>
      <c r="FD35" s="63">
        <v>0.0</v>
      </c>
      <c r="FE35" s="63">
        <v>0.0</v>
      </c>
      <c r="FF35" s="63">
        <v>339.0</v>
      </c>
      <c r="FG35" s="63">
        <v>238.0</v>
      </c>
      <c r="FH35" s="63">
        <v>138.0</v>
      </c>
      <c r="FI35" s="63">
        <v>-1.9</v>
      </c>
      <c r="FJ35" s="63">
        <v>341.0</v>
      </c>
      <c r="FK35" s="63">
        <v>229.0</v>
      </c>
      <c r="FL35" s="63">
        <v>131.0</v>
      </c>
      <c r="FM35" s="64"/>
      <c r="FN35" s="63">
        <v>341.0</v>
      </c>
      <c r="FO35" s="63">
        <v>242.0</v>
      </c>
      <c r="FP35" s="63">
        <v>132.0</v>
      </c>
      <c r="FQ35" s="63">
        <v>8.0</v>
      </c>
      <c r="FR35" s="63">
        <v>137.0</v>
      </c>
      <c r="FS35" s="63">
        <v>75.0</v>
      </c>
      <c r="FT35" s="63">
        <v>12.82</v>
      </c>
      <c r="FU35" s="64"/>
      <c r="FV35" s="63">
        <v>137.0</v>
      </c>
      <c r="FW35" s="64"/>
      <c r="FX35" s="64"/>
      <c r="FY35" s="64"/>
      <c r="FZ35" s="89"/>
      <c r="GA35" s="65">
        <v>339.0</v>
      </c>
      <c r="GB35" s="66">
        <v>366.35</v>
      </c>
      <c r="GC35" s="66">
        <v>225.39</v>
      </c>
      <c r="GD35" s="66">
        <v>26.47</v>
      </c>
      <c r="GE35" s="66">
        <v>339.0</v>
      </c>
      <c r="GF35" s="66">
        <v>384.67</v>
      </c>
      <c r="GG35" s="66">
        <v>222.21</v>
      </c>
      <c r="GH35" s="66">
        <v>30.24</v>
      </c>
      <c r="GI35" s="66">
        <v>339.0</v>
      </c>
      <c r="GJ35" s="66">
        <v>227.72</v>
      </c>
      <c r="GK35" s="66">
        <v>-130.24</v>
      </c>
      <c r="GL35" s="66">
        <v>-13.32</v>
      </c>
      <c r="GM35" s="66">
        <v>338.0</v>
      </c>
      <c r="GN35" s="66">
        <v>209.55</v>
      </c>
      <c r="GO35" s="66">
        <v>-129.57</v>
      </c>
      <c r="GP35" s="66">
        <v>-21.11</v>
      </c>
      <c r="GQ35" s="66">
        <v>339.0</v>
      </c>
      <c r="GR35" s="66">
        <v>151.08</v>
      </c>
      <c r="GS35" s="66">
        <v>-96.24</v>
      </c>
      <c r="GT35" s="66">
        <v>-10.3</v>
      </c>
      <c r="GU35" s="66">
        <v>338.0</v>
      </c>
      <c r="GV35" s="66">
        <v>160.61</v>
      </c>
      <c r="GW35" s="66">
        <v>-94.14</v>
      </c>
      <c r="GX35" s="66">
        <v>-12.4</v>
      </c>
      <c r="GY35" s="89"/>
      <c r="GZ35" s="98" t="s">
        <v>107</v>
      </c>
      <c r="HA35" s="97" t="s">
        <v>92</v>
      </c>
      <c r="HB35" s="98">
        <v>301.0</v>
      </c>
      <c r="HC35" s="98">
        <v>15.05</v>
      </c>
      <c r="HD35" s="98">
        <v>6.02</v>
      </c>
      <c r="HE35" s="98">
        <v>8.0</v>
      </c>
      <c r="HF35" s="99">
        <v>55.0</v>
      </c>
      <c r="HG35" s="99">
        <v>51.0</v>
      </c>
      <c r="HH35" s="98" t="s">
        <v>107</v>
      </c>
      <c r="HI35" s="97" t="s">
        <v>92</v>
      </c>
      <c r="HJ35" s="98">
        <v>69.0</v>
      </c>
      <c r="HK35" s="98">
        <v>3.45</v>
      </c>
      <c r="HL35" s="98">
        <v>1.38</v>
      </c>
      <c r="HM35" s="98">
        <v>5.0</v>
      </c>
      <c r="HN35" s="99">
        <v>57.0</v>
      </c>
      <c r="HO35" s="99">
        <v>56.0</v>
      </c>
      <c r="HP35" s="98" t="s">
        <v>107</v>
      </c>
      <c r="HQ35" s="97" t="s">
        <v>92</v>
      </c>
      <c r="HR35" s="98">
        <v>168.0</v>
      </c>
      <c r="HS35" s="98">
        <v>8.4</v>
      </c>
      <c r="HT35" s="98">
        <v>4.2</v>
      </c>
      <c r="HU35" s="98">
        <v>7.0</v>
      </c>
      <c r="HV35" s="99">
        <v>55.0</v>
      </c>
      <c r="HW35" s="99">
        <v>55.0</v>
      </c>
      <c r="HX35" s="89"/>
      <c r="HY35" s="72">
        <v>135.0</v>
      </c>
      <c r="HZ35" s="72">
        <v>33.0</v>
      </c>
      <c r="IA35" s="72">
        <v>122.0</v>
      </c>
      <c r="IB35" s="72">
        <v>6.1</v>
      </c>
      <c r="IC35" s="73"/>
      <c r="ID35" s="72">
        <v>2.0</v>
      </c>
      <c r="IE35" s="72">
        <v>58.0</v>
      </c>
      <c r="IF35" s="72">
        <v>38.0</v>
      </c>
      <c r="IG35" s="89"/>
      <c r="IH35" s="74">
        <v>140.0</v>
      </c>
      <c r="II35" s="74">
        <v>34.2</v>
      </c>
      <c r="IJ35" s="74">
        <v>93.0</v>
      </c>
      <c r="IK35" s="74">
        <v>5.0</v>
      </c>
      <c r="IL35" s="74">
        <v>5.4</v>
      </c>
      <c r="IM35" s="74">
        <v>6.0</v>
      </c>
      <c r="IN35" s="74">
        <v>45.0</v>
      </c>
      <c r="IO35" s="74">
        <v>44.0</v>
      </c>
      <c r="IP35" s="74">
        <v>140.0</v>
      </c>
      <c r="IQ35" s="74">
        <v>32.1</v>
      </c>
      <c r="IR35" s="74">
        <v>5.0</v>
      </c>
      <c r="IS35" s="74">
        <v>0.2</v>
      </c>
      <c r="IT35" s="74">
        <v>0.3</v>
      </c>
      <c r="IU35" s="74">
        <v>12.0</v>
      </c>
      <c r="IV35" s="74">
        <v>48.0</v>
      </c>
      <c r="IW35" s="74">
        <v>47.0</v>
      </c>
      <c r="IX35" s="89"/>
      <c r="IY35" s="76">
        <v>140.67</v>
      </c>
      <c r="IZ35" s="76">
        <v>35.29</v>
      </c>
      <c r="JA35" s="76">
        <v>325.0</v>
      </c>
      <c r="JB35" s="76">
        <v>16.25</v>
      </c>
      <c r="JC35" s="76">
        <v>5.53</v>
      </c>
      <c r="JD35" s="76">
        <v>3.0</v>
      </c>
      <c r="JE35" s="76">
        <v>52.65</v>
      </c>
      <c r="JF35" s="76">
        <v>39.34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139.0</v>
      </c>
      <c r="JQ35" s="78">
        <v>32.4</v>
      </c>
      <c r="JR35" s="78">
        <v>0.0</v>
      </c>
      <c r="JS35" s="78">
        <v>0.0</v>
      </c>
      <c r="JT35" s="78">
        <v>0.0</v>
      </c>
      <c r="JU35" s="78">
        <v>2.0</v>
      </c>
      <c r="JV35" s="78">
        <v>43.0</v>
      </c>
      <c r="JW35" s="78">
        <v>43.0</v>
      </c>
      <c r="JX35" s="78">
        <v>139.0</v>
      </c>
      <c r="JY35" s="78">
        <v>34.5</v>
      </c>
      <c r="JZ35" s="78">
        <v>111.0</v>
      </c>
      <c r="KA35" s="78">
        <v>6.4</v>
      </c>
      <c r="KB35" s="78">
        <v>2.0</v>
      </c>
      <c r="KC35" s="78">
        <v>2.0</v>
      </c>
      <c r="KD35" s="78">
        <v>46.0</v>
      </c>
      <c r="KE35" s="78">
        <v>45.0</v>
      </c>
      <c r="KF35" s="89"/>
      <c r="KG35" s="151">
        <v>140.0</v>
      </c>
      <c r="KH35" s="151">
        <v>34.0</v>
      </c>
      <c r="KI35" s="151" t="s">
        <v>98</v>
      </c>
      <c r="KJ35" s="151" t="s">
        <v>98</v>
      </c>
      <c r="KK35" s="151"/>
      <c r="KL35" s="151">
        <v>1.0</v>
      </c>
      <c r="KM35" s="151">
        <v>50.0</v>
      </c>
      <c r="KN35" s="151">
        <v>50.0</v>
      </c>
      <c r="KO35" s="151">
        <v>140.0</v>
      </c>
      <c r="KP35" s="151">
        <v>34.0</v>
      </c>
      <c r="KQ35" s="151" t="s">
        <v>98</v>
      </c>
      <c r="KR35" s="151" t="s">
        <v>98</v>
      </c>
      <c r="KS35" s="151"/>
      <c r="KT35" s="151">
        <v>1.0</v>
      </c>
      <c r="KU35" s="151">
        <v>48.0</v>
      </c>
      <c r="KV35" s="151">
        <v>46.0</v>
      </c>
      <c r="KW35" s="89"/>
      <c r="KX35" s="81">
        <v>133.0</v>
      </c>
      <c r="KY35" s="81">
        <v>33.0</v>
      </c>
      <c r="KZ35" s="81">
        <v>289.0</v>
      </c>
      <c r="LA35" s="81">
        <v>14.2</v>
      </c>
      <c r="LB35" s="81">
        <v>1.8</v>
      </c>
      <c r="LC35" s="81">
        <v>3.0</v>
      </c>
      <c r="LD35" s="81">
        <v>56.0</v>
      </c>
      <c r="LE35" s="81">
        <v>56.0</v>
      </c>
      <c r="LF35" s="81">
        <v>135.0</v>
      </c>
      <c r="LG35" s="81">
        <v>33.0</v>
      </c>
      <c r="LH35" s="81">
        <v>288.0</v>
      </c>
      <c r="LI35" s="81">
        <v>14.1</v>
      </c>
      <c r="LJ35" s="81">
        <v>5.0</v>
      </c>
      <c r="LK35" s="81">
        <v>5.0</v>
      </c>
      <c r="LL35" s="81">
        <v>54.0</v>
      </c>
      <c r="LM35" s="81">
        <v>54.0</v>
      </c>
      <c r="LN35" s="89"/>
      <c r="LO35" s="83">
        <v>344.0</v>
      </c>
      <c r="LP35" s="82">
        <v>229.0</v>
      </c>
      <c r="LQ35" s="82">
        <v>130.0</v>
      </c>
      <c r="LR35" s="83">
        <v>73.0</v>
      </c>
      <c r="LS35" s="82">
        <v>338.0</v>
      </c>
      <c r="LT35" s="83">
        <v>37.0</v>
      </c>
      <c r="LU35" s="83">
        <v>1.7</v>
      </c>
      <c r="LV35" s="83">
        <v>142.0</v>
      </c>
      <c r="LW35" s="83">
        <v>64.0</v>
      </c>
      <c r="LX35" s="83">
        <v>55.0</v>
      </c>
      <c r="LY35" s="83">
        <v>52.0</v>
      </c>
      <c r="LZ35" s="83">
        <v>10.0</v>
      </c>
      <c r="MA35" s="83">
        <v>93.0</v>
      </c>
      <c r="MB35" s="83">
        <v>8.1</v>
      </c>
      <c r="MC35" s="83">
        <v>138.0</v>
      </c>
      <c r="MD35" s="83">
        <v>165.0</v>
      </c>
      <c r="ME35" s="83">
        <v>69.0</v>
      </c>
      <c r="MF35" s="83">
        <v>57.0</v>
      </c>
      <c r="MG35" s="83">
        <v>8.0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3">
        <v>43.0</v>
      </c>
      <c r="MM35" s="83">
        <v>42.0</v>
      </c>
      <c r="MN35" s="83">
        <v>5.0</v>
      </c>
      <c r="MO35" s="86"/>
      <c r="MP35" s="87"/>
      <c r="MQ35" s="87"/>
      <c r="MR35" s="87"/>
      <c r="MS35" s="87"/>
      <c r="MT35" s="83">
        <v>5.0</v>
      </c>
      <c r="MU35" s="83">
        <v>2.8</v>
      </c>
      <c r="MV35" s="83">
        <v>85.0</v>
      </c>
      <c r="MW35" s="83">
        <v>36.0</v>
      </c>
      <c r="MX35" s="83">
        <v>40.0</v>
      </c>
      <c r="MY35" s="88" t="s">
        <v>96</v>
      </c>
      <c r="MZ35" s="83">
        <v>5.0</v>
      </c>
      <c r="NA35" s="87"/>
      <c r="NB35" s="88" t="s">
        <v>95</v>
      </c>
      <c r="NC35" s="88" t="s">
        <v>95</v>
      </c>
      <c r="ND35" s="88" t="s">
        <v>95</v>
      </c>
      <c r="NE35" s="88" t="s">
        <v>95</v>
      </c>
      <c r="NF35" s="83">
        <v>41.0</v>
      </c>
      <c r="NG35" s="83">
        <v>41.0</v>
      </c>
      <c r="NH35" s="83">
        <v>6.0</v>
      </c>
      <c r="NI35" s="88"/>
      <c r="NJ35" s="83">
        <v>23.1</v>
      </c>
      <c r="NK35" s="83">
        <v>11.0</v>
      </c>
      <c r="NL35" s="83">
        <v>430.0</v>
      </c>
      <c r="NM35" s="83">
        <v>33.0</v>
      </c>
      <c r="NN35" s="83">
        <v>48.0</v>
      </c>
      <c r="NO35" s="83">
        <v>52.0</v>
      </c>
      <c r="NP35" s="83">
        <v>4.0</v>
      </c>
    </row>
    <row r="36" ht="14.25" customHeight="1">
      <c r="A36" s="49">
        <v>0.958333333333334</v>
      </c>
      <c r="B36" s="50"/>
      <c r="C36" s="51">
        <v>50.18</v>
      </c>
      <c r="D36" s="195">
        <v>335.0</v>
      </c>
      <c r="E36" s="53">
        <v>133.0</v>
      </c>
      <c r="F36" s="53">
        <v>67.0</v>
      </c>
      <c r="G36" s="53">
        <v>14.3</v>
      </c>
      <c r="H36" s="54"/>
      <c r="I36" s="53">
        <v>6.0</v>
      </c>
      <c r="J36" s="53">
        <v>49.0</v>
      </c>
      <c r="K36" s="53">
        <v>48.0</v>
      </c>
      <c r="L36" s="53">
        <v>138.0</v>
      </c>
      <c r="M36" s="53">
        <v>97.0</v>
      </c>
      <c r="N36" s="53">
        <v>24.4</v>
      </c>
      <c r="O36" s="54"/>
      <c r="P36" s="53">
        <v>6.0</v>
      </c>
      <c r="Q36" s="53">
        <v>55.0</v>
      </c>
      <c r="R36" s="53">
        <v>50.0</v>
      </c>
      <c r="S36" s="53">
        <v>339.2</v>
      </c>
      <c r="T36" s="53">
        <v>304.2</v>
      </c>
      <c r="U36" s="53">
        <v>174.8</v>
      </c>
      <c r="V36" s="54"/>
      <c r="W36" s="53">
        <v>372.3</v>
      </c>
      <c r="X36" s="53">
        <v>234.5</v>
      </c>
      <c r="Y36" s="53">
        <v>128.7</v>
      </c>
      <c r="Z36" s="54"/>
      <c r="AA36" s="53">
        <v>339.2</v>
      </c>
      <c r="AB36" s="53">
        <v>367.8</v>
      </c>
      <c r="AC36" s="53">
        <v>208.5</v>
      </c>
      <c r="AD36" s="54"/>
      <c r="AE36" s="53">
        <v>338.7</v>
      </c>
      <c r="AF36" s="53">
        <v>338.1</v>
      </c>
      <c r="AG36" s="53">
        <v>189.5</v>
      </c>
      <c r="AH36" s="54"/>
      <c r="AI36" s="53">
        <v>344.8</v>
      </c>
      <c r="AJ36" s="53">
        <v>381.4</v>
      </c>
      <c r="AK36" s="53">
        <v>224.1</v>
      </c>
      <c r="AL36" s="54"/>
      <c r="AM36" s="53">
        <v>337.5</v>
      </c>
      <c r="AN36" s="53">
        <v>393.3</v>
      </c>
      <c r="AO36" s="53">
        <v>212.6</v>
      </c>
      <c r="AP36" s="54"/>
      <c r="AQ36" s="182">
        <f t="shared" ref="AQ36:AS36" si="71">E36</f>
        <v>133</v>
      </c>
      <c r="AR36" s="54">
        <f t="shared" si="71"/>
        <v>67</v>
      </c>
      <c r="AS36" s="56">
        <f t="shared" si="71"/>
        <v>14.3</v>
      </c>
      <c r="AT36" s="54"/>
      <c r="AU36" s="54">
        <f t="shared" ref="AU36:AW36" si="72">L36</f>
        <v>138</v>
      </c>
      <c r="AV36" s="54">
        <f t="shared" si="72"/>
        <v>97</v>
      </c>
      <c r="AW36" s="54">
        <f t="shared" si="72"/>
        <v>24.4</v>
      </c>
      <c r="AX36" s="54"/>
      <c r="AY36" s="182">
        <f t="shared" si="64"/>
        <v>133</v>
      </c>
      <c r="AZ36" s="54"/>
      <c r="BA36" s="54"/>
      <c r="BB36" s="54"/>
      <c r="BC36" s="89"/>
      <c r="BD36" s="54">
        <v>138.0</v>
      </c>
      <c r="BE36" s="53">
        <v>32.0</v>
      </c>
      <c r="BF36" s="53">
        <v>0.0</v>
      </c>
      <c r="BG36" s="127">
        <v>0.0</v>
      </c>
      <c r="BH36" s="54"/>
      <c r="BI36" s="53">
        <v>22.0</v>
      </c>
      <c r="BJ36" s="127">
        <v>75.0</v>
      </c>
      <c r="BK36" s="127">
        <v>50.0</v>
      </c>
      <c r="BL36" s="89"/>
      <c r="BM36" s="58">
        <v>342.0</v>
      </c>
      <c r="BN36" s="58">
        <v>145.0</v>
      </c>
      <c r="BO36" s="58">
        <v>211.0</v>
      </c>
      <c r="BP36" s="58">
        <v>10.6</v>
      </c>
      <c r="BQ36" s="59"/>
      <c r="BR36" s="58">
        <v>6.0</v>
      </c>
      <c r="BS36" s="58">
        <v>54.0</v>
      </c>
      <c r="BT36" s="58">
        <v>55.0</v>
      </c>
      <c r="BU36" s="59">
        <f t="shared" si="7"/>
        <v>342</v>
      </c>
      <c r="BV36" s="58">
        <v>354.0</v>
      </c>
      <c r="BW36" s="58">
        <v>208.0</v>
      </c>
      <c r="BX36" s="58">
        <v>28.0</v>
      </c>
      <c r="BY36" s="58">
        <v>334.0</v>
      </c>
      <c r="BZ36" s="58">
        <v>370.0</v>
      </c>
      <c r="CA36" s="58">
        <v>202.0</v>
      </c>
      <c r="CB36" s="58">
        <v>27.0</v>
      </c>
      <c r="CC36" s="58">
        <v>342.0</v>
      </c>
      <c r="CD36" s="58">
        <v>428.0</v>
      </c>
      <c r="CE36" s="58">
        <v>244.0</v>
      </c>
      <c r="CF36" s="58">
        <v>18.0</v>
      </c>
      <c r="CG36" s="58" t="s">
        <v>94</v>
      </c>
      <c r="CH36" s="58" t="s">
        <v>94</v>
      </c>
      <c r="CI36" s="58" t="s">
        <v>94</v>
      </c>
      <c r="CJ36" s="58" t="s">
        <v>94</v>
      </c>
      <c r="CK36" s="58">
        <v>349.0</v>
      </c>
      <c r="CL36" s="58">
        <v>200.0</v>
      </c>
      <c r="CM36" s="58">
        <v>158.0</v>
      </c>
      <c r="CN36" s="58">
        <v>2.0</v>
      </c>
      <c r="CO36" s="58">
        <v>332.0</v>
      </c>
      <c r="CP36" s="58">
        <v>295.0</v>
      </c>
      <c r="CQ36" s="58">
        <v>147.0</v>
      </c>
      <c r="CR36" s="58">
        <v>3.0</v>
      </c>
      <c r="CS36" s="58">
        <v>335.0</v>
      </c>
      <c r="CT36" s="58">
        <v>264.0</v>
      </c>
      <c r="CU36" s="58">
        <v>162.0</v>
      </c>
      <c r="CV36" s="58">
        <v>73.0</v>
      </c>
      <c r="CW36" s="58">
        <v>336.0</v>
      </c>
      <c r="CX36" s="58">
        <v>178.0</v>
      </c>
      <c r="CY36" s="58">
        <v>86.0</v>
      </c>
      <c r="CZ36" s="58">
        <v>47.0</v>
      </c>
      <c r="DA36" s="58">
        <v>324.0</v>
      </c>
      <c r="DB36" s="58">
        <v>182.0</v>
      </c>
      <c r="DC36" s="58">
        <v>88.0</v>
      </c>
      <c r="DD36" s="58">
        <v>48.0</v>
      </c>
      <c r="DE36" s="59">
        <f t="shared" si="40"/>
        <v>145</v>
      </c>
      <c r="DF36" s="58">
        <v>35.0</v>
      </c>
      <c r="DG36" s="59">
        <f t="shared" ref="DG36:DH36" si="73">BO36</f>
        <v>211</v>
      </c>
      <c r="DH36" s="59">
        <f t="shared" si="73"/>
        <v>10.6</v>
      </c>
      <c r="DI36" s="59"/>
      <c r="DJ36" s="58">
        <v>7.0</v>
      </c>
      <c r="DK36" s="58">
        <v>50.0</v>
      </c>
      <c r="DL36" s="58">
        <v>46.0</v>
      </c>
      <c r="DM36" s="89"/>
      <c r="DN36" s="61">
        <v>343.0</v>
      </c>
      <c r="DO36" s="61">
        <v>141.0</v>
      </c>
      <c r="DP36" s="61">
        <v>32.6</v>
      </c>
      <c r="DQ36" s="61">
        <v>18.59</v>
      </c>
      <c r="DR36" s="61">
        <v>4.43</v>
      </c>
      <c r="DS36" s="61">
        <v>8.0</v>
      </c>
      <c r="DT36" s="61">
        <v>40.0</v>
      </c>
      <c r="DU36" s="61">
        <v>45.4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338.0</v>
      </c>
      <c r="EF36" s="63">
        <v>136.0</v>
      </c>
      <c r="EG36" s="63">
        <v>71.0</v>
      </c>
      <c r="EH36" s="63">
        <v>2.9</v>
      </c>
      <c r="EI36" s="64"/>
      <c r="EJ36" s="63">
        <v>9.0</v>
      </c>
      <c r="EK36" s="63">
        <v>47.0</v>
      </c>
      <c r="EL36" s="63">
        <v>49.0</v>
      </c>
      <c r="EM36" s="63">
        <v>136.0</v>
      </c>
      <c r="EN36" s="63">
        <v>122.0</v>
      </c>
      <c r="EO36" s="63">
        <v>5.3</v>
      </c>
      <c r="EP36" s="64"/>
      <c r="EQ36" s="63">
        <v>9.0</v>
      </c>
      <c r="ER36" s="63">
        <v>47.0</v>
      </c>
      <c r="ES36" s="63">
        <v>50.0</v>
      </c>
      <c r="ET36" s="63">
        <v>337.0</v>
      </c>
      <c r="EU36" s="63">
        <v>0.0</v>
      </c>
      <c r="EV36" s="63">
        <v>0.0</v>
      </c>
      <c r="EW36" s="63">
        <v>0.0</v>
      </c>
      <c r="EX36" s="63">
        <v>335.0</v>
      </c>
      <c r="EY36" s="63">
        <v>241.0</v>
      </c>
      <c r="EZ36" s="63">
        <v>138.9</v>
      </c>
      <c r="FA36" s="63">
        <v>-3.0</v>
      </c>
      <c r="FB36" s="63">
        <v>336.0</v>
      </c>
      <c r="FC36" s="63">
        <v>0.0</v>
      </c>
      <c r="FD36" s="63">
        <v>0.0</v>
      </c>
      <c r="FE36" s="63">
        <v>0.0</v>
      </c>
      <c r="FF36" s="63">
        <v>336.0</v>
      </c>
      <c r="FG36" s="63">
        <v>241.0</v>
      </c>
      <c r="FH36" s="63">
        <v>138.7</v>
      </c>
      <c r="FI36" s="63">
        <v>-1.9</v>
      </c>
      <c r="FJ36" s="63">
        <v>338.0</v>
      </c>
      <c r="FK36" s="63">
        <v>228.0</v>
      </c>
      <c r="FL36" s="63">
        <v>129.0</v>
      </c>
      <c r="FM36" s="64"/>
      <c r="FN36" s="63">
        <v>338.0</v>
      </c>
      <c r="FO36" s="63">
        <v>240.0</v>
      </c>
      <c r="FP36" s="63">
        <v>130.0</v>
      </c>
      <c r="FQ36" s="63">
        <v>7.0</v>
      </c>
      <c r="FR36" s="63">
        <v>136.0</v>
      </c>
      <c r="FS36" s="63">
        <v>87.0</v>
      </c>
      <c r="FT36" s="63">
        <v>15.4</v>
      </c>
      <c r="FU36" s="64"/>
      <c r="FV36" s="63">
        <v>136.0</v>
      </c>
      <c r="FW36" s="64"/>
      <c r="FX36" s="64"/>
      <c r="FY36" s="64"/>
      <c r="FZ36" s="89"/>
      <c r="GA36" s="65">
        <v>338.0</v>
      </c>
      <c r="GB36" s="66">
        <v>355.21</v>
      </c>
      <c r="GC36" s="66">
        <v>218.61</v>
      </c>
      <c r="GD36" s="66">
        <v>27.64</v>
      </c>
      <c r="GE36" s="66">
        <v>337.0</v>
      </c>
      <c r="GF36" s="66">
        <v>377.05</v>
      </c>
      <c r="GG36" s="66">
        <v>216.26</v>
      </c>
      <c r="GH36" s="66">
        <v>31.33</v>
      </c>
      <c r="GI36" s="66">
        <v>338.0</v>
      </c>
      <c r="GJ36" s="66">
        <v>228.6</v>
      </c>
      <c r="GK36" s="66">
        <v>-129.07</v>
      </c>
      <c r="GL36" s="66">
        <v>-13.23</v>
      </c>
      <c r="GM36" s="66">
        <v>338.0</v>
      </c>
      <c r="GN36" s="66">
        <v>209.41</v>
      </c>
      <c r="GO36" s="66">
        <v>-129.15</v>
      </c>
      <c r="GP36" s="66">
        <v>-20.1</v>
      </c>
      <c r="GQ36" s="66">
        <v>338.0</v>
      </c>
      <c r="GR36" s="66">
        <v>135.26</v>
      </c>
      <c r="GS36" s="66">
        <v>-84.43</v>
      </c>
      <c r="GT36" s="66">
        <v>-12.65</v>
      </c>
      <c r="GU36" s="66">
        <v>337.0</v>
      </c>
      <c r="GV36" s="66">
        <v>149.62</v>
      </c>
      <c r="GW36" s="66">
        <v>-85.01</v>
      </c>
      <c r="GX36" s="66">
        <v>-14.74</v>
      </c>
      <c r="GY36" s="89"/>
      <c r="GZ36" s="98" t="s">
        <v>107</v>
      </c>
      <c r="HA36" s="97" t="s">
        <v>92</v>
      </c>
      <c r="HB36" s="98">
        <v>303.0</v>
      </c>
      <c r="HC36" s="98">
        <v>15.15</v>
      </c>
      <c r="HD36" s="98">
        <v>6.06</v>
      </c>
      <c r="HE36" s="98">
        <v>8.0</v>
      </c>
      <c r="HF36" s="99">
        <v>56.0</v>
      </c>
      <c r="HG36" s="99">
        <v>51.0</v>
      </c>
      <c r="HH36" s="98" t="s">
        <v>107</v>
      </c>
      <c r="HI36" s="97" t="s">
        <v>92</v>
      </c>
      <c r="HJ36" s="98">
        <v>118.0</v>
      </c>
      <c r="HK36" s="98">
        <v>5.9</v>
      </c>
      <c r="HL36" s="98">
        <v>2.36</v>
      </c>
      <c r="HM36" s="98">
        <v>5.0</v>
      </c>
      <c r="HN36" s="99">
        <v>57.0</v>
      </c>
      <c r="HO36" s="99">
        <v>56.0</v>
      </c>
      <c r="HP36" s="98" t="s">
        <v>107</v>
      </c>
      <c r="HQ36" s="97" t="s">
        <v>92</v>
      </c>
      <c r="HR36" s="98">
        <v>161.0</v>
      </c>
      <c r="HS36" s="98">
        <v>8.05</v>
      </c>
      <c r="HT36" s="98">
        <v>4.025</v>
      </c>
      <c r="HU36" s="98">
        <v>7.0</v>
      </c>
      <c r="HV36" s="99">
        <v>55.0</v>
      </c>
      <c r="HW36" s="99">
        <v>55.0</v>
      </c>
      <c r="HX36" s="89"/>
      <c r="HY36" s="72">
        <v>135.0</v>
      </c>
      <c r="HZ36" s="72">
        <v>33.0</v>
      </c>
      <c r="IA36" s="72">
        <v>122.0</v>
      </c>
      <c r="IB36" s="72">
        <v>6.1</v>
      </c>
      <c r="IC36" s="73"/>
      <c r="ID36" s="72">
        <v>2.0</v>
      </c>
      <c r="IE36" s="72">
        <v>58.0</v>
      </c>
      <c r="IF36" s="72">
        <v>38.0</v>
      </c>
      <c r="IG36" s="89"/>
      <c r="IH36" s="74">
        <v>137.0</v>
      </c>
      <c r="II36" s="74">
        <v>33.6</v>
      </c>
      <c r="IJ36" s="74">
        <v>124.0</v>
      </c>
      <c r="IK36" s="74">
        <v>6.3</v>
      </c>
      <c r="IL36" s="74">
        <v>7.0</v>
      </c>
      <c r="IM36" s="74">
        <v>6.0</v>
      </c>
      <c r="IN36" s="74">
        <v>45.0</v>
      </c>
      <c r="IO36" s="74">
        <v>44.0</v>
      </c>
      <c r="IP36" s="74">
        <v>137.0</v>
      </c>
      <c r="IQ36" s="74">
        <v>34.2</v>
      </c>
      <c r="IR36" s="74">
        <v>5.0</v>
      </c>
      <c r="IS36" s="74">
        <v>0.2</v>
      </c>
      <c r="IT36" s="74">
        <v>0.3</v>
      </c>
      <c r="IU36" s="74">
        <v>12.0</v>
      </c>
      <c r="IV36" s="74">
        <v>48.0</v>
      </c>
      <c r="IW36" s="74">
        <v>47.0</v>
      </c>
      <c r="IX36" s="89"/>
      <c r="IY36" s="76">
        <v>140.58</v>
      </c>
      <c r="IZ36" s="76">
        <v>35.28</v>
      </c>
      <c r="JA36" s="76">
        <v>333.0</v>
      </c>
      <c r="JB36" s="76">
        <v>16.65</v>
      </c>
      <c r="JC36" s="76">
        <v>5.45</v>
      </c>
      <c r="JD36" s="76">
        <v>3.0</v>
      </c>
      <c r="JE36" s="76">
        <v>52.65</v>
      </c>
      <c r="JF36" s="76">
        <v>41.56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137.0</v>
      </c>
      <c r="JQ36" s="78">
        <v>32.4</v>
      </c>
      <c r="JR36" s="78">
        <v>0.0</v>
      </c>
      <c r="JS36" s="78">
        <v>0.0</v>
      </c>
      <c r="JT36" s="78">
        <v>0.0</v>
      </c>
      <c r="JU36" s="78">
        <v>2.0</v>
      </c>
      <c r="JV36" s="78">
        <v>42.0</v>
      </c>
      <c r="JW36" s="78">
        <v>42.0</v>
      </c>
      <c r="JX36" s="78">
        <v>137.0</v>
      </c>
      <c r="JY36" s="78">
        <v>34.0</v>
      </c>
      <c r="JZ36" s="78">
        <v>167.0</v>
      </c>
      <c r="KA36" s="78">
        <v>9.3</v>
      </c>
      <c r="KB36" s="78">
        <v>3.2</v>
      </c>
      <c r="KC36" s="78">
        <v>2.0</v>
      </c>
      <c r="KD36" s="78">
        <v>46.0</v>
      </c>
      <c r="KE36" s="78">
        <v>45.0</v>
      </c>
      <c r="KF36" s="89"/>
      <c r="KG36" s="151">
        <v>138.0</v>
      </c>
      <c r="KH36" s="151">
        <v>34.0</v>
      </c>
      <c r="KI36" s="151" t="s">
        <v>98</v>
      </c>
      <c r="KJ36" s="151" t="s">
        <v>98</v>
      </c>
      <c r="KK36" s="151"/>
      <c r="KL36" s="151">
        <v>1.0</v>
      </c>
      <c r="KM36" s="151">
        <v>48.0</v>
      </c>
      <c r="KN36" s="151">
        <v>48.0</v>
      </c>
      <c r="KO36" s="151">
        <v>138.0</v>
      </c>
      <c r="KP36" s="151">
        <v>34.0</v>
      </c>
      <c r="KQ36" s="151" t="s">
        <v>98</v>
      </c>
      <c r="KR36" s="151" t="s">
        <v>98</v>
      </c>
      <c r="KS36" s="151"/>
      <c r="KT36" s="151">
        <v>1.0</v>
      </c>
      <c r="KU36" s="151">
        <v>46.0</v>
      </c>
      <c r="KV36" s="151">
        <v>44.0</v>
      </c>
      <c r="KW36" s="89"/>
      <c r="KX36" s="81">
        <v>131.0</v>
      </c>
      <c r="KY36" s="81">
        <v>33.0</v>
      </c>
      <c r="KZ36" s="81">
        <v>339.0</v>
      </c>
      <c r="LA36" s="81">
        <v>16.6</v>
      </c>
      <c r="LB36" s="81">
        <v>1.8</v>
      </c>
      <c r="LC36" s="81">
        <v>3.0</v>
      </c>
      <c r="LD36" s="81">
        <v>58.0</v>
      </c>
      <c r="LE36" s="81">
        <v>58.0</v>
      </c>
      <c r="LF36" s="81">
        <v>131.0</v>
      </c>
      <c r="LG36" s="81">
        <v>33.0</v>
      </c>
      <c r="LH36" s="81">
        <v>282.0</v>
      </c>
      <c r="LI36" s="81">
        <v>13.8</v>
      </c>
      <c r="LJ36" s="81">
        <v>5.0</v>
      </c>
      <c r="LK36" s="81">
        <v>5.0</v>
      </c>
      <c r="LL36" s="81">
        <v>52.0</v>
      </c>
      <c r="LM36" s="81">
        <v>52.0</v>
      </c>
      <c r="LN36" s="89"/>
      <c r="LO36" s="83">
        <v>344.0</v>
      </c>
      <c r="LP36" s="82">
        <v>212.0</v>
      </c>
      <c r="LQ36" s="82">
        <v>120.0</v>
      </c>
      <c r="LR36" s="83">
        <v>73.0</v>
      </c>
      <c r="LS36" s="82">
        <v>337.0</v>
      </c>
      <c r="LT36" s="83">
        <v>46.0</v>
      </c>
      <c r="LU36" s="83">
        <v>4.2</v>
      </c>
      <c r="LV36" s="83">
        <v>141.0</v>
      </c>
      <c r="LW36" s="83">
        <v>81.0</v>
      </c>
      <c r="LX36" s="83">
        <v>55.0</v>
      </c>
      <c r="LY36" s="83">
        <v>52.0</v>
      </c>
      <c r="LZ36" s="83">
        <v>10.0</v>
      </c>
      <c r="MA36" s="83">
        <v>74.0</v>
      </c>
      <c r="MB36" s="83">
        <v>12.0</v>
      </c>
      <c r="MC36" s="83">
        <v>139.0</v>
      </c>
      <c r="MD36" s="83">
        <v>131.0</v>
      </c>
      <c r="ME36" s="83">
        <v>65.0</v>
      </c>
      <c r="MF36" s="83">
        <v>57.0</v>
      </c>
      <c r="MG36" s="83">
        <v>8.0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3">
        <v>41.0</v>
      </c>
      <c r="MM36" s="83">
        <v>39.0</v>
      </c>
      <c r="MN36" s="83">
        <v>5.0</v>
      </c>
      <c r="MO36" s="86"/>
      <c r="MP36" s="87"/>
      <c r="MQ36" s="87"/>
      <c r="MR36" s="87"/>
      <c r="MS36" s="87"/>
      <c r="MT36" s="83">
        <v>6.6</v>
      </c>
      <c r="MU36" s="83">
        <v>3.3</v>
      </c>
      <c r="MV36" s="83">
        <v>116.0</v>
      </c>
      <c r="MW36" s="83">
        <v>36.0</v>
      </c>
      <c r="MX36" s="83">
        <v>38.0</v>
      </c>
      <c r="MY36" s="88" t="s">
        <v>96</v>
      </c>
      <c r="MZ36" s="83">
        <v>5.0</v>
      </c>
      <c r="NA36" s="87"/>
      <c r="NB36" s="88" t="s">
        <v>95</v>
      </c>
      <c r="NC36" s="88" t="s">
        <v>95</v>
      </c>
      <c r="ND36" s="88" t="s">
        <v>95</v>
      </c>
      <c r="NE36" s="88" t="s">
        <v>95</v>
      </c>
      <c r="NF36" s="83">
        <v>39.0</v>
      </c>
      <c r="NG36" s="83">
        <v>39.0</v>
      </c>
      <c r="NH36" s="83">
        <v>6.0</v>
      </c>
      <c r="NI36" s="88"/>
      <c r="NJ36" s="83">
        <v>10.3</v>
      </c>
      <c r="NK36" s="83">
        <v>4.8</v>
      </c>
      <c r="NL36" s="83">
        <v>193.0</v>
      </c>
      <c r="NM36" s="83">
        <v>34.0</v>
      </c>
      <c r="NN36" s="83">
        <v>46.0</v>
      </c>
      <c r="NO36" s="83">
        <v>50.0</v>
      </c>
      <c r="NP36" s="83">
        <v>4.0</v>
      </c>
    </row>
    <row r="37" ht="14.25" customHeight="1">
      <c r="A37" s="103" t="s">
        <v>99</v>
      </c>
      <c r="B37" s="104"/>
      <c r="C37" s="51">
        <v>50.09</v>
      </c>
      <c r="D37" s="200">
        <v>338.0</v>
      </c>
      <c r="E37" s="106">
        <v>134.0</v>
      </c>
      <c r="F37" s="53">
        <v>92.0</v>
      </c>
      <c r="G37" s="53">
        <v>19.4</v>
      </c>
      <c r="H37" s="54"/>
      <c r="I37" s="53">
        <v>6.0</v>
      </c>
      <c r="J37" s="53">
        <v>49.0</v>
      </c>
      <c r="K37" s="53">
        <v>48.0</v>
      </c>
      <c r="L37" s="53">
        <v>138.0</v>
      </c>
      <c r="M37" s="53">
        <v>65.0</v>
      </c>
      <c r="N37" s="53">
        <v>17.0</v>
      </c>
      <c r="O37" s="54"/>
      <c r="P37" s="53">
        <v>6.0</v>
      </c>
      <c r="Q37" s="53">
        <v>55.0</v>
      </c>
      <c r="R37" s="53">
        <v>50.0</v>
      </c>
      <c r="S37" s="53">
        <v>340.3</v>
      </c>
      <c r="T37" s="53">
        <v>288.4</v>
      </c>
      <c r="U37" s="53">
        <v>166.3</v>
      </c>
      <c r="V37" s="54"/>
      <c r="W37" s="53">
        <v>373.6</v>
      </c>
      <c r="X37" s="53">
        <v>216.3</v>
      </c>
      <c r="Y37" s="53">
        <v>121.3</v>
      </c>
      <c r="Z37" s="54"/>
      <c r="AA37" s="53">
        <v>340.9</v>
      </c>
      <c r="AB37" s="53">
        <v>339.3</v>
      </c>
      <c r="AC37" s="53">
        <v>194.5</v>
      </c>
      <c r="AD37" s="54"/>
      <c r="AE37" s="53">
        <v>340.5</v>
      </c>
      <c r="AF37" s="53">
        <v>312.8</v>
      </c>
      <c r="AG37" s="53">
        <v>176.3</v>
      </c>
      <c r="AH37" s="54"/>
      <c r="AI37" s="53">
        <v>346.3</v>
      </c>
      <c r="AJ37" s="53">
        <v>344.3</v>
      </c>
      <c r="AK37" s="53">
        <v>201.1</v>
      </c>
      <c r="AL37" s="54"/>
      <c r="AM37" s="53">
        <v>338.8</v>
      </c>
      <c r="AN37" s="53">
        <v>355.3</v>
      </c>
      <c r="AO37" s="53">
        <v>190.1</v>
      </c>
      <c r="AP37" s="54"/>
      <c r="AQ37" s="182">
        <f t="shared" ref="AQ37:AS37" si="74">E37</f>
        <v>134</v>
      </c>
      <c r="AR37" s="54">
        <f t="shared" si="74"/>
        <v>92</v>
      </c>
      <c r="AS37" s="56">
        <f t="shared" si="74"/>
        <v>19.4</v>
      </c>
      <c r="AT37" s="54"/>
      <c r="AU37" s="54">
        <f t="shared" ref="AU37:AW37" si="75">L37</f>
        <v>138</v>
      </c>
      <c r="AV37" s="54">
        <f t="shared" si="75"/>
        <v>65</v>
      </c>
      <c r="AW37" s="54">
        <f t="shared" si="75"/>
        <v>17</v>
      </c>
      <c r="AX37" s="54"/>
      <c r="AY37" s="182">
        <f t="shared" si="64"/>
        <v>134</v>
      </c>
      <c r="AZ37" s="54"/>
      <c r="BA37" s="54"/>
      <c r="BB37" s="54"/>
      <c r="BC37" s="107"/>
      <c r="BD37" s="54">
        <v>138.0</v>
      </c>
      <c r="BE37" s="53">
        <v>32.0</v>
      </c>
      <c r="BF37" s="53">
        <v>0.0</v>
      </c>
      <c r="BG37" s="127">
        <v>0.0</v>
      </c>
      <c r="BH37" s="54"/>
      <c r="BI37" s="53">
        <v>22.0</v>
      </c>
      <c r="BJ37" s="127">
        <v>75.0</v>
      </c>
      <c r="BK37" s="127">
        <v>50.0</v>
      </c>
      <c r="BL37" s="107"/>
      <c r="BM37" s="58">
        <v>342.0</v>
      </c>
      <c r="BN37" s="58">
        <v>145.0</v>
      </c>
      <c r="BO37" s="58">
        <v>215.0</v>
      </c>
      <c r="BP37" s="58">
        <v>10.8</v>
      </c>
      <c r="BQ37" s="59"/>
      <c r="BR37" s="58">
        <v>6.0</v>
      </c>
      <c r="BS37" s="58">
        <v>54.0</v>
      </c>
      <c r="BT37" s="58">
        <v>55.0</v>
      </c>
      <c r="BU37" s="59">
        <f t="shared" si="7"/>
        <v>342</v>
      </c>
      <c r="BV37" s="58">
        <v>287.0</v>
      </c>
      <c r="BW37" s="58">
        <v>169.0</v>
      </c>
      <c r="BX37" s="58">
        <v>23.0</v>
      </c>
      <c r="BY37" s="58">
        <v>335.0</v>
      </c>
      <c r="BZ37" s="58">
        <v>302.0</v>
      </c>
      <c r="CA37" s="58">
        <v>165.0</v>
      </c>
      <c r="CB37" s="58">
        <v>23.0</v>
      </c>
      <c r="CC37" s="58">
        <v>343.0</v>
      </c>
      <c r="CD37" s="58">
        <v>436.0</v>
      </c>
      <c r="CE37" s="58">
        <v>244.0</v>
      </c>
      <c r="CF37" s="58">
        <v>16.0</v>
      </c>
      <c r="CG37" s="58" t="s">
        <v>94</v>
      </c>
      <c r="CH37" s="58" t="s">
        <v>94</v>
      </c>
      <c r="CI37" s="58" t="s">
        <v>94</v>
      </c>
      <c r="CJ37" s="58" t="s">
        <v>94</v>
      </c>
      <c r="CK37" s="58">
        <v>349.0</v>
      </c>
      <c r="CL37" s="58">
        <v>132.0</v>
      </c>
      <c r="CM37" s="58">
        <v>88.0</v>
      </c>
      <c r="CN37" s="58">
        <v>1.0</v>
      </c>
      <c r="CO37" s="58">
        <v>333.0</v>
      </c>
      <c r="CP37" s="58">
        <v>277.0</v>
      </c>
      <c r="CQ37" s="58">
        <v>137.0</v>
      </c>
      <c r="CR37" s="58">
        <v>2.0</v>
      </c>
      <c r="CS37" s="58">
        <v>336.0</v>
      </c>
      <c r="CT37" s="58">
        <v>246.0</v>
      </c>
      <c r="CU37" s="58">
        <v>150.0</v>
      </c>
      <c r="CV37" s="58">
        <v>70.0</v>
      </c>
      <c r="CW37" s="58">
        <v>337.0</v>
      </c>
      <c r="CX37" s="58">
        <v>148.0</v>
      </c>
      <c r="CY37" s="58">
        <v>65.0</v>
      </c>
      <c r="CZ37" s="58">
        <v>42.0</v>
      </c>
      <c r="DA37" s="58">
        <v>324.0</v>
      </c>
      <c r="DB37" s="58">
        <v>155.0</v>
      </c>
      <c r="DC37" s="58">
        <v>68.0</v>
      </c>
      <c r="DD37" s="58">
        <v>52.0</v>
      </c>
      <c r="DE37" s="59">
        <f t="shared" si="40"/>
        <v>145</v>
      </c>
      <c r="DF37" s="58">
        <v>35.0</v>
      </c>
      <c r="DG37" s="59">
        <f t="shared" ref="DG37:DH37" si="76">BO37</f>
        <v>215</v>
      </c>
      <c r="DH37" s="59">
        <f t="shared" si="76"/>
        <v>10.8</v>
      </c>
      <c r="DI37" s="59"/>
      <c r="DJ37" s="58">
        <v>7.0</v>
      </c>
      <c r="DK37" s="58">
        <v>53.0</v>
      </c>
      <c r="DL37" s="58">
        <v>48.0</v>
      </c>
      <c r="DM37" s="107"/>
      <c r="DN37" s="61">
        <v>343.0</v>
      </c>
      <c r="DO37" s="61">
        <v>141.0</v>
      </c>
      <c r="DP37" s="61">
        <v>35.95</v>
      </c>
      <c r="DQ37" s="61">
        <v>20.0</v>
      </c>
      <c r="DR37" s="61">
        <v>6.07</v>
      </c>
      <c r="DS37" s="61">
        <v>8.0</v>
      </c>
      <c r="DT37" s="61">
        <v>38.0</v>
      </c>
      <c r="DU37" s="61">
        <v>43.9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340.0</v>
      </c>
      <c r="EF37" s="63">
        <v>136.0</v>
      </c>
      <c r="EG37" s="63">
        <v>70.0</v>
      </c>
      <c r="EH37" s="63">
        <v>2.9</v>
      </c>
      <c r="EI37" s="64"/>
      <c r="EJ37" s="63">
        <v>9.0</v>
      </c>
      <c r="EK37" s="63">
        <v>46.0</v>
      </c>
      <c r="EL37" s="63">
        <v>49.0</v>
      </c>
      <c r="EM37" s="63">
        <v>136.0</v>
      </c>
      <c r="EN37" s="63">
        <v>99.0</v>
      </c>
      <c r="EO37" s="63">
        <v>5.3</v>
      </c>
      <c r="EP37" s="64"/>
      <c r="EQ37" s="63">
        <v>9.0</v>
      </c>
      <c r="ER37" s="63">
        <v>47.0</v>
      </c>
      <c r="ES37" s="63">
        <v>50.0</v>
      </c>
      <c r="ET37" s="63">
        <v>338.0</v>
      </c>
      <c r="EU37" s="63">
        <v>0.0</v>
      </c>
      <c r="EV37" s="63">
        <v>0.0</v>
      </c>
      <c r="EW37" s="63">
        <v>0.0</v>
      </c>
      <c r="EX37" s="63">
        <v>337.0</v>
      </c>
      <c r="EY37" s="63">
        <v>240.0</v>
      </c>
      <c r="EZ37" s="63">
        <v>139.0</v>
      </c>
      <c r="FA37" s="63">
        <v>-3.0</v>
      </c>
      <c r="FB37" s="63">
        <v>337.0</v>
      </c>
      <c r="FC37" s="63">
        <v>0.0</v>
      </c>
      <c r="FD37" s="63">
        <v>0.0</v>
      </c>
      <c r="FE37" s="63">
        <v>0.0</v>
      </c>
      <c r="FF37" s="63">
        <v>338.0</v>
      </c>
      <c r="FG37" s="63">
        <v>241.0</v>
      </c>
      <c r="FH37" s="63">
        <v>139.0</v>
      </c>
      <c r="FI37" s="63">
        <v>-0.7</v>
      </c>
      <c r="FJ37" s="63">
        <v>339.0</v>
      </c>
      <c r="FK37" s="63">
        <v>230.0</v>
      </c>
      <c r="FL37" s="63">
        <v>131.0</v>
      </c>
      <c r="FM37" s="64"/>
      <c r="FN37" s="63">
        <v>339.0</v>
      </c>
      <c r="FO37" s="63">
        <v>243.0</v>
      </c>
      <c r="FP37" s="63">
        <v>131.0</v>
      </c>
      <c r="FQ37" s="63">
        <v>7.0</v>
      </c>
      <c r="FR37" s="63">
        <v>136.0</v>
      </c>
      <c r="FS37" s="63">
        <v>78.0</v>
      </c>
      <c r="FT37" s="63">
        <v>14.41</v>
      </c>
      <c r="FU37" s="64"/>
      <c r="FV37" s="63">
        <v>136.0</v>
      </c>
      <c r="FW37" s="64"/>
      <c r="FX37" s="64"/>
      <c r="FY37" s="64"/>
      <c r="FZ37" s="107"/>
      <c r="GA37" s="65">
        <v>340.0</v>
      </c>
      <c r="GB37" s="66">
        <v>320.78</v>
      </c>
      <c r="GC37" s="66">
        <v>197.58</v>
      </c>
      <c r="GD37" s="66">
        <v>27.81</v>
      </c>
      <c r="GE37" s="66">
        <v>339.0</v>
      </c>
      <c r="GF37" s="66">
        <v>341.15</v>
      </c>
      <c r="GG37" s="66">
        <v>196.33</v>
      </c>
      <c r="GH37" s="66">
        <v>30.74</v>
      </c>
      <c r="GI37" s="66">
        <v>339.0</v>
      </c>
      <c r="GJ37" s="66">
        <v>228.46</v>
      </c>
      <c r="GK37" s="66">
        <v>-131.33</v>
      </c>
      <c r="GL37" s="66">
        <v>-11.89</v>
      </c>
      <c r="GM37" s="66">
        <v>339.0</v>
      </c>
      <c r="GN37" s="66">
        <v>209.99</v>
      </c>
      <c r="GO37" s="66">
        <v>-130.91</v>
      </c>
      <c r="GP37" s="66">
        <v>-19.52</v>
      </c>
      <c r="GQ37" s="66">
        <v>340.0</v>
      </c>
      <c r="GR37" s="66">
        <v>104.04</v>
      </c>
      <c r="GS37" s="66">
        <v>-65.41</v>
      </c>
      <c r="GT37" s="66">
        <v>-13.07</v>
      </c>
      <c r="GU37" s="66">
        <v>339.0</v>
      </c>
      <c r="GV37" s="66">
        <v>113.28</v>
      </c>
      <c r="GW37" s="66">
        <v>-64.66</v>
      </c>
      <c r="GX37" s="66">
        <v>-14.07</v>
      </c>
      <c r="GY37" s="107"/>
      <c r="GZ37" s="98" t="s">
        <v>107</v>
      </c>
      <c r="HA37" s="97" t="s">
        <v>92</v>
      </c>
      <c r="HB37" s="98">
        <v>174.0</v>
      </c>
      <c r="HC37" s="98">
        <v>8.7</v>
      </c>
      <c r="HD37" s="98">
        <v>3.48</v>
      </c>
      <c r="HE37" s="98">
        <v>8.0</v>
      </c>
      <c r="HF37" s="99">
        <v>56.0</v>
      </c>
      <c r="HG37" s="99">
        <v>51.0</v>
      </c>
      <c r="HH37" s="98" t="s">
        <v>107</v>
      </c>
      <c r="HI37" s="97" t="s">
        <v>92</v>
      </c>
      <c r="HJ37" s="98">
        <v>227.0</v>
      </c>
      <c r="HK37" s="98">
        <v>11.35</v>
      </c>
      <c r="HL37" s="98">
        <v>4.54</v>
      </c>
      <c r="HM37" s="98">
        <v>5.0</v>
      </c>
      <c r="HN37" s="99">
        <v>57.0</v>
      </c>
      <c r="HO37" s="99">
        <v>56.0</v>
      </c>
      <c r="HP37" s="98" t="s">
        <v>107</v>
      </c>
      <c r="HQ37" s="97" t="s">
        <v>92</v>
      </c>
      <c r="HR37" s="98">
        <v>150.0</v>
      </c>
      <c r="HS37" s="98">
        <v>7.5</v>
      </c>
      <c r="HT37" s="98">
        <v>3.75</v>
      </c>
      <c r="HU37" s="98">
        <v>7.0</v>
      </c>
      <c r="HV37" s="99">
        <v>55.0</v>
      </c>
      <c r="HW37" s="99">
        <v>55.0</v>
      </c>
      <c r="HX37" s="107"/>
      <c r="HY37" s="72">
        <v>135.0</v>
      </c>
      <c r="HZ37" s="72">
        <v>33.0</v>
      </c>
      <c r="IA37" s="72">
        <v>118.0</v>
      </c>
      <c r="IB37" s="72">
        <v>5.9</v>
      </c>
      <c r="IC37" s="73"/>
      <c r="ID37" s="72">
        <v>2.0</v>
      </c>
      <c r="IE37" s="72">
        <v>58.0</v>
      </c>
      <c r="IF37" s="72">
        <v>38.0</v>
      </c>
      <c r="IG37" s="107"/>
      <c r="IH37" s="74">
        <v>137.0</v>
      </c>
      <c r="II37" s="74">
        <v>33.6</v>
      </c>
      <c r="IJ37" s="74">
        <v>124.0</v>
      </c>
      <c r="IK37" s="74">
        <v>6.3</v>
      </c>
      <c r="IL37" s="74">
        <v>7.0</v>
      </c>
      <c r="IM37" s="74">
        <v>6.0</v>
      </c>
      <c r="IN37" s="74">
        <v>45.0</v>
      </c>
      <c r="IO37" s="74">
        <v>44.0</v>
      </c>
      <c r="IP37" s="74">
        <v>137.0</v>
      </c>
      <c r="IQ37" s="74">
        <v>34.2</v>
      </c>
      <c r="IR37" s="74">
        <v>5.0</v>
      </c>
      <c r="IS37" s="74">
        <v>0.2</v>
      </c>
      <c r="IT37" s="74">
        <v>0.3</v>
      </c>
      <c r="IU37" s="74">
        <v>12.0</v>
      </c>
      <c r="IV37" s="74">
        <v>48.0</v>
      </c>
      <c r="IW37" s="74">
        <v>47.0</v>
      </c>
      <c r="IX37" s="107"/>
      <c r="IY37" s="76">
        <v>140.32</v>
      </c>
      <c r="IZ37" s="76">
        <v>35.11</v>
      </c>
      <c r="JA37" s="76">
        <v>359.0</v>
      </c>
      <c r="JB37" s="76">
        <v>17.95</v>
      </c>
      <c r="JC37" s="76">
        <v>7.3</v>
      </c>
      <c r="JD37" s="76">
        <v>3.0</v>
      </c>
      <c r="JE37" s="76">
        <v>54.41</v>
      </c>
      <c r="JF37" s="76">
        <v>42.49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32.4</v>
      </c>
      <c r="JR37" s="78">
        <v>0.0</v>
      </c>
      <c r="JS37" s="78">
        <v>0.0</v>
      </c>
      <c r="JT37" s="78">
        <v>0.0</v>
      </c>
      <c r="JU37" s="78">
        <v>2.0</v>
      </c>
      <c r="JV37" s="78">
        <v>42.0</v>
      </c>
      <c r="JW37" s="78">
        <v>41.0</v>
      </c>
      <c r="JX37" s="78">
        <v>137.0</v>
      </c>
      <c r="JY37" s="78">
        <v>34.1</v>
      </c>
      <c r="JZ37" s="78">
        <v>152.0</v>
      </c>
      <c r="KA37" s="78">
        <v>8.5</v>
      </c>
      <c r="KB37" s="78">
        <v>3.2</v>
      </c>
      <c r="KC37" s="78">
        <v>2.0</v>
      </c>
      <c r="KD37" s="78">
        <v>46.0</v>
      </c>
      <c r="KE37" s="78">
        <v>45.0</v>
      </c>
      <c r="KF37" s="107"/>
      <c r="KG37" s="151">
        <v>139.0</v>
      </c>
      <c r="KH37" s="151">
        <v>34.0</v>
      </c>
      <c r="KI37" s="151" t="s">
        <v>98</v>
      </c>
      <c r="KJ37" s="151" t="s">
        <v>98</v>
      </c>
      <c r="KK37" s="151"/>
      <c r="KL37" s="151">
        <v>1.0</v>
      </c>
      <c r="KM37" s="151">
        <v>48.0</v>
      </c>
      <c r="KN37" s="151">
        <v>48.0</v>
      </c>
      <c r="KO37" s="151">
        <v>139.0</v>
      </c>
      <c r="KP37" s="151">
        <v>34.0</v>
      </c>
      <c r="KQ37" s="151" t="s">
        <v>98</v>
      </c>
      <c r="KR37" s="151" t="s">
        <v>98</v>
      </c>
      <c r="KS37" s="151"/>
      <c r="KT37" s="151">
        <v>1.0</v>
      </c>
      <c r="KU37" s="151">
        <v>46.0</v>
      </c>
      <c r="KV37" s="151">
        <v>44.0</v>
      </c>
      <c r="KW37" s="107"/>
      <c r="KX37" s="81">
        <v>134.0</v>
      </c>
      <c r="KY37" s="81">
        <v>33.0</v>
      </c>
      <c r="KZ37" s="81">
        <v>204.0</v>
      </c>
      <c r="LA37" s="81">
        <v>10.0</v>
      </c>
      <c r="LB37" s="81">
        <v>1.8</v>
      </c>
      <c r="LC37" s="81">
        <v>3.0</v>
      </c>
      <c r="LD37" s="81">
        <v>56.0</v>
      </c>
      <c r="LE37" s="81">
        <v>56.0</v>
      </c>
      <c r="LF37" s="81">
        <v>134.0</v>
      </c>
      <c r="LG37" s="81">
        <v>33.0</v>
      </c>
      <c r="LH37" s="81">
        <v>267.0</v>
      </c>
      <c r="LI37" s="81">
        <v>13.1</v>
      </c>
      <c r="LJ37" s="81">
        <v>5.0</v>
      </c>
      <c r="LK37" s="81">
        <v>5.0</v>
      </c>
      <c r="LL37" s="81">
        <v>52.0</v>
      </c>
      <c r="LM37" s="81">
        <v>52.0</v>
      </c>
      <c r="LN37" s="107"/>
      <c r="LO37" s="83">
        <v>345.0</v>
      </c>
      <c r="LP37" s="82">
        <v>216.0</v>
      </c>
      <c r="LQ37" s="82">
        <v>125.0</v>
      </c>
      <c r="LR37" s="83">
        <v>74.0</v>
      </c>
      <c r="LS37" s="82">
        <v>336.0</v>
      </c>
      <c r="LT37" s="83">
        <v>40.0</v>
      </c>
      <c r="LU37" s="83">
        <v>0.0</v>
      </c>
      <c r="LV37" s="83">
        <v>142.0</v>
      </c>
      <c r="LW37" s="83">
        <v>69.0</v>
      </c>
      <c r="LX37" s="83">
        <v>55.0</v>
      </c>
      <c r="LY37" s="83">
        <v>52.0</v>
      </c>
      <c r="LZ37" s="83">
        <v>10.0</v>
      </c>
      <c r="MA37" s="83">
        <v>85.0</v>
      </c>
      <c r="MB37" s="83">
        <v>10.2</v>
      </c>
      <c r="MC37" s="83">
        <v>139.0</v>
      </c>
      <c r="MD37" s="83">
        <v>147.0</v>
      </c>
      <c r="ME37" s="83">
        <v>65.0</v>
      </c>
      <c r="MF37" s="83">
        <v>57.0</v>
      </c>
      <c r="MG37" s="83">
        <v>8.0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3">
        <v>41.0</v>
      </c>
      <c r="MM37" s="83">
        <v>39.0</v>
      </c>
      <c r="MN37" s="83">
        <v>5.0</v>
      </c>
      <c r="MO37" s="86"/>
      <c r="MP37" s="87"/>
      <c r="MQ37" s="87"/>
      <c r="MR37" s="87"/>
      <c r="MS37" s="87"/>
      <c r="MT37" s="83">
        <v>13.6</v>
      </c>
      <c r="MU37" s="83">
        <v>7.5</v>
      </c>
      <c r="MV37" s="83">
        <v>232.0</v>
      </c>
      <c r="MW37" s="83">
        <v>35.0</v>
      </c>
      <c r="MX37" s="83">
        <v>38.0</v>
      </c>
      <c r="MY37" s="88" t="s">
        <v>96</v>
      </c>
      <c r="MZ37" s="83">
        <v>5.0</v>
      </c>
      <c r="NA37" s="87"/>
      <c r="NB37" s="88" t="s">
        <v>95</v>
      </c>
      <c r="NC37" s="88" t="s">
        <v>95</v>
      </c>
      <c r="ND37" s="88" t="s">
        <v>95</v>
      </c>
      <c r="NE37" s="88" t="s">
        <v>95</v>
      </c>
      <c r="NF37" s="83">
        <v>39.0</v>
      </c>
      <c r="NG37" s="83">
        <v>39.0</v>
      </c>
      <c r="NH37" s="83">
        <v>6.0</v>
      </c>
      <c r="NI37" s="88"/>
      <c r="NJ37" s="83">
        <v>7.6</v>
      </c>
      <c r="NK37" s="83">
        <v>3.7</v>
      </c>
      <c r="NL37" s="83">
        <v>140.0</v>
      </c>
      <c r="NM37" s="83">
        <v>34.0</v>
      </c>
      <c r="NN37" s="83">
        <v>46.0</v>
      </c>
      <c r="NO37" s="83">
        <v>50.0</v>
      </c>
      <c r="NP37" s="83">
        <v>4.0</v>
      </c>
    </row>
    <row r="38" ht="14.25" customHeight="1">
      <c r="C38" s="108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7">MIN(C14:C37)</f>
        <v>49.85</v>
      </c>
      <c r="D39" s="110">
        <f t="shared" si="77"/>
        <v>332</v>
      </c>
      <c r="E39" s="110">
        <f t="shared" si="77"/>
        <v>131</v>
      </c>
      <c r="F39" s="110">
        <f t="shared" si="77"/>
        <v>56</v>
      </c>
      <c r="G39" s="110">
        <f t="shared" si="77"/>
        <v>12.2</v>
      </c>
      <c r="H39" s="110">
        <f t="shared" si="77"/>
        <v>0</v>
      </c>
      <c r="I39" s="110">
        <f t="shared" si="77"/>
        <v>6</v>
      </c>
      <c r="J39" s="110">
        <f t="shared" si="77"/>
        <v>46</v>
      </c>
      <c r="K39" s="110">
        <f t="shared" si="77"/>
        <v>47</v>
      </c>
      <c r="L39" s="110">
        <f t="shared" si="77"/>
        <v>135</v>
      </c>
      <c r="M39" s="110">
        <f t="shared" si="77"/>
        <v>35</v>
      </c>
      <c r="N39" s="110">
        <f t="shared" si="77"/>
        <v>1.3</v>
      </c>
      <c r="O39" s="110">
        <f t="shared" si="77"/>
        <v>0</v>
      </c>
      <c r="P39" s="110">
        <f t="shared" si="77"/>
        <v>6</v>
      </c>
      <c r="Q39" s="110">
        <f t="shared" si="77"/>
        <v>55</v>
      </c>
      <c r="R39" s="110">
        <f t="shared" si="77"/>
        <v>50</v>
      </c>
      <c r="S39" s="110">
        <f t="shared" si="77"/>
        <v>334.9</v>
      </c>
      <c r="T39" s="110">
        <f t="shared" si="77"/>
        <v>206.7</v>
      </c>
      <c r="U39" s="110"/>
      <c r="V39" s="110">
        <f t="shared" ref="V39:X39" si="78">MIN(V14:V37)</f>
        <v>0</v>
      </c>
      <c r="W39" s="110">
        <f t="shared" si="78"/>
        <v>367.3</v>
      </c>
      <c r="X39" s="110">
        <f t="shared" si="78"/>
        <v>112.5</v>
      </c>
      <c r="Y39" s="110"/>
      <c r="Z39" s="110">
        <f t="shared" ref="Z39:AB39" si="79">MIN(Z14:Z37)</f>
        <v>0</v>
      </c>
      <c r="AA39" s="110">
        <f t="shared" si="79"/>
        <v>335.5</v>
      </c>
      <c r="AB39" s="110">
        <f t="shared" si="79"/>
        <v>288.1</v>
      </c>
      <c r="AC39" s="110"/>
      <c r="AD39" s="110">
        <f t="shared" ref="AD39:AF39" si="80">MIN(AD14:AD37)</f>
        <v>0</v>
      </c>
      <c r="AE39" s="110">
        <f t="shared" si="80"/>
        <v>335.9</v>
      </c>
      <c r="AF39" s="110">
        <f t="shared" si="80"/>
        <v>305.9</v>
      </c>
      <c r="AG39" s="110"/>
      <c r="AH39" s="110">
        <f t="shared" ref="AH39:AJ39" si="81">MIN(AH14:AH37)</f>
        <v>0</v>
      </c>
      <c r="AI39" s="110">
        <f t="shared" si="81"/>
        <v>344.8</v>
      </c>
      <c r="AJ39" s="110">
        <f t="shared" si="81"/>
        <v>306.2</v>
      </c>
      <c r="AK39" s="110"/>
      <c r="AL39" s="110">
        <f t="shared" ref="AL39:AN39" si="82">MIN(AL14:AL37)</f>
        <v>0</v>
      </c>
      <c r="AM39" s="110">
        <f t="shared" si="82"/>
        <v>333.5</v>
      </c>
      <c r="AN39" s="110">
        <f t="shared" si="82"/>
        <v>315.2</v>
      </c>
      <c r="AO39" s="110"/>
      <c r="AP39" s="110">
        <f t="shared" ref="AP39:AR39" si="83">MIN(AP14:AP37)</f>
        <v>0</v>
      </c>
      <c r="AQ39" s="189">
        <f t="shared" si="83"/>
        <v>131</v>
      </c>
      <c r="AR39" s="110">
        <f t="shared" si="83"/>
        <v>56</v>
      </c>
      <c r="AS39" s="110"/>
      <c r="AT39" s="110">
        <f t="shared" ref="AT39:AV39" si="84">MIN(AT14:AT37)</f>
        <v>0</v>
      </c>
      <c r="AU39" s="110">
        <f t="shared" si="84"/>
        <v>136</v>
      </c>
      <c r="AV39" s="110">
        <f t="shared" si="84"/>
        <v>35</v>
      </c>
      <c r="AW39" s="110"/>
      <c r="AX39" s="110">
        <f t="shared" ref="AX39:AY39" si="85">MIN(AX14:AX37)</f>
        <v>0</v>
      </c>
      <c r="AY39" s="189">
        <f t="shared" si="85"/>
        <v>131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6">MIN(BJ14:BJ37)</f>
        <v>75</v>
      </c>
      <c r="BK39" s="110">
        <f t="shared" si="86"/>
        <v>50</v>
      </c>
      <c r="BL39" s="112">
        <f t="shared" si="86"/>
        <v>0</v>
      </c>
      <c r="BM39" s="110">
        <f t="shared" si="86"/>
        <v>335</v>
      </c>
      <c r="BN39" s="110">
        <f t="shared" si="86"/>
        <v>142</v>
      </c>
      <c r="BO39" s="110">
        <f t="shared" si="86"/>
        <v>12</v>
      </c>
      <c r="BP39" s="110">
        <f t="shared" si="86"/>
        <v>0.6</v>
      </c>
      <c r="BQ39" s="110">
        <f t="shared" si="86"/>
        <v>0</v>
      </c>
      <c r="BR39" s="110">
        <f t="shared" si="86"/>
        <v>6</v>
      </c>
      <c r="BS39" s="110">
        <f t="shared" si="86"/>
        <v>46</v>
      </c>
      <c r="BT39" s="110">
        <f t="shared" si="86"/>
        <v>47</v>
      </c>
      <c r="BU39" s="110">
        <f t="shared" si="86"/>
        <v>335</v>
      </c>
      <c r="BV39" s="110">
        <f t="shared" si="86"/>
        <v>221</v>
      </c>
      <c r="BW39" s="110"/>
      <c r="BX39" s="110">
        <f t="shared" ref="BX39:BZ39" si="87">MIN(BX14:BX37)</f>
        <v>19</v>
      </c>
      <c r="BY39" s="110">
        <f t="shared" si="87"/>
        <v>328</v>
      </c>
      <c r="BZ39" s="110">
        <f t="shared" si="87"/>
        <v>239</v>
      </c>
      <c r="CA39" s="110"/>
      <c r="CB39" s="110">
        <f t="shared" ref="CB39:CD39" si="88">MIN(CB14:CB37)</f>
        <v>17</v>
      </c>
      <c r="CC39" s="110">
        <f t="shared" si="88"/>
        <v>336</v>
      </c>
      <c r="CD39" s="110">
        <f t="shared" si="88"/>
        <v>210</v>
      </c>
      <c r="CE39" s="110"/>
      <c r="CF39" s="110">
        <f t="shared" ref="CF39:CH39" si="89">MIN(CF14:CF37)</f>
        <v>2</v>
      </c>
      <c r="CG39" s="110">
        <f t="shared" si="89"/>
        <v>329</v>
      </c>
      <c r="CH39" s="110">
        <f t="shared" si="89"/>
        <v>264</v>
      </c>
      <c r="CI39" s="110"/>
      <c r="CJ39" s="110">
        <f t="shared" ref="CJ39:CL39" si="90">MIN(CJ14:CJ37)</f>
        <v>2</v>
      </c>
      <c r="CK39" s="110">
        <f t="shared" si="90"/>
        <v>341</v>
      </c>
      <c r="CL39" s="110">
        <f t="shared" si="90"/>
        <v>132</v>
      </c>
      <c r="CM39" s="110"/>
      <c r="CN39" s="110">
        <f t="shared" ref="CN39:CP39" si="91">MIN(CN14:CN37)</f>
        <v>1</v>
      </c>
      <c r="CO39" s="110">
        <f t="shared" si="91"/>
        <v>326</v>
      </c>
      <c r="CP39" s="110">
        <f t="shared" si="91"/>
        <v>274</v>
      </c>
      <c r="CQ39" s="110"/>
      <c r="CR39" s="110">
        <f t="shared" ref="CR39:CT39" si="92">MIN(CR14:CR37)</f>
        <v>2</v>
      </c>
      <c r="CS39" s="110">
        <f t="shared" si="92"/>
        <v>329</v>
      </c>
      <c r="CT39" s="110">
        <f t="shared" si="92"/>
        <v>232</v>
      </c>
      <c r="CU39" s="110"/>
      <c r="CV39" s="110">
        <f t="shared" ref="CV39:CX39" si="93">MIN(CV14:CV37)</f>
        <v>48</v>
      </c>
      <c r="CW39" s="110">
        <f t="shared" si="93"/>
        <v>330</v>
      </c>
      <c r="CX39" s="110">
        <f t="shared" si="93"/>
        <v>132</v>
      </c>
      <c r="CY39" s="110"/>
      <c r="CZ39" s="110">
        <f t="shared" ref="CZ39:DB39" si="94">MIN(CZ14:CZ37)</f>
        <v>42</v>
      </c>
      <c r="DA39" s="110">
        <f t="shared" si="94"/>
        <v>318</v>
      </c>
      <c r="DB39" s="110">
        <f t="shared" si="94"/>
        <v>132</v>
      </c>
      <c r="DC39" s="110"/>
      <c r="DD39" s="110">
        <f t="shared" ref="DD39:DE39" si="95">MIN(DD14:DD37)</f>
        <v>42</v>
      </c>
      <c r="DE39" s="110">
        <f t="shared" si="95"/>
        <v>142</v>
      </c>
      <c r="DF39" s="110"/>
      <c r="DG39" s="110">
        <f t="shared" ref="DG39:DH39" si="96">MIN(DG14:DG37)</f>
        <v>12</v>
      </c>
      <c r="DH39" s="110">
        <f t="shared" si="96"/>
        <v>0.6</v>
      </c>
      <c r="DI39" s="110"/>
      <c r="DJ39" s="110">
        <f t="shared" ref="DJ39:DW39" si="97">MIN(DJ14:DJ37)</f>
        <v>7</v>
      </c>
      <c r="DK39" s="110">
        <f t="shared" si="97"/>
        <v>47</v>
      </c>
      <c r="DL39" s="110">
        <f t="shared" si="97"/>
        <v>45</v>
      </c>
      <c r="DM39" s="112">
        <f t="shared" si="97"/>
        <v>0</v>
      </c>
      <c r="DN39" s="110">
        <f t="shared" si="97"/>
        <v>335</v>
      </c>
      <c r="DO39" s="110">
        <f t="shared" si="97"/>
        <v>138</v>
      </c>
      <c r="DP39" s="110">
        <f t="shared" si="97"/>
        <v>1.43</v>
      </c>
      <c r="DQ39" s="110">
        <f t="shared" si="97"/>
        <v>0</v>
      </c>
      <c r="DR39" s="110">
        <f t="shared" si="97"/>
        <v>0</v>
      </c>
      <c r="DS39" s="110">
        <f t="shared" si="97"/>
        <v>8</v>
      </c>
      <c r="DT39" s="110">
        <f t="shared" si="97"/>
        <v>34</v>
      </c>
      <c r="DU39" s="110">
        <f t="shared" si="97"/>
        <v>38</v>
      </c>
      <c r="DV39" s="110">
        <f t="shared" si="97"/>
        <v>0</v>
      </c>
      <c r="DW39" s="110">
        <f t="shared" si="97"/>
        <v>0</v>
      </c>
      <c r="DX39" s="110"/>
      <c r="DY39" s="110">
        <f t="shared" ref="DY39:EA39" si="98">MIN(DY14:DY37)</f>
        <v>0</v>
      </c>
      <c r="DZ39" s="110">
        <f t="shared" si="98"/>
        <v>0</v>
      </c>
      <c r="EA39" s="110">
        <f t="shared" si="98"/>
        <v>0</v>
      </c>
      <c r="EB39" s="110"/>
      <c r="EC39" s="110">
        <f t="shared" ref="EC39:EU39" si="99">MIN(EC14:EC37)</f>
        <v>0</v>
      </c>
      <c r="ED39" s="112">
        <f t="shared" si="99"/>
        <v>0</v>
      </c>
      <c r="EE39" s="110">
        <f t="shared" si="99"/>
        <v>337</v>
      </c>
      <c r="EF39" s="110">
        <f t="shared" si="99"/>
        <v>135</v>
      </c>
      <c r="EG39" s="110">
        <f t="shared" si="99"/>
        <v>70</v>
      </c>
      <c r="EH39" s="110">
        <f t="shared" si="99"/>
        <v>2.8</v>
      </c>
      <c r="EI39" s="110">
        <f t="shared" si="99"/>
        <v>0</v>
      </c>
      <c r="EJ39" s="110">
        <f t="shared" si="99"/>
        <v>9</v>
      </c>
      <c r="EK39" s="110">
        <f t="shared" si="99"/>
        <v>46</v>
      </c>
      <c r="EL39" s="110">
        <f t="shared" si="99"/>
        <v>49</v>
      </c>
      <c r="EM39" s="110">
        <f t="shared" si="99"/>
        <v>135</v>
      </c>
      <c r="EN39" s="110">
        <f t="shared" si="99"/>
        <v>96</v>
      </c>
      <c r="EO39" s="110">
        <f t="shared" si="99"/>
        <v>4.1</v>
      </c>
      <c r="EP39" s="110">
        <f t="shared" si="99"/>
        <v>0</v>
      </c>
      <c r="EQ39" s="110">
        <f t="shared" si="99"/>
        <v>9</v>
      </c>
      <c r="ER39" s="110">
        <f t="shared" si="99"/>
        <v>47</v>
      </c>
      <c r="ES39" s="110">
        <f t="shared" si="99"/>
        <v>49</v>
      </c>
      <c r="ET39" s="110">
        <f t="shared" si="99"/>
        <v>334</v>
      </c>
      <c r="EU39" s="110">
        <f t="shared" si="99"/>
        <v>0</v>
      </c>
      <c r="EV39" s="110"/>
      <c r="EW39" s="110">
        <f t="shared" ref="EW39:EY39" si="100">MIN(EW14:EW37)</f>
        <v>-3.6</v>
      </c>
      <c r="EX39" s="110">
        <f t="shared" si="100"/>
        <v>335</v>
      </c>
      <c r="EY39" s="110">
        <f t="shared" si="100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1">MIN(FI14:FI37)</f>
        <v>-3</v>
      </c>
      <c r="FJ39" s="110">
        <f t="shared" si="101"/>
        <v>336</v>
      </c>
      <c r="FK39" s="110">
        <f t="shared" si="101"/>
        <v>220</v>
      </c>
      <c r="FL39" s="110"/>
      <c r="FM39" s="110">
        <f t="shared" ref="FM39:FN39" si="102">MIN(FM14:FM37)</f>
        <v>0</v>
      </c>
      <c r="FN39" s="110">
        <f t="shared" si="102"/>
        <v>337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3">MIN(FY14:FY37)</f>
        <v>0</v>
      </c>
      <c r="FZ39" s="112">
        <f t="shared" si="103"/>
        <v>0</v>
      </c>
      <c r="GA39" s="110">
        <f t="shared" si="103"/>
        <v>0</v>
      </c>
      <c r="GB39" s="110">
        <f t="shared" si="103"/>
        <v>0</v>
      </c>
      <c r="GC39" s="110"/>
      <c r="GD39" s="110">
        <f t="shared" ref="GD39:GF39" si="104">MIN(GD14:GD37)</f>
        <v>-8.21</v>
      </c>
      <c r="GE39" s="110">
        <f t="shared" si="104"/>
        <v>337</v>
      </c>
      <c r="GF39" s="110">
        <f t="shared" si="104"/>
        <v>331.18</v>
      </c>
      <c r="GG39" s="110"/>
      <c r="GH39" s="110">
        <f t="shared" ref="GH39:GJ39" si="105">MIN(GH14:GH37)</f>
        <v>-4.61</v>
      </c>
      <c r="GI39" s="110">
        <f t="shared" si="105"/>
        <v>337</v>
      </c>
      <c r="GJ39" s="110">
        <f t="shared" si="105"/>
        <v>194.17</v>
      </c>
      <c r="GK39" s="110"/>
      <c r="GL39" s="110">
        <f t="shared" ref="GL39:GN39" si="106">MIN(GL14:GL37)</f>
        <v>-24.46</v>
      </c>
      <c r="GM39" s="110">
        <f t="shared" si="106"/>
        <v>337</v>
      </c>
      <c r="GN39" s="110">
        <f t="shared" si="106"/>
        <v>185.52</v>
      </c>
      <c r="GO39" s="110"/>
      <c r="GP39" s="110">
        <f t="shared" ref="GP39:GR39" si="107">MIN(GP14:GP37)</f>
        <v>-32.58</v>
      </c>
      <c r="GQ39" s="110">
        <f t="shared" si="107"/>
        <v>337</v>
      </c>
      <c r="GR39" s="110">
        <f t="shared" si="107"/>
        <v>88.95</v>
      </c>
      <c r="GS39" s="110"/>
      <c r="GT39" s="110">
        <f t="shared" ref="GT39:GV39" si="108">MIN(GT14:GT37)</f>
        <v>-18.85</v>
      </c>
      <c r="GU39" s="110">
        <f t="shared" si="108"/>
        <v>337</v>
      </c>
      <c r="GV39" s="110">
        <f t="shared" si="108"/>
        <v>97.89</v>
      </c>
      <c r="GW39" s="110"/>
      <c r="GX39" s="110">
        <f t="shared" ref="GX39:HC39" si="109">MIN(GX14:GX37)</f>
        <v>-19.85</v>
      </c>
      <c r="GY39" s="112">
        <f t="shared" si="109"/>
        <v>0</v>
      </c>
      <c r="GZ39" s="110">
        <f t="shared" si="109"/>
        <v>0</v>
      </c>
      <c r="HA39" s="110">
        <f t="shared" si="109"/>
        <v>0</v>
      </c>
      <c r="HB39" s="110">
        <f t="shared" si="109"/>
        <v>0</v>
      </c>
      <c r="HC39" s="110">
        <f t="shared" si="109"/>
        <v>0</v>
      </c>
      <c r="HD39" s="110"/>
      <c r="HE39" s="110">
        <f t="shared" ref="HE39:HK39" si="110">MIN(HE14:HE37)</f>
        <v>8</v>
      </c>
      <c r="HF39" s="110">
        <f t="shared" si="110"/>
        <v>52</v>
      </c>
      <c r="HG39" s="110">
        <f t="shared" si="110"/>
        <v>50</v>
      </c>
      <c r="HH39" s="110">
        <f t="shared" si="110"/>
        <v>0</v>
      </c>
      <c r="HI39" s="110">
        <f t="shared" si="110"/>
        <v>0</v>
      </c>
      <c r="HJ39" s="110">
        <f t="shared" si="110"/>
        <v>44</v>
      </c>
      <c r="HK39" s="110">
        <f t="shared" si="110"/>
        <v>2.2</v>
      </c>
      <c r="HL39" s="110"/>
      <c r="HM39" s="110">
        <f t="shared" ref="HM39:HS39" si="111">MIN(HM14:HM37)</f>
        <v>5</v>
      </c>
      <c r="HN39" s="110">
        <f t="shared" si="111"/>
        <v>56</v>
      </c>
      <c r="HO39" s="110">
        <f t="shared" si="111"/>
        <v>56</v>
      </c>
      <c r="HP39" s="110">
        <f t="shared" si="111"/>
        <v>0</v>
      </c>
      <c r="HQ39" s="110">
        <f t="shared" si="111"/>
        <v>0</v>
      </c>
      <c r="HR39" s="110">
        <f t="shared" si="111"/>
        <v>150</v>
      </c>
      <c r="HS39" s="110">
        <f t="shared" si="111"/>
        <v>7.5</v>
      </c>
      <c r="HT39" s="110"/>
      <c r="HU39" s="110">
        <f t="shared" ref="HU39:IB39" si="112">MIN(HU14:HU37)</f>
        <v>7</v>
      </c>
      <c r="HV39" s="110">
        <f t="shared" si="112"/>
        <v>50</v>
      </c>
      <c r="HW39" s="110">
        <f t="shared" si="112"/>
        <v>50</v>
      </c>
      <c r="HX39" s="112">
        <f t="shared" si="112"/>
        <v>0</v>
      </c>
      <c r="HY39" s="110">
        <f t="shared" si="112"/>
        <v>135</v>
      </c>
      <c r="HZ39" s="110">
        <f t="shared" si="112"/>
        <v>33</v>
      </c>
      <c r="IA39" s="110">
        <f t="shared" si="112"/>
        <v>54</v>
      </c>
      <c r="IB39" s="110">
        <f t="shared" si="112"/>
        <v>2.7</v>
      </c>
      <c r="IC39" s="110"/>
      <c r="ID39" s="110">
        <f t="shared" ref="ID39:IK39" si="113">MIN(ID14:ID37)</f>
        <v>2</v>
      </c>
      <c r="IE39" s="110">
        <f t="shared" si="113"/>
        <v>58</v>
      </c>
      <c r="IF39" s="110">
        <f t="shared" si="113"/>
        <v>38</v>
      </c>
      <c r="IG39" s="112">
        <f t="shared" si="113"/>
        <v>0</v>
      </c>
      <c r="IH39" s="110">
        <f t="shared" si="113"/>
        <v>135</v>
      </c>
      <c r="II39" s="110">
        <f t="shared" si="113"/>
        <v>32.3</v>
      </c>
      <c r="IJ39" s="110">
        <f t="shared" si="113"/>
        <v>7.4</v>
      </c>
      <c r="IK39" s="110">
        <f t="shared" si="113"/>
        <v>4.4</v>
      </c>
      <c r="IL39" s="110"/>
      <c r="IM39" s="110">
        <f t="shared" ref="IM39:IS39" si="114">MIN(IM14:IM37)</f>
        <v>6</v>
      </c>
      <c r="IN39" s="110">
        <f t="shared" si="114"/>
        <v>45</v>
      </c>
      <c r="IO39" s="110">
        <f t="shared" si="114"/>
        <v>43</v>
      </c>
      <c r="IP39" s="110">
        <f t="shared" si="114"/>
        <v>135</v>
      </c>
      <c r="IQ39" s="110">
        <f t="shared" si="114"/>
        <v>32.1</v>
      </c>
      <c r="IR39" s="110">
        <f t="shared" si="114"/>
        <v>3</v>
      </c>
      <c r="IS39" s="110">
        <f t="shared" si="114"/>
        <v>0.1</v>
      </c>
      <c r="IT39" s="110"/>
      <c r="IU39" s="110">
        <f t="shared" ref="IU39:JB39" si="115">MIN(IU14:IU37)</f>
        <v>12</v>
      </c>
      <c r="IV39" s="110">
        <f t="shared" si="115"/>
        <v>46</v>
      </c>
      <c r="IW39" s="110">
        <f t="shared" si="115"/>
        <v>45</v>
      </c>
      <c r="IX39" s="112">
        <f t="shared" si="115"/>
        <v>0</v>
      </c>
      <c r="IY39" s="110">
        <f t="shared" si="115"/>
        <v>135.27</v>
      </c>
      <c r="IZ39" s="110">
        <f t="shared" si="115"/>
        <v>34.13</v>
      </c>
      <c r="JA39" s="110">
        <f t="shared" si="115"/>
        <v>3.6</v>
      </c>
      <c r="JB39" s="110">
        <f t="shared" si="115"/>
        <v>0.18</v>
      </c>
      <c r="JC39" s="110"/>
      <c r="JD39" s="110">
        <f t="shared" ref="JD39:JJ39" si="116">MIN(JD14:JD37)</f>
        <v>3</v>
      </c>
      <c r="JE39" s="110">
        <f t="shared" si="116"/>
        <v>49.43</v>
      </c>
      <c r="JF39" s="110">
        <f t="shared" si="116"/>
        <v>36.74</v>
      </c>
      <c r="JG39" s="110">
        <f t="shared" si="116"/>
        <v>0</v>
      </c>
      <c r="JH39" s="110">
        <f t="shared" si="116"/>
        <v>0</v>
      </c>
      <c r="JI39" s="110">
        <f t="shared" si="116"/>
        <v>0</v>
      </c>
      <c r="JJ39" s="110">
        <f t="shared" si="116"/>
        <v>0</v>
      </c>
      <c r="JK39" s="110"/>
      <c r="JL39" s="110">
        <f t="shared" ref="JL39:JS39" si="117">MIN(JL14:JL37)</f>
        <v>0</v>
      </c>
      <c r="JM39" s="110">
        <f t="shared" si="117"/>
        <v>0</v>
      </c>
      <c r="JN39" s="110">
        <f t="shared" si="117"/>
        <v>0</v>
      </c>
      <c r="JO39" s="112">
        <f t="shared" si="117"/>
        <v>0</v>
      </c>
      <c r="JP39" s="110">
        <f t="shared" si="117"/>
        <v>135</v>
      </c>
      <c r="JQ39" s="110">
        <f t="shared" si="117"/>
        <v>32</v>
      </c>
      <c r="JR39" s="110">
        <f t="shared" si="117"/>
        <v>0</v>
      </c>
      <c r="JS39" s="110">
        <f t="shared" si="117"/>
        <v>0</v>
      </c>
      <c r="JT39" s="110"/>
      <c r="JU39" s="110">
        <f t="shared" ref="JU39:KA39" si="118">MIN(JU14:JU37)</f>
        <v>2</v>
      </c>
      <c r="JV39" s="110">
        <f t="shared" si="118"/>
        <v>38</v>
      </c>
      <c r="JW39" s="110">
        <f t="shared" si="118"/>
        <v>38</v>
      </c>
      <c r="JX39" s="110">
        <f t="shared" si="118"/>
        <v>135</v>
      </c>
      <c r="JY39" s="110">
        <f t="shared" si="118"/>
        <v>33.4</v>
      </c>
      <c r="JZ39" s="110">
        <f t="shared" si="118"/>
        <v>90</v>
      </c>
      <c r="KA39" s="110">
        <f t="shared" si="118"/>
        <v>4.7</v>
      </c>
      <c r="KB39" s="110"/>
      <c r="KC39" s="110">
        <f t="shared" ref="KC39:KJ39" si="119">MIN(KC14:KC37)</f>
        <v>2</v>
      </c>
      <c r="KD39" s="110">
        <f t="shared" si="119"/>
        <v>45</v>
      </c>
      <c r="KE39" s="110">
        <f t="shared" si="119"/>
        <v>45</v>
      </c>
      <c r="KF39" s="112">
        <f t="shared" si="119"/>
        <v>0</v>
      </c>
      <c r="KG39" s="110">
        <f t="shared" si="119"/>
        <v>134</v>
      </c>
      <c r="KH39" s="110">
        <f t="shared" si="119"/>
        <v>32</v>
      </c>
      <c r="KI39" s="110">
        <f t="shared" si="119"/>
        <v>2</v>
      </c>
      <c r="KJ39" s="110">
        <f t="shared" si="119"/>
        <v>0.1</v>
      </c>
      <c r="KK39" s="110"/>
      <c r="KL39" s="110">
        <f t="shared" ref="KL39:KR39" si="120">MIN(KL14:KL37)</f>
        <v>1</v>
      </c>
      <c r="KM39" s="110">
        <f t="shared" si="120"/>
        <v>40</v>
      </c>
      <c r="KN39" s="110">
        <f t="shared" si="120"/>
        <v>40</v>
      </c>
      <c r="KO39" s="110">
        <f t="shared" si="120"/>
        <v>134</v>
      </c>
      <c r="KP39" s="110">
        <f t="shared" si="120"/>
        <v>32</v>
      </c>
      <c r="KQ39" s="110">
        <f t="shared" si="120"/>
        <v>3</v>
      </c>
      <c r="KR39" s="110">
        <f t="shared" si="120"/>
        <v>0.2</v>
      </c>
      <c r="KS39" s="110"/>
      <c r="KT39" s="110">
        <f t="shared" ref="KT39:LA39" si="121">MIN(KT14:KT37)</f>
        <v>1</v>
      </c>
      <c r="KU39" s="110">
        <f t="shared" si="121"/>
        <v>40</v>
      </c>
      <c r="KV39" s="110">
        <f t="shared" si="121"/>
        <v>40</v>
      </c>
      <c r="KW39" s="112">
        <f t="shared" si="121"/>
        <v>0</v>
      </c>
      <c r="KX39" s="110">
        <f t="shared" si="121"/>
        <v>122</v>
      </c>
      <c r="KY39" s="110">
        <f t="shared" si="121"/>
        <v>31</v>
      </c>
      <c r="KZ39" s="110">
        <f t="shared" si="121"/>
        <v>177</v>
      </c>
      <c r="LA39" s="110">
        <f t="shared" si="121"/>
        <v>0</v>
      </c>
      <c r="LB39" s="110"/>
      <c r="LC39" s="110">
        <f t="shared" ref="LC39:LI39" si="122">MIN(LC14:LC37)</f>
        <v>3</v>
      </c>
      <c r="LD39" s="110">
        <f t="shared" si="122"/>
        <v>46</v>
      </c>
      <c r="LE39" s="110">
        <f t="shared" si="122"/>
        <v>46</v>
      </c>
      <c r="LF39" s="110">
        <f t="shared" si="122"/>
        <v>122</v>
      </c>
      <c r="LG39" s="110">
        <f t="shared" si="122"/>
        <v>31</v>
      </c>
      <c r="LH39" s="110">
        <f t="shared" si="122"/>
        <v>239</v>
      </c>
      <c r="LI39" s="110">
        <f t="shared" si="122"/>
        <v>11.7</v>
      </c>
      <c r="LJ39" s="110"/>
      <c r="LK39" s="110">
        <f t="shared" ref="LK39:LO39" si="123">MIN(LK14:LK37)</f>
        <v>5</v>
      </c>
      <c r="LL39" s="110">
        <f t="shared" si="123"/>
        <v>46</v>
      </c>
      <c r="LM39" s="110">
        <f t="shared" si="123"/>
        <v>46</v>
      </c>
      <c r="LN39" s="112">
        <f t="shared" si="123"/>
        <v>0</v>
      </c>
      <c r="LO39" s="110">
        <f t="shared" si="123"/>
        <v>334</v>
      </c>
      <c r="LP39" s="110"/>
      <c r="LQ39" s="110"/>
      <c r="LR39" s="110"/>
      <c r="LS39" s="110"/>
      <c r="LT39" s="110" t="str">
        <f t="shared" ref="LT39:MV39" si="124">MIN(#REF!)</f>
        <v>#REF!</v>
      </c>
      <c r="LU39" s="110" t="str">
        <f t="shared" si="124"/>
        <v>#REF!</v>
      </c>
      <c r="LV39" s="110" t="str">
        <f t="shared" si="124"/>
        <v>#REF!</v>
      </c>
      <c r="LW39" s="110" t="str">
        <f t="shared" si="124"/>
        <v>#REF!</v>
      </c>
      <c r="LX39" s="110" t="str">
        <f t="shared" si="124"/>
        <v>#REF!</v>
      </c>
      <c r="LY39" s="110" t="str">
        <f t="shared" si="124"/>
        <v>#REF!</v>
      </c>
      <c r="LZ39" s="110" t="str">
        <f t="shared" si="124"/>
        <v>#REF!</v>
      </c>
      <c r="MA39" s="110" t="str">
        <f t="shared" si="124"/>
        <v>#REF!</v>
      </c>
      <c r="MB39" s="110" t="str">
        <f t="shared" si="124"/>
        <v>#REF!</v>
      </c>
      <c r="MC39" s="110" t="str">
        <f t="shared" si="124"/>
        <v>#REF!</v>
      </c>
      <c r="MD39" s="110" t="str">
        <f t="shared" si="124"/>
        <v>#REF!</v>
      </c>
      <c r="ME39" s="110" t="str">
        <f t="shared" si="124"/>
        <v>#REF!</v>
      </c>
      <c r="MF39" s="110" t="str">
        <f t="shared" si="124"/>
        <v>#REF!</v>
      </c>
      <c r="MG39" s="110" t="str">
        <f t="shared" si="124"/>
        <v>#REF!</v>
      </c>
      <c r="MH39" s="110" t="str">
        <f t="shared" si="124"/>
        <v>#REF!</v>
      </c>
      <c r="MI39" s="110" t="str">
        <f t="shared" si="124"/>
        <v>#REF!</v>
      </c>
      <c r="MJ39" s="110" t="str">
        <f t="shared" si="124"/>
        <v>#REF!</v>
      </c>
      <c r="MK39" s="110" t="str">
        <f t="shared" si="124"/>
        <v>#REF!</v>
      </c>
      <c r="ML39" s="110" t="str">
        <f t="shared" si="124"/>
        <v>#REF!</v>
      </c>
      <c r="MM39" s="110" t="str">
        <f t="shared" si="124"/>
        <v>#REF!</v>
      </c>
      <c r="MN39" s="110" t="str">
        <f t="shared" si="124"/>
        <v>#REF!</v>
      </c>
      <c r="MO39" s="112" t="str">
        <f t="shared" si="124"/>
        <v>#REF!</v>
      </c>
      <c r="MP39" s="110" t="str">
        <f t="shared" si="124"/>
        <v>#REF!</v>
      </c>
      <c r="MQ39" s="110" t="str">
        <f t="shared" si="124"/>
        <v>#REF!</v>
      </c>
      <c r="MR39" s="110" t="str">
        <f t="shared" si="124"/>
        <v>#REF!</v>
      </c>
      <c r="MS39" s="110" t="str">
        <f t="shared" si="124"/>
        <v>#REF!</v>
      </c>
      <c r="MT39" s="110" t="str">
        <f t="shared" si="124"/>
        <v>#REF!</v>
      </c>
      <c r="MU39" s="110" t="str">
        <f t="shared" si="124"/>
        <v>#REF!</v>
      </c>
      <c r="MV39" s="110" t="str">
        <f t="shared" si="124"/>
        <v>#REF!</v>
      </c>
      <c r="MW39" s="110"/>
      <c r="MX39" s="110"/>
      <c r="MY39" s="110" t="str">
        <f t="shared" ref="MY39:ND39" si="125">MIN(#REF!)</f>
        <v>#REF!</v>
      </c>
      <c r="MZ39" s="110" t="str">
        <f t="shared" si="125"/>
        <v>#REF!</v>
      </c>
      <c r="NA39" s="110" t="str">
        <f t="shared" si="125"/>
        <v>#REF!</v>
      </c>
      <c r="NB39" s="110" t="str">
        <f t="shared" si="125"/>
        <v>#REF!</v>
      </c>
      <c r="NC39" s="110" t="str">
        <f t="shared" si="125"/>
        <v>#REF!</v>
      </c>
      <c r="ND39" s="110" t="str">
        <f t="shared" si="125"/>
        <v>#REF!</v>
      </c>
      <c r="NE39" s="110"/>
      <c r="NF39" s="110"/>
      <c r="NG39" s="110" t="str">
        <f t="shared" ref="NG39:NL39" si="126">MIN(#REF!)</f>
        <v>#REF!</v>
      </c>
      <c r="NH39" s="110" t="str">
        <f t="shared" si="126"/>
        <v>#REF!</v>
      </c>
      <c r="NI39" s="110" t="str">
        <f t="shared" si="126"/>
        <v>#REF!</v>
      </c>
      <c r="NJ39" s="110" t="str">
        <f t="shared" si="126"/>
        <v>#REF!</v>
      </c>
      <c r="NK39" s="110" t="str">
        <f t="shared" si="126"/>
        <v>#REF!</v>
      </c>
      <c r="NL39" s="110" t="str">
        <f t="shared" si="126"/>
        <v>#REF!</v>
      </c>
      <c r="NM39" s="110"/>
      <c r="NN39" s="110"/>
      <c r="NO39" s="110" t="str">
        <f t="shared" ref="NO39:NP39" si="127">MIN(#REF!)</f>
        <v>#REF!</v>
      </c>
      <c r="NP39" s="110" t="str">
        <f t="shared" si="127"/>
        <v>#REF!</v>
      </c>
    </row>
    <row r="40" ht="14.25" customHeight="1">
      <c r="B40" s="113" t="s">
        <v>101</v>
      </c>
      <c r="C40" s="114">
        <f t="shared" ref="C40:T40" si="128">MAX(C14:C37)</f>
        <v>50.56</v>
      </c>
      <c r="D40" s="114">
        <f t="shared" si="128"/>
        <v>342</v>
      </c>
      <c r="E40" s="114">
        <f t="shared" si="128"/>
        <v>138</v>
      </c>
      <c r="F40" s="114">
        <f t="shared" si="128"/>
        <v>138</v>
      </c>
      <c r="G40" s="114">
        <f t="shared" si="128"/>
        <v>29.4</v>
      </c>
      <c r="H40" s="114">
        <f t="shared" si="128"/>
        <v>0</v>
      </c>
      <c r="I40" s="114">
        <f t="shared" si="128"/>
        <v>6</v>
      </c>
      <c r="J40" s="114">
        <f t="shared" si="128"/>
        <v>52</v>
      </c>
      <c r="K40" s="114">
        <f t="shared" si="128"/>
        <v>50</v>
      </c>
      <c r="L40" s="114">
        <f t="shared" si="128"/>
        <v>140</v>
      </c>
      <c r="M40" s="114">
        <f t="shared" si="128"/>
        <v>125</v>
      </c>
      <c r="N40" s="114">
        <f t="shared" si="128"/>
        <v>29.3</v>
      </c>
      <c r="O40" s="114">
        <f t="shared" si="128"/>
        <v>0</v>
      </c>
      <c r="P40" s="114">
        <f t="shared" si="128"/>
        <v>6</v>
      </c>
      <c r="Q40" s="114">
        <f t="shared" si="128"/>
        <v>56</v>
      </c>
      <c r="R40" s="114">
        <f t="shared" si="128"/>
        <v>52</v>
      </c>
      <c r="S40" s="114">
        <f t="shared" si="128"/>
        <v>345.2</v>
      </c>
      <c r="T40" s="114">
        <f t="shared" si="128"/>
        <v>324.3</v>
      </c>
      <c r="U40" s="114"/>
      <c r="V40" s="114">
        <f t="shared" ref="V40:X40" si="129">MAX(V14:V37)</f>
        <v>0</v>
      </c>
      <c r="W40" s="114">
        <f t="shared" si="129"/>
        <v>378.8</v>
      </c>
      <c r="X40" s="114">
        <f t="shared" si="129"/>
        <v>253.1</v>
      </c>
      <c r="Y40" s="114"/>
      <c r="Z40" s="114">
        <f t="shared" ref="Z40:AB40" si="130">MAX(Z14:Z37)</f>
        <v>0</v>
      </c>
      <c r="AA40" s="114">
        <f t="shared" si="130"/>
        <v>345.1</v>
      </c>
      <c r="AB40" s="114">
        <f t="shared" si="130"/>
        <v>402.5</v>
      </c>
      <c r="AC40" s="114"/>
      <c r="AD40" s="114">
        <f t="shared" ref="AD40:AF40" si="131">MAX(AD14:AD37)</f>
        <v>0</v>
      </c>
      <c r="AE40" s="114">
        <f t="shared" si="131"/>
        <v>344.6</v>
      </c>
      <c r="AF40" s="114">
        <f t="shared" si="131"/>
        <v>400.9</v>
      </c>
      <c r="AG40" s="114"/>
      <c r="AH40" s="114">
        <f t="shared" ref="AH40:AJ40" si="132">MAX(AH14:AH37)</f>
        <v>0</v>
      </c>
      <c r="AI40" s="114">
        <f t="shared" si="132"/>
        <v>350.9</v>
      </c>
      <c r="AJ40" s="114">
        <f t="shared" si="132"/>
        <v>389.4</v>
      </c>
      <c r="AK40" s="114"/>
      <c r="AL40" s="114">
        <f t="shared" ref="AL40:AN40" si="133">MAX(AL14:AL37)</f>
        <v>0</v>
      </c>
      <c r="AM40" s="114">
        <f t="shared" si="133"/>
        <v>343.3</v>
      </c>
      <c r="AN40" s="114">
        <f t="shared" si="133"/>
        <v>765.6</v>
      </c>
      <c r="AO40" s="114"/>
      <c r="AP40" s="114">
        <f t="shared" ref="AP40:AR40" si="134">MAX(AP14:AP37)</f>
        <v>0</v>
      </c>
      <c r="AQ40" s="190">
        <f t="shared" si="134"/>
        <v>136</v>
      </c>
      <c r="AR40" s="114">
        <f t="shared" si="134"/>
        <v>138</v>
      </c>
      <c r="AS40" s="114"/>
      <c r="AT40" s="114">
        <f t="shared" ref="AT40:AV40" si="135">MAX(AT14:AT37)</f>
        <v>0</v>
      </c>
      <c r="AU40" s="114">
        <f t="shared" si="135"/>
        <v>140</v>
      </c>
      <c r="AV40" s="114">
        <f t="shared" si="135"/>
        <v>125</v>
      </c>
      <c r="AW40" s="114"/>
      <c r="AX40" s="114">
        <f t="shared" ref="AX40:AY40" si="136">MAX(AX14:AX37)</f>
        <v>0</v>
      </c>
      <c r="AY40" s="190">
        <f t="shared" si="136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7">MAX(BJ14:BJ37)</f>
        <v>86</v>
      </c>
      <c r="BK40" s="114">
        <f t="shared" si="137"/>
        <v>65</v>
      </c>
      <c r="BL40" s="112">
        <f t="shared" si="137"/>
        <v>0</v>
      </c>
      <c r="BM40" s="114">
        <f t="shared" si="137"/>
        <v>344</v>
      </c>
      <c r="BN40" s="114">
        <f t="shared" si="137"/>
        <v>147</v>
      </c>
      <c r="BO40" s="114">
        <f t="shared" si="137"/>
        <v>307</v>
      </c>
      <c r="BP40" s="114">
        <f t="shared" si="137"/>
        <v>15.4</v>
      </c>
      <c r="BQ40" s="114">
        <f t="shared" si="137"/>
        <v>0</v>
      </c>
      <c r="BR40" s="114">
        <f t="shared" si="137"/>
        <v>6</v>
      </c>
      <c r="BS40" s="114">
        <f t="shared" si="137"/>
        <v>67</v>
      </c>
      <c r="BT40" s="114">
        <f t="shared" si="137"/>
        <v>67</v>
      </c>
      <c r="BU40" s="114">
        <f t="shared" si="137"/>
        <v>344</v>
      </c>
      <c r="BV40" s="114">
        <f t="shared" si="137"/>
        <v>372</v>
      </c>
      <c r="BW40" s="114"/>
      <c r="BX40" s="114">
        <f t="shared" ref="BX40:BZ40" si="138">MAX(BX14:BX37)</f>
        <v>55</v>
      </c>
      <c r="BY40" s="114">
        <f t="shared" si="138"/>
        <v>336</v>
      </c>
      <c r="BZ40" s="114">
        <f t="shared" si="138"/>
        <v>391</v>
      </c>
      <c r="CA40" s="114"/>
      <c r="CB40" s="114">
        <f t="shared" ref="CB40:CD40" si="139">MAX(CB14:CB37)</f>
        <v>52</v>
      </c>
      <c r="CC40" s="114">
        <f t="shared" si="139"/>
        <v>345</v>
      </c>
      <c r="CD40" s="114">
        <f t="shared" si="139"/>
        <v>564</v>
      </c>
      <c r="CE40" s="114"/>
      <c r="CF40" s="114">
        <f t="shared" ref="CF40:CH40" si="140">MAX(CF14:CF37)</f>
        <v>28</v>
      </c>
      <c r="CG40" s="114">
        <f t="shared" si="140"/>
        <v>336</v>
      </c>
      <c r="CH40" s="114">
        <f t="shared" si="140"/>
        <v>380</v>
      </c>
      <c r="CI40" s="114"/>
      <c r="CJ40" s="114">
        <f t="shared" ref="CJ40:CL40" si="141">MAX(CJ14:CJ37)</f>
        <v>23</v>
      </c>
      <c r="CK40" s="114">
        <f t="shared" si="141"/>
        <v>350</v>
      </c>
      <c r="CL40" s="114">
        <f t="shared" si="141"/>
        <v>206</v>
      </c>
      <c r="CM40" s="114"/>
      <c r="CN40" s="114">
        <f t="shared" ref="CN40:CP40" si="142">MAX(CN14:CN37)</f>
        <v>53</v>
      </c>
      <c r="CO40" s="114">
        <f t="shared" si="142"/>
        <v>334</v>
      </c>
      <c r="CP40" s="114">
        <f t="shared" si="142"/>
        <v>397</v>
      </c>
      <c r="CQ40" s="114"/>
      <c r="CR40" s="114">
        <f t="shared" ref="CR40:CT40" si="143">MAX(CR14:CR37)</f>
        <v>18</v>
      </c>
      <c r="CS40" s="114">
        <f t="shared" si="143"/>
        <v>338</v>
      </c>
      <c r="CT40" s="114">
        <f t="shared" si="143"/>
        <v>374</v>
      </c>
      <c r="CU40" s="114"/>
      <c r="CV40" s="114">
        <f t="shared" ref="CV40:CX40" si="144">MAX(CV14:CV37)</f>
        <v>130</v>
      </c>
      <c r="CW40" s="114">
        <f t="shared" si="144"/>
        <v>340</v>
      </c>
      <c r="CX40" s="114">
        <f t="shared" si="144"/>
        <v>211</v>
      </c>
      <c r="CY40" s="114"/>
      <c r="CZ40" s="114">
        <f t="shared" ref="CZ40:DB40" si="145">MAX(CZ14:CZ37)</f>
        <v>64</v>
      </c>
      <c r="DA40" s="114">
        <f t="shared" si="145"/>
        <v>325</v>
      </c>
      <c r="DB40" s="114">
        <f t="shared" si="145"/>
        <v>220</v>
      </c>
      <c r="DC40" s="114"/>
      <c r="DD40" s="114">
        <f t="shared" ref="DD40:DE40" si="146">MAX(DD14:DD37)</f>
        <v>79</v>
      </c>
      <c r="DE40" s="114">
        <f t="shared" si="146"/>
        <v>147</v>
      </c>
      <c r="DF40" s="114"/>
      <c r="DG40" s="114">
        <f t="shared" ref="DG40:DH40" si="147">MAX(DG14:DG37)</f>
        <v>307</v>
      </c>
      <c r="DH40" s="114">
        <f t="shared" si="147"/>
        <v>15.4</v>
      </c>
      <c r="DI40" s="114"/>
      <c r="DJ40" s="114">
        <f t="shared" ref="DJ40:DW40" si="148">MAX(DJ14:DJ37)</f>
        <v>7</v>
      </c>
      <c r="DK40" s="114">
        <f t="shared" si="148"/>
        <v>60</v>
      </c>
      <c r="DL40" s="114">
        <f t="shared" si="148"/>
        <v>55</v>
      </c>
      <c r="DM40" s="112">
        <f t="shared" si="148"/>
        <v>0</v>
      </c>
      <c r="DN40" s="114">
        <f t="shared" si="148"/>
        <v>345</v>
      </c>
      <c r="DO40" s="114">
        <f t="shared" si="148"/>
        <v>143</v>
      </c>
      <c r="DP40" s="114">
        <f t="shared" si="148"/>
        <v>50.3</v>
      </c>
      <c r="DQ40" s="114">
        <f t="shared" si="148"/>
        <v>27.9</v>
      </c>
      <c r="DR40" s="114">
        <f t="shared" si="148"/>
        <v>8.1</v>
      </c>
      <c r="DS40" s="114">
        <f t="shared" si="148"/>
        <v>8</v>
      </c>
      <c r="DT40" s="114">
        <f t="shared" si="148"/>
        <v>47</v>
      </c>
      <c r="DU40" s="114">
        <f t="shared" si="148"/>
        <v>54.3</v>
      </c>
      <c r="DV40" s="114">
        <f t="shared" si="148"/>
        <v>0</v>
      </c>
      <c r="DW40" s="114">
        <f t="shared" si="148"/>
        <v>0</v>
      </c>
      <c r="DX40" s="114"/>
      <c r="DY40" s="114">
        <f t="shared" ref="DY40:EA40" si="149">MAX(DY14:DY37)</f>
        <v>0</v>
      </c>
      <c r="DZ40" s="114">
        <f t="shared" si="149"/>
        <v>0</v>
      </c>
      <c r="EA40" s="114">
        <f t="shared" si="149"/>
        <v>0</v>
      </c>
      <c r="EB40" s="114"/>
      <c r="EC40" s="114">
        <f t="shared" ref="EC40:EU40" si="150">MAX(EC14:EC37)</f>
        <v>0</v>
      </c>
      <c r="ED40" s="112">
        <f t="shared" si="150"/>
        <v>0</v>
      </c>
      <c r="EE40" s="114">
        <f t="shared" si="150"/>
        <v>343</v>
      </c>
      <c r="EF40" s="114">
        <f t="shared" si="150"/>
        <v>138</v>
      </c>
      <c r="EG40" s="114">
        <f t="shared" si="150"/>
        <v>92</v>
      </c>
      <c r="EH40" s="114">
        <f t="shared" si="150"/>
        <v>3.8</v>
      </c>
      <c r="EI40" s="114">
        <f t="shared" si="150"/>
        <v>0</v>
      </c>
      <c r="EJ40" s="114">
        <f t="shared" si="150"/>
        <v>9</v>
      </c>
      <c r="EK40" s="114">
        <f t="shared" si="150"/>
        <v>54</v>
      </c>
      <c r="EL40" s="114">
        <f t="shared" si="150"/>
        <v>55</v>
      </c>
      <c r="EM40" s="114">
        <f t="shared" si="150"/>
        <v>138</v>
      </c>
      <c r="EN40" s="114">
        <f t="shared" si="150"/>
        <v>122</v>
      </c>
      <c r="EO40" s="114">
        <f t="shared" si="150"/>
        <v>5.3</v>
      </c>
      <c r="EP40" s="114">
        <f t="shared" si="150"/>
        <v>0</v>
      </c>
      <c r="EQ40" s="114">
        <f t="shared" si="150"/>
        <v>9</v>
      </c>
      <c r="ER40" s="114">
        <f t="shared" si="150"/>
        <v>55</v>
      </c>
      <c r="ES40" s="114">
        <f t="shared" si="150"/>
        <v>56</v>
      </c>
      <c r="ET40" s="114">
        <f t="shared" si="150"/>
        <v>343</v>
      </c>
      <c r="EU40" s="114">
        <f t="shared" si="150"/>
        <v>243</v>
      </c>
      <c r="EV40" s="114"/>
      <c r="EW40" s="114">
        <f t="shared" ref="EW40:EY40" si="151">MAX(EW14:EW37)</f>
        <v>0</v>
      </c>
      <c r="EX40" s="114">
        <f t="shared" si="151"/>
        <v>341</v>
      </c>
      <c r="EY40" s="114">
        <f t="shared" si="151"/>
        <v>339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2">MAX(FI14:FI37)</f>
        <v>10</v>
      </c>
      <c r="FJ40" s="114">
        <f t="shared" si="152"/>
        <v>343</v>
      </c>
      <c r="FK40" s="114">
        <f t="shared" si="152"/>
        <v>232</v>
      </c>
      <c r="FL40" s="114"/>
      <c r="FM40" s="114">
        <f t="shared" ref="FM40:FN40" si="153">MAX(FM14:FM37)</f>
        <v>0</v>
      </c>
      <c r="FN40" s="114">
        <f t="shared" si="153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4">MAX(FY14:FY37)</f>
        <v>0</v>
      </c>
      <c r="FZ40" s="112">
        <f t="shared" si="154"/>
        <v>0</v>
      </c>
      <c r="GA40" s="114">
        <f t="shared" si="154"/>
        <v>342</v>
      </c>
      <c r="GB40" s="114">
        <f t="shared" si="154"/>
        <v>384.96</v>
      </c>
      <c r="GC40" s="114"/>
      <c r="GD40" s="114">
        <f t="shared" ref="GD40:GF40" si="155">MAX(GD14:GD37)</f>
        <v>28.64</v>
      </c>
      <c r="GE40" s="114">
        <f t="shared" si="155"/>
        <v>343</v>
      </c>
      <c r="GF40" s="114">
        <f t="shared" si="155"/>
        <v>715.85</v>
      </c>
      <c r="GG40" s="114"/>
      <c r="GH40" s="114">
        <f t="shared" ref="GH40:GJ40" si="156">MAX(GH14:GH37)</f>
        <v>73.2</v>
      </c>
      <c r="GI40" s="114">
        <f t="shared" si="156"/>
        <v>343</v>
      </c>
      <c r="GJ40" s="114">
        <f t="shared" si="156"/>
        <v>239.69</v>
      </c>
      <c r="GK40" s="114"/>
      <c r="GL40" s="114">
        <f t="shared" ref="GL40:GN40" si="157">MAX(GL14:GL37)</f>
        <v>-10.55</v>
      </c>
      <c r="GM40" s="114">
        <f t="shared" si="157"/>
        <v>343</v>
      </c>
      <c r="GN40" s="114">
        <f t="shared" si="157"/>
        <v>219.22</v>
      </c>
      <c r="GO40" s="114"/>
      <c r="GP40" s="114">
        <f t="shared" ref="GP40:GR40" si="158">MAX(GP14:GP37)</f>
        <v>-18.01</v>
      </c>
      <c r="GQ40" s="114">
        <f t="shared" si="158"/>
        <v>343</v>
      </c>
      <c r="GR40" s="114">
        <f t="shared" si="158"/>
        <v>163.39</v>
      </c>
      <c r="GS40" s="114"/>
      <c r="GT40" s="114">
        <f t="shared" ref="GT40:GV40" si="159">MAX(GT14:GT37)</f>
        <v>22.53</v>
      </c>
      <c r="GU40" s="114">
        <f t="shared" si="159"/>
        <v>343</v>
      </c>
      <c r="GV40" s="114">
        <f t="shared" si="159"/>
        <v>160.75</v>
      </c>
      <c r="GW40" s="114"/>
      <c r="GX40" s="114">
        <f t="shared" ref="GX40:HC40" si="160">MAX(GX14:GX37)</f>
        <v>21.27</v>
      </c>
      <c r="GY40" s="112">
        <f t="shared" si="160"/>
        <v>0</v>
      </c>
      <c r="GZ40" s="114">
        <f t="shared" si="160"/>
        <v>0</v>
      </c>
      <c r="HA40" s="114">
        <f t="shared" si="160"/>
        <v>0</v>
      </c>
      <c r="HB40" s="114">
        <f t="shared" si="160"/>
        <v>303</v>
      </c>
      <c r="HC40" s="114">
        <f t="shared" si="160"/>
        <v>15.15</v>
      </c>
      <c r="HD40" s="114"/>
      <c r="HE40" s="114">
        <f t="shared" ref="HE40:HK40" si="161">MAX(HE14:HE37)</f>
        <v>8</v>
      </c>
      <c r="HF40" s="114">
        <f t="shared" si="161"/>
        <v>59</v>
      </c>
      <c r="HG40" s="114">
        <f t="shared" si="161"/>
        <v>54</v>
      </c>
      <c r="HH40" s="114">
        <f t="shared" si="161"/>
        <v>0</v>
      </c>
      <c r="HI40" s="114">
        <f t="shared" si="161"/>
        <v>0</v>
      </c>
      <c r="HJ40" s="114">
        <f t="shared" si="161"/>
        <v>265</v>
      </c>
      <c r="HK40" s="114">
        <f t="shared" si="161"/>
        <v>13.25</v>
      </c>
      <c r="HL40" s="114"/>
      <c r="HM40" s="114">
        <f t="shared" ref="HM40:HS40" si="162">MAX(HM14:HM37)</f>
        <v>5</v>
      </c>
      <c r="HN40" s="114">
        <f t="shared" si="162"/>
        <v>60</v>
      </c>
      <c r="HO40" s="114">
        <f t="shared" si="162"/>
        <v>58</v>
      </c>
      <c r="HP40" s="114">
        <f t="shared" si="162"/>
        <v>0</v>
      </c>
      <c r="HQ40" s="114">
        <f t="shared" si="162"/>
        <v>0</v>
      </c>
      <c r="HR40" s="114">
        <f t="shared" si="162"/>
        <v>387</v>
      </c>
      <c r="HS40" s="114">
        <f t="shared" si="162"/>
        <v>19.35</v>
      </c>
      <c r="HT40" s="114"/>
      <c r="HU40" s="114">
        <f t="shared" ref="HU40:IB40" si="163">MAX(HU14:HU37)</f>
        <v>7</v>
      </c>
      <c r="HV40" s="114">
        <f t="shared" si="163"/>
        <v>55</v>
      </c>
      <c r="HW40" s="114">
        <f t="shared" si="163"/>
        <v>55</v>
      </c>
      <c r="HX40" s="112">
        <f t="shared" si="163"/>
        <v>0</v>
      </c>
      <c r="HY40" s="114">
        <f t="shared" si="163"/>
        <v>136</v>
      </c>
      <c r="HZ40" s="114">
        <f t="shared" si="163"/>
        <v>33</v>
      </c>
      <c r="IA40" s="114">
        <f t="shared" si="163"/>
        <v>184</v>
      </c>
      <c r="IB40" s="114">
        <f t="shared" si="163"/>
        <v>9.2</v>
      </c>
      <c r="IC40" s="114"/>
      <c r="ID40" s="114">
        <f t="shared" ref="ID40:IK40" si="164">MAX(ID14:ID37)</f>
        <v>2</v>
      </c>
      <c r="IE40" s="114">
        <f t="shared" si="164"/>
        <v>64</v>
      </c>
      <c r="IF40" s="114">
        <f t="shared" si="164"/>
        <v>44</v>
      </c>
      <c r="IG40" s="112">
        <f t="shared" si="164"/>
        <v>0</v>
      </c>
      <c r="IH40" s="114">
        <f t="shared" si="164"/>
        <v>140</v>
      </c>
      <c r="II40" s="114">
        <f t="shared" si="164"/>
        <v>34.4</v>
      </c>
      <c r="IJ40" s="114">
        <f t="shared" si="164"/>
        <v>291</v>
      </c>
      <c r="IK40" s="114">
        <f t="shared" si="164"/>
        <v>14.1</v>
      </c>
      <c r="IL40" s="114"/>
      <c r="IM40" s="114">
        <f t="shared" ref="IM40:IS40" si="165">MAX(IM14:IM37)</f>
        <v>6</v>
      </c>
      <c r="IN40" s="114">
        <f t="shared" si="165"/>
        <v>47</v>
      </c>
      <c r="IO40" s="114">
        <f t="shared" si="165"/>
        <v>47</v>
      </c>
      <c r="IP40" s="114">
        <f t="shared" si="165"/>
        <v>140</v>
      </c>
      <c r="IQ40" s="114">
        <f t="shared" si="165"/>
        <v>35.2</v>
      </c>
      <c r="IR40" s="114">
        <f t="shared" si="165"/>
        <v>83</v>
      </c>
      <c r="IS40" s="114">
        <f t="shared" si="165"/>
        <v>4.3</v>
      </c>
      <c r="IT40" s="114"/>
      <c r="IU40" s="114">
        <f t="shared" ref="IU40:JB40" si="166">MAX(IU14:IU37)</f>
        <v>12</v>
      </c>
      <c r="IV40" s="114">
        <f t="shared" si="166"/>
        <v>50</v>
      </c>
      <c r="IW40" s="114">
        <f t="shared" si="166"/>
        <v>49</v>
      </c>
      <c r="IX40" s="112">
        <f t="shared" si="166"/>
        <v>0</v>
      </c>
      <c r="IY40" s="114">
        <f t="shared" si="166"/>
        <v>141.37</v>
      </c>
      <c r="IZ40" s="114">
        <f t="shared" si="166"/>
        <v>36.2</v>
      </c>
      <c r="JA40" s="114">
        <f t="shared" si="166"/>
        <v>422.4</v>
      </c>
      <c r="JB40" s="114">
        <f t="shared" si="166"/>
        <v>21.74</v>
      </c>
      <c r="JC40" s="114"/>
      <c r="JD40" s="114">
        <f t="shared" ref="JD40:JJ40" si="167">MAX(JD14:JD37)</f>
        <v>3</v>
      </c>
      <c r="JE40" s="114">
        <f t="shared" si="167"/>
        <v>69.84</v>
      </c>
      <c r="JF40" s="114">
        <f t="shared" si="167"/>
        <v>52.36</v>
      </c>
      <c r="JG40" s="114">
        <f t="shared" si="167"/>
        <v>0</v>
      </c>
      <c r="JH40" s="114">
        <f t="shared" si="167"/>
        <v>0</v>
      </c>
      <c r="JI40" s="114">
        <f t="shared" si="167"/>
        <v>0</v>
      </c>
      <c r="JJ40" s="114">
        <f t="shared" si="167"/>
        <v>0</v>
      </c>
      <c r="JK40" s="114"/>
      <c r="JL40" s="114">
        <f t="shared" ref="JL40:JS40" si="168">MAX(JL14:JL37)</f>
        <v>0</v>
      </c>
      <c r="JM40" s="114">
        <f t="shared" si="168"/>
        <v>0</v>
      </c>
      <c r="JN40" s="114">
        <f t="shared" si="168"/>
        <v>0</v>
      </c>
      <c r="JO40" s="112">
        <f t="shared" si="168"/>
        <v>0</v>
      </c>
      <c r="JP40" s="114">
        <f t="shared" si="168"/>
        <v>139</v>
      </c>
      <c r="JQ40" s="114">
        <f t="shared" si="168"/>
        <v>32.5</v>
      </c>
      <c r="JR40" s="114">
        <f t="shared" si="168"/>
        <v>0</v>
      </c>
      <c r="JS40" s="114">
        <f t="shared" si="168"/>
        <v>0</v>
      </c>
      <c r="JT40" s="114"/>
      <c r="JU40" s="114">
        <f t="shared" ref="JU40:KA40" si="169">MAX(JU14:JU37)</f>
        <v>2</v>
      </c>
      <c r="JV40" s="114">
        <f t="shared" si="169"/>
        <v>49</v>
      </c>
      <c r="JW40" s="114">
        <f t="shared" si="169"/>
        <v>48</v>
      </c>
      <c r="JX40" s="114">
        <f t="shared" si="169"/>
        <v>139</v>
      </c>
      <c r="JY40" s="114">
        <f t="shared" si="169"/>
        <v>34.5</v>
      </c>
      <c r="JZ40" s="114">
        <f t="shared" si="169"/>
        <v>209</v>
      </c>
      <c r="KA40" s="114">
        <f t="shared" si="169"/>
        <v>11.1</v>
      </c>
      <c r="KB40" s="114"/>
      <c r="KC40" s="114">
        <f t="shared" ref="KC40:KJ40" si="170">MAX(KC14:KC37)</f>
        <v>2</v>
      </c>
      <c r="KD40" s="114">
        <f t="shared" si="170"/>
        <v>58</v>
      </c>
      <c r="KE40" s="114">
        <f t="shared" si="170"/>
        <v>55</v>
      </c>
      <c r="KF40" s="112">
        <f t="shared" si="170"/>
        <v>0</v>
      </c>
      <c r="KG40" s="114">
        <f t="shared" si="170"/>
        <v>140</v>
      </c>
      <c r="KH40" s="114">
        <f t="shared" si="170"/>
        <v>34</v>
      </c>
      <c r="KI40" s="114">
        <f t="shared" si="170"/>
        <v>148</v>
      </c>
      <c r="KJ40" s="114">
        <f t="shared" si="170"/>
        <v>8.1</v>
      </c>
      <c r="KK40" s="114"/>
      <c r="KL40" s="114">
        <f t="shared" ref="KL40:KR40" si="171">MAX(KL14:KL37)</f>
        <v>1</v>
      </c>
      <c r="KM40" s="114">
        <f t="shared" si="171"/>
        <v>52</v>
      </c>
      <c r="KN40" s="114">
        <f t="shared" si="171"/>
        <v>52</v>
      </c>
      <c r="KO40" s="114">
        <f t="shared" si="171"/>
        <v>140</v>
      </c>
      <c r="KP40" s="114">
        <f t="shared" si="171"/>
        <v>34</v>
      </c>
      <c r="KQ40" s="114">
        <f t="shared" si="171"/>
        <v>64</v>
      </c>
      <c r="KR40" s="114">
        <f t="shared" si="171"/>
        <v>3.6</v>
      </c>
      <c r="KS40" s="114"/>
      <c r="KT40" s="114">
        <f t="shared" ref="KT40:LA40" si="172">MAX(KT14:KT37)</f>
        <v>1</v>
      </c>
      <c r="KU40" s="114">
        <f t="shared" si="172"/>
        <v>50</v>
      </c>
      <c r="KV40" s="114">
        <f t="shared" si="172"/>
        <v>48</v>
      </c>
      <c r="KW40" s="112">
        <f t="shared" si="172"/>
        <v>0</v>
      </c>
      <c r="KX40" s="114">
        <f t="shared" si="172"/>
        <v>135</v>
      </c>
      <c r="KY40" s="114">
        <f t="shared" si="172"/>
        <v>33</v>
      </c>
      <c r="KZ40" s="114">
        <f t="shared" si="172"/>
        <v>339</v>
      </c>
      <c r="LA40" s="114">
        <f t="shared" si="172"/>
        <v>16.6</v>
      </c>
      <c r="LB40" s="114"/>
      <c r="LC40" s="114">
        <f t="shared" ref="LC40:LI40" si="173">MAX(LC14:LC37)</f>
        <v>3</v>
      </c>
      <c r="LD40" s="114">
        <f t="shared" si="173"/>
        <v>58</v>
      </c>
      <c r="LE40" s="114">
        <f t="shared" si="173"/>
        <v>58</v>
      </c>
      <c r="LF40" s="114">
        <f t="shared" si="173"/>
        <v>225</v>
      </c>
      <c r="LG40" s="114">
        <f t="shared" si="173"/>
        <v>33</v>
      </c>
      <c r="LH40" s="114">
        <f t="shared" si="173"/>
        <v>404</v>
      </c>
      <c r="LI40" s="114">
        <f t="shared" si="173"/>
        <v>19.8</v>
      </c>
      <c r="LJ40" s="114"/>
      <c r="LK40" s="114">
        <f t="shared" ref="LK40:LO40" si="174">MAX(LK14:LK37)</f>
        <v>5</v>
      </c>
      <c r="LL40" s="114">
        <f t="shared" si="174"/>
        <v>56</v>
      </c>
      <c r="LM40" s="114">
        <f t="shared" si="174"/>
        <v>54</v>
      </c>
      <c r="LN40" s="112">
        <f t="shared" si="174"/>
        <v>0</v>
      </c>
      <c r="LO40" s="114">
        <f t="shared" si="174"/>
        <v>346</v>
      </c>
      <c r="LP40" s="114"/>
      <c r="LQ40" s="114"/>
      <c r="LR40" s="114"/>
      <c r="LS40" s="114"/>
      <c r="LT40" s="114" t="str">
        <f t="shared" ref="LT40:MV40" si="175">MAX(#REF!)</f>
        <v>#REF!</v>
      </c>
      <c r="LU40" s="114" t="str">
        <f t="shared" si="175"/>
        <v>#REF!</v>
      </c>
      <c r="LV40" s="114" t="str">
        <f t="shared" si="175"/>
        <v>#REF!</v>
      </c>
      <c r="LW40" s="114" t="str">
        <f t="shared" si="175"/>
        <v>#REF!</v>
      </c>
      <c r="LX40" s="114" t="str">
        <f t="shared" si="175"/>
        <v>#REF!</v>
      </c>
      <c r="LY40" s="114" t="str">
        <f t="shared" si="175"/>
        <v>#REF!</v>
      </c>
      <c r="LZ40" s="114" t="str">
        <f t="shared" si="175"/>
        <v>#REF!</v>
      </c>
      <c r="MA40" s="114" t="str">
        <f t="shared" si="175"/>
        <v>#REF!</v>
      </c>
      <c r="MB40" s="114" t="str">
        <f t="shared" si="175"/>
        <v>#REF!</v>
      </c>
      <c r="MC40" s="114" t="str">
        <f t="shared" si="175"/>
        <v>#REF!</v>
      </c>
      <c r="MD40" s="114" t="str">
        <f t="shared" si="175"/>
        <v>#REF!</v>
      </c>
      <c r="ME40" s="114" t="str">
        <f t="shared" si="175"/>
        <v>#REF!</v>
      </c>
      <c r="MF40" s="114" t="str">
        <f t="shared" si="175"/>
        <v>#REF!</v>
      </c>
      <c r="MG40" s="114" t="str">
        <f t="shared" si="175"/>
        <v>#REF!</v>
      </c>
      <c r="MH40" s="114" t="str">
        <f t="shared" si="175"/>
        <v>#REF!</v>
      </c>
      <c r="MI40" s="114" t="str">
        <f t="shared" si="175"/>
        <v>#REF!</v>
      </c>
      <c r="MJ40" s="114" t="str">
        <f t="shared" si="175"/>
        <v>#REF!</v>
      </c>
      <c r="MK40" s="114" t="str">
        <f t="shared" si="175"/>
        <v>#REF!</v>
      </c>
      <c r="ML40" s="114" t="str">
        <f t="shared" si="175"/>
        <v>#REF!</v>
      </c>
      <c r="MM40" s="114" t="str">
        <f t="shared" si="175"/>
        <v>#REF!</v>
      </c>
      <c r="MN40" s="114" t="str">
        <f t="shared" si="175"/>
        <v>#REF!</v>
      </c>
      <c r="MO40" s="112" t="str">
        <f t="shared" si="175"/>
        <v>#REF!</v>
      </c>
      <c r="MP40" s="114" t="str">
        <f t="shared" si="175"/>
        <v>#REF!</v>
      </c>
      <c r="MQ40" s="114" t="str">
        <f t="shared" si="175"/>
        <v>#REF!</v>
      </c>
      <c r="MR40" s="114" t="str">
        <f t="shared" si="175"/>
        <v>#REF!</v>
      </c>
      <c r="MS40" s="114" t="str">
        <f t="shared" si="175"/>
        <v>#REF!</v>
      </c>
      <c r="MT40" s="114" t="str">
        <f t="shared" si="175"/>
        <v>#REF!</v>
      </c>
      <c r="MU40" s="114" t="str">
        <f t="shared" si="175"/>
        <v>#REF!</v>
      </c>
      <c r="MV40" s="114" t="str">
        <f t="shared" si="175"/>
        <v>#REF!</v>
      </c>
      <c r="MW40" s="114"/>
      <c r="MX40" s="114"/>
      <c r="MY40" s="114" t="str">
        <f t="shared" ref="MY40:ND40" si="176">MAX(#REF!)</f>
        <v>#REF!</v>
      </c>
      <c r="MZ40" s="114" t="str">
        <f t="shared" si="176"/>
        <v>#REF!</v>
      </c>
      <c r="NA40" s="114" t="str">
        <f t="shared" si="176"/>
        <v>#REF!</v>
      </c>
      <c r="NB40" s="114" t="str">
        <f t="shared" si="176"/>
        <v>#REF!</v>
      </c>
      <c r="NC40" s="114" t="str">
        <f t="shared" si="176"/>
        <v>#REF!</v>
      </c>
      <c r="ND40" s="114" t="str">
        <f t="shared" si="176"/>
        <v>#REF!</v>
      </c>
      <c r="NE40" s="114"/>
      <c r="NF40" s="114"/>
      <c r="NG40" s="114" t="str">
        <f t="shared" ref="NG40:NL40" si="177">MAX(#REF!)</f>
        <v>#REF!</v>
      </c>
      <c r="NH40" s="114" t="str">
        <f t="shared" si="177"/>
        <v>#REF!</v>
      </c>
      <c r="NI40" s="114" t="str">
        <f t="shared" si="177"/>
        <v>#REF!</v>
      </c>
      <c r="NJ40" s="114" t="str">
        <f t="shared" si="177"/>
        <v>#REF!</v>
      </c>
      <c r="NK40" s="114" t="str">
        <f t="shared" si="177"/>
        <v>#REF!</v>
      </c>
      <c r="NL40" s="114" t="str">
        <f t="shared" si="177"/>
        <v>#REF!</v>
      </c>
      <c r="NM40" s="114"/>
      <c r="NN40" s="114"/>
      <c r="NO40" s="114" t="str">
        <f t="shared" ref="NO40:NP40" si="178">MAX(#REF!)</f>
        <v>#REF!</v>
      </c>
      <c r="NP40" s="114" t="str">
        <f t="shared" si="178"/>
        <v>#REF!</v>
      </c>
    </row>
    <row r="41" ht="14.25" customHeight="1">
      <c r="C41" s="6"/>
      <c r="AQ41" s="188"/>
      <c r="AY41" s="188"/>
      <c r="IQ41" s="201"/>
    </row>
    <row r="42" ht="14.25" customHeight="1">
      <c r="C42" s="6"/>
      <c r="AQ42" s="188"/>
      <c r="AY42" s="188"/>
    </row>
    <row r="43" ht="14.25" customHeight="1">
      <c r="C43" s="6"/>
      <c r="AQ43" s="188"/>
      <c r="AY43" s="188"/>
    </row>
    <row r="44" ht="14.25" customHeight="1">
      <c r="C44" s="6"/>
      <c r="AQ44" s="188"/>
      <c r="AY44" s="188"/>
    </row>
    <row r="45" ht="14.25" customHeight="1">
      <c r="C45" s="6"/>
      <c r="AQ45" s="188"/>
      <c r="AY45" s="188"/>
    </row>
    <row r="46" ht="14.25" customHeight="1">
      <c r="C46" s="6"/>
      <c r="H46" s="202"/>
      <c r="I46" s="202"/>
      <c r="J46" s="202"/>
      <c r="K46" s="202"/>
      <c r="L46" s="202"/>
      <c r="U46" s="202"/>
      <c r="AB46" s="202"/>
      <c r="AQ46" s="188"/>
      <c r="AY46" s="188"/>
    </row>
    <row r="47" ht="14.25" customHeight="1">
      <c r="C47" s="6"/>
      <c r="H47" s="202"/>
      <c r="AQ47" s="188"/>
      <c r="AY47" s="188"/>
    </row>
    <row r="48" ht="14.25" customHeight="1">
      <c r="C48" s="6"/>
      <c r="H48" s="202"/>
      <c r="AQ48" s="188"/>
      <c r="AY48" s="188"/>
    </row>
    <row r="49" ht="14.25" customHeight="1">
      <c r="C49" s="6"/>
      <c r="H49" s="202"/>
      <c r="AQ49" s="188"/>
      <c r="AY49" s="188"/>
    </row>
    <row r="50" ht="14.25" customHeight="1">
      <c r="C50" s="6"/>
      <c r="AQ50" s="188"/>
      <c r="AY50" s="188"/>
    </row>
    <row r="51" ht="14.25" customHeight="1">
      <c r="C51" s="6"/>
      <c r="AQ51" s="188"/>
      <c r="AY51" s="188"/>
    </row>
    <row r="52" ht="14.25" customHeight="1">
      <c r="C52" s="6"/>
      <c r="AQ52" s="188"/>
      <c r="AY52" s="188"/>
    </row>
    <row r="53" ht="14.25" customHeight="1">
      <c r="C53" s="6"/>
      <c r="AQ53" s="188"/>
      <c r="AY53" s="188"/>
    </row>
    <row r="54" ht="14.25" customHeight="1">
      <c r="C54" s="6"/>
      <c r="AQ54" s="188"/>
      <c r="AY54" s="188"/>
    </row>
    <row r="55" ht="14.25" customHeight="1">
      <c r="C55" s="6"/>
      <c r="AQ55" s="188"/>
      <c r="AY55" s="188"/>
    </row>
    <row r="56" ht="14.25" customHeight="1">
      <c r="C56" s="6"/>
      <c r="AQ56" s="188"/>
      <c r="AY56" s="188"/>
    </row>
    <row r="57" ht="14.25" customHeight="1">
      <c r="C57" s="6"/>
      <c r="AQ57" s="188"/>
      <c r="AY57" s="188"/>
    </row>
    <row r="58" ht="14.25" customHeight="1">
      <c r="C58" s="6"/>
      <c r="H58" s="202"/>
      <c r="AQ58" s="188"/>
      <c r="AY58" s="188"/>
    </row>
    <row r="59" ht="14.25" customHeight="1">
      <c r="C59" s="6"/>
      <c r="AQ59" s="188"/>
      <c r="AY59" s="188"/>
    </row>
    <row r="60" ht="14.25" customHeight="1">
      <c r="C60" s="6"/>
      <c r="AQ60" s="188"/>
      <c r="AY60" s="188"/>
    </row>
    <row r="61" ht="14.25" customHeight="1">
      <c r="C61" s="6"/>
      <c r="AQ61" s="188"/>
      <c r="AY61" s="188"/>
    </row>
    <row r="62" ht="14.25" customHeight="1">
      <c r="C62" s="6"/>
      <c r="AQ62" s="188"/>
      <c r="AY62" s="188"/>
    </row>
    <row r="63" ht="14.25" customHeight="1">
      <c r="C63" s="6"/>
      <c r="AQ63" s="188"/>
      <c r="AY63" s="188"/>
    </row>
    <row r="64" ht="14.25" customHeight="1">
      <c r="C64" s="6"/>
      <c r="AQ64" s="188"/>
      <c r="AY64" s="188"/>
    </row>
    <row r="65" ht="14.25" customHeight="1">
      <c r="C65" s="6"/>
      <c r="H65" s="202"/>
      <c r="AQ65" s="188"/>
      <c r="AY65" s="188"/>
    </row>
    <row r="66" ht="14.25" customHeight="1">
      <c r="C66" s="6"/>
      <c r="AQ66" s="188"/>
      <c r="AY66" s="188"/>
    </row>
    <row r="67" ht="14.25" customHeight="1">
      <c r="C67" s="6"/>
      <c r="AQ67" s="188"/>
      <c r="AY67" s="188"/>
    </row>
    <row r="68" ht="14.25" customHeight="1">
      <c r="C68" s="6"/>
      <c r="AQ68" s="188"/>
      <c r="AY68" s="188"/>
    </row>
    <row r="69" ht="14.25" customHeight="1">
      <c r="C69" s="6"/>
      <c r="AQ69" s="188"/>
      <c r="AY69" s="188"/>
    </row>
    <row r="70" ht="14.25" customHeight="1">
      <c r="C70" s="6"/>
      <c r="AQ70" s="188"/>
      <c r="AY70" s="188"/>
    </row>
    <row r="71" ht="14.25" customHeight="1">
      <c r="C71" s="6"/>
      <c r="AQ71" s="188"/>
      <c r="AY71" s="188"/>
    </row>
    <row r="72" ht="14.25" customHeight="1">
      <c r="C72" s="6"/>
      <c r="AQ72" s="188"/>
      <c r="AY72" s="188"/>
    </row>
    <row r="73" ht="14.25" customHeight="1">
      <c r="C73" s="6"/>
      <c r="AQ73" s="188"/>
      <c r="AY73" s="188"/>
    </row>
    <row r="74" ht="14.25" customHeight="1">
      <c r="C74" s="6"/>
      <c r="AQ74" s="188"/>
      <c r="AY74" s="188"/>
    </row>
    <row r="75" ht="14.25" customHeight="1">
      <c r="C75" s="6"/>
      <c r="AQ75" s="188"/>
      <c r="AY75" s="188"/>
    </row>
    <row r="76" ht="14.25" customHeight="1">
      <c r="C76" s="6"/>
      <c r="AQ76" s="188"/>
      <c r="AY76" s="188"/>
    </row>
    <row r="77" ht="14.25" customHeight="1">
      <c r="C77" s="6"/>
      <c r="AQ77" s="188"/>
      <c r="AY77" s="188"/>
    </row>
    <row r="78" ht="14.25" customHeight="1">
      <c r="C78" s="6"/>
      <c r="AQ78" s="188"/>
      <c r="AY78" s="188"/>
    </row>
    <row r="79" ht="14.25" customHeight="1">
      <c r="C79" s="6"/>
      <c r="AQ79" s="188"/>
      <c r="AY79" s="188"/>
    </row>
    <row r="80" ht="14.25" customHeight="1">
      <c r="C80" s="6"/>
      <c r="AQ80" s="188"/>
      <c r="AY80" s="188"/>
    </row>
    <row r="81" ht="14.25" customHeight="1">
      <c r="C81" s="6"/>
      <c r="AQ81" s="188"/>
      <c r="AY81" s="188"/>
    </row>
    <row r="82" ht="14.25" customHeight="1">
      <c r="C82" s="6"/>
      <c r="AQ82" s="188"/>
      <c r="AY82" s="188"/>
    </row>
    <row r="83" ht="14.25" customHeight="1">
      <c r="C83" s="6"/>
      <c r="AQ83" s="188"/>
      <c r="AY83" s="188"/>
    </row>
    <row r="84" ht="14.25" customHeight="1">
      <c r="C84" s="6"/>
      <c r="AQ84" s="188"/>
      <c r="AY84" s="188"/>
    </row>
    <row r="85" ht="14.25" customHeight="1">
      <c r="C85" s="6"/>
      <c r="AQ85" s="188"/>
      <c r="AY85" s="188"/>
    </row>
    <row r="86" ht="14.25" customHeight="1">
      <c r="C86" s="6"/>
      <c r="AQ86" s="188"/>
      <c r="AY86" s="188"/>
    </row>
    <row r="87" ht="14.25" customHeight="1">
      <c r="C87" s="6"/>
      <c r="AQ87" s="188"/>
      <c r="AY87" s="188"/>
    </row>
    <row r="88" ht="14.25" customHeight="1">
      <c r="C88" s="6"/>
      <c r="AQ88" s="188"/>
      <c r="AY88" s="188"/>
    </row>
    <row r="89" ht="14.25" customHeight="1">
      <c r="C89" s="6"/>
      <c r="AQ89" s="188"/>
      <c r="AY89" s="188"/>
    </row>
    <row r="90" ht="14.25" customHeight="1">
      <c r="C90" s="6"/>
      <c r="AQ90" s="188"/>
      <c r="AY90" s="188"/>
    </row>
    <row r="91" ht="14.25" customHeight="1">
      <c r="C91" s="6"/>
      <c r="AQ91" s="188"/>
      <c r="AY91" s="188"/>
    </row>
    <row r="92" ht="14.25" customHeight="1">
      <c r="C92" s="6"/>
      <c r="AQ92" s="188"/>
      <c r="AY92" s="188"/>
    </row>
    <row r="93" ht="14.25" customHeight="1">
      <c r="C93" s="6"/>
      <c r="AQ93" s="188"/>
      <c r="AY93" s="188"/>
    </row>
    <row r="94" ht="14.25" customHeight="1">
      <c r="C94" s="6"/>
      <c r="AQ94" s="188"/>
      <c r="AY94" s="188"/>
    </row>
    <row r="95" ht="14.25" customHeight="1">
      <c r="C95" s="6"/>
      <c r="AQ95" s="188"/>
      <c r="AY95" s="188"/>
    </row>
    <row r="96" ht="14.25" customHeight="1">
      <c r="C96" s="6"/>
      <c r="AQ96" s="188"/>
      <c r="AY96" s="188"/>
    </row>
    <row r="97" ht="14.25" customHeight="1">
      <c r="C97" s="6"/>
      <c r="AQ97" s="188"/>
      <c r="AY97" s="188"/>
    </row>
    <row r="98" ht="14.25" customHeight="1">
      <c r="C98" s="6"/>
      <c r="AQ98" s="188"/>
      <c r="AY98" s="188"/>
    </row>
    <row r="99" ht="14.25" customHeight="1">
      <c r="C99" s="6"/>
      <c r="AQ99" s="188"/>
      <c r="AY99" s="188"/>
    </row>
    <row r="100" ht="14.25" customHeight="1">
      <c r="C100" s="6"/>
      <c r="AQ100" s="188"/>
      <c r="AY100" s="188"/>
    </row>
    <row r="101" ht="14.25" customHeight="1">
      <c r="C101" s="6"/>
      <c r="AQ101" s="188"/>
      <c r="AY101" s="188"/>
    </row>
    <row r="102" ht="14.25" customHeight="1">
      <c r="C102" s="6"/>
      <c r="AQ102" s="188"/>
      <c r="AY102" s="188"/>
    </row>
    <row r="103" ht="14.25" customHeight="1">
      <c r="C103" s="6"/>
      <c r="AQ103" s="188"/>
      <c r="AY103" s="188"/>
    </row>
    <row r="104" ht="14.25" customHeight="1">
      <c r="C104" s="6"/>
      <c r="AQ104" s="188"/>
      <c r="AY104" s="188"/>
    </row>
    <row r="105" ht="14.25" customHeight="1">
      <c r="C105" s="6"/>
      <c r="AQ105" s="188"/>
      <c r="AY105" s="188"/>
    </row>
    <row r="106" ht="14.25" customHeight="1">
      <c r="C106" s="6"/>
      <c r="AQ106" s="188"/>
      <c r="AY106" s="188"/>
    </row>
    <row r="107" ht="14.25" customHeight="1">
      <c r="C107" s="6"/>
      <c r="AQ107" s="188"/>
      <c r="AY107" s="188"/>
    </row>
    <row r="108" ht="14.25" customHeight="1">
      <c r="C108" s="6"/>
      <c r="AQ108" s="188"/>
      <c r="AY108" s="188"/>
    </row>
    <row r="109" ht="14.25" customHeight="1">
      <c r="C109" s="6"/>
      <c r="AQ109" s="188"/>
      <c r="AY109" s="188"/>
    </row>
    <row r="110" ht="14.25" customHeight="1">
      <c r="C110" s="6"/>
      <c r="AQ110" s="188"/>
      <c r="AY110" s="188"/>
    </row>
    <row r="111" ht="14.25" customHeight="1">
      <c r="C111" s="6"/>
      <c r="AQ111" s="188"/>
      <c r="AY111" s="188"/>
    </row>
    <row r="112" ht="14.25" customHeight="1">
      <c r="C112" s="6"/>
      <c r="AQ112" s="188"/>
      <c r="AY112" s="188"/>
    </row>
    <row r="113" ht="14.25" customHeight="1">
      <c r="C113" s="6"/>
      <c r="AQ113" s="188"/>
      <c r="AY113" s="188"/>
    </row>
    <row r="114" ht="14.25" customHeight="1">
      <c r="C114" s="6"/>
      <c r="AQ114" s="188"/>
      <c r="AY114" s="188"/>
    </row>
    <row r="115" ht="14.25" customHeight="1">
      <c r="C115" s="6"/>
      <c r="AQ115" s="188"/>
      <c r="AY115" s="188"/>
    </row>
    <row r="116" ht="14.25" customHeight="1">
      <c r="C116" s="6"/>
      <c r="AQ116" s="188"/>
      <c r="AY116" s="188"/>
    </row>
    <row r="117" ht="14.25" customHeight="1">
      <c r="C117" s="6"/>
      <c r="AQ117" s="188"/>
      <c r="AY117" s="188"/>
    </row>
    <row r="118" ht="14.25" customHeight="1">
      <c r="C118" s="6"/>
      <c r="AQ118" s="188"/>
      <c r="AY118" s="188"/>
    </row>
    <row r="119" ht="14.25" customHeight="1">
      <c r="C119" s="6"/>
      <c r="AQ119" s="188"/>
      <c r="AY119" s="188"/>
    </row>
    <row r="120" ht="14.25" customHeight="1">
      <c r="C120" s="6"/>
      <c r="AQ120" s="188"/>
      <c r="AY120" s="188"/>
    </row>
    <row r="121" ht="14.25" customHeight="1">
      <c r="C121" s="6"/>
      <c r="AQ121" s="188"/>
      <c r="AY121" s="188"/>
    </row>
    <row r="122" ht="14.25" customHeight="1">
      <c r="C122" s="6"/>
      <c r="AQ122" s="188"/>
      <c r="AY122" s="188"/>
    </row>
    <row r="123" ht="14.25" customHeight="1">
      <c r="C123" s="6"/>
      <c r="AQ123" s="188"/>
      <c r="AY123" s="188"/>
    </row>
    <row r="124" ht="14.25" customHeight="1">
      <c r="C124" s="6"/>
      <c r="AQ124" s="188"/>
      <c r="AY124" s="188"/>
    </row>
    <row r="125" ht="14.25" customHeight="1">
      <c r="C125" s="6"/>
      <c r="AQ125" s="188"/>
      <c r="AY125" s="188"/>
    </row>
    <row r="126" ht="14.25" customHeight="1">
      <c r="C126" s="6"/>
      <c r="AQ126" s="188"/>
      <c r="AY126" s="188"/>
    </row>
    <row r="127" ht="14.25" customHeight="1">
      <c r="C127" s="6"/>
      <c r="AQ127" s="188"/>
      <c r="AY127" s="188"/>
    </row>
    <row r="128" ht="14.25" customHeight="1">
      <c r="C128" s="6"/>
      <c r="AQ128" s="188"/>
      <c r="AY128" s="188"/>
    </row>
    <row r="129" ht="14.25" customHeight="1">
      <c r="C129" s="6"/>
      <c r="AQ129" s="188"/>
      <c r="AY129" s="188"/>
    </row>
    <row r="130" ht="14.25" customHeight="1">
      <c r="C130" s="6"/>
      <c r="AQ130" s="188"/>
      <c r="AY130" s="188"/>
    </row>
    <row r="131" ht="14.25" customHeight="1">
      <c r="C131" s="6"/>
      <c r="AQ131" s="188"/>
      <c r="AY131" s="188"/>
    </row>
    <row r="132" ht="14.25" customHeight="1">
      <c r="C132" s="6"/>
      <c r="AQ132" s="188"/>
      <c r="AY132" s="188"/>
    </row>
    <row r="133" ht="14.25" customHeight="1">
      <c r="C133" s="6"/>
      <c r="AQ133" s="188"/>
      <c r="AY133" s="188"/>
    </row>
    <row r="134" ht="14.25" customHeight="1">
      <c r="C134" s="6"/>
      <c r="AQ134" s="188"/>
      <c r="AY134" s="188"/>
    </row>
    <row r="135" ht="14.25" customHeight="1">
      <c r="C135" s="6"/>
      <c r="AQ135" s="188"/>
      <c r="AY135" s="188"/>
    </row>
    <row r="136" ht="14.25" customHeight="1">
      <c r="C136" s="6"/>
      <c r="AQ136" s="188"/>
      <c r="AY136" s="188"/>
    </row>
    <row r="137" ht="14.25" customHeight="1">
      <c r="C137" s="6"/>
      <c r="AQ137" s="188"/>
      <c r="AY137" s="188"/>
    </row>
    <row r="138" ht="14.25" customHeight="1">
      <c r="C138" s="6"/>
      <c r="AQ138" s="188"/>
      <c r="AY138" s="188"/>
    </row>
    <row r="139" ht="14.25" customHeight="1">
      <c r="C139" s="6"/>
      <c r="AQ139" s="188"/>
      <c r="AY139" s="188"/>
    </row>
    <row r="140" ht="14.25" customHeight="1">
      <c r="C140" s="6"/>
      <c r="AQ140" s="188"/>
      <c r="AY140" s="188"/>
    </row>
    <row r="141" ht="14.25" customHeight="1">
      <c r="C141" s="6"/>
      <c r="AQ141" s="188"/>
      <c r="AY141" s="188"/>
    </row>
    <row r="142" ht="14.25" customHeight="1">
      <c r="C142" s="6"/>
      <c r="AQ142" s="188"/>
      <c r="AY142" s="188"/>
    </row>
    <row r="143" ht="14.25" customHeight="1">
      <c r="C143" s="6"/>
      <c r="AQ143" s="188"/>
      <c r="AY143" s="188"/>
    </row>
    <row r="144" ht="14.25" customHeight="1">
      <c r="C144" s="6"/>
      <c r="AQ144" s="188"/>
      <c r="AY144" s="188"/>
    </row>
    <row r="145" ht="14.25" customHeight="1">
      <c r="C145" s="6"/>
      <c r="AQ145" s="188"/>
      <c r="AY145" s="188"/>
    </row>
    <row r="146" ht="14.25" customHeight="1">
      <c r="C146" s="6"/>
      <c r="AQ146" s="188"/>
      <c r="AY146" s="188"/>
    </row>
    <row r="147" ht="14.25" customHeight="1">
      <c r="C147" s="6"/>
      <c r="AQ147" s="188"/>
      <c r="AY147" s="188"/>
    </row>
    <row r="148" ht="14.25" customHeight="1">
      <c r="C148" s="6"/>
      <c r="AQ148" s="188"/>
      <c r="AY148" s="188"/>
    </row>
    <row r="149" ht="14.25" customHeight="1">
      <c r="C149" s="6"/>
      <c r="AQ149" s="188"/>
      <c r="AY149" s="188"/>
    </row>
    <row r="150" ht="14.25" customHeight="1">
      <c r="C150" s="6"/>
      <c r="AQ150" s="188"/>
      <c r="AY150" s="188"/>
    </row>
    <row r="151" ht="14.25" customHeight="1">
      <c r="C151" s="6"/>
      <c r="AQ151" s="188"/>
      <c r="AY151" s="188"/>
    </row>
    <row r="152" ht="14.25" customHeight="1">
      <c r="C152" s="6"/>
      <c r="AQ152" s="188"/>
      <c r="AY152" s="188"/>
    </row>
    <row r="153" ht="14.25" customHeight="1">
      <c r="C153" s="6"/>
      <c r="AQ153" s="188"/>
      <c r="AY153" s="188"/>
    </row>
    <row r="154" ht="14.25" customHeight="1">
      <c r="C154" s="6"/>
      <c r="AQ154" s="188"/>
      <c r="AY154" s="188"/>
    </row>
    <row r="155" ht="14.25" customHeight="1">
      <c r="C155" s="6"/>
      <c r="AQ155" s="188"/>
      <c r="AY155" s="188"/>
    </row>
    <row r="156" ht="14.25" customHeight="1">
      <c r="C156" s="6"/>
      <c r="AQ156" s="188"/>
      <c r="AY156" s="188"/>
    </row>
    <row r="157" ht="14.25" customHeight="1">
      <c r="C157" s="6"/>
      <c r="AQ157" s="188"/>
      <c r="AY157" s="188"/>
    </row>
    <row r="158" ht="14.25" customHeight="1">
      <c r="C158" s="6"/>
      <c r="AQ158" s="188"/>
      <c r="AY158" s="188"/>
    </row>
    <row r="159" ht="14.25" customHeight="1">
      <c r="C159" s="6"/>
      <c r="AQ159" s="188"/>
      <c r="AY159" s="188"/>
    </row>
    <row r="160" ht="14.25" customHeight="1">
      <c r="C160" s="6"/>
      <c r="AQ160" s="188"/>
      <c r="AY160" s="188"/>
    </row>
    <row r="161" ht="14.25" customHeight="1">
      <c r="C161" s="6"/>
      <c r="AQ161" s="188"/>
      <c r="AY161" s="188"/>
    </row>
    <row r="162" ht="14.25" customHeight="1">
      <c r="C162" s="6"/>
      <c r="AQ162" s="188"/>
      <c r="AY162" s="188"/>
    </row>
    <row r="163" ht="14.25" customHeight="1">
      <c r="C163" s="6"/>
      <c r="AQ163" s="188"/>
      <c r="AY163" s="188"/>
    </row>
    <row r="164" ht="14.25" customHeight="1">
      <c r="C164" s="6"/>
      <c r="AQ164" s="188"/>
      <c r="AY164" s="188"/>
    </row>
    <row r="165" ht="14.25" customHeight="1">
      <c r="C165" s="6"/>
      <c r="AQ165" s="188"/>
      <c r="AY165" s="188"/>
    </row>
    <row r="166" ht="14.25" customHeight="1">
      <c r="C166" s="6"/>
      <c r="AQ166" s="188"/>
      <c r="AY166" s="188"/>
    </row>
    <row r="167" ht="14.25" customHeight="1">
      <c r="C167" s="6"/>
      <c r="AQ167" s="188"/>
      <c r="AY167" s="188"/>
    </row>
    <row r="168" ht="14.25" customHeight="1">
      <c r="C168" s="6"/>
      <c r="AQ168" s="188"/>
      <c r="AY168" s="188"/>
    </row>
    <row r="169" ht="14.25" customHeight="1">
      <c r="C169" s="6"/>
      <c r="AQ169" s="188"/>
      <c r="AY169" s="188"/>
    </row>
    <row r="170" ht="14.25" customHeight="1">
      <c r="C170" s="6"/>
      <c r="AQ170" s="188"/>
      <c r="AY170" s="188"/>
    </row>
    <row r="171" ht="14.25" customHeight="1">
      <c r="C171" s="6"/>
      <c r="AQ171" s="188"/>
      <c r="AY171" s="188"/>
    </row>
    <row r="172" ht="14.25" customHeight="1">
      <c r="C172" s="6"/>
      <c r="AQ172" s="188"/>
      <c r="AY172" s="188"/>
    </row>
    <row r="173" ht="14.25" customHeight="1">
      <c r="C173" s="6"/>
      <c r="AQ173" s="188"/>
      <c r="AY173" s="188"/>
    </row>
    <row r="174" ht="14.25" customHeight="1">
      <c r="C174" s="6"/>
      <c r="AQ174" s="188"/>
      <c r="AY174" s="188"/>
    </row>
    <row r="175" ht="14.25" customHeight="1">
      <c r="C175" s="6"/>
      <c r="AQ175" s="188"/>
      <c r="AY175" s="188"/>
    </row>
    <row r="176" ht="14.25" customHeight="1">
      <c r="C176" s="6"/>
      <c r="AQ176" s="188"/>
      <c r="AY176" s="188"/>
    </row>
    <row r="177" ht="14.25" customHeight="1">
      <c r="C177" s="6"/>
      <c r="AQ177" s="188"/>
      <c r="AY177" s="188"/>
    </row>
    <row r="178" ht="14.25" customHeight="1">
      <c r="C178" s="6"/>
      <c r="AQ178" s="188"/>
      <c r="AY178" s="188"/>
    </row>
    <row r="179" ht="14.25" customHeight="1">
      <c r="C179" s="6"/>
      <c r="AQ179" s="188"/>
      <c r="AY179" s="188"/>
    </row>
    <row r="180" ht="14.25" customHeight="1">
      <c r="C180" s="6"/>
      <c r="AQ180" s="188"/>
      <c r="AY180" s="188"/>
    </row>
    <row r="181" ht="14.25" customHeight="1">
      <c r="C181" s="6"/>
      <c r="AQ181" s="188"/>
      <c r="AY181" s="188"/>
    </row>
    <row r="182" ht="14.25" customHeight="1">
      <c r="C182" s="6"/>
      <c r="AQ182" s="188"/>
      <c r="AY182" s="188"/>
    </row>
    <row r="183" ht="14.25" customHeight="1">
      <c r="C183" s="6"/>
      <c r="AQ183" s="188"/>
      <c r="AY183" s="188"/>
    </row>
    <row r="184" ht="14.25" customHeight="1">
      <c r="C184" s="6"/>
      <c r="AQ184" s="188"/>
      <c r="AY184" s="188"/>
    </row>
    <row r="185" ht="14.25" customHeight="1">
      <c r="C185" s="6"/>
      <c r="AQ185" s="188"/>
      <c r="AY185" s="188"/>
    </row>
    <row r="186" ht="14.25" customHeight="1">
      <c r="C186" s="6"/>
      <c r="AQ186" s="188"/>
      <c r="AY186" s="188"/>
    </row>
    <row r="187" ht="14.25" customHeight="1">
      <c r="C187" s="6"/>
      <c r="AQ187" s="188"/>
      <c r="AY187" s="188"/>
    </row>
    <row r="188" ht="14.25" customHeight="1">
      <c r="C188" s="6"/>
      <c r="AQ188" s="188"/>
      <c r="AY188" s="188"/>
    </row>
    <row r="189" ht="14.25" customHeight="1">
      <c r="C189" s="6"/>
      <c r="AQ189" s="188"/>
      <c r="AY189" s="188"/>
    </row>
    <row r="190" ht="14.25" customHeight="1">
      <c r="C190" s="6"/>
      <c r="AQ190" s="188"/>
      <c r="AY190" s="188"/>
    </row>
    <row r="191" ht="14.25" customHeight="1">
      <c r="C191" s="6"/>
      <c r="AQ191" s="188"/>
      <c r="AY191" s="188"/>
    </row>
    <row r="192" ht="14.25" customHeight="1">
      <c r="C192" s="6"/>
      <c r="AQ192" s="188"/>
      <c r="AY192" s="188"/>
    </row>
    <row r="193" ht="14.25" customHeight="1">
      <c r="C193" s="6"/>
      <c r="AQ193" s="188"/>
      <c r="AY193" s="188"/>
    </row>
    <row r="194" ht="14.25" customHeight="1">
      <c r="C194" s="6"/>
      <c r="AQ194" s="188"/>
      <c r="AY194" s="188"/>
    </row>
    <row r="195" ht="14.25" customHeight="1">
      <c r="C195" s="6"/>
      <c r="AQ195" s="188"/>
      <c r="AY195" s="188"/>
    </row>
    <row r="196" ht="14.25" customHeight="1">
      <c r="C196" s="6"/>
      <c r="AQ196" s="188"/>
      <c r="AY196" s="188"/>
    </row>
    <row r="197" ht="14.25" customHeight="1">
      <c r="C197" s="6"/>
      <c r="AQ197" s="188"/>
      <c r="AY197" s="188"/>
    </row>
    <row r="198" ht="14.25" customHeight="1">
      <c r="C198" s="6"/>
      <c r="AQ198" s="188"/>
      <c r="AY198" s="188"/>
    </row>
    <row r="199" ht="14.25" customHeight="1">
      <c r="C199" s="6"/>
      <c r="AQ199" s="188"/>
      <c r="AY199" s="188"/>
    </row>
    <row r="200" ht="14.25" customHeight="1">
      <c r="C200" s="6"/>
      <c r="AQ200" s="188"/>
      <c r="AY200" s="188"/>
    </row>
    <row r="201" ht="14.25" customHeight="1">
      <c r="C201" s="6"/>
      <c r="AQ201" s="188"/>
      <c r="AY201" s="188"/>
    </row>
    <row r="202" ht="14.25" customHeight="1">
      <c r="C202" s="6"/>
      <c r="AQ202" s="188"/>
      <c r="AY202" s="188"/>
    </row>
    <row r="203" ht="14.25" customHeight="1">
      <c r="C203" s="6"/>
      <c r="AQ203" s="188"/>
      <c r="AY203" s="188"/>
    </row>
    <row r="204" ht="14.25" customHeight="1">
      <c r="C204" s="6"/>
      <c r="AQ204" s="188"/>
      <c r="AY204" s="188"/>
    </row>
    <row r="205" ht="14.25" customHeight="1">
      <c r="C205" s="6"/>
      <c r="AQ205" s="188"/>
      <c r="AY205" s="188"/>
    </row>
    <row r="206" ht="14.25" customHeight="1">
      <c r="C206" s="6"/>
      <c r="AQ206" s="188"/>
      <c r="AY206" s="188"/>
    </row>
    <row r="207" ht="14.25" customHeight="1">
      <c r="C207" s="6"/>
      <c r="AQ207" s="188"/>
      <c r="AY207" s="188"/>
    </row>
    <row r="208" ht="14.25" customHeight="1">
      <c r="C208" s="6"/>
      <c r="AQ208" s="188"/>
      <c r="AY208" s="188"/>
    </row>
    <row r="209" ht="14.25" customHeight="1">
      <c r="C209" s="6"/>
      <c r="AQ209" s="188"/>
      <c r="AY209" s="188"/>
    </row>
    <row r="210" ht="14.25" customHeight="1">
      <c r="C210" s="6"/>
      <c r="AQ210" s="188"/>
      <c r="AY210" s="188"/>
    </row>
    <row r="211" ht="14.25" customHeight="1">
      <c r="C211" s="6"/>
      <c r="AQ211" s="188"/>
      <c r="AY211" s="188"/>
    </row>
    <row r="212" ht="14.25" customHeight="1">
      <c r="C212" s="6"/>
      <c r="AQ212" s="188"/>
      <c r="AY212" s="188"/>
    </row>
    <row r="213" ht="14.25" customHeight="1">
      <c r="C213" s="6"/>
      <c r="AQ213" s="188"/>
      <c r="AY213" s="188"/>
    </row>
    <row r="214" ht="14.25" customHeight="1">
      <c r="C214" s="6"/>
      <c r="AQ214" s="188"/>
      <c r="AY214" s="188"/>
    </row>
    <row r="215" ht="14.25" customHeight="1">
      <c r="C215" s="6"/>
      <c r="AQ215" s="188"/>
      <c r="AY215" s="188"/>
    </row>
    <row r="216" ht="14.25" customHeight="1">
      <c r="C216" s="6"/>
      <c r="AQ216" s="188"/>
      <c r="AY216" s="188"/>
    </row>
    <row r="217" ht="14.25" customHeight="1">
      <c r="C217" s="6"/>
      <c r="AQ217" s="188"/>
      <c r="AY217" s="188"/>
    </row>
    <row r="218" ht="14.25" customHeight="1">
      <c r="C218" s="6"/>
      <c r="AQ218" s="188"/>
      <c r="AY218" s="188"/>
    </row>
    <row r="219" ht="14.25" customHeight="1">
      <c r="C219" s="6"/>
      <c r="AQ219" s="188"/>
      <c r="AY219" s="188"/>
    </row>
    <row r="220" ht="14.25" customHeight="1">
      <c r="C220" s="6"/>
      <c r="AQ220" s="188"/>
      <c r="AY220" s="188"/>
    </row>
    <row r="221" ht="14.25" customHeight="1">
      <c r="C221" s="6"/>
      <c r="AQ221" s="188"/>
      <c r="AY221" s="188"/>
    </row>
    <row r="222" ht="14.25" customHeight="1">
      <c r="C222" s="6"/>
      <c r="AQ222" s="188"/>
      <c r="AY222" s="188"/>
    </row>
    <row r="223" ht="14.25" customHeight="1">
      <c r="C223" s="6"/>
      <c r="AQ223" s="188"/>
      <c r="AY223" s="188"/>
    </row>
    <row r="224" ht="14.25" customHeight="1">
      <c r="C224" s="6"/>
      <c r="AQ224" s="188"/>
      <c r="AY224" s="188"/>
    </row>
    <row r="225" ht="14.25" customHeight="1">
      <c r="C225" s="6"/>
      <c r="AQ225" s="188"/>
      <c r="AY225" s="188"/>
    </row>
    <row r="226" ht="14.25" customHeight="1">
      <c r="C226" s="6"/>
      <c r="AQ226" s="188"/>
      <c r="AY226" s="188"/>
    </row>
    <row r="227" ht="14.25" customHeight="1">
      <c r="C227" s="6"/>
      <c r="AQ227" s="188"/>
      <c r="AY227" s="188"/>
    </row>
    <row r="228" ht="14.25" customHeight="1">
      <c r="C228" s="6"/>
      <c r="AQ228" s="188"/>
      <c r="AY228" s="188"/>
    </row>
    <row r="229" ht="14.25" customHeight="1">
      <c r="C229" s="6"/>
      <c r="AQ229" s="188"/>
      <c r="AY229" s="188"/>
    </row>
    <row r="230" ht="14.25" customHeight="1">
      <c r="C230" s="6"/>
      <c r="AQ230" s="188"/>
      <c r="AY230" s="188"/>
    </row>
    <row r="231" ht="14.25" customHeight="1">
      <c r="C231" s="6"/>
      <c r="AQ231" s="188"/>
      <c r="AY231" s="188"/>
    </row>
    <row r="232" ht="14.25" customHeight="1">
      <c r="C232" s="6"/>
      <c r="AQ232" s="188"/>
      <c r="AY232" s="188"/>
    </row>
    <row r="233" ht="14.25" customHeight="1">
      <c r="C233" s="6"/>
      <c r="AQ233" s="188"/>
      <c r="AY233" s="188"/>
    </row>
    <row r="234" ht="14.25" customHeight="1">
      <c r="C234" s="6"/>
      <c r="AQ234" s="188"/>
      <c r="AY234" s="188"/>
    </row>
    <row r="235" ht="14.25" customHeight="1">
      <c r="C235" s="6"/>
      <c r="AQ235" s="188"/>
      <c r="AY235" s="188"/>
    </row>
    <row r="236" ht="14.25" customHeight="1">
      <c r="C236" s="6"/>
      <c r="AQ236" s="188"/>
      <c r="AY236" s="188"/>
    </row>
    <row r="237" ht="14.25" customHeight="1">
      <c r="C237" s="6"/>
      <c r="AQ237" s="188"/>
      <c r="AY237" s="188"/>
    </row>
    <row r="238" ht="14.25" customHeight="1">
      <c r="C238" s="6"/>
      <c r="AQ238" s="188"/>
      <c r="AY238" s="188"/>
    </row>
    <row r="239" ht="14.25" customHeight="1">
      <c r="C239" s="6"/>
      <c r="AQ239" s="188"/>
      <c r="AY239" s="188"/>
    </row>
    <row r="240" ht="14.25" customHeight="1">
      <c r="C240" s="6"/>
      <c r="AQ240" s="188"/>
      <c r="AY240" s="188"/>
    </row>
  </sheetData>
  <mergeCells count="98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NB23:NH23"/>
    <mergeCell ref="NB24:NH24"/>
    <mergeCell ref="NB25:NH25"/>
    <mergeCell ref="NB26:NH26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5"/>
      <c r="T1" s="5"/>
      <c r="U1" s="5"/>
      <c r="V1" s="4"/>
      <c r="W1" s="5"/>
      <c r="X1" s="5"/>
      <c r="Y1" s="5"/>
      <c r="Z1" s="4"/>
      <c r="AA1" s="5"/>
      <c r="AB1" s="5"/>
      <c r="AC1" s="5"/>
      <c r="AD1" s="4"/>
      <c r="AE1" s="5"/>
      <c r="AF1" s="5"/>
      <c r="AG1" s="5"/>
      <c r="AH1" s="4"/>
      <c r="AI1" s="5"/>
      <c r="AJ1" s="5"/>
      <c r="AK1" s="5"/>
      <c r="AL1" s="4"/>
      <c r="AM1" s="5"/>
      <c r="AN1" s="5"/>
      <c r="AO1" s="5"/>
      <c r="AP1" s="4"/>
      <c r="AQ1" s="177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116"/>
      <c r="E2" s="4"/>
      <c r="F2" s="4"/>
      <c r="G2" s="5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5"/>
      <c r="T2" s="5"/>
      <c r="U2" s="5"/>
      <c r="V2" s="4"/>
      <c r="W2" s="5"/>
      <c r="X2" s="5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116"/>
      <c r="E3" s="4"/>
      <c r="F3" s="4"/>
      <c r="G3" s="5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5"/>
      <c r="T3" s="5"/>
      <c r="U3" s="5"/>
      <c r="V3" s="4"/>
      <c r="W3" s="5"/>
      <c r="X3" s="5"/>
      <c r="Y3" s="5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116"/>
      <c r="E4" s="4"/>
      <c r="F4" s="4"/>
      <c r="G4" s="5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5"/>
      <c r="T4" s="5"/>
      <c r="U4" s="5"/>
      <c r="V4" s="4"/>
      <c r="W4" s="5"/>
      <c r="X4" s="5"/>
      <c r="Y4" s="5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116"/>
      <c r="E5" s="4"/>
      <c r="F5" s="4"/>
      <c r="G5" s="5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5"/>
      <c r="T5" s="5"/>
      <c r="U5" s="5"/>
      <c r="V5" s="4"/>
      <c r="W5" s="5"/>
      <c r="X5" s="5"/>
      <c r="Y5" s="5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116"/>
      <c r="E6" s="4"/>
      <c r="F6" s="4"/>
      <c r="G6" s="5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5"/>
      <c r="T6" s="5"/>
      <c r="U6" s="5"/>
      <c r="V6" s="4"/>
      <c r="W6" s="5"/>
      <c r="X6" s="5"/>
      <c r="Y6" s="5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3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3"/>
      <c r="T7" s="3"/>
      <c r="U7" s="3"/>
      <c r="V7" s="1"/>
      <c r="W7" s="3"/>
      <c r="X7" s="3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3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3"/>
      <c r="T8" s="3"/>
      <c r="U8" s="3"/>
      <c r="V8" s="1"/>
      <c r="W8" s="3"/>
      <c r="X8" s="3"/>
      <c r="Y8" s="3"/>
      <c r="Z8" s="1"/>
      <c r="AA8" s="3"/>
      <c r="AB8" s="3"/>
      <c r="AC8" s="3"/>
      <c r="AD8" s="1"/>
      <c r="AE8" s="3"/>
      <c r="AF8" s="3"/>
      <c r="AG8" s="3"/>
      <c r="AH8" s="1"/>
      <c r="AI8" s="3"/>
      <c r="AJ8" s="3"/>
      <c r="AK8" s="3"/>
      <c r="AL8" s="1"/>
      <c r="AM8" s="3"/>
      <c r="AN8" s="3"/>
      <c r="AO8" s="3"/>
      <c r="AP8" s="1"/>
      <c r="AQ8" s="178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3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3"/>
      <c r="T9" s="3"/>
      <c r="U9" s="3"/>
      <c r="V9" s="1"/>
      <c r="W9" s="3"/>
      <c r="X9" s="3"/>
      <c r="Y9" s="3"/>
      <c r="Z9" s="1"/>
      <c r="AA9" s="3"/>
      <c r="AB9" s="3"/>
      <c r="AC9" s="3"/>
      <c r="AD9" s="1"/>
      <c r="AE9" s="3"/>
      <c r="AF9" s="3"/>
      <c r="AG9" s="3"/>
      <c r="AH9" s="1"/>
      <c r="AI9" s="3"/>
      <c r="AJ9" s="3"/>
      <c r="AK9" s="3"/>
      <c r="AL9" s="1"/>
      <c r="AM9" s="3"/>
      <c r="AN9" s="3"/>
      <c r="AO9" s="3"/>
      <c r="AP9" s="1"/>
      <c r="AQ9" s="178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30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30"/>
      <c r="T11" s="30"/>
      <c r="U11" s="30"/>
      <c r="V11" s="28"/>
      <c r="W11" s="30"/>
      <c r="X11" s="30"/>
      <c r="Y11" s="30"/>
      <c r="Z11" s="28"/>
      <c r="AA11" s="30"/>
      <c r="AB11" s="30"/>
      <c r="AC11" s="30"/>
      <c r="AD11" s="28"/>
      <c r="AE11" s="30"/>
      <c r="AF11" s="30"/>
      <c r="AG11" s="30"/>
      <c r="AH11" s="28"/>
      <c r="AI11" s="30"/>
      <c r="AJ11" s="30"/>
      <c r="AK11" s="30"/>
      <c r="AL11" s="28"/>
      <c r="AM11" s="30"/>
      <c r="AN11" s="30"/>
      <c r="AO11" s="30"/>
      <c r="AP11" s="28"/>
      <c r="AQ11" s="179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5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4" t="s">
        <v>124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3" t="s">
        <v>81</v>
      </c>
      <c r="X13" s="43" t="s">
        <v>83</v>
      </c>
      <c r="Y13" s="43" t="s">
        <v>84</v>
      </c>
      <c r="Z13" s="41" t="s">
        <v>85</v>
      </c>
      <c r="AA13" s="43" t="s">
        <v>81</v>
      </c>
      <c r="AB13" s="43" t="s">
        <v>83</v>
      </c>
      <c r="AC13" s="43" t="s">
        <v>84</v>
      </c>
      <c r="AD13" s="41" t="s">
        <v>85</v>
      </c>
      <c r="AE13" s="43" t="s">
        <v>81</v>
      </c>
      <c r="AF13" s="43" t="s">
        <v>83</v>
      </c>
      <c r="AG13" s="43" t="s">
        <v>84</v>
      </c>
      <c r="AH13" s="41" t="s">
        <v>85</v>
      </c>
      <c r="AI13" s="43" t="s">
        <v>81</v>
      </c>
      <c r="AJ13" s="43" t="s">
        <v>83</v>
      </c>
      <c r="AK13" s="43" t="s">
        <v>84</v>
      </c>
      <c r="AL13" s="41" t="s">
        <v>85</v>
      </c>
      <c r="AM13" s="43" t="s">
        <v>81</v>
      </c>
      <c r="AN13" s="43" t="s">
        <v>83</v>
      </c>
      <c r="AO13" s="43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126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117</v>
      </c>
      <c r="LY13" s="126" t="s">
        <v>118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118</v>
      </c>
      <c r="MG13" s="126" t="s">
        <v>86</v>
      </c>
      <c r="MH13" s="126" t="s">
        <v>84</v>
      </c>
      <c r="MI13" s="126" t="s">
        <v>85</v>
      </c>
      <c r="MJ13" s="126" t="s">
        <v>82</v>
      </c>
      <c r="MK13" s="126" t="s">
        <v>83</v>
      </c>
      <c r="ML13" s="126" t="s">
        <v>87</v>
      </c>
      <c r="MM13" s="126" t="s">
        <v>118</v>
      </c>
      <c r="MN13" s="126" t="s">
        <v>86</v>
      </c>
      <c r="MO13" s="44"/>
      <c r="MP13" s="41"/>
      <c r="MQ13" s="41"/>
      <c r="MR13" s="41"/>
      <c r="MS13" s="41"/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</row>
    <row r="14" ht="14.25" customHeight="1">
      <c r="A14" s="49">
        <v>0.0416666666666667</v>
      </c>
      <c r="B14" s="50"/>
      <c r="C14" s="51">
        <v>50.1</v>
      </c>
      <c r="D14" s="128">
        <v>339.0</v>
      </c>
      <c r="E14" s="53">
        <v>134.0</v>
      </c>
      <c r="F14" s="53">
        <v>98.0</v>
      </c>
      <c r="G14" s="55">
        <v>20.7</v>
      </c>
      <c r="H14" s="54"/>
      <c r="I14" s="53">
        <v>6.0</v>
      </c>
      <c r="J14" s="53">
        <v>49.0</v>
      </c>
      <c r="K14" s="53">
        <v>48.0</v>
      </c>
      <c r="L14" s="53">
        <v>139.0</v>
      </c>
      <c r="M14" s="53">
        <v>69.0</v>
      </c>
      <c r="N14" s="55">
        <v>17.8</v>
      </c>
      <c r="O14" s="54"/>
      <c r="P14" s="53">
        <v>6.0</v>
      </c>
      <c r="Q14" s="53">
        <v>55.0</v>
      </c>
      <c r="R14" s="53">
        <v>50.0</v>
      </c>
      <c r="S14" s="55">
        <v>341.5</v>
      </c>
      <c r="T14" s="53">
        <v>268.5</v>
      </c>
      <c r="U14" s="53">
        <v>156.6</v>
      </c>
      <c r="V14" s="54"/>
      <c r="W14" s="55">
        <v>374.6</v>
      </c>
      <c r="X14" s="53">
        <v>201.1</v>
      </c>
      <c r="Y14" s="55">
        <v>111.1</v>
      </c>
      <c r="Z14" s="54"/>
      <c r="AA14" s="55">
        <v>341.3</v>
      </c>
      <c r="AB14" s="55">
        <v>332.3</v>
      </c>
      <c r="AC14" s="55">
        <v>191.1</v>
      </c>
      <c r="AD14" s="54"/>
      <c r="AE14" s="53">
        <v>340.9</v>
      </c>
      <c r="AF14" s="53">
        <v>304.3</v>
      </c>
      <c r="AG14" s="55">
        <v>172.5</v>
      </c>
      <c r="AH14" s="54"/>
      <c r="AI14" s="55">
        <v>347.0</v>
      </c>
      <c r="AJ14" s="53">
        <v>334.5</v>
      </c>
      <c r="AK14" s="55">
        <v>195.8</v>
      </c>
      <c r="AL14" s="54"/>
      <c r="AM14" s="55">
        <v>339.6</v>
      </c>
      <c r="AN14" s="55">
        <v>337.8</v>
      </c>
      <c r="AO14" s="55">
        <v>182.3</v>
      </c>
      <c r="AP14" s="53"/>
      <c r="AQ14" s="53">
        <v>134.0</v>
      </c>
      <c r="AR14" s="54">
        <f t="shared" ref="AR14:AS14" si="1">F14</f>
        <v>98</v>
      </c>
      <c r="AS14" s="56">
        <f t="shared" si="1"/>
        <v>20.7</v>
      </c>
      <c r="AT14" s="54"/>
      <c r="AU14" s="54">
        <f t="shared" ref="AU14:AW14" si="2">L14</f>
        <v>139</v>
      </c>
      <c r="AV14" s="54">
        <f t="shared" si="2"/>
        <v>69</v>
      </c>
      <c r="AW14" s="56">
        <f t="shared" si="2"/>
        <v>17.8</v>
      </c>
      <c r="AX14" s="54"/>
      <c r="AY14" s="54">
        <f t="shared" ref="AY14:AY31" si="6">E14</f>
        <v>134</v>
      </c>
      <c r="AZ14" s="54"/>
      <c r="BA14" s="54"/>
      <c r="BB14" s="54"/>
      <c r="BC14" s="57"/>
      <c r="BD14" s="54">
        <v>139.0</v>
      </c>
      <c r="BE14" s="53">
        <v>32.0</v>
      </c>
      <c r="BF14" s="53">
        <v>24.0</v>
      </c>
      <c r="BG14" s="53">
        <v>0.4</v>
      </c>
      <c r="BH14" s="53"/>
      <c r="BI14" s="53">
        <v>22.0</v>
      </c>
      <c r="BJ14" s="53">
        <v>75.0</v>
      </c>
      <c r="BK14" s="53">
        <v>50.0</v>
      </c>
      <c r="BL14" s="57"/>
      <c r="BM14" s="58">
        <v>342.0</v>
      </c>
      <c r="BN14" s="58">
        <v>145.0</v>
      </c>
      <c r="BO14" s="59">
        <f>8+102+100</f>
        <v>210</v>
      </c>
      <c r="BP14" s="59">
        <f>210/20</f>
        <v>10.5</v>
      </c>
      <c r="BQ14" s="59"/>
      <c r="BR14" s="58">
        <v>6.0</v>
      </c>
      <c r="BS14" s="58">
        <v>54.0</v>
      </c>
      <c r="BT14" s="58">
        <v>55.0</v>
      </c>
      <c r="BU14" s="59">
        <f t="shared" ref="BU14:BU37" si="7">BM14</f>
        <v>342</v>
      </c>
      <c r="BV14" s="58">
        <v>294.0</v>
      </c>
      <c r="BW14" s="58">
        <v>168.0</v>
      </c>
      <c r="BX14" s="58">
        <v>22.0</v>
      </c>
      <c r="BY14" s="58">
        <v>335.0</v>
      </c>
      <c r="BZ14" s="58">
        <v>302.0</v>
      </c>
      <c r="CA14" s="58">
        <v>166.0</v>
      </c>
      <c r="CB14" s="58">
        <v>21.0</v>
      </c>
      <c r="CC14" s="58">
        <v>343.0</v>
      </c>
      <c r="CD14" s="58">
        <v>406.0</v>
      </c>
      <c r="CE14" s="58">
        <v>234.0</v>
      </c>
      <c r="CF14" s="58">
        <v>12.0</v>
      </c>
      <c r="CG14" s="58" t="s">
        <v>94</v>
      </c>
      <c r="CH14" s="58" t="s">
        <v>94</v>
      </c>
      <c r="CI14" s="58" t="s">
        <v>94</v>
      </c>
      <c r="CJ14" s="58" t="s">
        <v>94</v>
      </c>
      <c r="CK14" s="58">
        <v>347.0</v>
      </c>
      <c r="CL14" s="58">
        <v>134.0</v>
      </c>
      <c r="CM14" s="58">
        <v>90.0</v>
      </c>
      <c r="CN14" s="58">
        <v>2.0</v>
      </c>
      <c r="CO14" s="58">
        <v>333.0</v>
      </c>
      <c r="CP14" s="58">
        <v>280.0</v>
      </c>
      <c r="CQ14" s="58">
        <v>139.0</v>
      </c>
      <c r="CR14" s="58">
        <v>4.0</v>
      </c>
      <c r="CS14" s="58">
        <v>336.0</v>
      </c>
      <c r="CT14" s="58">
        <v>247.0</v>
      </c>
      <c r="CU14" s="58">
        <v>148.0</v>
      </c>
      <c r="CV14" s="58">
        <v>72.0</v>
      </c>
      <c r="CW14" s="58">
        <v>338.0</v>
      </c>
      <c r="CX14" s="58">
        <v>143.0</v>
      </c>
      <c r="CY14" s="58">
        <v>58.0</v>
      </c>
      <c r="CZ14" s="58">
        <v>41.0</v>
      </c>
      <c r="DA14" s="58">
        <v>324.0</v>
      </c>
      <c r="DB14" s="58">
        <v>151.0</v>
      </c>
      <c r="DC14" s="58">
        <v>62.0</v>
      </c>
      <c r="DD14" s="58">
        <v>54.0</v>
      </c>
      <c r="DE14" s="59">
        <f t="shared" ref="DE14:DE21" si="8">BN14</f>
        <v>145</v>
      </c>
      <c r="DF14" s="58">
        <v>35.0</v>
      </c>
      <c r="DG14" s="59">
        <f t="shared" ref="DG14:DH14" si="3">BO14</f>
        <v>210</v>
      </c>
      <c r="DH14" s="59">
        <f t="shared" si="3"/>
        <v>10.5</v>
      </c>
      <c r="DI14" s="59"/>
      <c r="DJ14" s="58">
        <v>7.0</v>
      </c>
      <c r="DK14" s="58">
        <v>53.0</v>
      </c>
      <c r="DL14" s="58">
        <v>48.0</v>
      </c>
      <c r="DM14" s="57"/>
      <c r="DN14" s="61">
        <v>343.0</v>
      </c>
      <c r="DO14" s="61">
        <v>141.0</v>
      </c>
      <c r="DP14" s="61">
        <v>42.72</v>
      </c>
      <c r="DQ14" s="61">
        <v>17.43</v>
      </c>
      <c r="DR14" s="61">
        <v>4.23</v>
      </c>
      <c r="DS14" s="61">
        <v>8.0</v>
      </c>
      <c r="DT14" s="61">
        <v>36.0</v>
      </c>
      <c r="DU14" s="61">
        <v>43.8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340.0</v>
      </c>
      <c r="EF14" s="63">
        <v>136.0</v>
      </c>
      <c r="EG14" s="63">
        <v>82.0</v>
      </c>
      <c r="EH14" s="63">
        <v>3.3</v>
      </c>
      <c r="EI14" s="64"/>
      <c r="EJ14" s="63">
        <v>9.0</v>
      </c>
      <c r="EK14" s="63">
        <v>46.0</v>
      </c>
      <c r="EL14" s="63">
        <v>49.0</v>
      </c>
      <c r="EM14" s="63">
        <v>136.0</v>
      </c>
      <c r="EN14" s="63">
        <v>139.0</v>
      </c>
      <c r="EO14" s="63">
        <v>5.9</v>
      </c>
      <c r="EP14" s="64"/>
      <c r="EQ14" s="63">
        <v>9.0</v>
      </c>
      <c r="ER14" s="63">
        <v>47.0</v>
      </c>
      <c r="ES14" s="63">
        <v>49.0</v>
      </c>
      <c r="ET14" s="63">
        <v>339.0</v>
      </c>
      <c r="EU14" s="63">
        <v>0.0</v>
      </c>
      <c r="EV14" s="63">
        <v>0.0</v>
      </c>
      <c r="EW14" s="63">
        <v>0.0</v>
      </c>
      <c r="EX14" s="63">
        <v>337.0</v>
      </c>
      <c r="EY14" s="63">
        <v>240.0</v>
      </c>
      <c r="EZ14" s="63">
        <v>139.0</v>
      </c>
      <c r="FA14" s="63">
        <v>-4.2</v>
      </c>
      <c r="FB14" s="63">
        <v>337.0</v>
      </c>
      <c r="FC14" s="63">
        <v>0.0</v>
      </c>
      <c r="FD14" s="63">
        <v>0.0</v>
      </c>
      <c r="FE14" s="63">
        <v>0.0</v>
      </c>
      <c r="FF14" s="63">
        <v>338.0</v>
      </c>
      <c r="FG14" s="63">
        <v>241.0</v>
      </c>
      <c r="FH14" s="63">
        <v>139.0</v>
      </c>
      <c r="FI14" s="63">
        <v>-2.4</v>
      </c>
      <c r="FJ14" s="63">
        <v>340.0</v>
      </c>
      <c r="FK14" s="63">
        <v>240.0</v>
      </c>
      <c r="FL14" s="63">
        <v>129.0</v>
      </c>
      <c r="FM14" s="64"/>
      <c r="FN14" s="63">
        <v>340.0</v>
      </c>
      <c r="FO14" s="63">
        <v>225.0</v>
      </c>
      <c r="FP14" s="63">
        <v>129.0</v>
      </c>
      <c r="FQ14" s="63">
        <v>6.7</v>
      </c>
      <c r="FR14" s="63">
        <v>136.0</v>
      </c>
      <c r="FS14" s="63">
        <v>83.0</v>
      </c>
      <c r="FT14" s="63">
        <v>16.61</v>
      </c>
      <c r="FU14" s="64"/>
      <c r="FV14" s="63">
        <v>136.0</v>
      </c>
      <c r="FW14" s="64"/>
      <c r="FX14" s="64"/>
      <c r="FY14" s="64"/>
      <c r="FZ14" s="57"/>
      <c r="GA14" s="65">
        <v>340.0</v>
      </c>
      <c r="GB14" s="66">
        <v>326.78</v>
      </c>
      <c r="GC14" s="66">
        <v>203.11</v>
      </c>
      <c r="GD14" s="66">
        <v>22.95</v>
      </c>
      <c r="GE14" s="66">
        <v>339.0</v>
      </c>
      <c r="GF14" s="66">
        <v>347.01</v>
      </c>
      <c r="GG14" s="66">
        <v>201.1</v>
      </c>
      <c r="GH14" s="66">
        <v>26.55</v>
      </c>
      <c r="GI14" s="66">
        <v>339.0</v>
      </c>
      <c r="GJ14" s="66">
        <v>227.28</v>
      </c>
      <c r="GK14" s="66">
        <v>-129.41</v>
      </c>
      <c r="GL14" s="66">
        <v>-13.15</v>
      </c>
      <c r="GM14" s="66">
        <v>339.0</v>
      </c>
      <c r="GN14" s="66">
        <v>208.23</v>
      </c>
      <c r="GO14" s="66">
        <v>-129.91</v>
      </c>
      <c r="GP14" s="66">
        <v>-20.69</v>
      </c>
      <c r="GQ14" s="66">
        <v>339.0</v>
      </c>
      <c r="GR14" s="66">
        <v>115.62</v>
      </c>
      <c r="GS14" s="66">
        <v>-72.45</v>
      </c>
      <c r="GT14" s="66">
        <v>-6.62</v>
      </c>
      <c r="GU14" s="66">
        <v>339.0</v>
      </c>
      <c r="GV14" s="66">
        <v>125.15</v>
      </c>
      <c r="GW14" s="66">
        <v>-71.78</v>
      </c>
      <c r="GX14" s="66">
        <v>-7.96</v>
      </c>
      <c r="GY14" s="57"/>
      <c r="GZ14" s="98" t="s">
        <v>107</v>
      </c>
      <c r="HA14" s="97" t="s">
        <v>92</v>
      </c>
      <c r="HB14" s="98">
        <v>174.0</v>
      </c>
      <c r="HC14" s="98">
        <v>8.7</v>
      </c>
      <c r="HD14" s="98">
        <v>3.48</v>
      </c>
      <c r="HE14" s="98">
        <v>8.0</v>
      </c>
      <c r="HF14" s="99">
        <v>56.0</v>
      </c>
      <c r="HG14" s="99">
        <v>51.0</v>
      </c>
      <c r="HH14" s="98" t="s">
        <v>107</v>
      </c>
      <c r="HI14" s="97" t="s">
        <v>92</v>
      </c>
      <c r="HJ14" s="98">
        <v>227.0</v>
      </c>
      <c r="HK14" s="98">
        <v>11.35</v>
      </c>
      <c r="HL14" s="98">
        <v>4.54</v>
      </c>
      <c r="HM14" s="98">
        <v>5.0</v>
      </c>
      <c r="HN14" s="99">
        <v>57.0</v>
      </c>
      <c r="HO14" s="99">
        <v>56.0</v>
      </c>
      <c r="HP14" s="98" t="s">
        <v>107</v>
      </c>
      <c r="HQ14" s="97" t="s">
        <v>92</v>
      </c>
      <c r="HR14" s="98">
        <v>150.0</v>
      </c>
      <c r="HS14" s="98">
        <v>7.5</v>
      </c>
      <c r="HT14" s="98">
        <v>3.75</v>
      </c>
      <c r="HU14" s="98">
        <v>7.0</v>
      </c>
      <c r="HV14" s="99">
        <v>55.0</v>
      </c>
      <c r="HW14" s="99">
        <v>55.0</v>
      </c>
      <c r="HX14" s="57"/>
      <c r="HY14" s="72">
        <v>135.0</v>
      </c>
      <c r="HZ14" s="72">
        <v>33.0</v>
      </c>
      <c r="IA14" s="72">
        <v>100.0</v>
      </c>
      <c r="IB14" s="72">
        <v>5.0</v>
      </c>
      <c r="IC14" s="73"/>
      <c r="ID14" s="72">
        <v>2.0</v>
      </c>
      <c r="IE14" s="147">
        <v>64.0</v>
      </c>
      <c r="IF14" s="147">
        <v>44.0</v>
      </c>
      <c r="IG14" s="57"/>
      <c r="IH14" s="74">
        <v>140.0</v>
      </c>
      <c r="II14" s="74">
        <v>34.2</v>
      </c>
      <c r="IJ14" s="74">
        <v>124.0</v>
      </c>
      <c r="IK14" s="74">
        <v>6.4</v>
      </c>
      <c r="IL14" s="74">
        <v>7.1</v>
      </c>
      <c r="IM14" s="74">
        <v>6.0</v>
      </c>
      <c r="IN14" s="74">
        <v>42.0</v>
      </c>
      <c r="IO14" s="74">
        <v>40.0</v>
      </c>
      <c r="IP14" s="75">
        <v>140.0</v>
      </c>
      <c r="IQ14" s="74">
        <v>34.9</v>
      </c>
      <c r="IR14" s="74">
        <v>5.0</v>
      </c>
      <c r="IS14" s="74">
        <v>0.1</v>
      </c>
      <c r="IT14" s="74">
        <v>0.3</v>
      </c>
      <c r="IU14" s="74">
        <v>12.0</v>
      </c>
      <c r="IV14" s="74">
        <v>44.0</v>
      </c>
      <c r="IW14" s="74">
        <v>43.0</v>
      </c>
      <c r="IX14" s="57"/>
      <c r="IY14" s="76">
        <v>140.42</v>
      </c>
      <c r="IZ14" s="76">
        <v>35.31</v>
      </c>
      <c r="JA14" s="76">
        <v>305.6</v>
      </c>
      <c r="JB14" s="76">
        <v>15.28</v>
      </c>
      <c r="JC14" s="76">
        <v>5.35</v>
      </c>
      <c r="JD14" s="76">
        <v>3.0</v>
      </c>
      <c r="JE14" s="76">
        <v>54.41</v>
      </c>
      <c r="JF14" s="76">
        <v>42.49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136.0</v>
      </c>
      <c r="JQ14" s="78">
        <v>32.1</v>
      </c>
      <c r="JR14" s="78">
        <v>0.0</v>
      </c>
      <c r="JS14" s="78">
        <v>0.0</v>
      </c>
      <c r="JT14" s="78">
        <v>0.0</v>
      </c>
      <c r="JU14" s="78">
        <v>2.0</v>
      </c>
      <c r="JV14" s="78">
        <v>41.0</v>
      </c>
      <c r="JW14" s="78">
        <v>40.0</v>
      </c>
      <c r="JX14" s="78">
        <v>136.0</v>
      </c>
      <c r="JY14" s="78">
        <v>34.2</v>
      </c>
      <c r="JZ14" s="78">
        <v>118.0</v>
      </c>
      <c r="KA14" s="78">
        <v>6.2</v>
      </c>
      <c r="KB14" s="78">
        <v>2.4</v>
      </c>
      <c r="KC14" s="78">
        <v>2.0</v>
      </c>
      <c r="KD14" s="78">
        <v>46.0</v>
      </c>
      <c r="KE14" s="78">
        <v>45.0</v>
      </c>
      <c r="KF14" s="57"/>
      <c r="KG14" s="151">
        <v>137.0</v>
      </c>
      <c r="KH14" s="151">
        <v>33.0</v>
      </c>
      <c r="KI14" s="151">
        <v>98.0</v>
      </c>
      <c r="KJ14" s="151">
        <v>5.2</v>
      </c>
      <c r="KK14" s="151"/>
      <c r="KL14" s="151">
        <v>1.0</v>
      </c>
      <c r="KM14" s="151">
        <v>40.0</v>
      </c>
      <c r="KN14" s="151">
        <v>40.0</v>
      </c>
      <c r="KO14" s="151">
        <v>137.0</v>
      </c>
      <c r="KP14" s="151">
        <v>33.0</v>
      </c>
      <c r="KQ14" s="151" t="s">
        <v>98</v>
      </c>
      <c r="KR14" s="151" t="s">
        <v>98</v>
      </c>
      <c r="KS14" s="151"/>
      <c r="KT14" s="151">
        <v>1.0</v>
      </c>
      <c r="KU14" s="151">
        <v>40.0</v>
      </c>
      <c r="KV14" s="151">
        <v>40.0</v>
      </c>
      <c r="KW14" s="57"/>
      <c r="KX14" s="81">
        <v>127.0</v>
      </c>
      <c r="KY14" s="81">
        <v>33.0</v>
      </c>
      <c r="KZ14" s="81">
        <v>228.0</v>
      </c>
      <c r="LA14" s="81">
        <v>11.2</v>
      </c>
      <c r="LB14" s="81">
        <v>2.0</v>
      </c>
      <c r="LC14" s="81">
        <v>3.0</v>
      </c>
      <c r="LD14" s="81">
        <v>52.0</v>
      </c>
      <c r="LE14" s="81">
        <v>52.0</v>
      </c>
      <c r="LF14" s="81">
        <v>127.0</v>
      </c>
      <c r="LG14" s="81">
        <v>33.0</v>
      </c>
      <c r="LH14" s="81">
        <v>302.0</v>
      </c>
      <c r="LI14" s="81">
        <v>14.8</v>
      </c>
      <c r="LJ14" s="81">
        <v>5.0</v>
      </c>
      <c r="LK14" s="81">
        <v>5.0</v>
      </c>
      <c r="LL14" s="81">
        <v>52.0</v>
      </c>
      <c r="LM14" s="81">
        <v>52.0</v>
      </c>
      <c r="LN14" s="57"/>
      <c r="LO14" s="83">
        <v>341.0</v>
      </c>
      <c r="LP14" s="82">
        <v>245.0</v>
      </c>
      <c r="LQ14" s="82">
        <v>129.0</v>
      </c>
      <c r="LR14" s="83">
        <v>72.0</v>
      </c>
      <c r="LS14" s="82">
        <v>338.0</v>
      </c>
      <c r="LT14" s="83">
        <v>42.0</v>
      </c>
      <c r="LU14" s="83">
        <v>2.6</v>
      </c>
      <c r="LV14" s="83">
        <v>140.0</v>
      </c>
      <c r="LW14" s="83">
        <v>75.0</v>
      </c>
      <c r="LX14" s="83">
        <v>54.0</v>
      </c>
      <c r="LY14" s="83">
        <v>52.0</v>
      </c>
      <c r="LZ14" s="83">
        <v>10.0</v>
      </c>
      <c r="MA14" s="83">
        <v>87.0</v>
      </c>
      <c r="MB14" s="83">
        <v>7.5</v>
      </c>
      <c r="MC14" s="83">
        <v>138.0</v>
      </c>
      <c r="MD14" s="83">
        <v>170.0</v>
      </c>
      <c r="ME14" s="83">
        <v>68.0</v>
      </c>
      <c r="MF14" s="83">
        <v>57.0</v>
      </c>
      <c r="MG14" s="83">
        <v>8.0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3">
        <v>41.0</v>
      </c>
      <c r="MM14" s="83">
        <v>39.0</v>
      </c>
      <c r="MN14" s="83">
        <v>5.0</v>
      </c>
      <c r="MO14" s="86"/>
      <c r="MP14" s="87"/>
      <c r="MQ14" s="87"/>
      <c r="MR14" s="87"/>
      <c r="MS14" s="87"/>
      <c r="MT14" s="83">
        <v>14.6</v>
      </c>
      <c r="MU14" s="83">
        <v>8.3</v>
      </c>
      <c r="MV14" s="83">
        <v>252.0</v>
      </c>
      <c r="MW14" s="83">
        <v>35.0</v>
      </c>
      <c r="MX14" s="83">
        <v>38.0</v>
      </c>
      <c r="MY14" s="88" t="s">
        <v>96</v>
      </c>
      <c r="MZ14" s="83">
        <v>5.0</v>
      </c>
      <c r="NA14" s="87"/>
      <c r="NB14" s="88" t="s">
        <v>95</v>
      </c>
      <c r="NC14" s="88" t="s">
        <v>95</v>
      </c>
      <c r="ND14" s="88" t="s">
        <v>95</v>
      </c>
      <c r="NE14" s="88" t="s">
        <v>95</v>
      </c>
      <c r="NF14" s="83">
        <v>39.0</v>
      </c>
      <c r="NG14" s="83">
        <v>39.0</v>
      </c>
      <c r="NH14" s="83">
        <v>6.0</v>
      </c>
      <c r="NI14" s="88"/>
      <c r="NJ14" s="83">
        <v>12.7</v>
      </c>
      <c r="NK14" s="83">
        <v>8.7</v>
      </c>
      <c r="NL14" s="83">
        <v>231.0</v>
      </c>
      <c r="NM14" s="83">
        <v>33.0</v>
      </c>
      <c r="NN14" s="83">
        <v>46.0</v>
      </c>
      <c r="NO14" s="83">
        <v>50.0</v>
      </c>
      <c r="NP14" s="83">
        <v>4.0</v>
      </c>
    </row>
    <row r="15" ht="14.25" customHeight="1">
      <c r="A15" s="49">
        <v>0.0833333333333333</v>
      </c>
      <c r="B15" s="50"/>
      <c r="C15" s="51">
        <v>50.25</v>
      </c>
      <c r="D15" s="128">
        <v>338.0</v>
      </c>
      <c r="E15" s="53">
        <v>134.0</v>
      </c>
      <c r="F15" s="53">
        <v>93.0</v>
      </c>
      <c r="G15" s="55">
        <v>19.8</v>
      </c>
      <c r="H15" s="54"/>
      <c r="I15" s="53">
        <v>6.0</v>
      </c>
      <c r="J15" s="53">
        <v>49.0</v>
      </c>
      <c r="K15" s="53">
        <v>48.0</v>
      </c>
      <c r="L15" s="53">
        <v>139.0</v>
      </c>
      <c r="M15" s="53">
        <v>65.0</v>
      </c>
      <c r="N15" s="55">
        <v>17.0</v>
      </c>
      <c r="O15" s="54"/>
      <c r="P15" s="53">
        <v>6.0</v>
      </c>
      <c r="Q15" s="53">
        <v>55.0</v>
      </c>
      <c r="R15" s="53">
        <v>50.0</v>
      </c>
      <c r="S15" s="55">
        <v>341.2</v>
      </c>
      <c r="T15" s="53">
        <v>274.2</v>
      </c>
      <c r="U15" s="55">
        <v>159.0</v>
      </c>
      <c r="V15" s="54"/>
      <c r="W15" s="55">
        <v>374.3</v>
      </c>
      <c r="X15" s="53">
        <v>215.7</v>
      </c>
      <c r="Y15" s="55">
        <v>117.2</v>
      </c>
      <c r="Z15" s="54"/>
      <c r="AA15" s="55">
        <v>341.4</v>
      </c>
      <c r="AB15" s="55">
        <v>349.8</v>
      </c>
      <c r="AC15" s="55">
        <v>200.8</v>
      </c>
      <c r="AD15" s="54"/>
      <c r="AE15" s="53">
        <v>340.9</v>
      </c>
      <c r="AF15" s="53">
        <v>319.8</v>
      </c>
      <c r="AG15" s="55">
        <v>182.2</v>
      </c>
      <c r="AH15" s="54"/>
      <c r="AI15" s="55">
        <v>347.0</v>
      </c>
      <c r="AJ15" s="53">
        <v>348.3</v>
      </c>
      <c r="AK15" s="55">
        <v>203.9</v>
      </c>
      <c r="AL15" s="54"/>
      <c r="AM15" s="55">
        <v>339.7</v>
      </c>
      <c r="AN15" s="55">
        <v>356.4</v>
      </c>
      <c r="AO15" s="55">
        <v>193.1</v>
      </c>
      <c r="AP15" s="53"/>
      <c r="AQ15" s="53">
        <v>134.0</v>
      </c>
      <c r="AR15" s="54">
        <f t="shared" ref="AR15:AS15" si="4">F15</f>
        <v>93</v>
      </c>
      <c r="AS15" s="56">
        <f t="shared" si="4"/>
        <v>19.8</v>
      </c>
      <c r="AT15" s="54"/>
      <c r="AU15" s="54">
        <f t="shared" ref="AU15:AW15" si="5">L15</f>
        <v>139</v>
      </c>
      <c r="AV15" s="54">
        <f t="shared" si="5"/>
        <v>65</v>
      </c>
      <c r="AW15" s="56">
        <f t="shared" si="5"/>
        <v>17</v>
      </c>
      <c r="AX15" s="54"/>
      <c r="AY15" s="54">
        <f t="shared" si="6"/>
        <v>134</v>
      </c>
      <c r="AZ15" s="54"/>
      <c r="BA15" s="54"/>
      <c r="BB15" s="54"/>
      <c r="BC15" s="89"/>
      <c r="BD15" s="54">
        <v>139.0</v>
      </c>
      <c r="BE15" s="53">
        <v>32.0</v>
      </c>
      <c r="BF15" s="53">
        <v>24.0</v>
      </c>
      <c r="BG15" s="53">
        <v>0.4</v>
      </c>
      <c r="BH15" s="53"/>
      <c r="BI15" s="53">
        <v>22.0</v>
      </c>
      <c r="BJ15" s="53">
        <v>75.0</v>
      </c>
      <c r="BK15" s="53">
        <v>50.0</v>
      </c>
      <c r="BL15" s="89"/>
      <c r="BM15" s="58">
        <v>342.0</v>
      </c>
      <c r="BN15" s="58">
        <v>145.0</v>
      </c>
      <c r="BO15" s="59">
        <f>108+8+97</f>
        <v>213</v>
      </c>
      <c r="BP15" s="59">
        <f>213/20</f>
        <v>10.65</v>
      </c>
      <c r="BQ15" s="59"/>
      <c r="BR15" s="58">
        <v>6.0</v>
      </c>
      <c r="BS15" s="58">
        <v>54.0</v>
      </c>
      <c r="BT15" s="58">
        <v>55.0</v>
      </c>
      <c r="BU15" s="59">
        <f t="shared" si="7"/>
        <v>342</v>
      </c>
      <c r="BV15" s="58">
        <v>289.0</v>
      </c>
      <c r="BW15" s="58">
        <v>170.0</v>
      </c>
      <c r="BX15" s="58">
        <v>17.0</v>
      </c>
      <c r="BY15" s="58">
        <v>334.0</v>
      </c>
      <c r="BZ15" s="58">
        <v>302.0</v>
      </c>
      <c r="CA15" s="58">
        <v>165.0</v>
      </c>
      <c r="CB15" s="58">
        <v>18.0</v>
      </c>
      <c r="CC15" s="58">
        <v>343.0</v>
      </c>
      <c r="CD15" s="58">
        <v>522.0</v>
      </c>
      <c r="CE15" s="58">
        <v>300.0</v>
      </c>
      <c r="CF15" s="58">
        <v>6.0</v>
      </c>
      <c r="CG15" s="58" t="s">
        <v>94</v>
      </c>
      <c r="CH15" s="58" t="s">
        <v>94</v>
      </c>
      <c r="CI15" s="58" t="s">
        <v>94</v>
      </c>
      <c r="CJ15" s="58" t="s">
        <v>94</v>
      </c>
      <c r="CK15" s="58">
        <v>348.0</v>
      </c>
      <c r="CL15" s="58">
        <v>138.0</v>
      </c>
      <c r="CM15" s="58">
        <v>99.0</v>
      </c>
      <c r="CN15" s="58">
        <v>1.0</v>
      </c>
      <c r="CO15" s="58">
        <v>332.0</v>
      </c>
      <c r="CP15" s="58">
        <v>307.0</v>
      </c>
      <c r="CQ15" s="58">
        <v>153.0</v>
      </c>
      <c r="CR15" s="58">
        <v>1.0</v>
      </c>
      <c r="CS15" s="58">
        <v>336.0</v>
      </c>
      <c r="CT15" s="58">
        <v>268.0</v>
      </c>
      <c r="CU15" s="58">
        <v>165.0</v>
      </c>
      <c r="CV15" s="58">
        <v>75.0</v>
      </c>
      <c r="CW15" s="58">
        <v>337.0</v>
      </c>
      <c r="CX15" s="58">
        <v>158.0</v>
      </c>
      <c r="CY15" s="58">
        <v>69.0</v>
      </c>
      <c r="CZ15" s="58">
        <v>48.0</v>
      </c>
      <c r="DA15" s="58">
        <v>323.0</v>
      </c>
      <c r="DB15" s="58">
        <v>166.0</v>
      </c>
      <c r="DC15" s="58">
        <v>70.0</v>
      </c>
      <c r="DD15" s="58">
        <v>56.0</v>
      </c>
      <c r="DE15" s="59">
        <f t="shared" si="8"/>
        <v>145</v>
      </c>
      <c r="DF15" s="58">
        <v>35.0</v>
      </c>
      <c r="DG15" s="59">
        <f t="shared" ref="DG15:DH15" si="9">BO15</f>
        <v>213</v>
      </c>
      <c r="DH15" s="59">
        <f t="shared" si="9"/>
        <v>10.65</v>
      </c>
      <c r="DI15" s="59"/>
      <c r="DJ15" s="58">
        <v>7.0</v>
      </c>
      <c r="DK15" s="58">
        <v>54.0</v>
      </c>
      <c r="DL15" s="58">
        <v>49.0</v>
      </c>
      <c r="DM15" s="89"/>
      <c r="DN15" s="61">
        <v>341.0</v>
      </c>
      <c r="DO15" s="61">
        <v>141.0</v>
      </c>
      <c r="DP15" s="61">
        <v>30.6</v>
      </c>
      <c r="DQ15" s="61">
        <v>17.34</v>
      </c>
      <c r="DR15" s="61">
        <v>4.1</v>
      </c>
      <c r="DS15" s="61">
        <v>8.0</v>
      </c>
      <c r="DT15" s="61">
        <v>35.0</v>
      </c>
      <c r="DU15" s="61">
        <v>43.6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340.0</v>
      </c>
      <c r="EF15" s="63">
        <v>137.0</v>
      </c>
      <c r="EG15" s="63">
        <v>71.0</v>
      </c>
      <c r="EH15" s="63">
        <v>2.9</v>
      </c>
      <c r="EI15" s="64"/>
      <c r="EJ15" s="63">
        <v>9.0</v>
      </c>
      <c r="EK15" s="63">
        <v>46.0</v>
      </c>
      <c r="EL15" s="63">
        <v>49.0</v>
      </c>
      <c r="EM15" s="63">
        <v>136.0</v>
      </c>
      <c r="EN15" s="63">
        <v>121.0</v>
      </c>
      <c r="EO15" s="63">
        <v>5.2</v>
      </c>
      <c r="EP15" s="64"/>
      <c r="EQ15" s="63">
        <v>9.0</v>
      </c>
      <c r="ER15" s="63">
        <v>47.0</v>
      </c>
      <c r="ES15" s="63">
        <v>49.0</v>
      </c>
      <c r="ET15" s="63">
        <v>339.0</v>
      </c>
      <c r="EU15" s="63">
        <v>0.0</v>
      </c>
      <c r="EV15" s="63">
        <v>0.0</v>
      </c>
      <c r="EW15" s="63">
        <v>0.0</v>
      </c>
      <c r="EX15" s="63">
        <v>338.0</v>
      </c>
      <c r="EY15" s="63">
        <v>239.0</v>
      </c>
      <c r="EZ15" s="63">
        <v>139.0</v>
      </c>
      <c r="FA15" s="63">
        <v>-3.8</v>
      </c>
      <c r="FB15" s="63">
        <v>338.0</v>
      </c>
      <c r="FC15" s="63">
        <v>0.0</v>
      </c>
      <c r="FD15" s="63">
        <v>0.0</v>
      </c>
      <c r="FE15" s="63">
        <v>0.0</v>
      </c>
      <c r="FF15" s="63">
        <v>339.0</v>
      </c>
      <c r="FG15" s="63">
        <v>239.0</v>
      </c>
      <c r="FH15" s="63">
        <v>138.0</v>
      </c>
      <c r="FI15" s="63">
        <v>-1.8</v>
      </c>
      <c r="FJ15" s="63">
        <v>340.0</v>
      </c>
      <c r="FK15" s="63">
        <v>240.0</v>
      </c>
      <c r="FL15" s="63">
        <v>129.0</v>
      </c>
      <c r="FM15" s="64"/>
      <c r="FN15" s="63">
        <v>340.0</v>
      </c>
      <c r="FO15" s="63">
        <v>225.0</v>
      </c>
      <c r="FP15" s="63">
        <v>129.0</v>
      </c>
      <c r="FQ15" s="63">
        <v>5.1</v>
      </c>
      <c r="FR15" s="63">
        <v>136.0</v>
      </c>
      <c r="FS15" s="63">
        <v>82.0</v>
      </c>
      <c r="FT15" s="63">
        <v>16.51</v>
      </c>
      <c r="FU15" s="64"/>
      <c r="FV15" s="63">
        <v>136.0</v>
      </c>
      <c r="FW15" s="64"/>
      <c r="FX15" s="64"/>
      <c r="FY15" s="64"/>
      <c r="FZ15" s="89"/>
      <c r="GA15" s="65">
        <v>340.0</v>
      </c>
      <c r="GB15" s="66">
        <v>332.21</v>
      </c>
      <c r="GC15" s="66">
        <v>207.55</v>
      </c>
      <c r="GD15" s="66">
        <v>21.78</v>
      </c>
      <c r="GE15" s="66">
        <v>339.0</v>
      </c>
      <c r="GF15" s="66">
        <v>352.87</v>
      </c>
      <c r="GG15" s="66">
        <v>205.46</v>
      </c>
      <c r="GH15" s="66">
        <v>24.79</v>
      </c>
      <c r="GI15" s="66">
        <v>339.0</v>
      </c>
      <c r="GJ15" s="66">
        <v>226.84</v>
      </c>
      <c r="GK15" s="66">
        <v>-129.41</v>
      </c>
      <c r="GL15" s="66">
        <v>-13.48</v>
      </c>
      <c r="GM15" s="66">
        <v>339.0</v>
      </c>
      <c r="GN15" s="66">
        <v>20897.0</v>
      </c>
      <c r="GO15" s="66">
        <v>-130.16</v>
      </c>
      <c r="GP15" s="66">
        <v>-20.19</v>
      </c>
      <c r="GQ15" s="66">
        <v>340.0</v>
      </c>
      <c r="GR15" s="66">
        <v>121.92</v>
      </c>
      <c r="GS15" s="66">
        <v>-78.15</v>
      </c>
      <c r="GT15" s="66">
        <v>-6.62</v>
      </c>
      <c r="GU15" s="66">
        <v>339.0</v>
      </c>
      <c r="GV15" s="66">
        <v>133.5</v>
      </c>
      <c r="GW15" s="66">
        <v>-77.56</v>
      </c>
      <c r="GX15" s="66">
        <v>-8.04</v>
      </c>
      <c r="GY15" s="89"/>
      <c r="GZ15" s="98" t="s">
        <v>107</v>
      </c>
      <c r="HA15" s="97" t="s">
        <v>92</v>
      </c>
      <c r="HB15" s="98">
        <v>185.0</v>
      </c>
      <c r="HC15" s="98">
        <v>9.25</v>
      </c>
      <c r="HD15" s="98">
        <v>3.7</v>
      </c>
      <c r="HE15" s="98">
        <v>8.0</v>
      </c>
      <c r="HF15" s="99">
        <v>55.0</v>
      </c>
      <c r="HG15" s="99">
        <v>51.0</v>
      </c>
      <c r="HH15" s="98" t="s">
        <v>107</v>
      </c>
      <c r="HI15" s="97" t="s">
        <v>92</v>
      </c>
      <c r="HJ15" s="98">
        <v>202.0</v>
      </c>
      <c r="HK15" s="98">
        <v>10.1</v>
      </c>
      <c r="HL15" s="98">
        <v>4.04</v>
      </c>
      <c r="HM15" s="98">
        <v>5.0</v>
      </c>
      <c r="HN15" s="99">
        <v>55.0</v>
      </c>
      <c r="HO15" s="99">
        <v>53.0</v>
      </c>
      <c r="HP15" s="98" t="s">
        <v>107</v>
      </c>
      <c r="HQ15" s="97" t="s">
        <v>92</v>
      </c>
      <c r="HR15" s="98">
        <v>197.0</v>
      </c>
      <c r="HS15" s="98">
        <v>9.85</v>
      </c>
      <c r="HT15" s="98">
        <v>4.925</v>
      </c>
      <c r="HU15" s="98">
        <v>7.0</v>
      </c>
      <c r="HV15" s="99">
        <v>54.0</v>
      </c>
      <c r="HW15" s="99">
        <v>54.0</v>
      </c>
      <c r="HX15" s="89"/>
      <c r="HY15" s="72">
        <v>135.0</v>
      </c>
      <c r="HZ15" s="72">
        <v>33.0</v>
      </c>
      <c r="IA15" s="72">
        <v>102.0</v>
      </c>
      <c r="IB15" s="72">
        <v>2.1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140.0</v>
      </c>
      <c r="II15" s="74">
        <v>34.2</v>
      </c>
      <c r="IJ15" s="74">
        <v>124.0</v>
      </c>
      <c r="IK15" s="74">
        <v>6.4</v>
      </c>
      <c r="IL15" s="74">
        <v>7.1</v>
      </c>
      <c r="IM15" s="74">
        <v>6.0</v>
      </c>
      <c r="IN15" s="74">
        <v>42.0</v>
      </c>
      <c r="IO15" s="74">
        <v>40.0</v>
      </c>
      <c r="IP15" s="75">
        <v>140.0</v>
      </c>
      <c r="IQ15" s="74">
        <v>34.9</v>
      </c>
      <c r="IR15" s="74">
        <v>5.0</v>
      </c>
      <c r="IS15" s="74">
        <v>0.1</v>
      </c>
      <c r="IT15" s="74">
        <v>0.3</v>
      </c>
      <c r="IU15" s="74">
        <v>12.0</v>
      </c>
      <c r="IV15" s="74">
        <v>44.0</v>
      </c>
      <c r="IW15" s="74">
        <v>43.0</v>
      </c>
      <c r="IX15" s="89"/>
      <c r="IY15" s="76">
        <v>140.05</v>
      </c>
      <c r="IZ15" s="76">
        <v>35.17</v>
      </c>
      <c r="JA15" s="76">
        <v>306.8</v>
      </c>
      <c r="JB15" s="76">
        <v>15.34</v>
      </c>
      <c r="JC15" s="76">
        <v>5.29</v>
      </c>
      <c r="JD15" s="76">
        <v>3.0</v>
      </c>
      <c r="JE15" s="76">
        <v>54.41</v>
      </c>
      <c r="JF15" s="76">
        <v>42.49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40.0</v>
      </c>
      <c r="JW15" s="78">
        <v>39.0</v>
      </c>
      <c r="JX15" s="78">
        <v>136.0</v>
      </c>
      <c r="JY15" s="78">
        <v>34.3</v>
      </c>
      <c r="JZ15" s="78">
        <v>116.0</v>
      </c>
      <c r="KA15" s="78">
        <v>6.1</v>
      </c>
      <c r="KB15" s="78">
        <v>2.4</v>
      </c>
      <c r="KC15" s="78">
        <v>2.0</v>
      </c>
      <c r="KD15" s="78">
        <v>46.0</v>
      </c>
      <c r="KE15" s="78">
        <v>45.0</v>
      </c>
      <c r="KF15" s="89"/>
      <c r="KG15" s="151">
        <v>137.0</v>
      </c>
      <c r="KH15" s="151">
        <v>33.0</v>
      </c>
      <c r="KI15" s="151">
        <v>98.0</v>
      </c>
      <c r="KJ15" s="151">
        <v>5.2</v>
      </c>
      <c r="KK15" s="151"/>
      <c r="KL15" s="151">
        <v>1.0</v>
      </c>
      <c r="KM15" s="151">
        <v>40.0</v>
      </c>
      <c r="KN15" s="151">
        <v>40.0</v>
      </c>
      <c r="KO15" s="151">
        <v>137.0</v>
      </c>
      <c r="KP15" s="151">
        <v>33.0</v>
      </c>
      <c r="KQ15" s="151" t="s">
        <v>98</v>
      </c>
      <c r="KR15" s="151" t="s">
        <v>98</v>
      </c>
      <c r="KS15" s="151"/>
      <c r="KT15" s="151">
        <v>1.0</v>
      </c>
      <c r="KU15" s="151">
        <v>40.0</v>
      </c>
      <c r="KV15" s="151">
        <v>40.0</v>
      </c>
      <c r="KW15" s="89"/>
      <c r="KX15" s="81">
        <v>127.0</v>
      </c>
      <c r="KY15" s="81">
        <v>32.0</v>
      </c>
      <c r="KZ15" s="81">
        <v>255.0</v>
      </c>
      <c r="LA15" s="81">
        <v>12.3</v>
      </c>
      <c r="LB15" s="81">
        <v>2.0</v>
      </c>
      <c r="LC15" s="81">
        <v>3.0</v>
      </c>
      <c r="LD15" s="81">
        <v>52.0</v>
      </c>
      <c r="LE15" s="81">
        <v>52.0</v>
      </c>
      <c r="LF15" s="81">
        <v>127.0</v>
      </c>
      <c r="LG15" s="81">
        <v>32.0</v>
      </c>
      <c r="LH15" s="81">
        <v>375.0</v>
      </c>
      <c r="LI15" s="81">
        <v>18.4</v>
      </c>
      <c r="LJ15" s="81">
        <v>5.0</v>
      </c>
      <c r="LK15" s="81">
        <v>5.0</v>
      </c>
      <c r="LL15" s="81">
        <v>51.0</v>
      </c>
      <c r="LM15" s="81">
        <v>51.0</v>
      </c>
      <c r="LN15" s="89"/>
      <c r="LO15" s="83">
        <v>339.0</v>
      </c>
      <c r="LP15" s="82">
        <v>277.0</v>
      </c>
      <c r="LQ15" s="82">
        <v>155.0</v>
      </c>
      <c r="LR15" s="83">
        <v>70.0</v>
      </c>
      <c r="LS15" s="82">
        <v>336.0</v>
      </c>
      <c r="LT15" s="83">
        <v>44.0</v>
      </c>
      <c r="LU15" s="83">
        <v>3.6</v>
      </c>
      <c r="LV15" s="83">
        <v>139.0</v>
      </c>
      <c r="LW15" s="83">
        <v>79.0</v>
      </c>
      <c r="LX15" s="83">
        <v>54.0</v>
      </c>
      <c r="LY15" s="83">
        <v>52.0</v>
      </c>
      <c r="LZ15" s="83">
        <v>10.0</v>
      </c>
      <c r="MA15" s="83">
        <v>111.0</v>
      </c>
      <c r="MB15" s="83">
        <v>7.4</v>
      </c>
      <c r="MC15" s="83">
        <v>136.0</v>
      </c>
      <c r="MD15" s="83">
        <v>198.0</v>
      </c>
      <c r="ME15" s="83">
        <v>71.0</v>
      </c>
      <c r="MF15" s="83">
        <v>57.0</v>
      </c>
      <c r="MG15" s="83">
        <v>8.0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3">
        <v>41.0</v>
      </c>
      <c r="MM15" s="83">
        <v>39.0</v>
      </c>
      <c r="MN15" s="83">
        <v>5.0</v>
      </c>
      <c r="MO15" s="86"/>
      <c r="MP15" s="87"/>
      <c r="MQ15" s="87"/>
      <c r="MR15" s="87"/>
      <c r="MS15" s="87"/>
      <c r="MT15" s="83">
        <v>14.0</v>
      </c>
      <c r="MU15" s="83">
        <v>7.8</v>
      </c>
      <c r="MV15" s="83">
        <v>241.0</v>
      </c>
      <c r="MW15" s="83">
        <v>35.0</v>
      </c>
      <c r="MX15" s="83">
        <v>38.0</v>
      </c>
      <c r="MY15" s="88" t="s">
        <v>96</v>
      </c>
      <c r="MZ15" s="83">
        <v>5.0</v>
      </c>
      <c r="NA15" s="87"/>
      <c r="NB15" s="88" t="s">
        <v>95</v>
      </c>
      <c r="NC15" s="88" t="s">
        <v>95</v>
      </c>
      <c r="ND15" s="88" t="s">
        <v>95</v>
      </c>
      <c r="NE15" s="88" t="s">
        <v>95</v>
      </c>
      <c r="NF15" s="83">
        <v>39.0</v>
      </c>
      <c r="NG15" s="83">
        <v>39.0</v>
      </c>
      <c r="NH15" s="83">
        <v>6.0</v>
      </c>
      <c r="NI15" s="88"/>
      <c r="NJ15" s="83">
        <v>17.5</v>
      </c>
      <c r="NK15" s="83">
        <v>8.5</v>
      </c>
      <c r="NL15" s="83">
        <v>323.0</v>
      </c>
      <c r="NM15" s="83">
        <v>33.0</v>
      </c>
      <c r="NN15" s="83">
        <v>46.0</v>
      </c>
      <c r="NO15" s="83">
        <v>50.0</v>
      </c>
      <c r="NP15" s="83">
        <v>4.0</v>
      </c>
    </row>
    <row r="16" ht="14.25" customHeight="1">
      <c r="A16" s="49">
        <v>0.125</v>
      </c>
      <c r="B16" s="50"/>
      <c r="C16" s="51">
        <v>50.26</v>
      </c>
      <c r="D16" s="128">
        <v>338.0</v>
      </c>
      <c r="E16" s="53">
        <v>134.0</v>
      </c>
      <c r="F16" s="53">
        <v>90.0</v>
      </c>
      <c r="G16" s="55">
        <v>19.1</v>
      </c>
      <c r="H16" s="54"/>
      <c r="I16" s="53">
        <v>6.0</v>
      </c>
      <c r="J16" s="53">
        <v>49.0</v>
      </c>
      <c r="K16" s="53">
        <v>48.0</v>
      </c>
      <c r="L16" s="53">
        <v>139.0</v>
      </c>
      <c r="M16" s="53">
        <v>50.0</v>
      </c>
      <c r="N16" s="55">
        <v>10.3</v>
      </c>
      <c r="O16" s="54"/>
      <c r="P16" s="53">
        <v>6.0</v>
      </c>
      <c r="Q16" s="53">
        <v>55.0</v>
      </c>
      <c r="R16" s="53">
        <v>50.0</v>
      </c>
      <c r="S16" s="55">
        <v>341.1</v>
      </c>
      <c r="T16" s="53">
        <v>263.2</v>
      </c>
      <c r="U16" s="53">
        <v>151.4</v>
      </c>
      <c r="V16" s="54"/>
      <c r="W16" s="55">
        <v>375.4</v>
      </c>
      <c r="X16" s="53">
        <v>212.8</v>
      </c>
      <c r="Y16" s="55">
        <v>112.8</v>
      </c>
      <c r="Z16" s="54"/>
      <c r="AA16" s="55">
        <v>340.8</v>
      </c>
      <c r="AB16" s="55">
        <v>385.6</v>
      </c>
      <c r="AC16" s="55">
        <v>220.4</v>
      </c>
      <c r="AD16" s="54"/>
      <c r="AE16" s="53">
        <v>340.4</v>
      </c>
      <c r="AF16" s="53">
        <v>351.8</v>
      </c>
      <c r="AG16" s="55">
        <v>198.6</v>
      </c>
      <c r="AH16" s="54"/>
      <c r="AI16" s="53">
        <v>346.5</v>
      </c>
      <c r="AJ16" s="53">
        <v>357.9</v>
      </c>
      <c r="AK16" s="55">
        <v>209.4</v>
      </c>
      <c r="AL16" s="54"/>
      <c r="AM16" s="55">
        <v>339.4</v>
      </c>
      <c r="AN16" s="55">
        <v>367.3</v>
      </c>
      <c r="AO16" s="55">
        <v>197.7</v>
      </c>
      <c r="AP16" s="53"/>
      <c r="AQ16" s="53">
        <v>134.0</v>
      </c>
      <c r="AR16" s="54">
        <f t="shared" ref="AR16:AS16" si="10">F16</f>
        <v>90</v>
      </c>
      <c r="AS16" s="56">
        <f t="shared" si="10"/>
        <v>19.1</v>
      </c>
      <c r="AT16" s="54"/>
      <c r="AU16" s="54">
        <f t="shared" ref="AU16:AW16" si="11">L16</f>
        <v>139</v>
      </c>
      <c r="AV16" s="54">
        <f t="shared" si="11"/>
        <v>50</v>
      </c>
      <c r="AW16" s="56">
        <f t="shared" si="11"/>
        <v>10.3</v>
      </c>
      <c r="AX16" s="54"/>
      <c r="AY16" s="54">
        <f t="shared" si="6"/>
        <v>134</v>
      </c>
      <c r="AZ16" s="54"/>
      <c r="BA16" s="54"/>
      <c r="BB16" s="54"/>
      <c r="BC16" s="89"/>
      <c r="BD16" s="54">
        <v>139.0</v>
      </c>
      <c r="BE16" s="53">
        <v>32.0</v>
      </c>
      <c r="BF16" s="53">
        <v>24.0</v>
      </c>
      <c r="BG16" s="53">
        <v>0.4</v>
      </c>
      <c r="BH16" s="53"/>
      <c r="BI16" s="53">
        <v>22.0</v>
      </c>
      <c r="BJ16" s="53">
        <v>75.0</v>
      </c>
      <c r="BK16" s="53">
        <v>50.0</v>
      </c>
      <c r="BL16" s="89"/>
      <c r="BM16" s="58">
        <v>343.0</v>
      </c>
      <c r="BN16" s="58">
        <v>145.0</v>
      </c>
      <c r="BO16" s="59">
        <f>8+106+92</f>
        <v>206</v>
      </c>
      <c r="BP16" s="59">
        <f>206/20</f>
        <v>10.3</v>
      </c>
      <c r="BQ16" s="59"/>
      <c r="BR16" s="58">
        <v>6.0</v>
      </c>
      <c r="BS16" s="58">
        <v>54.0</v>
      </c>
      <c r="BT16" s="58">
        <v>55.0</v>
      </c>
      <c r="BU16" s="59">
        <f t="shared" si="7"/>
        <v>343</v>
      </c>
      <c r="BV16" s="58">
        <v>289.0</v>
      </c>
      <c r="BW16" s="58">
        <v>170.0</v>
      </c>
      <c r="BX16" s="58">
        <v>19.0</v>
      </c>
      <c r="BY16" s="58">
        <v>334.0</v>
      </c>
      <c r="BZ16" s="58">
        <v>303.0</v>
      </c>
      <c r="CA16" s="58">
        <v>166.0</v>
      </c>
      <c r="CB16" s="58">
        <v>18.0</v>
      </c>
      <c r="CC16" s="58">
        <v>343.0</v>
      </c>
      <c r="CD16" s="58">
        <v>526.0</v>
      </c>
      <c r="CE16" s="58">
        <v>306.0</v>
      </c>
      <c r="CF16" s="58">
        <v>6.0</v>
      </c>
      <c r="CG16" s="58" t="s">
        <v>94</v>
      </c>
      <c r="CH16" s="58" t="s">
        <v>94</v>
      </c>
      <c r="CI16" s="58" t="s">
        <v>94</v>
      </c>
      <c r="CJ16" s="58" t="s">
        <v>94</v>
      </c>
      <c r="CK16" s="58">
        <v>348.0</v>
      </c>
      <c r="CL16" s="58">
        <v>151.0</v>
      </c>
      <c r="CM16" s="58">
        <v>100.0</v>
      </c>
      <c r="CN16" s="58">
        <v>2.0</v>
      </c>
      <c r="CO16" s="58">
        <v>332.0</v>
      </c>
      <c r="CP16" s="58">
        <v>267.0</v>
      </c>
      <c r="CQ16" s="58">
        <v>156.0</v>
      </c>
      <c r="CR16" s="58">
        <v>2.0</v>
      </c>
      <c r="CS16" s="58">
        <v>336.0</v>
      </c>
      <c r="CT16" s="58">
        <v>272.0</v>
      </c>
      <c r="CU16" s="58">
        <v>168.0</v>
      </c>
      <c r="CV16" s="58">
        <v>76.0</v>
      </c>
      <c r="CW16" s="58">
        <v>338.0</v>
      </c>
      <c r="CX16" s="58">
        <v>157.0</v>
      </c>
      <c r="CY16" s="58">
        <v>67.0</v>
      </c>
      <c r="CZ16" s="58">
        <v>48.0</v>
      </c>
      <c r="DA16" s="58">
        <v>325.0</v>
      </c>
      <c r="DB16" s="58">
        <v>165.0</v>
      </c>
      <c r="DC16" s="58">
        <v>70.0</v>
      </c>
      <c r="DD16" s="58">
        <v>57.0</v>
      </c>
      <c r="DE16" s="59">
        <f t="shared" si="8"/>
        <v>145</v>
      </c>
      <c r="DF16" s="58">
        <v>35.0</v>
      </c>
      <c r="DG16" s="59">
        <f t="shared" ref="DG16:DH16" si="12">BO16</f>
        <v>206</v>
      </c>
      <c r="DH16" s="59">
        <f t="shared" si="12"/>
        <v>10.3</v>
      </c>
      <c r="DI16" s="59"/>
      <c r="DJ16" s="58">
        <v>7.0</v>
      </c>
      <c r="DK16" s="58">
        <v>54.0</v>
      </c>
      <c r="DL16" s="58">
        <v>49.0</v>
      </c>
      <c r="DM16" s="89"/>
      <c r="DN16" s="61">
        <v>342.0</v>
      </c>
      <c r="DO16" s="61">
        <v>141.0</v>
      </c>
      <c r="DP16" s="61">
        <v>33.51</v>
      </c>
      <c r="DQ16" s="61">
        <v>18.76</v>
      </c>
      <c r="DR16" s="61">
        <v>5.35</v>
      </c>
      <c r="DS16" s="61">
        <v>8.0</v>
      </c>
      <c r="DT16" s="61">
        <v>35.0</v>
      </c>
      <c r="DU16" s="61">
        <v>43.6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340.0</v>
      </c>
      <c r="EF16" s="63">
        <v>136.0</v>
      </c>
      <c r="EG16" s="63">
        <v>70.0</v>
      </c>
      <c r="EH16" s="63">
        <v>2.9</v>
      </c>
      <c r="EI16" s="64"/>
      <c r="EJ16" s="63">
        <v>9.0</v>
      </c>
      <c r="EK16" s="63">
        <v>48.0</v>
      </c>
      <c r="EL16" s="63">
        <v>49.0</v>
      </c>
      <c r="EM16" s="63">
        <v>136.0</v>
      </c>
      <c r="EN16" s="63">
        <v>121.0</v>
      </c>
      <c r="EO16" s="63">
        <v>5.2</v>
      </c>
      <c r="EP16" s="64"/>
      <c r="EQ16" s="63">
        <v>9.0</v>
      </c>
      <c r="ER16" s="63">
        <v>48.0</v>
      </c>
      <c r="ES16" s="63">
        <v>49.0</v>
      </c>
      <c r="ET16" s="63">
        <v>339.0</v>
      </c>
      <c r="EU16" s="63">
        <v>0.0</v>
      </c>
      <c r="EV16" s="63">
        <v>0.0</v>
      </c>
      <c r="EW16" s="63">
        <v>0.0</v>
      </c>
      <c r="EX16" s="63">
        <v>337.0</v>
      </c>
      <c r="EY16" s="63">
        <v>240.0</v>
      </c>
      <c r="EZ16" s="63">
        <v>139.0</v>
      </c>
      <c r="FA16" s="63">
        <v>-3.8</v>
      </c>
      <c r="FB16" s="63">
        <v>338.0</v>
      </c>
      <c r="FC16" s="63">
        <v>0.0</v>
      </c>
      <c r="FD16" s="63">
        <v>0.0</v>
      </c>
      <c r="FE16" s="63">
        <v>0.0</v>
      </c>
      <c r="FF16" s="63">
        <v>338.0</v>
      </c>
      <c r="FG16" s="63">
        <v>239.0</v>
      </c>
      <c r="FH16" s="63">
        <v>138.0</v>
      </c>
      <c r="FI16" s="63">
        <v>0.4</v>
      </c>
      <c r="FJ16" s="63">
        <v>340.0</v>
      </c>
      <c r="FK16" s="63">
        <v>240.0</v>
      </c>
      <c r="FL16" s="63">
        <v>129.0</v>
      </c>
      <c r="FM16" s="64"/>
      <c r="FN16" s="63">
        <v>340.0</v>
      </c>
      <c r="FO16" s="63">
        <v>226.0</v>
      </c>
      <c r="FP16" s="63">
        <v>129.0</v>
      </c>
      <c r="FQ16" s="63">
        <v>7.2</v>
      </c>
      <c r="FR16" s="63">
        <v>136.0</v>
      </c>
      <c r="FS16" s="63">
        <v>81.0</v>
      </c>
      <c r="FT16" s="63">
        <v>16.61</v>
      </c>
      <c r="FU16" s="64"/>
      <c r="FV16" s="63">
        <v>136.0</v>
      </c>
      <c r="FW16" s="64"/>
      <c r="FX16" s="64"/>
      <c r="FY16" s="64"/>
      <c r="FZ16" s="89"/>
      <c r="GA16" s="65">
        <v>340.0</v>
      </c>
      <c r="GB16" s="66">
        <v>333.53</v>
      </c>
      <c r="GC16" s="66">
        <v>207.05</v>
      </c>
      <c r="GD16" s="66">
        <v>22.53</v>
      </c>
      <c r="GE16" s="66">
        <v>339.0</v>
      </c>
      <c r="GF16" s="66">
        <v>353.45</v>
      </c>
      <c r="GG16" s="66">
        <v>205.54</v>
      </c>
      <c r="GH16" s="66">
        <v>25.88</v>
      </c>
      <c r="GI16" s="66">
        <v>339.0</v>
      </c>
      <c r="GJ16" s="66">
        <v>226.7</v>
      </c>
      <c r="GK16" s="66">
        <v>-129.91</v>
      </c>
      <c r="GL16" s="66">
        <v>-12.56</v>
      </c>
      <c r="GM16" s="66">
        <v>340.0</v>
      </c>
      <c r="GN16" s="66">
        <v>208.09</v>
      </c>
      <c r="GO16" s="66">
        <v>-130.08</v>
      </c>
      <c r="GP16" s="66">
        <v>-18.51</v>
      </c>
      <c r="GQ16" s="66">
        <v>340.0</v>
      </c>
      <c r="GR16" s="66">
        <v>116.35</v>
      </c>
      <c r="GS16" s="66">
        <v>-73.37</v>
      </c>
      <c r="GT16" s="66">
        <v>-5.86</v>
      </c>
      <c r="GU16" s="66">
        <v>339.0</v>
      </c>
      <c r="GV16" s="66">
        <v>124.71</v>
      </c>
      <c r="GW16" s="66">
        <v>-73.79</v>
      </c>
      <c r="GX16" s="66">
        <v>-7.37</v>
      </c>
      <c r="GY16" s="89"/>
      <c r="GZ16" s="98" t="s">
        <v>107</v>
      </c>
      <c r="HA16" s="97" t="s">
        <v>92</v>
      </c>
      <c r="HB16" s="98">
        <v>146.0</v>
      </c>
      <c r="HC16" s="98">
        <v>7.3</v>
      </c>
      <c r="HD16" s="98">
        <v>2.92</v>
      </c>
      <c r="HE16" s="98">
        <v>8.0</v>
      </c>
      <c r="HF16" s="99">
        <v>55.0</v>
      </c>
      <c r="HG16" s="99">
        <v>51.0</v>
      </c>
      <c r="HH16" s="98" t="s">
        <v>107</v>
      </c>
      <c r="HI16" s="97" t="s">
        <v>92</v>
      </c>
      <c r="HJ16" s="98">
        <v>196.0</v>
      </c>
      <c r="HK16" s="98">
        <v>9.8</v>
      </c>
      <c r="HL16" s="98">
        <v>3.92</v>
      </c>
      <c r="HM16" s="98">
        <v>5.0</v>
      </c>
      <c r="HN16" s="99">
        <v>55.0</v>
      </c>
      <c r="HO16" s="99">
        <v>53.0</v>
      </c>
      <c r="HP16" s="98" t="s">
        <v>107</v>
      </c>
      <c r="HQ16" s="97" t="s">
        <v>92</v>
      </c>
      <c r="HR16" s="98">
        <v>262.0</v>
      </c>
      <c r="HS16" s="98">
        <v>13.1</v>
      </c>
      <c r="HT16" s="98">
        <v>6.55</v>
      </c>
      <c r="HU16" s="98">
        <v>7.0</v>
      </c>
      <c r="HV16" s="99">
        <v>54.0</v>
      </c>
      <c r="HW16" s="99">
        <v>54.0</v>
      </c>
      <c r="HX16" s="89"/>
      <c r="HY16" s="72">
        <v>135.0</v>
      </c>
      <c r="HZ16" s="72">
        <v>33.0</v>
      </c>
      <c r="IA16" s="72">
        <v>112.0</v>
      </c>
      <c r="IB16" s="72">
        <v>5.6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140.0</v>
      </c>
      <c r="II16" s="74">
        <v>34.2</v>
      </c>
      <c r="IJ16" s="74">
        <v>124.0</v>
      </c>
      <c r="IK16" s="74">
        <v>6.4</v>
      </c>
      <c r="IL16" s="74">
        <v>7.1</v>
      </c>
      <c r="IM16" s="74">
        <v>6.0</v>
      </c>
      <c r="IN16" s="74">
        <v>42.0</v>
      </c>
      <c r="IO16" s="74">
        <v>40.0</v>
      </c>
      <c r="IP16" s="75">
        <v>140.0</v>
      </c>
      <c r="IQ16" s="74">
        <v>34.9</v>
      </c>
      <c r="IR16" s="74">
        <v>5.0</v>
      </c>
      <c r="IS16" s="74">
        <v>0.1</v>
      </c>
      <c r="IT16" s="74">
        <v>0.3</v>
      </c>
      <c r="IU16" s="74">
        <v>12.0</v>
      </c>
      <c r="IV16" s="74">
        <v>44.0</v>
      </c>
      <c r="IW16" s="74">
        <v>43.0</v>
      </c>
      <c r="IX16" s="89"/>
      <c r="IY16" s="76">
        <v>139.99</v>
      </c>
      <c r="IZ16" s="76">
        <v>35.07</v>
      </c>
      <c r="JA16" s="76">
        <v>332.8</v>
      </c>
      <c r="JB16" s="76">
        <v>16.64</v>
      </c>
      <c r="JC16" s="76">
        <v>6.32</v>
      </c>
      <c r="JD16" s="76">
        <v>3.0</v>
      </c>
      <c r="JE16" s="76">
        <v>54.41</v>
      </c>
      <c r="JF16" s="76">
        <v>41.56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136.0</v>
      </c>
      <c r="JQ16" s="78">
        <v>32.1</v>
      </c>
      <c r="JR16" s="78">
        <v>0.0</v>
      </c>
      <c r="JS16" s="78">
        <v>0.0</v>
      </c>
      <c r="JT16" s="78">
        <v>0.0</v>
      </c>
      <c r="JU16" s="78">
        <v>2.0</v>
      </c>
      <c r="JV16" s="78">
        <v>39.0</v>
      </c>
      <c r="JW16" s="78">
        <v>38.0</v>
      </c>
      <c r="JX16" s="78">
        <v>136.0</v>
      </c>
      <c r="JY16" s="78">
        <v>34.2</v>
      </c>
      <c r="JZ16" s="78">
        <v>114.0</v>
      </c>
      <c r="KA16" s="78">
        <v>6.0</v>
      </c>
      <c r="KB16" s="78">
        <v>2.4</v>
      </c>
      <c r="KC16" s="78">
        <v>2.0</v>
      </c>
      <c r="KD16" s="78">
        <v>46.0</v>
      </c>
      <c r="KE16" s="78">
        <v>45.0</v>
      </c>
      <c r="KF16" s="89"/>
      <c r="KG16" s="151">
        <v>137.0</v>
      </c>
      <c r="KH16" s="151">
        <v>33.0</v>
      </c>
      <c r="KI16" s="151">
        <v>95.0</v>
      </c>
      <c r="KJ16" s="151">
        <v>5.1</v>
      </c>
      <c r="KK16" s="151"/>
      <c r="KL16" s="151">
        <v>1.0</v>
      </c>
      <c r="KM16" s="151">
        <v>40.0</v>
      </c>
      <c r="KN16" s="151">
        <v>40.0</v>
      </c>
      <c r="KO16" s="151">
        <v>137.0</v>
      </c>
      <c r="KP16" s="151">
        <v>33.0</v>
      </c>
      <c r="KQ16" s="151" t="s">
        <v>98</v>
      </c>
      <c r="KR16" s="151" t="s">
        <v>98</v>
      </c>
      <c r="KS16" s="151"/>
      <c r="KT16" s="151">
        <v>1.0</v>
      </c>
      <c r="KU16" s="151">
        <v>40.0</v>
      </c>
      <c r="KV16" s="151">
        <v>40.0</v>
      </c>
      <c r="KW16" s="89"/>
      <c r="KX16" s="81">
        <v>128.0</v>
      </c>
      <c r="KY16" s="81">
        <v>32.0</v>
      </c>
      <c r="KZ16" s="81">
        <v>257.0</v>
      </c>
      <c r="LA16" s="81">
        <v>12.6</v>
      </c>
      <c r="LB16" s="81">
        <v>2.0</v>
      </c>
      <c r="LC16" s="81">
        <v>3.0</v>
      </c>
      <c r="LD16" s="81">
        <v>52.0</v>
      </c>
      <c r="LE16" s="81">
        <v>52.0</v>
      </c>
      <c r="LF16" s="81">
        <v>128.0</v>
      </c>
      <c r="LG16" s="81">
        <v>32.0</v>
      </c>
      <c r="LH16" s="81">
        <v>369.0</v>
      </c>
      <c r="LI16" s="81">
        <v>18.1</v>
      </c>
      <c r="LJ16" s="81">
        <v>5.0</v>
      </c>
      <c r="LK16" s="81">
        <v>5.0</v>
      </c>
      <c r="LL16" s="81">
        <v>51.0</v>
      </c>
      <c r="LM16" s="81">
        <v>51.0</v>
      </c>
      <c r="LN16" s="89"/>
      <c r="LO16" s="83">
        <v>340.0</v>
      </c>
      <c r="LP16" s="82">
        <v>250.0</v>
      </c>
      <c r="LQ16" s="82">
        <v>138.0</v>
      </c>
      <c r="LR16" s="83">
        <v>71.0</v>
      </c>
      <c r="LS16" s="82">
        <v>337.0</v>
      </c>
      <c r="LT16" s="83">
        <v>47.0</v>
      </c>
      <c r="LU16" s="83">
        <v>6.4</v>
      </c>
      <c r="LV16" s="83">
        <v>140.0</v>
      </c>
      <c r="LW16" s="83">
        <v>85.0</v>
      </c>
      <c r="LX16" s="83">
        <v>54.0</v>
      </c>
      <c r="LY16" s="83">
        <v>51.0</v>
      </c>
      <c r="LZ16" s="83">
        <v>10.0</v>
      </c>
      <c r="MA16" s="83">
        <v>91.0</v>
      </c>
      <c r="MB16" s="83">
        <v>13.6</v>
      </c>
      <c r="MC16" s="83">
        <v>138.0</v>
      </c>
      <c r="MD16" s="83">
        <v>165.0</v>
      </c>
      <c r="ME16" s="83">
        <v>68.0</v>
      </c>
      <c r="MF16" s="83">
        <v>56.0</v>
      </c>
      <c r="MG16" s="83">
        <v>8.0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3">
        <v>41.0</v>
      </c>
      <c r="MM16" s="83">
        <v>39.0</v>
      </c>
      <c r="MN16" s="83">
        <v>5.0</v>
      </c>
      <c r="MO16" s="86"/>
      <c r="MP16" s="87"/>
      <c r="MQ16" s="87"/>
      <c r="MR16" s="87"/>
      <c r="MS16" s="87"/>
      <c r="MT16" s="83">
        <v>1.5</v>
      </c>
      <c r="MU16" s="83">
        <v>0.9</v>
      </c>
      <c r="MV16" s="83">
        <v>31.0</v>
      </c>
      <c r="MW16" s="83">
        <v>36.0</v>
      </c>
      <c r="MX16" s="83">
        <v>38.0</v>
      </c>
      <c r="MY16" s="88" t="s">
        <v>96</v>
      </c>
      <c r="MZ16" s="83">
        <v>5.0</v>
      </c>
      <c r="NA16" s="87"/>
      <c r="NB16" s="88" t="s">
        <v>95</v>
      </c>
      <c r="NC16" s="88" t="s">
        <v>95</v>
      </c>
      <c r="ND16" s="88" t="s">
        <v>95</v>
      </c>
      <c r="NE16" s="88" t="s">
        <v>95</v>
      </c>
      <c r="NF16" s="83">
        <v>39.0</v>
      </c>
      <c r="NG16" s="83">
        <v>39.0</v>
      </c>
      <c r="NH16" s="83">
        <v>6.0</v>
      </c>
      <c r="NI16" s="88"/>
      <c r="NJ16" s="83">
        <v>17.0</v>
      </c>
      <c r="NK16" s="83">
        <v>8.2</v>
      </c>
      <c r="NL16" s="83">
        <v>309.0</v>
      </c>
      <c r="NM16" s="83">
        <v>33.0</v>
      </c>
      <c r="NN16" s="83">
        <v>46.0</v>
      </c>
      <c r="NO16" s="83">
        <v>50.0</v>
      </c>
      <c r="NP16" s="83">
        <v>4.0</v>
      </c>
    </row>
    <row r="17" ht="14.25" customHeight="1">
      <c r="A17" s="49">
        <v>0.166666666666667</v>
      </c>
      <c r="B17" s="50"/>
      <c r="C17" s="51">
        <v>50.27</v>
      </c>
      <c r="D17" s="128">
        <v>339.0</v>
      </c>
      <c r="E17" s="53">
        <v>134.0</v>
      </c>
      <c r="F17" s="53">
        <v>110.0</v>
      </c>
      <c r="G17" s="55">
        <v>23.1</v>
      </c>
      <c r="H17" s="54"/>
      <c r="I17" s="53">
        <v>6.0</v>
      </c>
      <c r="J17" s="53">
        <v>48.0</v>
      </c>
      <c r="K17" s="53">
        <v>47.0</v>
      </c>
      <c r="L17" s="53">
        <v>139.0</v>
      </c>
      <c r="M17" s="53">
        <v>72.0</v>
      </c>
      <c r="N17" s="55">
        <v>16.6</v>
      </c>
      <c r="O17" s="54"/>
      <c r="P17" s="53">
        <v>6.0</v>
      </c>
      <c r="Q17" s="53">
        <v>55.0</v>
      </c>
      <c r="R17" s="53">
        <v>50.0</v>
      </c>
      <c r="S17" s="55">
        <v>341.5</v>
      </c>
      <c r="T17" s="53">
        <v>258.5</v>
      </c>
      <c r="U17" s="53">
        <v>148.8</v>
      </c>
      <c r="V17" s="54"/>
      <c r="W17" s="55">
        <v>374.3</v>
      </c>
      <c r="X17" s="53">
        <v>210.7</v>
      </c>
      <c r="Y17" s="55">
        <v>110.2</v>
      </c>
      <c r="Z17" s="54"/>
      <c r="AA17" s="55">
        <v>341.7</v>
      </c>
      <c r="AB17" s="55">
        <v>376.7</v>
      </c>
      <c r="AC17" s="55">
        <v>215.3</v>
      </c>
      <c r="AD17" s="54"/>
      <c r="AE17" s="53">
        <v>341.3</v>
      </c>
      <c r="AF17" s="53">
        <v>346.7</v>
      </c>
      <c r="AG17" s="55">
        <v>195.8</v>
      </c>
      <c r="AH17" s="54"/>
      <c r="AI17" s="53">
        <v>347.3</v>
      </c>
      <c r="AJ17" s="53">
        <v>354.1</v>
      </c>
      <c r="AK17" s="55">
        <v>208.5</v>
      </c>
      <c r="AL17" s="54"/>
      <c r="AM17" s="55">
        <v>339.8</v>
      </c>
      <c r="AN17" s="55">
        <v>365.5</v>
      </c>
      <c r="AO17" s="55">
        <v>198.1</v>
      </c>
      <c r="AP17" s="53"/>
      <c r="AQ17" s="53">
        <v>134.0</v>
      </c>
      <c r="AR17" s="54">
        <f t="shared" ref="AR17:AS17" si="13">F17</f>
        <v>110</v>
      </c>
      <c r="AS17" s="56">
        <f t="shared" si="13"/>
        <v>23.1</v>
      </c>
      <c r="AT17" s="54"/>
      <c r="AU17" s="54">
        <f t="shared" ref="AU17:AW17" si="14">L17</f>
        <v>139</v>
      </c>
      <c r="AV17" s="54">
        <f t="shared" si="14"/>
        <v>72</v>
      </c>
      <c r="AW17" s="56">
        <f t="shared" si="14"/>
        <v>16.6</v>
      </c>
      <c r="AX17" s="54"/>
      <c r="AY17" s="54">
        <f t="shared" si="6"/>
        <v>134</v>
      </c>
      <c r="AZ17" s="54"/>
      <c r="BA17" s="54"/>
      <c r="BB17" s="54"/>
      <c r="BC17" s="89"/>
      <c r="BD17" s="54">
        <v>139.0</v>
      </c>
      <c r="BE17" s="53">
        <v>32.0</v>
      </c>
      <c r="BF17" s="53">
        <v>24.0</v>
      </c>
      <c r="BG17" s="53">
        <v>0.4</v>
      </c>
      <c r="BH17" s="53"/>
      <c r="BI17" s="53">
        <v>22.0</v>
      </c>
      <c r="BJ17" s="53">
        <v>75.0</v>
      </c>
      <c r="BK17" s="53">
        <v>50.0</v>
      </c>
      <c r="BL17" s="89"/>
      <c r="BM17" s="58">
        <v>342.0</v>
      </c>
      <c r="BN17" s="58">
        <v>145.0</v>
      </c>
      <c r="BO17" s="58">
        <v>201.0</v>
      </c>
      <c r="BP17" s="58">
        <v>10.1</v>
      </c>
      <c r="BQ17" s="59"/>
      <c r="BR17" s="58">
        <v>6.0</v>
      </c>
      <c r="BS17" s="58">
        <v>55.0</v>
      </c>
      <c r="BT17" s="58">
        <v>55.0</v>
      </c>
      <c r="BU17" s="59">
        <f t="shared" si="7"/>
        <v>342</v>
      </c>
      <c r="BV17" s="58">
        <v>289.0</v>
      </c>
      <c r="BW17" s="58">
        <v>171.0</v>
      </c>
      <c r="BX17" s="58">
        <v>18.0</v>
      </c>
      <c r="BY17" s="58">
        <v>334.0</v>
      </c>
      <c r="BZ17" s="58">
        <v>289.0</v>
      </c>
      <c r="CA17" s="58">
        <v>166.0</v>
      </c>
      <c r="CB17" s="58">
        <v>16.0</v>
      </c>
      <c r="CC17" s="58">
        <v>342.0</v>
      </c>
      <c r="CD17" s="58">
        <v>554.0</v>
      </c>
      <c r="CE17" s="58">
        <v>320.0</v>
      </c>
      <c r="CF17" s="58">
        <v>10.0</v>
      </c>
      <c r="CG17" s="58" t="s">
        <v>94</v>
      </c>
      <c r="CH17" s="58" t="s">
        <v>94</v>
      </c>
      <c r="CI17" s="58" t="s">
        <v>94</v>
      </c>
      <c r="CJ17" s="58" t="s">
        <v>94</v>
      </c>
      <c r="CK17" s="58">
        <v>348.0</v>
      </c>
      <c r="CL17" s="58">
        <v>156.0</v>
      </c>
      <c r="CM17" s="58">
        <v>100.0</v>
      </c>
      <c r="CN17" s="58">
        <v>2.0</v>
      </c>
      <c r="CO17" s="58">
        <v>332.0</v>
      </c>
      <c r="CP17" s="58">
        <v>316.0</v>
      </c>
      <c r="CQ17" s="58">
        <v>156.0</v>
      </c>
      <c r="CR17" s="58">
        <v>1.0</v>
      </c>
      <c r="CS17" s="58">
        <v>335.0</v>
      </c>
      <c r="CT17" s="58">
        <v>270.0</v>
      </c>
      <c r="CU17" s="58">
        <v>168.0</v>
      </c>
      <c r="CV17" s="58">
        <v>75.0</v>
      </c>
      <c r="CW17" s="58">
        <v>338.0</v>
      </c>
      <c r="CX17" s="58">
        <v>164.0</v>
      </c>
      <c r="CY17" s="58">
        <v>73.0</v>
      </c>
      <c r="CZ17" s="58">
        <v>49.0</v>
      </c>
      <c r="DA17" s="58">
        <v>323.0</v>
      </c>
      <c r="DB17" s="58">
        <v>172.0</v>
      </c>
      <c r="DC17" s="58">
        <v>75.0</v>
      </c>
      <c r="DD17" s="58">
        <v>56.0</v>
      </c>
      <c r="DE17" s="59">
        <f t="shared" si="8"/>
        <v>145</v>
      </c>
      <c r="DF17" s="58">
        <v>35.0</v>
      </c>
      <c r="DG17" s="59">
        <f t="shared" ref="DG17:DH17" si="15">BO17</f>
        <v>201</v>
      </c>
      <c r="DH17" s="59">
        <f t="shared" si="15"/>
        <v>10.1</v>
      </c>
      <c r="DI17" s="59"/>
      <c r="DJ17" s="58">
        <v>7.0</v>
      </c>
      <c r="DK17" s="58">
        <v>54.0</v>
      </c>
      <c r="DL17" s="58">
        <v>50.0</v>
      </c>
      <c r="DM17" s="89"/>
      <c r="DN17" s="61">
        <v>341.0</v>
      </c>
      <c r="DO17" s="61">
        <v>141.0</v>
      </c>
      <c r="DP17" s="61">
        <v>33.44</v>
      </c>
      <c r="DQ17" s="61">
        <v>18.78</v>
      </c>
      <c r="DR17" s="61">
        <v>5.341</v>
      </c>
      <c r="DS17" s="61">
        <v>8.0</v>
      </c>
      <c r="DT17" s="61">
        <v>35.0</v>
      </c>
      <c r="DU17" s="61">
        <v>43.1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340.0</v>
      </c>
      <c r="EF17" s="63">
        <v>137.0</v>
      </c>
      <c r="EG17" s="63">
        <v>89.0</v>
      </c>
      <c r="EH17" s="63">
        <v>3.7</v>
      </c>
      <c r="EI17" s="64"/>
      <c r="EJ17" s="63">
        <v>9.0</v>
      </c>
      <c r="EK17" s="63">
        <v>48.0</v>
      </c>
      <c r="EL17" s="63">
        <v>49.0</v>
      </c>
      <c r="EM17" s="63">
        <v>137.0</v>
      </c>
      <c r="EN17" s="63">
        <v>150.0</v>
      </c>
      <c r="EO17" s="63">
        <v>6.4</v>
      </c>
      <c r="EP17" s="64"/>
      <c r="EQ17" s="63">
        <v>9.0</v>
      </c>
      <c r="ER17" s="63">
        <v>48.0</v>
      </c>
      <c r="ES17" s="63">
        <v>49.0</v>
      </c>
      <c r="ET17" s="63">
        <v>339.0</v>
      </c>
      <c r="EU17" s="63">
        <v>0.0</v>
      </c>
      <c r="EV17" s="63">
        <v>0.0</v>
      </c>
      <c r="EW17" s="63">
        <v>0.0</v>
      </c>
      <c r="EX17" s="63">
        <v>337.0</v>
      </c>
      <c r="EY17" s="63">
        <v>240.0</v>
      </c>
      <c r="EZ17" s="63">
        <v>139.0</v>
      </c>
      <c r="FA17" s="63">
        <v>-0.9</v>
      </c>
      <c r="FB17" s="63">
        <v>337.0</v>
      </c>
      <c r="FC17" s="63">
        <v>0.0</v>
      </c>
      <c r="FD17" s="63">
        <v>0.0</v>
      </c>
      <c r="FE17" s="63">
        <v>0.0</v>
      </c>
      <c r="FF17" s="63">
        <v>338.0</v>
      </c>
      <c r="FG17" s="63">
        <v>239.0</v>
      </c>
      <c r="FH17" s="63">
        <v>138.0</v>
      </c>
      <c r="FI17" s="63">
        <v>0.1</v>
      </c>
      <c r="FJ17" s="63">
        <v>340.0</v>
      </c>
      <c r="FK17" s="63">
        <v>239.0</v>
      </c>
      <c r="FL17" s="63">
        <v>129.0</v>
      </c>
      <c r="FM17" s="64"/>
      <c r="FN17" s="63">
        <v>340.0</v>
      </c>
      <c r="FO17" s="63">
        <v>224.0</v>
      </c>
      <c r="FP17" s="63">
        <v>129.0</v>
      </c>
      <c r="FQ17" s="63">
        <v>6.2</v>
      </c>
      <c r="FR17" s="63">
        <v>137.0</v>
      </c>
      <c r="FS17" s="63">
        <v>81.0</v>
      </c>
      <c r="FT17" s="63">
        <v>16.2</v>
      </c>
      <c r="FU17" s="64"/>
      <c r="FV17" s="63">
        <v>137.0</v>
      </c>
      <c r="FW17" s="64"/>
      <c r="FX17" s="64"/>
      <c r="FY17" s="64"/>
      <c r="FZ17" s="89"/>
      <c r="GA17" s="65">
        <v>340.0</v>
      </c>
      <c r="GB17" s="66">
        <v>326.34</v>
      </c>
      <c r="GC17" s="66">
        <v>202.78</v>
      </c>
      <c r="GD17" s="66">
        <v>21.36</v>
      </c>
      <c r="GE17" s="66">
        <v>340.0</v>
      </c>
      <c r="GF17" s="66">
        <v>344.52</v>
      </c>
      <c r="GG17" s="66">
        <v>200.77</v>
      </c>
      <c r="GH17" s="66">
        <v>25.04</v>
      </c>
      <c r="GI17" s="66">
        <v>340.0</v>
      </c>
      <c r="GJ17" s="66">
        <v>225.38</v>
      </c>
      <c r="GK17" s="66">
        <v>-129.32</v>
      </c>
      <c r="GL17" s="66">
        <v>-11.89</v>
      </c>
      <c r="GM17" s="66">
        <v>340.0</v>
      </c>
      <c r="GN17" s="66">
        <v>207.06</v>
      </c>
      <c r="GO17" s="66">
        <v>-129.57</v>
      </c>
      <c r="GP17" s="66">
        <v>-19.18</v>
      </c>
      <c r="GQ17" s="66">
        <v>340.0</v>
      </c>
      <c r="GR17" s="66">
        <v>114.45</v>
      </c>
      <c r="GS17" s="66">
        <v>-74.13</v>
      </c>
      <c r="GT17" s="66">
        <v>-5.86</v>
      </c>
      <c r="GU17" s="66">
        <v>340.0</v>
      </c>
      <c r="GV17" s="66">
        <v>125.0</v>
      </c>
      <c r="GW17" s="66">
        <v>-73.46</v>
      </c>
      <c r="GX17" s="66">
        <v>-7.45</v>
      </c>
      <c r="GY17" s="89"/>
      <c r="GZ17" s="98" t="s">
        <v>107</v>
      </c>
      <c r="HA17" s="97" t="s">
        <v>92</v>
      </c>
      <c r="HB17" s="98">
        <v>133.0</v>
      </c>
      <c r="HC17" s="98">
        <v>6.65</v>
      </c>
      <c r="HD17" s="98">
        <v>2.66</v>
      </c>
      <c r="HE17" s="98">
        <v>8.0</v>
      </c>
      <c r="HF17" s="99">
        <v>55.0</v>
      </c>
      <c r="HG17" s="99">
        <v>51.0</v>
      </c>
      <c r="HH17" s="98" t="s">
        <v>107</v>
      </c>
      <c r="HI17" s="97" t="s">
        <v>92</v>
      </c>
      <c r="HJ17" s="98">
        <v>187.0</v>
      </c>
      <c r="HK17" s="98">
        <v>9.35</v>
      </c>
      <c r="HL17" s="98">
        <v>0.0</v>
      </c>
      <c r="HM17" s="98">
        <v>5.0</v>
      </c>
      <c r="HN17" s="99">
        <v>54.0</v>
      </c>
      <c r="HO17" s="99">
        <v>52.0</v>
      </c>
      <c r="HP17" s="98" t="s">
        <v>107</v>
      </c>
      <c r="HQ17" s="97" t="s">
        <v>92</v>
      </c>
      <c r="HR17" s="98">
        <v>205.0</v>
      </c>
      <c r="HS17" s="98">
        <v>10.25</v>
      </c>
      <c r="HT17" s="98">
        <v>5.125</v>
      </c>
      <c r="HU17" s="98">
        <v>7.0</v>
      </c>
      <c r="HV17" s="99">
        <v>54.0</v>
      </c>
      <c r="HW17" s="99">
        <v>54.0</v>
      </c>
      <c r="HX17" s="89"/>
      <c r="HY17" s="72">
        <v>135.0</v>
      </c>
      <c r="HZ17" s="72">
        <v>33.0</v>
      </c>
      <c r="IA17" s="72">
        <v>102.0</v>
      </c>
      <c r="IB17" s="72">
        <v>5.1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140.0</v>
      </c>
      <c r="II17" s="74">
        <v>34.2</v>
      </c>
      <c r="IJ17" s="74">
        <v>124.0</v>
      </c>
      <c r="IK17" s="74">
        <v>6.4</v>
      </c>
      <c r="IL17" s="74">
        <v>7.1</v>
      </c>
      <c r="IM17" s="74">
        <v>6.0</v>
      </c>
      <c r="IN17" s="74">
        <v>42.0</v>
      </c>
      <c r="IO17" s="74">
        <v>40.0</v>
      </c>
      <c r="IP17" s="75">
        <v>140.0</v>
      </c>
      <c r="IQ17" s="74">
        <v>34.9</v>
      </c>
      <c r="IR17" s="74">
        <v>5.0</v>
      </c>
      <c r="IS17" s="74">
        <v>0.1</v>
      </c>
      <c r="IT17" s="74">
        <v>0.3</v>
      </c>
      <c r="IU17" s="74">
        <v>12.0</v>
      </c>
      <c r="IV17" s="74">
        <v>44.0</v>
      </c>
      <c r="IW17" s="74">
        <v>43.0</v>
      </c>
      <c r="IX17" s="89"/>
      <c r="IY17" s="76">
        <v>139.87</v>
      </c>
      <c r="IZ17" s="76">
        <v>35.03</v>
      </c>
      <c r="JA17" s="76">
        <v>336.8</v>
      </c>
      <c r="JB17" s="76">
        <v>16.84</v>
      </c>
      <c r="JC17" s="76">
        <v>6.5</v>
      </c>
      <c r="JD17" s="76">
        <v>3.0</v>
      </c>
      <c r="JE17" s="76">
        <v>55.73</v>
      </c>
      <c r="JF17" s="76">
        <v>40.73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136.0</v>
      </c>
      <c r="JQ17" s="78">
        <v>32.1</v>
      </c>
      <c r="JR17" s="78">
        <v>0.0</v>
      </c>
      <c r="JS17" s="78">
        <v>0.0</v>
      </c>
      <c r="JT17" s="78">
        <v>0.0</v>
      </c>
      <c r="JU17" s="78">
        <v>2.0</v>
      </c>
      <c r="JV17" s="78">
        <v>38.0</v>
      </c>
      <c r="JW17" s="78">
        <v>37.0</v>
      </c>
      <c r="JX17" s="78">
        <v>136.0</v>
      </c>
      <c r="JY17" s="78">
        <v>34.2</v>
      </c>
      <c r="JZ17" s="78">
        <v>113.0</v>
      </c>
      <c r="KA17" s="78">
        <v>5.9</v>
      </c>
      <c r="KB17" s="78">
        <v>2.3</v>
      </c>
      <c r="KC17" s="78">
        <v>2.0</v>
      </c>
      <c r="KD17" s="78">
        <v>46.0</v>
      </c>
      <c r="KE17" s="78">
        <v>45.0</v>
      </c>
      <c r="KF17" s="89"/>
      <c r="KG17" s="151">
        <v>137.0</v>
      </c>
      <c r="KH17" s="151">
        <v>33.0</v>
      </c>
      <c r="KI17" s="151">
        <v>94.0</v>
      </c>
      <c r="KJ17" s="151">
        <v>5.1</v>
      </c>
      <c r="KK17" s="151"/>
      <c r="KL17" s="151">
        <v>1.0</v>
      </c>
      <c r="KM17" s="151">
        <v>40.0</v>
      </c>
      <c r="KN17" s="151">
        <v>40.0</v>
      </c>
      <c r="KO17" s="151">
        <v>137.0</v>
      </c>
      <c r="KP17" s="151">
        <v>33.0</v>
      </c>
      <c r="KQ17" s="151" t="s">
        <v>98</v>
      </c>
      <c r="KR17" s="151" t="s">
        <v>98</v>
      </c>
      <c r="KS17" s="151"/>
      <c r="KT17" s="151">
        <v>1.0</v>
      </c>
      <c r="KU17" s="151">
        <v>40.0</v>
      </c>
      <c r="KV17" s="151">
        <v>40.0</v>
      </c>
      <c r="KW17" s="89"/>
      <c r="KX17" s="81">
        <v>130.0</v>
      </c>
      <c r="KY17" s="81">
        <v>32.0</v>
      </c>
      <c r="KZ17" s="81">
        <v>248.0</v>
      </c>
      <c r="LA17" s="81">
        <v>12.5</v>
      </c>
      <c r="LB17" s="81">
        <v>2.0</v>
      </c>
      <c r="LC17" s="81">
        <v>3.0</v>
      </c>
      <c r="LD17" s="81">
        <v>46.0</v>
      </c>
      <c r="LE17" s="81">
        <v>46.0</v>
      </c>
      <c r="LF17" s="81">
        <v>130.0</v>
      </c>
      <c r="LG17" s="81">
        <v>21.0</v>
      </c>
      <c r="LH17" s="81">
        <v>359.0</v>
      </c>
      <c r="LI17" s="81">
        <v>17.6</v>
      </c>
      <c r="LJ17" s="81">
        <v>5.0</v>
      </c>
      <c r="LK17" s="81">
        <v>5.0</v>
      </c>
      <c r="LL17" s="81">
        <v>46.0</v>
      </c>
      <c r="LM17" s="81">
        <v>46.0</v>
      </c>
      <c r="LN17" s="89"/>
      <c r="LO17" s="83">
        <v>343.0</v>
      </c>
      <c r="LP17" s="82">
        <v>238.0</v>
      </c>
      <c r="LQ17" s="82">
        <v>132.0</v>
      </c>
      <c r="LR17" s="83">
        <v>72.0</v>
      </c>
      <c r="LS17" s="82">
        <v>339.0</v>
      </c>
      <c r="LT17" s="83">
        <v>43.0</v>
      </c>
      <c r="LU17" s="83">
        <v>3.4</v>
      </c>
      <c r="LV17" s="83">
        <v>141.0</v>
      </c>
      <c r="LW17" s="83">
        <v>76.0</v>
      </c>
      <c r="LX17" s="83">
        <v>53.0</v>
      </c>
      <c r="LY17" s="83">
        <v>51.0</v>
      </c>
      <c r="LZ17" s="83">
        <v>10.0</v>
      </c>
      <c r="MA17" s="83">
        <v>89.0</v>
      </c>
      <c r="MB17" s="83">
        <v>12.8</v>
      </c>
      <c r="MC17" s="83">
        <v>138.0</v>
      </c>
      <c r="MD17" s="83">
        <v>162.0</v>
      </c>
      <c r="ME17" s="83">
        <v>66.0</v>
      </c>
      <c r="MF17" s="83">
        <v>56.0</v>
      </c>
      <c r="MG17" s="83">
        <v>8.0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3">
        <v>41.0</v>
      </c>
      <c r="MM17" s="83">
        <v>39.0</v>
      </c>
      <c r="MN17" s="83">
        <v>5.0</v>
      </c>
      <c r="MO17" s="86"/>
      <c r="MP17" s="87"/>
      <c r="MQ17" s="87"/>
      <c r="MR17" s="87"/>
      <c r="MS17" s="87"/>
      <c r="MT17" s="83">
        <v>1.4</v>
      </c>
      <c r="MU17" s="83">
        <v>0.8</v>
      </c>
      <c r="MV17" s="83">
        <v>24.0</v>
      </c>
      <c r="MW17" s="83">
        <v>36.0</v>
      </c>
      <c r="MX17" s="83">
        <v>38.0</v>
      </c>
      <c r="MY17" s="88" t="s">
        <v>96</v>
      </c>
      <c r="MZ17" s="83">
        <v>5.0</v>
      </c>
      <c r="NA17" s="87"/>
      <c r="NB17" s="88" t="s">
        <v>95</v>
      </c>
      <c r="NC17" s="88" t="s">
        <v>95</v>
      </c>
      <c r="ND17" s="88" t="s">
        <v>95</v>
      </c>
      <c r="NE17" s="88" t="s">
        <v>95</v>
      </c>
      <c r="NF17" s="83">
        <v>39.0</v>
      </c>
      <c r="NG17" s="83">
        <v>39.0</v>
      </c>
      <c r="NH17" s="83">
        <v>6.0</v>
      </c>
      <c r="NI17" s="88"/>
      <c r="NJ17" s="83">
        <v>15.4</v>
      </c>
      <c r="NK17" s="83">
        <v>7.4</v>
      </c>
      <c r="NL17" s="83">
        <v>283.0</v>
      </c>
      <c r="NM17" s="83">
        <v>33.0</v>
      </c>
      <c r="NN17" s="83">
        <v>46.0</v>
      </c>
      <c r="NO17" s="83">
        <v>50.0</v>
      </c>
      <c r="NP17" s="83">
        <v>4.0</v>
      </c>
    </row>
    <row r="18" ht="14.25" customHeight="1">
      <c r="A18" s="49">
        <v>0.208333333333334</v>
      </c>
      <c r="B18" s="50"/>
      <c r="C18" s="51">
        <v>50.06</v>
      </c>
      <c r="D18" s="127">
        <v>338.0</v>
      </c>
      <c r="E18" s="53">
        <v>133.0</v>
      </c>
      <c r="F18" s="53">
        <v>104.0</v>
      </c>
      <c r="G18" s="55">
        <v>22.1</v>
      </c>
      <c r="H18" s="54"/>
      <c r="I18" s="53">
        <v>6.0</v>
      </c>
      <c r="J18" s="53">
        <v>48.0</v>
      </c>
      <c r="K18" s="53">
        <v>47.0</v>
      </c>
      <c r="L18" s="53">
        <v>139.0</v>
      </c>
      <c r="M18" s="53">
        <v>68.0</v>
      </c>
      <c r="N18" s="55">
        <v>17.3</v>
      </c>
      <c r="O18" s="54"/>
      <c r="P18" s="53">
        <v>6.0</v>
      </c>
      <c r="Q18" s="53">
        <v>55.0</v>
      </c>
      <c r="R18" s="53">
        <v>50.0</v>
      </c>
      <c r="S18" s="55">
        <v>340.3</v>
      </c>
      <c r="T18" s="53">
        <v>249.3</v>
      </c>
      <c r="U18" s="53">
        <v>142.9</v>
      </c>
      <c r="V18" s="54"/>
      <c r="W18" s="55">
        <v>373.4</v>
      </c>
      <c r="X18" s="53">
        <v>203.8</v>
      </c>
      <c r="Y18" s="55">
        <v>103.1</v>
      </c>
      <c r="Z18" s="54"/>
      <c r="AA18" s="55">
        <v>340.3</v>
      </c>
      <c r="AB18" s="55">
        <v>393.5</v>
      </c>
      <c r="AC18" s="55">
        <v>223.7</v>
      </c>
      <c r="AD18" s="54"/>
      <c r="AE18" s="53">
        <v>339.8</v>
      </c>
      <c r="AF18" s="55">
        <v>361.0</v>
      </c>
      <c r="AG18" s="55">
        <v>202.9</v>
      </c>
      <c r="AH18" s="54"/>
      <c r="AI18" s="53">
        <v>345.9</v>
      </c>
      <c r="AJ18" s="53">
        <v>357.7</v>
      </c>
      <c r="AK18" s="55">
        <v>209.9</v>
      </c>
      <c r="AL18" s="54"/>
      <c r="AM18" s="55">
        <v>338.8</v>
      </c>
      <c r="AN18" s="55">
        <v>369.8</v>
      </c>
      <c r="AO18" s="55">
        <v>199.4</v>
      </c>
      <c r="AP18" s="53"/>
      <c r="AQ18" s="53">
        <v>133.0</v>
      </c>
      <c r="AR18" s="54">
        <f t="shared" ref="AR18:AS18" si="16">F18</f>
        <v>104</v>
      </c>
      <c r="AS18" s="56">
        <f t="shared" si="16"/>
        <v>22.1</v>
      </c>
      <c r="AT18" s="54"/>
      <c r="AU18" s="54">
        <f t="shared" ref="AU18:AW18" si="17">L18</f>
        <v>139</v>
      </c>
      <c r="AV18" s="54">
        <f t="shared" si="17"/>
        <v>68</v>
      </c>
      <c r="AW18" s="56">
        <f t="shared" si="17"/>
        <v>17.3</v>
      </c>
      <c r="AX18" s="54"/>
      <c r="AY18" s="54">
        <f t="shared" si="6"/>
        <v>133</v>
      </c>
      <c r="AZ18" s="54"/>
      <c r="BA18" s="54"/>
      <c r="BB18" s="54"/>
      <c r="BC18" s="89"/>
      <c r="BD18" s="54">
        <v>139.0</v>
      </c>
      <c r="BE18" s="53">
        <v>32.0</v>
      </c>
      <c r="BF18" s="53">
        <v>24.0</v>
      </c>
      <c r="BG18" s="53">
        <v>0.4</v>
      </c>
      <c r="BH18" s="53"/>
      <c r="BI18" s="53">
        <v>22.0</v>
      </c>
      <c r="BJ18" s="53">
        <v>75.0</v>
      </c>
      <c r="BK18" s="53">
        <v>50.0</v>
      </c>
      <c r="BL18" s="89"/>
      <c r="BM18" s="58">
        <v>342.0</v>
      </c>
      <c r="BN18" s="58">
        <v>145.0</v>
      </c>
      <c r="BO18" s="58">
        <v>204.0</v>
      </c>
      <c r="BP18" s="58">
        <v>10.2</v>
      </c>
      <c r="BQ18" s="59"/>
      <c r="BR18" s="58">
        <v>6.0</v>
      </c>
      <c r="BS18" s="58">
        <v>55.0</v>
      </c>
      <c r="BT18" s="58">
        <v>54.0</v>
      </c>
      <c r="BU18" s="59">
        <f t="shared" si="7"/>
        <v>342</v>
      </c>
      <c r="BV18" s="58">
        <v>293.0</v>
      </c>
      <c r="BW18" s="58">
        <v>169.0</v>
      </c>
      <c r="BX18" s="58">
        <v>14.0</v>
      </c>
      <c r="BY18" s="58">
        <v>334.0</v>
      </c>
      <c r="BZ18" s="58">
        <v>302.0</v>
      </c>
      <c r="CA18" s="58">
        <v>165.0</v>
      </c>
      <c r="CB18" s="58">
        <v>13.0</v>
      </c>
      <c r="CC18" s="58">
        <v>342.0</v>
      </c>
      <c r="CD18" s="58">
        <v>564.0</v>
      </c>
      <c r="CE18" s="58">
        <v>364.0</v>
      </c>
      <c r="CF18" s="58">
        <v>6.0</v>
      </c>
      <c r="CG18" s="58" t="s">
        <v>94</v>
      </c>
      <c r="CH18" s="58" t="s">
        <v>94</v>
      </c>
      <c r="CI18" s="58" t="s">
        <v>94</v>
      </c>
      <c r="CJ18" s="58" t="s">
        <v>94</v>
      </c>
      <c r="CK18" s="58">
        <v>348.0</v>
      </c>
      <c r="CL18" s="58">
        <v>153.0</v>
      </c>
      <c r="CM18" s="58">
        <v>101.0</v>
      </c>
      <c r="CN18" s="58">
        <v>1.0</v>
      </c>
      <c r="CO18" s="58">
        <v>332.0</v>
      </c>
      <c r="CP18" s="58">
        <v>317.0</v>
      </c>
      <c r="CQ18" s="58">
        <v>157.0</v>
      </c>
      <c r="CR18" s="58">
        <v>3.0</v>
      </c>
      <c r="CS18" s="58">
        <v>335.0</v>
      </c>
      <c r="CT18" s="58">
        <v>375.0</v>
      </c>
      <c r="CU18" s="58">
        <v>169.0</v>
      </c>
      <c r="CV18" s="58">
        <v>78.0</v>
      </c>
      <c r="CW18" s="58">
        <v>337.0</v>
      </c>
      <c r="CX18" s="58">
        <v>165.0</v>
      </c>
      <c r="CY18" s="58">
        <v>76.0</v>
      </c>
      <c r="CZ18" s="58">
        <v>49.0</v>
      </c>
      <c r="DA18" s="58">
        <v>323.0</v>
      </c>
      <c r="DB18" s="58">
        <v>174.0</v>
      </c>
      <c r="DC18" s="58">
        <v>79.0</v>
      </c>
      <c r="DD18" s="58">
        <v>52.0</v>
      </c>
      <c r="DE18" s="59">
        <f t="shared" si="8"/>
        <v>145</v>
      </c>
      <c r="DF18" s="58">
        <v>35.0</v>
      </c>
      <c r="DG18" s="59">
        <f t="shared" ref="DG18:DH18" si="18">BO18</f>
        <v>204</v>
      </c>
      <c r="DH18" s="59">
        <f t="shared" si="18"/>
        <v>10.2</v>
      </c>
      <c r="DI18" s="59"/>
      <c r="DJ18" s="58">
        <v>7.0</v>
      </c>
      <c r="DK18" s="58">
        <v>54.0</v>
      </c>
      <c r="DL18" s="58">
        <v>50.0</v>
      </c>
      <c r="DM18" s="89"/>
      <c r="DN18" s="61">
        <v>342.0</v>
      </c>
      <c r="DO18" s="61">
        <v>141.0</v>
      </c>
      <c r="DP18" s="61">
        <v>34.79</v>
      </c>
      <c r="DQ18" s="61">
        <v>19.06</v>
      </c>
      <c r="DR18" s="61">
        <v>5.44</v>
      </c>
      <c r="DS18" s="61">
        <v>8.0</v>
      </c>
      <c r="DT18" s="61">
        <v>36.0</v>
      </c>
      <c r="DU18" s="61">
        <v>43.0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339.0</v>
      </c>
      <c r="EF18" s="63">
        <v>136.0</v>
      </c>
      <c r="EG18" s="63">
        <v>70.0</v>
      </c>
      <c r="EH18" s="63">
        <v>2.9</v>
      </c>
      <c r="EI18" s="64"/>
      <c r="EJ18" s="63">
        <v>9.0</v>
      </c>
      <c r="EK18" s="63">
        <v>46.0</v>
      </c>
      <c r="EL18" s="63">
        <v>49.0</v>
      </c>
      <c r="EM18" s="63">
        <v>136.0</v>
      </c>
      <c r="EN18" s="63">
        <v>121.0</v>
      </c>
      <c r="EO18" s="63">
        <v>5.2</v>
      </c>
      <c r="EP18" s="64"/>
      <c r="EQ18" s="63">
        <v>9.0</v>
      </c>
      <c r="ER18" s="63">
        <v>46.0</v>
      </c>
      <c r="ES18" s="63">
        <v>49.0</v>
      </c>
      <c r="ET18" s="63">
        <v>338.0</v>
      </c>
      <c r="EU18" s="63">
        <v>0.0</v>
      </c>
      <c r="EV18" s="63">
        <v>0.0</v>
      </c>
      <c r="EW18" s="63">
        <v>0.0</v>
      </c>
      <c r="EX18" s="63">
        <v>337.0</v>
      </c>
      <c r="EY18" s="63">
        <v>240.0</v>
      </c>
      <c r="EZ18" s="63">
        <v>139.0</v>
      </c>
      <c r="FA18" s="63">
        <v>-4.0</v>
      </c>
      <c r="FB18" s="63">
        <v>337.0</v>
      </c>
      <c r="FC18" s="63">
        <v>0.0</v>
      </c>
      <c r="FD18" s="63">
        <v>0.0</v>
      </c>
      <c r="FE18" s="63">
        <v>0.0</v>
      </c>
      <c r="FF18" s="63">
        <v>338.0</v>
      </c>
      <c r="FG18" s="63">
        <v>240.0</v>
      </c>
      <c r="FH18" s="63">
        <v>138.0</v>
      </c>
      <c r="FI18" s="63">
        <v>-2.0</v>
      </c>
      <c r="FJ18" s="63">
        <v>339.0</v>
      </c>
      <c r="FK18" s="63">
        <v>225.0</v>
      </c>
      <c r="FL18" s="63">
        <v>129.0</v>
      </c>
      <c r="FM18" s="64"/>
      <c r="FN18" s="63">
        <v>339.0</v>
      </c>
      <c r="FO18" s="63">
        <v>240.0</v>
      </c>
      <c r="FP18" s="63">
        <v>129.0</v>
      </c>
      <c r="FQ18" s="63">
        <v>6.0</v>
      </c>
      <c r="FR18" s="63">
        <v>136.0</v>
      </c>
      <c r="FS18" s="63">
        <v>90.0</v>
      </c>
      <c r="FT18" s="63">
        <v>17.71</v>
      </c>
      <c r="FU18" s="64"/>
      <c r="FV18" s="63">
        <v>136.0</v>
      </c>
      <c r="FW18" s="64"/>
      <c r="FX18" s="64"/>
      <c r="FY18" s="64"/>
      <c r="FZ18" s="89"/>
      <c r="GA18" s="65">
        <v>339.0</v>
      </c>
      <c r="GB18" s="66">
        <v>330.15</v>
      </c>
      <c r="GC18" s="66">
        <v>205.37</v>
      </c>
      <c r="GD18" s="66">
        <v>20.52</v>
      </c>
      <c r="GE18" s="66">
        <v>339.0</v>
      </c>
      <c r="GF18" s="66">
        <v>348.18</v>
      </c>
      <c r="GG18" s="66">
        <v>202.02</v>
      </c>
      <c r="GH18" s="66">
        <v>24.21</v>
      </c>
      <c r="GI18" s="66">
        <v>339.0</v>
      </c>
      <c r="GJ18" s="66">
        <v>225.23</v>
      </c>
      <c r="GK18" s="66">
        <v>-128.99</v>
      </c>
      <c r="GL18" s="66">
        <v>-11.14</v>
      </c>
      <c r="GM18" s="66">
        <v>339.0</v>
      </c>
      <c r="GN18" s="66">
        <v>296.33</v>
      </c>
      <c r="GO18" s="66">
        <v>-129.07</v>
      </c>
      <c r="GP18" s="66">
        <v>-18.34</v>
      </c>
      <c r="GQ18" s="66">
        <v>339.0</v>
      </c>
      <c r="GR18" s="66">
        <v>113.13</v>
      </c>
      <c r="GS18" s="66">
        <v>-71.95</v>
      </c>
      <c r="GT18" s="66">
        <v>-5.11</v>
      </c>
      <c r="GU18" s="66">
        <v>339.0</v>
      </c>
      <c r="GV18" s="66">
        <v>121.77</v>
      </c>
      <c r="GW18" s="66">
        <v>-71.03</v>
      </c>
      <c r="GX18" s="66">
        <v>-5.61</v>
      </c>
      <c r="GY18" s="89"/>
      <c r="GZ18" s="98" t="s">
        <v>107</v>
      </c>
      <c r="HA18" s="97" t="s">
        <v>92</v>
      </c>
      <c r="HB18" s="98">
        <v>145.0</v>
      </c>
      <c r="HC18" s="98">
        <v>7.25</v>
      </c>
      <c r="HD18" s="98">
        <v>2.9</v>
      </c>
      <c r="HE18" s="98">
        <v>8.0</v>
      </c>
      <c r="HF18" s="99">
        <v>54.0</v>
      </c>
      <c r="HG18" s="99">
        <v>50.0</v>
      </c>
      <c r="HH18" s="98" t="s">
        <v>107</v>
      </c>
      <c r="HI18" s="97" t="s">
        <v>92</v>
      </c>
      <c r="HJ18" s="98">
        <v>168.0</v>
      </c>
      <c r="HK18" s="98">
        <v>8.4</v>
      </c>
      <c r="HL18" s="98">
        <v>3.36</v>
      </c>
      <c r="HM18" s="98">
        <v>5.0</v>
      </c>
      <c r="HN18" s="99">
        <v>54.0</v>
      </c>
      <c r="HO18" s="99">
        <v>52.0</v>
      </c>
      <c r="HP18" s="98" t="s">
        <v>107</v>
      </c>
      <c r="HQ18" s="97" t="s">
        <v>92</v>
      </c>
      <c r="HR18" s="98">
        <v>226.0</v>
      </c>
      <c r="HS18" s="98">
        <v>11.3</v>
      </c>
      <c r="HT18" s="98">
        <v>5.65</v>
      </c>
      <c r="HU18" s="98">
        <v>7.0</v>
      </c>
      <c r="HV18" s="99">
        <v>53.0</v>
      </c>
      <c r="HW18" s="99">
        <v>53.0</v>
      </c>
      <c r="HX18" s="89"/>
      <c r="HY18" s="72">
        <v>135.0</v>
      </c>
      <c r="HZ18" s="72">
        <v>33.0</v>
      </c>
      <c r="IA18" s="72">
        <v>96.0</v>
      </c>
      <c r="IB18" s="72">
        <v>4.8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140.0</v>
      </c>
      <c r="II18" s="74">
        <v>34.2</v>
      </c>
      <c r="IJ18" s="74">
        <v>124.0</v>
      </c>
      <c r="IK18" s="74">
        <v>6.4</v>
      </c>
      <c r="IL18" s="74">
        <v>7.1</v>
      </c>
      <c r="IM18" s="74">
        <v>6.0</v>
      </c>
      <c r="IN18" s="74">
        <v>42.0</v>
      </c>
      <c r="IO18" s="74">
        <v>40.0</v>
      </c>
      <c r="IP18" s="75">
        <v>140.0</v>
      </c>
      <c r="IQ18" s="74">
        <v>34.9</v>
      </c>
      <c r="IR18" s="74">
        <v>5.0</v>
      </c>
      <c r="IS18" s="74">
        <v>0.1</v>
      </c>
      <c r="IT18" s="74">
        <v>0.3</v>
      </c>
      <c r="IU18" s="74">
        <v>12.0</v>
      </c>
      <c r="IV18" s="74">
        <v>44.0</v>
      </c>
      <c r="IW18" s="74">
        <v>43.0</v>
      </c>
      <c r="IX18" s="89"/>
      <c r="IY18" s="76">
        <v>139.41</v>
      </c>
      <c r="IZ18" s="76">
        <v>35.04</v>
      </c>
      <c r="JA18" s="76">
        <v>355.2</v>
      </c>
      <c r="JB18" s="76">
        <v>17.76</v>
      </c>
      <c r="JC18" s="76">
        <v>6.54</v>
      </c>
      <c r="JD18" s="76">
        <v>3.0</v>
      </c>
      <c r="JE18" s="76">
        <v>55.73</v>
      </c>
      <c r="JF18" s="76">
        <v>40.73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135.0</v>
      </c>
      <c r="JQ18" s="78">
        <v>32.0</v>
      </c>
      <c r="JR18" s="78">
        <v>0.0</v>
      </c>
      <c r="JS18" s="78">
        <v>0.0</v>
      </c>
      <c r="JT18" s="78">
        <v>0.0</v>
      </c>
      <c r="JU18" s="78">
        <v>2.0</v>
      </c>
      <c r="JV18" s="78">
        <v>37.0</v>
      </c>
      <c r="JW18" s="78">
        <v>37.0</v>
      </c>
      <c r="JX18" s="78">
        <v>135.0</v>
      </c>
      <c r="JY18" s="78">
        <v>34.0</v>
      </c>
      <c r="JZ18" s="78">
        <v>143.0</v>
      </c>
      <c r="KA18" s="78">
        <v>7.7</v>
      </c>
      <c r="KB18" s="78">
        <v>2.8</v>
      </c>
      <c r="KC18" s="78">
        <v>2.0</v>
      </c>
      <c r="KD18" s="78">
        <v>46.0</v>
      </c>
      <c r="KE18" s="78">
        <v>45.0</v>
      </c>
      <c r="KF18" s="89"/>
      <c r="KG18" s="151">
        <v>137.0</v>
      </c>
      <c r="KH18" s="151">
        <v>33.0</v>
      </c>
      <c r="KI18" s="151">
        <v>98.0</v>
      </c>
      <c r="KJ18" s="151">
        <v>5.2</v>
      </c>
      <c r="KK18" s="151"/>
      <c r="KL18" s="151">
        <v>1.0</v>
      </c>
      <c r="KM18" s="151">
        <v>40.0</v>
      </c>
      <c r="KN18" s="151">
        <v>40.0</v>
      </c>
      <c r="KO18" s="151">
        <v>136.0</v>
      </c>
      <c r="KP18" s="151">
        <v>33.0</v>
      </c>
      <c r="KQ18" s="151" t="s">
        <v>98</v>
      </c>
      <c r="KR18" s="151" t="s">
        <v>98</v>
      </c>
      <c r="KS18" s="151"/>
      <c r="KT18" s="151">
        <v>1.0</v>
      </c>
      <c r="KU18" s="151">
        <v>40.0</v>
      </c>
      <c r="KV18" s="151">
        <v>40.0</v>
      </c>
      <c r="KW18" s="89"/>
      <c r="KX18" s="81">
        <v>134.0</v>
      </c>
      <c r="KY18" s="81">
        <v>32.0</v>
      </c>
      <c r="KZ18" s="81">
        <v>259.0</v>
      </c>
      <c r="LA18" s="81">
        <v>12.7</v>
      </c>
      <c r="LB18" s="81">
        <v>2.0</v>
      </c>
      <c r="LC18" s="81">
        <v>3.0</v>
      </c>
      <c r="LD18" s="81">
        <v>46.0</v>
      </c>
      <c r="LE18" s="81">
        <v>46.0</v>
      </c>
      <c r="LF18" s="81">
        <v>134.0</v>
      </c>
      <c r="LG18" s="81">
        <v>32.0</v>
      </c>
      <c r="LH18" s="81">
        <v>284.0</v>
      </c>
      <c r="LI18" s="81">
        <v>13.9</v>
      </c>
      <c r="LJ18" s="81">
        <v>5.0</v>
      </c>
      <c r="LK18" s="81">
        <v>5.0</v>
      </c>
      <c r="LL18" s="81">
        <v>46.0</v>
      </c>
      <c r="LM18" s="81">
        <v>46.0</v>
      </c>
      <c r="LN18" s="89"/>
      <c r="LO18" s="83">
        <v>344.0</v>
      </c>
      <c r="LP18" s="82">
        <v>220.0</v>
      </c>
      <c r="LQ18" s="82">
        <v>123.0</v>
      </c>
      <c r="LR18" s="83">
        <v>73.0</v>
      </c>
      <c r="LS18" s="82">
        <v>339.0</v>
      </c>
      <c r="LT18" s="83">
        <v>39.0</v>
      </c>
      <c r="LU18" s="83">
        <v>0.4</v>
      </c>
      <c r="LV18" s="83">
        <v>141.0</v>
      </c>
      <c r="LW18" s="83">
        <v>68.0</v>
      </c>
      <c r="LX18" s="83">
        <v>52.0</v>
      </c>
      <c r="LY18" s="83">
        <v>51.0</v>
      </c>
      <c r="LZ18" s="83">
        <v>10.0</v>
      </c>
      <c r="MA18" s="83">
        <v>84.0</v>
      </c>
      <c r="MB18" s="83">
        <v>14.4</v>
      </c>
      <c r="MC18" s="83">
        <v>139.0</v>
      </c>
      <c r="MD18" s="83">
        <v>152.0</v>
      </c>
      <c r="ME18" s="83">
        <v>64.0</v>
      </c>
      <c r="MF18" s="83">
        <v>56.0</v>
      </c>
      <c r="MG18" s="83">
        <v>8.0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3">
        <v>41.0</v>
      </c>
      <c r="MM18" s="83">
        <v>39.0</v>
      </c>
      <c r="MN18" s="83">
        <v>5.0</v>
      </c>
      <c r="MO18" s="86"/>
      <c r="MP18" s="87"/>
      <c r="MQ18" s="87"/>
      <c r="MR18" s="87"/>
      <c r="MS18" s="87"/>
      <c r="MT18" s="83">
        <v>1.6</v>
      </c>
      <c r="MU18" s="83">
        <v>1.0</v>
      </c>
      <c r="MV18" s="83">
        <v>28.0</v>
      </c>
      <c r="MW18" s="83">
        <v>36.0</v>
      </c>
      <c r="MX18" s="83">
        <v>38.0</v>
      </c>
      <c r="MY18" s="88" t="s">
        <v>96</v>
      </c>
      <c r="MZ18" s="83">
        <v>5.0</v>
      </c>
      <c r="NA18" s="87"/>
      <c r="NB18" s="88" t="s">
        <v>95</v>
      </c>
      <c r="NC18" s="88" t="s">
        <v>95</v>
      </c>
      <c r="ND18" s="88" t="s">
        <v>95</v>
      </c>
      <c r="NE18" s="88" t="s">
        <v>95</v>
      </c>
      <c r="NF18" s="83">
        <v>39.0</v>
      </c>
      <c r="NG18" s="83">
        <v>39.0</v>
      </c>
      <c r="NH18" s="83">
        <v>6.0</v>
      </c>
      <c r="NI18" s="88"/>
      <c r="NJ18" s="83">
        <v>15.6</v>
      </c>
      <c r="NK18" s="83">
        <v>7.5</v>
      </c>
      <c r="NL18" s="83">
        <v>286.0</v>
      </c>
      <c r="NM18" s="83">
        <v>34.0</v>
      </c>
      <c r="NN18" s="83">
        <v>46.0</v>
      </c>
      <c r="NO18" s="83">
        <v>50.0</v>
      </c>
      <c r="NP18" s="83">
        <v>4.0</v>
      </c>
    </row>
    <row r="19" ht="14.25" customHeight="1">
      <c r="A19" s="49">
        <v>0.25</v>
      </c>
      <c r="B19" s="50"/>
      <c r="C19" s="51">
        <v>50.13</v>
      </c>
      <c r="D19" s="127">
        <v>339.0</v>
      </c>
      <c r="E19" s="53">
        <v>134.0</v>
      </c>
      <c r="F19" s="53">
        <v>69.0</v>
      </c>
      <c r="G19" s="55">
        <v>14.9</v>
      </c>
      <c r="H19" s="54"/>
      <c r="I19" s="53">
        <v>6.0</v>
      </c>
      <c r="J19" s="53">
        <v>48.0</v>
      </c>
      <c r="K19" s="53">
        <v>47.0</v>
      </c>
      <c r="L19" s="53">
        <v>139.0</v>
      </c>
      <c r="M19" s="53">
        <v>45.0</v>
      </c>
      <c r="N19" s="55">
        <v>10.8</v>
      </c>
      <c r="O19" s="54"/>
      <c r="P19" s="53">
        <v>6.0</v>
      </c>
      <c r="Q19" s="53">
        <v>55.0</v>
      </c>
      <c r="R19" s="53">
        <v>50.0</v>
      </c>
      <c r="S19" s="55">
        <v>341.4</v>
      </c>
      <c r="T19" s="53">
        <v>287.4</v>
      </c>
      <c r="U19" s="53">
        <v>165.1</v>
      </c>
      <c r="V19" s="54"/>
      <c r="W19" s="55">
        <v>374.5</v>
      </c>
      <c r="X19" s="53">
        <v>244.5</v>
      </c>
      <c r="Y19" s="55">
        <v>135.9</v>
      </c>
      <c r="Z19" s="54"/>
      <c r="AA19" s="55">
        <v>341.6</v>
      </c>
      <c r="AB19" s="55">
        <v>354.6</v>
      </c>
      <c r="AC19" s="55">
        <v>204.9</v>
      </c>
      <c r="AD19" s="54"/>
      <c r="AE19" s="53">
        <v>341.1</v>
      </c>
      <c r="AF19" s="53">
        <v>326.7</v>
      </c>
      <c r="AG19" s="55">
        <v>186.3</v>
      </c>
      <c r="AH19" s="54"/>
      <c r="AI19" s="53">
        <v>347.1</v>
      </c>
      <c r="AJ19" s="53">
        <v>364.5</v>
      </c>
      <c r="AK19" s="55">
        <v>215.9</v>
      </c>
      <c r="AL19" s="54"/>
      <c r="AM19" s="55">
        <v>339.8</v>
      </c>
      <c r="AN19" s="55">
        <v>373.5</v>
      </c>
      <c r="AO19" s="55">
        <v>204.1</v>
      </c>
      <c r="AP19" s="54"/>
      <c r="AQ19" s="53">
        <v>134.0</v>
      </c>
      <c r="AR19" s="54">
        <f t="shared" ref="AR19:AS19" si="19">F19</f>
        <v>69</v>
      </c>
      <c r="AS19" s="56">
        <f t="shared" si="19"/>
        <v>14.9</v>
      </c>
      <c r="AT19" s="54"/>
      <c r="AU19" s="54">
        <f t="shared" ref="AU19:AW19" si="20">L19</f>
        <v>139</v>
      </c>
      <c r="AV19" s="54">
        <f t="shared" si="20"/>
        <v>45</v>
      </c>
      <c r="AW19" s="56">
        <f t="shared" si="20"/>
        <v>10.8</v>
      </c>
      <c r="AX19" s="54"/>
      <c r="AY19" s="54">
        <f t="shared" si="6"/>
        <v>134</v>
      </c>
      <c r="AZ19" s="54"/>
      <c r="BA19" s="54"/>
      <c r="BB19" s="54"/>
      <c r="BC19" s="89"/>
      <c r="BD19" s="54">
        <v>139.0</v>
      </c>
      <c r="BE19" s="53">
        <v>32.0</v>
      </c>
      <c r="BF19" s="53">
        <v>24.0</v>
      </c>
      <c r="BG19" s="53">
        <v>0.4</v>
      </c>
      <c r="BH19" s="53"/>
      <c r="BI19" s="53">
        <v>22.0</v>
      </c>
      <c r="BJ19" s="53">
        <v>75.0</v>
      </c>
      <c r="BK19" s="53">
        <v>50.0</v>
      </c>
      <c r="BL19" s="89"/>
      <c r="BM19" s="58">
        <v>341.0</v>
      </c>
      <c r="BN19" s="58">
        <v>145.0</v>
      </c>
      <c r="BO19" s="58">
        <v>222.0</v>
      </c>
      <c r="BP19" s="58">
        <v>11.1</v>
      </c>
      <c r="BQ19" s="59"/>
      <c r="BR19" s="58">
        <v>6.0</v>
      </c>
      <c r="BS19" s="58">
        <v>55.0</v>
      </c>
      <c r="BT19" s="58">
        <v>54.0</v>
      </c>
      <c r="BU19" s="59">
        <f t="shared" si="7"/>
        <v>341</v>
      </c>
      <c r="BV19" s="58">
        <v>359.0</v>
      </c>
      <c r="BW19" s="58">
        <v>211.0</v>
      </c>
      <c r="BX19" s="58">
        <v>21.0</v>
      </c>
      <c r="BY19" s="58">
        <v>333.0</v>
      </c>
      <c r="BZ19" s="58">
        <v>375.0</v>
      </c>
      <c r="CA19" s="58">
        <v>204.0</v>
      </c>
      <c r="CB19" s="58">
        <v>18.0</v>
      </c>
      <c r="CC19" s="58">
        <v>342.0</v>
      </c>
      <c r="CD19" s="58">
        <v>594.0</v>
      </c>
      <c r="CE19" s="58">
        <v>338.0</v>
      </c>
      <c r="CF19" s="58">
        <v>18.0</v>
      </c>
      <c r="CG19" s="58" t="s">
        <v>94</v>
      </c>
      <c r="CH19" s="58" t="s">
        <v>94</v>
      </c>
      <c r="CI19" s="58" t="s">
        <v>94</v>
      </c>
      <c r="CJ19" s="58" t="s">
        <v>94</v>
      </c>
      <c r="CK19" s="58">
        <v>347.0</v>
      </c>
      <c r="CL19" s="58">
        <v>177.0</v>
      </c>
      <c r="CM19" s="58">
        <v>117.0</v>
      </c>
      <c r="CN19" s="58">
        <v>6.0</v>
      </c>
      <c r="CO19" s="58">
        <v>331.0</v>
      </c>
      <c r="CP19" s="58">
        <v>368.0</v>
      </c>
      <c r="CQ19" s="58">
        <v>182.0</v>
      </c>
      <c r="CR19" s="58">
        <v>8.0</v>
      </c>
      <c r="CS19" s="58">
        <v>334.0</v>
      </c>
      <c r="CT19" s="58">
        <v>317.0</v>
      </c>
      <c r="CU19" s="58">
        <v>192.0</v>
      </c>
      <c r="CV19" s="58">
        <v>95.0</v>
      </c>
      <c r="CW19" s="58">
        <v>337.0</v>
      </c>
      <c r="CX19" s="58">
        <v>188.0</v>
      </c>
      <c r="CY19" s="58">
        <v>84.0</v>
      </c>
      <c r="CZ19" s="58">
        <v>55.0</v>
      </c>
      <c r="DA19" s="58">
        <v>323.0</v>
      </c>
      <c r="DB19" s="58">
        <v>195.0</v>
      </c>
      <c r="DC19" s="58">
        <v>87.0</v>
      </c>
      <c r="DD19" s="58">
        <v>61.0</v>
      </c>
      <c r="DE19" s="59">
        <f t="shared" si="8"/>
        <v>145</v>
      </c>
      <c r="DF19" s="58">
        <v>35.0</v>
      </c>
      <c r="DG19" s="59">
        <f t="shared" ref="DG19:DH19" si="21">BO19</f>
        <v>222</v>
      </c>
      <c r="DH19" s="59">
        <f t="shared" si="21"/>
        <v>11.1</v>
      </c>
      <c r="DI19" s="59"/>
      <c r="DJ19" s="58">
        <v>7.0</v>
      </c>
      <c r="DK19" s="58">
        <v>55.0</v>
      </c>
      <c r="DL19" s="58">
        <v>50.0</v>
      </c>
      <c r="DM19" s="89"/>
      <c r="DN19" s="61">
        <v>342.0</v>
      </c>
      <c r="DO19" s="61">
        <v>141.0</v>
      </c>
      <c r="DP19" s="61">
        <v>35.18</v>
      </c>
      <c r="DQ19" s="61">
        <v>20.15</v>
      </c>
      <c r="DR19" s="61">
        <v>5.49</v>
      </c>
      <c r="DS19" s="61">
        <v>8.0</v>
      </c>
      <c r="DT19" s="61">
        <v>34.0</v>
      </c>
      <c r="DU19" s="61">
        <v>43.0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339.0</v>
      </c>
      <c r="EF19" s="63">
        <v>136.0</v>
      </c>
      <c r="EG19" s="63">
        <v>71.0</v>
      </c>
      <c r="EH19" s="63">
        <v>3.0</v>
      </c>
      <c r="EI19" s="64"/>
      <c r="EJ19" s="63">
        <v>9.0</v>
      </c>
      <c r="EK19" s="63">
        <v>46.0</v>
      </c>
      <c r="EL19" s="63">
        <v>48.0</v>
      </c>
      <c r="EM19" s="63">
        <v>136.0</v>
      </c>
      <c r="EN19" s="63">
        <v>124.0</v>
      </c>
      <c r="EO19" s="63">
        <v>5.3</v>
      </c>
      <c r="EP19" s="64"/>
      <c r="EQ19" s="63">
        <v>9.0</v>
      </c>
      <c r="ER19" s="63">
        <v>46.0</v>
      </c>
      <c r="ES19" s="63">
        <v>49.0</v>
      </c>
      <c r="ET19" s="63">
        <v>338.0</v>
      </c>
      <c r="EU19" s="63">
        <v>0.0</v>
      </c>
      <c r="EV19" s="63">
        <v>0.0</v>
      </c>
      <c r="EW19" s="63">
        <v>0.0</v>
      </c>
      <c r="EX19" s="63">
        <v>336.0</v>
      </c>
      <c r="EY19" s="63">
        <v>241.0</v>
      </c>
      <c r="EZ19" s="63">
        <v>138.8</v>
      </c>
      <c r="FA19" s="63">
        <v>-3.0</v>
      </c>
      <c r="FB19" s="63">
        <v>337.0</v>
      </c>
      <c r="FC19" s="63">
        <v>0.0</v>
      </c>
      <c r="FD19" s="63">
        <v>0.0</v>
      </c>
      <c r="FE19" s="63">
        <v>0.0</v>
      </c>
      <c r="FF19" s="63">
        <v>337.0</v>
      </c>
      <c r="FG19" s="63">
        <v>240.0</v>
      </c>
      <c r="FH19" s="63">
        <v>138.0</v>
      </c>
      <c r="FI19" s="63">
        <v>-0.3</v>
      </c>
      <c r="FJ19" s="63">
        <v>339.0</v>
      </c>
      <c r="FK19" s="63">
        <v>221.0</v>
      </c>
      <c r="FL19" s="63">
        <v>127.0</v>
      </c>
      <c r="FM19" s="64"/>
      <c r="FN19" s="63">
        <v>339.0</v>
      </c>
      <c r="FO19" s="63">
        <v>235.0</v>
      </c>
      <c r="FP19" s="63">
        <v>127.0</v>
      </c>
      <c r="FQ19" s="63">
        <v>7.0</v>
      </c>
      <c r="FR19" s="63">
        <v>136.0</v>
      </c>
      <c r="FS19" s="63">
        <v>90.0</v>
      </c>
      <c r="FT19" s="63">
        <v>20.31</v>
      </c>
      <c r="FU19" s="64"/>
      <c r="FV19" s="63">
        <v>136.0</v>
      </c>
      <c r="FW19" s="64"/>
      <c r="FX19" s="64"/>
      <c r="FY19" s="64"/>
      <c r="FZ19" s="89"/>
      <c r="GA19" s="65">
        <v>340.0</v>
      </c>
      <c r="GB19" s="66">
        <v>341.44</v>
      </c>
      <c r="GC19" s="66">
        <v>212.99</v>
      </c>
      <c r="GD19" s="66">
        <v>14.49</v>
      </c>
      <c r="GE19" s="66">
        <v>339.0</v>
      </c>
      <c r="GF19" s="66">
        <v>364.74</v>
      </c>
      <c r="GG19" s="66">
        <v>212.91</v>
      </c>
      <c r="GH19" s="66">
        <v>19.1</v>
      </c>
      <c r="GI19" s="66">
        <v>339.0</v>
      </c>
      <c r="GJ19" s="66">
        <v>222.89</v>
      </c>
      <c r="GK19" s="66">
        <v>-126.89</v>
      </c>
      <c r="GL19" s="66">
        <v>-12.73</v>
      </c>
      <c r="GM19" s="66">
        <v>338.0</v>
      </c>
      <c r="GN19" s="66">
        <v>204.13</v>
      </c>
      <c r="GO19" s="66">
        <v>-127.39</v>
      </c>
      <c r="GP19" s="66">
        <v>19.77</v>
      </c>
      <c r="GQ19" s="66">
        <v>339.0</v>
      </c>
      <c r="GR19" s="66">
        <v>137.75</v>
      </c>
      <c r="GS19" s="66">
        <v>-88.03</v>
      </c>
      <c r="GT19" s="66">
        <v>0.0</v>
      </c>
      <c r="GU19" s="66">
        <v>338.0</v>
      </c>
      <c r="GV19" s="66">
        <v>149.76</v>
      </c>
      <c r="GW19" s="66">
        <v>-87.11</v>
      </c>
      <c r="GX19" s="66">
        <v>0.0</v>
      </c>
      <c r="GY19" s="89"/>
      <c r="GZ19" s="98" t="s">
        <v>107</v>
      </c>
      <c r="HA19" s="97" t="s">
        <v>92</v>
      </c>
      <c r="HB19" s="98">
        <v>66.0</v>
      </c>
      <c r="HC19" s="98">
        <v>3.3</v>
      </c>
      <c r="HD19" s="98">
        <v>1.32</v>
      </c>
      <c r="HE19" s="98">
        <v>8.0</v>
      </c>
      <c r="HF19" s="99">
        <v>54.0</v>
      </c>
      <c r="HG19" s="99">
        <v>50.0</v>
      </c>
      <c r="HH19" s="98" t="s">
        <v>107</v>
      </c>
      <c r="HI19" s="97" t="s">
        <v>92</v>
      </c>
      <c r="HJ19" s="98">
        <v>124.0</v>
      </c>
      <c r="HK19" s="98">
        <v>6.2</v>
      </c>
      <c r="HL19" s="98">
        <v>2.48</v>
      </c>
      <c r="HM19" s="98">
        <v>5.0</v>
      </c>
      <c r="HN19" s="99">
        <v>53.0</v>
      </c>
      <c r="HO19" s="99">
        <v>53.0</v>
      </c>
      <c r="HP19" s="98" t="s">
        <v>107</v>
      </c>
      <c r="HQ19" s="97" t="s">
        <v>92</v>
      </c>
      <c r="HR19" s="98">
        <v>169.0</v>
      </c>
      <c r="HS19" s="98">
        <v>8.45</v>
      </c>
      <c r="HT19" s="98">
        <v>4.225</v>
      </c>
      <c r="HU19" s="98">
        <v>7.0</v>
      </c>
      <c r="HV19" s="99">
        <v>53.0</v>
      </c>
      <c r="HW19" s="99">
        <v>53.0</v>
      </c>
      <c r="HX19" s="89"/>
      <c r="HY19" s="72">
        <v>135.0</v>
      </c>
      <c r="HZ19" s="72">
        <v>33.0</v>
      </c>
      <c r="IA19" s="72">
        <v>134.0</v>
      </c>
      <c r="IB19" s="72">
        <v>6.7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140.0</v>
      </c>
      <c r="II19" s="74">
        <v>34.2</v>
      </c>
      <c r="IJ19" s="74">
        <v>136.0</v>
      </c>
      <c r="IK19" s="74">
        <v>7.1</v>
      </c>
      <c r="IL19" s="74">
        <v>7.8</v>
      </c>
      <c r="IM19" s="74">
        <v>6.0</v>
      </c>
      <c r="IN19" s="74">
        <v>43.0</v>
      </c>
      <c r="IO19" s="74">
        <v>42.0</v>
      </c>
      <c r="IP19" s="74">
        <v>140.0</v>
      </c>
      <c r="IQ19" s="74">
        <v>35.2</v>
      </c>
      <c r="IR19" s="74">
        <v>6.0</v>
      </c>
      <c r="IS19" s="74">
        <v>0.3</v>
      </c>
      <c r="IT19" s="74">
        <v>0.4</v>
      </c>
      <c r="IU19" s="74">
        <v>12.0</v>
      </c>
      <c r="IV19" s="74">
        <v>44.0</v>
      </c>
      <c r="IW19" s="74">
        <v>44.0</v>
      </c>
      <c r="IX19" s="89"/>
      <c r="IY19" s="76">
        <v>139.9</v>
      </c>
      <c r="IZ19" s="76">
        <v>35.04</v>
      </c>
      <c r="JA19" s="76">
        <v>342.0</v>
      </c>
      <c r="JB19" s="76">
        <v>17.1</v>
      </c>
      <c r="JC19" s="76">
        <v>6.6</v>
      </c>
      <c r="JD19" s="76">
        <v>3.0</v>
      </c>
      <c r="JE19" s="76">
        <v>56.63</v>
      </c>
      <c r="JF19" s="76">
        <v>41.56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136.0</v>
      </c>
      <c r="JQ19" s="78">
        <v>32.0</v>
      </c>
      <c r="JR19" s="78">
        <v>0.0</v>
      </c>
      <c r="JS19" s="78">
        <v>0.0</v>
      </c>
      <c r="JT19" s="78">
        <v>0.0</v>
      </c>
      <c r="JU19" s="78">
        <v>2.0</v>
      </c>
      <c r="JV19" s="78">
        <v>37.0</v>
      </c>
      <c r="JW19" s="78">
        <v>37.0</v>
      </c>
      <c r="JX19" s="78">
        <v>136.0</v>
      </c>
      <c r="JY19" s="78">
        <v>33.8</v>
      </c>
      <c r="JZ19" s="78">
        <v>152.0</v>
      </c>
      <c r="KA19" s="78">
        <v>8.5</v>
      </c>
      <c r="KB19" s="78">
        <v>2.9</v>
      </c>
      <c r="KC19" s="78">
        <v>2.0</v>
      </c>
      <c r="KD19" s="78">
        <v>45.0</v>
      </c>
      <c r="KE19" s="78">
        <v>45.0</v>
      </c>
      <c r="KF19" s="89"/>
      <c r="KG19" s="151">
        <v>136.0</v>
      </c>
      <c r="KH19" s="151">
        <v>33.0</v>
      </c>
      <c r="KI19" s="151">
        <v>104.0</v>
      </c>
      <c r="KJ19" s="151">
        <v>5.8</v>
      </c>
      <c r="KK19" s="151"/>
      <c r="KL19" s="151">
        <v>1.0</v>
      </c>
      <c r="KM19" s="151">
        <v>40.0</v>
      </c>
      <c r="KN19" s="151">
        <v>40.0</v>
      </c>
      <c r="KO19" s="151">
        <v>136.0</v>
      </c>
      <c r="KP19" s="151">
        <v>33.0</v>
      </c>
      <c r="KQ19" s="151" t="s">
        <v>98</v>
      </c>
      <c r="KR19" s="151" t="s">
        <v>98</v>
      </c>
      <c r="KS19" s="151"/>
      <c r="KT19" s="151">
        <v>1.0</v>
      </c>
      <c r="KU19" s="151">
        <v>40.0</v>
      </c>
      <c r="KV19" s="151">
        <v>40.0</v>
      </c>
      <c r="KW19" s="89"/>
      <c r="KX19" s="81">
        <v>134.0</v>
      </c>
      <c r="KY19" s="81">
        <v>32.0</v>
      </c>
      <c r="KZ19" s="81">
        <v>279.0</v>
      </c>
      <c r="LA19" s="81">
        <v>13.7</v>
      </c>
      <c r="LB19" s="81">
        <v>2.0</v>
      </c>
      <c r="LC19" s="81">
        <v>3.0</v>
      </c>
      <c r="LD19" s="81">
        <v>46.0</v>
      </c>
      <c r="LE19" s="81">
        <v>46.0</v>
      </c>
      <c r="LF19" s="81">
        <v>134.0</v>
      </c>
      <c r="LG19" s="81">
        <v>32.0</v>
      </c>
      <c r="LH19" s="81">
        <v>308.0</v>
      </c>
      <c r="LI19" s="81">
        <v>15.1</v>
      </c>
      <c r="LJ19" s="81">
        <v>5.0</v>
      </c>
      <c r="LK19" s="81">
        <v>5.0</v>
      </c>
      <c r="LL19" s="81">
        <v>46.0</v>
      </c>
      <c r="LM19" s="81">
        <v>46.0</v>
      </c>
      <c r="LN19" s="89"/>
      <c r="LO19" s="83">
        <v>345.0</v>
      </c>
      <c r="LP19" s="82">
        <v>202.0</v>
      </c>
      <c r="LQ19" s="82">
        <v>115.0</v>
      </c>
      <c r="LR19" s="83">
        <v>73.0</v>
      </c>
      <c r="LS19" s="82">
        <v>340.0</v>
      </c>
      <c r="LT19" s="83">
        <v>39.0</v>
      </c>
      <c r="LU19" s="83">
        <v>0.0</v>
      </c>
      <c r="LV19" s="83">
        <v>141.0</v>
      </c>
      <c r="LW19" s="83">
        <v>69.0</v>
      </c>
      <c r="LX19" s="83">
        <v>52.0</v>
      </c>
      <c r="LY19" s="83">
        <v>50.0</v>
      </c>
      <c r="LZ19" s="83">
        <v>10.0</v>
      </c>
      <c r="MA19" s="83">
        <v>76.0</v>
      </c>
      <c r="MB19" s="83">
        <v>12.0</v>
      </c>
      <c r="MC19" s="83">
        <v>139.0</v>
      </c>
      <c r="MD19" s="83">
        <v>133.0</v>
      </c>
      <c r="ME19" s="83">
        <v>61.0</v>
      </c>
      <c r="MF19" s="83">
        <v>55.0</v>
      </c>
      <c r="MG19" s="83">
        <v>8.0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3">
        <v>41.0</v>
      </c>
      <c r="MM19" s="83">
        <v>39.0</v>
      </c>
      <c r="MN19" s="83">
        <v>5.0</v>
      </c>
      <c r="MO19" s="86"/>
      <c r="MP19" s="87"/>
      <c r="MQ19" s="87"/>
      <c r="MR19" s="87"/>
      <c r="MS19" s="87"/>
      <c r="MT19" s="83">
        <v>2.1</v>
      </c>
      <c r="MU19" s="83">
        <v>1.5</v>
      </c>
      <c r="MV19" s="83">
        <v>37.0</v>
      </c>
      <c r="MW19" s="83">
        <v>36.0</v>
      </c>
      <c r="MX19" s="83">
        <v>38.0</v>
      </c>
      <c r="MY19" s="88" t="s">
        <v>96</v>
      </c>
      <c r="MZ19" s="83">
        <v>5.0</v>
      </c>
      <c r="NA19" s="87"/>
      <c r="NB19" s="88" t="s">
        <v>95</v>
      </c>
      <c r="NC19" s="88" t="s">
        <v>95</v>
      </c>
      <c r="ND19" s="88" t="s">
        <v>95</v>
      </c>
      <c r="NE19" s="88" t="s">
        <v>95</v>
      </c>
      <c r="NF19" s="83">
        <v>39.0</v>
      </c>
      <c r="NG19" s="83">
        <v>39.0</v>
      </c>
      <c r="NH19" s="83">
        <v>6.0</v>
      </c>
      <c r="NI19" s="88"/>
      <c r="NJ19" s="83">
        <v>11.3</v>
      </c>
      <c r="NK19" s="83">
        <v>5.5</v>
      </c>
      <c r="NL19" s="83">
        <v>206.0</v>
      </c>
      <c r="NM19" s="83">
        <v>34.0</v>
      </c>
      <c r="NN19" s="83">
        <v>46.0</v>
      </c>
      <c r="NO19" s="83">
        <v>50.0</v>
      </c>
      <c r="NP19" s="83">
        <v>4.0</v>
      </c>
    </row>
    <row r="20" ht="14.25" customHeight="1">
      <c r="A20" s="49">
        <v>0.291666666666667</v>
      </c>
      <c r="B20" s="50"/>
      <c r="C20" s="51">
        <v>50.23</v>
      </c>
      <c r="D20" s="127">
        <v>340.0</v>
      </c>
      <c r="E20" s="53">
        <v>134.0</v>
      </c>
      <c r="F20" s="53">
        <v>97.0</v>
      </c>
      <c r="G20" s="55">
        <v>21.0</v>
      </c>
      <c r="H20" s="54"/>
      <c r="I20" s="53">
        <v>6.0</v>
      </c>
      <c r="J20" s="53">
        <v>49.0</v>
      </c>
      <c r="K20" s="53">
        <v>48.0</v>
      </c>
      <c r="L20" s="53">
        <v>139.0</v>
      </c>
      <c r="M20" s="53">
        <v>47.0</v>
      </c>
      <c r="N20" s="55">
        <v>10.3</v>
      </c>
      <c r="O20" s="54"/>
      <c r="P20" s="53">
        <v>6.0</v>
      </c>
      <c r="Q20" s="53">
        <v>55.0</v>
      </c>
      <c r="R20" s="53">
        <v>50.0</v>
      </c>
      <c r="S20" s="55">
        <v>341.6</v>
      </c>
      <c r="T20" s="53">
        <v>296.9</v>
      </c>
      <c r="U20" s="53">
        <v>171.7</v>
      </c>
      <c r="V20" s="54"/>
      <c r="W20" s="55">
        <v>375.2</v>
      </c>
      <c r="X20" s="53">
        <v>246.1</v>
      </c>
      <c r="Y20" s="55">
        <v>135.8</v>
      </c>
      <c r="Z20" s="54"/>
      <c r="AA20" s="55">
        <v>341.8</v>
      </c>
      <c r="AB20" s="55">
        <v>316.2</v>
      </c>
      <c r="AC20" s="55">
        <v>135.8</v>
      </c>
      <c r="AD20" s="54"/>
      <c r="AE20" s="53">
        <v>341.8</v>
      </c>
      <c r="AF20" s="53">
        <v>322.8</v>
      </c>
      <c r="AG20" s="55">
        <v>190.5</v>
      </c>
      <c r="AH20" s="54"/>
      <c r="AI20" s="53">
        <v>347.4</v>
      </c>
      <c r="AJ20" s="53">
        <v>376.9</v>
      </c>
      <c r="AK20" s="55">
        <v>222.9</v>
      </c>
      <c r="AL20" s="54"/>
      <c r="AM20" s="55">
        <v>339.9</v>
      </c>
      <c r="AN20" s="55">
        <v>390.6</v>
      </c>
      <c r="AO20" s="55">
        <v>213.5</v>
      </c>
      <c r="AP20" s="54"/>
      <c r="AQ20" s="53">
        <v>134.0</v>
      </c>
      <c r="AR20" s="54">
        <f t="shared" ref="AR20:AS20" si="22">F20</f>
        <v>97</v>
      </c>
      <c r="AS20" s="56">
        <f t="shared" si="22"/>
        <v>21</v>
      </c>
      <c r="AT20" s="54"/>
      <c r="AU20" s="54">
        <f t="shared" ref="AU20:AW20" si="23">L20</f>
        <v>139</v>
      </c>
      <c r="AV20" s="54">
        <f t="shared" si="23"/>
        <v>47</v>
      </c>
      <c r="AW20" s="56">
        <f t="shared" si="23"/>
        <v>10.3</v>
      </c>
      <c r="AX20" s="54"/>
      <c r="AY20" s="54">
        <f t="shared" si="6"/>
        <v>134</v>
      </c>
      <c r="AZ20" s="54"/>
      <c r="BA20" s="54"/>
      <c r="BB20" s="54"/>
      <c r="BC20" s="89"/>
      <c r="BD20" s="54">
        <v>139.0</v>
      </c>
      <c r="BE20" s="53">
        <v>32.0</v>
      </c>
      <c r="BF20" s="53">
        <v>33.0</v>
      </c>
      <c r="BG20" s="53">
        <v>0.6</v>
      </c>
      <c r="BH20" s="53"/>
      <c r="BI20" s="53">
        <v>22.0</v>
      </c>
      <c r="BJ20" s="53">
        <v>75.0</v>
      </c>
      <c r="BK20" s="53">
        <v>50.0</v>
      </c>
      <c r="BL20" s="89"/>
      <c r="BM20" s="58">
        <v>341.0</v>
      </c>
      <c r="BN20" s="58">
        <v>145.0</v>
      </c>
      <c r="BO20" s="58">
        <v>177.0</v>
      </c>
      <c r="BP20" s="58">
        <v>8.9</v>
      </c>
      <c r="BQ20" s="59"/>
      <c r="BR20" s="58">
        <v>6.0</v>
      </c>
      <c r="BS20" s="58">
        <v>55.0</v>
      </c>
      <c r="BT20" s="58">
        <v>54.0</v>
      </c>
      <c r="BU20" s="59">
        <f t="shared" si="7"/>
        <v>341</v>
      </c>
      <c r="BV20" s="58">
        <v>365.0</v>
      </c>
      <c r="BW20" s="58">
        <v>208.0</v>
      </c>
      <c r="BX20" s="58">
        <v>23.0</v>
      </c>
      <c r="BY20" s="58">
        <v>333.0</v>
      </c>
      <c r="BZ20" s="58">
        <v>375.0</v>
      </c>
      <c r="CA20" s="58">
        <v>205.0</v>
      </c>
      <c r="CB20" s="58">
        <v>21.0</v>
      </c>
      <c r="CC20" s="58">
        <v>341.0</v>
      </c>
      <c r="CD20" s="58">
        <v>600.0</v>
      </c>
      <c r="CE20" s="58">
        <v>342.0</v>
      </c>
      <c r="CF20" s="58">
        <v>2.0</v>
      </c>
      <c r="CG20" s="58" t="s">
        <v>94</v>
      </c>
      <c r="CH20" s="58" t="s">
        <v>94</v>
      </c>
      <c r="CI20" s="58" t="s">
        <v>94</v>
      </c>
      <c r="CJ20" s="58" t="s">
        <v>94</v>
      </c>
      <c r="CK20" s="58">
        <v>347.0</v>
      </c>
      <c r="CL20" s="58">
        <v>177.0</v>
      </c>
      <c r="CM20" s="58">
        <v>116.0</v>
      </c>
      <c r="CN20" s="58">
        <v>2.0</v>
      </c>
      <c r="CO20" s="58">
        <v>331.0</v>
      </c>
      <c r="CP20" s="58">
        <v>368.0</v>
      </c>
      <c r="CQ20" s="58">
        <v>183.0</v>
      </c>
      <c r="CR20" s="58">
        <v>6.0</v>
      </c>
      <c r="CS20" s="58">
        <v>334.0</v>
      </c>
      <c r="CT20" s="58">
        <v>319.0</v>
      </c>
      <c r="CU20" s="58">
        <v>195.0</v>
      </c>
      <c r="CV20" s="58">
        <v>95.0</v>
      </c>
      <c r="CW20" s="58">
        <v>337.0</v>
      </c>
      <c r="CX20" s="58">
        <v>190.0</v>
      </c>
      <c r="CY20" s="58">
        <v>86.0</v>
      </c>
      <c r="CZ20" s="58">
        <v>56.0</v>
      </c>
      <c r="DA20" s="58">
        <v>322.0</v>
      </c>
      <c r="DB20" s="58">
        <v>198.0</v>
      </c>
      <c r="DC20" s="58">
        <v>89.0</v>
      </c>
      <c r="DD20" s="58">
        <v>62.0</v>
      </c>
      <c r="DE20" s="59">
        <f t="shared" si="8"/>
        <v>145</v>
      </c>
      <c r="DF20" s="58">
        <v>35.0</v>
      </c>
      <c r="DG20" s="58">
        <v>177.0</v>
      </c>
      <c r="DH20" s="58">
        <v>8.9</v>
      </c>
      <c r="DI20" s="59"/>
      <c r="DJ20" s="58">
        <v>7.0</v>
      </c>
      <c r="DK20" s="58">
        <v>54.0</v>
      </c>
      <c r="DL20" s="58">
        <v>52.0</v>
      </c>
      <c r="DM20" s="89"/>
      <c r="DN20" s="61">
        <v>342.0</v>
      </c>
      <c r="DO20" s="61">
        <v>141.0</v>
      </c>
      <c r="DP20" s="61">
        <v>36.51</v>
      </c>
      <c r="DQ20" s="61">
        <v>20.87</v>
      </c>
      <c r="DR20" s="61">
        <v>4.99</v>
      </c>
      <c r="DS20" s="61">
        <v>8.0</v>
      </c>
      <c r="DT20" s="61">
        <v>35.0</v>
      </c>
      <c r="DU20" s="61">
        <v>42.4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92.0</v>
      </c>
      <c r="EH20" s="63">
        <v>3.9</v>
      </c>
      <c r="EI20" s="64"/>
      <c r="EJ20" s="63">
        <v>9.0</v>
      </c>
      <c r="EK20" s="63">
        <v>46.0</v>
      </c>
      <c r="EL20" s="63">
        <v>48.0</v>
      </c>
      <c r="EM20" s="63">
        <v>137.0</v>
      </c>
      <c r="EN20" s="63">
        <v>113.0</v>
      </c>
      <c r="EO20" s="63">
        <v>4.6</v>
      </c>
      <c r="EP20" s="64"/>
      <c r="EQ20" s="63">
        <v>9.0</v>
      </c>
      <c r="ER20" s="63">
        <v>46.0</v>
      </c>
      <c r="ES20" s="63">
        <v>49.0</v>
      </c>
      <c r="ET20" s="63">
        <v>337.0</v>
      </c>
      <c r="EU20" s="63">
        <v>0.0</v>
      </c>
      <c r="EV20" s="63">
        <v>0.0</v>
      </c>
      <c r="EW20" s="63">
        <v>0.0</v>
      </c>
      <c r="EX20" s="63">
        <v>337.0</v>
      </c>
      <c r="EY20" s="63">
        <v>240.0</v>
      </c>
      <c r="EZ20" s="63">
        <v>138.8</v>
      </c>
      <c r="FA20" s="63">
        <v>-3.0</v>
      </c>
      <c r="FB20" s="63">
        <v>337.0</v>
      </c>
      <c r="FC20" s="63">
        <v>0.0</v>
      </c>
      <c r="FD20" s="63">
        <v>0.0</v>
      </c>
      <c r="FE20" s="63">
        <v>0.0</v>
      </c>
      <c r="FF20" s="63">
        <v>338.0</v>
      </c>
      <c r="FG20" s="63">
        <v>239.0</v>
      </c>
      <c r="FH20" s="63">
        <v>138.0</v>
      </c>
      <c r="FI20" s="63">
        <v>-0.5</v>
      </c>
      <c r="FJ20" s="63">
        <v>340.0</v>
      </c>
      <c r="FK20" s="63">
        <v>229.0</v>
      </c>
      <c r="FL20" s="63">
        <v>131.0</v>
      </c>
      <c r="FM20" s="64"/>
      <c r="FN20" s="63">
        <v>340.0</v>
      </c>
      <c r="FO20" s="63">
        <v>243.0</v>
      </c>
      <c r="FP20" s="63">
        <v>132.0</v>
      </c>
      <c r="FQ20" s="63">
        <v>7.0</v>
      </c>
      <c r="FR20" s="63">
        <v>137.0</v>
      </c>
      <c r="FS20" s="63">
        <v>90.0</v>
      </c>
      <c r="FT20" s="63">
        <v>12.1</v>
      </c>
      <c r="FU20" s="64"/>
      <c r="FV20" s="63">
        <v>137.0</v>
      </c>
      <c r="FW20" s="64"/>
      <c r="FX20" s="64"/>
      <c r="FY20" s="64"/>
      <c r="FZ20" s="89"/>
      <c r="GA20" s="93">
        <v>340.0</v>
      </c>
      <c r="GB20" s="94">
        <v>358.44</v>
      </c>
      <c r="GC20" s="94">
        <v>222.29</v>
      </c>
      <c r="GD20" s="94">
        <v>19.18</v>
      </c>
      <c r="GE20" s="94">
        <v>338.0</v>
      </c>
      <c r="GF20" s="94">
        <v>380.42</v>
      </c>
      <c r="GG20" s="94">
        <v>219.53</v>
      </c>
      <c r="GH20" s="94">
        <v>22.28</v>
      </c>
      <c r="GI20" s="94">
        <v>338.0</v>
      </c>
      <c r="GJ20" s="94">
        <v>227.58</v>
      </c>
      <c r="GK20" s="94">
        <v>-130.16</v>
      </c>
      <c r="GL20" s="94">
        <v>-11.39</v>
      </c>
      <c r="GM20" s="94">
        <v>339.0</v>
      </c>
      <c r="GN20" s="94">
        <v>209.55</v>
      </c>
      <c r="GO20" s="94">
        <v>-130.16</v>
      </c>
      <c r="GP20" s="94">
        <v>-18.93</v>
      </c>
      <c r="GQ20" s="94">
        <v>339.0</v>
      </c>
      <c r="GR20" s="94">
        <v>139.51</v>
      </c>
      <c r="GS20" s="94">
        <v>-89.03</v>
      </c>
      <c r="GT20" s="94">
        <v>0.0</v>
      </c>
      <c r="GU20" s="94">
        <v>338.0</v>
      </c>
      <c r="GV20" s="94">
        <v>148.45</v>
      </c>
      <c r="GW20" s="94">
        <v>-85.68</v>
      </c>
      <c r="GX20" s="94">
        <v>0.0</v>
      </c>
      <c r="GY20" s="89"/>
      <c r="GZ20" s="98" t="s">
        <v>107</v>
      </c>
      <c r="HA20" s="97" t="s">
        <v>92</v>
      </c>
      <c r="HB20" s="98">
        <v>70.0</v>
      </c>
      <c r="HC20" s="98">
        <v>3.5</v>
      </c>
      <c r="HD20" s="98">
        <v>1.4</v>
      </c>
      <c r="HE20" s="98">
        <v>8.0</v>
      </c>
      <c r="HF20" s="99">
        <v>57.0</v>
      </c>
      <c r="HG20" s="99">
        <v>52.0</v>
      </c>
      <c r="HH20" s="98" t="s">
        <v>107</v>
      </c>
      <c r="HI20" s="97" t="s">
        <v>92</v>
      </c>
      <c r="HJ20" s="98">
        <v>222.0</v>
      </c>
      <c r="HK20" s="98">
        <v>11.1</v>
      </c>
      <c r="HL20" s="98">
        <v>4.44</v>
      </c>
      <c r="HM20" s="98">
        <v>5.0</v>
      </c>
      <c r="HN20" s="99">
        <v>54.0</v>
      </c>
      <c r="HO20" s="99">
        <v>53.0</v>
      </c>
      <c r="HP20" s="98" t="s">
        <v>107</v>
      </c>
      <c r="HQ20" s="97" t="s">
        <v>92</v>
      </c>
      <c r="HR20" s="98">
        <v>78.0</v>
      </c>
      <c r="HS20" s="98">
        <v>3.9</v>
      </c>
      <c r="HT20" s="98">
        <v>1.95</v>
      </c>
      <c r="HU20" s="98">
        <v>7.0</v>
      </c>
      <c r="HV20" s="99">
        <v>51.0</v>
      </c>
      <c r="HW20" s="99">
        <v>51.0</v>
      </c>
      <c r="HX20" s="89"/>
      <c r="HY20" s="72">
        <v>135.0</v>
      </c>
      <c r="HZ20" s="72">
        <v>33.0</v>
      </c>
      <c r="IA20" s="72">
        <v>48.0</v>
      </c>
      <c r="IB20" s="72">
        <v>2.4</v>
      </c>
      <c r="IC20" s="73"/>
      <c r="ID20" s="72">
        <v>2.0</v>
      </c>
      <c r="IE20" s="147">
        <v>64.0</v>
      </c>
      <c r="IF20" s="147">
        <v>44.0</v>
      </c>
      <c r="IG20" s="89"/>
      <c r="IH20" s="74">
        <v>140.0</v>
      </c>
      <c r="II20" s="74">
        <v>34.6</v>
      </c>
      <c r="IJ20" s="74">
        <v>115.0</v>
      </c>
      <c r="IK20" s="74">
        <v>6.3</v>
      </c>
      <c r="IL20" s="74">
        <v>6.8</v>
      </c>
      <c r="IM20" s="74">
        <v>6.0</v>
      </c>
      <c r="IN20" s="74">
        <v>43.0</v>
      </c>
      <c r="IO20" s="74">
        <v>42.0</v>
      </c>
      <c r="IP20" s="74">
        <v>140.0</v>
      </c>
      <c r="IQ20" s="74">
        <v>35.3</v>
      </c>
      <c r="IR20" s="74">
        <v>6.0</v>
      </c>
      <c r="IS20" s="74">
        <v>0.3</v>
      </c>
      <c r="IT20" s="74">
        <v>0.4</v>
      </c>
      <c r="IU20" s="74">
        <v>12.0</v>
      </c>
      <c r="IV20" s="74">
        <v>44.0</v>
      </c>
      <c r="IW20" s="74">
        <v>44.0</v>
      </c>
      <c r="IX20" s="89"/>
      <c r="IY20" s="76">
        <v>139.49</v>
      </c>
      <c r="IZ20" s="76">
        <v>35.08</v>
      </c>
      <c r="JA20" s="76">
        <v>369.78</v>
      </c>
      <c r="JB20" s="76">
        <v>18.48</v>
      </c>
      <c r="JC20" s="76">
        <v>6.08</v>
      </c>
      <c r="JD20" s="76">
        <v>3.0</v>
      </c>
      <c r="JE20" s="76">
        <v>55.73</v>
      </c>
      <c r="JF20" s="76">
        <v>33.48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32.2</v>
      </c>
      <c r="JR20" s="78">
        <v>0.0</v>
      </c>
      <c r="JS20" s="78">
        <v>0.0</v>
      </c>
      <c r="JT20" s="78">
        <v>0.0</v>
      </c>
      <c r="JU20" s="78">
        <v>2.0</v>
      </c>
      <c r="JV20" s="78">
        <v>37.0</v>
      </c>
      <c r="JW20" s="78">
        <v>37.0</v>
      </c>
      <c r="JX20" s="78">
        <v>137.0</v>
      </c>
      <c r="JY20" s="78">
        <v>34.4</v>
      </c>
      <c r="JZ20" s="78">
        <v>177.0</v>
      </c>
      <c r="KA20" s="78">
        <v>9.8</v>
      </c>
      <c r="KB20" s="78">
        <v>3.4</v>
      </c>
      <c r="KC20" s="78">
        <v>2.0</v>
      </c>
      <c r="KD20" s="78">
        <v>45.0</v>
      </c>
      <c r="KE20" s="78">
        <v>45.0</v>
      </c>
      <c r="KF20" s="89"/>
      <c r="KG20" s="151">
        <v>139.0</v>
      </c>
      <c r="KH20" s="151">
        <v>34.0</v>
      </c>
      <c r="KI20" s="151" t="s">
        <v>98</v>
      </c>
      <c r="KJ20" s="151" t="s">
        <v>98</v>
      </c>
      <c r="KK20" s="151"/>
      <c r="KL20" s="151">
        <v>1.0</v>
      </c>
      <c r="KM20" s="151">
        <v>40.0</v>
      </c>
      <c r="KN20" s="151">
        <v>40.0</v>
      </c>
      <c r="KO20" s="151">
        <v>139.0</v>
      </c>
      <c r="KP20" s="151">
        <v>34.0</v>
      </c>
      <c r="KQ20" s="151" t="s">
        <v>98</v>
      </c>
      <c r="KR20" s="151" t="s">
        <v>98</v>
      </c>
      <c r="KS20" s="151"/>
      <c r="KT20" s="151">
        <v>1.0</v>
      </c>
      <c r="KU20" s="151">
        <v>40.0</v>
      </c>
      <c r="KV20" s="151">
        <v>40.0</v>
      </c>
      <c r="KW20" s="89"/>
      <c r="KX20" s="81">
        <v>137.0</v>
      </c>
      <c r="KY20" s="81">
        <v>32.0</v>
      </c>
      <c r="KZ20" s="81">
        <v>186.0</v>
      </c>
      <c r="LA20" s="81">
        <v>9.1</v>
      </c>
      <c r="LB20" s="81">
        <v>2.0</v>
      </c>
      <c r="LC20" s="81">
        <v>3.0</v>
      </c>
      <c r="LD20" s="81">
        <v>50.0</v>
      </c>
      <c r="LE20" s="81">
        <v>50.0</v>
      </c>
      <c r="LF20" s="81">
        <v>137.0</v>
      </c>
      <c r="LG20" s="81">
        <v>32.0</v>
      </c>
      <c r="LH20" s="81">
        <v>326.0</v>
      </c>
      <c r="LI20" s="81">
        <v>16.0</v>
      </c>
      <c r="LJ20" s="81">
        <v>5.0</v>
      </c>
      <c r="LK20" s="81">
        <v>5.0</v>
      </c>
      <c r="LL20" s="81">
        <v>51.0</v>
      </c>
      <c r="LM20" s="81">
        <v>51.0</v>
      </c>
      <c r="LN20" s="89"/>
      <c r="LO20" s="82">
        <v>346.0</v>
      </c>
      <c r="LP20" s="82">
        <v>179.0</v>
      </c>
      <c r="LQ20" s="82">
        <v>103.0</v>
      </c>
      <c r="LR20" s="82">
        <v>74.0</v>
      </c>
      <c r="LS20" s="82">
        <v>341.0</v>
      </c>
      <c r="LT20" s="83">
        <v>34.0</v>
      </c>
      <c r="LU20" s="83">
        <v>3.0</v>
      </c>
      <c r="LV20" s="83">
        <v>143.0</v>
      </c>
      <c r="LW20" s="83">
        <v>58.0</v>
      </c>
      <c r="LX20" s="83">
        <v>51.0</v>
      </c>
      <c r="LY20" s="83">
        <v>49.0</v>
      </c>
      <c r="LZ20" s="83">
        <v>10.0</v>
      </c>
      <c r="MA20" s="83">
        <v>69.0</v>
      </c>
      <c r="MB20" s="83">
        <v>11.1</v>
      </c>
      <c r="MC20" s="83">
        <v>139.0</v>
      </c>
      <c r="MD20" s="83">
        <v>121.0</v>
      </c>
      <c r="ME20" s="83">
        <v>60.0</v>
      </c>
      <c r="MF20" s="83">
        <v>53.0</v>
      </c>
      <c r="MG20" s="83">
        <v>8.0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3">
        <v>41.0</v>
      </c>
      <c r="MM20" s="83">
        <v>39.0</v>
      </c>
      <c r="MN20" s="83">
        <v>5.0</v>
      </c>
      <c r="MO20" s="86"/>
      <c r="MP20" s="87"/>
      <c r="MQ20" s="87"/>
      <c r="MR20" s="87"/>
      <c r="MS20" s="87"/>
      <c r="MT20" s="83">
        <v>3.0</v>
      </c>
      <c r="MU20" s="83">
        <v>1.8</v>
      </c>
      <c r="MV20" s="83">
        <v>50.0</v>
      </c>
      <c r="MW20" s="83">
        <v>36.0</v>
      </c>
      <c r="MX20" s="83">
        <v>38.0</v>
      </c>
      <c r="MY20" s="88" t="s">
        <v>96</v>
      </c>
      <c r="MZ20" s="83">
        <v>5.0</v>
      </c>
      <c r="NA20" s="87"/>
      <c r="NB20" s="88" t="s">
        <v>95</v>
      </c>
      <c r="NC20" s="88" t="s">
        <v>95</v>
      </c>
      <c r="ND20" s="88" t="s">
        <v>95</v>
      </c>
      <c r="NE20" s="88" t="s">
        <v>95</v>
      </c>
      <c r="NF20" s="83">
        <v>39.0</v>
      </c>
      <c r="NG20" s="83">
        <v>39.0</v>
      </c>
      <c r="NH20" s="83">
        <v>6.0</v>
      </c>
      <c r="NI20" s="88"/>
      <c r="NJ20" s="83">
        <v>9.8</v>
      </c>
      <c r="NK20" s="83">
        <v>4.4</v>
      </c>
      <c r="NL20" s="83">
        <v>182.0</v>
      </c>
      <c r="NM20" s="83">
        <v>34.0</v>
      </c>
      <c r="NN20" s="83">
        <v>46.0</v>
      </c>
      <c r="NO20" s="83">
        <v>50.0</v>
      </c>
      <c r="NP20" s="83">
        <v>4.0</v>
      </c>
    </row>
    <row r="21" ht="14.25" customHeight="1">
      <c r="A21" s="49">
        <v>0.333333333333334</v>
      </c>
      <c r="B21" s="50"/>
      <c r="C21" s="51">
        <v>50.13</v>
      </c>
      <c r="D21" s="127">
        <v>337.0</v>
      </c>
      <c r="E21" s="53">
        <v>133.0</v>
      </c>
      <c r="F21" s="53">
        <v>85.0</v>
      </c>
      <c r="G21" s="55">
        <v>17.9</v>
      </c>
      <c r="H21" s="54"/>
      <c r="I21" s="53">
        <v>6.0</v>
      </c>
      <c r="J21" s="53">
        <v>49.0</v>
      </c>
      <c r="K21" s="53">
        <v>49.0</v>
      </c>
      <c r="L21" s="53">
        <v>138.0</v>
      </c>
      <c r="M21" s="53">
        <v>53.0</v>
      </c>
      <c r="N21" s="55">
        <v>12.2</v>
      </c>
      <c r="O21" s="54"/>
      <c r="P21" s="53">
        <v>6.0</v>
      </c>
      <c r="Q21" s="53">
        <v>55.0</v>
      </c>
      <c r="R21" s="53">
        <v>50.0</v>
      </c>
      <c r="S21" s="55">
        <v>339.1</v>
      </c>
      <c r="T21" s="53">
        <v>308.7</v>
      </c>
      <c r="U21" s="53">
        <v>177.9</v>
      </c>
      <c r="V21" s="54"/>
      <c r="W21" s="55">
        <v>371.9</v>
      </c>
      <c r="X21" s="53">
        <v>246.1</v>
      </c>
      <c r="Y21" s="55">
        <v>136.7</v>
      </c>
      <c r="Z21" s="54"/>
      <c r="AA21" s="55">
        <v>338.7</v>
      </c>
      <c r="AB21" s="55">
        <v>351.4</v>
      </c>
      <c r="AC21" s="55">
        <v>200.5</v>
      </c>
      <c r="AD21" s="54"/>
      <c r="AE21" s="53">
        <v>338.2</v>
      </c>
      <c r="AF21" s="53">
        <v>321.4</v>
      </c>
      <c r="AG21" s="55">
        <v>181.3</v>
      </c>
      <c r="AH21" s="54"/>
      <c r="AI21" s="53">
        <v>344.5</v>
      </c>
      <c r="AJ21" s="53">
        <v>369.8</v>
      </c>
      <c r="AK21" s="55">
        <v>219.6</v>
      </c>
      <c r="AL21" s="54"/>
      <c r="AM21" s="55">
        <v>337.2</v>
      </c>
      <c r="AN21" s="55">
        <v>384.2</v>
      </c>
      <c r="AO21" s="55">
        <v>207.7</v>
      </c>
      <c r="AP21" s="54"/>
      <c r="AQ21" s="182">
        <f t="shared" ref="AQ21:AS21" si="24">E21</f>
        <v>133</v>
      </c>
      <c r="AR21" s="54">
        <f t="shared" si="24"/>
        <v>85</v>
      </c>
      <c r="AS21" s="56">
        <f t="shared" si="24"/>
        <v>17.9</v>
      </c>
      <c r="AT21" s="54"/>
      <c r="AU21" s="54">
        <f t="shared" ref="AU21:AW21" si="25">L21</f>
        <v>138</v>
      </c>
      <c r="AV21" s="54">
        <f t="shared" si="25"/>
        <v>53</v>
      </c>
      <c r="AW21" s="56">
        <f t="shared" si="25"/>
        <v>12.2</v>
      </c>
      <c r="AX21" s="54"/>
      <c r="AY21" s="54">
        <f t="shared" si="6"/>
        <v>133</v>
      </c>
      <c r="AZ21" s="54"/>
      <c r="BA21" s="54"/>
      <c r="BB21" s="54"/>
      <c r="BC21" s="89"/>
      <c r="BD21" s="54">
        <v>139.0</v>
      </c>
      <c r="BE21" s="53">
        <v>32.0</v>
      </c>
      <c r="BF21" s="53">
        <v>44.0</v>
      </c>
      <c r="BG21" s="53">
        <v>0.7</v>
      </c>
      <c r="BH21" s="53"/>
      <c r="BI21" s="53">
        <v>22.0</v>
      </c>
      <c r="BJ21" s="53">
        <v>80.0</v>
      </c>
      <c r="BK21" s="53">
        <v>55.0</v>
      </c>
      <c r="BL21" s="89"/>
      <c r="BM21" s="58">
        <v>339.0</v>
      </c>
      <c r="BN21" s="58">
        <v>144.0</v>
      </c>
      <c r="BO21" s="58">
        <v>180.0</v>
      </c>
      <c r="BP21" s="58">
        <v>9.0</v>
      </c>
      <c r="BQ21" s="59"/>
      <c r="BR21" s="58">
        <v>6.0</v>
      </c>
      <c r="BS21" s="58">
        <v>54.0</v>
      </c>
      <c r="BT21" s="58">
        <v>54.0</v>
      </c>
      <c r="BU21" s="59">
        <f t="shared" si="7"/>
        <v>339</v>
      </c>
      <c r="BV21" s="58">
        <v>357.0</v>
      </c>
      <c r="BW21" s="58">
        <v>210.0</v>
      </c>
      <c r="BX21" s="58">
        <v>16.0</v>
      </c>
      <c r="BY21" s="58">
        <v>331.0</v>
      </c>
      <c r="BZ21" s="58">
        <v>375.0</v>
      </c>
      <c r="CA21" s="58">
        <v>204.0</v>
      </c>
      <c r="CB21" s="58">
        <v>14.0</v>
      </c>
      <c r="CC21" s="58">
        <v>340.0</v>
      </c>
      <c r="CD21" s="58">
        <v>536.0</v>
      </c>
      <c r="CE21" s="58">
        <v>242.0</v>
      </c>
      <c r="CF21" s="58">
        <v>7.0</v>
      </c>
      <c r="CG21" s="58" t="s">
        <v>94</v>
      </c>
      <c r="CH21" s="58" t="s">
        <v>94</v>
      </c>
      <c r="CI21" s="58" t="s">
        <v>94</v>
      </c>
      <c r="CJ21" s="58" t="s">
        <v>94</v>
      </c>
      <c r="CK21" s="58">
        <v>346.0</v>
      </c>
      <c r="CL21" s="58">
        <v>173.0</v>
      </c>
      <c r="CM21" s="58">
        <v>114.0</v>
      </c>
      <c r="CN21" s="58">
        <v>8.0</v>
      </c>
      <c r="CO21" s="58">
        <v>330.0</v>
      </c>
      <c r="CP21" s="58">
        <v>366.0</v>
      </c>
      <c r="CQ21" s="58">
        <v>180.0</v>
      </c>
      <c r="CR21" s="58">
        <v>10.0</v>
      </c>
      <c r="CS21" s="58">
        <v>333.0</v>
      </c>
      <c r="CT21" s="58">
        <v>314.0</v>
      </c>
      <c r="CU21" s="58">
        <v>190.0</v>
      </c>
      <c r="CV21" s="58">
        <v>97.0</v>
      </c>
      <c r="CW21" s="58">
        <v>335.0</v>
      </c>
      <c r="CX21" s="58">
        <v>180.0</v>
      </c>
      <c r="CY21" s="58">
        <v>83.0</v>
      </c>
      <c r="CZ21" s="58">
        <v>52.0</v>
      </c>
      <c r="DA21" s="58">
        <v>321.0</v>
      </c>
      <c r="DB21" s="58">
        <v>187.0</v>
      </c>
      <c r="DC21" s="58">
        <v>85.0</v>
      </c>
      <c r="DD21" s="58">
        <v>55.0</v>
      </c>
      <c r="DE21" s="59">
        <f t="shared" si="8"/>
        <v>144</v>
      </c>
      <c r="DF21" s="58">
        <v>35.0</v>
      </c>
      <c r="DG21" s="59">
        <f t="shared" ref="DG21:DH21" si="26">BO21</f>
        <v>180</v>
      </c>
      <c r="DH21" s="59">
        <f t="shared" si="26"/>
        <v>9</v>
      </c>
      <c r="DI21" s="59"/>
      <c r="DJ21" s="58">
        <v>7.0</v>
      </c>
      <c r="DK21" s="58">
        <v>54.0</v>
      </c>
      <c r="DL21" s="58">
        <v>51.0</v>
      </c>
      <c r="DM21" s="89"/>
      <c r="DN21" s="61">
        <v>340.0</v>
      </c>
      <c r="DO21" s="61">
        <v>141.0</v>
      </c>
      <c r="DP21" s="61">
        <v>37.31</v>
      </c>
      <c r="DQ21" s="61">
        <v>21.06</v>
      </c>
      <c r="DR21" s="61">
        <v>5.23</v>
      </c>
      <c r="DS21" s="61">
        <v>8.0</v>
      </c>
      <c r="DT21" s="61">
        <v>35.0</v>
      </c>
      <c r="DU21" s="61">
        <v>38.0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337.0</v>
      </c>
      <c r="EF21" s="63">
        <v>135.0</v>
      </c>
      <c r="EG21" s="63">
        <v>69.0</v>
      </c>
      <c r="EH21" s="63">
        <v>2.9</v>
      </c>
      <c r="EI21" s="64"/>
      <c r="EJ21" s="63">
        <v>9.0</v>
      </c>
      <c r="EK21" s="63">
        <v>46.0</v>
      </c>
      <c r="EL21" s="63">
        <v>49.0</v>
      </c>
      <c r="EM21" s="63">
        <v>135.0</v>
      </c>
      <c r="EN21" s="63">
        <v>113.0</v>
      </c>
      <c r="EO21" s="63">
        <v>4.6</v>
      </c>
      <c r="EP21" s="64"/>
      <c r="EQ21" s="63">
        <v>9.0</v>
      </c>
      <c r="ER21" s="63">
        <v>47.0</v>
      </c>
      <c r="ES21" s="63">
        <v>49.0</v>
      </c>
      <c r="ET21" s="63">
        <v>336.0</v>
      </c>
      <c r="EU21" s="63">
        <v>0.0</v>
      </c>
      <c r="EV21" s="63">
        <v>0.0</v>
      </c>
      <c r="EW21" s="63">
        <v>0.0</v>
      </c>
      <c r="EX21" s="63">
        <v>335.0</v>
      </c>
      <c r="EY21" s="63">
        <v>240.0</v>
      </c>
      <c r="EZ21" s="63">
        <v>138.8</v>
      </c>
      <c r="FA21" s="63">
        <v>-4.0</v>
      </c>
      <c r="FB21" s="63">
        <v>335.0</v>
      </c>
      <c r="FC21" s="63">
        <v>0.0</v>
      </c>
      <c r="FD21" s="63">
        <v>0.0</v>
      </c>
      <c r="FE21" s="63">
        <v>0.0</v>
      </c>
      <c r="FF21" s="63">
        <v>336.0</v>
      </c>
      <c r="FG21" s="63">
        <v>239.0</v>
      </c>
      <c r="FH21" s="63">
        <v>138.6</v>
      </c>
      <c r="FI21" s="63">
        <v>-2.0</v>
      </c>
      <c r="FJ21" s="63">
        <v>337.0</v>
      </c>
      <c r="FK21" s="63">
        <v>228.0</v>
      </c>
      <c r="FL21" s="63">
        <v>130.0</v>
      </c>
      <c r="FM21" s="64"/>
      <c r="FN21" s="63">
        <v>337.0</v>
      </c>
      <c r="FO21" s="63">
        <v>228.0</v>
      </c>
      <c r="FP21" s="63">
        <v>130.0</v>
      </c>
      <c r="FQ21" s="63">
        <v>7.0</v>
      </c>
      <c r="FR21" s="63">
        <v>135.0</v>
      </c>
      <c r="FS21" s="63">
        <v>91.0</v>
      </c>
      <c r="FT21" s="63">
        <v>21.8</v>
      </c>
      <c r="FU21" s="64"/>
      <c r="FV21" s="63">
        <v>135.0</v>
      </c>
      <c r="FW21" s="64"/>
      <c r="FX21" s="64"/>
      <c r="FY21" s="64"/>
      <c r="FZ21" s="89"/>
      <c r="GA21" s="65">
        <v>338.0</v>
      </c>
      <c r="GB21" s="66">
        <v>345.54</v>
      </c>
      <c r="GC21" s="66">
        <v>214.5</v>
      </c>
      <c r="GD21" s="66">
        <v>18.59</v>
      </c>
      <c r="GE21" s="66">
        <v>337.0</v>
      </c>
      <c r="GF21" s="66">
        <v>367.96</v>
      </c>
      <c r="GG21" s="66">
        <v>212.83</v>
      </c>
      <c r="GH21" s="66">
        <v>22.53</v>
      </c>
      <c r="GI21" s="66">
        <v>337.0</v>
      </c>
      <c r="GJ21" s="66">
        <v>227.87</v>
      </c>
      <c r="GK21" s="66">
        <v>-130.08</v>
      </c>
      <c r="GL21" s="66">
        <v>-13.15</v>
      </c>
      <c r="GM21" s="66">
        <v>337.0</v>
      </c>
      <c r="GN21" s="66">
        <v>209.7</v>
      </c>
      <c r="GO21" s="66">
        <v>-129.99</v>
      </c>
      <c r="GP21" s="66">
        <v>-20.52</v>
      </c>
      <c r="GQ21" s="66">
        <v>337.0</v>
      </c>
      <c r="GR21" s="66">
        <v>131.15</v>
      </c>
      <c r="GS21" s="66">
        <v>-8325.0</v>
      </c>
      <c r="GT21" s="66">
        <v>-3.1</v>
      </c>
      <c r="GU21" s="66">
        <v>337.0</v>
      </c>
      <c r="GV21" s="66">
        <v>144.34</v>
      </c>
      <c r="GW21" s="66">
        <v>-81.16</v>
      </c>
      <c r="GX21" s="66">
        <v>-4.19</v>
      </c>
      <c r="GY21" s="89"/>
      <c r="GZ21" s="98" t="s">
        <v>107</v>
      </c>
      <c r="HA21" s="97" t="s">
        <v>92</v>
      </c>
      <c r="HB21" s="98">
        <v>105.0</v>
      </c>
      <c r="HC21" s="98">
        <v>5.25</v>
      </c>
      <c r="HD21" s="98">
        <v>2.1</v>
      </c>
      <c r="HE21" s="98">
        <v>8.0</v>
      </c>
      <c r="HF21" s="99">
        <v>57.0</v>
      </c>
      <c r="HG21" s="99">
        <v>52.0</v>
      </c>
      <c r="HH21" s="98" t="s">
        <v>107</v>
      </c>
      <c r="HI21" s="97" t="s">
        <v>92</v>
      </c>
      <c r="HJ21" s="98">
        <v>131.0</v>
      </c>
      <c r="HK21" s="98">
        <v>6.55</v>
      </c>
      <c r="HL21" s="98">
        <v>2.62</v>
      </c>
      <c r="HM21" s="98">
        <v>5.0</v>
      </c>
      <c r="HN21" s="99">
        <v>55.0</v>
      </c>
      <c r="HO21" s="99">
        <v>53.0</v>
      </c>
      <c r="HP21" s="98" t="s">
        <v>107</v>
      </c>
      <c r="HQ21" s="97" t="s">
        <v>92</v>
      </c>
      <c r="HR21" s="99">
        <v>222.0</v>
      </c>
      <c r="HS21" s="98">
        <v>11.1</v>
      </c>
      <c r="HT21" s="98">
        <v>5.55</v>
      </c>
      <c r="HU21" s="98">
        <v>7.0</v>
      </c>
      <c r="HV21" s="99">
        <v>50.0</v>
      </c>
      <c r="HW21" s="99">
        <v>50.0</v>
      </c>
      <c r="HX21" s="89"/>
      <c r="HY21" s="72">
        <v>135.0</v>
      </c>
      <c r="HZ21" s="72">
        <v>33.0</v>
      </c>
      <c r="IA21" s="72">
        <v>50.0</v>
      </c>
      <c r="IB21" s="72">
        <v>2.5</v>
      </c>
      <c r="IC21" s="73"/>
      <c r="ID21" s="72">
        <v>2.0</v>
      </c>
      <c r="IE21" s="147">
        <v>64.0</v>
      </c>
      <c r="IF21" s="147">
        <v>44.0</v>
      </c>
      <c r="IG21" s="89"/>
      <c r="IH21" s="74">
        <v>140.0</v>
      </c>
      <c r="II21" s="74">
        <v>34.2</v>
      </c>
      <c r="IJ21" s="74">
        <v>111.0</v>
      </c>
      <c r="IK21" s="74">
        <v>6.0</v>
      </c>
      <c r="IL21" s="74">
        <v>6.4</v>
      </c>
      <c r="IM21" s="74">
        <v>6.0</v>
      </c>
      <c r="IN21" s="74">
        <v>43.0</v>
      </c>
      <c r="IO21" s="74">
        <v>42.0</v>
      </c>
      <c r="IP21" s="74">
        <v>140.0</v>
      </c>
      <c r="IQ21" s="74">
        <v>35.3</v>
      </c>
      <c r="IR21" s="74">
        <v>6.0</v>
      </c>
      <c r="IS21" s="74">
        <v>0.3</v>
      </c>
      <c r="IT21" s="74">
        <v>0.4</v>
      </c>
      <c r="IU21" s="74">
        <v>12.0</v>
      </c>
      <c r="IV21" s="74">
        <v>44.0</v>
      </c>
      <c r="IW21" s="74">
        <v>44.0</v>
      </c>
      <c r="IX21" s="89"/>
      <c r="IY21" s="76">
        <v>139.4</v>
      </c>
      <c r="IZ21" s="76">
        <v>34.9</v>
      </c>
      <c r="JA21" s="76">
        <v>283.34</v>
      </c>
      <c r="JB21" s="76">
        <v>14.16</v>
      </c>
      <c r="JC21" s="76">
        <v>6.35</v>
      </c>
      <c r="JD21" s="76">
        <v>3.0</v>
      </c>
      <c r="JE21" s="76">
        <v>55.73</v>
      </c>
      <c r="JF21" s="76">
        <v>42.49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136.0</v>
      </c>
      <c r="JQ21" s="78">
        <v>32.0</v>
      </c>
      <c r="JR21" s="78">
        <v>0.0</v>
      </c>
      <c r="JS21" s="78">
        <v>0.0</v>
      </c>
      <c r="JT21" s="78">
        <v>0.0</v>
      </c>
      <c r="JU21" s="78">
        <v>2.0</v>
      </c>
      <c r="JV21" s="78">
        <v>38.0</v>
      </c>
      <c r="JW21" s="78">
        <v>38.0</v>
      </c>
      <c r="JX21" s="78">
        <v>136.0</v>
      </c>
      <c r="JY21" s="78">
        <v>34.1</v>
      </c>
      <c r="JZ21" s="78">
        <v>182.0</v>
      </c>
      <c r="KA21" s="78">
        <v>9.8</v>
      </c>
      <c r="KB21" s="78">
        <v>3.4</v>
      </c>
      <c r="KC21" s="78">
        <v>2.0</v>
      </c>
      <c r="KD21" s="78">
        <v>45.0</v>
      </c>
      <c r="KE21" s="78">
        <v>45.0</v>
      </c>
      <c r="KF21" s="89"/>
      <c r="KG21" s="151">
        <v>139.0</v>
      </c>
      <c r="KH21" s="151">
        <v>34.0</v>
      </c>
      <c r="KI21" s="151" t="s">
        <v>98</v>
      </c>
      <c r="KJ21" s="151" t="s">
        <v>98</v>
      </c>
      <c r="KK21" s="151"/>
      <c r="KL21" s="151">
        <v>1.0</v>
      </c>
      <c r="KM21" s="151">
        <v>40.0</v>
      </c>
      <c r="KN21" s="151">
        <v>40.0</v>
      </c>
      <c r="KO21" s="151">
        <v>138.0</v>
      </c>
      <c r="KP21" s="151">
        <v>33.0</v>
      </c>
      <c r="KQ21" s="151">
        <v>60.0</v>
      </c>
      <c r="KR21" s="151">
        <v>3.3</v>
      </c>
      <c r="KS21" s="151"/>
      <c r="KT21" s="151">
        <v>1.0</v>
      </c>
      <c r="KU21" s="151">
        <v>40.0</v>
      </c>
      <c r="KV21" s="151">
        <v>40.0</v>
      </c>
      <c r="KW21" s="89"/>
      <c r="KX21" s="81">
        <v>131.0</v>
      </c>
      <c r="KY21" s="81">
        <v>32.0</v>
      </c>
      <c r="KZ21" s="81">
        <v>267.0</v>
      </c>
      <c r="LA21" s="81">
        <v>13.1</v>
      </c>
      <c r="LB21" s="81">
        <v>2.0</v>
      </c>
      <c r="LC21" s="81">
        <v>3.0</v>
      </c>
      <c r="LD21" s="81">
        <v>50.0</v>
      </c>
      <c r="LE21" s="81">
        <v>50.0</v>
      </c>
      <c r="LF21" s="81">
        <v>131.0</v>
      </c>
      <c r="LG21" s="81">
        <v>32.0</v>
      </c>
      <c r="LH21" s="81">
        <v>408.0</v>
      </c>
      <c r="LI21" s="81">
        <v>20.0</v>
      </c>
      <c r="LJ21" s="81">
        <v>5.0</v>
      </c>
      <c r="LK21" s="81">
        <v>5.0</v>
      </c>
      <c r="LL21" s="81">
        <v>51.0</v>
      </c>
      <c r="LM21" s="81">
        <v>51.0</v>
      </c>
      <c r="LN21" s="89"/>
      <c r="LO21" s="82">
        <v>341.0</v>
      </c>
      <c r="LP21" s="82">
        <v>216.0</v>
      </c>
      <c r="LQ21" s="82">
        <v>118.0</v>
      </c>
      <c r="LR21" s="82">
        <v>72.0</v>
      </c>
      <c r="LS21" s="82">
        <v>338.0</v>
      </c>
      <c r="LT21" s="83">
        <v>38.0</v>
      </c>
      <c r="LU21" s="83">
        <v>0.4</v>
      </c>
      <c r="LV21" s="83">
        <v>141.0</v>
      </c>
      <c r="LW21" s="83">
        <v>75.0</v>
      </c>
      <c r="LX21" s="83">
        <v>52.0</v>
      </c>
      <c r="LY21" s="83">
        <v>49.0</v>
      </c>
      <c r="LZ21" s="83">
        <v>10.0</v>
      </c>
      <c r="MA21" s="83">
        <v>80.0</v>
      </c>
      <c r="MB21" s="83">
        <v>9.9</v>
      </c>
      <c r="MC21" s="83">
        <v>138.0</v>
      </c>
      <c r="MD21" s="83">
        <v>141.0</v>
      </c>
      <c r="ME21" s="83">
        <v>61.0</v>
      </c>
      <c r="MF21" s="83">
        <v>52.0</v>
      </c>
      <c r="MG21" s="83">
        <v>8.0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3">
        <v>41.0</v>
      </c>
      <c r="MM21" s="83">
        <v>39.0</v>
      </c>
      <c r="MN21" s="83">
        <v>5.0</v>
      </c>
      <c r="MO21" s="86"/>
      <c r="MP21" s="87"/>
      <c r="MQ21" s="87"/>
      <c r="MR21" s="87"/>
      <c r="MS21" s="87"/>
      <c r="MT21" s="83">
        <v>4.6</v>
      </c>
      <c r="MU21" s="83">
        <v>2.0</v>
      </c>
      <c r="MV21" s="83">
        <v>81.0</v>
      </c>
      <c r="MW21" s="83">
        <v>36.0</v>
      </c>
      <c r="MX21" s="83">
        <v>38.0</v>
      </c>
      <c r="MY21" s="88" t="s">
        <v>96</v>
      </c>
      <c r="MZ21" s="83">
        <v>5.0</v>
      </c>
      <c r="NA21" s="87"/>
      <c r="NB21" s="88" t="s">
        <v>95</v>
      </c>
      <c r="NC21" s="88" t="s">
        <v>95</v>
      </c>
      <c r="ND21" s="88" t="s">
        <v>95</v>
      </c>
      <c r="NE21" s="88" t="s">
        <v>95</v>
      </c>
      <c r="NF21" s="83">
        <v>39.0</v>
      </c>
      <c r="NG21" s="83">
        <v>39.0</v>
      </c>
      <c r="NH21" s="83">
        <v>6.0</v>
      </c>
      <c r="NI21" s="88"/>
      <c r="NJ21" s="83">
        <v>11.4</v>
      </c>
      <c r="NK21" s="83">
        <v>5.5</v>
      </c>
      <c r="NL21" s="83">
        <v>215.0</v>
      </c>
      <c r="NM21" s="83">
        <v>33.0</v>
      </c>
      <c r="NN21" s="83">
        <v>46.0</v>
      </c>
      <c r="NO21" s="83">
        <v>50.0</v>
      </c>
      <c r="NP21" s="83">
        <v>4.0</v>
      </c>
    </row>
    <row r="22" ht="14.25" customHeight="1">
      <c r="A22" s="49">
        <v>0.375</v>
      </c>
      <c r="B22" s="50"/>
      <c r="C22" s="51">
        <v>50.31</v>
      </c>
      <c r="D22" s="127">
        <v>339.0</v>
      </c>
      <c r="E22" s="53">
        <v>134.0</v>
      </c>
      <c r="F22" s="53">
        <v>62.0</v>
      </c>
      <c r="G22" s="55">
        <v>13.0</v>
      </c>
      <c r="H22" s="54"/>
      <c r="I22" s="53">
        <v>6.0</v>
      </c>
      <c r="J22" s="53">
        <v>48.0</v>
      </c>
      <c r="K22" s="53">
        <v>47.0</v>
      </c>
      <c r="L22" s="53">
        <v>139.0</v>
      </c>
      <c r="M22" s="53">
        <v>52.0</v>
      </c>
      <c r="N22" s="55">
        <v>12.3</v>
      </c>
      <c r="O22" s="54"/>
      <c r="P22" s="53">
        <v>6.0</v>
      </c>
      <c r="Q22" s="53">
        <v>55.0</v>
      </c>
      <c r="R22" s="53">
        <v>49.0</v>
      </c>
      <c r="S22" s="55">
        <v>341.8</v>
      </c>
      <c r="T22" s="53">
        <v>306.7</v>
      </c>
      <c r="U22" s="53">
        <v>183.6</v>
      </c>
      <c r="V22" s="54"/>
      <c r="W22" s="55">
        <v>375.1</v>
      </c>
      <c r="X22" s="53">
        <v>232.6</v>
      </c>
      <c r="Y22" s="55">
        <v>143.6</v>
      </c>
      <c r="Z22" s="54"/>
      <c r="AA22" s="55">
        <v>341.9</v>
      </c>
      <c r="AB22" s="55">
        <v>310.0</v>
      </c>
      <c r="AC22" s="55">
        <v>205.6</v>
      </c>
      <c r="AD22" s="54"/>
      <c r="AE22" s="53">
        <v>341.2</v>
      </c>
      <c r="AF22" s="53">
        <v>346.8</v>
      </c>
      <c r="AG22" s="55">
        <v>186.7</v>
      </c>
      <c r="AH22" s="54"/>
      <c r="AI22" s="53">
        <v>347.4</v>
      </c>
      <c r="AJ22" s="53">
        <v>363.9</v>
      </c>
      <c r="AK22" s="55">
        <v>228.7</v>
      </c>
      <c r="AL22" s="54"/>
      <c r="AM22" s="55">
        <v>340.0</v>
      </c>
      <c r="AN22" s="55">
        <v>386.3</v>
      </c>
      <c r="AO22" s="55">
        <v>218.4</v>
      </c>
      <c r="AP22" s="54"/>
      <c r="AQ22" s="182">
        <f t="shared" ref="AQ22:AS22" si="27">E22</f>
        <v>134</v>
      </c>
      <c r="AR22" s="54">
        <f t="shared" si="27"/>
        <v>62</v>
      </c>
      <c r="AS22" s="56">
        <f t="shared" si="27"/>
        <v>13</v>
      </c>
      <c r="AT22" s="54"/>
      <c r="AU22" s="54">
        <f t="shared" ref="AU22:AW22" si="28">L22</f>
        <v>139</v>
      </c>
      <c r="AV22" s="54">
        <f t="shared" si="28"/>
        <v>52</v>
      </c>
      <c r="AW22" s="56">
        <f t="shared" si="28"/>
        <v>12.3</v>
      </c>
      <c r="AX22" s="54"/>
      <c r="AY22" s="54">
        <f t="shared" si="6"/>
        <v>134</v>
      </c>
      <c r="AZ22" s="54"/>
      <c r="BA22" s="54"/>
      <c r="BB22" s="54"/>
      <c r="BC22" s="89"/>
      <c r="BD22" s="54">
        <v>138.0</v>
      </c>
      <c r="BE22" s="53">
        <v>32.0</v>
      </c>
      <c r="BF22" s="53">
        <v>48.0</v>
      </c>
      <c r="BG22" s="53">
        <v>0.8</v>
      </c>
      <c r="BH22" s="54"/>
      <c r="BI22" s="53">
        <v>22.0</v>
      </c>
      <c r="BJ22" s="53">
        <v>80.0</v>
      </c>
      <c r="BK22" s="53">
        <v>55.0</v>
      </c>
      <c r="BL22" s="89"/>
      <c r="BM22" s="58">
        <v>341.0</v>
      </c>
      <c r="BN22" s="58">
        <v>144.0</v>
      </c>
      <c r="BO22" s="58">
        <v>181.0</v>
      </c>
      <c r="BP22" s="58">
        <v>9.1</v>
      </c>
      <c r="BQ22" s="59"/>
      <c r="BR22" s="58">
        <v>6.0</v>
      </c>
      <c r="BS22" s="58">
        <v>55.0</v>
      </c>
      <c r="BT22" s="58">
        <v>55.0</v>
      </c>
      <c r="BU22" s="59">
        <f t="shared" si="7"/>
        <v>341</v>
      </c>
      <c r="BV22" s="58">
        <v>359.0</v>
      </c>
      <c r="BW22" s="58">
        <v>210.0</v>
      </c>
      <c r="BX22" s="58">
        <v>32.0</v>
      </c>
      <c r="BY22" s="58">
        <v>333.0</v>
      </c>
      <c r="BZ22" s="58">
        <v>367.0</v>
      </c>
      <c r="CA22" s="58">
        <v>204.0</v>
      </c>
      <c r="CB22" s="58">
        <v>29.0</v>
      </c>
      <c r="CC22" s="58">
        <v>341.0</v>
      </c>
      <c r="CD22" s="58">
        <v>554.0</v>
      </c>
      <c r="CE22" s="58">
        <v>320.0</v>
      </c>
      <c r="CF22" s="58">
        <v>2.0</v>
      </c>
      <c r="CG22" s="58" t="s">
        <v>94</v>
      </c>
      <c r="CH22" s="58" t="s">
        <v>94</v>
      </c>
      <c r="CI22" s="58" t="s">
        <v>94</v>
      </c>
      <c r="CJ22" s="58" t="s">
        <v>94</v>
      </c>
      <c r="CK22" s="58">
        <v>347.0</v>
      </c>
      <c r="CL22" s="58">
        <v>163.0</v>
      </c>
      <c r="CM22" s="58">
        <v>108.0</v>
      </c>
      <c r="CN22" s="58">
        <v>2.0</v>
      </c>
      <c r="CO22" s="58">
        <v>331.0</v>
      </c>
      <c r="CP22" s="58">
        <v>337.0</v>
      </c>
      <c r="CQ22" s="58">
        <v>168.0</v>
      </c>
      <c r="CR22" s="58">
        <v>7.0</v>
      </c>
      <c r="CS22" s="58">
        <v>335.0</v>
      </c>
      <c r="CT22" s="58">
        <v>248.0</v>
      </c>
      <c r="CU22" s="58">
        <v>186.0</v>
      </c>
      <c r="CV22" s="58">
        <v>80.0</v>
      </c>
      <c r="CW22" s="58">
        <v>336.0</v>
      </c>
      <c r="CX22" s="58">
        <v>205.0</v>
      </c>
      <c r="CY22" s="58">
        <v>96.0</v>
      </c>
      <c r="CZ22" s="58">
        <v>60.0</v>
      </c>
      <c r="DA22" s="58">
        <v>323.0</v>
      </c>
      <c r="DB22" s="58">
        <v>215.0</v>
      </c>
      <c r="DC22" s="58">
        <v>99.0</v>
      </c>
      <c r="DD22" s="58">
        <v>59.0</v>
      </c>
      <c r="DE22" s="58">
        <v>144.0</v>
      </c>
      <c r="DF22" s="58">
        <v>35.0</v>
      </c>
      <c r="DG22" s="58">
        <v>181.0</v>
      </c>
      <c r="DH22" s="58">
        <v>9.1</v>
      </c>
      <c r="DI22" s="59"/>
      <c r="DJ22" s="58">
        <v>7.0</v>
      </c>
      <c r="DK22" s="58">
        <v>54.0</v>
      </c>
      <c r="DL22" s="58">
        <v>51.0</v>
      </c>
      <c r="DM22" s="89"/>
      <c r="DN22" s="61">
        <v>342.0</v>
      </c>
      <c r="DO22" s="61">
        <v>141.0</v>
      </c>
      <c r="DP22" s="61">
        <v>28.69</v>
      </c>
      <c r="DQ22" s="61">
        <v>16.57</v>
      </c>
      <c r="DR22" s="61">
        <v>2.89</v>
      </c>
      <c r="DS22" s="61">
        <v>8.0</v>
      </c>
      <c r="DT22" s="61">
        <v>36.0</v>
      </c>
      <c r="DU22" s="61">
        <v>39.2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341.0</v>
      </c>
      <c r="EF22" s="63">
        <v>137.0</v>
      </c>
      <c r="EG22" s="63">
        <v>71.0</v>
      </c>
      <c r="EH22" s="63">
        <v>3.0</v>
      </c>
      <c r="EI22" s="64"/>
      <c r="EJ22" s="63">
        <v>9.0</v>
      </c>
      <c r="EK22" s="63">
        <v>47.0</v>
      </c>
      <c r="EL22" s="63">
        <v>49.0</v>
      </c>
      <c r="EM22" s="63">
        <v>137.0</v>
      </c>
      <c r="EN22" s="63">
        <v>114.0</v>
      </c>
      <c r="EO22" s="63">
        <v>4.7</v>
      </c>
      <c r="EP22" s="64"/>
      <c r="EQ22" s="63">
        <v>9.0</v>
      </c>
      <c r="ER22" s="63">
        <v>47.0</v>
      </c>
      <c r="ES22" s="63">
        <v>50.0</v>
      </c>
      <c r="ET22" s="63">
        <v>339.0</v>
      </c>
      <c r="EU22" s="63">
        <v>0.0</v>
      </c>
      <c r="EV22" s="63">
        <v>0.0</v>
      </c>
      <c r="EW22" s="63">
        <v>0.0</v>
      </c>
      <c r="EX22" s="63">
        <v>338.0</v>
      </c>
      <c r="EY22" s="63">
        <v>239.0</v>
      </c>
      <c r="EZ22" s="63">
        <v>138.0</v>
      </c>
      <c r="FA22" s="63">
        <v>7.3</v>
      </c>
      <c r="FB22" s="63">
        <v>338.0</v>
      </c>
      <c r="FC22" s="63">
        <v>0.0</v>
      </c>
      <c r="FD22" s="63">
        <v>0.0</v>
      </c>
      <c r="FE22" s="63">
        <v>0.0</v>
      </c>
      <c r="FF22" s="63">
        <v>338.0</v>
      </c>
      <c r="FG22" s="63">
        <v>238.0</v>
      </c>
      <c r="FH22" s="63">
        <v>138.0</v>
      </c>
      <c r="FI22" s="63">
        <v>8.9</v>
      </c>
      <c r="FJ22" s="63">
        <v>341.0</v>
      </c>
      <c r="FK22" s="63">
        <v>224.0</v>
      </c>
      <c r="FL22" s="63">
        <v>128.0</v>
      </c>
      <c r="FM22" s="64"/>
      <c r="FN22" s="63">
        <v>341.0</v>
      </c>
      <c r="FO22" s="63">
        <v>220.0</v>
      </c>
      <c r="FP22" s="63">
        <v>128.0</v>
      </c>
      <c r="FQ22" s="63">
        <v>15.9</v>
      </c>
      <c r="FR22" s="63">
        <v>137.0</v>
      </c>
      <c r="FS22" s="63">
        <v>108.0</v>
      </c>
      <c r="FT22" s="63">
        <v>18.42</v>
      </c>
      <c r="FU22" s="64"/>
      <c r="FV22" s="63">
        <v>136.0</v>
      </c>
      <c r="FW22" s="64"/>
      <c r="FX22" s="64"/>
      <c r="FY22" s="64"/>
      <c r="FZ22" s="89"/>
      <c r="GA22" s="65">
        <v>340.0</v>
      </c>
      <c r="GB22" s="66">
        <v>325.17</v>
      </c>
      <c r="GC22" s="66">
        <v>201.44</v>
      </c>
      <c r="GD22" s="66">
        <v>6.95</v>
      </c>
      <c r="GE22" s="66">
        <v>340.0</v>
      </c>
      <c r="GF22" s="66">
        <v>341.88</v>
      </c>
      <c r="GG22" s="66">
        <v>199.17</v>
      </c>
      <c r="GH22" s="66">
        <v>10.8</v>
      </c>
      <c r="GI22" s="66">
        <v>340.0</v>
      </c>
      <c r="GJ22" s="66">
        <v>226.11</v>
      </c>
      <c r="GK22" s="66">
        <v>-128.06</v>
      </c>
      <c r="GL22" s="66">
        <v>-21.53</v>
      </c>
      <c r="GM22" s="66">
        <v>340.0</v>
      </c>
      <c r="GN22" s="66">
        <v>208.23</v>
      </c>
      <c r="GO22" s="66">
        <v>-127.81</v>
      </c>
      <c r="GP22" s="66">
        <v>-28.14</v>
      </c>
      <c r="GQ22" s="66">
        <v>340.0</v>
      </c>
      <c r="GR22" s="66">
        <v>121.77</v>
      </c>
      <c r="GS22" s="66">
        <v>-73.46</v>
      </c>
      <c r="GT22" s="66">
        <v>16.84</v>
      </c>
      <c r="GU22" s="66">
        <v>340.0</v>
      </c>
      <c r="GV22" s="66">
        <v>131.59</v>
      </c>
      <c r="GW22" s="66">
        <v>-73.62</v>
      </c>
      <c r="GX22" s="66">
        <v>14.74</v>
      </c>
      <c r="GY22" s="89"/>
      <c r="GZ22" s="98" t="s">
        <v>107</v>
      </c>
      <c r="HA22" s="97" t="s">
        <v>92</v>
      </c>
      <c r="HB22" s="98">
        <v>103.0</v>
      </c>
      <c r="HC22" s="98">
        <v>5.15</v>
      </c>
      <c r="HD22" s="98">
        <v>2.06</v>
      </c>
      <c r="HE22" s="98">
        <v>8.0</v>
      </c>
      <c r="HF22" s="99">
        <v>50.0</v>
      </c>
      <c r="HG22" s="99">
        <v>49.0</v>
      </c>
      <c r="HH22" s="98" t="s">
        <v>107</v>
      </c>
      <c r="HI22" s="97" t="s">
        <v>92</v>
      </c>
      <c r="HJ22" s="98">
        <v>134.0</v>
      </c>
      <c r="HK22" s="98">
        <v>6.7</v>
      </c>
      <c r="HL22" s="98">
        <v>2.68</v>
      </c>
      <c r="HM22" s="98">
        <v>5.0</v>
      </c>
      <c r="HN22" s="99">
        <v>50.0</v>
      </c>
      <c r="HO22" s="99">
        <v>48.0</v>
      </c>
      <c r="HP22" s="98" t="s">
        <v>107</v>
      </c>
      <c r="HQ22" s="97" t="s">
        <v>92</v>
      </c>
      <c r="HR22" s="99">
        <v>127.0</v>
      </c>
      <c r="HS22" s="98">
        <v>6.35</v>
      </c>
      <c r="HT22" s="98">
        <v>3.175</v>
      </c>
      <c r="HU22" s="98">
        <v>7.0</v>
      </c>
      <c r="HV22" s="99">
        <v>50.0</v>
      </c>
      <c r="HW22" s="99">
        <v>50.0</v>
      </c>
      <c r="HX22" s="89"/>
      <c r="HY22" s="72">
        <v>135.0</v>
      </c>
      <c r="HZ22" s="72">
        <v>33.0</v>
      </c>
      <c r="IA22" s="72">
        <v>126.0</v>
      </c>
      <c r="IB22" s="72">
        <v>6.3</v>
      </c>
      <c r="IC22" s="73"/>
      <c r="ID22" s="72">
        <v>2.0</v>
      </c>
      <c r="IE22" s="147">
        <v>70.0</v>
      </c>
      <c r="IF22" s="147">
        <v>50.0</v>
      </c>
      <c r="IG22" s="89"/>
      <c r="IH22" s="74">
        <v>140.0</v>
      </c>
      <c r="II22" s="74">
        <v>34.4</v>
      </c>
      <c r="IJ22" s="74">
        <v>103.0</v>
      </c>
      <c r="IK22" s="74">
        <v>5.5</v>
      </c>
      <c r="IL22" s="74">
        <v>6.0</v>
      </c>
      <c r="IM22" s="74">
        <v>6.0</v>
      </c>
      <c r="IN22" s="74">
        <v>43.0</v>
      </c>
      <c r="IO22" s="74">
        <v>42.0</v>
      </c>
      <c r="IP22" s="74">
        <v>140.0</v>
      </c>
      <c r="IQ22" s="74">
        <v>35.2</v>
      </c>
      <c r="IR22" s="74">
        <v>6.0</v>
      </c>
      <c r="IS22" s="74">
        <v>0.1</v>
      </c>
      <c r="IT22" s="74">
        <v>0.4</v>
      </c>
      <c r="IU22" s="74">
        <v>12.0</v>
      </c>
      <c r="IV22" s="74">
        <v>44.0</v>
      </c>
      <c r="IW22" s="74">
        <v>44.0</v>
      </c>
      <c r="IX22" s="89"/>
      <c r="IY22" s="76">
        <v>140.25</v>
      </c>
      <c r="IZ22" s="76">
        <v>35.3</v>
      </c>
      <c r="JA22" s="76">
        <v>288.76</v>
      </c>
      <c r="JB22" s="76">
        <v>14.44</v>
      </c>
      <c r="JC22" s="76">
        <v>4.0</v>
      </c>
      <c r="JD22" s="76">
        <v>3.0</v>
      </c>
      <c r="JE22" s="76">
        <v>56.63</v>
      </c>
      <c r="JF22" s="76">
        <v>43.39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32.2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40.0</v>
      </c>
      <c r="JX22" s="78">
        <v>137.0</v>
      </c>
      <c r="JY22" s="78">
        <v>34.3</v>
      </c>
      <c r="JZ22" s="78">
        <v>165.0</v>
      </c>
      <c r="KA22" s="78">
        <v>8.8</v>
      </c>
      <c r="KB22" s="78">
        <v>3.2</v>
      </c>
      <c r="KC22" s="78">
        <v>2.0</v>
      </c>
      <c r="KD22" s="78">
        <v>47.0</v>
      </c>
      <c r="KE22" s="78">
        <v>47.0</v>
      </c>
      <c r="KF22" s="89"/>
      <c r="KG22" s="151">
        <v>139.0</v>
      </c>
      <c r="KH22" s="151">
        <v>34.0</v>
      </c>
      <c r="KI22" s="151" t="s">
        <v>98</v>
      </c>
      <c r="KJ22" s="151" t="s">
        <v>98</v>
      </c>
      <c r="KK22" s="151"/>
      <c r="KL22" s="151">
        <v>1.0</v>
      </c>
      <c r="KM22" s="151">
        <v>40.0</v>
      </c>
      <c r="KN22" s="151">
        <v>40.0</v>
      </c>
      <c r="KO22" s="151">
        <v>138.0</v>
      </c>
      <c r="KP22" s="151">
        <v>34.0</v>
      </c>
      <c r="KQ22" s="151">
        <v>60.0</v>
      </c>
      <c r="KR22" s="151">
        <v>3.3</v>
      </c>
      <c r="KS22" s="151"/>
      <c r="KT22" s="151">
        <v>1.0</v>
      </c>
      <c r="KU22" s="151">
        <v>40.0</v>
      </c>
      <c r="KV22" s="151">
        <v>40.0</v>
      </c>
      <c r="KW22" s="89"/>
      <c r="KX22" s="81">
        <v>131.0</v>
      </c>
      <c r="KY22" s="81">
        <v>32.0</v>
      </c>
      <c r="KZ22" s="81">
        <v>155.0</v>
      </c>
      <c r="LA22" s="81">
        <v>7.6</v>
      </c>
      <c r="LB22" s="81">
        <v>1.8</v>
      </c>
      <c r="LC22" s="81">
        <v>3.0</v>
      </c>
      <c r="LD22" s="81">
        <v>51.0</v>
      </c>
      <c r="LE22" s="81">
        <v>51.0</v>
      </c>
      <c r="LF22" s="81">
        <v>131.0</v>
      </c>
      <c r="LG22" s="81">
        <v>32.0</v>
      </c>
      <c r="LH22" s="81">
        <v>420.0</v>
      </c>
      <c r="LI22" s="81">
        <v>20.6</v>
      </c>
      <c r="LJ22" s="81">
        <v>5.0</v>
      </c>
      <c r="LK22" s="81">
        <v>5.0</v>
      </c>
      <c r="LL22" s="81">
        <v>52.0</v>
      </c>
      <c r="LM22" s="81">
        <v>52.0</v>
      </c>
      <c r="LN22" s="89"/>
      <c r="LO22" s="82">
        <v>332.0</v>
      </c>
      <c r="LP22" s="82">
        <v>222.0</v>
      </c>
      <c r="LQ22" s="82">
        <v>124.0</v>
      </c>
      <c r="LR22" s="82">
        <v>72.0</v>
      </c>
      <c r="LS22" s="82">
        <v>342.0</v>
      </c>
      <c r="LT22" s="82">
        <v>43.0</v>
      </c>
      <c r="LU22" s="82">
        <v>3.2</v>
      </c>
      <c r="LV22" s="82">
        <v>141.0</v>
      </c>
      <c r="LW22" s="82">
        <v>76.0</v>
      </c>
      <c r="LX22" s="82">
        <v>52.0</v>
      </c>
      <c r="LY22" s="82">
        <v>48.0</v>
      </c>
      <c r="LZ22" s="82">
        <v>10.0</v>
      </c>
      <c r="MA22" s="82">
        <v>81.0</v>
      </c>
      <c r="MB22" s="82">
        <v>12.5</v>
      </c>
      <c r="MC22" s="82">
        <v>138.0</v>
      </c>
      <c r="MD22" s="82">
        <v>146.0</v>
      </c>
      <c r="ME22" s="82">
        <v>62.0</v>
      </c>
      <c r="MF22" s="82">
        <v>52.0</v>
      </c>
      <c r="MG22" s="82">
        <v>8.0</v>
      </c>
      <c r="MH22" s="82" t="s">
        <v>95</v>
      </c>
      <c r="MI22" s="88" t="s">
        <v>95</v>
      </c>
      <c r="MJ22" s="88" t="s">
        <v>95</v>
      </c>
      <c r="MK22" s="88" t="s">
        <v>95</v>
      </c>
      <c r="ML22" s="82">
        <v>46.0</v>
      </c>
      <c r="MM22" s="82">
        <v>44.0</v>
      </c>
      <c r="MN22" s="83">
        <v>5.0</v>
      </c>
      <c r="MO22" s="86"/>
      <c r="MP22" s="87"/>
      <c r="MQ22" s="87"/>
      <c r="MR22" s="87"/>
      <c r="MS22" s="87"/>
      <c r="MT22" s="82">
        <v>3.6</v>
      </c>
      <c r="MU22" s="82">
        <v>1.2</v>
      </c>
      <c r="MV22" s="82">
        <v>64.0</v>
      </c>
      <c r="MW22" s="82">
        <v>36.0</v>
      </c>
      <c r="MX22" s="82">
        <v>37.0</v>
      </c>
      <c r="MY22" s="88" t="s">
        <v>96</v>
      </c>
      <c r="MZ22" s="82">
        <v>5.0</v>
      </c>
      <c r="NA22" s="87"/>
      <c r="NB22" s="88" t="s">
        <v>95</v>
      </c>
      <c r="NC22" s="88" t="s">
        <v>95</v>
      </c>
      <c r="ND22" s="88" t="s">
        <v>95</v>
      </c>
      <c r="NE22" s="88" t="s">
        <v>95</v>
      </c>
      <c r="NF22" s="82">
        <v>40.0</v>
      </c>
      <c r="NG22" s="82">
        <v>40.0</v>
      </c>
      <c r="NH22" s="82">
        <v>6.0</v>
      </c>
      <c r="NI22" s="87"/>
      <c r="NJ22" s="82">
        <v>12.9</v>
      </c>
      <c r="NK22" s="82">
        <v>4.3</v>
      </c>
      <c r="NL22" s="82">
        <v>243.0</v>
      </c>
      <c r="NM22" s="82">
        <v>33.0</v>
      </c>
      <c r="NN22" s="82">
        <v>49.0</v>
      </c>
      <c r="NO22" s="82">
        <v>50.0</v>
      </c>
      <c r="NP22" s="82">
        <v>4.0</v>
      </c>
    </row>
    <row r="23" ht="14.25" customHeight="1">
      <c r="A23" s="49">
        <v>0.416666666666667</v>
      </c>
      <c r="B23" s="50"/>
      <c r="C23" s="51">
        <v>50.25</v>
      </c>
      <c r="D23" s="127">
        <v>335.0</v>
      </c>
      <c r="E23" s="53">
        <v>133.0</v>
      </c>
      <c r="F23" s="53">
        <v>86.0</v>
      </c>
      <c r="G23" s="55">
        <v>18.6</v>
      </c>
      <c r="H23" s="54"/>
      <c r="I23" s="53">
        <v>6.0</v>
      </c>
      <c r="J23" s="53">
        <v>48.0</v>
      </c>
      <c r="K23" s="53">
        <v>47.0</v>
      </c>
      <c r="L23" s="53">
        <v>138.0</v>
      </c>
      <c r="M23" s="53">
        <v>49.0</v>
      </c>
      <c r="N23" s="55">
        <v>10.0</v>
      </c>
      <c r="O23" s="54"/>
      <c r="P23" s="53">
        <v>6.0</v>
      </c>
      <c r="Q23" s="53">
        <v>55.0</v>
      </c>
      <c r="R23" s="53">
        <v>49.0</v>
      </c>
      <c r="S23" s="55">
        <v>339.0</v>
      </c>
      <c r="T23" s="53">
        <v>335.4</v>
      </c>
      <c r="U23" s="53">
        <v>194.5</v>
      </c>
      <c r="V23" s="54"/>
      <c r="W23" s="55">
        <v>372.6</v>
      </c>
      <c r="X23" s="53">
        <v>266.1</v>
      </c>
      <c r="Y23" s="55">
        <v>152.9</v>
      </c>
      <c r="Z23" s="54"/>
      <c r="AA23" s="55">
        <v>339.2</v>
      </c>
      <c r="AB23" s="55">
        <v>329.5</v>
      </c>
      <c r="AC23" s="55">
        <v>186.9</v>
      </c>
      <c r="AD23" s="54"/>
      <c r="AE23" s="53">
        <v>338.7</v>
      </c>
      <c r="AF23" s="53">
        <v>360.8</v>
      </c>
      <c r="AG23" s="55">
        <v>169.7</v>
      </c>
      <c r="AH23" s="54"/>
      <c r="AI23" s="53">
        <v>344.9</v>
      </c>
      <c r="AJ23" s="53">
        <v>378.4</v>
      </c>
      <c r="AK23" s="55">
        <v>220.7</v>
      </c>
      <c r="AL23" s="54"/>
      <c r="AM23" s="55">
        <v>337.8</v>
      </c>
      <c r="AN23" s="55">
        <v>390.3</v>
      </c>
      <c r="AO23" s="55">
        <v>210.4</v>
      </c>
      <c r="AP23" s="54"/>
      <c r="AQ23" s="182">
        <f t="shared" ref="AQ23:AS23" si="29">E23</f>
        <v>133</v>
      </c>
      <c r="AR23" s="54">
        <f t="shared" si="29"/>
        <v>86</v>
      </c>
      <c r="AS23" s="56">
        <f t="shared" si="29"/>
        <v>18.6</v>
      </c>
      <c r="AT23" s="54"/>
      <c r="AU23" s="54">
        <f t="shared" ref="AU23:AW23" si="30">L23</f>
        <v>138</v>
      </c>
      <c r="AV23" s="54">
        <f t="shared" si="30"/>
        <v>49</v>
      </c>
      <c r="AW23" s="56">
        <f t="shared" si="30"/>
        <v>10</v>
      </c>
      <c r="AX23" s="54"/>
      <c r="AY23" s="54">
        <f t="shared" si="6"/>
        <v>133</v>
      </c>
      <c r="AZ23" s="54"/>
      <c r="BA23" s="54"/>
      <c r="BB23" s="54"/>
      <c r="BC23" s="89"/>
      <c r="BD23" s="54">
        <v>139.0</v>
      </c>
      <c r="BE23" s="53">
        <v>32.0</v>
      </c>
      <c r="BF23" s="53">
        <v>42.0</v>
      </c>
      <c r="BG23" s="53">
        <v>0.7</v>
      </c>
      <c r="BH23" s="54"/>
      <c r="BI23" s="53">
        <v>22.0</v>
      </c>
      <c r="BJ23" s="53">
        <v>80.0</v>
      </c>
      <c r="BK23" s="53">
        <v>55.0</v>
      </c>
      <c r="BL23" s="89"/>
      <c r="BM23" s="58">
        <v>340.0</v>
      </c>
      <c r="BN23" s="58">
        <v>144.0</v>
      </c>
      <c r="BO23" s="58">
        <v>163.0</v>
      </c>
      <c r="BP23" s="58">
        <v>8.15</v>
      </c>
      <c r="BQ23" s="59"/>
      <c r="BR23" s="58">
        <v>6.0</v>
      </c>
      <c r="BS23" s="58">
        <v>55.0</v>
      </c>
      <c r="BT23" s="58">
        <v>56.0</v>
      </c>
      <c r="BU23" s="59">
        <f t="shared" si="7"/>
        <v>340</v>
      </c>
      <c r="BV23" s="58">
        <v>358.0</v>
      </c>
      <c r="BW23" s="58">
        <v>210.0</v>
      </c>
      <c r="BX23" s="58">
        <v>20.0</v>
      </c>
      <c r="BY23" s="58">
        <v>332.0</v>
      </c>
      <c r="BZ23" s="58">
        <v>366.0</v>
      </c>
      <c r="CA23" s="58">
        <v>204.0</v>
      </c>
      <c r="CB23" s="58">
        <v>17.0</v>
      </c>
      <c r="CC23" s="58">
        <v>341.0</v>
      </c>
      <c r="CD23" s="58">
        <v>560.0</v>
      </c>
      <c r="CE23" s="58">
        <v>324.0</v>
      </c>
      <c r="CF23" s="58">
        <v>4.0</v>
      </c>
      <c r="CG23" s="58" t="s">
        <v>94</v>
      </c>
      <c r="CH23" s="58" t="s">
        <v>94</v>
      </c>
      <c r="CI23" s="58" t="s">
        <v>94</v>
      </c>
      <c r="CJ23" s="58" t="s">
        <v>94</v>
      </c>
      <c r="CK23" s="58">
        <v>346.0</v>
      </c>
      <c r="CL23" s="58">
        <v>170.0</v>
      </c>
      <c r="CM23" s="58">
        <v>115.0</v>
      </c>
      <c r="CN23" s="58">
        <v>2.0</v>
      </c>
      <c r="CO23" s="58">
        <v>330.0</v>
      </c>
      <c r="CP23" s="58">
        <v>354.0</v>
      </c>
      <c r="CQ23" s="58">
        <v>175.0</v>
      </c>
      <c r="CR23" s="58">
        <v>5.0</v>
      </c>
      <c r="CS23" s="58">
        <v>333.0</v>
      </c>
      <c r="CT23" s="58">
        <v>313.0</v>
      </c>
      <c r="CU23" s="58">
        <v>189.0</v>
      </c>
      <c r="CV23" s="58">
        <v>93.0</v>
      </c>
      <c r="CW23" s="58">
        <v>334.0</v>
      </c>
      <c r="CX23" s="58">
        <v>190.0</v>
      </c>
      <c r="CY23" s="58">
        <v>87.0</v>
      </c>
      <c r="CZ23" s="58">
        <v>55.0</v>
      </c>
      <c r="DA23" s="58">
        <v>322.0</v>
      </c>
      <c r="DB23" s="58">
        <v>198.0</v>
      </c>
      <c r="DC23" s="58">
        <v>89.0</v>
      </c>
      <c r="DD23" s="58">
        <v>60.0</v>
      </c>
      <c r="DE23" s="58">
        <v>144.0</v>
      </c>
      <c r="DF23" s="58">
        <v>35.0</v>
      </c>
      <c r="DG23" s="58">
        <v>165.0</v>
      </c>
      <c r="DH23" s="58">
        <v>8.15</v>
      </c>
      <c r="DI23" s="59"/>
      <c r="DJ23" s="58">
        <v>7.0</v>
      </c>
      <c r="DK23" s="58">
        <v>54.0</v>
      </c>
      <c r="DL23" s="58">
        <v>53.0</v>
      </c>
      <c r="DM23" s="89"/>
      <c r="DN23" s="61">
        <v>340.0</v>
      </c>
      <c r="DO23" s="61">
        <v>140.0</v>
      </c>
      <c r="DP23" s="61">
        <v>35.4</v>
      </c>
      <c r="DQ23" s="61">
        <v>19.92</v>
      </c>
      <c r="DR23" s="61">
        <v>4.98</v>
      </c>
      <c r="DS23" s="61">
        <v>8.0</v>
      </c>
      <c r="DT23" s="61">
        <v>36.0</v>
      </c>
      <c r="DU23" s="61">
        <v>40.0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339.0</v>
      </c>
      <c r="EF23" s="63">
        <v>136.0</v>
      </c>
      <c r="EG23" s="63">
        <v>78.0</v>
      </c>
      <c r="EH23" s="63">
        <v>3.5</v>
      </c>
      <c r="EI23" s="64"/>
      <c r="EJ23" s="63">
        <v>9.0</v>
      </c>
      <c r="EK23" s="63">
        <v>48.0</v>
      </c>
      <c r="EL23" s="63">
        <v>50.0</v>
      </c>
      <c r="EM23" s="63">
        <v>136.0</v>
      </c>
      <c r="EN23" s="63">
        <v>114.0</v>
      </c>
      <c r="EO23" s="63">
        <v>4.7</v>
      </c>
      <c r="EP23" s="64"/>
      <c r="EQ23" s="63">
        <v>9.0</v>
      </c>
      <c r="ER23" s="63">
        <v>49.0</v>
      </c>
      <c r="ES23" s="63">
        <v>51.0</v>
      </c>
      <c r="ET23" s="63">
        <v>338.0</v>
      </c>
      <c r="EU23" s="63">
        <v>0.0</v>
      </c>
      <c r="EV23" s="63">
        <v>0.0</v>
      </c>
      <c r="EW23" s="63">
        <v>0.0</v>
      </c>
      <c r="EX23" s="63">
        <v>336.0</v>
      </c>
      <c r="EY23" s="63">
        <v>239.0</v>
      </c>
      <c r="EZ23" s="63">
        <v>138.0</v>
      </c>
      <c r="FA23" s="63">
        <v>5.2</v>
      </c>
      <c r="FB23" s="63">
        <v>337.0</v>
      </c>
      <c r="FC23" s="63">
        <v>0.0</v>
      </c>
      <c r="FD23" s="63">
        <v>0.0</v>
      </c>
      <c r="FE23" s="63">
        <v>0.0</v>
      </c>
      <c r="FF23" s="63">
        <v>337.0</v>
      </c>
      <c r="FG23" s="63">
        <v>238.0</v>
      </c>
      <c r="FH23" s="63">
        <v>138.0</v>
      </c>
      <c r="FI23" s="63">
        <v>7.1</v>
      </c>
      <c r="FJ23" s="63">
        <v>339.0</v>
      </c>
      <c r="FK23" s="63">
        <v>223.0</v>
      </c>
      <c r="FL23" s="63">
        <v>128.0</v>
      </c>
      <c r="FM23" s="64"/>
      <c r="FN23" s="63">
        <v>339.0</v>
      </c>
      <c r="FO23" s="63">
        <v>238.0</v>
      </c>
      <c r="FP23" s="63">
        <v>128.0</v>
      </c>
      <c r="FQ23" s="63">
        <v>14.0</v>
      </c>
      <c r="FR23" s="63">
        <v>136.0</v>
      </c>
      <c r="FS23" s="63">
        <v>121.0</v>
      </c>
      <c r="FT23" s="63">
        <v>21.43</v>
      </c>
      <c r="FU23" s="64"/>
      <c r="FV23" s="63">
        <v>136.0</v>
      </c>
      <c r="FW23" s="64"/>
      <c r="FX23" s="64"/>
      <c r="FY23" s="64"/>
      <c r="FZ23" s="89"/>
      <c r="GA23" s="65">
        <v>338.0</v>
      </c>
      <c r="GB23" s="66">
        <v>361.97</v>
      </c>
      <c r="GC23" s="66">
        <v>206.55</v>
      </c>
      <c r="GD23" s="66">
        <v>20.69</v>
      </c>
      <c r="GE23" s="66">
        <v>339.0</v>
      </c>
      <c r="GF23" s="66">
        <v>354.19</v>
      </c>
      <c r="GG23" s="66">
        <v>205.46</v>
      </c>
      <c r="GH23" s="66">
        <v>25.04</v>
      </c>
      <c r="GI23" s="66">
        <v>339.0</v>
      </c>
      <c r="GJ23" s="66">
        <v>224.79</v>
      </c>
      <c r="GK23" s="66">
        <v>-127.65</v>
      </c>
      <c r="GL23" s="66">
        <v>-20.6</v>
      </c>
      <c r="GM23" s="66">
        <v>339.0</v>
      </c>
      <c r="GN23" s="66">
        <v>206.47</v>
      </c>
      <c r="GO23" s="66">
        <v>-126.64</v>
      </c>
      <c r="GP23" s="66">
        <v>-27.64</v>
      </c>
      <c r="GQ23" s="66">
        <v>339.0</v>
      </c>
      <c r="GR23" s="66">
        <v>126.61</v>
      </c>
      <c r="GS23" s="66">
        <v>-81.24</v>
      </c>
      <c r="GT23" s="66">
        <v>0.0</v>
      </c>
      <c r="GU23" s="66">
        <v>339.0</v>
      </c>
      <c r="GV23" s="66">
        <v>139.36</v>
      </c>
      <c r="GW23" s="66">
        <v>-80.83</v>
      </c>
      <c r="GX23" s="66">
        <v>0.0</v>
      </c>
      <c r="GY23" s="89"/>
      <c r="GZ23" s="98" t="s">
        <v>107</v>
      </c>
      <c r="HA23" s="97" t="s">
        <v>92</v>
      </c>
      <c r="HB23" s="98">
        <v>71.0</v>
      </c>
      <c r="HC23" s="98">
        <v>3.55</v>
      </c>
      <c r="HD23" s="98">
        <v>1.42</v>
      </c>
      <c r="HE23" s="98">
        <v>8.0</v>
      </c>
      <c r="HF23" s="99">
        <v>50.0</v>
      </c>
      <c r="HG23" s="99">
        <v>49.0</v>
      </c>
      <c r="HH23" s="98" t="s">
        <v>107</v>
      </c>
      <c r="HI23" s="97" t="s">
        <v>92</v>
      </c>
      <c r="HJ23" s="98">
        <v>228.0</v>
      </c>
      <c r="HK23" s="98">
        <v>11.4</v>
      </c>
      <c r="HL23" s="98">
        <v>4.56</v>
      </c>
      <c r="HM23" s="98">
        <v>5.0</v>
      </c>
      <c r="HN23" s="99">
        <v>50.0</v>
      </c>
      <c r="HO23" s="99">
        <v>48.0</v>
      </c>
      <c r="HP23" s="98" t="s">
        <v>107</v>
      </c>
      <c r="HQ23" s="97" t="s">
        <v>92</v>
      </c>
      <c r="HR23" s="99">
        <v>135.0</v>
      </c>
      <c r="HS23" s="98">
        <v>6.75</v>
      </c>
      <c r="HT23" s="98">
        <v>3.375</v>
      </c>
      <c r="HU23" s="98">
        <v>7.0</v>
      </c>
      <c r="HV23" s="99">
        <v>50.0</v>
      </c>
      <c r="HW23" s="99">
        <v>50.0</v>
      </c>
      <c r="HX23" s="89"/>
      <c r="HY23" s="72">
        <v>135.0</v>
      </c>
      <c r="HZ23" s="72">
        <v>33.0</v>
      </c>
      <c r="IA23" s="72">
        <v>186.0</v>
      </c>
      <c r="IB23" s="72">
        <v>9.3</v>
      </c>
      <c r="IC23" s="73"/>
      <c r="ID23" s="72">
        <v>2.0</v>
      </c>
      <c r="IE23" s="147">
        <v>70.0</v>
      </c>
      <c r="IF23" s="147">
        <v>50.0</v>
      </c>
      <c r="IG23" s="89"/>
      <c r="IH23" s="74">
        <v>140.0</v>
      </c>
      <c r="II23" s="74">
        <v>34.1</v>
      </c>
      <c r="IJ23" s="74">
        <v>128.0</v>
      </c>
      <c r="IK23" s="74">
        <v>6.7</v>
      </c>
      <c r="IL23" s="74">
        <v>7.3</v>
      </c>
      <c r="IM23" s="74">
        <v>6.0</v>
      </c>
      <c r="IN23" s="74">
        <v>43.0</v>
      </c>
      <c r="IO23" s="74">
        <v>42.0</v>
      </c>
      <c r="IP23" s="74">
        <v>140.0</v>
      </c>
      <c r="IQ23" s="74">
        <v>34.6</v>
      </c>
      <c r="IR23" s="74">
        <v>6.0</v>
      </c>
      <c r="IS23" s="74">
        <v>0.1</v>
      </c>
      <c r="IT23" s="74">
        <v>0.3</v>
      </c>
      <c r="IU23" s="74">
        <v>12.0</v>
      </c>
      <c r="IV23" s="74">
        <v>44.0</v>
      </c>
      <c r="IW23" s="74">
        <v>44.0</v>
      </c>
      <c r="IX23" s="89"/>
      <c r="IY23" s="76">
        <v>139.52</v>
      </c>
      <c r="IZ23" s="76">
        <v>34.97</v>
      </c>
      <c r="JA23" s="76">
        <v>349.4</v>
      </c>
      <c r="JB23" s="76">
        <v>17.47</v>
      </c>
      <c r="JC23" s="76">
        <v>6.05</v>
      </c>
      <c r="JD23" s="76">
        <v>3.0</v>
      </c>
      <c r="JE23" s="76">
        <v>58.4</v>
      </c>
      <c r="JF23" s="76">
        <v>40.63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41.0</v>
      </c>
      <c r="JX23" s="78">
        <v>136.0</v>
      </c>
      <c r="JY23" s="78">
        <v>34.0</v>
      </c>
      <c r="JZ23" s="78">
        <v>169.0</v>
      </c>
      <c r="KA23" s="78">
        <v>8.9</v>
      </c>
      <c r="KB23" s="78">
        <v>3.3</v>
      </c>
      <c r="KC23" s="78">
        <v>2.0</v>
      </c>
      <c r="KD23" s="78">
        <v>49.0</v>
      </c>
      <c r="KE23" s="78">
        <v>48.0</v>
      </c>
      <c r="KF23" s="89"/>
      <c r="KG23" s="151">
        <v>137.0</v>
      </c>
      <c r="KH23" s="151">
        <v>33.0</v>
      </c>
      <c r="KI23" s="151">
        <v>16.0</v>
      </c>
      <c r="KJ23" s="151">
        <v>0.9</v>
      </c>
      <c r="KK23" s="151"/>
      <c r="KL23" s="151">
        <v>1.0</v>
      </c>
      <c r="KM23" s="151">
        <v>40.0</v>
      </c>
      <c r="KN23" s="151">
        <v>40.0</v>
      </c>
      <c r="KO23" s="151">
        <v>137.0</v>
      </c>
      <c r="KP23" s="151">
        <v>34.0</v>
      </c>
      <c r="KQ23" s="151">
        <v>62.0</v>
      </c>
      <c r="KR23" s="151">
        <v>3.5</v>
      </c>
      <c r="KS23" s="151"/>
      <c r="KT23" s="151">
        <v>1.0</v>
      </c>
      <c r="KU23" s="151">
        <v>40.0</v>
      </c>
      <c r="KV23" s="151">
        <v>40.0</v>
      </c>
      <c r="KW23" s="89"/>
      <c r="KX23" s="81">
        <v>132.0</v>
      </c>
      <c r="KY23" s="81">
        <v>32.0</v>
      </c>
      <c r="KZ23" s="81">
        <v>139.0</v>
      </c>
      <c r="LA23" s="81">
        <v>6.8</v>
      </c>
      <c r="LB23" s="81">
        <v>1.8</v>
      </c>
      <c r="LC23" s="81">
        <v>3.0</v>
      </c>
      <c r="LD23" s="81">
        <v>51.0</v>
      </c>
      <c r="LE23" s="81">
        <v>51.0</v>
      </c>
      <c r="LF23" s="81">
        <v>132.0</v>
      </c>
      <c r="LG23" s="81">
        <v>32.0</v>
      </c>
      <c r="LH23" s="81">
        <v>373.0</v>
      </c>
      <c r="LI23" s="81">
        <v>18.3</v>
      </c>
      <c r="LJ23" s="81">
        <v>5.0</v>
      </c>
      <c r="LK23" s="81">
        <v>5.0</v>
      </c>
      <c r="LL23" s="81">
        <v>52.0</v>
      </c>
      <c r="LM23" s="81">
        <v>52.0</v>
      </c>
      <c r="LN23" s="89"/>
      <c r="LO23" s="82">
        <v>332.0</v>
      </c>
      <c r="LP23" s="82">
        <v>191.0</v>
      </c>
      <c r="LQ23" s="82">
        <v>108.0</v>
      </c>
      <c r="LR23" s="82">
        <v>71.0</v>
      </c>
      <c r="LS23" s="82">
        <v>341.0</v>
      </c>
      <c r="LT23" s="82">
        <v>42.0</v>
      </c>
      <c r="LU23" s="82">
        <v>2.6</v>
      </c>
      <c r="LV23" s="82">
        <v>142.0</v>
      </c>
      <c r="LW23" s="82">
        <v>73.0</v>
      </c>
      <c r="LX23" s="82">
        <v>52.0</v>
      </c>
      <c r="LY23" s="82">
        <v>49.0</v>
      </c>
      <c r="LZ23" s="82">
        <v>10.0</v>
      </c>
      <c r="MA23" s="82">
        <v>66.0</v>
      </c>
      <c r="MB23" s="82">
        <v>16.8</v>
      </c>
      <c r="MC23" s="82">
        <v>140.0</v>
      </c>
      <c r="MD23" s="82">
        <v>118.0</v>
      </c>
      <c r="ME23" s="82">
        <v>61.0</v>
      </c>
      <c r="MF23" s="82">
        <v>53.0</v>
      </c>
      <c r="MG23" s="82">
        <v>8.0</v>
      </c>
      <c r="MH23" s="82" t="s">
        <v>95</v>
      </c>
      <c r="MI23" s="88" t="s">
        <v>95</v>
      </c>
      <c r="MJ23" s="88" t="s">
        <v>95</v>
      </c>
      <c r="MK23" s="88" t="s">
        <v>95</v>
      </c>
      <c r="ML23" s="82">
        <v>48.0</v>
      </c>
      <c r="MM23" s="82">
        <v>46.0</v>
      </c>
      <c r="MN23" s="83">
        <v>5.0</v>
      </c>
      <c r="MO23" s="86"/>
      <c r="MP23" s="87"/>
      <c r="MQ23" s="87"/>
      <c r="MR23" s="87"/>
      <c r="MS23" s="87"/>
      <c r="MT23" s="82">
        <v>4.6</v>
      </c>
      <c r="MU23" s="82">
        <v>1.2</v>
      </c>
      <c r="MV23" s="82">
        <v>78.0</v>
      </c>
      <c r="MW23" s="82">
        <v>36.0</v>
      </c>
      <c r="MX23" s="82">
        <v>37.0</v>
      </c>
      <c r="MY23" s="88" t="s">
        <v>96</v>
      </c>
      <c r="MZ23" s="82">
        <v>5.0</v>
      </c>
      <c r="NA23" s="87"/>
      <c r="NB23" s="88" t="s">
        <v>95</v>
      </c>
      <c r="NC23" s="88" t="s">
        <v>95</v>
      </c>
      <c r="ND23" s="88" t="s">
        <v>95</v>
      </c>
      <c r="NE23" s="88" t="s">
        <v>95</v>
      </c>
      <c r="NF23" s="82">
        <v>40.0</v>
      </c>
      <c r="NG23" s="82">
        <v>40.0</v>
      </c>
      <c r="NH23" s="82">
        <v>6.0</v>
      </c>
      <c r="NI23" s="87"/>
      <c r="NJ23" s="82">
        <v>4.3</v>
      </c>
      <c r="NK23" s="82">
        <v>1.2</v>
      </c>
      <c r="NL23" s="82">
        <v>80.0</v>
      </c>
      <c r="NM23" s="82">
        <v>34.0</v>
      </c>
      <c r="NN23" s="82">
        <v>49.0</v>
      </c>
      <c r="NO23" s="82">
        <v>50.0</v>
      </c>
      <c r="NP23" s="82">
        <v>4.0</v>
      </c>
    </row>
    <row r="24" ht="14.25" customHeight="1">
      <c r="A24" s="49">
        <v>0.458333333333334</v>
      </c>
      <c r="B24" s="50"/>
      <c r="C24" s="51">
        <v>50.38</v>
      </c>
      <c r="D24" s="127">
        <v>338.0</v>
      </c>
      <c r="E24" s="53">
        <v>133.0</v>
      </c>
      <c r="F24" s="53">
        <v>113.0</v>
      </c>
      <c r="G24" s="55">
        <v>23.6</v>
      </c>
      <c r="H24" s="54"/>
      <c r="I24" s="53">
        <v>6.0</v>
      </c>
      <c r="J24" s="53">
        <v>48.0</v>
      </c>
      <c r="K24" s="53">
        <v>47.0</v>
      </c>
      <c r="L24" s="53">
        <v>139.0</v>
      </c>
      <c r="M24" s="53">
        <v>63.0</v>
      </c>
      <c r="N24" s="55">
        <v>15.4</v>
      </c>
      <c r="O24" s="54"/>
      <c r="P24" s="53">
        <v>6.0</v>
      </c>
      <c r="Q24" s="53">
        <v>55.0</v>
      </c>
      <c r="R24" s="53">
        <v>49.0</v>
      </c>
      <c r="S24" s="55">
        <v>340.4</v>
      </c>
      <c r="T24" s="53">
        <v>314.3</v>
      </c>
      <c r="U24" s="53">
        <v>181.6</v>
      </c>
      <c r="V24" s="54"/>
      <c r="W24" s="55">
        <v>373.3</v>
      </c>
      <c r="X24" s="53">
        <v>243.4</v>
      </c>
      <c r="Y24" s="55">
        <v>136.6</v>
      </c>
      <c r="Z24" s="54"/>
      <c r="AA24" s="55">
        <v>340.1</v>
      </c>
      <c r="AB24" s="55">
        <v>308.1</v>
      </c>
      <c r="AC24" s="55">
        <v>175.6</v>
      </c>
      <c r="AD24" s="54"/>
      <c r="AE24" s="53">
        <v>339.3</v>
      </c>
      <c r="AF24" s="53">
        <v>283.6</v>
      </c>
      <c r="AG24" s="55">
        <v>159.5</v>
      </c>
      <c r="AH24" s="54"/>
      <c r="AI24" s="53">
        <v>345.9</v>
      </c>
      <c r="AJ24" s="53">
        <v>355.7</v>
      </c>
      <c r="AK24" s="55">
        <v>206.8</v>
      </c>
      <c r="AL24" s="54"/>
      <c r="AM24" s="55">
        <v>338.4</v>
      </c>
      <c r="AN24" s="55">
        <v>366.2</v>
      </c>
      <c r="AO24" s="55">
        <v>196.1</v>
      </c>
      <c r="AP24" s="54"/>
      <c r="AQ24" s="182">
        <f t="shared" ref="AQ24:AS24" si="31">E24</f>
        <v>133</v>
      </c>
      <c r="AR24" s="54">
        <f t="shared" si="31"/>
        <v>113</v>
      </c>
      <c r="AS24" s="56">
        <f t="shared" si="31"/>
        <v>23.6</v>
      </c>
      <c r="AT24" s="54"/>
      <c r="AU24" s="54">
        <f t="shared" ref="AU24:AW24" si="32">L24</f>
        <v>139</v>
      </c>
      <c r="AV24" s="54">
        <f t="shared" si="32"/>
        <v>63</v>
      </c>
      <c r="AW24" s="56">
        <f t="shared" si="32"/>
        <v>15.4</v>
      </c>
      <c r="AX24" s="54"/>
      <c r="AY24" s="54">
        <f t="shared" si="6"/>
        <v>133</v>
      </c>
      <c r="AZ24" s="54"/>
      <c r="BA24" s="54"/>
      <c r="BB24" s="54"/>
      <c r="BC24" s="89"/>
      <c r="BD24" s="54">
        <v>138.0</v>
      </c>
      <c r="BE24" s="53">
        <v>32.0</v>
      </c>
      <c r="BF24" s="53">
        <v>284.0</v>
      </c>
      <c r="BG24" s="53">
        <v>4.7</v>
      </c>
      <c r="BH24" s="54"/>
      <c r="BI24" s="53">
        <v>22.0</v>
      </c>
      <c r="BJ24" s="53">
        <v>80.0</v>
      </c>
      <c r="BK24" s="53">
        <v>55.0</v>
      </c>
      <c r="BL24" s="89"/>
      <c r="BM24" s="58">
        <v>341.0</v>
      </c>
      <c r="BN24" s="58">
        <v>145.0</v>
      </c>
      <c r="BO24" s="58">
        <v>189.0</v>
      </c>
      <c r="BP24" s="58">
        <v>9.45</v>
      </c>
      <c r="BQ24" s="59"/>
      <c r="BR24" s="58">
        <v>6.0</v>
      </c>
      <c r="BS24" s="58">
        <v>55.0</v>
      </c>
      <c r="BT24" s="58">
        <v>56.0</v>
      </c>
      <c r="BU24" s="59">
        <f t="shared" si="7"/>
        <v>341</v>
      </c>
      <c r="BV24" s="58">
        <v>288.0</v>
      </c>
      <c r="BW24" s="58">
        <v>169.0</v>
      </c>
      <c r="BX24" s="58">
        <v>19.0</v>
      </c>
      <c r="BY24" s="58">
        <v>333.0</v>
      </c>
      <c r="BZ24" s="58">
        <v>302.0</v>
      </c>
      <c r="CA24" s="58">
        <v>165.0</v>
      </c>
      <c r="CB24" s="58">
        <v>18.0</v>
      </c>
      <c r="CC24" s="58">
        <v>342.0</v>
      </c>
      <c r="CD24" s="58">
        <v>572.0</v>
      </c>
      <c r="CE24" s="58">
        <v>328.0</v>
      </c>
      <c r="CF24" s="58">
        <v>16.0</v>
      </c>
      <c r="CG24" s="58" t="s">
        <v>94</v>
      </c>
      <c r="CH24" s="58" t="s">
        <v>94</v>
      </c>
      <c r="CI24" s="58" t="s">
        <v>94</v>
      </c>
      <c r="CJ24" s="58" t="s">
        <v>94</v>
      </c>
      <c r="CK24" s="58">
        <v>347.0</v>
      </c>
      <c r="CL24" s="58">
        <v>153.0</v>
      </c>
      <c r="CM24" s="58">
        <v>101.0</v>
      </c>
      <c r="CN24" s="58">
        <v>2.0</v>
      </c>
      <c r="CO24" s="58">
        <v>331.0</v>
      </c>
      <c r="CP24" s="58">
        <v>318.0</v>
      </c>
      <c r="CQ24" s="58">
        <v>158.0</v>
      </c>
      <c r="CR24" s="58">
        <v>5.0</v>
      </c>
      <c r="CS24" s="58">
        <v>335.0</v>
      </c>
      <c r="CT24" s="58">
        <v>283.0</v>
      </c>
      <c r="CU24" s="58">
        <v>171.0</v>
      </c>
      <c r="CV24" s="58">
        <v>79.0</v>
      </c>
      <c r="CW24" s="58">
        <v>337.0</v>
      </c>
      <c r="CX24" s="58">
        <v>174.0</v>
      </c>
      <c r="CY24" s="58">
        <v>76.0</v>
      </c>
      <c r="CZ24" s="58">
        <v>52.0</v>
      </c>
      <c r="DA24" s="58">
        <v>322.0</v>
      </c>
      <c r="DB24" s="58">
        <v>180.0</v>
      </c>
      <c r="DC24" s="58">
        <v>76.0</v>
      </c>
      <c r="DD24" s="58">
        <v>60.0</v>
      </c>
      <c r="DE24" s="58">
        <v>144.0</v>
      </c>
      <c r="DF24" s="58">
        <v>35.0</v>
      </c>
      <c r="DG24" s="58">
        <v>189.0</v>
      </c>
      <c r="DH24" s="58">
        <f>189/20</f>
        <v>9.45</v>
      </c>
      <c r="DI24" s="59"/>
      <c r="DJ24" s="58">
        <v>7.0</v>
      </c>
      <c r="DK24" s="58">
        <v>54.0</v>
      </c>
      <c r="DL24" s="58">
        <v>53.0</v>
      </c>
      <c r="DM24" s="89"/>
      <c r="DN24" s="61">
        <v>341.0</v>
      </c>
      <c r="DO24" s="61">
        <v>140.0</v>
      </c>
      <c r="DP24" s="61">
        <v>29.02</v>
      </c>
      <c r="DQ24" s="61">
        <v>16.33</v>
      </c>
      <c r="DR24" s="61">
        <v>3.85</v>
      </c>
      <c r="DS24" s="61">
        <v>8.0</v>
      </c>
      <c r="DT24" s="61">
        <v>41.0</v>
      </c>
      <c r="DU24" s="61">
        <v>48.8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340.0</v>
      </c>
      <c r="EF24" s="63">
        <v>136.0</v>
      </c>
      <c r="EG24" s="63">
        <v>72.0</v>
      </c>
      <c r="EH24" s="63">
        <v>3.1</v>
      </c>
      <c r="EI24" s="64"/>
      <c r="EJ24" s="63">
        <v>9.0</v>
      </c>
      <c r="EK24" s="63">
        <v>49.0</v>
      </c>
      <c r="EL24" s="63">
        <v>51.0</v>
      </c>
      <c r="EM24" s="63">
        <v>136.0</v>
      </c>
      <c r="EN24" s="63">
        <v>132.0</v>
      </c>
      <c r="EO24" s="63">
        <v>5.4</v>
      </c>
      <c r="EP24" s="64"/>
      <c r="EQ24" s="63">
        <v>9.0</v>
      </c>
      <c r="ER24" s="63">
        <v>50.0</v>
      </c>
      <c r="ES24" s="63">
        <v>53.0</v>
      </c>
      <c r="ET24" s="63">
        <v>340.0</v>
      </c>
      <c r="EU24" s="63">
        <v>0.0</v>
      </c>
      <c r="EV24" s="63">
        <v>0.0</v>
      </c>
      <c r="EW24" s="63">
        <v>0.0</v>
      </c>
      <c r="EX24" s="63">
        <v>338.0</v>
      </c>
      <c r="EY24" s="63">
        <v>239.0</v>
      </c>
      <c r="EZ24" s="63">
        <v>138.0</v>
      </c>
      <c r="FA24" s="63">
        <v>6.7</v>
      </c>
      <c r="FB24" s="63">
        <v>337.0</v>
      </c>
      <c r="FC24" s="63">
        <v>0.0</v>
      </c>
      <c r="FD24" s="63">
        <v>0.0</v>
      </c>
      <c r="FE24" s="63">
        <v>0.0</v>
      </c>
      <c r="FF24" s="63">
        <v>336.0</v>
      </c>
      <c r="FG24" s="63">
        <v>239.0</v>
      </c>
      <c r="FH24" s="63">
        <v>137.0</v>
      </c>
      <c r="FI24" s="63">
        <v>8.6</v>
      </c>
      <c r="FJ24" s="63">
        <v>340.0</v>
      </c>
      <c r="FK24" s="63">
        <v>223.0</v>
      </c>
      <c r="FL24" s="63">
        <v>128.0</v>
      </c>
      <c r="FM24" s="64"/>
      <c r="FN24" s="63">
        <v>340.0</v>
      </c>
      <c r="FO24" s="63">
        <v>218.0</v>
      </c>
      <c r="FP24" s="63">
        <v>128.0</v>
      </c>
      <c r="FQ24" s="63">
        <v>16.0</v>
      </c>
      <c r="FR24" s="63">
        <v>136.0</v>
      </c>
      <c r="FS24" s="63">
        <v>112.0</v>
      </c>
      <c r="FT24" s="63">
        <v>19.23</v>
      </c>
      <c r="FU24" s="64"/>
      <c r="FV24" s="63">
        <v>136.0</v>
      </c>
      <c r="FW24" s="64"/>
      <c r="FX24" s="64"/>
      <c r="FY24" s="64"/>
      <c r="FZ24" s="89"/>
      <c r="GA24" s="65">
        <v>339.0</v>
      </c>
      <c r="GB24" s="66">
        <v>333.23</v>
      </c>
      <c r="GC24" s="66">
        <v>207.97</v>
      </c>
      <c r="GD24" s="66">
        <v>28.81</v>
      </c>
      <c r="GE24" s="66">
        <v>339.0</v>
      </c>
      <c r="GF24" s="66">
        <v>357.41</v>
      </c>
      <c r="GG24" s="66">
        <v>206.13</v>
      </c>
      <c r="GH24" s="66">
        <v>33.59</v>
      </c>
      <c r="GI24" s="66">
        <v>339.0</v>
      </c>
      <c r="GJ24" s="66">
        <v>226.55</v>
      </c>
      <c r="GK24" s="66">
        <v>-128.15</v>
      </c>
      <c r="GL24" s="66">
        <v>-21.44</v>
      </c>
      <c r="GM24" s="66">
        <v>339.0</v>
      </c>
      <c r="GN24" s="66">
        <v>208.67</v>
      </c>
      <c r="GO24" s="66">
        <v>-127.81</v>
      </c>
      <c r="GP24" s="66">
        <v>-29.48</v>
      </c>
      <c r="GQ24" s="66">
        <v>338.0</v>
      </c>
      <c r="GR24" s="66">
        <v>120.02</v>
      </c>
      <c r="GS24" s="66">
        <v>-76.96</v>
      </c>
      <c r="GT24" s="66">
        <v>-3.18</v>
      </c>
      <c r="GU24" s="66">
        <v>339.0</v>
      </c>
      <c r="GV24" s="66">
        <v>127.34</v>
      </c>
      <c r="GW24" s="66">
        <v>-74.88</v>
      </c>
      <c r="GX24" s="66">
        <v>-4.77</v>
      </c>
      <c r="GY24" s="89"/>
      <c r="GZ24" s="98" t="s">
        <v>107</v>
      </c>
      <c r="HA24" s="97" t="s">
        <v>92</v>
      </c>
      <c r="HB24" s="98">
        <v>108.0</v>
      </c>
      <c r="HC24" s="98">
        <v>5.4</v>
      </c>
      <c r="HD24" s="98">
        <v>2.16</v>
      </c>
      <c r="HE24" s="98">
        <v>8.0</v>
      </c>
      <c r="HF24" s="99">
        <v>50.0</v>
      </c>
      <c r="HG24" s="99">
        <v>49.0</v>
      </c>
      <c r="HH24" s="98" t="s">
        <v>107</v>
      </c>
      <c r="HI24" s="97" t="s">
        <v>92</v>
      </c>
      <c r="HJ24" s="98">
        <v>345.0</v>
      </c>
      <c r="HK24" s="98">
        <v>17.25</v>
      </c>
      <c r="HL24" s="98">
        <v>6.9</v>
      </c>
      <c r="HM24" s="98">
        <v>5.0</v>
      </c>
      <c r="HN24" s="99">
        <v>50.0</v>
      </c>
      <c r="HO24" s="99">
        <v>48.0</v>
      </c>
      <c r="HP24" s="98" t="s">
        <v>107</v>
      </c>
      <c r="HQ24" s="97" t="s">
        <v>92</v>
      </c>
      <c r="HR24" s="99">
        <v>115.0</v>
      </c>
      <c r="HS24" s="98">
        <v>5.75</v>
      </c>
      <c r="HT24" s="98">
        <v>2.875</v>
      </c>
      <c r="HU24" s="98">
        <v>7.0</v>
      </c>
      <c r="HV24" s="99">
        <v>50.0</v>
      </c>
      <c r="HW24" s="99">
        <v>50.0</v>
      </c>
      <c r="HX24" s="89"/>
      <c r="HY24" s="72">
        <v>135.0</v>
      </c>
      <c r="HZ24" s="72">
        <v>33.0</v>
      </c>
      <c r="IA24" s="72">
        <v>188.0</v>
      </c>
      <c r="IB24" s="72">
        <v>9.4</v>
      </c>
      <c r="IC24" s="73"/>
      <c r="ID24" s="72">
        <v>2.0</v>
      </c>
      <c r="IE24" s="147">
        <v>70.0</v>
      </c>
      <c r="IF24" s="147">
        <v>50.0</v>
      </c>
      <c r="IG24" s="89"/>
      <c r="IH24" s="74">
        <v>140.0</v>
      </c>
      <c r="II24" s="74">
        <v>33.9</v>
      </c>
      <c r="IJ24" s="74">
        <v>143.0</v>
      </c>
      <c r="IK24" s="74">
        <v>7.5</v>
      </c>
      <c r="IL24" s="74">
        <v>8.2</v>
      </c>
      <c r="IM24" s="74">
        <v>6.0</v>
      </c>
      <c r="IN24" s="74">
        <v>48.0</v>
      </c>
      <c r="IO24" s="74">
        <v>46.0</v>
      </c>
      <c r="IP24" s="74">
        <v>140.0</v>
      </c>
      <c r="IQ24" s="74">
        <v>34.6</v>
      </c>
      <c r="IR24" s="74">
        <v>5.0</v>
      </c>
      <c r="IS24" s="74">
        <v>0.1</v>
      </c>
      <c r="IT24" s="74">
        <v>0.3</v>
      </c>
      <c r="IU24" s="74">
        <v>12.0</v>
      </c>
      <c r="IV24" s="74">
        <v>49.0</v>
      </c>
      <c r="IW24" s="74">
        <v>49.0</v>
      </c>
      <c r="IX24" s="89"/>
      <c r="IY24" s="76">
        <v>139.74</v>
      </c>
      <c r="IZ24" s="76">
        <v>35.15</v>
      </c>
      <c r="JA24" s="76">
        <v>295.32</v>
      </c>
      <c r="JB24" s="76">
        <v>14.76</v>
      </c>
      <c r="JC24" s="76">
        <v>4.82</v>
      </c>
      <c r="JD24" s="76">
        <v>3.0</v>
      </c>
      <c r="JE24" s="76">
        <v>59.72</v>
      </c>
      <c r="JF24" s="76">
        <v>49.08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32.0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137.0</v>
      </c>
      <c r="JY24" s="78">
        <v>34.1</v>
      </c>
      <c r="JZ24" s="78">
        <v>167.0</v>
      </c>
      <c r="KA24" s="78">
        <v>8.9</v>
      </c>
      <c r="KB24" s="78">
        <v>3.4</v>
      </c>
      <c r="KC24" s="78">
        <v>2.0</v>
      </c>
      <c r="KD24" s="78">
        <v>50.0</v>
      </c>
      <c r="KE24" s="78">
        <v>49.0</v>
      </c>
      <c r="KF24" s="89"/>
      <c r="KG24" s="151">
        <v>138.0</v>
      </c>
      <c r="KH24" s="151">
        <v>34.0</v>
      </c>
      <c r="KI24" s="151">
        <v>18.0</v>
      </c>
      <c r="KJ24" s="151">
        <v>0.9</v>
      </c>
      <c r="KK24" s="151"/>
      <c r="KL24" s="151">
        <v>1.0</v>
      </c>
      <c r="KM24" s="151">
        <v>40.0</v>
      </c>
      <c r="KN24" s="151">
        <v>40.0</v>
      </c>
      <c r="KO24" s="151">
        <v>138.0</v>
      </c>
      <c r="KP24" s="151">
        <v>34.0</v>
      </c>
      <c r="KQ24" s="151" t="s">
        <v>98</v>
      </c>
      <c r="KR24" s="151" t="s">
        <v>98</v>
      </c>
      <c r="KS24" s="151"/>
      <c r="KT24" s="151">
        <v>1.0</v>
      </c>
      <c r="KU24" s="151">
        <v>40.0</v>
      </c>
      <c r="KV24" s="151">
        <v>40.0</v>
      </c>
      <c r="KW24" s="89"/>
      <c r="KX24" s="81">
        <v>133.0</v>
      </c>
      <c r="KY24" s="81">
        <v>32.0</v>
      </c>
      <c r="KZ24" s="81">
        <v>180.0</v>
      </c>
      <c r="LA24" s="81">
        <v>8.8</v>
      </c>
      <c r="LB24" s="81">
        <v>1.8</v>
      </c>
      <c r="LC24" s="81">
        <v>3.0</v>
      </c>
      <c r="LD24" s="81">
        <v>51.0</v>
      </c>
      <c r="LE24" s="81">
        <v>51.0</v>
      </c>
      <c r="LF24" s="81">
        <v>133.0</v>
      </c>
      <c r="LG24" s="81">
        <v>32.0</v>
      </c>
      <c r="LH24" s="81">
        <v>292.0</v>
      </c>
      <c r="LI24" s="81">
        <v>14.3</v>
      </c>
      <c r="LJ24" s="81">
        <v>5.0</v>
      </c>
      <c r="LK24" s="81">
        <v>5.0</v>
      </c>
      <c r="LL24" s="81">
        <v>54.0</v>
      </c>
      <c r="LM24" s="81">
        <v>53.0</v>
      </c>
      <c r="LN24" s="89"/>
      <c r="LO24" s="82">
        <v>332.0</v>
      </c>
      <c r="LP24" s="82">
        <v>224.0</v>
      </c>
      <c r="LQ24" s="82">
        <v>126.0</v>
      </c>
      <c r="LR24" s="82">
        <v>72.0</v>
      </c>
      <c r="LS24" s="82">
        <v>343.0</v>
      </c>
      <c r="LT24" s="82">
        <v>38.0</v>
      </c>
      <c r="LU24" s="82">
        <v>1.0</v>
      </c>
      <c r="LV24" s="82">
        <v>141.0</v>
      </c>
      <c r="LW24" s="82">
        <v>67.0</v>
      </c>
      <c r="LX24" s="82">
        <v>53.0</v>
      </c>
      <c r="LY24" s="82">
        <v>51.0</v>
      </c>
      <c r="LZ24" s="82">
        <v>10.0</v>
      </c>
      <c r="MA24" s="82">
        <v>88.0</v>
      </c>
      <c r="MB24" s="82">
        <v>12.6</v>
      </c>
      <c r="MC24" s="82">
        <v>138.0</v>
      </c>
      <c r="MD24" s="82">
        <v>157.0</v>
      </c>
      <c r="ME24" s="82">
        <v>64.0</v>
      </c>
      <c r="MF24" s="82">
        <v>55.0</v>
      </c>
      <c r="MG24" s="82">
        <v>8.0</v>
      </c>
      <c r="MH24" s="82" t="s">
        <v>95</v>
      </c>
      <c r="MI24" s="88" t="s">
        <v>95</v>
      </c>
      <c r="MJ24" s="88" t="s">
        <v>95</v>
      </c>
      <c r="MK24" s="88" t="s">
        <v>95</v>
      </c>
      <c r="ML24" s="82">
        <v>48.0</v>
      </c>
      <c r="MM24" s="82">
        <v>46.0</v>
      </c>
      <c r="MN24" s="83">
        <v>5.0</v>
      </c>
      <c r="MO24" s="86"/>
      <c r="MP24" s="87"/>
      <c r="MQ24" s="87"/>
      <c r="MR24" s="87"/>
      <c r="MS24" s="87"/>
      <c r="MT24" s="82">
        <v>9.1</v>
      </c>
      <c r="MU24" s="82">
        <v>3.1</v>
      </c>
      <c r="MV24" s="82">
        <v>181.0</v>
      </c>
      <c r="MW24" s="82">
        <v>36.0</v>
      </c>
      <c r="MX24" s="82">
        <v>37.0</v>
      </c>
      <c r="MY24" s="88" t="s">
        <v>96</v>
      </c>
      <c r="MZ24" s="82">
        <v>5.0</v>
      </c>
      <c r="NA24" s="87"/>
      <c r="NB24" s="88" t="s">
        <v>95</v>
      </c>
      <c r="NC24" s="88" t="s">
        <v>95</v>
      </c>
      <c r="ND24" s="88" t="s">
        <v>95</v>
      </c>
      <c r="NE24" s="88" t="s">
        <v>95</v>
      </c>
      <c r="NF24" s="82">
        <v>40.0</v>
      </c>
      <c r="NG24" s="82">
        <v>40.0</v>
      </c>
      <c r="NH24" s="82">
        <v>6.0</v>
      </c>
      <c r="NI24" s="87"/>
      <c r="NJ24" s="82">
        <v>10.6</v>
      </c>
      <c r="NK24" s="82">
        <v>3.0</v>
      </c>
      <c r="NL24" s="82">
        <v>194.0</v>
      </c>
      <c r="NM24" s="82">
        <v>34.0</v>
      </c>
      <c r="NN24" s="82">
        <v>49.0</v>
      </c>
      <c r="NO24" s="82">
        <v>50.0</v>
      </c>
      <c r="NP24" s="82">
        <v>4.0</v>
      </c>
    </row>
    <row r="25" ht="14.25" customHeight="1">
      <c r="A25" s="49">
        <v>0.5</v>
      </c>
      <c r="B25" s="50"/>
      <c r="C25" s="51">
        <v>50.16</v>
      </c>
      <c r="D25" s="127">
        <v>335.0</v>
      </c>
      <c r="E25" s="53">
        <v>133.0</v>
      </c>
      <c r="F25" s="53">
        <v>34.0</v>
      </c>
      <c r="G25" s="55">
        <v>6.0</v>
      </c>
      <c r="H25" s="54"/>
      <c r="I25" s="53">
        <v>6.0</v>
      </c>
      <c r="J25" s="53">
        <v>48.0</v>
      </c>
      <c r="K25" s="53">
        <v>47.0</v>
      </c>
      <c r="L25" s="53">
        <v>137.0</v>
      </c>
      <c r="M25" s="53">
        <v>118.0</v>
      </c>
      <c r="N25" s="55">
        <v>28.8</v>
      </c>
      <c r="O25" s="54"/>
      <c r="P25" s="53">
        <v>6.0</v>
      </c>
      <c r="Q25" s="53">
        <v>55.0</v>
      </c>
      <c r="R25" s="53">
        <v>49.0</v>
      </c>
      <c r="S25" s="55">
        <v>339.0</v>
      </c>
      <c r="T25" s="53">
        <v>301.7</v>
      </c>
      <c r="U25" s="53">
        <v>174.4</v>
      </c>
      <c r="V25" s="54"/>
      <c r="W25" s="55">
        <v>371.8</v>
      </c>
      <c r="X25" s="53">
        <v>234.7</v>
      </c>
      <c r="Y25" s="55">
        <v>128.2</v>
      </c>
      <c r="Z25" s="54"/>
      <c r="AA25" s="55">
        <v>338.2</v>
      </c>
      <c r="AB25" s="55">
        <v>360.6</v>
      </c>
      <c r="AC25" s="55">
        <v>203.0</v>
      </c>
      <c r="AD25" s="54"/>
      <c r="AE25" s="53">
        <v>337.7</v>
      </c>
      <c r="AF25" s="53">
        <v>332.8</v>
      </c>
      <c r="AG25" s="55">
        <v>185.3</v>
      </c>
      <c r="AH25" s="54"/>
      <c r="AI25" s="53">
        <v>344.4</v>
      </c>
      <c r="AJ25" s="53">
        <v>378.7</v>
      </c>
      <c r="AK25" s="55">
        <v>219.9</v>
      </c>
      <c r="AL25" s="54"/>
      <c r="AM25" s="55">
        <v>336.7</v>
      </c>
      <c r="AN25" s="55">
        <v>389.4</v>
      </c>
      <c r="AO25" s="55">
        <v>208.4</v>
      </c>
      <c r="AP25" s="54"/>
      <c r="AQ25" s="182">
        <f t="shared" ref="AQ25:AS25" si="33">E25</f>
        <v>133</v>
      </c>
      <c r="AR25" s="54">
        <f t="shared" si="33"/>
        <v>34</v>
      </c>
      <c r="AS25" s="56">
        <f t="shared" si="33"/>
        <v>6</v>
      </c>
      <c r="AT25" s="54"/>
      <c r="AU25" s="54">
        <f t="shared" ref="AU25:AW25" si="34">L25</f>
        <v>137</v>
      </c>
      <c r="AV25" s="54">
        <f t="shared" si="34"/>
        <v>118</v>
      </c>
      <c r="AW25" s="56">
        <f t="shared" si="34"/>
        <v>28.8</v>
      </c>
      <c r="AX25" s="54"/>
      <c r="AY25" s="54">
        <f t="shared" si="6"/>
        <v>133</v>
      </c>
      <c r="AZ25" s="54"/>
      <c r="BA25" s="54"/>
      <c r="BB25" s="54"/>
      <c r="BC25" s="89"/>
      <c r="BD25" s="54">
        <v>139.0</v>
      </c>
      <c r="BE25" s="53">
        <v>32.0</v>
      </c>
      <c r="BF25" s="53">
        <v>551.0</v>
      </c>
      <c r="BG25" s="53">
        <v>9.2</v>
      </c>
      <c r="BH25" s="54"/>
      <c r="BI25" s="53">
        <v>22.0</v>
      </c>
      <c r="BJ25" s="53">
        <v>90.0</v>
      </c>
      <c r="BK25" s="53">
        <v>63.0</v>
      </c>
      <c r="BL25" s="89"/>
      <c r="BM25" s="58">
        <v>341.0</v>
      </c>
      <c r="BN25" s="58">
        <v>145.0</v>
      </c>
      <c r="BO25" s="58">
        <v>198.0</v>
      </c>
      <c r="BP25" s="58">
        <v>9.9</v>
      </c>
      <c r="BQ25" s="59"/>
      <c r="BR25" s="58">
        <v>6.0</v>
      </c>
      <c r="BS25" s="58">
        <v>63.0</v>
      </c>
      <c r="BT25" s="58">
        <v>64.0</v>
      </c>
      <c r="BU25" s="59">
        <f t="shared" si="7"/>
        <v>341</v>
      </c>
      <c r="BV25" s="58">
        <v>288.0</v>
      </c>
      <c r="BW25" s="58">
        <v>168.0</v>
      </c>
      <c r="BX25" s="58">
        <v>18.0</v>
      </c>
      <c r="BY25" s="58">
        <v>332.0</v>
      </c>
      <c r="BZ25" s="58">
        <v>305.0</v>
      </c>
      <c r="CA25" s="58">
        <v>166.0</v>
      </c>
      <c r="CB25" s="58">
        <v>17.0</v>
      </c>
      <c r="CC25" s="58">
        <v>341.0</v>
      </c>
      <c r="CD25" s="58">
        <v>562.0</v>
      </c>
      <c r="CE25" s="58">
        <v>332.0</v>
      </c>
      <c r="CF25" s="58">
        <v>14.0</v>
      </c>
      <c r="CG25" s="58" t="s">
        <v>94</v>
      </c>
      <c r="CH25" s="58" t="s">
        <v>94</v>
      </c>
      <c r="CI25" s="58" t="s">
        <v>94</v>
      </c>
      <c r="CJ25" s="58" t="s">
        <v>94</v>
      </c>
      <c r="CK25" s="58">
        <v>347.0</v>
      </c>
      <c r="CL25" s="58">
        <v>148.0</v>
      </c>
      <c r="CM25" s="58">
        <v>97.0</v>
      </c>
      <c r="CN25" s="58">
        <v>2.0</v>
      </c>
      <c r="CO25" s="58">
        <v>331.0</v>
      </c>
      <c r="CP25" s="58">
        <v>307.0</v>
      </c>
      <c r="CQ25" s="58">
        <v>158.0</v>
      </c>
      <c r="CR25" s="58">
        <v>4.0</v>
      </c>
      <c r="CS25" s="58">
        <v>335.0</v>
      </c>
      <c r="CT25" s="58">
        <v>272.0</v>
      </c>
      <c r="CU25" s="58">
        <v>166.0</v>
      </c>
      <c r="CV25" s="58">
        <v>76.0</v>
      </c>
      <c r="CW25" s="58">
        <v>336.0</v>
      </c>
      <c r="CX25" s="58">
        <v>176.0</v>
      </c>
      <c r="CY25" s="58">
        <v>81.0</v>
      </c>
      <c r="CZ25" s="58">
        <v>51.0</v>
      </c>
      <c r="DA25" s="58">
        <v>322.0</v>
      </c>
      <c r="DB25" s="58">
        <v>180.0</v>
      </c>
      <c r="DC25" s="58">
        <v>83.0</v>
      </c>
      <c r="DD25" s="58">
        <v>54.0</v>
      </c>
      <c r="DE25" s="59">
        <f t="shared" ref="DE25:DE37" si="37">BN25</f>
        <v>145</v>
      </c>
      <c r="DF25" s="58">
        <v>34.9</v>
      </c>
      <c r="DG25" s="58">
        <v>198.0</v>
      </c>
      <c r="DH25" s="58">
        <v>9.9</v>
      </c>
      <c r="DI25" s="59"/>
      <c r="DJ25" s="58">
        <v>7.0</v>
      </c>
      <c r="DK25" s="58">
        <v>56.0</v>
      </c>
      <c r="DL25" s="58">
        <v>53.0</v>
      </c>
      <c r="DM25" s="89"/>
      <c r="DN25" s="61">
        <v>341.0</v>
      </c>
      <c r="DO25" s="61">
        <v>140.0</v>
      </c>
      <c r="DP25" s="61">
        <v>24.84</v>
      </c>
      <c r="DQ25" s="61">
        <v>13.91</v>
      </c>
      <c r="DR25" s="61">
        <v>3.24</v>
      </c>
      <c r="DS25" s="61">
        <v>8.0</v>
      </c>
      <c r="DT25" s="61">
        <v>41.0</v>
      </c>
      <c r="DU25" s="61">
        <v>49.3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338.0</v>
      </c>
      <c r="EF25" s="63">
        <v>136.0</v>
      </c>
      <c r="EG25" s="63">
        <v>73.0</v>
      </c>
      <c r="EH25" s="63">
        <v>3.1</v>
      </c>
      <c r="EI25" s="64"/>
      <c r="EJ25" s="63">
        <v>9.0</v>
      </c>
      <c r="EK25" s="63">
        <v>51.0</v>
      </c>
      <c r="EL25" s="63">
        <v>53.0</v>
      </c>
      <c r="EM25" s="63">
        <v>136.0</v>
      </c>
      <c r="EN25" s="63">
        <v>113.0</v>
      </c>
      <c r="EO25" s="63">
        <v>4.6</v>
      </c>
      <c r="EP25" s="64"/>
      <c r="EQ25" s="63">
        <v>9.0</v>
      </c>
      <c r="ER25" s="63">
        <v>52.0</v>
      </c>
      <c r="ES25" s="63">
        <v>54.0</v>
      </c>
      <c r="ET25" s="63">
        <v>337.0</v>
      </c>
      <c r="EU25" s="63">
        <v>0.0</v>
      </c>
      <c r="EV25" s="63">
        <v>0.0</v>
      </c>
      <c r="EW25" s="63">
        <v>0.0</v>
      </c>
      <c r="EX25" s="63">
        <v>336.0</v>
      </c>
      <c r="EY25" s="63">
        <v>240.0</v>
      </c>
      <c r="EZ25" s="63">
        <v>138.6</v>
      </c>
      <c r="FA25" s="63">
        <v>6.3</v>
      </c>
      <c r="FB25" s="63">
        <v>336.0</v>
      </c>
      <c r="FC25" s="63">
        <v>0.0</v>
      </c>
      <c r="FD25" s="63">
        <v>0.0</v>
      </c>
      <c r="FE25" s="63">
        <v>0.0</v>
      </c>
      <c r="FF25" s="63">
        <v>336.0</v>
      </c>
      <c r="FG25" s="63">
        <v>240.0</v>
      </c>
      <c r="FH25" s="63">
        <v>138.0</v>
      </c>
      <c r="FI25" s="63">
        <v>8.5</v>
      </c>
      <c r="FJ25" s="63">
        <v>338.0</v>
      </c>
      <c r="FK25" s="63">
        <v>226.0</v>
      </c>
      <c r="FL25" s="63">
        <v>128.0</v>
      </c>
      <c r="FM25" s="64"/>
      <c r="FN25" s="63">
        <v>338.0</v>
      </c>
      <c r="FO25" s="63">
        <v>220.0</v>
      </c>
      <c r="FP25" s="63">
        <v>128.0</v>
      </c>
      <c r="FQ25" s="63">
        <v>15.0</v>
      </c>
      <c r="FR25" s="63">
        <v>136.0</v>
      </c>
      <c r="FS25" s="63">
        <v>109.0</v>
      </c>
      <c r="FT25" s="63">
        <v>18.03</v>
      </c>
      <c r="FU25" s="64"/>
      <c r="FV25" s="63">
        <v>136.0</v>
      </c>
      <c r="FW25" s="64"/>
      <c r="FX25" s="64"/>
      <c r="FY25" s="64"/>
      <c r="FZ25" s="89"/>
      <c r="GA25" s="65">
        <v>339.0</v>
      </c>
      <c r="GB25" s="66">
        <v>355.21</v>
      </c>
      <c r="GC25" s="66">
        <v>218.61</v>
      </c>
      <c r="GD25" s="66">
        <v>27.64</v>
      </c>
      <c r="GE25" s="66">
        <v>339.0</v>
      </c>
      <c r="GF25" s="66">
        <v>377.05</v>
      </c>
      <c r="GG25" s="66">
        <v>216.26</v>
      </c>
      <c r="GH25" s="66">
        <v>31.33</v>
      </c>
      <c r="GI25" s="66">
        <v>338.0</v>
      </c>
      <c r="GJ25" s="66">
        <v>228.6</v>
      </c>
      <c r="GK25" s="66">
        <v>-129.07</v>
      </c>
      <c r="GL25" s="66">
        <v>-13.23</v>
      </c>
      <c r="GM25" s="66">
        <v>339.0</v>
      </c>
      <c r="GN25" s="66">
        <v>209.41</v>
      </c>
      <c r="GO25" s="66">
        <v>-129.15</v>
      </c>
      <c r="GP25" s="66">
        <v>-20.1</v>
      </c>
      <c r="GQ25" s="66">
        <v>338.0</v>
      </c>
      <c r="GR25" s="66">
        <v>135.26</v>
      </c>
      <c r="GS25" s="66">
        <v>-84.43</v>
      </c>
      <c r="GT25" s="66">
        <v>-12.65</v>
      </c>
      <c r="GU25" s="66">
        <v>338.0</v>
      </c>
      <c r="GV25" s="66">
        <v>149.62</v>
      </c>
      <c r="GW25" s="66">
        <v>-85.01</v>
      </c>
      <c r="GX25" s="66">
        <v>-14.74</v>
      </c>
      <c r="GY25" s="89"/>
      <c r="GZ25" s="98" t="s">
        <v>107</v>
      </c>
      <c r="HA25" s="97" t="s">
        <v>92</v>
      </c>
      <c r="HB25" s="98">
        <v>211.0</v>
      </c>
      <c r="HC25" s="98">
        <v>10.55</v>
      </c>
      <c r="HD25" s="98">
        <v>4.22</v>
      </c>
      <c r="HE25" s="98">
        <v>8.0</v>
      </c>
      <c r="HF25" s="99">
        <v>50.0</v>
      </c>
      <c r="HG25" s="99">
        <v>49.0</v>
      </c>
      <c r="HH25" s="98" t="s">
        <v>107</v>
      </c>
      <c r="HI25" s="97" t="s">
        <v>92</v>
      </c>
      <c r="HJ25" s="98">
        <v>3.0</v>
      </c>
      <c r="HK25" s="98">
        <v>0.15</v>
      </c>
      <c r="HL25" s="98">
        <v>0.06</v>
      </c>
      <c r="HM25" s="98">
        <v>5.0</v>
      </c>
      <c r="HN25" s="99">
        <v>50.0</v>
      </c>
      <c r="HO25" s="99">
        <v>48.0</v>
      </c>
      <c r="HP25" s="98" t="s">
        <v>107</v>
      </c>
      <c r="HQ25" s="97" t="s">
        <v>92</v>
      </c>
      <c r="HR25" s="99">
        <v>119.0</v>
      </c>
      <c r="HS25" s="98">
        <v>5.95</v>
      </c>
      <c r="HT25" s="98">
        <v>2.975</v>
      </c>
      <c r="HU25" s="98">
        <v>7.0</v>
      </c>
      <c r="HV25" s="99">
        <v>48.0</v>
      </c>
      <c r="HW25" s="99">
        <v>45.0</v>
      </c>
      <c r="HX25" s="89"/>
      <c r="HY25" s="72">
        <v>135.0</v>
      </c>
      <c r="HZ25" s="72">
        <v>33.0</v>
      </c>
      <c r="IA25" s="72">
        <v>120.0</v>
      </c>
      <c r="IB25" s="72">
        <v>6.0</v>
      </c>
      <c r="IC25" s="73"/>
      <c r="ID25" s="72">
        <v>2.0</v>
      </c>
      <c r="IE25" s="147">
        <v>70.0</v>
      </c>
      <c r="IF25" s="147">
        <v>50.0</v>
      </c>
      <c r="IG25" s="89"/>
      <c r="IH25" s="74">
        <v>140.0</v>
      </c>
      <c r="II25" s="74">
        <v>33.7</v>
      </c>
      <c r="IJ25" s="74">
        <v>136.0</v>
      </c>
      <c r="IK25" s="74">
        <v>7.2</v>
      </c>
      <c r="IL25" s="74">
        <v>7.8</v>
      </c>
      <c r="IM25" s="74">
        <v>6.0</v>
      </c>
      <c r="IN25" s="74">
        <v>48.0</v>
      </c>
      <c r="IO25" s="74">
        <v>46.0</v>
      </c>
      <c r="IP25" s="74">
        <v>140.0</v>
      </c>
      <c r="IQ25" s="74">
        <v>34.5</v>
      </c>
      <c r="IR25" s="74">
        <v>5.0</v>
      </c>
      <c r="IS25" s="74">
        <v>0.1</v>
      </c>
      <c r="IT25" s="74">
        <v>0.3</v>
      </c>
      <c r="IU25" s="74">
        <v>12.0</v>
      </c>
      <c r="IV25" s="74">
        <v>49.0</v>
      </c>
      <c r="IW25" s="74">
        <v>49.0</v>
      </c>
      <c r="IX25" s="89"/>
      <c r="IY25" s="76">
        <v>139.62</v>
      </c>
      <c r="IZ25" s="76">
        <v>35.18</v>
      </c>
      <c r="JA25" s="76">
        <v>245.28</v>
      </c>
      <c r="JB25" s="76">
        <v>12.26</v>
      </c>
      <c r="JC25" s="76">
        <v>4.31</v>
      </c>
      <c r="JD25" s="76">
        <v>3.0</v>
      </c>
      <c r="JE25" s="76">
        <v>61.71</v>
      </c>
      <c r="JF25" s="76">
        <v>49.08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135.0</v>
      </c>
      <c r="JQ25" s="78">
        <v>32.0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46.0</v>
      </c>
      <c r="JX25" s="78">
        <v>135.0</v>
      </c>
      <c r="JY25" s="78">
        <v>33.9</v>
      </c>
      <c r="JZ25" s="78">
        <v>159.0</v>
      </c>
      <c r="KA25" s="78">
        <v>8.5</v>
      </c>
      <c r="KB25" s="78">
        <v>3.1</v>
      </c>
      <c r="KC25" s="78">
        <v>2.0</v>
      </c>
      <c r="KD25" s="78">
        <v>53.0</v>
      </c>
      <c r="KE25" s="78">
        <v>51.0</v>
      </c>
      <c r="KF25" s="89"/>
      <c r="KG25" s="151">
        <v>136.0</v>
      </c>
      <c r="KH25" s="151">
        <v>33.0</v>
      </c>
      <c r="KI25" s="151">
        <v>69.0</v>
      </c>
      <c r="KJ25" s="151">
        <v>3.7</v>
      </c>
      <c r="KK25" s="151"/>
      <c r="KL25" s="151">
        <v>1.0</v>
      </c>
      <c r="KM25" s="151">
        <v>40.0</v>
      </c>
      <c r="KN25" s="151">
        <v>40.0</v>
      </c>
      <c r="KO25" s="151">
        <v>136.0</v>
      </c>
      <c r="KP25" s="151">
        <v>33.0</v>
      </c>
      <c r="KQ25" s="151" t="s">
        <v>98</v>
      </c>
      <c r="KR25" s="151" t="s">
        <v>98</v>
      </c>
      <c r="KS25" s="151"/>
      <c r="KT25" s="151">
        <v>1.0</v>
      </c>
      <c r="KU25" s="151">
        <v>40.0</v>
      </c>
      <c r="KV25" s="151">
        <v>40.0</v>
      </c>
      <c r="KW25" s="89"/>
      <c r="KX25" s="81">
        <v>128.0</v>
      </c>
      <c r="KY25" s="81">
        <v>32.0</v>
      </c>
      <c r="KZ25" s="81">
        <v>267.0</v>
      </c>
      <c r="LA25" s="81">
        <v>13.1</v>
      </c>
      <c r="LB25" s="81">
        <v>1.8</v>
      </c>
      <c r="LC25" s="81">
        <v>3.0</v>
      </c>
      <c r="LD25" s="81">
        <v>53.0</v>
      </c>
      <c r="LE25" s="81">
        <v>53.0</v>
      </c>
      <c r="LF25" s="81">
        <v>128.0</v>
      </c>
      <c r="LG25" s="81">
        <v>32.0</v>
      </c>
      <c r="LH25" s="81">
        <v>255.0</v>
      </c>
      <c r="LI25" s="81">
        <v>12.5</v>
      </c>
      <c r="LJ25" s="81">
        <v>5.0</v>
      </c>
      <c r="LK25" s="81">
        <v>5.0</v>
      </c>
      <c r="LL25" s="81">
        <v>55.0</v>
      </c>
      <c r="LM25" s="81">
        <v>54.0</v>
      </c>
      <c r="LN25" s="89"/>
      <c r="LO25" s="82">
        <v>333.0</v>
      </c>
      <c r="LP25" s="82">
        <v>237.0</v>
      </c>
      <c r="LQ25" s="82">
        <v>133.0</v>
      </c>
      <c r="LR25" s="82">
        <v>71.0</v>
      </c>
      <c r="LS25" s="82">
        <v>340.0</v>
      </c>
      <c r="LT25" s="82">
        <v>45.0</v>
      </c>
      <c r="LU25" s="82">
        <v>5.2</v>
      </c>
      <c r="LV25" s="82">
        <v>139.0</v>
      </c>
      <c r="LW25" s="82">
        <v>80.0</v>
      </c>
      <c r="LX25" s="82">
        <v>55.0</v>
      </c>
      <c r="LY25" s="82">
        <v>53.0</v>
      </c>
      <c r="LZ25" s="82">
        <v>10.0</v>
      </c>
      <c r="MA25" s="82">
        <v>88.0</v>
      </c>
      <c r="MB25" s="82">
        <v>12.0</v>
      </c>
      <c r="MC25" s="82">
        <v>137.0</v>
      </c>
      <c r="MD25" s="82">
        <v>158.0</v>
      </c>
      <c r="ME25" s="82">
        <v>65.0</v>
      </c>
      <c r="MF25" s="82">
        <v>56.0</v>
      </c>
      <c r="MG25" s="82">
        <v>8.0</v>
      </c>
      <c r="MH25" s="82" t="s">
        <v>95</v>
      </c>
      <c r="MI25" s="88" t="s">
        <v>95</v>
      </c>
      <c r="MJ25" s="88" t="s">
        <v>95</v>
      </c>
      <c r="MK25" s="88" t="s">
        <v>95</v>
      </c>
      <c r="ML25" s="82">
        <v>48.0</v>
      </c>
      <c r="MM25" s="82">
        <v>46.0</v>
      </c>
      <c r="MN25" s="83">
        <v>5.0</v>
      </c>
      <c r="MO25" s="86"/>
      <c r="MP25" s="87"/>
      <c r="MQ25" s="87"/>
      <c r="MR25" s="87"/>
      <c r="MS25" s="87"/>
      <c r="MT25" s="82">
        <v>8.5</v>
      </c>
      <c r="MU25" s="82">
        <v>2.8</v>
      </c>
      <c r="MV25" s="82">
        <v>159.0</v>
      </c>
      <c r="MW25" s="82">
        <v>36.0</v>
      </c>
      <c r="MX25" s="82">
        <v>37.0</v>
      </c>
      <c r="MY25" s="88" t="s">
        <v>96</v>
      </c>
      <c r="MZ25" s="82">
        <v>5.0</v>
      </c>
      <c r="NA25" s="87"/>
      <c r="NB25" s="88" t="s">
        <v>95</v>
      </c>
      <c r="NC25" s="88" t="s">
        <v>95</v>
      </c>
      <c r="ND25" s="88" t="s">
        <v>95</v>
      </c>
      <c r="NE25" s="88" t="s">
        <v>95</v>
      </c>
      <c r="NF25" s="82">
        <v>40.0</v>
      </c>
      <c r="NG25" s="82">
        <v>40.0</v>
      </c>
      <c r="NH25" s="82">
        <v>6.0</v>
      </c>
      <c r="NI25" s="87"/>
      <c r="NJ25" s="82">
        <v>10.6</v>
      </c>
      <c r="NK25" s="82">
        <v>3.0</v>
      </c>
      <c r="NL25" s="82">
        <v>198.0</v>
      </c>
      <c r="NM25" s="82">
        <v>33.0</v>
      </c>
      <c r="NN25" s="82">
        <v>49.0</v>
      </c>
      <c r="NO25" s="82">
        <v>50.0</v>
      </c>
      <c r="NP25" s="82">
        <v>4.0</v>
      </c>
    </row>
    <row r="26" ht="14.25" customHeight="1">
      <c r="A26" s="49">
        <v>0.541666666666667</v>
      </c>
      <c r="B26" s="50"/>
      <c r="C26" s="51">
        <v>50.39</v>
      </c>
      <c r="D26" s="128">
        <v>339.0</v>
      </c>
      <c r="E26" s="53">
        <v>134.0</v>
      </c>
      <c r="F26" s="53">
        <v>29.0</v>
      </c>
      <c r="G26" s="55">
        <v>6.0</v>
      </c>
      <c r="H26" s="54"/>
      <c r="I26" s="53">
        <v>6.0</v>
      </c>
      <c r="J26" s="53">
        <v>51.0</v>
      </c>
      <c r="K26" s="53">
        <v>47.0</v>
      </c>
      <c r="L26" s="53">
        <v>138.0</v>
      </c>
      <c r="M26" s="53">
        <v>133.0</v>
      </c>
      <c r="N26" s="55">
        <v>32.1</v>
      </c>
      <c r="O26" s="54"/>
      <c r="P26" s="53">
        <v>6.0</v>
      </c>
      <c r="Q26" s="53">
        <v>56.0</v>
      </c>
      <c r="R26" s="53">
        <v>53.0</v>
      </c>
      <c r="S26" s="55">
        <v>340.5</v>
      </c>
      <c r="T26" s="53">
        <v>305.3</v>
      </c>
      <c r="U26" s="53">
        <v>177.1</v>
      </c>
      <c r="V26" s="54"/>
      <c r="W26" s="55">
        <v>373.7</v>
      </c>
      <c r="X26" s="53">
        <v>230.9</v>
      </c>
      <c r="Y26" s="55">
        <v>126.4</v>
      </c>
      <c r="Z26" s="54"/>
      <c r="AA26" s="55">
        <v>341.1</v>
      </c>
      <c r="AB26" s="55">
        <v>341.5</v>
      </c>
      <c r="AC26" s="55">
        <v>194.7</v>
      </c>
      <c r="AD26" s="54"/>
      <c r="AE26" s="53">
        <v>340.7</v>
      </c>
      <c r="AF26" s="53">
        <v>311.5</v>
      </c>
      <c r="AG26" s="55">
        <v>178.0</v>
      </c>
      <c r="AH26" s="54"/>
      <c r="AI26" s="53">
        <v>346.8</v>
      </c>
      <c r="AJ26" s="53">
        <v>368.1</v>
      </c>
      <c r="AK26" s="55">
        <v>212.0</v>
      </c>
      <c r="AL26" s="54"/>
      <c r="AM26" s="55">
        <v>338.7</v>
      </c>
      <c r="AN26" s="55">
        <v>381.4</v>
      </c>
      <c r="AO26" s="55">
        <v>205.0</v>
      </c>
      <c r="AP26" s="54"/>
      <c r="AQ26" s="182">
        <f t="shared" ref="AQ26:AS26" si="35">E26</f>
        <v>134</v>
      </c>
      <c r="AR26" s="54">
        <f t="shared" si="35"/>
        <v>29</v>
      </c>
      <c r="AS26" s="56">
        <f t="shared" si="35"/>
        <v>6</v>
      </c>
      <c r="AT26" s="54"/>
      <c r="AU26" s="54">
        <f t="shared" ref="AU26:AW26" si="36">L26</f>
        <v>138</v>
      </c>
      <c r="AV26" s="54">
        <f t="shared" si="36"/>
        <v>133</v>
      </c>
      <c r="AW26" s="56">
        <f t="shared" si="36"/>
        <v>32.1</v>
      </c>
      <c r="AX26" s="54"/>
      <c r="AY26" s="54">
        <f t="shared" si="6"/>
        <v>134</v>
      </c>
      <c r="AZ26" s="54"/>
      <c r="BA26" s="54"/>
      <c r="BB26" s="54"/>
      <c r="BC26" s="89"/>
      <c r="BD26" s="54">
        <v>137.0</v>
      </c>
      <c r="BE26" s="53">
        <v>32.0</v>
      </c>
      <c r="BF26" s="53">
        <v>556.0</v>
      </c>
      <c r="BG26" s="53">
        <v>9.3</v>
      </c>
      <c r="BH26" s="54"/>
      <c r="BI26" s="53">
        <v>22.0</v>
      </c>
      <c r="BJ26" s="53">
        <v>90.0</v>
      </c>
      <c r="BK26" s="53">
        <v>63.0</v>
      </c>
      <c r="BL26" s="89"/>
      <c r="BM26" s="58">
        <v>342.0</v>
      </c>
      <c r="BN26" s="58">
        <v>146.0</v>
      </c>
      <c r="BO26" s="58">
        <v>154.0</v>
      </c>
      <c r="BP26" s="58">
        <v>7.7</v>
      </c>
      <c r="BQ26" s="59"/>
      <c r="BR26" s="58">
        <v>6.0</v>
      </c>
      <c r="BS26" s="58">
        <v>63.0</v>
      </c>
      <c r="BT26" s="58">
        <v>64.0</v>
      </c>
      <c r="BU26" s="59">
        <f t="shared" si="7"/>
        <v>342</v>
      </c>
      <c r="BV26" s="58">
        <v>289.0</v>
      </c>
      <c r="BW26" s="58">
        <v>168.0</v>
      </c>
      <c r="BX26" s="58">
        <v>26.0</v>
      </c>
      <c r="BY26" s="58">
        <v>333.0</v>
      </c>
      <c r="BZ26" s="58">
        <v>299.0</v>
      </c>
      <c r="CA26" s="58">
        <v>167.0</v>
      </c>
      <c r="CB26" s="58">
        <v>22.0</v>
      </c>
      <c r="CC26" s="58">
        <v>432.0</v>
      </c>
      <c r="CD26" s="58">
        <v>550.0</v>
      </c>
      <c r="CE26" s="58">
        <v>316.0</v>
      </c>
      <c r="CF26" s="58">
        <v>18.0</v>
      </c>
      <c r="CG26" s="58" t="s">
        <v>94</v>
      </c>
      <c r="CH26" s="58" t="s">
        <v>94</v>
      </c>
      <c r="CI26" s="58" t="s">
        <v>94</v>
      </c>
      <c r="CJ26" s="58" t="s">
        <v>94</v>
      </c>
      <c r="CK26" s="58">
        <v>348.0</v>
      </c>
      <c r="CL26" s="58">
        <v>142.0</v>
      </c>
      <c r="CM26" s="58">
        <v>93.0</v>
      </c>
      <c r="CN26" s="58">
        <v>4.0</v>
      </c>
      <c r="CO26" s="58">
        <v>331.0</v>
      </c>
      <c r="CP26" s="58">
        <v>293.0</v>
      </c>
      <c r="CQ26" s="58">
        <v>146.0</v>
      </c>
      <c r="CR26" s="58">
        <v>5.0</v>
      </c>
      <c r="CS26" s="58">
        <v>335.0</v>
      </c>
      <c r="CT26" s="58">
        <v>272.0</v>
      </c>
      <c r="CU26" s="58">
        <v>166.0</v>
      </c>
      <c r="CV26" s="58">
        <v>70.0</v>
      </c>
      <c r="CW26" s="58">
        <v>337.0</v>
      </c>
      <c r="CX26" s="58">
        <v>186.0</v>
      </c>
      <c r="CY26" s="58">
        <v>86.0</v>
      </c>
      <c r="CZ26" s="58">
        <v>55.0</v>
      </c>
      <c r="DA26" s="58">
        <v>323.0</v>
      </c>
      <c r="DB26" s="58">
        <v>192.0</v>
      </c>
      <c r="DC26" s="58">
        <v>86.0</v>
      </c>
      <c r="DD26" s="58">
        <v>57.0</v>
      </c>
      <c r="DE26" s="59">
        <f t="shared" si="37"/>
        <v>146</v>
      </c>
      <c r="DF26" s="58">
        <v>34.9</v>
      </c>
      <c r="DG26" s="58">
        <v>154.0</v>
      </c>
      <c r="DH26" s="58">
        <v>7.7</v>
      </c>
      <c r="DI26" s="59"/>
      <c r="DJ26" s="58">
        <v>7.0</v>
      </c>
      <c r="DK26" s="58">
        <v>56.0</v>
      </c>
      <c r="DL26" s="58">
        <v>53.0</v>
      </c>
      <c r="DM26" s="89"/>
      <c r="DN26" s="61">
        <v>341.0</v>
      </c>
      <c r="DO26" s="61">
        <v>140.0</v>
      </c>
      <c r="DP26" s="61">
        <v>33.4</v>
      </c>
      <c r="DQ26" s="61">
        <v>18.74</v>
      </c>
      <c r="DR26" s="61">
        <v>4.98</v>
      </c>
      <c r="DS26" s="61">
        <v>8.0</v>
      </c>
      <c r="DT26" s="61">
        <v>42.0</v>
      </c>
      <c r="DU26" s="61">
        <v>52.9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341.0</v>
      </c>
      <c r="EF26" s="63">
        <v>137.0</v>
      </c>
      <c r="EG26" s="63">
        <v>72.0</v>
      </c>
      <c r="EH26" s="63">
        <v>3.1</v>
      </c>
      <c r="EI26" s="64"/>
      <c r="EJ26" s="63">
        <v>9.0</v>
      </c>
      <c r="EK26" s="63">
        <v>53.0</v>
      </c>
      <c r="EL26" s="63">
        <v>54.0</v>
      </c>
      <c r="EM26" s="63">
        <v>137.0</v>
      </c>
      <c r="EN26" s="63">
        <v>114.0</v>
      </c>
      <c r="EO26" s="63">
        <v>4.8</v>
      </c>
      <c r="EP26" s="64"/>
      <c r="EQ26" s="63">
        <v>9.0</v>
      </c>
      <c r="ER26" s="63">
        <v>54.0</v>
      </c>
      <c r="ES26" s="63">
        <v>55.0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237.0</v>
      </c>
      <c r="EZ26" s="63">
        <v>138.4</v>
      </c>
      <c r="FA26" s="63">
        <v>5.2</v>
      </c>
      <c r="FB26" s="63">
        <v>340.0</v>
      </c>
      <c r="FC26" s="63">
        <v>0.0</v>
      </c>
      <c r="FD26" s="63">
        <v>0.0</v>
      </c>
      <c r="FE26" s="63">
        <v>0.0</v>
      </c>
      <c r="FF26" s="63">
        <v>339.0</v>
      </c>
      <c r="FG26" s="63">
        <v>237.0</v>
      </c>
      <c r="FH26" s="63">
        <v>138.0</v>
      </c>
      <c r="FI26" s="63">
        <v>8.1</v>
      </c>
      <c r="FJ26" s="63">
        <v>341.0</v>
      </c>
      <c r="FK26" s="63">
        <v>222.0</v>
      </c>
      <c r="FL26" s="63">
        <v>127.0</v>
      </c>
      <c r="FM26" s="64"/>
      <c r="FN26" s="63">
        <v>341.0</v>
      </c>
      <c r="FO26" s="63">
        <v>216.0</v>
      </c>
      <c r="FP26" s="63">
        <v>127.0</v>
      </c>
      <c r="FQ26" s="63">
        <v>13.0</v>
      </c>
      <c r="FR26" s="63">
        <v>137.0</v>
      </c>
      <c r="FS26" s="63">
        <v>118.0</v>
      </c>
      <c r="FT26" s="63">
        <v>20.42</v>
      </c>
      <c r="FU26" s="64"/>
      <c r="FV26" s="63">
        <v>137.0</v>
      </c>
      <c r="FW26" s="64"/>
      <c r="FX26" s="64"/>
      <c r="FY26" s="64"/>
      <c r="FZ26" s="89"/>
      <c r="GA26" s="65">
        <v>339.0</v>
      </c>
      <c r="GB26" s="66">
        <v>325.17</v>
      </c>
      <c r="GC26" s="66">
        <v>201.44</v>
      </c>
      <c r="GD26" s="66">
        <v>6.95</v>
      </c>
      <c r="GE26" s="66">
        <v>338.0</v>
      </c>
      <c r="GF26" s="66">
        <v>341.88</v>
      </c>
      <c r="GG26" s="66">
        <v>199.17</v>
      </c>
      <c r="GH26" s="66">
        <v>10.8</v>
      </c>
      <c r="GI26" s="66">
        <v>338.0</v>
      </c>
      <c r="GJ26" s="66">
        <v>226.11</v>
      </c>
      <c r="GK26" s="66">
        <v>-128.06</v>
      </c>
      <c r="GL26" s="66">
        <v>-21.53</v>
      </c>
      <c r="GM26" s="66">
        <v>339.0</v>
      </c>
      <c r="GN26" s="66">
        <v>208.23</v>
      </c>
      <c r="GO26" s="66">
        <v>-127.81</v>
      </c>
      <c r="GP26" s="66">
        <v>-28.14</v>
      </c>
      <c r="GQ26" s="66">
        <v>339.0</v>
      </c>
      <c r="GR26" s="66">
        <v>121.77</v>
      </c>
      <c r="GS26" s="66">
        <v>-73.46</v>
      </c>
      <c r="GT26" s="66">
        <v>16.84</v>
      </c>
      <c r="GU26" s="66">
        <v>338.0</v>
      </c>
      <c r="GV26" s="66">
        <v>131.59</v>
      </c>
      <c r="GW26" s="66">
        <v>-73.62</v>
      </c>
      <c r="GX26" s="66">
        <v>14.74</v>
      </c>
      <c r="GY26" s="89"/>
      <c r="GZ26" s="98" t="s">
        <v>107</v>
      </c>
      <c r="HA26" s="97" t="s">
        <v>92</v>
      </c>
      <c r="HB26" s="98">
        <v>274.0</v>
      </c>
      <c r="HC26" s="98">
        <v>13.7</v>
      </c>
      <c r="HD26" s="98">
        <v>5.48</v>
      </c>
      <c r="HE26" s="98">
        <v>8.0</v>
      </c>
      <c r="HF26" s="99">
        <v>50.0</v>
      </c>
      <c r="HG26" s="99">
        <v>50.0</v>
      </c>
      <c r="HH26" s="98" t="s">
        <v>107</v>
      </c>
      <c r="HI26" s="97" t="s">
        <v>92</v>
      </c>
      <c r="HJ26" s="98">
        <v>3.0</v>
      </c>
      <c r="HK26" s="98">
        <v>0.15</v>
      </c>
      <c r="HL26" s="98">
        <v>0.06</v>
      </c>
      <c r="HM26" s="98">
        <v>5.0</v>
      </c>
      <c r="HN26" s="99">
        <v>50.0</v>
      </c>
      <c r="HO26" s="99">
        <v>48.0</v>
      </c>
      <c r="HP26" s="98" t="s">
        <v>107</v>
      </c>
      <c r="HQ26" s="97" t="s">
        <v>92</v>
      </c>
      <c r="HR26" s="99">
        <v>130.0</v>
      </c>
      <c r="HS26" s="98">
        <v>6.5</v>
      </c>
      <c r="HT26" s="98">
        <v>3.25</v>
      </c>
      <c r="HU26" s="98">
        <v>7.0</v>
      </c>
      <c r="HV26" s="99">
        <v>48.0</v>
      </c>
      <c r="HW26" s="99">
        <v>45.0</v>
      </c>
      <c r="HX26" s="89"/>
      <c r="HY26" s="72">
        <v>136.0</v>
      </c>
      <c r="HZ26" s="72">
        <v>33.0</v>
      </c>
      <c r="IA26" s="72">
        <v>120.0</v>
      </c>
      <c r="IB26" s="72">
        <v>6.0</v>
      </c>
      <c r="IC26" s="73"/>
      <c r="ID26" s="72">
        <v>2.0</v>
      </c>
      <c r="IE26" s="147">
        <v>70.0</v>
      </c>
      <c r="IF26" s="147">
        <v>50.0</v>
      </c>
      <c r="IG26" s="89"/>
      <c r="IH26" s="74">
        <v>140.0</v>
      </c>
      <c r="II26" s="74">
        <v>32.4</v>
      </c>
      <c r="IJ26" s="74">
        <v>137.0</v>
      </c>
      <c r="IK26" s="74">
        <v>7.2</v>
      </c>
      <c r="IL26" s="74">
        <v>7.7</v>
      </c>
      <c r="IM26" s="74">
        <v>6.0</v>
      </c>
      <c r="IN26" s="74">
        <v>48.0</v>
      </c>
      <c r="IO26" s="74">
        <v>46.0</v>
      </c>
      <c r="IP26" s="74">
        <v>140.0</v>
      </c>
      <c r="IQ26" s="74">
        <v>33.9</v>
      </c>
      <c r="IR26" s="74">
        <v>5.0</v>
      </c>
      <c r="IS26" s="74">
        <v>0.1</v>
      </c>
      <c r="IT26" s="74">
        <v>0.3</v>
      </c>
      <c r="IU26" s="74">
        <v>12.0</v>
      </c>
      <c r="IV26" s="74">
        <v>49.0</v>
      </c>
      <c r="IW26" s="74">
        <v>49.0</v>
      </c>
      <c r="IX26" s="89"/>
      <c r="IY26" s="76">
        <v>139.69</v>
      </c>
      <c r="IZ26" s="76">
        <v>34.99</v>
      </c>
      <c r="JA26" s="76">
        <v>334.06</v>
      </c>
      <c r="JB26" s="76">
        <v>16.7</v>
      </c>
      <c r="JC26" s="76">
        <v>6.09</v>
      </c>
      <c r="JD26" s="76">
        <v>3.0</v>
      </c>
      <c r="JE26" s="76">
        <v>64.86</v>
      </c>
      <c r="JF26" s="76">
        <v>46.47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135.0</v>
      </c>
      <c r="JQ26" s="78">
        <v>32.0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49.0</v>
      </c>
      <c r="JW26" s="78">
        <v>47.0</v>
      </c>
      <c r="JX26" s="78">
        <v>135.0</v>
      </c>
      <c r="JY26" s="78">
        <v>33.8</v>
      </c>
      <c r="JZ26" s="78">
        <v>189.0</v>
      </c>
      <c r="KA26" s="78">
        <v>10.1</v>
      </c>
      <c r="KB26" s="78">
        <v>3.8</v>
      </c>
      <c r="KC26" s="78">
        <v>2.0</v>
      </c>
      <c r="KD26" s="78">
        <v>57.0</v>
      </c>
      <c r="KE26" s="78">
        <v>54.0</v>
      </c>
      <c r="KF26" s="89"/>
      <c r="KG26" s="151">
        <v>136.0</v>
      </c>
      <c r="KH26" s="151">
        <v>33.0</v>
      </c>
      <c r="KI26" s="151">
        <v>82.0</v>
      </c>
      <c r="KJ26" s="151">
        <v>4.4</v>
      </c>
      <c r="KK26" s="151"/>
      <c r="KL26" s="151">
        <v>1.0</v>
      </c>
      <c r="KM26" s="151">
        <v>52.0</v>
      </c>
      <c r="KN26" s="151">
        <v>52.0</v>
      </c>
      <c r="KO26" s="151">
        <v>136.0</v>
      </c>
      <c r="KP26" s="151">
        <v>33.0</v>
      </c>
      <c r="KQ26" s="151" t="s">
        <v>98</v>
      </c>
      <c r="KR26" s="151" t="s">
        <v>98</v>
      </c>
      <c r="KS26" s="151"/>
      <c r="KT26" s="151">
        <v>1.0</v>
      </c>
      <c r="KU26" s="151">
        <v>50.0</v>
      </c>
      <c r="KV26" s="151">
        <v>48.0</v>
      </c>
      <c r="KW26" s="89"/>
      <c r="KX26" s="81">
        <v>129.0</v>
      </c>
      <c r="KY26" s="81">
        <v>32.0</v>
      </c>
      <c r="KZ26" s="81">
        <v>269.0</v>
      </c>
      <c r="LA26" s="81">
        <v>13.2</v>
      </c>
      <c r="LB26" s="81">
        <v>1.8</v>
      </c>
      <c r="LC26" s="81">
        <v>3.0</v>
      </c>
      <c r="LD26" s="81">
        <v>53.0</v>
      </c>
      <c r="LE26" s="81">
        <v>53.0</v>
      </c>
      <c r="LF26" s="81">
        <v>129.0</v>
      </c>
      <c r="LG26" s="81">
        <v>32.0</v>
      </c>
      <c r="LH26" s="81">
        <v>278.0</v>
      </c>
      <c r="LI26" s="81">
        <v>13.6</v>
      </c>
      <c r="LJ26" s="81">
        <v>5.0</v>
      </c>
      <c r="LK26" s="81">
        <v>5.0</v>
      </c>
      <c r="LL26" s="81">
        <v>57.0</v>
      </c>
      <c r="LM26" s="81">
        <v>54.0</v>
      </c>
      <c r="LN26" s="89"/>
      <c r="LO26" s="82">
        <v>330.0</v>
      </c>
      <c r="LP26" s="82">
        <v>238.0</v>
      </c>
      <c r="LQ26" s="82">
        <v>134.0</v>
      </c>
      <c r="LR26" s="82">
        <v>71.0</v>
      </c>
      <c r="LS26" s="82">
        <v>341.0</v>
      </c>
      <c r="LT26" s="82">
        <v>44.0</v>
      </c>
      <c r="LU26" s="82">
        <v>5.0</v>
      </c>
      <c r="LV26" s="82">
        <v>140.0</v>
      </c>
      <c r="LW26" s="82">
        <v>77.0</v>
      </c>
      <c r="LX26" s="82">
        <v>56.0</v>
      </c>
      <c r="LY26" s="82">
        <v>53.0</v>
      </c>
      <c r="LZ26" s="82">
        <v>10.0</v>
      </c>
      <c r="MA26" s="82">
        <v>90.0</v>
      </c>
      <c r="MB26" s="82">
        <v>13.0</v>
      </c>
      <c r="MC26" s="82">
        <v>138.0</v>
      </c>
      <c r="MD26" s="82">
        <v>161.0</v>
      </c>
      <c r="ME26" s="82">
        <v>68.0</v>
      </c>
      <c r="MF26" s="82">
        <v>57.0</v>
      </c>
      <c r="MG26" s="82">
        <v>8.0</v>
      </c>
      <c r="MH26" s="82" t="s">
        <v>95</v>
      </c>
      <c r="MI26" s="88" t="s">
        <v>95</v>
      </c>
      <c r="MJ26" s="88" t="s">
        <v>95</v>
      </c>
      <c r="MK26" s="88" t="s">
        <v>95</v>
      </c>
      <c r="ML26" s="82">
        <v>49.0</v>
      </c>
      <c r="MM26" s="82">
        <v>47.0</v>
      </c>
      <c r="MN26" s="83">
        <v>5.0</v>
      </c>
      <c r="MO26" s="86"/>
      <c r="MP26" s="87"/>
      <c r="MQ26" s="87"/>
      <c r="MR26" s="87"/>
      <c r="MS26" s="87"/>
      <c r="MT26" s="82">
        <v>9.3</v>
      </c>
      <c r="MU26" s="82">
        <v>3.1</v>
      </c>
      <c r="MV26" s="82">
        <v>171.0</v>
      </c>
      <c r="MW26" s="82">
        <v>36.0</v>
      </c>
      <c r="MX26" s="82">
        <v>38.0</v>
      </c>
      <c r="MY26" s="88" t="s">
        <v>96</v>
      </c>
      <c r="MZ26" s="82">
        <v>5.0</v>
      </c>
      <c r="NA26" s="87"/>
      <c r="NB26" s="88" t="s">
        <v>95</v>
      </c>
      <c r="NC26" s="88" t="s">
        <v>95</v>
      </c>
      <c r="ND26" s="88" t="s">
        <v>95</v>
      </c>
      <c r="NE26" s="88" t="s">
        <v>95</v>
      </c>
      <c r="NF26" s="82">
        <v>41.0</v>
      </c>
      <c r="NG26" s="82">
        <v>41.0</v>
      </c>
      <c r="NH26" s="82">
        <v>6.0</v>
      </c>
      <c r="NI26" s="87"/>
      <c r="NJ26" s="82">
        <v>13.0</v>
      </c>
      <c r="NK26" s="82">
        <v>0.3</v>
      </c>
      <c r="NL26" s="82">
        <v>234.0</v>
      </c>
      <c r="NM26" s="82">
        <v>33.0</v>
      </c>
      <c r="NN26" s="82">
        <v>49.0</v>
      </c>
      <c r="NO26" s="82">
        <v>50.0</v>
      </c>
      <c r="NP26" s="82">
        <v>4.0</v>
      </c>
    </row>
    <row r="27" ht="14.25" customHeight="1">
      <c r="A27" s="49">
        <v>0.583333333333334</v>
      </c>
      <c r="B27" s="50"/>
      <c r="C27" s="51">
        <v>50.4</v>
      </c>
      <c r="D27" s="127">
        <v>337.0</v>
      </c>
      <c r="E27" s="53">
        <v>134.0</v>
      </c>
      <c r="F27" s="53">
        <v>61.0</v>
      </c>
      <c r="G27" s="55">
        <v>13.0</v>
      </c>
      <c r="H27" s="54"/>
      <c r="I27" s="53">
        <v>6.0</v>
      </c>
      <c r="J27" s="53">
        <v>51.0</v>
      </c>
      <c r="K27" s="53">
        <v>47.0</v>
      </c>
      <c r="L27" s="53">
        <v>138.0</v>
      </c>
      <c r="M27" s="53">
        <v>116.0</v>
      </c>
      <c r="N27" s="55">
        <v>28.4</v>
      </c>
      <c r="O27" s="54"/>
      <c r="P27" s="53">
        <v>6.0</v>
      </c>
      <c r="Q27" s="53">
        <v>56.0</v>
      </c>
      <c r="R27" s="53">
        <v>53.0</v>
      </c>
      <c r="S27" s="55">
        <v>341.3</v>
      </c>
      <c r="T27" s="53">
        <v>364.6</v>
      </c>
      <c r="U27" s="53">
        <v>176.5</v>
      </c>
      <c r="V27" s="54"/>
      <c r="W27" s="55">
        <v>374.4</v>
      </c>
      <c r="X27" s="53">
        <v>222.2</v>
      </c>
      <c r="Y27" s="55">
        <v>123.0</v>
      </c>
      <c r="Z27" s="54"/>
      <c r="AA27" s="55">
        <v>341.1</v>
      </c>
      <c r="AB27" s="55">
        <v>322.9</v>
      </c>
      <c r="AC27" s="55">
        <v>184.3</v>
      </c>
      <c r="AD27" s="54"/>
      <c r="AE27" s="53">
        <v>340.5</v>
      </c>
      <c r="AF27" s="53">
        <v>299.2</v>
      </c>
      <c r="AG27" s="55">
        <v>166.9</v>
      </c>
      <c r="AH27" s="54"/>
      <c r="AI27" s="53">
        <v>346.9</v>
      </c>
      <c r="AJ27" s="53">
        <v>344.2</v>
      </c>
      <c r="AK27" s="55">
        <v>203.5</v>
      </c>
      <c r="AL27" s="54"/>
      <c r="AM27" s="55">
        <v>339.1</v>
      </c>
      <c r="AN27" s="55">
        <v>358.0</v>
      </c>
      <c r="AO27" s="55">
        <v>192.3</v>
      </c>
      <c r="AP27" s="54"/>
      <c r="AQ27" s="182">
        <f t="shared" ref="AQ27:AS27" si="38">E27</f>
        <v>134</v>
      </c>
      <c r="AR27" s="54">
        <f t="shared" si="38"/>
        <v>61</v>
      </c>
      <c r="AS27" s="56">
        <f t="shared" si="38"/>
        <v>13</v>
      </c>
      <c r="AT27" s="54"/>
      <c r="AU27" s="54">
        <f t="shared" ref="AU27:AW27" si="39">L27</f>
        <v>138</v>
      </c>
      <c r="AV27" s="54">
        <f t="shared" si="39"/>
        <v>116</v>
      </c>
      <c r="AW27" s="56">
        <f t="shared" si="39"/>
        <v>28.4</v>
      </c>
      <c r="AX27" s="54"/>
      <c r="AY27" s="54">
        <f t="shared" si="6"/>
        <v>134</v>
      </c>
      <c r="AZ27" s="54"/>
      <c r="BA27" s="54"/>
      <c r="BB27" s="54"/>
      <c r="BC27" s="89"/>
      <c r="BD27" s="54">
        <v>138.0</v>
      </c>
      <c r="BE27" s="53">
        <v>32.0</v>
      </c>
      <c r="BF27" s="53">
        <v>568.0</v>
      </c>
      <c r="BG27" s="53">
        <v>9.5</v>
      </c>
      <c r="BH27" s="54"/>
      <c r="BI27" s="53">
        <v>22.0</v>
      </c>
      <c r="BJ27" s="53">
        <v>90.0</v>
      </c>
      <c r="BK27" s="53">
        <v>63.0</v>
      </c>
      <c r="BL27" s="89"/>
      <c r="BM27" s="58">
        <v>342.0</v>
      </c>
      <c r="BN27" s="58">
        <v>146.0</v>
      </c>
      <c r="BO27" s="58">
        <v>77.0</v>
      </c>
      <c r="BP27" s="58">
        <v>3.9</v>
      </c>
      <c r="BQ27" s="59"/>
      <c r="BR27" s="58">
        <v>6.0</v>
      </c>
      <c r="BS27" s="58">
        <v>63.0</v>
      </c>
      <c r="BT27" s="58">
        <v>64.0</v>
      </c>
      <c r="BU27" s="59">
        <f t="shared" si="7"/>
        <v>342</v>
      </c>
      <c r="BV27" s="58">
        <v>291.0</v>
      </c>
      <c r="BW27" s="58">
        <v>166.0</v>
      </c>
      <c r="BX27" s="58">
        <v>27.0</v>
      </c>
      <c r="BY27" s="58">
        <v>334.0</v>
      </c>
      <c r="BZ27" s="58">
        <v>310.0</v>
      </c>
      <c r="CA27" s="58">
        <v>169.0</v>
      </c>
      <c r="CB27" s="58">
        <v>26.0</v>
      </c>
      <c r="CC27" s="58">
        <v>334.0</v>
      </c>
      <c r="CD27" s="58">
        <v>281.0</v>
      </c>
      <c r="CE27" s="58">
        <v>154.0</v>
      </c>
      <c r="CF27" s="58">
        <v>17.0</v>
      </c>
      <c r="CG27" s="58">
        <v>341.0</v>
      </c>
      <c r="CH27" s="58">
        <v>276.0</v>
      </c>
      <c r="CI27" s="58">
        <v>156.0</v>
      </c>
      <c r="CJ27" s="58">
        <v>18.0</v>
      </c>
      <c r="CK27" s="58">
        <v>348.0</v>
      </c>
      <c r="CL27" s="58">
        <v>148.0</v>
      </c>
      <c r="CM27" s="58">
        <v>80.0</v>
      </c>
      <c r="CN27" s="58">
        <v>1.0</v>
      </c>
      <c r="CO27" s="58">
        <v>331.0</v>
      </c>
      <c r="CP27" s="58">
        <v>304.0</v>
      </c>
      <c r="CQ27" s="58">
        <v>149.0</v>
      </c>
      <c r="CR27" s="58">
        <v>2.0</v>
      </c>
      <c r="CS27" s="58">
        <v>336.0</v>
      </c>
      <c r="CT27" s="58">
        <v>267.0</v>
      </c>
      <c r="CU27" s="58">
        <v>167.0</v>
      </c>
      <c r="CV27" s="58">
        <v>78.0</v>
      </c>
      <c r="CW27" s="58">
        <v>336.0</v>
      </c>
      <c r="CX27" s="58">
        <v>160.0</v>
      </c>
      <c r="CY27" s="58">
        <v>79.0</v>
      </c>
      <c r="CZ27" s="58">
        <v>45.0</v>
      </c>
      <c r="DA27" s="58">
        <v>323.0</v>
      </c>
      <c r="DB27" s="58">
        <v>166.0</v>
      </c>
      <c r="DC27" s="58">
        <v>80.0</v>
      </c>
      <c r="DD27" s="58">
        <v>44.0</v>
      </c>
      <c r="DE27" s="59">
        <f t="shared" si="37"/>
        <v>146</v>
      </c>
      <c r="DF27" s="58">
        <v>34.9</v>
      </c>
      <c r="DG27" s="59">
        <f t="shared" ref="DG27:DH27" si="40">BO27</f>
        <v>77</v>
      </c>
      <c r="DH27" s="59">
        <f t="shared" si="40"/>
        <v>3.9</v>
      </c>
      <c r="DI27" s="59"/>
      <c r="DJ27" s="58">
        <v>7.0</v>
      </c>
      <c r="DK27" s="58">
        <v>56.0</v>
      </c>
      <c r="DL27" s="58">
        <v>53.0</v>
      </c>
      <c r="DM27" s="89"/>
      <c r="DN27" s="61">
        <v>341.0</v>
      </c>
      <c r="DO27" s="61">
        <v>141.0</v>
      </c>
      <c r="DP27" s="61">
        <v>33.27</v>
      </c>
      <c r="DQ27" s="61">
        <v>18.74</v>
      </c>
      <c r="DR27" s="61">
        <v>5.01</v>
      </c>
      <c r="DS27" s="61">
        <v>8.0</v>
      </c>
      <c r="DT27" s="61">
        <v>45.0</v>
      </c>
      <c r="DU27" s="61">
        <v>54.1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340.0</v>
      </c>
      <c r="EF27" s="63">
        <v>137.0</v>
      </c>
      <c r="EG27" s="63">
        <v>90.0</v>
      </c>
      <c r="EH27" s="63">
        <v>3.8</v>
      </c>
      <c r="EI27" s="64"/>
      <c r="EJ27" s="63">
        <v>9.0</v>
      </c>
      <c r="EK27" s="63">
        <v>55.0</v>
      </c>
      <c r="EL27" s="63">
        <v>56.0</v>
      </c>
      <c r="EM27" s="63">
        <v>137.0</v>
      </c>
      <c r="EN27" s="63">
        <v>113.0</v>
      </c>
      <c r="EO27" s="63">
        <v>4.7</v>
      </c>
      <c r="EP27" s="64"/>
      <c r="EQ27" s="63">
        <v>9.0</v>
      </c>
      <c r="ER27" s="63">
        <v>56.0</v>
      </c>
      <c r="ES27" s="63">
        <v>57.0</v>
      </c>
      <c r="ET27" s="63">
        <v>340.0</v>
      </c>
      <c r="EU27" s="63">
        <v>0.0</v>
      </c>
      <c r="EV27" s="63">
        <v>0.0</v>
      </c>
      <c r="EW27" s="63">
        <v>0.0</v>
      </c>
      <c r="EX27" s="63">
        <v>338.0</v>
      </c>
      <c r="EY27" s="63">
        <v>238.0</v>
      </c>
      <c r="EZ27" s="63">
        <v>138.1</v>
      </c>
      <c r="FA27" s="63">
        <v>-2.3</v>
      </c>
      <c r="FB27" s="63">
        <v>339.0</v>
      </c>
      <c r="FC27" s="63">
        <v>0.0</v>
      </c>
      <c r="FD27" s="63">
        <v>0.0</v>
      </c>
      <c r="FE27" s="63">
        <v>0.0</v>
      </c>
      <c r="FF27" s="63">
        <v>339.0</v>
      </c>
      <c r="FG27" s="63">
        <v>238.0</v>
      </c>
      <c r="FH27" s="63">
        <v>138.0</v>
      </c>
      <c r="FI27" s="63">
        <v>1.0</v>
      </c>
      <c r="FJ27" s="63">
        <v>340.0</v>
      </c>
      <c r="FK27" s="63">
        <v>222.0</v>
      </c>
      <c r="FL27" s="63">
        <v>127.0</v>
      </c>
      <c r="FM27" s="64"/>
      <c r="FN27" s="63">
        <v>340.0</v>
      </c>
      <c r="FO27" s="63">
        <v>219.0</v>
      </c>
      <c r="FP27" s="63">
        <v>128.0</v>
      </c>
      <c r="FQ27" s="63">
        <v>6.1</v>
      </c>
      <c r="FR27" s="63">
        <v>137.0</v>
      </c>
      <c r="FS27" s="63">
        <v>110.0</v>
      </c>
      <c r="FT27" s="63">
        <v>18.3</v>
      </c>
      <c r="FU27" s="64"/>
      <c r="FV27" s="63">
        <v>137.0</v>
      </c>
      <c r="FW27" s="64"/>
      <c r="FX27" s="64"/>
      <c r="FY27" s="64"/>
      <c r="FZ27" s="89"/>
      <c r="GA27" s="65">
        <v>340.0</v>
      </c>
      <c r="GB27" s="66">
        <v>319.9</v>
      </c>
      <c r="GC27" s="66">
        <v>196.58</v>
      </c>
      <c r="GD27" s="66">
        <v>29.65</v>
      </c>
      <c r="GE27" s="66">
        <v>340.0</v>
      </c>
      <c r="GF27" s="66">
        <v>336.31</v>
      </c>
      <c r="GG27" s="66">
        <v>192.22</v>
      </c>
      <c r="GH27" s="66">
        <v>32.5</v>
      </c>
      <c r="GI27" s="66">
        <v>340.0</v>
      </c>
      <c r="GJ27" s="66">
        <v>221.86</v>
      </c>
      <c r="GK27" s="66">
        <v>-128.15</v>
      </c>
      <c r="GL27" s="66">
        <v>-11.14</v>
      </c>
      <c r="GM27" s="66">
        <v>340.0</v>
      </c>
      <c r="GN27" s="66">
        <v>203.98</v>
      </c>
      <c r="GO27" s="66">
        <v>-127.9</v>
      </c>
      <c r="GP27" s="66">
        <v>-18.09</v>
      </c>
      <c r="GQ27" s="66">
        <v>341.0</v>
      </c>
      <c r="GR27" s="66">
        <v>102.87</v>
      </c>
      <c r="GS27" s="66">
        <v>-64.91</v>
      </c>
      <c r="GT27" s="66">
        <v>-13.99</v>
      </c>
      <c r="GU27" s="66">
        <v>340.0</v>
      </c>
      <c r="GV27" s="66">
        <v>111.52</v>
      </c>
      <c r="GW27" s="66">
        <v>-61.81</v>
      </c>
      <c r="GX27" s="66">
        <v>-14.74</v>
      </c>
      <c r="GY27" s="89"/>
      <c r="GZ27" s="98" t="s">
        <v>107</v>
      </c>
      <c r="HA27" s="97" t="s">
        <v>92</v>
      </c>
      <c r="HB27" s="98">
        <v>292.0</v>
      </c>
      <c r="HC27" s="98">
        <v>14.6</v>
      </c>
      <c r="HD27" s="98">
        <v>5.84</v>
      </c>
      <c r="HE27" s="98">
        <v>8.0</v>
      </c>
      <c r="HF27" s="99">
        <v>50.0</v>
      </c>
      <c r="HG27" s="99">
        <v>50.0</v>
      </c>
      <c r="HH27" s="98" t="s">
        <v>107</v>
      </c>
      <c r="HI27" s="97" t="s">
        <v>92</v>
      </c>
      <c r="HJ27" s="98">
        <v>132.0</v>
      </c>
      <c r="HK27" s="98">
        <v>6.6</v>
      </c>
      <c r="HL27" s="98">
        <v>2.64</v>
      </c>
      <c r="HM27" s="98">
        <v>5.0</v>
      </c>
      <c r="HN27" s="99">
        <v>50.0</v>
      </c>
      <c r="HO27" s="99">
        <v>50.0</v>
      </c>
      <c r="HP27" s="98" t="s">
        <v>107</v>
      </c>
      <c r="HQ27" s="97" t="s">
        <v>92</v>
      </c>
      <c r="HR27" s="99">
        <v>124.0</v>
      </c>
      <c r="HS27" s="98">
        <v>6.2</v>
      </c>
      <c r="HT27" s="98">
        <v>3.1</v>
      </c>
      <c r="HU27" s="98">
        <v>7.0</v>
      </c>
      <c r="HV27" s="99">
        <v>40.0</v>
      </c>
      <c r="HW27" s="99">
        <v>40.0</v>
      </c>
      <c r="HX27" s="89"/>
      <c r="HY27" s="72">
        <v>136.0</v>
      </c>
      <c r="HZ27" s="72">
        <v>33.0</v>
      </c>
      <c r="IA27" s="72">
        <v>132.0</v>
      </c>
      <c r="IB27" s="72">
        <v>6.6</v>
      </c>
      <c r="IC27" s="73"/>
      <c r="ID27" s="72">
        <v>2.0</v>
      </c>
      <c r="IE27" s="147">
        <v>70.0</v>
      </c>
      <c r="IF27" s="147">
        <v>50.0</v>
      </c>
      <c r="IG27" s="89"/>
      <c r="IH27" s="74">
        <v>140.0</v>
      </c>
      <c r="II27" s="74">
        <v>34.2</v>
      </c>
      <c r="IJ27" s="74">
        <v>16.0</v>
      </c>
      <c r="IK27" s="74">
        <v>0.7</v>
      </c>
      <c r="IL27" s="74">
        <v>0.9</v>
      </c>
      <c r="IM27" s="74">
        <v>6.0</v>
      </c>
      <c r="IN27" s="74">
        <v>48.0</v>
      </c>
      <c r="IO27" s="74">
        <v>46.0</v>
      </c>
      <c r="IP27" s="74">
        <v>140.0</v>
      </c>
      <c r="IQ27" s="74">
        <v>34.5</v>
      </c>
      <c r="IR27" s="74">
        <v>5.0</v>
      </c>
      <c r="IS27" s="74">
        <v>0.1</v>
      </c>
      <c r="IT27" s="74">
        <v>0.3</v>
      </c>
      <c r="IU27" s="74">
        <v>12.0</v>
      </c>
      <c r="IV27" s="74">
        <v>49.0</v>
      </c>
      <c r="IW27" s="74">
        <v>49.0</v>
      </c>
      <c r="IX27" s="89"/>
      <c r="IY27" s="76">
        <v>139.93</v>
      </c>
      <c r="IZ27" s="76">
        <v>35.05</v>
      </c>
      <c r="JA27" s="76">
        <v>351.58</v>
      </c>
      <c r="JB27" s="76">
        <v>17.57</v>
      </c>
      <c r="JC27" s="76">
        <v>6.25</v>
      </c>
      <c r="JD27" s="76">
        <v>3.0</v>
      </c>
      <c r="JE27" s="76">
        <v>66.63</v>
      </c>
      <c r="JF27" s="76">
        <v>50.36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135.0</v>
      </c>
      <c r="JQ27" s="78">
        <v>32.0</v>
      </c>
      <c r="JR27" s="78">
        <v>0.0</v>
      </c>
      <c r="JS27" s="78">
        <v>0.0</v>
      </c>
      <c r="JT27" s="78">
        <v>0.0</v>
      </c>
      <c r="JU27" s="78">
        <v>2.0</v>
      </c>
      <c r="JV27" s="78">
        <v>50.0</v>
      </c>
      <c r="JW27" s="78">
        <v>48.0</v>
      </c>
      <c r="JX27" s="78">
        <v>135.0</v>
      </c>
      <c r="JY27" s="78">
        <v>33.7</v>
      </c>
      <c r="JZ27" s="78">
        <v>190.0</v>
      </c>
      <c r="KA27" s="78">
        <v>10.1</v>
      </c>
      <c r="KB27" s="78">
        <v>3.9</v>
      </c>
      <c r="KC27" s="78">
        <v>2.0</v>
      </c>
      <c r="KD27" s="78">
        <v>57.0</v>
      </c>
      <c r="KE27" s="78">
        <v>55.0</v>
      </c>
      <c r="KF27" s="89"/>
      <c r="KG27" s="151">
        <v>136.0</v>
      </c>
      <c r="KH27" s="151">
        <v>33.0</v>
      </c>
      <c r="KI27" s="151">
        <v>30.0</v>
      </c>
      <c r="KJ27" s="151">
        <v>1.6</v>
      </c>
      <c r="KK27" s="151"/>
      <c r="KL27" s="151">
        <v>1.0</v>
      </c>
      <c r="KM27" s="151">
        <v>52.0</v>
      </c>
      <c r="KN27" s="151">
        <v>52.0</v>
      </c>
      <c r="KO27" s="151">
        <v>136.0</v>
      </c>
      <c r="KP27" s="151">
        <v>33.0</v>
      </c>
      <c r="KQ27" s="151" t="s">
        <v>98</v>
      </c>
      <c r="KR27" s="151" t="s">
        <v>98</v>
      </c>
      <c r="KS27" s="151"/>
      <c r="KT27" s="151">
        <v>1.0</v>
      </c>
      <c r="KU27" s="151">
        <v>50.0</v>
      </c>
      <c r="KV27" s="151">
        <v>48.0</v>
      </c>
      <c r="KW27" s="89"/>
      <c r="KX27" s="81">
        <v>130.0</v>
      </c>
      <c r="KY27" s="81">
        <v>32.0</v>
      </c>
      <c r="KZ27" s="81">
        <v>218.0</v>
      </c>
      <c r="LA27" s="81">
        <v>10.7</v>
      </c>
      <c r="LB27" s="81">
        <v>1.8</v>
      </c>
      <c r="LC27" s="81">
        <v>3.0</v>
      </c>
      <c r="LD27" s="81">
        <v>55.0</v>
      </c>
      <c r="LE27" s="81">
        <v>54.0</v>
      </c>
      <c r="LF27" s="81">
        <v>130.0</v>
      </c>
      <c r="LG27" s="81">
        <v>32.0</v>
      </c>
      <c r="LH27" s="81">
        <v>376.0</v>
      </c>
      <c r="LI27" s="81">
        <v>18.4</v>
      </c>
      <c r="LJ27" s="81">
        <v>5.0</v>
      </c>
      <c r="LK27" s="81">
        <v>5.0</v>
      </c>
      <c r="LL27" s="81">
        <v>58.0</v>
      </c>
      <c r="LM27" s="81">
        <v>56.0</v>
      </c>
      <c r="LN27" s="89"/>
      <c r="LO27" s="82">
        <v>331.0</v>
      </c>
      <c r="LP27" s="82">
        <v>240.0</v>
      </c>
      <c r="LQ27" s="82">
        <v>136.0</v>
      </c>
      <c r="LR27" s="82">
        <v>71.0</v>
      </c>
      <c r="LS27" s="82">
        <v>340.0</v>
      </c>
      <c r="LT27" s="82">
        <v>40.0</v>
      </c>
      <c r="LU27" s="82">
        <v>2.5</v>
      </c>
      <c r="LV27" s="82">
        <v>140.0</v>
      </c>
      <c r="LW27" s="82">
        <v>70.0</v>
      </c>
      <c r="LX27" s="82">
        <v>57.0</v>
      </c>
      <c r="LY27" s="82">
        <v>53.0</v>
      </c>
      <c r="LZ27" s="82">
        <v>10.0</v>
      </c>
      <c r="MA27" s="82">
        <v>96.0</v>
      </c>
      <c r="MB27" s="82">
        <v>9.2</v>
      </c>
      <c r="MC27" s="82">
        <v>137.0</v>
      </c>
      <c r="MD27" s="82">
        <v>170.0</v>
      </c>
      <c r="ME27" s="82">
        <v>70.0</v>
      </c>
      <c r="MF27" s="82">
        <v>56.0</v>
      </c>
      <c r="MG27" s="82">
        <v>8.0</v>
      </c>
      <c r="MH27" s="82" t="s">
        <v>95</v>
      </c>
      <c r="MI27" s="88" t="s">
        <v>95</v>
      </c>
      <c r="MJ27" s="88" t="s">
        <v>95</v>
      </c>
      <c r="MK27" s="88" t="s">
        <v>95</v>
      </c>
      <c r="ML27" s="82">
        <v>54.0</v>
      </c>
      <c r="MM27" s="82">
        <v>52.0</v>
      </c>
      <c r="MN27" s="83">
        <v>5.0</v>
      </c>
      <c r="MO27" s="86"/>
      <c r="MP27" s="87"/>
      <c r="MQ27" s="87"/>
      <c r="MR27" s="87"/>
      <c r="MS27" s="87"/>
      <c r="MT27" s="82">
        <v>9.3</v>
      </c>
      <c r="MU27" s="82">
        <v>3.1</v>
      </c>
      <c r="MV27" s="82">
        <v>172.0</v>
      </c>
      <c r="MW27" s="82">
        <v>36.0</v>
      </c>
      <c r="MX27" s="82">
        <v>38.0</v>
      </c>
      <c r="MY27" s="88" t="s">
        <v>96</v>
      </c>
      <c r="MZ27" s="82">
        <v>5.0</v>
      </c>
      <c r="NA27" s="87"/>
      <c r="NB27" s="88" t="s">
        <v>95</v>
      </c>
      <c r="NC27" s="88" t="s">
        <v>95</v>
      </c>
      <c r="ND27" s="88" t="s">
        <v>95</v>
      </c>
      <c r="NE27" s="88" t="s">
        <v>95</v>
      </c>
      <c r="NF27" s="82">
        <v>41.0</v>
      </c>
      <c r="NG27" s="82">
        <v>41.0</v>
      </c>
      <c r="NH27" s="82">
        <v>6.0</v>
      </c>
      <c r="NI27" s="87"/>
      <c r="NJ27" s="82">
        <v>20.5</v>
      </c>
      <c r="NK27" s="82">
        <v>5.0</v>
      </c>
      <c r="NL27" s="82">
        <v>384.0</v>
      </c>
      <c r="NM27" s="82">
        <v>33.0</v>
      </c>
      <c r="NN27" s="82">
        <v>49.0</v>
      </c>
      <c r="NO27" s="82">
        <v>50.0</v>
      </c>
      <c r="NP27" s="82">
        <v>4.0</v>
      </c>
    </row>
    <row r="28" ht="14.25" customHeight="1">
      <c r="A28" s="49">
        <v>0.625</v>
      </c>
      <c r="B28" s="50"/>
      <c r="C28" s="51">
        <v>50.12</v>
      </c>
      <c r="D28" s="127">
        <v>340.0</v>
      </c>
      <c r="E28" s="53">
        <v>132.0</v>
      </c>
      <c r="F28" s="53">
        <v>61.0</v>
      </c>
      <c r="G28" s="55">
        <v>12.9</v>
      </c>
      <c r="H28" s="54"/>
      <c r="I28" s="53">
        <v>6.0</v>
      </c>
      <c r="J28" s="53">
        <v>51.0</v>
      </c>
      <c r="K28" s="53">
        <v>47.0</v>
      </c>
      <c r="L28" s="53">
        <v>136.0</v>
      </c>
      <c r="M28" s="53">
        <v>140.0</v>
      </c>
      <c r="N28" s="55">
        <v>33.4</v>
      </c>
      <c r="O28" s="54"/>
      <c r="P28" s="53">
        <v>6.0</v>
      </c>
      <c r="Q28" s="53">
        <v>56.0</v>
      </c>
      <c r="R28" s="53">
        <v>53.0</v>
      </c>
      <c r="S28" s="55">
        <v>338.4</v>
      </c>
      <c r="T28" s="53">
        <v>295.4</v>
      </c>
      <c r="U28" s="53">
        <v>173.3</v>
      </c>
      <c r="V28" s="54"/>
      <c r="W28" s="55">
        <v>371.1</v>
      </c>
      <c r="X28" s="53">
        <v>175.9</v>
      </c>
      <c r="Y28" s="55">
        <v>114.5</v>
      </c>
      <c r="Z28" s="54"/>
      <c r="AA28" s="55">
        <v>338.7</v>
      </c>
      <c r="AB28" s="55">
        <v>281.1</v>
      </c>
      <c r="AC28" s="55">
        <v>182.5</v>
      </c>
      <c r="AD28" s="54"/>
      <c r="AE28" s="53">
        <v>338.4</v>
      </c>
      <c r="AF28" s="53">
        <v>311.9</v>
      </c>
      <c r="AG28" s="55">
        <v>165.9</v>
      </c>
      <c r="AH28" s="54"/>
      <c r="AI28" s="53">
        <v>344.4</v>
      </c>
      <c r="AJ28" s="53">
        <v>326.7</v>
      </c>
      <c r="AK28" s="55">
        <v>200.3</v>
      </c>
      <c r="AL28" s="54"/>
      <c r="AM28" s="55">
        <v>336.6</v>
      </c>
      <c r="AN28" s="55">
        <v>351.3</v>
      </c>
      <c r="AO28" s="55">
        <v>187.7</v>
      </c>
      <c r="AP28" s="54"/>
      <c r="AQ28" s="182">
        <f t="shared" ref="AQ28:AS28" si="41">E28</f>
        <v>132</v>
      </c>
      <c r="AR28" s="54">
        <f t="shared" si="41"/>
        <v>61</v>
      </c>
      <c r="AS28" s="56">
        <f t="shared" si="41"/>
        <v>12.9</v>
      </c>
      <c r="AT28" s="54"/>
      <c r="AU28" s="54">
        <f t="shared" ref="AU28:AW28" si="42">L28</f>
        <v>136</v>
      </c>
      <c r="AV28" s="54">
        <f t="shared" si="42"/>
        <v>140</v>
      </c>
      <c r="AW28" s="56">
        <f t="shared" si="42"/>
        <v>33.4</v>
      </c>
      <c r="AX28" s="54"/>
      <c r="AY28" s="54">
        <f t="shared" si="6"/>
        <v>132</v>
      </c>
      <c r="AZ28" s="54"/>
      <c r="BA28" s="54"/>
      <c r="BB28" s="54"/>
      <c r="BC28" s="89"/>
      <c r="BD28" s="54">
        <v>138.0</v>
      </c>
      <c r="BE28" s="53">
        <v>32.0</v>
      </c>
      <c r="BF28" s="53">
        <v>575.0</v>
      </c>
      <c r="BG28" s="53">
        <v>9.6</v>
      </c>
      <c r="BH28" s="54"/>
      <c r="BI28" s="53">
        <v>22.0</v>
      </c>
      <c r="BJ28" s="53">
        <v>90.0</v>
      </c>
      <c r="BK28" s="53">
        <v>63.0</v>
      </c>
      <c r="BL28" s="89"/>
      <c r="BM28" s="58">
        <v>342.0</v>
      </c>
      <c r="BN28" s="58">
        <v>146.0</v>
      </c>
      <c r="BO28" s="58">
        <v>192.0</v>
      </c>
      <c r="BP28" s="58">
        <v>9.6</v>
      </c>
      <c r="BQ28" s="59"/>
      <c r="BR28" s="58">
        <v>6.0</v>
      </c>
      <c r="BS28" s="58">
        <v>63.0</v>
      </c>
      <c r="BT28" s="58">
        <v>64.0</v>
      </c>
      <c r="BU28" s="59">
        <f t="shared" si="7"/>
        <v>342</v>
      </c>
      <c r="BV28" s="58">
        <v>284.0</v>
      </c>
      <c r="BW28" s="58">
        <v>167.0</v>
      </c>
      <c r="BX28" s="58">
        <v>21.0</v>
      </c>
      <c r="BY28" s="58">
        <v>334.0</v>
      </c>
      <c r="BZ28" s="58">
        <v>310.0</v>
      </c>
      <c r="CA28" s="58">
        <v>171.0</v>
      </c>
      <c r="CB28" s="58">
        <v>19.0</v>
      </c>
      <c r="CC28" s="58">
        <v>342.0</v>
      </c>
      <c r="CD28" s="58">
        <v>274.0</v>
      </c>
      <c r="CE28" s="58">
        <v>154.0</v>
      </c>
      <c r="CF28" s="58">
        <v>16.0</v>
      </c>
      <c r="CG28" s="58">
        <v>334.0</v>
      </c>
      <c r="CH28" s="58">
        <v>275.0</v>
      </c>
      <c r="CI28" s="58">
        <v>151.0</v>
      </c>
      <c r="CJ28" s="58">
        <v>18.0</v>
      </c>
      <c r="CK28" s="58">
        <v>348.0</v>
      </c>
      <c r="CL28" s="58">
        <v>158.0</v>
      </c>
      <c r="CM28" s="58">
        <v>63.0</v>
      </c>
      <c r="CN28" s="58">
        <v>51.0</v>
      </c>
      <c r="CO28" s="58">
        <v>332.0</v>
      </c>
      <c r="CP28" s="58">
        <v>322.0</v>
      </c>
      <c r="CQ28" s="58">
        <v>159.0</v>
      </c>
      <c r="CR28" s="58">
        <v>10.0</v>
      </c>
      <c r="CS28" s="58">
        <v>335.0</v>
      </c>
      <c r="CT28" s="58">
        <v>270.0</v>
      </c>
      <c r="CU28" s="58">
        <v>171.0</v>
      </c>
      <c r="CV28" s="58">
        <v>94.0</v>
      </c>
      <c r="CW28" s="58">
        <v>337.0</v>
      </c>
      <c r="CX28" s="58">
        <v>145.0</v>
      </c>
      <c r="CY28" s="58">
        <v>60.0</v>
      </c>
      <c r="CZ28" s="58">
        <v>44.0</v>
      </c>
      <c r="DA28" s="58">
        <v>324.0</v>
      </c>
      <c r="DB28" s="58">
        <v>149.0</v>
      </c>
      <c r="DC28" s="58">
        <v>63.0</v>
      </c>
      <c r="DD28" s="58">
        <v>51.0</v>
      </c>
      <c r="DE28" s="59">
        <f t="shared" si="37"/>
        <v>146</v>
      </c>
      <c r="DF28" s="58">
        <v>34.9</v>
      </c>
      <c r="DG28" s="59">
        <f t="shared" ref="DG28:DH28" si="43">BO28</f>
        <v>192</v>
      </c>
      <c r="DH28" s="59">
        <f t="shared" si="43"/>
        <v>9.6</v>
      </c>
      <c r="DI28" s="59"/>
      <c r="DJ28" s="58">
        <v>7.0</v>
      </c>
      <c r="DK28" s="58">
        <v>56.0</v>
      </c>
      <c r="DL28" s="58">
        <v>53.0</v>
      </c>
      <c r="DM28" s="89"/>
      <c r="DN28" s="61">
        <v>341.0</v>
      </c>
      <c r="DO28" s="61">
        <v>141.0</v>
      </c>
      <c r="DP28" s="61">
        <v>22.95</v>
      </c>
      <c r="DQ28" s="61">
        <v>20.21</v>
      </c>
      <c r="DR28" s="61">
        <v>2.14</v>
      </c>
      <c r="DS28" s="61">
        <v>8.0</v>
      </c>
      <c r="DT28" s="61">
        <v>46.0</v>
      </c>
      <c r="DU28" s="61">
        <v>54.5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340.0</v>
      </c>
      <c r="EF28" s="63">
        <v>136.0</v>
      </c>
      <c r="EG28" s="63">
        <v>74.0</v>
      </c>
      <c r="EH28" s="63">
        <v>3.1</v>
      </c>
      <c r="EI28" s="64"/>
      <c r="EJ28" s="63">
        <v>9.0</v>
      </c>
      <c r="EK28" s="63">
        <v>54.0</v>
      </c>
      <c r="EL28" s="63">
        <v>56.0</v>
      </c>
      <c r="EM28" s="63">
        <v>137.0</v>
      </c>
      <c r="EN28" s="63">
        <v>114.0</v>
      </c>
      <c r="EO28" s="63">
        <v>4.7</v>
      </c>
      <c r="EP28" s="64"/>
      <c r="EQ28" s="63">
        <v>9.0</v>
      </c>
      <c r="ER28" s="63">
        <v>55.0</v>
      </c>
      <c r="ES28" s="63">
        <v>57.0</v>
      </c>
      <c r="ET28" s="63">
        <v>336.0</v>
      </c>
      <c r="EU28" s="63">
        <v>0.0</v>
      </c>
      <c r="EV28" s="63">
        <v>0.0</v>
      </c>
      <c r="EW28" s="63">
        <v>0.0</v>
      </c>
      <c r="EX28" s="63">
        <v>338.0</v>
      </c>
      <c r="EY28" s="63">
        <v>240.0</v>
      </c>
      <c r="EZ28" s="63">
        <v>139.0</v>
      </c>
      <c r="FA28" s="63">
        <v>6.3</v>
      </c>
      <c r="FB28" s="63">
        <v>338.0</v>
      </c>
      <c r="FC28" s="63">
        <v>0.0</v>
      </c>
      <c r="FD28" s="63">
        <v>0.0</v>
      </c>
      <c r="FE28" s="63">
        <v>0.0</v>
      </c>
      <c r="FF28" s="63">
        <v>338.0</v>
      </c>
      <c r="FG28" s="63">
        <v>239.0</v>
      </c>
      <c r="FH28" s="63">
        <v>138.0</v>
      </c>
      <c r="FI28" s="63">
        <v>9.3</v>
      </c>
      <c r="FJ28" s="63">
        <v>340.0</v>
      </c>
      <c r="FK28" s="63">
        <v>226.0</v>
      </c>
      <c r="FL28" s="63">
        <v>241.0</v>
      </c>
      <c r="FM28" s="64"/>
      <c r="FN28" s="63">
        <v>340.0</v>
      </c>
      <c r="FO28" s="63">
        <v>241.0</v>
      </c>
      <c r="FP28" s="63">
        <v>129.0</v>
      </c>
      <c r="FQ28" s="63">
        <v>14.0</v>
      </c>
      <c r="FR28" s="63">
        <v>136.0</v>
      </c>
      <c r="FS28" s="63">
        <v>113.0</v>
      </c>
      <c r="FT28" s="63">
        <v>16.51</v>
      </c>
      <c r="FU28" s="64"/>
      <c r="FV28" s="63">
        <v>136.0</v>
      </c>
      <c r="FW28" s="64"/>
      <c r="FX28" s="64"/>
      <c r="FY28" s="64"/>
      <c r="FZ28" s="89"/>
      <c r="GA28" s="65">
        <v>341.0</v>
      </c>
      <c r="GB28" s="66">
        <v>302.17</v>
      </c>
      <c r="GC28" s="66">
        <v>186.02</v>
      </c>
      <c r="GD28" s="66">
        <v>32.16</v>
      </c>
      <c r="GE28" s="66">
        <v>340.0</v>
      </c>
      <c r="GF28" s="66">
        <v>322.68</v>
      </c>
      <c r="GG28" s="66">
        <v>184.52</v>
      </c>
      <c r="GH28" s="66">
        <v>35.35</v>
      </c>
      <c r="GI28" s="66">
        <v>340.0</v>
      </c>
      <c r="GJ28" s="66">
        <v>226.26</v>
      </c>
      <c r="GK28" s="66">
        <v>-128.99</v>
      </c>
      <c r="GL28" s="66">
        <v>-22.78</v>
      </c>
      <c r="GM28" s="66">
        <v>340.0</v>
      </c>
      <c r="GN28" s="66">
        <v>208.82</v>
      </c>
      <c r="GO28" s="66">
        <v>-128.57</v>
      </c>
      <c r="GP28" s="66">
        <v>-29.9</v>
      </c>
      <c r="GQ28" s="66">
        <v>340.0</v>
      </c>
      <c r="GR28" s="66">
        <v>90.27</v>
      </c>
      <c r="GS28" s="66">
        <v>-57.88</v>
      </c>
      <c r="GT28" s="66">
        <v>-7.96</v>
      </c>
      <c r="GU28" s="66">
        <v>340.0</v>
      </c>
      <c r="GV28" s="66">
        <v>99.35</v>
      </c>
      <c r="GW28" s="66">
        <v>-56.62</v>
      </c>
      <c r="GX28" s="66">
        <v>-8.79</v>
      </c>
      <c r="GY28" s="89"/>
      <c r="GZ28" s="98" t="s">
        <v>107</v>
      </c>
      <c r="HA28" s="97" t="s">
        <v>92</v>
      </c>
      <c r="HB28" s="98">
        <v>293.0</v>
      </c>
      <c r="HC28" s="98">
        <v>14.65</v>
      </c>
      <c r="HD28" s="98">
        <v>5.86</v>
      </c>
      <c r="HE28" s="98">
        <v>8.0</v>
      </c>
      <c r="HF28" s="99">
        <v>50.0</v>
      </c>
      <c r="HG28" s="99">
        <v>50.0</v>
      </c>
      <c r="HH28" s="98" t="s">
        <v>107</v>
      </c>
      <c r="HI28" s="97" t="s">
        <v>92</v>
      </c>
      <c r="HJ28" s="98">
        <v>140.0</v>
      </c>
      <c r="HK28" s="98">
        <v>7.0</v>
      </c>
      <c r="HL28" s="98">
        <v>2.8</v>
      </c>
      <c r="HM28" s="98">
        <v>5.0</v>
      </c>
      <c r="HN28" s="99">
        <v>50.0</v>
      </c>
      <c r="HO28" s="99">
        <v>50.0</v>
      </c>
      <c r="HP28" s="98" t="s">
        <v>107</v>
      </c>
      <c r="HQ28" s="97" t="s">
        <v>92</v>
      </c>
      <c r="HR28" s="99">
        <v>126.0</v>
      </c>
      <c r="HS28" s="98">
        <v>27.95</v>
      </c>
      <c r="HT28" s="98">
        <v>11.81</v>
      </c>
      <c r="HU28" s="98">
        <v>7.0</v>
      </c>
      <c r="HV28" s="99">
        <v>40.0</v>
      </c>
      <c r="HW28" s="99">
        <v>40.0</v>
      </c>
      <c r="HX28" s="89"/>
      <c r="HY28" s="72">
        <v>135.0</v>
      </c>
      <c r="HZ28" s="72">
        <v>33.0</v>
      </c>
      <c r="IA28" s="72">
        <v>102.0</v>
      </c>
      <c r="IB28" s="72">
        <v>5.1</v>
      </c>
      <c r="IC28" s="73"/>
      <c r="ID28" s="72">
        <v>2.0</v>
      </c>
      <c r="IE28" s="147">
        <v>70.0</v>
      </c>
      <c r="IF28" s="147">
        <v>50.0</v>
      </c>
      <c r="IG28" s="89"/>
      <c r="IH28" s="74">
        <v>135.0</v>
      </c>
      <c r="II28" s="74">
        <v>32.4</v>
      </c>
      <c r="IJ28" s="74">
        <v>157.0</v>
      </c>
      <c r="IK28" s="74">
        <v>7.4</v>
      </c>
      <c r="IL28" s="74">
        <v>8.4</v>
      </c>
      <c r="IM28" s="74">
        <v>6.0</v>
      </c>
      <c r="IN28" s="74">
        <v>48.0</v>
      </c>
      <c r="IO28" s="74">
        <v>46.0</v>
      </c>
      <c r="IP28" s="74">
        <v>135.0</v>
      </c>
      <c r="IQ28" s="74">
        <v>33.6</v>
      </c>
      <c r="IR28" s="74">
        <v>22.0</v>
      </c>
      <c r="IS28" s="74">
        <v>1.1</v>
      </c>
      <c r="IT28" s="74">
        <v>1.2</v>
      </c>
      <c r="IU28" s="74">
        <v>12.0</v>
      </c>
      <c r="IV28" s="74">
        <v>49.0</v>
      </c>
      <c r="IW28" s="74">
        <v>49.0</v>
      </c>
      <c r="IX28" s="89"/>
      <c r="IY28" s="76">
        <v>139.68</v>
      </c>
      <c r="IZ28" s="76">
        <v>34.92</v>
      </c>
      <c r="JA28" s="76">
        <v>359.64</v>
      </c>
      <c r="JB28" s="76">
        <v>17.98</v>
      </c>
      <c r="JC28" s="76">
        <v>6.98</v>
      </c>
      <c r="JD28" s="76">
        <v>3.0</v>
      </c>
      <c r="JE28" s="76">
        <v>69.78</v>
      </c>
      <c r="JF28" s="76">
        <v>51.3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136.0</v>
      </c>
      <c r="JQ28" s="78">
        <v>32.0</v>
      </c>
      <c r="JR28" s="78">
        <v>0.0</v>
      </c>
      <c r="JS28" s="78">
        <v>0.0</v>
      </c>
      <c r="JT28" s="78">
        <v>0.0</v>
      </c>
      <c r="JU28" s="78">
        <v>2.0</v>
      </c>
      <c r="JV28" s="78">
        <v>50.0</v>
      </c>
      <c r="JW28" s="78">
        <v>49.0</v>
      </c>
      <c r="JX28" s="78">
        <v>136.0</v>
      </c>
      <c r="JY28" s="78">
        <v>33.9</v>
      </c>
      <c r="JZ28" s="78">
        <v>189.0</v>
      </c>
      <c r="KA28" s="78">
        <v>10.2</v>
      </c>
      <c r="KB28" s="78">
        <v>3.9</v>
      </c>
      <c r="KC28" s="78">
        <v>2.0</v>
      </c>
      <c r="KD28" s="78">
        <v>57.0</v>
      </c>
      <c r="KE28" s="78">
        <v>55.0</v>
      </c>
      <c r="KF28" s="89"/>
      <c r="KG28" s="151">
        <v>137.0</v>
      </c>
      <c r="KH28" s="151">
        <v>33.0</v>
      </c>
      <c r="KI28" s="151">
        <v>26.0</v>
      </c>
      <c r="KJ28" s="151">
        <v>1.5</v>
      </c>
      <c r="KK28" s="151"/>
      <c r="KL28" s="151">
        <v>1.0</v>
      </c>
      <c r="KM28" s="151">
        <v>52.0</v>
      </c>
      <c r="KN28" s="151">
        <v>52.0</v>
      </c>
      <c r="KO28" s="151">
        <v>137.0</v>
      </c>
      <c r="KP28" s="151">
        <v>33.0</v>
      </c>
      <c r="KQ28" s="151" t="s">
        <v>98</v>
      </c>
      <c r="KR28" s="151" t="s">
        <v>98</v>
      </c>
      <c r="KS28" s="151"/>
      <c r="KT28" s="151">
        <v>1.0</v>
      </c>
      <c r="KU28" s="151">
        <v>50.0</v>
      </c>
      <c r="KV28" s="151">
        <v>48.0</v>
      </c>
      <c r="KW28" s="89"/>
      <c r="KX28" s="81">
        <v>130.0</v>
      </c>
      <c r="KY28" s="81">
        <v>33.0</v>
      </c>
      <c r="KZ28" s="81">
        <v>106.0</v>
      </c>
      <c r="LA28" s="81">
        <v>5.2</v>
      </c>
      <c r="LB28" s="81">
        <v>1.8</v>
      </c>
      <c r="LC28" s="81">
        <v>3.0</v>
      </c>
      <c r="LD28" s="81">
        <v>55.0</v>
      </c>
      <c r="LE28" s="81">
        <v>54.0</v>
      </c>
      <c r="LF28" s="81">
        <v>130.0</v>
      </c>
      <c r="LG28" s="81">
        <v>33.0</v>
      </c>
      <c r="LH28" s="81">
        <v>376.0</v>
      </c>
      <c r="LI28" s="81">
        <v>18.4</v>
      </c>
      <c r="LJ28" s="81">
        <v>5.0</v>
      </c>
      <c r="LK28" s="81">
        <v>5.0</v>
      </c>
      <c r="LL28" s="81">
        <v>58.0</v>
      </c>
      <c r="LM28" s="81">
        <v>56.0</v>
      </c>
      <c r="LN28" s="89"/>
      <c r="LO28" s="82">
        <v>332.0</v>
      </c>
      <c r="LP28" s="82">
        <v>237.0</v>
      </c>
      <c r="LQ28" s="82">
        <v>134.0</v>
      </c>
      <c r="LR28" s="82">
        <v>71.0</v>
      </c>
      <c r="LS28" s="82">
        <v>340.0</v>
      </c>
      <c r="LT28" s="82">
        <v>40.0</v>
      </c>
      <c r="LU28" s="82">
        <v>2.5</v>
      </c>
      <c r="LV28" s="82">
        <v>140.0</v>
      </c>
      <c r="LW28" s="82">
        <v>70.0</v>
      </c>
      <c r="LX28" s="82">
        <v>57.0</v>
      </c>
      <c r="LY28" s="82">
        <v>53.0</v>
      </c>
      <c r="LZ28" s="82">
        <v>10.0</v>
      </c>
      <c r="MA28" s="82">
        <v>94.0</v>
      </c>
      <c r="MB28" s="82">
        <v>9.6</v>
      </c>
      <c r="MC28" s="82">
        <v>137.0</v>
      </c>
      <c r="MD28" s="82">
        <v>167.0</v>
      </c>
      <c r="ME28" s="82">
        <v>70.0</v>
      </c>
      <c r="MF28" s="82">
        <v>57.0</v>
      </c>
      <c r="MG28" s="82">
        <v>8.0</v>
      </c>
      <c r="MH28" s="82" t="s">
        <v>95</v>
      </c>
      <c r="MI28" s="88" t="s">
        <v>95</v>
      </c>
      <c r="MJ28" s="88" t="s">
        <v>95</v>
      </c>
      <c r="MK28" s="88" t="s">
        <v>95</v>
      </c>
      <c r="ML28" s="82">
        <v>53.0</v>
      </c>
      <c r="MM28" s="82">
        <v>51.0</v>
      </c>
      <c r="MN28" s="83">
        <v>5.0</v>
      </c>
      <c r="MO28" s="86"/>
      <c r="MP28" s="87"/>
      <c r="MQ28" s="87"/>
      <c r="MR28" s="87"/>
      <c r="MS28" s="87"/>
      <c r="MT28" s="82">
        <v>0.4</v>
      </c>
      <c r="MU28" s="82">
        <v>0.1</v>
      </c>
      <c r="MV28" s="82">
        <v>9.0</v>
      </c>
      <c r="MW28" s="82">
        <v>37.0</v>
      </c>
      <c r="MX28" s="82">
        <v>38.0</v>
      </c>
      <c r="MY28" s="88" t="s">
        <v>96</v>
      </c>
      <c r="MZ28" s="82">
        <v>5.0</v>
      </c>
      <c r="NA28" s="87"/>
      <c r="NB28" s="88" t="s">
        <v>95</v>
      </c>
      <c r="NC28" s="88" t="s">
        <v>95</v>
      </c>
      <c r="ND28" s="88" t="s">
        <v>95</v>
      </c>
      <c r="NE28" s="88" t="s">
        <v>95</v>
      </c>
      <c r="NF28" s="82">
        <v>41.0</v>
      </c>
      <c r="NG28" s="82">
        <v>41.0</v>
      </c>
      <c r="NH28" s="82">
        <v>6.0</v>
      </c>
      <c r="NI28" s="87"/>
      <c r="NJ28" s="82">
        <v>20.0</v>
      </c>
      <c r="NK28" s="82">
        <v>5.0</v>
      </c>
      <c r="NL28" s="82">
        <v>377.0</v>
      </c>
      <c r="NM28" s="82">
        <v>33.0</v>
      </c>
      <c r="NN28" s="82">
        <v>49.0</v>
      </c>
      <c r="NO28" s="82">
        <v>50.0</v>
      </c>
      <c r="NP28" s="82">
        <v>4.0</v>
      </c>
    </row>
    <row r="29" ht="14.25" customHeight="1">
      <c r="A29" s="49">
        <v>0.666666666666667</v>
      </c>
      <c r="B29" s="50"/>
      <c r="C29" s="51">
        <v>50.36</v>
      </c>
      <c r="D29" s="127">
        <v>335.0</v>
      </c>
      <c r="E29" s="53">
        <v>134.0</v>
      </c>
      <c r="F29" s="53">
        <v>29.0</v>
      </c>
      <c r="G29" s="55">
        <v>6.0</v>
      </c>
      <c r="H29" s="54"/>
      <c r="I29" s="53">
        <v>6.0</v>
      </c>
      <c r="J29" s="53">
        <v>51.0</v>
      </c>
      <c r="K29" s="53">
        <v>47.0</v>
      </c>
      <c r="L29" s="53">
        <v>139.0</v>
      </c>
      <c r="M29" s="53">
        <v>69.0</v>
      </c>
      <c r="N29" s="55">
        <v>17.0</v>
      </c>
      <c r="O29" s="54"/>
      <c r="P29" s="53">
        <v>6.0</v>
      </c>
      <c r="Q29" s="53">
        <v>56.0</v>
      </c>
      <c r="R29" s="53">
        <v>53.0</v>
      </c>
      <c r="S29" s="55">
        <v>342.5</v>
      </c>
      <c r="T29" s="53">
        <v>248.5</v>
      </c>
      <c r="U29" s="53">
        <v>144.7</v>
      </c>
      <c r="V29" s="54"/>
      <c r="W29" s="55">
        <v>376.0</v>
      </c>
      <c r="X29" s="53">
        <v>175.7</v>
      </c>
      <c r="Y29" s="55">
        <v>88.1</v>
      </c>
      <c r="Z29" s="54"/>
      <c r="AA29" s="55">
        <v>341.6</v>
      </c>
      <c r="AB29" s="55">
        <v>359.1</v>
      </c>
      <c r="AC29" s="55">
        <v>206.6</v>
      </c>
      <c r="AD29" s="54"/>
      <c r="AE29" s="53">
        <v>340.9</v>
      </c>
      <c r="AF29" s="53">
        <v>328.6</v>
      </c>
      <c r="AG29" s="55">
        <v>185.0</v>
      </c>
      <c r="AH29" s="54"/>
      <c r="AI29" s="53">
        <v>347.6</v>
      </c>
      <c r="AJ29" s="53">
        <v>326.4</v>
      </c>
      <c r="AK29" s="55">
        <v>190.0</v>
      </c>
      <c r="AL29" s="54"/>
      <c r="AM29" s="55">
        <v>340.6</v>
      </c>
      <c r="AN29" s="55">
        <v>335.0</v>
      </c>
      <c r="AO29" s="55">
        <v>177.7</v>
      </c>
      <c r="AP29" s="54"/>
      <c r="AQ29" s="182">
        <f t="shared" ref="AQ29:AS29" si="44">E29</f>
        <v>134</v>
      </c>
      <c r="AR29" s="54">
        <f t="shared" si="44"/>
        <v>29</v>
      </c>
      <c r="AS29" s="56">
        <f t="shared" si="44"/>
        <v>6</v>
      </c>
      <c r="AT29" s="54"/>
      <c r="AU29" s="54">
        <f t="shared" ref="AU29:AW29" si="45">L29</f>
        <v>139</v>
      </c>
      <c r="AV29" s="54">
        <f t="shared" si="45"/>
        <v>69</v>
      </c>
      <c r="AW29" s="56">
        <f t="shared" si="45"/>
        <v>17</v>
      </c>
      <c r="AX29" s="54"/>
      <c r="AY29" s="54">
        <f t="shared" si="6"/>
        <v>134</v>
      </c>
      <c r="AZ29" s="54"/>
      <c r="BA29" s="54"/>
      <c r="BB29" s="54"/>
      <c r="BC29" s="89"/>
      <c r="BD29" s="54">
        <v>136.0</v>
      </c>
      <c r="BE29" s="53">
        <v>32.0</v>
      </c>
      <c r="BF29" s="53">
        <v>44.0</v>
      </c>
      <c r="BG29" s="53">
        <v>0.7</v>
      </c>
      <c r="BH29" s="54"/>
      <c r="BI29" s="53">
        <v>22.0</v>
      </c>
      <c r="BJ29" s="53">
        <v>90.0</v>
      </c>
      <c r="BK29" s="53">
        <v>65.0</v>
      </c>
      <c r="BL29" s="89"/>
      <c r="BM29" s="58">
        <v>342.0</v>
      </c>
      <c r="BN29" s="58">
        <v>146.0</v>
      </c>
      <c r="BO29" s="58">
        <v>204.0</v>
      </c>
      <c r="BP29" s="58">
        <v>10.2</v>
      </c>
      <c r="BQ29" s="59"/>
      <c r="BR29" s="58">
        <v>6.0</v>
      </c>
      <c r="BS29" s="58">
        <v>63.0</v>
      </c>
      <c r="BT29" s="58">
        <v>64.0</v>
      </c>
      <c r="BU29" s="59">
        <f t="shared" si="7"/>
        <v>342</v>
      </c>
      <c r="BV29" s="58">
        <v>283.0</v>
      </c>
      <c r="BW29" s="58">
        <v>169.0</v>
      </c>
      <c r="BX29" s="58">
        <v>21.0</v>
      </c>
      <c r="BY29" s="58">
        <v>334.0</v>
      </c>
      <c r="BZ29" s="58">
        <v>302.0</v>
      </c>
      <c r="CA29" s="58">
        <v>169.0</v>
      </c>
      <c r="CB29" s="58">
        <v>19.0</v>
      </c>
      <c r="CC29" s="58">
        <v>342.0</v>
      </c>
      <c r="CD29" s="58">
        <v>284.0</v>
      </c>
      <c r="CE29" s="58">
        <v>160.0</v>
      </c>
      <c r="CF29" s="58">
        <v>18.0</v>
      </c>
      <c r="CG29" s="58">
        <v>334.0</v>
      </c>
      <c r="CH29" s="58">
        <v>280.0</v>
      </c>
      <c r="CI29" s="58">
        <v>159.0</v>
      </c>
      <c r="CJ29" s="58">
        <v>19.0</v>
      </c>
      <c r="CK29" s="58">
        <v>346.0</v>
      </c>
      <c r="CL29" s="58">
        <v>165.0</v>
      </c>
      <c r="CM29" s="58">
        <v>109.0</v>
      </c>
      <c r="CN29" s="58">
        <v>8.0</v>
      </c>
      <c r="CO29" s="58">
        <v>332.0</v>
      </c>
      <c r="CP29" s="58">
        <v>340.0</v>
      </c>
      <c r="CQ29" s="58">
        <v>166.0</v>
      </c>
      <c r="CR29" s="58">
        <v>160.0</v>
      </c>
      <c r="CS29" s="58">
        <v>335.0</v>
      </c>
      <c r="CT29" s="58">
        <v>299.0</v>
      </c>
      <c r="CU29" s="58">
        <v>176.0</v>
      </c>
      <c r="CV29" s="58">
        <v>103.0</v>
      </c>
      <c r="CW29" s="58">
        <v>337.0</v>
      </c>
      <c r="CX29" s="58">
        <v>148.0</v>
      </c>
      <c r="CY29" s="58">
        <v>55.0</v>
      </c>
      <c r="CZ29" s="58">
        <v>46.0</v>
      </c>
      <c r="DA29" s="58">
        <v>324.0</v>
      </c>
      <c r="DB29" s="58">
        <v>149.0</v>
      </c>
      <c r="DC29" s="58">
        <v>57.0</v>
      </c>
      <c r="DD29" s="58">
        <v>59.0</v>
      </c>
      <c r="DE29" s="59">
        <f t="shared" si="37"/>
        <v>146</v>
      </c>
      <c r="DF29" s="58">
        <v>35.0</v>
      </c>
      <c r="DG29" s="59">
        <f t="shared" ref="DG29:DH29" si="46">BO29</f>
        <v>204</v>
      </c>
      <c r="DH29" s="59">
        <f t="shared" si="46"/>
        <v>10.2</v>
      </c>
      <c r="DI29" s="59"/>
      <c r="DJ29" s="58">
        <v>7.0</v>
      </c>
      <c r="DK29" s="58">
        <v>56.0</v>
      </c>
      <c r="DL29" s="58">
        <v>53.0</v>
      </c>
      <c r="DM29" s="89"/>
      <c r="DN29" s="61">
        <v>341.0</v>
      </c>
      <c r="DO29" s="61">
        <v>141.0</v>
      </c>
      <c r="DP29" s="61">
        <v>36.32</v>
      </c>
      <c r="DQ29" s="61">
        <v>20.3</v>
      </c>
      <c r="DR29" s="61">
        <v>5.96</v>
      </c>
      <c r="DS29" s="61">
        <v>8.0</v>
      </c>
      <c r="DT29" s="61">
        <v>46.0</v>
      </c>
      <c r="DU29" s="61">
        <v>54.3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341.0</v>
      </c>
      <c r="EF29" s="63">
        <v>137.0</v>
      </c>
      <c r="EG29" s="63">
        <v>74.0</v>
      </c>
      <c r="EH29" s="63">
        <v>3.1</v>
      </c>
      <c r="EI29" s="64"/>
      <c r="EJ29" s="63">
        <v>9.0</v>
      </c>
      <c r="EK29" s="63">
        <v>57.0</v>
      </c>
      <c r="EL29" s="63">
        <v>55.0</v>
      </c>
      <c r="EM29" s="63">
        <v>137.0</v>
      </c>
      <c r="EN29" s="63">
        <v>112.0</v>
      </c>
      <c r="EO29" s="63">
        <v>4.6</v>
      </c>
      <c r="EP29" s="64"/>
      <c r="EQ29" s="63">
        <v>9.0</v>
      </c>
      <c r="ER29" s="63">
        <v>55.0</v>
      </c>
      <c r="ES29" s="63">
        <v>57.0</v>
      </c>
      <c r="ET29" s="63">
        <v>336.0</v>
      </c>
      <c r="EU29" s="63">
        <v>0.0</v>
      </c>
      <c r="EV29" s="63">
        <v>0.0</v>
      </c>
      <c r="EW29" s="63">
        <v>0.0</v>
      </c>
      <c r="EX29" s="63">
        <v>338.0</v>
      </c>
      <c r="EY29" s="63">
        <v>240.0</v>
      </c>
      <c r="EZ29" s="63">
        <v>139.0</v>
      </c>
      <c r="FA29" s="63">
        <v>6.3</v>
      </c>
      <c r="FB29" s="63">
        <v>338.0</v>
      </c>
      <c r="FC29" s="63">
        <v>0.0</v>
      </c>
      <c r="FD29" s="63">
        <v>0.0</v>
      </c>
      <c r="FE29" s="63">
        <v>0.0</v>
      </c>
      <c r="FF29" s="63">
        <v>338.0</v>
      </c>
      <c r="FG29" s="63">
        <v>239.0</v>
      </c>
      <c r="FH29" s="63">
        <v>138.0</v>
      </c>
      <c r="FI29" s="63">
        <v>9.3</v>
      </c>
      <c r="FJ29" s="63">
        <v>341.0</v>
      </c>
      <c r="FK29" s="63">
        <v>223.0</v>
      </c>
      <c r="FL29" s="63">
        <v>238.0</v>
      </c>
      <c r="FM29" s="64"/>
      <c r="FN29" s="63">
        <v>341.0</v>
      </c>
      <c r="FO29" s="63">
        <v>238.0</v>
      </c>
      <c r="FP29" s="63">
        <v>128.0</v>
      </c>
      <c r="FQ29" s="63">
        <v>17.0</v>
      </c>
      <c r="FR29" s="63">
        <v>137.0</v>
      </c>
      <c r="FS29" s="63">
        <v>112.0</v>
      </c>
      <c r="FT29" s="63">
        <v>19.62</v>
      </c>
      <c r="FU29" s="64"/>
      <c r="FV29" s="63">
        <v>137.0</v>
      </c>
      <c r="FW29" s="64"/>
      <c r="FX29" s="64"/>
      <c r="FY29" s="64"/>
      <c r="FZ29" s="89"/>
      <c r="GA29" s="65">
        <v>340.0</v>
      </c>
      <c r="GB29" s="66">
        <v>309.93</v>
      </c>
      <c r="GC29" s="66">
        <v>190.05</v>
      </c>
      <c r="GD29" s="66">
        <v>34.68</v>
      </c>
      <c r="GE29" s="66">
        <v>339.0</v>
      </c>
      <c r="GF29" s="66">
        <v>328.4</v>
      </c>
      <c r="GG29" s="66">
        <v>186.02</v>
      </c>
      <c r="GH29" s="66">
        <v>37.69</v>
      </c>
      <c r="GI29" s="66">
        <v>339.0</v>
      </c>
      <c r="GJ29" s="66">
        <v>230.95</v>
      </c>
      <c r="GK29" s="66">
        <v>-131.0</v>
      </c>
      <c r="GL29" s="66">
        <v>-23.54</v>
      </c>
      <c r="GM29" s="66">
        <v>339.0</v>
      </c>
      <c r="GN29" s="66">
        <v>212.78</v>
      </c>
      <c r="GO29" s="66">
        <v>-130.58</v>
      </c>
      <c r="GP29" s="66">
        <v>-30.49</v>
      </c>
      <c r="GQ29" s="66">
        <v>339.0</v>
      </c>
      <c r="GR29" s="66">
        <v>94.52</v>
      </c>
      <c r="GS29" s="66">
        <v>-58.8</v>
      </c>
      <c r="GT29" s="66">
        <v>-8.63</v>
      </c>
      <c r="GU29" s="66">
        <v>339.0</v>
      </c>
      <c r="GV29" s="66">
        <v>100.09</v>
      </c>
      <c r="GW29" s="66">
        <v>-56.79</v>
      </c>
      <c r="GX29" s="66">
        <v>-10.13</v>
      </c>
      <c r="GY29" s="89"/>
      <c r="GZ29" s="98" t="s">
        <v>107</v>
      </c>
      <c r="HA29" s="97" t="s">
        <v>92</v>
      </c>
      <c r="HB29" s="98">
        <v>171.0</v>
      </c>
      <c r="HC29" s="98">
        <v>8.55</v>
      </c>
      <c r="HD29" s="98">
        <v>3.42</v>
      </c>
      <c r="HE29" s="98">
        <v>8.0</v>
      </c>
      <c r="HF29" s="99">
        <v>50.0</v>
      </c>
      <c r="HG29" s="99">
        <v>50.0</v>
      </c>
      <c r="HH29" s="98" t="s">
        <v>107</v>
      </c>
      <c r="HI29" s="97" t="s">
        <v>92</v>
      </c>
      <c r="HJ29" s="98">
        <v>133.0</v>
      </c>
      <c r="HK29" s="98">
        <v>6.65</v>
      </c>
      <c r="HL29" s="98">
        <v>2.66</v>
      </c>
      <c r="HM29" s="98">
        <v>5.0</v>
      </c>
      <c r="HN29" s="99">
        <v>50.0</v>
      </c>
      <c r="HO29" s="99">
        <v>50.0</v>
      </c>
      <c r="HP29" s="98" t="s">
        <v>107</v>
      </c>
      <c r="HQ29" s="97" t="s">
        <v>92</v>
      </c>
      <c r="HR29" s="99">
        <v>0.0</v>
      </c>
      <c r="HS29" s="98">
        <v>15.2</v>
      </c>
      <c r="HT29" s="98">
        <v>6.08</v>
      </c>
      <c r="HU29" s="98">
        <v>7.0</v>
      </c>
      <c r="HV29" s="99">
        <v>40.0</v>
      </c>
      <c r="HW29" s="99">
        <v>40.0</v>
      </c>
      <c r="HX29" s="89"/>
      <c r="HY29" s="72">
        <v>135.0</v>
      </c>
      <c r="HZ29" s="72">
        <v>33.0</v>
      </c>
      <c r="IA29" s="72">
        <v>90.0</v>
      </c>
      <c r="IB29" s="72">
        <v>4.5</v>
      </c>
      <c r="IC29" s="73"/>
      <c r="ID29" s="72">
        <v>2.0</v>
      </c>
      <c r="IE29" s="147">
        <v>70.0</v>
      </c>
      <c r="IF29" s="147">
        <v>50.0</v>
      </c>
      <c r="IG29" s="89"/>
      <c r="IH29" s="74">
        <v>140.0</v>
      </c>
      <c r="II29" s="74">
        <v>34.2</v>
      </c>
      <c r="IJ29" s="74">
        <v>17.0</v>
      </c>
      <c r="IK29" s="74">
        <v>0.8</v>
      </c>
      <c r="IL29" s="74">
        <v>1.0</v>
      </c>
      <c r="IM29" s="74">
        <v>6.0</v>
      </c>
      <c r="IN29" s="74">
        <v>48.0</v>
      </c>
      <c r="IO29" s="74">
        <v>46.0</v>
      </c>
      <c r="IP29" s="74">
        <v>140.0</v>
      </c>
      <c r="IQ29" s="74">
        <v>34.4</v>
      </c>
      <c r="IR29" s="74">
        <v>107.0</v>
      </c>
      <c r="IS29" s="74">
        <v>5.5</v>
      </c>
      <c r="IT29" s="74">
        <v>6.2</v>
      </c>
      <c r="IU29" s="74">
        <v>12.0</v>
      </c>
      <c r="IV29" s="74">
        <v>49.0</v>
      </c>
      <c r="IW29" s="74">
        <v>49.0</v>
      </c>
      <c r="IX29" s="89"/>
      <c r="IY29" s="76">
        <v>140.08</v>
      </c>
      <c r="IZ29" s="76">
        <v>35.04</v>
      </c>
      <c r="JA29" s="76">
        <v>362.9</v>
      </c>
      <c r="JB29" s="76">
        <v>18.14</v>
      </c>
      <c r="JC29" s="76">
        <v>7.03</v>
      </c>
      <c r="JD29" s="76">
        <v>3.0</v>
      </c>
      <c r="JE29" s="76">
        <v>69.78</v>
      </c>
      <c r="JF29" s="76">
        <v>51.3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136.0</v>
      </c>
      <c r="JQ29" s="78">
        <v>32.0</v>
      </c>
      <c r="JR29" s="78">
        <v>0.0</v>
      </c>
      <c r="JS29" s="78">
        <v>0.0</v>
      </c>
      <c r="JT29" s="78">
        <v>0.0</v>
      </c>
      <c r="JU29" s="78">
        <v>2.0</v>
      </c>
      <c r="JV29" s="78">
        <v>49.0</v>
      </c>
      <c r="JW29" s="78">
        <v>48.0</v>
      </c>
      <c r="JX29" s="78">
        <v>136.0</v>
      </c>
      <c r="JY29" s="78">
        <v>34.0</v>
      </c>
      <c r="JZ29" s="78">
        <v>184.0</v>
      </c>
      <c r="KA29" s="78">
        <v>9.9</v>
      </c>
      <c r="KB29" s="78">
        <v>3.7</v>
      </c>
      <c r="KC29" s="78">
        <v>2.0</v>
      </c>
      <c r="KD29" s="78">
        <v>56.0</v>
      </c>
      <c r="KE29" s="78">
        <v>55.0</v>
      </c>
      <c r="KF29" s="89"/>
      <c r="KG29" s="151">
        <v>136.0</v>
      </c>
      <c r="KH29" s="151">
        <v>33.0</v>
      </c>
      <c r="KI29" s="151">
        <v>98.0</v>
      </c>
      <c r="KJ29" s="151">
        <v>5.4</v>
      </c>
      <c r="KK29" s="151"/>
      <c r="KL29" s="151">
        <v>1.0</v>
      </c>
      <c r="KM29" s="151">
        <v>52.0</v>
      </c>
      <c r="KN29" s="151">
        <v>52.0</v>
      </c>
      <c r="KO29" s="151">
        <v>136.0</v>
      </c>
      <c r="KP29" s="151">
        <v>33.0</v>
      </c>
      <c r="KQ29" s="151" t="s">
        <v>98</v>
      </c>
      <c r="KR29" s="151" t="s">
        <v>98</v>
      </c>
      <c r="KS29" s="151"/>
      <c r="KT29" s="151">
        <v>1.0</v>
      </c>
      <c r="KU29" s="151">
        <v>50.0</v>
      </c>
      <c r="KV29" s="151">
        <v>48.0</v>
      </c>
      <c r="KW29" s="89"/>
      <c r="KX29" s="81">
        <v>134.0</v>
      </c>
      <c r="KY29" s="81">
        <v>33.0</v>
      </c>
      <c r="KZ29" s="81">
        <v>188.0</v>
      </c>
      <c r="LA29" s="81">
        <v>9.2</v>
      </c>
      <c r="LB29" s="81">
        <v>1.8</v>
      </c>
      <c r="LC29" s="81">
        <v>3.0</v>
      </c>
      <c r="LD29" s="81">
        <v>55.0</v>
      </c>
      <c r="LE29" s="81">
        <v>54.0</v>
      </c>
      <c r="LF29" s="81">
        <v>134.0</v>
      </c>
      <c r="LG29" s="81">
        <v>33.0</v>
      </c>
      <c r="LH29" s="81">
        <v>231.0</v>
      </c>
      <c r="LI29" s="81">
        <v>11.3</v>
      </c>
      <c r="LJ29" s="81">
        <v>5.0</v>
      </c>
      <c r="LK29" s="81">
        <v>5.0</v>
      </c>
      <c r="LL29" s="81">
        <v>58.0</v>
      </c>
      <c r="LM29" s="81">
        <v>56.0</v>
      </c>
      <c r="LN29" s="89"/>
      <c r="LO29" s="82">
        <v>332.0</v>
      </c>
      <c r="LP29" s="82">
        <v>225.0</v>
      </c>
      <c r="LQ29" s="82">
        <v>127.0</v>
      </c>
      <c r="LR29" s="82">
        <v>72.0</v>
      </c>
      <c r="LS29" s="82">
        <v>343.0</v>
      </c>
      <c r="LT29" s="82">
        <v>35.0</v>
      </c>
      <c r="LU29" s="82">
        <v>2.0</v>
      </c>
      <c r="LV29" s="82">
        <v>141.0</v>
      </c>
      <c r="LW29" s="82">
        <v>62.0</v>
      </c>
      <c r="LX29" s="82">
        <v>56.0</v>
      </c>
      <c r="LY29" s="82">
        <v>53.0</v>
      </c>
      <c r="LZ29" s="82">
        <v>10.0</v>
      </c>
      <c r="MA29" s="82">
        <v>92.0</v>
      </c>
      <c r="MB29" s="82">
        <v>8.0</v>
      </c>
      <c r="MC29" s="82">
        <v>138.0</v>
      </c>
      <c r="MD29" s="82">
        <v>163.0</v>
      </c>
      <c r="ME29" s="82">
        <v>70.0</v>
      </c>
      <c r="MF29" s="82">
        <v>53.0</v>
      </c>
      <c r="MG29" s="82">
        <v>8.0</v>
      </c>
      <c r="MH29" s="82" t="s">
        <v>95</v>
      </c>
      <c r="MI29" s="88" t="s">
        <v>95</v>
      </c>
      <c r="MJ29" s="88" t="s">
        <v>95</v>
      </c>
      <c r="MK29" s="88" t="s">
        <v>95</v>
      </c>
      <c r="ML29" s="82">
        <v>52.0</v>
      </c>
      <c r="MM29" s="82">
        <v>50.0</v>
      </c>
      <c r="MN29" s="83">
        <v>5.0</v>
      </c>
      <c r="MO29" s="86"/>
      <c r="MP29" s="87"/>
      <c r="MQ29" s="87"/>
      <c r="MR29" s="87"/>
      <c r="MS29" s="87"/>
      <c r="MT29" s="82">
        <v>4.8</v>
      </c>
      <c r="MU29" s="82">
        <v>1.6</v>
      </c>
      <c r="MV29" s="82">
        <v>84.0</v>
      </c>
      <c r="MW29" s="82">
        <v>36.0</v>
      </c>
      <c r="MX29" s="82">
        <v>40.0</v>
      </c>
      <c r="MY29" s="88" t="s">
        <v>96</v>
      </c>
      <c r="MZ29" s="82">
        <v>5.0</v>
      </c>
      <c r="NA29" s="87"/>
      <c r="NB29" s="88" t="s">
        <v>95</v>
      </c>
      <c r="NC29" s="88" t="s">
        <v>95</v>
      </c>
      <c r="ND29" s="88" t="s">
        <v>95</v>
      </c>
      <c r="NE29" s="88" t="s">
        <v>95</v>
      </c>
      <c r="NF29" s="82">
        <v>43.0</v>
      </c>
      <c r="NG29" s="82">
        <v>43.0</v>
      </c>
      <c r="NH29" s="82">
        <v>6.0</v>
      </c>
      <c r="NI29" s="87"/>
      <c r="NJ29" s="82">
        <v>20.0</v>
      </c>
      <c r="NK29" s="82">
        <v>2.2</v>
      </c>
      <c r="NL29" s="82">
        <v>360.0</v>
      </c>
      <c r="NM29" s="82">
        <v>33.0</v>
      </c>
      <c r="NN29" s="82">
        <v>49.0</v>
      </c>
      <c r="NO29" s="82">
        <v>50.0</v>
      </c>
      <c r="NP29" s="82">
        <v>4.0</v>
      </c>
    </row>
    <row r="30" ht="14.25" customHeight="1">
      <c r="A30" s="49">
        <v>0.708333333333334</v>
      </c>
      <c r="B30" s="50"/>
      <c r="C30" s="51">
        <v>50.27</v>
      </c>
      <c r="D30" s="127">
        <v>338.0</v>
      </c>
      <c r="E30" s="53">
        <v>134.0</v>
      </c>
      <c r="F30" s="53">
        <v>34.0</v>
      </c>
      <c r="G30" s="55">
        <v>7.0</v>
      </c>
      <c r="H30" s="54"/>
      <c r="I30" s="53">
        <v>6.0</v>
      </c>
      <c r="J30" s="53">
        <v>51.0</v>
      </c>
      <c r="K30" s="53">
        <v>47.0</v>
      </c>
      <c r="L30" s="53">
        <v>138.0</v>
      </c>
      <c r="M30" s="53">
        <v>45.0</v>
      </c>
      <c r="N30" s="55">
        <v>9.0</v>
      </c>
      <c r="O30" s="54"/>
      <c r="P30" s="53">
        <v>6.0</v>
      </c>
      <c r="Q30" s="53">
        <v>56.0</v>
      </c>
      <c r="R30" s="53">
        <v>53.0</v>
      </c>
      <c r="S30" s="55">
        <v>341.4</v>
      </c>
      <c r="T30" s="53">
        <v>253.9</v>
      </c>
      <c r="U30" s="53">
        <v>146.6</v>
      </c>
      <c r="V30" s="54"/>
      <c r="W30" s="55">
        <v>374.5</v>
      </c>
      <c r="X30" s="53">
        <v>185.9</v>
      </c>
      <c r="Y30" s="55">
        <v>99.6</v>
      </c>
      <c r="Z30" s="54"/>
      <c r="AA30" s="55">
        <v>342.0</v>
      </c>
      <c r="AB30" s="55">
        <v>379.7</v>
      </c>
      <c r="AC30" s="55">
        <v>218.7</v>
      </c>
      <c r="AD30" s="54"/>
      <c r="AE30" s="53">
        <v>341.7</v>
      </c>
      <c r="AF30" s="53">
        <v>353.7</v>
      </c>
      <c r="AG30" s="55">
        <v>200.5</v>
      </c>
      <c r="AH30" s="54"/>
      <c r="AI30" s="53">
        <v>347.6</v>
      </c>
      <c r="AJ30" s="53">
        <v>337.8</v>
      </c>
      <c r="AK30" s="55">
        <v>195.5</v>
      </c>
      <c r="AL30" s="54"/>
      <c r="AM30" s="55">
        <v>339.7</v>
      </c>
      <c r="AN30" s="55">
        <v>349.5</v>
      </c>
      <c r="AO30" s="55">
        <v>186.5</v>
      </c>
      <c r="AP30" s="54"/>
      <c r="AQ30" s="182">
        <f t="shared" ref="AQ30:AS30" si="47">E30</f>
        <v>134</v>
      </c>
      <c r="AR30" s="54">
        <f t="shared" si="47"/>
        <v>34</v>
      </c>
      <c r="AS30" s="56">
        <f t="shared" si="47"/>
        <v>7</v>
      </c>
      <c r="AT30" s="54"/>
      <c r="AU30" s="54">
        <f t="shared" ref="AU30:AW30" si="48">L30</f>
        <v>138</v>
      </c>
      <c r="AV30" s="54">
        <f t="shared" si="48"/>
        <v>45</v>
      </c>
      <c r="AW30" s="56">
        <f t="shared" si="48"/>
        <v>9</v>
      </c>
      <c r="AX30" s="54"/>
      <c r="AY30" s="54">
        <f t="shared" si="6"/>
        <v>134</v>
      </c>
      <c r="AZ30" s="54"/>
      <c r="BA30" s="54"/>
      <c r="BB30" s="54"/>
      <c r="BC30" s="89"/>
      <c r="BD30" s="54">
        <v>139.0</v>
      </c>
      <c r="BE30" s="53">
        <v>32.0</v>
      </c>
      <c r="BF30" s="53">
        <v>0.0</v>
      </c>
      <c r="BG30" s="127">
        <v>0.0</v>
      </c>
      <c r="BH30" s="54"/>
      <c r="BI30" s="53">
        <v>22.0</v>
      </c>
      <c r="BJ30" s="53">
        <v>85.0</v>
      </c>
      <c r="BK30" s="53">
        <v>55.0</v>
      </c>
      <c r="BL30" s="89"/>
      <c r="BM30" s="58">
        <v>342.0</v>
      </c>
      <c r="BN30" s="58">
        <v>146.0</v>
      </c>
      <c r="BO30" s="58">
        <v>207.0</v>
      </c>
      <c r="BP30" s="58">
        <v>10.4</v>
      </c>
      <c r="BQ30" s="59"/>
      <c r="BR30" s="58">
        <v>6.0</v>
      </c>
      <c r="BS30" s="58">
        <v>68.0</v>
      </c>
      <c r="BT30" s="58">
        <v>68.0</v>
      </c>
      <c r="BU30" s="59">
        <f t="shared" si="7"/>
        <v>342</v>
      </c>
      <c r="BV30" s="58">
        <v>291.0</v>
      </c>
      <c r="BW30" s="58">
        <v>167.0</v>
      </c>
      <c r="BX30" s="58">
        <v>22.0</v>
      </c>
      <c r="BY30" s="58">
        <v>334.0</v>
      </c>
      <c r="BZ30" s="58">
        <v>309.0</v>
      </c>
      <c r="CA30" s="58">
        <v>171.0</v>
      </c>
      <c r="CB30" s="58">
        <v>19.0</v>
      </c>
      <c r="CC30" s="58">
        <v>342.0</v>
      </c>
      <c r="CD30" s="58">
        <v>286.0</v>
      </c>
      <c r="CE30" s="58">
        <v>160.0</v>
      </c>
      <c r="CF30" s="58">
        <v>20.0</v>
      </c>
      <c r="CG30" s="58">
        <v>334.0</v>
      </c>
      <c r="CH30" s="58">
        <v>292.0</v>
      </c>
      <c r="CI30" s="58">
        <v>158.0</v>
      </c>
      <c r="CJ30" s="58">
        <v>20.0</v>
      </c>
      <c r="CK30" s="58">
        <v>348.0</v>
      </c>
      <c r="CL30" s="58">
        <v>167.0</v>
      </c>
      <c r="CM30" s="58">
        <v>110.0</v>
      </c>
      <c r="CN30" s="58">
        <v>11.0</v>
      </c>
      <c r="CO30" s="58">
        <v>332.0</v>
      </c>
      <c r="CP30" s="58">
        <v>336.0</v>
      </c>
      <c r="CQ30" s="58">
        <v>166.0</v>
      </c>
      <c r="CR30" s="58">
        <v>16.0</v>
      </c>
      <c r="CS30" s="58">
        <v>335.0</v>
      </c>
      <c r="CT30" s="58">
        <v>300.0</v>
      </c>
      <c r="CU30" s="58">
        <v>175.0</v>
      </c>
      <c r="CV30" s="58">
        <v>103.0</v>
      </c>
      <c r="CW30" s="58">
        <v>337.0</v>
      </c>
      <c r="CX30" s="58">
        <v>146.0</v>
      </c>
      <c r="CY30" s="58">
        <v>54.0</v>
      </c>
      <c r="CZ30" s="58">
        <v>46.0</v>
      </c>
      <c r="DA30" s="58">
        <v>323.0</v>
      </c>
      <c r="DB30" s="58">
        <v>154.0</v>
      </c>
      <c r="DC30" s="58">
        <v>58.0</v>
      </c>
      <c r="DD30" s="58">
        <v>59.0</v>
      </c>
      <c r="DE30" s="59">
        <f t="shared" si="37"/>
        <v>146</v>
      </c>
      <c r="DF30" s="58">
        <v>35.0</v>
      </c>
      <c r="DG30" s="59">
        <f t="shared" ref="DG30:DH30" si="49">BO30</f>
        <v>207</v>
      </c>
      <c r="DH30" s="59">
        <f t="shared" si="49"/>
        <v>10.4</v>
      </c>
      <c r="DI30" s="59"/>
      <c r="DJ30" s="58">
        <v>7.0</v>
      </c>
      <c r="DK30" s="58">
        <v>58.0</v>
      </c>
      <c r="DL30" s="58">
        <v>56.0</v>
      </c>
      <c r="DM30" s="89"/>
      <c r="DN30" s="61">
        <v>342.0</v>
      </c>
      <c r="DO30" s="61">
        <v>141.0</v>
      </c>
      <c r="DP30" s="61">
        <v>40.08</v>
      </c>
      <c r="DQ30" s="61">
        <v>22.46</v>
      </c>
      <c r="DR30" s="61">
        <v>6.34</v>
      </c>
      <c r="DS30" s="61">
        <v>8.0</v>
      </c>
      <c r="DT30" s="61">
        <v>45.0</v>
      </c>
      <c r="DU30" s="61">
        <v>53.3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342.0</v>
      </c>
      <c r="EF30" s="63">
        <v>138.0</v>
      </c>
      <c r="EG30" s="63">
        <v>89.0</v>
      </c>
      <c r="EH30" s="63">
        <v>3.7</v>
      </c>
      <c r="EI30" s="64"/>
      <c r="EJ30" s="63">
        <v>9.0</v>
      </c>
      <c r="EK30" s="63">
        <v>54.0</v>
      </c>
      <c r="EL30" s="63">
        <v>57.0</v>
      </c>
      <c r="EM30" s="63">
        <v>138.0</v>
      </c>
      <c r="EN30" s="63">
        <v>113.0</v>
      </c>
      <c r="EO30" s="63">
        <v>4.6</v>
      </c>
      <c r="EP30" s="64"/>
      <c r="EQ30" s="63">
        <v>9.0</v>
      </c>
      <c r="ER30" s="63">
        <v>54.0</v>
      </c>
      <c r="ES30" s="63">
        <v>57.0</v>
      </c>
      <c r="ET30" s="63">
        <v>341.0</v>
      </c>
      <c r="EU30" s="63">
        <v>0.0</v>
      </c>
      <c r="EV30" s="63">
        <v>0.0</v>
      </c>
      <c r="EW30" s="63">
        <v>0.0</v>
      </c>
      <c r="EX30" s="63">
        <v>339.0</v>
      </c>
      <c r="EY30" s="63">
        <v>238.0</v>
      </c>
      <c r="EZ30" s="63">
        <v>138.0</v>
      </c>
      <c r="FA30" s="63">
        <v>5.8</v>
      </c>
      <c r="FB30" s="63">
        <v>340.0</v>
      </c>
      <c r="FC30" s="63">
        <v>0.0</v>
      </c>
      <c r="FD30" s="63">
        <v>0.0</v>
      </c>
      <c r="FE30" s="63">
        <v>0.0</v>
      </c>
      <c r="FF30" s="63">
        <v>339.0</v>
      </c>
      <c r="FG30" s="63">
        <v>239.0</v>
      </c>
      <c r="FH30" s="63">
        <v>138.0</v>
      </c>
      <c r="FI30" s="63">
        <v>6.7</v>
      </c>
      <c r="FJ30" s="63">
        <v>342.0</v>
      </c>
      <c r="FK30" s="63">
        <v>234.0</v>
      </c>
      <c r="FL30" s="63">
        <v>134.0</v>
      </c>
      <c r="FM30" s="64"/>
      <c r="FN30" s="63">
        <v>342.0</v>
      </c>
      <c r="FO30" s="63">
        <v>229.0</v>
      </c>
      <c r="FP30" s="63">
        <v>134.0</v>
      </c>
      <c r="FQ30" s="63">
        <v>17.6</v>
      </c>
      <c r="FR30" s="63">
        <v>138.0</v>
      </c>
      <c r="FS30" s="63">
        <v>76.0</v>
      </c>
      <c r="FT30" s="63">
        <v>6.33</v>
      </c>
      <c r="FU30" s="64"/>
      <c r="FV30" s="63">
        <v>138.0</v>
      </c>
      <c r="FW30" s="64"/>
      <c r="FX30" s="64"/>
      <c r="FY30" s="64"/>
      <c r="FZ30" s="89"/>
      <c r="GA30" s="65">
        <v>340.0</v>
      </c>
      <c r="GB30" s="66">
        <v>316.97</v>
      </c>
      <c r="GC30" s="66">
        <v>195.32</v>
      </c>
      <c r="GD30" s="66">
        <v>30.99</v>
      </c>
      <c r="GE30" s="66">
        <v>340.0</v>
      </c>
      <c r="GF30" s="66">
        <v>333.67</v>
      </c>
      <c r="GG30" s="66">
        <v>192.14</v>
      </c>
      <c r="GH30" s="66">
        <v>35.76</v>
      </c>
      <c r="GI30" s="66">
        <v>340.0</v>
      </c>
      <c r="GJ30" s="66">
        <v>236.81</v>
      </c>
      <c r="GK30" s="66">
        <v>-135.35</v>
      </c>
      <c r="GL30" s="66">
        <v>-23.28</v>
      </c>
      <c r="GM30" s="66">
        <v>340.0</v>
      </c>
      <c r="GN30" s="66">
        <v>219.08</v>
      </c>
      <c r="GO30" s="66">
        <v>-134.26</v>
      </c>
      <c r="GP30" s="66">
        <v>-30.74</v>
      </c>
      <c r="GQ30" s="66">
        <v>341.0</v>
      </c>
      <c r="GR30" s="66">
        <v>88.8</v>
      </c>
      <c r="GS30" s="66">
        <v>-55.36</v>
      </c>
      <c r="GT30" s="66">
        <v>-4.36</v>
      </c>
      <c r="GU30" s="66">
        <v>341.0</v>
      </c>
      <c r="GV30" s="66">
        <v>95.69</v>
      </c>
      <c r="GW30" s="66">
        <v>-54.53</v>
      </c>
      <c r="GX30" s="66">
        <v>-5.61</v>
      </c>
      <c r="GY30" s="89"/>
      <c r="GZ30" s="98" t="s">
        <v>107</v>
      </c>
      <c r="HA30" s="97" t="s">
        <v>92</v>
      </c>
      <c r="HB30" s="98">
        <v>81.0</v>
      </c>
      <c r="HC30" s="98">
        <v>4.05</v>
      </c>
      <c r="HD30" s="98">
        <v>1.62</v>
      </c>
      <c r="HE30" s="98">
        <v>8.0</v>
      </c>
      <c r="HF30" s="99">
        <v>55.0</v>
      </c>
      <c r="HG30" s="99">
        <v>50.0</v>
      </c>
      <c r="HH30" s="98" t="s">
        <v>107</v>
      </c>
      <c r="HI30" s="97" t="s">
        <v>92</v>
      </c>
      <c r="HJ30" s="99">
        <v>40.0</v>
      </c>
      <c r="HK30" s="98">
        <v>6.3</v>
      </c>
      <c r="HL30" s="98">
        <v>3.15</v>
      </c>
      <c r="HM30" s="98">
        <v>5.0</v>
      </c>
      <c r="HN30" s="99">
        <v>50.0</v>
      </c>
      <c r="HO30" s="99">
        <v>50.0</v>
      </c>
      <c r="HP30" s="98" t="s">
        <v>107</v>
      </c>
      <c r="HQ30" s="97" t="s">
        <v>92</v>
      </c>
      <c r="HR30" s="99">
        <v>99.0</v>
      </c>
      <c r="HS30" s="97">
        <f t="shared" ref="HS30:HS37" si="52">HR30/20</f>
        <v>4.95</v>
      </c>
      <c r="HT30" s="97">
        <f t="shared" ref="HT30:HT37" si="53">HS30*0.4</f>
        <v>1.98</v>
      </c>
      <c r="HU30" s="98">
        <v>7.0</v>
      </c>
      <c r="HV30" s="99">
        <v>40.0</v>
      </c>
      <c r="HW30" s="99">
        <v>40.0</v>
      </c>
      <c r="HX30" s="89"/>
      <c r="HY30" s="72">
        <v>135.0</v>
      </c>
      <c r="HZ30" s="72">
        <v>33.0</v>
      </c>
      <c r="IA30" s="72">
        <v>80.0</v>
      </c>
      <c r="IB30" s="72">
        <v>4.0</v>
      </c>
      <c r="IC30" s="73"/>
      <c r="ID30" s="72">
        <v>2.0</v>
      </c>
      <c r="IE30" s="147">
        <v>70.0</v>
      </c>
      <c r="IF30" s="147">
        <v>50.0</v>
      </c>
      <c r="IG30" s="89"/>
      <c r="IH30" s="74">
        <v>142.0</v>
      </c>
      <c r="II30" s="74">
        <v>34.6</v>
      </c>
      <c r="IJ30" s="74">
        <v>77.0</v>
      </c>
      <c r="IK30" s="74">
        <v>3.9</v>
      </c>
      <c r="IL30" s="74">
        <v>4.5</v>
      </c>
      <c r="IM30" s="74">
        <v>6.0</v>
      </c>
      <c r="IN30" s="74">
        <v>48.0</v>
      </c>
      <c r="IO30" s="74">
        <v>46.0</v>
      </c>
      <c r="IP30" s="74">
        <v>142.0</v>
      </c>
      <c r="IQ30" s="74">
        <v>35.4</v>
      </c>
      <c r="IR30" s="74">
        <v>7.0</v>
      </c>
      <c r="IS30" s="74">
        <v>0.1</v>
      </c>
      <c r="IT30" s="74">
        <v>0.4</v>
      </c>
      <c r="IU30" s="74">
        <v>12.0</v>
      </c>
      <c r="IV30" s="74">
        <v>49.0</v>
      </c>
      <c r="IW30" s="74">
        <v>49.0</v>
      </c>
      <c r="IX30" s="89"/>
      <c r="IY30" s="76">
        <v>139.72</v>
      </c>
      <c r="IZ30" s="76">
        <v>34.87</v>
      </c>
      <c r="JA30" s="76">
        <v>350.74</v>
      </c>
      <c r="JB30" s="76">
        <v>17.53</v>
      </c>
      <c r="JC30" s="76">
        <v>7.42</v>
      </c>
      <c r="JD30" s="76">
        <v>3.0</v>
      </c>
      <c r="JE30" s="76">
        <v>70.71</v>
      </c>
      <c r="JF30" s="76">
        <v>51.3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139.0</v>
      </c>
      <c r="JQ30" s="78">
        <v>32.0</v>
      </c>
      <c r="JR30" s="78">
        <v>0.0</v>
      </c>
      <c r="JS30" s="78">
        <v>0.0</v>
      </c>
      <c r="JT30" s="78">
        <v>0.0</v>
      </c>
      <c r="JU30" s="78">
        <v>2.0</v>
      </c>
      <c r="JV30" s="78">
        <v>49.0</v>
      </c>
      <c r="JW30" s="78">
        <v>48.0</v>
      </c>
      <c r="JX30" s="78">
        <v>139.0</v>
      </c>
      <c r="JY30" s="78">
        <v>35.1</v>
      </c>
      <c r="JZ30" s="78">
        <v>9.0</v>
      </c>
      <c r="KA30" s="78">
        <v>0.5</v>
      </c>
      <c r="KB30" s="78">
        <v>0.0</v>
      </c>
      <c r="KC30" s="78">
        <v>2.0</v>
      </c>
      <c r="KD30" s="78">
        <v>56.0</v>
      </c>
      <c r="KE30" s="78">
        <v>54.0</v>
      </c>
      <c r="KF30" s="89"/>
      <c r="KG30" s="151">
        <v>136.0</v>
      </c>
      <c r="KH30" s="151">
        <v>33.0</v>
      </c>
      <c r="KI30" s="151">
        <v>28.0</v>
      </c>
      <c r="KJ30" s="151">
        <v>1.4</v>
      </c>
      <c r="KK30" s="151"/>
      <c r="KL30" s="151">
        <v>1.0</v>
      </c>
      <c r="KM30" s="151">
        <v>52.0</v>
      </c>
      <c r="KN30" s="151">
        <v>52.0</v>
      </c>
      <c r="KO30" s="151">
        <v>138.0</v>
      </c>
      <c r="KP30" s="151">
        <v>34.0</v>
      </c>
      <c r="KQ30" s="151" t="s">
        <v>98</v>
      </c>
      <c r="KR30" s="151" t="s">
        <v>98</v>
      </c>
      <c r="KS30" s="151"/>
      <c r="KT30" s="151">
        <v>1.0</v>
      </c>
      <c r="KU30" s="151">
        <v>50.0</v>
      </c>
      <c r="KV30" s="151">
        <v>48.0</v>
      </c>
      <c r="KW30" s="89"/>
      <c r="KX30" s="81">
        <v>137.0</v>
      </c>
      <c r="KY30" s="81">
        <v>33.0</v>
      </c>
      <c r="KZ30" s="81">
        <v>0.0</v>
      </c>
      <c r="LA30" s="81">
        <v>0.0</v>
      </c>
      <c r="LB30" s="81">
        <v>1.8</v>
      </c>
      <c r="LC30" s="81">
        <v>3.0</v>
      </c>
      <c r="LD30" s="81">
        <v>55.0</v>
      </c>
      <c r="LE30" s="81">
        <v>54.0</v>
      </c>
      <c r="LF30" s="81">
        <v>137.0</v>
      </c>
      <c r="LG30" s="81">
        <v>33.0</v>
      </c>
      <c r="LH30" s="81">
        <v>273.0</v>
      </c>
      <c r="LI30" s="81">
        <v>13.4</v>
      </c>
      <c r="LJ30" s="81">
        <v>5.0</v>
      </c>
      <c r="LK30" s="81">
        <v>5.0</v>
      </c>
      <c r="LL30" s="81">
        <v>58.0</v>
      </c>
      <c r="LM30" s="81">
        <v>56.0</v>
      </c>
      <c r="LN30" s="89"/>
      <c r="LO30" s="82">
        <v>331.0</v>
      </c>
      <c r="LP30" s="82">
        <v>215.0</v>
      </c>
      <c r="LQ30" s="82">
        <v>122.0</v>
      </c>
      <c r="LR30" s="82">
        <v>72.0</v>
      </c>
      <c r="LS30" s="82">
        <v>341.0</v>
      </c>
      <c r="LT30" s="82">
        <v>27.0</v>
      </c>
      <c r="LU30" s="82">
        <v>5.0</v>
      </c>
      <c r="LV30" s="82">
        <v>141.0</v>
      </c>
      <c r="LW30" s="82">
        <v>48.0</v>
      </c>
      <c r="LX30" s="82">
        <v>56.0</v>
      </c>
      <c r="LY30" s="82">
        <v>53.0</v>
      </c>
      <c r="LZ30" s="82">
        <v>10.0</v>
      </c>
      <c r="MA30" s="82">
        <v>95.0</v>
      </c>
      <c r="MB30" s="82">
        <v>4.0</v>
      </c>
      <c r="MC30" s="82">
        <v>137.0</v>
      </c>
      <c r="MD30" s="82">
        <v>167.0</v>
      </c>
      <c r="ME30" s="82">
        <v>71.0</v>
      </c>
      <c r="MF30" s="82">
        <v>56.0</v>
      </c>
      <c r="MG30" s="82">
        <v>8.0</v>
      </c>
      <c r="MH30" s="82" t="s">
        <v>95</v>
      </c>
      <c r="MI30" s="88" t="s">
        <v>95</v>
      </c>
      <c r="MJ30" s="88" t="s">
        <v>95</v>
      </c>
      <c r="MK30" s="88" t="s">
        <v>95</v>
      </c>
      <c r="ML30" s="82">
        <v>51.0</v>
      </c>
      <c r="MM30" s="82">
        <v>49.0</v>
      </c>
      <c r="MN30" s="83">
        <v>5.0</v>
      </c>
      <c r="MO30" s="86"/>
      <c r="MP30" s="87"/>
      <c r="MQ30" s="87"/>
      <c r="MR30" s="87"/>
      <c r="MS30" s="87"/>
      <c r="MT30" s="82">
        <v>4.6</v>
      </c>
      <c r="MU30" s="82">
        <v>1.7</v>
      </c>
      <c r="MV30" s="82">
        <v>83.0</v>
      </c>
      <c r="MW30" s="82">
        <v>35.0</v>
      </c>
      <c r="MX30" s="82">
        <v>41.0</v>
      </c>
      <c r="MY30" s="88" t="s">
        <v>96</v>
      </c>
      <c r="MZ30" s="82">
        <v>5.0</v>
      </c>
      <c r="NA30" s="87"/>
      <c r="NB30" s="88" t="s">
        <v>95</v>
      </c>
      <c r="NC30" s="88" t="s">
        <v>95</v>
      </c>
      <c r="ND30" s="88" t="s">
        <v>95</v>
      </c>
      <c r="NE30" s="88" t="s">
        <v>95</v>
      </c>
      <c r="NF30" s="82">
        <v>43.0</v>
      </c>
      <c r="NG30" s="82">
        <v>43.0</v>
      </c>
      <c r="NH30" s="82">
        <v>6.0</v>
      </c>
      <c r="NI30" s="87"/>
      <c r="NJ30" s="82">
        <v>23.8</v>
      </c>
      <c r="NK30" s="82">
        <v>7.2</v>
      </c>
      <c r="NL30" s="82">
        <v>440.0</v>
      </c>
      <c r="NM30" s="82">
        <v>33.0</v>
      </c>
      <c r="NN30" s="82">
        <v>49.0</v>
      </c>
      <c r="NO30" s="82">
        <v>50.0</v>
      </c>
      <c r="NP30" s="82">
        <v>4.0</v>
      </c>
    </row>
    <row r="31" ht="14.25" customHeight="1">
      <c r="A31" s="49">
        <v>0.75</v>
      </c>
      <c r="B31" s="50"/>
      <c r="C31" s="51">
        <v>50.26</v>
      </c>
      <c r="D31" s="127">
        <v>340.0</v>
      </c>
      <c r="E31" s="53">
        <v>135.0</v>
      </c>
      <c r="F31" s="53">
        <v>50.0</v>
      </c>
      <c r="G31" s="55">
        <v>17.7</v>
      </c>
      <c r="H31" s="54"/>
      <c r="I31" s="53">
        <v>6.0</v>
      </c>
      <c r="J31" s="53">
        <v>48.0</v>
      </c>
      <c r="K31" s="53">
        <v>48.0</v>
      </c>
      <c r="L31" s="53">
        <v>139.0</v>
      </c>
      <c r="M31" s="53">
        <v>45.0</v>
      </c>
      <c r="N31" s="55">
        <v>10.5</v>
      </c>
      <c r="O31" s="54"/>
      <c r="P31" s="53">
        <v>6.0</v>
      </c>
      <c r="Q31" s="53">
        <v>55.0</v>
      </c>
      <c r="R31" s="53">
        <v>52.0</v>
      </c>
      <c r="S31" s="55">
        <v>342.1</v>
      </c>
      <c r="T31" s="53">
        <v>250.3</v>
      </c>
      <c r="U31" s="53">
        <v>145.3</v>
      </c>
      <c r="V31" s="54"/>
      <c r="W31" s="55">
        <v>375.4</v>
      </c>
      <c r="X31" s="53">
        <v>175.8</v>
      </c>
      <c r="Y31" s="55">
        <v>94.3</v>
      </c>
      <c r="Z31" s="54"/>
      <c r="AA31" s="55">
        <v>342.1</v>
      </c>
      <c r="AB31" s="55">
        <v>363.1</v>
      </c>
      <c r="AC31" s="55">
        <v>210.1</v>
      </c>
      <c r="AD31" s="54"/>
      <c r="AE31" s="53">
        <v>342.1</v>
      </c>
      <c r="AF31" s="53">
        <v>334.8</v>
      </c>
      <c r="AG31" s="55">
        <v>190.1</v>
      </c>
      <c r="AH31" s="54"/>
      <c r="AI31" s="53">
        <v>347.9</v>
      </c>
      <c r="AJ31" s="53">
        <v>326.5</v>
      </c>
      <c r="AK31" s="55">
        <v>188.9</v>
      </c>
      <c r="AL31" s="54"/>
      <c r="AM31" s="55">
        <v>340.3</v>
      </c>
      <c r="AN31" s="55">
        <v>336.5</v>
      </c>
      <c r="AO31" s="55">
        <v>177.1</v>
      </c>
      <c r="AP31" s="54"/>
      <c r="AQ31" s="182">
        <f t="shared" ref="AQ31:AS31" si="50">E31</f>
        <v>135</v>
      </c>
      <c r="AR31" s="54">
        <f t="shared" si="50"/>
        <v>50</v>
      </c>
      <c r="AS31" s="56">
        <f t="shared" si="50"/>
        <v>17.7</v>
      </c>
      <c r="AT31" s="54"/>
      <c r="AU31" s="54">
        <f t="shared" ref="AU31:AW31" si="51">L31</f>
        <v>139</v>
      </c>
      <c r="AV31" s="54">
        <f t="shared" si="51"/>
        <v>45</v>
      </c>
      <c r="AW31" s="56">
        <f t="shared" si="51"/>
        <v>10.5</v>
      </c>
      <c r="AX31" s="54"/>
      <c r="AY31" s="54">
        <f t="shared" si="6"/>
        <v>135</v>
      </c>
      <c r="AZ31" s="54"/>
      <c r="BA31" s="54"/>
      <c r="BB31" s="54"/>
      <c r="BC31" s="89"/>
      <c r="BD31" s="54">
        <v>138.0</v>
      </c>
      <c r="BE31" s="53">
        <v>32.0</v>
      </c>
      <c r="BF31" s="53">
        <v>11.0</v>
      </c>
      <c r="BG31" s="127">
        <v>0.6</v>
      </c>
      <c r="BH31" s="54"/>
      <c r="BI31" s="53">
        <v>22.0</v>
      </c>
      <c r="BJ31" s="53">
        <v>85.0</v>
      </c>
      <c r="BK31" s="53">
        <v>55.0</v>
      </c>
      <c r="BL31" s="89"/>
      <c r="BM31" s="58">
        <v>342.0</v>
      </c>
      <c r="BN31" s="58">
        <v>145.0</v>
      </c>
      <c r="BO31" s="58">
        <v>271.0</v>
      </c>
      <c r="BP31" s="58">
        <v>13.6</v>
      </c>
      <c r="BQ31" s="59"/>
      <c r="BR31" s="58">
        <v>6.0</v>
      </c>
      <c r="BS31" s="58">
        <v>67.0</v>
      </c>
      <c r="BT31" s="58">
        <v>66.0</v>
      </c>
      <c r="BU31" s="59">
        <f t="shared" si="7"/>
        <v>342</v>
      </c>
      <c r="BV31" s="58">
        <v>284.0</v>
      </c>
      <c r="BW31" s="58">
        <v>166.0</v>
      </c>
      <c r="BX31" s="58">
        <v>24.0</v>
      </c>
      <c r="BY31" s="58">
        <v>335.0</v>
      </c>
      <c r="BZ31" s="58">
        <v>309.0</v>
      </c>
      <c r="CA31" s="58">
        <v>169.0</v>
      </c>
      <c r="CB31" s="58">
        <v>23.0</v>
      </c>
      <c r="CC31" s="58">
        <v>342.0</v>
      </c>
      <c r="CD31" s="58">
        <v>282.0</v>
      </c>
      <c r="CE31" s="58">
        <v>160.0</v>
      </c>
      <c r="CF31" s="58">
        <v>14.0</v>
      </c>
      <c r="CG31" s="58">
        <v>335.0</v>
      </c>
      <c r="CH31" s="58">
        <v>291.0</v>
      </c>
      <c r="CI31" s="58">
        <v>159.0</v>
      </c>
      <c r="CJ31" s="58">
        <v>18.0</v>
      </c>
      <c r="CK31" s="58">
        <v>348.0</v>
      </c>
      <c r="CL31" s="58">
        <v>159.0</v>
      </c>
      <c r="CM31" s="58">
        <v>105.0</v>
      </c>
      <c r="CN31" s="58">
        <v>8.0</v>
      </c>
      <c r="CO31" s="58">
        <v>333.0</v>
      </c>
      <c r="CP31" s="58">
        <v>319.0</v>
      </c>
      <c r="CQ31" s="58">
        <v>158.0</v>
      </c>
      <c r="CR31" s="58">
        <v>14.0</v>
      </c>
      <c r="CS31" s="58">
        <v>336.0</v>
      </c>
      <c r="CT31" s="58">
        <v>283.0</v>
      </c>
      <c r="CU31" s="58">
        <v>169.0</v>
      </c>
      <c r="CV31" s="58">
        <v>94.0</v>
      </c>
      <c r="CW31" s="58">
        <v>338.0</v>
      </c>
      <c r="CX31" s="58">
        <v>160.0</v>
      </c>
      <c r="CY31" s="58">
        <v>49.0</v>
      </c>
      <c r="CZ31" s="58">
        <v>49.0</v>
      </c>
      <c r="DA31" s="58">
        <v>324.0</v>
      </c>
      <c r="DB31" s="58">
        <v>165.0</v>
      </c>
      <c r="DC31" s="58">
        <v>67.0</v>
      </c>
      <c r="DD31" s="58">
        <v>60.0</v>
      </c>
      <c r="DE31" s="59">
        <f t="shared" si="37"/>
        <v>145</v>
      </c>
      <c r="DF31" s="58">
        <v>35.0</v>
      </c>
      <c r="DG31" s="58">
        <v>271.0</v>
      </c>
      <c r="DH31" s="59">
        <f>BP31</f>
        <v>13.6</v>
      </c>
      <c r="DI31" s="59"/>
      <c r="DJ31" s="58">
        <v>7.0</v>
      </c>
      <c r="DK31" s="58">
        <v>62.0</v>
      </c>
      <c r="DL31" s="58">
        <v>54.0</v>
      </c>
      <c r="DM31" s="89"/>
      <c r="DN31" s="61">
        <v>342.0</v>
      </c>
      <c r="DO31" s="61">
        <v>141.0</v>
      </c>
      <c r="DP31" s="61">
        <v>34.27</v>
      </c>
      <c r="DQ31" s="61">
        <v>19.29</v>
      </c>
      <c r="DR31" s="61">
        <v>5.16</v>
      </c>
      <c r="DS31" s="61">
        <v>8.0</v>
      </c>
      <c r="DT31" s="61">
        <v>44.0</v>
      </c>
      <c r="DU31" s="61">
        <v>51.8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342.0</v>
      </c>
      <c r="EF31" s="63">
        <v>137.0</v>
      </c>
      <c r="EG31" s="63">
        <v>68.0</v>
      </c>
      <c r="EH31" s="63">
        <v>2.8</v>
      </c>
      <c r="EI31" s="64"/>
      <c r="EJ31" s="63">
        <v>9.0</v>
      </c>
      <c r="EK31" s="63">
        <v>52.0</v>
      </c>
      <c r="EL31" s="63">
        <v>55.0</v>
      </c>
      <c r="EM31" s="63">
        <v>137.0</v>
      </c>
      <c r="EN31" s="63">
        <v>112.0</v>
      </c>
      <c r="EO31" s="63">
        <v>4.6</v>
      </c>
      <c r="EP31" s="64"/>
      <c r="EQ31" s="63">
        <v>9.0</v>
      </c>
      <c r="ER31" s="63">
        <v>52.0</v>
      </c>
      <c r="ES31" s="63">
        <v>55.0</v>
      </c>
      <c r="ET31" s="63">
        <v>341.0</v>
      </c>
      <c r="EU31" s="63">
        <v>0.0</v>
      </c>
      <c r="EV31" s="63">
        <v>0.0</v>
      </c>
      <c r="EW31" s="63">
        <v>0.0</v>
      </c>
      <c r="EX31" s="63">
        <v>340.0</v>
      </c>
      <c r="EY31" s="63">
        <v>212.0</v>
      </c>
      <c r="EZ31" s="63">
        <v>123.0</v>
      </c>
      <c r="FA31" s="63">
        <v>10.0</v>
      </c>
      <c r="FB31" s="63">
        <v>340.0</v>
      </c>
      <c r="FC31" s="63">
        <v>0.0</v>
      </c>
      <c r="FD31" s="63">
        <v>0.0</v>
      </c>
      <c r="FE31" s="63">
        <v>0.0</v>
      </c>
      <c r="FF31" s="63">
        <v>340.0</v>
      </c>
      <c r="FG31" s="63">
        <v>214.0</v>
      </c>
      <c r="FH31" s="63">
        <v>123.0</v>
      </c>
      <c r="FI31" s="63">
        <v>11.0</v>
      </c>
      <c r="FJ31" s="63">
        <v>342.0</v>
      </c>
      <c r="FK31" s="63">
        <v>201.0</v>
      </c>
      <c r="FL31" s="63">
        <v>116.0</v>
      </c>
      <c r="FM31" s="64"/>
      <c r="FN31" s="63">
        <v>342.0</v>
      </c>
      <c r="FO31" s="63">
        <v>198.0</v>
      </c>
      <c r="FP31" s="63">
        <v>115.0</v>
      </c>
      <c r="FQ31" s="63">
        <v>19.0</v>
      </c>
      <c r="FR31" s="63">
        <v>137.0</v>
      </c>
      <c r="FS31" s="63">
        <v>78.0</v>
      </c>
      <c r="FT31" s="63">
        <v>12.94</v>
      </c>
      <c r="FU31" s="64"/>
      <c r="FV31" s="63">
        <v>137.0</v>
      </c>
      <c r="FW31" s="64"/>
      <c r="FX31" s="64"/>
      <c r="FY31" s="64"/>
      <c r="FZ31" s="89"/>
      <c r="GA31" s="65">
        <v>342.0</v>
      </c>
      <c r="GB31" s="66">
        <v>296.3</v>
      </c>
      <c r="GC31" s="66">
        <v>183.43</v>
      </c>
      <c r="GD31" s="66">
        <v>31.66</v>
      </c>
      <c r="GE31" s="66">
        <v>342.0</v>
      </c>
      <c r="GF31" s="66">
        <v>315.79</v>
      </c>
      <c r="GG31" s="66">
        <v>182.26</v>
      </c>
      <c r="GH31" s="66">
        <v>35.35</v>
      </c>
      <c r="GI31" s="66">
        <v>342.0</v>
      </c>
      <c r="GJ31" s="66">
        <v>205.74</v>
      </c>
      <c r="GK31" s="66">
        <v>-116.76</v>
      </c>
      <c r="GL31" s="66">
        <v>-26.22</v>
      </c>
      <c r="GM31" s="66">
        <v>341.0</v>
      </c>
      <c r="GN31" s="66">
        <v>185.81</v>
      </c>
      <c r="GO31" s="66">
        <v>-114.08</v>
      </c>
      <c r="GP31" s="66">
        <v>-33.75</v>
      </c>
      <c r="GQ31" s="66">
        <v>342.0</v>
      </c>
      <c r="GR31" s="66">
        <v>110.93</v>
      </c>
      <c r="GS31" s="66">
        <v>-71.78</v>
      </c>
      <c r="GT31" s="66">
        <v>-3.6</v>
      </c>
      <c r="GU31" s="66">
        <v>341.0</v>
      </c>
      <c r="GV31" s="66">
        <v>123.24</v>
      </c>
      <c r="GW31" s="66">
        <v>-69.52</v>
      </c>
      <c r="GX31" s="66">
        <v>-4.61</v>
      </c>
      <c r="GY31" s="89"/>
      <c r="GZ31" s="98" t="s">
        <v>107</v>
      </c>
      <c r="HA31" s="97" t="s">
        <v>92</v>
      </c>
      <c r="HB31" s="98">
        <v>84.0</v>
      </c>
      <c r="HC31" s="97">
        <f t="shared" ref="HC31:HC37" si="57">HB31/20</f>
        <v>4.2</v>
      </c>
      <c r="HD31" s="97">
        <f t="shared" ref="HD31:HD37" si="58">HC31*0.4</f>
        <v>1.68</v>
      </c>
      <c r="HE31" s="98">
        <v>8.0</v>
      </c>
      <c r="HF31" s="99">
        <v>54.0</v>
      </c>
      <c r="HG31" s="99">
        <v>51.0</v>
      </c>
      <c r="HH31" s="98" t="s">
        <v>107</v>
      </c>
      <c r="HI31" s="97" t="s">
        <v>92</v>
      </c>
      <c r="HJ31" s="98">
        <v>4.0</v>
      </c>
      <c r="HK31" s="97">
        <f t="shared" ref="HK31:HK37" si="59">HJ31/20</f>
        <v>0.2</v>
      </c>
      <c r="HL31" s="97">
        <f t="shared" ref="HL31:HL37" si="60">HK31*0.4</f>
        <v>0.08</v>
      </c>
      <c r="HM31" s="98">
        <v>5.0</v>
      </c>
      <c r="HN31" s="99">
        <v>56.0</v>
      </c>
      <c r="HO31" s="99">
        <v>56.0</v>
      </c>
      <c r="HP31" s="98" t="s">
        <v>107</v>
      </c>
      <c r="HQ31" s="97" t="s">
        <v>92</v>
      </c>
      <c r="HR31" s="98">
        <v>336.0</v>
      </c>
      <c r="HS31" s="97">
        <f t="shared" si="52"/>
        <v>16.8</v>
      </c>
      <c r="HT31" s="97">
        <f t="shared" si="53"/>
        <v>6.72</v>
      </c>
      <c r="HU31" s="98">
        <v>7.0</v>
      </c>
      <c r="HV31" s="99">
        <v>50.0</v>
      </c>
      <c r="HW31" s="99">
        <v>50.0</v>
      </c>
      <c r="HX31" s="89"/>
      <c r="HY31" s="72">
        <v>135.0</v>
      </c>
      <c r="HZ31" s="72">
        <v>33.0</v>
      </c>
      <c r="IA31" s="72">
        <v>108.0</v>
      </c>
      <c r="IB31" s="72">
        <v>5.4</v>
      </c>
      <c r="IC31" s="73"/>
      <c r="ID31" s="72">
        <v>2.0</v>
      </c>
      <c r="IE31" s="147">
        <v>70.0</v>
      </c>
      <c r="IF31" s="147">
        <v>50.0</v>
      </c>
      <c r="IG31" s="89"/>
      <c r="IH31" s="74">
        <v>140.0</v>
      </c>
      <c r="II31" s="74">
        <v>34.4</v>
      </c>
      <c r="IJ31" s="74">
        <v>107.0</v>
      </c>
      <c r="IK31" s="74">
        <v>5.8</v>
      </c>
      <c r="IL31" s="74">
        <v>6.3</v>
      </c>
      <c r="IM31" s="74">
        <v>6.0</v>
      </c>
      <c r="IN31" s="74">
        <v>48.0</v>
      </c>
      <c r="IO31" s="74">
        <v>46.0</v>
      </c>
      <c r="IP31" s="74">
        <v>140.0</v>
      </c>
      <c r="IQ31" s="74">
        <v>35.1</v>
      </c>
      <c r="IR31" s="74">
        <v>7.0</v>
      </c>
      <c r="IS31" s="74">
        <v>0.2</v>
      </c>
      <c r="IT31" s="74">
        <v>0.4</v>
      </c>
      <c r="IU31" s="74">
        <v>12.0</v>
      </c>
      <c r="IV31" s="74">
        <v>49.0</v>
      </c>
      <c r="IW31" s="74">
        <v>49.0</v>
      </c>
      <c r="IX31" s="89"/>
      <c r="IY31" s="76">
        <v>140.16</v>
      </c>
      <c r="IZ31" s="76">
        <v>35.09</v>
      </c>
      <c r="JA31" s="76">
        <v>342.48</v>
      </c>
      <c r="JB31" s="76">
        <v>17.12</v>
      </c>
      <c r="JC31" s="76">
        <v>6.39</v>
      </c>
      <c r="JD31" s="76">
        <v>3.0</v>
      </c>
      <c r="JE31" s="76">
        <v>68.39</v>
      </c>
      <c r="JF31" s="76">
        <v>50.47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138.0</v>
      </c>
      <c r="JQ31" s="78">
        <v>32.5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48.0</v>
      </c>
      <c r="JX31" s="78">
        <v>138.0</v>
      </c>
      <c r="JY31" s="78">
        <v>34.9</v>
      </c>
      <c r="JZ31" s="78">
        <v>57.0</v>
      </c>
      <c r="KA31" s="78">
        <v>2.9</v>
      </c>
      <c r="KB31" s="78">
        <v>1.3</v>
      </c>
      <c r="KC31" s="78">
        <v>2.0</v>
      </c>
      <c r="KD31" s="78">
        <v>54.0</v>
      </c>
      <c r="KE31" s="78">
        <v>53.0</v>
      </c>
      <c r="KF31" s="89"/>
      <c r="KG31" s="151">
        <v>139.0</v>
      </c>
      <c r="KH31" s="151">
        <v>34.0</v>
      </c>
      <c r="KI31" s="151">
        <v>72.0</v>
      </c>
      <c r="KJ31" s="151">
        <v>3.9</v>
      </c>
      <c r="KK31" s="151"/>
      <c r="KL31" s="151">
        <v>1.0</v>
      </c>
      <c r="KM31" s="151">
        <v>52.0</v>
      </c>
      <c r="KN31" s="151">
        <v>52.0</v>
      </c>
      <c r="KO31" s="151">
        <v>139.0</v>
      </c>
      <c r="KP31" s="151">
        <v>34.0</v>
      </c>
      <c r="KQ31" s="151" t="s">
        <v>98</v>
      </c>
      <c r="KR31" s="151" t="s">
        <v>98</v>
      </c>
      <c r="KS31" s="151"/>
      <c r="KT31" s="151">
        <v>1.0</v>
      </c>
      <c r="KU31" s="151">
        <v>50.0</v>
      </c>
      <c r="KV31" s="151">
        <v>48.0</v>
      </c>
      <c r="KW31" s="89"/>
      <c r="KX31" s="81">
        <v>138.0</v>
      </c>
      <c r="KY31" s="81">
        <v>33.0</v>
      </c>
      <c r="KZ31" s="81">
        <v>202.0</v>
      </c>
      <c r="LA31" s="81">
        <v>9.9</v>
      </c>
      <c r="LB31" s="81">
        <v>1.5</v>
      </c>
      <c r="LC31" s="81">
        <v>3.0</v>
      </c>
      <c r="LD31" s="81">
        <v>54.0</v>
      </c>
      <c r="LE31" s="81">
        <v>54.0</v>
      </c>
      <c r="LF31" s="81">
        <v>138.0</v>
      </c>
      <c r="LG31" s="81">
        <v>33.0</v>
      </c>
      <c r="LH31" s="81">
        <v>276.0</v>
      </c>
      <c r="LI31" s="81">
        <v>13.5</v>
      </c>
      <c r="LJ31" s="81">
        <v>5.0</v>
      </c>
      <c r="LK31" s="81">
        <v>5.0</v>
      </c>
      <c r="LL31" s="81">
        <v>56.0</v>
      </c>
      <c r="LM31" s="81">
        <v>55.0</v>
      </c>
      <c r="LN31" s="89"/>
      <c r="LO31" s="82">
        <v>332.0</v>
      </c>
      <c r="LP31" s="82">
        <v>220.0</v>
      </c>
      <c r="LQ31" s="82">
        <v>125.0</v>
      </c>
      <c r="LR31" s="82">
        <v>73.0</v>
      </c>
      <c r="LS31" s="82">
        <v>343.0</v>
      </c>
      <c r="LT31" s="82">
        <v>33.0</v>
      </c>
      <c r="LU31" s="82">
        <v>3.0</v>
      </c>
      <c r="LV31" s="82">
        <v>141.0</v>
      </c>
      <c r="LW31" s="82">
        <v>57.0</v>
      </c>
      <c r="LX31" s="82">
        <v>56.0</v>
      </c>
      <c r="LY31" s="82">
        <v>53.0</v>
      </c>
      <c r="LZ31" s="82">
        <v>10.0</v>
      </c>
      <c r="MA31" s="82">
        <v>92.0</v>
      </c>
      <c r="MB31" s="82">
        <v>7.5</v>
      </c>
      <c r="MC31" s="82">
        <v>138.0</v>
      </c>
      <c r="MD31" s="82">
        <v>163.0</v>
      </c>
      <c r="ME31" s="82">
        <v>70.0</v>
      </c>
      <c r="MF31" s="82">
        <v>59.0</v>
      </c>
      <c r="MG31" s="82">
        <v>8.0</v>
      </c>
      <c r="MH31" s="82" t="s">
        <v>95</v>
      </c>
      <c r="MI31" s="88" t="s">
        <v>95</v>
      </c>
      <c r="MJ31" s="88" t="s">
        <v>95</v>
      </c>
      <c r="MK31" s="88" t="s">
        <v>95</v>
      </c>
      <c r="ML31" s="82">
        <v>50.0</v>
      </c>
      <c r="MM31" s="82">
        <v>47.0</v>
      </c>
      <c r="MN31" s="83">
        <v>5.0</v>
      </c>
      <c r="MO31" s="86"/>
      <c r="MP31" s="87"/>
      <c r="MQ31" s="87"/>
      <c r="MR31" s="87"/>
      <c r="MS31" s="87"/>
      <c r="MT31" s="82">
        <v>5.1</v>
      </c>
      <c r="MU31" s="82">
        <v>1.3</v>
      </c>
      <c r="MV31" s="82">
        <v>90.0</v>
      </c>
      <c r="MW31" s="82">
        <v>36.0</v>
      </c>
      <c r="MX31" s="82">
        <v>41.0</v>
      </c>
      <c r="MY31" s="88" t="s">
        <v>96</v>
      </c>
      <c r="MZ31" s="82">
        <v>5.0</v>
      </c>
      <c r="NA31" s="87"/>
      <c r="NB31" s="88" t="s">
        <v>95</v>
      </c>
      <c r="NC31" s="88" t="s">
        <v>95</v>
      </c>
      <c r="ND31" s="88" t="s">
        <v>95</v>
      </c>
      <c r="NE31" s="88" t="s">
        <v>95</v>
      </c>
      <c r="NF31" s="82">
        <v>43.0</v>
      </c>
      <c r="NG31" s="82">
        <v>43.0</v>
      </c>
      <c r="NH31" s="82">
        <v>6.0</v>
      </c>
      <c r="NI31" s="87"/>
      <c r="NJ31" s="82">
        <v>20.6</v>
      </c>
      <c r="NK31" s="82">
        <v>10.0</v>
      </c>
      <c r="NL31" s="82">
        <v>377.0</v>
      </c>
      <c r="NM31" s="82">
        <v>33.0</v>
      </c>
      <c r="NN31" s="82">
        <v>49.0</v>
      </c>
      <c r="NO31" s="82">
        <v>50.0</v>
      </c>
      <c r="NP31" s="82">
        <v>4.0</v>
      </c>
    </row>
    <row r="32" ht="14.25" customHeight="1">
      <c r="A32" s="49">
        <v>0.791666666666667</v>
      </c>
      <c r="B32" s="50"/>
      <c r="C32" s="51">
        <v>50.26</v>
      </c>
      <c r="D32" s="127">
        <v>340.0</v>
      </c>
      <c r="E32" s="53">
        <v>136.0</v>
      </c>
      <c r="F32" s="53">
        <v>74.0</v>
      </c>
      <c r="G32" s="55">
        <v>16.0</v>
      </c>
      <c r="H32" s="54"/>
      <c r="I32" s="53">
        <v>6.0</v>
      </c>
      <c r="J32" s="53">
        <v>48.0</v>
      </c>
      <c r="K32" s="53">
        <v>48.0</v>
      </c>
      <c r="L32" s="53">
        <v>137.0</v>
      </c>
      <c r="M32" s="53">
        <v>41.0</v>
      </c>
      <c r="N32" s="55">
        <v>10.4</v>
      </c>
      <c r="O32" s="54"/>
      <c r="P32" s="53">
        <v>6.0</v>
      </c>
      <c r="Q32" s="53">
        <v>55.0</v>
      </c>
      <c r="R32" s="53">
        <v>52.0</v>
      </c>
      <c r="S32" s="55">
        <v>339.0</v>
      </c>
      <c r="T32" s="53">
        <v>260.3</v>
      </c>
      <c r="U32" s="53">
        <v>152.0</v>
      </c>
      <c r="V32" s="54"/>
      <c r="W32" s="55">
        <v>372.6</v>
      </c>
      <c r="X32" s="53">
        <v>155.3</v>
      </c>
      <c r="Y32" s="55">
        <v>96.8</v>
      </c>
      <c r="Z32" s="54"/>
      <c r="AA32" s="55">
        <v>339.7</v>
      </c>
      <c r="AB32" s="55">
        <v>347.8</v>
      </c>
      <c r="AC32" s="55">
        <v>225.2</v>
      </c>
      <c r="AD32" s="54"/>
      <c r="AE32" s="53">
        <v>339.7</v>
      </c>
      <c r="AF32" s="53">
        <v>386.6</v>
      </c>
      <c r="AG32" s="55">
        <v>203.0</v>
      </c>
      <c r="AH32" s="54"/>
      <c r="AI32" s="53">
        <v>345.1</v>
      </c>
      <c r="AJ32" s="53">
        <v>339.8</v>
      </c>
      <c r="AK32" s="55">
        <v>207.2</v>
      </c>
      <c r="AL32" s="54"/>
      <c r="AM32" s="55">
        <v>337.3</v>
      </c>
      <c r="AN32" s="55">
        <v>362.7</v>
      </c>
      <c r="AO32" s="55">
        <v>196.0</v>
      </c>
      <c r="AP32" s="54"/>
      <c r="AQ32" s="53">
        <v>134.0</v>
      </c>
      <c r="AR32" s="54">
        <f t="shared" ref="AR32:AS32" si="54">F32</f>
        <v>74</v>
      </c>
      <c r="AS32" s="56">
        <f t="shared" si="54"/>
        <v>16</v>
      </c>
      <c r="AT32" s="54"/>
      <c r="AU32" s="53">
        <v>139.0</v>
      </c>
      <c r="AV32" s="54">
        <f t="shared" ref="AV32:AW32" si="55">M32</f>
        <v>41</v>
      </c>
      <c r="AW32" s="56">
        <f t="shared" si="55"/>
        <v>10.4</v>
      </c>
      <c r="AX32" s="54"/>
      <c r="AY32" s="53">
        <v>134.0</v>
      </c>
      <c r="AZ32" s="54"/>
      <c r="BA32" s="54"/>
      <c r="BB32" s="54"/>
      <c r="BC32" s="89"/>
      <c r="BD32" s="54">
        <v>139.0</v>
      </c>
      <c r="BE32" s="53">
        <v>32.0</v>
      </c>
      <c r="BF32" s="53">
        <v>11.0</v>
      </c>
      <c r="BG32" s="127">
        <v>0.5</v>
      </c>
      <c r="BH32" s="54"/>
      <c r="BI32" s="53">
        <v>22.0</v>
      </c>
      <c r="BJ32" s="53">
        <v>85.0</v>
      </c>
      <c r="BK32" s="53">
        <v>55.0</v>
      </c>
      <c r="BL32" s="89"/>
      <c r="BM32" s="58">
        <v>342.0</v>
      </c>
      <c r="BN32" s="58">
        <v>145.0</v>
      </c>
      <c r="BO32" s="58">
        <f>16+9+140</f>
        <v>165</v>
      </c>
      <c r="BP32" s="58">
        <f>165/20</f>
        <v>8.25</v>
      </c>
      <c r="BQ32" s="58"/>
      <c r="BR32" s="58">
        <v>6.0</v>
      </c>
      <c r="BS32" s="58">
        <v>65.0</v>
      </c>
      <c r="BT32" s="58">
        <v>65.0</v>
      </c>
      <c r="BU32" s="59">
        <f t="shared" si="7"/>
        <v>342</v>
      </c>
      <c r="BV32" s="58">
        <v>208.0</v>
      </c>
      <c r="BW32" s="58">
        <v>208.0</v>
      </c>
      <c r="BX32" s="58">
        <v>30.0</v>
      </c>
      <c r="BY32" s="58">
        <v>335.0</v>
      </c>
      <c r="BZ32" s="58">
        <v>380.0</v>
      </c>
      <c r="CA32" s="58">
        <v>210.0</v>
      </c>
      <c r="CB32" s="58">
        <v>26.0</v>
      </c>
      <c r="CC32" s="58">
        <v>343.0</v>
      </c>
      <c r="CD32" s="58">
        <v>280.0</v>
      </c>
      <c r="CE32" s="58">
        <v>160.0</v>
      </c>
      <c r="CF32" s="58">
        <v>12.0</v>
      </c>
      <c r="CG32" s="58">
        <v>336.0</v>
      </c>
      <c r="CH32" s="58">
        <v>286.0</v>
      </c>
      <c r="CI32" s="58">
        <v>158.0</v>
      </c>
      <c r="CJ32" s="58">
        <v>15.0</v>
      </c>
      <c r="CK32" s="58">
        <v>349.0</v>
      </c>
      <c r="CL32" s="58">
        <v>177.0</v>
      </c>
      <c r="CM32" s="58">
        <v>117.0</v>
      </c>
      <c r="CN32" s="58">
        <v>9.0</v>
      </c>
      <c r="CO32" s="58">
        <v>333.0</v>
      </c>
      <c r="CP32" s="58">
        <v>365.0</v>
      </c>
      <c r="CQ32" s="58">
        <v>179.0</v>
      </c>
      <c r="CR32" s="58">
        <v>10.0</v>
      </c>
      <c r="CS32" s="58">
        <v>336.0</v>
      </c>
      <c r="CT32" s="58">
        <v>325.0</v>
      </c>
      <c r="CU32" s="58">
        <v>195.0</v>
      </c>
      <c r="CV32" s="58">
        <v>106.0</v>
      </c>
      <c r="CW32" s="58">
        <v>339.0</v>
      </c>
      <c r="CX32" s="58">
        <v>178.0</v>
      </c>
      <c r="CY32" s="58">
        <v>72.0</v>
      </c>
      <c r="CZ32" s="58">
        <v>55.0</v>
      </c>
      <c r="DA32" s="58">
        <v>325.0</v>
      </c>
      <c r="DB32" s="58">
        <v>184.0</v>
      </c>
      <c r="DC32" s="58">
        <v>75.0</v>
      </c>
      <c r="DD32" s="58">
        <v>66.0</v>
      </c>
      <c r="DE32" s="59">
        <f t="shared" si="37"/>
        <v>145</v>
      </c>
      <c r="DF32" s="58">
        <v>35.2</v>
      </c>
      <c r="DG32" s="59">
        <f t="shared" ref="DG32:DH32" si="56">BO32</f>
        <v>165</v>
      </c>
      <c r="DH32" s="59">
        <f t="shared" si="56"/>
        <v>8.25</v>
      </c>
      <c r="DI32" s="59"/>
      <c r="DJ32" s="58">
        <v>7.0</v>
      </c>
      <c r="DK32" s="58">
        <v>60.0</v>
      </c>
      <c r="DL32" s="58">
        <v>54.0</v>
      </c>
      <c r="DM32" s="89"/>
      <c r="DN32" s="61">
        <v>341.0</v>
      </c>
      <c r="DO32" s="61">
        <v>140.0</v>
      </c>
      <c r="DP32" s="61">
        <v>35.29</v>
      </c>
      <c r="DQ32" s="61">
        <v>19.88</v>
      </c>
      <c r="DR32" s="61">
        <v>4.91</v>
      </c>
      <c r="DS32" s="61">
        <v>8.0</v>
      </c>
      <c r="DT32" s="61">
        <v>43.0</v>
      </c>
      <c r="DU32" s="61">
        <v>51.6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343.0</v>
      </c>
      <c r="EF32" s="63">
        <v>138.0</v>
      </c>
      <c r="EG32" s="63">
        <v>72.0</v>
      </c>
      <c r="EH32" s="63">
        <v>2.9</v>
      </c>
      <c r="EI32" s="64"/>
      <c r="EJ32" s="63">
        <v>9.0</v>
      </c>
      <c r="EK32" s="63">
        <v>50.0</v>
      </c>
      <c r="EL32" s="63">
        <v>53.0</v>
      </c>
      <c r="EM32" s="63">
        <v>138.0</v>
      </c>
      <c r="EN32" s="63">
        <v>95.0</v>
      </c>
      <c r="EO32" s="63">
        <v>5.1</v>
      </c>
      <c r="EP32" s="64"/>
      <c r="EQ32" s="63">
        <v>9.0</v>
      </c>
      <c r="ER32" s="63">
        <v>51.0</v>
      </c>
      <c r="ES32" s="63">
        <v>54.0</v>
      </c>
      <c r="ET32" s="63">
        <v>340.0</v>
      </c>
      <c r="EU32" s="63">
        <v>0.0</v>
      </c>
      <c r="EV32" s="63">
        <v>0.0</v>
      </c>
      <c r="EW32" s="63">
        <v>0.0</v>
      </c>
      <c r="EX32" s="63">
        <v>339.0</v>
      </c>
      <c r="EY32" s="63">
        <v>239.0</v>
      </c>
      <c r="EZ32" s="63">
        <v>139.0</v>
      </c>
      <c r="FA32" s="63">
        <v>-2.0</v>
      </c>
      <c r="FB32" s="63">
        <v>338.0</v>
      </c>
      <c r="FC32" s="63">
        <v>0.0</v>
      </c>
      <c r="FD32" s="63">
        <v>0.0</v>
      </c>
      <c r="FE32" s="63">
        <v>0.0</v>
      </c>
      <c r="FF32" s="63">
        <v>339.0</v>
      </c>
      <c r="FG32" s="63">
        <v>240.0</v>
      </c>
      <c r="FH32" s="63">
        <v>139.0</v>
      </c>
      <c r="FI32" s="63">
        <v>-0.5</v>
      </c>
      <c r="FJ32" s="63">
        <v>343.0</v>
      </c>
      <c r="FK32" s="63">
        <v>227.0</v>
      </c>
      <c r="FL32" s="63">
        <v>130.0</v>
      </c>
      <c r="FM32" s="64"/>
      <c r="FN32" s="63">
        <v>341.0</v>
      </c>
      <c r="FO32" s="63">
        <v>242.0</v>
      </c>
      <c r="FP32" s="63">
        <v>130.0</v>
      </c>
      <c r="FQ32" s="63">
        <v>16.0</v>
      </c>
      <c r="FR32" s="63">
        <v>138.0</v>
      </c>
      <c r="FS32" s="63">
        <v>81.0</v>
      </c>
      <c r="FT32" s="63">
        <v>15.52</v>
      </c>
      <c r="FU32" s="64"/>
      <c r="FV32" s="63">
        <v>138.0</v>
      </c>
      <c r="FW32" s="64"/>
      <c r="FX32" s="64"/>
      <c r="FY32" s="64"/>
      <c r="FZ32" s="89"/>
      <c r="GA32" s="65">
        <v>343.0</v>
      </c>
      <c r="GB32" s="66">
        <v>327.66</v>
      </c>
      <c r="GC32" s="66">
        <v>205.29</v>
      </c>
      <c r="GD32" s="66">
        <v>22.28</v>
      </c>
      <c r="GE32" s="66">
        <v>342.0</v>
      </c>
      <c r="GF32" s="66">
        <v>347.59</v>
      </c>
      <c r="GG32" s="66">
        <v>202.19</v>
      </c>
      <c r="GH32" s="66">
        <v>26.89</v>
      </c>
      <c r="GI32" s="66">
        <v>342.0</v>
      </c>
      <c r="GJ32" s="66">
        <v>227.58</v>
      </c>
      <c r="GK32" s="66">
        <v>-130.49</v>
      </c>
      <c r="GL32" s="66">
        <v>-22.87</v>
      </c>
      <c r="GM32" s="66">
        <v>342.0</v>
      </c>
      <c r="GN32" s="66">
        <v>209.55</v>
      </c>
      <c r="GO32" s="66">
        <v>-129.57</v>
      </c>
      <c r="GP32" s="66">
        <v>-30.66</v>
      </c>
      <c r="GQ32" s="66">
        <v>343.0</v>
      </c>
      <c r="GR32" s="66">
        <v>116.5</v>
      </c>
      <c r="GS32" s="66">
        <v>-74.54</v>
      </c>
      <c r="GT32" s="66">
        <v>0.0</v>
      </c>
      <c r="GU32" s="66">
        <v>342.0</v>
      </c>
      <c r="GV32" s="66">
        <v>125.88</v>
      </c>
      <c r="GW32" s="66">
        <v>-72.28</v>
      </c>
      <c r="GX32" s="66">
        <v>0.0</v>
      </c>
      <c r="GY32" s="89"/>
      <c r="GZ32" s="98" t="s">
        <v>107</v>
      </c>
      <c r="HA32" s="97" t="s">
        <v>92</v>
      </c>
      <c r="HB32" s="98">
        <v>90.0</v>
      </c>
      <c r="HC32" s="97">
        <f t="shared" si="57"/>
        <v>4.5</v>
      </c>
      <c r="HD32" s="97">
        <f t="shared" si="58"/>
        <v>1.8</v>
      </c>
      <c r="HE32" s="98">
        <v>8.0</v>
      </c>
      <c r="HF32" s="99">
        <v>54.0</v>
      </c>
      <c r="HG32" s="99">
        <v>51.0</v>
      </c>
      <c r="HH32" s="98" t="s">
        <v>107</v>
      </c>
      <c r="HI32" s="97" t="s">
        <v>92</v>
      </c>
      <c r="HJ32" s="98">
        <v>2.0</v>
      </c>
      <c r="HK32" s="97">
        <f t="shared" si="59"/>
        <v>0.1</v>
      </c>
      <c r="HL32" s="97">
        <f t="shared" si="60"/>
        <v>0.04</v>
      </c>
      <c r="HM32" s="98">
        <v>5.0</v>
      </c>
      <c r="HN32" s="99">
        <v>56.0</v>
      </c>
      <c r="HO32" s="99">
        <v>56.0</v>
      </c>
      <c r="HP32" s="98" t="s">
        <v>107</v>
      </c>
      <c r="HQ32" s="97" t="s">
        <v>92</v>
      </c>
      <c r="HR32" s="98">
        <v>320.0</v>
      </c>
      <c r="HS32" s="97">
        <f t="shared" si="52"/>
        <v>16</v>
      </c>
      <c r="HT32" s="97">
        <f t="shared" si="53"/>
        <v>6.4</v>
      </c>
      <c r="HU32" s="98">
        <v>7.0</v>
      </c>
      <c r="HV32" s="99">
        <v>50.0</v>
      </c>
      <c r="HW32" s="99">
        <v>50.0</v>
      </c>
      <c r="HX32" s="89"/>
      <c r="HY32" s="72">
        <v>135.0</v>
      </c>
      <c r="HZ32" s="72">
        <v>33.0</v>
      </c>
      <c r="IA32" s="72">
        <v>74.0</v>
      </c>
      <c r="IB32" s="72">
        <v>3.7</v>
      </c>
      <c r="IC32" s="73"/>
      <c r="ID32" s="72">
        <v>2.0</v>
      </c>
      <c r="IE32" s="72">
        <v>70.0</v>
      </c>
      <c r="IF32" s="72">
        <v>50.0</v>
      </c>
      <c r="IG32" s="89"/>
      <c r="IH32" s="74">
        <v>140.0</v>
      </c>
      <c r="II32" s="74">
        <v>34.4</v>
      </c>
      <c r="IJ32" s="74">
        <v>107.0</v>
      </c>
      <c r="IK32" s="74">
        <v>5.7</v>
      </c>
      <c r="IL32" s="74">
        <v>6.2</v>
      </c>
      <c r="IM32" s="74">
        <v>6.0</v>
      </c>
      <c r="IN32" s="74">
        <v>48.0</v>
      </c>
      <c r="IO32" s="74">
        <v>46.0</v>
      </c>
      <c r="IP32" s="74">
        <v>140.0</v>
      </c>
      <c r="IQ32" s="74">
        <v>34.7</v>
      </c>
      <c r="IR32" s="74">
        <v>7.0</v>
      </c>
      <c r="IS32" s="74">
        <v>0.2</v>
      </c>
      <c r="IT32" s="74">
        <v>0.4</v>
      </c>
      <c r="IU32" s="74">
        <v>12.0</v>
      </c>
      <c r="IV32" s="74">
        <v>49.0</v>
      </c>
      <c r="IW32" s="74">
        <v>49.0</v>
      </c>
      <c r="IX32" s="89"/>
      <c r="IY32" s="76">
        <v>140.17</v>
      </c>
      <c r="IZ32" s="76">
        <v>35.34</v>
      </c>
      <c r="JA32" s="76">
        <v>252.94</v>
      </c>
      <c r="JB32" s="76">
        <v>12.64</v>
      </c>
      <c r="JC32" s="76">
        <v>4.54</v>
      </c>
      <c r="JD32" s="76">
        <v>3.0</v>
      </c>
      <c r="JE32" s="76">
        <v>64.86</v>
      </c>
      <c r="JF32" s="76">
        <v>53.22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136.0</v>
      </c>
      <c r="JQ32" s="78">
        <v>32.0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47.0</v>
      </c>
      <c r="JW32" s="78">
        <v>46.0</v>
      </c>
      <c r="JX32" s="78">
        <v>136.0</v>
      </c>
      <c r="JY32" s="78">
        <v>34.4</v>
      </c>
      <c r="JZ32" s="78">
        <v>157.0</v>
      </c>
      <c r="KA32" s="78">
        <v>8.5</v>
      </c>
      <c r="KB32" s="78">
        <v>3.0</v>
      </c>
      <c r="KC32" s="78">
        <v>2.0</v>
      </c>
      <c r="KD32" s="78">
        <v>54.0</v>
      </c>
      <c r="KE32" s="78">
        <v>53.0</v>
      </c>
      <c r="KF32" s="89"/>
      <c r="KG32" s="151">
        <v>137.0</v>
      </c>
      <c r="KH32" s="151">
        <v>33.0</v>
      </c>
      <c r="KI32" s="151">
        <v>66.0</v>
      </c>
      <c r="KJ32" s="151">
        <v>3.6</v>
      </c>
      <c r="KK32" s="151"/>
      <c r="KL32" s="151">
        <v>1.0</v>
      </c>
      <c r="KM32" s="151">
        <v>54.0</v>
      </c>
      <c r="KN32" s="151">
        <v>52.0</v>
      </c>
      <c r="KO32" s="151">
        <v>137.0</v>
      </c>
      <c r="KP32" s="151">
        <v>33.0</v>
      </c>
      <c r="KQ32" s="151" t="s">
        <v>98</v>
      </c>
      <c r="KR32" s="151" t="s">
        <v>98</v>
      </c>
      <c r="KS32" s="151"/>
      <c r="KT32" s="151">
        <v>1.0</v>
      </c>
      <c r="KU32" s="151">
        <v>52.0</v>
      </c>
      <c r="KV32" s="151">
        <v>50.0</v>
      </c>
      <c r="KW32" s="89"/>
      <c r="KX32" s="81">
        <v>134.0</v>
      </c>
      <c r="KY32" s="81">
        <v>33.0</v>
      </c>
      <c r="KZ32" s="81">
        <v>210.0</v>
      </c>
      <c r="LA32" s="81">
        <v>10.3</v>
      </c>
      <c r="LB32" s="81">
        <v>1.5</v>
      </c>
      <c r="LC32" s="81">
        <v>3.0</v>
      </c>
      <c r="LD32" s="81">
        <v>54.0</v>
      </c>
      <c r="LE32" s="81">
        <v>54.0</v>
      </c>
      <c r="LF32" s="81">
        <v>134.0</v>
      </c>
      <c r="LG32" s="81">
        <v>33.0</v>
      </c>
      <c r="LH32" s="81">
        <v>355.0</v>
      </c>
      <c r="LI32" s="81">
        <v>17.4</v>
      </c>
      <c r="LJ32" s="81">
        <v>5.0</v>
      </c>
      <c r="LK32" s="81">
        <v>5.0</v>
      </c>
      <c r="LL32" s="81">
        <v>56.0</v>
      </c>
      <c r="LM32" s="81">
        <v>55.0</v>
      </c>
      <c r="LN32" s="89"/>
      <c r="LO32" s="82">
        <v>340.0</v>
      </c>
      <c r="LP32" s="82">
        <v>226.0</v>
      </c>
      <c r="LQ32" s="82">
        <v>128.0</v>
      </c>
      <c r="LR32" s="82">
        <v>73.0</v>
      </c>
      <c r="LS32" s="82">
        <v>343.0</v>
      </c>
      <c r="LT32" s="82">
        <v>35.0</v>
      </c>
      <c r="LU32" s="82">
        <v>1.7</v>
      </c>
      <c r="LV32" s="82">
        <v>141.0</v>
      </c>
      <c r="LW32" s="82">
        <v>65.0</v>
      </c>
      <c r="LX32" s="82">
        <v>56.0</v>
      </c>
      <c r="LY32" s="82">
        <v>53.0</v>
      </c>
      <c r="LZ32" s="82">
        <v>10.0</v>
      </c>
      <c r="MA32" s="82">
        <v>92.0</v>
      </c>
      <c r="MB32" s="82">
        <v>8.3</v>
      </c>
      <c r="MC32" s="82">
        <v>138.0</v>
      </c>
      <c r="MD32" s="82">
        <v>161.0</v>
      </c>
      <c r="ME32" s="82">
        <v>70.0</v>
      </c>
      <c r="MF32" s="82">
        <v>59.0</v>
      </c>
      <c r="MG32" s="82">
        <v>8.0</v>
      </c>
      <c r="MH32" s="82" t="s">
        <v>95</v>
      </c>
      <c r="MI32" s="88" t="s">
        <v>95</v>
      </c>
      <c r="MJ32" s="88" t="s">
        <v>95</v>
      </c>
      <c r="MK32" s="88" t="s">
        <v>95</v>
      </c>
      <c r="ML32" s="82">
        <v>56.0</v>
      </c>
      <c r="MM32" s="82">
        <v>53.0</v>
      </c>
      <c r="MN32" s="82">
        <v>5.0</v>
      </c>
      <c r="MO32" s="86"/>
      <c r="MP32" s="87"/>
      <c r="MQ32" s="87"/>
      <c r="MR32" s="87"/>
      <c r="MS32" s="87"/>
      <c r="MT32" s="82">
        <v>4.8</v>
      </c>
      <c r="MU32" s="82">
        <v>1.6</v>
      </c>
      <c r="MV32" s="82">
        <v>83.0</v>
      </c>
      <c r="MW32" s="82">
        <v>36.0</v>
      </c>
      <c r="MX32" s="82">
        <v>41.0</v>
      </c>
      <c r="MY32" s="88" t="s">
        <v>96</v>
      </c>
      <c r="MZ32" s="82">
        <v>5.0</v>
      </c>
      <c r="NA32" s="87"/>
      <c r="NB32" s="88" t="s">
        <v>95</v>
      </c>
      <c r="NC32" s="88" t="s">
        <v>95</v>
      </c>
      <c r="ND32" s="88" t="s">
        <v>95</v>
      </c>
      <c r="NE32" s="88" t="s">
        <v>95</v>
      </c>
      <c r="NF32" s="82">
        <v>44.0</v>
      </c>
      <c r="NG32" s="82">
        <v>44.0</v>
      </c>
      <c r="NH32" s="82">
        <v>5.0</v>
      </c>
      <c r="NI32" s="87"/>
      <c r="NJ32" s="82">
        <v>21.1</v>
      </c>
      <c r="NK32" s="82">
        <v>10.1</v>
      </c>
      <c r="NL32" s="82">
        <v>382.0</v>
      </c>
      <c r="NM32" s="82">
        <v>34.0</v>
      </c>
      <c r="NN32" s="82">
        <v>55.0</v>
      </c>
      <c r="NO32" s="82">
        <v>58.0</v>
      </c>
      <c r="NP32" s="82">
        <v>4.0</v>
      </c>
    </row>
    <row r="33" ht="14.25" customHeight="1">
      <c r="A33" s="49">
        <v>0.833333333333334</v>
      </c>
      <c r="B33" s="50"/>
      <c r="C33" s="51">
        <v>50.25</v>
      </c>
      <c r="D33" s="128">
        <v>338.0</v>
      </c>
      <c r="E33" s="53">
        <v>138.0</v>
      </c>
      <c r="F33" s="53">
        <v>107.0</v>
      </c>
      <c r="G33" s="55">
        <v>22.8</v>
      </c>
      <c r="H33" s="54"/>
      <c r="I33" s="53">
        <v>6.0</v>
      </c>
      <c r="J33" s="53">
        <v>48.0</v>
      </c>
      <c r="K33" s="53">
        <v>48.0</v>
      </c>
      <c r="L33" s="53">
        <v>138.0</v>
      </c>
      <c r="M33" s="53">
        <v>46.0</v>
      </c>
      <c r="N33" s="55">
        <v>10.9</v>
      </c>
      <c r="O33" s="54"/>
      <c r="P33" s="53">
        <v>6.0</v>
      </c>
      <c r="Q33" s="53">
        <v>54.0</v>
      </c>
      <c r="R33" s="53">
        <v>52.0</v>
      </c>
      <c r="S33" s="55">
        <v>343.1</v>
      </c>
      <c r="T33" s="53">
        <v>283.8</v>
      </c>
      <c r="U33" s="53">
        <v>170.1</v>
      </c>
      <c r="V33" s="54"/>
      <c r="W33" s="55">
        <v>376.4</v>
      </c>
      <c r="X33" s="53">
        <v>199.0</v>
      </c>
      <c r="Y33" s="55">
        <v>127.5</v>
      </c>
      <c r="Z33" s="54"/>
      <c r="AA33" s="55">
        <v>343.1</v>
      </c>
      <c r="AB33" s="55">
        <v>295.3</v>
      </c>
      <c r="AC33" s="55">
        <v>197.7</v>
      </c>
      <c r="AD33" s="54"/>
      <c r="AE33" s="53">
        <v>342.5</v>
      </c>
      <c r="AF33" s="53">
        <v>331.6</v>
      </c>
      <c r="AG33" s="55">
        <v>179.3</v>
      </c>
      <c r="AH33" s="54"/>
      <c r="AI33" s="53">
        <v>348.7</v>
      </c>
      <c r="AJ33" s="53">
        <v>326.9</v>
      </c>
      <c r="AK33" s="55">
        <v>206.8</v>
      </c>
      <c r="AL33" s="54"/>
      <c r="AM33" s="55">
        <v>341.4</v>
      </c>
      <c r="AN33" s="55">
        <v>348.6</v>
      </c>
      <c r="AO33" s="55">
        <v>194.8</v>
      </c>
      <c r="AP33" s="54"/>
      <c r="AQ33" s="53">
        <v>135.0</v>
      </c>
      <c r="AR33" s="54">
        <f t="shared" ref="AR33:AS33" si="61">F33</f>
        <v>107</v>
      </c>
      <c r="AS33" s="56">
        <f t="shared" si="61"/>
        <v>22.8</v>
      </c>
      <c r="AT33" s="54"/>
      <c r="AU33" s="53">
        <v>140.0</v>
      </c>
      <c r="AV33" s="54">
        <f t="shared" ref="AV33:AW33" si="62">M33</f>
        <v>46</v>
      </c>
      <c r="AW33" s="56">
        <f t="shared" si="62"/>
        <v>10.9</v>
      </c>
      <c r="AX33" s="54"/>
      <c r="AY33" s="53">
        <v>135.0</v>
      </c>
      <c r="AZ33" s="54"/>
      <c r="BA33" s="54"/>
      <c r="BB33" s="54"/>
      <c r="BC33" s="89"/>
      <c r="BD33" s="127">
        <v>139.0</v>
      </c>
      <c r="BE33" s="53">
        <v>32.0</v>
      </c>
      <c r="BF33" s="53">
        <v>11.0</v>
      </c>
      <c r="BG33" s="127">
        <v>0.6</v>
      </c>
      <c r="BH33" s="54"/>
      <c r="BI33" s="53">
        <v>22.0</v>
      </c>
      <c r="BJ33" s="53">
        <v>85.0</v>
      </c>
      <c r="BK33" s="53">
        <v>55.0</v>
      </c>
      <c r="BL33" s="89"/>
      <c r="BM33" s="58">
        <v>342.0</v>
      </c>
      <c r="BN33" s="58">
        <v>146.0</v>
      </c>
      <c r="BO33" s="58">
        <v>287.0</v>
      </c>
      <c r="BP33" s="58">
        <v>14.4</v>
      </c>
      <c r="BQ33" s="59"/>
      <c r="BR33" s="58">
        <v>6.0</v>
      </c>
      <c r="BS33" s="58">
        <v>65.0</v>
      </c>
      <c r="BT33" s="58">
        <v>64.0</v>
      </c>
      <c r="BU33" s="59">
        <f t="shared" si="7"/>
        <v>342</v>
      </c>
      <c r="BV33" s="58">
        <v>353.0</v>
      </c>
      <c r="BW33" s="58">
        <v>207.0</v>
      </c>
      <c r="BX33" s="58">
        <v>30.0</v>
      </c>
      <c r="BY33" s="58">
        <v>335.0</v>
      </c>
      <c r="BZ33" s="58">
        <v>378.0</v>
      </c>
      <c r="CA33" s="58">
        <v>208.0</v>
      </c>
      <c r="CB33" s="58">
        <v>26.0</v>
      </c>
      <c r="CC33" s="58">
        <v>343.0</v>
      </c>
      <c r="CD33" s="58">
        <v>284.0</v>
      </c>
      <c r="CE33" s="58">
        <v>160.0</v>
      </c>
      <c r="CF33" s="58">
        <v>14.0</v>
      </c>
      <c r="CG33" s="58">
        <v>335.0</v>
      </c>
      <c r="CH33" s="58">
        <v>288.0</v>
      </c>
      <c r="CI33" s="58">
        <v>158.0</v>
      </c>
      <c r="CJ33" s="58">
        <v>19.0</v>
      </c>
      <c r="CK33" s="58">
        <v>349.0</v>
      </c>
      <c r="CL33" s="58">
        <v>172.0</v>
      </c>
      <c r="CM33" s="58">
        <v>145.0</v>
      </c>
      <c r="CN33" s="58">
        <v>5.0</v>
      </c>
      <c r="CO33" s="58">
        <v>333.0</v>
      </c>
      <c r="CP33" s="58">
        <v>352.0</v>
      </c>
      <c r="CQ33" s="58">
        <v>172.0</v>
      </c>
      <c r="CR33" s="58">
        <v>4.0</v>
      </c>
      <c r="CS33" s="58">
        <v>336.0</v>
      </c>
      <c r="CT33" s="58">
        <v>319.0</v>
      </c>
      <c r="CU33" s="58">
        <v>192.0</v>
      </c>
      <c r="CV33" s="58">
        <v>106.0</v>
      </c>
      <c r="CW33" s="58">
        <v>338.0</v>
      </c>
      <c r="CX33" s="58">
        <v>171.0</v>
      </c>
      <c r="CY33" s="58">
        <v>74.0</v>
      </c>
      <c r="CZ33" s="58">
        <v>52.0</v>
      </c>
      <c r="DA33" s="58">
        <v>325.0</v>
      </c>
      <c r="DB33" s="58">
        <v>178.0</v>
      </c>
      <c r="DC33" s="58">
        <v>76.0</v>
      </c>
      <c r="DD33" s="58">
        <v>60.0</v>
      </c>
      <c r="DE33" s="59">
        <f t="shared" si="37"/>
        <v>146</v>
      </c>
      <c r="DF33" s="58">
        <v>35.0</v>
      </c>
      <c r="DG33" s="59">
        <f t="shared" ref="DG33:DH33" si="63">BO33</f>
        <v>287</v>
      </c>
      <c r="DH33" s="59">
        <f t="shared" si="63"/>
        <v>14.4</v>
      </c>
      <c r="DI33" s="59"/>
      <c r="DJ33" s="58">
        <v>7.0</v>
      </c>
      <c r="DK33" s="58">
        <v>60.0</v>
      </c>
      <c r="DL33" s="58">
        <v>54.0</v>
      </c>
      <c r="DM33" s="89"/>
      <c r="DN33" s="61">
        <v>341.0</v>
      </c>
      <c r="DO33" s="61">
        <v>140.0</v>
      </c>
      <c r="DP33" s="61">
        <v>37.43</v>
      </c>
      <c r="DQ33" s="61">
        <v>21.24</v>
      </c>
      <c r="DR33" s="61">
        <v>5.14</v>
      </c>
      <c r="DS33" s="61">
        <v>8.0</v>
      </c>
      <c r="DT33" s="61">
        <v>47.0</v>
      </c>
      <c r="DU33" s="61">
        <v>51.7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341.0</v>
      </c>
      <c r="EF33" s="63">
        <v>137.0</v>
      </c>
      <c r="EG33" s="63">
        <v>72.0</v>
      </c>
      <c r="EH33" s="63">
        <v>2.9</v>
      </c>
      <c r="EI33" s="64"/>
      <c r="EJ33" s="63">
        <v>9.0</v>
      </c>
      <c r="EK33" s="63">
        <v>50.0</v>
      </c>
      <c r="EL33" s="63">
        <v>53.0</v>
      </c>
      <c r="EM33" s="63">
        <v>137.0</v>
      </c>
      <c r="EN33" s="63">
        <v>121.0</v>
      </c>
      <c r="EO33" s="63">
        <v>5.2</v>
      </c>
      <c r="EP33" s="64"/>
      <c r="EQ33" s="63">
        <v>9.0</v>
      </c>
      <c r="ER33" s="63">
        <v>50.0</v>
      </c>
      <c r="ES33" s="63">
        <v>53.0</v>
      </c>
      <c r="ET33" s="63">
        <v>339.0</v>
      </c>
      <c r="EU33" s="63">
        <v>0.0</v>
      </c>
      <c r="EV33" s="63">
        <v>0.0</v>
      </c>
      <c r="EW33" s="63">
        <v>0.0</v>
      </c>
      <c r="EX33" s="63">
        <v>337.0</v>
      </c>
      <c r="EY33" s="63">
        <v>240.0</v>
      </c>
      <c r="EZ33" s="63">
        <v>138.8</v>
      </c>
      <c r="FA33" s="63">
        <v>-2.0</v>
      </c>
      <c r="FB33" s="63">
        <v>338.0</v>
      </c>
      <c r="FC33" s="63">
        <v>0.0</v>
      </c>
      <c r="FD33" s="63">
        <v>0.0</v>
      </c>
      <c r="FE33" s="63">
        <v>0.0</v>
      </c>
      <c r="FF33" s="63">
        <v>338.0</v>
      </c>
      <c r="FG33" s="63">
        <v>240.0</v>
      </c>
      <c r="FH33" s="63">
        <v>139.0</v>
      </c>
      <c r="FI33" s="63">
        <v>-0.5</v>
      </c>
      <c r="FJ33" s="63">
        <v>341.0</v>
      </c>
      <c r="FK33" s="63">
        <v>226.0</v>
      </c>
      <c r="FL33" s="63">
        <v>130.0</v>
      </c>
      <c r="FM33" s="64"/>
      <c r="FN33" s="63">
        <v>341.0</v>
      </c>
      <c r="FO33" s="63">
        <v>242.0</v>
      </c>
      <c r="FP33" s="63">
        <v>131.0</v>
      </c>
      <c r="FQ33" s="63">
        <v>6.0</v>
      </c>
      <c r="FR33" s="63">
        <v>137.0</v>
      </c>
      <c r="FS33" s="63">
        <v>81.0</v>
      </c>
      <c r="FT33" s="63">
        <v>18.2</v>
      </c>
      <c r="FU33" s="64"/>
      <c r="FV33" s="63">
        <v>137.0</v>
      </c>
      <c r="FW33" s="64"/>
      <c r="FX33" s="64"/>
      <c r="FY33" s="64"/>
      <c r="FZ33" s="89"/>
      <c r="GA33" s="65">
        <v>340.0</v>
      </c>
      <c r="GB33" s="66">
        <v>358.44</v>
      </c>
      <c r="GC33" s="66">
        <v>221.54</v>
      </c>
      <c r="GD33" s="66">
        <v>23.87</v>
      </c>
      <c r="GE33" s="66">
        <v>339.0</v>
      </c>
      <c r="GF33" s="66">
        <v>382.03</v>
      </c>
      <c r="GG33" s="66">
        <v>220.7</v>
      </c>
      <c r="GH33" s="66">
        <v>27.22</v>
      </c>
      <c r="GI33" s="66">
        <v>339.0</v>
      </c>
      <c r="GJ33" s="66">
        <v>225.09</v>
      </c>
      <c r="GK33" s="66">
        <v>-128.82</v>
      </c>
      <c r="GL33" s="66">
        <v>-13.82</v>
      </c>
      <c r="GM33" s="66">
        <v>339.0</v>
      </c>
      <c r="GN33" s="66">
        <v>205.74</v>
      </c>
      <c r="GO33" s="66">
        <v>-128.32</v>
      </c>
      <c r="GP33" s="66">
        <v>-20.6</v>
      </c>
      <c r="GQ33" s="66">
        <v>340.0</v>
      </c>
      <c r="GR33" s="66">
        <v>147.13</v>
      </c>
      <c r="GS33" s="66">
        <v>-92.13</v>
      </c>
      <c r="GT33" s="66">
        <v>-7.45</v>
      </c>
      <c r="GU33" s="66">
        <v>339.0</v>
      </c>
      <c r="GV33" s="66">
        <v>158.7</v>
      </c>
      <c r="GW33" s="66">
        <v>-90.88</v>
      </c>
      <c r="GX33" s="66">
        <v>-9.88</v>
      </c>
      <c r="GY33" s="89"/>
      <c r="GZ33" s="98" t="s">
        <v>107</v>
      </c>
      <c r="HA33" s="97" t="s">
        <v>92</v>
      </c>
      <c r="HB33" s="98">
        <v>86.0</v>
      </c>
      <c r="HC33" s="97">
        <f t="shared" si="57"/>
        <v>4.3</v>
      </c>
      <c r="HD33" s="97">
        <f t="shared" si="58"/>
        <v>1.72</v>
      </c>
      <c r="HE33" s="98">
        <v>8.0</v>
      </c>
      <c r="HF33" s="99">
        <v>54.0</v>
      </c>
      <c r="HG33" s="99">
        <v>51.0</v>
      </c>
      <c r="HH33" s="98" t="s">
        <v>107</v>
      </c>
      <c r="HI33" s="97" t="s">
        <v>92</v>
      </c>
      <c r="HJ33" s="98">
        <v>69.0</v>
      </c>
      <c r="HK33" s="97">
        <f t="shared" si="59"/>
        <v>3.45</v>
      </c>
      <c r="HL33" s="97">
        <f t="shared" si="60"/>
        <v>1.38</v>
      </c>
      <c r="HM33" s="98">
        <v>5.0</v>
      </c>
      <c r="HN33" s="99">
        <v>56.0</v>
      </c>
      <c r="HO33" s="99">
        <v>56.0</v>
      </c>
      <c r="HP33" s="98" t="s">
        <v>107</v>
      </c>
      <c r="HQ33" s="97" t="s">
        <v>92</v>
      </c>
      <c r="HR33" s="98">
        <v>370.0</v>
      </c>
      <c r="HS33" s="97">
        <f t="shared" si="52"/>
        <v>18.5</v>
      </c>
      <c r="HT33" s="97">
        <f t="shared" si="53"/>
        <v>7.4</v>
      </c>
      <c r="HU33" s="98">
        <v>7.0</v>
      </c>
      <c r="HV33" s="99">
        <v>50.0</v>
      </c>
      <c r="HW33" s="99">
        <v>50.0</v>
      </c>
      <c r="HX33" s="89"/>
      <c r="HY33" s="72">
        <v>135.0</v>
      </c>
      <c r="HZ33" s="72">
        <v>33.0</v>
      </c>
      <c r="IA33" s="72">
        <v>120.0</v>
      </c>
      <c r="IB33" s="72">
        <v>6.0</v>
      </c>
      <c r="IC33" s="73"/>
      <c r="ID33" s="72">
        <v>2.0</v>
      </c>
      <c r="IE33" s="72">
        <v>70.0</v>
      </c>
      <c r="IF33" s="72">
        <v>50.0</v>
      </c>
      <c r="IG33" s="89"/>
      <c r="IH33" s="74">
        <v>140.0</v>
      </c>
      <c r="II33" s="74">
        <v>34.4</v>
      </c>
      <c r="IJ33" s="74">
        <v>113.0</v>
      </c>
      <c r="IK33" s="74">
        <v>5.9</v>
      </c>
      <c r="IL33" s="74">
        <v>6.4</v>
      </c>
      <c r="IM33" s="74">
        <v>6.0</v>
      </c>
      <c r="IN33" s="74">
        <v>48.0</v>
      </c>
      <c r="IO33" s="74">
        <v>46.0</v>
      </c>
      <c r="IP33" s="74">
        <v>140.0</v>
      </c>
      <c r="IQ33" s="74">
        <v>35.1</v>
      </c>
      <c r="IR33" s="74">
        <v>7.0</v>
      </c>
      <c r="IS33" s="74">
        <v>0.1</v>
      </c>
      <c r="IT33" s="74">
        <v>0.4</v>
      </c>
      <c r="IU33" s="74">
        <v>12.0</v>
      </c>
      <c r="IV33" s="74">
        <v>49.0</v>
      </c>
      <c r="IW33" s="74">
        <v>49.0</v>
      </c>
      <c r="IX33" s="89"/>
      <c r="IY33" s="76">
        <v>140.11</v>
      </c>
      <c r="IZ33" s="76">
        <v>35.03</v>
      </c>
      <c r="JA33" s="76">
        <v>351.6</v>
      </c>
      <c r="JB33" s="76">
        <v>17.58</v>
      </c>
      <c r="JC33" s="76">
        <v>6.22</v>
      </c>
      <c r="JD33" s="76">
        <v>3.0</v>
      </c>
      <c r="JE33" s="76">
        <v>66.63</v>
      </c>
      <c r="JF33" s="76">
        <v>52.29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136.0</v>
      </c>
      <c r="JQ33" s="78">
        <v>32.1</v>
      </c>
      <c r="JR33" s="78">
        <v>0.0</v>
      </c>
      <c r="JS33" s="78">
        <v>0.0</v>
      </c>
      <c r="JT33" s="78">
        <v>0.0</v>
      </c>
      <c r="JU33" s="78">
        <v>2.0</v>
      </c>
      <c r="JV33" s="78">
        <v>45.0</v>
      </c>
      <c r="JW33" s="78">
        <v>44.0</v>
      </c>
      <c r="JX33" s="78">
        <v>136.0</v>
      </c>
      <c r="JY33" s="78">
        <v>34.3</v>
      </c>
      <c r="JZ33" s="78">
        <v>158.0</v>
      </c>
      <c r="KA33" s="78">
        <v>8.6</v>
      </c>
      <c r="KB33" s="78">
        <v>2.9</v>
      </c>
      <c r="KC33" s="78">
        <v>2.0</v>
      </c>
      <c r="KD33" s="78">
        <v>52.0</v>
      </c>
      <c r="KE33" s="78">
        <v>51.0</v>
      </c>
      <c r="KF33" s="89"/>
      <c r="KG33" s="151">
        <v>138.0</v>
      </c>
      <c r="KH33" s="151">
        <v>33.0</v>
      </c>
      <c r="KI33" s="151">
        <v>64.0</v>
      </c>
      <c r="KJ33" s="151">
        <v>3.5</v>
      </c>
      <c r="KK33" s="151"/>
      <c r="KL33" s="151">
        <v>1.0</v>
      </c>
      <c r="KM33" s="151">
        <v>54.0</v>
      </c>
      <c r="KN33" s="151">
        <v>52.0</v>
      </c>
      <c r="KO33" s="151">
        <v>138.0</v>
      </c>
      <c r="KP33" s="151">
        <v>33.0</v>
      </c>
      <c r="KQ33" s="151" t="s">
        <v>98</v>
      </c>
      <c r="KR33" s="151" t="s">
        <v>98</v>
      </c>
      <c r="KS33" s="151"/>
      <c r="KT33" s="151">
        <v>1.0</v>
      </c>
      <c r="KU33" s="151">
        <v>52.0</v>
      </c>
      <c r="KV33" s="151">
        <v>50.0</v>
      </c>
      <c r="KW33" s="89"/>
      <c r="KX33" s="81">
        <v>133.0</v>
      </c>
      <c r="KY33" s="81">
        <v>33.0</v>
      </c>
      <c r="KZ33" s="81">
        <v>214.0</v>
      </c>
      <c r="LA33" s="81">
        <v>10.5</v>
      </c>
      <c r="LB33" s="81">
        <v>1.5</v>
      </c>
      <c r="LC33" s="81">
        <v>3.0</v>
      </c>
      <c r="LD33" s="81">
        <v>54.0</v>
      </c>
      <c r="LE33" s="81">
        <v>54.0</v>
      </c>
      <c r="LF33" s="81">
        <v>133.0</v>
      </c>
      <c r="LG33" s="81">
        <v>33.0</v>
      </c>
      <c r="LH33" s="81">
        <v>384.0</v>
      </c>
      <c r="LI33" s="81">
        <v>18.8</v>
      </c>
      <c r="LJ33" s="81">
        <v>5.0</v>
      </c>
      <c r="LK33" s="81">
        <v>5.0</v>
      </c>
      <c r="LL33" s="81">
        <v>56.0</v>
      </c>
      <c r="LM33" s="81">
        <v>55.0</v>
      </c>
      <c r="LN33" s="89"/>
      <c r="LO33" s="82">
        <v>338.0</v>
      </c>
      <c r="LP33" s="82">
        <v>328.0</v>
      </c>
      <c r="LQ33" s="82">
        <v>124.0</v>
      </c>
      <c r="LR33" s="82">
        <v>72.0</v>
      </c>
      <c r="LS33" s="82">
        <v>337.0</v>
      </c>
      <c r="LT33" s="82">
        <v>33.0</v>
      </c>
      <c r="LU33" s="82">
        <v>3.0</v>
      </c>
      <c r="LV33" s="82">
        <v>142.0</v>
      </c>
      <c r="LW33" s="82">
        <v>57.0</v>
      </c>
      <c r="LX33" s="82">
        <v>56.0</v>
      </c>
      <c r="LY33" s="82">
        <v>57.0</v>
      </c>
      <c r="LZ33" s="82">
        <v>10.0</v>
      </c>
      <c r="MA33" s="82">
        <v>91.0</v>
      </c>
      <c r="MB33" s="82">
        <v>91.0</v>
      </c>
      <c r="MC33" s="82">
        <v>138.0</v>
      </c>
      <c r="MD33" s="82">
        <v>155.0</v>
      </c>
      <c r="ME33" s="82">
        <v>70.0</v>
      </c>
      <c r="MF33" s="82">
        <v>60.0</v>
      </c>
      <c r="MG33" s="82">
        <v>8.0</v>
      </c>
      <c r="MH33" s="82" t="s">
        <v>95</v>
      </c>
      <c r="MI33" s="88" t="s">
        <v>95</v>
      </c>
      <c r="MJ33" s="88" t="s">
        <v>95</v>
      </c>
      <c r="MK33" s="88" t="s">
        <v>95</v>
      </c>
      <c r="ML33" s="82">
        <v>56.0</v>
      </c>
      <c r="MM33" s="82">
        <v>53.0</v>
      </c>
      <c r="MN33" s="82">
        <v>5.0</v>
      </c>
      <c r="MO33" s="86"/>
      <c r="MP33" s="87"/>
      <c r="MQ33" s="87"/>
      <c r="MR33" s="87"/>
      <c r="MS33" s="87"/>
      <c r="MT33" s="82">
        <v>0.0</v>
      </c>
      <c r="MU33" s="82">
        <v>0.0</v>
      </c>
      <c r="MV33" s="82">
        <v>0.0</v>
      </c>
      <c r="MW33" s="82">
        <v>36.0</v>
      </c>
      <c r="MX33" s="82">
        <v>41.0</v>
      </c>
      <c r="MY33" s="88" t="s">
        <v>96</v>
      </c>
      <c r="MZ33" s="82">
        <v>5.0</v>
      </c>
      <c r="NA33" s="87"/>
      <c r="NB33" s="88" t="s">
        <v>95</v>
      </c>
      <c r="NC33" s="88" t="s">
        <v>95</v>
      </c>
      <c r="ND33" s="88" t="s">
        <v>95</v>
      </c>
      <c r="NE33" s="88" t="s">
        <v>95</v>
      </c>
      <c r="NF33" s="82">
        <v>44.0</v>
      </c>
      <c r="NG33" s="82">
        <v>44.0</v>
      </c>
      <c r="NH33" s="82">
        <v>5.0</v>
      </c>
      <c r="NI33" s="87"/>
      <c r="NJ33" s="82">
        <v>15.3</v>
      </c>
      <c r="NK33" s="82">
        <v>7.4</v>
      </c>
      <c r="NL33" s="82">
        <v>282.0</v>
      </c>
      <c r="NM33" s="82">
        <v>34.0</v>
      </c>
      <c r="NN33" s="82">
        <v>55.0</v>
      </c>
      <c r="NO33" s="82">
        <v>58.0</v>
      </c>
      <c r="NP33" s="82">
        <v>4.0</v>
      </c>
    </row>
    <row r="34" ht="14.25" customHeight="1">
      <c r="A34" s="49">
        <v>0.875</v>
      </c>
      <c r="B34" s="50"/>
      <c r="C34" s="51">
        <v>50.3</v>
      </c>
      <c r="D34" s="127">
        <v>335.0</v>
      </c>
      <c r="E34" s="53">
        <v>133.0</v>
      </c>
      <c r="F34" s="53">
        <v>115.0</v>
      </c>
      <c r="G34" s="55">
        <v>23.1</v>
      </c>
      <c r="H34" s="54"/>
      <c r="I34" s="53">
        <v>6.0</v>
      </c>
      <c r="J34" s="53">
        <v>48.0</v>
      </c>
      <c r="K34" s="53">
        <v>47.0</v>
      </c>
      <c r="L34" s="53">
        <v>139.0</v>
      </c>
      <c r="M34" s="53">
        <v>60.0</v>
      </c>
      <c r="N34" s="55">
        <v>12.1</v>
      </c>
      <c r="O34" s="54"/>
      <c r="P34" s="53">
        <v>6.0</v>
      </c>
      <c r="Q34" s="53">
        <v>54.0</v>
      </c>
      <c r="R34" s="53">
        <v>51.0</v>
      </c>
      <c r="S34" s="55">
        <v>339.3</v>
      </c>
      <c r="T34" s="53">
        <v>292.1</v>
      </c>
      <c r="U34" s="53">
        <v>172.2</v>
      </c>
      <c r="V34" s="54"/>
      <c r="W34" s="55">
        <v>372.4</v>
      </c>
      <c r="X34" s="53">
        <v>201.5</v>
      </c>
      <c r="Y34" s="55">
        <v>133.1</v>
      </c>
      <c r="Z34" s="54"/>
      <c r="AA34" s="55">
        <v>339.3</v>
      </c>
      <c r="AB34" s="55">
        <v>358.1</v>
      </c>
      <c r="AC34" s="55">
        <v>234.1</v>
      </c>
      <c r="AD34" s="54"/>
      <c r="AE34" s="53">
        <v>339.3</v>
      </c>
      <c r="AF34" s="53">
        <v>401.7</v>
      </c>
      <c r="AG34" s="55">
        <v>214.1</v>
      </c>
      <c r="AH34" s="54"/>
      <c r="AI34" s="53">
        <v>345.1</v>
      </c>
      <c r="AJ34" s="53">
        <v>391.7</v>
      </c>
      <c r="AK34" s="55">
        <v>243.0</v>
      </c>
      <c r="AL34" s="54"/>
      <c r="AM34" s="55">
        <v>337.4</v>
      </c>
      <c r="AN34" s="55">
        <v>419.2</v>
      </c>
      <c r="AO34" s="55">
        <v>232.1</v>
      </c>
      <c r="AP34" s="54"/>
      <c r="AQ34" s="182">
        <f t="shared" ref="AQ34:AS34" si="64">E34</f>
        <v>133</v>
      </c>
      <c r="AR34" s="54">
        <f t="shared" si="64"/>
        <v>115</v>
      </c>
      <c r="AS34" s="56">
        <f t="shared" si="64"/>
        <v>23.1</v>
      </c>
      <c r="AT34" s="54"/>
      <c r="AU34" s="54">
        <f t="shared" ref="AU34:AW34" si="65">L34</f>
        <v>139</v>
      </c>
      <c r="AV34" s="54">
        <f t="shared" si="65"/>
        <v>60</v>
      </c>
      <c r="AW34" s="56">
        <f t="shared" si="65"/>
        <v>12.1</v>
      </c>
      <c r="AX34" s="54"/>
      <c r="AY34" s="54">
        <f>E34</f>
        <v>133</v>
      </c>
      <c r="AZ34" s="54"/>
      <c r="BA34" s="54"/>
      <c r="BB34" s="54"/>
      <c r="BC34" s="89"/>
      <c r="BD34" s="127">
        <v>140.0</v>
      </c>
      <c r="BE34" s="53">
        <v>32.0</v>
      </c>
      <c r="BF34" s="53">
        <v>9.0</v>
      </c>
      <c r="BG34" s="127">
        <v>0.5</v>
      </c>
      <c r="BH34" s="54"/>
      <c r="BI34" s="53">
        <v>22.0</v>
      </c>
      <c r="BJ34" s="53">
        <v>85.0</v>
      </c>
      <c r="BK34" s="53">
        <v>55.0</v>
      </c>
      <c r="BL34" s="89"/>
      <c r="BM34" s="58">
        <v>343.0</v>
      </c>
      <c r="BN34" s="58">
        <v>144.0</v>
      </c>
      <c r="BO34" s="58">
        <v>221.0</v>
      </c>
      <c r="BP34" s="58">
        <v>11.1</v>
      </c>
      <c r="BQ34" s="59"/>
      <c r="BR34" s="58">
        <v>6.0</v>
      </c>
      <c r="BS34" s="58">
        <v>63.0</v>
      </c>
      <c r="BT34" s="58">
        <v>61.0</v>
      </c>
      <c r="BU34" s="59">
        <f t="shared" si="7"/>
        <v>343</v>
      </c>
      <c r="BV34" s="58">
        <v>360.0</v>
      </c>
      <c r="BW34" s="58">
        <v>207.0</v>
      </c>
      <c r="BX34" s="58">
        <v>29.0</v>
      </c>
      <c r="BY34" s="58">
        <v>335.0</v>
      </c>
      <c r="BZ34" s="58">
        <v>376.0</v>
      </c>
      <c r="CA34" s="58">
        <v>207.0</v>
      </c>
      <c r="CB34" s="58">
        <v>28.0</v>
      </c>
      <c r="CC34" s="58">
        <v>343.0</v>
      </c>
      <c r="CD34" s="58">
        <v>262.0</v>
      </c>
      <c r="CE34" s="58">
        <v>148.0</v>
      </c>
      <c r="CF34" s="58">
        <v>12.0</v>
      </c>
      <c r="CG34" s="58">
        <v>335.0</v>
      </c>
      <c r="CH34" s="58">
        <v>262.0</v>
      </c>
      <c r="CI34" s="58">
        <v>146.0</v>
      </c>
      <c r="CJ34" s="58">
        <v>14.0</v>
      </c>
      <c r="CK34" s="58">
        <v>348.0</v>
      </c>
      <c r="CL34" s="58">
        <v>146.0</v>
      </c>
      <c r="CM34" s="58">
        <v>97.0</v>
      </c>
      <c r="CN34" s="58">
        <v>2.0</v>
      </c>
      <c r="CO34" s="58">
        <v>332.0</v>
      </c>
      <c r="CP34" s="58">
        <v>300.0</v>
      </c>
      <c r="CQ34" s="58">
        <v>147.0</v>
      </c>
      <c r="CR34" s="58">
        <v>2.0</v>
      </c>
      <c r="CS34" s="58">
        <v>335.0</v>
      </c>
      <c r="CT34" s="58">
        <v>281.0</v>
      </c>
      <c r="CU34" s="58">
        <v>173.0</v>
      </c>
      <c r="CV34" s="58">
        <v>85.0</v>
      </c>
      <c r="CW34" s="58">
        <v>338.0</v>
      </c>
      <c r="CX34" s="58">
        <v>210.0</v>
      </c>
      <c r="CY34" s="58">
        <v>110.0</v>
      </c>
      <c r="CZ34" s="58">
        <v>54.0</v>
      </c>
      <c r="DA34" s="58">
        <v>325.0</v>
      </c>
      <c r="DB34" s="58">
        <v>215.0</v>
      </c>
      <c r="DC34" s="58">
        <v>110.0</v>
      </c>
      <c r="DD34" s="58">
        <v>43.0</v>
      </c>
      <c r="DE34" s="59">
        <f t="shared" si="37"/>
        <v>144</v>
      </c>
      <c r="DF34" s="58">
        <v>35.0</v>
      </c>
      <c r="DG34" s="59">
        <f t="shared" ref="DG34:DH34" si="66">BO34</f>
        <v>221</v>
      </c>
      <c r="DH34" s="59">
        <f t="shared" si="66"/>
        <v>11.1</v>
      </c>
      <c r="DI34" s="59"/>
      <c r="DJ34" s="58">
        <v>7.0</v>
      </c>
      <c r="DK34" s="58">
        <v>58.0</v>
      </c>
      <c r="DL34" s="58">
        <v>52.0</v>
      </c>
      <c r="DM34" s="89"/>
      <c r="DN34" s="61">
        <v>341.0</v>
      </c>
      <c r="DO34" s="61">
        <v>141.0</v>
      </c>
      <c r="DP34" s="61">
        <v>36.24</v>
      </c>
      <c r="DQ34" s="61">
        <v>20.8</v>
      </c>
      <c r="DR34" s="61">
        <v>3.37</v>
      </c>
      <c r="DS34" s="61">
        <v>8.0</v>
      </c>
      <c r="DT34" s="61">
        <v>44.0</v>
      </c>
      <c r="DU34" s="61">
        <v>51.4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338.0</v>
      </c>
      <c r="EF34" s="63">
        <v>135.0</v>
      </c>
      <c r="EG34" s="63">
        <v>72.0</v>
      </c>
      <c r="EH34" s="63">
        <v>2.9</v>
      </c>
      <c r="EI34" s="64"/>
      <c r="EJ34" s="63">
        <v>9.0</v>
      </c>
      <c r="EK34" s="63">
        <v>49.0</v>
      </c>
      <c r="EL34" s="63">
        <v>52.0</v>
      </c>
      <c r="EM34" s="63">
        <v>135.0</v>
      </c>
      <c r="EN34" s="63">
        <v>121.0</v>
      </c>
      <c r="EO34" s="63">
        <v>5.2</v>
      </c>
      <c r="EP34" s="64"/>
      <c r="EQ34" s="63">
        <v>9.0</v>
      </c>
      <c r="ER34" s="63">
        <v>49.0</v>
      </c>
      <c r="ES34" s="63">
        <v>53.0</v>
      </c>
      <c r="ET34" s="63">
        <v>338.0</v>
      </c>
      <c r="EU34" s="63">
        <v>0.0</v>
      </c>
      <c r="EV34" s="63">
        <v>0.0</v>
      </c>
      <c r="EW34" s="63">
        <v>0.0</v>
      </c>
      <c r="EX34" s="63">
        <v>336.0</v>
      </c>
      <c r="EY34" s="63">
        <v>241.0</v>
      </c>
      <c r="EZ34" s="63">
        <v>139.0</v>
      </c>
      <c r="FA34" s="63">
        <v>7.0</v>
      </c>
      <c r="FB34" s="63">
        <v>337.0</v>
      </c>
      <c r="FC34" s="63">
        <v>0.0</v>
      </c>
      <c r="FD34" s="63">
        <v>0.0</v>
      </c>
      <c r="FE34" s="63">
        <v>0.0</v>
      </c>
      <c r="FF34" s="63">
        <v>337.0</v>
      </c>
      <c r="FG34" s="63">
        <v>242.0</v>
      </c>
      <c r="FH34" s="63">
        <v>139.0</v>
      </c>
      <c r="FI34" s="63">
        <v>8.0</v>
      </c>
      <c r="FJ34" s="63">
        <v>338.0</v>
      </c>
      <c r="FK34" s="63">
        <v>224.0</v>
      </c>
      <c r="FL34" s="63">
        <v>128.0</v>
      </c>
      <c r="FM34" s="64"/>
      <c r="FN34" s="63">
        <v>338.0</v>
      </c>
      <c r="FO34" s="63">
        <v>239.0</v>
      </c>
      <c r="FP34" s="63">
        <v>129.0</v>
      </c>
      <c r="FQ34" s="63">
        <v>6.0</v>
      </c>
      <c r="FR34" s="63">
        <v>135.0</v>
      </c>
      <c r="FS34" s="63">
        <v>103.0</v>
      </c>
      <c r="FT34" s="63">
        <v>19.11</v>
      </c>
      <c r="FU34" s="64"/>
      <c r="FV34" s="63">
        <v>135.0</v>
      </c>
      <c r="FW34" s="64"/>
      <c r="FX34" s="64"/>
      <c r="FY34" s="64"/>
      <c r="FZ34" s="89"/>
      <c r="GA34" s="65">
        <v>341.0</v>
      </c>
      <c r="GB34" s="66">
        <v>377.34</v>
      </c>
      <c r="GC34" s="66">
        <v>233.93</v>
      </c>
      <c r="GD34" s="66">
        <v>26.3</v>
      </c>
      <c r="GE34" s="66">
        <v>340.0</v>
      </c>
      <c r="GF34" s="66">
        <v>402.99</v>
      </c>
      <c r="GG34" s="66">
        <v>232.43</v>
      </c>
      <c r="GH34" s="66">
        <v>30.82</v>
      </c>
      <c r="GI34" s="66">
        <v>341.0</v>
      </c>
      <c r="GJ34" s="66">
        <v>227.87</v>
      </c>
      <c r="GK34" s="66">
        <v>-129.07</v>
      </c>
      <c r="GL34" s="66">
        <v>-20.77</v>
      </c>
      <c r="GM34" s="66">
        <v>341.0</v>
      </c>
      <c r="GN34" s="66">
        <v>209.7</v>
      </c>
      <c r="GO34" s="66">
        <v>-129.15</v>
      </c>
      <c r="GP34" s="66">
        <v>-28.14</v>
      </c>
      <c r="GQ34" s="66">
        <v>341.0</v>
      </c>
      <c r="GR34" s="66">
        <v>161.91</v>
      </c>
      <c r="GS34" s="66">
        <v>-100.84</v>
      </c>
      <c r="GT34" s="66">
        <v>0.0</v>
      </c>
      <c r="GU34" s="66">
        <v>341.0</v>
      </c>
      <c r="GV34" s="66">
        <v>166.47</v>
      </c>
      <c r="GW34" s="66">
        <v>-96.24</v>
      </c>
      <c r="GX34" s="66">
        <v>0.0</v>
      </c>
      <c r="GY34" s="89"/>
      <c r="GZ34" s="98" t="s">
        <v>107</v>
      </c>
      <c r="HA34" s="97" t="s">
        <v>92</v>
      </c>
      <c r="HB34" s="98">
        <v>107.0</v>
      </c>
      <c r="HC34" s="97">
        <f t="shared" si="57"/>
        <v>5.35</v>
      </c>
      <c r="HD34" s="97">
        <f t="shared" si="58"/>
        <v>2.14</v>
      </c>
      <c r="HE34" s="98">
        <v>8.0</v>
      </c>
      <c r="HF34" s="99">
        <v>52.0</v>
      </c>
      <c r="HG34" s="99">
        <v>50.0</v>
      </c>
      <c r="HH34" s="98" t="s">
        <v>107</v>
      </c>
      <c r="HI34" s="97" t="s">
        <v>92</v>
      </c>
      <c r="HJ34" s="98">
        <v>64.0</v>
      </c>
      <c r="HK34" s="97">
        <f t="shared" si="59"/>
        <v>3.2</v>
      </c>
      <c r="HL34" s="97">
        <f t="shared" si="60"/>
        <v>1.28</v>
      </c>
      <c r="HM34" s="98">
        <v>5.0</v>
      </c>
      <c r="HN34" s="99">
        <v>54.0</v>
      </c>
      <c r="HO34" s="99">
        <v>54.0</v>
      </c>
      <c r="HP34" s="98" t="s">
        <v>107</v>
      </c>
      <c r="HQ34" s="97" t="s">
        <v>92</v>
      </c>
      <c r="HR34" s="98">
        <v>395.0</v>
      </c>
      <c r="HS34" s="97">
        <f t="shared" si="52"/>
        <v>19.75</v>
      </c>
      <c r="HT34" s="97">
        <f t="shared" si="53"/>
        <v>7.9</v>
      </c>
      <c r="HU34" s="98">
        <v>7.0</v>
      </c>
      <c r="HV34" s="99">
        <v>50.0</v>
      </c>
      <c r="HW34" s="99">
        <v>50.0</v>
      </c>
      <c r="HX34" s="89"/>
      <c r="HY34" s="72">
        <v>135.0</v>
      </c>
      <c r="HZ34" s="72">
        <v>33.0</v>
      </c>
      <c r="IA34" s="72">
        <v>132.0</v>
      </c>
      <c r="IB34" s="72">
        <v>6.6</v>
      </c>
      <c r="IC34" s="73"/>
      <c r="ID34" s="72">
        <v>2.0</v>
      </c>
      <c r="IE34" s="72">
        <v>64.0</v>
      </c>
      <c r="IF34" s="72">
        <v>44.0</v>
      </c>
      <c r="IG34" s="89"/>
      <c r="IH34" s="74">
        <v>140.0</v>
      </c>
      <c r="II34" s="74">
        <v>34.2</v>
      </c>
      <c r="IJ34" s="74">
        <v>111.0</v>
      </c>
      <c r="IK34" s="74">
        <v>5.7</v>
      </c>
      <c r="IL34" s="74">
        <v>6.4</v>
      </c>
      <c r="IM34" s="74">
        <v>6.0</v>
      </c>
      <c r="IN34" s="74">
        <v>47.0</v>
      </c>
      <c r="IO34" s="74">
        <v>47.0</v>
      </c>
      <c r="IP34" s="74">
        <v>140.0</v>
      </c>
      <c r="IQ34" s="74">
        <v>34.9</v>
      </c>
      <c r="IR34" s="74">
        <v>6.0</v>
      </c>
      <c r="IS34" s="74">
        <v>0.1</v>
      </c>
      <c r="IT34" s="74">
        <v>0.3</v>
      </c>
      <c r="IU34" s="74">
        <v>12.0</v>
      </c>
      <c r="IV34" s="74">
        <v>45.0</v>
      </c>
      <c r="IW34" s="74">
        <v>44.0</v>
      </c>
      <c r="IX34" s="89"/>
      <c r="IY34" s="76">
        <v>140.26</v>
      </c>
      <c r="IZ34" s="76">
        <v>35.26</v>
      </c>
      <c r="JA34" s="76">
        <v>351.78</v>
      </c>
      <c r="JB34" s="76">
        <v>17.58</v>
      </c>
      <c r="JC34" s="76">
        <v>4.51</v>
      </c>
      <c r="JD34" s="76">
        <v>3.0</v>
      </c>
      <c r="JE34" s="76">
        <v>67.56</v>
      </c>
      <c r="JF34" s="76">
        <v>52.29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135.0</v>
      </c>
      <c r="JQ34" s="78">
        <v>32.0</v>
      </c>
      <c r="JR34" s="78">
        <v>0.0</v>
      </c>
      <c r="JS34" s="78">
        <v>0.0</v>
      </c>
      <c r="JT34" s="78">
        <v>0.0</v>
      </c>
      <c r="JU34" s="78">
        <v>2.0</v>
      </c>
      <c r="JV34" s="78">
        <v>44.0</v>
      </c>
      <c r="JW34" s="78">
        <v>43.0</v>
      </c>
      <c r="JX34" s="78">
        <v>135.0</v>
      </c>
      <c r="JY34" s="78">
        <v>33.8</v>
      </c>
      <c r="JZ34" s="78">
        <v>185.0</v>
      </c>
      <c r="KA34" s="78">
        <v>10.1</v>
      </c>
      <c r="KB34" s="78">
        <v>3.4</v>
      </c>
      <c r="KC34" s="78">
        <v>2.0</v>
      </c>
      <c r="KD34" s="78">
        <v>51.0</v>
      </c>
      <c r="KE34" s="78">
        <v>50.0</v>
      </c>
      <c r="KF34" s="89"/>
      <c r="KG34" s="151">
        <v>137.0</v>
      </c>
      <c r="KH34" s="151">
        <v>33.0</v>
      </c>
      <c r="KI34" s="151">
        <v>46.0</v>
      </c>
      <c r="KJ34" s="151">
        <v>2.4</v>
      </c>
      <c r="KK34" s="151"/>
      <c r="KL34" s="151">
        <v>1.0</v>
      </c>
      <c r="KM34" s="151">
        <v>54.0</v>
      </c>
      <c r="KN34" s="151">
        <v>52.0</v>
      </c>
      <c r="KO34" s="151">
        <v>137.0</v>
      </c>
      <c r="KP34" s="151">
        <v>33.0</v>
      </c>
      <c r="KQ34" s="151" t="s">
        <v>98</v>
      </c>
      <c r="KR34" s="151" t="s">
        <v>98</v>
      </c>
      <c r="KS34" s="151"/>
      <c r="KT34" s="151">
        <v>1.0</v>
      </c>
      <c r="KU34" s="151">
        <v>52.0</v>
      </c>
      <c r="KV34" s="151">
        <v>50.0</v>
      </c>
      <c r="KW34" s="89"/>
      <c r="KX34" s="81">
        <v>126.0</v>
      </c>
      <c r="KY34" s="81">
        <v>33.0</v>
      </c>
      <c r="KZ34" s="81">
        <v>231.0</v>
      </c>
      <c r="LA34" s="81">
        <v>11.3</v>
      </c>
      <c r="LB34" s="81">
        <v>1.5</v>
      </c>
      <c r="LC34" s="81">
        <v>3.0</v>
      </c>
      <c r="LD34" s="81">
        <v>54.0</v>
      </c>
      <c r="LE34" s="81">
        <v>54.0</v>
      </c>
      <c r="LF34" s="81">
        <v>126.0</v>
      </c>
      <c r="LG34" s="81">
        <v>33.0</v>
      </c>
      <c r="LH34" s="81">
        <v>355.0</v>
      </c>
      <c r="LI34" s="81">
        <v>17.4</v>
      </c>
      <c r="LJ34" s="81">
        <v>5.0</v>
      </c>
      <c r="LK34" s="81">
        <v>5.0</v>
      </c>
      <c r="LL34" s="81">
        <v>56.0</v>
      </c>
      <c r="LM34" s="81">
        <v>55.0</v>
      </c>
      <c r="LN34" s="89"/>
      <c r="LO34" s="82">
        <v>338.0</v>
      </c>
      <c r="LP34" s="82">
        <v>258.0</v>
      </c>
      <c r="LQ34" s="82">
        <v>124.0</v>
      </c>
      <c r="LR34" s="82">
        <v>72.0</v>
      </c>
      <c r="LS34" s="82">
        <v>340.0</v>
      </c>
      <c r="LT34" s="82">
        <v>40.0</v>
      </c>
      <c r="LU34" s="82">
        <v>7.6</v>
      </c>
      <c r="LV34" s="82">
        <v>135.0</v>
      </c>
      <c r="LW34" s="82">
        <v>55.0</v>
      </c>
      <c r="LX34" s="82">
        <v>56.0</v>
      </c>
      <c r="LY34" s="82">
        <v>57.0</v>
      </c>
      <c r="LZ34" s="82">
        <v>10.0</v>
      </c>
      <c r="MA34" s="87"/>
      <c r="MB34" s="87"/>
      <c r="MC34" s="87"/>
      <c r="MD34" s="87"/>
      <c r="ME34" s="82">
        <v>70.0</v>
      </c>
      <c r="MF34" s="82">
        <v>60.0</v>
      </c>
      <c r="MG34" s="82">
        <v>8.0</v>
      </c>
      <c r="MH34" s="82" t="s">
        <v>95</v>
      </c>
      <c r="MI34" s="88" t="s">
        <v>95</v>
      </c>
      <c r="MJ34" s="88" t="s">
        <v>95</v>
      </c>
      <c r="MK34" s="88" t="s">
        <v>95</v>
      </c>
      <c r="ML34" s="82">
        <v>56.0</v>
      </c>
      <c r="MM34" s="82">
        <v>53.0</v>
      </c>
      <c r="MN34" s="82">
        <v>5.0</v>
      </c>
      <c r="MO34" s="86"/>
      <c r="MP34" s="87"/>
      <c r="MQ34" s="87"/>
      <c r="MR34" s="87"/>
      <c r="MS34" s="87"/>
      <c r="MT34" s="82">
        <v>4.9</v>
      </c>
      <c r="MU34" s="82">
        <v>1.7</v>
      </c>
      <c r="MV34" s="82">
        <v>81.0</v>
      </c>
      <c r="MW34" s="82">
        <v>36.0</v>
      </c>
      <c r="MX34" s="82">
        <v>41.0</v>
      </c>
      <c r="MY34" s="88" t="s">
        <v>96</v>
      </c>
      <c r="MZ34" s="82">
        <v>5.0</v>
      </c>
      <c r="NA34" s="87"/>
      <c r="NB34" s="88" t="s">
        <v>95</v>
      </c>
      <c r="NC34" s="88" t="s">
        <v>95</v>
      </c>
      <c r="ND34" s="88" t="s">
        <v>95</v>
      </c>
      <c r="NE34" s="88" t="s">
        <v>95</v>
      </c>
      <c r="NF34" s="82">
        <v>44.0</v>
      </c>
      <c r="NG34" s="82">
        <v>44.0</v>
      </c>
      <c r="NH34" s="82">
        <v>5.0</v>
      </c>
      <c r="NI34" s="87"/>
      <c r="NJ34" s="82">
        <v>22.1</v>
      </c>
      <c r="NK34" s="82">
        <v>10.7</v>
      </c>
      <c r="NL34" s="82">
        <v>322.0</v>
      </c>
      <c r="NM34" s="82">
        <v>34.0</v>
      </c>
      <c r="NN34" s="82">
        <v>55.0</v>
      </c>
      <c r="NO34" s="82">
        <v>58.0</v>
      </c>
      <c r="NP34" s="82">
        <v>4.0</v>
      </c>
    </row>
    <row r="35" ht="14.25" customHeight="1">
      <c r="A35" s="49">
        <v>0.916666666666667</v>
      </c>
      <c r="B35" s="50"/>
      <c r="C35" s="51">
        <v>50.08</v>
      </c>
      <c r="D35" s="127">
        <v>338.0</v>
      </c>
      <c r="E35" s="53">
        <v>137.0</v>
      </c>
      <c r="F35" s="53">
        <v>112.0</v>
      </c>
      <c r="G35" s="55">
        <v>23.8</v>
      </c>
      <c r="H35" s="54"/>
      <c r="I35" s="53">
        <v>6.0</v>
      </c>
      <c r="J35" s="53">
        <v>47.0</v>
      </c>
      <c r="K35" s="53">
        <v>46.0</v>
      </c>
      <c r="L35" s="53">
        <v>137.0</v>
      </c>
      <c r="M35" s="53">
        <v>54.0</v>
      </c>
      <c r="N35" s="55">
        <v>12.5</v>
      </c>
      <c r="O35" s="54"/>
      <c r="P35" s="53">
        <v>6.0</v>
      </c>
      <c r="Q35" s="53">
        <v>54.0</v>
      </c>
      <c r="R35" s="53">
        <v>51.0</v>
      </c>
      <c r="S35" s="55">
        <v>341.4</v>
      </c>
      <c r="T35" s="53">
        <v>279.1</v>
      </c>
      <c r="U35" s="53">
        <v>167.2</v>
      </c>
      <c r="V35" s="54"/>
      <c r="W35" s="55">
        <v>374.4</v>
      </c>
      <c r="X35" s="53">
        <v>202.3</v>
      </c>
      <c r="Y35" s="55">
        <v>125.4</v>
      </c>
      <c r="Z35" s="54"/>
      <c r="AA35" s="55">
        <v>341.2</v>
      </c>
      <c r="AB35" s="55">
        <v>362.1</v>
      </c>
      <c r="AC35" s="55">
        <v>236.2</v>
      </c>
      <c r="AD35" s="54"/>
      <c r="AE35" s="53">
        <v>341.1</v>
      </c>
      <c r="AF35" s="53">
        <v>404.3</v>
      </c>
      <c r="AG35" s="55">
        <v>214.6</v>
      </c>
      <c r="AH35" s="53"/>
      <c r="AI35" s="53">
        <v>347.0</v>
      </c>
      <c r="AJ35" s="53">
        <v>386.9</v>
      </c>
      <c r="AK35" s="55">
        <v>241.3</v>
      </c>
      <c r="AL35" s="54"/>
      <c r="AM35" s="55">
        <v>339.3</v>
      </c>
      <c r="AN35" s="55">
        <v>413.8</v>
      </c>
      <c r="AO35" s="55">
        <v>230.6</v>
      </c>
      <c r="AP35" s="54"/>
      <c r="AQ35" s="53">
        <v>134.0</v>
      </c>
      <c r="AR35" s="54">
        <f t="shared" ref="AR35:AS35" si="67">F35</f>
        <v>112</v>
      </c>
      <c r="AS35" s="56">
        <f t="shared" si="67"/>
        <v>23.8</v>
      </c>
      <c r="AT35" s="54"/>
      <c r="AU35" s="53">
        <v>140.0</v>
      </c>
      <c r="AV35" s="54">
        <f t="shared" ref="AV35:AW35" si="68">M35</f>
        <v>54</v>
      </c>
      <c r="AW35" s="56">
        <f t="shared" si="68"/>
        <v>12.5</v>
      </c>
      <c r="AX35" s="54"/>
      <c r="AY35" s="53">
        <v>134.0</v>
      </c>
      <c r="AZ35" s="54"/>
      <c r="BA35" s="54"/>
      <c r="BB35" s="54"/>
      <c r="BC35" s="89"/>
      <c r="BD35" s="54">
        <v>139.0</v>
      </c>
      <c r="BE35" s="53">
        <v>32.0</v>
      </c>
      <c r="BF35" s="53">
        <v>9.0</v>
      </c>
      <c r="BG35" s="53">
        <v>0.4</v>
      </c>
      <c r="BH35" s="54"/>
      <c r="BI35" s="53">
        <v>22.0</v>
      </c>
      <c r="BJ35" s="53">
        <v>85.0</v>
      </c>
      <c r="BK35" s="53">
        <v>55.0</v>
      </c>
      <c r="BL35" s="89"/>
      <c r="BM35" s="58">
        <v>342.0</v>
      </c>
      <c r="BN35" s="58">
        <v>145.0</v>
      </c>
      <c r="BO35" s="58">
        <v>231.0</v>
      </c>
      <c r="BP35" s="58">
        <v>11.6</v>
      </c>
      <c r="BQ35" s="59"/>
      <c r="BR35" s="58">
        <v>6.0</v>
      </c>
      <c r="BS35" s="58">
        <v>62.0</v>
      </c>
      <c r="BT35" s="58">
        <v>60.0</v>
      </c>
      <c r="BU35" s="59">
        <f t="shared" si="7"/>
        <v>342</v>
      </c>
      <c r="BV35" s="58">
        <v>358.0</v>
      </c>
      <c r="BW35" s="58">
        <v>206.0</v>
      </c>
      <c r="BX35" s="58">
        <v>33.0</v>
      </c>
      <c r="BY35" s="58">
        <v>335.0</v>
      </c>
      <c r="BZ35" s="58">
        <v>376.0</v>
      </c>
      <c r="CA35" s="58">
        <v>207.0</v>
      </c>
      <c r="CB35" s="58">
        <v>29.0</v>
      </c>
      <c r="CC35" s="58">
        <v>343.0</v>
      </c>
      <c r="CD35" s="58">
        <v>254.0</v>
      </c>
      <c r="CE35" s="58">
        <v>142.0</v>
      </c>
      <c r="CF35" s="58">
        <v>12.0</v>
      </c>
      <c r="CG35" s="58">
        <v>336.0</v>
      </c>
      <c r="CH35" s="58">
        <v>258.0</v>
      </c>
      <c r="CI35" s="58">
        <v>142.0</v>
      </c>
      <c r="CJ35" s="58">
        <v>12.0</v>
      </c>
      <c r="CK35" s="58">
        <v>349.0</v>
      </c>
      <c r="CL35" s="58">
        <v>144.0</v>
      </c>
      <c r="CM35" s="58">
        <v>96.0</v>
      </c>
      <c r="CN35" s="58">
        <v>1.0</v>
      </c>
      <c r="CO35" s="58">
        <v>332.0</v>
      </c>
      <c r="CP35" s="58">
        <v>297.0</v>
      </c>
      <c r="CQ35" s="58">
        <v>146.0</v>
      </c>
      <c r="CR35" s="58">
        <v>1.0</v>
      </c>
      <c r="CS35" s="58">
        <v>336.0</v>
      </c>
      <c r="CT35" s="58">
        <v>277.0</v>
      </c>
      <c r="CU35" s="58">
        <v>169.0</v>
      </c>
      <c r="CV35" s="58">
        <v>85.0</v>
      </c>
      <c r="CW35" s="58">
        <v>337.0</v>
      </c>
      <c r="CX35" s="58">
        <v>210.0</v>
      </c>
      <c r="CY35" s="58">
        <v>104.0</v>
      </c>
      <c r="CZ35" s="58">
        <v>58.0</v>
      </c>
      <c r="DA35" s="58">
        <v>324.0</v>
      </c>
      <c r="DB35" s="58">
        <v>216.0</v>
      </c>
      <c r="DC35" s="58">
        <v>106.0</v>
      </c>
      <c r="DD35" s="58">
        <v>53.0</v>
      </c>
      <c r="DE35" s="59">
        <f t="shared" si="37"/>
        <v>145</v>
      </c>
      <c r="DF35" s="58">
        <v>35.0</v>
      </c>
      <c r="DG35" s="59">
        <f t="shared" ref="DG35:DH35" si="69">BO35</f>
        <v>231</v>
      </c>
      <c r="DH35" s="59">
        <f t="shared" si="69"/>
        <v>11.6</v>
      </c>
      <c r="DI35" s="59"/>
      <c r="DJ35" s="58">
        <v>7.0</v>
      </c>
      <c r="DK35" s="58">
        <v>57.0</v>
      </c>
      <c r="DL35" s="58">
        <v>52.0</v>
      </c>
      <c r="DM35" s="89"/>
      <c r="DN35" s="61">
        <v>342.0</v>
      </c>
      <c r="DO35" s="61">
        <v>140.0</v>
      </c>
      <c r="DP35" s="61">
        <v>46.72</v>
      </c>
      <c r="DQ35" s="61">
        <v>26.44</v>
      </c>
      <c r="DR35" s="61">
        <v>6.85</v>
      </c>
      <c r="DS35" s="61">
        <v>8.0</v>
      </c>
      <c r="DT35" s="61">
        <v>40.0</v>
      </c>
      <c r="DU35" s="61">
        <v>51.4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342.0</v>
      </c>
      <c r="EF35" s="63">
        <v>137.0</v>
      </c>
      <c r="EG35" s="63">
        <v>73.0</v>
      </c>
      <c r="EH35" s="63">
        <v>3.0</v>
      </c>
      <c r="EI35" s="64"/>
      <c r="EJ35" s="63">
        <v>9.0</v>
      </c>
      <c r="EK35" s="63">
        <v>49.0</v>
      </c>
      <c r="EL35" s="63">
        <v>51.0</v>
      </c>
      <c r="EM35" s="63">
        <v>137.0</v>
      </c>
      <c r="EN35" s="63">
        <v>121.0</v>
      </c>
      <c r="EO35" s="63">
        <v>5.2</v>
      </c>
      <c r="EP35" s="64"/>
      <c r="EQ35" s="63">
        <v>9.0</v>
      </c>
      <c r="ER35" s="63">
        <v>49.0</v>
      </c>
      <c r="ES35" s="63">
        <v>52.0</v>
      </c>
      <c r="ET35" s="63">
        <v>342.0</v>
      </c>
      <c r="EU35" s="63">
        <v>0.0</v>
      </c>
      <c r="EV35" s="63">
        <v>0.0</v>
      </c>
      <c r="EW35" s="63">
        <v>0.0</v>
      </c>
      <c r="EX35" s="63">
        <v>341.0</v>
      </c>
      <c r="EY35" s="63">
        <v>237.0</v>
      </c>
      <c r="EZ35" s="63">
        <v>138.0</v>
      </c>
      <c r="FA35" s="63">
        <v>6.0</v>
      </c>
      <c r="FB35" s="63">
        <v>341.0</v>
      </c>
      <c r="FC35" s="63">
        <v>0.0</v>
      </c>
      <c r="FD35" s="63">
        <v>0.0</v>
      </c>
      <c r="FE35" s="63">
        <v>0.0</v>
      </c>
      <c r="FF35" s="63">
        <v>341.0</v>
      </c>
      <c r="FG35" s="63">
        <v>237.0</v>
      </c>
      <c r="FH35" s="63">
        <v>139.0</v>
      </c>
      <c r="FI35" s="63">
        <v>8.0</v>
      </c>
      <c r="FJ35" s="63">
        <v>343.0</v>
      </c>
      <c r="FK35" s="63">
        <v>224.0</v>
      </c>
      <c r="FL35" s="63">
        <v>129.0</v>
      </c>
      <c r="FM35" s="64"/>
      <c r="FN35" s="63">
        <v>343.0</v>
      </c>
      <c r="FO35" s="63">
        <v>237.0</v>
      </c>
      <c r="FP35" s="63">
        <v>129.0</v>
      </c>
      <c r="FQ35" s="63">
        <v>17.0</v>
      </c>
      <c r="FR35" s="63">
        <v>137.0</v>
      </c>
      <c r="FS35" s="63">
        <v>88.0</v>
      </c>
      <c r="FT35" s="63">
        <v>18.11</v>
      </c>
      <c r="FU35" s="64"/>
      <c r="FV35" s="63">
        <v>137.0</v>
      </c>
      <c r="FW35" s="64"/>
      <c r="FX35" s="64"/>
      <c r="FY35" s="64"/>
      <c r="FZ35" s="89"/>
      <c r="GA35" s="65">
        <v>342.0</v>
      </c>
      <c r="GB35" s="66">
        <v>351.55</v>
      </c>
      <c r="GC35" s="66">
        <v>219.95</v>
      </c>
      <c r="GD35" s="66">
        <v>21.36</v>
      </c>
      <c r="GE35" s="66">
        <v>342.0</v>
      </c>
      <c r="GF35" s="66">
        <v>373.09</v>
      </c>
      <c r="GG35" s="66">
        <v>218.52</v>
      </c>
      <c r="GH35" s="66">
        <v>25.29</v>
      </c>
      <c r="GI35" s="66">
        <v>342.0</v>
      </c>
      <c r="GJ35" s="66">
        <v>225.96</v>
      </c>
      <c r="GK35" s="66">
        <v>-129.99</v>
      </c>
      <c r="GL35" s="66">
        <v>-22.36</v>
      </c>
      <c r="GM35" s="66">
        <v>342.0</v>
      </c>
      <c r="GN35" s="66">
        <v>209.41</v>
      </c>
      <c r="GO35" s="66">
        <v>-129.15</v>
      </c>
      <c r="GP35" s="66">
        <v>-30.49</v>
      </c>
      <c r="GQ35" s="66">
        <v>342.0</v>
      </c>
      <c r="GR35" s="66">
        <v>145.51</v>
      </c>
      <c r="GS35" s="66">
        <v>-93.05</v>
      </c>
      <c r="GT35" s="66">
        <v>2.76</v>
      </c>
      <c r="GU35" s="66">
        <v>342.0</v>
      </c>
      <c r="GV35" s="66">
        <v>161.34</v>
      </c>
      <c r="GW35" s="66">
        <v>-93.22</v>
      </c>
      <c r="GX35" s="66">
        <v>0.0</v>
      </c>
      <c r="GY35" s="89"/>
      <c r="GZ35" s="98" t="s">
        <v>107</v>
      </c>
      <c r="HA35" s="97" t="s">
        <v>92</v>
      </c>
      <c r="HB35" s="98">
        <v>114.0</v>
      </c>
      <c r="HC35" s="97">
        <f t="shared" si="57"/>
        <v>5.7</v>
      </c>
      <c r="HD35" s="97">
        <f t="shared" si="58"/>
        <v>2.28</v>
      </c>
      <c r="HE35" s="98">
        <v>8.0</v>
      </c>
      <c r="HF35" s="99">
        <v>52.0</v>
      </c>
      <c r="HG35" s="99">
        <v>50.0</v>
      </c>
      <c r="HH35" s="98" t="s">
        <v>107</v>
      </c>
      <c r="HI35" s="97" t="s">
        <v>92</v>
      </c>
      <c r="HJ35" s="98">
        <v>61.0</v>
      </c>
      <c r="HK35" s="97">
        <f t="shared" si="59"/>
        <v>3.05</v>
      </c>
      <c r="HL35" s="97">
        <f t="shared" si="60"/>
        <v>1.22</v>
      </c>
      <c r="HM35" s="98">
        <v>5.0</v>
      </c>
      <c r="HN35" s="99">
        <v>54.0</v>
      </c>
      <c r="HO35" s="99">
        <v>54.0</v>
      </c>
      <c r="HP35" s="98" t="s">
        <v>107</v>
      </c>
      <c r="HQ35" s="97" t="s">
        <v>92</v>
      </c>
      <c r="HR35" s="98">
        <v>394.0</v>
      </c>
      <c r="HS35" s="97">
        <f t="shared" si="52"/>
        <v>19.7</v>
      </c>
      <c r="HT35" s="97">
        <f t="shared" si="53"/>
        <v>7.88</v>
      </c>
      <c r="HU35" s="98">
        <v>7.0</v>
      </c>
      <c r="HV35" s="99">
        <v>48.0</v>
      </c>
      <c r="HW35" s="99">
        <v>48.0</v>
      </c>
      <c r="HX35" s="89"/>
      <c r="HY35" s="72">
        <v>135.0</v>
      </c>
      <c r="HZ35" s="72">
        <v>33.0</v>
      </c>
      <c r="IA35" s="72">
        <v>140.0</v>
      </c>
      <c r="IB35" s="72">
        <v>7.0</v>
      </c>
      <c r="IC35" s="73"/>
      <c r="ID35" s="72">
        <v>2.0</v>
      </c>
      <c r="IE35" s="72">
        <v>64.0</v>
      </c>
      <c r="IF35" s="72">
        <v>44.0</v>
      </c>
      <c r="IG35" s="89"/>
      <c r="IH35" s="74">
        <v>140.0</v>
      </c>
      <c r="II35" s="74">
        <v>34.4</v>
      </c>
      <c r="IJ35" s="74">
        <v>104.0</v>
      </c>
      <c r="IK35" s="74">
        <v>5.4</v>
      </c>
      <c r="IL35" s="74">
        <v>6.1</v>
      </c>
      <c r="IM35" s="74">
        <v>6.0</v>
      </c>
      <c r="IN35" s="74">
        <v>47.0</v>
      </c>
      <c r="IO35" s="74">
        <v>47.0</v>
      </c>
      <c r="IP35" s="74">
        <v>140.0</v>
      </c>
      <c r="IQ35" s="74">
        <v>35.4</v>
      </c>
      <c r="IR35" s="74">
        <v>6.0</v>
      </c>
      <c r="IS35" s="74">
        <v>0.1</v>
      </c>
      <c r="IT35" s="74">
        <v>0.4</v>
      </c>
      <c r="IU35" s="74">
        <v>12.0</v>
      </c>
      <c r="IV35" s="74">
        <v>45.0</v>
      </c>
      <c r="IW35" s="74">
        <v>44.0</v>
      </c>
      <c r="IX35" s="89"/>
      <c r="IY35" s="76">
        <v>139.78</v>
      </c>
      <c r="IZ35" s="76">
        <v>34.84</v>
      </c>
      <c r="JA35" s="76">
        <v>415.98</v>
      </c>
      <c r="JB35" s="76">
        <v>20.79</v>
      </c>
      <c r="JC35" s="76">
        <v>7.98</v>
      </c>
      <c r="JD35" s="76">
        <v>3.0</v>
      </c>
      <c r="JE35" s="76">
        <v>71.71</v>
      </c>
      <c r="JF35" s="76">
        <v>52.29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136.0</v>
      </c>
      <c r="JQ35" s="78">
        <v>32.1</v>
      </c>
      <c r="JR35" s="78">
        <v>0.0</v>
      </c>
      <c r="JS35" s="78">
        <v>0.0</v>
      </c>
      <c r="JT35" s="78">
        <v>0.0</v>
      </c>
      <c r="JU35" s="78">
        <v>2.0</v>
      </c>
      <c r="JV35" s="78">
        <v>44.0</v>
      </c>
      <c r="JW35" s="78">
        <v>43.0</v>
      </c>
      <c r="JX35" s="78">
        <v>136.0</v>
      </c>
      <c r="JY35" s="78">
        <v>34.4</v>
      </c>
      <c r="JZ35" s="78">
        <v>89.0</v>
      </c>
      <c r="KA35" s="78">
        <v>4.8</v>
      </c>
      <c r="KB35" s="78">
        <v>1.7</v>
      </c>
      <c r="KC35" s="78">
        <v>2.0</v>
      </c>
      <c r="KD35" s="78">
        <v>51.0</v>
      </c>
      <c r="KE35" s="78">
        <v>50.0</v>
      </c>
      <c r="KF35" s="89"/>
      <c r="KG35" s="151">
        <v>137.0</v>
      </c>
      <c r="KH35" s="151">
        <v>33.0</v>
      </c>
      <c r="KI35" s="151">
        <v>114.0</v>
      </c>
      <c r="KJ35" s="151">
        <v>6.2</v>
      </c>
      <c r="KK35" s="151"/>
      <c r="KL35" s="151">
        <v>1.0</v>
      </c>
      <c r="KM35" s="151">
        <v>54.0</v>
      </c>
      <c r="KN35" s="151">
        <v>52.0</v>
      </c>
      <c r="KO35" s="151">
        <v>137.0</v>
      </c>
      <c r="KP35" s="151">
        <v>33.0</v>
      </c>
      <c r="KQ35" s="151" t="s">
        <v>98</v>
      </c>
      <c r="KR35" s="151" t="s">
        <v>98</v>
      </c>
      <c r="KS35" s="151"/>
      <c r="KT35" s="151">
        <v>1.0</v>
      </c>
      <c r="KU35" s="151">
        <v>52.0</v>
      </c>
      <c r="KV35" s="151">
        <v>50.0</v>
      </c>
      <c r="KW35" s="89"/>
      <c r="KX35" s="81">
        <v>131.0</v>
      </c>
      <c r="KY35" s="81">
        <v>33.0</v>
      </c>
      <c r="KZ35" s="81">
        <v>233.0</v>
      </c>
      <c r="LA35" s="81">
        <v>11.4</v>
      </c>
      <c r="LB35" s="81">
        <v>1.5</v>
      </c>
      <c r="LC35" s="81">
        <v>3.0</v>
      </c>
      <c r="LD35" s="81">
        <v>54.0</v>
      </c>
      <c r="LE35" s="81">
        <v>54.0</v>
      </c>
      <c r="LF35" s="81">
        <v>131.0</v>
      </c>
      <c r="LG35" s="81">
        <v>33.0</v>
      </c>
      <c r="LH35" s="81">
        <v>263.0</v>
      </c>
      <c r="LI35" s="81">
        <v>12.9</v>
      </c>
      <c r="LJ35" s="81">
        <v>5.0</v>
      </c>
      <c r="LK35" s="81">
        <v>5.0</v>
      </c>
      <c r="LL35" s="81">
        <v>56.0</v>
      </c>
      <c r="LM35" s="81">
        <v>55.0</v>
      </c>
      <c r="LN35" s="89"/>
      <c r="LO35" s="82">
        <v>337.0</v>
      </c>
      <c r="LP35" s="82">
        <v>253.0</v>
      </c>
      <c r="LQ35" s="82">
        <v>148.0</v>
      </c>
      <c r="LR35" s="82">
        <v>70.0</v>
      </c>
      <c r="LS35" s="82">
        <v>334.0</v>
      </c>
      <c r="LT35" s="82">
        <v>50.0</v>
      </c>
      <c r="LU35" s="82">
        <v>8.6</v>
      </c>
      <c r="LV35" s="82">
        <v>137.0</v>
      </c>
      <c r="LW35" s="82">
        <v>55.0</v>
      </c>
      <c r="LX35" s="82">
        <v>56.0</v>
      </c>
      <c r="LY35" s="82">
        <v>57.0</v>
      </c>
      <c r="LZ35" s="82">
        <v>10.0</v>
      </c>
      <c r="MA35" s="87"/>
      <c r="MB35" s="87"/>
      <c r="MC35" s="87"/>
      <c r="MD35" s="87"/>
      <c r="ME35" s="82">
        <v>70.0</v>
      </c>
      <c r="MF35" s="82">
        <v>60.0</v>
      </c>
      <c r="MG35" s="82">
        <v>8.0</v>
      </c>
      <c r="MH35" s="82" t="s">
        <v>95</v>
      </c>
      <c r="MI35" s="88" t="s">
        <v>95</v>
      </c>
      <c r="MJ35" s="88" t="s">
        <v>95</v>
      </c>
      <c r="MK35" s="88" t="s">
        <v>95</v>
      </c>
      <c r="ML35" s="82">
        <v>56.0</v>
      </c>
      <c r="MM35" s="82">
        <v>53.0</v>
      </c>
      <c r="MN35" s="82">
        <v>5.0</v>
      </c>
      <c r="MO35" s="86"/>
      <c r="MP35" s="87"/>
      <c r="MQ35" s="87"/>
      <c r="MR35" s="87"/>
      <c r="MS35" s="87"/>
      <c r="MT35" s="82">
        <v>12.0</v>
      </c>
      <c r="MU35" s="82">
        <v>4.0</v>
      </c>
      <c r="MV35" s="82">
        <v>205.0</v>
      </c>
      <c r="MW35" s="82">
        <v>35.0</v>
      </c>
      <c r="MX35" s="82">
        <v>41.0</v>
      </c>
      <c r="MY35" s="88" t="s">
        <v>96</v>
      </c>
      <c r="MZ35" s="82">
        <v>5.0</v>
      </c>
      <c r="NA35" s="87"/>
      <c r="NB35" s="88" t="s">
        <v>95</v>
      </c>
      <c r="NC35" s="88" t="s">
        <v>95</v>
      </c>
      <c r="ND35" s="88" t="s">
        <v>95</v>
      </c>
      <c r="NE35" s="88" t="s">
        <v>95</v>
      </c>
      <c r="NF35" s="82">
        <v>44.0</v>
      </c>
      <c r="NG35" s="82">
        <v>44.0</v>
      </c>
      <c r="NH35" s="82">
        <v>5.0</v>
      </c>
      <c r="NI35" s="87"/>
      <c r="NJ35" s="82">
        <v>24.0</v>
      </c>
      <c r="NK35" s="82">
        <v>11.6</v>
      </c>
      <c r="NL35" s="82">
        <v>437.0</v>
      </c>
      <c r="NM35" s="82">
        <v>34.0</v>
      </c>
      <c r="NN35" s="82">
        <v>55.0</v>
      </c>
      <c r="NO35" s="82">
        <v>58.0</v>
      </c>
      <c r="NP35" s="82">
        <v>4.0</v>
      </c>
    </row>
    <row r="36" ht="14.25" customHeight="1">
      <c r="A36" s="49">
        <v>0.958333333333334</v>
      </c>
      <c r="B36" s="50"/>
      <c r="C36" s="51">
        <v>50.33</v>
      </c>
      <c r="D36" s="127">
        <v>340.0</v>
      </c>
      <c r="E36" s="53">
        <v>138.0</v>
      </c>
      <c r="F36" s="53">
        <v>115.0</v>
      </c>
      <c r="G36" s="55">
        <v>24.3</v>
      </c>
      <c r="H36" s="54"/>
      <c r="I36" s="53">
        <v>6.0</v>
      </c>
      <c r="J36" s="53">
        <v>46.0</v>
      </c>
      <c r="K36" s="53">
        <v>46.0</v>
      </c>
      <c r="L36" s="53">
        <v>138.0</v>
      </c>
      <c r="M36" s="53">
        <v>54.0</v>
      </c>
      <c r="N36" s="55">
        <v>12.4</v>
      </c>
      <c r="O36" s="54"/>
      <c r="P36" s="53">
        <v>6.0</v>
      </c>
      <c r="Q36" s="53">
        <v>55.0</v>
      </c>
      <c r="R36" s="53">
        <v>50.0</v>
      </c>
      <c r="S36" s="55">
        <v>343.8</v>
      </c>
      <c r="T36" s="53">
        <v>277.9</v>
      </c>
      <c r="U36" s="53">
        <v>170.2</v>
      </c>
      <c r="V36" s="54"/>
      <c r="W36" s="55">
        <v>377.3</v>
      </c>
      <c r="X36" s="53">
        <v>217.0</v>
      </c>
      <c r="Y36" s="55">
        <v>136.4</v>
      </c>
      <c r="Z36" s="54"/>
      <c r="AA36" s="55">
        <v>343.2</v>
      </c>
      <c r="AB36" s="55">
        <v>320.0</v>
      </c>
      <c r="AC36" s="55">
        <v>211.8</v>
      </c>
      <c r="AD36" s="54"/>
      <c r="AE36" s="53">
        <v>343.6</v>
      </c>
      <c r="AF36" s="53">
        <v>355.8</v>
      </c>
      <c r="AG36" s="55">
        <v>192.1</v>
      </c>
      <c r="AH36" s="54"/>
      <c r="AI36" s="53">
        <v>349.4</v>
      </c>
      <c r="AJ36" s="53">
        <v>364.6</v>
      </c>
      <c r="AK36" s="55">
        <v>229.8</v>
      </c>
      <c r="AL36" s="54"/>
      <c r="AM36" s="55">
        <v>341.8</v>
      </c>
      <c r="AN36" s="55">
        <v>387.7</v>
      </c>
      <c r="AO36" s="55">
        <v>217.6</v>
      </c>
      <c r="AP36" s="54"/>
      <c r="AQ36" s="53">
        <v>135.0</v>
      </c>
      <c r="AR36" s="54">
        <f t="shared" ref="AR36:AS36" si="70">F36</f>
        <v>115</v>
      </c>
      <c r="AS36" s="56">
        <f t="shared" si="70"/>
        <v>24.3</v>
      </c>
      <c r="AT36" s="54"/>
      <c r="AU36" s="53">
        <v>140.0</v>
      </c>
      <c r="AV36" s="54">
        <f t="shared" ref="AV36:AW36" si="71">M36</f>
        <v>54</v>
      </c>
      <c r="AW36" s="56">
        <f t="shared" si="71"/>
        <v>12.4</v>
      </c>
      <c r="AX36" s="54"/>
      <c r="AY36" s="53">
        <v>135.0</v>
      </c>
      <c r="AZ36" s="54"/>
      <c r="BA36" s="54"/>
      <c r="BB36" s="54"/>
      <c r="BC36" s="89"/>
      <c r="BD36" s="54"/>
      <c r="BE36" s="53">
        <v>32.0</v>
      </c>
      <c r="BF36" s="53">
        <v>0.0</v>
      </c>
      <c r="BG36" s="53">
        <v>0.0</v>
      </c>
      <c r="BH36" s="54"/>
      <c r="BI36" s="53">
        <v>22.0</v>
      </c>
      <c r="BJ36" s="53">
        <v>85.0</v>
      </c>
      <c r="BK36" s="53">
        <v>55.0</v>
      </c>
      <c r="BL36" s="89"/>
      <c r="BM36" s="58">
        <v>343.0</v>
      </c>
      <c r="BN36" s="58">
        <v>145.0</v>
      </c>
      <c r="BO36" s="58">
        <v>273.0</v>
      </c>
      <c r="BP36" s="58">
        <v>13.7</v>
      </c>
      <c r="BQ36" s="59"/>
      <c r="BR36" s="58">
        <v>6.0</v>
      </c>
      <c r="BS36" s="58">
        <v>59.0</v>
      </c>
      <c r="BT36" s="58">
        <v>56.0</v>
      </c>
      <c r="BU36" s="59">
        <f t="shared" si="7"/>
        <v>343</v>
      </c>
      <c r="BV36" s="58">
        <v>354.0</v>
      </c>
      <c r="BW36" s="58">
        <v>207.0</v>
      </c>
      <c r="BX36" s="58">
        <v>38.0</v>
      </c>
      <c r="BY36" s="58">
        <v>336.0</v>
      </c>
      <c r="BZ36" s="58">
        <v>379.0</v>
      </c>
      <c r="CA36" s="58">
        <v>207.0</v>
      </c>
      <c r="CB36" s="58">
        <v>36.0</v>
      </c>
      <c r="CC36" s="58">
        <v>343.0</v>
      </c>
      <c r="CD36" s="58">
        <v>354.0</v>
      </c>
      <c r="CE36" s="58">
        <v>144.0</v>
      </c>
      <c r="CF36" s="58">
        <v>18.0</v>
      </c>
      <c r="CG36" s="58">
        <v>336.0</v>
      </c>
      <c r="CH36" s="58">
        <v>260.0</v>
      </c>
      <c r="CI36" s="58">
        <v>144.0</v>
      </c>
      <c r="CJ36" s="58">
        <v>11.0</v>
      </c>
      <c r="CK36" s="58">
        <v>349.0</v>
      </c>
      <c r="CL36" s="58">
        <v>152.0</v>
      </c>
      <c r="CM36" s="58">
        <v>101.0</v>
      </c>
      <c r="CN36" s="58">
        <v>9.0</v>
      </c>
      <c r="CO36" s="58">
        <v>333.0</v>
      </c>
      <c r="CP36" s="58">
        <v>314.0</v>
      </c>
      <c r="CQ36" s="58">
        <v>154.0</v>
      </c>
      <c r="CR36" s="58">
        <v>1.0</v>
      </c>
      <c r="CS36" s="58">
        <v>336.0</v>
      </c>
      <c r="CT36" s="58">
        <v>292.0</v>
      </c>
      <c r="CU36" s="58">
        <v>177.0</v>
      </c>
      <c r="CV36" s="58">
        <v>87.0</v>
      </c>
      <c r="CW36" s="58">
        <v>339.0</v>
      </c>
      <c r="CX36" s="58">
        <v>202.0</v>
      </c>
      <c r="CY36" s="58">
        <v>93.0</v>
      </c>
      <c r="CZ36" s="58">
        <v>59.0</v>
      </c>
      <c r="DA36" s="58">
        <v>325.0</v>
      </c>
      <c r="DB36" s="58">
        <v>208.0</v>
      </c>
      <c r="DC36" s="58">
        <v>95.0</v>
      </c>
      <c r="DD36" s="58">
        <v>61.0</v>
      </c>
      <c r="DE36" s="59">
        <f t="shared" si="37"/>
        <v>145</v>
      </c>
      <c r="DF36" s="58">
        <v>35.0</v>
      </c>
      <c r="DG36" s="59">
        <f t="shared" ref="DG36:DH36" si="72">BO36</f>
        <v>273</v>
      </c>
      <c r="DH36" s="59">
        <f t="shared" si="72"/>
        <v>13.7</v>
      </c>
      <c r="DI36" s="59"/>
      <c r="DJ36" s="58">
        <v>7.0</v>
      </c>
      <c r="DK36" s="58">
        <v>58.0</v>
      </c>
      <c r="DL36" s="58">
        <v>51.0</v>
      </c>
      <c r="DM36" s="89"/>
      <c r="DN36" s="61">
        <v>341.0</v>
      </c>
      <c r="DO36" s="61">
        <v>140.0</v>
      </c>
      <c r="DP36" s="61">
        <v>44.83</v>
      </c>
      <c r="DQ36" s="61">
        <v>25.26</v>
      </c>
      <c r="DR36" s="61">
        <v>6.36</v>
      </c>
      <c r="DS36" s="61">
        <v>8.0</v>
      </c>
      <c r="DT36" s="61">
        <v>39.0</v>
      </c>
      <c r="DU36" s="61">
        <v>49.6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71.0</v>
      </c>
      <c r="EH36" s="63">
        <v>2.9</v>
      </c>
      <c r="EI36" s="64"/>
      <c r="EJ36" s="63">
        <v>9.0</v>
      </c>
      <c r="EK36" s="63">
        <v>48.0</v>
      </c>
      <c r="EL36" s="63">
        <v>51.0</v>
      </c>
      <c r="EM36" s="63">
        <v>137.0</v>
      </c>
      <c r="EN36" s="63">
        <v>123.0</v>
      </c>
      <c r="EO36" s="63">
        <v>5.2</v>
      </c>
      <c r="EP36" s="64"/>
      <c r="EQ36" s="63">
        <v>9.0</v>
      </c>
      <c r="ER36" s="63">
        <v>49.0</v>
      </c>
      <c r="ES36" s="63">
        <v>52.0</v>
      </c>
      <c r="ET36" s="63">
        <v>339.0</v>
      </c>
      <c r="EU36" s="63">
        <v>0.0</v>
      </c>
      <c r="EV36" s="63">
        <v>0.0</v>
      </c>
      <c r="EW36" s="63">
        <v>0.0</v>
      </c>
      <c r="EX36" s="63">
        <v>338.0</v>
      </c>
      <c r="EY36" s="63">
        <v>239.0</v>
      </c>
      <c r="EZ36" s="63">
        <v>139.0</v>
      </c>
      <c r="FA36" s="63">
        <v>4.0</v>
      </c>
      <c r="FB36" s="63">
        <v>339.0</v>
      </c>
      <c r="FC36" s="63">
        <v>0.0</v>
      </c>
      <c r="FD36" s="63">
        <v>0.0</v>
      </c>
      <c r="FE36" s="63">
        <v>0.0</v>
      </c>
      <c r="FF36" s="63">
        <v>339.0</v>
      </c>
      <c r="FG36" s="63">
        <v>240.0</v>
      </c>
      <c r="FH36" s="63">
        <v>139.0</v>
      </c>
      <c r="FI36" s="63">
        <v>8.0</v>
      </c>
      <c r="FJ36" s="63">
        <v>342.0</v>
      </c>
      <c r="FK36" s="63">
        <v>238.0</v>
      </c>
      <c r="FL36" s="63">
        <v>129.0</v>
      </c>
      <c r="FM36" s="64"/>
      <c r="FN36" s="63">
        <v>342.0</v>
      </c>
      <c r="FO36" s="63">
        <v>224.0</v>
      </c>
      <c r="FP36" s="63">
        <v>129.0</v>
      </c>
      <c r="FQ36" s="63">
        <v>16.0</v>
      </c>
      <c r="FR36" s="63">
        <v>137.0</v>
      </c>
      <c r="FS36" s="63">
        <v>88.0</v>
      </c>
      <c r="FT36" s="63">
        <v>17.7</v>
      </c>
      <c r="FU36" s="64"/>
      <c r="FV36" s="63">
        <v>137.0</v>
      </c>
      <c r="FW36" s="64"/>
      <c r="FX36" s="64"/>
      <c r="FY36" s="64"/>
      <c r="FZ36" s="89"/>
      <c r="GA36" s="65">
        <v>342.0</v>
      </c>
      <c r="GB36" s="66">
        <v>344.52</v>
      </c>
      <c r="GC36" s="66">
        <v>213.5</v>
      </c>
      <c r="GD36" s="66">
        <v>29.32</v>
      </c>
      <c r="GE36" s="66">
        <v>341.0</v>
      </c>
      <c r="GF36" s="66">
        <v>365.32</v>
      </c>
      <c r="GG36" s="66">
        <v>211.07</v>
      </c>
      <c r="GH36" s="66">
        <v>32.83</v>
      </c>
      <c r="GI36" s="66">
        <v>342.0</v>
      </c>
      <c r="GJ36" s="66">
        <v>227.43</v>
      </c>
      <c r="GK36" s="66">
        <v>-129.74</v>
      </c>
      <c r="GL36" s="66">
        <v>-21.94</v>
      </c>
      <c r="GM36" s="66">
        <v>342.0</v>
      </c>
      <c r="GN36" s="66">
        <v>209.41</v>
      </c>
      <c r="GO36" s="66">
        <v>-129.32</v>
      </c>
      <c r="GP36" s="66">
        <v>-29.4</v>
      </c>
      <c r="GQ36" s="66">
        <v>342.0</v>
      </c>
      <c r="GR36" s="66">
        <v>131.74</v>
      </c>
      <c r="GS36" s="66">
        <v>-84.51</v>
      </c>
      <c r="GT36" s="66">
        <v>-4.44</v>
      </c>
      <c r="GU36" s="66">
        <v>341.0</v>
      </c>
      <c r="GV36" s="66">
        <v>143.9</v>
      </c>
      <c r="GW36" s="66">
        <v>-82.33</v>
      </c>
      <c r="GX36" s="66">
        <v>-5.44</v>
      </c>
      <c r="GY36" s="89"/>
      <c r="GZ36" s="98" t="s">
        <v>107</v>
      </c>
      <c r="HA36" s="97" t="s">
        <v>92</v>
      </c>
      <c r="HB36" s="99">
        <v>125.0</v>
      </c>
      <c r="HC36" s="97">
        <f t="shared" si="57"/>
        <v>6.25</v>
      </c>
      <c r="HD36" s="97">
        <f t="shared" si="58"/>
        <v>2.5</v>
      </c>
      <c r="HE36" s="98">
        <v>8.0</v>
      </c>
      <c r="HF36" s="99">
        <v>50.0</v>
      </c>
      <c r="HG36" s="99">
        <v>48.0</v>
      </c>
      <c r="HH36" s="98" t="s">
        <v>107</v>
      </c>
      <c r="HI36" s="97" t="s">
        <v>92</v>
      </c>
      <c r="HJ36" s="98">
        <v>56.0</v>
      </c>
      <c r="HK36" s="97">
        <f t="shared" si="59"/>
        <v>2.8</v>
      </c>
      <c r="HL36" s="97">
        <f t="shared" si="60"/>
        <v>1.12</v>
      </c>
      <c r="HM36" s="98">
        <v>5.0</v>
      </c>
      <c r="HN36" s="99">
        <v>52.0</v>
      </c>
      <c r="HO36" s="99">
        <v>52.0</v>
      </c>
      <c r="HP36" s="98" t="s">
        <v>107</v>
      </c>
      <c r="HQ36" s="97" t="s">
        <v>92</v>
      </c>
      <c r="HR36" s="98">
        <v>405.0</v>
      </c>
      <c r="HS36" s="97">
        <f t="shared" si="52"/>
        <v>20.25</v>
      </c>
      <c r="HT36" s="97">
        <f t="shared" si="53"/>
        <v>8.1</v>
      </c>
      <c r="HU36" s="98">
        <v>7.0</v>
      </c>
      <c r="HV36" s="99">
        <v>48.0</v>
      </c>
      <c r="HW36" s="99">
        <v>48.0</v>
      </c>
      <c r="HX36" s="89"/>
      <c r="HY36" s="72">
        <v>136.0</v>
      </c>
      <c r="HZ36" s="72">
        <v>33.0</v>
      </c>
      <c r="IA36" s="72">
        <v>124.0</v>
      </c>
      <c r="IB36" s="72">
        <v>6.2</v>
      </c>
      <c r="IC36" s="73"/>
      <c r="ID36" s="72">
        <v>2.0</v>
      </c>
      <c r="IE36" s="72">
        <v>64.0</v>
      </c>
      <c r="IF36" s="72">
        <v>44.0</v>
      </c>
      <c r="IG36" s="89"/>
      <c r="IH36" s="74">
        <v>140.0</v>
      </c>
      <c r="II36" s="74">
        <v>34.6</v>
      </c>
      <c r="IJ36" s="74">
        <v>96.0</v>
      </c>
      <c r="IK36" s="74">
        <v>5.0</v>
      </c>
      <c r="IL36" s="74">
        <v>5.6</v>
      </c>
      <c r="IM36" s="74">
        <v>6.0</v>
      </c>
      <c r="IN36" s="74">
        <v>47.0</v>
      </c>
      <c r="IO36" s="74">
        <v>47.0</v>
      </c>
      <c r="IP36" s="74">
        <v>140.0</v>
      </c>
      <c r="IQ36" s="74">
        <v>35.4</v>
      </c>
      <c r="IR36" s="74">
        <v>6.0</v>
      </c>
      <c r="IS36" s="74">
        <v>0.1</v>
      </c>
      <c r="IT36" s="74">
        <v>0.4</v>
      </c>
      <c r="IU36" s="74">
        <v>12.0</v>
      </c>
      <c r="IV36" s="74">
        <v>45.0</v>
      </c>
      <c r="IW36" s="74">
        <v>44.0</v>
      </c>
      <c r="IX36" s="89"/>
      <c r="IY36" s="76">
        <v>140.08</v>
      </c>
      <c r="IZ36" s="76">
        <v>34.9</v>
      </c>
      <c r="JA36" s="76">
        <v>414.4</v>
      </c>
      <c r="JB36" s="76">
        <v>20.72</v>
      </c>
      <c r="JC36" s="76">
        <v>7.62</v>
      </c>
      <c r="JD36" s="76">
        <v>3.0</v>
      </c>
      <c r="JE36" s="76">
        <v>72.54</v>
      </c>
      <c r="JF36" s="76">
        <v>54.12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137.0</v>
      </c>
      <c r="JQ36" s="78">
        <v>32.5</v>
      </c>
      <c r="JR36" s="78">
        <v>0.0</v>
      </c>
      <c r="JS36" s="78">
        <v>0.0</v>
      </c>
      <c r="JT36" s="78">
        <v>0.0</v>
      </c>
      <c r="JU36" s="78">
        <v>2.0</v>
      </c>
      <c r="JV36" s="78">
        <v>43.0</v>
      </c>
      <c r="JW36" s="78">
        <v>42.0</v>
      </c>
      <c r="JX36" s="78">
        <v>137.0</v>
      </c>
      <c r="JY36" s="78">
        <v>34.6</v>
      </c>
      <c r="JZ36" s="78">
        <v>99.0</v>
      </c>
      <c r="KA36" s="78">
        <v>5.5</v>
      </c>
      <c r="KB36" s="78">
        <v>1.9</v>
      </c>
      <c r="KC36" s="78">
        <v>2.0</v>
      </c>
      <c r="KD36" s="78">
        <v>49.0</v>
      </c>
      <c r="KE36" s="78">
        <v>48.0</v>
      </c>
      <c r="KF36" s="89"/>
      <c r="KG36" s="151">
        <v>138.0</v>
      </c>
      <c r="KH36" s="151">
        <v>34.0</v>
      </c>
      <c r="KI36" s="151">
        <v>109.0</v>
      </c>
      <c r="KJ36" s="151">
        <v>5.9</v>
      </c>
      <c r="KK36" s="151"/>
      <c r="KL36" s="151">
        <v>1.0</v>
      </c>
      <c r="KM36" s="151">
        <v>54.0</v>
      </c>
      <c r="KN36" s="151">
        <v>52.0</v>
      </c>
      <c r="KO36" s="151">
        <v>138.0</v>
      </c>
      <c r="KP36" s="151">
        <v>34.0</v>
      </c>
      <c r="KQ36" s="151" t="s">
        <v>98</v>
      </c>
      <c r="KR36" s="151" t="s">
        <v>98</v>
      </c>
      <c r="KS36" s="151"/>
      <c r="KT36" s="151">
        <v>1.0</v>
      </c>
      <c r="KU36" s="151">
        <v>52.0</v>
      </c>
      <c r="KV36" s="151">
        <v>50.0</v>
      </c>
      <c r="KW36" s="89"/>
      <c r="KX36" s="81">
        <v>128.0</v>
      </c>
      <c r="KY36" s="81">
        <v>33.0</v>
      </c>
      <c r="KZ36" s="81">
        <v>265.0</v>
      </c>
      <c r="LA36" s="81">
        <v>13.0</v>
      </c>
      <c r="LB36" s="81">
        <v>1.5</v>
      </c>
      <c r="LC36" s="81">
        <v>3.0</v>
      </c>
      <c r="LD36" s="81">
        <v>54.0</v>
      </c>
      <c r="LE36" s="81">
        <v>54.0</v>
      </c>
      <c r="LF36" s="81">
        <v>128.0</v>
      </c>
      <c r="LG36" s="81">
        <v>33.0</v>
      </c>
      <c r="LH36" s="81">
        <v>284.0</v>
      </c>
      <c r="LI36" s="81">
        <v>13.9</v>
      </c>
      <c r="LJ36" s="81">
        <v>5.0</v>
      </c>
      <c r="LK36" s="81">
        <v>5.0</v>
      </c>
      <c r="LL36" s="81">
        <v>56.0</v>
      </c>
      <c r="LM36" s="81">
        <v>55.0</v>
      </c>
      <c r="LN36" s="89"/>
      <c r="LO36" s="82">
        <v>334.0</v>
      </c>
      <c r="LP36" s="82">
        <v>227.0</v>
      </c>
      <c r="LQ36" s="82">
        <v>144.0</v>
      </c>
      <c r="LR36" s="82">
        <v>71.0</v>
      </c>
      <c r="LS36" s="82">
        <v>338.0</v>
      </c>
      <c r="LT36" s="82">
        <v>50.0</v>
      </c>
      <c r="LU36" s="82">
        <v>8.6</v>
      </c>
      <c r="LV36" s="82">
        <v>137.0</v>
      </c>
      <c r="LW36" s="82">
        <v>73.0</v>
      </c>
      <c r="LX36" s="82">
        <v>56.0</v>
      </c>
      <c r="LY36" s="82">
        <v>57.0</v>
      </c>
      <c r="LZ36" s="82">
        <v>10.0</v>
      </c>
      <c r="MA36" s="87"/>
      <c r="MB36" s="87"/>
      <c r="MC36" s="87"/>
      <c r="MD36" s="87"/>
      <c r="ME36" s="82">
        <v>70.0</v>
      </c>
      <c r="MF36" s="82">
        <v>60.0</v>
      </c>
      <c r="MG36" s="82">
        <v>8.0</v>
      </c>
      <c r="MH36" s="82" t="s">
        <v>95</v>
      </c>
      <c r="MI36" s="88" t="s">
        <v>95</v>
      </c>
      <c r="MJ36" s="88" t="s">
        <v>95</v>
      </c>
      <c r="MK36" s="88" t="s">
        <v>95</v>
      </c>
      <c r="ML36" s="82">
        <v>56.0</v>
      </c>
      <c r="MM36" s="82">
        <v>53.0</v>
      </c>
      <c r="MN36" s="82">
        <v>5.0</v>
      </c>
      <c r="MO36" s="86"/>
      <c r="MP36" s="87"/>
      <c r="MQ36" s="87"/>
      <c r="MR36" s="87"/>
      <c r="MS36" s="87"/>
      <c r="MT36" s="82">
        <v>11.1</v>
      </c>
      <c r="MU36" s="82">
        <v>3.7</v>
      </c>
      <c r="MV36" s="82">
        <v>191.0</v>
      </c>
      <c r="MW36" s="82">
        <v>35.0</v>
      </c>
      <c r="MX36" s="82">
        <v>41.0</v>
      </c>
      <c r="MY36" s="88" t="s">
        <v>96</v>
      </c>
      <c r="MZ36" s="82">
        <v>5.0</v>
      </c>
      <c r="NA36" s="87"/>
      <c r="NB36" s="88" t="s">
        <v>95</v>
      </c>
      <c r="NC36" s="88" t="s">
        <v>95</v>
      </c>
      <c r="ND36" s="88" t="s">
        <v>95</v>
      </c>
      <c r="NE36" s="88" t="s">
        <v>95</v>
      </c>
      <c r="NF36" s="82">
        <v>44.0</v>
      </c>
      <c r="NG36" s="82">
        <v>44.0</v>
      </c>
      <c r="NH36" s="82">
        <v>5.0</v>
      </c>
      <c r="NI36" s="87"/>
      <c r="NJ36" s="82">
        <v>23.0</v>
      </c>
      <c r="NK36" s="82">
        <v>11.2</v>
      </c>
      <c r="NL36" s="82">
        <v>417.0</v>
      </c>
      <c r="NM36" s="82">
        <v>34.0</v>
      </c>
      <c r="NN36" s="82">
        <v>55.0</v>
      </c>
      <c r="NO36" s="82">
        <v>58.0</v>
      </c>
      <c r="NP36" s="82">
        <v>4.0</v>
      </c>
    </row>
    <row r="37" ht="14.25" customHeight="1">
      <c r="A37" s="103" t="s">
        <v>99</v>
      </c>
      <c r="B37" s="104"/>
      <c r="C37" s="51">
        <v>50.25</v>
      </c>
      <c r="D37" s="203">
        <v>339.0</v>
      </c>
      <c r="E37" s="106">
        <v>137.0</v>
      </c>
      <c r="F37" s="53">
        <v>105.0</v>
      </c>
      <c r="G37" s="55">
        <v>21.9</v>
      </c>
      <c r="H37" s="54"/>
      <c r="I37" s="53">
        <v>6.0</v>
      </c>
      <c r="J37" s="54"/>
      <c r="K37" s="54"/>
      <c r="L37" s="53">
        <v>137.0</v>
      </c>
      <c r="M37" s="53">
        <v>59.0</v>
      </c>
      <c r="N37" s="55">
        <v>14.2</v>
      </c>
      <c r="O37" s="54"/>
      <c r="P37" s="53">
        <v>6.0</v>
      </c>
      <c r="Q37" s="54"/>
      <c r="R37" s="54"/>
      <c r="S37" s="55">
        <v>342.5</v>
      </c>
      <c r="T37" s="53">
        <v>263.9</v>
      </c>
      <c r="U37" s="53">
        <v>158.1</v>
      </c>
      <c r="V37" s="54"/>
      <c r="W37" s="55">
        <v>375.4</v>
      </c>
      <c r="X37" s="53">
        <v>186.2</v>
      </c>
      <c r="Y37" s="55">
        <v>115.9</v>
      </c>
      <c r="Z37" s="54"/>
      <c r="AA37" s="55">
        <v>342.7</v>
      </c>
      <c r="AB37" s="55">
        <v>332.2</v>
      </c>
      <c r="AC37" s="55">
        <v>217.1</v>
      </c>
      <c r="AD37" s="54"/>
      <c r="AE37" s="53">
        <v>342.7</v>
      </c>
      <c r="AF37" s="53">
        <v>372.0</v>
      </c>
      <c r="AG37" s="55">
        <v>197.5</v>
      </c>
      <c r="AH37" s="54"/>
      <c r="AI37" s="53">
        <v>348.3</v>
      </c>
      <c r="AJ37" s="53">
        <v>345.8</v>
      </c>
      <c r="AK37" s="55">
        <v>215.2</v>
      </c>
      <c r="AL37" s="54"/>
      <c r="AM37" s="55">
        <v>340.6</v>
      </c>
      <c r="AN37" s="55">
        <v>368.1</v>
      </c>
      <c r="AO37" s="55">
        <v>202.1</v>
      </c>
      <c r="AP37" s="54"/>
      <c r="AQ37" s="53">
        <v>135.0</v>
      </c>
      <c r="AR37" s="54">
        <f t="shared" ref="AR37:AS37" si="73">F37</f>
        <v>105</v>
      </c>
      <c r="AS37" s="56">
        <f t="shared" si="73"/>
        <v>21.9</v>
      </c>
      <c r="AT37" s="54"/>
      <c r="AU37" s="53">
        <v>140.0</v>
      </c>
      <c r="AV37" s="54">
        <f t="shared" ref="AV37:AW37" si="74">M37</f>
        <v>59</v>
      </c>
      <c r="AW37" s="56">
        <f t="shared" si="74"/>
        <v>14.2</v>
      </c>
      <c r="AX37" s="54"/>
      <c r="AY37" s="53">
        <v>135.0</v>
      </c>
      <c r="AZ37" s="54"/>
      <c r="BA37" s="54"/>
      <c r="BB37" s="54"/>
      <c r="BC37" s="107"/>
      <c r="BD37" s="54"/>
      <c r="BE37" s="53">
        <v>32.0</v>
      </c>
      <c r="BF37" s="53">
        <v>0.0</v>
      </c>
      <c r="BG37" s="53">
        <v>0.0</v>
      </c>
      <c r="BH37" s="54"/>
      <c r="BI37" s="53">
        <v>22.0</v>
      </c>
      <c r="BJ37" s="53">
        <v>85.0</v>
      </c>
      <c r="BK37" s="53">
        <v>55.0</v>
      </c>
      <c r="BL37" s="107"/>
      <c r="BM37" s="58">
        <v>343.0</v>
      </c>
      <c r="BN37" s="58">
        <v>146.0</v>
      </c>
      <c r="BO37" s="58">
        <v>200.0</v>
      </c>
      <c r="BP37" s="58">
        <v>10.0</v>
      </c>
      <c r="BQ37" s="59"/>
      <c r="BR37" s="58">
        <v>6.0</v>
      </c>
      <c r="BS37" s="58">
        <v>57.0</v>
      </c>
      <c r="BT37" s="58">
        <v>56.0</v>
      </c>
      <c r="BU37" s="59">
        <f t="shared" si="7"/>
        <v>343</v>
      </c>
      <c r="BV37" s="58">
        <v>288.0</v>
      </c>
      <c r="BW37" s="58">
        <v>166.0</v>
      </c>
      <c r="BX37" s="58">
        <v>28.0</v>
      </c>
      <c r="BY37" s="58">
        <v>336.0</v>
      </c>
      <c r="BZ37" s="58">
        <v>307.0</v>
      </c>
      <c r="CA37" s="58">
        <v>169.0</v>
      </c>
      <c r="CB37" s="58">
        <v>26.0</v>
      </c>
      <c r="CC37" s="58">
        <v>344.0</v>
      </c>
      <c r="CD37" s="58">
        <v>246.0</v>
      </c>
      <c r="CE37" s="58">
        <v>140.0</v>
      </c>
      <c r="CF37" s="58">
        <v>6.0</v>
      </c>
      <c r="CG37" s="58">
        <v>336.0</v>
      </c>
      <c r="CH37" s="58">
        <v>250.0</v>
      </c>
      <c r="CI37" s="58">
        <v>139.0</v>
      </c>
      <c r="CJ37" s="58">
        <v>7.0</v>
      </c>
      <c r="CK37" s="58">
        <v>349.0</v>
      </c>
      <c r="CL37" s="58">
        <v>134.0</v>
      </c>
      <c r="CM37" s="58">
        <v>89.0</v>
      </c>
      <c r="CN37" s="58">
        <v>1.0</v>
      </c>
      <c r="CO37" s="58">
        <v>333.0</v>
      </c>
      <c r="CP37" s="58">
        <v>274.0</v>
      </c>
      <c r="CQ37" s="58">
        <v>134.0</v>
      </c>
      <c r="CR37" s="58">
        <v>1.0</v>
      </c>
      <c r="CS37" s="58">
        <v>336.0</v>
      </c>
      <c r="CT37" s="58">
        <v>252.0</v>
      </c>
      <c r="CU37" s="58">
        <v>153.0</v>
      </c>
      <c r="CV37" s="58">
        <v>77.0</v>
      </c>
      <c r="CW37" s="58">
        <v>340.0</v>
      </c>
      <c r="CX37" s="58">
        <v>175.0</v>
      </c>
      <c r="CY37" s="58">
        <v>79.0</v>
      </c>
      <c r="CZ37" s="58">
        <v>53.0</v>
      </c>
      <c r="DA37" s="58">
        <v>325.0</v>
      </c>
      <c r="DB37" s="58">
        <v>181.0</v>
      </c>
      <c r="DC37" s="58">
        <v>80.0</v>
      </c>
      <c r="DD37" s="58">
        <v>58.0</v>
      </c>
      <c r="DE37" s="59">
        <f t="shared" si="37"/>
        <v>146</v>
      </c>
      <c r="DF37" s="58">
        <v>35.0</v>
      </c>
      <c r="DG37" s="59">
        <f t="shared" ref="DG37:DH37" si="75">BO37</f>
        <v>200</v>
      </c>
      <c r="DH37" s="59">
        <f t="shared" si="75"/>
        <v>10</v>
      </c>
      <c r="DI37" s="59"/>
      <c r="DJ37" s="58">
        <v>7.0</v>
      </c>
      <c r="DK37" s="58">
        <v>57.0</v>
      </c>
      <c r="DL37" s="58">
        <v>52.0</v>
      </c>
      <c r="DM37" s="107"/>
      <c r="DN37" s="61">
        <v>341.0</v>
      </c>
      <c r="DO37" s="61">
        <v>140.0</v>
      </c>
      <c r="DP37" s="61">
        <v>43.98</v>
      </c>
      <c r="DQ37" s="61">
        <v>24.94</v>
      </c>
      <c r="DR37" s="61">
        <v>6.15</v>
      </c>
      <c r="DS37" s="61">
        <v>8.0</v>
      </c>
      <c r="DT37" s="61">
        <v>45.0</v>
      </c>
      <c r="DU37" s="61">
        <v>47.2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342.0</v>
      </c>
      <c r="EF37" s="63">
        <v>137.0</v>
      </c>
      <c r="EG37" s="63">
        <v>90.0</v>
      </c>
      <c r="EH37" s="63">
        <v>3.8</v>
      </c>
      <c r="EI37" s="64"/>
      <c r="EJ37" s="63">
        <v>9.0</v>
      </c>
      <c r="EK37" s="63">
        <v>48.0</v>
      </c>
      <c r="EL37" s="63">
        <v>51.0</v>
      </c>
      <c r="EM37" s="63">
        <v>137.0</v>
      </c>
      <c r="EN37" s="63">
        <v>120.0</v>
      </c>
      <c r="EO37" s="63">
        <v>5.2</v>
      </c>
      <c r="EP37" s="64"/>
      <c r="EQ37" s="63">
        <v>9.0</v>
      </c>
      <c r="ER37" s="63">
        <v>49.0</v>
      </c>
      <c r="ES37" s="63">
        <v>51.0</v>
      </c>
      <c r="ET37" s="63">
        <v>340.0</v>
      </c>
      <c r="EU37" s="63">
        <v>0.0</v>
      </c>
      <c r="EV37" s="63">
        <v>0.0</v>
      </c>
      <c r="EW37" s="63">
        <v>0.0</v>
      </c>
      <c r="EX37" s="63">
        <v>338.0</v>
      </c>
      <c r="EY37" s="63">
        <v>239.0</v>
      </c>
      <c r="EZ37" s="63">
        <v>139.0</v>
      </c>
      <c r="FA37" s="63">
        <v>5.0</v>
      </c>
      <c r="FB37" s="63">
        <v>339.0</v>
      </c>
      <c r="FC37" s="63">
        <v>0.0</v>
      </c>
      <c r="FD37" s="63">
        <v>0.0</v>
      </c>
      <c r="FE37" s="63">
        <v>0.0</v>
      </c>
      <c r="FF37" s="63">
        <v>339.0</v>
      </c>
      <c r="FG37" s="63">
        <v>240.0</v>
      </c>
      <c r="FH37" s="63">
        <v>139.0</v>
      </c>
      <c r="FI37" s="63">
        <v>7.0</v>
      </c>
      <c r="FJ37" s="63">
        <v>342.0</v>
      </c>
      <c r="FK37" s="63">
        <v>239.0</v>
      </c>
      <c r="FL37" s="63">
        <v>129.0</v>
      </c>
      <c r="FM37" s="64"/>
      <c r="FN37" s="63">
        <v>342.0</v>
      </c>
      <c r="FO37" s="63">
        <v>226.0</v>
      </c>
      <c r="FP37" s="63">
        <v>129.0</v>
      </c>
      <c r="FQ37" s="63">
        <v>16.0</v>
      </c>
      <c r="FR37" s="63">
        <v>137.0</v>
      </c>
      <c r="FS37" s="63">
        <v>83.0</v>
      </c>
      <c r="FT37" s="63">
        <v>16.41</v>
      </c>
      <c r="FU37" s="64"/>
      <c r="FV37" s="63">
        <v>137.0</v>
      </c>
      <c r="FW37" s="64"/>
      <c r="FX37" s="64"/>
      <c r="FY37" s="64"/>
      <c r="FZ37" s="107"/>
      <c r="GA37" s="65">
        <v>342.0</v>
      </c>
      <c r="GB37" s="66">
        <v>309.93</v>
      </c>
      <c r="GC37" s="66">
        <v>192.31</v>
      </c>
      <c r="GD37" s="66">
        <v>26.38</v>
      </c>
      <c r="GE37" s="66">
        <v>342.0</v>
      </c>
      <c r="GF37" s="66">
        <v>327.66</v>
      </c>
      <c r="GG37" s="66">
        <v>189.71</v>
      </c>
      <c r="GH37" s="66">
        <v>29.15</v>
      </c>
      <c r="GI37" s="66">
        <v>342.0</v>
      </c>
      <c r="GJ37" s="66">
        <v>2221.86</v>
      </c>
      <c r="GK37" s="66">
        <v>-126.64</v>
      </c>
      <c r="GL37" s="66">
        <v>-21.53</v>
      </c>
      <c r="GM37" s="66">
        <v>342.0</v>
      </c>
      <c r="GN37" s="66">
        <v>203.98</v>
      </c>
      <c r="GO37" s="66">
        <v>-126.39</v>
      </c>
      <c r="GP37" s="66">
        <v>-28.9</v>
      </c>
      <c r="GQ37" s="66">
        <v>342.0</v>
      </c>
      <c r="GR37" s="66">
        <v>101.41</v>
      </c>
      <c r="GS37" s="66">
        <v>-65.0</v>
      </c>
      <c r="GT37" s="66">
        <v>0.0</v>
      </c>
      <c r="GU37" s="66">
        <v>342.0</v>
      </c>
      <c r="GV37" s="66">
        <v>111.37</v>
      </c>
      <c r="GW37" s="66">
        <v>-63.74</v>
      </c>
      <c r="GX37" s="66">
        <v>0.0</v>
      </c>
      <c r="GY37" s="107"/>
      <c r="GZ37" s="98" t="s">
        <v>107</v>
      </c>
      <c r="HA37" s="97" t="s">
        <v>92</v>
      </c>
      <c r="HB37" s="99">
        <v>133.0</v>
      </c>
      <c r="HC37" s="97">
        <f t="shared" si="57"/>
        <v>6.65</v>
      </c>
      <c r="HD37" s="97">
        <f t="shared" si="58"/>
        <v>2.66</v>
      </c>
      <c r="HE37" s="98">
        <v>8.0</v>
      </c>
      <c r="HF37" s="99">
        <v>50.0</v>
      </c>
      <c r="HG37" s="99">
        <v>48.0</v>
      </c>
      <c r="HH37" s="98" t="s">
        <v>107</v>
      </c>
      <c r="HI37" s="97" t="s">
        <v>92</v>
      </c>
      <c r="HJ37" s="99">
        <v>52.0</v>
      </c>
      <c r="HK37" s="97">
        <f t="shared" si="59"/>
        <v>2.6</v>
      </c>
      <c r="HL37" s="97">
        <f t="shared" si="60"/>
        <v>1.04</v>
      </c>
      <c r="HM37" s="98">
        <v>5.0</v>
      </c>
      <c r="HN37" s="99">
        <v>52.0</v>
      </c>
      <c r="HO37" s="99">
        <v>52.0</v>
      </c>
      <c r="HP37" s="98" t="s">
        <v>107</v>
      </c>
      <c r="HQ37" s="97" t="s">
        <v>92</v>
      </c>
      <c r="HR37" s="99">
        <v>377.0</v>
      </c>
      <c r="HS37" s="97">
        <f t="shared" si="52"/>
        <v>18.85</v>
      </c>
      <c r="HT37" s="97">
        <f t="shared" si="53"/>
        <v>7.54</v>
      </c>
      <c r="HU37" s="98">
        <v>7.0</v>
      </c>
      <c r="HV37" s="99">
        <v>48.0</v>
      </c>
      <c r="HW37" s="99">
        <v>48.0</v>
      </c>
      <c r="HX37" s="107"/>
      <c r="HY37" s="72">
        <v>136.0</v>
      </c>
      <c r="HZ37" s="72">
        <v>33.0</v>
      </c>
      <c r="IA37" s="72">
        <v>113.0</v>
      </c>
      <c r="IB37" s="72">
        <v>1.9</v>
      </c>
      <c r="IC37" s="73"/>
      <c r="ID37" s="72">
        <v>2.0</v>
      </c>
      <c r="IE37" s="72">
        <v>64.0</v>
      </c>
      <c r="IF37" s="72">
        <v>44.0</v>
      </c>
      <c r="IG37" s="107"/>
      <c r="IH37" s="74">
        <v>140.0</v>
      </c>
      <c r="II37" s="74">
        <v>34.2</v>
      </c>
      <c r="IJ37" s="74">
        <v>166.0</v>
      </c>
      <c r="IK37" s="74">
        <v>8.6</v>
      </c>
      <c r="IL37" s="74">
        <v>9.5</v>
      </c>
      <c r="IM37" s="74">
        <v>6.0</v>
      </c>
      <c r="IN37" s="74">
        <v>47.0</v>
      </c>
      <c r="IO37" s="74">
        <v>47.0</v>
      </c>
      <c r="IP37" s="74">
        <v>140.0</v>
      </c>
      <c r="IQ37" s="74">
        <v>34.9</v>
      </c>
      <c r="IR37" s="74">
        <v>6.0</v>
      </c>
      <c r="IS37" s="74">
        <v>0.1</v>
      </c>
      <c r="IT37" s="74">
        <v>0.3</v>
      </c>
      <c r="IU37" s="74">
        <v>12.0</v>
      </c>
      <c r="IV37" s="74">
        <v>45.0</v>
      </c>
      <c r="IW37" s="74">
        <v>44.0</v>
      </c>
      <c r="IX37" s="107"/>
      <c r="IY37" s="76">
        <v>139.95</v>
      </c>
      <c r="IZ37" s="76">
        <v>34.91</v>
      </c>
      <c r="JA37" s="76">
        <v>387.06</v>
      </c>
      <c r="JB37" s="76">
        <v>19.35</v>
      </c>
      <c r="JC37" s="76">
        <v>7.62</v>
      </c>
      <c r="JD37" s="76">
        <v>3.0</v>
      </c>
      <c r="JE37" s="76">
        <v>70.71</v>
      </c>
      <c r="JF37" s="76">
        <v>57.95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32.2</v>
      </c>
      <c r="JR37" s="78">
        <v>0.0</v>
      </c>
      <c r="JS37" s="78">
        <v>0.0</v>
      </c>
      <c r="JT37" s="78">
        <v>0.0</v>
      </c>
      <c r="JU37" s="78">
        <v>2.0</v>
      </c>
      <c r="JV37" s="78">
        <v>42.0</v>
      </c>
      <c r="JW37" s="78">
        <v>41.0</v>
      </c>
      <c r="JX37" s="78">
        <v>137.0</v>
      </c>
      <c r="JY37" s="78">
        <v>34.6</v>
      </c>
      <c r="JZ37" s="78">
        <v>90.0</v>
      </c>
      <c r="KA37" s="78">
        <v>4.9</v>
      </c>
      <c r="KB37" s="78">
        <v>1.9</v>
      </c>
      <c r="KC37" s="78">
        <v>2.0</v>
      </c>
      <c r="KD37" s="78">
        <v>48.0</v>
      </c>
      <c r="KE37" s="78">
        <v>47.0</v>
      </c>
      <c r="KF37" s="107"/>
      <c r="KG37" s="151">
        <v>138.0</v>
      </c>
      <c r="KH37" s="151">
        <v>34.0</v>
      </c>
      <c r="KI37" s="151">
        <v>103.0</v>
      </c>
      <c r="KJ37" s="151">
        <v>5.5</v>
      </c>
      <c r="KK37" s="151"/>
      <c r="KL37" s="151">
        <v>1.0</v>
      </c>
      <c r="KM37" s="151">
        <v>54.0</v>
      </c>
      <c r="KN37" s="151">
        <v>52.0</v>
      </c>
      <c r="KO37" s="151">
        <v>138.0</v>
      </c>
      <c r="KP37" s="151">
        <v>34.0</v>
      </c>
      <c r="KQ37" s="151" t="s">
        <v>98</v>
      </c>
      <c r="KR37" s="151" t="s">
        <v>98</v>
      </c>
      <c r="KS37" s="151"/>
      <c r="KT37" s="151">
        <v>1.0</v>
      </c>
      <c r="KU37" s="151">
        <v>52.0</v>
      </c>
      <c r="KV37" s="151">
        <v>50.0</v>
      </c>
      <c r="KW37" s="107"/>
      <c r="KX37" s="81">
        <v>126.0</v>
      </c>
      <c r="KY37" s="81">
        <v>33.0</v>
      </c>
      <c r="KZ37" s="81">
        <v>202.0</v>
      </c>
      <c r="LA37" s="81">
        <v>10.9</v>
      </c>
      <c r="LB37" s="81">
        <v>1.5</v>
      </c>
      <c r="LC37" s="81">
        <v>3.0</v>
      </c>
      <c r="LD37" s="81">
        <v>54.0</v>
      </c>
      <c r="LE37" s="81">
        <v>54.0</v>
      </c>
      <c r="LF37" s="81">
        <v>126.0</v>
      </c>
      <c r="LG37" s="81">
        <v>33.0</v>
      </c>
      <c r="LH37" s="81">
        <v>389.0</v>
      </c>
      <c r="LI37" s="81">
        <v>17.1</v>
      </c>
      <c r="LJ37" s="81">
        <v>5.0</v>
      </c>
      <c r="LK37" s="81">
        <v>5.0</v>
      </c>
      <c r="LL37" s="81">
        <v>56.0</v>
      </c>
      <c r="LM37" s="81">
        <v>55.0</v>
      </c>
      <c r="LN37" s="107"/>
      <c r="LO37" s="82">
        <v>337.0</v>
      </c>
      <c r="LP37" s="82">
        <v>225.0</v>
      </c>
      <c r="LQ37" s="82">
        <v>161.0</v>
      </c>
      <c r="LR37" s="82">
        <v>69.0</v>
      </c>
      <c r="LS37" s="82">
        <v>332.0</v>
      </c>
      <c r="LT37" s="82">
        <v>48.0</v>
      </c>
      <c r="LU37" s="82">
        <v>6.9</v>
      </c>
      <c r="LV37" s="82">
        <v>135.0</v>
      </c>
      <c r="LW37" s="82">
        <v>86.0</v>
      </c>
      <c r="LX37" s="82">
        <v>55.0</v>
      </c>
      <c r="LY37" s="82">
        <v>52.0</v>
      </c>
      <c r="LZ37" s="82">
        <v>10.0</v>
      </c>
      <c r="MA37" s="82">
        <v>113.0</v>
      </c>
      <c r="MB37" s="82">
        <v>6.7</v>
      </c>
      <c r="MC37" s="82">
        <v>135.0</v>
      </c>
      <c r="MD37" s="82">
        <v>201.0</v>
      </c>
      <c r="ME37" s="82">
        <v>74.0</v>
      </c>
      <c r="MF37" s="82">
        <v>59.0</v>
      </c>
      <c r="MG37" s="82">
        <v>8.0</v>
      </c>
      <c r="MH37" s="82" t="s">
        <v>95</v>
      </c>
      <c r="MI37" s="88" t="s">
        <v>95</v>
      </c>
      <c r="MJ37" s="88" t="s">
        <v>95</v>
      </c>
      <c r="MK37" s="88" t="s">
        <v>95</v>
      </c>
      <c r="ML37" s="82">
        <v>56.0</v>
      </c>
      <c r="MM37" s="82">
        <v>53.0</v>
      </c>
      <c r="MN37" s="82">
        <v>5.0</v>
      </c>
      <c r="MO37" s="86"/>
      <c r="MP37" s="87"/>
      <c r="MQ37" s="87"/>
      <c r="MR37" s="87"/>
      <c r="MS37" s="87"/>
      <c r="MT37" s="82">
        <v>15.3</v>
      </c>
      <c r="MU37" s="82">
        <v>5.1</v>
      </c>
      <c r="MV37" s="82">
        <v>263.0</v>
      </c>
      <c r="MW37" s="82">
        <v>35.0</v>
      </c>
      <c r="MX37" s="82">
        <v>41.0</v>
      </c>
      <c r="MY37" s="88" t="s">
        <v>96</v>
      </c>
      <c r="MZ37" s="82">
        <v>5.0</v>
      </c>
      <c r="NA37" s="87"/>
      <c r="NB37" s="88" t="s">
        <v>95</v>
      </c>
      <c r="NC37" s="88" t="s">
        <v>95</v>
      </c>
      <c r="ND37" s="88" t="s">
        <v>95</v>
      </c>
      <c r="NE37" s="88" t="s">
        <v>95</v>
      </c>
      <c r="NF37" s="82">
        <v>44.0</v>
      </c>
      <c r="NG37" s="82">
        <v>44.0</v>
      </c>
      <c r="NH37" s="82">
        <v>5.0</v>
      </c>
      <c r="NI37" s="87"/>
      <c r="NJ37" s="82">
        <v>11.3</v>
      </c>
      <c r="NK37" s="82">
        <v>7.6</v>
      </c>
      <c r="NL37" s="82">
        <v>426.0</v>
      </c>
      <c r="NM37" s="82">
        <v>34.0</v>
      </c>
      <c r="NN37" s="82">
        <v>55.0</v>
      </c>
      <c r="NO37" s="82">
        <v>58.0</v>
      </c>
      <c r="NP37" s="82">
        <v>4.0</v>
      </c>
    </row>
    <row r="38" ht="14.25" customHeight="1">
      <c r="C38" s="108"/>
      <c r="G38" s="7"/>
      <c r="N38" s="7"/>
      <c r="S38" s="7"/>
      <c r="W38" s="7"/>
      <c r="Y38" s="7"/>
      <c r="AA38" s="7"/>
      <c r="AB38" s="7"/>
      <c r="AC38" s="7"/>
      <c r="AG38" s="7"/>
      <c r="AK38" s="7"/>
      <c r="AM38" s="7"/>
      <c r="AN38" s="7"/>
      <c r="AO38" s="7"/>
      <c r="AQ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6">MIN(C14:C37)</f>
        <v>50.06</v>
      </c>
      <c r="D39" s="110">
        <f t="shared" si="76"/>
        <v>335</v>
      </c>
      <c r="E39" s="110">
        <f t="shared" si="76"/>
        <v>132</v>
      </c>
      <c r="F39" s="110">
        <f t="shared" si="76"/>
        <v>29</v>
      </c>
      <c r="G39" s="111">
        <f t="shared" si="76"/>
        <v>6</v>
      </c>
      <c r="H39" s="110">
        <f t="shared" si="76"/>
        <v>0</v>
      </c>
      <c r="I39" s="110">
        <f t="shared" si="76"/>
        <v>6</v>
      </c>
      <c r="J39" s="110">
        <f t="shared" si="76"/>
        <v>46</v>
      </c>
      <c r="K39" s="110">
        <f t="shared" si="76"/>
        <v>46</v>
      </c>
      <c r="L39" s="110">
        <f t="shared" si="76"/>
        <v>136</v>
      </c>
      <c r="M39" s="110">
        <f t="shared" si="76"/>
        <v>41</v>
      </c>
      <c r="N39" s="111">
        <f t="shared" si="76"/>
        <v>9</v>
      </c>
      <c r="O39" s="110">
        <f t="shared" si="76"/>
        <v>0</v>
      </c>
      <c r="P39" s="110">
        <f t="shared" si="76"/>
        <v>6</v>
      </c>
      <c r="Q39" s="110">
        <f t="shared" si="76"/>
        <v>54</v>
      </c>
      <c r="R39" s="110">
        <f t="shared" si="76"/>
        <v>49</v>
      </c>
      <c r="S39" s="111">
        <f t="shared" si="76"/>
        <v>338.4</v>
      </c>
      <c r="T39" s="110">
        <f t="shared" si="76"/>
        <v>248.5</v>
      </c>
      <c r="U39" s="110"/>
      <c r="V39" s="110">
        <f t="shared" ref="V39:X39" si="77">MIN(V14:V37)</f>
        <v>0</v>
      </c>
      <c r="W39" s="111">
        <f t="shared" si="77"/>
        <v>371.1</v>
      </c>
      <c r="X39" s="110">
        <f t="shared" si="77"/>
        <v>155.3</v>
      </c>
      <c r="Y39" s="111"/>
      <c r="Z39" s="110">
        <f t="shared" ref="Z39:AB39" si="78">MIN(Z14:Z37)</f>
        <v>0</v>
      </c>
      <c r="AA39" s="111">
        <f t="shared" si="78"/>
        <v>338.2</v>
      </c>
      <c r="AB39" s="111">
        <f t="shared" si="78"/>
        <v>281.1</v>
      </c>
      <c r="AC39" s="111"/>
      <c r="AD39" s="110">
        <f t="shared" ref="AD39:AF39" si="79">MIN(AD14:AD37)</f>
        <v>0</v>
      </c>
      <c r="AE39" s="110">
        <f t="shared" si="79"/>
        <v>337.7</v>
      </c>
      <c r="AF39" s="110">
        <f t="shared" si="79"/>
        <v>283.6</v>
      </c>
      <c r="AG39" s="111"/>
      <c r="AH39" s="110">
        <f t="shared" ref="AH39:AJ39" si="80">MIN(AH14:AH37)</f>
        <v>0</v>
      </c>
      <c r="AI39" s="110">
        <f t="shared" si="80"/>
        <v>344.4</v>
      </c>
      <c r="AJ39" s="110">
        <f t="shared" si="80"/>
        <v>326.4</v>
      </c>
      <c r="AK39" s="111"/>
      <c r="AL39" s="110">
        <f t="shared" ref="AL39:AN39" si="81">MIN(AL14:AL37)</f>
        <v>0</v>
      </c>
      <c r="AM39" s="111">
        <f t="shared" si="81"/>
        <v>336.6</v>
      </c>
      <c r="AN39" s="111">
        <f t="shared" si="81"/>
        <v>335</v>
      </c>
      <c r="AO39" s="111"/>
      <c r="AP39" s="110">
        <f t="shared" ref="AP39:AR39" si="82">MIN(AP14:AP37)</f>
        <v>0</v>
      </c>
      <c r="AQ39" s="189">
        <f t="shared" si="82"/>
        <v>132</v>
      </c>
      <c r="AR39" s="110">
        <f t="shared" si="82"/>
        <v>29</v>
      </c>
      <c r="AS39" s="110"/>
      <c r="AT39" s="110">
        <f t="shared" ref="AT39:AV39" si="83">MIN(AT14:AT37)</f>
        <v>0</v>
      </c>
      <c r="AU39" s="110">
        <f t="shared" si="83"/>
        <v>136</v>
      </c>
      <c r="AV39" s="110">
        <f t="shared" si="83"/>
        <v>41</v>
      </c>
      <c r="AW39" s="110"/>
      <c r="AX39" s="110">
        <f t="shared" ref="AX39:AY39" si="84">MIN(AX14:AX37)</f>
        <v>0</v>
      </c>
      <c r="AY39" s="110">
        <f t="shared" si="84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5">MIN(BJ14:BJ37)</f>
        <v>75</v>
      </c>
      <c r="BK39" s="110">
        <f t="shared" si="85"/>
        <v>50</v>
      </c>
      <c r="BL39" s="112">
        <f t="shared" si="85"/>
        <v>0</v>
      </c>
      <c r="BM39" s="110">
        <f t="shared" si="85"/>
        <v>339</v>
      </c>
      <c r="BN39" s="110">
        <f t="shared" si="85"/>
        <v>144</v>
      </c>
      <c r="BO39" s="110">
        <f t="shared" si="85"/>
        <v>77</v>
      </c>
      <c r="BP39" s="110">
        <f t="shared" si="85"/>
        <v>3.9</v>
      </c>
      <c r="BQ39" s="110">
        <f t="shared" si="85"/>
        <v>0</v>
      </c>
      <c r="BR39" s="110">
        <f t="shared" si="85"/>
        <v>6</v>
      </c>
      <c r="BS39" s="110">
        <f t="shared" si="85"/>
        <v>54</v>
      </c>
      <c r="BT39" s="110">
        <f t="shared" si="85"/>
        <v>54</v>
      </c>
      <c r="BU39" s="110">
        <f t="shared" si="85"/>
        <v>339</v>
      </c>
      <c r="BV39" s="110">
        <f t="shared" si="85"/>
        <v>208</v>
      </c>
      <c r="BW39" s="110"/>
      <c r="BX39" s="110">
        <f t="shared" ref="BX39:BZ39" si="86">MIN(BX14:BX37)</f>
        <v>14</v>
      </c>
      <c r="BY39" s="110">
        <f t="shared" si="86"/>
        <v>331</v>
      </c>
      <c r="BZ39" s="110">
        <f t="shared" si="86"/>
        <v>289</v>
      </c>
      <c r="CA39" s="110"/>
      <c r="CB39" s="110">
        <f t="shared" ref="CB39:CD39" si="87">MIN(CB14:CB37)</f>
        <v>13</v>
      </c>
      <c r="CC39" s="110">
        <f t="shared" si="87"/>
        <v>334</v>
      </c>
      <c r="CD39" s="110">
        <f t="shared" si="87"/>
        <v>246</v>
      </c>
      <c r="CE39" s="110"/>
      <c r="CF39" s="110">
        <f t="shared" ref="CF39:CH39" si="88">MIN(CF14:CF37)</f>
        <v>2</v>
      </c>
      <c r="CG39" s="110">
        <f t="shared" si="88"/>
        <v>334</v>
      </c>
      <c r="CH39" s="110">
        <f t="shared" si="88"/>
        <v>250</v>
      </c>
      <c r="CI39" s="110"/>
      <c r="CJ39" s="110">
        <f t="shared" ref="CJ39:CL39" si="89">MIN(CJ14:CJ37)</f>
        <v>7</v>
      </c>
      <c r="CK39" s="110">
        <f t="shared" si="89"/>
        <v>346</v>
      </c>
      <c r="CL39" s="110">
        <f t="shared" si="89"/>
        <v>134</v>
      </c>
      <c r="CM39" s="110"/>
      <c r="CN39" s="110">
        <f t="shared" ref="CN39:CP39" si="90">MIN(CN14:CN37)</f>
        <v>1</v>
      </c>
      <c r="CO39" s="110">
        <f t="shared" si="90"/>
        <v>330</v>
      </c>
      <c r="CP39" s="110">
        <f t="shared" si="90"/>
        <v>267</v>
      </c>
      <c r="CQ39" s="110"/>
      <c r="CR39" s="110">
        <f t="shared" ref="CR39:CT39" si="91">MIN(CR14:CR37)</f>
        <v>1</v>
      </c>
      <c r="CS39" s="110">
        <f t="shared" si="91"/>
        <v>333</v>
      </c>
      <c r="CT39" s="110">
        <f t="shared" si="91"/>
        <v>247</v>
      </c>
      <c r="CU39" s="110"/>
      <c r="CV39" s="110">
        <f t="shared" ref="CV39:CX39" si="92">MIN(CV14:CV37)</f>
        <v>70</v>
      </c>
      <c r="CW39" s="110">
        <f t="shared" si="92"/>
        <v>334</v>
      </c>
      <c r="CX39" s="110">
        <f t="shared" si="92"/>
        <v>143</v>
      </c>
      <c r="CY39" s="110"/>
      <c r="CZ39" s="110">
        <f t="shared" ref="CZ39:DB39" si="93">MIN(CZ14:CZ37)</f>
        <v>41</v>
      </c>
      <c r="DA39" s="110">
        <f t="shared" si="93"/>
        <v>321</v>
      </c>
      <c r="DB39" s="110">
        <f t="shared" si="93"/>
        <v>149</v>
      </c>
      <c r="DC39" s="110"/>
      <c r="DD39" s="110">
        <f t="shared" ref="DD39:DE39" si="94">MIN(DD14:DD37)</f>
        <v>43</v>
      </c>
      <c r="DE39" s="110">
        <f t="shared" si="94"/>
        <v>144</v>
      </c>
      <c r="DF39" s="110"/>
      <c r="DG39" s="110">
        <f t="shared" ref="DG39:DH39" si="95">MIN(DG14:DG37)</f>
        <v>77</v>
      </c>
      <c r="DH39" s="110">
        <f t="shared" si="95"/>
        <v>3.9</v>
      </c>
      <c r="DI39" s="110"/>
      <c r="DJ39" s="110">
        <f t="shared" ref="DJ39:DW39" si="96">MIN(DJ14:DJ37)</f>
        <v>7</v>
      </c>
      <c r="DK39" s="110">
        <f t="shared" si="96"/>
        <v>53</v>
      </c>
      <c r="DL39" s="110">
        <f t="shared" si="96"/>
        <v>48</v>
      </c>
      <c r="DM39" s="112">
        <f t="shared" si="96"/>
        <v>0</v>
      </c>
      <c r="DN39" s="110">
        <f t="shared" si="96"/>
        <v>340</v>
      </c>
      <c r="DO39" s="110">
        <f t="shared" si="96"/>
        <v>140</v>
      </c>
      <c r="DP39" s="110">
        <f t="shared" si="96"/>
        <v>22.95</v>
      </c>
      <c r="DQ39" s="110">
        <f t="shared" si="96"/>
        <v>13.91</v>
      </c>
      <c r="DR39" s="110">
        <f t="shared" si="96"/>
        <v>2.14</v>
      </c>
      <c r="DS39" s="110">
        <f t="shared" si="96"/>
        <v>8</v>
      </c>
      <c r="DT39" s="110">
        <f t="shared" si="96"/>
        <v>34</v>
      </c>
      <c r="DU39" s="110">
        <f t="shared" si="96"/>
        <v>38</v>
      </c>
      <c r="DV39" s="110">
        <f t="shared" si="96"/>
        <v>0</v>
      </c>
      <c r="DW39" s="110">
        <f t="shared" si="96"/>
        <v>0</v>
      </c>
      <c r="DX39" s="110"/>
      <c r="DY39" s="110">
        <f t="shared" ref="DY39:EA39" si="97">MIN(DY14:DY37)</f>
        <v>0</v>
      </c>
      <c r="DZ39" s="110">
        <f t="shared" si="97"/>
        <v>0</v>
      </c>
      <c r="EA39" s="110">
        <f t="shared" si="97"/>
        <v>0</v>
      </c>
      <c r="EB39" s="110"/>
      <c r="EC39" s="110">
        <f t="shared" ref="EC39:EU39" si="98">MIN(EC14:EC37)</f>
        <v>0</v>
      </c>
      <c r="ED39" s="112">
        <f t="shared" si="98"/>
        <v>0</v>
      </c>
      <c r="EE39" s="110">
        <f t="shared" si="98"/>
        <v>337</v>
      </c>
      <c r="EF39" s="110">
        <f t="shared" si="98"/>
        <v>135</v>
      </c>
      <c r="EG39" s="110">
        <f t="shared" si="98"/>
        <v>68</v>
      </c>
      <c r="EH39" s="110">
        <f t="shared" si="98"/>
        <v>2.8</v>
      </c>
      <c r="EI39" s="110">
        <f t="shared" si="98"/>
        <v>0</v>
      </c>
      <c r="EJ39" s="110">
        <f t="shared" si="98"/>
        <v>9</v>
      </c>
      <c r="EK39" s="110">
        <f t="shared" si="98"/>
        <v>46</v>
      </c>
      <c r="EL39" s="110">
        <f t="shared" si="98"/>
        <v>48</v>
      </c>
      <c r="EM39" s="110">
        <f t="shared" si="98"/>
        <v>135</v>
      </c>
      <c r="EN39" s="110">
        <f t="shared" si="98"/>
        <v>95</v>
      </c>
      <c r="EO39" s="110">
        <f t="shared" si="98"/>
        <v>4.6</v>
      </c>
      <c r="EP39" s="110">
        <f t="shared" si="98"/>
        <v>0</v>
      </c>
      <c r="EQ39" s="110">
        <f t="shared" si="98"/>
        <v>9</v>
      </c>
      <c r="ER39" s="110">
        <f t="shared" si="98"/>
        <v>46</v>
      </c>
      <c r="ES39" s="110">
        <f t="shared" si="98"/>
        <v>49</v>
      </c>
      <c r="ET39" s="110">
        <f t="shared" si="98"/>
        <v>336</v>
      </c>
      <c r="EU39" s="110">
        <f t="shared" si="98"/>
        <v>0</v>
      </c>
      <c r="EV39" s="110"/>
      <c r="EW39" s="110">
        <f t="shared" ref="EW39:EY39" si="99">MIN(EW14:EW37)</f>
        <v>0</v>
      </c>
      <c r="EX39" s="110">
        <f t="shared" si="99"/>
        <v>335</v>
      </c>
      <c r="EY39" s="110">
        <f t="shared" si="99"/>
        <v>212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0">MIN(FI14:FI37)</f>
        <v>-2.4</v>
      </c>
      <c r="FJ39" s="110">
        <f t="shared" si="100"/>
        <v>337</v>
      </c>
      <c r="FK39" s="110">
        <f t="shared" si="100"/>
        <v>201</v>
      </c>
      <c r="FL39" s="110"/>
      <c r="FM39" s="110">
        <f t="shared" ref="FM39:FN39" si="101">MIN(FM14:FM37)</f>
        <v>0</v>
      </c>
      <c r="FN39" s="110">
        <f t="shared" si="101"/>
        <v>337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2">MIN(FY14:FY37)</f>
        <v>0</v>
      </c>
      <c r="FZ39" s="112">
        <f t="shared" si="102"/>
        <v>0</v>
      </c>
      <c r="GA39" s="110">
        <f t="shared" si="102"/>
        <v>338</v>
      </c>
      <c r="GB39" s="110">
        <f t="shared" si="102"/>
        <v>296.3</v>
      </c>
      <c r="GC39" s="110"/>
      <c r="GD39" s="110">
        <f t="shared" ref="GD39:GF39" si="103">MIN(GD14:GD37)</f>
        <v>6.95</v>
      </c>
      <c r="GE39" s="110">
        <f t="shared" si="103"/>
        <v>337</v>
      </c>
      <c r="GF39" s="110">
        <f t="shared" si="103"/>
        <v>315.79</v>
      </c>
      <c r="GG39" s="110"/>
      <c r="GH39" s="110">
        <f t="shared" ref="GH39:GJ39" si="104">MIN(GH14:GH37)</f>
        <v>10.8</v>
      </c>
      <c r="GI39" s="110">
        <f t="shared" si="104"/>
        <v>337</v>
      </c>
      <c r="GJ39" s="110">
        <f t="shared" si="104"/>
        <v>205.74</v>
      </c>
      <c r="GK39" s="110"/>
      <c r="GL39" s="110">
        <f t="shared" ref="GL39:GN39" si="105">MIN(GL14:GL37)</f>
        <v>-26.22</v>
      </c>
      <c r="GM39" s="110">
        <f t="shared" si="105"/>
        <v>337</v>
      </c>
      <c r="GN39" s="110">
        <f t="shared" si="105"/>
        <v>185.81</v>
      </c>
      <c r="GO39" s="110"/>
      <c r="GP39" s="110">
        <f t="shared" ref="GP39:GR39" si="106">MIN(GP14:GP37)</f>
        <v>-33.75</v>
      </c>
      <c r="GQ39" s="110">
        <f t="shared" si="106"/>
        <v>337</v>
      </c>
      <c r="GR39" s="110">
        <f t="shared" si="106"/>
        <v>88.8</v>
      </c>
      <c r="GS39" s="110"/>
      <c r="GT39" s="110">
        <f t="shared" ref="GT39:GV39" si="107">MIN(GT14:GT37)</f>
        <v>-13.99</v>
      </c>
      <c r="GU39" s="110">
        <f t="shared" si="107"/>
        <v>337</v>
      </c>
      <c r="GV39" s="110">
        <f t="shared" si="107"/>
        <v>95.69</v>
      </c>
      <c r="GW39" s="110"/>
      <c r="GX39" s="110">
        <f t="shared" ref="GX39:HC39" si="108">MIN(GX14:GX37)</f>
        <v>-14.74</v>
      </c>
      <c r="GY39" s="112">
        <f t="shared" si="108"/>
        <v>0</v>
      </c>
      <c r="GZ39" s="110">
        <f t="shared" si="108"/>
        <v>0</v>
      </c>
      <c r="HA39" s="110">
        <f t="shared" si="108"/>
        <v>0</v>
      </c>
      <c r="HB39" s="110">
        <f t="shared" si="108"/>
        <v>66</v>
      </c>
      <c r="HC39" s="110">
        <f t="shared" si="108"/>
        <v>3.3</v>
      </c>
      <c r="HD39" s="110"/>
      <c r="HE39" s="110">
        <f t="shared" ref="HE39:HK39" si="109">MIN(HE14:HE37)</f>
        <v>8</v>
      </c>
      <c r="HF39" s="110">
        <f t="shared" si="109"/>
        <v>50</v>
      </c>
      <c r="HG39" s="110">
        <f t="shared" si="109"/>
        <v>48</v>
      </c>
      <c r="HH39" s="110">
        <f t="shared" si="109"/>
        <v>0</v>
      </c>
      <c r="HI39" s="110">
        <f t="shared" si="109"/>
        <v>0</v>
      </c>
      <c r="HJ39" s="110">
        <f t="shared" si="109"/>
        <v>2</v>
      </c>
      <c r="HK39" s="110">
        <f t="shared" si="109"/>
        <v>0.1</v>
      </c>
      <c r="HL39" s="110"/>
      <c r="HM39" s="110">
        <f t="shared" ref="HM39:HS39" si="110">MIN(HM14:HM37)</f>
        <v>5</v>
      </c>
      <c r="HN39" s="110">
        <f t="shared" si="110"/>
        <v>50</v>
      </c>
      <c r="HO39" s="110">
        <f t="shared" si="110"/>
        <v>48</v>
      </c>
      <c r="HP39" s="110">
        <f t="shared" si="110"/>
        <v>0</v>
      </c>
      <c r="HQ39" s="110">
        <f t="shared" si="110"/>
        <v>0</v>
      </c>
      <c r="HR39" s="110">
        <f t="shared" si="110"/>
        <v>0</v>
      </c>
      <c r="HS39" s="110">
        <f t="shared" si="110"/>
        <v>3.9</v>
      </c>
      <c r="HT39" s="110"/>
      <c r="HU39" s="110">
        <f t="shared" ref="HU39:IB39" si="111">MIN(HU14:HU37)</f>
        <v>7</v>
      </c>
      <c r="HV39" s="110">
        <f t="shared" si="111"/>
        <v>40</v>
      </c>
      <c r="HW39" s="110">
        <f t="shared" si="111"/>
        <v>40</v>
      </c>
      <c r="HX39" s="112">
        <f t="shared" si="111"/>
        <v>0</v>
      </c>
      <c r="HY39" s="110">
        <f t="shared" si="111"/>
        <v>135</v>
      </c>
      <c r="HZ39" s="110">
        <f t="shared" si="111"/>
        <v>33</v>
      </c>
      <c r="IA39" s="110">
        <f t="shared" si="111"/>
        <v>48</v>
      </c>
      <c r="IB39" s="110">
        <f t="shared" si="111"/>
        <v>1.9</v>
      </c>
      <c r="IC39" s="110"/>
      <c r="ID39" s="110">
        <f t="shared" ref="ID39:IK39" si="112">MIN(ID14:ID37)</f>
        <v>2</v>
      </c>
      <c r="IE39" s="110">
        <f t="shared" si="112"/>
        <v>64</v>
      </c>
      <c r="IF39" s="110">
        <f t="shared" si="112"/>
        <v>44</v>
      </c>
      <c r="IG39" s="112">
        <f t="shared" si="112"/>
        <v>0</v>
      </c>
      <c r="IH39" s="110">
        <f t="shared" si="112"/>
        <v>135</v>
      </c>
      <c r="II39" s="110">
        <f t="shared" si="112"/>
        <v>32.4</v>
      </c>
      <c r="IJ39" s="110">
        <f t="shared" si="112"/>
        <v>16</v>
      </c>
      <c r="IK39" s="110">
        <f t="shared" si="112"/>
        <v>0.7</v>
      </c>
      <c r="IL39" s="110"/>
      <c r="IM39" s="110">
        <f t="shared" ref="IM39:IS39" si="113">MIN(IM14:IM37)</f>
        <v>6</v>
      </c>
      <c r="IN39" s="110">
        <f t="shared" si="113"/>
        <v>42</v>
      </c>
      <c r="IO39" s="110">
        <f t="shared" si="113"/>
        <v>40</v>
      </c>
      <c r="IP39" s="110">
        <f t="shared" si="113"/>
        <v>135</v>
      </c>
      <c r="IQ39" s="110">
        <f t="shared" si="113"/>
        <v>33.6</v>
      </c>
      <c r="IR39" s="110">
        <f t="shared" si="113"/>
        <v>5</v>
      </c>
      <c r="IS39" s="110">
        <f t="shared" si="113"/>
        <v>0.1</v>
      </c>
      <c r="IT39" s="110"/>
      <c r="IU39" s="110">
        <f t="shared" ref="IU39:JB39" si="114">MIN(IU14:IU37)</f>
        <v>12</v>
      </c>
      <c r="IV39" s="110">
        <f t="shared" si="114"/>
        <v>44</v>
      </c>
      <c r="IW39" s="110">
        <f t="shared" si="114"/>
        <v>43</v>
      </c>
      <c r="IX39" s="112">
        <f t="shared" si="114"/>
        <v>0</v>
      </c>
      <c r="IY39" s="110">
        <f t="shared" si="114"/>
        <v>139.4</v>
      </c>
      <c r="IZ39" s="110">
        <f t="shared" si="114"/>
        <v>34.84</v>
      </c>
      <c r="JA39" s="110">
        <f t="shared" si="114"/>
        <v>245.28</v>
      </c>
      <c r="JB39" s="110">
        <f t="shared" si="114"/>
        <v>12.26</v>
      </c>
      <c r="JC39" s="110"/>
      <c r="JD39" s="110">
        <f t="shared" ref="JD39:JJ39" si="115">MIN(JD14:JD37)</f>
        <v>3</v>
      </c>
      <c r="JE39" s="110">
        <f t="shared" si="115"/>
        <v>54.41</v>
      </c>
      <c r="JF39" s="110">
        <f t="shared" si="115"/>
        <v>33.48</v>
      </c>
      <c r="JG39" s="110">
        <f t="shared" si="115"/>
        <v>0</v>
      </c>
      <c r="JH39" s="110">
        <f t="shared" si="115"/>
        <v>0</v>
      </c>
      <c r="JI39" s="110">
        <f t="shared" si="115"/>
        <v>0</v>
      </c>
      <c r="JJ39" s="110">
        <f t="shared" si="115"/>
        <v>0</v>
      </c>
      <c r="JK39" s="110"/>
      <c r="JL39" s="110">
        <f t="shared" ref="JL39:JS39" si="116">MIN(JL14:JL37)</f>
        <v>0</v>
      </c>
      <c r="JM39" s="110">
        <f t="shared" si="116"/>
        <v>0</v>
      </c>
      <c r="JN39" s="110">
        <f t="shared" si="116"/>
        <v>0</v>
      </c>
      <c r="JO39" s="112">
        <f t="shared" si="116"/>
        <v>0</v>
      </c>
      <c r="JP39" s="110">
        <f t="shared" si="116"/>
        <v>135</v>
      </c>
      <c r="JQ39" s="110">
        <f t="shared" si="116"/>
        <v>32</v>
      </c>
      <c r="JR39" s="110">
        <f t="shared" si="116"/>
        <v>0</v>
      </c>
      <c r="JS39" s="110">
        <f t="shared" si="116"/>
        <v>0</v>
      </c>
      <c r="JT39" s="110"/>
      <c r="JU39" s="110">
        <f t="shared" ref="JU39:KA39" si="117">MIN(JU14:JU37)</f>
        <v>2</v>
      </c>
      <c r="JV39" s="110">
        <f t="shared" si="117"/>
        <v>37</v>
      </c>
      <c r="JW39" s="110">
        <f t="shared" si="117"/>
        <v>37</v>
      </c>
      <c r="JX39" s="110">
        <f t="shared" si="117"/>
        <v>135</v>
      </c>
      <c r="JY39" s="110">
        <f t="shared" si="117"/>
        <v>33.7</v>
      </c>
      <c r="JZ39" s="110">
        <f t="shared" si="117"/>
        <v>9</v>
      </c>
      <c r="KA39" s="110">
        <f t="shared" si="117"/>
        <v>0.5</v>
      </c>
      <c r="KB39" s="110"/>
      <c r="KC39" s="110">
        <f t="shared" ref="KC39:KJ39" si="118">MIN(KC14:KC37)</f>
        <v>2</v>
      </c>
      <c r="KD39" s="110">
        <f t="shared" si="118"/>
        <v>45</v>
      </c>
      <c r="KE39" s="110">
        <f t="shared" si="118"/>
        <v>45</v>
      </c>
      <c r="KF39" s="112">
        <f t="shared" si="118"/>
        <v>0</v>
      </c>
      <c r="KG39" s="110">
        <f t="shared" si="118"/>
        <v>136</v>
      </c>
      <c r="KH39" s="110">
        <f t="shared" si="118"/>
        <v>33</v>
      </c>
      <c r="KI39" s="110">
        <f t="shared" si="118"/>
        <v>16</v>
      </c>
      <c r="KJ39" s="110">
        <f t="shared" si="118"/>
        <v>0.9</v>
      </c>
      <c r="KK39" s="110"/>
      <c r="KL39" s="110">
        <f t="shared" ref="KL39:KR39" si="119">MIN(KL14:KL37)</f>
        <v>1</v>
      </c>
      <c r="KM39" s="110">
        <f t="shared" si="119"/>
        <v>40</v>
      </c>
      <c r="KN39" s="110">
        <f t="shared" si="119"/>
        <v>40</v>
      </c>
      <c r="KO39" s="110">
        <f t="shared" si="119"/>
        <v>136</v>
      </c>
      <c r="KP39" s="110">
        <f t="shared" si="119"/>
        <v>33</v>
      </c>
      <c r="KQ39" s="110">
        <f t="shared" si="119"/>
        <v>60</v>
      </c>
      <c r="KR39" s="110">
        <f t="shared" si="119"/>
        <v>3.3</v>
      </c>
      <c r="KS39" s="110"/>
      <c r="KT39" s="110">
        <f t="shared" ref="KT39:LA39" si="120">MIN(KT14:KT37)</f>
        <v>1</v>
      </c>
      <c r="KU39" s="110">
        <f t="shared" si="120"/>
        <v>40</v>
      </c>
      <c r="KV39" s="110">
        <f t="shared" si="120"/>
        <v>40</v>
      </c>
      <c r="KW39" s="112">
        <f t="shared" si="120"/>
        <v>0</v>
      </c>
      <c r="KX39" s="110">
        <f t="shared" si="120"/>
        <v>126</v>
      </c>
      <c r="KY39" s="110">
        <f t="shared" si="120"/>
        <v>32</v>
      </c>
      <c r="KZ39" s="110">
        <f t="shared" si="120"/>
        <v>0</v>
      </c>
      <c r="LA39" s="110">
        <f t="shared" si="120"/>
        <v>0</v>
      </c>
      <c r="LB39" s="110"/>
      <c r="LC39" s="110">
        <f t="shared" ref="LC39:LI39" si="121">MIN(LC14:LC37)</f>
        <v>3</v>
      </c>
      <c r="LD39" s="110">
        <f t="shared" si="121"/>
        <v>46</v>
      </c>
      <c r="LE39" s="110">
        <f t="shared" si="121"/>
        <v>46</v>
      </c>
      <c r="LF39" s="110">
        <f t="shared" si="121"/>
        <v>126</v>
      </c>
      <c r="LG39" s="110">
        <f t="shared" si="121"/>
        <v>21</v>
      </c>
      <c r="LH39" s="110">
        <f t="shared" si="121"/>
        <v>231</v>
      </c>
      <c r="LI39" s="110">
        <f t="shared" si="121"/>
        <v>11.3</v>
      </c>
      <c r="LJ39" s="110"/>
      <c r="LK39" s="110">
        <f t="shared" ref="LK39:LO39" si="122">MIN(LK14:LK37)</f>
        <v>5</v>
      </c>
      <c r="LL39" s="110">
        <f t="shared" si="122"/>
        <v>46</v>
      </c>
      <c r="LM39" s="110">
        <f t="shared" si="122"/>
        <v>46</v>
      </c>
      <c r="LN39" s="112">
        <f t="shared" si="122"/>
        <v>0</v>
      </c>
      <c r="LO39" s="110">
        <f t="shared" si="122"/>
        <v>330</v>
      </c>
      <c r="LP39" s="110"/>
      <c r="LQ39" s="110"/>
      <c r="LR39" s="110"/>
      <c r="LS39" s="110"/>
      <c r="LT39" s="110" t="str">
        <f t="shared" ref="LT39:MV39" si="123">MIN(#REF!)</f>
        <v>#REF!</v>
      </c>
      <c r="LU39" s="110" t="str">
        <f t="shared" si="123"/>
        <v>#REF!</v>
      </c>
      <c r="LV39" s="110" t="str">
        <f t="shared" si="123"/>
        <v>#REF!</v>
      </c>
      <c r="LW39" s="110" t="str">
        <f t="shared" si="123"/>
        <v>#REF!</v>
      </c>
      <c r="LX39" s="110" t="str">
        <f t="shared" si="123"/>
        <v>#REF!</v>
      </c>
      <c r="LY39" s="110" t="str">
        <f t="shared" si="123"/>
        <v>#REF!</v>
      </c>
      <c r="LZ39" s="110" t="str">
        <f t="shared" si="123"/>
        <v>#REF!</v>
      </c>
      <c r="MA39" s="110" t="str">
        <f t="shared" si="123"/>
        <v>#REF!</v>
      </c>
      <c r="MB39" s="110" t="str">
        <f t="shared" si="123"/>
        <v>#REF!</v>
      </c>
      <c r="MC39" s="110" t="str">
        <f t="shared" si="123"/>
        <v>#REF!</v>
      </c>
      <c r="MD39" s="110" t="str">
        <f t="shared" si="123"/>
        <v>#REF!</v>
      </c>
      <c r="ME39" s="110" t="str">
        <f t="shared" si="123"/>
        <v>#REF!</v>
      </c>
      <c r="MF39" s="110" t="str">
        <f t="shared" si="123"/>
        <v>#REF!</v>
      </c>
      <c r="MG39" s="110" t="str">
        <f t="shared" si="123"/>
        <v>#REF!</v>
      </c>
      <c r="MH39" s="110" t="str">
        <f t="shared" si="123"/>
        <v>#REF!</v>
      </c>
      <c r="MI39" s="110" t="str">
        <f t="shared" si="123"/>
        <v>#REF!</v>
      </c>
      <c r="MJ39" s="110" t="str">
        <f t="shared" si="123"/>
        <v>#REF!</v>
      </c>
      <c r="MK39" s="110" t="str">
        <f t="shared" si="123"/>
        <v>#REF!</v>
      </c>
      <c r="ML39" s="110" t="str">
        <f t="shared" si="123"/>
        <v>#REF!</v>
      </c>
      <c r="MM39" s="110" t="str">
        <f t="shared" si="123"/>
        <v>#REF!</v>
      </c>
      <c r="MN39" s="110" t="str">
        <f t="shared" si="123"/>
        <v>#REF!</v>
      </c>
      <c r="MO39" s="112" t="str">
        <f t="shared" si="123"/>
        <v>#REF!</v>
      </c>
      <c r="MP39" s="110" t="str">
        <f t="shared" si="123"/>
        <v>#REF!</v>
      </c>
      <c r="MQ39" s="110" t="str">
        <f t="shared" si="123"/>
        <v>#REF!</v>
      </c>
      <c r="MR39" s="110" t="str">
        <f t="shared" si="123"/>
        <v>#REF!</v>
      </c>
      <c r="MS39" s="110" t="str">
        <f t="shared" si="123"/>
        <v>#REF!</v>
      </c>
      <c r="MT39" s="110" t="str">
        <f t="shared" si="123"/>
        <v>#REF!</v>
      </c>
      <c r="MU39" s="110" t="str">
        <f t="shared" si="123"/>
        <v>#REF!</v>
      </c>
      <c r="MV39" s="110" t="str">
        <f t="shared" si="123"/>
        <v>#REF!</v>
      </c>
      <c r="MW39" s="110"/>
      <c r="MX39" s="110"/>
      <c r="MY39" s="110" t="str">
        <f t="shared" ref="MY39:ND39" si="124">MIN(#REF!)</f>
        <v>#REF!</v>
      </c>
      <c r="MZ39" s="110" t="str">
        <f t="shared" si="124"/>
        <v>#REF!</v>
      </c>
      <c r="NA39" s="110" t="str">
        <f t="shared" si="124"/>
        <v>#REF!</v>
      </c>
      <c r="NB39" s="110" t="str">
        <f t="shared" si="124"/>
        <v>#REF!</v>
      </c>
      <c r="NC39" s="110" t="str">
        <f t="shared" si="124"/>
        <v>#REF!</v>
      </c>
      <c r="ND39" s="110" t="str">
        <f t="shared" si="124"/>
        <v>#REF!</v>
      </c>
      <c r="NE39" s="110"/>
      <c r="NF39" s="110"/>
      <c r="NG39" s="110" t="str">
        <f t="shared" ref="NG39:NL39" si="125">MIN(#REF!)</f>
        <v>#REF!</v>
      </c>
      <c r="NH39" s="110" t="str">
        <f t="shared" si="125"/>
        <v>#REF!</v>
      </c>
      <c r="NI39" s="110" t="str">
        <f t="shared" si="125"/>
        <v>#REF!</v>
      </c>
      <c r="NJ39" s="110" t="str">
        <f t="shared" si="125"/>
        <v>#REF!</v>
      </c>
      <c r="NK39" s="110" t="str">
        <f t="shared" si="125"/>
        <v>#REF!</v>
      </c>
      <c r="NL39" s="110" t="str">
        <f t="shared" si="125"/>
        <v>#REF!</v>
      </c>
      <c r="NM39" s="110"/>
      <c r="NN39" s="110"/>
      <c r="NO39" s="110" t="str">
        <f t="shared" ref="NO39:NP39" si="126">MIN(#REF!)</f>
        <v>#REF!</v>
      </c>
      <c r="NP39" s="110" t="str">
        <f t="shared" si="126"/>
        <v>#REF!</v>
      </c>
    </row>
    <row r="40" ht="14.25" customHeight="1">
      <c r="B40" s="113" t="s">
        <v>101</v>
      </c>
      <c r="C40" s="114">
        <f t="shared" ref="C40:T40" si="127">MAX(C14:C37)</f>
        <v>50.4</v>
      </c>
      <c r="D40" s="114">
        <f t="shared" si="127"/>
        <v>340</v>
      </c>
      <c r="E40" s="114">
        <f t="shared" si="127"/>
        <v>138</v>
      </c>
      <c r="F40" s="114">
        <f t="shared" si="127"/>
        <v>115</v>
      </c>
      <c r="G40" s="115">
        <f t="shared" si="127"/>
        <v>24.3</v>
      </c>
      <c r="H40" s="114">
        <f t="shared" si="127"/>
        <v>0</v>
      </c>
      <c r="I40" s="114">
        <f t="shared" si="127"/>
        <v>6</v>
      </c>
      <c r="J40" s="114">
        <f t="shared" si="127"/>
        <v>51</v>
      </c>
      <c r="K40" s="114">
        <f t="shared" si="127"/>
        <v>49</v>
      </c>
      <c r="L40" s="114">
        <f t="shared" si="127"/>
        <v>139</v>
      </c>
      <c r="M40" s="114">
        <f t="shared" si="127"/>
        <v>140</v>
      </c>
      <c r="N40" s="115">
        <f t="shared" si="127"/>
        <v>33.4</v>
      </c>
      <c r="O40" s="114">
        <f t="shared" si="127"/>
        <v>0</v>
      </c>
      <c r="P40" s="114">
        <f t="shared" si="127"/>
        <v>6</v>
      </c>
      <c r="Q40" s="114">
        <f t="shared" si="127"/>
        <v>56</v>
      </c>
      <c r="R40" s="114">
        <f t="shared" si="127"/>
        <v>53</v>
      </c>
      <c r="S40" s="115">
        <f t="shared" si="127"/>
        <v>343.8</v>
      </c>
      <c r="T40" s="114">
        <f t="shared" si="127"/>
        <v>364.6</v>
      </c>
      <c r="U40" s="114"/>
      <c r="V40" s="114">
        <f t="shared" ref="V40:X40" si="128">MAX(V14:V37)</f>
        <v>0</v>
      </c>
      <c r="W40" s="115">
        <f t="shared" si="128"/>
        <v>377.3</v>
      </c>
      <c r="X40" s="114">
        <f t="shared" si="128"/>
        <v>266.1</v>
      </c>
      <c r="Y40" s="115"/>
      <c r="Z40" s="114">
        <f t="shared" ref="Z40:AB40" si="129">MAX(Z14:Z37)</f>
        <v>0</v>
      </c>
      <c r="AA40" s="115">
        <f t="shared" si="129"/>
        <v>343.2</v>
      </c>
      <c r="AB40" s="115">
        <f t="shared" si="129"/>
        <v>393.5</v>
      </c>
      <c r="AC40" s="115"/>
      <c r="AD40" s="114">
        <f t="shared" ref="AD40:AF40" si="130">MAX(AD14:AD37)</f>
        <v>0</v>
      </c>
      <c r="AE40" s="114">
        <f t="shared" si="130"/>
        <v>343.6</v>
      </c>
      <c r="AF40" s="114">
        <f t="shared" si="130"/>
        <v>404.3</v>
      </c>
      <c r="AG40" s="115"/>
      <c r="AH40" s="114">
        <f t="shared" ref="AH40:AJ40" si="131">MAX(AH14:AH37)</f>
        <v>0</v>
      </c>
      <c r="AI40" s="114">
        <f t="shared" si="131"/>
        <v>349.4</v>
      </c>
      <c r="AJ40" s="114">
        <f t="shared" si="131"/>
        <v>391.7</v>
      </c>
      <c r="AK40" s="115"/>
      <c r="AL40" s="114">
        <f t="shared" ref="AL40:AN40" si="132">MAX(AL14:AL37)</f>
        <v>0</v>
      </c>
      <c r="AM40" s="115">
        <f t="shared" si="132"/>
        <v>341.8</v>
      </c>
      <c r="AN40" s="115">
        <f t="shared" si="132"/>
        <v>419.2</v>
      </c>
      <c r="AO40" s="115"/>
      <c r="AP40" s="114">
        <f t="shared" ref="AP40:AR40" si="133">MAX(AP14:AP37)</f>
        <v>0</v>
      </c>
      <c r="AQ40" s="190">
        <f t="shared" si="133"/>
        <v>135</v>
      </c>
      <c r="AR40" s="114">
        <f t="shared" si="133"/>
        <v>115</v>
      </c>
      <c r="AS40" s="114"/>
      <c r="AT40" s="114">
        <f t="shared" ref="AT40:AV40" si="134">MAX(AT14:AT37)</f>
        <v>0</v>
      </c>
      <c r="AU40" s="114">
        <f t="shared" si="134"/>
        <v>140</v>
      </c>
      <c r="AV40" s="114">
        <f t="shared" si="134"/>
        <v>140</v>
      </c>
      <c r="AW40" s="114"/>
      <c r="AX40" s="114">
        <f t="shared" ref="AX40:AY40" si="135">MAX(AX14:AX37)</f>
        <v>0</v>
      </c>
      <c r="AY40" s="114">
        <f t="shared" si="135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6">MAX(BJ14:BJ37)</f>
        <v>90</v>
      </c>
      <c r="BK40" s="114">
        <f t="shared" si="136"/>
        <v>65</v>
      </c>
      <c r="BL40" s="112">
        <f t="shared" si="136"/>
        <v>0</v>
      </c>
      <c r="BM40" s="114">
        <f t="shared" si="136"/>
        <v>343</v>
      </c>
      <c r="BN40" s="114">
        <f t="shared" si="136"/>
        <v>146</v>
      </c>
      <c r="BO40" s="114">
        <f t="shared" si="136"/>
        <v>287</v>
      </c>
      <c r="BP40" s="114">
        <f t="shared" si="136"/>
        <v>14.4</v>
      </c>
      <c r="BQ40" s="114">
        <f t="shared" si="136"/>
        <v>0</v>
      </c>
      <c r="BR40" s="114">
        <f t="shared" si="136"/>
        <v>6</v>
      </c>
      <c r="BS40" s="114">
        <f t="shared" si="136"/>
        <v>68</v>
      </c>
      <c r="BT40" s="114">
        <f t="shared" si="136"/>
        <v>68</v>
      </c>
      <c r="BU40" s="114">
        <f t="shared" si="136"/>
        <v>343</v>
      </c>
      <c r="BV40" s="114">
        <f t="shared" si="136"/>
        <v>365</v>
      </c>
      <c r="BW40" s="114"/>
      <c r="BX40" s="114">
        <f t="shared" ref="BX40:BZ40" si="137">MAX(BX14:BX37)</f>
        <v>38</v>
      </c>
      <c r="BY40" s="114">
        <f t="shared" si="137"/>
        <v>336</v>
      </c>
      <c r="BZ40" s="114">
        <f t="shared" si="137"/>
        <v>380</v>
      </c>
      <c r="CA40" s="114"/>
      <c r="CB40" s="114">
        <f t="shared" ref="CB40:CD40" si="138">MAX(CB14:CB37)</f>
        <v>36</v>
      </c>
      <c r="CC40" s="114">
        <f t="shared" si="138"/>
        <v>432</v>
      </c>
      <c r="CD40" s="114">
        <f t="shared" si="138"/>
        <v>600</v>
      </c>
      <c r="CE40" s="114"/>
      <c r="CF40" s="114">
        <f t="shared" ref="CF40:CH40" si="139">MAX(CF14:CF37)</f>
        <v>20</v>
      </c>
      <c r="CG40" s="114">
        <f t="shared" si="139"/>
        <v>341</v>
      </c>
      <c r="CH40" s="114">
        <f t="shared" si="139"/>
        <v>292</v>
      </c>
      <c r="CI40" s="114"/>
      <c r="CJ40" s="114">
        <f t="shared" ref="CJ40:CL40" si="140">MAX(CJ14:CJ37)</f>
        <v>20</v>
      </c>
      <c r="CK40" s="114">
        <f t="shared" si="140"/>
        <v>349</v>
      </c>
      <c r="CL40" s="114">
        <f t="shared" si="140"/>
        <v>177</v>
      </c>
      <c r="CM40" s="114"/>
      <c r="CN40" s="114">
        <f t="shared" ref="CN40:CP40" si="141">MAX(CN14:CN37)</f>
        <v>51</v>
      </c>
      <c r="CO40" s="114">
        <f t="shared" si="141"/>
        <v>333</v>
      </c>
      <c r="CP40" s="114">
        <f t="shared" si="141"/>
        <v>368</v>
      </c>
      <c r="CQ40" s="114"/>
      <c r="CR40" s="114">
        <f t="shared" ref="CR40:CT40" si="142">MAX(CR14:CR37)</f>
        <v>160</v>
      </c>
      <c r="CS40" s="114">
        <f t="shared" si="142"/>
        <v>336</v>
      </c>
      <c r="CT40" s="114">
        <f t="shared" si="142"/>
        <v>375</v>
      </c>
      <c r="CU40" s="114"/>
      <c r="CV40" s="114">
        <f t="shared" ref="CV40:CX40" si="143">MAX(CV14:CV37)</f>
        <v>106</v>
      </c>
      <c r="CW40" s="114">
        <f t="shared" si="143"/>
        <v>340</v>
      </c>
      <c r="CX40" s="114">
        <f t="shared" si="143"/>
        <v>210</v>
      </c>
      <c r="CY40" s="114"/>
      <c r="CZ40" s="114">
        <f t="shared" ref="CZ40:DB40" si="144">MAX(CZ14:CZ37)</f>
        <v>60</v>
      </c>
      <c r="DA40" s="114">
        <f t="shared" si="144"/>
        <v>325</v>
      </c>
      <c r="DB40" s="114">
        <f t="shared" si="144"/>
        <v>216</v>
      </c>
      <c r="DC40" s="114"/>
      <c r="DD40" s="114">
        <f t="shared" ref="DD40:DE40" si="145">MAX(DD14:DD37)</f>
        <v>66</v>
      </c>
      <c r="DE40" s="114">
        <f t="shared" si="145"/>
        <v>146</v>
      </c>
      <c r="DF40" s="114"/>
      <c r="DG40" s="114">
        <f t="shared" ref="DG40:DH40" si="146">MAX(DG14:DG37)</f>
        <v>287</v>
      </c>
      <c r="DH40" s="114">
        <f t="shared" si="146"/>
        <v>14.4</v>
      </c>
      <c r="DI40" s="114"/>
      <c r="DJ40" s="114">
        <f t="shared" ref="DJ40:DW40" si="147">MAX(DJ14:DJ37)</f>
        <v>7</v>
      </c>
      <c r="DK40" s="114">
        <f t="shared" si="147"/>
        <v>62</v>
      </c>
      <c r="DL40" s="114">
        <f t="shared" si="147"/>
        <v>56</v>
      </c>
      <c r="DM40" s="112">
        <f t="shared" si="147"/>
        <v>0</v>
      </c>
      <c r="DN40" s="114">
        <f t="shared" si="147"/>
        <v>343</v>
      </c>
      <c r="DO40" s="114">
        <f t="shared" si="147"/>
        <v>141</v>
      </c>
      <c r="DP40" s="114">
        <f t="shared" si="147"/>
        <v>46.72</v>
      </c>
      <c r="DQ40" s="114">
        <f t="shared" si="147"/>
        <v>26.44</v>
      </c>
      <c r="DR40" s="114">
        <f t="shared" si="147"/>
        <v>6.85</v>
      </c>
      <c r="DS40" s="114">
        <f t="shared" si="147"/>
        <v>8</v>
      </c>
      <c r="DT40" s="114">
        <f t="shared" si="147"/>
        <v>47</v>
      </c>
      <c r="DU40" s="114">
        <f t="shared" si="147"/>
        <v>54.5</v>
      </c>
      <c r="DV40" s="114">
        <f t="shared" si="147"/>
        <v>0</v>
      </c>
      <c r="DW40" s="114">
        <f t="shared" si="147"/>
        <v>0</v>
      </c>
      <c r="DX40" s="114"/>
      <c r="DY40" s="114">
        <f t="shared" ref="DY40:EA40" si="148">MAX(DY14:DY37)</f>
        <v>0</v>
      </c>
      <c r="DZ40" s="114">
        <f t="shared" si="148"/>
        <v>0</v>
      </c>
      <c r="EA40" s="114">
        <f t="shared" si="148"/>
        <v>0</v>
      </c>
      <c r="EB40" s="114"/>
      <c r="EC40" s="114">
        <f t="shared" ref="EC40:EU40" si="149">MAX(EC14:EC37)</f>
        <v>0</v>
      </c>
      <c r="ED40" s="112">
        <f t="shared" si="149"/>
        <v>0</v>
      </c>
      <c r="EE40" s="114">
        <f t="shared" si="149"/>
        <v>343</v>
      </c>
      <c r="EF40" s="114">
        <f t="shared" si="149"/>
        <v>138</v>
      </c>
      <c r="EG40" s="114">
        <f t="shared" si="149"/>
        <v>92</v>
      </c>
      <c r="EH40" s="114">
        <f t="shared" si="149"/>
        <v>3.9</v>
      </c>
      <c r="EI40" s="114">
        <f t="shared" si="149"/>
        <v>0</v>
      </c>
      <c r="EJ40" s="114">
        <f t="shared" si="149"/>
        <v>9</v>
      </c>
      <c r="EK40" s="114">
        <f t="shared" si="149"/>
        <v>57</v>
      </c>
      <c r="EL40" s="114">
        <f t="shared" si="149"/>
        <v>57</v>
      </c>
      <c r="EM40" s="114">
        <f t="shared" si="149"/>
        <v>138</v>
      </c>
      <c r="EN40" s="114">
        <f t="shared" si="149"/>
        <v>150</v>
      </c>
      <c r="EO40" s="114">
        <f t="shared" si="149"/>
        <v>6.4</v>
      </c>
      <c r="EP40" s="114">
        <f t="shared" si="149"/>
        <v>0</v>
      </c>
      <c r="EQ40" s="114">
        <f t="shared" si="149"/>
        <v>9</v>
      </c>
      <c r="ER40" s="114">
        <f t="shared" si="149"/>
        <v>56</v>
      </c>
      <c r="ES40" s="114">
        <f t="shared" si="149"/>
        <v>57</v>
      </c>
      <c r="ET40" s="114">
        <f t="shared" si="149"/>
        <v>342</v>
      </c>
      <c r="EU40" s="114">
        <f t="shared" si="149"/>
        <v>0</v>
      </c>
      <c r="EV40" s="114"/>
      <c r="EW40" s="114">
        <f t="shared" ref="EW40:EY40" si="150">MAX(EW14:EW37)</f>
        <v>0</v>
      </c>
      <c r="EX40" s="114">
        <f t="shared" si="150"/>
        <v>341</v>
      </c>
      <c r="EY40" s="114">
        <f t="shared" si="150"/>
        <v>241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1">MAX(FI14:FI37)</f>
        <v>11</v>
      </c>
      <c r="FJ40" s="114">
        <f t="shared" si="151"/>
        <v>343</v>
      </c>
      <c r="FK40" s="114">
        <f t="shared" si="151"/>
        <v>240</v>
      </c>
      <c r="FL40" s="114"/>
      <c r="FM40" s="114">
        <f t="shared" ref="FM40:FN40" si="152">MAX(FM14:FM37)</f>
        <v>0</v>
      </c>
      <c r="FN40" s="114">
        <f t="shared" si="152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3">MAX(FY14:FY37)</f>
        <v>0</v>
      </c>
      <c r="FZ40" s="112">
        <f t="shared" si="153"/>
        <v>0</v>
      </c>
      <c r="GA40" s="114">
        <f t="shared" si="153"/>
        <v>343</v>
      </c>
      <c r="GB40" s="114">
        <f t="shared" si="153"/>
        <v>377.34</v>
      </c>
      <c r="GC40" s="114"/>
      <c r="GD40" s="114">
        <f t="shared" ref="GD40:GF40" si="154">MAX(GD14:GD37)</f>
        <v>34.68</v>
      </c>
      <c r="GE40" s="114">
        <f t="shared" si="154"/>
        <v>342</v>
      </c>
      <c r="GF40" s="114">
        <f t="shared" si="154"/>
        <v>402.99</v>
      </c>
      <c r="GG40" s="114"/>
      <c r="GH40" s="114">
        <f t="shared" ref="GH40:GJ40" si="155">MAX(GH14:GH37)</f>
        <v>37.69</v>
      </c>
      <c r="GI40" s="114">
        <f t="shared" si="155"/>
        <v>342</v>
      </c>
      <c r="GJ40" s="114">
        <f t="shared" si="155"/>
        <v>2221.86</v>
      </c>
      <c r="GK40" s="114"/>
      <c r="GL40" s="114">
        <f t="shared" ref="GL40:GN40" si="156">MAX(GL14:GL37)</f>
        <v>-11.14</v>
      </c>
      <c r="GM40" s="114">
        <f t="shared" si="156"/>
        <v>342</v>
      </c>
      <c r="GN40" s="114">
        <f t="shared" si="156"/>
        <v>20897</v>
      </c>
      <c r="GO40" s="114"/>
      <c r="GP40" s="114">
        <f t="shared" ref="GP40:GR40" si="157">MAX(GP14:GP37)</f>
        <v>19.77</v>
      </c>
      <c r="GQ40" s="114">
        <f t="shared" si="157"/>
        <v>343</v>
      </c>
      <c r="GR40" s="114">
        <f t="shared" si="157"/>
        <v>161.91</v>
      </c>
      <c r="GS40" s="114"/>
      <c r="GT40" s="114">
        <f t="shared" ref="GT40:GV40" si="158">MAX(GT14:GT37)</f>
        <v>16.84</v>
      </c>
      <c r="GU40" s="114">
        <f t="shared" si="158"/>
        <v>342</v>
      </c>
      <c r="GV40" s="114">
        <f t="shared" si="158"/>
        <v>166.47</v>
      </c>
      <c r="GW40" s="114"/>
      <c r="GX40" s="114">
        <f t="shared" ref="GX40:HC40" si="159">MAX(GX14:GX37)</f>
        <v>14.74</v>
      </c>
      <c r="GY40" s="112">
        <f t="shared" si="159"/>
        <v>0</v>
      </c>
      <c r="GZ40" s="114">
        <f t="shared" si="159"/>
        <v>0</v>
      </c>
      <c r="HA40" s="114">
        <f t="shared" si="159"/>
        <v>0</v>
      </c>
      <c r="HB40" s="114">
        <f t="shared" si="159"/>
        <v>293</v>
      </c>
      <c r="HC40" s="114">
        <f t="shared" si="159"/>
        <v>14.65</v>
      </c>
      <c r="HD40" s="114"/>
      <c r="HE40" s="114">
        <f t="shared" ref="HE40:HK40" si="160">MAX(HE14:HE37)</f>
        <v>8</v>
      </c>
      <c r="HF40" s="114">
        <f t="shared" si="160"/>
        <v>57</v>
      </c>
      <c r="HG40" s="114">
        <f t="shared" si="160"/>
        <v>52</v>
      </c>
      <c r="HH40" s="114">
        <f t="shared" si="160"/>
        <v>0</v>
      </c>
      <c r="HI40" s="114">
        <f t="shared" si="160"/>
        <v>0</v>
      </c>
      <c r="HJ40" s="114">
        <f t="shared" si="160"/>
        <v>345</v>
      </c>
      <c r="HK40" s="114">
        <f t="shared" si="160"/>
        <v>17.25</v>
      </c>
      <c r="HL40" s="114"/>
      <c r="HM40" s="114">
        <f t="shared" ref="HM40:HS40" si="161">MAX(HM14:HM37)</f>
        <v>5</v>
      </c>
      <c r="HN40" s="114">
        <f t="shared" si="161"/>
        <v>57</v>
      </c>
      <c r="HO40" s="114">
        <f t="shared" si="161"/>
        <v>56</v>
      </c>
      <c r="HP40" s="114">
        <f t="shared" si="161"/>
        <v>0</v>
      </c>
      <c r="HQ40" s="114">
        <f t="shared" si="161"/>
        <v>0</v>
      </c>
      <c r="HR40" s="114">
        <f t="shared" si="161"/>
        <v>405</v>
      </c>
      <c r="HS40" s="114">
        <f t="shared" si="161"/>
        <v>27.95</v>
      </c>
      <c r="HT40" s="114"/>
      <c r="HU40" s="114">
        <f t="shared" ref="HU40:IB40" si="162">MAX(HU14:HU37)</f>
        <v>7</v>
      </c>
      <c r="HV40" s="114">
        <f t="shared" si="162"/>
        <v>55</v>
      </c>
      <c r="HW40" s="114">
        <f t="shared" si="162"/>
        <v>55</v>
      </c>
      <c r="HX40" s="112">
        <f t="shared" si="162"/>
        <v>0</v>
      </c>
      <c r="HY40" s="114">
        <f t="shared" si="162"/>
        <v>136</v>
      </c>
      <c r="HZ40" s="114">
        <f t="shared" si="162"/>
        <v>33</v>
      </c>
      <c r="IA40" s="114">
        <f t="shared" si="162"/>
        <v>188</v>
      </c>
      <c r="IB40" s="114">
        <f t="shared" si="162"/>
        <v>9.4</v>
      </c>
      <c r="IC40" s="114"/>
      <c r="ID40" s="114">
        <f t="shared" ref="ID40:IK40" si="163">MAX(ID14:ID37)</f>
        <v>2</v>
      </c>
      <c r="IE40" s="114">
        <f t="shared" si="163"/>
        <v>70</v>
      </c>
      <c r="IF40" s="114">
        <f t="shared" si="163"/>
        <v>50</v>
      </c>
      <c r="IG40" s="112">
        <f t="shared" si="163"/>
        <v>0</v>
      </c>
      <c r="IH40" s="114">
        <f t="shared" si="163"/>
        <v>142</v>
      </c>
      <c r="II40" s="114">
        <f t="shared" si="163"/>
        <v>34.6</v>
      </c>
      <c r="IJ40" s="114">
        <f t="shared" si="163"/>
        <v>166</v>
      </c>
      <c r="IK40" s="114">
        <f t="shared" si="163"/>
        <v>8.6</v>
      </c>
      <c r="IL40" s="114"/>
      <c r="IM40" s="114">
        <f t="shared" ref="IM40:IS40" si="164">MAX(IM14:IM37)</f>
        <v>6</v>
      </c>
      <c r="IN40" s="114">
        <f t="shared" si="164"/>
        <v>48</v>
      </c>
      <c r="IO40" s="114">
        <f t="shared" si="164"/>
        <v>47</v>
      </c>
      <c r="IP40" s="114">
        <f t="shared" si="164"/>
        <v>142</v>
      </c>
      <c r="IQ40" s="114">
        <f t="shared" si="164"/>
        <v>35.4</v>
      </c>
      <c r="IR40" s="114">
        <f t="shared" si="164"/>
        <v>107</v>
      </c>
      <c r="IS40" s="114">
        <f t="shared" si="164"/>
        <v>5.5</v>
      </c>
      <c r="IT40" s="114"/>
      <c r="IU40" s="114">
        <f t="shared" ref="IU40:JB40" si="165">MAX(IU14:IU37)</f>
        <v>12</v>
      </c>
      <c r="IV40" s="114">
        <f t="shared" si="165"/>
        <v>49</v>
      </c>
      <c r="IW40" s="114">
        <f t="shared" si="165"/>
        <v>49</v>
      </c>
      <c r="IX40" s="112">
        <f t="shared" si="165"/>
        <v>0</v>
      </c>
      <c r="IY40" s="114">
        <f t="shared" si="165"/>
        <v>140.42</v>
      </c>
      <c r="IZ40" s="114">
        <f t="shared" si="165"/>
        <v>35.34</v>
      </c>
      <c r="JA40" s="114">
        <f t="shared" si="165"/>
        <v>415.98</v>
      </c>
      <c r="JB40" s="114">
        <f t="shared" si="165"/>
        <v>20.79</v>
      </c>
      <c r="JC40" s="114"/>
      <c r="JD40" s="114">
        <f t="shared" ref="JD40:JJ40" si="166">MAX(JD14:JD37)</f>
        <v>3</v>
      </c>
      <c r="JE40" s="114">
        <f t="shared" si="166"/>
        <v>72.54</v>
      </c>
      <c r="JF40" s="114">
        <f t="shared" si="166"/>
        <v>57.95</v>
      </c>
      <c r="JG40" s="114">
        <f t="shared" si="166"/>
        <v>0</v>
      </c>
      <c r="JH40" s="114">
        <f t="shared" si="166"/>
        <v>0</v>
      </c>
      <c r="JI40" s="114">
        <f t="shared" si="166"/>
        <v>0</v>
      </c>
      <c r="JJ40" s="114">
        <f t="shared" si="166"/>
        <v>0</v>
      </c>
      <c r="JK40" s="114"/>
      <c r="JL40" s="114">
        <f t="shared" ref="JL40:JS40" si="167">MAX(JL14:JL37)</f>
        <v>0</v>
      </c>
      <c r="JM40" s="114">
        <f t="shared" si="167"/>
        <v>0</v>
      </c>
      <c r="JN40" s="114">
        <f t="shared" si="167"/>
        <v>0</v>
      </c>
      <c r="JO40" s="112">
        <f t="shared" si="167"/>
        <v>0</v>
      </c>
      <c r="JP40" s="114">
        <f t="shared" si="167"/>
        <v>139</v>
      </c>
      <c r="JQ40" s="114">
        <f t="shared" si="167"/>
        <v>32.5</v>
      </c>
      <c r="JR40" s="114">
        <f t="shared" si="167"/>
        <v>0</v>
      </c>
      <c r="JS40" s="114">
        <f t="shared" si="167"/>
        <v>0</v>
      </c>
      <c r="JT40" s="114"/>
      <c r="JU40" s="114">
        <f t="shared" ref="JU40:KA40" si="168">MAX(JU14:JU37)</f>
        <v>2</v>
      </c>
      <c r="JV40" s="114">
        <f t="shared" si="168"/>
        <v>50</v>
      </c>
      <c r="JW40" s="114">
        <f t="shared" si="168"/>
        <v>49</v>
      </c>
      <c r="JX40" s="114">
        <f t="shared" si="168"/>
        <v>139</v>
      </c>
      <c r="JY40" s="114">
        <f t="shared" si="168"/>
        <v>35.1</v>
      </c>
      <c r="JZ40" s="114">
        <f t="shared" si="168"/>
        <v>190</v>
      </c>
      <c r="KA40" s="114">
        <f t="shared" si="168"/>
        <v>10.2</v>
      </c>
      <c r="KB40" s="114"/>
      <c r="KC40" s="114">
        <f t="shared" ref="KC40:KJ40" si="169">MAX(KC14:KC37)</f>
        <v>2</v>
      </c>
      <c r="KD40" s="114">
        <f t="shared" si="169"/>
        <v>57</v>
      </c>
      <c r="KE40" s="114">
        <f t="shared" si="169"/>
        <v>55</v>
      </c>
      <c r="KF40" s="112">
        <f t="shared" si="169"/>
        <v>0</v>
      </c>
      <c r="KG40" s="114">
        <f t="shared" si="169"/>
        <v>139</v>
      </c>
      <c r="KH40" s="114">
        <f t="shared" si="169"/>
        <v>34</v>
      </c>
      <c r="KI40" s="114">
        <f t="shared" si="169"/>
        <v>114</v>
      </c>
      <c r="KJ40" s="114">
        <f t="shared" si="169"/>
        <v>6.2</v>
      </c>
      <c r="KK40" s="114"/>
      <c r="KL40" s="114">
        <f t="shared" ref="KL40:KR40" si="170">MAX(KL14:KL37)</f>
        <v>1</v>
      </c>
      <c r="KM40" s="114">
        <f t="shared" si="170"/>
        <v>54</v>
      </c>
      <c r="KN40" s="114">
        <f t="shared" si="170"/>
        <v>52</v>
      </c>
      <c r="KO40" s="114">
        <f t="shared" si="170"/>
        <v>139</v>
      </c>
      <c r="KP40" s="114">
        <f t="shared" si="170"/>
        <v>34</v>
      </c>
      <c r="KQ40" s="114">
        <f t="shared" si="170"/>
        <v>62</v>
      </c>
      <c r="KR40" s="114">
        <f t="shared" si="170"/>
        <v>3.5</v>
      </c>
      <c r="KS40" s="114"/>
      <c r="KT40" s="114">
        <f t="shared" ref="KT40:LA40" si="171">MAX(KT14:KT37)</f>
        <v>1</v>
      </c>
      <c r="KU40" s="114">
        <f t="shared" si="171"/>
        <v>52</v>
      </c>
      <c r="KV40" s="114">
        <f t="shared" si="171"/>
        <v>50</v>
      </c>
      <c r="KW40" s="112">
        <f t="shared" si="171"/>
        <v>0</v>
      </c>
      <c r="KX40" s="114">
        <f t="shared" si="171"/>
        <v>138</v>
      </c>
      <c r="KY40" s="114">
        <f t="shared" si="171"/>
        <v>33</v>
      </c>
      <c r="KZ40" s="114">
        <f t="shared" si="171"/>
        <v>279</v>
      </c>
      <c r="LA40" s="114">
        <f t="shared" si="171"/>
        <v>13.7</v>
      </c>
      <c r="LB40" s="114"/>
      <c r="LC40" s="114">
        <f t="shared" ref="LC40:LI40" si="172">MAX(LC14:LC37)</f>
        <v>3</v>
      </c>
      <c r="LD40" s="114">
        <f t="shared" si="172"/>
        <v>55</v>
      </c>
      <c r="LE40" s="114">
        <f t="shared" si="172"/>
        <v>54</v>
      </c>
      <c r="LF40" s="114">
        <f t="shared" si="172"/>
        <v>138</v>
      </c>
      <c r="LG40" s="114">
        <f t="shared" si="172"/>
        <v>33</v>
      </c>
      <c r="LH40" s="114">
        <f t="shared" si="172"/>
        <v>420</v>
      </c>
      <c r="LI40" s="114">
        <f t="shared" si="172"/>
        <v>20.6</v>
      </c>
      <c r="LJ40" s="114"/>
      <c r="LK40" s="114">
        <f t="shared" ref="LK40:LO40" si="173">MAX(LK14:LK37)</f>
        <v>5</v>
      </c>
      <c r="LL40" s="114">
        <f t="shared" si="173"/>
        <v>58</v>
      </c>
      <c r="LM40" s="114">
        <f t="shared" si="173"/>
        <v>56</v>
      </c>
      <c r="LN40" s="112">
        <f t="shared" si="173"/>
        <v>0</v>
      </c>
      <c r="LO40" s="114">
        <f t="shared" si="173"/>
        <v>346</v>
      </c>
      <c r="LP40" s="114"/>
      <c r="LQ40" s="114"/>
      <c r="LR40" s="114"/>
      <c r="LS40" s="114"/>
      <c r="LT40" s="114" t="str">
        <f t="shared" ref="LT40:MV40" si="174">MAX(#REF!)</f>
        <v>#REF!</v>
      </c>
      <c r="LU40" s="114" t="str">
        <f t="shared" si="174"/>
        <v>#REF!</v>
      </c>
      <c r="LV40" s="114" t="str">
        <f t="shared" si="174"/>
        <v>#REF!</v>
      </c>
      <c r="LW40" s="114" t="str">
        <f t="shared" si="174"/>
        <v>#REF!</v>
      </c>
      <c r="LX40" s="114" t="str">
        <f t="shared" si="174"/>
        <v>#REF!</v>
      </c>
      <c r="LY40" s="114" t="str">
        <f t="shared" si="174"/>
        <v>#REF!</v>
      </c>
      <c r="LZ40" s="114" t="str">
        <f t="shared" si="174"/>
        <v>#REF!</v>
      </c>
      <c r="MA40" s="114" t="str">
        <f t="shared" si="174"/>
        <v>#REF!</v>
      </c>
      <c r="MB40" s="114" t="str">
        <f t="shared" si="174"/>
        <v>#REF!</v>
      </c>
      <c r="MC40" s="114" t="str">
        <f t="shared" si="174"/>
        <v>#REF!</v>
      </c>
      <c r="MD40" s="114" t="str">
        <f t="shared" si="174"/>
        <v>#REF!</v>
      </c>
      <c r="ME40" s="114" t="str">
        <f t="shared" si="174"/>
        <v>#REF!</v>
      </c>
      <c r="MF40" s="114" t="str">
        <f t="shared" si="174"/>
        <v>#REF!</v>
      </c>
      <c r="MG40" s="114" t="str">
        <f t="shared" si="174"/>
        <v>#REF!</v>
      </c>
      <c r="MH40" s="114" t="str">
        <f t="shared" si="174"/>
        <v>#REF!</v>
      </c>
      <c r="MI40" s="114" t="str">
        <f t="shared" si="174"/>
        <v>#REF!</v>
      </c>
      <c r="MJ40" s="114" t="str">
        <f t="shared" si="174"/>
        <v>#REF!</v>
      </c>
      <c r="MK40" s="114" t="str">
        <f t="shared" si="174"/>
        <v>#REF!</v>
      </c>
      <c r="ML40" s="114" t="str">
        <f t="shared" si="174"/>
        <v>#REF!</v>
      </c>
      <c r="MM40" s="114" t="str">
        <f t="shared" si="174"/>
        <v>#REF!</v>
      </c>
      <c r="MN40" s="114" t="str">
        <f t="shared" si="174"/>
        <v>#REF!</v>
      </c>
      <c r="MO40" s="112" t="str">
        <f t="shared" si="174"/>
        <v>#REF!</v>
      </c>
      <c r="MP40" s="114" t="str">
        <f t="shared" si="174"/>
        <v>#REF!</v>
      </c>
      <c r="MQ40" s="114" t="str">
        <f t="shared" si="174"/>
        <v>#REF!</v>
      </c>
      <c r="MR40" s="114" t="str">
        <f t="shared" si="174"/>
        <v>#REF!</v>
      </c>
      <c r="MS40" s="114" t="str">
        <f t="shared" si="174"/>
        <v>#REF!</v>
      </c>
      <c r="MT40" s="114" t="str">
        <f t="shared" si="174"/>
        <v>#REF!</v>
      </c>
      <c r="MU40" s="114" t="str">
        <f t="shared" si="174"/>
        <v>#REF!</v>
      </c>
      <c r="MV40" s="114" t="str">
        <f t="shared" si="174"/>
        <v>#REF!</v>
      </c>
      <c r="MW40" s="114"/>
      <c r="MX40" s="114"/>
      <c r="MY40" s="114" t="str">
        <f t="shared" ref="MY40:ND40" si="175">MAX(#REF!)</f>
        <v>#REF!</v>
      </c>
      <c r="MZ40" s="114" t="str">
        <f t="shared" si="175"/>
        <v>#REF!</v>
      </c>
      <c r="NA40" s="114" t="str">
        <f t="shared" si="175"/>
        <v>#REF!</v>
      </c>
      <c r="NB40" s="114" t="str">
        <f t="shared" si="175"/>
        <v>#REF!</v>
      </c>
      <c r="NC40" s="114" t="str">
        <f t="shared" si="175"/>
        <v>#REF!</v>
      </c>
      <c r="ND40" s="114" t="str">
        <f t="shared" si="175"/>
        <v>#REF!</v>
      </c>
      <c r="NE40" s="114"/>
      <c r="NF40" s="114"/>
      <c r="NG40" s="114" t="str">
        <f t="shared" ref="NG40:NL40" si="176">MAX(#REF!)</f>
        <v>#REF!</v>
      </c>
      <c r="NH40" s="114" t="str">
        <f t="shared" si="176"/>
        <v>#REF!</v>
      </c>
      <c r="NI40" s="114" t="str">
        <f t="shared" si="176"/>
        <v>#REF!</v>
      </c>
      <c r="NJ40" s="114" t="str">
        <f t="shared" si="176"/>
        <v>#REF!</v>
      </c>
      <c r="NK40" s="114" t="str">
        <f t="shared" si="176"/>
        <v>#REF!</v>
      </c>
      <c r="NL40" s="114" t="str">
        <f t="shared" si="176"/>
        <v>#REF!</v>
      </c>
      <c r="NM40" s="114"/>
      <c r="NN40" s="114"/>
      <c r="NO40" s="114" t="str">
        <f t="shared" ref="NO40:NP40" si="177">MAX(#REF!)</f>
        <v>#REF!</v>
      </c>
      <c r="NP40" s="114" t="str">
        <f t="shared" si="177"/>
        <v>#REF!</v>
      </c>
    </row>
    <row r="41" ht="14.25" customHeight="1">
      <c r="C41" s="6"/>
      <c r="D41" s="116"/>
      <c r="G41" s="116"/>
      <c r="N41" s="116"/>
      <c r="S41" s="116"/>
      <c r="T41" s="116"/>
      <c r="U41" s="116"/>
      <c r="W41" s="116"/>
      <c r="X41" s="116"/>
      <c r="Y41" s="116"/>
      <c r="AA41" s="116"/>
      <c r="AB41" s="116"/>
      <c r="AC41" s="116"/>
      <c r="AE41" s="116"/>
      <c r="AF41" s="116"/>
      <c r="AG41" s="116"/>
      <c r="AI41" s="116"/>
      <c r="AJ41" s="116"/>
      <c r="AK41" s="116"/>
      <c r="AM41" s="116"/>
      <c r="AN41" s="116"/>
      <c r="AO41" s="116"/>
      <c r="AQ41" s="188"/>
    </row>
    <row r="42" ht="14.25" customHeight="1">
      <c r="C42" s="6"/>
      <c r="D42" s="116"/>
      <c r="G42" s="116"/>
      <c r="N42" s="116"/>
      <c r="S42" s="116"/>
      <c r="T42" s="116"/>
      <c r="U42" s="116"/>
      <c r="W42" s="116"/>
      <c r="X42" s="116"/>
      <c r="Y42" s="116"/>
      <c r="AA42" s="116"/>
      <c r="AB42" s="116"/>
      <c r="AC42" s="116"/>
      <c r="AE42" s="116"/>
      <c r="AF42" s="116"/>
      <c r="AG42" s="116"/>
      <c r="AI42" s="116"/>
      <c r="AJ42" s="116"/>
      <c r="AK42" s="116"/>
      <c r="AM42" s="116"/>
      <c r="AN42" s="116"/>
      <c r="AO42" s="116"/>
      <c r="AQ42" s="188"/>
    </row>
    <row r="43" ht="14.25" customHeight="1">
      <c r="A43" s="117" t="s">
        <v>102</v>
      </c>
      <c r="C43" s="6"/>
      <c r="D43" s="116"/>
      <c r="G43" s="116"/>
      <c r="N43" s="116"/>
      <c r="S43" s="116"/>
      <c r="T43" s="116"/>
      <c r="U43" s="116"/>
      <c r="W43" s="116"/>
      <c r="X43" s="116"/>
      <c r="Y43" s="116"/>
      <c r="AA43" s="116"/>
      <c r="AB43" s="116"/>
      <c r="AC43" s="116"/>
      <c r="AE43" s="116"/>
      <c r="AF43" s="116"/>
      <c r="AG43" s="116"/>
      <c r="AI43" s="116"/>
      <c r="AJ43" s="116"/>
      <c r="AK43" s="116"/>
      <c r="AM43" s="116"/>
      <c r="AN43" s="116"/>
      <c r="AO43" s="116"/>
      <c r="AQ43" s="188"/>
    </row>
    <row r="44" ht="14.25" customHeight="1">
      <c r="C44" s="6"/>
      <c r="D44" s="116"/>
      <c r="G44" s="116"/>
      <c r="N44" s="116"/>
      <c r="S44" s="116"/>
      <c r="T44" s="116"/>
      <c r="U44" s="116"/>
      <c r="W44" s="116"/>
      <c r="X44" s="116"/>
      <c r="Y44" s="116"/>
      <c r="AA44" s="116"/>
      <c r="AB44" s="116"/>
      <c r="AC44" s="116"/>
      <c r="AE44" s="116"/>
      <c r="AF44" s="116"/>
      <c r="AG44" s="116"/>
      <c r="AI44" s="116"/>
      <c r="AJ44" s="116"/>
      <c r="AK44" s="116"/>
      <c r="AM44" s="116"/>
      <c r="AN44" s="116"/>
      <c r="AO44" s="116"/>
      <c r="AQ44" s="188"/>
    </row>
    <row r="45" ht="14.25" customHeight="1">
      <c r="C45" s="6"/>
      <c r="D45" s="116"/>
      <c r="G45" s="116"/>
      <c r="N45" s="116"/>
      <c r="S45" s="116"/>
      <c r="T45" s="116"/>
      <c r="U45" s="116"/>
      <c r="W45" s="116"/>
      <c r="X45" s="116"/>
      <c r="Y45" s="116"/>
      <c r="AA45" s="116"/>
      <c r="AB45" s="116"/>
      <c r="AC45" s="116"/>
      <c r="AE45" s="116"/>
      <c r="AF45" s="116"/>
      <c r="AG45" s="116"/>
      <c r="AI45" s="116"/>
      <c r="AJ45" s="116"/>
      <c r="AK45" s="116"/>
      <c r="AM45" s="116"/>
      <c r="AN45" s="116"/>
      <c r="AO45" s="116"/>
      <c r="AQ45" s="188"/>
      <c r="IE45" s="117" t="s">
        <v>125</v>
      </c>
    </row>
    <row r="46" ht="14.25" customHeight="1">
      <c r="C46" s="6"/>
      <c r="D46" s="116"/>
      <c r="G46" s="116"/>
      <c r="N46" s="116"/>
      <c r="S46" s="116"/>
      <c r="T46" s="116"/>
      <c r="U46" s="116"/>
      <c r="W46" s="116"/>
      <c r="X46" s="116"/>
      <c r="Y46" s="116"/>
      <c r="AA46" s="116"/>
      <c r="AB46" s="116"/>
      <c r="AC46" s="116"/>
      <c r="AE46" s="116"/>
      <c r="AF46" s="116"/>
      <c r="AG46" s="116"/>
      <c r="AI46" s="116"/>
      <c r="AJ46" s="116"/>
      <c r="AK46" s="116"/>
      <c r="AM46" s="116"/>
      <c r="AN46" s="116"/>
      <c r="AO46" s="116"/>
      <c r="AQ46" s="188"/>
    </row>
    <row r="47" ht="14.25" customHeight="1">
      <c r="C47" s="6"/>
      <c r="D47" s="116"/>
      <c r="G47" s="116"/>
      <c r="N47" s="116"/>
      <c r="S47" s="116"/>
      <c r="T47" s="116"/>
      <c r="U47" s="116"/>
      <c r="W47" s="116"/>
      <c r="X47" s="116"/>
      <c r="Y47" s="116"/>
      <c r="AA47" s="116"/>
      <c r="AB47" s="116"/>
      <c r="AC47" s="116"/>
      <c r="AE47" s="116"/>
      <c r="AF47" s="116"/>
      <c r="AG47" s="116"/>
      <c r="AI47" s="116"/>
      <c r="AJ47" s="116"/>
      <c r="AK47" s="116"/>
      <c r="AM47" s="116"/>
      <c r="AN47" s="116"/>
      <c r="AO47" s="116"/>
      <c r="AQ47" s="188"/>
    </row>
    <row r="48" ht="14.25" customHeight="1">
      <c r="C48" s="6"/>
      <c r="D48" s="116"/>
      <c r="G48" s="116"/>
      <c r="N48" s="116"/>
      <c r="S48" s="116"/>
      <c r="T48" s="116"/>
      <c r="U48" s="116"/>
      <c r="W48" s="116"/>
      <c r="X48" s="116"/>
      <c r="Y48" s="116"/>
      <c r="AA48" s="116"/>
      <c r="AB48" s="116"/>
      <c r="AC48" s="116"/>
      <c r="AE48" s="116"/>
      <c r="AF48" s="116"/>
      <c r="AG48" s="116"/>
      <c r="AI48" s="116"/>
      <c r="AJ48" s="116"/>
      <c r="AK48" s="116"/>
      <c r="AM48" s="116"/>
      <c r="AN48" s="116"/>
      <c r="AO48" s="116"/>
      <c r="AQ48" s="188"/>
    </row>
    <row r="49" ht="14.25" customHeight="1">
      <c r="C49" s="6"/>
      <c r="D49" s="116"/>
      <c r="G49" s="116"/>
      <c r="N49" s="116"/>
      <c r="S49" s="116"/>
      <c r="T49" s="116"/>
      <c r="U49" s="116"/>
      <c r="W49" s="116"/>
      <c r="X49" s="116"/>
      <c r="Y49" s="116"/>
      <c r="AA49" s="116"/>
      <c r="AB49" s="116"/>
      <c r="AC49" s="116"/>
      <c r="AE49" s="116"/>
      <c r="AF49" s="116"/>
      <c r="AG49" s="116"/>
      <c r="AI49" s="116"/>
      <c r="AJ49" s="116"/>
      <c r="AK49" s="116"/>
      <c r="AM49" s="116"/>
      <c r="AN49" s="116"/>
      <c r="AO49" s="116"/>
      <c r="AQ49" s="188"/>
    </row>
    <row r="50" ht="14.25" customHeight="1">
      <c r="C50" s="6"/>
      <c r="D50" s="116"/>
      <c r="G50" s="116"/>
      <c r="N50" s="116"/>
      <c r="S50" s="116"/>
      <c r="T50" s="116"/>
      <c r="U50" s="116"/>
      <c r="W50" s="116"/>
      <c r="X50" s="116"/>
      <c r="Y50" s="116"/>
      <c r="AA50" s="116"/>
      <c r="AB50" s="116"/>
      <c r="AC50" s="116"/>
      <c r="AE50" s="116"/>
      <c r="AF50" s="116"/>
      <c r="AG50" s="116"/>
      <c r="AI50" s="116"/>
      <c r="AJ50" s="116"/>
      <c r="AK50" s="116"/>
      <c r="AM50" s="116"/>
      <c r="AN50" s="116"/>
      <c r="AO50" s="116"/>
      <c r="AQ50" s="188"/>
    </row>
    <row r="51" ht="14.25" customHeight="1">
      <c r="C51" s="6"/>
      <c r="D51" s="116"/>
      <c r="G51" s="116"/>
      <c r="N51" s="116"/>
      <c r="S51" s="116"/>
      <c r="T51" s="116"/>
      <c r="U51" s="116"/>
      <c r="W51" s="116"/>
      <c r="X51" s="116"/>
      <c r="Y51" s="116"/>
      <c r="AA51" s="116"/>
      <c r="AB51" s="116"/>
      <c r="AC51" s="116"/>
      <c r="AE51" s="116"/>
      <c r="AF51" s="116"/>
      <c r="AG51" s="116"/>
      <c r="AI51" s="116"/>
      <c r="AJ51" s="116"/>
      <c r="AK51" s="116"/>
      <c r="AM51" s="116"/>
      <c r="AN51" s="116"/>
      <c r="AO51" s="116"/>
      <c r="AQ51" s="188"/>
    </row>
    <row r="52" ht="14.25" customHeight="1">
      <c r="C52" s="6"/>
      <c r="D52" s="116"/>
      <c r="G52" s="116"/>
      <c r="N52" s="116"/>
      <c r="S52" s="116"/>
      <c r="T52" s="116"/>
      <c r="U52" s="116"/>
      <c r="W52" s="116"/>
      <c r="X52" s="116"/>
      <c r="Y52" s="116"/>
      <c r="AA52" s="116"/>
      <c r="AB52" s="116"/>
      <c r="AC52" s="116"/>
      <c r="AE52" s="116"/>
      <c r="AF52" s="116"/>
      <c r="AG52" s="116"/>
      <c r="AI52" s="116"/>
      <c r="AJ52" s="116"/>
      <c r="AK52" s="116"/>
      <c r="AM52" s="116"/>
      <c r="AN52" s="116"/>
      <c r="AO52" s="116"/>
      <c r="AQ52" s="188"/>
    </row>
    <row r="53" ht="14.25" customHeight="1">
      <c r="C53" s="6"/>
      <c r="D53" s="116"/>
      <c r="G53" s="116"/>
      <c r="N53" s="116"/>
      <c r="S53" s="116"/>
      <c r="T53" s="116"/>
      <c r="U53" s="116"/>
      <c r="W53" s="116"/>
      <c r="X53" s="116"/>
      <c r="Y53" s="116"/>
      <c r="AA53" s="116"/>
      <c r="AB53" s="116"/>
      <c r="AC53" s="116"/>
      <c r="AE53" s="116"/>
      <c r="AF53" s="116"/>
      <c r="AG53" s="116"/>
      <c r="AI53" s="116"/>
      <c r="AJ53" s="116"/>
      <c r="AK53" s="116"/>
      <c r="AM53" s="116"/>
      <c r="AN53" s="116"/>
      <c r="AO53" s="116"/>
      <c r="AQ53" s="188"/>
    </row>
    <row r="54" ht="14.25" customHeight="1">
      <c r="C54" s="6"/>
      <c r="D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I54" s="116"/>
      <c r="AJ54" s="116"/>
      <c r="AK54" s="116"/>
      <c r="AM54" s="116"/>
      <c r="AN54" s="116"/>
      <c r="AO54" s="116"/>
      <c r="AQ54" s="188"/>
    </row>
    <row r="55" ht="14.25" customHeight="1">
      <c r="C55" s="6"/>
      <c r="D55" s="116"/>
      <c r="G55" s="116"/>
      <c r="H55" s="116"/>
      <c r="N55" s="116"/>
      <c r="S55" s="116"/>
      <c r="T55" s="116"/>
      <c r="U55" s="116"/>
      <c r="W55" s="116"/>
      <c r="X55" s="116"/>
      <c r="Y55" s="116"/>
      <c r="AA55" s="116"/>
      <c r="AB55" s="116"/>
      <c r="AC55" s="116"/>
      <c r="AE55" s="116"/>
      <c r="AF55" s="116"/>
      <c r="AG55" s="116"/>
      <c r="AI55" s="116"/>
      <c r="AJ55" s="116"/>
      <c r="AK55" s="116"/>
      <c r="AM55" s="116"/>
      <c r="AN55" s="116"/>
      <c r="AO55" s="116"/>
      <c r="AQ55" s="188"/>
    </row>
    <row r="56" ht="14.25" customHeight="1">
      <c r="C56" s="6"/>
      <c r="D56" s="116"/>
      <c r="G56" s="116"/>
      <c r="H56" s="116"/>
      <c r="N56" s="116"/>
      <c r="S56" s="116"/>
      <c r="T56" s="116"/>
      <c r="U56" s="116"/>
      <c r="W56" s="116"/>
      <c r="X56" s="116"/>
      <c r="Y56" s="116"/>
      <c r="AA56" s="116"/>
      <c r="AB56" s="116"/>
      <c r="AC56" s="116"/>
      <c r="AE56" s="116"/>
      <c r="AF56" s="116"/>
      <c r="AG56" s="116"/>
      <c r="AI56" s="116"/>
      <c r="AJ56" s="116"/>
      <c r="AK56" s="116"/>
      <c r="AM56" s="116"/>
      <c r="AN56" s="116"/>
      <c r="AO56" s="116"/>
      <c r="AQ56" s="188"/>
    </row>
    <row r="57" ht="14.25" customHeight="1">
      <c r="C57" s="6"/>
      <c r="D57" s="116"/>
      <c r="G57" s="116"/>
      <c r="H57" s="116"/>
      <c r="N57" s="116"/>
      <c r="S57" s="116"/>
      <c r="T57" s="116"/>
      <c r="U57" s="116"/>
      <c r="W57" s="116"/>
      <c r="X57" s="116"/>
      <c r="Y57" s="116"/>
      <c r="AA57" s="116"/>
      <c r="AB57" s="116"/>
      <c r="AC57" s="116"/>
      <c r="AE57" s="116"/>
      <c r="AF57" s="116"/>
      <c r="AG57" s="116"/>
      <c r="AI57" s="116"/>
      <c r="AJ57" s="116"/>
      <c r="AK57" s="116"/>
      <c r="AM57" s="116"/>
      <c r="AN57" s="116"/>
      <c r="AO57" s="116"/>
      <c r="AQ57" s="188"/>
    </row>
    <row r="58" ht="14.25" customHeight="1">
      <c r="C58" s="6"/>
      <c r="D58" s="116"/>
      <c r="G58" s="116"/>
      <c r="H58" s="116"/>
      <c r="N58" s="116"/>
      <c r="S58" s="116"/>
      <c r="T58" s="116"/>
      <c r="U58" s="116"/>
      <c r="W58" s="116"/>
      <c r="X58" s="116"/>
      <c r="Y58" s="116"/>
      <c r="AA58" s="116"/>
      <c r="AB58" s="116"/>
      <c r="AC58" s="116"/>
      <c r="AE58" s="116"/>
      <c r="AF58" s="116"/>
      <c r="AG58" s="116"/>
      <c r="AI58" s="116"/>
      <c r="AJ58" s="116"/>
      <c r="AK58" s="116"/>
      <c r="AM58" s="116"/>
      <c r="AN58" s="116"/>
      <c r="AO58" s="116"/>
      <c r="AQ58" s="188"/>
    </row>
    <row r="59" ht="14.25" customHeight="1">
      <c r="C59" s="6"/>
      <c r="D59" s="116"/>
      <c r="G59" s="116"/>
      <c r="H59" s="116"/>
      <c r="N59" s="116"/>
      <c r="S59" s="116"/>
      <c r="T59" s="116"/>
      <c r="U59" s="116"/>
      <c r="W59" s="116"/>
      <c r="X59" s="116"/>
      <c r="Y59" s="116"/>
      <c r="AA59" s="116"/>
      <c r="AB59" s="116"/>
      <c r="AC59" s="116"/>
      <c r="AE59" s="116"/>
      <c r="AF59" s="116"/>
      <c r="AG59" s="116"/>
      <c r="AI59" s="116"/>
      <c r="AJ59" s="116"/>
      <c r="AK59" s="116"/>
      <c r="AM59" s="116"/>
      <c r="AN59" s="116"/>
      <c r="AO59" s="116"/>
      <c r="AQ59" s="188"/>
    </row>
    <row r="60" ht="14.25" customHeight="1">
      <c r="C60" s="6"/>
      <c r="D60" s="116"/>
      <c r="G60" s="116"/>
      <c r="H60" s="116"/>
      <c r="N60" s="116"/>
      <c r="S60" s="116"/>
      <c r="T60" s="116"/>
      <c r="U60" s="116"/>
      <c r="W60" s="116"/>
      <c r="X60" s="116"/>
      <c r="Y60" s="116"/>
      <c r="AA60" s="116"/>
      <c r="AB60" s="116"/>
      <c r="AC60" s="116"/>
      <c r="AE60" s="116"/>
      <c r="AF60" s="116"/>
      <c r="AG60" s="116"/>
      <c r="AI60" s="116"/>
      <c r="AJ60" s="116"/>
      <c r="AK60" s="116"/>
      <c r="AM60" s="116"/>
      <c r="AN60" s="116"/>
      <c r="AO60" s="116"/>
      <c r="AQ60" s="188"/>
    </row>
    <row r="61" ht="14.25" customHeight="1">
      <c r="C61" s="6"/>
      <c r="D61" s="116"/>
      <c r="G61" s="116"/>
      <c r="H61" s="116"/>
      <c r="N61" s="116"/>
      <c r="S61" s="116"/>
      <c r="T61" s="116"/>
      <c r="U61" s="116"/>
      <c r="W61" s="116"/>
      <c r="X61" s="116"/>
      <c r="Y61" s="116"/>
      <c r="AA61" s="116"/>
      <c r="AB61" s="116"/>
      <c r="AC61" s="116"/>
      <c r="AE61" s="116"/>
      <c r="AF61" s="116"/>
      <c r="AG61" s="116"/>
      <c r="AI61" s="116"/>
      <c r="AJ61" s="116"/>
      <c r="AK61" s="116"/>
      <c r="AM61" s="116"/>
      <c r="AN61" s="116"/>
      <c r="AO61" s="116"/>
      <c r="AQ61" s="188"/>
    </row>
    <row r="62" ht="14.25" customHeight="1">
      <c r="C62" s="6"/>
      <c r="D62" s="116"/>
      <c r="G62" s="116"/>
      <c r="H62" s="116"/>
      <c r="N62" s="116"/>
      <c r="S62" s="116"/>
      <c r="T62" s="116"/>
      <c r="U62" s="116"/>
      <c r="W62" s="116"/>
      <c r="X62" s="116"/>
      <c r="Y62" s="116"/>
      <c r="AA62" s="116"/>
      <c r="AB62" s="116"/>
      <c r="AC62" s="116"/>
      <c r="AE62" s="116"/>
      <c r="AF62" s="116"/>
      <c r="AG62" s="116"/>
      <c r="AI62" s="116"/>
      <c r="AJ62" s="116"/>
      <c r="AK62" s="116"/>
      <c r="AM62" s="116"/>
      <c r="AN62" s="116"/>
      <c r="AO62" s="116"/>
      <c r="AQ62" s="188"/>
    </row>
    <row r="63" ht="14.25" customHeight="1">
      <c r="C63" s="6"/>
      <c r="D63" s="116"/>
      <c r="G63" s="116"/>
      <c r="H63" s="116"/>
      <c r="N63" s="116"/>
      <c r="S63" s="116"/>
      <c r="T63" s="116"/>
      <c r="U63" s="116"/>
      <c r="W63" s="116"/>
      <c r="X63" s="116"/>
      <c r="Y63" s="116"/>
      <c r="AA63" s="116"/>
      <c r="AB63" s="116"/>
      <c r="AC63" s="116"/>
      <c r="AE63" s="116"/>
      <c r="AF63" s="116"/>
      <c r="AG63" s="116"/>
      <c r="AI63" s="116"/>
      <c r="AJ63" s="116"/>
      <c r="AK63" s="116"/>
      <c r="AM63" s="116"/>
      <c r="AN63" s="116"/>
      <c r="AO63" s="116"/>
      <c r="AQ63" s="188"/>
    </row>
    <row r="64" ht="14.25" customHeight="1">
      <c r="C64" s="6"/>
      <c r="D64" s="116"/>
      <c r="G64" s="116"/>
      <c r="H64" s="116"/>
      <c r="N64" s="116"/>
      <c r="S64" s="116"/>
      <c r="T64" s="116"/>
      <c r="U64" s="116"/>
      <c r="W64" s="116"/>
      <c r="X64" s="116"/>
      <c r="Y64" s="116"/>
      <c r="AA64" s="116"/>
      <c r="AB64" s="116"/>
      <c r="AC64" s="116"/>
      <c r="AE64" s="116"/>
      <c r="AF64" s="116"/>
      <c r="AG64" s="116"/>
      <c r="AI64" s="116"/>
      <c r="AJ64" s="116"/>
      <c r="AK64" s="116"/>
      <c r="AM64" s="116"/>
      <c r="AN64" s="116"/>
      <c r="AO64" s="116"/>
      <c r="AQ64" s="188"/>
    </row>
    <row r="65" ht="14.25" customHeight="1">
      <c r="C65" s="6"/>
      <c r="D65" s="116"/>
      <c r="G65" s="116"/>
      <c r="H65" s="116"/>
      <c r="N65" s="116"/>
      <c r="S65" s="116"/>
      <c r="T65" s="116"/>
      <c r="U65" s="116"/>
      <c r="W65" s="116"/>
      <c r="X65" s="116"/>
      <c r="Y65" s="116"/>
      <c r="AA65" s="116"/>
      <c r="AB65" s="116"/>
      <c r="AC65" s="116"/>
      <c r="AE65" s="116"/>
      <c r="AF65" s="116"/>
      <c r="AG65" s="116"/>
      <c r="AI65" s="116"/>
      <c r="AJ65" s="116"/>
      <c r="AK65" s="116"/>
      <c r="AM65" s="116"/>
      <c r="AN65" s="116"/>
      <c r="AO65" s="116"/>
      <c r="AQ65" s="188"/>
    </row>
    <row r="66" ht="14.25" customHeight="1">
      <c r="C66" s="6"/>
      <c r="D66" s="116"/>
      <c r="G66" s="116"/>
      <c r="H66" s="116"/>
      <c r="N66" s="116"/>
      <c r="S66" s="116"/>
      <c r="T66" s="116"/>
      <c r="U66" s="116"/>
      <c r="W66" s="116"/>
      <c r="X66" s="116"/>
      <c r="Y66" s="116"/>
      <c r="AA66" s="116"/>
      <c r="AB66" s="116"/>
      <c r="AC66" s="116"/>
      <c r="AE66" s="116"/>
      <c r="AF66" s="116"/>
      <c r="AG66" s="116"/>
      <c r="AI66" s="116"/>
      <c r="AJ66" s="116"/>
      <c r="AK66" s="116"/>
      <c r="AM66" s="116"/>
      <c r="AN66" s="116"/>
      <c r="AO66" s="116"/>
      <c r="AQ66" s="188"/>
    </row>
    <row r="67" ht="14.25" customHeight="1">
      <c r="C67" s="6"/>
      <c r="D67" s="116"/>
      <c r="G67" s="116"/>
      <c r="H67" s="116"/>
      <c r="N67" s="116"/>
      <c r="S67" s="116"/>
      <c r="T67" s="116"/>
      <c r="U67" s="116"/>
      <c r="W67" s="116"/>
      <c r="X67" s="116"/>
      <c r="Y67" s="116"/>
      <c r="AA67" s="116"/>
      <c r="AB67" s="116"/>
      <c r="AC67" s="116"/>
      <c r="AE67" s="116"/>
      <c r="AF67" s="116"/>
      <c r="AG67" s="116"/>
      <c r="AI67" s="116"/>
      <c r="AJ67" s="116"/>
      <c r="AK67" s="116"/>
      <c r="AM67" s="116"/>
      <c r="AN67" s="116"/>
      <c r="AO67" s="116"/>
      <c r="AQ67" s="188"/>
    </row>
    <row r="68" ht="14.25" customHeight="1">
      <c r="C68" s="6"/>
      <c r="D68" s="116"/>
      <c r="G68" s="116"/>
      <c r="H68" s="116"/>
      <c r="N68" s="116"/>
      <c r="S68" s="116"/>
      <c r="T68" s="116"/>
      <c r="U68" s="116"/>
      <c r="W68" s="116"/>
      <c r="X68" s="116"/>
      <c r="Y68" s="116"/>
      <c r="AA68" s="116"/>
      <c r="AB68" s="116"/>
      <c r="AC68" s="116"/>
      <c r="AE68" s="116"/>
      <c r="AF68" s="116"/>
      <c r="AG68" s="116"/>
      <c r="AI68" s="116"/>
      <c r="AJ68" s="116"/>
      <c r="AK68" s="116"/>
      <c r="AM68" s="116"/>
      <c r="AN68" s="116"/>
      <c r="AO68" s="116"/>
      <c r="AQ68" s="188"/>
    </row>
    <row r="69" ht="14.25" customHeight="1">
      <c r="C69" s="6"/>
      <c r="D69" s="116"/>
      <c r="G69" s="116"/>
      <c r="H69" s="116"/>
      <c r="N69" s="116"/>
      <c r="S69" s="116"/>
      <c r="T69" s="116"/>
      <c r="U69" s="116"/>
      <c r="W69" s="116"/>
      <c r="X69" s="116"/>
      <c r="Y69" s="116"/>
      <c r="AA69" s="116"/>
      <c r="AB69" s="116"/>
      <c r="AC69" s="116"/>
      <c r="AE69" s="116"/>
      <c r="AF69" s="116"/>
      <c r="AG69" s="116"/>
      <c r="AI69" s="116"/>
      <c r="AJ69" s="116"/>
      <c r="AK69" s="116"/>
      <c r="AM69" s="116"/>
      <c r="AN69" s="116"/>
      <c r="AO69" s="116"/>
      <c r="AQ69" s="188"/>
    </row>
    <row r="70" ht="14.25" customHeight="1">
      <c r="C70" s="6"/>
      <c r="D70" s="116"/>
      <c r="G70" s="116"/>
      <c r="H70" s="116"/>
      <c r="N70" s="116"/>
      <c r="S70" s="116"/>
      <c r="T70" s="116"/>
      <c r="U70" s="116"/>
      <c r="W70" s="116"/>
      <c r="X70" s="116"/>
      <c r="Y70" s="116"/>
      <c r="AA70" s="116"/>
      <c r="AB70" s="116"/>
      <c r="AC70" s="116"/>
      <c r="AE70" s="116"/>
      <c r="AF70" s="116"/>
      <c r="AG70" s="116"/>
      <c r="AI70" s="116"/>
      <c r="AJ70" s="116"/>
      <c r="AK70" s="116"/>
      <c r="AM70" s="116"/>
      <c r="AN70" s="116"/>
      <c r="AO70" s="116"/>
      <c r="AQ70" s="188"/>
    </row>
    <row r="71" ht="14.25" customHeight="1">
      <c r="C71" s="6"/>
      <c r="D71" s="116"/>
      <c r="G71" s="116"/>
      <c r="H71" s="116"/>
      <c r="N71" s="116"/>
      <c r="S71" s="116"/>
      <c r="T71" s="116"/>
      <c r="U71" s="116"/>
      <c r="W71" s="116"/>
      <c r="X71" s="116"/>
      <c r="Y71" s="116"/>
      <c r="AA71" s="116"/>
      <c r="AB71" s="116"/>
      <c r="AC71" s="116"/>
      <c r="AE71" s="116"/>
      <c r="AF71" s="116"/>
      <c r="AG71" s="116"/>
      <c r="AI71" s="116"/>
      <c r="AJ71" s="116"/>
      <c r="AK71" s="116"/>
      <c r="AM71" s="116"/>
      <c r="AN71" s="116"/>
      <c r="AO71" s="116"/>
      <c r="AQ71" s="188"/>
    </row>
    <row r="72" ht="14.25" customHeight="1">
      <c r="C72" s="6"/>
      <c r="D72" s="116"/>
      <c r="G72" s="116"/>
      <c r="H72" s="116"/>
      <c r="N72" s="116"/>
      <c r="S72" s="116"/>
      <c r="T72" s="116"/>
      <c r="U72" s="116"/>
      <c r="W72" s="116"/>
      <c r="X72" s="116"/>
      <c r="Y72" s="116"/>
      <c r="AA72" s="116"/>
      <c r="AB72" s="116"/>
      <c r="AC72" s="116"/>
      <c r="AE72" s="116"/>
      <c r="AF72" s="116"/>
      <c r="AG72" s="116"/>
      <c r="AI72" s="116"/>
      <c r="AJ72" s="116"/>
      <c r="AK72" s="116"/>
      <c r="AM72" s="116"/>
      <c r="AN72" s="116"/>
      <c r="AO72" s="116"/>
      <c r="AQ72" s="188"/>
    </row>
    <row r="73" ht="14.25" customHeight="1">
      <c r="C73" s="6"/>
      <c r="D73" s="116"/>
      <c r="G73" s="116"/>
      <c r="H73" s="116"/>
      <c r="N73" s="116"/>
      <c r="S73" s="116"/>
      <c r="T73" s="116"/>
      <c r="U73" s="116"/>
      <c r="W73" s="116"/>
      <c r="X73" s="116"/>
      <c r="Y73" s="116"/>
      <c r="AA73" s="116"/>
      <c r="AB73" s="116"/>
      <c r="AC73" s="116"/>
      <c r="AE73" s="116"/>
      <c r="AF73" s="116"/>
      <c r="AG73" s="116"/>
      <c r="AI73" s="116"/>
      <c r="AJ73" s="116"/>
      <c r="AK73" s="116"/>
      <c r="AM73" s="116"/>
      <c r="AN73" s="116"/>
      <c r="AO73" s="116"/>
      <c r="AQ73" s="188"/>
    </row>
    <row r="74" ht="14.25" customHeight="1">
      <c r="C74" s="6"/>
      <c r="D74" s="116"/>
      <c r="G74" s="116"/>
      <c r="H74" s="116"/>
      <c r="N74" s="116"/>
      <c r="S74" s="116"/>
      <c r="T74" s="116"/>
      <c r="U74" s="116"/>
      <c r="W74" s="116"/>
      <c r="X74" s="116"/>
      <c r="Y74" s="116"/>
      <c r="AA74" s="116"/>
      <c r="AB74" s="116"/>
      <c r="AC74" s="116"/>
      <c r="AE74" s="116"/>
      <c r="AF74" s="116"/>
      <c r="AG74" s="116"/>
      <c r="AI74" s="116"/>
      <c r="AJ74" s="116"/>
      <c r="AK74" s="116"/>
      <c r="AM74" s="116"/>
      <c r="AN74" s="116"/>
      <c r="AO74" s="116"/>
      <c r="AQ74" s="188"/>
    </row>
    <row r="75" ht="14.25" customHeight="1">
      <c r="C75" s="6"/>
      <c r="D75" s="116"/>
      <c r="G75" s="116"/>
      <c r="H75" s="116"/>
      <c r="N75" s="116"/>
      <c r="S75" s="116"/>
      <c r="T75" s="116"/>
      <c r="U75" s="116"/>
      <c r="W75" s="116"/>
      <c r="X75" s="116"/>
      <c r="Y75" s="116"/>
      <c r="AA75" s="116"/>
      <c r="AB75" s="116"/>
      <c r="AC75" s="116"/>
      <c r="AE75" s="116"/>
      <c r="AF75" s="116"/>
      <c r="AG75" s="116"/>
      <c r="AI75" s="116"/>
      <c r="AJ75" s="116"/>
      <c r="AK75" s="116"/>
      <c r="AM75" s="116"/>
      <c r="AN75" s="116"/>
      <c r="AO75" s="116"/>
      <c r="AQ75" s="188"/>
    </row>
    <row r="76" ht="14.25" customHeight="1">
      <c r="C76" s="6"/>
      <c r="D76" s="116"/>
      <c r="G76" s="116"/>
      <c r="H76" s="116"/>
      <c r="N76" s="116"/>
      <c r="S76" s="116"/>
      <c r="T76" s="116"/>
      <c r="U76" s="116"/>
      <c r="W76" s="116"/>
      <c r="X76" s="116"/>
      <c r="Y76" s="116"/>
      <c r="AA76" s="116"/>
      <c r="AB76" s="116"/>
      <c r="AC76" s="116"/>
      <c r="AE76" s="116"/>
      <c r="AF76" s="116"/>
      <c r="AG76" s="116"/>
      <c r="AI76" s="116"/>
      <c r="AJ76" s="116"/>
      <c r="AK76" s="116"/>
      <c r="AM76" s="116"/>
      <c r="AN76" s="116"/>
      <c r="AO76" s="116"/>
      <c r="AQ76" s="188"/>
    </row>
    <row r="77" ht="14.25" customHeight="1">
      <c r="C77" s="6"/>
      <c r="D77" s="116"/>
      <c r="G77" s="116"/>
      <c r="H77" s="116"/>
      <c r="N77" s="116"/>
      <c r="S77" s="116"/>
      <c r="T77" s="116"/>
      <c r="U77" s="116"/>
      <c r="W77" s="116"/>
      <c r="X77" s="116"/>
      <c r="Y77" s="116"/>
      <c r="AA77" s="116"/>
      <c r="AB77" s="116"/>
      <c r="AC77" s="116"/>
      <c r="AE77" s="116"/>
      <c r="AF77" s="116"/>
      <c r="AG77" s="116"/>
      <c r="AI77" s="116"/>
      <c r="AJ77" s="116"/>
      <c r="AK77" s="116"/>
      <c r="AM77" s="116"/>
      <c r="AN77" s="116"/>
      <c r="AO77" s="116"/>
      <c r="AQ77" s="188"/>
    </row>
    <row r="78" ht="14.25" customHeight="1">
      <c r="C78" s="6"/>
      <c r="D78" s="116"/>
      <c r="G78" s="116"/>
      <c r="N78" s="116"/>
      <c r="S78" s="116"/>
      <c r="T78" s="116"/>
      <c r="U78" s="116"/>
      <c r="W78" s="116"/>
      <c r="X78" s="116"/>
      <c r="Y78" s="116"/>
      <c r="AA78" s="116"/>
      <c r="AB78" s="116"/>
      <c r="AC78" s="116"/>
      <c r="AE78" s="116"/>
      <c r="AF78" s="116"/>
      <c r="AG78" s="116"/>
      <c r="AI78" s="116"/>
      <c r="AJ78" s="116"/>
      <c r="AK78" s="116"/>
      <c r="AM78" s="116"/>
      <c r="AN78" s="116"/>
      <c r="AO78" s="116"/>
      <c r="AQ78" s="188"/>
    </row>
    <row r="79" ht="14.25" customHeight="1">
      <c r="C79" s="6"/>
      <c r="D79" s="116"/>
      <c r="G79" s="116"/>
      <c r="N79" s="116"/>
      <c r="S79" s="116"/>
      <c r="T79" s="116"/>
      <c r="U79" s="116"/>
      <c r="W79" s="116"/>
      <c r="X79" s="116"/>
      <c r="Y79" s="116"/>
      <c r="AA79" s="116"/>
      <c r="AB79" s="116"/>
      <c r="AC79" s="116"/>
      <c r="AE79" s="116"/>
      <c r="AF79" s="116"/>
      <c r="AG79" s="116"/>
      <c r="AI79" s="116"/>
      <c r="AJ79" s="116"/>
      <c r="AK79" s="116"/>
      <c r="AM79" s="116"/>
      <c r="AN79" s="116"/>
      <c r="AO79" s="116"/>
      <c r="AQ79" s="188"/>
    </row>
    <row r="80" ht="14.25" customHeight="1">
      <c r="C80" s="6"/>
      <c r="D80" s="116"/>
      <c r="G80" s="116"/>
      <c r="N80" s="116"/>
      <c r="S80" s="116"/>
      <c r="T80" s="116"/>
      <c r="U80" s="116"/>
      <c r="W80" s="116"/>
      <c r="X80" s="116"/>
      <c r="Y80" s="116"/>
      <c r="AA80" s="116"/>
      <c r="AB80" s="116"/>
      <c r="AC80" s="116"/>
      <c r="AE80" s="116"/>
      <c r="AF80" s="116"/>
      <c r="AG80" s="116"/>
      <c r="AI80" s="116"/>
      <c r="AJ80" s="116"/>
      <c r="AK80" s="116"/>
      <c r="AM80" s="116"/>
      <c r="AN80" s="116"/>
      <c r="AO80" s="116"/>
      <c r="AQ80" s="188"/>
    </row>
    <row r="81" ht="14.25" customHeight="1">
      <c r="C81" s="6"/>
      <c r="D81" s="116"/>
      <c r="G81" s="116"/>
      <c r="N81" s="116"/>
      <c r="S81" s="116"/>
      <c r="T81" s="116"/>
      <c r="U81" s="116"/>
      <c r="W81" s="116"/>
      <c r="X81" s="116"/>
      <c r="Y81" s="116"/>
      <c r="AA81" s="116"/>
      <c r="AB81" s="116"/>
      <c r="AC81" s="116"/>
      <c r="AE81" s="116"/>
      <c r="AF81" s="116"/>
      <c r="AG81" s="116"/>
      <c r="AI81" s="116"/>
      <c r="AJ81" s="116"/>
      <c r="AK81" s="116"/>
      <c r="AM81" s="116"/>
      <c r="AN81" s="116"/>
      <c r="AO81" s="116"/>
      <c r="AQ81" s="188"/>
    </row>
    <row r="82" ht="14.25" customHeight="1">
      <c r="C82" s="6"/>
      <c r="D82" s="116"/>
      <c r="G82" s="116"/>
      <c r="N82" s="116"/>
      <c r="S82" s="116"/>
      <c r="T82" s="116"/>
      <c r="U82" s="116"/>
      <c r="W82" s="116"/>
      <c r="X82" s="116"/>
      <c r="Y82" s="116"/>
      <c r="AA82" s="116"/>
      <c r="AB82" s="116"/>
      <c r="AC82" s="116"/>
      <c r="AE82" s="116"/>
      <c r="AF82" s="116"/>
      <c r="AG82" s="116"/>
      <c r="AI82" s="116"/>
      <c r="AJ82" s="116"/>
      <c r="AK82" s="116"/>
      <c r="AM82" s="116"/>
      <c r="AN82" s="116"/>
      <c r="AO82" s="116"/>
      <c r="AQ82" s="188"/>
    </row>
    <row r="83" ht="14.25" customHeight="1">
      <c r="C83" s="6"/>
      <c r="D83" s="116"/>
      <c r="G83" s="116"/>
      <c r="N83" s="116"/>
      <c r="S83" s="116"/>
      <c r="T83" s="116"/>
      <c r="U83" s="116"/>
      <c r="W83" s="116"/>
      <c r="X83" s="116"/>
      <c r="Y83" s="116"/>
      <c r="AA83" s="116"/>
      <c r="AB83" s="116"/>
      <c r="AC83" s="116"/>
      <c r="AE83" s="116"/>
      <c r="AF83" s="116"/>
      <c r="AG83" s="116"/>
      <c r="AI83" s="116"/>
      <c r="AJ83" s="116"/>
      <c r="AK83" s="116"/>
      <c r="AM83" s="116"/>
      <c r="AN83" s="116"/>
      <c r="AO83" s="116"/>
      <c r="AQ83" s="188"/>
    </row>
    <row r="84" ht="14.25" customHeight="1">
      <c r="C84" s="6"/>
      <c r="D84" s="116"/>
      <c r="G84" s="116"/>
      <c r="N84" s="116"/>
      <c r="S84" s="116"/>
      <c r="T84" s="116"/>
      <c r="U84" s="116"/>
      <c r="W84" s="116"/>
      <c r="X84" s="116"/>
      <c r="Y84" s="116"/>
      <c r="AA84" s="116"/>
      <c r="AB84" s="116"/>
      <c r="AC84" s="116"/>
      <c r="AE84" s="116"/>
      <c r="AF84" s="116"/>
      <c r="AG84" s="116"/>
      <c r="AI84" s="116"/>
      <c r="AJ84" s="116"/>
      <c r="AK84" s="116"/>
      <c r="AM84" s="116"/>
      <c r="AN84" s="116"/>
      <c r="AO84" s="116"/>
      <c r="AQ84" s="188"/>
    </row>
    <row r="85" ht="14.25" customHeight="1">
      <c r="C85" s="6"/>
      <c r="D85" s="116"/>
      <c r="G85" s="116"/>
      <c r="N85" s="116"/>
      <c r="S85" s="116"/>
      <c r="T85" s="116"/>
      <c r="U85" s="116"/>
      <c r="W85" s="116"/>
      <c r="X85" s="116"/>
      <c r="Y85" s="116"/>
      <c r="AA85" s="116"/>
      <c r="AB85" s="116"/>
      <c r="AC85" s="116"/>
      <c r="AE85" s="116"/>
      <c r="AF85" s="116"/>
      <c r="AG85" s="116"/>
      <c r="AI85" s="116"/>
      <c r="AJ85" s="116"/>
      <c r="AK85" s="116"/>
      <c r="AM85" s="116"/>
      <c r="AN85" s="116"/>
      <c r="AO85" s="116"/>
      <c r="AQ85" s="188"/>
    </row>
    <row r="86" ht="14.25" customHeight="1">
      <c r="C86" s="6"/>
      <c r="D86" s="116"/>
      <c r="G86" s="116"/>
      <c r="N86" s="116"/>
      <c r="S86" s="116"/>
      <c r="T86" s="116"/>
      <c r="U86" s="116"/>
      <c r="W86" s="116"/>
      <c r="X86" s="116"/>
      <c r="Y86" s="116"/>
      <c r="AA86" s="116"/>
      <c r="AB86" s="116"/>
      <c r="AC86" s="116"/>
      <c r="AE86" s="116"/>
      <c r="AF86" s="116"/>
      <c r="AG86" s="116"/>
      <c r="AI86" s="116"/>
      <c r="AJ86" s="116"/>
      <c r="AK86" s="116"/>
      <c r="AM86" s="116"/>
      <c r="AN86" s="116"/>
      <c r="AO86" s="116"/>
      <c r="AQ86" s="188"/>
    </row>
    <row r="87" ht="14.25" customHeight="1">
      <c r="C87" s="6"/>
      <c r="D87" s="116"/>
      <c r="G87" s="116"/>
      <c r="N87" s="116"/>
      <c r="S87" s="116"/>
      <c r="T87" s="116"/>
      <c r="U87" s="116"/>
      <c r="W87" s="116"/>
      <c r="X87" s="116"/>
      <c r="Y87" s="116"/>
      <c r="AA87" s="116"/>
      <c r="AB87" s="116"/>
      <c r="AC87" s="116"/>
      <c r="AE87" s="116"/>
      <c r="AF87" s="116"/>
      <c r="AG87" s="116"/>
      <c r="AI87" s="116"/>
      <c r="AJ87" s="116"/>
      <c r="AK87" s="116"/>
      <c r="AM87" s="116"/>
      <c r="AN87" s="116"/>
      <c r="AO87" s="116"/>
      <c r="AQ87" s="188"/>
    </row>
    <row r="88" ht="14.25" customHeight="1">
      <c r="C88" s="6"/>
      <c r="D88" s="116"/>
      <c r="G88" s="116"/>
      <c r="N88" s="116"/>
      <c r="S88" s="116"/>
      <c r="T88" s="116"/>
      <c r="U88" s="116"/>
      <c r="W88" s="116"/>
      <c r="X88" s="116"/>
      <c r="Y88" s="116"/>
      <c r="AA88" s="116"/>
      <c r="AB88" s="116"/>
      <c r="AC88" s="116"/>
      <c r="AE88" s="116"/>
      <c r="AF88" s="116"/>
      <c r="AG88" s="116"/>
      <c r="AI88" s="116"/>
      <c r="AJ88" s="116"/>
      <c r="AK88" s="116"/>
      <c r="AM88" s="116"/>
      <c r="AN88" s="116"/>
      <c r="AO88" s="116"/>
      <c r="AQ88" s="188"/>
    </row>
    <row r="89" ht="14.25" customHeight="1">
      <c r="C89" s="6"/>
      <c r="D89" s="116"/>
      <c r="G89" s="116"/>
      <c r="N89" s="116"/>
      <c r="S89" s="116"/>
      <c r="T89" s="116"/>
      <c r="U89" s="116"/>
      <c r="W89" s="116"/>
      <c r="X89" s="116"/>
      <c r="Y89" s="116"/>
      <c r="AA89" s="116"/>
      <c r="AB89" s="116"/>
      <c r="AC89" s="116"/>
      <c r="AE89" s="116"/>
      <c r="AF89" s="116"/>
      <c r="AG89" s="116"/>
      <c r="AI89" s="116"/>
      <c r="AJ89" s="116"/>
      <c r="AK89" s="116"/>
      <c r="AM89" s="116"/>
      <c r="AN89" s="116"/>
      <c r="AO89" s="116"/>
      <c r="AQ89" s="188"/>
    </row>
    <row r="90" ht="14.25" customHeight="1">
      <c r="C90" s="6"/>
      <c r="D90" s="116"/>
      <c r="G90" s="116"/>
      <c r="N90" s="116"/>
      <c r="S90" s="116"/>
      <c r="T90" s="116"/>
      <c r="U90" s="116"/>
      <c r="W90" s="116"/>
      <c r="X90" s="116"/>
      <c r="Y90" s="116"/>
      <c r="AA90" s="116"/>
      <c r="AB90" s="116"/>
      <c r="AC90" s="116"/>
      <c r="AE90" s="116"/>
      <c r="AF90" s="116"/>
      <c r="AG90" s="116"/>
      <c r="AI90" s="116"/>
      <c r="AJ90" s="116"/>
      <c r="AK90" s="116"/>
      <c r="AM90" s="116"/>
      <c r="AN90" s="116"/>
      <c r="AO90" s="116"/>
      <c r="AQ90" s="188"/>
    </row>
    <row r="91" ht="14.25" customHeight="1">
      <c r="C91" s="6"/>
      <c r="D91" s="116"/>
      <c r="G91" s="116"/>
      <c r="N91" s="116"/>
      <c r="S91" s="116"/>
      <c r="T91" s="116"/>
      <c r="U91" s="116"/>
      <c r="W91" s="116"/>
      <c r="X91" s="116"/>
      <c r="Y91" s="116"/>
      <c r="AA91" s="116"/>
      <c r="AB91" s="116"/>
      <c r="AC91" s="116"/>
      <c r="AE91" s="116"/>
      <c r="AF91" s="116"/>
      <c r="AG91" s="116"/>
      <c r="AI91" s="116"/>
      <c r="AJ91" s="116"/>
      <c r="AK91" s="116"/>
      <c r="AM91" s="116"/>
      <c r="AN91" s="116"/>
      <c r="AO91" s="116"/>
      <c r="AQ91" s="188"/>
    </row>
    <row r="92" ht="14.25" customHeight="1">
      <c r="C92" s="6"/>
      <c r="D92" s="116"/>
      <c r="G92" s="116"/>
      <c r="N92" s="116"/>
      <c r="S92" s="116"/>
      <c r="T92" s="116"/>
      <c r="U92" s="116"/>
      <c r="W92" s="116"/>
      <c r="X92" s="116"/>
      <c r="Y92" s="116"/>
      <c r="AA92" s="116"/>
      <c r="AB92" s="116"/>
      <c r="AC92" s="116"/>
      <c r="AE92" s="116"/>
      <c r="AF92" s="116"/>
      <c r="AG92" s="116"/>
      <c r="AI92" s="116"/>
      <c r="AJ92" s="116"/>
      <c r="AK92" s="116"/>
      <c r="AM92" s="116"/>
      <c r="AN92" s="116"/>
      <c r="AO92" s="116"/>
      <c r="AQ92" s="188"/>
    </row>
    <row r="93" ht="14.25" customHeight="1">
      <c r="C93" s="6"/>
      <c r="D93" s="116"/>
      <c r="G93" s="116"/>
      <c r="N93" s="116"/>
      <c r="S93" s="116"/>
      <c r="T93" s="116"/>
      <c r="U93" s="116"/>
      <c r="W93" s="116"/>
      <c r="X93" s="116"/>
      <c r="Y93" s="116"/>
      <c r="AA93" s="116"/>
      <c r="AB93" s="116"/>
      <c r="AC93" s="116"/>
      <c r="AE93" s="116"/>
      <c r="AF93" s="116"/>
      <c r="AG93" s="116"/>
      <c r="AI93" s="116"/>
      <c r="AJ93" s="116"/>
      <c r="AK93" s="116"/>
      <c r="AM93" s="116"/>
      <c r="AN93" s="116"/>
      <c r="AO93" s="116"/>
      <c r="AQ93" s="188"/>
    </row>
    <row r="94" ht="14.25" customHeight="1">
      <c r="C94" s="6"/>
      <c r="D94" s="116"/>
      <c r="G94" s="116"/>
      <c r="N94" s="116"/>
      <c r="S94" s="116"/>
      <c r="T94" s="116"/>
      <c r="U94" s="116"/>
      <c r="W94" s="116"/>
      <c r="X94" s="116"/>
      <c r="Y94" s="116"/>
      <c r="AA94" s="116"/>
      <c r="AB94" s="116"/>
      <c r="AC94" s="116"/>
      <c r="AE94" s="116"/>
      <c r="AF94" s="116"/>
      <c r="AG94" s="116"/>
      <c r="AI94" s="116"/>
      <c r="AJ94" s="116"/>
      <c r="AK94" s="116"/>
      <c r="AM94" s="116"/>
      <c r="AN94" s="116"/>
      <c r="AO94" s="116"/>
      <c r="AQ94" s="188"/>
    </row>
    <row r="95" ht="14.25" customHeight="1">
      <c r="C95" s="6"/>
      <c r="D95" s="116"/>
      <c r="G95" s="116"/>
      <c r="N95" s="116"/>
      <c r="S95" s="116"/>
      <c r="T95" s="116"/>
      <c r="U95" s="116"/>
      <c r="W95" s="116"/>
      <c r="X95" s="116"/>
      <c r="Y95" s="116"/>
      <c r="AA95" s="116"/>
      <c r="AB95" s="116"/>
      <c r="AC95" s="116"/>
      <c r="AE95" s="116"/>
      <c r="AF95" s="116"/>
      <c r="AG95" s="116"/>
      <c r="AI95" s="116"/>
      <c r="AJ95" s="116"/>
      <c r="AK95" s="116"/>
      <c r="AM95" s="116"/>
      <c r="AN95" s="116"/>
      <c r="AO95" s="116"/>
      <c r="AQ95" s="188"/>
    </row>
    <row r="96" ht="14.25" customHeight="1">
      <c r="C96" s="6"/>
      <c r="D96" s="116"/>
      <c r="G96" s="116"/>
      <c r="N96" s="116"/>
      <c r="S96" s="116"/>
      <c r="T96" s="116"/>
      <c r="U96" s="116"/>
      <c r="W96" s="116"/>
      <c r="X96" s="116"/>
      <c r="Y96" s="116"/>
      <c r="AA96" s="116"/>
      <c r="AB96" s="116"/>
      <c r="AC96" s="116"/>
      <c r="AE96" s="116"/>
      <c r="AF96" s="116"/>
      <c r="AG96" s="116"/>
      <c r="AI96" s="116"/>
      <c r="AJ96" s="116"/>
      <c r="AK96" s="116"/>
      <c r="AM96" s="116"/>
      <c r="AN96" s="116"/>
      <c r="AO96" s="116"/>
      <c r="AQ96" s="188"/>
    </row>
    <row r="97" ht="14.25" customHeight="1">
      <c r="C97" s="6"/>
      <c r="D97" s="116"/>
      <c r="G97" s="116"/>
      <c r="N97" s="116"/>
      <c r="S97" s="116"/>
      <c r="T97" s="116"/>
      <c r="U97" s="116"/>
      <c r="W97" s="116"/>
      <c r="X97" s="116"/>
      <c r="Y97" s="116"/>
      <c r="AA97" s="116"/>
      <c r="AB97" s="116"/>
      <c r="AC97" s="116"/>
      <c r="AE97" s="116"/>
      <c r="AF97" s="116"/>
      <c r="AG97" s="116"/>
      <c r="AI97" s="116"/>
      <c r="AJ97" s="116"/>
      <c r="AK97" s="116"/>
      <c r="AM97" s="116"/>
      <c r="AN97" s="116"/>
      <c r="AO97" s="116"/>
      <c r="AQ97" s="188"/>
    </row>
    <row r="98" ht="14.25" customHeight="1">
      <c r="C98" s="6"/>
      <c r="D98" s="116"/>
      <c r="G98" s="116"/>
      <c r="N98" s="116"/>
      <c r="S98" s="116"/>
      <c r="T98" s="116"/>
      <c r="U98" s="116"/>
      <c r="W98" s="116"/>
      <c r="X98" s="116"/>
      <c r="Y98" s="116"/>
      <c r="AA98" s="116"/>
      <c r="AB98" s="116"/>
      <c r="AC98" s="116"/>
      <c r="AE98" s="116"/>
      <c r="AF98" s="116"/>
      <c r="AG98" s="116"/>
      <c r="AI98" s="116"/>
      <c r="AJ98" s="116"/>
      <c r="AK98" s="116"/>
      <c r="AM98" s="116"/>
      <c r="AN98" s="116"/>
      <c r="AO98" s="116"/>
      <c r="AQ98" s="188"/>
    </row>
    <row r="99" ht="14.25" customHeight="1">
      <c r="C99" s="6"/>
      <c r="D99" s="116"/>
      <c r="G99" s="116"/>
      <c r="N99" s="116"/>
      <c r="S99" s="116"/>
      <c r="T99" s="116"/>
      <c r="U99" s="116"/>
      <c r="W99" s="116"/>
      <c r="X99" s="116"/>
      <c r="Y99" s="116"/>
      <c r="AA99" s="116"/>
      <c r="AB99" s="116"/>
      <c r="AC99" s="116"/>
      <c r="AE99" s="116"/>
      <c r="AF99" s="116"/>
      <c r="AG99" s="116"/>
      <c r="AI99" s="116"/>
      <c r="AJ99" s="116"/>
      <c r="AK99" s="116"/>
      <c r="AM99" s="116"/>
      <c r="AN99" s="116"/>
      <c r="AO99" s="116"/>
      <c r="AQ99" s="188"/>
    </row>
    <row r="100" ht="14.25" customHeight="1">
      <c r="C100" s="6"/>
      <c r="D100" s="116"/>
      <c r="G100" s="116"/>
      <c r="N100" s="116"/>
      <c r="S100" s="116"/>
      <c r="T100" s="116"/>
      <c r="U100" s="116"/>
      <c r="W100" s="116"/>
      <c r="X100" s="116"/>
      <c r="Y100" s="116"/>
      <c r="AA100" s="116"/>
      <c r="AB100" s="116"/>
      <c r="AC100" s="116"/>
      <c r="AE100" s="116"/>
      <c r="AF100" s="116"/>
      <c r="AG100" s="116"/>
      <c r="AI100" s="116"/>
      <c r="AJ100" s="116"/>
      <c r="AK100" s="116"/>
      <c r="AM100" s="116"/>
      <c r="AN100" s="116"/>
      <c r="AO100" s="116"/>
      <c r="AQ100" s="188"/>
    </row>
    <row r="101" ht="14.25" customHeight="1">
      <c r="C101" s="6"/>
      <c r="D101" s="116"/>
      <c r="G101" s="116"/>
      <c r="N101" s="116"/>
      <c r="S101" s="116"/>
      <c r="T101" s="116"/>
      <c r="U101" s="116"/>
      <c r="W101" s="116"/>
      <c r="X101" s="116"/>
      <c r="Y101" s="116"/>
      <c r="AA101" s="116"/>
      <c r="AB101" s="116"/>
      <c r="AC101" s="116"/>
      <c r="AE101" s="116"/>
      <c r="AF101" s="116"/>
      <c r="AG101" s="116"/>
      <c r="AI101" s="116"/>
      <c r="AJ101" s="116"/>
      <c r="AK101" s="116"/>
      <c r="AM101" s="116"/>
      <c r="AN101" s="116"/>
      <c r="AO101" s="116"/>
      <c r="AQ101" s="188"/>
    </row>
    <row r="102" ht="14.25" customHeight="1">
      <c r="C102" s="6"/>
      <c r="D102" s="116"/>
      <c r="G102" s="116"/>
      <c r="N102" s="116"/>
      <c r="S102" s="116"/>
      <c r="T102" s="116"/>
      <c r="U102" s="116"/>
      <c r="W102" s="116"/>
      <c r="X102" s="116"/>
      <c r="Y102" s="116"/>
      <c r="AA102" s="116"/>
      <c r="AB102" s="116"/>
      <c r="AC102" s="116"/>
      <c r="AE102" s="116"/>
      <c r="AF102" s="116"/>
      <c r="AG102" s="116"/>
      <c r="AI102" s="116"/>
      <c r="AJ102" s="116"/>
      <c r="AK102" s="116"/>
      <c r="AM102" s="116"/>
      <c r="AN102" s="116"/>
      <c r="AO102" s="116"/>
      <c r="AQ102" s="188"/>
    </row>
    <row r="103" ht="14.25" customHeight="1">
      <c r="C103" s="6"/>
      <c r="D103" s="116"/>
      <c r="G103" s="116"/>
      <c r="N103" s="116"/>
      <c r="S103" s="116"/>
      <c r="T103" s="116"/>
      <c r="U103" s="116"/>
      <c r="W103" s="116"/>
      <c r="X103" s="116"/>
      <c r="Y103" s="116"/>
      <c r="AA103" s="116"/>
      <c r="AB103" s="116"/>
      <c r="AC103" s="116"/>
      <c r="AE103" s="116"/>
      <c r="AF103" s="116"/>
      <c r="AG103" s="116"/>
      <c r="AI103" s="116"/>
      <c r="AJ103" s="116"/>
      <c r="AK103" s="116"/>
      <c r="AM103" s="116"/>
      <c r="AN103" s="116"/>
      <c r="AO103" s="116"/>
      <c r="AQ103" s="188"/>
    </row>
    <row r="104" ht="14.25" customHeight="1">
      <c r="C104" s="6"/>
      <c r="D104" s="116"/>
      <c r="G104" s="116"/>
      <c r="N104" s="116"/>
      <c r="S104" s="116"/>
      <c r="T104" s="116"/>
      <c r="U104" s="116"/>
      <c r="W104" s="116"/>
      <c r="X104" s="116"/>
      <c r="Y104" s="116"/>
      <c r="AA104" s="116"/>
      <c r="AB104" s="116"/>
      <c r="AC104" s="116"/>
      <c r="AE104" s="116"/>
      <c r="AF104" s="116"/>
      <c r="AG104" s="116"/>
      <c r="AI104" s="116"/>
      <c r="AJ104" s="116"/>
      <c r="AK104" s="116"/>
      <c r="AM104" s="116"/>
      <c r="AN104" s="116"/>
      <c r="AO104" s="116"/>
      <c r="AQ104" s="188"/>
    </row>
    <row r="105" ht="14.25" customHeight="1">
      <c r="C105" s="6"/>
      <c r="D105" s="116"/>
      <c r="G105" s="116"/>
      <c r="N105" s="116"/>
      <c r="S105" s="116"/>
      <c r="T105" s="116"/>
      <c r="U105" s="116"/>
      <c r="W105" s="116"/>
      <c r="X105" s="116"/>
      <c r="Y105" s="116"/>
      <c r="AA105" s="116"/>
      <c r="AB105" s="116"/>
      <c r="AC105" s="116"/>
      <c r="AE105" s="116"/>
      <c r="AF105" s="116"/>
      <c r="AG105" s="116"/>
      <c r="AI105" s="116"/>
      <c r="AJ105" s="116"/>
      <c r="AK105" s="116"/>
      <c r="AM105" s="116"/>
      <c r="AN105" s="116"/>
      <c r="AO105" s="116"/>
      <c r="AQ105" s="188"/>
    </row>
    <row r="106" ht="14.25" customHeight="1">
      <c r="C106" s="6"/>
      <c r="D106" s="116"/>
      <c r="G106" s="116"/>
      <c r="N106" s="116"/>
      <c r="S106" s="116"/>
      <c r="T106" s="116"/>
      <c r="U106" s="116"/>
      <c r="W106" s="116"/>
      <c r="X106" s="116"/>
      <c r="Y106" s="116"/>
      <c r="AA106" s="116"/>
      <c r="AB106" s="116"/>
      <c r="AC106" s="116"/>
      <c r="AE106" s="116"/>
      <c r="AF106" s="116"/>
      <c r="AG106" s="116"/>
      <c r="AI106" s="116"/>
      <c r="AJ106" s="116"/>
      <c r="AK106" s="116"/>
      <c r="AM106" s="116"/>
      <c r="AN106" s="116"/>
      <c r="AO106" s="116"/>
      <c r="AQ106" s="188"/>
    </row>
    <row r="107" ht="14.25" customHeight="1">
      <c r="C107" s="6"/>
      <c r="D107" s="116"/>
      <c r="G107" s="116"/>
      <c r="N107" s="116"/>
      <c r="S107" s="116"/>
      <c r="T107" s="116"/>
      <c r="U107" s="116"/>
      <c r="W107" s="116"/>
      <c r="X107" s="116"/>
      <c r="Y107" s="116"/>
      <c r="AA107" s="116"/>
      <c r="AB107" s="116"/>
      <c r="AC107" s="116"/>
      <c r="AE107" s="116"/>
      <c r="AF107" s="116"/>
      <c r="AG107" s="116"/>
      <c r="AI107" s="116"/>
      <c r="AJ107" s="116"/>
      <c r="AK107" s="116"/>
      <c r="AM107" s="116"/>
      <c r="AN107" s="116"/>
      <c r="AO107" s="116"/>
      <c r="AQ107" s="188"/>
    </row>
    <row r="108" ht="14.25" customHeight="1">
      <c r="C108" s="6"/>
      <c r="D108" s="116"/>
      <c r="G108" s="116"/>
      <c r="N108" s="116"/>
      <c r="S108" s="116"/>
      <c r="T108" s="116"/>
      <c r="U108" s="116"/>
      <c r="W108" s="116"/>
      <c r="X108" s="116"/>
      <c r="Y108" s="116"/>
      <c r="AA108" s="116"/>
      <c r="AB108" s="116"/>
      <c r="AC108" s="116"/>
      <c r="AE108" s="116"/>
      <c r="AF108" s="116"/>
      <c r="AG108" s="116"/>
      <c r="AI108" s="116"/>
      <c r="AJ108" s="116"/>
      <c r="AK108" s="116"/>
      <c r="AM108" s="116"/>
      <c r="AN108" s="116"/>
      <c r="AO108" s="116"/>
      <c r="AQ108" s="188"/>
    </row>
    <row r="109" ht="14.25" customHeight="1">
      <c r="C109" s="6"/>
      <c r="D109" s="116"/>
      <c r="G109" s="116"/>
      <c r="N109" s="116"/>
      <c r="S109" s="116"/>
      <c r="T109" s="116"/>
      <c r="U109" s="116"/>
      <c r="W109" s="116"/>
      <c r="X109" s="116"/>
      <c r="Y109" s="116"/>
      <c r="AA109" s="116"/>
      <c r="AB109" s="116"/>
      <c r="AC109" s="116"/>
      <c r="AE109" s="116"/>
      <c r="AF109" s="116"/>
      <c r="AG109" s="116"/>
      <c r="AI109" s="116"/>
      <c r="AJ109" s="116"/>
      <c r="AK109" s="116"/>
      <c r="AM109" s="116"/>
      <c r="AN109" s="116"/>
      <c r="AO109" s="116"/>
      <c r="AQ109" s="188"/>
    </row>
    <row r="110" ht="14.25" customHeight="1">
      <c r="C110" s="6"/>
      <c r="D110" s="116"/>
      <c r="G110" s="116"/>
      <c r="N110" s="116"/>
      <c r="S110" s="116"/>
      <c r="T110" s="116"/>
      <c r="U110" s="116"/>
      <c r="W110" s="116"/>
      <c r="X110" s="116"/>
      <c r="Y110" s="116"/>
      <c r="AA110" s="116"/>
      <c r="AB110" s="116"/>
      <c r="AC110" s="116"/>
      <c r="AE110" s="116"/>
      <c r="AF110" s="116"/>
      <c r="AG110" s="116"/>
      <c r="AI110" s="116"/>
      <c r="AJ110" s="116"/>
      <c r="AK110" s="116"/>
      <c r="AM110" s="116"/>
      <c r="AN110" s="116"/>
      <c r="AO110" s="116"/>
      <c r="AQ110" s="188"/>
    </row>
    <row r="111" ht="14.25" customHeight="1">
      <c r="C111" s="6"/>
      <c r="D111" s="116"/>
      <c r="G111" s="116"/>
      <c r="N111" s="116"/>
      <c r="S111" s="116"/>
      <c r="T111" s="116"/>
      <c r="U111" s="116"/>
      <c r="W111" s="116"/>
      <c r="X111" s="116"/>
      <c r="Y111" s="116"/>
      <c r="AA111" s="116"/>
      <c r="AB111" s="116"/>
      <c r="AC111" s="116"/>
      <c r="AE111" s="116"/>
      <c r="AF111" s="116"/>
      <c r="AG111" s="116"/>
      <c r="AI111" s="116"/>
      <c r="AJ111" s="116"/>
      <c r="AK111" s="116"/>
      <c r="AM111" s="116"/>
      <c r="AN111" s="116"/>
      <c r="AO111" s="116"/>
      <c r="AQ111" s="188"/>
    </row>
    <row r="112" ht="14.25" customHeight="1">
      <c r="C112" s="6"/>
      <c r="D112" s="116"/>
      <c r="G112" s="116"/>
      <c r="N112" s="116"/>
      <c r="S112" s="116"/>
      <c r="T112" s="116"/>
      <c r="U112" s="116"/>
      <c r="W112" s="116"/>
      <c r="X112" s="116"/>
      <c r="Y112" s="116"/>
      <c r="AA112" s="116"/>
      <c r="AB112" s="116"/>
      <c r="AC112" s="116"/>
      <c r="AE112" s="116"/>
      <c r="AF112" s="116"/>
      <c r="AG112" s="116"/>
      <c r="AI112" s="116"/>
      <c r="AJ112" s="116"/>
      <c r="AK112" s="116"/>
      <c r="AM112" s="116"/>
      <c r="AN112" s="116"/>
      <c r="AO112" s="116"/>
      <c r="AQ112" s="188"/>
    </row>
    <row r="113" ht="14.25" customHeight="1">
      <c r="C113" s="6"/>
      <c r="D113" s="116"/>
      <c r="G113" s="116"/>
      <c r="N113" s="116"/>
      <c r="S113" s="116"/>
      <c r="T113" s="116"/>
      <c r="U113" s="116"/>
      <c r="W113" s="116"/>
      <c r="X113" s="116"/>
      <c r="Y113" s="116"/>
      <c r="AA113" s="116"/>
      <c r="AB113" s="116"/>
      <c r="AC113" s="116"/>
      <c r="AE113" s="116"/>
      <c r="AF113" s="116"/>
      <c r="AG113" s="116"/>
      <c r="AI113" s="116"/>
      <c r="AJ113" s="116"/>
      <c r="AK113" s="116"/>
      <c r="AM113" s="116"/>
      <c r="AN113" s="116"/>
      <c r="AO113" s="116"/>
      <c r="AQ113" s="188"/>
    </row>
    <row r="114" ht="14.25" customHeight="1">
      <c r="C114" s="6"/>
      <c r="D114" s="116"/>
      <c r="G114" s="116"/>
      <c r="N114" s="116"/>
      <c r="S114" s="116"/>
      <c r="T114" s="116"/>
      <c r="U114" s="116"/>
      <c r="W114" s="116"/>
      <c r="X114" s="116"/>
      <c r="Y114" s="116"/>
      <c r="AA114" s="116"/>
      <c r="AB114" s="116"/>
      <c r="AC114" s="116"/>
      <c r="AE114" s="116"/>
      <c r="AF114" s="116"/>
      <c r="AG114" s="116"/>
      <c r="AI114" s="116"/>
      <c r="AJ114" s="116"/>
      <c r="AK114" s="116"/>
      <c r="AM114" s="116"/>
      <c r="AN114" s="116"/>
      <c r="AO114" s="116"/>
      <c r="AQ114" s="188"/>
    </row>
    <row r="115" ht="14.25" customHeight="1">
      <c r="C115" s="6"/>
      <c r="D115" s="116"/>
      <c r="G115" s="116"/>
      <c r="N115" s="116"/>
      <c r="S115" s="116"/>
      <c r="T115" s="116"/>
      <c r="U115" s="116"/>
      <c r="W115" s="116"/>
      <c r="X115" s="116"/>
      <c r="Y115" s="116"/>
      <c r="AA115" s="116"/>
      <c r="AB115" s="116"/>
      <c r="AC115" s="116"/>
      <c r="AE115" s="116"/>
      <c r="AF115" s="116"/>
      <c r="AG115" s="116"/>
      <c r="AI115" s="116"/>
      <c r="AJ115" s="116"/>
      <c r="AK115" s="116"/>
      <c r="AM115" s="116"/>
      <c r="AN115" s="116"/>
      <c r="AO115" s="116"/>
      <c r="AQ115" s="188"/>
    </row>
    <row r="116" ht="14.25" customHeight="1">
      <c r="C116" s="6"/>
      <c r="D116" s="116"/>
      <c r="G116" s="116"/>
      <c r="N116" s="116"/>
      <c r="S116" s="116"/>
      <c r="T116" s="116"/>
      <c r="U116" s="116"/>
      <c r="W116" s="116"/>
      <c r="X116" s="116"/>
      <c r="Y116" s="116"/>
      <c r="AA116" s="116"/>
      <c r="AB116" s="116"/>
      <c r="AC116" s="116"/>
      <c r="AE116" s="116"/>
      <c r="AF116" s="116"/>
      <c r="AG116" s="116"/>
      <c r="AI116" s="116"/>
      <c r="AJ116" s="116"/>
      <c r="AK116" s="116"/>
      <c r="AM116" s="116"/>
      <c r="AN116" s="116"/>
      <c r="AO116" s="116"/>
      <c r="AQ116" s="188"/>
    </row>
    <row r="117" ht="14.25" customHeight="1">
      <c r="C117" s="6"/>
      <c r="D117" s="116"/>
      <c r="G117" s="116"/>
      <c r="N117" s="116"/>
      <c r="S117" s="116"/>
      <c r="T117" s="116"/>
      <c r="U117" s="116"/>
      <c r="W117" s="116"/>
      <c r="X117" s="116"/>
      <c r="Y117" s="116"/>
      <c r="AA117" s="116"/>
      <c r="AB117" s="116"/>
      <c r="AC117" s="116"/>
      <c r="AE117" s="116"/>
      <c r="AF117" s="116"/>
      <c r="AG117" s="116"/>
      <c r="AI117" s="116"/>
      <c r="AJ117" s="116"/>
      <c r="AK117" s="116"/>
      <c r="AM117" s="116"/>
      <c r="AN117" s="116"/>
      <c r="AO117" s="116"/>
      <c r="AQ117" s="188"/>
    </row>
    <row r="118" ht="14.25" customHeight="1">
      <c r="C118" s="6"/>
      <c r="D118" s="116"/>
      <c r="G118" s="116"/>
      <c r="N118" s="116"/>
      <c r="S118" s="116"/>
      <c r="T118" s="116"/>
      <c r="U118" s="116"/>
      <c r="W118" s="116"/>
      <c r="X118" s="116"/>
      <c r="Y118" s="116"/>
      <c r="AA118" s="116"/>
      <c r="AB118" s="116"/>
      <c r="AC118" s="116"/>
      <c r="AE118" s="116"/>
      <c r="AF118" s="116"/>
      <c r="AG118" s="116"/>
      <c r="AI118" s="116"/>
      <c r="AJ118" s="116"/>
      <c r="AK118" s="116"/>
      <c r="AM118" s="116"/>
      <c r="AN118" s="116"/>
      <c r="AO118" s="116"/>
      <c r="AQ118" s="188"/>
    </row>
    <row r="119" ht="14.25" customHeight="1">
      <c r="C119" s="6"/>
      <c r="D119" s="116"/>
      <c r="G119" s="116"/>
      <c r="N119" s="116"/>
      <c r="S119" s="116"/>
      <c r="T119" s="116"/>
      <c r="U119" s="116"/>
      <c r="W119" s="116"/>
      <c r="X119" s="116"/>
      <c r="Y119" s="116"/>
      <c r="AA119" s="116"/>
      <c r="AB119" s="116"/>
      <c r="AC119" s="116"/>
      <c r="AE119" s="116"/>
      <c r="AF119" s="116"/>
      <c r="AG119" s="116"/>
      <c r="AI119" s="116"/>
      <c r="AJ119" s="116"/>
      <c r="AK119" s="116"/>
      <c r="AM119" s="116"/>
      <c r="AN119" s="116"/>
      <c r="AO119" s="116"/>
      <c r="AQ119" s="188"/>
    </row>
    <row r="120" ht="14.25" customHeight="1">
      <c r="C120" s="6"/>
      <c r="D120" s="116"/>
      <c r="G120" s="116"/>
      <c r="N120" s="116"/>
      <c r="S120" s="116"/>
      <c r="T120" s="116"/>
      <c r="U120" s="116"/>
      <c r="W120" s="116"/>
      <c r="X120" s="116"/>
      <c r="Y120" s="116"/>
      <c r="AA120" s="116"/>
      <c r="AB120" s="116"/>
      <c r="AC120" s="116"/>
      <c r="AE120" s="116"/>
      <c r="AF120" s="116"/>
      <c r="AG120" s="116"/>
      <c r="AI120" s="116"/>
      <c r="AJ120" s="116"/>
      <c r="AK120" s="116"/>
      <c r="AM120" s="116"/>
      <c r="AN120" s="116"/>
      <c r="AO120" s="116"/>
      <c r="AQ120" s="188"/>
    </row>
    <row r="121" ht="14.25" customHeight="1">
      <c r="C121" s="6"/>
      <c r="D121" s="116"/>
      <c r="G121" s="116"/>
      <c r="N121" s="116"/>
      <c r="S121" s="116"/>
      <c r="T121" s="116"/>
      <c r="U121" s="116"/>
      <c r="W121" s="116"/>
      <c r="X121" s="116"/>
      <c r="Y121" s="116"/>
      <c r="AA121" s="116"/>
      <c r="AB121" s="116"/>
      <c r="AC121" s="116"/>
      <c r="AE121" s="116"/>
      <c r="AF121" s="116"/>
      <c r="AG121" s="116"/>
      <c r="AI121" s="116"/>
      <c r="AJ121" s="116"/>
      <c r="AK121" s="116"/>
      <c r="AM121" s="116"/>
      <c r="AN121" s="116"/>
      <c r="AO121" s="116"/>
      <c r="AQ121" s="188"/>
    </row>
    <row r="122" ht="14.25" customHeight="1">
      <c r="C122" s="6"/>
      <c r="D122" s="116"/>
      <c r="G122" s="116"/>
      <c r="N122" s="116"/>
      <c r="S122" s="116"/>
      <c r="T122" s="116"/>
      <c r="U122" s="116"/>
      <c r="W122" s="116"/>
      <c r="X122" s="116"/>
      <c r="Y122" s="116"/>
      <c r="AA122" s="116"/>
      <c r="AB122" s="116"/>
      <c r="AC122" s="116"/>
      <c r="AE122" s="116"/>
      <c r="AF122" s="116"/>
      <c r="AG122" s="116"/>
      <c r="AI122" s="116"/>
      <c r="AJ122" s="116"/>
      <c r="AK122" s="116"/>
      <c r="AM122" s="116"/>
      <c r="AN122" s="116"/>
      <c r="AO122" s="116"/>
      <c r="AQ122" s="188"/>
    </row>
    <row r="123" ht="14.25" customHeight="1">
      <c r="C123" s="6"/>
      <c r="D123" s="116"/>
      <c r="G123" s="116"/>
      <c r="N123" s="116"/>
      <c r="S123" s="116"/>
      <c r="T123" s="116"/>
      <c r="U123" s="116"/>
      <c r="W123" s="116"/>
      <c r="X123" s="116"/>
      <c r="Y123" s="116"/>
      <c r="AA123" s="116"/>
      <c r="AB123" s="116"/>
      <c r="AC123" s="116"/>
      <c r="AE123" s="116"/>
      <c r="AF123" s="116"/>
      <c r="AG123" s="116"/>
      <c r="AI123" s="116"/>
      <c r="AJ123" s="116"/>
      <c r="AK123" s="116"/>
      <c r="AM123" s="116"/>
      <c r="AN123" s="116"/>
      <c r="AO123" s="116"/>
      <c r="AQ123" s="188"/>
    </row>
    <row r="124" ht="14.25" customHeight="1">
      <c r="C124" s="6"/>
      <c r="D124" s="116"/>
      <c r="G124" s="116"/>
      <c r="N124" s="116"/>
      <c r="S124" s="116"/>
      <c r="T124" s="116"/>
      <c r="U124" s="116"/>
      <c r="W124" s="116"/>
      <c r="X124" s="116"/>
      <c r="Y124" s="116"/>
      <c r="AA124" s="116"/>
      <c r="AB124" s="116"/>
      <c r="AC124" s="116"/>
      <c r="AE124" s="116"/>
      <c r="AF124" s="116"/>
      <c r="AG124" s="116"/>
      <c r="AI124" s="116"/>
      <c r="AJ124" s="116"/>
      <c r="AK124" s="116"/>
      <c r="AM124" s="116"/>
      <c r="AN124" s="116"/>
      <c r="AO124" s="116"/>
      <c r="AQ124" s="188"/>
    </row>
    <row r="125" ht="14.25" customHeight="1">
      <c r="C125" s="6"/>
      <c r="D125" s="116"/>
      <c r="G125" s="116"/>
      <c r="N125" s="116"/>
      <c r="S125" s="116"/>
      <c r="T125" s="116"/>
      <c r="U125" s="116"/>
      <c r="W125" s="116"/>
      <c r="X125" s="116"/>
      <c r="Y125" s="116"/>
      <c r="AA125" s="116"/>
      <c r="AB125" s="116"/>
      <c r="AC125" s="116"/>
      <c r="AE125" s="116"/>
      <c r="AF125" s="116"/>
      <c r="AG125" s="116"/>
      <c r="AI125" s="116"/>
      <c r="AJ125" s="116"/>
      <c r="AK125" s="116"/>
      <c r="AM125" s="116"/>
      <c r="AN125" s="116"/>
      <c r="AO125" s="116"/>
      <c r="AQ125" s="188"/>
    </row>
    <row r="126" ht="14.25" customHeight="1">
      <c r="C126" s="6"/>
      <c r="D126" s="116"/>
      <c r="G126" s="116"/>
      <c r="N126" s="116"/>
      <c r="S126" s="116"/>
      <c r="T126" s="116"/>
      <c r="U126" s="116"/>
      <c r="W126" s="116"/>
      <c r="X126" s="116"/>
      <c r="Y126" s="116"/>
      <c r="AA126" s="116"/>
      <c r="AB126" s="116"/>
      <c r="AC126" s="116"/>
      <c r="AE126" s="116"/>
      <c r="AF126" s="116"/>
      <c r="AG126" s="116"/>
      <c r="AI126" s="116"/>
      <c r="AJ126" s="116"/>
      <c r="AK126" s="116"/>
      <c r="AM126" s="116"/>
      <c r="AN126" s="116"/>
      <c r="AO126" s="116"/>
      <c r="AQ126" s="188"/>
    </row>
    <row r="127" ht="14.25" customHeight="1">
      <c r="C127" s="6"/>
      <c r="D127" s="116"/>
      <c r="G127" s="116"/>
      <c r="N127" s="116"/>
      <c r="S127" s="116"/>
      <c r="T127" s="116"/>
      <c r="U127" s="116"/>
      <c r="W127" s="116"/>
      <c r="X127" s="116"/>
      <c r="Y127" s="116"/>
      <c r="AA127" s="116"/>
      <c r="AB127" s="116"/>
      <c r="AC127" s="116"/>
      <c r="AE127" s="116"/>
      <c r="AF127" s="116"/>
      <c r="AG127" s="116"/>
      <c r="AI127" s="116"/>
      <c r="AJ127" s="116"/>
      <c r="AK127" s="116"/>
      <c r="AM127" s="116"/>
      <c r="AN127" s="116"/>
      <c r="AO127" s="116"/>
      <c r="AQ127" s="188"/>
    </row>
    <row r="128" ht="14.25" customHeight="1">
      <c r="C128" s="6"/>
      <c r="D128" s="116"/>
      <c r="G128" s="116"/>
      <c r="N128" s="116"/>
      <c r="S128" s="116"/>
      <c r="T128" s="116"/>
      <c r="U128" s="116"/>
      <c r="W128" s="116"/>
      <c r="X128" s="116"/>
      <c r="Y128" s="116"/>
      <c r="AA128" s="116"/>
      <c r="AB128" s="116"/>
      <c r="AC128" s="116"/>
      <c r="AE128" s="116"/>
      <c r="AF128" s="116"/>
      <c r="AG128" s="116"/>
      <c r="AI128" s="116"/>
      <c r="AJ128" s="116"/>
      <c r="AK128" s="116"/>
      <c r="AM128" s="116"/>
      <c r="AN128" s="116"/>
      <c r="AO128" s="116"/>
      <c r="AQ128" s="188"/>
    </row>
    <row r="129" ht="14.25" customHeight="1">
      <c r="C129" s="6"/>
      <c r="D129" s="116"/>
      <c r="G129" s="116"/>
      <c r="N129" s="116"/>
      <c r="S129" s="116"/>
      <c r="T129" s="116"/>
      <c r="U129" s="116"/>
      <c r="W129" s="116"/>
      <c r="X129" s="116"/>
      <c r="Y129" s="116"/>
      <c r="AA129" s="116"/>
      <c r="AB129" s="116"/>
      <c r="AC129" s="116"/>
      <c r="AE129" s="116"/>
      <c r="AF129" s="116"/>
      <c r="AG129" s="116"/>
      <c r="AI129" s="116"/>
      <c r="AJ129" s="116"/>
      <c r="AK129" s="116"/>
      <c r="AM129" s="116"/>
      <c r="AN129" s="116"/>
      <c r="AO129" s="116"/>
      <c r="AQ129" s="188"/>
    </row>
    <row r="130" ht="14.25" customHeight="1">
      <c r="C130" s="6"/>
      <c r="D130" s="116"/>
      <c r="G130" s="116"/>
      <c r="N130" s="116"/>
      <c r="S130" s="116"/>
      <c r="T130" s="116"/>
      <c r="U130" s="116"/>
      <c r="W130" s="116"/>
      <c r="X130" s="116"/>
      <c r="Y130" s="116"/>
      <c r="AA130" s="116"/>
      <c r="AB130" s="116"/>
      <c r="AC130" s="116"/>
      <c r="AE130" s="116"/>
      <c r="AF130" s="116"/>
      <c r="AG130" s="116"/>
      <c r="AI130" s="116"/>
      <c r="AJ130" s="116"/>
      <c r="AK130" s="116"/>
      <c r="AM130" s="116"/>
      <c r="AN130" s="116"/>
      <c r="AO130" s="116"/>
      <c r="AQ130" s="188"/>
    </row>
    <row r="131" ht="14.25" customHeight="1">
      <c r="C131" s="6"/>
      <c r="D131" s="116"/>
      <c r="G131" s="116"/>
      <c r="N131" s="116"/>
      <c r="S131" s="116"/>
      <c r="T131" s="116"/>
      <c r="U131" s="116"/>
      <c r="W131" s="116"/>
      <c r="X131" s="116"/>
      <c r="Y131" s="116"/>
      <c r="AA131" s="116"/>
      <c r="AB131" s="116"/>
      <c r="AC131" s="116"/>
      <c r="AE131" s="116"/>
      <c r="AF131" s="116"/>
      <c r="AG131" s="116"/>
      <c r="AI131" s="116"/>
      <c r="AJ131" s="116"/>
      <c r="AK131" s="116"/>
      <c r="AM131" s="116"/>
      <c r="AN131" s="116"/>
      <c r="AO131" s="116"/>
      <c r="AQ131" s="188"/>
    </row>
    <row r="132" ht="14.25" customHeight="1">
      <c r="C132" s="6"/>
      <c r="D132" s="116"/>
      <c r="G132" s="116"/>
      <c r="N132" s="116"/>
      <c r="S132" s="116"/>
      <c r="T132" s="116"/>
      <c r="U132" s="116"/>
      <c r="W132" s="116"/>
      <c r="X132" s="116"/>
      <c r="Y132" s="116"/>
      <c r="AA132" s="116"/>
      <c r="AB132" s="116"/>
      <c r="AC132" s="116"/>
      <c r="AE132" s="116"/>
      <c r="AF132" s="116"/>
      <c r="AG132" s="116"/>
      <c r="AI132" s="116"/>
      <c r="AJ132" s="116"/>
      <c r="AK132" s="116"/>
      <c r="AM132" s="116"/>
      <c r="AN132" s="116"/>
      <c r="AO132" s="116"/>
      <c r="AQ132" s="188"/>
    </row>
    <row r="133" ht="14.25" customHeight="1">
      <c r="C133" s="6"/>
      <c r="D133" s="116"/>
      <c r="G133" s="116"/>
      <c r="N133" s="116"/>
      <c r="S133" s="116"/>
      <c r="T133" s="116"/>
      <c r="U133" s="116"/>
      <c r="W133" s="116"/>
      <c r="X133" s="116"/>
      <c r="Y133" s="116"/>
      <c r="AA133" s="116"/>
      <c r="AB133" s="116"/>
      <c r="AC133" s="116"/>
      <c r="AE133" s="116"/>
      <c r="AF133" s="116"/>
      <c r="AG133" s="116"/>
      <c r="AI133" s="116"/>
      <c r="AJ133" s="116"/>
      <c r="AK133" s="116"/>
      <c r="AM133" s="116"/>
      <c r="AN133" s="116"/>
      <c r="AO133" s="116"/>
      <c r="AQ133" s="188"/>
    </row>
    <row r="134" ht="14.25" customHeight="1">
      <c r="C134" s="6"/>
      <c r="D134" s="116"/>
      <c r="G134" s="116"/>
      <c r="N134" s="116"/>
      <c r="S134" s="116"/>
      <c r="T134" s="116"/>
      <c r="U134" s="116"/>
      <c r="W134" s="116"/>
      <c r="X134" s="116"/>
      <c r="Y134" s="116"/>
      <c r="AA134" s="116"/>
      <c r="AB134" s="116"/>
      <c r="AC134" s="116"/>
      <c r="AE134" s="116"/>
      <c r="AF134" s="116"/>
      <c r="AG134" s="116"/>
      <c r="AI134" s="116"/>
      <c r="AJ134" s="116"/>
      <c r="AK134" s="116"/>
      <c r="AM134" s="116"/>
      <c r="AN134" s="116"/>
      <c r="AO134" s="116"/>
      <c r="AQ134" s="188"/>
    </row>
    <row r="135" ht="14.25" customHeight="1">
      <c r="C135" s="6"/>
      <c r="D135" s="116"/>
      <c r="G135" s="116"/>
      <c r="N135" s="116"/>
      <c r="S135" s="116"/>
      <c r="T135" s="116"/>
      <c r="U135" s="116"/>
      <c r="W135" s="116"/>
      <c r="X135" s="116"/>
      <c r="Y135" s="116"/>
      <c r="AA135" s="116"/>
      <c r="AB135" s="116"/>
      <c r="AC135" s="116"/>
      <c r="AE135" s="116"/>
      <c r="AF135" s="116"/>
      <c r="AG135" s="116"/>
      <c r="AI135" s="116"/>
      <c r="AJ135" s="116"/>
      <c r="AK135" s="116"/>
      <c r="AM135" s="116"/>
      <c r="AN135" s="116"/>
      <c r="AO135" s="116"/>
      <c r="AQ135" s="188"/>
    </row>
    <row r="136" ht="14.25" customHeight="1">
      <c r="C136" s="6"/>
      <c r="D136" s="116"/>
      <c r="G136" s="116"/>
      <c r="N136" s="116"/>
      <c r="S136" s="116"/>
      <c r="T136" s="116"/>
      <c r="U136" s="116"/>
      <c r="W136" s="116"/>
      <c r="X136" s="116"/>
      <c r="Y136" s="116"/>
      <c r="AA136" s="116"/>
      <c r="AB136" s="116"/>
      <c r="AC136" s="116"/>
      <c r="AE136" s="116"/>
      <c r="AF136" s="116"/>
      <c r="AG136" s="116"/>
      <c r="AI136" s="116"/>
      <c r="AJ136" s="116"/>
      <c r="AK136" s="116"/>
      <c r="AM136" s="116"/>
      <c r="AN136" s="116"/>
      <c r="AO136" s="116"/>
      <c r="AQ136" s="188"/>
    </row>
    <row r="137" ht="14.25" customHeight="1">
      <c r="C137" s="6"/>
      <c r="D137" s="116"/>
      <c r="G137" s="116"/>
      <c r="N137" s="116"/>
      <c r="S137" s="116"/>
      <c r="T137" s="116"/>
      <c r="U137" s="116"/>
      <c r="W137" s="116"/>
      <c r="X137" s="116"/>
      <c r="Y137" s="116"/>
      <c r="AA137" s="116"/>
      <c r="AB137" s="116"/>
      <c r="AC137" s="116"/>
      <c r="AE137" s="116"/>
      <c r="AF137" s="116"/>
      <c r="AG137" s="116"/>
      <c r="AI137" s="116"/>
      <c r="AJ137" s="116"/>
      <c r="AK137" s="116"/>
      <c r="AM137" s="116"/>
      <c r="AN137" s="116"/>
      <c r="AO137" s="116"/>
      <c r="AQ137" s="188"/>
    </row>
    <row r="138" ht="14.25" customHeight="1">
      <c r="C138" s="6"/>
      <c r="D138" s="116"/>
      <c r="G138" s="116"/>
      <c r="N138" s="116"/>
      <c r="S138" s="116"/>
      <c r="T138" s="116"/>
      <c r="U138" s="116"/>
      <c r="W138" s="116"/>
      <c r="X138" s="116"/>
      <c r="Y138" s="116"/>
      <c r="AA138" s="116"/>
      <c r="AB138" s="116"/>
      <c r="AC138" s="116"/>
      <c r="AE138" s="116"/>
      <c r="AF138" s="116"/>
      <c r="AG138" s="116"/>
      <c r="AI138" s="116"/>
      <c r="AJ138" s="116"/>
      <c r="AK138" s="116"/>
      <c r="AM138" s="116"/>
      <c r="AN138" s="116"/>
      <c r="AO138" s="116"/>
      <c r="AQ138" s="188"/>
    </row>
    <row r="139" ht="14.25" customHeight="1">
      <c r="C139" s="6"/>
      <c r="D139" s="116"/>
      <c r="G139" s="116"/>
      <c r="N139" s="116"/>
      <c r="S139" s="116"/>
      <c r="T139" s="116"/>
      <c r="U139" s="116"/>
      <c r="W139" s="116"/>
      <c r="X139" s="116"/>
      <c r="Y139" s="116"/>
      <c r="AA139" s="116"/>
      <c r="AB139" s="116"/>
      <c r="AC139" s="116"/>
      <c r="AE139" s="116"/>
      <c r="AF139" s="116"/>
      <c r="AG139" s="116"/>
      <c r="AI139" s="116"/>
      <c r="AJ139" s="116"/>
      <c r="AK139" s="116"/>
      <c r="AM139" s="116"/>
      <c r="AN139" s="116"/>
      <c r="AO139" s="116"/>
      <c r="AQ139" s="188"/>
    </row>
    <row r="140" ht="14.25" customHeight="1">
      <c r="C140" s="6"/>
      <c r="D140" s="116"/>
      <c r="G140" s="116"/>
      <c r="N140" s="116"/>
      <c r="S140" s="116"/>
      <c r="T140" s="116"/>
      <c r="U140" s="116"/>
      <c r="W140" s="116"/>
      <c r="X140" s="116"/>
      <c r="Y140" s="116"/>
      <c r="AA140" s="116"/>
      <c r="AB140" s="116"/>
      <c r="AC140" s="116"/>
      <c r="AE140" s="116"/>
      <c r="AF140" s="116"/>
      <c r="AG140" s="116"/>
      <c r="AI140" s="116"/>
      <c r="AJ140" s="116"/>
      <c r="AK140" s="116"/>
      <c r="AM140" s="116"/>
      <c r="AN140" s="116"/>
      <c r="AO140" s="116"/>
      <c r="AQ140" s="188"/>
    </row>
    <row r="141" ht="14.25" customHeight="1">
      <c r="C141" s="6"/>
      <c r="D141" s="116"/>
      <c r="G141" s="116"/>
      <c r="N141" s="116"/>
      <c r="S141" s="116"/>
      <c r="T141" s="116"/>
      <c r="U141" s="116"/>
      <c r="W141" s="116"/>
      <c r="X141" s="116"/>
      <c r="Y141" s="116"/>
      <c r="AA141" s="116"/>
      <c r="AB141" s="116"/>
      <c r="AC141" s="116"/>
      <c r="AE141" s="116"/>
      <c r="AF141" s="116"/>
      <c r="AG141" s="116"/>
      <c r="AI141" s="116"/>
      <c r="AJ141" s="116"/>
      <c r="AK141" s="116"/>
      <c r="AM141" s="116"/>
      <c r="AN141" s="116"/>
      <c r="AO141" s="116"/>
      <c r="AQ141" s="188"/>
    </row>
    <row r="142" ht="14.25" customHeight="1">
      <c r="C142" s="6"/>
      <c r="D142" s="116"/>
      <c r="G142" s="116"/>
      <c r="N142" s="116"/>
      <c r="S142" s="116"/>
      <c r="T142" s="116"/>
      <c r="U142" s="116"/>
      <c r="W142" s="116"/>
      <c r="X142" s="116"/>
      <c r="Y142" s="116"/>
      <c r="AA142" s="116"/>
      <c r="AB142" s="116"/>
      <c r="AC142" s="116"/>
      <c r="AE142" s="116"/>
      <c r="AF142" s="116"/>
      <c r="AG142" s="116"/>
      <c r="AI142" s="116"/>
      <c r="AJ142" s="116"/>
      <c r="AK142" s="116"/>
      <c r="AM142" s="116"/>
      <c r="AN142" s="116"/>
      <c r="AO142" s="116"/>
      <c r="AQ142" s="188"/>
    </row>
    <row r="143" ht="14.25" customHeight="1">
      <c r="C143" s="6"/>
      <c r="D143" s="116"/>
      <c r="G143" s="116"/>
      <c r="N143" s="116"/>
      <c r="S143" s="116"/>
      <c r="T143" s="116"/>
      <c r="U143" s="116"/>
      <c r="W143" s="116"/>
      <c r="X143" s="116"/>
      <c r="Y143" s="116"/>
      <c r="AA143" s="116"/>
      <c r="AB143" s="116"/>
      <c r="AC143" s="116"/>
      <c r="AE143" s="116"/>
      <c r="AF143" s="116"/>
      <c r="AG143" s="116"/>
      <c r="AI143" s="116"/>
      <c r="AJ143" s="116"/>
      <c r="AK143" s="116"/>
      <c r="AM143" s="116"/>
      <c r="AN143" s="116"/>
      <c r="AO143" s="116"/>
      <c r="AQ143" s="188"/>
    </row>
    <row r="144" ht="14.25" customHeight="1">
      <c r="C144" s="6"/>
      <c r="D144" s="116"/>
      <c r="G144" s="116"/>
      <c r="N144" s="116"/>
      <c r="S144" s="116"/>
      <c r="T144" s="116"/>
      <c r="U144" s="116"/>
      <c r="W144" s="116"/>
      <c r="X144" s="116"/>
      <c r="Y144" s="116"/>
      <c r="AA144" s="116"/>
      <c r="AB144" s="116"/>
      <c r="AC144" s="116"/>
      <c r="AE144" s="116"/>
      <c r="AF144" s="116"/>
      <c r="AG144" s="116"/>
      <c r="AI144" s="116"/>
      <c r="AJ144" s="116"/>
      <c r="AK144" s="116"/>
      <c r="AM144" s="116"/>
      <c r="AN144" s="116"/>
      <c r="AO144" s="116"/>
      <c r="AQ144" s="188"/>
    </row>
    <row r="145" ht="14.25" customHeight="1">
      <c r="C145" s="6"/>
      <c r="D145" s="116"/>
      <c r="G145" s="116"/>
      <c r="N145" s="116"/>
      <c r="S145" s="116"/>
      <c r="T145" s="116"/>
      <c r="U145" s="116"/>
      <c r="W145" s="116"/>
      <c r="X145" s="116"/>
      <c r="Y145" s="116"/>
      <c r="AA145" s="116"/>
      <c r="AB145" s="116"/>
      <c r="AC145" s="116"/>
      <c r="AE145" s="116"/>
      <c r="AF145" s="116"/>
      <c r="AG145" s="116"/>
      <c r="AI145" s="116"/>
      <c r="AJ145" s="116"/>
      <c r="AK145" s="116"/>
      <c r="AM145" s="116"/>
      <c r="AN145" s="116"/>
      <c r="AO145" s="116"/>
      <c r="AQ145" s="188"/>
    </row>
    <row r="146" ht="14.25" customHeight="1">
      <c r="C146" s="6"/>
      <c r="D146" s="116"/>
      <c r="G146" s="116"/>
      <c r="N146" s="116"/>
      <c r="S146" s="116"/>
      <c r="T146" s="116"/>
      <c r="U146" s="116"/>
      <c r="W146" s="116"/>
      <c r="X146" s="116"/>
      <c r="Y146" s="116"/>
      <c r="AA146" s="116"/>
      <c r="AB146" s="116"/>
      <c r="AC146" s="116"/>
      <c r="AE146" s="116"/>
      <c r="AF146" s="116"/>
      <c r="AG146" s="116"/>
      <c r="AI146" s="116"/>
      <c r="AJ146" s="116"/>
      <c r="AK146" s="116"/>
      <c r="AM146" s="116"/>
      <c r="AN146" s="116"/>
      <c r="AO146" s="116"/>
      <c r="AQ146" s="188"/>
    </row>
    <row r="147" ht="14.25" customHeight="1">
      <c r="C147" s="6"/>
      <c r="D147" s="116"/>
      <c r="G147" s="116"/>
      <c r="N147" s="116"/>
      <c r="S147" s="116"/>
      <c r="T147" s="116"/>
      <c r="U147" s="116"/>
      <c r="W147" s="116"/>
      <c r="X147" s="116"/>
      <c r="Y147" s="116"/>
      <c r="AA147" s="116"/>
      <c r="AB147" s="116"/>
      <c r="AC147" s="116"/>
      <c r="AE147" s="116"/>
      <c r="AF147" s="116"/>
      <c r="AG147" s="116"/>
      <c r="AI147" s="116"/>
      <c r="AJ147" s="116"/>
      <c r="AK147" s="116"/>
      <c r="AM147" s="116"/>
      <c r="AN147" s="116"/>
      <c r="AO147" s="116"/>
      <c r="AQ147" s="188"/>
    </row>
    <row r="148" ht="14.25" customHeight="1">
      <c r="C148" s="6"/>
      <c r="D148" s="116"/>
      <c r="G148" s="116"/>
      <c r="N148" s="116"/>
      <c r="S148" s="116"/>
      <c r="T148" s="116"/>
      <c r="U148" s="116"/>
      <c r="W148" s="116"/>
      <c r="X148" s="116"/>
      <c r="Y148" s="116"/>
      <c r="AA148" s="116"/>
      <c r="AB148" s="116"/>
      <c r="AC148" s="116"/>
      <c r="AE148" s="116"/>
      <c r="AF148" s="116"/>
      <c r="AG148" s="116"/>
      <c r="AI148" s="116"/>
      <c r="AJ148" s="116"/>
      <c r="AK148" s="116"/>
      <c r="AM148" s="116"/>
      <c r="AN148" s="116"/>
      <c r="AO148" s="116"/>
      <c r="AQ148" s="188"/>
    </row>
    <row r="149" ht="14.25" customHeight="1">
      <c r="C149" s="6"/>
      <c r="D149" s="116"/>
      <c r="G149" s="116"/>
      <c r="N149" s="116"/>
      <c r="S149" s="116"/>
      <c r="T149" s="116"/>
      <c r="U149" s="116"/>
      <c r="W149" s="116"/>
      <c r="X149" s="116"/>
      <c r="Y149" s="116"/>
      <c r="AA149" s="116"/>
      <c r="AB149" s="116"/>
      <c r="AC149" s="116"/>
      <c r="AE149" s="116"/>
      <c r="AF149" s="116"/>
      <c r="AG149" s="116"/>
      <c r="AI149" s="116"/>
      <c r="AJ149" s="116"/>
      <c r="AK149" s="116"/>
      <c r="AM149" s="116"/>
      <c r="AN149" s="116"/>
      <c r="AO149" s="116"/>
      <c r="AQ149" s="188"/>
    </row>
    <row r="150" ht="14.25" customHeight="1">
      <c r="C150" s="6"/>
      <c r="D150" s="116"/>
      <c r="G150" s="116"/>
      <c r="N150" s="116"/>
      <c r="S150" s="116"/>
      <c r="T150" s="116"/>
      <c r="U150" s="116"/>
      <c r="W150" s="116"/>
      <c r="X150" s="116"/>
      <c r="Y150" s="116"/>
      <c r="AA150" s="116"/>
      <c r="AB150" s="116"/>
      <c r="AC150" s="116"/>
      <c r="AE150" s="116"/>
      <c r="AF150" s="116"/>
      <c r="AG150" s="116"/>
      <c r="AI150" s="116"/>
      <c r="AJ150" s="116"/>
      <c r="AK150" s="116"/>
      <c r="AM150" s="116"/>
      <c r="AN150" s="116"/>
      <c r="AO150" s="116"/>
      <c r="AQ150" s="188"/>
    </row>
    <row r="151" ht="14.25" customHeight="1">
      <c r="C151" s="6"/>
      <c r="D151" s="116"/>
      <c r="G151" s="116"/>
      <c r="N151" s="116"/>
      <c r="S151" s="116"/>
      <c r="T151" s="116"/>
      <c r="U151" s="116"/>
      <c r="W151" s="116"/>
      <c r="X151" s="116"/>
      <c r="Y151" s="116"/>
      <c r="AA151" s="116"/>
      <c r="AB151" s="116"/>
      <c r="AC151" s="116"/>
      <c r="AE151" s="116"/>
      <c r="AF151" s="116"/>
      <c r="AG151" s="116"/>
      <c r="AI151" s="116"/>
      <c r="AJ151" s="116"/>
      <c r="AK151" s="116"/>
      <c r="AM151" s="116"/>
      <c r="AN151" s="116"/>
      <c r="AO151" s="116"/>
      <c r="AQ151" s="188"/>
    </row>
    <row r="152" ht="14.25" customHeight="1">
      <c r="C152" s="6"/>
      <c r="D152" s="116"/>
      <c r="G152" s="116"/>
      <c r="N152" s="116"/>
      <c r="S152" s="116"/>
      <c r="T152" s="116"/>
      <c r="U152" s="116"/>
      <c r="W152" s="116"/>
      <c r="X152" s="116"/>
      <c r="Y152" s="116"/>
      <c r="AA152" s="116"/>
      <c r="AB152" s="116"/>
      <c r="AC152" s="116"/>
      <c r="AE152" s="116"/>
      <c r="AF152" s="116"/>
      <c r="AG152" s="116"/>
      <c r="AI152" s="116"/>
      <c r="AJ152" s="116"/>
      <c r="AK152" s="116"/>
      <c r="AM152" s="116"/>
      <c r="AN152" s="116"/>
      <c r="AO152" s="116"/>
      <c r="AQ152" s="188"/>
    </row>
    <row r="153" ht="14.25" customHeight="1">
      <c r="C153" s="6"/>
      <c r="D153" s="116"/>
      <c r="G153" s="116"/>
      <c r="N153" s="116"/>
      <c r="S153" s="116"/>
      <c r="T153" s="116"/>
      <c r="U153" s="116"/>
      <c r="W153" s="116"/>
      <c r="X153" s="116"/>
      <c r="Y153" s="116"/>
      <c r="AA153" s="116"/>
      <c r="AB153" s="116"/>
      <c r="AC153" s="116"/>
      <c r="AE153" s="116"/>
      <c r="AF153" s="116"/>
      <c r="AG153" s="116"/>
      <c r="AI153" s="116"/>
      <c r="AJ153" s="116"/>
      <c r="AK153" s="116"/>
      <c r="AM153" s="116"/>
      <c r="AN153" s="116"/>
      <c r="AO153" s="116"/>
      <c r="AQ153" s="188"/>
    </row>
    <row r="154" ht="14.25" customHeight="1">
      <c r="C154" s="6"/>
      <c r="D154" s="116"/>
      <c r="G154" s="116"/>
      <c r="N154" s="116"/>
      <c r="S154" s="116"/>
      <c r="T154" s="116"/>
      <c r="U154" s="116"/>
      <c r="W154" s="116"/>
      <c r="X154" s="116"/>
      <c r="Y154" s="116"/>
      <c r="AA154" s="116"/>
      <c r="AB154" s="116"/>
      <c r="AC154" s="116"/>
      <c r="AE154" s="116"/>
      <c r="AF154" s="116"/>
      <c r="AG154" s="116"/>
      <c r="AI154" s="116"/>
      <c r="AJ154" s="116"/>
      <c r="AK154" s="116"/>
      <c r="AM154" s="116"/>
      <c r="AN154" s="116"/>
      <c r="AO154" s="116"/>
      <c r="AQ154" s="188"/>
    </row>
    <row r="155" ht="14.25" customHeight="1">
      <c r="C155" s="6"/>
      <c r="D155" s="116"/>
      <c r="G155" s="116"/>
      <c r="N155" s="116"/>
      <c r="S155" s="116"/>
      <c r="T155" s="116"/>
      <c r="U155" s="116"/>
      <c r="W155" s="116"/>
      <c r="X155" s="116"/>
      <c r="Y155" s="116"/>
      <c r="AA155" s="116"/>
      <c r="AB155" s="116"/>
      <c r="AC155" s="116"/>
      <c r="AE155" s="116"/>
      <c r="AF155" s="116"/>
      <c r="AG155" s="116"/>
      <c r="AI155" s="116"/>
      <c r="AJ155" s="116"/>
      <c r="AK155" s="116"/>
      <c r="AM155" s="116"/>
      <c r="AN155" s="116"/>
      <c r="AO155" s="116"/>
      <c r="AQ155" s="188"/>
    </row>
    <row r="156" ht="14.25" customHeight="1">
      <c r="C156" s="6"/>
      <c r="D156" s="116"/>
      <c r="G156" s="116"/>
      <c r="N156" s="116"/>
      <c r="S156" s="116"/>
      <c r="T156" s="116"/>
      <c r="U156" s="116"/>
      <c r="W156" s="116"/>
      <c r="X156" s="116"/>
      <c r="Y156" s="116"/>
      <c r="AA156" s="116"/>
      <c r="AB156" s="116"/>
      <c r="AC156" s="116"/>
      <c r="AE156" s="116"/>
      <c r="AF156" s="116"/>
      <c r="AG156" s="116"/>
      <c r="AI156" s="116"/>
      <c r="AJ156" s="116"/>
      <c r="AK156" s="116"/>
      <c r="AM156" s="116"/>
      <c r="AN156" s="116"/>
      <c r="AO156" s="116"/>
      <c r="AQ156" s="188"/>
    </row>
    <row r="157" ht="14.25" customHeight="1">
      <c r="C157" s="6"/>
      <c r="D157" s="116"/>
      <c r="G157" s="116"/>
      <c r="N157" s="116"/>
      <c r="S157" s="116"/>
      <c r="T157" s="116"/>
      <c r="U157" s="116"/>
      <c r="W157" s="116"/>
      <c r="X157" s="116"/>
      <c r="Y157" s="116"/>
      <c r="AA157" s="116"/>
      <c r="AB157" s="116"/>
      <c r="AC157" s="116"/>
      <c r="AE157" s="116"/>
      <c r="AF157" s="116"/>
      <c r="AG157" s="116"/>
      <c r="AI157" s="116"/>
      <c r="AJ157" s="116"/>
      <c r="AK157" s="116"/>
      <c r="AM157" s="116"/>
      <c r="AN157" s="116"/>
      <c r="AO157" s="116"/>
      <c r="AQ157" s="188"/>
    </row>
    <row r="158" ht="14.25" customHeight="1">
      <c r="C158" s="6"/>
      <c r="D158" s="116"/>
      <c r="G158" s="116"/>
      <c r="N158" s="116"/>
      <c r="S158" s="116"/>
      <c r="T158" s="116"/>
      <c r="U158" s="116"/>
      <c r="W158" s="116"/>
      <c r="X158" s="116"/>
      <c r="Y158" s="116"/>
      <c r="AA158" s="116"/>
      <c r="AB158" s="116"/>
      <c r="AC158" s="116"/>
      <c r="AE158" s="116"/>
      <c r="AF158" s="116"/>
      <c r="AG158" s="116"/>
      <c r="AI158" s="116"/>
      <c r="AJ158" s="116"/>
      <c r="AK158" s="116"/>
      <c r="AM158" s="116"/>
      <c r="AN158" s="116"/>
      <c r="AO158" s="116"/>
      <c r="AQ158" s="188"/>
    </row>
    <row r="159" ht="14.25" customHeight="1">
      <c r="C159" s="6"/>
      <c r="D159" s="116"/>
      <c r="G159" s="116"/>
      <c r="N159" s="116"/>
      <c r="S159" s="116"/>
      <c r="T159" s="116"/>
      <c r="U159" s="116"/>
      <c r="W159" s="116"/>
      <c r="X159" s="116"/>
      <c r="Y159" s="116"/>
      <c r="AA159" s="116"/>
      <c r="AB159" s="116"/>
      <c r="AC159" s="116"/>
      <c r="AE159" s="116"/>
      <c r="AF159" s="116"/>
      <c r="AG159" s="116"/>
      <c r="AI159" s="116"/>
      <c r="AJ159" s="116"/>
      <c r="AK159" s="116"/>
      <c r="AM159" s="116"/>
      <c r="AN159" s="116"/>
      <c r="AO159" s="116"/>
      <c r="AQ159" s="188"/>
    </row>
    <row r="160" ht="14.25" customHeight="1">
      <c r="C160" s="6"/>
      <c r="D160" s="116"/>
      <c r="G160" s="116"/>
      <c r="N160" s="116"/>
      <c r="S160" s="116"/>
      <c r="T160" s="116"/>
      <c r="U160" s="116"/>
      <c r="W160" s="116"/>
      <c r="X160" s="116"/>
      <c r="Y160" s="116"/>
      <c r="AA160" s="116"/>
      <c r="AB160" s="116"/>
      <c r="AC160" s="116"/>
      <c r="AE160" s="116"/>
      <c r="AF160" s="116"/>
      <c r="AG160" s="116"/>
      <c r="AI160" s="116"/>
      <c r="AJ160" s="116"/>
      <c r="AK160" s="116"/>
      <c r="AM160" s="116"/>
      <c r="AN160" s="116"/>
      <c r="AO160" s="116"/>
      <c r="AQ160" s="188"/>
    </row>
    <row r="161" ht="14.25" customHeight="1">
      <c r="C161" s="6"/>
      <c r="D161" s="116"/>
      <c r="G161" s="116"/>
      <c r="N161" s="116"/>
      <c r="S161" s="116"/>
      <c r="T161" s="116"/>
      <c r="U161" s="116"/>
      <c r="W161" s="116"/>
      <c r="X161" s="116"/>
      <c r="Y161" s="116"/>
      <c r="AA161" s="116"/>
      <c r="AB161" s="116"/>
      <c r="AC161" s="116"/>
      <c r="AE161" s="116"/>
      <c r="AF161" s="116"/>
      <c r="AG161" s="116"/>
      <c r="AI161" s="116"/>
      <c r="AJ161" s="116"/>
      <c r="AK161" s="116"/>
      <c r="AM161" s="116"/>
      <c r="AN161" s="116"/>
      <c r="AO161" s="116"/>
      <c r="AQ161" s="188"/>
    </row>
    <row r="162" ht="14.25" customHeight="1">
      <c r="C162" s="6"/>
      <c r="D162" s="116"/>
      <c r="G162" s="116"/>
      <c r="N162" s="116"/>
      <c r="S162" s="116"/>
      <c r="T162" s="116"/>
      <c r="U162" s="116"/>
      <c r="W162" s="116"/>
      <c r="X162" s="116"/>
      <c r="Y162" s="116"/>
      <c r="AA162" s="116"/>
      <c r="AB162" s="116"/>
      <c r="AC162" s="116"/>
      <c r="AE162" s="116"/>
      <c r="AF162" s="116"/>
      <c r="AG162" s="116"/>
      <c r="AI162" s="116"/>
      <c r="AJ162" s="116"/>
      <c r="AK162" s="116"/>
      <c r="AM162" s="116"/>
      <c r="AN162" s="116"/>
      <c r="AO162" s="116"/>
      <c r="AQ162" s="188"/>
    </row>
    <row r="163" ht="14.25" customHeight="1">
      <c r="C163" s="6"/>
      <c r="D163" s="116"/>
      <c r="G163" s="116"/>
      <c r="N163" s="116"/>
      <c r="S163" s="116"/>
      <c r="T163" s="116"/>
      <c r="U163" s="116"/>
      <c r="W163" s="116"/>
      <c r="X163" s="116"/>
      <c r="Y163" s="116"/>
      <c r="AA163" s="116"/>
      <c r="AB163" s="116"/>
      <c r="AC163" s="116"/>
      <c r="AE163" s="116"/>
      <c r="AF163" s="116"/>
      <c r="AG163" s="116"/>
      <c r="AI163" s="116"/>
      <c r="AJ163" s="116"/>
      <c r="AK163" s="116"/>
      <c r="AM163" s="116"/>
      <c r="AN163" s="116"/>
      <c r="AO163" s="116"/>
      <c r="AQ163" s="188"/>
    </row>
    <row r="164" ht="14.25" customHeight="1">
      <c r="C164" s="6"/>
      <c r="D164" s="116"/>
      <c r="G164" s="116"/>
      <c r="N164" s="116"/>
      <c r="S164" s="116"/>
      <c r="T164" s="116"/>
      <c r="U164" s="116"/>
      <c r="W164" s="116"/>
      <c r="X164" s="116"/>
      <c r="Y164" s="116"/>
      <c r="AA164" s="116"/>
      <c r="AB164" s="116"/>
      <c r="AC164" s="116"/>
      <c r="AE164" s="116"/>
      <c r="AF164" s="116"/>
      <c r="AG164" s="116"/>
      <c r="AI164" s="116"/>
      <c r="AJ164" s="116"/>
      <c r="AK164" s="116"/>
      <c r="AM164" s="116"/>
      <c r="AN164" s="116"/>
      <c r="AO164" s="116"/>
      <c r="AQ164" s="188"/>
    </row>
    <row r="165" ht="14.25" customHeight="1">
      <c r="C165" s="6"/>
      <c r="D165" s="116"/>
      <c r="G165" s="116"/>
      <c r="N165" s="116"/>
      <c r="S165" s="116"/>
      <c r="T165" s="116"/>
      <c r="U165" s="116"/>
      <c r="W165" s="116"/>
      <c r="X165" s="116"/>
      <c r="Y165" s="116"/>
      <c r="AA165" s="116"/>
      <c r="AB165" s="116"/>
      <c r="AC165" s="116"/>
      <c r="AE165" s="116"/>
      <c r="AF165" s="116"/>
      <c r="AG165" s="116"/>
      <c r="AI165" s="116"/>
      <c r="AJ165" s="116"/>
      <c r="AK165" s="116"/>
      <c r="AM165" s="116"/>
      <c r="AN165" s="116"/>
      <c r="AO165" s="116"/>
      <c r="AQ165" s="188"/>
    </row>
    <row r="166" ht="14.25" customHeight="1">
      <c r="C166" s="6"/>
      <c r="D166" s="116"/>
      <c r="G166" s="116"/>
      <c r="N166" s="116"/>
      <c r="S166" s="116"/>
      <c r="T166" s="116"/>
      <c r="U166" s="116"/>
      <c r="W166" s="116"/>
      <c r="X166" s="116"/>
      <c r="Y166" s="116"/>
      <c r="AA166" s="116"/>
      <c r="AB166" s="116"/>
      <c r="AC166" s="116"/>
      <c r="AE166" s="116"/>
      <c r="AF166" s="116"/>
      <c r="AG166" s="116"/>
      <c r="AI166" s="116"/>
      <c r="AJ166" s="116"/>
      <c r="AK166" s="116"/>
      <c r="AM166" s="116"/>
      <c r="AN166" s="116"/>
      <c r="AO166" s="116"/>
      <c r="AQ166" s="188"/>
    </row>
    <row r="167" ht="14.25" customHeight="1">
      <c r="C167" s="6"/>
      <c r="D167" s="116"/>
      <c r="G167" s="116"/>
      <c r="N167" s="116"/>
      <c r="S167" s="116"/>
      <c r="T167" s="116"/>
      <c r="U167" s="116"/>
      <c r="W167" s="116"/>
      <c r="X167" s="116"/>
      <c r="Y167" s="116"/>
      <c r="AA167" s="116"/>
      <c r="AB167" s="116"/>
      <c r="AC167" s="116"/>
      <c r="AE167" s="116"/>
      <c r="AF167" s="116"/>
      <c r="AG167" s="116"/>
      <c r="AI167" s="116"/>
      <c r="AJ167" s="116"/>
      <c r="AK167" s="116"/>
      <c r="AM167" s="116"/>
      <c r="AN167" s="116"/>
      <c r="AO167" s="116"/>
      <c r="AQ167" s="188"/>
    </row>
    <row r="168" ht="14.25" customHeight="1">
      <c r="C168" s="6"/>
      <c r="D168" s="116"/>
      <c r="G168" s="116"/>
      <c r="N168" s="116"/>
      <c r="S168" s="116"/>
      <c r="T168" s="116"/>
      <c r="U168" s="116"/>
      <c r="W168" s="116"/>
      <c r="X168" s="116"/>
      <c r="Y168" s="116"/>
      <c r="AA168" s="116"/>
      <c r="AB168" s="116"/>
      <c r="AC168" s="116"/>
      <c r="AE168" s="116"/>
      <c r="AF168" s="116"/>
      <c r="AG168" s="116"/>
      <c r="AI168" s="116"/>
      <c r="AJ168" s="116"/>
      <c r="AK168" s="116"/>
      <c r="AM168" s="116"/>
      <c r="AN168" s="116"/>
      <c r="AO168" s="116"/>
      <c r="AQ168" s="188"/>
    </row>
    <row r="169" ht="14.25" customHeight="1">
      <c r="C169" s="6"/>
      <c r="D169" s="116"/>
      <c r="G169" s="116"/>
      <c r="N169" s="116"/>
      <c r="S169" s="116"/>
      <c r="T169" s="116"/>
      <c r="U169" s="116"/>
      <c r="W169" s="116"/>
      <c r="X169" s="116"/>
      <c r="Y169" s="116"/>
      <c r="AA169" s="116"/>
      <c r="AB169" s="116"/>
      <c r="AC169" s="116"/>
      <c r="AE169" s="116"/>
      <c r="AF169" s="116"/>
      <c r="AG169" s="116"/>
      <c r="AI169" s="116"/>
      <c r="AJ169" s="116"/>
      <c r="AK169" s="116"/>
      <c r="AM169" s="116"/>
      <c r="AN169" s="116"/>
      <c r="AO169" s="116"/>
      <c r="AQ169" s="188"/>
    </row>
    <row r="170" ht="14.25" customHeight="1">
      <c r="C170" s="6"/>
      <c r="D170" s="116"/>
      <c r="G170" s="116"/>
      <c r="N170" s="116"/>
      <c r="S170" s="116"/>
      <c r="T170" s="116"/>
      <c r="U170" s="116"/>
      <c r="W170" s="116"/>
      <c r="X170" s="116"/>
      <c r="Y170" s="116"/>
      <c r="AA170" s="116"/>
      <c r="AB170" s="116"/>
      <c r="AC170" s="116"/>
      <c r="AE170" s="116"/>
      <c r="AF170" s="116"/>
      <c r="AG170" s="116"/>
      <c r="AI170" s="116"/>
      <c r="AJ170" s="116"/>
      <c r="AK170" s="116"/>
      <c r="AM170" s="116"/>
      <c r="AN170" s="116"/>
      <c r="AO170" s="116"/>
      <c r="AQ170" s="188"/>
    </row>
    <row r="171" ht="14.25" customHeight="1">
      <c r="C171" s="6"/>
      <c r="D171" s="116"/>
      <c r="G171" s="116"/>
      <c r="N171" s="116"/>
      <c r="S171" s="116"/>
      <c r="T171" s="116"/>
      <c r="U171" s="116"/>
      <c r="W171" s="116"/>
      <c r="X171" s="116"/>
      <c r="Y171" s="116"/>
      <c r="AA171" s="116"/>
      <c r="AB171" s="116"/>
      <c r="AC171" s="116"/>
      <c r="AE171" s="116"/>
      <c r="AF171" s="116"/>
      <c r="AG171" s="116"/>
      <c r="AI171" s="116"/>
      <c r="AJ171" s="116"/>
      <c r="AK171" s="116"/>
      <c r="AM171" s="116"/>
      <c r="AN171" s="116"/>
      <c r="AO171" s="116"/>
      <c r="AQ171" s="188"/>
    </row>
    <row r="172" ht="14.25" customHeight="1">
      <c r="C172" s="6"/>
      <c r="D172" s="116"/>
      <c r="G172" s="116"/>
      <c r="N172" s="116"/>
      <c r="S172" s="116"/>
      <c r="T172" s="116"/>
      <c r="U172" s="116"/>
      <c r="W172" s="116"/>
      <c r="X172" s="116"/>
      <c r="Y172" s="116"/>
      <c r="AA172" s="116"/>
      <c r="AB172" s="116"/>
      <c r="AC172" s="116"/>
      <c r="AE172" s="116"/>
      <c r="AF172" s="116"/>
      <c r="AG172" s="116"/>
      <c r="AI172" s="116"/>
      <c r="AJ172" s="116"/>
      <c r="AK172" s="116"/>
      <c r="AM172" s="116"/>
      <c r="AN172" s="116"/>
      <c r="AO172" s="116"/>
      <c r="AQ172" s="188"/>
    </row>
    <row r="173" ht="14.25" customHeight="1">
      <c r="C173" s="6"/>
      <c r="D173" s="116"/>
      <c r="G173" s="116"/>
      <c r="N173" s="116"/>
      <c r="S173" s="116"/>
      <c r="T173" s="116"/>
      <c r="U173" s="116"/>
      <c r="W173" s="116"/>
      <c r="X173" s="116"/>
      <c r="Y173" s="116"/>
      <c r="AA173" s="116"/>
      <c r="AB173" s="116"/>
      <c r="AC173" s="116"/>
      <c r="AE173" s="116"/>
      <c r="AF173" s="116"/>
      <c r="AG173" s="116"/>
      <c r="AI173" s="116"/>
      <c r="AJ173" s="116"/>
      <c r="AK173" s="116"/>
      <c r="AM173" s="116"/>
      <c r="AN173" s="116"/>
      <c r="AO173" s="116"/>
      <c r="AQ173" s="188"/>
    </row>
    <row r="174" ht="14.25" customHeight="1">
      <c r="C174" s="6"/>
      <c r="D174" s="116"/>
      <c r="G174" s="116"/>
      <c r="N174" s="116"/>
      <c r="S174" s="116"/>
      <c r="T174" s="116"/>
      <c r="U174" s="116"/>
      <c r="W174" s="116"/>
      <c r="X174" s="116"/>
      <c r="Y174" s="116"/>
      <c r="AA174" s="116"/>
      <c r="AB174" s="116"/>
      <c r="AC174" s="116"/>
      <c r="AE174" s="116"/>
      <c r="AF174" s="116"/>
      <c r="AG174" s="116"/>
      <c r="AI174" s="116"/>
      <c r="AJ174" s="116"/>
      <c r="AK174" s="116"/>
      <c r="AM174" s="116"/>
      <c r="AN174" s="116"/>
      <c r="AO174" s="116"/>
      <c r="AQ174" s="188"/>
    </row>
    <row r="175" ht="14.25" customHeight="1">
      <c r="C175" s="6"/>
      <c r="D175" s="116"/>
      <c r="G175" s="116"/>
      <c r="N175" s="116"/>
      <c r="S175" s="116"/>
      <c r="T175" s="116"/>
      <c r="U175" s="116"/>
      <c r="W175" s="116"/>
      <c r="X175" s="116"/>
      <c r="Y175" s="116"/>
      <c r="AA175" s="116"/>
      <c r="AB175" s="116"/>
      <c r="AC175" s="116"/>
      <c r="AE175" s="116"/>
      <c r="AF175" s="116"/>
      <c r="AG175" s="116"/>
      <c r="AI175" s="116"/>
      <c r="AJ175" s="116"/>
      <c r="AK175" s="116"/>
      <c r="AM175" s="116"/>
      <c r="AN175" s="116"/>
      <c r="AO175" s="116"/>
      <c r="AQ175" s="188"/>
    </row>
    <row r="176" ht="14.25" customHeight="1">
      <c r="C176" s="6"/>
      <c r="D176" s="116"/>
      <c r="G176" s="116"/>
      <c r="N176" s="116"/>
      <c r="S176" s="116"/>
      <c r="T176" s="116"/>
      <c r="U176" s="116"/>
      <c r="W176" s="116"/>
      <c r="X176" s="116"/>
      <c r="Y176" s="116"/>
      <c r="AA176" s="116"/>
      <c r="AB176" s="116"/>
      <c r="AC176" s="116"/>
      <c r="AE176" s="116"/>
      <c r="AF176" s="116"/>
      <c r="AG176" s="116"/>
      <c r="AI176" s="116"/>
      <c r="AJ176" s="116"/>
      <c r="AK176" s="116"/>
      <c r="AM176" s="116"/>
      <c r="AN176" s="116"/>
      <c r="AO176" s="116"/>
      <c r="AQ176" s="188"/>
    </row>
    <row r="177" ht="14.25" customHeight="1">
      <c r="C177" s="6"/>
      <c r="D177" s="116"/>
      <c r="G177" s="116"/>
      <c r="N177" s="116"/>
      <c r="S177" s="116"/>
      <c r="T177" s="116"/>
      <c r="U177" s="116"/>
      <c r="W177" s="116"/>
      <c r="X177" s="116"/>
      <c r="Y177" s="116"/>
      <c r="AA177" s="116"/>
      <c r="AB177" s="116"/>
      <c r="AC177" s="116"/>
      <c r="AE177" s="116"/>
      <c r="AF177" s="116"/>
      <c r="AG177" s="116"/>
      <c r="AI177" s="116"/>
      <c r="AJ177" s="116"/>
      <c r="AK177" s="116"/>
      <c r="AM177" s="116"/>
      <c r="AN177" s="116"/>
      <c r="AO177" s="116"/>
      <c r="AQ177" s="188"/>
    </row>
    <row r="178" ht="14.25" customHeight="1">
      <c r="C178" s="6"/>
      <c r="D178" s="116"/>
      <c r="G178" s="116"/>
      <c r="N178" s="116"/>
      <c r="S178" s="116"/>
      <c r="T178" s="116"/>
      <c r="U178" s="116"/>
      <c r="W178" s="116"/>
      <c r="X178" s="116"/>
      <c r="Y178" s="116"/>
      <c r="AA178" s="116"/>
      <c r="AB178" s="116"/>
      <c r="AC178" s="116"/>
      <c r="AE178" s="116"/>
      <c r="AF178" s="116"/>
      <c r="AG178" s="116"/>
      <c r="AI178" s="116"/>
      <c r="AJ178" s="116"/>
      <c r="AK178" s="116"/>
      <c r="AM178" s="116"/>
      <c r="AN178" s="116"/>
      <c r="AO178" s="116"/>
      <c r="AQ178" s="188"/>
    </row>
    <row r="179" ht="14.25" customHeight="1">
      <c r="C179" s="6"/>
      <c r="D179" s="116"/>
      <c r="G179" s="116"/>
      <c r="N179" s="116"/>
      <c r="S179" s="116"/>
      <c r="T179" s="116"/>
      <c r="U179" s="116"/>
      <c r="W179" s="116"/>
      <c r="X179" s="116"/>
      <c r="Y179" s="116"/>
      <c r="AA179" s="116"/>
      <c r="AB179" s="116"/>
      <c r="AC179" s="116"/>
      <c r="AE179" s="116"/>
      <c r="AF179" s="116"/>
      <c r="AG179" s="116"/>
      <c r="AI179" s="116"/>
      <c r="AJ179" s="116"/>
      <c r="AK179" s="116"/>
      <c r="AM179" s="116"/>
      <c r="AN179" s="116"/>
      <c r="AO179" s="116"/>
      <c r="AQ179" s="188"/>
    </row>
    <row r="180" ht="14.25" customHeight="1">
      <c r="C180" s="6"/>
      <c r="D180" s="116"/>
      <c r="G180" s="116"/>
      <c r="N180" s="116"/>
      <c r="S180" s="116"/>
      <c r="T180" s="116"/>
      <c r="U180" s="116"/>
      <c r="W180" s="116"/>
      <c r="X180" s="116"/>
      <c r="Y180" s="116"/>
      <c r="AA180" s="116"/>
      <c r="AB180" s="116"/>
      <c r="AC180" s="116"/>
      <c r="AE180" s="116"/>
      <c r="AF180" s="116"/>
      <c r="AG180" s="116"/>
      <c r="AI180" s="116"/>
      <c r="AJ180" s="116"/>
      <c r="AK180" s="116"/>
      <c r="AM180" s="116"/>
      <c r="AN180" s="116"/>
      <c r="AO180" s="116"/>
      <c r="AQ180" s="188"/>
    </row>
    <row r="181" ht="14.25" customHeight="1">
      <c r="C181" s="6"/>
      <c r="D181" s="116"/>
      <c r="G181" s="116"/>
      <c r="N181" s="116"/>
      <c r="S181" s="116"/>
      <c r="T181" s="116"/>
      <c r="U181" s="116"/>
      <c r="W181" s="116"/>
      <c r="X181" s="116"/>
      <c r="Y181" s="116"/>
      <c r="AA181" s="116"/>
      <c r="AB181" s="116"/>
      <c r="AC181" s="116"/>
      <c r="AE181" s="116"/>
      <c r="AF181" s="116"/>
      <c r="AG181" s="116"/>
      <c r="AI181" s="116"/>
      <c r="AJ181" s="116"/>
      <c r="AK181" s="116"/>
      <c r="AM181" s="116"/>
      <c r="AN181" s="116"/>
      <c r="AO181" s="116"/>
      <c r="AQ181" s="188"/>
    </row>
    <row r="182" ht="14.25" customHeight="1">
      <c r="C182" s="6"/>
      <c r="D182" s="116"/>
      <c r="G182" s="116"/>
      <c r="N182" s="116"/>
      <c r="S182" s="116"/>
      <c r="T182" s="116"/>
      <c r="U182" s="116"/>
      <c r="W182" s="116"/>
      <c r="X182" s="116"/>
      <c r="Y182" s="116"/>
      <c r="AA182" s="116"/>
      <c r="AB182" s="116"/>
      <c r="AC182" s="116"/>
      <c r="AE182" s="116"/>
      <c r="AF182" s="116"/>
      <c r="AG182" s="116"/>
      <c r="AI182" s="116"/>
      <c r="AJ182" s="116"/>
      <c r="AK182" s="116"/>
      <c r="AM182" s="116"/>
      <c r="AN182" s="116"/>
      <c r="AO182" s="116"/>
      <c r="AQ182" s="188"/>
    </row>
    <row r="183" ht="14.25" customHeight="1">
      <c r="C183" s="6"/>
      <c r="D183" s="116"/>
      <c r="G183" s="116"/>
      <c r="N183" s="116"/>
      <c r="S183" s="116"/>
      <c r="T183" s="116"/>
      <c r="U183" s="116"/>
      <c r="W183" s="116"/>
      <c r="X183" s="116"/>
      <c r="Y183" s="116"/>
      <c r="AA183" s="116"/>
      <c r="AB183" s="116"/>
      <c r="AC183" s="116"/>
      <c r="AE183" s="116"/>
      <c r="AF183" s="116"/>
      <c r="AG183" s="116"/>
      <c r="AI183" s="116"/>
      <c r="AJ183" s="116"/>
      <c r="AK183" s="116"/>
      <c r="AM183" s="116"/>
      <c r="AN183" s="116"/>
      <c r="AO183" s="116"/>
      <c r="AQ183" s="188"/>
    </row>
    <row r="184" ht="14.25" customHeight="1">
      <c r="C184" s="6"/>
      <c r="D184" s="116"/>
      <c r="G184" s="116"/>
      <c r="N184" s="116"/>
      <c r="S184" s="116"/>
      <c r="T184" s="116"/>
      <c r="U184" s="116"/>
      <c r="W184" s="116"/>
      <c r="X184" s="116"/>
      <c r="Y184" s="116"/>
      <c r="AA184" s="116"/>
      <c r="AB184" s="116"/>
      <c r="AC184" s="116"/>
      <c r="AE184" s="116"/>
      <c r="AF184" s="116"/>
      <c r="AG184" s="116"/>
      <c r="AI184" s="116"/>
      <c r="AJ184" s="116"/>
      <c r="AK184" s="116"/>
      <c r="AM184" s="116"/>
      <c r="AN184" s="116"/>
      <c r="AO184" s="116"/>
      <c r="AQ184" s="188"/>
    </row>
    <row r="185" ht="14.25" customHeight="1">
      <c r="C185" s="6"/>
      <c r="D185" s="116"/>
      <c r="G185" s="116"/>
      <c r="N185" s="116"/>
      <c r="S185" s="116"/>
      <c r="T185" s="116"/>
      <c r="U185" s="116"/>
      <c r="W185" s="116"/>
      <c r="X185" s="116"/>
      <c r="Y185" s="116"/>
      <c r="AA185" s="116"/>
      <c r="AB185" s="116"/>
      <c r="AC185" s="116"/>
      <c r="AE185" s="116"/>
      <c r="AF185" s="116"/>
      <c r="AG185" s="116"/>
      <c r="AI185" s="116"/>
      <c r="AJ185" s="116"/>
      <c r="AK185" s="116"/>
      <c r="AM185" s="116"/>
      <c r="AN185" s="116"/>
      <c r="AO185" s="116"/>
      <c r="AQ185" s="188"/>
    </row>
    <row r="186" ht="14.25" customHeight="1">
      <c r="C186" s="6"/>
      <c r="D186" s="116"/>
      <c r="G186" s="116"/>
      <c r="N186" s="116"/>
      <c r="S186" s="116"/>
      <c r="T186" s="116"/>
      <c r="U186" s="116"/>
      <c r="W186" s="116"/>
      <c r="X186" s="116"/>
      <c r="Y186" s="116"/>
      <c r="AA186" s="116"/>
      <c r="AB186" s="116"/>
      <c r="AC186" s="116"/>
      <c r="AE186" s="116"/>
      <c r="AF186" s="116"/>
      <c r="AG186" s="116"/>
      <c r="AI186" s="116"/>
      <c r="AJ186" s="116"/>
      <c r="AK186" s="116"/>
      <c r="AM186" s="116"/>
      <c r="AN186" s="116"/>
      <c r="AO186" s="116"/>
      <c r="AQ186" s="188"/>
    </row>
    <row r="187" ht="14.25" customHeight="1">
      <c r="C187" s="6"/>
      <c r="D187" s="116"/>
      <c r="G187" s="116"/>
      <c r="N187" s="116"/>
      <c r="S187" s="116"/>
      <c r="T187" s="116"/>
      <c r="U187" s="116"/>
      <c r="W187" s="116"/>
      <c r="X187" s="116"/>
      <c r="Y187" s="116"/>
      <c r="AA187" s="116"/>
      <c r="AB187" s="116"/>
      <c r="AC187" s="116"/>
      <c r="AE187" s="116"/>
      <c r="AF187" s="116"/>
      <c r="AG187" s="116"/>
      <c r="AI187" s="116"/>
      <c r="AJ187" s="116"/>
      <c r="AK187" s="116"/>
      <c r="AM187" s="116"/>
      <c r="AN187" s="116"/>
      <c r="AO187" s="116"/>
      <c r="AQ187" s="188"/>
    </row>
    <row r="188" ht="14.25" customHeight="1">
      <c r="C188" s="6"/>
      <c r="D188" s="116"/>
      <c r="G188" s="116"/>
      <c r="N188" s="116"/>
      <c r="S188" s="116"/>
      <c r="T188" s="116"/>
      <c r="U188" s="116"/>
      <c r="W188" s="116"/>
      <c r="X188" s="116"/>
      <c r="Y188" s="116"/>
      <c r="AA188" s="116"/>
      <c r="AB188" s="116"/>
      <c r="AC188" s="116"/>
      <c r="AE188" s="116"/>
      <c r="AF188" s="116"/>
      <c r="AG188" s="116"/>
      <c r="AI188" s="116"/>
      <c r="AJ188" s="116"/>
      <c r="AK188" s="116"/>
      <c r="AM188" s="116"/>
      <c r="AN188" s="116"/>
      <c r="AO188" s="116"/>
      <c r="AQ188" s="188"/>
    </row>
    <row r="189" ht="14.25" customHeight="1">
      <c r="C189" s="6"/>
      <c r="D189" s="116"/>
      <c r="G189" s="116"/>
      <c r="N189" s="116"/>
      <c r="S189" s="116"/>
      <c r="T189" s="116"/>
      <c r="U189" s="116"/>
      <c r="W189" s="116"/>
      <c r="X189" s="116"/>
      <c r="Y189" s="116"/>
      <c r="AA189" s="116"/>
      <c r="AB189" s="116"/>
      <c r="AC189" s="116"/>
      <c r="AE189" s="116"/>
      <c r="AF189" s="116"/>
      <c r="AG189" s="116"/>
      <c r="AI189" s="116"/>
      <c r="AJ189" s="116"/>
      <c r="AK189" s="116"/>
      <c r="AM189" s="116"/>
      <c r="AN189" s="116"/>
      <c r="AO189" s="116"/>
      <c r="AQ189" s="188"/>
    </row>
    <row r="190" ht="14.25" customHeight="1">
      <c r="C190" s="6"/>
      <c r="D190" s="116"/>
      <c r="G190" s="116"/>
      <c r="N190" s="116"/>
      <c r="S190" s="116"/>
      <c r="T190" s="116"/>
      <c r="U190" s="116"/>
      <c r="W190" s="116"/>
      <c r="X190" s="116"/>
      <c r="Y190" s="116"/>
      <c r="AA190" s="116"/>
      <c r="AB190" s="116"/>
      <c r="AC190" s="116"/>
      <c r="AE190" s="116"/>
      <c r="AF190" s="116"/>
      <c r="AG190" s="116"/>
      <c r="AI190" s="116"/>
      <c r="AJ190" s="116"/>
      <c r="AK190" s="116"/>
      <c r="AM190" s="116"/>
      <c r="AN190" s="116"/>
      <c r="AO190" s="116"/>
      <c r="AQ190" s="188"/>
    </row>
    <row r="191" ht="14.25" customHeight="1">
      <c r="C191" s="6"/>
      <c r="D191" s="116"/>
      <c r="G191" s="116"/>
      <c r="N191" s="116"/>
      <c r="S191" s="116"/>
      <c r="T191" s="116"/>
      <c r="U191" s="116"/>
      <c r="W191" s="116"/>
      <c r="X191" s="116"/>
      <c r="Y191" s="116"/>
      <c r="AA191" s="116"/>
      <c r="AB191" s="116"/>
      <c r="AC191" s="116"/>
      <c r="AE191" s="116"/>
      <c r="AF191" s="116"/>
      <c r="AG191" s="116"/>
      <c r="AI191" s="116"/>
      <c r="AJ191" s="116"/>
      <c r="AK191" s="116"/>
      <c r="AM191" s="116"/>
      <c r="AN191" s="116"/>
      <c r="AO191" s="116"/>
      <c r="AQ191" s="188"/>
    </row>
    <row r="192" ht="14.25" customHeight="1">
      <c r="C192" s="6"/>
      <c r="D192" s="116"/>
      <c r="G192" s="116"/>
      <c r="N192" s="116"/>
      <c r="S192" s="116"/>
      <c r="T192" s="116"/>
      <c r="U192" s="116"/>
      <c r="W192" s="116"/>
      <c r="X192" s="116"/>
      <c r="Y192" s="116"/>
      <c r="AA192" s="116"/>
      <c r="AB192" s="116"/>
      <c r="AC192" s="116"/>
      <c r="AE192" s="116"/>
      <c r="AF192" s="116"/>
      <c r="AG192" s="116"/>
      <c r="AI192" s="116"/>
      <c r="AJ192" s="116"/>
      <c r="AK192" s="116"/>
      <c r="AM192" s="116"/>
      <c r="AN192" s="116"/>
      <c r="AO192" s="116"/>
      <c r="AQ192" s="188"/>
    </row>
    <row r="193" ht="14.25" customHeight="1">
      <c r="C193" s="6"/>
      <c r="D193" s="116"/>
      <c r="G193" s="116"/>
      <c r="N193" s="116"/>
      <c r="S193" s="116"/>
      <c r="T193" s="116"/>
      <c r="U193" s="116"/>
      <c r="W193" s="116"/>
      <c r="X193" s="116"/>
      <c r="Y193" s="116"/>
      <c r="AA193" s="116"/>
      <c r="AB193" s="116"/>
      <c r="AC193" s="116"/>
      <c r="AE193" s="116"/>
      <c r="AF193" s="116"/>
      <c r="AG193" s="116"/>
      <c r="AI193" s="116"/>
      <c r="AJ193" s="116"/>
      <c r="AK193" s="116"/>
      <c r="AM193" s="116"/>
      <c r="AN193" s="116"/>
      <c r="AO193" s="116"/>
      <c r="AQ193" s="188"/>
    </row>
    <row r="194" ht="14.25" customHeight="1">
      <c r="C194" s="6"/>
      <c r="D194" s="116"/>
      <c r="G194" s="116"/>
      <c r="N194" s="116"/>
      <c r="S194" s="116"/>
      <c r="T194" s="116"/>
      <c r="U194" s="116"/>
      <c r="W194" s="116"/>
      <c r="X194" s="116"/>
      <c r="Y194" s="116"/>
      <c r="AA194" s="116"/>
      <c r="AB194" s="116"/>
      <c r="AC194" s="116"/>
      <c r="AE194" s="116"/>
      <c r="AF194" s="116"/>
      <c r="AG194" s="116"/>
      <c r="AI194" s="116"/>
      <c r="AJ194" s="116"/>
      <c r="AK194" s="116"/>
      <c r="AM194" s="116"/>
      <c r="AN194" s="116"/>
      <c r="AO194" s="116"/>
      <c r="AQ194" s="188"/>
    </row>
    <row r="195" ht="14.25" customHeight="1">
      <c r="C195" s="6"/>
      <c r="D195" s="116"/>
      <c r="G195" s="116"/>
      <c r="N195" s="116"/>
      <c r="S195" s="116"/>
      <c r="T195" s="116"/>
      <c r="U195" s="116"/>
      <c r="W195" s="116"/>
      <c r="X195" s="116"/>
      <c r="Y195" s="116"/>
      <c r="AA195" s="116"/>
      <c r="AB195" s="116"/>
      <c r="AC195" s="116"/>
      <c r="AE195" s="116"/>
      <c r="AF195" s="116"/>
      <c r="AG195" s="116"/>
      <c r="AI195" s="116"/>
      <c r="AJ195" s="116"/>
      <c r="AK195" s="116"/>
      <c r="AM195" s="116"/>
      <c r="AN195" s="116"/>
      <c r="AO195" s="116"/>
      <c r="AQ195" s="188"/>
    </row>
    <row r="196" ht="14.25" customHeight="1">
      <c r="C196" s="6"/>
      <c r="D196" s="116"/>
      <c r="G196" s="116"/>
      <c r="N196" s="116"/>
      <c r="S196" s="116"/>
      <c r="T196" s="116"/>
      <c r="U196" s="116"/>
      <c r="W196" s="116"/>
      <c r="X196" s="116"/>
      <c r="Y196" s="116"/>
      <c r="AA196" s="116"/>
      <c r="AB196" s="116"/>
      <c r="AC196" s="116"/>
      <c r="AE196" s="116"/>
      <c r="AF196" s="116"/>
      <c r="AG196" s="116"/>
      <c r="AI196" s="116"/>
      <c r="AJ196" s="116"/>
      <c r="AK196" s="116"/>
      <c r="AM196" s="116"/>
      <c r="AN196" s="116"/>
      <c r="AO196" s="116"/>
      <c r="AQ196" s="188"/>
    </row>
    <row r="197" ht="14.25" customHeight="1">
      <c r="C197" s="6"/>
      <c r="D197" s="116"/>
      <c r="G197" s="116"/>
      <c r="N197" s="116"/>
      <c r="S197" s="116"/>
      <c r="T197" s="116"/>
      <c r="U197" s="116"/>
      <c r="W197" s="116"/>
      <c r="X197" s="116"/>
      <c r="Y197" s="116"/>
      <c r="AA197" s="116"/>
      <c r="AB197" s="116"/>
      <c r="AC197" s="116"/>
      <c r="AE197" s="116"/>
      <c r="AF197" s="116"/>
      <c r="AG197" s="116"/>
      <c r="AI197" s="116"/>
      <c r="AJ197" s="116"/>
      <c r="AK197" s="116"/>
      <c r="AM197" s="116"/>
      <c r="AN197" s="116"/>
      <c r="AO197" s="116"/>
      <c r="AQ197" s="188"/>
    </row>
    <row r="198" ht="14.25" customHeight="1">
      <c r="C198" s="6"/>
      <c r="D198" s="116"/>
      <c r="G198" s="116"/>
      <c r="N198" s="116"/>
      <c r="S198" s="116"/>
      <c r="T198" s="116"/>
      <c r="U198" s="116"/>
      <c r="W198" s="116"/>
      <c r="X198" s="116"/>
      <c r="Y198" s="116"/>
      <c r="AA198" s="116"/>
      <c r="AB198" s="116"/>
      <c r="AC198" s="116"/>
      <c r="AE198" s="116"/>
      <c r="AF198" s="116"/>
      <c r="AG198" s="116"/>
      <c r="AI198" s="116"/>
      <c r="AJ198" s="116"/>
      <c r="AK198" s="116"/>
      <c r="AM198" s="116"/>
      <c r="AN198" s="116"/>
      <c r="AO198" s="116"/>
      <c r="AQ198" s="188"/>
    </row>
    <row r="199" ht="14.25" customHeight="1">
      <c r="C199" s="6"/>
      <c r="D199" s="116"/>
      <c r="G199" s="116"/>
      <c r="N199" s="116"/>
      <c r="S199" s="116"/>
      <c r="T199" s="116"/>
      <c r="U199" s="116"/>
      <c r="W199" s="116"/>
      <c r="X199" s="116"/>
      <c r="Y199" s="116"/>
      <c r="AA199" s="116"/>
      <c r="AB199" s="116"/>
      <c r="AC199" s="116"/>
      <c r="AE199" s="116"/>
      <c r="AF199" s="116"/>
      <c r="AG199" s="116"/>
      <c r="AI199" s="116"/>
      <c r="AJ199" s="116"/>
      <c r="AK199" s="116"/>
      <c r="AM199" s="116"/>
      <c r="AN199" s="116"/>
      <c r="AO199" s="116"/>
      <c r="AQ199" s="188"/>
    </row>
    <row r="200" ht="14.25" customHeight="1">
      <c r="C200" s="6"/>
      <c r="D200" s="116"/>
      <c r="G200" s="116"/>
      <c r="N200" s="116"/>
      <c r="S200" s="116"/>
      <c r="T200" s="116"/>
      <c r="U200" s="116"/>
      <c r="W200" s="116"/>
      <c r="X200" s="116"/>
      <c r="Y200" s="116"/>
      <c r="AA200" s="116"/>
      <c r="AB200" s="116"/>
      <c r="AC200" s="116"/>
      <c r="AE200" s="116"/>
      <c r="AF200" s="116"/>
      <c r="AG200" s="116"/>
      <c r="AI200" s="116"/>
      <c r="AJ200" s="116"/>
      <c r="AK200" s="116"/>
      <c r="AM200" s="116"/>
      <c r="AN200" s="116"/>
      <c r="AO200" s="116"/>
      <c r="AQ200" s="188"/>
    </row>
    <row r="201" ht="14.25" customHeight="1">
      <c r="C201" s="6"/>
      <c r="D201" s="116"/>
      <c r="G201" s="116"/>
      <c r="N201" s="116"/>
      <c r="S201" s="116"/>
      <c r="T201" s="116"/>
      <c r="U201" s="116"/>
      <c r="W201" s="116"/>
      <c r="X201" s="116"/>
      <c r="Y201" s="116"/>
      <c r="AA201" s="116"/>
      <c r="AB201" s="116"/>
      <c r="AC201" s="116"/>
      <c r="AE201" s="116"/>
      <c r="AF201" s="116"/>
      <c r="AG201" s="116"/>
      <c r="AI201" s="116"/>
      <c r="AJ201" s="116"/>
      <c r="AK201" s="116"/>
      <c r="AM201" s="116"/>
      <c r="AN201" s="116"/>
      <c r="AO201" s="116"/>
      <c r="AQ201" s="188"/>
    </row>
    <row r="202" ht="14.25" customHeight="1">
      <c r="C202" s="6"/>
      <c r="D202" s="116"/>
      <c r="G202" s="116"/>
      <c r="N202" s="116"/>
      <c r="S202" s="116"/>
      <c r="T202" s="116"/>
      <c r="U202" s="116"/>
      <c r="W202" s="116"/>
      <c r="X202" s="116"/>
      <c r="Y202" s="116"/>
      <c r="AA202" s="116"/>
      <c r="AB202" s="116"/>
      <c r="AC202" s="116"/>
      <c r="AE202" s="116"/>
      <c r="AF202" s="116"/>
      <c r="AG202" s="116"/>
      <c r="AI202" s="116"/>
      <c r="AJ202" s="116"/>
      <c r="AK202" s="116"/>
      <c r="AM202" s="116"/>
      <c r="AN202" s="116"/>
      <c r="AO202" s="116"/>
      <c r="AQ202" s="188"/>
    </row>
    <row r="203" ht="14.25" customHeight="1">
      <c r="C203" s="6"/>
      <c r="D203" s="116"/>
      <c r="G203" s="116"/>
      <c r="N203" s="116"/>
      <c r="S203" s="116"/>
      <c r="T203" s="116"/>
      <c r="U203" s="116"/>
      <c r="W203" s="116"/>
      <c r="X203" s="116"/>
      <c r="Y203" s="116"/>
      <c r="AA203" s="116"/>
      <c r="AB203" s="116"/>
      <c r="AC203" s="116"/>
      <c r="AE203" s="116"/>
      <c r="AF203" s="116"/>
      <c r="AG203" s="116"/>
      <c r="AI203" s="116"/>
      <c r="AJ203" s="116"/>
      <c r="AK203" s="116"/>
      <c r="AM203" s="116"/>
      <c r="AN203" s="116"/>
      <c r="AO203" s="116"/>
      <c r="AQ203" s="188"/>
    </row>
    <row r="204" ht="14.25" customHeight="1">
      <c r="C204" s="6"/>
      <c r="D204" s="116"/>
      <c r="G204" s="116"/>
      <c r="N204" s="116"/>
      <c r="S204" s="116"/>
      <c r="T204" s="116"/>
      <c r="U204" s="116"/>
      <c r="W204" s="116"/>
      <c r="X204" s="116"/>
      <c r="Y204" s="116"/>
      <c r="AA204" s="116"/>
      <c r="AB204" s="116"/>
      <c r="AC204" s="116"/>
      <c r="AE204" s="116"/>
      <c r="AF204" s="116"/>
      <c r="AG204" s="116"/>
      <c r="AI204" s="116"/>
      <c r="AJ204" s="116"/>
      <c r="AK204" s="116"/>
      <c r="AM204" s="116"/>
      <c r="AN204" s="116"/>
      <c r="AO204" s="116"/>
      <c r="AQ204" s="188"/>
    </row>
    <row r="205" ht="14.25" customHeight="1">
      <c r="C205" s="6"/>
      <c r="D205" s="116"/>
      <c r="G205" s="116"/>
      <c r="N205" s="116"/>
      <c r="S205" s="116"/>
      <c r="T205" s="116"/>
      <c r="U205" s="116"/>
      <c r="W205" s="116"/>
      <c r="X205" s="116"/>
      <c r="Y205" s="116"/>
      <c r="AA205" s="116"/>
      <c r="AB205" s="116"/>
      <c r="AC205" s="116"/>
      <c r="AE205" s="116"/>
      <c r="AF205" s="116"/>
      <c r="AG205" s="116"/>
      <c r="AI205" s="116"/>
      <c r="AJ205" s="116"/>
      <c r="AK205" s="116"/>
      <c r="AM205" s="116"/>
      <c r="AN205" s="116"/>
      <c r="AO205" s="116"/>
      <c r="AQ205" s="188"/>
    </row>
    <row r="206" ht="14.25" customHeight="1">
      <c r="C206" s="6"/>
      <c r="D206" s="116"/>
      <c r="G206" s="116"/>
      <c r="N206" s="116"/>
      <c r="S206" s="116"/>
      <c r="T206" s="116"/>
      <c r="U206" s="116"/>
      <c r="W206" s="116"/>
      <c r="X206" s="116"/>
      <c r="Y206" s="116"/>
      <c r="AA206" s="116"/>
      <c r="AB206" s="116"/>
      <c r="AC206" s="116"/>
      <c r="AE206" s="116"/>
      <c r="AF206" s="116"/>
      <c r="AG206" s="116"/>
      <c r="AI206" s="116"/>
      <c r="AJ206" s="116"/>
      <c r="AK206" s="116"/>
      <c r="AM206" s="116"/>
      <c r="AN206" s="116"/>
      <c r="AO206" s="116"/>
      <c r="AQ206" s="188"/>
    </row>
    <row r="207" ht="14.25" customHeight="1">
      <c r="C207" s="6"/>
      <c r="D207" s="116"/>
      <c r="G207" s="116"/>
      <c r="N207" s="116"/>
      <c r="S207" s="116"/>
      <c r="T207" s="116"/>
      <c r="U207" s="116"/>
      <c r="W207" s="116"/>
      <c r="X207" s="116"/>
      <c r="Y207" s="116"/>
      <c r="AA207" s="116"/>
      <c r="AB207" s="116"/>
      <c r="AC207" s="116"/>
      <c r="AE207" s="116"/>
      <c r="AF207" s="116"/>
      <c r="AG207" s="116"/>
      <c r="AI207" s="116"/>
      <c r="AJ207" s="116"/>
      <c r="AK207" s="116"/>
      <c r="AM207" s="116"/>
      <c r="AN207" s="116"/>
      <c r="AO207" s="116"/>
      <c r="AQ207" s="188"/>
    </row>
    <row r="208" ht="14.25" customHeight="1">
      <c r="C208" s="6"/>
      <c r="D208" s="116"/>
      <c r="G208" s="116"/>
      <c r="N208" s="116"/>
      <c r="S208" s="116"/>
      <c r="T208" s="116"/>
      <c r="U208" s="116"/>
      <c r="W208" s="116"/>
      <c r="X208" s="116"/>
      <c r="Y208" s="116"/>
      <c r="AA208" s="116"/>
      <c r="AB208" s="116"/>
      <c r="AC208" s="116"/>
      <c r="AE208" s="116"/>
      <c r="AF208" s="116"/>
      <c r="AG208" s="116"/>
      <c r="AI208" s="116"/>
      <c r="AJ208" s="116"/>
      <c r="AK208" s="116"/>
      <c r="AM208" s="116"/>
      <c r="AN208" s="116"/>
      <c r="AO208" s="116"/>
      <c r="AQ208" s="188"/>
    </row>
    <row r="209" ht="14.25" customHeight="1">
      <c r="C209" s="6"/>
      <c r="D209" s="116"/>
      <c r="G209" s="116"/>
      <c r="N209" s="116"/>
      <c r="S209" s="116"/>
      <c r="T209" s="116"/>
      <c r="U209" s="116"/>
      <c r="W209" s="116"/>
      <c r="X209" s="116"/>
      <c r="Y209" s="116"/>
      <c r="AA209" s="116"/>
      <c r="AB209" s="116"/>
      <c r="AC209" s="116"/>
      <c r="AE209" s="116"/>
      <c r="AF209" s="116"/>
      <c r="AG209" s="116"/>
      <c r="AI209" s="116"/>
      <c r="AJ209" s="116"/>
      <c r="AK209" s="116"/>
      <c r="AM209" s="116"/>
      <c r="AN209" s="116"/>
      <c r="AO209" s="116"/>
      <c r="AQ209" s="188"/>
    </row>
    <row r="210" ht="14.25" customHeight="1">
      <c r="C210" s="6"/>
      <c r="D210" s="116"/>
      <c r="G210" s="116"/>
      <c r="N210" s="116"/>
      <c r="S210" s="116"/>
      <c r="T210" s="116"/>
      <c r="U210" s="116"/>
      <c r="W210" s="116"/>
      <c r="X210" s="116"/>
      <c r="Y210" s="116"/>
      <c r="AA210" s="116"/>
      <c r="AB210" s="116"/>
      <c r="AC210" s="116"/>
      <c r="AE210" s="116"/>
      <c r="AF210" s="116"/>
      <c r="AG210" s="116"/>
      <c r="AI210" s="116"/>
      <c r="AJ210" s="116"/>
      <c r="AK210" s="116"/>
      <c r="AM210" s="116"/>
      <c r="AN210" s="116"/>
      <c r="AO210" s="116"/>
      <c r="AQ210" s="188"/>
    </row>
    <row r="211" ht="14.25" customHeight="1">
      <c r="C211" s="6"/>
      <c r="D211" s="116"/>
      <c r="G211" s="116"/>
      <c r="N211" s="116"/>
      <c r="S211" s="116"/>
      <c r="T211" s="116"/>
      <c r="U211" s="116"/>
      <c r="W211" s="116"/>
      <c r="X211" s="116"/>
      <c r="Y211" s="116"/>
      <c r="AA211" s="116"/>
      <c r="AB211" s="116"/>
      <c r="AC211" s="116"/>
      <c r="AE211" s="116"/>
      <c r="AF211" s="116"/>
      <c r="AG211" s="116"/>
      <c r="AI211" s="116"/>
      <c r="AJ211" s="116"/>
      <c r="AK211" s="116"/>
      <c r="AM211" s="116"/>
      <c r="AN211" s="116"/>
      <c r="AO211" s="116"/>
      <c r="AQ211" s="188"/>
    </row>
    <row r="212" ht="14.25" customHeight="1">
      <c r="C212" s="6"/>
      <c r="D212" s="116"/>
      <c r="G212" s="116"/>
      <c r="N212" s="116"/>
      <c r="S212" s="116"/>
      <c r="T212" s="116"/>
      <c r="U212" s="116"/>
      <c r="W212" s="116"/>
      <c r="X212" s="116"/>
      <c r="Y212" s="116"/>
      <c r="AA212" s="116"/>
      <c r="AB212" s="116"/>
      <c r="AC212" s="116"/>
      <c r="AE212" s="116"/>
      <c r="AF212" s="116"/>
      <c r="AG212" s="116"/>
      <c r="AI212" s="116"/>
      <c r="AJ212" s="116"/>
      <c r="AK212" s="116"/>
      <c r="AM212" s="116"/>
      <c r="AN212" s="116"/>
      <c r="AO212" s="116"/>
      <c r="AQ212" s="188"/>
    </row>
    <row r="213" ht="14.25" customHeight="1">
      <c r="C213" s="6"/>
      <c r="D213" s="116"/>
      <c r="G213" s="116"/>
      <c r="N213" s="116"/>
      <c r="S213" s="116"/>
      <c r="T213" s="116"/>
      <c r="U213" s="116"/>
      <c r="W213" s="116"/>
      <c r="X213" s="116"/>
      <c r="Y213" s="116"/>
      <c r="AA213" s="116"/>
      <c r="AB213" s="116"/>
      <c r="AC213" s="116"/>
      <c r="AE213" s="116"/>
      <c r="AF213" s="116"/>
      <c r="AG213" s="116"/>
      <c r="AI213" s="116"/>
      <c r="AJ213" s="116"/>
      <c r="AK213" s="116"/>
      <c r="AM213" s="116"/>
      <c r="AN213" s="116"/>
      <c r="AO213" s="116"/>
      <c r="AQ213" s="188"/>
    </row>
    <row r="214" ht="14.25" customHeight="1">
      <c r="C214" s="6"/>
      <c r="D214" s="116"/>
      <c r="G214" s="116"/>
      <c r="N214" s="116"/>
      <c r="S214" s="116"/>
      <c r="T214" s="116"/>
      <c r="U214" s="116"/>
      <c r="W214" s="116"/>
      <c r="X214" s="116"/>
      <c r="Y214" s="116"/>
      <c r="AA214" s="116"/>
      <c r="AB214" s="116"/>
      <c r="AC214" s="116"/>
      <c r="AE214" s="116"/>
      <c r="AF214" s="116"/>
      <c r="AG214" s="116"/>
      <c r="AI214" s="116"/>
      <c r="AJ214" s="116"/>
      <c r="AK214" s="116"/>
      <c r="AM214" s="116"/>
      <c r="AN214" s="116"/>
      <c r="AO214" s="116"/>
      <c r="AQ214" s="188"/>
    </row>
    <row r="215" ht="14.25" customHeight="1">
      <c r="C215" s="6"/>
      <c r="D215" s="116"/>
      <c r="G215" s="116"/>
      <c r="N215" s="116"/>
      <c r="S215" s="116"/>
      <c r="T215" s="116"/>
      <c r="U215" s="116"/>
      <c r="W215" s="116"/>
      <c r="X215" s="116"/>
      <c r="Y215" s="116"/>
      <c r="AA215" s="116"/>
      <c r="AB215" s="116"/>
      <c r="AC215" s="116"/>
      <c r="AE215" s="116"/>
      <c r="AF215" s="116"/>
      <c r="AG215" s="116"/>
      <c r="AI215" s="116"/>
      <c r="AJ215" s="116"/>
      <c r="AK215" s="116"/>
      <c r="AM215" s="116"/>
      <c r="AN215" s="116"/>
      <c r="AO215" s="116"/>
      <c r="AQ215" s="188"/>
    </row>
    <row r="216" ht="14.25" customHeight="1">
      <c r="C216" s="6"/>
      <c r="D216" s="116"/>
      <c r="G216" s="116"/>
      <c r="N216" s="116"/>
      <c r="S216" s="116"/>
      <c r="T216" s="116"/>
      <c r="U216" s="116"/>
      <c r="W216" s="116"/>
      <c r="X216" s="116"/>
      <c r="Y216" s="116"/>
      <c r="AA216" s="116"/>
      <c r="AB216" s="116"/>
      <c r="AC216" s="116"/>
      <c r="AE216" s="116"/>
      <c r="AF216" s="116"/>
      <c r="AG216" s="116"/>
      <c r="AI216" s="116"/>
      <c r="AJ216" s="116"/>
      <c r="AK216" s="116"/>
      <c r="AM216" s="116"/>
      <c r="AN216" s="116"/>
      <c r="AO216" s="116"/>
      <c r="AQ216" s="188"/>
    </row>
    <row r="217" ht="14.25" customHeight="1">
      <c r="C217" s="6"/>
      <c r="D217" s="116"/>
      <c r="G217" s="116"/>
      <c r="N217" s="116"/>
      <c r="S217" s="116"/>
      <c r="T217" s="116"/>
      <c r="U217" s="116"/>
      <c r="W217" s="116"/>
      <c r="X217" s="116"/>
      <c r="Y217" s="116"/>
      <c r="AA217" s="116"/>
      <c r="AB217" s="116"/>
      <c r="AC217" s="116"/>
      <c r="AE217" s="116"/>
      <c r="AF217" s="116"/>
      <c r="AG217" s="116"/>
      <c r="AI217" s="116"/>
      <c r="AJ217" s="116"/>
      <c r="AK217" s="116"/>
      <c r="AM217" s="116"/>
      <c r="AN217" s="116"/>
      <c r="AO217" s="116"/>
      <c r="AQ217" s="188"/>
    </row>
    <row r="218" ht="14.25" customHeight="1">
      <c r="C218" s="6"/>
      <c r="D218" s="116"/>
      <c r="G218" s="116"/>
      <c r="N218" s="116"/>
      <c r="S218" s="116"/>
      <c r="T218" s="116"/>
      <c r="U218" s="116"/>
      <c r="W218" s="116"/>
      <c r="X218" s="116"/>
      <c r="Y218" s="116"/>
      <c r="AA218" s="116"/>
      <c r="AB218" s="116"/>
      <c r="AC218" s="116"/>
      <c r="AE218" s="116"/>
      <c r="AF218" s="116"/>
      <c r="AG218" s="116"/>
      <c r="AI218" s="116"/>
      <c r="AJ218" s="116"/>
      <c r="AK218" s="116"/>
      <c r="AM218" s="116"/>
      <c r="AN218" s="116"/>
      <c r="AO218" s="116"/>
      <c r="AQ218" s="188"/>
    </row>
    <row r="219" ht="14.25" customHeight="1">
      <c r="C219" s="6"/>
      <c r="D219" s="116"/>
      <c r="G219" s="116"/>
      <c r="N219" s="116"/>
      <c r="S219" s="116"/>
      <c r="T219" s="116"/>
      <c r="U219" s="116"/>
      <c r="W219" s="116"/>
      <c r="X219" s="116"/>
      <c r="Y219" s="116"/>
      <c r="AA219" s="116"/>
      <c r="AB219" s="116"/>
      <c r="AC219" s="116"/>
      <c r="AE219" s="116"/>
      <c r="AF219" s="116"/>
      <c r="AG219" s="116"/>
      <c r="AI219" s="116"/>
      <c r="AJ219" s="116"/>
      <c r="AK219" s="116"/>
      <c r="AM219" s="116"/>
      <c r="AN219" s="116"/>
      <c r="AO219" s="116"/>
      <c r="AQ219" s="188"/>
    </row>
    <row r="220" ht="14.25" customHeight="1">
      <c r="C220" s="6"/>
      <c r="D220" s="116"/>
      <c r="G220" s="116"/>
      <c r="N220" s="116"/>
      <c r="S220" s="116"/>
      <c r="T220" s="116"/>
      <c r="U220" s="116"/>
      <c r="W220" s="116"/>
      <c r="X220" s="116"/>
      <c r="Y220" s="116"/>
      <c r="AA220" s="116"/>
      <c r="AB220" s="116"/>
      <c r="AC220" s="116"/>
      <c r="AE220" s="116"/>
      <c r="AF220" s="116"/>
      <c r="AG220" s="116"/>
      <c r="AI220" s="116"/>
      <c r="AJ220" s="116"/>
      <c r="AK220" s="116"/>
      <c r="AM220" s="116"/>
      <c r="AN220" s="116"/>
      <c r="AO220" s="116"/>
      <c r="AQ220" s="188"/>
    </row>
    <row r="221" ht="14.25" customHeight="1">
      <c r="C221" s="6"/>
      <c r="D221" s="116"/>
      <c r="G221" s="116"/>
      <c r="N221" s="116"/>
      <c r="S221" s="116"/>
      <c r="T221" s="116"/>
      <c r="U221" s="116"/>
      <c r="W221" s="116"/>
      <c r="X221" s="116"/>
      <c r="Y221" s="116"/>
      <c r="AA221" s="116"/>
      <c r="AB221" s="116"/>
      <c r="AC221" s="116"/>
      <c r="AE221" s="116"/>
      <c r="AF221" s="116"/>
      <c r="AG221" s="116"/>
      <c r="AI221" s="116"/>
      <c r="AJ221" s="116"/>
      <c r="AK221" s="116"/>
      <c r="AM221" s="116"/>
      <c r="AN221" s="116"/>
      <c r="AO221" s="116"/>
      <c r="AQ221" s="188"/>
    </row>
    <row r="222" ht="14.25" customHeight="1">
      <c r="C222" s="6"/>
      <c r="D222" s="116"/>
      <c r="G222" s="116"/>
      <c r="N222" s="116"/>
      <c r="S222" s="116"/>
      <c r="T222" s="116"/>
      <c r="U222" s="116"/>
      <c r="W222" s="116"/>
      <c r="X222" s="116"/>
      <c r="Y222" s="116"/>
      <c r="AA222" s="116"/>
      <c r="AB222" s="116"/>
      <c r="AC222" s="116"/>
      <c r="AE222" s="116"/>
      <c r="AF222" s="116"/>
      <c r="AG222" s="116"/>
      <c r="AI222" s="116"/>
      <c r="AJ222" s="116"/>
      <c r="AK222" s="116"/>
      <c r="AM222" s="116"/>
      <c r="AN222" s="116"/>
      <c r="AO222" s="116"/>
      <c r="AQ222" s="188"/>
    </row>
    <row r="223" ht="14.25" customHeight="1">
      <c r="C223" s="6"/>
      <c r="D223" s="116"/>
      <c r="G223" s="116"/>
      <c r="N223" s="116"/>
      <c r="S223" s="116"/>
      <c r="T223" s="116"/>
      <c r="U223" s="116"/>
      <c r="W223" s="116"/>
      <c r="X223" s="116"/>
      <c r="Y223" s="116"/>
      <c r="AA223" s="116"/>
      <c r="AB223" s="116"/>
      <c r="AC223" s="116"/>
      <c r="AE223" s="116"/>
      <c r="AF223" s="116"/>
      <c r="AG223" s="116"/>
      <c r="AI223" s="116"/>
      <c r="AJ223" s="116"/>
      <c r="AK223" s="116"/>
      <c r="AM223" s="116"/>
      <c r="AN223" s="116"/>
      <c r="AO223" s="116"/>
      <c r="AQ223" s="188"/>
    </row>
    <row r="224" ht="14.25" customHeight="1">
      <c r="C224" s="6"/>
      <c r="D224" s="116"/>
      <c r="G224" s="116"/>
      <c r="N224" s="116"/>
      <c r="S224" s="116"/>
      <c r="T224" s="116"/>
      <c r="U224" s="116"/>
      <c r="W224" s="116"/>
      <c r="X224" s="116"/>
      <c r="Y224" s="116"/>
      <c r="AA224" s="116"/>
      <c r="AB224" s="116"/>
      <c r="AC224" s="116"/>
      <c r="AE224" s="116"/>
      <c r="AF224" s="116"/>
      <c r="AG224" s="116"/>
      <c r="AI224" s="116"/>
      <c r="AJ224" s="116"/>
      <c r="AK224" s="116"/>
      <c r="AM224" s="116"/>
      <c r="AN224" s="116"/>
      <c r="AO224" s="116"/>
      <c r="AQ224" s="188"/>
    </row>
    <row r="225" ht="14.25" customHeight="1">
      <c r="C225" s="6"/>
      <c r="D225" s="116"/>
      <c r="G225" s="116"/>
      <c r="N225" s="116"/>
      <c r="S225" s="116"/>
      <c r="T225" s="116"/>
      <c r="U225" s="116"/>
      <c r="W225" s="116"/>
      <c r="X225" s="116"/>
      <c r="Y225" s="116"/>
      <c r="AA225" s="116"/>
      <c r="AB225" s="116"/>
      <c r="AC225" s="116"/>
      <c r="AE225" s="116"/>
      <c r="AF225" s="116"/>
      <c r="AG225" s="116"/>
      <c r="AI225" s="116"/>
      <c r="AJ225" s="116"/>
      <c r="AK225" s="116"/>
      <c r="AM225" s="116"/>
      <c r="AN225" s="116"/>
      <c r="AO225" s="116"/>
      <c r="AQ225" s="188"/>
    </row>
    <row r="226" ht="14.25" customHeight="1">
      <c r="C226" s="6"/>
      <c r="D226" s="116"/>
      <c r="G226" s="116"/>
      <c r="N226" s="116"/>
      <c r="S226" s="116"/>
      <c r="T226" s="116"/>
      <c r="U226" s="116"/>
      <c r="W226" s="116"/>
      <c r="X226" s="116"/>
      <c r="Y226" s="116"/>
      <c r="AA226" s="116"/>
      <c r="AB226" s="116"/>
      <c r="AC226" s="116"/>
      <c r="AE226" s="116"/>
      <c r="AF226" s="116"/>
      <c r="AG226" s="116"/>
      <c r="AI226" s="116"/>
      <c r="AJ226" s="116"/>
      <c r="AK226" s="116"/>
      <c r="AM226" s="116"/>
      <c r="AN226" s="116"/>
      <c r="AO226" s="116"/>
      <c r="AQ226" s="188"/>
    </row>
    <row r="227" ht="14.25" customHeight="1">
      <c r="C227" s="6"/>
      <c r="D227" s="116"/>
      <c r="G227" s="116"/>
      <c r="N227" s="116"/>
      <c r="S227" s="116"/>
      <c r="T227" s="116"/>
      <c r="U227" s="116"/>
      <c r="W227" s="116"/>
      <c r="X227" s="116"/>
      <c r="Y227" s="116"/>
      <c r="AA227" s="116"/>
      <c r="AB227" s="116"/>
      <c r="AC227" s="116"/>
      <c r="AE227" s="116"/>
      <c r="AF227" s="116"/>
      <c r="AG227" s="116"/>
      <c r="AI227" s="116"/>
      <c r="AJ227" s="116"/>
      <c r="AK227" s="116"/>
      <c r="AM227" s="116"/>
      <c r="AN227" s="116"/>
      <c r="AO227" s="116"/>
      <c r="AQ227" s="188"/>
    </row>
    <row r="228" ht="14.25" customHeight="1">
      <c r="C228" s="6"/>
      <c r="D228" s="116"/>
      <c r="G228" s="116"/>
      <c r="N228" s="116"/>
      <c r="S228" s="116"/>
      <c r="T228" s="116"/>
      <c r="U228" s="116"/>
      <c r="W228" s="116"/>
      <c r="X228" s="116"/>
      <c r="Y228" s="116"/>
      <c r="AA228" s="116"/>
      <c r="AB228" s="116"/>
      <c r="AC228" s="116"/>
      <c r="AE228" s="116"/>
      <c r="AF228" s="116"/>
      <c r="AG228" s="116"/>
      <c r="AI228" s="116"/>
      <c r="AJ228" s="116"/>
      <c r="AK228" s="116"/>
      <c r="AM228" s="116"/>
      <c r="AN228" s="116"/>
      <c r="AO228" s="116"/>
      <c r="AQ228" s="188"/>
    </row>
    <row r="229" ht="14.25" customHeight="1">
      <c r="C229" s="6"/>
      <c r="D229" s="116"/>
      <c r="G229" s="116"/>
      <c r="N229" s="116"/>
      <c r="S229" s="116"/>
      <c r="T229" s="116"/>
      <c r="U229" s="116"/>
      <c r="W229" s="116"/>
      <c r="X229" s="116"/>
      <c r="Y229" s="116"/>
      <c r="AA229" s="116"/>
      <c r="AB229" s="116"/>
      <c r="AC229" s="116"/>
      <c r="AE229" s="116"/>
      <c r="AF229" s="116"/>
      <c r="AG229" s="116"/>
      <c r="AI229" s="116"/>
      <c r="AJ229" s="116"/>
      <c r="AK229" s="116"/>
      <c r="AM229" s="116"/>
      <c r="AN229" s="116"/>
      <c r="AO229" s="116"/>
      <c r="AQ229" s="188"/>
    </row>
    <row r="230" ht="14.25" customHeight="1">
      <c r="C230" s="6"/>
      <c r="D230" s="116"/>
      <c r="G230" s="116"/>
      <c r="N230" s="116"/>
      <c r="S230" s="116"/>
      <c r="T230" s="116"/>
      <c r="U230" s="116"/>
      <c r="W230" s="116"/>
      <c r="X230" s="116"/>
      <c r="Y230" s="116"/>
      <c r="AA230" s="116"/>
      <c r="AB230" s="116"/>
      <c r="AC230" s="116"/>
      <c r="AE230" s="116"/>
      <c r="AF230" s="116"/>
      <c r="AG230" s="116"/>
      <c r="AI230" s="116"/>
      <c r="AJ230" s="116"/>
      <c r="AK230" s="116"/>
      <c r="AM230" s="116"/>
      <c r="AN230" s="116"/>
      <c r="AO230" s="116"/>
      <c r="AQ230" s="188"/>
    </row>
    <row r="231" ht="14.25" customHeight="1">
      <c r="C231" s="6"/>
      <c r="D231" s="116"/>
      <c r="G231" s="116"/>
      <c r="N231" s="116"/>
      <c r="S231" s="116"/>
      <c r="T231" s="116"/>
      <c r="U231" s="116"/>
      <c r="W231" s="116"/>
      <c r="X231" s="116"/>
      <c r="Y231" s="116"/>
      <c r="AA231" s="116"/>
      <c r="AB231" s="116"/>
      <c r="AC231" s="116"/>
      <c r="AE231" s="116"/>
      <c r="AF231" s="116"/>
      <c r="AG231" s="116"/>
      <c r="AI231" s="116"/>
      <c r="AJ231" s="116"/>
      <c r="AK231" s="116"/>
      <c r="AM231" s="116"/>
      <c r="AN231" s="116"/>
      <c r="AO231" s="116"/>
      <c r="AQ231" s="188"/>
    </row>
    <row r="232" ht="14.25" customHeight="1">
      <c r="C232" s="6"/>
      <c r="D232" s="116"/>
      <c r="G232" s="116"/>
      <c r="N232" s="116"/>
      <c r="S232" s="116"/>
      <c r="T232" s="116"/>
      <c r="U232" s="116"/>
      <c r="W232" s="116"/>
      <c r="X232" s="116"/>
      <c r="Y232" s="116"/>
      <c r="AA232" s="116"/>
      <c r="AB232" s="116"/>
      <c r="AC232" s="116"/>
      <c r="AE232" s="116"/>
      <c r="AF232" s="116"/>
      <c r="AG232" s="116"/>
      <c r="AI232" s="116"/>
      <c r="AJ232" s="116"/>
      <c r="AK232" s="116"/>
      <c r="AM232" s="116"/>
      <c r="AN232" s="116"/>
      <c r="AO232" s="116"/>
      <c r="AQ232" s="188"/>
    </row>
    <row r="233" ht="14.25" customHeight="1">
      <c r="C233" s="6"/>
      <c r="D233" s="116"/>
      <c r="G233" s="116"/>
      <c r="N233" s="116"/>
      <c r="S233" s="116"/>
      <c r="T233" s="116"/>
      <c r="U233" s="116"/>
      <c r="W233" s="116"/>
      <c r="X233" s="116"/>
      <c r="Y233" s="116"/>
      <c r="AA233" s="116"/>
      <c r="AB233" s="116"/>
      <c r="AC233" s="116"/>
      <c r="AE233" s="116"/>
      <c r="AF233" s="116"/>
      <c r="AG233" s="116"/>
      <c r="AI233" s="116"/>
      <c r="AJ233" s="116"/>
      <c r="AK233" s="116"/>
      <c r="AM233" s="116"/>
      <c r="AN233" s="116"/>
      <c r="AO233" s="116"/>
      <c r="AQ233" s="188"/>
    </row>
    <row r="234" ht="14.25" customHeight="1">
      <c r="C234" s="6"/>
      <c r="D234" s="116"/>
      <c r="G234" s="116"/>
      <c r="N234" s="116"/>
      <c r="S234" s="116"/>
      <c r="T234" s="116"/>
      <c r="U234" s="116"/>
      <c r="W234" s="116"/>
      <c r="X234" s="116"/>
      <c r="Y234" s="116"/>
      <c r="AA234" s="116"/>
      <c r="AB234" s="116"/>
      <c r="AC234" s="116"/>
      <c r="AE234" s="116"/>
      <c r="AF234" s="116"/>
      <c r="AG234" s="116"/>
      <c r="AI234" s="116"/>
      <c r="AJ234" s="116"/>
      <c r="AK234" s="116"/>
      <c r="AM234" s="116"/>
      <c r="AN234" s="116"/>
      <c r="AO234" s="116"/>
      <c r="AQ234" s="188"/>
    </row>
    <row r="235" ht="14.25" customHeight="1">
      <c r="C235" s="6"/>
      <c r="D235" s="116"/>
      <c r="G235" s="116"/>
      <c r="N235" s="116"/>
      <c r="S235" s="116"/>
      <c r="T235" s="116"/>
      <c r="U235" s="116"/>
      <c r="W235" s="116"/>
      <c r="X235" s="116"/>
      <c r="Y235" s="116"/>
      <c r="AA235" s="116"/>
      <c r="AB235" s="116"/>
      <c r="AC235" s="116"/>
      <c r="AE235" s="116"/>
      <c r="AF235" s="116"/>
      <c r="AG235" s="116"/>
      <c r="AI235" s="116"/>
      <c r="AJ235" s="116"/>
      <c r="AK235" s="116"/>
      <c r="AM235" s="116"/>
      <c r="AN235" s="116"/>
      <c r="AO235" s="116"/>
      <c r="AQ235" s="188"/>
    </row>
    <row r="236" ht="14.25" customHeight="1">
      <c r="C236" s="6"/>
      <c r="D236" s="116"/>
      <c r="G236" s="116"/>
      <c r="N236" s="116"/>
      <c r="S236" s="116"/>
      <c r="T236" s="116"/>
      <c r="U236" s="116"/>
      <c r="W236" s="116"/>
      <c r="X236" s="116"/>
      <c r="Y236" s="116"/>
      <c r="AA236" s="116"/>
      <c r="AB236" s="116"/>
      <c r="AC236" s="116"/>
      <c r="AE236" s="116"/>
      <c r="AF236" s="116"/>
      <c r="AG236" s="116"/>
      <c r="AI236" s="116"/>
      <c r="AJ236" s="116"/>
      <c r="AK236" s="116"/>
      <c r="AM236" s="116"/>
      <c r="AN236" s="116"/>
      <c r="AO236" s="116"/>
      <c r="AQ236" s="188"/>
    </row>
    <row r="237" ht="14.25" customHeight="1">
      <c r="C237" s="6"/>
      <c r="D237" s="116"/>
      <c r="G237" s="116"/>
      <c r="N237" s="116"/>
      <c r="S237" s="116"/>
      <c r="T237" s="116"/>
      <c r="U237" s="116"/>
      <c r="W237" s="116"/>
      <c r="X237" s="116"/>
      <c r="Y237" s="116"/>
      <c r="AA237" s="116"/>
      <c r="AB237" s="116"/>
      <c r="AC237" s="116"/>
      <c r="AE237" s="116"/>
      <c r="AF237" s="116"/>
      <c r="AG237" s="116"/>
      <c r="AI237" s="116"/>
      <c r="AJ237" s="116"/>
      <c r="AK237" s="116"/>
      <c r="AM237" s="116"/>
      <c r="AN237" s="116"/>
      <c r="AO237" s="116"/>
      <c r="AQ237" s="188"/>
    </row>
    <row r="238" ht="14.25" customHeight="1">
      <c r="C238" s="6"/>
      <c r="D238" s="116"/>
      <c r="G238" s="116"/>
      <c r="N238" s="116"/>
      <c r="S238" s="116"/>
      <c r="T238" s="116"/>
      <c r="U238" s="116"/>
      <c r="W238" s="116"/>
      <c r="X238" s="116"/>
      <c r="Y238" s="116"/>
      <c r="AA238" s="116"/>
      <c r="AB238" s="116"/>
      <c r="AC238" s="116"/>
      <c r="AE238" s="116"/>
      <c r="AF238" s="116"/>
      <c r="AG238" s="116"/>
      <c r="AI238" s="116"/>
      <c r="AJ238" s="116"/>
      <c r="AK238" s="116"/>
      <c r="AM238" s="116"/>
      <c r="AN238" s="116"/>
      <c r="AO238" s="116"/>
      <c r="AQ238" s="188"/>
    </row>
    <row r="239" ht="14.25" customHeight="1">
      <c r="C239" s="6"/>
      <c r="D239" s="116"/>
      <c r="G239" s="116"/>
      <c r="N239" s="116"/>
      <c r="S239" s="116"/>
      <c r="T239" s="116"/>
      <c r="U239" s="116"/>
      <c r="W239" s="116"/>
      <c r="X239" s="116"/>
      <c r="Y239" s="116"/>
      <c r="AA239" s="116"/>
      <c r="AB239" s="116"/>
      <c r="AC239" s="116"/>
      <c r="AE239" s="116"/>
      <c r="AF239" s="116"/>
      <c r="AG239" s="116"/>
      <c r="AI239" s="116"/>
      <c r="AJ239" s="116"/>
      <c r="AK239" s="116"/>
      <c r="AM239" s="116"/>
      <c r="AN239" s="116"/>
      <c r="AO239" s="116"/>
      <c r="AQ239" s="188"/>
    </row>
    <row r="240" ht="14.25" customHeight="1">
      <c r="C240" s="6"/>
      <c r="D240" s="116"/>
      <c r="G240" s="116"/>
      <c r="N240" s="116"/>
      <c r="S240" s="116"/>
      <c r="T240" s="116"/>
      <c r="U240" s="116"/>
      <c r="W240" s="116"/>
      <c r="X240" s="116"/>
      <c r="Y240" s="116"/>
      <c r="AA240" s="116"/>
      <c r="AB240" s="116"/>
      <c r="AC240" s="116"/>
      <c r="AE240" s="116"/>
      <c r="AF240" s="116"/>
      <c r="AG240" s="116"/>
      <c r="AI240" s="116"/>
      <c r="AJ240" s="116"/>
      <c r="AK240" s="116"/>
      <c r="AM240" s="116"/>
      <c r="AN240" s="116"/>
      <c r="AO240" s="116"/>
      <c r="AQ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5"/>
      <c r="T1" s="5"/>
      <c r="U1" s="5"/>
      <c r="V1" s="4"/>
      <c r="W1" s="5"/>
      <c r="X1" s="5"/>
      <c r="Y1" s="5"/>
      <c r="Z1" s="4"/>
      <c r="AA1" s="5"/>
      <c r="AB1" s="5"/>
      <c r="AC1" s="5"/>
      <c r="AD1" s="4"/>
      <c r="AE1" s="5"/>
      <c r="AF1" s="5"/>
      <c r="AG1" s="5"/>
      <c r="AH1" s="4"/>
      <c r="AI1" s="5"/>
      <c r="AJ1" s="5"/>
      <c r="AK1" s="5"/>
      <c r="AL1" s="4"/>
      <c r="AM1" s="5"/>
      <c r="AN1" s="5"/>
      <c r="AO1" s="5"/>
      <c r="AP1" s="4"/>
      <c r="AQ1" s="177"/>
      <c r="AR1" s="5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116"/>
      <c r="E2" s="4"/>
      <c r="F2" s="4"/>
      <c r="G2" s="4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5"/>
      <c r="T2" s="5"/>
      <c r="U2" s="5"/>
      <c r="V2" s="4"/>
      <c r="W2" s="5"/>
      <c r="X2" s="5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116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5"/>
      <c r="T3" s="5"/>
      <c r="U3" s="5"/>
      <c r="V3" s="4"/>
      <c r="W3" s="5"/>
      <c r="X3" s="5"/>
      <c r="Y3" s="5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116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5"/>
      <c r="T4" s="5"/>
      <c r="U4" s="5"/>
      <c r="V4" s="4"/>
      <c r="W4" s="5"/>
      <c r="X4" s="5"/>
      <c r="Y4" s="5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116"/>
      <c r="E5" s="4"/>
      <c r="F5" s="4"/>
      <c r="G5" s="4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5"/>
      <c r="T5" s="5"/>
      <c r="U5" s="5"/>
      <c r="V5" s="4"/>
      <c r="W5" s="5"/>
      <c r="X5" s="5"/>
      <c r="Y5" s="5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116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5"/>
      <c r="T6" s="5"/>
      <c r="U6" s="5"/>
      <c r="V6" s="4"/>
      <c r="W6" s="5"/>
      <c r="X6" s="5"/>
      <c r="Y6" s="5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3"/>
      <c r="T7" s="3"/>
      <c r="U7" s="3"/>
      <c r="V7" s="1"/>
      <c r="W7" s="3"/>
      <c r="X7" s="3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3"/>
      <c r="T8" s="3"/>
      <c r="U8" s="3"/>
      <c r="V8" s="1"/>
      <c r="W8" s="3"/>
      <c r="X8" s="3"/>
      <c r="Y8" s="3"/>
      <c r="Z8" s="1"/>
      <c r="AA8" s="3"/>
      <c r="AB8" s="3"/>
      <c r="AC8" s="3"/>
      <c r="AD8" s="1"/>
      <c r="AE8" s="3"/>
      <c r="AF8" s="3"/>
      <c r="AG8" s="3"/>
      <c r="AH8" s="1"/>
      <c r="AI8" s="3"/>
      <c r="AJ8" s="3"/>
      <c r="AK8" s="3"/>
      <c r="AL8" s="1"/>
      <c r="AM8" s="3"/>
      <c r="AN8" s="3"/>
      <c r="AO8" s="3"/>
      <c r="AP8" s="1"/>
      <c r="AQ8" s="178"/>
      <c r="AR8" s="3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3"/>
      <c r="T9" s="3"/>
      <c r="U9" s="3"/>
      <c r="V9" s="1"/>
      <c r="W9" s="3"/>
      <c r="X9" s="3"/>
      <c r="Y9" s="3"/>
      <c r="Z9" s="1"/>
      <c r="AA9" s="3"/>
      <c r="AB9" s="3"/>
      <c r="AC9" s="3"/>
      <c r="AD9" s="1"/>
      <c r="AE9" s="3"/>
      <c r="AF9" s="3"/>
      <c r="AG9" s="3"/>
      <c r="AH9" s="1"/>
      <c r="AI9" s="3"/>
      <c r="AJ9" s="3"/>
      <c r="AK9" s="3"/>
      <c r="AL9" s="1"/>
      <c r="AM9" s="3"/>
      <c r="AN9" s="3"/>
      <c r="AO9" s="3"/>
      <c r="AP9" s="1"/>
      <c r="AQ9" s="178"/>
      <c r="AR9" s="3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28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30"/>
      <c r="T11" s="30"/>
      <c r="U11" s="30"/>
      <c r="V11" s="28"/>
      <c r="W11" s="30"/>
      <c r="X11" s="30"/>
      <c r="Y11" s="30"/>
      <c r="Z11" s="28"/>
      <c r="AA11" s="30"/>
      <c r="AB11" s="30"/>
      <c r="AC11" s="30"/>
      <c r="AD11" s="28"/>
      <c r="AE11" s="30"/>
      <c r="AF11" s="30"/>
      <c r="AG11" s="30"/>
      <c r="AH11" s="28"/>
      <c r="AI11" s="30"/>
      <c r="AJ11" s="30"/>
      <c r="AK11" s="30"/>
      <c r="AL11" s="28"/>
      <c r="AM11" s="30"/>
      <c r="AN11" s="30"/>
      <c r="AO11" s="30"/>
      <c r="AP11" s="28"/>
      <c r="AQ11" s="179"/>
      <c r="AR11" s="30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5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3" t="s">
        <v>81</v>
      </c>
      <c r="X13" s="43" t="s">
        <v>83</v>
      </c>
      <c r="Y13" s="43" t="s">
        <v>84</v>
      </c>
      <c r="Z13" s="41" t="s">
        <v>85</v>
      </c>
      <c r="AA13" s="43" t="s">
        <v>81</v>
      </c>
      <c r="AB13" s="43" t="s">
        <v>83</v>
      </c>
      <c r="AC13" s="43" t="s">
        <v>84</v>
      </c>
      <c r="AD13" s="41" t="s">
        <v>85</v>
      </c>
      <c r="AE13" s="43" t="s">
        <v>81</v>
      </c>
      <c r="AF13" s="43" t="s">
        <v>83</v>
      </c>
      <c r="AG13" s="43" t="s">
        <v>84</v>
      </c>
      <c r="AH13" s="41" t="s">
        <v>85</v>
      </c>
      <c r="AI13" s="43" t="s">
        <v>81</v>
      </c>
      <c r="AJ13" s="43" t="s">
        <v>83</v>
      </c>
      <c r="AK13" s="43" t="s">
        <v>84</v>
      </c>
      <c r="AL13" s="41" t="s">
        <v>85</v>
      </c>
      <c r="AM13" s="43" t="s">
        <v>81</v>
      </c>
      <c r="AN13" s="43" t="s">
        <v>83</v>
      </c>
      <c r="AO13" s="43" t="s">
        <v>84</v>
      </c>
      <c r="AP13" s="41" t="s">
        <v>85</v>
      </c>
      <c r="AQ13" s="181" t="s">
        <v>82</v>
      </c>
      <c r="AR13" s="43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5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1" t="s">
        <v>82</v>
      </c>
      <c r="LU13" s="41" t="s">
        <v>83</v>
      </c>
      <c r="LV13" s="41" t="s">
        <v>84</v>
      </c>
      <c r="LW13" s="41" t="s">
        <v>85</v>
      </c>
      <c r="LX13" s="41" t="s">
        <v>86</v>
      </c>
      <c r="LY13" s="41" t="s">
        <v>87</v>
      </c>
      <c r="LZ13" s="41" t="s">
        <v>88</v>
      </c>
      <c r="MA13" s="41" t="s">
        <v>82</v>
      </c>
      <c r="MB13" s="41" t="s">
        <v>83</v>
      </c>
      <c r="MC13" s="41" t="s">
        <v>84</v>
      </c>
      <c r="MD13" s="41" t="s">
        <v>85</v>
      </c>
      <c r="ME13" s="41" t="s">
        <v>86</v>
      </c>
      <c r="MF13" s="41" t="s">
        <v>87</v>
      </c>
      <c r="MG13" s="41" t="s">
        <v>88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/>
      <c r="MQ13" s="41"/>
      <c r="MR13" s="41"/>
      <c r="MS13" s="41"/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126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</row>
    <row r="14" ht="14.25" customHeight="1">
      <c r="A14" s="49">
        <v>0.0416666666666667</v>
      </c>
      <c r="B14" s="50"/>
      <c r="C14" s="51">
        <v>50.02</v>
      </c>
      <c r="D14" s="52">
        <v>340.0</v>
      </c>
      <c r="E14" s="53">
        <v>138.0</v>
      </c>
      <c r="F14" s="53">
        <v>78.0</v>
      </c>
      <c r="G14" s="53">
        <v>16.8</v>
      </c>
      <c r="H14" s="54"/>
      <c r="I14" s="53">
        <v>6.0</v>
      </c>
      <c r="J14" s="53">
        <v>45.0</v>
      </c>
      <c r="K14" s="53">
        <v>45.0</v>
      </c>
      <c r="L14" s="53">
        <v>138.0</v>
      </c>
      <c r="M14" s="53">
        <v>46.0</v>
      </c>
      <c r="N14" s="53">
        <v>9.0</v>
      </c>
      <c r="O14" s="54"/>
      <c r="P14" s="53">
        <v>6.0</v>
      </c>
      <c r="Q14" s="53">
        <v>55.0</v>
      </c>
      <c r="R14" s="53">
        <v>50.0</v>
      </c>
      <c r="S14" s="55">
        <v>342.8</v>
      </c>
      <c r="T14" s="53">
        <v>254.7</v>
      </c>
      <c r="U14" s="55">
        <v>152.9</v>
      </c>
      <c r="V14" s="54"/>
      <c r="W14" s="55">
        <v>376.2</v>
      </c>
      <c r="X14" s="55">
        <v>193.0</v>
      </c>
      <c r="Y14" s="55">
        <v>120.6</v>
      </c>
      <c r="Z14" s="54"/>
      <c r="AA14" s="55">
        <v>343.0</v>
      </c>
      <c r="AB14" s="53">
        <v>314.3</v>
      </c>
      <c r="AC14" s="55">
        <v>206.9</v>
      </c>
      <c r="AD14" s="54"/>
      <c r="AE14" s="55">
        <v>342.8</v>
      </c>
      <c r="AF14" s="55">
        <v>352.4</v>
      </c>
      <c r="AG14" s="53">
        <v>187.5</v>
      </c>
      <c r="AH14" s="54"/>
      <c r="AI14" s="53">
        <v>348.7</v>
      </c>
      <c r="AJ14" s="55">
        <v>316.8</v>
      </c>
      <c r="AK14" s="55">
        <v>197.3</v>
      </c>
      <c r="AL14" s="54"/>
      <c r="AM14" s="55">
        <v>340.9</v>
      </c>
      <c r="AN14" s="55">
        <v>340.2</v>
      </c>
      <c r="AO14" s="55">
        <v>187.1</v>
      </c>
      <c r="AP14" s="54"/>
      <c r="AQ14" s="53">
        <v>135.0</v>
      </c>
      <c r="AR14" s="56">
        <f t="shared" ref="AR14:AS14" si="1">F14</f>
        <v>78</v>
      </c>
      <c r="AS14" s="56">
        <f t="shared" si="1"/>
        <v>16.8</v>
      </c>
      <c r="AT14" s="54"/>
      <c r="AU14" s="204">
        <v>140.0</v>
      </c>
      <c r="AV14" s="54">
        <f t="shared" ref="AV14:AW14" si="2">M14</f>
        <v>46</v>
      </c>
      <c r="AW14" s="54">
        <f t="shared" si="2"/>
        <v>9</v>
      </c>
      <c r="AX14" s="54"/>
      <c r="AY14" s="53">
        <v>135.0</v>
      </c>
      <c r="AZ14" s="54"/>
      <c r="BA14" s="54"/>
      <c r="BB14" s="54"/>
      <c r="BC14" s="57"/>
      <c r="BD14" s="54"/>
      <c r="BE14" s="53">
        <v>32.0</v>
      </c>
      <c r="BF14" s="53">
        <v>0.0</v>
      </c>
      <c r="BG14" s="53">
        <v>0.0</v>
      </c>
      <c r="BH14" s="54"/>
      <c r="BI14" s="53">
        <v>22.0</v>
      </c>
      <c r="BJ14" s="53">
        <v>85.0</v>
      </c>
      <c r="BK14" s="53">
        <v>55.0</v>
      </c>
      <c r="BL14" s="57"/>
      <c r="BM14" s="58">
        <v>343.0</v>
      </c>
      <c r="BN14" s="58">
        <v>145.0</v>
      </c>
      <c r="BO14" s="58">
        <v>211.0</v>
      </c>
      <c r="BP14" s="58">
        <v>10.6</v>
      </c>
      <c r="BQ14" s="59"/>
      <c r="BR14" s="58">
        <v>6.0</v>
      </c>
      <c r="BS14" s="58">
        <v>57.0</v>
      </c>
      <c r="BT14" s="58">
        <v>55.0</v>
      </c>
      <c r="BU14" s="59">
        <f t="shared" ref="BU14:BU33" si="6">BM14</f>
        <v>343</v>
      </c>
      <c r="BV14" s="58">
        <v>290.0</v>
      </c>
      <c r="BW14" s="58">
        <v>167.0</v>
      </c>
      <c r="BX14" s="58">
        <v>26.0</v>
      </c>
      <c r="BY14" s="58">
        <v>335.0</v>
      </c>
      <c r="BZ14" s="58">
        <v>307.0</v>
      </c>
      <c r="CA14" s="58">
        <v>169.0</v>
      </c>
      <c r="CB14" s="58">
        <v>24.0</v>
      </c>
      <c r="CC14" s="58">
        <v>343.0</v>
      </c>
      <c r="CD14" s="58">
        <v>254.0</v>
      </c>
      <c r="CE14" s="58">
        <v>144.0</v>
      </c>
      <c r="CF14" s="58">
        <v>8.0</v>
      </c>
      <c r="CG14" s="58">
        <v>335.0</v>
      </c>
      <c r="CH14" s="58">
        <v>259.0</v>
      </c>
      <c r="CI14" s="58">
        <v>144.0</v>
      </c>
      <c r="CJ14" s="58">
        <v>9.0</v>
      </c>
      <c r="CK14" s="58">
        <v>349.0</v>
      </c>
      <c r="CL14" s="58">
        <v>145.0</v>
      </c>
      <c r="CM14" s="58">
        <v>96.0</v>
      </c>
      <c r="CN14" s="58">
        <v>3.0</v>
      </c>
      <c r="CO14" s="58">
        <v>333.0</v>
      </c>
      <c r="CP14" s="58">
        <v>302.0</v>
      </c>
      <c r="CQ14" s="58">
        <v>148.0</v>
      </c>
      <c r="CR14" s="58">
        <v>6.0</v>
      </c>
      <c r="CS14" s="58">
        <v>336.0</v>
      </c>
      <c r="CT14" s="58">
        <v>271.0</v>
      </c>
      <c r="CU14" s="58">
        <v>162.0</v>
      </c>
      <c r="CV14" s="58">
        <v>88.0</v>
      </c>
      <c r="CW14" s="58">
        <v>338.0</v>
      </c>
      <c r="CX14" s="58">
        <v>166.0</v>
      </c>
      <c r="CY14" s="58">
        <v>69.0</v>
      </c>
      <c r="CZ14" s="58">
        <v>51.0</v>
      </c>
      <c r="DA14" s="58">
        <v>325.0</v>
      </c>
      <c r="DB14" s="58">
        <v>169.0</v>
      </c>
      <c r="DC14" s="58">
        <v>69.0</v>
      </c>
      <c r="DD14" s="58">
        <v>60.0</v>
      </c>
      <c r="DE14" s="59">
        <f t="shared" ref="DE14:DE33" si="7">BN14</f>
        <v>145</v>
      </c>
      <c r="DF14" s="58">
        <v>35.0</v>
      </c>
      <c r="DG14" s="59">
        <f t="shared" ref="DG14:DH14" si="3">BO14</f>
        <v>211</v>
      </c>
      <c r="DH14" s="59">
        <f t="shared" si="3"/>
        <v>10.6</v>
      </c>
      <c r="DI14" s="59"/>
      <c r="DJ14" s="58">
        <v>7.0</v>
      </c>
      <c r="DK14" s="58">
        <v>56.0</v>
      </c>
      <c r="DL14" s="58">
        <v>51.0</v>
      </c>
      <c r="DM14" s="57"/>
      <c r="DN14" s="61">
        <v>340.0</v>
      </c>
      <c r="DO14" s="61">
        <v>140.0</v>
      </c>
      <c r="DP14" s="61">
        <v>46.3</v>
      </c>
      <c r="DQ14" s="61">
        <v>25.64</v>
      </c>
      <c r="DR14" s="61">
        <v>7.9</v>
      </c>
      <c r="DS14" s="61">
        <v>8.0</v>
      </c>
      <c r="DT14" s="61">
        <v>44.0</v>
      </c>
      <c r="DU14" s="61">
        <v>47.8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342.0</v>
      </c>
      <c r="EF14" s="63">
        <v>137.0</v>
      </c>
      <c r="EG14" s="63">
        <v>71.0</v>
      </c>
      <c r="EH14" s="63">
        <v>2.9</v>
      </c>
      <c r="EI14" s="64"/>
      <c r="EJ14" s="63">
        <v>9.0</v>
      </c>
      <c r="EK14" s="63">
        <v>48.0</v>
      </c>
      <c r="EL14" s="63">
        <v>51.0</v>
      </c>
      <c r="EM14" s="63">
        <v>137.0</v>
      </c>
      <c r="EN14" s="63">
        <v>122.0</v>
      </c>
      <c r="EO14" s="63">
        <v>5.2</v>
      </c>
      <c r="EP14" s="64"/>
      <c r="EQ14" s="63">
        <v>9.0</v>
      </c>
      <c r="ER14" s="63">
        <v>49.0</v>
      </c>
      <c r="ES14" s="63">
        <v>51.0</v>
      </c>
      <c r="ET14" s="63">
        <v>340.0</v>
      </c>
      <c r="EU14" s="63">
        <v>0.0</v>
      </c>
      <c r="EV14" s="63">
        <v>0.0</v>
      </c>
      <c r="EW14" s="63">
        <v>0.0</v>
      </c>
      <c r="EX14" s="63">
        <v>338.0</v>
      </c>
      <c r="EY14" s="63">
        <v>241.0</v>
      </c>
      <c r="EZ14" s="63">
        <v>139.8</v>
      </c>
      <c r="FA14" s="63">
        <v>7.0</v>
      </c>
      <c r="FB14" s="63">
        <v>338.0</v>
      </c>
      <c r="FC14" s="63">
        <v>0.0</v>
      </c>
      <c r="FD14" s="63">
        <v>0.0</v>
      </c>
      <c r="FE14" s="63">
        <v>0.0</v>
      </c>
      <c r="FF14" s="63">
        <v>339.0</v>
      </c>
      <c r="FG14" s="63">
        <v>242.0</v>
      </c>
      <c r="FH14" s="63">
        <v>140.0</v>
      </c>
      <c r="FI14" s="63">
        <v>9.0</v>
      </c>
      <c r="FJ14" s="63">
        <v>342.0</v>
      </c>
      <c r="FK14" s="63">
        <v>221.0</v>
      </c>
      <c r="FL14" s="63">
        <v>128.0</v>
      </c>
      <c r="FM14" s="64"/>
      <c r="FN14" s="63">
        <v>342.0</v>
      </c>
      <c r="FO14" s="63">
        <v>235.0</v>
      </c>
      <c r="FP14" s="63">
        <v>128.0</v>
      </c>
      <c r="FQ14" s="63">
        <v>15.0</v>
      </c>
      <c r="FR14" s="63">
        <v>137.0</v>
      </c>
      <c r="FS14" s="63">
        <v>101.0</v>
      </c>
      <c r="FT14" s="63">
        <v>21.7</v>
      </c>
      <c r="FU14" s="64"/>
      <c r="FV14" s="63">
        <v>137.0</v>
      </c>
      <c r="FW14" s="64"/>
      <c r="FX14" s="64"/>
      <c r="FY14" s="64"/>
      <c r="FZ14" s="57"/>
      <c r="GA14" s="65">
        <v>342.0</v>
      </c>
      <c r="GB14" s="66">
        <v>309.64</v>
      </c>
      <c r="GC14" s="66">
        <v>192.06</v>
      </c>
      <c r="GD14" s="66">
        <v>19.93</v>
      </c>
      <c r="GE14" s="66">
        <v>341.0</v>
      </c>
      <c r="GF14" s="66">
        <v>326.49</v>
      </c>
      <c r="GG14" s="66">
        <v>190.05</v>
      </c>
      <c r="GH14" s="66">
        <v>23.2</v>
      </c>
      <c r="GI14" s="66">
        <v>341.0</v>
      </c>
      <c r="GJ14" s="66">
        <v>219.96</v>
      </c>
      <c r="GK14" s="66">
        <v>-127.06</v>
      </c>
      <c r="GL14" s="66">
        <v>-11.98</v>
      </c>
      <c r="GM14" s="66">
        <v>341.0</v>
      </c>
      <c r="GN14" s="66">
        <v>201.79</v>
      </c>
      <c r="GO14" s="66">
        <v>-126.81</v>
      </c>
      <c r="GP14" s="66">
        <v>-18.85</v>
      </c>
      <c r="GQ14" s="66">
        <v>341.0</v>
      </c>
      <c r="GR14" s="66">
        <v>99.21</v>
      </c>
      <c r="GS14" s="66">
        <v>-63.24</v>
      </c>
      <c r="GT14" s="66">
        <v>-5.03</v>
      </c>
      <c r="GU14" s="66">
        <v>340.0</v>
      </c>
      <c r="GV14" s="66">
        <v>109.17</v>
      </c>
      <c r="GW14" s="66">
        <v>-63.24</v>
      </c>
      <c r="GX14" s="66">
        <v>-6.28</v>
      </c>
      <c r="GY14" s="57"/>
      <c r="GZ14" s="98" t="s">
        <v>107</v>
      </c>
      <c r="HA14" s="97" t="s">
        <v>92</v>
      </c>
      <c r="HB14" s="99">
        <v>125.0</v>
      </c>
      <c r="HC14" s="97">
        <f t="shared" ref="HC14:HC37" si="9">HB14/20</f>
        <v>6.25</v>
      </c>
      <c r="HD14" s="97">
        <f t="shared" ref="HD14:HD37" si="10">HC14*0.4</f>
        <v>2.5</v>
      </c>
      <c r="HE14" s="98">
        <v>8.0</v>
      </c>
      <c r="HF14" s="99">
        <v>50.0</v>
      </c>
      <c r="HG14" s="99">
        <v>48.0</v>
      </c>
      <c r="HH14" s="98" t="s">
        <v>107</v>
      </c>
      <c r="HI14" s="97" t="s">
        <v>92</v>
      </c>
      <c r="HJ14" s="99">
        <v>95.0</v>
      </c>
      <c r="HK14" s="97">
        <f t="shared" ref="HK14:HK37" si="11">HJ14/20</f>
        <v>4.75</v>
      </c>
      <c r="HL14" s="97">
        <f t="shared" ref="HL14:HL37" si="12">HK14*0.4</f>
        <v>1.9</v>
      </c>
      <c r="HM14" s="98">
        <v>5.0</v>
      </c>
      <c r="HN14" s="99">
        <v>48.0</v>
      </c>
      <c r="HO14" s="99">
        <v>48.0</v>
      </c>
      <c r="HP14" s="98" t="s">
        <v>107</v>
      </c>
      <c r="HQ14" s="97" t="s">
        <v>92</v>
      </c>
      <c r="HR14" s="99">
        <v>230.0</v>
      </c>
      <c r="HS14" s="97">
        <f t="shared" ref="HS14:HS37" si="13">HR14/20</f>
        <v>11.5</v>
      </c>
      <c r="HT14" s="97">
        <f t="shared" ref="HT14:HT37" si="14">HS14*0.4</f>
        <v>4.6</v>
      </c>
      <c r="HU14" s="98">
        <v>7.0</v>
      </c>
      <c r="HV14" s="99">
        <v>48.0</v>
      </c>
      <c r="HW14" s="99">
        <v>48.0</v>
      </c>
      <c r="HX14" s="57"/>
      <c r="HY14" s="72">
        <v>135.0</v>
      </c>
      <c r="HZ14" s="72">
        <v>33.0</v>
      </c>
      <c r="IA14" s="72">
        <v>114.0</v>
      </c>
      <c r="IB14" s="72">
        <v>5.7</v>
      </c>
      <c r="IC14" s="73"/>
      <c r="ID14" s="72">
        <v>2.0</v>
      </c>
      <c r="IE14" s="147">
        <v>64.0</v>
      </c>
      <c r="IF14" s="147">
        <v>44.0</v>
      </c>
      <c r="IG14" s="60">
        <v>40.0</v>
      </c>
      <c r="IH14" s="74">
        <v>140.0</v>
      </c>
      <c r="II14" s="74">
        <v>34.8</v>
      </c>
      <c r="IJ14" s="74">
        <v>81.0</v>
      </c>
      <c r="IK14" s="74">
        <v>4.1</v>
      </c>
      <c r="IL14" s="74">
        <v>4.7</v>
      </c>
      <c r="IM14" s="74">
        <v>6.0</v>
      </c>
      <c r="IN14" s="74">
        <v>44.0</v>
      </c>
      <c r="IO14" s="74">
        <v>42.0</v>
      </c>
      <c r="IP14" s="75">
        <v>140.0</v>
      </c>
      <c r="IQ14" s="74">
        <v>35.5</v>
      </c>
      <c r="IR14" s="74">
        <v>6.0</v>
      </c>
      <c r="IS14" s="74">
        <v>0.1</v>
      </c>
      <c r="IT14" s="74">
        <v>0.4</v>
      </c>
      <c r="IU14" s="74">
        <v>12.0</v>
      </c>
      <c r="IV14" s="74">
        <v>46.0</v>
      </c>
      <c r="IW14" s="74">
        <v>45.0</v>
      </c>
      <c r="IX14" s="57"/>
      <c r="IY14" s="76">
        <v>139.66</v>
      </c>
      <c r="IZ14" s="76">
        <v>34.73</v>
      </c>
      <c r="JA14" s="76">
        <v>405.76</v>
      </c>
      <c r="JB14" s="76">
        <v>20.28</v>
      </c>
      <c r="JC14" s="76">
        <v>8.86</v>
      </c>
      <c r="JD14" s="76">
        <v>3.0</v>
      </c>
      <c r="JE14" s="76">
        <v>70.61</v>
      </c>
      <c r="JF14" s="76">
        <v>51.3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135.0</v>
      </c>
      <c r="JQ14" s="78">
        <v>32.0</v>
      </c>
      <c r="JR14" s="78">
        <v>0.0</v>
      </c>
      <c r="JS14" s="78">
        <v>0.0</v>
      </c>
      <c r="JT14" s="78">
        <v>0.0</v>
      </c>
      <c r="JU14" s="78">
        <v>2.0</v>
      </c>
      <c r="JV14" s="78">
        <v>36.0</v>
      </c>
      <c r="JW14" s="78">
        <v>36.0</v>
      </c>
      <c r="JX14" s="78">
        <v>135.0</v>
      </c>
      <c r="JY14" s="78">
        <v>33.4</v>
      </c>
      <c r="JZ14" s="78">
        <v>140.0</v>
      </c>
      <c r="KA14" s="78">
        <v>7.5</v>
      </c>
      <c r="KB14" s="78">
        <v>2.9</v>
      </c>
      <c r="KC14" s="78">
        <v>2.0</v>
      </c>
      <c r="KD14" s="78">
        <v>45.0</v>
      </c>
      <c r="KE14" s="78">
        <v>44.0</v>
      </c>
      <c r="KF14" s="57"/>
      <c r="KG14" s="151">
        <v>136.0</v>
      </c>
      <c r="KH14" s="151">
        <v>33.0</v>
      </c>
      <c r="KI14" s="151">
        <v>158.0</v>
      </c>
      <c r="KJ14" s="151">
        <v>8.5</v>
      </c>
      <c r="KK14" s="151"/>
      <c r="KL14" s="151">
        <v>1.0</v>
      </c>
      <c r="KM14" s="151">
        <v>54.0</v>
      </c>
      <c r="KN14" s="151">
        <v>52.0</v>
      </c>
      <c r="KO14" s="151">
        <v>136.0</v>
      </c>
      <c r="KP14" s="151">
        <v>33.0</v>
      </c>
      <c r="KQ14" s="151" t="s">
        <v>98</v>
      </c>
      <c r="KR14" s="151" t="s">
        <v>98</v>
      </c>
      <c r="KS14" s="151"/>
      <c r="KT14" s="151">
        <v>1.0</v>
      </c>
      <c r="KU14" s="151">
        <v>52.0</v>
      </c>
      <c r="KV14" s="151">
        <v>50.0</v>
      </c>
      <c r="KW14" s="57"/>
      <c r="KX14" s="81">
        <v>128.0</v>
      </c>
      <c r="KY14" s="81">
        <v>33.0</v>
      </c>
      <c r="KZ14" s="81">
        <v>210.0</v>
      </c>
      <c r="LA14" s="81">
        <v>10.3</v>
      </c>
      <c r="LB14" s="81">
        <v>1.8</v>
      </c>
      <c r="LC14" s="81">
        <v>3.0</v>
      </c>
      <c r="LD14" s="81">
        <v>52.0</v>
      </c>
      <c r="LE14" s="81">
        <v>52.0</v>
      </c>
      <c r="LF14" s="81">
        <v>128.0</v>
      </c>
      <c r="LG14" s="81">
        <v>33.0</v>
      </c>
      <c r="LH14" s="81">
        <v>416.0</v>
      </c>
      <c r="LI14" s="81">
        <v>20.4</v>
      </c>
      <c r="LJ14" s="81">
        <v>5.0</v>
      </c>
      <c r="LK14" s="81">
        <v>5.0</v>
      </c>
      <c r="LL14" s="81">
        <v>53.0</v>
      </c>
      <c r="LM14" s="81">
        <v>53.0</v>
      </c>
      <c r="LN14" s="57"/>
      <c r="LO14" s="82">
        <v>333.0</v>
      </c>
      <c r="LP14" s="82">
        <v>232.0</v>
      </c>
      <c r="LQ14" s="82">
        <v>155.0</v>
      </c>
      <c r="LR14" s="82">
        <v>70.0</v>
      </c>
      <c r="LS14" s="82">
        <v>338.0</v>
      </c>
      <c r="LT14" s="82">
        <v>139.0</v>
      </c>
      <c r="LU14" s="82">
        <v>82.0</v>
      </c>
      <c r="LV14" s="82">
        <v>46.0</v>
      </c>
      <c r="LW14" s="82">
        <v>5.4</v>
      </c>
      <c r="LX14" s="82">
        <v>10.0</v>
      </c>
      <c r="LY14" s="82">
        <v>54.0</v>
      </c>
      <c r="LZ14" s="82">
        <v>51.0</v>
      </c>
      <c r="MA14" s="82">
        <v>136.0</v>
      </c>
      <c r="MB14" s="82">
        <v>197.0</v>
      </c>
      <c r="MC14" s="82">
        <v>109.0</v>
      </c>
      <c r="MD14" s="82">
        <v>13.3</v>
      </c>
      <c r="ME14" s="82">
        <v>8.0</v>
      </c>
      <c r="MF14" s="205">
        <v>74.0</v>
      </c>
      <c r="MG14" s="205">
        <v>58.0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3">
        <v>41.0</v>
      </c>
      <c r="MM14" s="83">
        <v>39.0</v>
      </c>
      <c r="MN14" s="83">
        <v>5.0</v>
      </c>
      <c r="MO14" s="86"/>
      <c r="MP14" s="87"/>
      <c r="MQ14" s="87"/>
      <c r="MR14" s="87"/>
      <c r="MS14" s="87"/>
      <c r="MT14" s="82">
        <v>13.7</v>
      </c>
      <c r="MU14" s="82">
        <v>4.5</v>
      </c>
      <c r="MV14" s="82">
        <v>268.0</v>
      </c>
      <c r="MW14" s="83">
        <v>35.0</v>
      </c>
      <c r="MX14" s="83">
        <v>38.0</v>
      </c>
      <c r="MY14" s="88" t="s">
        <v>96</v>
      </c>
      <c r="MZ14" s="82">
        <v>5.0</v>
      </c>
      <c r="NA14" s="87"/>
      <c r="NB14" s="88" t="s">
        <v>95</v>
      </c>
      <c r="NC14" s="88" t="s">
        <v>95</v>
      </c>
      <c r="ND14" s="88" t="s">
        <v>95</v>
      </c>
      <c r="NE14" s="88" t="s">
        <v>95</v>
      </c>
      <c r="NF14" s="83">
        <v>39.0</v>
      </c>
      <c r="NG14" s="83">
        <v>39.0</v>
      </c>
      <c r="NH14" s="83">
        <v>6.0</v>
      </c>
      <c r="NI14" s="87"/>
      <c r="NJ14" s="82">
        <v>25.0</v>
      </c>
      <c r="NK14" s="82">
        <v>12.2</v>
      </c>
      <c r="NL14" s="82">
        <v>468.0</v>
      </c>
      <c r="NM14" s="82">
        <v>34.0</v>
      </c>
      <c r="NN14" s="82">
        <v>55.0</v>
      </c>
      <c r="NO14" s="82">
        <v>58.0</v>
      </c>
      <c r="NP14" s="82">
        <v>4.0</v>
      </c>
    </row>
    <row r="15" ht="14.25" customHeight="1">
      <c r="A15" s="49">
        <v>0.0833333333333333</v>
      </c>
      <c r="B15" s="50"/>
      <c r="C15" s="51">
        <v>50.22</v>
      </c>
      <c r="D15" s="52">
        <v>340.0</v>
      </c>
      <c r="E15" s="53">
        <v>138.0</v>
      </c>
      <c r="F15" s="53">
        <v>89.0</v>
      </c>
      <c r="G15" s="53">
        <v>19.1</v>
      </c>
      <c r="H15" s="54"/>
      <c r="I15" s="53">
        <v>6.0</v>
      </c>
      <c r="J15" s="53">
        <v>45.0</v>
      </c>
      <c r="K15" s="53">
        <v>45.0</v>
      </c>
      <c r="L15" s="53">
        <v>138.0</v>
      </c>
      <c r="M15" s="53">
        <v>47.0</v>
      </c>
      <c r="N15" s="53">
        <v>9.0</v>
      </c>
      <c r="O15" s="54"/>
      <c r="P15" s="53">
        <v>6.0</v>
      </c>
      <c r="Q15" s="53">
        <v>55.0</v>
      </c>
      <c r="R15" s="53">
        <v>50.0</v>
      </c>
      <c r="S15" s="55">
        <v>343.1</v>
      </c>
      <c r="T15" s="53">
        <v>253.7</v>
      </c>
      <c r="U15" s="55">
        <v>153.4</v>
      </c>
      <c r="V15" s="54"/>
      <c r="W15" s="55">
        <v>376.5</v>
      </c>
      <c r="X15" s="55">
        <v>192.6</v>
      </c>
      <c r="Y15" s="55">
        <v>119.2</v>
      </c>
      <c r="Z15" s="54"/>
      <c r="AA15" s="55">
        <v>343.2</v>
      </c>
      <c r="AB15" s="53">
        <v>306.7</v>
      </c>
      <c r="AC15" s="55">
        <v>202.4</v>
      </c>
      <c r="AD15" s="54"/>
      <c r="AE15" s="55">
        <v>343.0</v>
      </c>
      <c r="AF15" s="55">
        <v>338.5</v>
      </c>
      <c r="AG15" s="53">
        <v>181.3</v>
      </c>
      <c r="AH15" s="54"/>
      <c r="AI15" s="53">
        <v>348.8</v>
      </c>
      <c r="AJ15" s="55">
        <v>311.5</v>
      </c>
      <c r="AK15" s="55">
        <v>196.0</v>
      </c>
      <c r="AL15" s="54"/>
      <c r="AM15" s="55">
        <v>341.3</v>
      </c>
      <c r="AN15" s="55">
        <v>334.3</v>
      </c>
      <c r="AO15" s="55">
        <v>186.2</v>
      </c>
      <c r="AP15" s="54"/>
      <c r="AQ15" s="53">
        <v>135.0</v>
      </c>
      <c r="AR15" s="56">
        <f t="shared" ref="AR15:AS15" si="4">F15</f>
        <v>89</v>
      </c>
      <c r="AS15" s="56">
        <f t="shared" si="4"/>
        <v>19.1</v>
      </c>
      <c r="AT15" s="54"/>
      <c r="AU15" s="204">
        <v>140.0</v>
      </c>
      <c r="AV15" s="54">
        <f t="shared" ref="AV15:AW15" si="5">M15</f>
        <v>47</v>
      </c>
      <c r="AW15" s="54">
        <f t="shared" si="5"/>
        <v>9</v>
      </c>
      <c r="AX15" s="54"/>
      <c r="AY15" s="53">
        <v>135.0</v>
      </c>
      <c r="AZ15" s="54"/>
      <c r="BA15" s="54"/>
      <c r="BB15" s="54"/>
      <c r="BC15" s="89"/>
      <c r="BD15" s="54"/>
      <c r="BE15" s="53">
        <v>32.0</v>
      </c>
      <c r="BF15" s="53">
        <v>0.0</v>
      </c>
      <c r="BG15" s="53">
        <v>0.0</v>
      </c>
      <c r="BH15" s="54"/>
      <c r="BI15" s="53">
        <v>22.0</v>
      </c>
      <c r="BJ15" s="53">
        <v>85.0</v>
      </c>
      <c r="BK15" s="53">
        <v>55.0</v>
      </c>
      <c r="BL15" s="89"/>
      <c r="BM15" s="58">
        <v>343.0</v>
      </c>
      <c r="BN15" s="58">
        <v>146.0</v>
      </c>
      <c r="BO15" s="58">
        <v>211.0</v>
      </c>
      <c r="BP15" s="58">
        <v>10.6</v>
      </c>
      <c r="BQ15" s="59"/>
      <c r="BR15" s="58">
        <v>6.0</v>
      </c>
      <c r="BS15" s="58">
        <v>56.0</v>
      </c>
      <c r="BT15" s="58">
        <v>55.0</v>
      </c>
      <c r="BU15" s="59">
        <f t="shared" si="6"/>
        <v>343</v>
      </c>
      <c r="BV15" s="58">
        <v>287.0</v>
      </c>
      <c r="BW15" s="58">
        <v>167.0</v>
      </c>
      <c r="BX15" s="58">
        <v>26.0</v>
      </c>
      <c r="BY15" s="58">
        <v>335.0</v>
      </c>
      <c r="BZ15" s="58">
        <v>308.0</v>
      </c>
      <c r="CA15" s="58">
        <v>169.0</v>
      </c>
      <c r="CB15" s="58">
        <v>24.0</v>
      </c>
      <c r="CC15" s="58">
        <v>343.0</v>
      </c>
      <c r="CD15" s="58">
        <v>256.0</v>
      </c>
      <c r="CE15" s="58">
        <v>144.0</v>
      </c>
      <c r="CF15" s="58">
        <v>8.0</v>
      </c>
      <c r="CG15" s="58">
        <v>335.0</v>
      </c>
      <c r="CH15" s="58">
        <v>257.0</v>
      </c>
      <c r="CI15" s="58">
        <v>152.0</v>
      </c>
      <c r="CJ15" s="58">
        <v>9.0</v>
      </c>
      <c r="CK15" s="58">
        <v>349.0</v>
      </c>
      <c r="CL15" s="58">
        <v>150.0</v>
      </c>
      <c r="CM15" s="58">
        <v>100.0</v>
      </c>
      <c r="CN15" s="58">
        <v>3.0</v>
      </c>
      <c r="CO15" s="58">
        <v>332.0</v>
      </c>
      <c r="CP15" s="58">
        <v>307.0</v>
      </c>
      <c r="CQ15" s="58">
        <v>151.0</v>
      </c>
      <c r="CR15" s="58">
        <v>5.0</v>
      </c>
      <c r="CS15" s="58">
        <v>336.0</v>
      </c>
      <c r="CT15" s="58">
        <v>276.0</v>
      </c>
      <c r="CU15" s="58">
        <v>168.0</v>
      </c>
      <c r="CV15" s="58">
        <v>89.0</v>
      </c>
      <c r="CW15" s="58">
        <v>337.0</v>
      </c>
      <c r="CX15" s="58">
        <v>151.0</v>
      </c>
      <c r="CY15" s="58">
        <v>58.0</v>
      </c>
      <c r="CZ15" s="58">
        <v>47.0</v>
      </c>
      <c r="DA15" s="58">
        <v>325.0</v>
      </c>
      <c r="DB15" s="58">
        <v>155.0</v>
      </c>
      <c r="DC15" s="58">
        <v>62.0</v>
      </c>
      <c r="DD15" s="58">
        <v>59.0</v>
      </c>
      <c r="DE15" s="59">
        <f t="shared" si="7"/>
        <v>146</v>
      </c>
      <c r="DF15" s="58">
        <v>35.0</v>
      </c>
      <c r="DG15" s="59">
        <f t="shared" ref="DG15:DH15" si="8">BO15</f>
        <v>211</v>
      </c>
      <c r="DH15" s="59">
        <f t="shared" si="8"/>
        <v>10.6</v>
      </c>
      <c r="DI15" s="59"/>
      <c r="DJ15" s="58">
        <v>7.0</v>
      </c>
      <c r="DK15" s="58">
        <v>56.0</v>
      </c>
      <c r="DL15" s="58">
        <v>52.0</v>
      </c>
      <c r="DM15" s="89"/>
      <c r="DN15" s="61">
        <v>341.0</v>
      </c>
      <c r="DO15" s="61">
        <v>140.0</v>
      </c>
      <c r="DP15" s="61">
        <v>45.56</v>
      </c>
      <c r="DQ15" s="61">
        <v>25.43</v>
      </c>
      <c r="DR15" s="61">
        <v>7.53</v>
      </c>
      <c r="DS15" s="61">
        <v>8.0</v>
      </c>
      <c r="DT15" s="61">
        <v>45.0</v>
      </c>
      <c r="DU15" s="61">
        <v>48.2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340.0</v>
      </c>
      <c r="EF15" s="63">
        <v>136.0</v>
      </c>
      <c r="EG15" s="63">
        <v>70.0</v>
      </c>
      <c r="EH15" s="63">
        <v>2.9</v>
      </c>
      <c r="EI15" s="64"/>
      <c r="EJ15" s="63">
        <v>9.0</v>
      </c>
      <c r="EK15" s="63">
        <v>48.0</v>
      </c>
      <c r="EL15" s="63">
        <v>51.0</v>
      </c>
      <c r="EM15" s="63">
        <v>136.0</v>
      </c>
      <c r="EN15" s="63">
        <v>119.0</v>
      </c>
      <c r="EO15" s="63">
        <v>5.1</v>
      </c>
      <c r="EP15" s="64"/>
      <c r="EQ15" s="63">
        <v>9.0</v>
      </c>
      <c r="ER15" s="63">
        <v>48.0</v>
      </c>
      <c r="ES15" s="63">
        <v>51.0</v>
      </c>
      <c r="ET15" s="63">
        <v>338.0</v>
      </c>
      <c r="EU15" s="63">
        <v>0.0</v>
      </c>
      <c r="EV15" s="63">
        <v>0.0</v>
      </c>
      <c r="EW15" s="63">
        <v>0.0</v>
      </c>
      <c r="EX15" s="63">
        <v>337.0</v>
      </c>
      <c r="EY15" s="63">
        <v>241.0</v>
      </c>
      <c r="EZ15" s="63">
        <v>139.0</v>
      </c>
      <c r="FA15" s="63">
        <v>-3.0</v>
      </c>
      <c r="FB15" s="63">
        <v>337.0</v>
      </c>
      <c r="FC15" s="63">
        <v>0.0</v>
      </c>
      <c r="FD15" s="63">
        <v>0.0</v>
      </c>
      <c r="FE15" s="63">
        <v>0.0</v>
      </c>
      <c r="FF15" s="63">
        <v>339.0</v>
      </c>
      <c r="FG15" s="63">
        <v>242.0</v>
      </c>
      <c r="FH15" s="63">
        <v>140.0</v>
      </c>
      <c r="FI15" s="63">
        <v>-0.6</v>
      </c>
      <c r="FJ15" s="63">
        <v>340.0</v>
      </c>
      <c r="FK15" s="63">
        <v>224.0</v>
      </c>
      <c r="FL15" s="63">
        <v>129.0</v>
      </c>
      <c r="FM15" s="64"/>
      <c r="FN15" s="63">
        <v>340.0</v>
      </c>
      <c r="FO15" s="63">
        <v>238.0</v>
      </c>
      <c r="FP15" s="63">
        <v>129.0</v>
      </c>
      <c r="FQ15" s="63">
        <v>6.0</v>
      </c>
      <c r="FR15" s="63">
        <v>136.0</v>
      </c>
      <c r="FS15" s="63">
        <v>90.0</v>
      </c>
      <c r="FT15" s="63">
        <v>21.2</v>
      </c>
      <c r="FU15" s="64"/>
      <c r="FV15" s="63">
        <v>136.0</v>
      </c>
      <c r="FW15" s="64"/>
      <c r="FX15" s="64"/>
      <c r="FY15" s="64"/>
      <c r="FZ15" s="89"/>
      <c r="GA15" s="65">
        <v>338.0</v>
      </c>
      <c r="GB15" s="66">
        <v>458.08</v>
      </c>
      <c r="GC15" s="66">
        <v>249.93</v>
      </c>
      <c r="GD15" s="66">
        <v>19.35</v>
      </c>
      <c r="GE15" s="66">
        <v>339.0</v>
      </c>
      <c r="GF15" s="66">
        <v>440.06</v>
      </c>
      <c r="GG15" s="66">
        <v>247.75</v>
      </c>
      <c r="GH15" s="66">
        <v>21.27</v>
      </c>
      <c r="GI15" s="66">
        <v>339.0</v>
      </c>
      <c r="GJ15" s="66">
        <v>225.09</v>
      </c>
      <c r="GK15" s="66">
        <v>129.24</v>
      </c>
      <c r="GL15" s="66">
        <v>4.86</v>
      </c>
      <c r="GM15" s="66">
        <v>339.0</v>
      </c>
      <c r="GN15" s="66">
        <v>244.14</v>
      </c>
      <c r="GO15" s="66">
        <v>129.15</v>
      </c>
      <c r="GP15" s="66">
        <v>12.4</v>
      </c>
      <c r="GQ15" s="66">
        <v>339.0</v>
      </c>
      <c r="GR15" s="66">
        <v>227.58</v>
      </c>
      <c r="GS15" s="66">
        <v>120.53</v>
      </c>
      <c r="GT15" s="66">
        <v>8.12</v>
      </c>
      <c r="GU15" s="66">
        <v>339.0</v>
      </c>
      <c r="GV15" s="66">
        <v>208.64</v>
      </c>
      <c r="GW15" s="66">
        <v>118.77</v>
      </c>
      <c r="GX15" s="66">
        <v>9.8</v>
      </c>
      <c r="GY15" s="89"/>
      <c r="GZ15" s="98" t="s">
        <v>107</v>
      </c>
      <c r="HA15" s="97" t="s">
        <v>92</v>
      </c>
      <c r="HB15" s="99">
        <v>126.0</v>
      </c>
      <c r="HC15" s="97">
        <f t="shared" si="9"/>
        <v>6.3</v>
      </c>
      <c r="HD15" s="97">
        <f t="shared" si="10"/>
        <v>2.52</v>
      </c>
      <c r="HE15" s="98">
        <v>8.0</v>
      </c>
      <c r="HF15" s="99">
        <v>50.0</v>
      </c>
      <c r="HG15" s="99">
        <v>48.0</v>
      </c>
      <c r="HH15" s="98" t="s">
        <v>107</v>
      </c>
      <c r="HI15" s="97" t="s">
        <v>92</v>
      </c>
      <c r="HJ15" s="99">
        <v>139.0</v>
      </c>
      <c r="HK15" s="97">
        <f t="shared" si="11"/>
        <v>6.95</v>
      </c>
      <c r="HL15" s="97">
        <f t="shared" si="12"/>
        <v>2.78</v>
      </c>
      <c r="HM15" s="98">
        <v>5.0</v>
      </c>
      <c r="HN15" s="99">
        <v>48.0</v>
      </c>
      <c r="HO15" s="99">
        <v>48.0</v>
      </c>
      <c r="HP15" s="98" t="s">
        <v>107</v>
      </c>
      <c r="HQ15" s="97" t="s">
        <v>92</v>
      </c>
      <c r="HR15" s="99">
        <v>238.0</v>
      </c>
      <c r="HS15" s="97">
        <f t="shared" si="13"/>
        <v>11.9</v>
      </c>
      <c r="HT15" s="97">
        <f t="shared" si="14"/>
        <v>4.76</v>
      </c>
      <c r="HU15" s="98">
        <v>7.0</v>
      </c>
      <c r="HV15" s="99">
        <v>48.0</v>
      </c>
      <c r="HW15" s="99">
        <v>48.0</v>
      </c>
      <c r="HX15" s="89"/>
      <c r="HY15" s="72">
        <v>135.0</v>
      </c>
      <c r="HZ15" s="72">
        <v>33.0</v>
      </c>
      <c r="IA15" s="72">
        <v>108.0</v>
      </c>
      <c r="IB15" s="72">
        <v>5.4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143.0</v>
      </c>
      <c r="II15" s="74">
        <v>34.8</v>
      </c>
      <c r="IJ15" s="74">
        <v>78.0</v>
      </c>
      <c r="IK15" s="74">
        <v>4.0</v>
      </c>
      <c r="IL15" s="74">
        <v>4.6</v>
      </c>
      <c r="IM15" s="74">
        <v>6.0</v>
      </c>
      <c r="IN15" s="74">
        <v>44.0</v>
      </c>
      <c r="IO15" s="74">
        <v>42.0</v>
      </c>
      <c r="IP15" s="75">
        <v>140.0</v>
      </c>
      <c r="IQ15" s="74">
        <v>34.9</v>
      </c>
      <c r="IR15" s="74">
        <v>6.0</v>
      </c>
      <c r="IS15" s="74">
        <v>0.1</v>
      </c>
      <c r="IT15" s="74">
        <v>0.4</v>
      </c>
      <c r="IU15" s="74">
        <v>12.0</v>
      </c>
      <c r="IV15" s="74">
        <v>46.0</v>
      </c>
      <c r="IW15" s="74">
        <v>45.0</v>
      </c>
      <c r="IX15" s="89"/>
      <c r="IY15" s="76">
        <v>139.57</v>
      </c>
      <c r="IZ15" s="76">
        <v>34.73</v>
      </c>
      <c r="JA15" s="76">
        <v>404.0</v>
      </c>
      <c r="JB15" s="76">
        <v>20.2</v>
      </c>
      <c r="JC15" s="76">
        <v>8.66</v>
      </c>
      <c r="JD15" s="76">
        <v>3.0</v>
      </c>
      <c r="JE15" s="76">
        <v>72.54</v>
      </c>
      <c r="JF15" s="76">
        <v>52.29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37.0</v>
      </c>
      <c r="JW15" s="78">
        <v>37.0</v>
      </c>
      <c r="JX15" s="78">
        <v>136.0</v>
      </c>
      <c r="JY15" s="78">
        <v>33.8</v>
      </c>
      <c r="JZ15" s="78">
        <v>137.0</v>
      </c>
      <c r="KA15" s="78">
        <v>7.4</v>
      </c>
      <c r="KB15" s="78">
        <v>2.8</v>
      </c>
      <c r="KC15" s="78">
        <v>2.0</v>
      </c>
      <c r="KD15" s="78">
        <v>45.0</v>
      </c>
      <c r="KE15" s="78">
        <v>44.0</v>
      </c>
      <c r="KF15" s="89"/>
      <c r="KG15" s="151">
        <v>136.0</v>
      </c>
      <c r="KH15" s="151">
        <v>33.0</v>
      </c>
      <c r="KI15" s="151">
        <v>154.0</v>
      </c>
      <c r="KJ15" s="151">
        <v>8.4</v>
      </c>
      <c r="KK15" s="151"/>
      <c r="KL15" s="151">
        <v>1.0</v>
      </c>
      <c r="KM15" s="151">
        <v>54.0</v>
      </c>
      <c r="KN15" s="151">
        <v>52.0</v>
      </c>
      <c r="KO15" s="151">
        <v>136.0</v>
      </c>
      <c r="KP15" s="151">
        <v>33.0</v>
      </c>
      <c r="KQ15" s="151" t="s">
        <v>98</v>
      </c>
      <c r="KR15" s="151" t="s">
        <v>98</v>
      </c>
      <c r="KS15" s="151"/>
      <c r="KT15" s="151">
        <v>1.0</v>
      </c>
      <c r="KU15" s="151">
        <v>52.0</v>
      </c>
      <c r="KV15" s="151">
        <v>50.0</v>
      </c>
      <c r="KW15" s="89"/>
      <c r="KX15" s="81">
        <v>126.0</v>
      </c>
      <c r="KY15" s="81">
        <v>33.0</v>
      </c>
      <c r="KZ15" s="81">
        <v>204.0</v>
      </c>
      <c r="LA15" s="81">
        <v>10.0</v>
      </c>
      <c r="LB15" s="81">
        <v>1.8</v>
      </c>
      <c r="LC15" s="81">
        <v>3.0</v>
      </c>
      <c r="LD15" s="81">
        <v>50.0</v>
      </c>
      <c r="LE15" s="81">
        <v>50.0</v>
      </c>
      <c r="LF15" s="81">
        <v>126.0</v>
      </c>
      <c r="LG15" s="81">
        <v>33.0</v>
      </c>
      <c r="LH15" s="81">
        <v>365.0</v>
      </c>
      <c r="LI15" s="81">
        <v>17.9</v>
      </c>
      <c r="LJ15" s="81">
        <v>5.0</v>
      </c>
      <c r="LK15" s="81">
        <v>5.0</v>
      </c>
      <c r="LL15" s="81">
        <v>53.0</v>
      </c>
      <c r="LM15" s="81">
        <v>53.0</v>
      </c>
      <c r="LN15" s="89"/>
      <c r="LO15" s="82">
        <v>338.0</v>
      </c>
      <c r="LP15" s="82">
        <v>240.0</v>
      </c>
      <c r="LQ15" s="82">
        <v>167.0</v>
      </c>
      <c r="LR15" s="82">
        <v>70.0</v>
      </c>
      <c r="LS15" s="82">
        <v>338.0</v>
      </c>
      <c r="LT15" s="82">
        <v>139.0</v>
      </c>
      <c r="LU15" s="82">
        <v>79.0</v>
      </c>
      <c r="LV15" s="82">
        <v>44.0</v>
      </c>
      <c r="LW15" s="82">
        <v>4.0</v>
      </c>
      <c r="LX15" s="82">
        <v>10.0</v>
      </c>
      <c r="LY15" s="82">
        <v>54.0</v>
      </c>
      <c r="LZ15" s="82">
        <v>50.0</v>
      </c>
      <c r="MA15" s="82">
        <v>139.0</v>
      </c>
      <c r="MB15" s="82">
        <v>79.0</v>
      </c>
      <c r="MC15" s="82">
        <v>103.0</v>
      </c>
      <c r="MD15" s="82">
        <v>4.0</v>
      </c>
      <c r="ME15" s="82">
        <v>8.0</v>
      </c>
      <c r="MF15" s="82">
        <v>74.0</v>
      </c>
      <c r="MG15" s="82">
        <v>58.0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3">
        <v>41.0</v>
      </c>
      <c r="MM15" s="83">
        <v>39.0</v>
      </c>
      <c r="MN15" s="83">
        <v>5.0</v>
      </c>
      <c r="MO15" s="86"/>
      <c r="MP15" s="87"/>
      <c r="MQ15" s="87"/>
      <c r="MR15" s="87"/>
      <c r="MS15" s="87"/>
      <c r="MT15" s="82">
        <v>14.0</v>
      </c>
      <c r="MU15" s="82">
        <v>4.6</v>
      </c>
      <c r="MV15" s="82">
        <v>254.0</v>
      </c>
      <c r="MW15" s="83">
        <v>35.0</v>
      </c>
      <c r="MX15" s="83">
        <v>38.0</v>
      </c>
      <c r="MY15" s="88" t="s">
        <v>96</v>
      </c>
      <c r="MZ15" s="82">
        <v>5.0</v>
      </c>
      <c r="NA15" s="87"/>
      <c r="NB15" s="88" t="s">
        <v>95</v>
      </c>
      <c r="NC15" s="88" t="s">
        <v>95</v>
      </c>
      <c r="ND15" s="88" t="s">
        <v>95</v>
      </c>
      <c r="NE15" s="88" t="s">
        <v>95</v>
      </c>
      <c r="NF15" s="83">
        <v>39.0</v>
      </c>
      <c r="NG15" s="83">
        <v>39.0</v>
      </c>
      <c r="NH15" s="83">
        <v>6.0</v>
      </c>
      <c r="NI15" s="87"/>
      <c r="NJ15" s="82">
        <v>24.0</v>
      </c>
      <c r="NK15" s="82">
        <v>11.8</v>
      </c>
      <c r="NL15" s="82">
        <v>437.0</v>
      </c>
      <c r="NM15" s="82">
        <v>34.0</v>
      </c>
      <c r="NN15" s="82">
        <v>55.0</v>
      </c>
      <c r="NO15" s="82">
        <v>58.0</v>
      </c>
      <c r="NP15" s="82">
        <v>4.0</v>
      </c>
    </row>
    <row r="16" ht="14.25" customHeight="1">
      <c r="A16" s="49">
        <v>0.125</v>
      </c>
      <c r="B16" s="50"/>
      <c r="C16" s="51">
        <v>50.09</v>
      </c>
      <c r="D16" s="52">
        <v>340.0</v>
      </c>
      <c r="E16" s="53">
        <v>137.0</v>
      </c>
      <c r="F16" s="53">
        <v>87.0</v>
      </c>
      <c r="G16" s="53">
        <v>18.6</v>
      </c>
      <c r="H16" s="54"/>
      <c r="I16" s="53">
        <v>6.0</v>
      </c>
      <c r="J16" s="53">
        <v>45.0</v>
      </c>
      <c r="K16" s="53">
        <v>45.0</v>
      </c>
      <c r="L16" s="53">
        <v>137.0</v>
      </c>
      <c r="M16" s="53">
        <v>46.0</v>
      </c>
      <c r="N16" s="53">
        <v>8.7</v>
      </c>
      <c r="O16" s="54"/>
      <c r="P16" s="53">
        <v>6.0</v>
      </c>
      <c r="Q16" s="53">
        <v>55.0</v>
      </c>
      <c r="R16" s="53">
        <v>50.0</v>
      </c>
      <c r="S16" s="55">
        <v>340.7</v>
      </c>
      <c r="T16" s="53">
        <v>269.5</v>
      </c>
      <c r="U16" s="55">
        <v>160.0</v>
      </c>
      <c r="V16" s="54"/>
      <c r="W16" s="55">
        <v>373.6</v>
      </c>
      <c r="X16" s="55">
        <v>196.1</v>
      </c>
      <c r="Y16" s="55">
        <v>122.7</v>
      </c>
      <c r="Z16" s="54"/>
      <c r="AA16" s="55">
        <v>340.6</v>
      </c>
      <c r="AB16" s="53">
        <v>313.7</v>
      </c>
      <c r="AC16" s="55">
        <v>204.0</v>
      </c>
      <c r="AD16" s="54"/>
      <c r="AE16" s="55">
        <v>340.5</v>
      </c>
      <c r="AF16" s="55">
        <v>350.2</v>
      </c>
      <c r="AG16" s="53">
        <v>185.2</v>
      </c>
      <c r="AH16" s="54"/>
      <c r="AI16" s="53">
        <v>346.6</v>
      </c>
      <c r="AJ16" s="55">
        <v>326.0</v>
      </c>
      <c r="AK16" s="55">
        <v>202.0</v>
      </c>
      <c r="AL16" s="54"/>
      <c r="AM16" s="55">
        <v>338.7</v>
      </c>
      <c r="AN16" s="55">
        <v>344.8</v>
      </c>
      <c r="AO16" s="55">
        <v>190.3</v>
      </c>
      <c r="AP16" s="54"/>
      <c r="AQ16" s="53">
        <v>134.0</v>
      </c>
      <c r="AR16" s="56">
        <f t="shared" ref="AR16:AS16" si="15">F16</f>
        <v>87</v>
      </c>
      <c r="AS16" s="56">
        <f t="shared" si="15"/>
        <v>18.6</v>
      </c>
      <c r="AT16" s="54"/>
      <c r="AU16" s="204">
        <v>139.0</v>
      </c>
      <c r="AV16" s="54">
        <f t="shared" ref="AV16:AW16" si="16">M16</f>
        <v>46</v>
      </c>
      <c r="AW16" s="54">
        <f t="shared" si="16"/>
        <v>8.7</v>
      </c>
      <c r="AX16" s="54"/>
      <c r="AY16" s="53">
        <v>134.0</v>
      </c>
      <c r="AZ16" s="54"/>
      <c r="BA16" s="54"/>
      <c r="BB16" s="54"/>
      <c r="BC16" s="89"/>
      <c r="BD16" s="54"/>
      <c r="BE16" s="53">
        <v>32.0</v>
      </c>
      <c r="BF16" s="53">
        <v>0.0</v>
      </c>
      <c r="BG16" s="53">
        <v>0.0</v>
      </c>
      <c r="BH16" s="54"/>
      <c r="BI16" s="53">
        <v>22.0</v>
      </c>
      <c r="BJ16" s="53">
        <v>85.0</v>
      </c>
      <c r="BK16" s="53">
        <v>55.0</v>
      </c>
      <c r="BL16" s="89"/>
      <c r="BM16" s="58">
        <v>342.0</v>
      </c>
      <c r="BN16" s="58">
        <v>145.0</v>
      </c>
      <c r="BO16" s="58">
        <v>219.0</v>
      </c>
      <c r="BP16" s="58">
        <v>11.0</v>
      </c>
      <c r="BQ16" s="59"/>
      <c r="BR16" s="58">
        <v>6.0</v>
      </c>
      <c r="BS16" s="58">
        <v>56.0</v>
      </c>
      <c r="BT16" s="58">
        <v>55.0</v>
      </c>
      <c r="BU16" s="59">
        <f t="shared" si="6"/>
        <v>342</v>
      </c>
      <c r="BV16" s="58">
        <v>284.0</v>
      </c>
      <c r="BW16" s="58">
        <v>167.0</v>
      </c>
      <c r="BX16" s="58">
        <v>21.0</v>
      </c>
      <c r="BY16" s="58">
        <v>335.0</v>
      </c>
      <c r="BZ16" s="58">
        <v>309.0</v>
      </c>
      <c r="CA16" s="58">
        <v>169.0</v>
      </c>
      <c r="CB16" s="58">
        <v>18.0</v>
      </c>
      <c r="CC16" s="58">
        <v>342.0</v>
      </c>
      <c r="CD16" s="58">
        <v>252.0</v>
      </c>
      <c r="CE16" s="58">
        <v>144.0</v>
      </c>
      <c r="CF16" s="58">
        <v>1.0</v>
      </c>
      <c r="CG16" s="58">
        <v>335.0</v>
      </c>
      <c r="CH16" s="58">
        <v>258.0</v>
      </c>
      <c r="CI16" s="58">
        <v>143.0</v>
      </c>
      <c r="CJ16" s="58">
        <v>7.0</v>
      </c>
      <c r="CK16" s="58">
        <v>348.0</v>
      </c>
      <c r="CL16" s="58">
        <v>147.0</v>
      </c>
      <c r="CM16" s="58">
        <v>98.0</v>
      </c>
      <c r="CN16" s="58">
        <v>8.0</v>
      </c>
      <c r="CO16" s="58">
        <v>332.0</v>
      </c>
      <c r="CP16" s="58">
        <v>303.0</v>
      </c>
      <c r="CQ16" s="58">
        <v>148.0</v>
      </c>
      <c r="CR16" s="58">
        <v>8.0</v>
      </c>
      <c r="CS16" s="58">
        <v>336.0</v>
      </c>
      <c r="CT16" s="58">
        <v>274.0</v>
      </c>
      <c r="CU16" s="58">
        <v>164.0</v>
      </c>
      <c r="CV16" s="58">
        <v>89.0</v>
      </c>
      <c r="CW16" s="58">
        <v>337.0</v>
      </c>
      <c r="CX16" s="58">
        <v>156.0</v>
      </c>
      <c r="CY16" s="58">
        <v>66.0</v>
      </c>
      <c r="CZ16" s="58">
        <v>48.0</v>
      </c>
      <c r="DA16" s="58">
        <v>324.0</v>
      </c>
      <c r="DB16" s="58">
        <v>161.0</v>
      </c>
      <c r="DC16" s="58">
        <v>69.0</v>
      </c>
      <c r="DD16" s="58">
        <v>56.0</v>
      </c>
      <c r="DE16" s="59">
        <f t="shared" si="7"/>
        <v>145</v>
      </c>
      <c r="DF16" s="58">
        <v>35.0</v>
      </c>
      <c r="DG16" s="59">
        <f t="shared" ref="DG16:DH16" si="17">BO16</f>
        <v>219</v>
      </c>
      <c r="DH16" s="59">
        <f t="shared" si="17"/>
        <v>11</v>
      </c>
      <c r="DI16" s="59"/>
      <c r="DJ16" s="58">
        <v>7.0</v>
      </c>
      <c r="DK16" s="58">
        <v>57.0</v>
      </c>
      <c r="DL16" s="58">
        <v>52.0</v>
      </c>
      <c r="DM16" s="89"/>
      <c r="DN16" s="61">
        <v>340.0</v>
      </c>
      <c r="DO16" s="61">
        <v>140.0</v>
      </c>
      <c r="DP16" s="61">
        <v>44.7</v>
      </c>
      <c r="DQ16" s="61">
        <v>24.88</v>
      </c>
      <c r="DR16" s="61">
        <v>7.23</v>
      </c>
      <c r="DS16" s="61">
        <v>8.0</v>
      </c>
      <c r="DT16" s="61">
        <v>43.0</v>
      </c>
      <c r="DU16" s="61">
        <v>45.6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339.0</v>
      </c>
      <c r="EF16" s="63">
        <v>136.0</v>
      </c>
      <c r="EG16" s="63">
        <v>89.0</v>
      </c>
      <c r="EH16" s="63">
        <v>3.7</v>
      </c>
      <c r="EI16" s="64"/>
      <c r="EJ16" s="63">
        <v>9.0</v>
      </c>
      <c r="EK16" s="63">
        <v>48.0</v>
      </c>
      <c r="EL16" s="63">
        <v>50.0</v>
      </c>
      <c r="EM16" s="63">
        <v>136.0</v>
      </c>
      <c r="EN16" s="63">
        <v>121.0</v>
      </c>
      <c r="EO16" s="63">
        <v>5.2</v>
      </c>
      <c r="EP16" s="64"/>
      <c r="EQ16" s="63">
        <v>9.0</v>
      </c>
      <c r="ER16" s="63">
        <v>48.0</v>
      </c>
      <c r="ES16" s="63">
        <v>51.0</v>
      </c>
      <c r="ET16" s="63">
        <v>338.0</v>
      </c>
      <c r="EU16" s="63">
        <v>0.0</v>
      </c>
      <c r="EV16" s="63">
        <v>0.0</v>
      </c>
      <c r="EW16" s="63">
        <v>0.0</v>
      </c>
      <c r="EX16" s="63">
        <v>337.0</v>
      </c>
      <c r="EY16" s="63">
        <v>240.0</v>
      </c>
      <c r="EZ16" s="63">
        <v>139.0</v>
      </c>
      <c r="FA16" s="63">
        <v>-3.0</v>
      </c>
      <c r="FB16" s="63">
        <v>338.0</v>
      </c>
      <c r="FC16" s="63">
        <v>0.0</v>
      </c>
      <c r="FD16" s="63">
        <v>0.0</v>
      </c>
      <c r="FE16" s="63">
        <v>0.0</v>
      </c>
      <c r="FF16" s="63">
        <v>338.0</v>
      </c>
      <c r="FG16" s="63">
        <v>240.0</v>
      </c>
      <c r="FH16" s="63">
        <v>139.0</v>
      </c>
      <c r="FI16" s="63">
        <v>-2.0</v>
      </c>
      <c r="FJ16" s="63">
        <v>339.0</v>
      </c>
      <c r="FK16" s="63">
        <v>224.0</v>
      </c>
      <c r="FL16" s="63">
        <v>129.0</v>
      </c>
      <c r="FM16" s="64"/>
      <c r="FN16" s="63">
        <v>339.0</v>
      </c>
      <c r="FO16" s="63">
        <v>239.0</v>
      </c>
      <c r="FP16" s="63">
        <v>129.0</v>
      </c>
      <c r="FQ16" s="63">
        <v>6.7</v>
      </c>
      <c r="FR16" s="63">
        <v>136.0</v>
      </c>
      <c r="FS16" s="63">
        <v>89.0</v>
      </c>
      <c r="FT16" s="63">
        <v>22.11</v>
      </c>
      <c r="FU16" s="64"/>
      <c r="FV16" s="63">
        <v>136.0</v>
      </c>
      <c r="FW16" s="64"/>
      <c r="FX16" s="64"/>
      <c r="FY16" s="64"/>
      <c r="FZ16" s="89"/>
      <c r="GA16" s="65">
        <v>339.0</v>
      </c>
      <c r="GB16" s="66">
        <v>393.9</v>
      </c>
      <c r="GC16" s="66">
        <v>244.65</v>
      </c>
      <c r="GD16" s="66">
        <v>15.08</v>
      </c>
      <c r="GE16" s="66">
        <v>339.0</v>
      </c>
      <c r="GF16" s="66">
        <v>419.54</v>
      </c>
      <c r="GG16" s="66">
        <v>242.57</v>
      </c>
      <c r="GH16" s="66">
        <v>20.1</v>
      </c>
      <c r="GI16" s="66">
        <v>339.0</v>
      </c>
      <c r="GJ16" s="66">
        <v>218.47</v>
      </c>
      <c r="GK16" s="66">
        <v>-125.47</v>
      </c>
      <c r="GL16" s="66">
        <v>-5.28</v>
      </c>
      <c r="GM16" s="66">
        <v>339.0</v>
      </c>
      <c r="GN16" s="66">
        <v>200.61</v>
      </c>
      <c r="GO16" s="66">
        <v>-126.14</v>
      </c>
      <c r="GP16" s="66">
        <v>-11.81</v>
      </c>
      <c r="GQ16" s="66">
        <v>339.0</v>
      </c>
      <c r="GR16" s="66">
        <v>185.08</v>
      </c>
      <c r="GS16" s="66">
        <v>-116.93</v>
      </c>
      <c r="GT16" s="66">
        <v>-7.37</v>
      </c>
      <c r="GU16" s="66">
        <v>339.0</v>
      </c>
      <c r="GV16" s="66">
        <v>199.88</v>
      </c>
      <c r="GW16" s="66">
        <v>-114.75</v>
      </c>
      <c r="GX16" s="66">
        <v>-9.13</v>
      </c>
      <c r="GY16" s="89"/>
      <c r="GZ16" s="98" t="s">
        <v>107</v>
      </c>
      <c r="HA16" s="97" t="s">
        <v>92</v>
      </c>
      <c r="HB16" s="98">
        <v>123.0</v>
      </c>
      <c r="HC16" s="97">
        <f t="shared" si="9"/>
        <v>6.15</v>
      </c>
      <c r="HD16" s="97">
        <f t="shared" si="10"/>
        <v>2.46</v>
      </c>
      <c r="HE16" s="98">
        <v>8.0</v>
      </c>
      <c r="HF16" s="99">
        <v>50.0</v>
      </c>
      <c r="HG16" s="99">
        <v>48.0</v>
      </c>
      <c r="HH16" s="98" t="s">
        <v>107</v>
      </c>
      <c r="HI16" s="97" t="s">
        <v>92</v>
      </c>
      <c r="HJ16" s="98">
        <v>135.0</v>
      </c>
      <c r="HK16" s="97">
        <f t="shared" si="11"/>
        <v>6.75</v>
      </c>
      <c r="HL16" s="97">
        <f t="shared" si="12"/>
        <v>2.7</v>
      </c>
      <c r="HM16" s="98">
        <v>5.0</v>
      </c>
      <c r="HN16" s="99">
        <v>48.0</v>
      </c>
      <c r="HO16" s="99">
        <v>48.0</v>
      </c>
      <c r="HP16" s="98" t="s">
        <v>107</v>
      </c>
      <c r="HQ16" s="97" t="s">
        <v>92</v>
      </c>
      <c r="HR16" s="98">
        <v>227.0</v>
      </c>
      <c r="HS16" s="97">
        <f t="shared" si="13"/>
        <v>11.35</v>
      </c>
      <c r="HT16" s="97">
        <f t="shared" si="14"/>
        <v>4.54</v>
      </c>
      <c r="HU16" s="98">
        <v>7.0</v>
      </c>
      <c r="HV16" s="99">
        <v>50.0</v>
      </c>
      <c r="HW16" s="99">
        <v>50.0</v>
      </c>
      <c r="HX16" s="89"/>
      <c r="HY16" s="72">
        <v>135.0</v>
      </c>
      <c r="HZ16" s="72">
        <v>33.0</v>
      </c>
      <c r="IA16" s="72">
        <v>104.0</v>
      </c>
      <c r="IB16" s="72">
        <v>5.2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140.0</v>
      </c>
      <c r="II16" s="74">
        <v>34.8</v>
      </c>
      <c r="IJ16" s="74">
        <v>80.0</v>
      </c>
      <c r="IK16" s="74">
        <v>4.1</v>
      </c>
      <c r="IL16" s="74">
        <v>4.7</v>
      </c>
      <c r="IM16" s="74">
        <v>6.0</v>
      </c>
      <c r="IN16" s="74">
        <v>44.0</v>
      </c>
      <c r="IO16" s="74">
        <v>42.0</v>
      </c>
      <c r="IP16" s="75">
        <v>140.0</v>
      </c>
      <c r="IQ16" s="74">
        <v>34.9</v>
      </c>
      <c r="IR16" s="74">
        <v>6.0</v>
      </c>
      <c r="IS16" s="74">
        <v>0.1</v>
      </c>
      <c r="IT16" s="74">
        <v>0.4</v>
      </c>
      <c r="IU16" s="74">
        <v>12.0</v>
      </c>
      <c r="IV16" s="74">
        <v>46.0</v>
      </c>
      <c r="IW16" s="74">
        <v>45.0</v>
      </c>
      <c r="IX16" s="89"/>
      <c r="IY16" s="76">
        <v>139.92</v>
      </c>
      <c r="IZ16" s="76">
        <v>34.59</v>
      </c>
      <c r="JA16" s="76">
        <v>394.34</v>
      </c>
      <c r="JB16" s="76">
        <v>17.71</v>
      </c>
      <c r="JC16" s="76">
        <v>8.4</v>
      </c>
      <c r="JD16" s="76">
        <v>3.0</v>
      </c>
      <c r="JE16" s="76">
        <v>72.54</v>
      </c>
      <c r="JF16" s="76">
        <v>52.29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135.0</v>
      </c>
      <c r="JQ16" s="78">
        <v>32.0</v>
      </c>
      <c r="JR16" s="78">
        <v>0.0</v>
      </c>
      <c r="JS16" s="78">
        <v>0.0</v>
      </c>
      <c r="JT16" s="78">
        <v>0.0</v>
      </c>
      <c r="JU16" s="78">
        <v>2.0</v>
      </c>
      <c r="JV16" s="78">
        <v>37.0</v>
      </c>
      <c r="JW16" s="78">
        <v>37.0</v>
      </c>
      <c r="JX16" s="78">
        <v>135.0</v>
      </c>
      <c r="JY16" s="78">
        <v>33.6</v>
      </c>
      <c r="JZ16" s="78">
        <v>133.0</v>
      </c>
      <c r="KA16" s="78">
        <v>7.2</v>
      </c>
      <c r="KB16" s="78">
        <v>2.7</v>
      </c>
      <c r="KC16" s="78">
        <v>2.0</v>
      </c>
      <c r="KD16" s="78">
        <v>46.0</v>
      </c>
      <c r="KE16" s="78">
        <v>45.0</v>
      </c>
      <c r="KF16" s="89"/>
      <c r="KG16" s="151">
        <v>134.0</v>
      </c>
      <c r="KH16" s="151">
        <v>33.0</v>
      </c>
      <c r="KI16" s="151">
        <v>183.0</v>
      </c>
      <c r="KJ16" s="151">
        <v>10.0</v>
      </c>
      <c r="KK16" s="151"/>
      <c r="KL16" s="151">
        <v>1.0</v>
      </c>
      <c r="KM16" s="151">
        <v>54.0</v>
      </c>
      <c r="KN16" s="151">
        <v>52.0</v>
      </c>
      <c r="KO16" s="151">
        <v>134.0</v>
      </c>
      <c r="KP16" s="151">
        <v>33.0</v>
      </c>
      <c r="KQ16" s="151" t="s">
        <v>98</v>
      </c>
      <c r="KR16" s="151" t="s">
        <v>98</v>
      </c>
      <c r="KS16" s="151"/>
      <c r="KT16" s="151">
        <v>1.0</v>
      </c>
      <c r="KU16" s="151">
        <v>52.0</v>
      </c>
      <c r="KV16" s="151">
        <v>50.0</v>
      </c>
      <c r="KW16" s="89"/>
      <c r="KX16" s="81">
        <v>125.0</v>
      </c>
      <c r="KY16" s="81">
        <v>33.0</v>
      </c>
      <c r="KZ16" s="81">
        <v>188.0</v>
      </c>
      <c r="LA16" s="81">
        <v>9.2</v>
      </c>
      <c r="LB16" s="81">
        <v>1.8</v>
      </c>
      <c r="LC16" s="81">
        <v>3.0</v>
      </c>
      <c r="LD16" s="81">
        <v>50.0</v>
      </c>
      <c r="LE16" s="81">
        <v>50.0</v>
      </c>
      <c r="LF16" s="81">
        <v>125.0</v>
      </c>
      <c r="LG16" s="81">
        <v>33.0</v>
      </c>
      <c r="LH16" s="81">
        <v>422.0</v>
      </c>
      <c r="LI16" s="81">
        <v>20.7</v>
      </c>
      <c r="LJ16" s="81">
        <v>5.0</v>
      </c>
      <c r="LK16" s="81">
        <v>5.0</v>
      </c>
      <c r="LL16" s="81">
        <v>52.0</v>
      </c>
      <c r="LM16" s="81">
        <v>52.0</v>
      </c>
      <c r="LN16" s="89"/>
      <c r="LO16" s="82">
        <v>336.0</v>
      </c>
      <c r="LP16" s="82">
        <v>270.0</v>
      </c>
      <c r="LQ16" s="82">
        <v>158.0</v>
      </c>
      <c r="LR16" s="82">
        <v>69.0</v>
      </c>
      <c r="LS16" s="82">
        <v>333.0</v>
      </c>
      <c r="LT16" s="82">
        <v>137.0</v>
      </c>
      <c r="LU16" s="82">
        <v>82.0</v>
      </c>
      <c r="LV16" s="82">
        <v>46.0</v>
      </c>
      <c r="LW16" s="82">
        <v>5.0</v>
      </c>
      <c r="LX16" s="82">
        <v>10.0</v>
      </c>
      <c r="LY16" s="82">
        <v>54.0</v>
      </c>
      <c r="LZ16" s="82">
        <v>50.0</v>
      </c>
      <c r="MA16" s="82">
        <v>135.0</v>
      </c>
      <c r="MB16" s="82">
        <v>188.0</v>
      </c>
      <c r="MC16" s="82">
        <v>112.0</v>
      </c>
      <c r="MD16" s="82">
        <v>8.9</v>
      </c>
      <c r="ME16" s="82">
        <v>8.0</v>
      </c>
      <c r="MF16" s="82">
        <v>75.0</v>
      </c>
      <c r="MG16" s="82">
        <v>58.0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3">
        <v>41.0</v>
      </c>
      <c r="MM16" s="83">
        <v>39.0</v>
      </c>
      <c r="MN16" s="83">
        <v>5.0</v>
      </c>
      <c r="MO16" s="86"/>
      <c r="MP16" s="87"/>
      <c r="MQ16" s="87"/>
      <c r="MR16" s="87"/>
      <c r="MS16" s="87"/>
      <c r="MT16" s="82">
        <v>14.0</v>
      </c>
      <c r="MU16" s="82">
        <v>4.0</v>
      </c>
      <c r="MV16" s="82">
        <v>244.0</v>
      </c>
      <c r="MW16" s="83">
        <v>35.0</v>
      </c>
      <c r="MX16" s="83">
        <v>38.0</v>
      </c>
      <c r="MY16" s="88" t="s">
        <v>96</v>
      </c>
      <c r="MZ16" s="82">
        <v>5.0</v>
      </c>
      <c r="NA16" s="87"/>
      <c r="NB16" s="88" t="s">
        <v>95</v>
      </c>
      <c r="NC16" s="88" t="s">
        <v>95</v>
      </c>
      <c r="ND16" s="88" t="s">
        <v>95</v>
      </c>
      <c r="NE16" s="88" t="s">
        <v>95</v>
      </c>
      <c r="NF16" s="83">
        <v>39.0</v>
      </c>
      <c r="NG16" s="83">
        <v>39.0</v>
      </c>
      <c r="NH16" s="83">
        <v>6.0</v>
      </c>
      <c r="NI16" s="87"/>
      <c r="NJ16" s="82">
        <v>23.1</v>
      </c>
      <c r="NK16" s="82">
        <v>11.4</v>
      </c>
      <c r="NL16" s="82">
        <v>432.0</v>
      </c>
      <c r="NM16" s="82">
        <v>34.0</v>
      </c>
      <c r="NN16" s="82">
        <v>55.0</v>
      </c>
      <c r="NO16" s="82">
        <v>58.0</v>
      </c>
      <c r="NP16" s="82">
        <v>4.0</v>
      </c>
    </row>
    <row r="17" ht="14.25" customHeight="1">
      <c r="A17" s="49">
        <v>0.166666666666667</v>
      </c>
      <c r="B17" s="50"/>
      <c r="C17" s="51">
        <v>50.12</v>
      </c>
      <c r="D17" s="52">
        <v>338.0</v>
      </c>
      <c r="E17" s="91">
        <v>134.0</v>
      </c>
      <c r="F17" s="53">
        <v>90.0</v>
      </c>
      <c r="G17" s="53">
        <v>18.3</v>
      </c>
      <c r="H17" s="54"/>
      <c r="I17" s="53">
        <v>6.0</v>
      </c>
      <c r="J17" s="53">
        <v>46.0</v>
      </c>
      <c r="K17" s="53">
        <v>46.0</v>
      </c>
      <c r="L17" s="53">
        <v>139.0</v>
      </c>
      <c r="M17" s="53">
        <v>25.0</v>
      </c>
      <c r="N17" s="53">
        <v>5.4</v>
      </c>
      <c r="O17" s="54"/>
      <c r="P17" s="53">
        <v>6.0</v>
      </c>
      <c r="Q17" s="53">
        <v>54.0</v>
      </c>
      <c r="R17" s="53">
        <v>49.0</v>
      </c>
      <c r="S17" s="55">
        <v>340.1</v>
      </c>
      <c r="T17" s="53">
        <v>260.1</v>
      </c>
      <c r="U17" s="55">
        <v>155.2</v>
      </c>
      <c r="V17" s="54"/>
      <c r="W17" s="55">
        <v>370.1</v>
      </c>
      <c r="X17" s="55">
        <v>190.2</v>
      </c>
      <c r="Y17" s="55">
        <v>120.1</v>
      </c>
      <c r="Z17" s="54"/>
      <c r="AA17" s="55">
        <v>342.1</v>
      </c>
      <c r="AB17" s="53">
        <v>310.1</v>
      </c>
      <c r="AC17" s="55">
        <v>201.2</v>
      </c>
      <c r="AD17" s="54"/>
      <c r="AE17" s="55">
        <v>340.3</v>
      </c>
      <c r="AF17" s="55">
        <v>348.6</v>
      </c>
      <c r="AG17" s="53">
        <v>180.1</v>
      </c>
      <c r="AH17" s="54"/>
      <c r="AI17" s="53">
        <v>342.1</v>
      </c>
      <c r="AJ17" s="55">
        <v>320.1</v>
      </c>
      <c r="AK17" s="55">
        <v>200.1</v>
      </c>
      <c r="AL17" s="54"/>
      <c r="AM17" s="55">
        <v>336.3</v>
      </c>
      <c r="AN17" s="55">
        <v>343.3</v>
      </c>
      <c r="AO17" s="55">
        <v>188.6</v>
      </c>
      <c r="AP17" s="54"/>
      <c r="AQ17" s="182">
        <f t="shared" ref="AQ17:AS17" si="18">E17</f>
        <v>134</v>
      </c>
      <c r="AR17" s="56">
        <f t="shared" si="18"/>
        <v>90</v>
      </c>
      <c r="AS17" s="56">
        <f t="shared" si="18"/>
        <v>18.3</v>
      </c>
      <c r="AT17" s="54"/>
      <c r="AU17" s="206">
        <f t="shared" ref="AU17:AW17" si="19">L17</f>
        <v>139</v>
      </c>
      <c r="AV17" s="54">
        <f t="shared" si="19"/>
        <v>25</v>
      </c>
      <c r="AW17" s="54">
        <f t="shared" si="19"/>
        <v>5.4</v>
      </c>
      <c r="AX17" s="54"/>
      <c r="AY17" s="182">
        <f t="shared" ref="AY17:AY19" si="23">E17</f>
        <v>134</v>
      </c>
      <c r="AZ17" s="54"/>
      <c r="BA17" s="54"/>
      <c r="BB17" s="54"/>
      <c r="BC17" s="89"/>
      <c r="BD17" s="54"/>
      <c r="BE17" s="53">
        <v>32.0</v>
      </c>
      <c r="BF17" s="53">
        <v>0.0</v>
      </c>
      <c r="BG17" s="53">
        <v>0.0</v>
      </c>
      <c r="BH17" s="54"/>
      <c r="BI17" s="53">
        <v>22.0</v>
      </c>
      <c r="BJ17" s="53">
        <v>85.0</v>
      </c>
      <c r="BK17" s="53">
        <v>55.0</v>
      </c>
      <c r="BL17" s="89"/>
      <c r="BM17" s="58">
        <v>342.0</v>
      </c>
      <c r="BN17" s="58">
        <v>146.0</v>
      </c>
      <c r="BO17" s="58">
        <v>203.0</v>
      </c>
      <c r="BP17" s="58">
        <v>10.2</v>
      </c>
      <c r="BQ17" s="59"/>
      <c r="BR17" s="58">
        <v>6.0</v>
      </c>
      <c r="BS17" s="58">
        <v>56.0</v>
      </c>
      <c r="BT17" s="58">
        <v>55.0</v>
      </c>
      <c r="BU17" s="59">
        <f t="shared" si="6"/>
        <v>342</v>
      </c>
      <c r="BV17" s="58">
        <v>284.0</v>
      </c>
      <c r="BW17" s="58">
        <v>167.0</v>
      </c>
      <c r="BX17" s="58">
        <v>20.0</v>
      </c>
      <c r="BY17" s="58">
        <v>334.0</v>
      </c>
      <c r="BZ17" s="58">
        <v>308.0</v>
      </c>
      <c r="CA17" s="58">
        <v>170.0</v>
      </c>
      <c r="CB17" s="58">
        <v>17.0</v>
      </c>
      <c r="CC17" s="58">
        <v>342.0</v>
      </c>
      <c r="CD17" s="58">
        <v>264.0</v>
      </c>
      <c r="CE17" s="58">
        <v>150.0</v>
      </c>
      <c r="CF17" s="58">
        <v>16.0</v>
      </c>
      <c r="CG17" s="58">
        <v>334.0</v>
      </c>
      <c r="CH17" s="58">
        <v>262.0</v>
      </c>
      <c r="CI17" s="58">
        <v>146.0</v>
      </c>
      <c r="CJ17" s="58">
        <v>8.0</v>
      </c>
      <c r="CK17" s="58">
        <v>348.0</v>
      </c>
      <c r="CL17" s="58">
        <v>151.0</v>
      </c>
      <c r="CM17" s="58">
        <v>100.0</v>
      </c>
      <c r="CN17" s="58">
        <v>8.0</v>
      </c>
      <c r="CO17" s="58">
        <v>332.0</v>
      </c>
      <c r="CP17" s="58">
        <v>309.0</v>
      </c>
      <c r="CQ17" s="58">
        <v>149.0</v>
      </c>
      <c r="CR17" s="58">
        <v>8.0</v>
      </c>
      <c r="CS17" s="58">
        <v>335.0</v>
      </c>
      <c r="CT17" s="58">
        <v>278.0</v>
      </c>
      <c r="CU17" s="58">
        <v>167.0</v>
      </c>
      <c r="CV17" s="58">
        <v>93.0</v>
      </c>
      <c r="CW17" s="58">
        <v>338.0</v>
      </c>
      <c r="CX17" s="58">
        <v>156.0</v>
      </c>
      <c r="CY17" s="58">
        <v>65.0</v>
      </c>
      <c r="CZ17" s="58">
        <v>48.0</v>
      </c>
      <c r="DA17" s="58">
        <v>323.0</v>
      </c>
      <c r="DB17" s="58">
        <v>161.0</v>
      </c>
      <c r="DC17" s="58">
        <v>66.0</v>
      </c>
      <c r="DD17" s="58">
        <v>57.0</v>
      </c>
      <c r="DE17" s="59">
        <f t="shared" si="7"/>
        <v>146</v>
      </c>
      <c r="DF17" s="58">
        <v>35.0</v>
      </c>
      <c r="DG17" s="59">
        <f t="shared" ref="DG17:DH17" si="20">BO17</f>
        <v>203</v>
      </c>
      <c r="DH17" s="59">
        <f t="shared" si="20"/>
        <v>10.2</v>
      </c>
      <c r="DI17" s="59"/>
      <c r="DJ17" s="58">
        <v>7.0</v>
      </c>
      <c r="DK17" s="58">
        <v>57.0</v>
      </c>
      <c r="DL17" s="58">
        <v>52.0</v>
      </c>
      <c r="DM17" s="89"/>
      <c r="DN17" s="61">
        <v>339.0</v>
      </c>
      <c r="DO17" s="61">
        <v>139.0</v>
      </c>
      <c r="DP17" s="61">
        <v>43.26</v>
      </c>
      <c r="DQ17" s="61">
        <v>24.16</v>
      </c>
      <c r="DR17" s="61">
        <v>6.67</v>
      </c>
      <c r="DS17" s="61">
        <v>8.0</v>
      </c>
      <c r="DT17" s="61">
        <v>40.0</v>
      </c>
      <c r="DU17" s="61">
        <v>46.8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340.0</v>
      </c>
      <c r="EF17" s="63">
        <v>137.0</v>
      </c>
      <c r="EG17" s="63">
        <v>69.0</v>
      </c>
      <c r="EH17" s="63">
        <v>2.9</v>
      </c>
      <c r="EI17" s="64"/>
      <c r="EJ17" s="63">
        <v>9.0</v>
      </c>
      <c r="EK17" s="63">
        <v>50.0</v>
      </c>
      <c r="EL17" s="63">
        <v>50.0</v>
      </c>
      <c r="EM17" s="63">
        <v>137.0</v>
      </c>
      <c r="EN17" s="63">
        <v>121.0</v>
      </c>
      <c r="EO17" s="63">
        <v>5.2</v>
      </c>
      <c r="EP17" s="64"/>
      <c r="EQ17" s="63">
        <v>9.0</v>
      </c>
      <c r="ER17" s="63">
        <v>50.0</v>
      </c>
      <c r="ES17" s="63">
        <v>51.0</v>
      </c>
      <c r="ET17" s="63">
        <v>339.0</v>
      </c>
      <c r="EU17" s="63">
        <v>0.0</v>
      </c>
      <c r="EV17" s="63">
        <v>0.0</v>
      </c>
      <c r="EW17" s="63">
        <v>0.0</v>
      </c>
      <c r="EX17" s="63">
        <v>338.0</v>
      </c>
      <c r="EY17" s="63">
        <v>240.0</v>
      </c>
      <c r="EZ17" s="63">
        <v>139.0</v>
      </c>
      <c r="FA17" s="63">
        <v>-4.6</v>
      </c>
      <c r="FB17" s="63">
        <v>338.0</v>
      </c>
      <c r="FC17" s="63">
        <v>0.0</v>
      </c>
      <c r="FD17" s="63">
        <v>0.0</v>
      </c>
      <c r="FE17" s="63">
        <v>0.0</v>
      </c>
      <c r="FF17" s="63">
        <v>338.0</v>
      </c>
      <c r="FG17" s="63">
        <v>240.0</v>
      </c>
      <c r="FH17" s="63">
        <v>139.0</v>
      </c>
      <c r="FI17" s="170">
        <v>-1.0</v>
      </c>
      <c r="FJ17" s="63">
        <v>340.0</v>
      </c>
      <c r="FK17" s="63">
        <v>225.0</v>
      </c>
      <c r="FL17" s="63">
        <v>129.0</v>
      </c>
      <c r="FM17" s="64"/>
      <c r="FN17" s="63">
        <v>340.0</v>
      </c>
      <c r="FO17" s="63">
        <v>240.0</v>
      </c>
      <c r="FP17" s="63">
        <v>130.0</v>
      </c>
      <c r="FQ17" s="63">
        <v>5.9</v>
      </c>
      <c r="FR17" s="63">
        <v>137.0</v>
      </c>
      <c r="FS17" s="63">
        <v>86.0</v>
      </c>
      <c r="FT17" s="63">
        <v>18.3</v>
      </c>
      <c r="FU17" s="64"/>
      <c r="FV17" s="63">
        <v>137.0</v>
      </c>
      <c r="FW17" s="64"/>
      <c r="FX17" s="64"/>
      <c r="FY17" s="64"/>
      <c r="FZ17" s="89"/>
      <c r="GA17" s="65">
        <v>340.0</v>
      </c>
      <c r="GB17" s="66">
        <v>319.2</v>
      </c>
      <c r="GC17" s="66">
        <v>196.83</v>
      </c>
      <c r="GD17" s="66">
        <v>22.45</v>
      </c>
      <c r="GE17" s="66">
        <v>339.0</v>
      </c>
      <c r="GF17" s="66">
        <v>338.86</v>
      </c>
      <c r="GG17" s="66">
        <v>195.66</v>
      </c>
      <c r="GH17" s="66">
        <v>26.55</v>
      </c>
      <c r="GI17" s="66">
        <v>339.0</v>
      </c>
      <c r="GJ17" s="66">
        <v>227.43</v>
      </c>
      <c r="GK17" s="66">
        <v>-143.22</v>
      </c>
      <c r="GL17" s="66">
        <v>-20.6</v>
      </c>
      <c r="GM17" s="66">
        <v>339.0</v>
      </c>
      <c r="GN17" s="66">
        <v>208.53</v>
      </c>
      <c r="GO17" s="66">
        <v>-130.16</v>
      </c>
      <c r="GP17" s="66">
        <v>-20.52</v>
      </c>
      <c r="GQ17" s="66">
        <v>340.0</v>
      </c>
      <c r="GR17" s="66">
        <v>104.04</v>
      </c>
      <c r="GS17" s="66">
        <v>-65.67</v>
      </c>
      <c r="GT17" s="66">
        <v>-6.2</v>
      </c>
      <c r="GU17" s="66">
        <v>339.0</v>
      </c>
      <c r="GV17" s="66">
        <v>115.47</v>
      </c>
      <c r="GW17" s="66">
        <v>-64.91</v>
      </c>
      <c r="GX17" s="66">
        <v>-7.37</v>
      </c>
      <c r="GY17" s="89"/>
      <c r="GZ17" s="98" t="s">
        <v>107</v>
      </c>
      <c r="HA17" s="97" t="s">
        <v>92</v>
      </c>
      <c r="HB17" s="98">
        <v>122.0</v>
      </c>
      <c r="HC17" s="97">
        <f t="shared" si="9"/>
        <v>6.1</v>
      </c>
      <c r="HD17" s="97">
        <f t="shared" si="10"/>
        <v>2.44</v>
      </c>
      <c r="HE17" s="98">
        <v>8.0</v>
      </c>
      <c r="HF17" s="99">
        <v>50.0</v>
      </c>
      <c r="HG17" s="99">
        <v>48.0</v>
      </c>
      <c r="HH17" s="98" t="s">
        <v>107</v>
      </c>
      <c r="HI17" s="97" t="s">
        <v>92</v>
      </c>
      <c r="HJ17" s="98">
        <v>134.0</v>
      </c>
      <c r="HK17" s="97">
        <f t="shared" si="11"/>
        <v>6.7</v>
      </c>
      <c r="HL17" s="97">
        <f t="shared" si="12"/>
        <v>2.68</v>
      </c>
      <c r="HM17" s="98">
        <v>5.0</v>
      </c>
      <c r="HN17" s="99">
        <v>50.0</v>
      </c>
      <c r="HO17" s="99">
        <v>50.0</v>
      </c>
      <c r="HP17" s="98" t="s">
        <v>107</v>
      </c>
      <c r="HQ17" s="97" t="s">
        <v>92</v>
      </c>
      <c r="HR17" s="98">
        <v>230.0</v>
      </c>
      <c r="HS17" s="97">
        <f t="shared" si="13"/>
        <v>11.5</v>
      </c>
      <c r="HT17" s="97">
        <f t="shared" si="14"/>
        <v>4.6</v>
      </c>
      <c r="HU17" s="98">
        <v>7.0</v>
      </c>
      <c r="HV17" s="99">
        <v>50.0</v>
      </c>
      <c r="HW17" s="99">
        <v>50.0</v>
      </c>
      <c r="HX17" s="89"/>
      <c r="HY17" s="72">
        <v>135.0</v>
      </c>
      <c r="HZ17" s="72">
        <v>33.0</v>
      </c>
      <c r="IA17" s="72">
        <v>66.0</v>
      </c>
      <c r="IB17" s="72">
        <v>3.3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140.0</v>
      </c>
      <c r="II17" s="74">
        <v>34.8</v>
      </c>
      <c r="IJ17" s="74">
        <v>81.0</v>
      </c>
      <c r="IK17" s="74">
        <v>4.1</v>
      </c>
      <c r="IL17" s="74">
        <v>4.7</v>
      </c>
      <c r="IM17" s="74">
        <v>6.0</v>
      </c>
      <c r="IN17" s="74">
        <v>44.0</v>
      </c>
      <c r="IO17" s="74">
        <v>42.0</v>
      </c>
      <c r="IP17" s="74">
        <v>140.0</v>
      </c>
      <c r="IQ17" s="74">
        <v>34.9</v>
      </c>
      <c r="IR17" s="74">
        <v>6.0</v>
      </c>
      <c r="IS17" s="74">
        <v>0.1</v>
      </c>
      <c r="IT17" s="74">
        <v>0.4</v>
      </c>
      <c r="IU17" s="74">
        <v>12.0</v>
      </c>
      <c r="IV17" s="74">
        <v>46.0</v>
      </c>
      <c r="IW17" s="74">
        <v>45.0</v>
      </c>
      <c r="IX17" s="89"/>
      <c r="IY17" s="76">
        <v>139.21</v>
      </c>
      <c r="IZ17" s="76">
        <v>34.69</v>
      </c>
      <c r="JA17" s="76">
        <v>381.94</v>
      </c>
      <c r="JB17" s="76">
        <v>19.09</v>
      </c>
      <c r="JC17" s="76">
        <v>7.82</v>
      </c>
      <c r="JD17" s="76">
        <v>3.0</v>
      </c>
      <c r="JE17" s="76">
        <v>69.78</v>
      </c>
      <c r="JF17" s="76">
        <v>51.3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136.0</v>
      </c>
      <c r="JQ17" s="78">
        <v>32.0</v>
      </c>
      <c r="JR17" s="78">
        <v>0.0</v>
      </c>
      <c r="JS17" s="78">
        <v>0.0</v>
      </c>
      <c r="JT17" s="78">
        <v>0.0</v>
      </c>
      <c r="JU17" s="78">
        <v>2.0</v>
      </c>
      <c r="JV17" s="78">
        <v>38.0</v>
      </c>
      <c r="JW17" s="78">
        <v>38.0</v>
      </c>
      <c r="JX17" s="78">
        <v>136.0</v>
      </c>
      <c r="JY17" s="78">
        <v>33.6</v>
      </c>
      <c r="JZ17" s="78">
        <v>130.0</v>
      </c>
      <c r="KA17" s="78">
        <v>7.2</v>
      </c>
      <c r="KB17" s="78">
        <v>2.7</v>
      </c>
      <c r="KC17" s="78">
        <v>2.0</v>
      </c>
      <c r="KD17" s="78">
        <v>46.0</v>
      </c>
      <c r="KE17" s="78">
        <v>45.0</v>
      </c>
      <c r="KF17" s="89"/>
      <c r="KG17" s="151">
        <v>135.0</v>
      </c>
      <c r="KH17" s="151">
        <v>33.0</v>
      </c>
      <c r="KI17" s="151">
        <v>147.0</v>
      </c>
      <c r="KJ17" s="151">
        <v>8.0</v>
      </c>
      <c r="KK17" s="151"/>
      <c r="KL17" s="151">
        <v>1.0</v>
      </c>
      <c r="KM17" s="151">
        <v>54.0</v>
      </c>
      <c r="KN17" s="151">
        <v>52.0</v>
      </c>
      <c r="KO17" s="151">
        <v>135.0</v>
      </c>
      <c r="KP17" s="151">
        <v>33.0</v>
      </c>
      <c r="KQ17" s="151" t="s">
        <v>98</v>
      </c>
      <c r="KR17" s="151" t="s">
        <v>98</v>
      </c>
      <c r="KS17" s="151"/>
      <c r="KT17" s="151">
        <v>1.0</v>
      </c>
      <c r="KU17" s="151">
        <v>52.0</v>
      </c>
      <c r="KV17" s="151">
        <v>50.0</v>
      </c>
      <c r="KW17" s="89"/>
      <c r="KX17" s="81">
        <v>127.0</v>
      </c>
      <c r="KY17" s="81">
        <v>33.0</v>
      </c>
      <c r="KZ17" s="81">
        <v>188.0</v>
      </c>
      <c r="LA17" s="81">
        <v>9.2</v>
      </c>
      <c r="LB17" s="81">
        <v>1.5</v>
      </c>
      <c r="LC17" s="81">
        <v>3.0</v>
      </c>
      <c r="LD17" s="81">
        <v>49.0</v>
      </c>
      <c r="LE17" s="81">
        <v>49.0</v>
      </c>
      <c r="LF17" s="81">
        <v>127.0</v>
      </c>
      <c r="LG17" s="81">
        <v>33.0</v>
      </c>
      <c r="LH17" s="81">
        <v>380.0</v>
      </c>
      <c r="LI17" s="81">
        <v>18.6</v>
      </c>
      <c r="LJ17" s="81">
        <v>5.0</v>
      </c>
      <c r="LK17" s="81">
        <v>5.0</v>
      </c>
      <c r="LL17" s="81">
        <v>51.0</v>
      </c>
      <c r="LM17" s="81">
        <v>51.0</v>
      </c>
      <c r="LN17" s="89"/>
      <c r="LO17" s="82">
        <v>338.0</v>
      </c>
      <c r="LP17" s="82">
        <v>229.0</v>
      </c>
      <c r="LQ17" s="82">
        <v>151.0</v>
      </c>
      <c r="LR17" s="82">
        <v>70.0</v>
      </c>
      <c r="LS17" s="82">
        <v>335.0</v>
      </c>
      <c r="LT17" s="82">
        <v>138.0</v>
      </c>
      <c r="LU17" s="82">
        <v>8.0</v>
      </c>
      <c r="LV17" s="82">
        <v>46.0</v>
      </c>
      <c r="LW17" s="82">
        <v>5.4</v>
      </c>
      <c r="LX17" s="82">
        <v>10.0</v>
      </c>
      <c r="LY17" s="82">
        <v>53.0</v>
      </c>
      <c r="LZ17" s="82">
        <v>50.0</v>
      </c>
      <c r="MA17" s="82">
        <v>135.0</v>
      </c>
      <c r="MB17" s="82">
        <v>176.0</v>
      </c>
      <c r="MC17" s="82">
        <v>105.0</v>
      </c>
      <c r="MD17" s="82">
        <v>9.0</v>
      </c>
      <c r="ME17" s="82">
        <v>8.0</v>
      </c>
      <c r="MF17" s="82">
        <v>73.0</v>
      </c>
      <c r="MG17" s="82">
        <v>57.0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3">
        <v>41.0</v>
      </c>
      <c r="MM17" s="83">
        <v>39.0</v>
      </c>
      <c r="MN17" s="83">
        <v>5.0</v>
      </c>
      <c r="MO17" s="86"/>
      <c r="MP17" s="87"/>
      <c r="MQ17" s="87"/>
      <c r="MR17" s="87"/>
      <c r="MS17" s="87"/>
      <c r="MT17" s="82">
        <v>14.1</v>
      </c>
      <c r="MU17" s="82">
        <v>4.1</v>
      </c>
      <c r="MV17" s="82">
        <v>240.0</v>
      </c>
      <c r="MW17" s="83">
        <v>35.0</v>
      </c>
      <c r="MX17" s="83">
        <v>38.0</v>
      </c>
      <c r="MY17" s="88" t="s">
        <v>96</v>
      </c>
      <c r="MZ17" s="82">
        <v>5.0</v>
      </c>
      <c r="NA17" s="87"/>
      <c r="NB17" s="88" t="s">
        <v>95</v>
      </c>
      <c r="NC17" s="88" t="s">
        <v>95</v>
      </c>
      <c r="ND17" s="88" t="s">
        <v>95</v>
      </c>
      <c r="NE17" s="88" t="s">
        <v>95</v>
      </c>
      <c r="NF17" s="83">
        <v>39.0</v>
      </c>
      <c r="NG17" s="83">
        <v>39.0</v>
      </c>
      <c r="NH17" s="83">
        <v>6.0</v>
      </c>
      <c r="NI17" s="87"/>
      <c r="NJ17" s="82">
        <v>16.5</v>
      </c>
      <c r="NK17" s="82">
        <v>8.1</v>
      </c>
      <c r="NL17" s="82">
        <v>304.0</v>
      </c>
      <c r="NM17" s="82">
        <v>34.0</v>
      </c>
      <c r="NN17" s="82">
        <v>55.0</v>
      </c>
      <c r="NO17" s="82">
        <v>58.0</v>
      </c>
      <c r="NP17" s="82">
        <v>4.0</v>
      </c>
    </row>
    <row r="18" ht="14.25" customHeight="1">
      <c r="A18" s="49">
        <v>0.208333333333334</v>
      </c>
      <c r="B18" s="50"/>
      <c r="C18" s="51">
        <v>50.11</v>
      </c>
      <c r="D18" s="52">
        <v>339.0</v>
      </c>
      <c r="E18" s="53">
        <v>134.0</v>
      </c>
      <c r="F18" s="53">
        <v>95.0</v>
      </c>
      <c r="G18" s="53">
        <v>19.2</v>
      </c>
      <c r="H18" s="54"/>
      <c r="I18" s="53">
        <v>6.0</v>
      </c>
      <c r="J18" s="53">
        <v>46.0</v>
      </c>
      <c r="K18" s="53">
        <v>46.0</v>
      </c>
      <c r="L18" s="53">
        <v>140.0</v>
      </c>
      <c r="M18" s="53">
        <v>30.0</v>
      </c>
      <c r="N18" s="53">
        <v>6.2</v>
      </c>
      <c r="O18" s="54"/>
      <c r="P18" s="53">
        <v>6.0</v>
      </c>
      <c r="Q18" s="53">
        <v>54.0</v>
      </c>
      <c r="R18" s="53">
        <v>49.0</v>
      </c>
      <c r="S18" s="55">
        <v>341.7</v>
      </c>
      <c r="T18" s="53">
        <v>266.2</v>
      </c>
      <c r="U18" s="55">
        <v>159.2</v>
      </c>
      <c r="V18" s="54"/>
      <c r="W18" s="55">
        <v>375.8</v>
      </c>
      <c r="X18" s="55">
        <v>197.7</v>
      </c>
      <c r="Y18" s="55">
        <v>123.3</v>
      </c>
      <c r="Z18" s="54"/>
      <c r="AA18" s="55">
        <v>341.8</v>
      </c>
      <c r="AB18" s="53">
        <v>358.9</v>
      </c>
      <c r="AC18" s="55">
        <v>205.4</v>
      </c>
      <c r="AD18" s="54"/>
      <c r="AE18" s="55">
        <v>341.8</v>
      </c>
      <c r="AF18" s="55">
        <v>348.6</v>
      </c>
      <c r="AG18" s="53">
        <v>186.9</v>
      </c>
      <c r="AH18" s="54"/>
      <c r="AI18" s="53">
        <v>349.3</v>
      </c>
      <c r="AJ18" s="55">
        <v>317.8</v>
      </c>
      <c r="AK18" s="55">
        <v>199.3</v>
      </c>
      <c r="AL18" s="54"/>
      <c r="AM18" s="55">
        <v>340.6</v>
      </c>
      <c r="AN18" s="55">
        <v>340.6</v>
      </c>
      <c r="AO18" s="55">
        <v>112.2</v>
      </c>
      <c r="AP18" s="54"/>
      <c r="AQ18" s="182">
        <f t="shared" ref="AQ18:AS18" si="21">E18</f>
        <v>134</v>
      </c>
      <c r="AR18" s="56">
        <f t="shared" si="21"/>
        <v>95</v>
      </c>
      <c r="AS18" s="56">
        <f t="shared" si="21"/>
        <v>19.2</v>
      </c>
      <c r="AT18" s="54"/>
      <c r="AU18" s="206">
        <f t="shared" ref="AU18:AW18" si="22">L18</f>
        <v>140</v>
      </c>
      <c r="AV18" s="54">
        <f t="shared" si="22"/>
        <v>30</v>
      </c>
      <c r="AW18" s="54">
        <f t="shared" si="22"/>
        <v>6.2</v>
      </c>
      <c r="AX18" s="54"/>
      <c r="AY18" s="182">
        <f t="shared" si="23"/>
        <v>134</v>
      </c>
      <c r="AZ18" s="54"/>
      <c r="BA18" s="54"/>
      <c r="BB18" s="54"/>
      <c r="BC18" s="89"/>
      <c r="BD18" s="54"/>
      <c r="BE18" s="53">
        <v>32.0</v>
      </c>
      <c r="BF18" s="53">
        <v>0.0</v>
      </c>
      <c r="BG18" s="53">
        <v>0.0</v>
      </c>
      <c r="BH18" s="54"/>
      <c r="BI18" s="53">
        <v>22.0</v>
      </c>
      <c r="BJ18" s="53">
        <v>85.0</v>
      </c>
      <c r="BK18" s="53">
        <v>55.0</v>
      </c>
      <c r="BL18" s="89"/>
      <c r="BM18" s="58">
        <v>342.0</v>
      </c>
      <c r="BN18" s="58">
        <v>146.0</v>
      </c>
      <c r="BO18" s="58">
        <v>207.0</v>
      </c>
      <c r="BP18" s="58">
        <v>10.4</v>
      </c>
      <c r="BQ18" s="59"/>
      <c r="BR18" s="58">
        <v>6.0</v>
      </c>
      <c r="BS18" s="58">
        <v>56.0</v>
      </c>
      <c r="BT18" s="58">
        <v>54.0</v>
      </c>
      <c r="BU18" s="59">
        <f t="shared" si="6"/>
        <v>342</v>
      </c>
      <c r="BV18" s="58">
        <v>284.0</v>
      </c>
      <c r="BW18" s="58">
        <v>167.0</v>
      </c>
      <c r="BX18" s="58">
        <v>19.0</v>
      </c>
      <c r="BY18" s="58">
        <v>334.0</v>
      </c>
      <c r="BZ18" s="58">
        <v>308.0</v>
      </c>
      <c r="CA18" s="58">
        <v>170.0</v>
      </c>
      <c r="CB18" s="58">
        <v>18.0</v>
      </c>
      <c r="CC18" s="58">
        <v>342.0</v>
      </c>
      <c r="CD18" s="58">
        <v>272.0</v>
      </c>
      <c r="CE18" s="58">
        <v>154.0</v>
      </c>
      <c r="CF18" s="58">
        <v>8.0</v>
      </c>
      <c r="CG18" s="58">
        <v>334.0</v>
      </c>
      <c r="CH18" s="58">
        <v>277.0</v>
      </c>
      <c r="CI18" s="58">
        <v>153.0</v>
      </c>
      <c r="CJ18" s="58">
        <v>10.0</v>
      </c>
      <c r="CK18" s="58">
        <v>348.0</v>
      </c>
      <c r="CL18" s="58">
        <v>154.0</v>
      </c>
      <c r="CM18" s="58">
        <v>101.0</v>
      </c>
      <c r="CN18" s="58">
        <v>5.0</v>
      </c>
      <c r="CO18" s="58">
        <v>332.0</v>
      </c>
      <c r="CP18" s="58">
        <v>317.0</v>
      </c>
      <c r="CQ18" s="58">
        <v>156.0</v>
      </c>
      <c r="CR18" s="58">
        <v>10.0</v>
      </c>
      <c r="CS18" s="58">
        <v>335.0</v>
      </c>
      <c r="CT18" s="58">
        <v>282.0</v>
      </c>
      <c r="CU18" s="58">
        <v>166.0</v>
      </c>
      <c r="CV18" s="58">
        <v>93.0</v>
      </c>
      <c r="CW18" s="58">
        <v>338.0</v>
      </c>
      <c r="CX18" s="58">
        <v>158.0</v>
      </c>
      <c r="CY18" s="58">
        <v>64.0</v>
      </c>
      <c r="CZ18" s="58">
        <v>49.0</v>
      </c>
      <c r="DA18" s="58">
        <v>323.0</v>
      </c>
      <c r="DB18" s="58">
        <v>164.0</v>
      </c>
      <c r="DC18" s="58">
        <v>66.0</v>
      </c>
      <c r="DD18" s="58">
        <v>59.0</v>
      </c>
      <c r="DE18" s="59">
        <f t="shared" si="7"/>
        <v>146</v>
      </c>
      <c r="DF18" s="58">
        <v>35.0</v>
      </c>
      <c r="DG18" s="58">
        <v>207.0</v>
      </c>
      <c r="DH18" s="58">
        <v>10.4</v>
      </c>
      <c r="DI18" s="59"/>
      <c r="DJ18" s="58">
        <v>7.0</v>
      </c>
      <c r="DK18" s="58">
        <v>57.0</v>
      </c>
      <c r="DL18" s="58">
        <v>50.0</v>
      </c>
      <c r="DM18" s="89"/>
      <c r="DN18" s="61">
        <v>339.0</v>
      </c>
      <c r="DO18" s="61">
        <v>139.0</v>
      </c>
      <c r="DP18" s="61">
        <v>44.24</v>
      </c>
      <c r="DQ18" s="61">
        <v>24.72</v>
      </c>
      <c r="DR18" s="61">
        <v>6.65</v>
      </c>
      <c r="DS18" s="61">
        <v>8.0</v>
      </c>
      <c r="DT18" s="61">
        <v>40.0</v>
      </c>
      <c r="DU18" s="61">
        <v>46.2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340.0</v>
      </c>
      <c r="EF18" s="63">
        <v>136.0</v>
      </c>
      <c r="EG18" s="63">
        <v>71.0</v>
      </c>
      <c r="EH18" s="63">
        <v>3.0</v>
      </c>
      <c r="EI18" s="64"/>
      <c r="EJ18" s="63">
        <v>9.0</v>
      </c>
      <c r="EK18" s="63">
        <v>50.0</v>
      </c>
      <c r="EL18" s="63">
        <v>50.0</v>
      </c>
      <c r="EM18" s="63">
        <v>136.0</v>
      </c>
      <c r="EN18" s="63">
        <v>121.0</v>
      </c>
      <c r="EO18" s="63">
        <v>5.2</v>
      </c>
      <c r="EP18" s="64"/>
      <c r="EQ18" s="63">
        <v>9.0</v>
      </c>
      <c r="ER18" s="63">
        <v>49.0</v>
      </c>
      <c r="ES18" s="63">
        <v>51.0</v>
      </c>
      <c r="ET18" s="63">
        <v>337.0</v>
      </c>
      <c r="EU18" s="63">
        <v>0.0</v>
      </c>
      <c r="EV18" s="63">
        <v>0.0</v>
      </c>
      <c r="EW18" s="63">
        <v>0.0</v>
      </c>
      <c r="EX18" s="63">
        <v>336.0</v>
      </c>
      <c r="EY18" s="63">
        <v>241.0</v>
      </c>
      <c r="EZ18" s="63">
        <v>139.0</v>
      </c>
      <c r="FA18" s="63">
        <v>-4.6</v>
      </c>
      <c r="FB18" s="63">
        <v>336.0</v>
      </c>
      <c r="FC18" s="63">
        <v>0.0</v>
      </c>
      <c r="FD18" s="63">
        <v>0.0</v>
      </c>
      <c r="FE18" s="63">
        <v>0.0</v>
      </c>
      <c r="FF18" s="63">
        <v>337.0</v>
      </c>
      <c r="FG18" s="63">
        <v>242.0</v>
      </c>
      <c r="FH18" s="63">
        <v>139.0</v>
      </c>
      <c r="FI18" s="170">
        <v>-1.5</v>
      </c>
      <c r="FJ18" s="63">
        <v>340.0</v>
      </c>
      <c r="FK18" s="63">
        <v>223.0</v>
      </c>
      <c r="FL18" s="63">
        <v>129.0</v>
      </c>
      <c r="FM18" s="64"/>
      <c r="FN18" s="63">
        <v>340.0</v>
      </c>
      <c r="FO18" s="63">
        <v>238.0</v>
      </c>
      <c r="FP18" s="63">
        <v>129.0</v>
      </c>
      <c r="FQ18" s="63">
        <v>6.0</v>
      </c>
      <c r="FR18" s="63">
        <v>136.0</v>
      </c>
      <c r="FS18" s="63">
        <v>96.0</v>
      </c>
      <c r="FT18" s="63">
        <v>17.6</v>
      </c>
      <c r="FU18" s="64"/>
      <c r="FV18" s="63">
        <v>136.0</v>
      </c>
      <c r="FW18" s="64"/>
      <c r="FX18" s="64"/>
      <c r="FY18" s="64"/>
      <c r="FZ18" s="89"/>
      <c r="GA18" s="65">
        <v>339.0</v>
      </c>
      <c r="GB18" s="66">
        <v>326.93</v>
      </c>
      <c r="GC18" s="66">
        <v>204.54</v>
      </c>
      <c r="GD18" s="66">
        <v>14.15</v>
      </c>
      <c r="GE18" s="66">
        <v>339.0</v>
      </c>
      <c r="GF18" s="66">
        <v>359.75</v>
      </c>
      <c r="GG18" s="66">
        <v>208.56</v>
      </c>
      <c r="GH18" s="66">
        <v>19.01</v>
      </c>
      <c r="GI18" s="66">
        <v>339.0</v>
      </c>
      <c r="GJ18" s="66">
        <v>224.21</v>
      </c>
      <c r="GK18" s="66">
        <v>-128.4</v>
      </c>
      <c r="GL18" s="66">
        <v>-12.56</v>
      </c>
      <c r="GM18" s="66">
        <v>339.0</v>
      </c>
      <c r="GN18" s="66">
        <v>205.74</v>
      </c>
      <c r="GO18" s="66">
        <v>-128.57</v>
      </c>
      <c r="GP18" s="66">
        <v>-19.35</v>
      </c>
      <c r="GQ18" s="66">
        <v>339.0</v>
      </c>
      <c r="GR18" s="66">
        <v>130.42</v>
      </c>
      <c r="GS18" s="66">
        <v>-81.91</v>
      </c>
      <c r="GT18" s="66">
        <v>0.0</v>
      </c>
      <c r="GU18" s="66">
        <v>339.0</v>
      </c>
      <c r="GV18" s="66">
        <v>142.73</v>
      </c>
      <c r="GW18" s="66">
        <v>-81.75</v>
      </c>
      <c r="GX18" s="66">
        <v>0.0</v>
      </c>
      <c r="GY18" s="89"/>
      <c r="GZ18" s="98" t="s">
        <v>107</v>
      </c>
      <c r="HA18" s="97" t="s">
        <v>92</v>
      </c>
      <c r="HB18" s="98">
        <v>59.0</v>
      </c>
      <c r="HC18" s="97">
        <f t="shared" si="9"/>
        <v>2.95</v>
      </c>
      <c r="HD18" s="97">
        <f t="shared" si="10"/>
        <v>1.18</v>
      </c>
      <c r="HE18" s="98">
        <v>8.0</v>
      </c>
      <c r="HF18" s="99">
        <v>50.0</v>
      </c>
      <c r="HG18" s="99">
        <v>48.0</v>
      </c>
      <c r="HH18" s="98" t="s">
        <v>107</v>
      </c>
      <c r="HI18" s="97" t="s">
        <v>92</v>
      </c>
      <c r="HJ18" s="98">
        <v>137.0</v>
      </c>
      <c r="HK18" s="97">
        <f t="shared" si="11"/>
        <v>6.85</v>
      </c>
      <c r="HL18" s="97">
        <f t="shared" si="12"/>
        <v>2.74</v>
      </c>
      <c r="HM18" s="98">
        <v>5.0</v>
      </c>
      <c r="HN18" s="99">
        <v>50.0</v>
      </c>
      <c r="HO18" s="99">
        <v>50.0</v>
      </c>
      <c r="HP18" s="98" t="s">
        <v>107</v>
      </c>
      <c r="HQ18" s="97" t="s">
        <v>92</v>
      </c>
      <c r="HR18" s="98">
        <v>228.0</v>
      </c>
      <c r="HS18" s="97">
        <f t="shared" si="13"/>
        <v>11.4</v>
      </c>
      <c r="HT18" s="97">
        <f t="shared" si="14"/>
        <v>4.56</v>
      </c>
      <c r="HU18" s="98">
        <v>7.0</v>
      </c>
      <c r="HV18" s="99">
        <v>50.0</v>
      </c>
      <c r="HW18" s="99">
        <v>50.0</v>
      </c>
      <c r="HX18" s="89"/>
      <c r="HY18" s="72">
        <v>135.0</v>
      </c>
      <c r="HZ18" s="72">
        <v>33.0</v>
      </c>
      <c r="IA18" s="72">
        <v>58.0</v>
      </c>
      <c r="IB18" s="72">
        <v>2.9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140.0</v>
      </c>
      <c r="II18" s="74">
        <v>34.8</v>
      </c>
      <c r="IJ18" s="74">
        <v>85.0</v>
      </c>
      <c r="IK18" s="74">
        <v>4.4</v>
      </c>
      <c r="IL18" s="74">
        <v>5.0</v>
      </c>
      <c r="IM18" s="74">
        <v>6.0</v>
      </c>
      <c r="IN18" s="74">
        <v>44.0</v>
      </c>
      <c r="IO18" s="74">
        <v>42.0</v>
      </c>
      <c r="IP18" s="74">
        <v>140.0</v>
      </c>
      <c r="IQ18" s="74">
        <v>35.4</v>
      </c>
      <c r="IR18" s="74">
        <v>6.0</v>
      </c>
      <c r="IS18" s="74">
        <v>0.1</v>
      </c>
      <c r="IT18" s="74">
        <v>0.4</v>
      </c>
      <c r="IU18" s="74">
        <v>12.0</v>
      </c>
      <c r="IV18" s="74">
        <v>46.0</v>
      </c>
      <c r="IW18" s="74">
        <v>45.0</v>
      </c>
      <c r="IX18" s="89"/>
      <c r="IY18" s="76">
        <v>136.16</v>
      </c>
      <c r="IZ18" s="76">
        <v>34.72</v>
      </c>
      <c r="JA18" s="76">
        <v>381.84</v>
      </c>
      <c r="JB18" s="76">
        <v>19.09</v>
      </c>
      <c r="JC18" s="76">
        <v>7.84</v>
      </c>
      <c r="JD18" s="76">
        <v>3.0</v>
      </c>
      <c r="JE18" s="76">
        <v>69.68</v>
      </c>
      <c r="JF18" s="76">
        <v>53.22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136.0</v>
      </c>
      <c r="JQ18" s="78">
        <v>32.0</v>
      </c>
      <c r="JR18" s="78">
        <v>0.0</v>
      </c>
      <c r="JS18" s="78">
        <v>0.0</v>
      </c>
      <c r="JT18" s="78">
        <v>0.0</v>
      </c>
      <c r="JU18" s="78">
        <v>2.0</v>
      </c>
      <c r="JV18" s="78">
        <v>38.0</v>
      </c>
      <c r="JW18" s="78">
        <v>38.0</v>
      </c>
      <c r="JX18" s="78">
        <v>136.0</v>
      </c>
      <c r="JY18" s="78">
        <v>33.8</v>
      </c>
      <c r="JZ18" s="78">
        <v>123.0</v>
      </c>
      <c r="KA18" s="78">
        <v>6.5</v>
      </c>
      <c r="KB18" s="78">
        <v>2.3</v>
      </c>
      <c r="KC18" s="78">
        <v>2.0</v>
      </c>
      <c r="KD18" s="78">
        <v>46.0</v>
      </c>
      <c r="KE18" s="78">
        <v>45.0</v>
      </c>
      <c r="KF18" s="89"/>
      <c r="KG18" s="151">
        <v>136.0</v>
      </c>
      <c r="KH18" s="151">
        <v>33.0</v>
      </c>
      <c r="KI18" s="151">
        <v>153.0</v>
      </c>
      <c r="KJ18" s="151">
        <v>8.4</v>
      </c>
      <c r="KK18" s="151"/>
      <c r="KL18" s="151">
        <v>1.0</v>
      </c>
      <c r="KM18" s="151">
        <v>54.0</v>
      </c>
      <c r="KN18" s="151">
        <v>52.0</v>
      </c>
      <c r="KO18" s="151">
        <v>136.0</v>
      </c>
      <c r="KP18" s="151">
        <v>33.0</v>
      </c>
      <c r="KQ18" s="151" t="s">
        <v>98</v>
      </c>
      <c r="KR18" s="151" t="s">
        <v>98</v>
      </c>
      <c r="KS18" s="151"/>
      <c r="KT18" s="151">
        <v>1.0</v>
      </c>
      <c r="KU18" s="151">
        <v>52.0</v>
      </c>
      <c r="KV18" s="151">
        <v>50.0</v>
      </c>
      <c r="KW18" s="89"/>
      <c r="KX18" s="81">
        <v>125.0</v>
      </c>
      <c r="KY18" s="81">
        <v>33.0</v>
      </c>
      <c r="KZ18" s="81">
        <v>184.0</v>
      </c>
      <c r="LA18" s="81">
        <v>9.0</v>
      </c>
      <c r="LB18" s="81">
        <v>1.5</v>
      </c>
      <c r="LC18" s="81">
        <v>3.0</v>
      </c>
      <c r="LD18" s="81">
        <v>49.0</v>
      </c>
      <c r="LE18" s="81">
        <v>49.0</v>
      </c>
      <c r="LF18" s="81">
        <v>125.0</v>
      </c>
      <c r="LG18" s="81">
        <v>33.0</v>
      </c>
      <c r="LH18" s="81">
        <v>443.0</v>
      </c>
      <c r="LI18" s="81">
        <v>21.7</v>
      </c>
      <c r="LJ18" s="81">
        <v>5.0</v>
      </c>
      <c r="LK18" s="81">
        <v>5.0</v>
      </c>
      <c r="LL18" s="81">
        <v>51.0</v>
      </c>
      <c r="LM18" s="81">
        <v>51.0</v>
      </c>
      <c r="LN18" s="89"/>
      <c r="LO18" s="82">
        <v>338.0</v>
      </c>
      <c r="LP18" s="82">
        <v>266.0</v>
      </c>
      <c r="LQ18" s="82">
        <v>146.0</v>
      </c>
      <c r="LR18" s="82">
        <v>70.0</v>
      </c>
      <c r="LS18" s="82">
        <v>335.0</v>
      </c>
      <c r="LT18" s="82">
        <v>138.0</v>
      </c>
      <c r="LU18" s="82">
        <v>89.0</v>
      </c>
      <c r="LV18" s="82">
        <v>49.0</v>
      </c>
      <c r="LW18" s="82">
        <v>8.1</v>
      </c>
      <c r="LX18" s="82">
        <v>10.0</v>
      </c>
      <c r="LY18" s="82">
        <v>53.0</v>
      </c>
      <c r="LZ18" s="82">
        <v>50.0</v>
      </c>
      <c r="MA18" s="82">
        <v>136.0</v>
      </c>
      <c r="MB18" s="82">
        <v>177.0</v>
      </c>
      <c r="MC18" s="82">
        <v>97.0</v>
      </c>
      <c r="MD18" s="82">
        <v>13.8</v>
      </c>
      <c r="ME18" s="82">
        <v>8.0</v>
      </c>
      <c r="MF18" s="82">
        <v>70.0</v>
      </c>
      <c r="MG18" s="82">
        <v>57.0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3">
        <v>41.0</v>
      </c>
      <c r="MM18" s="83">
        <v>39.0</v>
      </c>
      <c r="MN18" s="83">
        <v>5.0</v>
      </c>
      <c r="MO18" s="86"/>
      <c r="MP18" s="87"/>
      <c r="MQ18" s="87"/>
      <c r="MR18" s="87"/>
      <c r="MS18" s="87"/>
      <c r="MT18" s="82">
        <v>14.6</v>
      </c>
      <c r="MU18" s="82">
        <v>4.0</v>
      </c>
      <c r="MV18" s="82">
        <v>249.0</v>
      </c>
      <c r="MW18" s="83">
        <v>35.0</v>
      </c>
      <c r="MX18" s="83">
        <v>38.0</v>
      </c>
      <c r="MY18" s="88" t="s">
        <v>96</v>
      </c>
      <c r="MZ18" s="82">
        <v>5.0</v>
      </c>
      <c r="NA18" s="87"/>
      <c r="NB18" s="88" t="s">
        <v>95</v>
      </c>
      <c r="NC18" s="88" t="s">
        <v>95</v>
      </c>
      <c r="ND18" s="88" t="s">
        <v>95</v>
      </c>
      <c r="NE18" s="88" t="s">
        <v>95</v>
      </c>
      <c r="NF18" s="83">
        <v>39.0</v>
      </c>
      <c r="NG18" s="83">
        <v>39.0</v>
      </c>
      <c r="NH18" s="83">
        <v>6.0</v>
      </c>
      <c r="NI18" s="87"/>
      <c r="NJ18" s="82">
        <v>11.7</v>
      </c>
      <c r="NK18" s="82">
        <v>5.8</v>
      </c>
      <c r="NL18" s="82">
        <v>212.0</v>
      </c>
      <c r="NM18" s="82">
        <v>34.0</v>
      </c>
      <c r="NN18" s="82">
        <v>55.0</v>
      </c>
      <c r="NO18" s="82">
        <v>58.0</v>
      </c>
      <c r="NP18" s="82">
        <v>4.0</v>
      </c>
    </row>
    <row r="19" ht="14.25" customHeight="1">
      <c r="A19" s="49">
        <v>0.25</v>
      </c>
      <c r="B19" s="50"/>
      <c r="C19" s="51">
        <v>50.16</v>
      </c>
      <c r="D19" s="52">
        <v>338.0</v>
      </c>
      <c r="E19" s="53">
        <v>134.0</v>
      </c>
      <c r="F19" s="53">
        <v>85.0</v>
      </c>
      <c r="G19" s="53">
        <v>17.2</v>
      </c>
      <c r="H19" s="54"/>
      <c r="I19" s="53">
        <v>6.0</v>
      </c>
      <c r="J19" s="53">
        <v>46.0</v>
      </c>
      <c r="K19" s="53">
        <v>46.0</v>
      </c>
      <c r="L19" s="53">
        <v>139.0</v>
      </c>
      <c r="M19" s="53">
        <v>40.0</v>
      </c>
      <c r="N19" s="53">
        <v>8.3</v>
      </c>
      <c r="O19" s="54"/>
      <c r="P19" s="53">
        <v>6.0</v>
      </c>
      <c r="Q19" s="53">
        <v>54.0</v>
      </c>
      <c r="R19" s="53">
        <v>49.0</v>
      </c>
      <c r="S19" s="55">
        <v>340.4</v>
      </c>
      <c r="T19" s="53">
        <v>282.2</v>
      </c>
      <c r="U19" s="55">
        <v>168.6</v>
      </c>
      <c r="V19" s="54"/>
      <c r="W19" s="55">
        <v>373.6</v>
      </c>
      <c r="X19" s="55">
        <v>197.2</v>
      </c>
      <c r="Y19" s="55">
        <v>131.0</v>
      </c>
      <c r="Z19" s="54"/>
      <c r="AA19" s="55">
        <v>339.6</v>
      </c>
      <c r="AB19" s="53">
        <v>337.4</v>
      </c>
      <c r="AC19" s="55">
        <v>219.6</v>
      </c>
      <c r="AD19" s="54"/>
      <c r="AE19" s="55">
        <v>377.7</v>
      </c>
      <c r="AF19" s="55">
        <v>339.9</v>
      </c>
      <c r="AG19" s="53">
        <v>198.5</v>
      </c>
      <c r="AH19" s="54"/>
      <c r="AI19" s="53">
        <v>340.1</v>
      </c>
      <c r="AJ19" s="55">
        <v>318.1</v>
      </c>
      <c r="AK19" s="55">
        <v>206.3</v>
      </c>
      <c r="AL19" s="54"/>
      <c r="AM19" s="55">
        <v>346.2</v>
      </c>
      <c r="AN19" s="55">
        <v>347.1</v>
      </c>
      <c r="AO19" s="55">
        <v>217.3</v>
      </c>
      <c r="AP19" s="54"/>
      <c r="AQ19" s="182">
        <f t="shared" ref="AQ19:AS19" si="24">E19</f>
        <v>134</v>
      </c>
      <c r="AR19" s="56">
        <f t="shared" si="24"/>
        <v>85</v>
      </c>
      <c r="AS19" s="56">
        <f t="shared" si="24"/>
        <v>17.2</v>
      </c>
      <c r="AT19" s="54"/>
      <c r="AU19" s="206">
        <f t="shared" ref="AU19:AW19" si="25">L19</f>
        <v>139</v>
      </c>
      <c r="AV19" s="54">
        <f t="shared" si="25"/>
        <v>40</v>
      </c>
      <c r="AW19" s="54">
        <f t="shared" si="25"/>
        <v>8.3</v>
      </c>
      <c r="AX19" s="54"/>
      <c r="AY19" s="182">
        <f t="shared" si="23"/>
        <v>134</v>
      </c>
      <c r="AZ19" s="54"/>
      <c r="BA19" s="54"/>
      <c r="BB19" s="54"/>
      <c r="BC19" s="89"/>
      <c r="BD19" s="54"/>
      <c r="BE19" s="53">
        <v>32.0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55.0</v>
      </c>
      <c r="BL19" s="89"/>
      <c r="BM19" s="58">
        <v>342.0</v>
      </c>
      <c r="BN19" s="58">
        <v>145.0</v>
      </c>
      <c r="BO19" s="59">
        <f>11+113+80</f>
        <v>204</v>
      </c>
      <c r="BP19" s="59">
        <f>204/20</f>
        <v>10.2</v>
      </c>
      <c r="BQ19" s="59"/>
      <c r="BR19" s="58">
        <v>6.0</v>
      </c>
      <c r="BS19" s="58">
        <v>56.0</v>
      </c>
      <c r="BT19" s="58">
        <v>56.0</v>
      </c>
      <c r="BU19" s="59">
        <f t="shared" si="6"/>
        <v>342</v>
      </c>
      <c r="BV19" s="58">
        <v>350.0</v>
      </c>
      <c r="BW19" s="58">
        <v>205.0</v>
      </c>
      <c r="BX19" s="58">
        <v>27.0</v>
      </c>
      <c r="BY19" s="58">
        <v>333.0</v>
      </c>
      <c r="BZ19" s="58">
        <v>381.0</v>
      </c>
      <c r="CA19" s="58">
        <v>208.0</v>
      </c>
      <c r="CB19" s="58">
        <v>29.0</v>
      </c>
      <c r="CC19" s="58">
        <v>341.0</v>
      </c>
      <c r="CD19" s="58">
        <v>262.0</v>
      </c>
      <c r="CE19" s="58">
        <v>146.0</v>
      </c>
      <c r="CF19" s="58">
        <v>6.0</v>
      </c>
      <c r="CG19" s="58">
        <v>334.0</v>
      </c>
      <c r="CH19" s="58">
        <v>267.0</v>
      </c>
      <c r="CI19" s="58">
        <v>146.0</v>
      </c>
      <c r="CJ19" s="58">
        <v>6.0</v>
      </c>
      <c r="CK19" s="58">
        <v>347.0</v>
      </c>
      <c r="CL19" s="58">
        <v>197.0</v>
      </c>
      <c r="CM19" s="58">
        <v>88.0</v>
      </c>
      <c r="CN19" s="58">
        <v>4.0</v>
      </c>
      <c r="CO19" s="58">
        <v>332.0</v>
      </c>
      <c r="CP19" s="58">
        <v>342.0</v>
      </c>
      <c r="CQ19" s="58">
        <v>167.0</v>
      </c>
      <c r="CR19" s="58">
        <v>7.0</v>
      </c>
      <c r="CS19" s="58">
        <v>334.0</v>
      </c>
      <c r="CT19" s="58">
        <v>299.0</v>
      </c>
      <c r="CU19" s="58">
        <v>179.0</v>
      </c>
      <c r="CV19" s="58">
        <v>93.0</v>
      </c>
      <c r="CW19" s="58">
        <v>335.0</v>
      </c>
      <c r="CX19" s="58">
        <v>189.0</v>
      </c>
      <c r="CY19" s="58">
        <v>86.0</v>
      </c>
      <c r="CZ19" s="58">
        <v>55.0</v>
      </c>
      <c r="DA19" s="58">
        <v>322.0</v>
      </c>
      <c r="DB19" s="58">
        <v>197.0</v>
      </c>
      <c r="DC19" s="58">
        <v>88.0</v>
      </c>
      <c r="DD19" s="58">
        <v>58.0</v>
      </c>
      <c r="DE19" s="59">
        <f t="shared" si="7"/>
        <v>145</v>
      </c>
      <c r="DF19" s="58">
        <v>35.0</v>
      </c>
      <c r="DG19" s="59">
        <f t="shared" ref="DG19:DH19" si="26">BO19</f>
        <v>204</v>
      </c>
      <c r="DH19" s="59">
        <f t="shared" si="26"/>
        <v>10.2</v>
      </c>
      <c r="DI19" s="59"/>
      <c r="DJ19" s="58">
        <v>7.0</v>
      </c>
      <c r="DK19" s="58">
        <v>58.0</v>
      </c>
      <c r="DL19" s="58">
        <v>52.0</v>
      </c>
      <c r="DM19" s="89"/>
      <c r="DN19" s="61">
        <v>339.0</v>
      </c>
      <c r="DO19" s="61">
        <v>139.0</v>
      </c>
      <c r="DP19" s="61">
        <v>47.23</v>
      </c>
      <c r="DQ19" s="61">
        <v>26.47</v>
      </c>
      <c r="DR19" s="61">
        <v>7.09</v>
      </c>
      <c r="DS19" s="61">
        <v>8.0</v>
      </c>
      <c r="DT19" s="61">
        <v>42.0</v>
      </c>
      <c r="DU19" s="61">
        <v>45.6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338.0</v>
      </c>
      <c r="EF19" s="63">
        <v>136.0</v>
      </c>
      <c r="EG19" s="63">
        <v>72.0</v>
      </c>
      <c r="EH19" s="63">
        <v>3.0</v>
      </c>
      <c r="EI19" s="64"/>
      <c r="EJ19" s="63">
        <v>9.0</v>
      </c>
      <c r="EK19" s="63">
        <v>50.0</v>
      </c>
      <c r="EL19" s="63">
        <v>50.0</v>
      </c>
      <c r="EM19" s="63">
        <v>136.0</v>
      </c>
      <c r="EN19" s="63">
        <v>136.0</v>
      </c>
      <c r="EO19" s="63">
        <v>6.0</v>
      </c>
      <c r="EP19" s="64"/>
      <c r="EQ19" s="63">
        <v>9.0</v>
      </c>
      <c r="ER19" s="63">
        <v>49.0</v>
      </c>
      <c r="ES19" s="63">
        <v>51.0</v>
      </c>
      <c r="ET19" s="63">
        <v>337.0</v>
      </c>
      <c r="EU19" s="63">
        <v>0.0</v>
      </c>
      <c r="EV19" s="63">
        <v>0.0</v>
      </c>
      <c r="EW19" s="63">
        <v>0.0</v>
      </c>
      <c r="EX19" s="63">
        <v>336.0</v>
      </c>
      <c r="EY19" s="63">
        <v>241.0</v>
      </c>
      <c r="EZ19" s="63">
        <v>139.0</v>
      </c>
      <c r="FA19" s="63">
        <v>-4.6</v>
      </c>
      <c r="FB19" s="63">
        <v>336.0</v>
      </c>
      <c r="FC19" s="63">
        <v>0.0</v>
      </c>
      <c r="FD19" s="63">
        <v>0.0</v>
      </c>
      <c r="FE19" s="63">
        <v>0.0</v>
      </c>
      <c r="FF19" s="63">
        <v>336.0</v>
      </c>
      <c r="FG19" s="63">
        <v>241.0</v>
      </c>
      <c r="FH19" s="63">
        <v>337.0</v>
      </c>
      <c r="FI19" s="170">
        <v>-2.2</v>
      </c>
      <c r="FJ19" s="63">
        <v>338.0</v>
      </c>
      <c r="FK19" s="63">
        <v>225.0</v>
      </c>
      <c r="FL19" s="63">
        <v>129.0</v>
      </c>
      <c r="FM19" s="64"/>
      <c r="FN19" s="63">
        <v>340.0</v>
      </c>
      <c r="FO19" s="63">
        <v>205.0</v>
      </c>
      <c r="FP19" s="63">
        <v>129.0</v>
      </c>
      <c r="FQ19" s="63">
        <v>6.0</v>
      </c>
      <c r="FR19" s="63">
        <v>136.0</v>
      </c>
      <c r="FS19" s="63">
        <v>90.0</v>
      </c>
      <c r="FT19" s="63">
        <v>20.2</v>
      </c>
      <c r="FU19" s="64"/>
      <c r="FV19" s="63">
        <v>136.0</v>
      </c>
      <c r="FW19" s="64"/>
      <c r="FX19" s="64"/>
      <c r="FY19" s="64"/>
      <c r="FZ19" s="89"/>
      <c r="GA19" s="65">
        <v>338.0</v>
      </c>
      <c r="GB19" s="66">
        <v>364.74</v>
      </c>
      <c r="GC19" s="66">
        <v>224.05</v>
      </c>
      <c r="GD19" s="66">
        <v>18.68</v>
      </c>
      <c r="GE19" s="66">
        <v>338.0</v>
      </c>
      <c r="GF19" s="66">
        <v>386.57</v>
      </c>
      <c r="GG19" s="66">
        <v>224.22</v>
      </c>
      <c r="GH19" s="66">
        <v>22.53</v>
      </c>
      <c r="GI19" s="66">
        <v>338.0</v>
      </c>
      <c r="GJ19" s="66">
        <v>224.21</v>
      </c>
      <c r="GK19" s="66">
        <v>-127.73</v>
      </c>
      <c r="GL19" s="66">
        <v>-11.64</v>
      </c>
      <c r="GM19" s="66">
        <v>338.0</v>
      </c>
      <c r="GN19" s="66">
        <v>206.04</v>
      </c>
      <c r="GO19" s="66">
        <v>-128.48</v>
      </c>
      <c r="GP19" s="66">
        <v>-18.93</v>
      </c>
      <c r="GQ19" s="66">
        <v>338.0</v>
      </c>
      <c r="GR19" s="66">
        <v>158.12</v>
      </c>
      <c r="GS19" s="66">
        <v>-98.83</v>
      </c>
      <c r="GT19" s="66">
        <v>-3.69</v>
      </c>
      <c r="GU19" s="66">
        <v>338.0</v>
      </c>
      <c r="GV19" s="66">
        <v>169.55</v>
      </c>
      <c r="GW19" s="66">
        <v>-95.9</v>
      </c>
      <c r="GX19" s="66">
        <v>-5.28</v>
      </c>
      <c r="GY19" s="89"/>
      <c r="GZ19" s="98" t="s">
        <v>107</v>
      </c>
      <c r="HA19" s="97" t="s">
        <v>92</v>
      </c>
      <c r="HB19" s="98">
        <v>56.0</v>
      </c>
      <c r="HC19" s="97">
        <f t="shared" si="9"/>
        <v>2.8</v>
      </c>
      <c r="HD19" s="97">
        <f t="shared" si="10"/>
        <v>1.12</v>
      </c>
      <c r="HE19" s="98">
        <v>8.0</v>
      </c>
      <c r="HF19" s="99">
        <v>50.0</v>
      </c>
      <c r="HG19" s="99">
        <v>48.0</v>
      </c>
      <c r="HH19" s="98" t="s">
        <v>107</v>
      </c>
      <c r="HI19" s="97" t="s">
        <v>92</v>
      </c>
      <c r="HJ19" s="98">
        <v>111.0</v>
      </c>
      <c r="HK19" s="97">
        <f t="shared" si="11"/>
        <v>5.55</v>
      </c>
      <c r="HL19" s="97">
        <f t="shared" si="12"/>
        <v>2.22</v>
      </c>
      <c r="HM19" s="98">
        <v>5.0</v>
      </c>
      <c r="HN19" s="99">
        <v>50.0</v>
      </c>
      <c r="HO19" s="99">
        <v>50.0</v>
      </c>
      <c r="HP19" s="98" t="s">
        <v>107</v>
      </c>
      <c r="HQ19" s="97" t="s">
        <v>92</v>
      </c>
      <c r="HR19" s="98">
        <v>252.0</v>
      </c>
      <c r="HS19" s="97">
        <f t="shared" si="13"/>
        <v>12.6</v>
      </c>
      <c r="HT19" s="97">
        <f t="shared" si="14"/>
        <v>5.04</v>
      </c>
      <c r="HU19" s="98">
        <v>7.0</v>
      </c>
      <c r="HV19" s="99">
        <v>52.0</v>
      </c>
      <c r="HW19" s="99">
        <v>52.0</v>
      </c>
      <c r="HX19" s="89"/>
      <c r="HY19" s="72">
        <v>135.0</v>
      </c>
      <c r="HZ19" s="72">
        <v>33.0</v>
      </c>
      <c r="IA19" s="72">
        <v>68.0</v>
      </c>
      <c r="IB19" s="72">
        <v>3.4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140.0</v>
      </c>
      <c r="II19" s="74">
        <v>34.8</v>
      </c>
      <c r="IJ19" s="74">
        <v>110.0</v>
      </c>
      <c r="IK19" s="74">
        <v>6.0</v>
      </c>
      <c r="IL19" s="74">
        <v>6.5</v>
      </c>
      <c r="IM19" s="74">
        <v>6.0</v>
      </c>
      <c r="IN19" s="74">
        <v>44.0</v>
      </c>
      <c r="IO19" s="74">
        <v>42.0</v>
      </c>
      <c r="IP19" s="74">
        <v>140.0</v>
      </c>
      <c r="IQ19" s="74">
        <v>35.1</v>
      </c>
      <c r="IR19" s="74">
        <v>6.0</v>
      </c>
      <c r="IS19" s="74">
        <v>0.1</v>
      </c>
      <c r="IT19" s="74">
        <v>0.4</v>
      </c>
      <c r="IU19" s="74">
        <v>12.0</v>
      </c>
      <c r="IV19" s="74">
        <v>46.0</v>
      </c>
      <c r="IW19" s="74">
        <v>45.0</v>
      </c>
      <c r="IX19" s="89"/>
      <c r="IY19" s="76">
        <v>138.88</v>
      </c>
      <c r="IZ19" s="76">
        <v>34.58</v>
      </c>
      <c r="JA19" s="76">
        <v>408.48</v>
      </c>
      <c r="JB19" s="76">
        <v>20.42</v>
      </c>
      <c r="JC19" s="76">
        <v>8.21</v>
      </c>
      <c r="JD19" s="76">
        <v>3.0</v>
      </c>
      <c r="JE19" s="76">
        <v>71.71</v>
      </c>
      <c r="JF19" s="76">
        <v>52.29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135.0</v>
      </c>
      <c r="JQ19" s="78">
        <v>32.0</v>
      </c>
      <c r="JR19" s="78">
        <v>0.0</v>
      </c>
      <c r="JS19" s="78">
        <v>0.0</v>
      </c>
      <c r="JT19" s="78">
        <v>0.0</v>
      </c>
      <c r="JU19" s="78">
        <v>2.0</v>
      </c>
      <c r="JV19" s="78">
        <v>38.0</v>
      </c>
      <c r="JW19" s="78">
        <v>38.0</v>
      </c>
      <c r="JX19" s="78">
        <v>135.0</v>
      </c>
      <c r="JY19" s="78">
        <v>33.8</v>
      </c>
      <c r="JZ19" s="78">
        <v>141.0</v>
      </c>
      <c r="KA19" s="78">
        <v>7.5</v>
      </c>
      <c r="KB19" s="78">
        <v>2.6</v>
      </c>
      <c r="KC19" s="78">
        <v>2.0</v>
      </c>
      <c r="KD19" s="78">
        <v>46.0</v>
      </c>
      <c r="KE19" s="78">
        <v>45.0</v>
      </c>
      <c r="KF19" s="89"/>
      <c r="KG19" s="151">
        <v>135.0</v>
      </c>
      <c r="KH19" s="151">
        <v>33.0</v>
      </c>
      <c r="KI19" s="151">
        <v>164.0</v>
      </c>
      <c r="KJ19" s="151">
        <v>9.0</v>
      </c>
      <c r="KK19" s="151"/>
      <c r="KL19" s="151">
        <v>1.0</v>
      </c>
      <c r="KM19" s="151">
        <v>54.0</v>
      </c>
      <c r="KN19" s="151">
        <v>52.0</v>
      </c>
      <c r="KO19" s="151">
        <v>135.0</v>
      </c>
      <c r="KP19" s="151">
        <v>33.0</v>
      </c>
      <c r="KQ19" s="151" t="s">
        <v>98</v>
      </c>
      <c r="KR19" s="151" t="s">
        <v>98</v>
      </c>
      <c r="KS19" s="151"/>
      <c r="KT19" s="151">
        <v>1.0</v>
      </c>
      <c r="KU19" s="151">
        <v>52.0</v>
      </c>
      <c r="KV19" s="151">
        <v>50.0</v>
      </c>
      <c r="KW19" s="89"/>
      <c r="KX19" s="81">
        <v>122.0</v>
      </c>
      <c r="KY19" s="81">
        <v>33.0</v>
      </c>
      <c r="KZ19" s="81">
        <v>192.0</v>
      </c>
      <c r="LA19" s="81">
        <v>9.4</v>
      </c>
      <c r="LB19" s="81">
        <v>1.5</v>
      </c>
      <c r="LC19" s="81">
        <v>3.0</v>
      </c>
      <c r="LD19" s="81">
        <v>49.0</v>
      </c>
      <c r="LE19" s="81">
        <v>49.0</v>
      </c>
      <c r="LF19" s="81">
        <v>122.0</v>
      </c>
      <c r="LG19" s="81">
        <v>33.0</v>
      </c>
      <c r="LH19" s="81">
        <v>459.0</v>
      </c>
      <c r="LI19" s="81">
        <v>22.5</v>
      </c>
      <c r="LJ19" s="81">
        <v>5.0</v>
      </c>
      <c r="LK19" s="81">
        <v>5.0</v>
      </c>
      <c r="LL19" s="81">
        <v>51.0</v>
      </c>
      <c r="LM19" s="81">
        <v>51.0</v>
      </c>
      <c r="LN19" s="89"/>
      <c r="LO19" s="82">
        <v>340.0</v>
      </c>
      <c r="LP19" s="82">
        <v>268.0</v>
      </c>
      <c r="LQ19" s="82">
        <v>129.0</v>
      </c>
      <c r="LR19" s="82">
        <v>71.0</v>
      </c>
      <c r="LS19" s="82">
        <v>335.0</v>
      </c>
      <c r="LT19" s="82">
        <v>137.0</v>
      </c>
      <c r="LU19" s="82">
        <v>99.0</v>
      </c>
      <c r="LV19" s="82">
        <v>54.0</v>
      </c>
      <c r="LW19" s="82">
        <v>11.9</v>
      </c>
      <c r="LX19" s="82">
        <v>10.0</v>
      </c>
      <c r="LY19" s="82">
        <v>55.0</v>
      </c>
      <c r="LZ19" s="82">
        <v>49.0</v>
      </c>
      <c r="MA19" s="82">
        <v>137.0</v>
      </c>
      <c r="MB19" s="82">
        <v>169.0</v>
      </c>
      <c r="MC19" s="82">
        <v>75.0</v>
      </c>
      <c r="MD19" s="82">
        <v>17.1</v>
      </c>
      <c r="ME19" s="82">
        <v>8.0</v>
      </c>
      <c r="MF19" s="82">
        <v>69.0</v>
      </c>
      <c r="MG19" s="82">
        <v>56.0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3">
        <v>41.0</v>
      </c>
      <c r="MM19" s="83">
        <v>39.0</v>
      </c>
      <c r="MN19" s="83">
        <v>5.0</v>
      </c>
      <c r="MO19" s="86"/>
      <c r="MP19" s="87"/>
      <c r="MQ19" s="87"/>
      <c r="MR19" s="87"/>
      <c r="MS19" s="87"/>
      <c r="MT19" s="82">
        <v>2.3</v>
      </c>
      <c r="MU19" s="82">
        <v>2.0</v>
      </c>
      <c r="MV19" s="82">
        <v>32.0</v>
      </c>
      <c r="MW19" s="83">
        <v>35.0</v>
      </c>
      <c r="MX19" s="83">
        <v>38.0</v>
      </c>
      <c r="MY19" s="88" t="s">
        <v>96</v>
      </c>
      <c r="MZ19" s="82">
        <v>5.0</v>
      </c>
      <c r="NA19" s="87"/>
      <c r="NB19" s="88" t="s">
        <v>95</v>
      </c>
      <c r="NC19" s="88" t="s">
        <v>95</v>
      </c>
      <c r="ND19" s="88" t="s">
        <v>95</v>
      </c>
      <c r="NE19" s="88" t="s">
        <v>95</v>
      </c>
      <c r="NF19" s="83">
        <v>39.0</v>
      </c>
      <c r="NG19" s="83">
        <v>39.0</v>
      </c>
      <c r="NH19" s="83">
        <v>6.0</v>
      </c>
      <c r="NI19" s="87"/>
      <c r="NJ19" s="82">
        <v>5.0</v>
      </c>
      <c r="NK19" s="82">
        <v>2.8</v>
      </c>
      <c r="NL19" s="82">
        <v>92.0</v>
      </c>
      <c r="NM19" s="82">
        <v>34.0</v>
      </c>
      <c r="NN19" s="82">
        <v>55.0</v>
      </c>
      <c r="NO19" s="82">
        <v>58.0</v>
      </c>
      <c r="NP19" s="82">
        <v>4.0</v>
      </c>
    </row>
    <row r="20" ht="14.25" customHeight="1">
      <c r="A20" s="49">
        <v>0.291666666666667</v>
      </c>
      <c r="B20" s="50"/>
      <c r="C20" s="51">
        <v>50.19</v>
      </c>
      <c r="D20" s="52">
        <v>338.0</v>
      </c>
      <c r="E20" s="53">
        <v>137.0</v>
      </c>
      <c r="F20" s="53">
        <v>134.0</v>
      </c>
      <c r="G20" s="53">
        <v>28.1</v>
      </c>
      <c r="H20" s="54"/>
      <c r="I20" s="53">
        <v>6.0</v>
      </c>
      <c r="J20" s="53">
        <v>46.0</v>
      </c>
      <c r="K20" s="53">
        <v>46.0</v>
      </c>
      <c r="L20" s="53">
        <v>137.0</v>
      </c>
      <c r="M20" s="53">
        <v>43.0</v>
      </c>
      <c r="N20" s="53">
        <v>8.8</v>
      </c>
      <c r="O20" s="54"/>
      <c r="P20" s="53">
        <v>6.0</v>
      </c>
      <c r="Q20" s="53">
        <v>55.0</v>
      </c>
      <c r="R20" s="53">
        <v>49.0</v>
      </c>
      <c r="S20" s="55">
        <v>341.3</v>
      </c>
      <c r="T20" s="53">
        <v>261.5</v>
      </c>
      <c r="U20" s="55">
        <v>157.0</v>
      </c>
      <c r="V20" s="54"/>
      <c r="W20" s="55">
        <v>374.6</v>
      </c>
      <c r="X20" s="55">
        <v>196.6</v>
      </c>
      <c r="Y20" s="55">
        <v>120.4</v>
      </c>
      <c r="Z20" s="54"/>
      <c r="AA20" s="55">
        <v>341.1</v>
      </c>
      <c r="AB20" s="53">
        <v>360.1</v>
      </c>
      <c r="AC20" s="55">
        <v>235.1</v>
      </c>
      <c r="AD20" s="54"/>
      <c r="AE20" s="55">
        <v>341.2</v>
      </c>
      <c r="AF20" s="55">
        <v>402.7</v>
      </c>
      <c r="AG20" s="53">
        <v>213.2</v>
      </c>
      <c r="AH20" s="54"/>
      <c r="AI20" s="53">
        <v>346.9</v>
      </c>
      <c r="AJ20" s="55">
        <v>375.0</v>
      </c>
      <c r="AK20" s="55">
        <v>234.8</v>
      </c>
      <c r="AL20" s="54"/>
      <c r="AM20" s="55">
        <v>339.3</v>
      </c>
      <c r="AN20" s="55">
        <v>398.1</v>
      </c>
      <c r="AO20" s="55">
        <v>222.6</v>
      </c>
      <c r="AP20" s="54"/>
      <c r="AQ20" s="53">
        <v>134.0</v>
      </c>
      <c r="AR20" s="56">
        <f t="shared" ref="AR20:AS20" si="27">F20</f>
        <v>134</v>
      </c>
      <c r="AS20" s="56">
        <f t="shared" si="27"/>
        <v>28.1</v>
      </c>
      <c r="AT20" s="54"/>
      <c r="AU20" s="204">
        <v>140.0</v>
      </c>
      <c r="AV20" s="54">
        <f t="shared" ref="AV20:AW20" si="28">M20</f>
        <v>43</v>
      </c>
      <c r="AW20" s="54">
        <f t="shared" si="28"/>
        <v>8.8</v>
      </c>
      <c r="AX20" s="54"/>
      <c r="AY20" s="53">
        <v>134.0</v>
      </c>
      <c r="AZ20" s="54"/>
      <c r="BA20" s="54"/>
      <c r="BB20" s="54"/>
      <c r="BC20" s="89"/>
      <c r="BD20" s="54"/>
      <c r="BE20" s="53">
        <v>32.0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55.0</v>
      </c>
      <c r="BL20" s="89"/>
      <c r="BM20" s="58">
        <v>341.0</v>
      </c>
      <c r="BN20" s="58">
        <v>145.0</v>
      </c>
      <c r="BO20" s="59">
        <f>11+73+62</f>
        <v>146</v>
      </c>
      <c r="BP20" s="59">
        <f>146/20</f>
        <v>7.3</v>
      </c>
      <c r="BQ20" s="59"/>
      <c r="BR20" s="58">
        <v>6.0</v>
      </c>
      <c r="BS20" s="58">
        <v>56.0</v>
      </c>
      <c r="BT20" s="58">
        <v>54.0</v>
      </c>
      <c r="BU20" s="59">
        <f t="shared" si="6"/>
        <v>341</v>
      </c>
      <c r="BV20" s="58">
        <v>354.0</v>
      </c>
      <c r="BW20" s="58">
        <v>207.0</v>
      </c>
      <c r="BX20" s="58">
        <v>37.0</v>
      </c>
      <c r="BY20" s="58">
        <v>334.0</v>
      </c>
      <c r="BZ20" s="58">
        <v>384.0</v>
      </c>
      <c r="CA20" s="58">
        <v>209.0</v>
      </c>
      <c r="CB20" s="58">
        <v>34.0</v>
      </c>
      <c r="CC20" s="58">
        <v>342.0</v>
      </c>
      <c r="CD20" s="58">
        <v>296.0</v>
      </c>
      <c r="CE20" s="58">
        <v>164.0</v>
      </c>
      <c r="CF20" s="58">
        <v>12.0</v>
      </c>
      <c r="CG20" s="58">
        <v>334.0</v>
      </c>
      <c r="CH20" s="58">
        <v>301.0</v>
      </c>
      <c r="CI20" s="58">
        <v>169.0</v>
      </c>
      <c r="CJ20" s="58">
        <v>16.0</v>
      </c>
      <c r="CK20" s="58">
        <v>347.0</v>
      </c>
      <c r="CL20" s="58">
        <v>170.0</v>
      </c>
      <c r="CM20" s="58">
        <v>111.0</v>
      </c>
      <c r="CN20" s="58">
        <v>8.0</v>
      </c>
      <c r="CO20" s="58">
        <v>331.0</v>
      </c>
      <c r="CP20" s="58">
        <v>340.0</v>
      </c>
      <c r="CQ20" s="58">
        <v>166.0</v>
      </c>
      <c r="CR20" s="58">
        <v>9.0</v>
      </c>
      <c r="CS20" s="58">
        <v>335.0</v>
      </c>
      <c r="CT20" s="58">
        <v>301.0</v>
      </c>
      <c r="CU20" s="58">
        <v>182.0</v>
      </c>
      <c r="CV20" s="58">
        <v>92.0</v>
      </c>
      <c r="CW20" s="58">
        <v>336.0</v>
      </c>
      <c r="CX20" s="58">
        <v>207.0</v>
      </c>
      <c r="CY20" s="58">
        <v>98.0</v>
      </c>
      <c r="CZ20" s="58">
        <v>60.0</v>
      </c>
      <c r="DA20" s="58">
        <v>323.0</v>
      </c>
      <c r="DB20" s="58">
        <v>214.0</v>
      </c>
      <c r="DC20" s="58">
        <v>99.0</v>
      </c>
      <c r="DD20" s="58">
        <v>60.0</v>
      </c>
      <c r="DE20" s="59">
        <f t="shared" si="7"/>
        <v>145</v>
      </c>
      <c r="DF20" s="58">
        <v>35.0</v>
      </c>
      <c r="DG20" s="59">
        <f t="shared" ref="DG20:DH20" si="29">BO20</f>
        <v>146</v>
      </c>
      <c r="DH20" s="59">
        <f t="shared" si="29"/>
        <v>7.3</v>
      </c>
      <c r="DI20" s="59"/>
      <c r="DJ20" s="58">
        <v>7.0</v>
      </c>
      <c r="DK20" s="58">
        <v>58.0</v>
      </c>
      <c r="DL20" s="58">
        <v>50.0</v>
      </c>
      <c r="DM20" s="89"/>
      <c r="DN20" s="61">
        <v>340.0</v>
      </c>
      <c r="DO20" s="61">
        <v>140.0</v>
      </c>
      <c r="DP20" s="61">
        <v>23.49</v>
      </c>
      <c r="DQ20" s="61">
        <v>13.59</v>
      </c>
      <c r="DR20" s="61">
        <v>1.0</v>
      </c>
      <c r="DS20" s="61">
        <v>8.0</v>
      </c>
      <c r="DT20" s="61">
        <v>41.0</v>
      </c>
      <c r="DU20" s="61">
        <v>44.6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341.0</v>
      </c>
      <c r="EF20" s="63">
        <v>137.0</v>
      </c>
      <c r="EG20" s="63">
        <v>71.0</v>
      </c>
      <c r="EH20" s="63">
        <v>3.0</v>
      </c>
      <c r="EI20" s="64"/>
      <c r="EJ20" s="63">
        <v>9.0</v>
      </c>
      <c r="EK20" s="63">
        <v>50.0</v>
      </c>
      <c r="EL20" s="63">
        <v>50.0</v>
      </c>
      <c r="EM20" s="63">
        <v>137.0</v>
      </c>
      <c r="EN20" s="63">
        <v>112.0</v>
      </c>
      <c r="EO20" s="63">
        <v>5.0</v>
      </c>
      <c r="EP20" s="64"/>
      <c r="EQ20" s="63">
        <v>9.0</v>
      </c>
      <c r="ER20" s="63">
        <v>49.0</v>
      </c>
      <c r="ES20" s="63">
        <v>51.0</v>
      </c>
      <c r="ET20" s="63">
        <v>339.0</v>
      </c>
      <c r="EU20" s="63">
        <v>0.0</v>
      </c>
      <c r="EV20" s="63">
        <v>0.0</v>
      </c>
      <c r="EW20" s="63">
        <v>0.0</v>
      </c>
      <c r="EX20" s="63">
        <v>338.0</v>
      </c>
      <c r="EY20" s="63">
        <v>239.0</v>
      </c>
      <c r="EZ20" s="63">
        <v>139.0</v>
      </c>
      <c r="FA20" s="63">
        <v>7.0</v>
      </c>
      <c r="FB20" s="63">
        <v>336.0</v>
      </c>
      <c r="FC20" s="63">
        <v>0.0</v>
      </c>
      <c r="FD20" s="63">
        <v>0.0</v>
      </c>
      <c r="FE20" s="63">
        <v>0.0</v>
      </c>
      <c r="FF20" s="63">
        <v>338.0</v>
      </c>
      <c r="FG20" s="63">
        <v>240.0</v>
      </c>
      <c r="FH20" s="63">
        <v>338.0</v>
      </c>
      <c r="FI20" s="170">
        <v>0.9</v>
      </c>
      <c r="FJ20" s="63">
        <v>341.0</v>
      </c>
      <c r="FK20" s="63">
        <v>225.0</v>
      </c>
      <c r="FL20" s="63">
        <v>129.0</v>
      </c>
      <c r="FM20" s="64"/>
      <c r="FN20" s="63">
        <v>341.0</v>
      </c>
      <c r="FO20" s="63">
        <v>239.0</v>
      </c>
      <c r="FP20" s="63">
        <v>129.0</v>
      </c>
      <c r="FQ20" s="63">
        <v>17.0</v>
      </c>
      <c r="FR20" s="63">
        <v>137.0</v>
      </c>
      <c r="FS20" s="63">
        <v>91.0</v>
      </c>
      <c r="FT20" s="63">
        <v>20.6</v>
      </c>
      <c r="FU20" s="64"/>
      <c r="FV20" s="63">
        <v>136.0</v>
      </c>
      <c r="FW20" s="64"/>
      <c r="FX20" s="64"/>
      <c r="FY20" s="64"/>
      <c r="FZ20" s="89"/>
      <c r="GA20" s="65">
        <v>340.0</v>
      </c>
      <c r="GB20" s="66">
        <v>319.9</v>
      </c>
      <c r="GC20" s="66">
        <v>196.58</v>
      </c>
      <c r="GD20" s="66">
        <v>29.65</v>
      </c>
      <c r="GE20" s="66">
        <v>340.0</v>
      </c>
      <c r="GF20" s="66">
        <v>336.31</v>
      </c>
      <c r="GG20" s="66">
        <v>192.22</v>
      </c>
      <c r="GH20" s="66">
        <v>32.5</v>
      </c>
      <c r="GI20" s="66">
        <v>340.0</v>
      </c>
      <c r="GJ20" s="66">
        <v>221.86</v>
      </c>
      <c r="GK20" s="66">
        <v>-128.15</v>
      </c>
      <c r="GL20" s="66">
        <v>-11.14</v>
      </c>
      <c r="GM20" s="66">
        <v>340.0</v>
      </c>
      <c r="GN20" s="66">
        <v>203.98</v>
      </c>
      <c r="GO20" s="66">
        <v>-127.9</v>
      </c>
      <c r="GP20" s="66">
        <v>-18.09</v>
      </c>
      <c r="GQ20" s="66">
        <v>341.0</v>
      </c>
      <c r="GR20" s="66">
        <v>102.87</v>
      </c>
      <c r="GS20" s="66">
        <v>-64.91</v>
      </c>
      <c r="GT20" s="66">
        <v>-13.99</v>
      </c>
      <c r="GU20" s="66">
        <v>340.0</v>
      </c>
      <c r="GV20" s="66">
        <v>111.52</v>
      </c>
      <c r="GW20" s="66">
        <v>-61.81</v>
      </c>
      <c r="GX20" s="66">
        <v>-14.74</v>
      </c>
      <c r="GY20" s="89"/>
      <c r="GZ20" s="98" t="s">
        <v>107</v>
      </c>
      <c r="HA20" s="97" t="s">
        <v>92</v>
      </c>
      <c r="HB20" s="99">
        <v>55.0</v>
      </c>
      <c r="HC20" s="97">
        <f t="shared" si="9"/>
        <v>2.75</v>
      </c>
      <c r="HD20" s="97">
        <f t="shared" si="10"/>
        <v>1.1</v>
      </c>
      <c r="HE20" s="98">
        <v>8.0</v>
      </c>
      <c r="HF20" s="99">
        <v>50.0</v>
      </c>
      <c r="HG20" s="99">
        <v>48.0</v>
      </c>
      <c r="HH20" s="98" t="s">
        <v>107</v>
      </c>
      <c r="HI20" s="97" t="s">
        <v>92</v>
      </c>
      <c r="HJ20" s="99">
        <v>295.0</v>
      </c>
      <c r="HK20" s="97">
        <f t="shared" si="11"/>
        <v>14.75</v>
      </c>
      <c r="HL20" s="97">
        <f t="shared" si="12"/>
        <v>5.9</v>
      </c>
      <c r="HM20" s="98">
        <v>5.0</v>
      </c>
      <c r="HN20" s="99">
        <v>50.0</v>
      </c>
      <c r="HO20" s="99">
        <v>50.0</v>
      </c>
      <c r="HP20" s="98" t="s">
        <v>107</v>
      </c>
      <c r="HQ20" s="97" t="s">
        <v>92</v>
      </c>
      <c r="HR20" s="99">
        <v>260.0</v>
      </c>
      <c r="HS20" s="97">
        <f t="shared" si="13"/>
        <v>13</v>
      </c>
      <c r="HT20" s="97">
        <f t="shared" si="14"/>
        <v>5.2</v>
      </c>
      <c r="HU20" s="98">
        <v>7.0</v>
      </c>
      <c r="HV20" s="99">
        <v>52.0</v>
      </c>
      <c r="HW20" s="99">
        <v>52.0</v>
      </c>
      <c r="HX20" s="89"/>
      <c r="HY20" s="72">
        <v>135.0</v>
      </c>
      <c r="HZ20" s="72">
        <v>33.0</v>
      </c>
      <c r="IA20" s="72">
        <v>126.0</v>
      </c>
      <c r="IB20" s="72">
        <v>6.3</v>
      </c>
      <c r="IC20" s="73"/>
      <c r="ID20" s="72">
        <v>2.0</v>
      </c>
      <c r="IE20" s="147">
        <v>64.0</v>
      </c>
      <c r="IF20" s="147">
        <v>44.0</v>
      </c>
      <c r="IG20" s="89"/>
      <c r="IH20" s="74">
        <v>140.0</v>
      </c>
      <c r="II20" s="74">
        <v>34.6</v>
      </c>
      <c r="IJ20" s="74">
        <v>121.0</v>
      </c>
      <c r="IK20" s="74">
        <v>6.5</v>
      </c>
      <c r="IL20" s="74">
        <v>7.0</v>
      </c>
      <c r="IM20" s="74">
        <v>6.0</v>
      </c>
      <c r="IN20" s="74">
        <v>45.0</v>
      </c>
      <c r="IO20" s="74">
        <v>43.0</v>
      </c>
      <c r="IP20" s="74">
        <v>140.0</v>
      </c>
      <c r="IQ20" s="74">
        <v>35.2</v>
      </c>
      <c r="IR20" s="74">
        <v>6.0</v>
      </c>
      <c r="IS20" s="74">
        <v>0.1</v>
      </c>
      <c r="IT20" s="74">
        <v>0.4</v>
      </c>
      <c r="IU20" s="74">
        <v>12.0</v>
      </c>
      <c r="IV20" s="74">
        <v>47.0</v>
      </c>
      <c r="IW20" s="74">
        <v>46.0</v>
      </c>
      <c r="IX20" s="89"/>
      <c r="IY20" s="76">
        <v>139.58</v>
      </c>
      <c r="IZ20" s="76">
        <v>34.95</v>
      </c>
      <c r="JA20" s="76">
        <v>347.96</v>
      </c>
      <c r="JB20" s="76">
        <v>17.39</v>
      </c>
      <c r="JC20" s="76">
        <v>6.03</v>
      </c>
      <c r="JD20" s="76">
        <v>3.0</v>
      </c>
      <c r="JE20" s="76">
        <v>65.79</v>
      </c>
      <c r="JF20" s="76">
        <v>50.27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136.0</v>
      </c>
      <c r="JQ20" s="78">
        <v>32.1</v>
      </c>
      <c r="JR20" s="78">
        <v>0.0</v>
      </c>
      <c r="JS20" s="78">
        <v>0.0</v>
      </c>
      <c r="JT20" s="78">
        <v>0.0</v>
      </c>
      <c r="JU20" s="78">
        <v>2.0</v>
      </c>
      <c r="JV20" s="78">
        <v>38.0</v>
      </c>
      <c r="JW20" s="78">
        <v>38.0</v>
      </c>
      <c r="JX20" s="78">
        <v>136.0</v>
      </c>
      <c r="JY20" s="78">
        <v>34.1</v>
      </c>
      <c r="JZ20" s="78">
        <v>154.0</v>
      </c>
      <c r="KA20" s="78">
        <v>8.2</v>
      </c>
      <c r="KB20" s="78">
        <v>2.9</v>
      </c>
      <c r="KC20" s="78">
        <v>2.0</v>
      </c>
      <c r="KD20" s="78">
        <v>46.0</v>
      </c>
      <c r="KE20" s="78">
        <v>45.0</v>
      </c>
      <c r="KF20" s="89"/>
      <c r="KG20" s="151">
        <v>137.0</v>
      </c>
      <c r="KH20" s="151">
        <v>33.0</v>
      </c>
      <c r="KI20" s="151">
        <v>68.0</v>
      </c>
      <c r="KJ20" s="151">
        <v>3.6</v>
      </c>
      <c r="KK20" s="151"/>
      <c r="KL20" s="151">
        <v>1.0</v>
      </c>
      <c r="KM20" s="151">
        <v>54.0</v>
      </c>
      <c r="KN20" s="151">
        <v>52.0</v>
      </c>
      <c r="KO20" s="151">
        <v>137.0</v>
      </c>
      <c r="KP20" s="151">
        <v>33.0</v>
      </c>
      <c r="KQ20" s="151">
        <v>45.0</v>
      </c>
      <c r="KR20" s="151">
        <v>2.6</v>
      </c>
      <c r="KS20" s="151"/>
      <c r="KT20" s="151">
        <v>1.0</v>
      </c>
      <c r="KU20" s="151">
        <v>52.0</v>
      </c>
      <c r="KV20" s="151">
        <v>50.0</v>
      </c>
      <c r="KW20" s="89"/>
      <c r="KX20" s="81">
        <v>135.0</v>
      </c>
      <c r="KY20" s="81">
        <v>33.0</v>
      </c>
      <c r="KZ20" s="81">
        <v>196.0</v>
      </c>
      <c r="LA20" s="81">
        <v>9.6</v>
      </c>
      <c r="LB20" s="81">
        <v>1.5</v>
      </c>
      <c r="LC20" s="81">
        <v>3.0</v>
      </c>
      <c r="LD20" s="81">
        <v>50.0</v>
      </c>
      <c r="LE20" s="81">
        <v>49.0</v>
      </c>
      <c r="LF20" s="81">
        <v>135.0</v>
      </c>
      <c r="LG20" s="81">
        <v>33.0</v>
      </c>
      <c r="LH20" s="81">
        <v>371.0</v>
      </c>
      <c r="LI20" s="81">
        <v>18.2</v>
      </c>
      <c r="LJ20" s="81">
        <v>5.0</v>
      </c>
      <c r="LK20" s="81">
        <v>5.0</v>
      </c>
      <c r="LL20" s="81">
        <v>50.0</v>
      </c>
      <c r="LM20" s="81">
        <v>50.0</v>
      </c>
      <c r="LN20" s="89"/>
      <c r="LO20" s="82">
        <v>343.0</v>
      </c>
      <c r="LP20" s="82">
        <v>198.0</v>
      </c>
      <c r="LQ20" s="82">
        <v>113.0</v>
      </c>
      <c r="LR20" s="82">
        <v>72.0</v>
      </c>
      <c r="LS20" s="82">
        <v>335.0</v>
      </c>
      <c r="LT20" s="82">
        <v>139.0</v>
      </c>
      <c r="LU20" s="82">
        <v>73.0</v>
      </c>
      <c r="LV20" s="82">
        <v>43.0</v>
      </c>
      <c r="LW20" s="82">
        <v>2.6</v>
      </c>
      <c r="LX20" s="82">
        <v>10.0</v>
      </c>
      <c r="LY20" s="82">
        <v>64.0</v>
      </c>
      <c r="LZ20" s="82">
        <v>53.0</v>
      </c>
      <c r="MA20" s="82">
        <v>139.0</v>
      </c>
      <c r="MB20" s="82">
        <v>125.0</v>
      </c>
      <c r="MC20" s="82">
        <v>70.0</v>
      </c>
      <c r="MD20" s="82">
        <v>18.1</v>
      </c>
      <c r="ME20" s="82">
        <v>8.0</v>
      </c>
      <c r="MF20" s="82">
        <v>64.0</v>
      </c>
      <c r="MG20" s="82">
        <v>56.0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3">
        <v>41.0</v>
      </c>
      <c r="MM20" s="83">
        <v>39.0</v>
      </c>
      <c r="MN20" s="83">
        <v>5.0</v>
      </c>
      <c r="MO20" s="86"/>
      <c r="MP20" s="87"/>
      <c r="MQ20" s="87"/>
      <c r="MR20" s="87"/>
      <c r="MS20" s="87"/>
      <c r="MT20" s="82">
        <v>2.4</v>
      </c>
      <c r="MU20" s="82">
        <v>4.0</v>
      </c>
      <c r="MV20" s="82">
        <v>34.0</v>
      </c>
      <c r="MW20" s="83">
        <v>35.0</v>
      </c>
      <c r="MX20" s="83">
        <v>38.0</v>
      </c>
      <c r="MY20" s="88" t="s">
        <v>96</v>
      </c>
      <c r="MZ20" s="82">
        <v>5.0</v>
      </c>
      <c r="NA20" s="87"/>
      <c r="NB20" s="88" t="s">
        <v>95</v>
      </c>
      <c r="NC20" s="88" t="s">
        <v>95</v>
      </c>
      <c r="ND20" s="88" t="s">
        <v>95</v>
      </c>
      <c r="NE20" s="88" t="s">
        <v>95</v>
      </c>
      <c r="NF20" s="83">
        <v>39.0</v>
      </c>
      <c r="NG20" s="83">
        <v>39.0</v>
      </c>
      <c r="NH20" s="83">
        <v>6.0</v>
      </c>
      <c r="NI20" s="87"/>
      <c r="NJ20" s="82">
        <v>2.7</v>
      </c>
      <c r="NK20" s="82">
        <v>1.3</v>
      </c>
      <c r="NL20" s="82">
        <v>50.0</v>
      </c>
      <c r="NM20" s="82">
        <v>34.0</v>
      </c>
      <c r="NN20" s="82">
        <v>55.0</v>
      </c>
      <c r="NO20" s="82">
        <v>58.0</v>
      </c>
      <c r="NP20" s="82">
        <v>4.0</v>
      </c>
    </row>
    <row r="21" ht="14.25" customHeight="1">
      <c r="A21" s="49">
        <v>0.333333333333334</v>
      </c>
      <c r="B21" s="50"/>
      <c r="C21" s="51">
        <v>50.12</v>
      </c>
      <c r="D21" s="52">
        <v>338.0</v>
      </c>
      <c r="E21" s="53">
        <v>136.0</v>
      </c>
      <c r="F21" s="53">
        <v>117.0</v>
      </c>
      <c r="G21" s="53">
        <v>24.4</v>
      </c>
      <c r="H21" s="54"/>
      <c r="I21" s="53">
        <v>6.0</v>
      </c>
      <c r="J21" s="53">
        <v>46.0</v>
      </c>
      <c r="K21" s="53">
        <v>46.0</v>
      </c>
      <c r="L21" s="53">
        <v>136.0</v>
      </c>
      <c r="M21" s="53">
        <v>43.0</v>
      </c>
      <c r="N21" s="53">
        <v>8.4</v>
      </c>
      <c r="O21" s="53"/>
      <c r="P21" s="53">
        <v>6.0</v>
      </c>
      <c r="Q21" s="53">
        <v>55.0</v>
      </c>
      <c r="R21" s="53">
        <v>49.0</v>
      </c>
      <c r="S21" s="55">
        <v>339.6</v>
      </c>
      <c r="T21" s="53">
        <v>286.4</v>
      </c>
      <c r="U21" s="55">
        <v>170.7</v>
      </c>
      <c r="V21" s="54"/>
      <c r="W21" s="55">
        <v>372.4</v>
      </c>
      <c r="X21" s="55">
        <v>187.7</v>
      </c>
      <c r="Y21" s="55">
        <v>119.3</v>
      </c>
      <c r="Z21" s="54"/>
      <c r="AA21" s="55">
        <v>339.8</v>
      </c>
      <c r="AB21" s="53">
        <v>352.1</v>
      </c>
      <c r="AC21" s="55">
        <v>228.9</v>
      </c>
      <c r="AD21" s="54"/>
      <c r="AE21" s="55">
        <v>340.0</v>
      </c>
      <c r="AF21" s="55">
        <v>394.1</v>
      </c>
      <c r="AG21" s="53">
        <v>208.7</v>
      </c>
      <c r="AH21" s="54"/>
      <c r="AI21" s="53">
        <v>345.7</v>
      </c>
      <c r="AJ21" s="55">
        <v>366.2</v>
      </c>
      <c r="AK21" s="55">
        <v>227.3</v>
      </c>
      <c r="AL21" s="54"/>
      <c r="AM21" s="55">
        <v>337.7</v>
      </c>
      <c r="AN21" s="55">
        <v>392.7</v>
      </c>
      <c r="AO21" s="55">
        <v>217.1</v>
      </c>
      <c r="AP21" s="54"/>
      <c r="AQ21" s="53">
        <v>133.0</v>
      </c>
      <c r="AR21" s="56">
        <f t="shared" ref="AR21:AS21" si="30">F21</f>
        <v>117</v>
      </c>
      <c r="AS21" s="56">
        <f t="shared" si="30"/>
        <v>24.4</v>
      </c>
      <c r="AT21" s="54"/>
      <c r="AU21" s="204">
        <v>137.0</v>
      </c>
      <c r="AV21" s="54">
        <f t="shared" ref="AV21:AW21" si="31">M21</f>
        <v>43</v>
      </c>
      <c r="AW21" s="54">
        <f t="shared" si="31"/>
        <v>8.4</v>
      </c>
      <c r="AX21" s="54"/>
      <c r="AY21" s="53">
        <v>133.0</v>
      </c>
      <c r="AZ21" s="54"/>
      <c r="BA21" s="54"/>
      <c r="BB21" s="54"/>
      <c r="BC21" s="89"/>
      <c r="BD21" s="54"/>
      <c r="BE21" s="53">
        <v>32.0</v>
      </c>
      <c r="BF21" s="53">
        <v>0.0</v>
      </c>
      <c r="BG21" s="53">
        <v>0.0</v>
      </c>
      <c r="BH21" s="54"/>
      <c r="BI21" s="53">
        <v>22.0</v>
      </c>
      <c r="BJ21" s="53">
        <v>81.0</v>
      </c>
      <c r="BK21" s="53">
        <v>56.0</v>
      </c>
      <c r="BL21" s="89"/>
      <c r="BM21" s="58">
        <v>341.0</v>
      </c>
      <c r="BN21" s="58">
        <v>145.0</v>
      </c>
      <c r="BO21" s="58">
        <v>172.0</v>
      </c>
      <c r="BP21" s="58">
        <v>8.6</v>
      </c>
      <c r="BQ21" s="59"/>
      <c r="BR21" s="58">
        <v>6.0</v>
      </c>
      <c r="BS21" s="58">
        <v>56.0</v>
      </c>
      <c r="BT21" s="58">
        <v>56.0</v>
      </c>
      <c r="BU21" s="59">
        <f t="shared" si="6"/>
        <v>341</v>
      </c>
      <c r="BV21" s="58">
        <v>361.0</v>
      </c>
      <c r="BW21" s="58">
        <v>206.0</v>
      </c>
      <c r="BX21" s="58">
        <v>33.0</v>
      </c>
      <c r="BY21" s="58">
        <v>333.0</v>
      </c>
      <c r="BZ21" s="58">
        <v>383.0</v>
      </c>
      <c r="CA21" s="58">
        <v>209.0</v>
      </c>
      <c r="CB21" s="58">
        <v>30.0</v>
      </c>
      <c r="CC21" s="58">
        <v>340.0</v>
      </c>
      <c r="CD21" s="58">
        <v>296.0</v>
      </c>
      <c r="CE21" s="58">
        <v>166.0</v>
      </c>
      <c r="CF21" s="58">
        <v>16.0</v>
      </c>
      <c r="CG21" s="58">
        <v>333.0</v>
      </c>
      <c r="CH21" s="58">
        <v>303.0</v>
      </c>
      <c r="CI21" s="58">
        <v>166.0</v>
      </c>
      <c r="CJ21" s="58">
        <v>16.0</v>
      </c>
      <c r="CK21" s="58">
        <v>347.0</v>
      </c>
      <c r="CL21" s="58">
        <v>160.0</v>
      </c>
      <c r="CM21" s="58">
        <v>110.0</v>
      </c>
      <c r="CN21" s="58">
        <v>5.0</v>
      </c>
      <c r="CO21" s="58">
        <v>331.0</v>
      </c>
      <c r="CP21" s="58">
        <v>339.0</v>
      </c>
      <c r="CQ21" s="58">
        <v>167.0</v>
      </c>
      <c r="CR21" s="58">
        <v>6.0</v>
      </c>
      <c r="CS21" s="58">
        <v>334.0</v>
      </c>
      <c r="CT21" s="58">
        <v>313.0</v>
      </c>
      <c r="CU21" s="58">
        <v>188.0</v>
      </c>
      <c r="CV21" s="58">
        <v>103.0</v>
      </c>
      <c r="CW21" s="58">
        <v>335.0</v>
      </c>
      <c r="CX21" s="58">
        <v>200.0</v>
      </c>
      <c r="CY21" s="58">
        <v>96.0</v>
      </c>
      <c r="CZ21" s="58">
        <v>57.0</v>
      </c>
      <c r="DA21" s="58">
        <v>322.0</v>
      </c>
      <c r="DB21" s="58">
        <v>208.0</v>
      </c>
      <c r="DC21" s="58">
        <v>97.0</v>
      </c>
      <c r="DD21" s="58">
        <v>56.0</v>
      </c>
      <c r="DE21" s="59">
        <f t="shared" si="7"/>
        <v>145</v>
      </c>
      <c r="DF21" s="58">
        <v>35.0</v>
      </c>
      <c r="DG21" s="59">
        <f t="shared" ref="DG21:DH21" si="32">BO21</f>
        <v>172</v>
      </c>
      <c r="DH21" s="59">
        <f t="shared" si="32"/>
        <v>8.6</v>
      </c>
      <c r="DI21" s="59"/>
      <c r="DJ21" s="58">
        <v>7.0</v>
      </c>
      <c r="DK21" s="58">
        <v>56.0</v>
      </c>
      <c r="DL21" s="58">
        <v>52.0</v>
      </c>
      <c r="DM21" s="89"/>
      <c r="DN21" s="61">
        <v>339.0</v>
      </c>
      <c r="DO21" s="61">
        <v>140.0</v>
      </c>
      <c r="DP21" s="61">
        <v>39.13</v>
      </c>
      <c r="DQ21" s="61">
        <v>22.04</v>
      </c>
      <c r="DR21" s="61">
        <v>5.62</v>
      </c>
      <c r="DS21" s="61">
        <v>8.0</v>
      </c>
      <c r="DT21" s="61">
        <v>41.0</v>
      </c>
      <c r="DU21" s="61">
        <v>44.9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340.0</v>
      </c>
      <c r="EF21" s="63">
        <v>136.0</v>
      </c>
      <c r="EG21" s="63">
        <v>72.0</v>
      </c>
      <c r="EH21" s="63">
        <v>3.1</v>
      </c>
      <c r="EI21" s="64"/>
      <c r="EJ21" s="63">
        <v>9.0</v>
      </c>
      <c r="EK21" s="63">
        <v>50.0</v>
      </c>
      <c r="EL21" s="63">
        <v>50.0</v>
      </c>
      <c r="EM21" s="63">
        <v>136.0</v>
      </c>
      <c r="EN21" s="63">
        <v>112.0</v>
      </c>
      <c r="EO21" s="63">
        <v>5.0</v>
      </c>
      <c r="EP21" s="64"/>
      <c r="EQ21" s="63">
        <v>9.0</v>
      </c>
      <c r="ER21" s="63">
        <v>50.0</v>
      </c>
      <c r="ES21" s="63">
        <v>51.0</v>
      </c>
      <c r="ET21" s="63">
        <v>339.0</v>
      </c>
      <c r="EU21" s="63">
        <v>0.0</v>
      </c>
      <c r="EV21" s="63">
        <v>0.0</v>
      </c>
      <c r="EW21" s="63">
        <v>0.0</v>
      </c>
      <c r="EX21" s="63">
        <v>338.0</v>
      </c>
      <c r="EY21" s="63">
        <v>239.0</v>
      </c>
      <c r="EZ21" s="63">
        <v>138.0</v>
      </c>
      <c r="FA21" s="63">
        <v>5.5</v>
      </c>
      <c r="FB21" s="63">
        <v>338.0</v>
      </c>
      <c r="FC21" s="63">
        <v>0.0</v>
      </c>
      <c r="FD21" s="63">
        <v>0.0</v>
      </c>
      <c r="FE21" s="63">
        <v>0.0</v>
      </c>
      <c r="FF21" s="63">
        <v>339.0</v>
      </c>
      <c r="FG21" s="63">
        <v>240.0</v>
      </c>
      <c r="FH21" s="63">
        <v>139.0</v>
      </c>
      <c r="FI21" s="170">
        <v>7.4</v>
      </c>
      <c r="FJ21" s="63">
        <v>340.0</v>
      </c>
      <c r="FK21" s="63">
        <v>220.0</v>
      </c>
      <c r="FL21" s="63">
        <v>126.0</v>
      </c>
      <c r="FM21" s="64"/>
      <c r="FN21" s="63">
        <v>340.0</v>
      </c>
      <c r="FO21" s="63">
        <v>235.0</v>
      </c>
      <c r="FP21" s="63">
        <v>126.0</v>
      </c>
      <c r="FQ21" s="63">
        <v>14.0</v>
      </c>
      <c r="FR21" s="63">
        <v>136.0</v>
      </c>
      <c r="FS21" s="63">
        <v>111.0</v>
      </c>
      <c r="FT21" s="63">
        <v>22.5</v>
      </c>
      <c r="FU21" s="64"/>
      <c r="FV21" s="63">
        <v>136.0</v>
      </c>
      <c r="FW21" s="64"/>
      <c r="FX21" s="64"/>
      <c r="FY21" s="64"/>
      <c r="FZ21" s="89"/>
      <c r="GA21" s="65">
        <v>339.0</v>
      </c>
      <c r="GB21" s="66">
        <v>325.17</v>
      </c>
      <c r="GC21" s="66">
        <v>201.44</v>
      </c>
      <c r="GD21" s="66">
        <v>6.95</v>
      </c>
      <c r="GE21" s="66">
        <v>338.0</v>
      </c>
      <c r="GF21" s="66">
        <v>341.88</v>
      </c>
      <c r="GG21" s="66">
        <v>199.17</v>
      </c>
      <c r="GH21" s="66">
        <v>10.8</v>
      </c>
      <c r="GI21" s="66">
        <v>338.0</v>
      </c>
      <c r="GJ21" s="66">
        <v>226.11</v>
      </c>
      <c r="GK21" s="66">
        <v>-128.06</v>
      </c>
      <c r="GL21" s="66">
        <v>-21.53</v>
      </c>
      <c r="GM21" s="66">
        <v>339.0</v>
      </c>
      <c r="GN21" s="66">
        <v>208.23</v>
      </c>
      <c r="GO21" s="66">
        <v>-127.81</v>
      </c>
      <c r="GP21" s="66">
        <v>-28.14</v>
      </c>
      <c r="GQ21" s="66">
        <v>339.0</v>
      </c>
      <c r="GR21" s="66">
        <v>121.77</v>
      </c>
      <c r="GS21" s="66">
        <v>-73.46</v>
      </c>
      <c r="GT21" s="66">
        <v>16.84</v>
      </c>
      <c r="GU21" s="66">
        <v>338.0</v>
      </c>
      <c r="GV21" s="66">
        <v>131.59</v>
      </c>
      <c r="GW21" s="66">
        <v>-73.62</v>
      </c>
      <c r="GX21" s="66">
        <v>14.74</v>
      </c>
      <c r="GY21" s="89"/>
      <c r="GZ21" s="98" t="s">
        <v>107</v>
      </c>
      <c r="HA21" s="97" t="s">
        <v>92</v>
      </c>
      <c r="HB21" s="99">
        <v>63.0</v>
      </c>
      <c r="HC21" s="97">
        <f t="shared" si="9"/>
        <v>3.15</v>
      </c>
      <c r="HD21" s="97">
        <f t="shared" si="10"/>
        <v>1.26</v>
      </c>
      <c r="HE21" s="98">
        <v>8.0</v>
      </c>
      <c r="HF21" s="99">
        <v>50.0</v>
      </c>
      <c r="HG21" s="99">
        <v>50.0</v>
      </c>
      <c r="HH21" s="98" t="s">
        <v>107</v>
      </c>
      <c r="HI21" s="97" t="s">
        <v>92</v>
      </c>
      <c r="HJ21" s="99">
        <v>240.0</v>
      </c>
      <c r="HK21" s="97">
        <f t="shared" si="11"/>
        <v>12</v>
      </c>
      <c r="HL21" s="97">
        <f t="shared" si="12"/>
        <v>4.8</v>
      </c>
      <c r="HM21" s="98">
        <v>5.0</v>
      </c>
      <c r="HN21" s="99">
        <v>55.0</v>
      </c>
      <c r="HO21" s="99">
        <v>52.0</v>
      </c>
      <c r="HP21" s="98" t="s">
        <v>107</v>
      </c>
      <c r="HQ21" s="97" t="s">
        <v>92</v>
      </c>
      <c r="HR21" s="99">
        <v>249.0</v>
      </c>
      <c r="HS21" s="97">
        <f t="shared" si="13"/>
        <v>12.45</v>
      </c>
      <c r="HT21" s="97">
        <f t="shared" si="14"/>
        <v>4.98</v>
      </c>
      <c r="HU21" s="98">
        <v>7.0</v>
      </c>
      <c r="HV21" s="99">
        <v>50.0</v>
      </c>
      <c r="HW21" s="99">
        <v>50.0</v>
      </c>
      <c r="HX21" s="89"/>
      <c r="HY21" s="72">
        <v>135.0</v>
      </c>
      <c r="HZ21" s="72">
        <v>33.0</v>
      </c>
      <c r="IA21" s="72">
        <v>124.0</v>
      </c>
      <c r="IB21" s="72">
        <v>6.2</v>
      </c>
      <c r="IC21" s="73"/>
      <c r="ID21" s="72">
        <v>2.0</v>
      </c>
      <c r="IE21" s="147">
        <v>62.0</v>
      </c>
      <c r="IF21" s="147">
        <v>42.0</v>
      </c>
      <c r="IG21" s="89"/>
      <c r="IH21" s="74">
        <v>140.0</v>
      </c>
      <c r="II21" s="74">
        <v>34.6</v>
      </c>
      <c r="IJ21" s="74">
        <v>115.0</v>
      </c>
      <c r="IK21" s="74">
        <v>6.1</v>
      </c>
      <c r="IL21" s="74">
        <v>6.7</v>
      </c>
      <c r="IM21" s="74">
        <v>6.0</v>
      </c>
      <c r="IN21" s="74">
        <v>45.0</v>
      </c>
      <c r="IO21" s="74">
        <v>43.0</v>
      </c>
      <c r="IP21" s="74">
        <v>140.0</v>
      </c>
      <c r="IQ21" s="74">
        <v>35.2</v>
      </c>
      <c r="IR21" s="74">
        <v>6.0</v>
      </c>
      <c r="IS21" s="74">
        <v>0.1</v>
      </c>
      <c r="IT21" s="74">
        <v>0.4</v>
      </c>
      <c r="IU21" s="74">
        <v>12.0</v>
      </c>
      <c r="IV21" s="74">
        <v>47.0</v>
      </c>
      <c r="IW21" s="74">
        <v>46.0</v>
      </c>
      <c r="IX21" s="89"/>
      <c r="IY21" s="76">
        <v>139.12</v>
      </c>
      <c r="IZ21" s="76">
        <v>34.8</v>
      </c>
      <c r="JA21" s="76">
        <v>383.4</v>
      </c>
      <c r="JB21" s="76">
        <v>19.17</v>
      </c>
      <c r="JC21" s="76">
        <v>6.85</v>
      </c>
      <c r="JD21" s="76">
        <v>3.0</v>
      </c>
      <c r="JE21" s="76">
        <v>65.79</v>
      </c>
      <c r="JF21" s="76">
        <v>50.47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135.0</v>
      </c>
      <c r="JQ21" s="78">
        <v>32.0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39.0</v>
      </c>
      <c r="JX21" s="78">
        <v>135.0</v>
      </c>
      <c r="JY21" s="78">
        <v>33.9</v>
      </c>
      <c r="JZ21" s="78">
        <v>138.0</v>
      </c>
      <c r="KA21" s="78">
        <v>7.5</v>
      </c>
      <c r="KB21" s="78">
        <v>2.7</v>
      </c>
      <c r="KC21" s="78">
        <v>2.0</v>
      </c>
      <c r="KD21" s="78">
        <v>46.0</v>
      </c>
      <c r="KE21" s="78">
        <v>45.0</v>
      </c>
      <c r="KF21" s="89"/>
      <c r="KG21" s="151">
        <v>134.0</v>
      </c>
      <c r="KH21" s="151">
        <v>33.0</v>
      </c>
      <c r="KI21" s="151">
        <v>111.0</v>
      </c>
      <c r="KJ21" s="151">
        <v>6.0</v>
      </c>
      <c r="KK21" s="151"/>
      <c r="KL21" s="151">
        <v>1.0</v>
      </c>
      <c r="KM21" s="151">
        <v>40.0</v>
      </c>
      <c r="KN21" s="151">
        <v>40.0</v>
      </c>
      <c r="KO21" s="151">
        <v>134.0</v>
      </c>
      <c r="KP21" s="151">
        <v>33.0</v>
      </c>
      <c r="KQ21" s="151">
        <v>48.0</v>
      </c>
      <c r="KR21" s="151">
        <v>2.6</v>
      </c>
      <c r="KS21" s="151"/>
      <c r="KT21" s="151">
        <v>1.0</v>
      </c>
      <c r="KU21" s="151">
        <v>40.0</v>
      </c>
      <c r="KV21" s="151">
        <v>40.0</v>
      </c>
      <c r="KW21" s="89"/>
      <c r="KX21" s="81">
        <v>129.0</v>
      </c>
      <c r="KY21" s="81">
        <v>33.0</v>
      </c>
      <c r="KZ21" s="81">
        <v>312.0</v>
      </c>
      <c r="LA21" s="81">
        <v>15.3</v>
      </c>
      <c r="LB21" s="81">
        <v>1.5</v>
      </c>
      <c r="LC21" s="81">
        <v>3.0</v>
      </c>
      <c r="LD21" s="81">
        <v>50.0</v>
      </c>
      <c r="LE21" s="81">
        <v>49.0</v>
      </c>
      <c r="LF21" s="81">
        <v>129.0</v>
      </c>
      <c r="LG21" s="81">
        <v>33.0</v>
      </c>
      <c r="LH21" s="81">
        <v>327.0</v>
      </c>
      <c r="LI21" s="81">
        <v>16.0</v>
      </c>
      <c r="LJ21" s="81">
        <v>5.0</v>
      </c>
      <c r="LK21" s="81">
        <v>5.0</v>
      </c>
      <c r="LL21" s="81">
        <v>50.0</v>
      </c>
      <c r="LM21" s="81">
        <v>50.0</v>
      </c>
      <c r="LN21" s="89"/>
      <c r="LO21" s="82">
        <v>343.0</v>
      </c>
      <c r="LP21" s="82">
        <v>206.0</v>
      </c>
      <c r="LQ21" s="82">
        <v>109.0</v>
      </c>
      <c r="LR21" s="82">
        <v>72.0</v>
      </c>
      <c r="LS21" s="82">
        <v>335.0</v>
      </c>
      <c r="LT21" s="82">
        <v>140.0</v>
      </c>
      <c r="LU21" s="82">
        <v>81.0</v>
      </c>
      <c r="LV21" s="82">
        <v>46.0</v>
      </c>
      <c r="LW21" s="82">
        <v>5.7</v>
      </c>
      <c r="LX21" s="82">
        <v>10.0</v>
      </c>
      <c r="LY21" s="82">
        <v>55.0</v>
      </c>
      <c r="LZ21" s="82">
        <v>62.0</v>
      </c>
      <c r="MA21" s="82">
        <v>139.0</v>
      </c>
      <c r="MB21" s="82">
        <v>125.0</v>
      </c>
      <c r="MC21" s="82">
        <v>63.0</v>
      </c>
      <c r="MD21" s="82">
        <v>16.11</v>
      </c>
      <c r="ME21" s="82">
        <v>8.0</v>
      </c>
      <c r="MF21" s="82">
        <v>62.0</v>
      </c>
      <c r="MG21" s="82">
        <v>56.0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3">
        <v>41.0</v>
      </c>
      <c r="MM21" s="83">
        <v>39.0</v>
      </c>
      <c r="MN21" s="83">
        <v>5.0</v>
      </c>
      <c r="MO21" s="86"/>
      <c r="MP21" s="87"/>
      <c r="MQ21" s="87"/>
      <c r="MR21" s="87"/>
      <c r="MS21" s="87"/>
      <c r="MT21" s="82">
        <v>4.9</v>
      </c>
      <c r="MU21" s="82">
        <v>3.0</v>
      </c>
      <c r="MV21" s="82">
        <v>86.0</v>
      </c>
      <c r="MW21" s="83">
        <v>35.0</v>
      </c>
      <c r="MX21" s="83">
        <v>38.0</v>
      </c>
      <c r="MY21" s="88" t="s">
        <v>96</v>
      </c>
      <c r="MZ21" s="82">
        <v>5.0</v>
      </c>
      <c r="NA21" s="87"/>
      <c r="NB21" s="88" t="s">
        <v>95</v>
      </c>
      <c r="NC21" s="88" t="s">
        <v>95</v>
      </c>
      <c r="ND21" s="88" t="s">
        <v>95</v>
      </c>
      <c r="NE21" s="88" t="s">
        <v>95</v>
      </c>
      <c r="NF21" s="83">
        <v>39.0</v>
      </c>
      <c r="NG21" s="83">
        <v>39.0</v>
      </c>
      <c r="NH21" s="83">
        <v>6.0</v>
      </c>
      <c r="NI21" s="87"/>
      <c r="NJ21" s="82">
        <v>2.8</v>
      </c>
      <c r="NK21" s="82">
        <v>1.4</v>
      </c>
      <c r="NL21" s="82">
        <v>52.0</v>
      </c>
      <c r="NM21" s="82">
        <v>34.0</v>
      </c>
      <c r="NN21" s="82">
        <v>55.0</v>
      </c>
      <c r="NO21" s="82">
        <v>58.0</v>
      </c>
      <c r="NP21" s="82">
        <v>4.0</v>
      </c>
    </row>
    <row r="22" ht="14.25" customHeight="1">
      <c r="A22" s="49">
        <v>0.375</v>
      </c>
      <c r="B22" s="50"/>
      <c r="C22" s="51">
        <v>50.22</v>
      </c>
      <c r="D22" s="52">
        <v>340.0</v>
      </c>
      <c r="E22" s="53">
        <v>134.0</v>
      </c>
      <c r="F22" s="53">
        <v>94.0</v>
      </c>
      <c r="G22" s="53">
        <v>19.9</v>
      </c>
      <c r="H22" s="54"/>
      <c r="I22" s="53">
        <v>6.0</v>
      </c>
      <c r="J22" s="53">
        <v>46.0</v>
      </c>
      <c r="K22" s="53">
        <v>46.0</v>
      </c>
      <c r="L22" s="53">
        <v>140.0</v>
      </c>
      <c r="M22" s="53">
        <v>46.0</v>
      </c>
      <c r="N22" s="53">
        <v>9.6</v>
      </c>
      <c r="O22" s="54"/>
      <c r="P22" s="53">
        <v>6.0</v>
      </c>
      <c r="Q22" s="53">
        <v>55.0</v>
      </c>
      <c r="R22" s="53">
        <v>49.0</v>
      </c>
      <c r="S22" s="55">
        <v>341.8</v>
      </c>
      <c r="T22" s="53">
        <v>306.1</v>
      </c>
      <c r="U22" s="55">
        <v>178.1</v>
      </c>
      <c r="V22" s="54"/>
      <c r="W22" s="55">
        <v>375.0</v>
      </c>
      <c r="X22" s="55">
        <v>243.1</v>
      </c>
      <c r="Y22" s="55">
        <v>134.2</v>
      </c>
      <c r="Z22" s="54"/>
      <c r="AA22" s="55">
        <v>342.5</v>
      </c>
      <c r="AB22" s="53">
        <v>377.3</v>
      </c>
      <c r="AC22" s="55">
        <v>216.8</v>
      </c>
      <c r="AD22" s="54"/>
      <c r="AE22" s="55">
        <v>342.5</v>
      </c>
      <c r="AF22" s="55">
        <v>349.4</v>
      </c>
      <c r="AG22" s="53">
        <v>198.7</v>
      </c>
      <c r="AH22" s="54"/>
      <c r="AI22" s="53">
        <v>347.5</v>
      </c>
      <c r="AJ22" s="55">
        <v>394.9</v>
      </c>
      <c r="AK22" s="55">
        <v>231.7</v>
      </c>
      <c r="AL22" s="54"/>
      <c r="AM22" s="55">
        <v>340.0</v>
      </c>
      <c r="AN22" s="55">
        <v>404.0</v>
      </c>
      <c r="AO22" s="55">
        <v>220.5</v>
      </c>
      <c r="AP22" s="54"/>
      <c r="AQ22" s="182">
        <f t="shared" ref="AQ22:AS22" si="33">E22</f>
        <v>134</v>
      </c>
      <c r="AR22" s="56">
        <f t="shared" si="33"/>
        <v>94</v>
      </c>
      <c r="AS22" s="56">
        <f t="shared" si="33"/>
        <v>19.9</v>
      </c>
      <c r="AT22" s="54"/>
      <c r="AU22" s="206">
        <f t="shared" ref="AU22:AW22" si="34">L22</f>
        <v>140</v>
      </c>
      <c r="AV22" s="54">
        <f t="shared" si="34"/>
        <v>46</v>
      </c>
      <c r="AW22" s="54">
        <f t="shared" si="34"/>
        <v>9.6</v>
      </c>
      <c r="AX22" s="54"/>
      <c r="AY22" s="182">
        <f t="shared" ref="AY22:AY31" si="38">E22</f>
        <v>134</v>
      </c>
      <c r="AZ22" s="54"/>
      <c r="BA22" s="54"/>
      <c r="BB22" s="54"/>
      <c r="BC22" s="89"/>
      <c r="BD22" s="54"/>
      <c r="BE22" s="53">
        <v>32.0</v>
      </c>
      <c r="BF22" s="53">
        <v>0.0</v>
      </c>
      <c r="BG22" s="53">
        <v>0.0</v>
      </c>
      <c r="BH22" s="54"/>
      <c r="BI22" s="53">
        <v>22.0</v>
      </c>
      <c r="BJ22" s="53">
        <v>81.0</v>
      </c>
      <c r="BK22" s="53">
        <v>56.0</v>
      </c>
      <c r="BL22" s="89"/>
      <c r="BM22" s="58">
        <v>342.0</v>
      </c>
      <c r="BN22" s="58">
        <v>145.0</v>
      </c>
      <c r="BO22" s="58">
        <v>171.0</v>
      </c>
      <c r="BP22" s="58">
        <v>8.6</v>
      </c>
      <c r="BQ22" s="59"/>
      <c r="BR22" s="58">
        <v>6.0</v>
      </c>
      <c r="BS22" s="58">
        <v>56.0</v>
      </c>
      <c r="BT22" s="58">
        <v>56.0</v>
      </c>
      <c r="BU22" s="59">
        <f t="shared" si="6"/>
        <v>342</v>
      </c>
      <c r="BV22" s="58">
        <v>361.0</v>
      </c>
      <c r="BW22" s="58">
        <v>206.0</v>
      </c>
      <c r="BX22" s="58">
        <v>39.0</v>
      </c>
      <c r="BY22" s="58">
        <v>334.0</v>
      </c>
      <c r="BZ22" s="58">
        <v>383.0</v>
      </c>
      <c r="CA22" s="58">
        <v>210.0</v>
      </c>
      <c r="CB22" s="58">
        <v>37.0</v>
      </c>
      <c r="CC22" s="58">
        <v>341.0</v>
      </c>
      <c r="CD22" s="58">
        <v>290.0</v>
      </c>
      <c r="CE22" s="58">
        <v>164.0</v>
      </c>
      <c r="CF22" s="58">
        <v>12.0</v>
      </c>
      <c r="CG22" s="58">
        <v>334.0</v>
      </c>
      <c r="CH22" s="58">
        <v>296.0</v>
      </c>
      <c r="CI22" s="58">
        <v>163.0</v>
      </c>
      <c r="CJ22" s="58">
        <v>12.0</v>
      </c>
      <c r="CK22" s="58">
        <v>348.0</v>
      </c>
      <c r="CL22" s="58">
        <v>333.0</v>
      </c>
      <c r="CM22" s="58">
        <v>183.0</v>
      </c>
      <c r="CN22" s="58">
        <v>3.0</v>
      </c>
      <c r="CO22" s="58">
        <v>331.0</v>
      </c>
      <c r="CP22" s="58">
        <v>344.0</v>
      </c>
      <c r="CQ22" s="58">
        <v>170.0</v>
      </c>
      <c r="CR22" s="58">
        <v>3.0</v>
      </c>
      <c r="CS22" s="58">
        <v>339.0</v>
      </c>
      <c r="CT22" s="58">
        <v>338.0</v>
      </c>
      <c r="CU22" s="58">
        <v>185.0</v>
      </c>
      <c r="CV22" s="58">
        <v>101.0</v>
      </c>
      <c r="CW22" s="58">
        <v>337.0</v>
      </c>
      <c r="CX22" s="58">
        <v>203.0</v>
      </c>
      <c r="CY22" s="58">
        <v>94.0</v>
      </c>
      <c r="CZ22" s="58">
        <v>59.0</v>
      </c>
      <c r="DA22" s="58">
        <v>324.0</v>
      </c>
      <c r="DB22" s="58">
        <v>208.0</v>
      </c>
      <c r="DC22" s="58">
        <v>96.0</v>
      </c>
      <c r="DD22" s="58">
        <v>61.0</v>
      </c>
      <c r="DE22" s="59">
        <f t="shared" si="7"/>
        <v>145</v>
      </c>
      <c r="DF22" s="58">
        <v>35.0</v>
      </c>
      <c r="DG22" s="59">
        <f t="shared" ref="DG22:DH22" si="35">BO22</f>
        <v>171</v>
      </c>
      <c r="DH22" s="59">
        <f t="shared" si="35"/>
        <v>8.6</v>
      </c>
      <c r="DI22" s="59"/>
      <c r="DJ22" s="58">
        <v>7.0</v>
      </c>
      <c r="DK22" s="58">
        <v>56.0</v>
      </c>
      <c r="DL22" s="58">
        <v>52.0</v>
      </c>
      <c r="DM22" s="89"/>
      <c r="DN22" s="61">
        <v>340.0</v>
      </c>
      <c r="DO22" s="61">
        <v>140.0</v>
      </c>
      <c r="DP22" s="61">
        <v>37.07</v>
      </c>
      <c r="DQ22" s="61">
        <v>20.88</v>
      </c>
      <c r="DR22" s="61">
        <v>5.17</v>
      </c>
      <c r="DS22" s="61">
        <v>8.0</v>
      </c>
      <c r="DT22" s="61">
        <v>41.0</v>
      </c>
      <c r="DU22" s="61">
        <v>45.9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342.0</v>
      </c>
      <c r="EF22" s="63">
        <v>137.0</v>
      </c>
      <c r="EG22" s="63">
        <v>72.0</v>
      </c>
      <c r="EH22" s="63">
        <v>3.1</v>
      </c>
      <c r="EI22" s="64"/>
      <c r="EJ22" s="63">
        <v>9.0</v>
      </c>
      <c r="EK22" s="63">
        <v>49.0</v>
      </c>
      <c r="EL22" s="63">
        <v>51.0</v>
      </c>
      <c r="EM22" s="63">
        <v>137.0</v>
      </c>
      <c r="EN22" s="63">
        <v>113.0</v>
      </c>
      <c r="EO22" s="63">
        <v>4.6</v>
      </c>
      <c r="EP22" s="64"/>
      <c r="EQ22" s="63">
        <v>9.0</v>
      </c>
      <c r="ER22" s="63">
        <v>49.0</v>
      </c>
      <c r="ES22" s="63">
        <v>51.0</v>
      </c>
      <c r="ET22" s="63">
        <v>342.0</v>
      </c>
      <c r="EU22" s="63">
        <v>0.0</v>
      </c>
      <c r="EV22" s="63">
        <v>0.0</v>
      </c>
      <c r="EW22" s="63">
        <v>0.0</v>
      </c>
      <c r="EX22" s="63">
        <v>340.0</v>
      </c>
      <c r="EY22" s="63">
        <v>238.0</v>
      </c>
      <c r="EZ22" s="63">
        <v>138.0</v>
      </c>
      <c r="FA22" s="63">
        <v>6.5</v>
      </c>
      <c r="FB22" s="63">
        <v>341.0</v>
      </c>
      <c r="FC22" s="63">
        <v>0.0</v>
      </c>
      <c r="FD22" s="63">
        <v>0.0</v>
      </c>
      <c r="FE22" s="63">
        <v>0.0</v>
      </c>
      <c r="FF22" s="63">
        <v>341.0</v>
      </c>
      <c r="FG22" s="63">
        <v>238.0</v>
      </c>
      <c r="FH22" s="63">
        <v>138.0</v>
      </c>
      <c r="FI22" s="63">
        <v>8.3</v>
      </c>
      <c r="FJ22" s="63">
        <v>342.0</v>
      </c>
      <c r="FK22" s="63">
        <v>226.0</v>
      </c>
      <c r="FL22" s="63">
        <v>130.0</v>
      </c>
      <c r="FM22" s="64"/>
      <c r="FN22" s="63">
        <v>342.0</v>
      </c>
      <c r="FO22" s="63">
        <v>223.0</v>
      </c>
      <c r="FP22" s="63">
        <v>130.0</v>
      </c>
      <c r="FQ22" s="63">
        <v>15.1</v>
      </c>
      <c r="FR22" s="63">
        <v>137.0</v>
      </c>
      <c r="FS22" s="63">
        <v>100.0</v>
      </c>
      <c r="FT22" s="63">
        <v>22.3</v>
      </c>
      <c r="FU22" s="64"/>
      <c r="FV22" s="63">
        <v>137.0</v>
      </c>
      <c r="FW22" s="64"/>
      <c r="FX22" s="64"/>
      <c r="FY22" s="64"/>
      <c r="FZ22" s="89"/>
      <c r="GA22" s="65">
        <v>341.0</v>
      </c>
      <c r="GB22" s="66">
        <v>358.32</v>
      </c>
      <c r="GC22" s="66">
        <v>224.55</v>
      </c>
      <c r="GD22" s="66">
        <v>20.44</v>
      </c>
      <c r="GE22" s="66">
        <v>341.0</v>
      </c>
      <c r="GF22" s="66">
        <v>384.37</v>
      </c>
      <c r="GG22" s="66">
        <v>223.3</v>
      </c>
      <c r="GH22" s="66">
        <v>22.78</v>
      </c>
      <c r="GI22" s="66">
        <v>341.0</v>
      </c>
      <c r="GJ22" s="66">
        <v>229.92</v>
      </c>
      <c r="GK22" s="66">
        <v>-131.08</v>
      </c>
      <c r="GL22" s="66">
        <v>-22.03</v>
      </c>
      <c r="GM22" s="66">
        <v>341.0</v>
      </c>
      <c r="GN22" s="66">
        <v>208.82</v>
      </c>
      <c r="GO22" s="66">
        <v>-128.82</v>
      </c>
      <c r="GP22" s="66">
        <v>-30.82</v>
      </c>
      <c r="GQ22" s="66">
        <v>341.0</v>
      </c>
      <c r="GR22" s="66">
        <v>149.03</v>
      </c>
      <c r="GS22" s="66">
        <v>-95.4</v>
      </c>
      <c r="GT22" s="66">
        <v>4.27</v>
      </c>
      <c r="GU22" s="66">
        <v>341.0</v>
      </c>
      <c r="GV22" s="66">
        <v>170.69</v>
      </c>
      <c r="GW22" s="66">
        <v>-97.16</v>
      </c>
      <c r="GX22" s="66">
        <v>0.0</v>
      </c>
      <c r="GY22" s="89"/>
      <c r="GZ22" s="98" t="s">
        <v>107</v>
      </c>
      <c r="HA22" s="97" t="s">
        <v>92</v>
      </c>
      <c r="HB22" s="98">
        <v>77.0</v>
      </c>
      <c r="HC22" s="97">
        <f t="shared" si="9"/>
        <v>3.85</v>
      </c>
      <c r="HD22" s="97">
        <f t="shared" si="10"/>
        <v>1.54</v>
      </c>
      <c r="HE22" s="98">
        <v>8.0</v>
      </c>
      <c r="HF22" s="99">
        <v>50.0</v>
      </c>
      <c r="HG22" s="99">
        <v>50.0</v>
      </c>
      <c r="HH22" s="98" t="s">
        <v>107</v>
      </c>
      <c r="HI22" s="97" t="s">
        <v>92</v>
      </c>
      <c r="HJ22" s="98">
        <v>211.0</v>
      </c>
      <c r="HK22" s="97">
        <f t="shared" si="11"/>
        <v>10.55</v>
      </c>
      <c r="HL22" s="97">
        <f t="shared" si="12"/>
        <v>4.22</v>
      </c>
      <c r="HM22" s="98">
        <v>5.0</v>
      </c>
      <c r="HN22" s="99">
        <v>55.0</v>
      </c>
      <c r="HO22" s="99">
        <v>52.0</v>
      </c>
      <c r="HP22" s="98" t="s">
        <v>107</v>
      </c>
      <c r="HQ22" s="97" t="s">
        <v>92</v>
      </c>
      <c r="HR22" s="98">
        <v>184.0</v>
      </c>
      <c r="HS22" s="97">
        <f t="shared" si="13"/>
        <v>9.2</v>
      </c>
      <c r="HT22" s="97">
        <f t="shared" si="14"/>
        <v>3.68</v>
      </c>
      <c r="HU22" s="98">
        <v>7.0</v>
      </c>
      <c r="HV22" s="99">
        <v>50.0</v>
      </c>
      <c r="HW22" s="99">
        <v>50.0</v>
      </c>
      <c r="HX22" s="89"/>
      <c r="HY22" s="72">
        <v>135.0</v>
      </c>
      <c r="HZ22" s="72">
        <v>33.0</v>
      </c>
      <c r="IA22" s="72">
        <v>94.0</v>
      </c>
      <c r="IB22" s="72">
        <v>4.7</v>
      </c>
      <c r="IC22" s="73"/>
      <c r="ID22" s="72">
        <v>2.0</v>
      </c>
      <c r="IE22" s="147">
        <v>62.0</v>
      </c>
      <c r="IF22" s="147">
        <v>42.0</v>
      </c>
      <c r="IG22" s="89"/>
      <c r="IH22" s="74">
        <v>140.0</v>
      </c>
      <c r="II22" s="74">
        <v>34.6</v>
      </c>
      <c r="IJ22" s="74">
        <v>113.0</v>
      </c>
      <c r="IK22" s="74">
        <v>6.1</v>
      </c>
      <c r="IL22" s="74">
        <v>6.5</v>
      </c>
      <c r="IM22" s="74">
        <v>6.0</v>
      </c>
      <c r="IN22" s="74">
        <v>45.0</v>
      </c>
      <c r="IO22" s="74">
        <v>43.0</v>
      </c>
      <c r="IP22" s="74">
        <v>140.0</v>
      </c>
      <c r="IQ22" s="74">
        <v>35.2</v>
      </c>
      <c r="IR22" s="74">
        <v>6.0</v>
      </c>
      <c r="IS22" s="74">
        <v>0.1</v>
      </c>
      <c r="IT22" s="74">
        <v>0.4</v>
      </c>
      <c r="IU22" s="74">
        <v>12.0</v>
      </c>
      <c r="IV22" s="74">
        <v>47.0</v>
      </c>
      <c r="IW22" s="74">
        <v>46.0</v>
      </c>
      <c r="IX22" s="89"/>
      <c r="IY22" s="76">
        <v>139.59</v>
      </c>
      <c r="IZ22" s="76">
        <v>34.93</v>
      </c>
      <c r="JA22" s="76">
        <v>368.0</v>
      </c>
      <c r="JB22" s="76">
        <v>18.4</v>
      </c>
      <c r="JC22" s="76">
        <v>6.26</v>
      </c>
      <c r="JD22" s="76">
        <v>3.0</v>
      </c>
      <c r="JE22" s="76">
        <v>64.86</v>
      </c>
      <c r="JF22" s="76">
        <v>49.08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32.1</v>
      </c>
      <c r="JR22" s="78">
        <v>0.0</v>
      </c>
      <c r="JS22" s="78">
        <v>0.0</v>
      </c>
      <c r="JT22" s="78">
        <v>0.0</v>
      </c>
      <c r="JU22" s="78">
        <v>2.0</v>
      </c>
      <c r="JV22" s="78">
        <v>41.0</v>
      </c>
      <c r="JW22" s="78">
        <v>40.0</v>
      </c>
      <c r="JX22" s="78">
        <v>137.0</v>
      </c>
      <c r="JY22" s="78">
        <v>34.2</v>
      </c>
      <c r="JZ22" s="78">
        <v>191.0</v>
      </c>
      <c r="KA22" s="78">
        <v>10.5</v>
      </c>
      <c r="KB22" s="78">
        <v>3.8</v>
      </c>
      <c r="KC22" s="78">
        <v>2.0</v>
      </c>
      <c r="KD22" s="78">
        <v>47.0</v>
      </c>
      <c r="KE22" s="78">
        <v>46.0</v>
      </c>
      <c r="KF22" s="89"/>
      <c r="KG22" s="79">
        <v>138.0</v>
      </c>
      <c r="KH22" s="79">
        <v>34.0</v>
      </c>
      <c r="KI22" s="79">
        <v>86.0</v>
      </c>
      <c r="KJ22" s="79">
        <v>4.6</v>
      </c>
      <c r="KK22" s="80"/>
      <c r="KL22" s="79">
        <v>1.0</v>
      </c>
      <c r="KM22" s="79">
        <v>42.0</v>
      </c>
      <c r="KN22" s="79">
        <v>42.0</v>
      </c>
      <c r="KO22" s="79">
        <v>138.0</v>
      </c>
      <c r="KP22" s="79">
        <v>34.0</v>
      </c>
      <c r="KQ22" s="79">
        <v>48.0</v>
      </c>
      <c r="KR22" s="79">
        <v>2.8</v>
      </c>
      <c r="KS22" s="80"/>
      <c r="KT22" s="79">
        <v>1.0</v>
      </c>
      <c r="KU22" s="79">
        <v>42.0</v>
      </c>
      <c r="KV22" s="79">
        <v>40.0</v>
      </c>
      <c r="KW22" s="89"/>
      <c r="KX22" s="81">
        <v>133.0</v>
      </c>
      <c r="KY22" s="81">
        <v>34.0</v>
      </c>
      <c r="KZ22" s="81">
        <v>73.0</v>
      </c>
      <c r="LA22" s="81">
        <v>3.6</v>
      </c>
      <c r="LB22" s="81">
        <v>1.2</v>
      </c>
      <c r="LC22" s="81">
        <v>3.0</v>
      </c>
      <c r="LD22" s="81">
        <v>50.0</v>
      </c>
      <c r="LE22" s="81">
        <v>49.0</v>
      </c>
      <c r="LF22" s="81">
        <v>133.0</v>
      </c>
      <c r="LG22" s="81">
        <v>34.0</v>
      </c>
      <c r="LH22" s="81">
        <v>359.0</v>
      </c>
      <c r="LI22" s="81">
        <v>17.6</v>
      </c>
      <c r="LJ22" s="81">
        <v>5.0</v>
      </c>
      <c r="LK22" s="81">
        <v>5.0</v>
      </c>
      <c r="LL22" s="81">
        <v>50.0</v>
      </c>
      <c r="LM22" s="81">
        <v>50.0</v>
      </c>
      <c r="LN22" s="89"/>
      <c r="LO22" s="82">
        <v>331.0</v>
      </c>
      <c r="LP22" s="82">
        <v>210.0</v>
      </c>
      <c r="LQ22" s="82">
        <v>120.0</v>
      </c>
      <c r="LR22" s="82">
        <v>73.0</v>
      </c>
      <c r="LS22" s="82">
        <v>344.0</v>
      </c>
      <c r="LT22" s="82">
        <v>141.0</v>
      </c>
      <c r="LU22" s="82">
        <v>62.0</v>
      </c>
      <c r="LV22" s="82">
        <v>35.0</v>
      </c>
      <c r="LW22" s="82">
        <v>0.5</v>
      </c>
      <c r="LX22" s="82">
        <v>10.0</v>
      </c>
      <c r="LY22" s="82">
        <v>52.0</v>
      </c>
      <c r="LZ22" s="82">
        <v>49.0</v>
      </c>
      <c r="MA22" s="82">
        <v>138.0</v>
      </c>
      <c r="MB22" s="82">
        <v>148.0</v>
      </c>
      <c r="MC22" s="82">
        <v>85.0</v>
      </c>
      <c r="MD22" s="82">
        <v>8.7</v>
      </c>
      <c r="ME22" s="82">
        <v>8.0</v>
      </c>
      <c r="MF22" s="82">
        <v>65.0</v>
      </c>
      <c r="MG22" s="82">
        <v>54.0</v>
      </c>
      <c r="MH22" s="88" t="s">
        <v>95</v>
      </c>
      <c r="MI22" s="88" t="s">
        <v>95</v>
      </c>
      <c r="MJ22" s="88" t="s">
        <v>95</v>
      </c>
      <c r="MK22" s="88" t="s">
        <v>95</v>
      </c>
      <c r="ML22" s="82">
        <v>47.0</v>
      </c>
      <c r="MM22" s="82">
        <v>45.0</v>
      </c>
      <c r="MN22" s="83">
        <v>5.0</v>
      </c>
      <c r="MO22" s="86"/>
      <c r="MP22" s="87"/>
      <c r="MQ22" s="87"/>
      <c r="MR22" s="87"/>
      <c r="MS22" s="87"/>
      <c r="MT22" s="82">
        <v>4.9</v>
      </c>
      <c r="MU22" s="82">
        <v>1.6</v>
      </c>
      <c r="MV22" s="82">
        <v>86.0</v>
      </c>
      <c r="MW22" s="82">
        <v>36.0</v>
      </c>
      <c r="MX22" s="82">
        <v>38.0</v>
      </c>
      <c r="MY22" s="82" t="s">
        <v>96</v>
      </c>
      <c r="MZ22" s="82">
        <v>5.0</v>
      </c>
      <c r="NA22" s="87"/>
      <c r="NB22" s="88" t="s">
        <v>95</v>
      </c>
      <c r="NC22" s="88" t="s">
        <v>95</v>
      </c>
      <c r="ND22" s="88" t="s">
        <v>95</v>
      </c>
      <c r="NE22" s="88" t="s">
        <v>95</v>
      </c>
      <c r="NF22" s="121">
        <v>42.0</v>
      </c>
      <c r="NG22" s="121">
        <v>42.0</v>
      </c>
      <c r="NH22" s="83">
        <v>6.0</v>
      </c>
      <c r="NI22" s="87"/>
      <c r="NJ22" s="82">
        <v>3.1</v>
      </c>
      <c r="NK22" s="82">
        <v>1.5</v>
      </c>
      <c r="NL22" s="82">
        <v>58.0</v>
      </c>
      <c r="NM22" s="82">
        <v>34.0</v>
      </c>
      <c r="NN22" s="82">
        <v>52.0</v>
      </c>
      <c r="NO22" s="82">
        <v>54.0</v>
      </c>
      <c r="NP22" s="82">
        <v>4.0</v>
      </c>
    </row>
    <row r="23" ht="14.25" customHeight="1">
      <c r="A23" s="49">
        <v>0.416666666666667</v>
      </c>
      <c r="B23" s="50"/>
      <c r="C23" s="51">
        <v>50.05</v>
      </c>
      <c r="D23" s="52">
        <v>338.0</v>
      </c>
      <c r="E23" s="53">
        <v>134.0</v>
      </c>
      <c r="F23" s="53">
        <v>76.0</v>
      </c>
      <c r="G23" s="53">
        <v>16.2</v>
      </c>
      <c r="H23" s="54"/>
      <c r="I23" s="53">
        <v>6.0</v>
      </c>
      <c r="J23" s="53">
        <v>46.0</v>
      </c>
      <c r="K23" s="53">
        <v>46.0</v>
      </c>
      <c r="L23" s="53">
        <v>140.0</v>
      </c>
      <c r="M23" s="53">
        <v>44.0</v>
      </c>
      <c r="N23" s="53">
        <v>9.8</v>
      </c>
      <c r="O23" s="54"/>
      <c r="P23" s="53">
        <v>6.0</v>
      </c>
      <c r="Q23" s="53">
        <v>55.0</v>
      </c>
      <c r="R23" s="53">
        <v>49.0</v>
      </c>
      <c r="S23" s="55">
        <v>342.4</v>
      </c>
      <c r="T23" s="53">
        <v>329.5</v>
      </c>
      <c r="U23" s="55">
        <v>199.8</v>
      </c>
      <c r="V23" s="54"/>
      <c r="W23" s="55">
        <v>375.9</v>
      </c>
      <c r="X23" s="55">
        <v>254.6</v>
      </c>
      <c r="Y23" s="55">
        <v>166.9</v>
      </c>
      <c r="Z23" s="54"/>
      <c r="AA23" s="55">
        <v>342.1</v>
      </c>
      <c r="AB23" s="53">
        <v>268.2</v>
      </c>
      <c r="AC23" s="55">
        <v>175.9</v>
      </c>
      <c r="AD23" s="54"/>
      <c r="AE23" s="55">
        <v>342.2</v>
      </c>
      <c r="AF23" s="55">
        <v>300.4</v>
      </c>
      <c r="AG23" s="53">
        <v>160.1</v>
      </c>
      <c r="AH23" s="54"/>
      <c r="AI23" s="53">
        <v>348.1</v>
      </c>
      <c r="AJ23" s="55">
        <v>337.5</v>
      </c>
      <c r="AK23" s="55">
        <v>211.4</v>
      </c>
      <c r="AL23" s="54"/>
      <c r="AM23" s="55">
        <v>340.4</v>
      </c>
      <c r="AN23" s="55">
        <v>362.6</v>
      </c>
      <c r="AO23" s="55">
        <v>202.8</v>
      </c>
      <c r="AP23" s="54"/>
      <c r="AQ23" s="182">
        <f t="shared" ref="AQ23:AS23" si="36">E23</f>
        <v>134</v>
      </c>
      <c r="AR23" s="56">
        <f t="shared" si="36"/>
        <v>76</v>
      </c>
      <c r="AS23" s="56">
        <f t="shared" si="36"/>
        <v>16.2</v>
      </c>
      <c r="AT23" s="54"/>
      <c r="AU23" s="206">
        <f t="shared" ref="AU23:AW23" si="37">L23</f>
        <v>140</v>
      </c>
      <c r="AV23" s="54">
        <f t="shared" si="37"/>
        <v>44</v>
      </c>
      <c r="AW23" s="54">
        <f t="shared" si="37"/>
        <v>9.8</v>
      </c>
      <c r="AX23" s="54"/>
      <c r="AY23" s="182">
        <f t="shared" si="38"/>
        <v>134</v>
      </c>
      <c r="AZ23" s="54"/>
      <c r="BA23" s="54"/>
      <c r="BB23" s="54"/>
      <c r="BC23" s="89"/>
      <c r="BD23" s="54"/>
      <c r="BE23" s="53">
        <v>32.0</v>
      </c>
      <c r="BF23" s="53">
        <v>0.0</v>
      </c>
      <c r="BG23" s="53">
        <v>0.0</v>
      </c>
      <c r="BH23" s="54"/>
      <c r="BI23" s="53">
        <v>22.0</v>
      </c>
      <c r="BJ23" s="53">
        <v>81.0</v>
      </c>
      <c r="BK23" s="53">
        <v>56.0</v>
      </c>
      <c r="BL23" s="89"/>
      <c r="BM23" s="58">
        <v>341.0</v>
      </c>
      <c r="BN23" s="58">
        <v>146.0</v>
      </c>
      <c r="BO23" s="58">
        <v>160.0</v>
      </c>
      <c r="BP23" s="58">
        <v>8.0</v>
      </c>
      <c r="BQ23" s="59"/>
      <c r="BR23" s="58">
        <v>6.0</v>
      </c>
      <c r="BS23" s="58">
        <v>58.0</v>
      </c>
      <c r="BT23" s="58">
        <v>55.0</v>
      </c>
      <c r="BU23" s="59">
        <f t="shared" si="6"/>
        <v>341</v>
      </c>
      <c r="BV23" s="58">
        <v>351.0</v>
      </c>
      <c r="BW23" s="58">
        <v>205.0</v>
      </c>
      <c r="BX23" s="58">
        <v>34.0</v>
      </c>
      <c r="BY23" s="58">
        <v>334.0</v>
      </c>
      <c r="BZ23" s="58">
        <v>383.0</v>
      </c>
      <c r="CA23" s="58">
        <v>209.0</v>
      </c>
      <c r="CB23" s="58">
        <v>32.0</v>
      </c>
      <c r="CC23" s="58">
        <v>341.0</v>
      </c>
      <c r="CD23" s="58">
        <v>312.0</v>
      </c>
      <c r="CE23" s="58">
        <v>176.0</v>
      </c>
      <c r="CF23" s="58">
        <v>18.0</v>
      </c>
      <c r="CG23" s="58">
        <v>334.0</v>
      </c>
      <c r="CH23" s="58">
        <v>321.0</v>
      </c>
      <c r="CI23" s="58">
        <v>173.0</v>
      </c>
      <c r="CJ23" s="58">
        <v>18.0</v>
      </c>
      <c r="CK23" s="58">
        <v>347.0</v>
      </c>
      <c r="CL23" s="58">
        <v>188.0</v>
      </c>
      <c r="CM23" s="58">
        <v>123.0</v>
      </c>
      <c r="CN23" s="58">
        <v>6.0</v>
      </c>
      <c r="CO23" s="58">
        <v>331.0</v>
      </c>
      <c r="CP23" s="58">
        <v>384.0</v>
      </c>
      <c r="CQ23" s="58">
        <v>188.0</v>
      </c>
      <c r="CR23" s="58">
        <v>10.0</v>
      </c>
      <c r="CS23" s="58">
        <v>334.0</v>
      </c>
      <c r="CT23" s="58">
        <v>343.0</v>
      </c>
      <c r="CU23" s="58">
        <v>205.0</v>
      </c>
      <c r="CV23" s="58">
        <v>115.0</v>
      </c>
      <c r="CW23" s="58">
        <v>337.0</v>
      </c>
      <c r="CX23" s="58">
        <v>182.0</v>
      </c>
      <c r="CY23" s="58">
        <v>57.0</v>
      </c>
      <c r="CZ23" s="58">
        <v>56.0</v>
      </c>
      <c r="DA23" s="58">
        <v>322.0</v>
      </c>
      <c r="DB23" s="58">
        <v>185.0</v>
      </c>
      <c r="DC23" s="58">
        <v>78.0</v>
      </c>
      <c r="DD23" s="58">
        <v>65.0</v>
      </c>
      <c r="DE23" s="59">
        <f t="shared" si="7"/>
        <v>146</v>
      </c>
      <c r="DF23" s="58">
        <v>35.5</v>
      </c>
      <c r="DG23" s="59">
        <f t="shared" ref="DG23:DH23" si="39">BO23</f>
        <v>160</v>
      </c>
      <c r="DH23" s="59">
        <f t="shared" si="39"/>
        <v>8</v>
      </c>
      <c r="DI23" s="59"/>
      <c r="DJ23" s="58">
        <v>7.0</v>
      </c>
      <c r="DK23" s="58">
        <v>56.0</v>
      </c>
      <c r="DL23" s="58">
        <v>53.0</v>
      </c>
      <c r="DM23" s="89"/>
      <c r="DN23" s="61">
        <v>340.0</v>
      </c>
      <c r="DO23" s="61">
        <v>140.0</v>
      </c>
      <c r="DP23" s="61">
        <v>28.42</v>
      </c>
      <c r="DQ23" s="61">
        <v>16.21</v>
      </c>
      <c r="DR23" s="61">
        <v>2.67</v>
      </c>
      <c r="DS23" s="61">
        <v>8.0</v>
      </c>
      <c r="DT23" s="61">
        <v>44.0</v>
      </c>
      <c r="DU23" s="61">
        <v>48.8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341.0</v>
      </c>
      <c r="EF23" s="63">
        <v>137.0</v>
      </c>
      <c r="EG23" s="63">
        <v>92.0</v>
      </c>
      <c r="EH23" s="63">
        <v>3.9</v>
      </c>
      <c r="EI23" s="64"/>
      <c r="EJ23" s="63">
        <v>9.0</v>
      </c>
      <c r="EK23" s="63">
        <v>50.0</v>
      </c>
      <c r="EL23" s="63">
        <v>52.0</v>
      </c>
      <c r="EM23" s="63">
        <v>137.0</v>
      </c>
      <c r="EN23" s="63">
        <v>115.0</v>
      </c>
      <c r="EO23" s="63">
        <v>4.7</v>
      </c>
      <c r="EP23" s="64"/>
      <c r="EQ23" s="63">
        <v>9.0</v>
      </c>
      <c r="ER23" s="63">
        <v>51.0</v>
      </c>
      <c r="ES23" s="63">
        <v>52.0</v>
      </c>
      <c r="ET23" s="63">
        <v>339.0</v>
      </c>
      <c r="EU23" s="63">
        <v>0.0</v>
      </c>
      <c r="EV23" s="63">
        <v>0.0</v>
      </c>
      <c r="EW23" s="63">
        <v>0.0</v>
      </c>
      <c r="EX23" s="63">
        <v>338.0</v>
      </c>
      <c r="EY23" s="63">
        <v>239.0</v>
      </c>
      <c r="EZ23" s="63">
        <v>138.0</v>
      </c>
      <c r="FA23" s="63">
        <v>5.1</v>
      </c>
      <c r="FB23" s="63">
        <v>338.0</v>
      </c>
      <c r="FC23" s="63">
        <v>0.0</v>
      </c>
      <c r="FD23" s="63">
        <v>0.0</v>
      </c>
      <c r="FE23" s="63">
        <v>0.0</v>
      </c>
      <c r="FF23" s="63">
        <v>339.0</v>
      </c>
      <c r="FG23" s="63">
        <v>240.0</v>
      </c>
      <c r="FH23" s="63">
        <v>139.0</v>
      </c>
      <c r="FI23" s="63">
        <v>17.4</v>
      </c>
      <c r="FJ23" s="63">
        <v>341.0</v>
      </c>
      <c r="FK23" s="63">
        <v>226.0</v>
      </c>
      <c r="FL23" s="63">
        <v>130.0</v>
      </c>
      <c r="FM23" s="64"/>
      <c r="FN23" s="63">
        <v>341.0</v>
      </c>
      <c r="FO23" s="63">
        <v>228.0</v>
      </c>
      <c r="FP23" s="63">
        <v>130.0</v>
      </c>
      <c r="FQ23" s="63">
        <v>17.4</v>
      </c>
      <c r="FR23" s="63">
        <v>137.0</v>
      </c>
      <c r="FS23" s="63">
        <v>94.0</v>
      </c>
      <c r="FT23" s="63">
        <v>15.2</v>
      </c>
      <c r="FU23" s="64"/>
      <c r="FV23" s="63">
        <v>137.0</v>
      </c>
      <c r="FW23" s="64"/>
      <c r="FX23" s="64"/>
      <c r="FY23" s="64"/>
      <c r="FZ23" s="89"/>
      <c r="GA23" s="65">
        <v>341.0</v>
      </c>
      <c r="GB23" s="66">
        <v>329.28</v>
      </c>
      <c r="GC23" s="66">
        <v>205.37</v>
      </c>
      <c r="GD23" s="66">
        <v>20.61</v>
      </c>
      <c r="GE23" s="66">
        <v>340.0</v>
      </c>
      <c r="GF23" s="66">
        <v>351.99</v>
      </c>
      <c r="GG23" s="66">
        <v>204.12</v>
      </c>
      <c r="GH23" s="66">
        <v>26.38</v>
      </c>
      <c r="GI23" s="66">
        <v>340.0</v>
      </c>
      <c r="GJ23" s="66">
        <v>230.07</v>
      </c>
      <c r="GK23" s="66">
        <v>-131.08</v>
      </c>
      <c r="GL23" s="66">
        <v>-22.53</v>
      </c>
      <c r="GM23" s="66">
        <v>340.0</v>
      </c>
      <c r="GN23" s="66">
        <v>211.46</v>
      </c>
      <c r="GO23" s="66">
        <v>-130.49</v>
      </c>
      <c r="GP23" s="66">
        <v>-29.32</v>
      </c>
      <c r="GQ23" s="66">
        <v>340.0</v>
      </c>
      <c r="GR23" s="66">
        <v>118.02</v>
      </c>
      <c r="GS23" s="66">
        <v>-75.47</v>
      </c>
      <c r="GT23" s="66">
        <v>0.0</v>
      </c>
      <c r="GU23" s="66">
        <v>341.0</v>
      </c>
      <c r="GV23" s="66">
        <v>129.28</v>
      </c>
      <c r="GW23" s="66">
        <v>-76.3</v>
      </c>
      <c r="GX23" s="66">
        <v>0.0</v>
      </c>
      <c r="GY23" s="89"/>
      <c r="GZ23" s="98" t="s">
        <v>107</v>
      </c>
      <c r="HA23" s="97" t="s">
        <v>92</v>
      </c>
      <c r="HB23" s="98">
        <v>86.0</v>
      </c>
      <c r="HC23" s="97">
        <f t="shared" si="9"/>
        <v>4.3</v>
      </c>
      <c r="HD23" s="97">
        <f t="shared" si="10"/>
        <v>1.72</v>
      </c>
      <c r="HE23" s="98">
        <v>8.0</v>
      </c>
      <c r="HF23" s="99">
        <v>50.0</v>
      </c>
      <c r="HG23" s="99">
        <v>50.0</v>
      </c>
      <c r="HH23" s="98" t="s">
        <v>107</v>
      </c>
      <c r="HI23" s="97" t="s">
        <v>92</v>
      </c>
      <c r="HJ23" s="98">
        <v>217.0</v>
      </c>
      <c r="HK23" s="97">
        <f t="shared" si="11"/>
        <v>10.85</v>
      </c>
      <c r="HL23" s="97">
        <f t="shared" si="12"/>
        <v>4.34</v>
      </c>
      <c r="HM23" s="98">
        <v>5.0</v>
      </c>
      <c r="HN23" s="99">
        <v>55.0</v>
      </c>
      <c r="HO23" s="99">
        <v>52.0</v>
      </c>
      <c r="HP23" s="98" t="s">
        <v>107</v>
      </c>
      <c r="HQ23" s="97" t="s">
        <v>92</v>
      </c>
      <c r="HR23" s="98">
        <v>181.0</v>
      </c>
      <c r="HS23" s="97">
        <f t="shared" si="13"/>
        <v>9.05</v>
      </c>
      <c r="HT23" s="97">
        <f t="shared" si="14"/>
        <v>3.62</v>
      </c>
      <c r="HU23" s="98">
        <v>7.0</v>
      </c>
      <c r="HV23" s="99">
        <v>50.0</v>
      </c>
      <c r="HW23" s="99">
        <v>50.0</v>
      </c>
      <c r="HX23" s="89"/>
      <c r="HY23" s="72">
        <v>135.0</v>
      </c>
      <c r="HZ23" s="72">
        <v>33.0</v>
      </c>
      <c r="IA23" s="72">
        <v>106.0</v>
      </c>
      <c r="IB23" s="72">
        <v>5.3</v>
      </c>
      <c r="IC23" s="73"/>
      <c r="ID23" s="72">
        <v>2.0</v>
      </c>
      <c r="IE23" s="147">
        <v>62.0</v>
      </c>
      <c r="IF23" s="147">
        <v>42.0</v>
      </c>
      <c r="IG23" s="89"/>
      <c r="IH23" s="74">
        <v>140.0</v>
      </c>
      <c r="II23" s="74">
        <v>34.6</v>
      </c>
      <c r="IJ23" s="74">
        <v>108.0</v>
      </c>
      <c r="IK23" s="74">
        <v>5.7</v>
      </c>
      <c r="IL23" s="74">
        <v>6.2</v>
      </c>
      <c r="IM23" s="74">
        <v>6.0</v>
      </c>
      <c r="IN23" s="74">
        <v>45.0</v>
      </c>
      <c r="IO23" s="74">
        <v>43.0</v>
      </c>
      <c r="IP23" s="74">
        <v>140.0</v>
      </c>
      <c r="IQ23" s="74">
        <v>35.2</v>
      </c>
      <c r="IR23" s="74">
        <v>6.0</v>
      </c>
      <c r="IS23" s="74">
        <v>0.1</v>
      </c>
      <c r="IT23" s="74">
        <v>0.4</v>
      </c>
      <c r="IU23" s="74">
        <v>12.0</v>
      </c>
      <c r="IV23" s="74">
        <v>47.0</v>
      </c>
      <c r="IW23" s="74">
        <v>46.0</v>
      </c>
      <c r="IX23" s="89"/>
      <c r="IY23" s="76">
        <v>139.94</v>
      </c>
      <c r="IZ23" s="76">
        <v>35.26</v>
      </c>
      <c r="JA23" s="76">
        <v>279.6</v>
      </c>
      <c r="JB23" s="76">
        <v>13.98</v>
      </c>
      <c r="JC23" s="76">
        <v>3.81</v>
      </c>
      <c r="JD23" s="76">
        <v>3.0</v>
      </c>
      <c r="JE23" s="76">
        <v>63.54</v>
      </c>
      <c r="JF23" s="76">
        <v>47.37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138.0</v>
      </c>
      <c r="JQ23" s="78">
        <v>32.2</v>
      </c>
      <c r="JR23" s="78">
        <v>0.0</v>
      </c>
      <c r="JS23" s="78">
        <v>0.0</v>
      </c>
      <c r="JT23" s="78">
        <v>0.0</v>
      </c>
      <c r="JU23" s="78">
        <v>2.0</v>
      </c>
      <c r="JV23" s="78">
        <v>44.0</v>
      </c>
      <c r="JW23" s="78">
        <v>43.0</v>
      </c>
      <c r="JX23" s="78">
        <v>138.0</v>
      </c>
      <c r="JY23" s="78">
        <v>34.2</v>
      </c>
      <c r="JZ23" s="78">
        <v>111.0</v>
      </c>
      <c r="KA23" s="78">
        <v>6.2</v>
      </c>
      <c r="KB23" s="78">
        <v>2.1</v>
      </c>
      <c r="KC23" s="78">
        <v>2.0</v>
      </c>
      <c r="KD23" s="78">
        <v>49.0</v>
      </c>
      <c r="KE23" s="78">
        <v>48.0</v>
      </c>
      <c r="KF23" s="89"/>
      <c r="KG23" s="79">
        <v>138.0</v>
      </c>
      <c r="KH23" s="79">
        <v>34.0</v>
      </c>
      <c r="KI23" s="79">
        <v>68.0</v>
      </c>
      <c r="KJ23" s="79">
        <v>3.5</v>
      </c>
      <c r="KK23" s="80"/>
      <c r="KL23" s="79">
        <v>1.0</v>
      </c>
      <c r="KM23" s="79">
        <v>42.0</v>
      </c>
      <c r="KN23" s="79">
        <v>42.0</v>
      </c>
      <c r="KO23" s="79">
        <v>138.0</v>
      </c>
      <c r="KP23" s="79">
        <v>34.0</v>
      </c>
      <c r="KQ23" s="79">
        <v>3.0</v>
      </c>
      <c r="KR23" s="79">
        <v>0.1</v>
      </c>
      <c r="KS23" s="80"/>
      <c r="KT23" s="79">
        <v>1.0</v>
      </c>
      <c r="KU23" s="79">
        <v>42.0</v>
      </c>
      <c r="KV23" s="79">
        <v>40.0</v>
      </c>
      <c r="KW23" s="89"/>
      <c r="KX23" s="81">
        <v>134.0</v>
      </c>
      <c r="KY23" s="81">
        <v>33.0</v>
      </c>
      <c r="KZ23" s="81">
        <v>82.0</v>
      </c>
      <c r="LA23" s="81">
        <v>4.0</v>
      </c>
      <c r="LB23" s="81">
        <v>1.2</v>
      </c>
      <c r="LC23" s="81">
        <v>3.0</v>
      </c>
      <c r="LD23" s="81">
        <v>50.0</v>
      </c>
      <c r="LE23" s="81">
        <v>50.0</v>
      </c>
      <c r="LF23" s="81">
        <v>134.0</v>
      </c>
      <c r="LG23" s="81">
        <v>33.0</v>
      </c>
      <c r="LH23" s="81">
        <v>367.0</v>
      </c>
      <c r="LI23" s="81">
        <v>18.0</v>
      </c>
      <c r="LJ23" s="81">
        <v>5.0</v>
      </c>
      <c r="LK23" s="81">
        <v>5.0</v>
      </c>
      <c r="LL23" s="81">
        <v>52.0</v>
      </c>
      <c r="LM23" s="81">
        <v>51.0</v>
      </c>
      <c r="LN23" s="89"/>
      <c r="LO23" s="82">
        <v>344.0</v>
      </c>
      <c r="LP23" s="82">
        <v>183.0</v>
      </c>
      <c r="LQ23" s="82">
        <v>102.0</v>
      </c>
      <c r="LR23" s="82">
        <v>74.0</v>
      </c>
      <c r="LS23" s="82">
        <v>334.0</v>
      </c>
      <c r="LT23" s="82">
        <v>142.0</v>
      </c>
      <c r="LU23" s="82">
        <v>68.0</v>
      </c>
      <c r="LV23" s="82">
        <v>39.0</v>
      </c>
      <c r="LW23" s="82">
        <v>0.8</v>
      </c>
      <c r="LX23" s="82">
        <v>10.0</v>
      </c>
      <c r="LY23" s="82">
        <v>53.0</v>
      </c>
      <c r="LZ23" s="82">
        <v>50.0</v>
      </c>
      <c r="MA23" s="82">
        <v>139.0</v>
      </c>
      <c r="MB23" s="82">
        <v>115.0</v>
      </c>
      <c r="MC23" s="82">
        <v>63.0</v>
      </c>
      <c r="MD23" s="82">
        <v>17.1</v>
      </c>
      <c r="ME23" s="82">
        <v>8.0</v>
      </c>
      <c r="MF23" s="82">
        <v>61.0</v>
      </c>
      <c r="MG23" s="82">
        <v>55.0</v>
      </c>
      <c r="MH23" s="88" t="s">
        <v>95</v>
      </c>
      <c r="MI23" s="88" t="s">
        <v>95</v>
      </c>
      <c r="MJ23" s="88" t="s">
        <v>95</v>
      </c>
      <c r="MK23" s="88" t="s">
        <v>95</v>
      </c>
      <c r="ML23" s="82">
        <v>47.0</v>
      </c>
      <c r="MM23" s="82">
        <v>45.0</v>
      </c>
      <c r="MN23" s="83">
        <v>5.0</v>
      </c>
      <c r="MO23" s="86"/>
      <c r="MP23" s="87"/>
      <c r="MQ23" s="87"/>
      <c r="MR23" s="87"/>
      <c r="MS23" s="87"/>
      <c r="MT23" s="82">
        <v>0.2</v>
      </c>
      <c r="MU23" s="82">
        <v>0.1</v>
      </c>
      <c r="MV23" s="82">
        <v>4.0</v>
      </c>
      <c r="MW23" s="82">
        <v>36.0</v>
      </c>
      <c r="MX23" s="82">
        <v>38.0</v>
      </c>
      <c r="MY23" s="82" t="s">
        <v>96</v>
      </c>
      <c r="MZ23" s="82">
        <v>5.0</v>
      </c>
      <c r="NA23" s="87"/>
      <c r="NB23" s="88" t="s">
        <v>95</v>
      </c>
      <c r="NC23" s="88" t="s">
        <v>95</v>
      </c>
      <c r="ND23" s="88" t="s">
        <v>95</v>
      </c>
      <c r="NE23" s="88" t="s">
        <v>95</v>
      </c>
      <c r="NF23" s="82">
        <v>42.0</v>
      </c>
      <c r="NG23" s="82">
        <v>42.0</v>
      </c>
      <c r="NH23" s="83">
        <v>6.0</v>
      </c>
      <c r="NI23" s="87"/>
      <c r="NJ23" s="82">
        <v>3.0</v>
      </c>
      <c r="NK23" s="82">
        <v>1.0</v>
      </c>
      <c r="NL23" s="82">
        <v>47.0</v>
      </c>
      <c r="NM23" s="82">
        <v>34.0</v>
      </c>
      <c r="NN23" s="82">
        <v>52.0</v>
      </c>
      <c r="NO23" s="82">
        <v>54.0</v>
      </c>
      <c r="NP23" s="82">
        <v>4.0</v>
      </c>
    </row>
    <row r="24" ht="14.25" customHeight="1">
      <c r="A24" s="49">
        <v>0.458333333333334</v>
      </c>
      <c r="B24" s="50"/>
      <c r="C24" s="51">
        <v>49.83</v>
      </c>
      <c r="D24" s="52">
        <v>335.0</v>
      </c>
      <c r="E24" s="53">
        <v>134.0</v>
      </c>
      <c r="F24" s="53">
        <v>71.0</v>
      </c>
      <c r="G24" s="53">
        <v>14.9</v>
      </c>
      <c r="H24" s="54"/>
      <c r="I24" s="53">
        <v>6.0</v>
      </c>
      <c r="J24" s="53">
        <v>46.0</v>
      </c>
      <c r="K24" s="53">
        <v>46.0</v>
      </c>
      <c r="L24" s="53">
        <v>139.0</v>
      </c>
      <c r="M24" s="53">
        <v>65.0</v>
      </c>
      <c r="N24" s="53">
        <v>15.5</v>
      </c>
      <c r="O24" s="54"/>
      <c r="P24" s="53">
        <v>6.0</v>
      </c>
      <c r="Q24" s="53">
        <v>55.0</v>
      </c>
      <c r="R24" s="53">
        <v>49.0</v>
      </c>
      <c r="S24" s="55">
        <v>339.4</v>
      </c>
      <c r="T24" s="53">
        <v>281.9</v>
      </c>
      <c r="U24" s="55">
        <v>166.3</v>
      </c>
      <c r="V24" s="54"/>
      <c r="W24" s="55">
        <v>373.2</v>
      </c>
      <c r="X24" s="55">
        <v>195.8</v>
      </c>
      <c r="Y24" s="55">
        <v>124.3</v>
      </c>
      <c r="Z24" s="54"/>
      <c r="AA24" s="55">
        <v>338.5</v>
      </c>
      <c r="AB24" s="53">
        <v>269.2</v>
      </c>
      <c r="AC24" s="55">
        <v>173.5</v>
      </c>
      <c r="AD24" s="54"/>
      <c r="AE24" s="55">
        <v>339.3</v>
      </c>
      <c r="AF24" s="55">
        <v>302.1</v>
      </c>
      <c r="AG24" s="53">
        <v>157.6</v>
      </c>
      <c r="AH24" s="54"/>
      <c r="AI24" s="53">
        <v>344.7</v>
      </c>
      <c r="AJ24" s="55">
        <v>400.2</v>
      </c>
      <c r="AK24" s="55">
        <v>249.6</v>
      </c>
      <c r="AL24" s="54"/>
      <c r="AM24" s="55">
        <v>337.4</v>
      </c>
      <c r="AN24" s="55">
        <v>425.8</v>
      </c>
      <c r="AO24" s="55">
        <v>237.8</v>
      </c>
      <c r="AP24" s="54"/>
      <c r="AQ24" s="182">
        <f t="shared" ref="AQ24:AS24" si="40">E24</f>
        <v>134</v>
      </c>
      <c r="AR24" s="56">
        <f t="shared" si="40"/>
        <v>71</v>
      </c>
      <c r="AS24" s="56">
        <f t="shared" si="40"/>
        <v>14.9</v>
      </c>
      <c r="AT24" s="54"/>
      <c r="AU24" s="206">
        <f t="shared" ref="AU24:AW24" si="41">L24</f>
        <v>139</v>
      </c>
      <c r="AV24" s="54">
        <f t="shared" si="41"/>
        <v>65</v>
      </c>
      <c r="AW24" s="54">
        <f t="shared" si="41"/>
        <v>15.5</v>
      </c>
      <c r="AX24" s="54"/>
      <c r="AY24" s="182">
        <f t="shared" si="38"/>
        <v>134</v>
      </c>
      <c r="AZ24" s="54"/>
      <c r="BA24" s="54"/>
      <c r="BB24" s="54"/>
      <c r="BC24" s="89"/>
      <c r="BD24" s="54"/>
      <c r="BE24" s="53">
        <v>32.0</v>
      </c>
      <c r="BF24" s="53">
        <v>96.0</v>
      </c>
      <c r="BG24" s="53">
        <v>4.8</v>
      </c>
      <c r="BH24" s="54"/>
      <c r="BI24" s="53">
        <v>22.0</v>
      </c>
      <c r="BJ24" s="53">
        <v>81.0</v>
      </c>
      <c r="BK24" s="53">
        <v>56.0</v>
      </c>
      <c r="BL24" s="89"/>
      <c r="BM24" s="58">
        <v>340.0</v>
      </c>
      <c r="BN24" s="58">
        <v>145.0</v>
      </c>
      <c r="BO24" s="58">
        <v>144.0</v>
      </c>
      <c r="BP24" s="58">
        <v>7.8</v>
      </c>
      <c r="BQ24" s="59"/>
      <c r="BR24" s="58">
        <v>6.0</v>
      </c>
      <c r="BS24" s="58">
        <v>58.0</v>
      </c>
      <c r="BT24" s="58">
        <v>55.0</v>
      </c>
      <c r="BU24" s="59">
        <f t="shared" si="6"/>
        <v>340</v>
      </c>
      <c r="BV24" s="58">
        <v>350.0</v>
      </c>
      <c r="BW24" s="58">
        <v>204.0</v>
      </c>
      <c r="BX24" s="58">
        <v>28.0</v>
      </c>
      <c r="BY24" s="58">
        <v>333.0</v>
      </c>
      <c r="BZ24" s="58">
        <v>379.0</v>
      </c>
      <c r="CA24" s="58">
        <v>207.0</v>
      </c>
      <c r="CB24" s="58">
        <v>26.0</v>
      </c>
      <c r="CC24" s="58">
        <v>341.0</v>
      </c>
      <c r="CD24" s="58">
        <v>296.0</v>
      </c>
      <c r="CE24" s="58">
        <v>168.0</v>
      </c>
      <c r="CF24" s="58">
        <v>14.0</v>
      </c>
      <c r="CG24" s="58">
        <v>335.0</v>
      </c>
      <c r="CH24" s="58">
        <v>303.0</v>
      </c>
      <c r="CI24" s="58">
        <v>165.0</v>
      </c>
      <c r="CJ24" s="58">
        <v>14.0</v>
      </c>
      <c r="CK24" s="58">
        <v>348.0</v>
      </c>
      <c r="CL24" s="58">
        <v>176.0</v>
      </c>
      <c r="CM24" s="58">
        <v>116.0</v>
      </c>
      <c r="CN24" s="58">
        <v>9.0</v>
      </c>
      <c r="CO24" s="58">
        <v>332.0</v>
      </c>
      <c r="CP24" s="58">
        <v>322.0</v>
      </c>
      <c r="CQ24" s="58">
        <v>158.0</v>
      </c>
      <c r="CR24" s="58">
        <v>6.0</v>
      </c>
      <c r="CS24" s="58">
        <v>334.0</v>
      </c>
      <c r="CT24" s="58">
        <v>295.0</v>
      </c>
      <c r="CU24" s="58">
        <v>175.0</v>
      </c>
      <c r="CV24" s="58">
        <v>94.0</v>
      </c>
      <c r="CW24" s="58">
        <v>337.0</v>
      </c>
      <c r="CX24" s="58">
        <v>188.0</v>
      </c>
      <c r="CY24" s="58">
        <v>80.0</v>
      </c>
      <c r="CZ24" s="58">
        <v>57.0</v>
      </c>
      <c r="DA24" s="58">
        <v>323.0</v>
      </c>
      <c r="DB24" s="58">
        <v>192.0</v>
      </c>
      <c r="DC24" s="58">
        <v>83.0</v>
      </c>
      <c r="DD24" s="58">
        <v>64.0</v>
      </c>
      <c r="DE24" s="59">
        <f t="shared" si="7"/>
        <v>145</v>
      </c>
      <c r="DF24" s="58">
        <v>35.2</v>
      </c>
      <c r="DG24" s="59">
        <f t="shared" ref="DG24:DH24" si="42">BO24</f>
        <v>144</v>
      </c>
      <c r="DH24" s="59">
        <f t="shared" si="42"/>
        <v>7.8</v>
      </c>
      <c r="DI24" s="59"/>
      <c r="DJ24" s="58">
        <v>7.0</v>
      </c>
      <c r="DK24" s="58">
        <v>56.0</v>
      </c>
      <c r="DL24" s="58">
        <v>53.0</v>
      </c>
      <c r="DM24" s="89"/>
      <c r="DN24" s="61">
        <v>340.0</v>
      </c>
      <c r="DO24" s="61">
        <v>140.0</v>
      </c>
      <c r="DP24" s="61">
        <v>38.04</v>
      </c>
      <c r="DQ24" s="61">
        <v>21.42</v>
      </c>
      <c r="DR24" s="61">
        <v>6.46</v>
      </c>
      <c r="DS24" s="61">
        <v>8.0</v>
      </c>
      <c r="DT24" s="61">
        <v>43.0</v>
      </c>
      <c r="DU24" s="61">
        <v>49.8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339.0</v>
      </c>
      <c r="EF24" s="63">
        <v>137.0</v>
      </c>
      <c r="EG24" s="63">
        <v>74.0</v>
      </c>
      <c r="EH24" s="63">
        <v>3.1</v>
      </c>
      <c r="EI24" s="64"/>
      <c r="EJ24" s="63">
        <v>9.0</v>
      </c>
      <c r="EK24" s="63">
        <v>51.0</v>
      </c>
      <c r="EL24" s="63">
        <v>53.0</v>
      </c>
      <c r="EM24" s="63">
        <v>137.0</v>
      </c>
      <c r="EN24" s="63">
        <v>113.0</v>
      </c>
      <c r="EO24" s="63">
        <v>4.6</v>
      </c>
      <c r="EP24" s="64"/>
      <c r="EQ24" s="63">
        <v>9.0</v>
      </c>
      <c r="ER24" s="63">
        <v>52.0</v>
      </c>
      <c r="ES24" s="63">
        <v>53.0</v>
      </c>
      <c r="ET24" s="63">
        <v>338.0</v>
      </c>
      <c r="EU24" s="63">
        <v>0.0</v>
      </c>
      <c r="EV24" s="63">
        <v>0.0</v>
      </c>
      <c r="EW24" s="63">
        <v>0.0</v>
      </c>
      <c r="EX24" s="63">
        <v>337.0</v>
      </c>
      <c r="EY24" s="63">
        <v>238.0</v>
      </c>
      <c r="EZ24" s="63">
        <v>138.0</v>
      </c>
      <c r="FA24" s="63">
        <v>6.1</v>
      </c>
      <c r="FB24" s="63">
        <v>338.0</v>
      </c>
      <c r="FC24" s="63">
        <v>0.0</v>
      </c>
      <c r="FD24" s="63">
        <v>0.0</v>
      </c>
      <c r="FE24" s="63">
        <v>0.0</v>
      </c>
      <c r="FF24" s="63">
        <v>338.0</v>
      </c>
      <c r="FG24" s="63">
        <v>239.0</v>
      </c>
      <c r="FH24" s="63">
        <v>139.0</v>
      </c>
      <c r="FI24" s="63">
        <v>16.1</v>
      </c>
      <c r="FJ24" s="63">
        <v>339.0</v>
      </c>
      <c r="FK24" s="63">
        <v>231.0</v>
      </c>
      <c r="FL24" s="63">
        <v>131.0</v>
      </c>
      <c r="FM24" s="64"/>
      <c r="FN24" s="63">
        <v>339.0</v>
      </c>
      <c r="FO24" s="63">
        <v>226.0</v>
      </c>
      <c r="FP24" s="63">
        <v>132.0</v>
      </c>
      <c r="FQ24" s="63">
        <v>16.1</v>
      </c>
      <c r="FR24" s="63">
        <v>137.0</v>
      </c>
      <c r="FS24" s="63">
        <v>88.0</v>
      </c>
      <c r="FT24" s="63">
        <v>14.2</v>
      </c>
      <c r="FU24" s="64"/>
      <c r="FV24" s="63">
        <v>137.0</v>
      </c>
      <c r="FW24" s="64"/>
      <c r="FX24" s="64"/>
      <c r="FY24" s="64"/>
      <c r="FZ24" s="89"/>
      <c r="GA24" s="65">
        <v>339.0</v>
      </c>
      <c r="GB24" s="66">
        <v>449.15</v>
      </c>
      <c r="GC24" s="66">
        <v>247.25</v>
      </c>
      <c r="GD24" s="66">
        <v>21.19</v>
      </c>
      <c r="GE24" s="66">
        <v>339.0</v>
      </c>
      <c r="GF24" s="66">
        <v>434.1</v>
      </c>
      <c r="GG24" s="66">
        <v>244.91</v>
      </c>
      <c r="GH24" s="66">
        <v>25.46</v>
      </c>
      <c r="GI24" s="66">
        <v>339.0</v>
      </c>
      <c r="GJ24" s="66">
        <v>236.08</v>
      </c>
      <c r="GK24" s="66">
        <v>133.59</v>
      </c>
      <c r="GL24" s="66">
        <v>21.86</v>
      </c>
      <c r="GM24" s="66">
        <v>340.0</v>
      </c>
      <c r="GN24" s="66">
        <v>252.93</v>
      </c>
      <c r="GO24" s="66">
        <v>132.25</v>
      </c>
      <c r="GP24" s="66">
        <v>29.48</v>
      </c>
      <c r="GQ24" s="66">
        <v>340.0</v>
      </c>
      <c r="GR24" s="66">
        <v>216.0</v>
      </c>
      <c r="GS24" s="66">
        <v>116.51</v>
      </c>
      <c r="GT24" s="66">
        <v>4.1</v>
      </c>
      <c r="GU24" s="66">
        <v>340.0</v>
      </c>
      <c r="GV24" s="66">
        <v>203.4</v>
      </c>
      <c r="GW24" s="66">
        <v>116.34</v>
      </c>
      <c r="GX24" s="66">
        <v>0.0</v>
      </c>
      <c r="GY24" s="89"/>
      <c r="GZ24" s="98" t="s">
        <v>107</v>
      </c>
      <c r="HA24" s="97" t="s">
        <v>92</v>
      </c>
      <c r="HB24" s="98">
        <v>106.0</v>
      </c>
      <c r="HC24" s="97">
        <f t="shared" si="9"/>
        <v>5.3</v>
      </c>
      <c r="HD24" s="97">
        <f t="shared" si="10"/>
        <v>2.12</v>
      </c>
      <c r="HE24" s="98">
        <v>8.0</v>
      </c>
      <c r="HF24" s="99">
        <v>50.0</v>
      </c>
      <c r="HG24" s="99">
        <v>50.0</v>
      </c>
      <c r="HH24" s="98" t="s">
        <v>107</v>
      </c>
      <c r="HI24" s="97" t="s">
        <v>92</v>
      </c>
      <c r="HJ24" s="98">
        <v>65.0</v>
      </c>
      <c r="HK24" s="97">
        <f t="shared" si="11"/>
        <v>3.25</v>
      </c>
      <c r="HL24" s="97">
        <f t="shared" si="12"/>
        <v>1.3</v>
      </c>
      <c r="HM24" s="98">
        <v>5.0</v>
      </c>
      <c r="HN24" s="99">
        <v>56.0</v>
      </c>
      <c r="HO24" s="99">
        <v>56.0</v>
      </c>
      <c r="HP24" s="98" t="s">
        <v>107</v>
      </c>
      <c r="HQ24" s="97" t="s">
        <v>92</v>
      </c>
      <c r="HR24" s="98">
        <v>234.0</v>
      </c>
      <c r="HS24" s="97">
        <f t="shared" si="13"/>
        <v>11.7</v>
      </c>
      <c r="HT24" s="97">
        <f t="shared" si="14"/>
        <v>4.68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2">
        <v>106.0</v>
      </c>
      <c r="IB24" s="72">
        <v>5.3</v>
      </c>
      <c r="IC24" s="73"/>
      <c r="ID24" s="72">
        <v>2.0</v>
      </c>
      <c r="IE24" s="147">
        <v>62.0</v>
      </c>
      <c r="IF24" s="147">
        <v>42.0</v>
      </c>
      <c r="IG24" s="89"/>
      <c r="IH24" s="74">
        <v>140.0</v>
      </c>
      <c r="II24" s="74">
        <v>33.7</v>
      </c>
      <c r="IJ24" s="74">
        <v>158.0</v>
      </c>
      <c r="IK24" s="74">
        <v>8.3</v>
      </c>
      <c r="IL24" s="74">
        <v>9.0</v>
      </c>
      <c r="IM24" s="74">
        <v>6.0</v>
      </c>
      <c r="IN24" s="74">
        <v>45.0</v>
      </c>
      <c r="IO24" s="74">
        <v>43.0</v>
      </c>
      <c r="IP24" s="74">
        <v>140.0</v>
      </c>
      <c r="IQ24" s="74">
        <v>34.6</v>
      </c>
      <c r="IR24" s="74">
        <v>6.0</v>
      </c>
      <c r="IS24" s="74">
        <v>0.1</v>
      </c>
      <c r="IT24" s="74">
        <v>0.2</v>
      </c>
      <c r="IU24" s="74">
        <v>12.0</v>
      </c>
      <c r="IV24" s="74">
        <v>47.0</v>
      </c>
      <c r="IW24" s="74">
        <v>46.0</v>
      </c>
      <c r="IX24" s="89"/>
      <c r="IY24" s="76">
        <v>139.08</v>
      </c>
      <c r="IZ24" s="76">
        <v>34.75</v>
      </c>
      <c r="JA24" s="76">
        <v>375.6</v>
      </c>
      <c r="JB24" s="76">
        <v>18.78</v>
      </c>
      <c r="JC24" s="76">
        <v>7.59</v>
      </c>
      <c r="JD24" s="76">
        <v>3.0</v>
      </c>
      <c r="JE24" s="76">
        <v>66.63</v>
      </c>
      <c r="JF24" s="76">
        <v>52.36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32.1</v>
      </c>
      <c r="JR24" s="78">
        <v>0.0</v>
      </c>
      <c r="JS24" s="78">
        <v>0.0</v>
      </c>
      <c r="JT24" s="78">
        <v>0.0</v>
      </c>
      <c r="JU24" s="78">
        <v>2.0</v>
      </c>
      <c r="JV24" s="78">
        <v>46.0</v>
      </c>
      <c r="JW24" s="78">
        <v>45.0</v>
      </c>
      <c r="JX24" s="78">
        <v>137.0</v>
      </c>
      <c r="JY24" s="78">
        <v>34.1</v>
      </c>
      <c r="JZ24" s="78">
        <v>109.0</v>
      </c>
      <c r="KA24" s="78">
        <v>6.1</v>
      </c>
      <c r="KB24" s="78">
        <v>2.2</v>
      </c>
      <c r="KC24" s="78">
        <v>2.0</v>
      </c>
      <c r="KD24" s="78">
        <v>51.0</v>
      </c>
      <c r="KE24" s="78">
        <v>49.0</v>
      </c>
      <c r="KF24" s="89"/>
      <c r="KG24" s="79">
        <v>137.0</v>
      </c>
      <c r="KH24" s="79">
        <v>33.0</v>
      </c>
      <c r="KI24" s="79">
        <v>51.0</v>
      </c>
      <c r="KJ24" s="79">
        <v>2.7</v>
      </c>
      <c r="KK24" s="80"/>
      <c r="KL24" s="79">
        <v>1.0</v>
      </c>
      <c r="KM24" s="79">
        <v>42.0</v>
      </c>
      <c r="KN24" s="79">
        <v>42.0</v>
      </c>
      <c r="KO24" s="79">
        <v>137.0</v>
      </c>
      <c r="KP24" s="79">
        <v>33.0</v>
      </c>
      <c r="KQ24" s="79">
        <v>3.0</v>
      </c>
      <c r="KR24" s="79">
        <v>0.1</v>
      </c>
      <c r="KS24" s="80"/>
      <c r="KT24" s="79">
        <v>1.0</v>
      </c>
      <c r="KU24" s="79">
        <v>42.0</v>
      </c>
      <c r="KV24" s="79">
        <v>40.0</v>
      </c>
      <c r="KW24" s="89"/>
      <c r="KX24" s="81">
        <v>134.0</v>
      </c>
      <c r="KY24" s="81">
        <v>33.0</v>
      </c>
      <c r="KZ24" s="81">
        <v>227.0</v>
      </c>
      <c r="LA24" s="81">
        <v>11.1</v>
      </c>
      <c r="LB24" s="81">
        <v>1.8</v>
      </c>
      <c r="LC24" s="81">
        <v>3.0</v>
      </c>
      <c r="LD24" s="81">
        <v>50.0</v>
      </c>
      <c r="LE24" s="81">
        <v>50.0</v>
      </c>
      <c r="LF24" s="81">
        <v>134.0</v>
      </c>
      <c r="LG24" s="81">
        <v>33.0</v>
      </c>
      <c r="LH24" s="81">
        <v>294.0</v>
      </c>
      <c r="LI24" s="81">
        <v>14.4</v>
      </c>
      <c r="LJ24" s="81">
        <v>5.0</v>
      </c>
      <c r="LK24" s="81">
        <v>5.0</v>
      </c>
      <c r="LL24" s="81">
        <v>52.0</v>
      </c>
      <c r="LM24" s="81">
        <v>51.0</v>
      </c>
      <c r="LN24" s="89"/>
      <c r="LO24" s="82">
        <v>331.0</v>
      </c>
      <c r="LP24" s="82">
        <v>200.0</v>
      </c>
      <c r="LQ24" s="82">
        <v>114.0</v>
      </c>
      <c r="LR24" s="82">
        <v>73.0</v>
      </c>
      <c r="LS24" s="82">
        <v>343.0</v>
      </c>
      <c r="LT24" s="82">
        <v>141.0</v>
      </c>
      <c r="LU24" s="82">
        <v>60.0</v>
      </c>
      <c r="LV24" s="82">
        <v>35.0</v>
      </c>
      <c r="LW24" s="82">
        <v>10.4</v>
      </c>
      <c r="LX24" s="82">
        <v>10.0</v>
      </c>
      <c r="LY24" s="82">
        <v>54.0</v>
      </c>
      <c r="LZ24" s="82">
        <v>53.0</v>
      </c>
      <c r="MA24" s="82">
        <v>140.0</v>
      </c>
      <c r="MB24" s="82">
        <v>140.0</v>
      </c>
      <c r="MC24" s="82">
        <v>79.0</v>
      </c>
      <c r="MD24" s="82">
        <v>10.0</v>
      </c>
      <c r="ME24" s="82">
        <v>8.0</v>
      </c>
      <c r="MF24" s="82">
        <v>63.0</v>
      </c>
      <c r="MG24" s="82">
        <v>57.0</v>
      </c>
      <c r="MH24" s="88" t="s">
        <v>95</v>
      </c>
      <c r="MI24" s="88" t="s">
        <v>95</v>
      </c>
      <c r="MJ24" s="88" t="s">
        <v>95</v>
      </c>
      <c r="MK24" s="88" t="s">
        <v>95</v>
      </c>
      <c r="ML24" s="82">
        <v>50.0</v>
      </c>
      <c r="MM24" s="82">
        <v>48.0</v>
      </c>
      <c r="MN24" s="83">
        <v>5.0</v>
      </c>
      <c r="MO24" s="86"/>
      <c r="MP24" s="87"/>
      <c r="MQ24" s="87"/>
      <c r="MR24" s="87"/>
      <c r="MS24" s="87"/>
      <c r="MT24" s="82">
        <v>0.2</v>
      </c>
      <c r="MU24" s="82">
        <v>0.1</v>
      </c>
      <c r="MV24" s="82">
        <v>4.0</v>
      </c>
      <c r="MW24" s="82">
        <v>36.0</v>
      </c>
      <c r="MX24" s="82">
        <v>38.0</v>
      </c>
      <c r="MY24" s="82" t="s">
        <v>96</v>
      </c>
      <c r="MZ24" s="82">
        <v>5.0</v>
      </c>
      <c r="NA24" s="87"/>
      <c r="NB24" s="88" t="s">
        <v>95</v>
      </c>
      <c r="NC24" s="88" t="s">
        <v>95</v>
      </c>
      <c r="ND24" s="88" t="s">
        <v>95</v>
      </c>
      <c r="NE24" s="88" t="s">
        <v>95</v>
      </c>
      <c r="NF24" s="82">
        <v>42.0</v>
      </c>
      <c r="NG24" s="82">
        <v>42.0</v>
      </c>
      <c r="NH24" s="83">
        <v>6.0</v>
      </c>
      <c r="NI24" s="87"/>
      <c r="NJ24" s="82">
        <v>18.7</v>
      </c>
      <c r="NK24" s="82">
        <v>5.0</v>
      </c>
      <c r="NL24" s="82">
        <v>345.0</v>
      </c>
      <c r="NM24" s="82">
        <v>33.0</v>
      </c>
      <c r="NN24" s="82">
        <v>54.0</v>
      </c>
      <c r="NO24" s="82">
        <v>52.0</v>
      </c>
      <c r="NP24" s="82">
        <v>4.0</v>
      </c>
    </row>
    <row r="25" ht="14.25" customHeight="1">
      <c r="A25" s="49">
        <v>0.5</v>
      </c>
      <c r="B25" s="50"/>
      <c r="C25" s="51">
        <v>50.19</v>
      </c>
      <c r="D25" s="52">
        <v>335.0</v>
      </c>
      <c r="E25" s="53">
        <v>133.0</v>
      </c>
      <c r="F25" s="53">
        <v>61.0</v>
      </c>
      <c r="G25" s="53">
        <v>12.9</v>
      </c>
      <c r="H25" s="54"/>
      <c r="I25" s="53">
        <v>6.0</v>
      </c>
      <c r="J25" s="53">
        <v>57.0</v>
      </c>
      <c r="K25" s="53">
        <v>56.0</v>
      </c>
      <c r="L25" s="53">
        <v>137.0</v>
      </c>
      <c r="M25" s="53">
        <v>102.0</v>
      </c>
      <c r="N25" s="53">
        <v>25.1</v>
      </c>
      <c r="O25" s="54"/>
      <c r="P25" s="53">
        <v>6.0</v>
      </c>
      <c r="Q25" s="53">
        <v>57.0</v>
      </c>
      <c r="R25" s="53">
        <v>54.0</v>
      </c>
      <c r="S25" s="55">
        <v>339.8</v>
      </c>
      <c r="T25" s="53">
        <v>241.1</v>
      </c>
      <c r="U25" s="55">
        <v>166.6</v>
      </c>
      <c r="V25" s="54"/>
      <c r="W25" s="55">
        <v>372.6</v>
      </c>
      <c r="X25" s="55">
        <v>165.4</v>
      </c>
      <c r="Y25" s="55">
        <v>106.1</v>
      </c>
      <c r="Z25" s="54"/>
      <c r="AA25" s="55">
        <v>339.1</v>
      </c>
      <c r="AB25" s="53">
        <v>246.3</v>
      </c>
      <c r="AC25" s="55">
        <v>158.7</v>
      </c>
      <c r="AD25" s="54"/>
      <c r="AE25" s="55">
        <v>339.2</v>
      </c>
      <c r="AF25" s="55">
        <v>276.2</v>
      </c>
      <c r="AG25" s="53">
        <v>144.2</v>
      </c>
      <c r="AH25" s="54"/>
      <c r="AI25" s="53">
        <v>345.9</v>
      </c>
      <c r="AJ25" s="55">
        <v>382.5</v>
      </c>
      <c r="AK25" s="55">
        <v>239.1</v>
      </c>
      <c r="AL25" s="54"/>
      <c r="AM25" s="55">
        <v>337.9</v>
      </c>
      <c r="AN25" s="55">
        <v>402.8</v>
      </c>
      <c r="AO25" s="55">
        <v>225.4</v>
      </c>
      <c r="AP25" s="54"/>
      <c r="AQ25" s="182">
        <f t="shared" ref="AQ25:AS25" si="43">E25</f>
        <v>133</v>
      </c>
      <c r="AR25" s="56">
        <f t="shared" si="43"/>
        <v>61</v>
      </c>
      <c r="AS25" s="56">
        <f t="shared" si="43"/>
        <v>12.9</v>
      </c>
      <c r="AT25" s="54"/>
      <c r="AU25" s="206">
        <f t="shared" ref="AU25:AW25" si="44">L25</f>
        <v>137</v>
      </c>
      <c r="AV25" s="54">
        <f t="shared" si="44"/>
        <v>102</v>
      </c>
      <c r="AW25" s="54">
        <f t="shared" si="44"/>
        <v>25.1</v>
      </c>
      <c r="AX25" s="54"/>
      <c r="AY25" s="182">
        <f t="shared" si="38"/>
        <v>133</v>
      </c>
      <c r="AZ25" s="54"/>
      <c r="BA25" s="54"/>
      <c r="BB25" s="54"/>
      <c r="BC25" s="89"/>
      <c r="BD25" s="54"/>
      <c r="BE25" s="53">
        <v>32.0</v>
      </c>
      <c r="BF25" s="53">
        <v>110.0</v>
      </c>
      <c r="BG25" s="53">
        <v>5.4</v>
      </c>
      <c r="BH25" s="54"/>
      <c r="BI25" s="53">
        <v>22.0</v>
      </c>
      <c r="BJ25" s="53">
        <v>81.0</v>
      </c>
      <c r="BK25" s="53">
        <v>56.0</v>
      </c>
      <c r="BL25" s="89"/>
      <c r="BM25" s="58">
        <v>340.0</v>
      </c>
      <c r="BN25" s="58">
        <v>145.0</v>
      </c>
      <c r="BO25" s="58">
        <v>243.0</v>
      </c>
      <c r="BP25" s="58">
        <v>12.0</v>
      </c>
      <c r="BQ25" s="59"/>
      <c r="BR25" s="58">
        <v>6.0</v>
      </c>
      <c r="BS25" s="58">
        <v>64.0</v>
      </c>
      <c r="BT25" s="58">
        <v>65.0</v>
      </c>
      <c r="BU25" s="59">
        <f t="shared" si="6"/>
        <v>340</v>
      </c>
      <c r="BV25" s="58">
        <v>359.0</v>
      </c>
      <c r="BW25" s="58">
        <v>205.0</v>
      </c>
      <c r="BX25" s="58">
        <v>25.0</v>
      </c>
      <c r="BY25" s="58">
        <v>332.0</v>
      </c>
      <c r="BZ25" s="58">
        <v>381.0</v>
      </c>
      <c r="CA25" s="58">
        <v>209.0</v>
      </c>
      <c r="CB25" s="58">
        <v>22.0</v>
      </c>
      <c r="CC25" s="58">
        <v>339.0</v>
      </c>
      <c r="CD25" s="58">
        <v>292.0</v>
      </c>
      <c r="CE25" s="58">
        <v>169.0</v>
      </c>
      <c r="CF25" s="58">
        <v>10.0</v>
      </c>
      <c r="CG25" s="58">
        <v>333.0</v>
      </c>
      <c r="CH25" s="58">
        <v>288.0</v>
      </c>
      <c r="CI25" s="58">
        <v>164.0</v>
      </c>
      <c r="CJ25" s="58">
        <v>15.0</v>
      </c>
      <c r="CK25" s="58">
        <v>350.0</v>
      </c>
      <c r="CL25" s="58">
        <v>174.0</v>
      </c>
      <c r="CM25" s="58">
        <v>174.0</v>
      </c>
      <c r="CN25" s="58">
        <v>15.0</v>
      </c>
      <c r="CO25" s="58">
        <v>330.0</v>
      </c>
      <c r="CP25" s="58">
        <v>329.0</v>
      </c>
      <c r="CQ25" s="58">
        <v>159.0</v>
      </c>
      <c r="CR25" s="58">
        <v>14.0</v>
      </c>
      <c r="CS25" s="58">
        <v>333.0</v>
      </c>
      <c r="CT25" s="58">
        <v>301.0</v>
      </c>
      <c r="CU25" s="58">
        <v>174.0</v>
      </c>
      <c r="CV25" s="58">
        <v>104.0</v>
      </c>
      <c r="CW25" s="58">
        <v>336.0</v>
      </c>
      <c r="CX25" s="58">
        <v>212.0</v>
      </c>
      <c r="CY25" s="58">
        <v>99.0</v>
      </c>
      <c r="CZ25" s="58">
        <v>64.0</v>
      </c>
      <c r="DA25" s="58">
        <v>322.0</v>
      </c>
      <c r="DB25" s="58">
        <v>219.0</v>
      </c>
      <c r="DC25" s="58">
        <v>105.0</v>
      </c>
      <c r="DD25" s="58">
        <v>61.0</v>
      </c>
      <c r="DE25" s="59">
        <f t="shared" si="7"/>
        <v>145</v>
      </c>
      <c r="DF25" s="58">
        <v>35.2</v>
      </c>
      <c r="DG25" s="59">
        <f t="shared" ref="DG25:DH25" si="45">BO25</f>
        <v>243</v>
      </c>
      <c r="DH25" s="59">
        <f t="shared" si="45"/>
        <v>12</v>
      </c>
      <c r="DI25" s="59"/>
      <c r="DJ25" s="58">
        <v>7.0</v>
      </c>
      <c r="DK25" s="58">
        <v>60.0</v>
      </c>
      <c r="DL25" s="58">
        <v>55.0</v>
      </c>
      <c r="DM25" s="89"/>
      <c r="DN25" s="61">
        <v>339.0</v>
      </c>
      <c r="DO25" s="61">
        <v>139.0</v>
      </c>
      <c r="DP25" s="61">
        <v>43.51</v>
      </c>
      <c r="DQ25" s="61">
        <v>23.91</v>
      </c>
      <c r="DR25" s="61">
        <v>7.57</v>
      </c>
      <c r="DS25" s="61">
        <v>8.0</v>
      </c>
      <c r="DT25" s="61">
        <v>44.0</v>
      </c>
      <c r="DU25" s="61">
        <v>51.1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339.0</v>
      </c>
      <c r="EF25" s="63">
        <v>136.0</v>
      </c>
      <c r="EG25" s="63">
        <v>73.0</v>
      </c>
      <c r="EH25" s="63">
        <v>3.1</v>
      </c>
      <c r="EI25" s="64"/>
      <c r="EJ25" s="63">
        <v>9.0</v>
      </c>
      <c r="EK25" s="63">
        <v>52.0</v>
      </c>
      <c r="EL25" s="63">
        <v>54.0</v>
      </c>
      <c r="EM25" s="63">
        <v>136.0</v>
      </c>
      <c r="EN25" s="63">
        <v>111.0</v>
      </c>
      <c r="EO25" s="63">
        <v>4.6</v>
      </c>
      <c r="EP25" s="64"/>
      <c r="EQ25" s="63">
        <v>9.0</v>
      </c>
      <c r="ER25" s="63">
        <v>53.0</v>
      </c>
      <c r="ES25" s="63">
        <v>55.0</v>
      </c>
      <c r="ET25" s="63">
        <v>339.0</v>
      </c>
      <c r="EU25" s="63">
        <v>0.0</v>
      </c>
      <c r="EV25" s="63">
        <v>0.0</v>
      </c>
      <c r="EW25" s="63">
        <v>0.0</v>
      </c>
      <c r="EX25" s="63">
        <v>336.0</v>
      </c>
      <c r="EY25" s="63">
        <v>240.0</v>
      </c>
      <c r="EZ25" s="63">
        <v>139.0</v>
      </c>
      <c r="FA25" s="63">
        <v>6.7</v>
      </c>
      <c r="FB25" s="63">
        <v>336.0</v>
      </c>
      <c r="FC25" s="63">
        <v>0.0</v>
      </c>
      <c r="FD25" s="63">
        <v>0.0</v>
      </c>
      <c r="FE25" s="63">
        <v>0.0</v>
      </c>
      <c r="FF25" s="63">
        <v>337.0</v>
      </c>
      <c r="FG25" s="63">
        <v>241.0</v>
      </c>
      <c r="FH25" s="63">
        <v>139.0</v>
      </c>
      <c r="FI25" s="63">
        <v>7.2</v>
      </c>
      <c r="FJ25" s="63">
        <v>339.0</v>
      </c>
      <c r="FK25" s="63">
        <v>229.0</v>
      </c>
      <c r="FL25" s="63">
        <v>131.0</v>
      </c>
      <c r="FM25" s="64"/>
      <c r="FN25" s="63">
        <v>339.0</v>
      </c>
      <c r="FO25" s="63">
        <v>224.0</v>
      </c>
      <c r="FP25" s="63">
        <v>131.0</v>
      </c>
      <c r="FQ25" s="63">
        <v>17.0</v>
      </c>
      <c r="FR25" s="63">
        <v>136.0</v>
      </c>
      <c r="FS25" s="63">
        <v>91.0</v>
      </c>
      <c r="FT25" s="63">
        <v>14.7</v>
      </c>
      <c r="FU25" s="64"/>
      <c r="FV25" s="63">
        <v>137.0</v>
      </c>
      <c r="FW25" s="64"/>
      <c r="FX25" s="64"/>
      <c r="FY25" s="64"/>
      <c r="FZ25" s="89"/>
      <c r="GA25" s="65">
        <v>339.0</v>
      </c>
      <c r="GB25" s="66">
        <v>423.94</v>
      </c>
      <c r="GC25" s="66">
        <v>233.43</v>
      </c>
      <c r="GD25" s="66">
        <v>22.53</v>
      </c>
      <c r="GE25" s="66">
        <v>339.0</v>
      </c>
      <c r="GF25" s="66">
        <v>411.04</v>
      </c>
      <c r="GG25" s="66">
        <v>230.42</v>
      </c>
      <c r="GH25" s="66">
        <v>25.63</v>
      </c>
      <c r="GI25" s="66">
        <v>339.0</v>
      </c>
      <c r="GJ25" s="66">
        <v>232.41</v>
      </c>
      <c r="GK25" s="66">
        <v>131.33</v>
      </c>
      <c r="GL25" s="66">
        <v>22.2</v>
      </c>
      <c r="GM25" s="66">
        <v>339.0</v>
      </c>
      <c r="GN25" s="66">
        <v>250.73</v>
      </c>
      <c r="GO25" s="66">
        <v>130.49</v>
      </c>
      <c r="GP25" s="66">
        <v>29.23</v>
      </c>
      <c r="GQ25" s="66">
        <v>339.0</v>
      </c>
      <c r="GR25" s="66">
        <v>193.61</v>
      </c>
      <c r="GS25" s="66">
        <v>103.03</v>
      </c>
      <c r="GT25" s="66">
        <v>0.0</v>
      </c>
      <c r="GU25" s="66">
        <v>338.0</v>
      </c>
      <c r="GV25" s="66">
        <v>180.24</v>
      </c>
      <c r="GW25" s="66">
        <v>101.52</v>
      </c>
      <c r="GX25" s="66">
        <v>0.0</v>
      </c>
      <c r="GY25" s="89"/>
      <c r="GZ25" s="98" t="s">
        <v>107</v>
      </c>
      <c r="HA25" s="97" t="s">
        <v>92</v>
      </c>
      <c r="HB25" s="98">
        <v>102.0</v>
      </c>
      <c r="HC25" s="97">
        <f t="shared" si="9"/>
        <v>5.1</v>
      </c>
      <c r="HD25" s="97">
        <f t="shared" si="10"/>
        <v>2.04</v>
      </c>
      <c r="HE25" s="98">
        <v>8.0</v>
      </c>
      <c r="HF25" s="99">
        <v>54.0</v>
      </c>
      <c r="HG25" s="99">
        <v>54.0</v>
      </c>
      <c r="HH25" s="98" t="s">
        <v>107</v>
      </c>
      <c r="HI25" s="97" t="s">
        <v>92</v>
      </c>
      <c r="HJ25" s="98">
        <v>65.0</v>
      </c>
      <c r="HK25" s="97">
        <f t="shared" si="11"/>
        <v>3.25</v>
      </c>
      <c r="HL25" s="97">
        <f t="shared" si="12"/>
        <v>1.3</v>
      </c>
      <c r="HM25" s="98">
        <v>5.0</v>
      </c>
      <c r="HN25" s="99">
        <v>56.0</v>
      </c>
      <c r="HO25" s="99">
        <v>56.0</v>
      </c>
      <c r="HP25" s="98" t="s">
        <v>107</v>
      </c>
      <c r="HQ25" s="97" t="s">
        <v>92</v>
      </c>
      <c r="HR25" s="98">
        <v>195.0</v>
      </c>
      <c r="HS25" s="97">
        <f t="shared" si="13"/>
        <v>9.75</v>
      </c>
      <c r="HT25" s="97">
        <f t="shared" si="14"/>
        <v>3.9</v>
      </c>
      <c r="HU25" s="98">
        <v>7.0</v>
      </c>
      <c r="HV25" s="99">
        <v>52.0</v>
      </c>
      <c r="HW25" s="99">
        <v>52.0</v>
      </c>
      <c r="HX25" s="89"/>
      <c r="HY25" s="72">
        <v>135.0</v>
      </c>
      <c r="HZ25" s="72">
        <v>33.0</v>
      </c>
      <c r="IA25" s="72">
        <v>166.0</v>
      </c>
      <c r="IB25" s="72">
        <v>8.3</v>
      </c>
      <c r="IC25" s="73"/>
      <c r="ID25" s="72">
        <v>2.0</v>
      </c>
      <c r="IE25" s="147">
        <v>62.0</v>
      </c>
      <c r="IF25" s="147">
        <v>42.0</v>
      </c>
      <c r="IG25" s="89"/>
      <c r="IH25" s="74">
        <v>135.0</v>
      </c>
      <c r="II25" s="74">
        <v>32.5</v>
      </c>
      <c r="IJ25" s="74">
        <v>200.0</v>
      </c>
      <c r="IK25" s="74">
        <v>9.8</v>
      </c>
      <c r="IL25" s="74">
        <v>11.0</v>
      </c>
      <c r="IM25" s="74">
        <v>6.0</v>
      </c>
      <c r="IN25" s="74">
        <v>45.0</v>
      </c>
      <c r="IO25" s="74">
        <v>43.0</v>
      </c>
      <c r="IP25" s="74">
        <v>135.0</v>
      </c>
      <c r="IQ25" s="74">
        <v>34.1</v>
      </c>
      <c r="IR25" s="74">
        <v>6.0</v>
      </c>
      <c r="IS25" s="74">
        <v>0.1</v>
      </c>
      <c r="IT25" s="74">
        <v>0.2</v>
      </c>
      <c r="IU25" s="74">
        <v>12.0</v>
      </c>
      <c r="IV25" s="74">
        <v>50.0</v>
      </c>
      <c r="IW25" s="74">
        <v>49.0</v>
      </c>
      <c r="IX25" s="89"/>
      <c r="IY25" s="76">
        <v>138.8</v>
      </c>
      <c r="IZ25" s="76">
        <v>34.55</v>
      </c>
      <c r="JA25" s="76">
        <v>427.6</v>
      </c>
      <c r="JB25" s="76">
        <v>21.38</v>
      </c>
      <c r="JC25" s="76">
        <v>8.71</v>
      </c>
      <c r="JD25" s="76">
        <v>3.0</v>
      </c>
      <c r="JE25" s="76">
        <v>69.78</v>
      </c>
      <c r="JF25" s="76">
        <v>52.36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137.0</v>
      </c>
      <c r="JQ25" s="78">
        <v>32.2</v>
      </c>
      <c r="JR25" s="78">
        <v>0.0</v>
      </c>
      <c r="JS25" s="78">
        <v>0.0</v>
      </c>
      <c r="JT25" s="78">
        <v>0.0</v>
      </c>
      <c r="JU25" s="78">
        <v>2.0</v>
      </c>
      <c r="JV25" s="78">
        <v>48.0</v>
      </c>
      <c r="JW25" s="78">
        <v>47.0</v>
      </c>
      <c r="JX25" s="78">
        <v>137.0</v>
      </c>
      <c r="JY25" s="78">
        <v>34.2</v>
      </c>
      <c r="JZ25" s="78">
        <v>116.0</v>
      </c>
      <c r="KA25" s="78">
        <v>6.4</v>
      </c>
      <c r="KB25" s="78">
        <v>2.2</v>
      </c>
      <c r="KC25" s="78">
        <v>2.0</v>
      </c>
      <c r="KD25" s="78">
        <v>53.0</v>
      </c>
      <c r="KE25" s="78">
        <v>51.0</v>
      </c>
      <c r="KF25" s="89"/>
      <c r="KG25" s="79">
        <v>138.0</v>
      </c>
      <c r="KH25" s="79">
        <v>34.0</v>
      </c>
      <c r="KI25" s="79" t="s">
        <v>98</v>
      </c>
      <c r="KJ25" s="79" t="s">
        <v>98</v>
      </c>
      <c r="KK25" s="80"/>
      <c r="KL25" s="79">
        <v>1.0</v>
      </c>
      <c r="KM25" s="79">
        <v>50.0</v>
      </c>
      <c r="KN25" s="79">
        <v>50.0</v>
      </c>
      <c r="KO25" s="79">
        <v>138.0</v>
      </c>
      <c r="KP25" s="79">
        <v>34.0</v>
      </c>
      <c r="KQ25" s="79">
        <v>3.0</v>
      </c>
      <c r="KR25" s="79">
        <v>0.1</v>
      </c>
      <c r="KS25" s="80"/>
      <c r="KT25" s="79">
        <v>1.0</v>
      </c>
      <c r="KU25" s="79">
        <v>50.0</v>
      </c>
      <c r="KV25" s="79">
        <v>48.0</v>
      </c>
      <c r="KW25" s="89"/>
      <c r="KX25" s="81">
        <v>134.0</v>
      </c>
      <c r="KY25" s="81">
        <v>33.0</v>
      </c>
      <c r="KZ25" s="81">
        <v>239.0</v>
      </c>
      <c r="LA25" s="81">
        <v>11.7</v>
      </c>
      <c r="LB25" s="81">
        <v>1.8</v>
      </c>
      <c r="LC25" s="81">
        <v>3.0</v>
      </c>
      <c r="LD25" s="81">
        <v>50.0</v>
      </c>
      <c r="LE25" s="81">
        <v>50.0</v>
      </c>
      <c r="LF25" s="81">
        <v>134.0</v>
      </c>
      <c r="LG25" s="81">
        <v>33.0</v>
      </c>
      <c r="LH25" s="81">
        <v>290.0</v>
      </c>
      <c r="LI25" s="81">
        <v>14.2</v>
      </c>
      <c r="LJ25" s="81">
        <v>5.0</v>
      </c>
      <c r="LK25" s="81">
        <v>5.0</v>
      </c>
      <c r="LL25" s="81">
        <v>52.0</v>
      </c>
      <c r="LM25" s="81">
        <v>51.0</v>
      </c>
      <c r="LN25" s="89"/>
      <c r="LO25" s="82">
        <v>330.0</v>
      </c>
      <c r="LP25" s="82">
        <v>232.0</v>
      </c>
      <c r="LQ25" s="82">
        <v>132.0</v>
      </c>
      <c r="LR25" s="82">
        <v>72.0</v>
      </c>
      <c r="LS25" s="82">
        <v>342.0</v>
      </c>
      <c r="LT25" s="82">
        <v>140.0</v>
      </c>
      <c r="LU25" s="82">
        <v>65.0</v>
      </c>
      <c r="LV25" s="82">
        <v>35.0</v>
      </c>
      <c r="LW25" s="82">
        <v>0.6</v>
      </c>
      <c r="LX25" s="82">
        <v>10.0</v>
      </c>
      <c r="LY25" s="82">
        <v>56.0</v>
      </c>
      <c r="LZ25" s="82">
        <v>54.0</v>
      </c>
      <c r="MA25" s="82">
        <v>138.0</v>
      </c>
      <c r="MB25" s="82">
        <v>167.0</v>
      </c>
      <c r="MC25" s="82">
        <v>94.0</v>
      </c>
      <c r="MD25" s="82">
        <v>13.0</v>
      </c>
      <c r="ME25" s="82">
        <v>8.0</v>
      </c>
      <c r="MF25" s="82">
        <v>68.0</v>
      </c>
      <c r="MG25" s="82">
        <v>58.0</v>
      </c>
      <c r="MH25" s="88" t="s">
        <v>95</v>
      </c>
      <c r="MI25" s="88" t="s">
        <v>95</v>
      </c>
      <c r="MJ25" s="88" t="s">
        <v>95</v>
      </c>
      <c r="MK25" s="88" t="s">
        <v>95</v>
      </c>
      <c r="ML25" s="82">
        <v>49.0</v>
      </c>
      <c r="MM25" s="82">
        <v>47.0</v>
      </c>
      <c r="MN25" s="83">
        <v>5.0</v>
      </c>
      <c r="MO25" s="86"/>
      <c r="MP25" s="87"/>
      <c r="MQ25" s="87"/>
      <c r="MR25" s="87"/>
      <c r="MS25" s="87"/>
      <c r="MT25" s="82">
        <v>3.0</v>
      </c>
      <c r="MU25" s="82">
        <v>1.0</v>
      </c>
      <c r="MV25" s="82">
        <v>51.0</v>
      </c>
      <c r="MW25" s="82">
        <v>36.0</v>
      </c>
      <c r="MX25" s="82">
        <v>38.0</v>
      </c>
      <c r="MY25" s="82" t="s">
        <v>96</v>
      </c>
      <c r="MZ25" s="82">
        <v>5.0</v>
      </c>
      <c r="NA25" s="87"/>
      <c r="NB25" s="88" t="s">
        <v>95</v>
      </c>
      <c r="NC25" s="88" t="s">
        <v>95</v>
      </c>
      <c r="ND25" s="88" t="s">
        <v>95</v>
      </c>
      <c r="NE25" s="88" t="s">
        <v>95</v>
      </c>
      <c r="NF25" s="82">
        <v>43.0</v>
      </c>
      <c r="NG25" s="82">
        <v>43.0</v>
      </c>
      <c r="NH25" s="83">
        <v>6.0</v>
      </c>
      <c r="NI25" s="87"/>
      <c r="NJ25" s="82">
        <v>24.0</v>
      </c>
      <c r="NK25" s="82">
        <v>6.0</v>
      </c>
      <c r="NL25" s="82">
        <v>451.0</v>
      </c>
      <c r="NM25" s="82">
        <v>33.0</v>
      </c>
      <c r="NN25" s="82">
        <v>54.0</v>
      </c>
      <c r="NO25" s="82">
        <v>52.0</v>
      </c>
      <c r="NP25" s="82">
        <v>4.0</v>
      </c>
    </row>
    <row r="26" ht="14.25" customHeight="1">
      <c r="A26" s="49">
        <v>0.541666666666667</v>
      </c>
      <c r="B26" s="50"/>
      <c r="C26" s="51">
        <v>50.42</v>
      </c>
      <c r="D26" s="52">
        <v>338.0</v>
      </c>
      <c r="E26" s="53">
        <v>134.0</v>
      </c>
      <c r="F26" s="53">
        <v>63.0</v>
      </c>
      <c r="G26" s="53">
        <v>13.5</v>
      </c>
      <c r="H26" s="54"/>
      <c r="I26" s="53">
        <v>6.0</v>
      </c>
      <c r="J26" s="53">
        <v>57.0</v>
      </c>
      <c r="K26" s="53">
        <v>56.0</v>
      </c>
      <c r="L26" s="53">
        <v>138.0</v>
      </c>
      <c r="M26" s="53">
        <v>105.0</v>
      </c>
      <c r="N26" s="53">
        <v>25.8</v>
      </c>
      <c r="O26" s="54"/>
      <c r="P26" s="53">
        <v>6.0</v>
      </c>
      <c r="Q26" s="53">
        <v>57.0</v>
      </c>
      <c r="R26" s="53">
        <v>54.0</v>
      </c>
      <c r="S26" s="55">
        <v>341.3</v>
      </c>
      <c r="T26" s="53">
        <v>275.1</v>
      </c>
      <c r="U26" s="55">
        <v>164.6</v>
      </c>
      <c r="V26" s="54"/>
      <c r="W26" s="55">
        <v>374.6</v>
      </c>
      <c r="X26" s="55">
        <v>190.4</v>
      </c>
      <c r="Y26" s="55">
        <v>121.2</v>
      </c>
      <c r="Z26" s="54"/>
      <c r="AA26" s="55">
        <v>341.6</v>
      </c>
      <c r="AB26" s="53">
        <v>244.5</v>
      </c>
      <c r="AC26" s="55">
        <v>159.9</v>
      </c>
      <c r="AD26" s="54"/>
      <c r="AE26" s="55">
        <v>341.7</v>
      </c>
      <c r="AF26" s="55">
        <v>268.8</v>
      </c>
      <c r="AG26" s="53">
        <v>142.7</v>
      </c>
      <c r="AH26" s="54"/>
      <c r="AI26" s="53">
        <v>347.3</v>
      </c>
      <c r="AJ26" s="55">
        <v>383.9</v>
      </c>
      <c r="AK26" s="55">
        <v>242.6</v>
      </c>
      <c r="AL26" s="54"/>
      <c r="AM26" s="55">
        <v>339.7</v>
      </c>
      <c r="AN26" s="55">
        <v>413.8</v>
      </c>
      <c r="AO26" s="55">
        <v>232.1</v>
      </c>
      <c r="AP26" s="54"/>
      <c r="AQ26" s="182">
        <f t="shared" ref="AQ26:AS26" si="46">E26</f>
        <v>134</v>
      </c>
      <c r="AR26" s="56">
        <f t="shared" si="46"/>
        <v>63</v>
      </c>
      <c r="AS26" s="56">
        <f t="shared" si="46"/>
        <v>13.5</v>
      </c>
      <c r="AT26" s="54"/>
      <c r="AU26" s="204">
        <v>138.0</v>
      </c>
      <c r="AV26" s="54">
        <f t="shared" ref="AV26:AW26" si="47">M26</f>
        <v>105</v>
      </c>
      <c r="AW26" s="54">
        <f t="shared" si="47"/>
        <v>25.8</v>
      </c>
      <c r="AX26" s="54"/>
      <c r="AY26" s="182">
        <f t="shared" si="38"/>
        <v>134</v>
      </c>
      <c r="AZ26" s="54"/>
      <c r="BA26" s="54"/>
      <c r="BB26" s="54"/>
      <c r="BC26" s="89"/>
      <c r="BD26" s="54"/>
      <c r="BE26" s="53">
        <v>32.0</v>
      </c>
      <c r="BF26" s="53">
        <v>200.0</v>
      </c>
      <c r="BG26" s="53">
        <v>9.9</v>
      </c>
      <c r="BH26" s="54"/>
      <c r="BI26" s="53">
        <v>22.0</v>
      </c>
      <c r="BJ26" s="53">
        <v>90.0</v>
      </c>
      <c r="BK26" s="53">
        <v>64.0</v>
      </c>
      <c r="BL26" s="89"/>
      <c r="BM26" s="58">
        <v>340.0</v>
      </c>
      <c r="BN26" s="58">
        <v>145.0</v>
      </c>
      <c r="BO26" s="58">
        <v>267.0</v>
      </c>
      <c r="BP26" s="58">
        <v>13.4</v>
      </c>
      <c r="BQ26" s="59"/>
      <c r="BR26" s="58">
        <v>6.0</v>
      </c>
      <c r="BS26" s="58">
        <v>65.0</v>
      </c>
      <c r="BT26" s="58">
        <v>65.0</v>
      </c>
      <c r="BU26" s="59">
        <f t="shared" si="6"/>
        <v>340</v>
      </c>
      <c r="BV26" s="58">
        <v>351.0</v>
      </c>
      <c r="BW26" s="58">
        <v>205.0</v>
      </c>
      <c r="BX26" s="58">
        <v>27.0</v>
      </c>
      <c r="BY26" s="58">
        <v>331.0</v>
      </c>
      <c r="BZ26" s="58">
        <v>380.0</v>
      </c>
      <c r="CA26" s="58">
        <v>208.0</v>
      </c>
      <c r="CB26" s="58">
        <v>23.0</v>
      </c>
      <c r="CC26" s="58">
        <v>339.0</v>
      </c>
      <c r="CD26" s="58">
        <v>282.0</v>
      </c>
      <c r="CE26" s="58">
        <v>158.0</v>
      </c>
      <c r="CF26" s="58">
        <v>16.0</v>
      </c>
      <c r="CG26" s="58">
        <v>333.0</v>
      </c>
      <c r="CH26" s="58">
        <v>297.0</v>
      </c>
      <c r="CI26" s="58">
        <v>158.0</v>
      </c>
      <c r="CJ26" s="58">
        <v>15.0</v>
      </c>
      <c r="CK26" s="58">
        <v>346.0</v>
      </c>
      <c r="CL26" s="58">
        <v>153.0</v>
      </c>
      <c r="CM26" s="58">
        <v>161.0</v>
      </c>
      <c r="CN26" s="58">
        <v>6.0</v>
      </c>
      <c r="CO26" s="58">
        <v>330.0</v>
      </c>
      <c r="CP26" s="58">
        <v>323.0</v>
      </c>
      <c r="CQ26" s="58">
        <v>157.0</v>
      </c>
      <c r="CR26" s="58">
        <v>16.0</v>
      </c>
      <c r="CS26" s="58">
        <v>334.0</v>
      </c>
      <c r="CT26" s="58">
        <v>295.0</v>
      </c>
      <c r="CU26" s="58">
        <v>170.0</v>
      </c>
      <c r="CV26" s="58">
        <v>103.0</v>
      </c>
      <c r="CW26" s="58">
        <v>334.0</v>
      </c>
      <c r="CX26" s="58">
        <v>228.0</v>
      </c>
      <c r="CY26" s="58">
        <v>108.0</v>
      </c>
      <c r="CZ26" s="58">
        <v>65.0</v>
      </c>
      <c r="DA26" s="58">
        <v>322.0</v>
      </c>
      <c r="DB26" s="58">
        <v>239.0</v>
      </c>
      <c r="DC26" s="58">
        <v>112.0</v>
      </c>
      <c r="DD26" s="58">
        <v>61.0</v>
      </c>
      <c r="DE26" s="59">
        <f t="shared" si="7"/>
        <v>145</v>
      </c>
      <c r="DF26" s="58">
        <v>35.0</v>
      </c>
      <c r="DG26" s="59">
        <f t="shared" ref="DG26:DH26" si="48">BO26</f>
        <v>267</v>
      </c>
      <c r="DH26" s="59">
        <f t="shared" si="48"/>
        <v>13.4</v>
      </c>
      <c r="DI26" s="59"/>
      <c r="DJ26" s="58">
        <v>7.0</v>
      </c>
      <c r="DK26" s="58">
        <v>60.0</v>
      </c>
      <c r="DL26" s="58">
        <v>55.0</v>
      </c>
      <c r="DM26" s="89"/>
      <c r="DN26" s="61">
        <v>339.0</v>
      </c>
      <c r="DO26" s="61">
        <v>140.0</v>
      </c>
      <c r="DP26" s="61">
        <v>25.91</v>
      </c>
      <c r="DQ26" s="61">
        <v>7.35</v>
      </c>
      <c r="DR26" s="61">
        <v>2.38</v>
      </c>
      <c r="DS26" s="61">
        <v>8.0</v>
      </c>
      <c r="DT26" s="61">
        <v>46.0</v>
      </c>
      <c r="DU26" s="61">
        <v>51.4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340.0</v>
      </c>
      <c r="EF26" s="63">
        <v>137.0</v>
      </c>
      <c r="EG26" s="63">
        <v>73.0</v>
      </c>
      <c r="EH26" s="63">
        <v>3.1</v>
      </c>
      <c r="EI26" s="64"/>
      <c r="EJ26" s="63">
        <v>9.0</v>
      </c>
      <c r="EK26" s="63">
        <v>53.0</v>
      </c>
      <c r="EL26" s="63">
        <v>54.0</v>
      </c>
      <c r="EM26" s="63">
        <v>137.0</v>
      </c>
      <c r="EN26" s="63">
        <v>113.0</v>
      </c>
      <c r="EO26" s="63">
        <v>4.7</v>
      </c>
      <c r="EP26" s="64"/>
      <c r="EQ26" s="63">
        <v>9.0</v>
      </c>
      <c r="ER26" s="63">
        <v>54.0</v>
      </c>
      <c r="ES26" s="63">
        <v>55.0</v>
      </c>
      <c r="ET26" s="63">
        <v>341.0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237.0</v>
      </c>
      <c r="EZ26" s="63">
        <v>138.0</v>
      </c>
      <c r="FA26" s="63">
        <v>5.7</v>
      </c>
      <c r="FB26" s="63">
        <v>340.0</v>
      </c>
      <c r="FC26" s="63">
        <v>0.0</v>
      </c>
      <c r="FD26" s="63">
        <v>0.0</v>
      </c>
      <c r="FE26" s="63">
        <v>0.0</v>
      </c>
      <c r="FF26" s="63">
        <v>340.0</v>
      </c>
      <c r="FG26" s="63">
        <v>238.0</v>
      </c>
      <c r="FH26" s="63">
        <v>138.0</v>
      </c>
      <c r="FI26" s="63">
        <v>7.7</v>
      </c>
      <c r="FJ26" s="63">
        <v>340.0</v>
      </c>
      <c r="FK26" s="63">
        <v>222.0</v>
      </c>
      <c r="FL26" s="63">
        <v>127.0</v>
      </c>
      <c r="FM26" s="64"/>
      <c r="FN26" s="63">
        <v>340.0</v>
      </c>
      <c r="FO26" s="63">
        <v>218.0</v>
      </c>
      <c r="FP26" s="63">
        <v>127.0</v>
      </c>
      <c r="FQ26" s="63">
        <v>16.0</v>
      </c>
      <c r="FR26" s="63">
        <v>137.0</v>
      </c>
      <c r="FS26" s="63">
        <v>118.0</v>
      </c>
      <c r="FT26" s="63">
        <v>21.1</v>
      </c>
      <c r="FU26" s="64"/>
      <c r="FV26" s="63">
        <v>137.0</v>
      </c>
      <c r="FW26" s="64"/>
      <c r="FX26" s="64"/>
      <c r="FY26" s="64"/>
      <c r="FZ26" s="89"/>
      <c r="GA26" s="65">
        <v>340.0</v>
      </c>
      <c r="GB26" s="66">
        <v>434.78</v>
      </c>
      <c r="GC26" s="66">
        <v>240.55</v>
      </c>
      <c r="GD26" s="66">
        <v>15.24</v>
      </c>
      <c r="GE26" s="66">
        <v>340.0</v>
      </c>
      <c r="GF26" s="66">
        <v>425.38</v>
      </c>
      <c r="GG26" s="66">
        <v>240.13</v>
      </c>
      <c r="GH26" s="66">
        <v>20.02</v>
      </c>
      <c r="GI26" s="66">
        <v>340.0</v>
      </c>
      <c r="GJ26" s="66">
        <v>228.02</v>
      </c>
      <c r="GK26" s="66">
        <v>129.49</v>
      </c>
      <c r="GL26" s="66">
        <v>22.53</v>
      </c>
      <c r="GM26" s="66">
        <v>340.0</v>
      </c>
      <c r="GN26" s="66">
        <v>244.11</v>
      </c>
      <c r="GO26" s="66">
        <v>127.48</v>
      </c>
      <c r="GP26" s="66">
        <v>28.98</v>
      </c>
      <c r="GQ26" s="66">
        <v>341.0</v>
      </c>
      <c r="GR26" s="66">
        <v>209.38</v>
      </c>
      <c r="GS26" s="66">
        <v>111.73</v>
      </c>
      <c r="GT26" s="66">
        <v>10.3</v>
      </c>
      <c r="GU26" s="66">
        <v>340.0</v>
      </c>
      <c r="GV26" s="66">
        <v>191.36</v>
      </c>
      <c r="GW26" s="66">
        <v>109.3</v>
      </c>
      <c r="GX26" s="66">
        <v>9.21</v>
      </c>
      <c r="GY26" s="89"/>
      <c r="GZ26" s="98" t="s">
        <v>107</v>
      </c>
      <c r="HA26" s="97" t="s">
        <v>92</v>
      </c>
      <c r="HB26" s="98">
        <v>107.0</v>
      </c>
      <c r="HC26" s="97">
        <f t="shared" si="9"/>
        <v>5.35</v>
      </c>
      <c r="HD26" s="97">
        <f t="shared" si="10"/>
        <v>2.14</v>
      </c>
      <c r="HE26" s="98">
        <v>8.0</v>
      </c>
      <c r="HF26" s="99">
        <v>54.0</v>
      </c>
      <c r="HG26" s="99">
        <v>54.0</v>
      </c>
      <c r="HH26" s="98" t="s">
        <v>107</v>
      </c>
      <c r="HI26" s="97" t="s">
        <v>92</v>
      </c>
      <c r="HJ26" s="98">
        <v>67.0</v>
      </c>
      <c r="HK26" s="97">
        <f t="shared" si="11"/>
        <v>3.35</v>
      </c>
      <c r="HL26" s="97">
        <f t="shared" si="12"/>
        <v>1.34</v>
      </c>
      <c r="HM26" s="98">
        <v>5.0</v>
      </c>
      <c r="HN26" s="99">
        <v>56.0</v>
      </c>
      <c r="HO26" s="99">
        <v>56.0</v>
      </c>
      <c r="HP26" s="98" t="s">
        <v>107</v>
      </c>
      <c r="HQ26" s="97" t="s">
        <v>92</v>
      </c>
      <c r="HR26" s="98">
        <v>201.0</v>
      </c>
      <c r="HS26" s="97">
        <f t="shared" si="13"/>
        <v>10.05</v>
      </c>
      <c r="HT26" s="97">
        <f t="shared" si="14"/>
        <v>4.02</v>
      </c>
      <c r="HU26" s="98">
        <v>7.0</v>
      </c>
      <c r="HV26" s="99">
        <v>52.0</v>
      </c>
      <c r="HW26" s="99">
        <v>52.0</v>
      </c>
      <c r="HX26" s="89"/>
      <c r="HY26" s="72">
        <v>135.0</v>
      </c>
      <c r="HZ26" s="72">
        <v>33.0</v>
      </c>
      <c r="IA26" s="72">
        <v>170.0</v>
      </c>
      <c r="IB26" s="72">
        <v>8.5</v>
      </c>
      <c r="IC26" s="73"/>
      <c r="ID26" s="72">
        <v>2.0</v>
      </c>
      <c r="IE26" s="147">
        <v>62.0</v>
      </c>
      <c r="IF26" s="147">
        <v>42.0</v>
      </c>
      <c r="IG26" s="89"/>
      <c r="IH26" s="74">
        <v>140.0</v>
      </c>
      <c r="II26" s="74">
        <v>33.7</v>
      </c>
      <c r="IJ26" s="74">
        <v>76.0</v>
      </c>
      <c r="IK26" s="74">
        <v>3.8</v>
      </c>
      <c r="IL26" s="74">
        <v>4.3</v>
      </c>
      <c r="IM26" s="74">
        <v>6.0</v>
      </c>
      <c r="IN26" s="74">
        <v>50.0</v>
      </c>
      <c r="IO26" s="74">
        <v>49.0</v>
      </c>
      <c r="IP26" s="74">
        <v>140.0</v>
      </c>
      <c r="IQ26" s="74">
        <v>33.7</v>
      </c>
      <c r="IR26" s="74">
        <v>144.0</v>
      </c>
      <c r="IS26" s="74">
        <v>7.4</v>
      </c>
      <c r="IT26" s="74">
        <v>8.3</v>
      </c>
      <c r="IU26" s="74">
        <v>12.0</v>
      </c>
      <c r="IV26" s="74">
        <v>50.0</v>
      </c>
      <c r="IW26" s="74">
        <v>49.0</v>
      </c>
      <c r="IX26" s="89"/>
      <c r="IY26" s="76">
        <v>139.11</v>
      </c>
      <c r="IZ26" s="76">
        <v>34.88</v>
      </c>
      <c r="JA26" s="76">
        <v>299.0</v>
      </c>
      <c r="JB26" s="76">
        <v>14.95</v>
      </c>
      <c r="JC26" s="76">
        <v>5.71</v>
      </c>
      <c r="JD26" s="76">
        <v>3.0</v>
      </c>
      <c r="JE26" s="76">
        <v>64.86</v>
      </c>
      <c r="JF26" s="76">
        <v>48.24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32.2</v>
      </c>
      <c r="JR26" s="78">
        <v>0.0</v>
      </c>
      <c r="JS26" s="78">
        <v>0.0</v>
      </c>
      <c r="JT26" s="78">
        <v>0.0</v>
      </c>
      <c r="JU26" s="78">
        <v>2.0</v>
      </c>
      <c r="JV26" s="78">
        <v>50.0</v>
      </c>
      <c r="JW26" s="78">
        <v>47.0</v>
      </c>
      <c r="JX26" s="78">
        <v>135.0</v>
      </c>
      <c r="JY26" s="78">
        <v>33.9</v>
      </c>
      <c r="JZ26" s="78">
        <v>175.0</v>
      </c>
      <c r="KA26" s="78">
        <v>9.3</v>
      </c>
      <c r="KB26" s="78">
        <v>3.5</v>
      </c>
      <c r="KC26" s="78">
        <v>2.0</v>
      </c>
      <c r="KD26" s="78">
        <v>55.0</v>
      </c>
      <c r="KE26" s="78">
        <v>53.0</v>
      </c>
      <c r="KF26" s="89"/>
      <c r="KG26" s="79">
        <v>136.0</v>
      </c>
      <c r="KH26" s="79">
        <v>33.0</v>
      </c>
      <c r="KI26" s="79">
        <v>58.0</v>
      </c>
      <c r="KJ26" s="79">
        <v>3.0</v>
      </c>
      <c r="KK26" s="80"/>
      <c r="KL26" s="79">
        <v>1.0</v>
      </c>
      <c r="KM26" s="79">
        <v>50.0</v>
      </c>
      <c r="KN26" s="79">
        <v>50.0</v>
      </c>
      <c r="KO26" s="79">
        <v>136.0</v>
      </c>
      <c r="KP26" s="79">
        <v>33.0</v>
      </c>
      <c r="KQ26" s="79">
        <v>3.0</v>
      </c>
      <c r="KR26" s="79">
        <v>0.1</v>
      </c>
      <c r="KS26" s="80"/>
      <c r="KT26" s="79">
        <v>1.0</v>
      </c>
      <c r="KU26" s="79">
        <v>50.0</v>
      </c>
      <c r="KV26" s="79">
        <v>48.0</v>
      </c>
      <c r="KW26" s="89"/>
      <c r="KX26" s="81">
        <v>126.0</v>
      </c>
      <c r="KY26" s="81">
        <v>32.0</v>
      </c>
      <c r="KZ26" s="81">
        <v>224.0</v>
      </c>
      <c r="LA26" s="81">
        <v>11.0</v>
      </c>
      <c r="LB26" s="81">
        <v>1.8</v>
      </c>
      <c r="LC26" s="81">
        <v>3.0</v>
      </c>
      <c r="LD26" s="81">
        <v>52.0</v>
      </c>
      <c r="LE26" s="81">
        <v>52.0</v>
      </c>
      <c r="LF26" s="81">
        <v>126.0</v>
      </c>
      <c r="LG26" s="81">
        <v>32.0</v>
      </c>
      <c r="LH26" s="81">
        <v>302.0</v>
      </c>
      <c r="LI26" s="81">
        <v>14.8</v>
      </c>
      <c r="LJ26" s="81">
        <v>5.0</v>
      </c>
      <c r="LK26" s="81">
        <v>5.0</v>
      </c>
      <c r="LL26" s="81">
        <v>53.0</v>
      </c>
      <c r="LM26" s="81">
        <v>52.0</v>
      </c>
      <c r="LN26" s="89"/>
      <c r="LO26" s="82">
        <v>327.0</v>
      </c>
      <c r="LP26" s="82">
        <v>245.0</v>
      </c>
      <c r="LQ26" s="82">
        <v>138.0</v>
      </c>
      <c r="LR26" s="82">
        <v>70.0</v>
      </c>
      <c r="LS26" s="82">
        <v>337.0</v>
      </c>
      <c r="LT26" s="82">
        <v>138.0</v>
      </c>
      <c r="LU26" s="82">
        <v>84.0</v>
      </c>
      <c r="LV26" s="82">
        <v>47.0</v>
      </c>
      <c r="LW26" s="82">
        <v>6.0</v>
      </c>
      <c r="LX26" s="82">
        <v>10.0</v>
      </c>
      <c r="LY26" s="82">
        <v>58.0</v>
      </c>
      <c r="LZ26" s="82">
        <v>55.0</v>
      </c>
      <c r="MA26" s="82">
        <v>140.0</v>
      </c>
      <c r="MB26" s="82">
        <v>161.0</v>
      </c>
      <c r="MC26" s="82">
        <v>91.0</v>
      </c>
      <c r="MD26" s="82">
        <v>8.6</v>
      </c>
      <c r="ME26" s="82">
        <v>8.0</v>
      </c>
      <c r="MF26" s="82">
        <v>69.0</v>
      </c>
      <c r="MG26" s="82">
        <v>59.0</v>
      </c>
      <c r="MH26" s="88" t="s">
        <v>95</v>
      </c>
      <c r="MI26" s="88" t="s">
        <v>95</v>
      </c>
      <c r="MJ26" s="88" t="s">
        <v>95</v>
      </c>
      <c r="MK26" s="88" t="s">
        <v>95</v>
      </c>
      <c r="ML26" s="82">
        <v>50.0</v>
      </c>
      <c r="MM26" s="82">
        <v>48.0</v>
      </c>
      <c r="MN26" s="83">
        <v>5.0</v>
      </c>
      <c r="MO26" s="86"/>
      <c r="MP26" s="87"/>
      <c r="MQ26" s="87"/>
      <c r="MR26" s="87"/>
      <c r="MS26" s="87"/>
      <c r="MT26" s="82">
        <v>5.5</v>
      </c>
      <c r="MU26" s="82">
        <v>1.8</v>
      </c>
      <c r="MV26" s="82">
        <v>93.0</v>
      </c>
      <c r="MW26" s="82">
        <v>36.0</v>
      </c>
      <c r="MX26" s="82">
        <v>40.0</v>
      </c>
      <c r="MY26" s="82" t="s">
        <v>96</v>
      </c>
      <c r="MZ26" s="82">
        <v>5.0</v>
      </c>
      <c r="NA26" s="87"/>
      <c r="NB26" s="88" t="s">
        <v>95</v>
      </c>
      <c r="NC26" s="88" t="s">
        <v>95</v>
      </c>
      <c r="ND26" s="88" t="s">
        <v>95</v>
      </c>
      <c r="NE26" s="88" t="s">
        <v>95</v>
      </c>
      <c r="NF26" s="82">
        <v>44.0</v>
      </c>
      <c r="NG26" s="82">
        <v>44.0</v>
      </c>
      <c r="NH26" s="83">
        <v>6.0</v>
      </c>
      <c r="NI26" s="87"/>
      <c r="NJ26" s="82">
        <v>26.0</v>
      </c>
      <c r="NK26" s="82">
        <v>7.0</v>
      </c>
      <c r="NL26" s="82">
        <v>467.0</v>
      </c>
      <c r="NM26" s="82">
        <v>34.0</v>
      </c>
      <c r="NN26" s="82">
        <v>54.0</v>
      </c>
      <c r="NO26" s="82">
        <v>52.0</v>
      </c>
      <c r="NP26" s="82">
        <v>4.0</v>
      </c>
    </row>
    <row r="27" ht="14.25" customHeight="1">
      <c r="A27" s="49">
        <v>0.583333333333334</v>
      </c>
      <c r="B27" s="50"/>
      <c r="C27" s="51">
        <v>50.38</v>
      </c>
      <c r="D27" s="52">
        <v>340.0</v>
      </c>
      <c r="E27" s="53">
        <v>134.0</v>
      </c>
      <c r="F27" s="53">
        <v>60.0</v>
      </c>
      <c r="G27" s="53">
        <v>12.9</v>
      </c>
      <c r="H27" s="54"/>
      <c r="I27" s="53">
        <v>6.0</v>
      </c>
      <c r="J27" s="53">
        <v>57.0</v>
      </c>
      <c r="K27" s="53">
        <v>56.0</v>
      </c>
      <c r="L27" s="53">
        <v>139.0</v>
      </c>
      <c r="M27" s="53">
        <v>79.0</v>
      </c>
      <c r="N27" s="53">
        <v>19.7</v>
      </c>
      <c r="O27" s="54"/>
      <c r="P27" s="53">
        <v>6.0</v>
      </c>
      <c r="Q27" s="53">
        <v>57.0</v>
      </c>
      <c r="R27" s="53">
        <v>54.0</v>
      </c>
      <c r="S27" s="55">
        <v>342.1</v>
      </c>
      <c r="T27" s="53">
        <v>281.6</v>
      </c>
      <c r="U27" s="55">
        <v>167.6</v>
      </c>
      <c r="V27" s="54"/>
      <c r="W27" s="55">
        <v>375.4</v>
      </c>
      <c r="X27" s="55">
        <v>201.4</v>
      </c>
      <c r="Y27" s="55">
        <v>130.6</v>
      </c>
      <c r="Z27" s="54"/>
      <c r="AA27" s="55">
        <v>342.1</v>
      </c>
      <c r="AB27" s="53">
        <v>227.9</v>
      </c>
      <c r="AC27" s="55">
        <v>151.3</v>
      </c>
      <c r="AD27" s="54"/>
      <c r="AE27" s="55">
        <v>342.1</v>
      </c>
      <c r="AF27" s="55">
        <v>257.4</v>
      </c>
      <c r="AG27" s="53">
        <v>137.7</v>
      </c>
      <c r="AH27" s="54"/>
      <c r="AI27" s="53">
        <v>347.9</v>
      </c>
      <c r="AJ27" s="55">
        <v>375.9</v>
      </c>
      <c r="AK27" s="55">
        <v>236.3</v>
      </c>
      <c r="AL27" s="54"/>
      <c r="AM27" s="55">
        <v>340.3</v>
      </c>
      <c r="AN27" s="55">
        <v>400.3</v>
      </c>
      <c r="AO27" s="55">
        <v>225.5</v>
      </c>
      <c r="AP27" s="54"/>
      <c r="AQ27" s="182">
        <f t="shared" ref="AQ27:AS27" si="49">E27</f>
        <v>134</v>
      </c>
      <c r="AR27" s="56">
        <f t="shared" si="49"/>
        <v>60</v>
      </c>
      <c r="AS27" s="56">
        <f t="shared" si="49"/>
        <v>12.9</v>
      </c>
      <c r="AT27" s="54"/>
      <c r="AU27" s="204">
        <v>139.0</v>
      </c>
      <c r="AV27" s="54">
        <f t="shared" ref="AV27:AW27" si="50">M27</f>
        <v>79</v>
      </c>
      <c r="AW27" s="54">
        <f t="shared" si="50"/>
        <v>19.7</v>
      </c>
      <c r="AX27" s="54"/>
      <c r="AY27" s="182">
        <f t="shared" si="38"/>
        <v>134</v>
      </c>
      <c r="AZ27" s="54"/>
      <c r="BA27" s="54"/>
      <c r="BB27" s="54"/>
      <c r="BC27" s="89"/>
      <c r="BD27" s="54"/>
      <c r="BE27" s="53">
        <v>32.0</v>
      </c>
      <c r="BF27" s="53">
        <v>147.0</v>
      </c>
      <c r="BG27" s="53">
        <v>7.3</v>
      </c>
      <c r="BH27" s="54"/>
      <c r="BI27" s="53">
        <v>22.0</v>
      </c>
      <c r="BJ27" s="53">
        <v>90.0</v>
      </c>
      <c r="BK27" s="53">
        <v>64.0</v>
      </c>
      <c r="BL27" s="89"/>
      <c r="BM27" s="58">
        <v>340.0</v>
      </c>
      <c r="BN27" s="58">
        <v>145.0</v>
      </c>
      <c r="BO27" s="58">
        <v>262.0</v>
      </c>
      <c r="BP27" s="58">
        <v>13.1</v>
      </c>
      <c r="BQ27" s="59"/>
      <c r="BR27" s="58">
        <v>6.0</v>
      </c>
      <c r="BS27" s="58">
        <v>67.0</v>
      </c>
      <c r="BT27" s="58">
        <v>66.0</v>
      </c>
      <c r="BU27" s="59">
        <f t="shared" si="6"/>
        <v>340</v>
      </c>
      <c r="BV27" s="58">
        <v>351.0</v>
      </c>
      <c r="BW27" s="58">
        <v>205.0</v>
      </c>
      <c r="BX27" s="58">
        <v>28.0</v>
      </c>
      <c r="BY27" s="58">
        <v>333.0</v>
      </c>
      <c r="BZ27" s="58">
        <v>381.0</v>
      </c>
      <c r="CA27" s="58">
        <v>208.0</v>
      </c>
      <c r="CB27" s="58">
        <v>26.0</v>
      </c>
      <c r="CC27" s="58">
        <v>339.0</v>
      </c>
      <c r="CD27" s="58">
        <v>278.0</v>
      </c>
      <c r="CE27" s="58">
        <v>158.0</v>
      </c>
      <c r="CF27" s="58">
        <v>16.0</v>
      </c>
      <c r="CG27" s="58">
        <v>333.0</v>
      </c>
      <c r="CH27" s="58">
        <v>283.0</v>
      </c>
      <c r="CI27" s="58">
        <v>154.0</v>
      </c>
      <c r="CJ27" s="58">
        <v>16.0</v>
      </c>
      <c r="CK27" s="58">
        <v>346.0</v>
      </c>
      <c r="CL27" s="58">
        <v>160.0</v>
      </c>
      <c r="CM27" s="58">
        <v>104.0</v>
      </c>
      <c r="CN27" s="58">
        <v>10.0</v>
      </c>
      <c r="CO27" s="58">
        <v>330.0</v>
      </c>
      <c r="CP27" s="58">
        <v>327.0</v>
      </c>
      <c r="CQ27" s="58">
        <v>158.0</v>
      </c>
      <c r="CR27" s="58">
        <v>15.0</v>
      </c>
      <c r="CS27" s="58">
        <v>334.0</v>
      </c>
      <c r="CT27" s="58">
        <v>297.0</v>
      </c>
      <c r="CU27" s="58">
        <v>173.0</v>
      </c>
      <c r="CV27" s="58">
        <v>100.0</v>
      </c>
      <c r="CW27" s="58">
        <v>336.0</v>
      </c>
      <c r="CX27" s="58">
        <v>217.0</v>
      </c>
      <c r="CY27" s="58">
        <v>94.0</v>
      </c>
      <c r="CZ27" s="58">
        <v>64.0</v>
      </c>
      <c r="DA27" s="58">
        <v>322.0</v>
      </c>
      <c r="DB27" s="58">
        <v>224.0</v>
      </c>
      <c r="DC27" s="58">
        <v>99.0</v>
      </c>
      <c r="DD27" s="58">
        <v>69.0</v>
      </c>
      <c r="DE27" s="59">
        <f t="shared" si="7"/>
        <v>145</v>
      </c>
      <c r="DF27" s="58">
        <v>35.0</v>
      </c>
      <c r="DG27" s="59">
        <f t="shared" ref="DG27:DH27" si="51">BO27</f>
        <v>262</v>
      </c>
      <c r="DH27" s="59">
        <f t="shared" si="51"/>
        <v>13.1</v>
      </c>
      <c r="DI27" s="59"/>
      <c r="DJ27" s="58">
        <v>7.0</v>
      </c>
      <c r="DK27" s="58">
        <v>61.0</v>
      </c>
      <c r="DL27" s="58">
        <v>55.0</v>
      </c>
      <c r="DM27" s="89"/>
      <c r="DN27" s="61">
        <v>339.0</v>
      </c>
      <c r="DO27" s="61">
        <v>140.0</v>
      </c>
      <c r="DP27" s="61">
        <v>35.2</v>
      </c>
      <c r="DQ27" s="61">
        <v>19.7</v>
      </c>
      <c r="DR27" s="61">
        <v>4.84</v>
      </c>
      <c r="DS27" s="61">
        <v>8.0</v>
      </c>
      <c r="DT27" s="61">
        <v>42.0</v>
      </c>
      <c r="DU27" s="61">
        <v>50.6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341.0</v>
      </c>
      <c r="EF27" s="63">
        <v>137.0</v>
      </c>
      <c r="EG27" s="63">
        <v>73.0</v>
      </c>
      <c r="EH27" s="63">
        <v>3.1</v>
      </c>
      <c r="EI27" s="64"/>
      <c r="EJ27" s="63">
        <v>9.0</v>
      </c>
      <c r="EK27" s="63">
        <v>55.0</v>
      </c>
      <c r="EL27" s="63">
        <v>56.0</v>
      </c>
      <c r="EM27" s="63">
        <v>137.0</v>
      </c>
      <c r="EN27" s="63">
        <v>113.0</v>
      </c>
      <c r="EO27" s="63">
        <v>4.6</v>
      </c>
      <c r="EP27" s="64"/>
      <c r="EQ27" s="63">
        <v>9.0</v>
      </c>
      <c r="ER27" s="63">
        <v>56.0</v>
      </c>
      <c r="ES27" s="63">
        <v>57.0</v>
      </c>
      <c r="ET27" s="63">
        <v>338.0</v>
      </c>
      <c r="EU27" s="63">
        <v>0.0</v>
      </c>
      <c r="EV27" s="63">
        <v>0.0</v>
      </c>
      <c r="EW27" s="63">
        <v>0.0</v>
      </c>
      <c r="EX27" s="63">
        <v>337.0</v>
      </c>
      <c r="EY27" s="63">
        <v>240.0</v>
      </c>
      <c r="EZ27" s="63">
        <v>139.0</v>
      </c>
      <c r="FA27" s="63">
        <v>7.1</v>
      </c>
      <c r="FB27" s="63">
        <v>337.0</v>
      </c>
      <c r="FC27" s="63">
        <v>0.0</v>
      </c>
      <c r="FD27" s="63">
        <v>0.0</v>
      </c>
      <c r="FE27" s="63">
        <v>0.0</v>
      </c>
      <c r="FF27" s="63">
        <v>338.0</v>
      </c>
      <c r="FG27" s="63">
        <v>238.0</v>
      </c>
      <c r="FH27" s="63">
        <v>138.0</v>
      </c>
      <c r="FI27" s="63">
        <v>7.7</v>
      </c>
      <c r="FJ27" s="63">
        <v>341.0</v>
      </c>
      <c r="FK27" s="63">
        <v>225.0</v>
      </c>
      <c r="FL27" s="63">
        <v>130.0</v>
      </c>
      <c r="FM27" s="64"/>
      <c r="FN27" s="63">
        <v>341.0</v>
      </c>
      <c r="FO27" s="63">
        <v>222.0</v>
      </c>
      <c r="FP27" s="63">
        <v>130.0</v>
      </c>
      <c r="FQ27" s="63">
        <v>14.0</v>
      </c>
      <c r="FR27" s="63">
        <v>137.0</v>
      </c>
      <c r="FS27" s="64"/>
      <c r="FT27" s="63">
        <v>18.8</v>
      </c>
      <c r="FU27" s="64"/>
      <c r="FV27" s="63">
        <v>137.0</v>
      </c>
      <c r="FW27" s="64"/>
      <c r="FX27" s="64"/>
      <c r="FY27" s="64"/>
      <c r="FZ27" s="89"/>
      <c r="GA27" s="65">
        <v>341.0</v>
      </c>
      <c r="GB27" s="66">
        <v>416.91</v>
      </c>
      <c r="GC27" s="66">
        <v>231.0</v>
      </c>
      <c r="GD27" s="66">
        <v>16.08</v>
      </c>
      <c r="GE27" s="66">
        <v>340.0</v>
      </c>
      <c r="GF27" s="66">
        <v>406.18</v>
      </c>
      <c r="GG27" s="66">
        <v>228.66</v>
      </c>
      <c r="GH27" s="66">
        <v>20.52</v>
      </c>
      <c r="GI27" s="66">
        <v>340.0</v>
      </c>
      <c r="GJ27" s="66">
        <v>231.68</v>
      </c>
      <c r="GK27" s="66">
        <v>131.58</v>
      </c>
      <c r="GL27" s="66">
        <v>22.78</v>
      </c>
      <c r="GM27" s="66">
        <v>340.0</v>
      </c>
      <c r="GN27" s="66">
        <v>250.44</v>
      </c>
      <c r="GO27" s="66">
        <v>131.08</v>
      </c>
      <c r="GP27" s="66">
        <v>30.4</v>
      </c>
      <c r="GQ27" s="66">
        <v>340.0</v>
      </c>
      <c r="GR27" s="66">
        <v>188.13</v>
      </c>
      <c r="GS27" s="66">
        <v>100.01</v>
      </c>
      <c r="GT27" s="66">
        <v>9.63</v>
      </c>
      <c r="GU27" s="66">
        <v>340.0</v>
      </c>
      <c r="GV27" s="66">
        <v>176.73</v>
      </c>
      <c r="GW27" s="66">
        <v>100.84</v>
      </c>
      <c r="GX27" s="66">
        <v>7.62</v>
      </c>
      <c r="GY27" s="89"/>
      <c r="GZ27" s="98" t="s">
        <v>107</v>
      </c>
      <c r="HA27" s="97" t="s">
        <v>92</v>
      </c>
      <c r="HB27" s="98">
        <v>107.0</v>
      </c>
      <c r="HC27" s="97">
        <f t="shared" si="9"/>
        <v>5.35</v>
      </c>
      <c r="HD27" s="97">
        <f t="shared" si="10"/>
        <v>2.14</v>
      </c>
      <c r="HE27" s="98">
        <v>8.0</v>
      </c>
      <c r="HF27" s="99">
        <v>54.0</v>
      </c>
      <c r="HG27" s="99">
        <v>54.0</v>
      </c>
      <c r="HH27" s="98" t="s">
        <v>107</v>
      </c>
      <c r="HI27" s="97" t="s">
        <v>92</v>
      </c>
      <c r="HJ27" s="98">
        <v>62.0</v>
      </c>
      <c r="HK27" s="97">
        <f t="shared" si="11"/>
        <v>3.1</v>
      </c>
      <c r="HL27" s="97">
        <f t="shared" si="12"/>
        <v>1.24</v>
      </c>
      <c r="HM27" s="98">
        <v>5.0</v>
      </c>
      <c r="HN27" s="99">
        <v>56.0</v>
      </c>
      <c r="HO27" s="99">
        <v>56.0</v>
      </c>
      <c r="HP27" s="98" t="s">
        <v>107</v>
      </c>
      <c r="HQ27" s="97" t="s">
        <v>92</v>
      </c>
      <c r="HR27" s="98">
        <v>258.0</v>
      </c>
      <c r="HS27" s="97">
        <f t="shared" si="13"/>
        <v>12.9</v>
      </c>
      <c r="HT27" s="97">
        <f t="shared" si="14"/>
        <v>5.16</v>
      </c>
      <c r="HU27" s="98">
        <v>7.0</v>
      </c>
      <c r="HV27" s="99">
        <v>56.0</v>
      </c>
      <c r="HW27" s="99">
        <v>56.0</v>
      </c>
      <c r="HX27" s="89"/>
      <c r="HY27" s="72">
        <v>136.0</v>
      </c>
      <c r="HZ27" s="72">
        <v>33.0</v>
      </c>
      <c r="IA27" s="72">
        <v>134.0</v>
      </c>
      <c r="IB27" s="72">
        <v>6.7</v>
      </c>
      <c r="IC27" s="73"/>
      <c r="ID27" s="72">
        <v>2.0</v>
      </c>
      <c r="IE27" s="147">
        <v>62.0</v>
      </c>
      <c r="IF27" s="147">
        <v>42.0</v>
      </c>
      <c r="IG27" s="89"/>
      <c r="IH27" s="74">
        <v>140.0</v>
      </c>
      <c r="II27" s="74">
        <v>33.2</v>
      </c>
      <c r="IJ27" s="74">
        <v>65.0</v>
      </c>
      <c r="IK27" s="74">
        <v>3.3</v>
      </c>
      <c r="IL27" s="74">
        <v>3.8</v>
      </c>
      <c r="IM27" s="74">
        <v>6.0</v>
      </c>
      <c r="IN27" s="74">
        <v>50.0</v>
      </c>
      <c r="IO27" s="74">
        <v>49.0</v>
      </c>
      <c r="IP27" s="74">
        <v>140.0</v>
      </c>
      <c r="IQ27" s="74">
        <v>33.9</v>
      </c>
      <c r="IR27" s="74">
        <v>131.0</v>
      </c>
      <c r="IS27" s="74">
        <v>6.7</v>
      </c>
      <c r="IT27" s="74">
        <v>7.9</v>
      </c>
      <c r="IU27" s="74">
        <v>12.0</v>
      </c>
      <c r="IV27" s="74">
        <v>54.0</v>
      </c>
      <c r="IW27" s="74">
        <v>53.0</v>
      </c>
      <c r="IX27" s="89"/>
      <c r="IY27" s="76">
        <v>139.21</v>
      </c>
      <c r="IZ27" s="76">
        <v>34.88</v>
      </c>
      <c r="JA27" s="76">
        <v>349.0</v>
      </c>
      <c r="JB27" s="76">
        <v>17.45</v>
      </c>
      <c r="JC27" s="76">
        <v>5.87</v>
      </c>
      <c r="JD27" s="76">
        <v>3.0</v>
      </c>
      <c r="JE27" s="76">
        <v>61.77</v>
      </c>
      <c r="JF27" s="76">
        <v>45.61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32.3</v>
      </c>
      <c r="JR27" s="78">
        <v>0.0</v>
      </c>
      <c r="JS27" s="78">
        <v>0.0</v>
      </c>
      <c r="JT27" s="78">
        <v>0.0</v>
      </c>
      <c r="JU27" s="78">
        <v>2.0</v>
      </c>
      <c r="JV27" s="78">
        <v>51.0</v>
      </c>
      <c r="JW27" s="78">
        <v>48.0</v>
      </c>
      <c r="JX27" s="78">
        <v>138.0</v>
      </c>
      <c r="JY27" s="78">
        <v>34.5</v>
      </c>
      <c r="JZ27" s="78">
        <v>148.0</v>
      </c>
      <c r="KA27" s="78">
        <v>8.2</v>
      </c>
      <c r="KB27" s="78">
        <v>2.9</v>
      </c>
      <c r="KC27" s="78">
        <v>2.0</v>
      </c>
      <c r="KD27" s="78">
        <v>57.0</v>
      </c>
      <c r="KE27" s="78">
        <v>55.0</v>
      </c>
      <c r="KF27" s="89"/>
      <c r="KG27" s="79">
        <v>138.0</v>
      </c>
      <c r="KH27" s="79">
        <v>34.0</v>
      </c>
      <c r="KI27" s="79">
        <v>73.0</v>
      </c>
      <c r="KJ27" s="79">
        <v>3.9</v>
      </c>
      <c r="KK27" s="80"/>
      <c r="KL27" s="79">
        <v>1.0</v>
      </c>
      <c r="KM27" s="79">
        <v>50.0</v>
      </c>
      <c r="KN27" s="79">
        <v>50.0</v>
      </c>
      <c r="KO27" s="79">
        <v>138.0</v>
      </c>
      <c r="KP27" s="79">
        <v>34.0</v>
      </c>
      <c r="KQ27" s="79">
        <v>3.0</v>
      </c>
      <c r="KR27" s="79">
        <v>0.1</v>
      </c>
      <c r="KS27" s="80"/>
      <c r="KT27" s="79">
        <v>1.0</v>
      </c>
      <c r="KU27" s="79">
        <v>50.0</v>
      </c>
      <c r="KV27" s="79">
        <v>48.0</v>
      </c>
      <c r="KW27" s="89"/>
      <c r="KX27" s="81">
        <v>129.0</v>
      </c>
      <c r="KY27" s="81">
        <v>33.0</v>
      </c>
      <c r="KZ27" s="81">
        <v>212.0</v>
      </c>
      <c r="LA27" s="81">
        <v>10.4</v>
      </c>
      <c r="LB27" s="81">
        <v>1.5</v>
      </c>
      <c r="LC27" s="81">
        <v>3.0</v>
      </c>
      <c r="LD27" s="81">
        <v>55.0</v>
      </c>
      <c r="LE27" s="81">
        <v>55.0</v>
      </c>
      <c r="LF27" s="81">
        <v>129.0</v>
      </c>
      <c r="LG27" s="81">
        <v>33.0</v>
      </c>
      <c r="LH27" s="81">
        <v>284.0</v>
      </c>
      <c r="LI27" s="81">
        <v>13.9</v>
      </c>
      <c r="LJ27" s="81">
        <v>5.0</v>
      </c>
      <c r="LK27" s="81">
        <v>5.0</v>
      </c>
      <c r="LL27" s="81">
        <v>58.0</v>
      </c>
      <c r="LM27" s="81">
        <v>56.0</v>
      </c>
      <c r="LN27" s="89"/>
      <c r="LO27" s="82">
        <v>327.0</v>
      </c>
      <c r="LP27" s="82">
        <v>253.0</v>
      </c>
      <c r="LQ27" s="82">
        <v>143.0</v>
      </c>
      <c r="LR27" s="82">
        <v>71.0</v>
      </c>
      <c r="LS27" s="82">
        <v>327.0</v>
      </c>
      <c r="LT27" s="82">
        <v>139.0</v>
      </c>
      <c r="LU27" s="82">
        <v>72.0</v>
      </c>
      <c r="LV27" s="82">
        <v>41.0</v>
      </c>
      <c r="LW27" s="82">
        <v>2.0</v>
      </c>
      <c r="LX27" s="82">
        <v>10.0</v>
      </c>
      <c r="LY27" s="82">
        <v>58.0</v>
      </c>
      <c r="LZ27" s="82">
        <v>55.0</v>
      </c>
      <c r="MA27" s="82">
        <v>139.0</v>
      </c>
      <c r="MB27" s="82">
        <v>181.0</v>
      </c>
      <c r="MC27" s="82">
        <v>101.0</v>
      </c>
      <c r="MD27" s="82">
        <v>7.8</v>
      </c>
      <c r="ME27" s="82">
        <v>8.0</v>
      </c>
      <c r="MF27" s="82">
        <v>72.0</v>
      </c>
      <c r="MG27" s="82">
        <v>59.0</v>
      </c>
      <c r="MH27" s="88" t="s">
        <v>95</v>
      </c>
      <c r="MI27" s="88" t="s">
        <v>95</v>
      </c>
      <c r="MJ27" s="88" t="s">
        <v>95</v>
      </c>
      <c r="MK27" s="88" t="s">
        <v>95</v>
      </c>
      <c r="ML27" s="82">
        <v>50.0</v>
      </c>
      <c r="MM27" s="82">
        <v>48.0</v>
      </c>
      <c r="MN27" s="83">
        <v>5.0</v>
      </c>
      <c r="MO27" s="86"/>
      <c r="MP27" s="87"/>
      <c r="MQ27" s="87"/>
      <c r="MR27" s="87"/>
      <c r="MS27" s="87"/>
      <c r="MT27" s="82">
        <v>5.0</v>
      </c>
      <c r="MU27" s="82">
        <v>1.0</v>
      </c>
      <c r="MV27" s="82">
        <v>83.0</v>
      </c>
      <c r="MW27" s="82">
        <v>36.0</v>
      </c>
      <c r="MX27" s="82">
        <v>40.0</v>
      </c>
      <c r="MY27" s="82" t="s">
        <v>96</v>
      </c>
      <c r="MZ27" s="82">
        <v>5.0</v>
      </c>
      <c r="NA27" s="87"/>
      <c r="NB27" s="88" t="s">
        <v>95</v>
      </c>
      <c r="NC27" s="88" t="s">
        <v>95</v>
      </c>
      <c r="ND27" s="88" t="s">
        <v>95</v>
      </c>
      <c r="NE27" s="88" t="s">
        <v>95</v>
      </c>
      <c r="NF27" s="82">
        <v>44.0</v>
      </c>
      <c r="NG27" s="82">
        <v>44.0</v>
      </c>
      <c r="NH27" s="83">
        <v>6.0</v>
      </c>
      <c r="NI27" s="87"/>
      <c r="NJ27" s="82">
        <v>26.0</v>
      </c>
      <c r="NK27" s="82">
        <v>7.0</v>
      </c>
      <c r="NL27" s="82">
        <v>446.0</v>
      </c>
      <c r="NM27" s="82">
        <v>34.0</v>
      </c>
      <c r="NN27" s="82">
        <v>54.0</v>
      </c>
      <c r="NO27" s="82">
        <v>52.0</v>
      </c>
      <c r="NP27" s="82">
        <v>4.0</v>
      </c>
    </row>
    <row r="28" ht="14.25" customHeight="1">
      <c r="A28" s="49">
        <v>0.625</v>
      </c>
      <c r="B28" s="50"/>
      <c r="C28" s="51">
        <v>50.23</v>
      </c>
      <c r="D28" s="52">
        <v>338.0</v>
      </c>
      <c r="E28" s="53">
        <v>133.0</v>
      </c>
      <c r="F28" s="53">
        <v>68.0</v>
      </c>
      <c r="G28" s="53">
        <v>14.5</v>
      </c>
      <c r="H28" s="54"/>
      <c r="I28" s="53">
        <v>6.0</v>
      </c>
      <c r="J28" s="53">
        <v>57.0</v>
      </c>
      <c r="K28" s="53">
        <v>56.0</v>
      </c>
      <c r="L28" s="53">
        <v>137.0</v>
      </c>
      <c r="M28" s="53">
        <v>131.0</v>
      </c>
      <c r="N28" s="53">
        <v>30.1</v>
      </c>
      <c r="O28" s="54"/>
      <c r="P28" s="53">
        <v>6.0</v>
      </c>
      <c r="Q28" s="53">
        <v>57.0</v>
      </c>
      <c r="R28" s="53">
        <v>54.0</v>
      </c>
      <c r="S28" s="55">
        <v>337.0</v>
      </c>
      <c r="T28" s="53">
        <v>223.8</v>
      </c>
      <c r="U28" s="55">
        <v>131.7</v>
      </c>
      <c r="V28" s="54"/>
      <c r="W28" s="55">
        <v>371.7</v>
      </c>
      <c r="X28" s="55">
        <v>161.2</v>
      </c>
      <c r="Y28" s="55">
        <v>28.6</v>
      </c>
      <c r="Z28" s="54"/>
      <c r="AA28" s="55">
        <v>339.6</v>
      </c>
      <c r="AB28" s="53">
        <v>248.6</v>
      </c>
      <c r="AC28" s="55">
        <v>138.4</v>
      </c>
      <c r="AD28" s="54"/>
      <c r="AE28" s="55">
        <v>340.1</v>
      </c>
      <c r="AF28" s="55">
        <v>231.0</v>
      </c>
      <c r="AG28" s="53">
        <v>126.9</v>
      </c>
      <c r="AH28" s="54"/>
      <c r="AI28" s="53">
        <v>344.7</v>
      </c>
      <c r="AJ28" s="55">
        <v>325.9</v>
      </c>
      <c r="AK28" s="55">
        <v>170.7</v>
      </c>
      <c r="AL28" s="54"/>
      <c r="AM28" s="55">
        <v>337.0</v>
      </c>
      <c r="AN28" s="55">
        <v>334.9</v>
      </c>
      <c r="AO28" s="55">
        <v>181.7</v>
      </c>
      <c r="AP28" s="54"/>
      <c r="AQ28" s="182">
        <f t="shared" ref="AQ28:AS28" si="52">E28</f>
        <v>133</v>
      </c>
      <c r="AR28" s="56">
        <f t="shared" si="52"/>
        <v>68</v>
      </c>
      <c r="AS28" s="56">
        <f t="shared" si="52"/>
        <v>14.5</v>
      </c>
      <c r="AT28" s="54"/>
      <c r="AU28" s="206">
        <f t="shared" ref="AU28:AW28" si="53">L28</f>
        <v>137</v>
      </c>
      <c r="AV28" s="54">
        <f t="shared" si="53"/>
        <v>131</v>
      </c>
      <c r="AW28" s="54">
        <f t="shared" si="53"/>
        <v>30.1</v>
      </c>
      <c r="AX28" s="54"/>
      <c r="AY28" s="182">
        <f t="shared" si="38"/>
        <v>133</v>
      </c>
      <c r="AZ28" s="54"/>
      <c r="BA28" s="54"/>
      <c r="BB28" s="54"/>
      <c r="BC28" s="89"/>
      <c r="BD28" s="54"/>
      <c r="BE28" s="53">
        <v>32.0</v>
      </c>
      <c r="BF28" s="53">
        <v>112.0</v>
      </c>
      <c r="BG28" s="53">
        <v>5.6</v>
      </c>
      <c r="BH28" s="54"/>
      <c r="BI28" s="53">
        <v>22.0</v>
      </c>
      <c r="BJ28" s="53">
        <v>90.0</v>
      </c>
      <c r="BK28" s="53">
        <v>64.0</v>
      </c>
      <c r="BL28" s="89"/>
      <c r="BM28" s="58">
        <v>338.0</v>
      </c>
      <c r="BN28" s="58">
        <v>144.0</v>
      </c>
      <c r="BO28" s="58">
        <v>140.0</v>
      </c>
      <c r="BP28" s="58">
        <v>7.0</v>
      </c>
      <c r="BQ28" s="59"/>
      <c r="BR28" s="58">
        <v>6.0</v>
      </c>
      <c r="BS28" s="58">
        <v>67.0</v>
      </c>
      <c r="BT28" s="58">
        <v>65.0</v>
      </c>
      <c r="BU28" s="59">
        <f t="shared" si="6"/>
        <v>338</v>
      </c>
      <c r="BV28" s="58">
        <v>296.0</v>
      </c>
      <c r="BW28" s="58">
        <v>165.0</v>
      </c>
      <c r="BX28" s="58">
        <v>37.0</v>
      </c>
      <c r="BY28" s="58">
        <v>331.0</v>
      </c>
      <c r="BZ28" s="58">
        <v>313.0</v>
      </c>
      <c r="CA28" s="58">
        <v>167.0</v>
      </c>
      <c r="CB28" s="58">
        <v>34.0</v>
      </c>
      <c r="CC28" s="58">
        <v>335.0</v>
      </c>
      <c r="CD28" s="58">
        <v>290.0</v>
      </c>
      <c r="CE28" s="58">
        <v>158.0</v>
      </c>
      <c r="CF28" s="58">
        <v>32.0</v>
      </c>
      <c r="CG28" s="58">
        <v>332.0</v>
      </c>
      <c r="CH28" s="58">
        <v>291.0</v>
      </c>
      <c r="CI28" s="58">
        <v>156.0</v>
      </c>
      <c r="CJ28" s="58">
        <v>31.0</v>
      </c>
      <c r="CK28" s="58">
        <v>346.0</v>
      </c>
      <c r="CL28" s="58">
        <v>330.0</v>
      </c>
      <c r="CM28" s="58">
        <v>178.0</v>
      </c>
      <c r="CN28" s="58">
        <v>39.0</v>
      </c>
      <c r="CO28" s="58">
        <v>326.0</v>
      </c>
      <c r="CP28" s="58">
        <v>355.0</v>
      </c>
      <c r="CQ28" s="58">
        <v>165.0</v>
      </c>
      <c r="CR28" s="58">
        <v>36.0</v>
      </c>
      <c r="CS28" s="58">
        <v>332.0</v>
      </c>
      <c r="CT28" s="58">
        <v>284.0</v>
      </c>
      <c r="CU28" s="58">
        <v>161.0</v>
      </c>
      <c r="CV28" s="58">
        <v>103.0</v>
      </c>
      <c r="CW28" s="58">
        <v>331.0</v>
      </c>
      <c r="CX28" s="58">
        <v>164.0</v>
      </c>
      <c r="CY28" s="58">
        <v>50.0</v>
      </c>
      <c r="CZ28" s="58">
        <v>52.0</v>
      </c>
      <c r="DA28" s="58">
        <v>319.0</v>
      </c>
      <c r="DB28" s="58">
        <v>170.0</v>
      </c>
      <c r="DC28" s="58">
        <v>58.0</v>
      </c>
      <c r="DD28" s="58">
        <v>69.0</v>
      </c>
      <c r="DE28" s="59">
        <f t="shared" si="7"/>
        <v>144</v>
      </c>
      <c r="DF28" s="58">
        <v>35.2</v>
      </c>
      <c r="DG28" s="59">
        <f t="shared" ref="DG28:DH28" si="54">BO28</f>
        <v>140</v>
      </c>
      <c r="DH28" s="59">
        <f t="shared" si="54"/>
        <v>7</v>
      </c>
      <c r="DI28" s="59"/>
      <c r="DJ28" s="58">
        <v>7.0</v>
      </c>
      <c r="DK28" s="58">
        <v>60.0</v>
      </c>
      <c r="DL28" s="58">
        <v>55.0</v>
      </c>
      <c r="DM28" s="89"/>
      <c r="DN28" s="61">
        <v>336.0</v>
      </c>
      <c r="DO28" s="61">
        <v>138.0</v>
      </c>
      <c r="DP28" s="61">
        <v>38.1</v>
      </c>
      <c r="DQ28" s="61">
        <v>21.16</v>
      </c>
      <c r="DR28" s="61">
        <v>5.68</v>
      </c>
      <c r="DS28" s="61">
        <v>8.0</v>
      </c>
      <c r="DT28" s="61">
        <v>43.0</v>
      </c>
      <c r="DU28" s="61">
        <v>50.9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338.0</v>
      </c>
      <c r="EF28" s="63">
        <v>136.0</v>
      </c>
      <c r="EG28" s="63">
        <v>73.0</v>
      </c>
      <c r="EH28" s="63">
        <v>3.1</v>
      </c>
      <c r="EI28" s="64"/>
      <c r="EJ28" s="63">
        <v>9.0</v>
      </c>
      <c r="EK28" s="63">
        <v>56.0</v>
      </c>
      <c r="EL28" s="63">
        <v>55.0</v>
      </c>
      <c r="EM28" s="63">
        <v>136.0</v>
      </c>
      <c r="EN28" s="63">
        <v>113.0</v>
      </c>
      <c r="EO28" s="63">
        <v>4.1</v>
      </c>
      <c r="EP28" s="64"/>
      <c r="EQ28" s="63">
        <v>9.0</v>
      </c>
      <c r="ER28" s="63">
        <v>55.0</v>
      </c>
      <c r="ES28" s="63">
        <v>57.0</v>
      </c>
      <c r="ET28" s="63">
        <v>338.0</v>
      </c>
      <c r="EU28" s="63">
        <v>0.0</v>
      </c>
      <c r="EV28" s="63">
        <v>0.0</v>
      </c>
      <c r="EW28" s="63">
        <v>0.0</v>
      </c>
      <c r="EX28" s="63">
        <v>337.0</v>
      </c>
      <c r="EY28" s="63">
        <v>240.0</v>
      </c>
      <c r="EZ28" s="63">
        <v>139.0</v>
      </c>
      <c r="FA28" s="63">
        <v>5.4</v>
      </c>
      <c r="FB28" s="63">
        <v>337.0</v>
      </c>
      <c r="FC28" s="63">
        <v>0.0</v>
      </c>
      <c r="FD28" s="63">
        <v>0.0</v>
      </c>
      <c r="FE28" s="63">
        <v>0.0</v>
      </c>
      <c r="FF28" s="63">
        <v>337.0</v>
      </c>
      <c r="FG28" s="63">
        <v>240.0</v>
      </c>
      <c r="FH28" s="63">
        <v>138.0</v>
      </c>
      <c r="FI28" s="63">
        <v>9.3</v>
      </c>
      <c r="FJ28" s="63">
        <v>338.0</v>
      </c>
      <c r="FK28" s="63">
        <v>229.0</v>
      </c>
      <c r="FL28" s="63">
        <v>131.0</v>
      </c>
      <c r="FM28" s="64"/>
      <c r="FN28" s="63">
        <v>338.0</v>
      </c>
      <c r="FO28" s="63">
        <v>247.0</v>
      </c>
      <c r="FP28" s="63">
        <v>131.0</v>
      </c>
      <c r="FQ28" s="63">
        <v>15.0</v>
      </c>
      <c r="FR28" s="63">
        <v>136.0</v>
      </c>
      <c r="FS28" s="64"/>
      <c r="FT28" s="63">
        <v>15.3</v>
      </c>
      <c r="FU28" s="64"/>
      <c r="FV28" s="63">
        <v>136.0</v>
      </c>
      <c r="FW28" s="64"/>
      <c r="FX28" s="64"/>
      <c r="FY28" s="64"/>
      <c r="FZ28" s="89"/>
      <c r="GA28" s="65">
        <v>337.0</v>
      </c>
      <c r="GB28" s="66">
        <v>335.28</v>
      </c>
      <c r="GC28" s="66">
        <v>184.52</v>
      </c>
      <c r="GD28" s="66">
        <v>14.15</v>
      </c>
      <c r="GE28" s="66">
        <v>337.0</v>
      </c>
      <c r="GF28" s="66">
        <v>327.84</v>
      </c>
      <c r="GG28" s="66">
        <v>184.77</v>
      </c>
      <c r="GH28" s="66">
        <v>17.42</v>
      </c>
      <c r="GI28" s="66">
        <v>337.0</v>
      </c>
      <c r="GJ28" s="66">
        <v>233.58</v>
      </c>
      <c r="GK28" s="66">
        <v>130.42</v>
      </c>
      <c r="GL28" s="66">
        <v>22.2</v>
      </c>
      <c r="GM28" s="66">
        <v>337.0</v>
      </c>
      <c r="GN28" s="66">
        <v>251.76</v>
      </c>
      <c r="GO28" s="66">
        <v>129.74</v>
      </c>
      <c r="GP28" s="66">
        <v>28.06</v>
      </c>
      <c r="GQ28" s="66">
        <v>338.0</v>
      </c>
      <c r="GR28" s="66">
        <v>110.17</v>
      </c>
      <c r="GS28" s="66">
        <v>55.95</v>
      </c>
      <c r="GT28" s="66">
        <v>9.46</v>
      </c>
      <c r="GU28" s="66">
        <v>337.0</v>
      </c>
      <c r="GV28" s="66">
        <v>102.58</v>
      </c>
      <c r="GW28" s="66">
        <v>53.6</v>
      </c>
      <c r="GX28" s="66">
        <v>8.54</v>
      </c>
      <c r="GY28" s="89"/>
      <c r="GZ28" s="98" t="s">
        <v>107</v>
      </c>
      <c r="HA28" s="97" t="s">
        <v>92</v>
      </c>
      <c r="HB28" s="98">
        <v>112.0</v>
      </c>
      <c r="HC28" s="97">
        <f t="shared" si="9"/>
        <v>5.6</v>
      </c>
      <c r="HD28" s="97">
        <f t="shared" si="10"/>
        <v>2.24</v>
      </c>
      <c r="HE28" s="98">
        <v>8.0</v>
      </c>
      <c r="HF28" s="99">
        <v>56.0</v>
      </c>
      <c r="HG28" s="99">
        <v>56.0</v>
      </c>
      <c r="HH28" s="98" t="s">
        <v>107</v>
      </c>
      <c r="HI28" s="97" t="s">
        <v>92</v>
      </c>
      <c r="HJ28" s="98">
        <v>22.0</v>
      </c>
      <c r="HK28" s="97">
        <f t="shared" si="11"/>
        <v>1.1</v>
      </c>
      <c r="HL28" s="97">
        <f t="shared" si="12"/>
        <v>0.44</v>
      </c>
      <c r="HM28" s="98">
        <v>5.0</v>
      </c>
      <c r="HN28" s="99">
        <v>58.0</v>
      </c>
      <c r="HO28" s="99">
        <v>58.0</v>
      </c>
      <c r="HP28" s="98" t="s">
        <v>107</v>
      </c>
      <c r="HQ28" s="97" t="s">
        <v>92</v>
      </c>
      <c r="HR28" s="98">
        <v>271.0</v>
      </c>
      <c r="HS28" s="97">
        <f t="shared" si="13"/>
        <v>13.55</v>
      </c>
      <c r="HT28" s="97">
        <f t="shared" si="14"/>
        <v>5.42</v>
      </c>
      <c r="HU28" s="98">
        <v>7.0</v>
      </c>
      <c r="HV28" s="99">
        <v>56.0</v>
      </c>
      <c r="HW28" s="99">
        <v>56.0</v>
      </c>
      <c r="HX28" s="89"/>
      <c r="HY28" s="72">
        <v>135.0</v>
      </c>
      <c r="HZ28" s="72">
        <v>33.0</v>
      </c>
      <c r="IA28" s="72">
        <v>122.0</v>
      </c>
      <c r="IB28" s="72">
        <v>6.1</v>
      </c>
      <c r="IC28" s="73"/>
      <c r="ID28" s="72">
        <v>2.0</v>
      </c>
      <c r="IE28" s="147">
        <v>62.0</v>
      </c>
      <c r="IF28" s="147">
        <v>42.0</v>
      </c>
      <c r="IG28" s="89"/>
      <c r="IH28" s="74">
        <v>134.0</v>
      </c>
      <c r="II28" s="74">
        <v>33.9</v>
      </c>
      <c r="IJ28" s="74">
        <v>189.0</v>
      </c>
      <c r="IK28" s="74">
        <v>9.3</v>
      </c>
      <c r="IL28" s="74">
        <v>10.3</v>
      </c>
      <c r="IM28" s="74">
        <v>6.0</v>
      </c>
      <c r="IN28" s="74">
        <v>50.0</v>
      </c>
      <c r="IO28" s="74">
        <v>49.0</v>
      </c>
      <c r="IP28" s="74">
        <v>134.0</v>
      </c>
      <c r="IQ28" s="74">
        <v>32.5</v>
      </c>
      <c r="IR28" s="74">
        <v>136.0</v>
      </c>
      <c r="IS28" s="74">
        <v>6.7</v>
      </c>
      <c r="IT28" s="74">
        <v>7.5</v>
      </c>
      <c r="IU28" s="74">
        <v>12.0</v>
      </c>
      <c r="IV28" s="74">
        <v>54.0</v>
      </c>
      <c r="IW28" s="74">
        <v>53.0</v>
      </c>
      <c r="IX28" s="89"/>
      <c r="IY28" s="76">
        <v>137.53</v>
      </c>
      <c r="IZ28" s="76">
        <v>34.47</v>
      </c>
      <c r="JA28" s="76">
        <v>378.6</v>
      </c>
      <c r="JB28" s="76">
        <v>18.93</v>
      </c>
      <c r="JC28" s="76">
        <v>6.89</v>
      </c>
      <c r="JD28" s="76">
        <v>3.0</v>
      </c>
      <c r="JE28" s="76">
        <v>62.64</v>
      </c>
      <c r="JF28" s="76">
        <v>46.47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136.0</v>
      </c>
      <c r="JQ28" s="78">
        <v>32.0</v>
      </c>
      <c r="JR28" s="78">
        <v>0.0</v>
      </c>
      <c r="JS28" s="78">
        <v>0.0</v>
      </c>
      <c r="JT28" s="78">
        <v>0.0</v>
      </c>
      <c r="JU28" s="78">
        <v>2.0</v>
      </c>
      <c r="JV28" s="78">
        <v>51.0</v>
      </c>
      <c r="JW28" s="78">
        <v>49.0</v>
      </c>
      <c r="JX28" s="78">
        <v>136.0</v>
      </c>
      <c r="JY28" s="78">
        <v>34.2</v>
      </c>
      <c r="JZ28" s="78">
        <v>157.0</v>
      </c>
      <c r="KA28" s="78">
        <v>8.4</v>
      </c>
      <c r="KB28" s="78">
        <v>3.2</v>
      </c>
      <c r="KC28" s="78">
        <v>2.0</v>
      </c>
      <c r="KD28" s="78">
        <v>58.0</v>
      </c>
      <c r="KE28" s="78">
        <v>56.0</v>
      </c>
      <c r="KF28" s="89"/>
      <c r="KG28" s="79">
        <v>137.0</v>
      </c>
      <c r="KH28" s="79">
        <v>33.0</v>
      </c>
      <c r="KI28" s="79">
        <v>12.0</v>
      </c>
      <c r="KJ28" s="79">
        <v>0.6</v>
      </c>
      <c r="KK28" s="80"/>
      <c r="KL28" s="79">
        <v>1.0</v>
      </c>
      <c r="KM28" s="79">
        <v>50.0</v>
      </c>
      <c r="KN28" s="79">
        <v>50.0</v>
      </c>
      <c r="KO28" s="79">
        <v>137.0</v>
      </c>
      <c r="KP28" s="79">
        <v>33.0</v>
      </c>
      <c r="KQ28" s="79">
        <v>3.0</v>
      </c>
      <c r="KR28" s="79">
        <v>0.1</v>
      </c>
      <c r="KS28" s="80"/>
      <c r="KT28" s="79">
        <v>1.0</v>
      </c>
      <c r="KU28" s="79">
        <v>50.0</v>
      </c>
      <c r="KV28" s="79">
        <v>48.0</v>
      </c>
      <c r="KW28" s="89"/>
      <c r="KX28" s="81">
        <v>128.0</v>
      </c>
      <c r="KY28" s="81">
        <v>33.0</v>
      </c>
      <c r="KZ28" s="81">
        <v>161.0</v>
      </c>
      <c r="LA28" s="81">
        <v>7.9</v>
      </c>
      <c r="LB28" s="81">
        <v>1.8</v>
      </c>
      <c r="LC28" s="81">
        <v>3.0</v>
      </c>
      <c r="LD28" s="81">
        <v>55.0</v>
      </c>
      <c r="LE28" s="81">
        <v>55.0</v>
      </c>
      <c r="LF28" s="81">
        <v>128.0</v>
      </c>
      <c r="LG28" s="81">
        <v>33.0</v>
      </c>
      <c r="LH28" s="81">
        <v>392.0</v>
      </c>
      <c r="LI28" s="81">
        <v>19.2</v>
      </c>
      <c r="LJ28" s="81">
        <v>5.0</v>
      </c>
      <c r="LK28" s="81">
        <v>5.0</v>
      </c>
      <c r="LL28" s="81">
        <v>58.0</v>
      </c>
      <c r="LM28" s="81">
        <v>56.0</v>
      </c>
      <c r="LN28" s="89"/>
      <c r="LO28" s="82">
        <v>335.0</v>
      </c>
      <c r="LP28" s="82">
        <v>245.0</v>
      </c>
      <c r="LQ28" s="82">
        <v>135.0</v>
      </c>
      <c r="LR28" s="82">
        <v>69.0</v>
      </c>
      <c r="LS28" s="82">
        <v>330.0</v>
      </c>
      <c r="LT28" s="82">
        <v>137.0</v>
      </c>
      <c r="LU28" s="82">
        <v>78.0</v>
      </c>
      <c r="LV28" s="82">
        <v>44.0</v>
      </c>
      <c r="LW28" s="82">
        <v>5.5</v>
      </c>
      <c r="LX28" s="82">
        <v>10.0</v>
      </c>
      <c r="LY28" s="82">
        <v>58.0</v>
      </c>
      <c r="LZ28" s="82">
        <v>53.0</v>
      </c>
      <c r="MA28" s="82">
        <v>139.0</v>
      </c>
      <c r="MB28" s="82">
        <v>167.0</v>
      </c>
      <c r="MC28" s="82">
        <v>91.0</v>
      </c>
      <c r="MD28" s="82">
        <v>8.0</v>
      </c>
      <c r="ME28" s="82">
        <v>8.0</v>
      </c>
      <c r="MF28" s="82">
        <v>71.0</v>
      </c>
      <c r="MG28" s="82">
        <v>59.0</v>
      </c>
      <c r="MH28" s="88" t="s">
        <v>95</v>
      </c>
      <c r="MI28" s="88" t="s">
        <v>95</v>
      </c>
      <c r="MJ28" s="88" t="s">
        <v>95</v>
      </c>
      <c r="MK28" s="88" t="s">
        <v>95</v>
      </c>
      <c r="ML28" s="82">
        <v>49.0</v>
      </c>
      <c r="MM28" s="82">
        <v>47.0</v>
      </c>
      <c r="MN28" s="83">
        <v>5.0</v>
      </c>
      <c r="MO28" s="86"/>
      <c r="MP28" s="87"/>
      <c r="MQ28" s="87"/>
      <c r="MR28" s="87"/>
      <c r="MS28" s="87"/>
      <c r="MT28" s="82">
        <v>0.4</v>
      </c>
      <c r="MU28" s="82">
        <v>0.1</v>
      </c>
      <c r="MV28" s="82">
        <v>8.0</v>
      </c>
      <c r="MW28" s="82">
        <v>36.0</v>
      </c>
      <c r="MX28" s="82">
        <v>41.0</v>
      </c>
      <c r="MY28" s="82" t="s">
        <v>96</v>
      </c>
      <c r="MZ28" s="82">
        <v>5.0</v>
      </c>
      <c r="NA28" s="87"/>
      <c r="NB28" s="88" t="s">
        <v>95</v>
      </c>
      <c r="NC28" s="88" t="s">
        <v>95</v>
      </c>
      <c r="ND28" s="88" t="s">
        <v>95</v>
      </c>
      <c r="NE28" s="88" t="s">
        <v>95</v>
      </c>
      <c r="NF28" s="82">
        <v>44.0</v>
      </c>
      <c r="NG28" s="82">
        <v>44.0</v>
      </c>
      <c r="NH28" s="83">
        <v>6.0</v>
      </c>
      <c r="NI28" s="87"/>
      <c r="NJ28" s="82">
        <v>18.0</v>
      </c>
      <c r="NK28" s="82">
        <v>5.2</v>
      </c>
      <c r="NL28" s="82">
        <v>324.0</v>
      </c>
      <c r="NM28" s="82">
        <v>33.0</v>
      </c>
      <c r="NN28" s="82">
        <v>54.0</v>
      </c>
      <c r="NO28" s="82">
        <v>52.0</v>
      </c>
      <c r="NP28" s="82">
        <v>4.0</v>
      </c>
    </row>
    <row r="29" ht="14.25" customHeight="1">
      <c r="A29" s="49">
        <v>0.666666666666667</v>
      </c>
      <c r="B29" s="50"/>
      <c r="C29" s="51">
        <v>50.31</v>
      </c>
      <c r="D29" s="52">
        <v>339.0</v>
      </c>
      <c r="E29" s="53">
        <v>133.0</v>
      </c>
      <c r="F29" s="53">
        <v>86.0</v>
      </c>
      <c r="G29" s="53">
        <v>18.4</v>
      </c>
      <c r="H29" s="54"/>
      <c r="I29" s="53">
        <v>6.0</v>
      </c>
      <c r="J29" s="53">
        <v>56.0</v>
      </c>
      <c r="K29" s="53">
        <v>56.0</v>
      </c>
      <c r="L29" s="53">
        <v>137.0</v>
      </c>
      <c r="M29" s="53">
        <v>130.0</v>
      </c>
      <c r="N29" s="53">
        <v>30.9</v>
      </c>
      <c r="O29" s="54"/>
      <c r="P29" s="53">
        <v>6.0</v>
      </c>
      <c r="Q29" s="53">
        <v>60.0</v>
      </c>
      <c r="R29" s="53">
        <v>55.0</v>
      </c>
      <c r="S29" s="55">
        <v>341.3</v>
      </c>
      <c r="T29" s="53">
        <v>274.1</v>
      </c>
      <c r="U29" s="55">
        <v>162.6</v>
      </c>
      <c r="V29" s="54"/>
      <c r="W29" s="55">
        <v>374.1</v>
      </c>
      <c r="X29" s="55">
        <v>197.5</v>
      </c>
      <c r="Y29" s="55">
        <v>126.9</v>
      </c>
      <c r="Z29" s="54"/>
      <c r="AA29" s="55">
        <v>341.4</v>
      </c>
      <c r="AB29" s="53">
        <v>215.2</v>
      </c>
      <c r="AC29" s="55">
        <v>141.8</v>
      </c>
      <c r="AD29" s="54"/>
      <c r="AE29" s="55">
        <v>341.4</v>
      </c>
      <c r="AF29" s="55">
        <v>239.5</v>
      </c>
      <c r="AG29" s="53">
        <v>128.4</v>
      </c>
      <c r="AH29" s="54"/>
      <c r="AI29" s="53">
        <v>347.3</v>
      </c>
      <c r="AJ29" s="55">
        <v>365.9</v>
      </c>
      <c r="AK29" s="55">
        <v>232.2</v>
      </c>
      <c r="AL29" s="54"/>
      <c r="AM29" s="55">
        <v>339.9</v>
      </c>
      <c r="AN29" s="55">
        <v>392.6</v>
      </c>
      <c r="AO29" s="55">
        <v>220.7</v>
      </c>
      <c r="AP29" s="54"/>
      <c r="AQ29" s="182">
        <f t="shared" ref="AQ29:AS29" si="55">E29</f>
        <v>133</v>
      </c>
      <c r="AR29" s="56">
        <f t="shared" si="55"/>
        <v>86</v>
      </c>
      <c r="AS29" s="56">
        <f t="shared" si="55"/>
        <v>18.4</v>
      </c>
      <c r="AT29" s="54"/>
      <c r="AU29" s="206">
        <f t="shared" ref="AU29:AW29" si="56">L29</f>
        <v>137</v>
      </c>
      <c r="AV29" s="54">
        <f t="shared" si="56"/>
        <v>130</v>
      </c>
      <c r="AW29" s="54">
        <f t="shared" si="56"/>
        <v>30.9</v>
      </c>
      <c r="AX29" s="54"/>
      <c r="AY29" s="182">
        <f t="shared" si="38"/>
        <v>133</v>
      </c>
      <c r="AZ29" s="54"/>
      <c r="BA29" s="54"/>
      <c r="BB29" s="54"/>
      <c r="BC29" s="89"/>
      <c r="BD29" s="54"/>
      <c r="BE29" s="53">
        <v>32.0</v>
      </c>
      <c r="BF29" s="53">
        <v>103.0</v>
      </c>
      <c r="BG29" s="53">
        <v>5.2</v>
      </c>
      <c r="BH29" s="53"/>
      <c r="BI29" s="53">
        <v>22.0</v>
      </c>
      <c r="BJ29" s="53">
        <v>95.0</v>
      </c>
      <c r="BK29" s="53">
        <v>68.0</v>
      </c>
      <c r="BL29" s="89"/>
      <c r="BM29" s="58">
        <v>338.0</v>
      </c>
      <c r="BN29" s="58">
        <v>144.0</v>
      </c>
      <c r="BO29" s="58">
        <v>286.0</v>
      </c>
      <c r="BP29" s="58">
        <v>14.3</v>
      </c>
      <c r="BQ29" s="59"/>
      <c r="BR29" s="58">
        <v>6.0</v>
      </c>
      <c r="BS29" s="58">
        <v>70.0</v>
      </c>
      <c r="BT29" s="58">
        <v>70.0</v>
      </c>
      <c r="BU29" s="59">
        <f t="shared" si="6"/>
        <v>338</v>
      </c>
      <c r="BV29" s="58">
        <v>353.0</v>
      </c>
      <c r="BW29" s="58">
        <v>206.0</v>
      </c>
      <c r="BX29" s="58">
        <v>26.0</v>
      </c>
      <c r="BY29" s="58">
        <v>331.0</v>
      </c>
      <c r="BZ29" s="58">
        <v>381.0</v>
      </c>
      <c r="CA29" s="58">
        <v>208.0</v>
      </c>
      <c r="CB29" s="58">
        <v>21.0</v>
      </c>
      <c r="CC29" s="58">
        <v>337.0</v>
      </c>
      <c r="CD29" s="58">
        <v>252.0</v>
      </c>
      <c r="CE29" s="58">
        <v>156.0</v>
      </c>
      <c r="CF29" s="58">
        <v>20.0</v>
      </c>
      <c r="CG29" s="58">
        <v>335.0</v>
      </c>
      <c r="CH29" s="58">
        <v>287.0</v>
      </c>
      <c r="CI29" s="58">
        <v>156.0</v>
      </c>
      <c r="CJ29" s="58">
        <v>20.0</v>
      </c>
      <c r="CK29" s="58">
        <v>349.0</v>
      </c>
      <c r="CL29" s="58">
        <v>306.0</v>
      </c>
      <c r="CM29" s="58">
        <v>168.0</v>
      </c>
      <c r="CN29" s="58">
        <v>20.0</v>
      </c>
      <c r="CO29" s="58">
        <v>328.0</v>
      </c>
      <c r="CP29" s="58">
        <v>324.0</v>
      </c>
      <c r="CQ29" s="58">
        <v>155.0</v>
      </c>
      <c r="CR29" s="58">
        <v>18.0</v>
      </c>
      <c r="CS29" s="58">
        <v>332.0</v>
      </c>
      <c r="CT29" s="58">
        <v>318.0</v>
      </c>
      <c r="CU29" s="58">
        <v>179.0</v>
      </c>
      <c r="CV29" s="58">
        <v>121.0</v>
      </c>
      <c r="CW29" s="58">
        <v>333.0</v>
      </c>
      <c r="CX29" s="58">
        <v>218.0</v>
      </c>
      <c r="CY29" s="58">
        <v>97.0</v>
      </c>
      <c r="CZ29" s="58">
        <v>64.0</v>
      </c>
      <c r="DA29" s="58">
        <v>320.0</v>
      </c>
      <c r="DB29" s="58">
        <v>221.0</v>
      </c>
      <c r="DC29" s="58">
        <v>99.0</v>
      </c>
      <c r="DD29" s="58">
        <v>66.0</v>
      </c>
      <c r="DE29" s="59">
        <f t="shared" si="7"/>
        <v>144</v>
      </c>
      <c r="DF29" s="58">
        <v>34.8</v>
      </c>
      <c r="DG29" s="59">
        <f t="shared" ref="DG29:DH29" si="57">BO29</f>
        <v>286</v>
      </c>
      <c r="DH29" s="59">
        <f t="shared" si="57"/>
        <v>14.3</v>
      </c>
      <c r="DI29" s="59"/>
      <c r="DJ29" s="58">
        <v>7.0</v>
      </c>
      <c r="DK29" s="58">
        <v>61.0</v>
      </c>
      <c r="DL29" s="58">
        <v>56.0</v>
      </c>
      <c r="DM29" s="89"/>
      <c r="DN29" s="61">
        <v>338.0</v>
      </c>
      <c r="DO29" s="61">
        <v>139.0</v>
      </c>
      <c r="DP29" s="61">
        <v>31.0</v>
      </c>
      <c r="DQ29" s="61">
        <v>17.38</v>
      </c>
      <c r="DR29" s="61">
        <v>4.4</v>
      </c>
      <c r="DS29" s="61">
        <v>8.0</v>
      </c>
      <c r="DT29" s="61">
        <v>43.0</v>
      </c>
      <c r="DU29" s="61">
        <v>51.6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340.0</v>
      </c>
      <c r="EF29" s="63">
        <v>137.0</v>
      </c>
      <c r="EG29" s="63">
        <v>73.0</v>
      </c>
      <c r="EH29" s="63">
        <v>3.1</v>
      </c>
      <c r="EI29" s="64"/>
      <c r="EJ29" s="63">
        <v>9.0</v>
      </c>
      <c r="EK29" s="63">
        <v>55.0</v>
      </c>
      <c r="EL29" s="63">
        <v>57.0</v>
      </c>
      <c r="EM29" s="63">
        <v>137.0</v>
      </c>
      <c r="EN29" s="63">
        <v>113.0</v>
      </c>
      <c r="EO29" s="63">
        <v>4.7</v>
      </c>
      <c r="EP29" s="64"/>
      <c r="EQ29" s="63">
        <v>9.0</v>
      </c>
      <c r="ER29" s="63">
        <v>56.0</v>
      </c>
      <c r="ES29" s="63">
        <v>58.0</v>
      </c>
      <c r="ET29" s="63">
        <v>337.0</v>
      </c>
      <c r="EU29" s="63">
        <v>0.0</v>
      </c>
      <c r="EV29" s="63">
        <v>0.0</v>
      </c>
      <c r="EW29" s="63">
        <v>0.0</v>
      </c>
      <c r="EX29" s="63">
        <v>336.0</v>
      </c>
      <c r="EY29" s="63">
        <v>240.0</v>
      </c>
      <c r="EZ29" s="63">
        <v>139.0</v>
      </c>
      <c r="FA29" s="63">
        <v>7.3</v>
      </c>
      <c r="FB29" s="63">
        <v>336.0</v>
      </c>
      <c r="FC29" s="63">
        <v>0.0</v>
      </c>
      <c r="FD29" s="63">
        <v>0.0</v>
      </c>
      <c r="FE29" s="63">
        <v>0.0</v>
      </c>
      <c r="FF29" s="63">
        <v>337.0</v>
      </c>
      <c r="FG29" s="63">
        <v>238.0</v>
      </c>
      <c r="FH29" s="63">
        <v>138.0</v>
      </c>
      <c r="FI29" s="63">
        <v>7.5</v>
      </c>
      <c r="FJ29" s="63">
        <v>340.0</v>
      </c>
      <c r="FK29" s="63">
        <v>225.0</v>
      </c>
      <c r="FL29" s="63">
        <v>130.0</v>
      </c>
      <c r="FM29" s="64"/>
      <c r="FN29" s="63">
        <v>340.0</v>
      </c>
      <c r="FO29" s="63">
        <v>243.0</v>
      </c>
      <c r="FP29" s="63">
        <v>130.0</v>
      </c>
      <c r="FQ29" s="63">
        <v>15.1</v>
      </c>
      <c r="FR29" s="63">
        <v>137.0</v>
      </c>
      <c r="FS29" s="64"/>
      <c r="FT29" s="63">
        <v>16.2</v>
      </c>
      <c r="FU29" s="64"/>
      <c r="FV29" s="63">
        <v>137.0</v>
      </c>
      <c r="FW29" s="64"/>
      <c r="FX29" s="64"/>
      <c r="FY29" s="64"/>
      <c r="FZ29" s="89"/>
      <c r="GA29" s="65">
        <v>340.0</v>
      </c>
      <c r="GB29" s="66">
        <v>410.63</v>
      </c>
      <c r="GC29" s="66">
        <v>227.15</v>
      </c>
      <c r="GD29" s="66">
        <v>11.89</v>
      </c>
      <c r="GE29" s="66">
        <v>340.0</v>
      </c>
      <c r="GF29" s="66">
        <v>397.32</v>
      </c>
      <c r="GG29" s="66">
        <v>225.31</v>
      </c>
      <c r="GH29" s="66">
        <v>14.99</v>
      </c>
      <c r="GI29" s="66">
        <v>340.0</v>
      </c>
      <c r="GJ29" s="66">
        <v>227.87</v>
      </c>
      <c r="GK29" s="66">
        <v>129.32</v>
      </c>
      <c r="GL29" s="66">
        <v>22.2</v>
      </c>
      <c r="GM29" s="66">
        <v>340.0</v>
      </c>
      <c r="GN29" s="66">
        <v>248.8</v>
      </c>
      <c r="GO29" s="66">
        <v>129.91</v>
      </c>
      <c r="GP29" s="66">
        <v>30.24</v>
      </c>
      <c r="GQ29" s="66">
        <v>340.0</v>
      </c>
      <c r="GR29" s="66">
        <v>185.52</v>
      </c>
      <c r="GS29" s="66">
        <v>98.5</v>
      </c>
      <c r="GT29" s="66">
        <v>14.07</v>
      </c>
      <c r="GU29" s="66">
        <v>340.0</v>
      </c>
      <c r="GV29" s="66">
        <v>174.82</v>
      </c>
      <c r="GW29" s="66">
        <v>97.49</v>
      </c>
      <c r="GX29" s="66">
        <v>12.4</v>
      </c>
      <c r="GY29" s="89"/>
      <c r="GZ29" s="98" t="s">
        <v>107</v>
      </c>
      <c r="HA29" s="97" t="s">
        <v>92</v>
      </c>
      <c r="HB29" s="98">
        <v>111.0</v>
      </c>
      <c r="HC29" s="97">
        <f t="shared" si="9"/>
        <v>5.55</v>
      </c>
      <c r="HD29" s="97">
        <f t="shared" si="10"/>
        <v>2.22</v>
      </c>
      <c r="HE29" s="98">
        <v>8.0</v>
      </c>
      <c r="HF29" s="99">
        <v>56.0</v>
      </c>
      <c r="HG29" s="99">
        <v>56.0</v>
      </c>
      <c r="HH29" s="98" t="s">
        <v>107</v>
      </c>
      <c r="HI29" s="97" t="s">
        <v>92</v>
      </c>
      <c r="HJ29" s="98">
        <v>115.0</v>
      </c>
      <c r="HK29" s="97">
        <f t="shared" si="11"/>
        <v>5.75</v>
      </c>
      <c r="HL29" s="97">
        <f t="shared" si="12"/>
        <v>2.3</v>
      </c>
      <c r="HM29" s="98">
        <v>5.0</v>
      </c>
      <c r="HN29" s="99">
        <v>58.0</v>
      </c>
      <c r="HO29" s="99">
        <v>58.0</v>
      </c>
      <c r="HP29" s="98" t="s">
        <v>107</v>
      </c>
      <c r="HQ29" s="97" t="s">
        <v>92</v>
      </c>
      <c r="HR29" s="98">
        <v>242.0</v>
      </c>
      <c r="HS29" s="97">
        <f t="shared" si="13"/>
        <v>12.1</v>
      </c>
      <c r="HT29" s="97">
        <f t="shared" si="14"/>
        <v>4.84</v>
      </c>
      <c r="HU29" s="98">
        <v>7.0</v>
      </c>
      <c r="HV29" s="99">
        <v>56.0</v>
      </c>
      <c r="HW29" s="99">
        <v>56.0</v>
      </c>
      <c r="HX29" s="89"/>
      <c r="HY29" s="72">
        <v>135.0</v>
      </c>
      <c r="HZ29" s="72">
        <v>33.0</v>
      </c>
      <c r="IA29" s="73">
        <f t="shared" ref="IA29:IA37" si="61">IB29*20</f>
        <v>148</v>
      </c>
      <c r="IB29" s="72">
        <v>7.4</v>
      </c>
      <c r="IC29" s="73"/>
      <c r="ID29" s="72">
        <v>2.0</v>
      </c>
      <c r="IE29" s="147">
        <v>62.0</v>
      </c>
      <c r="IF29" s="147">
        <v>42.0</v>
      </c>
      <c r="IG29" s="89"/>
      <c r="IH29" s="74">
        <v>135.0</v>
      </c>
      <c r="II29" s="74">
        <v>32.7</v>
      </c>
      <c r="IJ29" s="74">
        <v>197.0</v>
      </c>
      <c r="IK29" s="74">
        <v>9.7</v>
      </c>
      <c r="IL29" s="74">
        <v>40.7</v>
      </c>
      <c r="IM29" s="74">
        <v>6.0</v>
      </c>
      <c r="IN29" s="74">
        <v>50.0</v>
      </c>
      <c r="IO29" s="74">
        <v>49.0</v>
      </c>
      <c r="IP29" s="74">
        <v>135.0</v>
      </c>
      <c r="IQ29" s="74">
        <v>32.8</v>
      </c>
      <c r="IR29" s="74">
        <v>133.0</v>
      </c>
      <c r="IS29" s="74">
        <v>6.7</v>
      </c>
      <c r="IT29" s="74">
        <v>7.2</v>
      </c>
      <c r="IU29" s="74">
        <v>12.0</v>
      </c>
      <c r="IV29" s="74">
        <v>54.0</v>
      </c>
      <c r="IW29" s="74">
        <v>53.0</v>
      </c>
      <c r="IX29" s="89"/>
      <c r="IY29" s="76">
        <v>138.72</v>
      </c>
      <c r="IZ29" s="76">
        <v>34.81</v>
      </c>
      <c r="JA29" s="76">
        <v>311.0</v>
      </c>
      <c r="JB29" s="76">
        <v>15.55</v>
      </c>
      <c r="JC29" s="76">
        <v>5.51</v>
      </c>
      <c r="JD29" s="76">
        <v>3.0</v>
      </c>
      <c r="JE29" s="76">
        <v>63.54</v>
      </c>
      <c r="JF29" s="76">
        <v>49.14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32.0</v>
      </c>
      <c r="JR29" s="78">
        <v>0.0</v>
      </c>
      <c r="JS29" s="78">
        <v>0.0</v>
      </c>
      <c r="JT29" s="78">
        <v>0.0</v>
      </c>
      <c r="JU29" s="78">
        <v>2.0</v>
      </c>
      <c r="JV29" s="78">
        <v>51.0</v>
      </c>
      <c r="JW29" s="78">
        <v>49.0</v>
      </c>
      <c r="JX29" s="78">
        <v>137.0</v>
      </c>
      <c r="JY29" s="78">
        <v>33.9</v>
      </c>
      <c r="JZ29" s="78">
        <v>148.0</v>
      </c>
      <c r="KA29" s="78">
        <v>8.1</v>
      </c>
      <c r="KB29" s="78">
        <v>2.9</v>
      </c>
      <c r="KC29" s="78">
        <v>2.0</v>
      </c>
      <c r="KD29" s="78">
        <v>58.0</v>
      </c>
      <c r="KE29" s="78">
        <v>56.0</v>
      </c>
      <c r="KF29" s="89"/>
      <c r="KG29" s="79">
        <v>138.0</v>
      </c>
      <c r="KH29" s="79">
        <v>34.0</v>
      </c>
      <c r="KI29" s="79">
        <v>10.0</v>
      </c>
      <c r="KJ29" s="79">
        <v>0.5</v>
      </c>
      <c r="KK29" s="80"/>
      <c r="KL29" s="79">
        <v>1.0</v>
      </c>
      <c r="KM29" s="79">
        <v>50.0</v>
      </c>
      <c r="KN29" s="79">
        <v>50.0</v>
      </c>
      <c r="KO29" s="79">
        <v>138.0</v>
      </c>
      <c r="KP29" s="79">
        <v>34.0</v>
      </c>
      <c r="KQ29" s="79">
        <v>3.0</v>
      </c>
      <c r="KR29" s="79">
        <v>0.1</v>
      </c>
      <c r="KS29" s="80"/>
      <c r="KT29" s="79">
        <v>1.0</v>
      </c>
      <c r="KU29" s="79">
        <v>50.0</v>
      </c>
      <c r="KV29" s="79">
        <v>48.0</v>
      </c>
      <c r="KW29" s="89"/>
      <c r="KX29" s="81">
        <v>126.0</v>
      </c>
      <c r="KY29" s="81">
        <v>32.0</v>
      </c>
      <c r="KZ29" s="81">
        <v>173.0</v>
      </c>
      <c r="LA29" s="81">
        <v>8.5</v>
      </c>
      <c r="LB29" s="81">
        <v>1.8</v>
      </c>
      <c r="LC29" s="81">
        <v>3.0</v>
      </c>
      <c r="LD29" s="81">
        <v>55.0</v>
      </c>
      <c r="LE29" s="81">
        <v>55.0</v>
      </c>
      <c r="LF29" s="81">
        <v>126.0</v>
      </c>
      <c r="LG29" s="81">
        <v>32.0</v>
      </c>
      <c r="LH29" s="81">
        <v>396.0</v>
      </c>
      <c r="LI29" s="81">
        <v>19.4</v>
      </c>
      <c r="LJ29" s="81">
        <v>5.0</v>
      </c>
      <c r="LK29" s="81">
        <v>5.0</v>
      </c>
      <c r="LL29" s="81">
        <v>58.0</v>
      </c>
      <c r="LM29" s="81">
        <v>56.0</v>
      </c>
      <c r="LN29" s="89"/>
      <c r="LO29" s="82">
        <v>336.0</v>
      </c>
      <c r="LP29" s="82">
        <v>248.0</v>
      </c>
      <c r="LQ29" s="82">
        <v>139.0</v>
      </c>
      <c r="LR29" s="82">
        <v>69.0</v>
      </c>
      <c r="LS29" s="82">
        <v>325.0</v>
      </c>
      <c r="LT29" s="82">
        <v>138.0</v>
      </c>
      <c r="LU29" s="82">
        <v>79.0</v>
      </c>
      <c r="LV29" s="82">
        <v>45.0</v>
      </c>
      <c r="LW29" s="82">
        <v>6.0</v>
      </c>
      <c r="LX29" s="82">
        <v>10.0</v>
      </c>
      <c r="LY29" s="82">
        <v>58.0</v>
      </c>
      <c r="LZ29" s="82">
        <v>54.0</v>
      </c>
      <c r="MA29" s="82">
        <v>137.0</v>
      </c>
      <c r="MB29" s="82">
        <v>169.0</v>
      </c>
      <c r="MC29" s="82">
        <v>94.0</v>
      </c>
      <c r="MD29" s="82">
        <v>8.8</v>
      </c>
      <c r="ME29" s="82">
        <v>8.0</v>
      </c>
      <c r="MF29" s="82">
        <v>71.0</v>
      </c>
      <c r="MG29" s="82">
        <v>59.0</v>
      </c>
      <c r="MH29" s="88" t="s">
        <v>95</v>
      </c>
      <c r="MI29" s="88" t="s">
        <v>95</v>
      </c>
      <c r="MJ29" s="88" t="s">
        <v>95</v>
      </c>
      <c r="MK29" s="88" t="s">
        <v>95</v>
      </c>
      <c r="ML29" s="82">
        <v>49.0</v>
      </c>
      <c r="MM29" s="82">
        <v>47.0</v>
      </c>
      <c r="MN29" s="83">
        <v>5.0</v>
      </c>
      <c r="MO29" s="86"/>
      <c r="MP29" s="87"/>
      <c r="MQ29" s="87"/>
      <c r="MR29" s="87"/>
      <c r="MS29" s="87"/>
      <c r="MT29" s="82">
        <v>8.9</v>
      </c>
      <c r="MU29" s="82">
        <v>3.0</v>
      </c>
      <c r="MV29" s="82">
        <v>186.0</v>
      </c>
      <c r="MW29" s="82">
        <v>36.0</v>
      </c>
      <c r="MX29" s="82">
        <v>41.0</v>
      </c>
      <c r="MY29" s="82" t="s">
        <v>96</v>
      </c>
      <c r="MZ29" s="82">
        <v>5.0</v>
      </c>
      <c r="NA29" s="87"/>
      <c r="NB29" s="88" t="s">
        <v>95</v>
      </c>
      <c r="NC29" s="88" t="s">
        <v>95</v>
      </c>
      <c r="ND29" s="88" t="s">
        <v>95</v>
      </c>
      <c r="NE29" s="88" t="s">
        <v>95</v>
      </c>
      <c r="NF29" s="82">
        <v>44.0</v>
      </c>
      <c r="NG29" s="82">
        <v>44.0</v>
      </c>
      <c r="NH29" s="83">
        <v>6.0</v>
      </c>
      <c r="NI29" s="87"/>
      <c r="NJ29" s="82">
        <v>15.0</v>
      </c>
      <c r="NK29" s="82">
        <v>4.0</v>
      </c>
      <c r="NL29" s="82">
        <v>273.0</v>
      </c>
      <c r="NM29" s="82">
        <v>34.0</v>
      </c>
      <c r="NN29" s="82">
        <v>54.0</v>
      </c>
      <c r="NO29" s="82">
        <v>52.0</v>
      </c>
      <c r="NP29" s="82">
        <v>4.0</v>
      </c>
    </row>
    <row r="30" ht="14.25" customHeight="1">
      <c r="A30" s="49">
        <v>0.708333333333334</v>
      </c>
      <c r="B30" s="50"/>
      <c r="C30" s="51">
        <v>50.27</v>
      </c>
      <c r="D30" s="52">
        <v>337.0</v>
      </c>
      <c r="E30" s="53">
        <v>133.0</v>
      </c>
      <c r="F30" s="53">
        <v>105.0</v>
      </c>
      <c r="G30" s="53">
        <v>22.2</v>
      </c>
      <c r="H30" s="54"/>
      <c r="I30" s="53">
        <v>6.0</v>
      </c>
      <c r="J30" s="53">
        <v>56.0</v>
      </c>
      <c r="K30" s="53">
        <v>55.0</v>
      </c>
      <c r="L30" s="53">
        <v>137.0</v>
      </c>
      <c r="M30" s="53">
        <v>171.0</v>
      </c>
      <c r="N30" s="53">
        <v>40.2</v>
      </c>
      <c r="O30" s="54"/>
      <c r="P30" s="53">
        <v>6.0</v>
      </c>
      <c r="Q30" s="53">
        <v>60.0</v>
      </c>
      <c r="R30" s="53">
        <v>56.0</v>
      </c>
      <c r="S30" s="55">
        <v>340.3</v>
      </c>
      <c r="T30" s="53">
        <v>311.9</v>
      </c>
      <c r="U30" s="55">
        <v>178.8</v>
      </c>
      <c r="V30" s="54"/>
      <c r="W30" s="55">
        <v>373.2</v>
      </c>
      <c r="X30" s="55">
        <v>230.4</v>
      </c>
      <c r="Y30" s="55">
        <v>127.8</v>
      </c>
      <c r="Z30" s="54"/>
      <c r="AA30" s="55">
        <v>339.7</v>
      </c>
      <c r="AB30" s="53">
        <v>265.6</v>
      </c>
      <c r="AC30" s="55">
        <v>152.2</v>
      </c>
      <c r="AD30" s="54"/>
      <c r="AE30" s="55">
        <v>339.9</v>
      </c>
      <c r="AF30" s="55">
        <v>241.8</v>
      </c>
      <c r="AG30" s="53">
        <v>136.2</v>
      </c>
      <c r="AH30" s="54"/>
      <c r="AI30" s="53">
        <v>342.7</v>
      </c>
      <c r="AJ30" s="55">
        <v>432.7</v>
      </c>
      <c r="AK30" s="55">
        <v>252.9</v>
      </c>
      <c r="AL30" s="54"/>
      <c r="AM30" s="55">
        <v>338.4</v>
      </c>
      <c r="AN30" s="55">
        <v>444.2</v>
      </c>
      <c r="AO30" s="55">
        <v>242.0</v>
      </c>
      <c r="AP30" s="54"/>
      <c r="AQ30" s="182">
        <f t="shared" ref="AQ30:AS30" si="58">E30</f>
        <v>133</v>
      </c>
      <c r="AR30" s="56">
        <f t="shared" si="58"/>
        <v>105</v>
      </c>
      <c r="AS30" s="56">
        <f t="shared" si="58"/>
        <v>22.2</v>
      </c>
      <c r="AT30" s="54"/>
      <c r="AU30" s="206">
        <f t="shared" ref="AU30:AW30" si="59">L30</f>
        <v>137</v>
      </c>
      <c r="AV30" s="54">
        <f t="shared" si="59"/>
        <v>171</v>
      </c>
      <c r="AW30" s="54">
        <f t="shared" si="59"/>
        <v>40.2</v>
      </c>
      <c r="AX30" s="54"/>
      <c r="AY30" s="182">
        <f t="shared" si="38"/>
        <v>133</v>
      </c>
      <c r="AZ30" s="54"/>
      <c r="BA30" s="54"/>
      <c r="BB30" s="54"/>
      <c r="BC30" s="89"/>
      <c r="BD30" s="54"/>
      <c r="BE30" s="53">
        <v>32.0</v>
      </c>
      <c r="BF30" s="53">
        <v>190.0</v>
      </c>
      <c r="BG30" s="53">
        <v>9.4</v>
      </c>
      <c r="BH30" s="54"/>
      <c r="BI30" s="53">
        <v>22.0</v>
      </c>
      <c r="BJ30" s="53">
        <v>95.0</v>
      </c>
      <c r="BK30" s="53">
        <v>68.0</v>
      </c>
      <c r="BL30" s="89"/>
      <c r="BM30" s="58">
        <v>340.0</v>
      </c>
      <c r="BN30" s="58">
        <v>144.0</v>
      </c>
      <c r="BO30" s="58">
        <v>278.0</v>
      </c>
      <c r="BP30" s="58">
        <v>13.9</v>
      </c>
      <c r="BQ30" s="59"/>
      <c r="BR30" s="58">
        <v>6.0</v>
      </c>
      <c r="BS30" s="58">
        <v>70.0</v>
      </c>
      <c r="BT30" s="58">
        <v>70.0</v>
      </c>
      <c r="BU30" s="59">
        <f t="shared" si="6"/>
        <v>340</v>
      </c>
      <c r="BV30" s="58">
        <v>354.0</v>
      </c>
      <c r="BW30" s="58">
        <v>206.0</v>
      </c>
      <c r="BX30" s="58">
        <v>34.0</v>
      </c>
      <c r="BY30" s="58">
        <v>332.0</v>
      </c>
      <c r="BZ30" s="58">
        <v>382.0</v>
      </c>
      <c r="CA30" s="58">
        <v>209.0</v>
      </c>
      <c r="CB30" s="58">
        <v>30.0</v>
      </c>
      <c r="CC30" s="58">
        <v>339.0</v>
      </c>
      <c r="CD30" s="58">
        <v>288.0</v>
      </c>
      <c r="CE30" s="58">
        <v>162.0</v>
      </c>
      <c r="CF30" s="58">
        <v>18.0</v>
      </c>
      <c r="CG30" s="58">
        <v>336.0</v>
      </c>
      <c r="CH30" s="58">
        <v>282.0</v>
      </c>
      <c r="CI30" s="58">
        <v>161.0</v>
      </c>
      <c r="CJ30" s="58">
        <v>17.0</v>
      </c>
      <c r="CK30" s="58">
        <v>345.0</v>
      </c>
      <c r="CL30" s="58">
        <v>284.0</v>
      </c>
      <c r="CM30" s="58">
        <v>168.0</v>
      </c>
      <c r="CN30" s="58">
        <v>15.0</v>
      </c>
      <c r="CO30" s="58">
        <v>329.0</v>
      </c>
      <c r="CP30" s="58">
        <v>313.0</v>
      </c>
      <c r="CQ30" s="58">
        <v>153.0</v>
      </c>
      <c r="CR30" s="58">
        <v>12.0</v>
      </c>
      <c r="CS30" s="58">
        <v>333.0</v>
      </c>
      <c r="CT30" s="58">
        <v>291.0</v>
      </c>
      <c r="CU30" s="58">
        <v>170.0</v>
      </c>
      <c r="CV30" s="58">
        <v>97.0</v>
      </c>
      <c r="CW30" s="58">
        <v>336.0</v>
      </c>
      <c r="CX30" s="58">
        <v>233.0</v>
      </c>
      <c r="CY30" s="58">
        <v>108.0</v>
      </c>
      <c r="CZ30" s="58">
        <v>67.0</v>
      </c>
      <c r="DA30" s="58">
        <v>321.0</v>
      </c>
      <c r="DB30" s="58">
        <v>238.0</v>
      </c>
      <c r="DC30" s="58">
        <v>109.0</v>
      </c>
      <c r="DD30" s="58">
        <v>67.0</v>
      </c>
      <c r="DE30" s="59">
        <f t="shared" si="7"/>
        <v>144</v>
      </c>
      <c r="DF30" s="58">
        <v>34.8</v>
      </c>
      <c r="DG30" s="59">
        <f t="shared" ref="DG30:DH30" si="60">BO30</f>
        <v>278</v>
      </c>
      <c r="DH30" s="59">
        <f t="shared" si="60"/>
        <v>13.9</v>
      </c>
      <c r="DI30" s="59"/>
      <c r="DJ30" s="58">
        <v>7.0</v>
      </c>
      <c r="DK30" s="58">
        <v>61.0</v>
      </c>
      <c r="DL30" s="58">
        <v>56.0</v>
      </c>
      <c r="DM30" s="89"/>
      <c r="DN30" s="61">
        <v>339.0</v>
      </c>
      <c r="DO30" s="61">
        <v>140.0</v>
      </c>
      <c r="DP30" s="61">
        <v>35.58</v>
      </c>
      <c r="DQ30" s="61">
        <v>19.95</v>
      </c>
      <c r="DR30" s="61">
        <v>4.82</v>
      </c>
      <c r="DS30" s="61">
        <v>8.0</v>
      </c>
      <c r="DT30" s="61">
        <v>44.0</v>
      </c>
      <c r="DU30" s="61">
        <v>52.0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340.0</v>
      </c>
      <c r="EF30" s="63">
        <v>137.0</v>
      </c>
      <c r="EG30" s="63">
        <v>72.0</v>
      </c>
      <c r="EH30" s="63">
        <v>3.1</v>
      </c>
      <c r="EI30" s="64"/>
      <c r="EJ30" s="63">
        <v>9.0</v>
      </c>
      <c r="EK30" s="63">
        <v>55.0</v>
      </c>
      <c r="EL30" s="63">
        <v>57.0</v>
      </c>
      <c r="EM30" s="63">
        <v>137.0</v>
      </c>
      <c r="EN30" s="63">
        <v>112.0</v>
      </c>
      <c r="EO30" s="63">
        <v>4.6</v>
      </c>
      <c r="EP30" s="64"/>
      <c r="EQ30" s="63">
        <v>9.0</v>
      </c>
      <c r="ER30" s="63">
        <v>56.0</v>
      </c>
      <c r="ES30" s="63">
        <v>58.0</v>
      </c>
      <c r="ET30" s="63">
        <v>338.0</v>
      </c>
      <c r="EU30" s="63">
        <v>0.0</v>
      </c>
      <c r="EV30" s="63">
        <v>0.0</v>
      </c>
      <c r="EW30" s="63">
        <v>0.0</v>
      </c>
      <c r="EX30" s="63">
        <v>337.0</v>
      </c>
      <c r="EY30" s="63">
        <v>239.0</v>
      </c>
      <c r="EZ30" s="63">
        <v>139.0</v>
      </c>
      <c r="FA30" s="63">
        <v>7.6</v>
      </c>
      <c r="FB30" s="63">
        <v>337.0</v>
      </c>
      <c r="FC30" s="63">
        <v>0.0</v>
      </c>
      <c r="FD30" s="63">
        <v>0.0</v>
      </c>
      <c r="FE30" s="63">
        <v>0.0</v>
      </c>
      <c r="FF30" s="63">
        <v>337.0</v>
      </c>
      <c r="FG30" s="63">
        <v>238.0</v>
      </c>
      <c r="FH30" s="63">
        <v>138.0</v>
      </c>
      <c r="FI30" s="63">
        <v>9.1</v>
      </c>
      <c r="FJ30" s="63">
        <v>340.0</v>
      </c>
      <c r="FK30" s="63">
        <v>226.0</v>
      </c>
      <c r="FL30" s="63">
        <v>131.0</v>
      </c>
      <c r="FM30" s="64"/>
      <c r="FN30" s="63">
        <v>340.0</v>
      </c>
      <c r="FO30" s="63">
        <v>244.0</v>
      </c>
      <c r="FP30" s="63">
        <v>131.0</v>
      </c>
      <c r="FQ30" s="63">
        <v>17.0</v>
      </c>
      <c r="FR30" s="63">
        <v>137.0</v>
      </c>
      <c r="FS30" s="64"/>
      <c r="FT30" s="63">
        <v>12.9</v>
      </c>
      <c r="FU30" s="64"/>
      <c r="FV30" s="63">
        <v>137.0</v>
      </c>
      <c r="FW30" s="64"/>
      <c r="FX30" s="64"/>
      <c r="FY30" s="64"/>
      <c r="FZ30" s="89"/>
      <c r="GA30" s="65">
        <v>340.0</v>
      </c>
      <c r="GB30" s="66">
        <v>434.17</v>
      </c>
      <c r="GC30" s="66">
        <v>240.3</v>
      </c>
      <c r="GD30" s="66">
        <v>13.65</v>
      </c>
      <c r="GE30" s="66">
        <v>340.0</v>
      </c>
      <c r="GF30" s="66">
        <v>425.75</v>
      </c>
      <c r="GG30" s="66">
        <v>241.14</v>
      </c>
      <c r="GH30" s="66">
        <v>18.85</v>
      </c>
      <c r="GI30" s="66">
        <v>340.0</v>
      </c>
      <c r="GJ30" s="66">
        <v>231.97</v>
      </c>
      <c r="GK30" s="66">
        <v>131.0</v>
      </c>
      <c r="GL30" s="66">
        <v>24.29</v>
      </c>
      <c r="GM30" s="66">
        <v>339.0</v>
      </c>
      <c r="GN30" s="66">
        <v>250.58</v>
      </c>
      <c r="GO30" s="66">
        <v>130.41</v>
      </c>
      <c r="GP30" s="66">
        <v>29.82</v>
      </c>
      <c r="GQ30" s="66">
        <v>340.0</v>
      </c>
      <c r="GR30" s="66">
        <v>211.31</v>
      </c>
      <c r="GS30" s="66">
        <v>112.99</v>
      </c>
      <c r="GT30" s="66">
        <v>11.81</v>
      </c>
      <c r="GU30" s="66">
        <v>340.0</v>
      </c>
      <c r="GV30" s="66">
        <v>211.87</v>
      </c>
      <c r="GW30" s="66">
        <v>112.15</v>
      </c>
      <c r="GX30" s="66">
        <v>11.81</v>
      </c>
      <c r="GY30" s="89"/>
      <c r="GZ30" s="98" t="s">
        <v>107</v>
      </c>
      <c r="HA30" s="97" t="s">
        <v>92</v>
      </c>
      <c r="HB30" s="98">
        <v>93.0</v>
      </c>
      <c r="HC30" s="97">
        <f t="shared" si="9"/>
        <v>4.65</v>
      </c>
      <c r="HD30" s="97">
        <f t="shared" si="10"/>
        <v>1.86</v>
      </c>
      <c r="HE30" s="98">
        <v>8.0</v>
      </c>
      <c r="HF30" s="99">
        <v>56.0</v>
      </c>
      <c r="HG30" s="99">
        <v>56.0</v>
      </c>
      <c r="HH30" s="98" t="s">
        <v>107</v>
      </c>
      <c r="HI30" s="97" t="s">
        <v>92</v>
      </c>
      <c r="HJ30" s="98">
        <v>198.0</v>
      </c>
      <c r="HK30" s="97">
        <f t="shared" si="11"/>
        <v>9.9</v>
      </c>
      <c r="HL30" s="97">
        <f t="shared" si="12"/>
        <v>3.96</v>
      </c>
      <c r="HM30" s="98">
        <v>5.0</v>
      </c>
      <c r="HN30" s="99">
        <v>58.0</v>
      </c>
      <c r="HO30" s="99">
        <v>58.0</v>
      </c>
      <c r="HP30" s="98" t="s">
        <v>107</v>
      </c>
      <c r="HQ30" s="97" t="s">
        <v>92</v>
      </c>
      <c r="HR30" s="98">
        <v>245.0</v>
      </c>
      <c r="HS30" s="97">
        <f t="shared" si="13"/>
        <v>12.25</v>
      </c>
      <c r="HT30" s="97">
        <f t="shared" si="14"/>
        <v>4.9</v>
      </c>
      <c r="HU30" s="98">
        <v>7.0</v>
      </c>
      <c r="HV30" s="99">
        <v>58.0</v>
      </c>
      <c r="HW30" s="99">
        <v>58.0</v>
      </c>
      <c r="HX30" s="89"/>
      <c r="HY30" s="72">
        <v>135.0</v>
      </c>
      <c r="HZ30" s="72">
        <v>33.0</v>
      </c>
      <c r="IA30" s="73">
        <f t="shared" si="61"/>
        <v>154</v>
      </c>
      <c r="IB30" s="72">
        <v>7.7</v>
      </c>
      <c r="IC30" s="73"/>
      <c r="ID30" s="72">
        <v>2.0</v>
      </c>
      <c r="IE30" s="147">
        <v>62.0</v>
      </c>
      <c r="IF30" s="147">
        <v>42.0</v>
      </c>
      <c r="IG30" s="89"/>
      <c r="IH30" s="74">
        <v>135.0</v>
      </c>
      <c r="II30" s="74">
        <v>32.7</v>
      </c>
      <c r="IJ30" s="74">
        <v>193.0</v>
      </c>
      <c r="IK30" s="74">
        <v>9.5</v>
      </c>
      <c r="IL30" s="74">
        <v>10.5</v>
      </c>
      <c r="IM30" s="74">
        <v>6.0</v>
      </c>
      <c r="IN30" s="74">
        <v>50.0</v>
      </c>
      <c r="IO30" s="74">
        <v>49.0</v>
      </c>
      <c r="IP30" s="74">
        <v>135.0</v>
      </c>
      <c r="IQ30" s="74">
        <v>32.8</v>
      </c>
      <c r="IR30" s="74">
        <v>126.0</v>
      </c>
      <c r="IS30" s="74">
        <v>6.1</v>
      </c>
      <c r="IT30" s="74">
        <v>6.8</v>
      </c>
      <c r="IU30" s="74">
        <v>12.0</v>
      </c>
      <c r="IV30" s="74">
        <v>54.0</v>
      </c>
      <c r="IW30" s="74">
        <v>53.0</v>
      </c>
      <c r="IX30" s="89"/>
      <c r="IY30" s="76">
        <v>139.06</v>
      </c>
      <c r="IZ30" s="76">
        <v>34.83</v>
      </c>
      <c r="JA30" s="76">
        <v>353.8</v>
      </c>
      <c r="JB30" s="76">
        <v>17.69</v>
      </c>
      <c r="JC30" s="76">
        <v>5.92</v>
      </c>
      <c r="JD30" s="76">
        <v>3.0</v>
      </c>
      <c r="JE30" s="76">
        <v>63.54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138.0</v>
      </c>
      <c r="JQ30" s="78">
        <v>32.1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49.0</v>
      </c>
      <c r="JX30" s="78">
        <v>138.0</v>
      </c>
      <c r="JY30" s="78">
        <v>34.4</v>
      </c>
      <c r="JZ30" s="78">
        <v>99.0</v>
      </c>
      <c r="KA30" s="78">
        <v>5.1</v>
      </c>
      <c r="KB30" s="78">
        <v>2.2</v>
      </c>
      <c r="KC30" s="78">
        <v>2.0</v>
      </c>
      <c r="KD30" s="78">
        <v>57.0</v>
      </c>
      <c r="KE30" s="78">
        <v>56.0</v>
      </c>
      <c r="KF30" s="89"/>
      <c r="KG30" s="79">
        <v>140.0</v>
      </c>
      <c r="KH30" s="79">
        <v>34.0</v>
      </c>
      <c r="KI30" s="79" t="s">
        <v>98</v>
      </c>
      <c r="KJ30" s="79" t="s">
        <v>98</v>
      </c>
      <c r="KK30" s="80"/>
      <c r="KL30" s="79">
        <v>1.0</v>
      </c>
      <c r="KM30" s="79">
        <v>50.0</v>
      </c>
      <c r="KN30" s="79">
        <v>50.0</v>
      </c>
      <c r="KO30" s="79">
        <v>140.0</v>
      </c>
      <c r="KP30" s="79">
        <v>34.0</v>
      </c>
      <c r="KQ30" s="79">
        <v>2.0</v>
      </c>
      <c r="KR30" s="79">
        <v>0.1</v>
      </c>
      <c r="KS30" s="80"/>
      <c r="KT30" s="79">
        <v>1.0</v>
      </c>
      <c r="KU30" s="79">
        <v>50.0</v>
      </c>
      <c r="KV30" s="79">
        <v>48.0</v>
      </c>
      <c r="KW30" s="89"/>
      <c r="KX30" s="81">
        <v>134.0</v>
      </c>
      <c r="KY30" s="81">
        <v>33.0</v>
      </c>
      <c r="KZ30" s="81">
        <v>82.0</v>
      </c>
      <c r="LA30" s="81">
        <v>4.0</v>
      </c>
      <c r="LB30" s="81">
        <v>1.5</v>
      </c>
      <c r="LC30" s="81">
        <v>3.0</v>
      </c>
      <c r="LD30" s="81">
        <v>57.0</v>
      </c>
      <c r="LE30" s="81">
        <v>55.0</v>
      </c>
      <c r="LF30" s="81">
        <v>134.0</v>
      </c>
      <c r="LG30" s="81">
        <v>33.0</v>
      </c>
      <c r="LH30" s="81">
        <v>382.0</v>
      </c>
      <c r="LI30" s="81">
        <v>18.7</v>
      </c>
      <c r="LJ30" s="81">
        <v>5.0</v>
      </c>
      <c r="LK30" s="81">
        <v>5.0</v>
      </c>
      <c r="LL30" s="81">
        <v>56.0</v>
      </c>
      <c r="LM30" s="81">
        <v>56.0</v>
      </c>
      <c r="LN30" s="89"/>
      <c r="LO30" s="82">
        <v>328.0</v>
      </c>
      <c r="LP30" s="82">
        <v>225.0</v>
      </c>
      <c r="LQ30" s="82">
        <v>107.0</v>
      </c>
      <c r="LR30" s="82">
        <v>71.0</v>
      </c>
      <c r="LS30" s="82">
        <v>340.0</v>
      </c>
      <c r="LT30" s="82">
        <v>140.0</v>
      </c>
      <c r="LU30" s="82">
        <v>56.0</v>
      </c>
      <c r="LV30" s="82">
        <v>32.0</v>
      </c>
      <c r="LW30" s="82">
        <v>2.0</v>
      </c>
      <c r="LX30" s="82">
        <v>10.0</v>
      </c>
      <c r="LY30" s="82">
        <v>57.0</v>
      </c>
      <c r="LZ30" s="82">
        <v>53.0</v>
      </c>
      <c r="MA30" s="82">
        <v>140.0</v>
      </c>
      <c r="MB30" s="82">
        <v>169.0</v>
      </c>
      <c r="MC30" s="82">
        <v>75.0</v>
      </c>
      <c r="MD30" s="82">
        <v>4.5</v>
      </c>
      <c r="ME30" s="82">
        <v>8.0</v>
      </c>
      <c r="MF30" s="82">
        <v>71.0</v>
      </c>
      <c r="MG30" s="82">
        <v>60.0</v>
      </c>
      <c r="MH30" s="88" t="s">
        <v>95</v>
      </c>
      <c r="MI30" s="88" t="s">
        <v>95</v>
      </c>
      <c r="MJ30" s="88" t="s">
        <v>95</v>
      </c>
      <c r="MK30" s="88" t="s">
        <v>95</v>
      </c>
      <c r="ML30" s="82">
        <v>54.0</v>
      </c>
      <c r="MM30" s="82">
        <v>52.0</v>
      </c>
      <c r="MN30" s="83">
        <v>5.0</v>
      </c>
      <c r="MO30" s="86"/>
      <c r="MP30" s="87"/>
      <c r="MQ30" s="87"/>
      <c r="MR30" s="87"/>
      <c r="MS30" s="87"/>
      <c r="MT30" s="82">
        <v>11.5</v>
      </c>
      <c r="MU30" s="82">
        <v>3.7</v>
      </c>
      <c r="MV30" s="82">
        <v>201.0</v>
      </c>
      <c r="MW30" s="82">
        <v>36.0</v>
      </c>
      <c r="MX30" s="82">
        <v>42.0</v>
      </c>
      <c r="MY30" s="82" t="s">
        <v>96</v>
      </c>
      <c r="MZ30" s="82">
        <v>5.0</v>
      </c>
      <c r="NA30" s="87"/>
      <c r="NB30" s="88" t="s">
        <v>95</v>
      </c>
      <c r="NC30" s="88" t="s">
        <v>95</v>
      </c>
      <c r="ND30" s="88" t="s">
        <v>95</v>
      </c>
      <c r="NE30" s="88" t="s">
        <v>95</v>
      </c>
      <c r="NF30" s="82">
        <v>44.0</v>
      </c>
      <c r="NG30" s="82">
        <v>45.0</v>
      </c>
      <c r="NH30" s="83">
        <v>6.0</v>
      </c>
      <c r="NI30" s="87"/>
      <c r="NJ30" s="82">
        <v>20.7</v>
      </c>
      <c r="NK30" s="82">
        <v>7.0</v>
      </c>
      <c r="NL30" s="82">
        <v>374.0</v>
      </c>
      <c r="NM30" s="82">
        <v>34.0</v>
      </c>
      <c r="NN30" s="82">
        <v>54.0</v>
      </c>
      <c r="NO30" s="82">
        <v>52.0</v>
      </c>
      <c r="NP30" s="82">
        <v>4.0</v>
      </c>
    </row>
    <row r="31" ht="14.25" customHeight="1">
      <c r="A31" s="49">
        <v>0.75</v>
      </c>
      <c r="B31" s="50"/>
      <c r="C31" s="51">
        <v>50.33</v>
      </c>
      <c r="D31" s="127">
        <v>338.0</v>
      </c>
      <c r="E31" s="53">
        <v>134.0</v>
      </c>
      <c r="F31" s="53">
        <v>112.0</v>
      </c>
      <c r="G31" s="53">
        <v>23.7</v>
      </c>
      <c r="H31" s="54"/>
      <c r="I31" s="53">
        <v>6.0</v>
      </c>
      <c r="J31" s="53">
        <v>56.0</v>
      </c>
      <c r="K31" s="53">
        <v>55.0</v>
      </c>
      <c r="L31" s="53">
        <v>137.0</v>
      </c>
      <c r="M31" s="53">
        <v>182.0</v>
      </c>
      <c r="N31" s="53">
        <v>43.1</v>
      </c>
      <c r="O31" s="54"/>
      <c r="P31" s="53">
        <v>6.0</v>
      </c>
      <c r="Q31" s="53">
        <v>62.0</v>
      </c>
      <c r="R31" s="53">
        <v>57.0</v>
      </c>
      <c r="S31" s="55">
        <v>341.6</v>
      </c>
      <c r="T31" s="53">
        <v>289.7</v>
      </c>
      <c r="U31" s="55">
        <v>173.9</v>
      </c>
      <c r="V31" s="54"/>
      <c r="W31" s="55">
        <v>375.1</v>
      </c>
      <c r="X31" s="55">
        <v>206.1</v>
      </c>
      <c r="Y31" s="55">
        <v>135.6</v>
      </c>
      <c r="Z31" s="54"/>
      <c r="AA31" s="55">
        <v>342.3</v>
      </c>
      <c r="AB31" s="53">
        <v>226.6</v>
      </c>
      <c r="AC31" s="55">
        <v>151.7</v>
      </c>
      <c r="AD31" s="54"/>
      <c r="AE31" s="55">
        <v>342.1</v>
      </c>
      <c r="AF31" s="55">
        <v>255.1</v>
      </c>
      <c r="AG31" s="53">
        <v>138.9</v>
      </c>
      <c r="AH31" s="54"/>
      <c r="AI31" s="53">
        <v>348.3</v>
      </c>
      <c r="AJ31" s="55">
        <v>323.4</v>
      </c>
      <c r="AK31" s="55">
        <v>199.3</v>
      </c>
      <c r="AL31" s="54"/>
      <c r="AM31" s="55">
        <v>339.6</v>
      </c>
      <c r="AN31" s="55">
        <v>346.2</v>
      </c>
      <c r="AO31" s="55">
        <v>192.3</v>
      </c>
      <c r="AP31" s="54"/>
      <c r="AQ31" s="182">
        <f t="shared" ref="AQ31:AS31" si="62">E31</f>
        <v>134</v>
      </c>
      <c r="AR31" s="56">
        <f t="shared" si="62"/>
        <v>112</v>
      </c>
      <c r="AS31" s="56">
        <f t="shared" si="62"/>
        <v>23.7</v>
      </c>
      <c r="AT31" s="54"/>
      <c r="AU31" s="206">
        <f t="shared" ref="AU31:AW31" si="63">L31</f>
        <v>137</v>
      </c>
      <c r="AV31" s="54">
        <f t="shared" si="63"/>
        <v>182</v>
      </c>
      <c r="AW31" s="54">
        <f t="shared" si="63"/>
        <v>43.1</v>
      </c>
      <c r="AX31" s="54"/>
      <c r="AY31" s="182">
        <f t="shared" si="38"/>
        <v>134</v>
      </c>
      <c r="AZ31" s="54"/>
      <c r="BA31" s="54"/>
      <c r="BB31" s="54"/>
      <c r="BC31" s="89"/>
      <c r="BD31" s="54"/>
      <c r="BE31" s="53">
        <v>32.0</v>
      </c>
      <c r="BF31" s="53">
        <v>185.0</v>
      </c>
      <c r="BG31" s="53">
        <v>9.2</v>
      </c>
      <c r="BH31" s="54"/>
      <c r="BI31" s="53">
        <v>22.0</v>
      </c>
      <c r="BJ31" s="53">
        <v>95.0</v>
      </c>
      <c r="BK31" s="53">
        <v>68.0</v>
      </c>
      <c r="BL31" s="89"/>
      <c r="BM31" s="58">
        <v>341.0</v>
      </c>
      <c r="BN31" s="58">
        <v>144.0</v>
      </c>
      <c r="BO31" s="58">
        <v>337.0</v>
      </c>
      <c r="BP31" s="58">
        <v>16.9</v>
      </c>
      <c r="BQ31" s="59"/>
      <c r="BR31" s="58">
        <v>6.0</v>
      </c>
      <c r="BS31" s="58">
        <v>68.0</v>
      </c>
      <c r="BT31" s="58">
        <v>66.0</v>
      </c>
      <c r="BU31" s="59">
        <f t="shared" si="6"/>
        <v>341</v>
      </c>
      <c r="BV31" s="58">
        <v>358.0</v>
      </c>
      <c r="BW31" s="58">
        <v>204.0</v>
      </c>
      <c r="BX31" s="58">
        <v>26.0</v>
      </c>
      <c r="BY31" s="58">
        <v>333.0</v>
      </c>
      <c r="BZ31" s="58">
        <v>381.0</v>
      </c>
      <c r="CA31" s="58">
        <v>209.0</v>
      </c>
      <c r="CB31" s="58">
        <v>20.0</v>
      </c>
      <c r="CC31" s="58">
        <v>340.0</v>
      </c>
      <c r="CD31" s="58">
        <v>292.0</v>
      </c>
      <c r="CE31" s="58">
        <v>164.0</v>
      </c>
      <c r="CF31" s="58">
        <v>16.0</v>
      </c>
      <c r="CG31" s="58">
        <v>336.0</v>
      </c>
      <c r="CH31" s="58">
        <v>299.0</v>
      </c>
      <c r="CI31" s="58">
        <v>164.0</v>
      </c>
      <c r="CJ31" s="58">
        <v>15.0</v>
      </c>
      <c r="CK31" s="58">
        <v>347.0</v>
      </c>
      <c r="CL31" s="58">
        <v>371.0</v>
      </c>
      <c r="CM31" s="58">
        <v>204.0</v>
      </c>
      <c r="CN31" s="58">
        <v>17.0</v>
      </c>
      <c r="CO31" s="58">
        <v>330.0</v>
      </c>
      <c r="CP31" s="58">
        <v>383.0</v>
      </c>
      <c r="CQ31" s="58">
        <v>186.0</v>
      </c>
      <c r="CR31" s="58">
        <v>15.0</v>
      </c>
      <c r="CS31" s="58">
        <v>334.0</v>
      </c>
      <c r="CT31" s="58">
        <v>374.0</v>
      </c>
      <c r="CU31" s="58">
        <v>203.0</v>
      </c>
      <c r="CV31" s="58">
        <v>17.0</v>
      </c>
      <c r="CW31" s="58">
        <v>335.0</v>
      </c>
      <c r="CX31" s="58">
        <v>178.0</v>
      </c>
      <c r="CY31" s="58">
        <v>58.0</v>
      </c>
      <c r="CZ31" s="58">
        <v>57.0</v>
      </c>
      <c r="DA31" s="58">
        <v>321.0</v>
      </c>
      <c r="DB31" s="58">
        <v>193.0</v>
      </c>
      <c r="DC31" s="58">
        <v>78.0</v>
      </c>
      <c r="DD31" s="58">
        <v>69.0</v>
      </c>
      <c r="DE31" s="59">
        <f t="shared" si="7"/>
        <v>144</v>
      </c>
      <c r="DF31" s="58">
        <v>34.5</v>
      </c>
      <c r="DG31" s="59">
        <f t="shared" ref="DG31:DH31" si="64">BO31</f>
        <v>337</v>
      </c>
      <c r="DH31" s="59">
        <f t="shared" si="64"/>
        <v>16.9</v>
      </c>
      <c r="DI31" s="59"/>
      <c r="DJ31" s="58">
        <v>7.0</v>
      </c>
      <c r="DK31" s="58">
        <v>64.0</v>
      </c>
      <c r="DL31" s="58">
        <v>56.0</v>
      </c>
      <c r="DM31" s="89"/>
      <c r="DN31" s="61">
        <v>339.0</v>
      </c>
      <c r="DO31" s="61">
        <v>140.0</v>
      </c>
      <c r="DP31" s="61">
        <v>37.02</v>
      </c>
      <c r="DQ31" s="61">
        <v>20.71</v>
      </c>
      <c r="DR31" s="61">
        <v>5.05</v>
      </c>
      <c r="DS31" s="61">
        <v>8.0</v>
      </c>
      <c r="DT31" s="61">
        <v>44.0</v>
      </c>
      <c r="DU31" s="61">
        <v>52.0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343.0</v>
      </c>
      <c r="EF31" s="63">
        <v>138.0</v>
      </c>
      <c r="EG31" s="63">
        <v>71.0</v>
      </c>
      <c r="EH31" s="63">
        <v>3.0</v>
      </c>
      <c r="EI31" s="64"/>
      <c r="EJ31" s="63">
        <v>9.0</v>
      </c>
      <c r="EK31" s="63">
        <v>55.0</v>
      </c>
      <c r="EL31" s="63">
        <v>57.0</v>
      </c>
      <c r="EM31" s="63">
        <v>138.0</v>
      </c>
      <c r="EN31" s="63">
        <v>113.0</v>
      </c>
      <c r="EO31" s="63">
        <v>4.4</v>
      </c>
      <c r="EP31" s="64"/>
      <c r="EQ31" s="63">
        <v>9.0</v>
      </c>
      <c r="ER31" s="63">
        <v>55.0</v>
      </c>
      <c r="ES31" s="63">
        <v>58.0</v>
      </c>
      <c r="ET31" s="63">
        <v>340.0</v>
      </c>
      <c r="EU31" s="63">
        <v>0.0</v>
      </c>
      <c r="EV31" s="63">
        <v>0.0</v>
      </c>
      <c r="EW31" s="63">
        <v>0.0</v>
      </c>
      <c r="EX31" s="63">
        <v>338.0</v>
      </c>
      <c r="EY31" s="63">
        <v>238.0</v>
      </c>
      <c r="EZ31" s="63">
        <v>138.0</v>
      </c>
      <c r="FA31" s="63">
        <v>5.6</v>
      </c>
      <c r="FB31" s="63">
        <v>339.0</v>
      </c>
      <c r="FC31" s="63">
        <v>0.0</v>
      </c>
      <c r="FD31" s="63">
        <v>0.0</v>
      </c>
      <c r="FE31" s="63">
        <v>0.0</v>
      </c>
      <c r="FF31" s="63">
        <v>339.0</v>
      </c>
      <c r="FG31" s="63">
        <v>237.0</v>
      </c>
      <c r="FH31" s="63">
        <v>138.0</v>
      </c>
      <c r="FI31" s="63">
        <v>7.7</v>
      </c>
      <c r="FJ31" s="63">
        <v>343.0</v>
      </c>
      <c r="FK31" s="63">
        <v>226.0</v>
      </c>
      <c r="FL31" s="63">
        <v>131.0</v>
      </c>
      <c r="FM31" s="64"/>
      <c r="FN31" s="63">
        <v>343.0</v>
      </c>
      <c r="FO31" s="63">
        <v>223.0</v>
      </c>
      <c r="FP31" s="63">
        <v>131.0</v>
      </c>
      <c r="FQ31" s="63">
        <v>18.0</v>
      </c>
      <c r="FR31" s="63">
        <v>138.0</v>
      </c>
      <c r="FS31" s="63">
        <v>68.0</v>
      </c>
      <c r="FT31" s="63">
        <v>11.73</v>
      </c>
      <c r="FU31" s="64"/>
      <c r="FV31" s="63">
        <v>138.0</v>
      </c>
      <c r="FW31" s="64"/>
      <c r="FX31" s="64"/>
      <c r="FY31" s="64"/>
      <c r="FZ31" s="89"/>
      <c r="GA31" s="65">
        <v>343.0</v>
      </c>
      <c r="GB31" s="66">
        <v>347.45</v>
      </c>
      <c r="GC31" s="66">
        <v>193.31</v>
      </c>
      <c r="GD31" s="66">
        <v>12.81</v>
      </c>
      <c r="GE31" s="66">
        <v>343.0</v>
      </c>
      <c r="GF31" s="66">
        <v>336.9</v>
      </c>
      <c r="GG31" s="66">
        <v>192.06</v>
      </c>
      <c r="GH31" s="66">
        <v>16.84</v>
      </c>
      <c r="GI31" s="66">
        <v>343.0</v>
      </c>
      <c r="GJ31" s="66">
        <v>229.34</v>
      </c>
      <c r="GK31" s="66">
        <v>131.98</v>
      </c>
      <c r="GL31" s="66">
        <v>23.95</v>
      </c>
      <c r="GM31" s="66">
        <v>343.0</v>
      </c>
      <c r="GN31" s="66">
        <v>249.41</v>
      </c>
      <c r="GO31" s="66">
        <v>131.16</v>
      </c>
      <c r="GP31" s="66">
        <v>31.74</v>
      </c>
      <c r="GQ31" s="66">
        <v>343.0</v>
      </c>
      <c r="GR31" s="66">
        <v>120.02</v>
      </c>
      <c r="GS31" s="66">
        <v>62.73</v>
      </c>
      <c r="GT31" s="66">
        <v>11.31</v>
      </c>
      <c r="GU31" s="66">
        <v>342.0</v>
      </c>
      <c r="GV31" s="66">
        <v>112.4</v>
      </c>
      <c r="GW31" s="66">
        <v>64.33</v>
      </c>
      <c r="GX31" s="66">
        <v>8.71</v>
      </c>
      <c r="GY31" s="89"/>
      <c r="GZ31" s="98" t="s">
        <v>107</v>
      </c>
      <c r="HA31" s="97" t="s">
        <v>92</v>
      </c>
      <c r="HB31" s="98">
        <v>343.0</v>
      </c>
      <c r="HC31" s="97">
        <f t="shared" si="9"/>
        <v>17.15</v>
      </c>
      <c r="HD31" s="97">
        <f t="shared" si="10"/>
        <v>6.86</v>
      </c>
      <c r="HE31" s="98">
        <v>8.0</v>
      </c>
      <c r="HF31" s="99">
        <v>62.0</v>
      </c>
      <c r="HG31" s="99">
        <v>58.0</v>
      </c>
      <c r="HH31" s="98" t="s">
        <v>107</v>
      </c>
      <c r="HI31" s="97" t="s">
        <v>92</v>
      </c>
      <c r="HJ31" s="98">
        <v>216.0</v>
      </c>
      <c r="HK31" s="97">
        <f t="shared" si="11"/>
        <v>10.8</v>
      </c>
      <c r="HL31" s="97">
        <f t="shared" si="12"/>
        <v>4.32</v>
      </c>
      <c r="HM31" s="98">
        <v>5.0</v>
      </c>
      <c r="HN31" s="99">
        <v>60.0</v>
      </c>
      <c r="HO31" s="99">
        <v>60.0</v>
      </c>
      <c r="HP31" s="98" t="s">
        <v>107</v>
      </c>
      <c r="HQ31" s="97" t="s">
        <v>92</v>
      </c>
      <c r="HR31" s="98">
        <v>256.0</v>
      </c>
      <c r="HS31" s="97">
        <f t="shared" si="13"/>
        <v>12.8</v>
      </c>
      <c r="HT31" s="97">
        <f t="shared" si="14"/>
        <v>5.12</v>
      </c>
      <c r="HU31" s="98">
        <v>7.0</v>
      </c>
      <c r="HV31" s="99">
        <v>60.0</v>
      </c>
      <c r="HW31" s="99">
        <v>60.0</v>
      </c>
      <c r="HX31" s="89"/>
      <c r="HY31" s="72">
        <v>135.0</v>
      </c>
      <c r="HZ31" s="72">
        <v>33.0</v>
      </c>
      <c r="IA31" s="73">
        <f t="shared" si="61"/>
        <v>132</v>
      </c>
      <c r="IB31" s="72">
        <v>6.6</v>
      </c>
      <c r="IC31" s="73"/>
      <c r="ID31" s="72">
        <v>2.0</v>
      </c>
      <c r="IE31" s="147">
        <v>62.0</v>
      </c>
      <c r="IF31" s="147">
        <v>42.0</v>
      </c>
      <c r="IG31" s="89"/>
      <c r="IH31" s="74">
        <v>135.0</v>
      </c>
      <c r="II31" s="74">
        <v>32.7</v>
      </c>
      <c r="IJ31" s="74">
        <v>178.0</v>
      </c>
      <c r="IK31" s="74">
        <v>8.9</v>
      </c>
      <c r="IL31" s="74">
        <v>9.8</v>
      </c>
      <c r="IM31" s="74">
        <v>6.0</v>
      </c>
      <c r="IN31" s="74">
        <v>50.0</v>
      </c>
      <c r="IO31" s="74">
        <v>49.0</v>
      </c>
      <c r="IP31" s="74">
        <v>135.0</v>
      </c>
      <c r="IQ31" s="74">
        <v>32.8</v>
      </c>
      <c r="IR31" s="74">
        <v>123.0</v>
      </c>
      <c r="IS31" s="74">
        <v>6.0</v>
      </c>
      <c r="IT31" s="74">
        <v>6.7</v>
      </c>
      <c r="IU31" s="74">
        <v>12.0</v>
      </c>
      <c r="IV31" s="74">
        <v>54.0</v>
      </c>
      <c r="IW31" s="74">
        <v>53.0</v>
      </c>
      <c r="IX31" s="89"/>
      <c r="IY31" s="76">
        <v>139.57</v>
      </c>
      <c r="IZ31" s="76">
        <v>35.02</v>
      </c>
      <c r="JA31" s="76">
        <v>364.4</v>
      </c>
      <c r="JB31" s="76">
        <v>18.22</v>
      </c>
      <c r="JC31" s="76">
        <v>5.23</v>
      </c>
      <c r="JD31" s="76">
        <v>3.0</v>
      </c>
      <c r="JE31" s="76">
        <v>61.77</v>
      </c>
      <c r="JF31" s="76">
        <v>49.08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139.0</v>
      </c>
      <c r="JQ31" s="78">
        <v>32.6</v>
      </c>
      <c r="JR31" s="78">
        <v>0.0</v>
      </c>
      <c r="JS31" s="78">
        <v>0.0</v>
      </c>
      <c r="JT31" s="78">
        <v>0.0</v>
      </c>
      <c r="JU31" s="78">
        <v>2.0</v>
      </c>
      <c r="JV31" s="78">
        <v>50.0</v>
      </c>
      <c r="JW31" s="78">
        <v>49.0</v>
      </c>
      <c r="JX31" s="78">
        <v>139.0</v>
      </c>
      <c r="JY31" s="78">
        <v>34.9</v>
      </c>
      <c r="JZ31" s="78">
        <v>99.0</v>
      </c>
      <c r="KA31" s="78">
        <v>5.3</v>
      </c>
      <c r="KB31" s="78">
        <v>2.3</v>
      </c>
      <c r="KC31" s="78">
        <v>2.0</v>
      </c>
      <c r="KD31" s="78">
        <v>56.0</v>
      </c>
      <c r="KE31" s="78">
        <v>55.0</v>
      </c>
      <c r="KF31" s="89"/>
      <c r="KG31" s="79">
        <v>141.0</v>
      </c>
      <c r="KH31" s="79">
        <v>34.0</v>
      </c>
      <c r="KI31" s="79" t="s">
        <v>98</v>
      </c>
      <c r="KJ31" s="79" t="s">
        <v>98</v>
      </c>
      <c r="KK31" s="80"/>
      <c r="KL31" s="79">
        <v>1.0</v>
      </c>
      <c r="KM31" s="79">
        <v>54.0</v>
      </c>
      <c r="KN31" s="79">
        <v>54.0</v>
      </c>
      <c r="KO31" s="79">
        <v>141.0</v>
      </c>
      <c r="KP31" s="79">
        <v>34.0</v>
      </c>
      <c r="KQ31" s="79" t="s">
        <v>98</v>
      </c>
      <c r="KR31" s="79" t="s">
        <v>98</v>
      </c>
      <c r="KS31" s="80"/>
      <c r="KT31" s="79">
        <v>1.0</v>
      </c>
      <c r="KU31" s="79">
        <v>52.0</v>
      </c>
      <c r="KV31" s="79">
        <v>50.0</v>
      </c>
      <c r="KW31" s="89"/>
      <c r="KX31" s="81">
        <v>132.0</v>
      </c>
      <c r="KY31" s="81">
        <v>33.0</v>
      </c>
      <c r="KZ31" s="81">
        <v>327.0</v>
      </c>
      <c r="LA31" s="81">
        <v>16.0</v>
      </c>
      <c r="LB31" s="81">
        <v>2.5</v>
      </c>
      <c r="LC31" s="81">
        <v>3.0</v>
      </c>
      <c r="LD31" s="81">
        <v>57.0</v>
      </c>
      <c r="LE31" s="81">
        <v>55.0</v>
      </c>
      <c r="LF31" s="81">
        <v>132.0</v>
      </c>
      <c r="LG31" s="81">
        <v>33.0</v>
      </c>
      <c r="LH31" s="81">
        <v>135.0</v>
      </c>
      <c r="LI31" s="81">
        <v>6.5</v>
      </c>
      <c r="LJ31" s="81">
        <v>5.0</v>
      </c>
      <c r="LK31" s="81">
        <v>5.0</v>
      </c>
      <c r="LL31" s="81">
        <v>56.0</v>
      </c>
      <c r="LM31" s="81">
        <v>56.0</v>
      </c>
      <c r="LN31" s="89"/>
      <c r="LO31" s="82">
        <v>329.0</v>
      </c>
      <c r="LP31" s="82">
        <v>215.0</v>
      </c>
      <c r="LQ31" s="82">
        <v>122.0</v>
      </c>
      <c r="LR31" s="82">
        <v>71.0</v>
      </c>
      <c r="LS31" s="82">
        <v>340.0</v>
      </c>
      <c r="LT31" s="82">
        <v>140.0</v>
      </c>
      <c r="LU31" s="82">
        <v>62.0</v>
      </c>
      <c r="LV31" s="82">
        <v>35.0</v>
      </c>
      <c r="LW31" s="82">
        <v>0.6</v>
      </c>
      <c r="LX31" s="82">
        <v>10.0</v>
      </c>
      <c r="LY31" s="82">
        <v>56.0</v>
      </c>
      <c r="LZ31" s="82">
        <v>53.0</v>
      </c>
      <c r="MA31" s="82">
        <v>140.0</v>
      </c>
      <c r="MB31" s="82">
        <v>153.0</v>
      </c>
      <c r="MC31" s="82">
        <v>87.0</v>
      </c>
      <c r="MD31" s="82">
        <v>5.3</v>
      </c>
      <c r="ME31" s="82">
        <v>8.0</v>
      </c>
      <c r="MF31" s="82">
        <v>70.0</v>
      </c>
      <c r="MG31" s="82">
        <v>60.0</v>
      </c>
      <c r="MH31" s="88" t="s">
        <v>95</v>
      </c>
      <c r="MI31" s="88" t="s">
        <v>95</v>
      </c>
      <c r="MJ31" s="88" t="s">
        <v>95</v>
      </c>
      <c r="MK31" s="88" t="s">
        <v>95</v>
      </c>
      <c r="ML31" s="82">
        <v>54.0</v>
      </c>
      <c r="MM31" s="82">
        <v>52.0</v>
      </c>
      <c r="MN31" s="83">
        <v>5.0</v>
      </c>
      <c r="MO31" s="86"/>
      <c r="MP31" s="87"/>
      <c r="MQ31" s="87"/>
      <c r="MR31" s="87"/>
      <c r="MS31" s="87"/>
      <c r="MT31" s="82">
        <v>10.4</v>
      </c>
      <c r="MU31" s="82">
        <v>3.5</v>
      </c>
      <c r="MV31" s="82">
        <v>182.0</v>
      </c>
      <c r="MW31" s="82">
        <v>36.0</v>
      </c>
      <c r="MX31" s="82">
        <v>42.0</v>
      </c>
      <c r="MY31" s="82" t="s">
        <v>96</v>
      </c>
      <c r="MZ31" s="82">
        <v>5.0</v>
      </c>
      <c r="NA31" s="87"/>
      <c r="NB31" s="88" t="s">
        <v>95</v>
      </c>
      <c r="NC31" s="88" t="s">
        <v>95</v>
      </c>
      <c r="ND31" s="88" t="s">
        <v>95</v>
      </c>
      <c r="NE31" s="88" t="s">
        <v>95</v>
      </c>
      <c r="NF31" s="82">
        <v>44.0</v>
      </c>
      <c r="NG31" s="82">
        <v>45.0</v>
      </c>
      <c r="NH31" s="83">
        <v>6.0</v>
      </c>
      <c r="NI31" s="87"/>
      <c r="NJ31" s="82">
        <v>20.6</v>
      </c>
      <c r="NK31" s="82">
        <v>9.7</v>
      </c>
      <c r="NL31" s="82">
        <v>370.0</v>
      </c>
      <c r="NM31" s="82">
        <v>34.0</v>
      </c>
      <c r="NN31" s="82">
        <v>54.0</v>
      </c>
      <c r="NO31" s="82">
        <v>52.0</v>
      </c>
      <c r="NP31" s="82">
        <v>4.0</v>
      </c>
    </row>
    <row r="32" ht="14.25" customHeight="1">
      <c r="A32" s="49">
        <v>0.791666666666667</v>
      </c>
      <c r="B32" s="50"/>
      <c r="C32" s="51">
        <v>50.09</v>
      </c>
      <c r="D32" s="127">
        <v>338.0</v>
      </c>
      <c r="E32" s="53">
        <v>137.0</v>
      </c>
      <c r="F32" s="53">
        <v>85.0</v>
      </c>
      <c r="G32" s="53">
        <v>18.3</v>
      </c>
      <c r="H32" s="54"/>
      <c r="I32" s="53">
        <v>6.0</v>
      </c>
      <c r="J32" s="53">
        <v>56.0</v>
      </c>
      <c r="K32" s="53">
        <v>55.0</v>
      </c>
      <c r="L32" s="53">
        <v>136.0</v>
      </c>
      <c r="M32" s="53">
        <v>176.0</v>
      </c>
      <c r="N32" s="53">
        <v>41.9</v>
      </c>
      <c r="O32" s="54"/>
      <c r="P32" s="53">
        <v>6.0</v>
      </c>
      <c r="Q32" s="53">
        <v>62.0</v>
      </c>
      <c r="R32" s="53">
        <v>57.0</v>
      </c>
      <c r="S32" s="55">
        <v>340.7</v>
      </c>
      <c r="T32" s="53">
        <v>293.3</v>
      </c>
      <c r="U32" s="55">
        <v>174.9</v>
      </c>
      <c r="V32" s="54"/>
      <c r="W32" s="55">
        <v>373.8</v>
      </c>
      <c r="X32" s="55">
        <v>218.7</v>
      </c>
      <c r="Y32" s="55">
        <v>142.7</v>
      </c>
      <c r="Z32" s="54"/>
      <c r="AA32" s="55">
        <v>341.1</v>
      </c>
      <c r="AB32" s="53">
        <v>374.1</v>
      </c>
      <c r="AC32" s="55">
        <v>181.0</v>
      </c>
      <c r="AD32" s="54"/>
      <c r="AE32" s="55">
        <v>340.8</v>
      </c>
      <c r="AF32" s="55">
        <v>307.3</v>
      </c>
      <c r="AG32" s="53">
        <v>164.3</v>
      </c>
      <c r="AH32" s="54"/>
      <c r="AI32" s="53">
        <v>347.5</v>
      </c>
      <c r="AJ32" s="55">
        <v>334.1</v>
      </c>
      <c r="AK32" s="55">
        <v>209.4</v>
      </c>
      <c r="AL32" s="54"/>
      <c r="AM32" s="55">
        <v>339.3</v>
      </c>
      <c r="AN32" s="55">
        <v>361.1</v>
      </c>
      <c r="AO32" s="55">
        <v>199.2</v>
      </c>
      <c r="AP32" s="54"/>
      <c r="AQ32" s="53">
        <v>134.0</v>
      </c>
      <c r="AR32" s="56">
        <f t="shared" ref="AR32:AS32" si="65">F32</f>
        <v>85</v>
      </c>
      <c r="AS32" s="56">
        <f t="shared" si="65"/>
        <v>18.3</v>
      </c>
      <c r="AT32" s="54"/>
      <c r="AU32" s="204">
        <v>138.0</v>
      </c>
      <c r="AV32" s="54">
        <f t="shared" ref="AV32:AW32" si="66">M32</f>
        <v>176</v>
      </c>
      <c r="AW32" s="54">
        <f t="shared" si="66"/>
        <v>41.9</v>
      </c>
      <c r="AX32" s="54"/>
      <c r="AY32" s="53">
        <v>134.0</v>
      </c>
      <c r="AZ32" s="54"/>
      <c r="BA32" s="54"/>
      <c r="BB32" s="54"/>
      <c r="BC32" s="89"/>
      <c r="BD32" s="54"/>
      <c r="BE32" s="53">
        <v>32.0</v>
      </c>
      <c r="BF32" s="53">
        <v>166.0</v>
      </c>
      <c r="BG32" s="127">
        <v>8.2</v>
      </c>
      <c r="BH32" s="54"/>
      <c r="BI32" s="53">
        <v>22.0</v>
      </c>
      <c r="BJ32" s="53">
        <v>95.0</v>
      </c>
      <c r="BK32" s="53">
        <v>67.0</v>
      </c>
      <c r="BL32" s="89"/>
      <c r="BM32" s="58">
        <v>340.0</v>
      </c>
      <c r="BN32" s="58">
        <v>144.0</v>
      </c>
      <c r="BO32" s="58">
        <v>217.0</v>
      </c>
      <c r="BP32" s="58">
        <v>10.9</v>
      </c>
      <c r="BQ32" s="59"/>
      <c r="BR32" s="58">
        <v>6.0</v>
      </c>
      <c r="BS32" s="58">
        <v>68.0</v>
      </c>
      <c r="BT32" s="58">
        <v>65.0</v>
      </c>
      <c r="BU32" s="59">
        <f t="shared" si="6"/>
        <v>340</v>
      </c>
      <c r="BV32" s="58">
        <v>357.0</v>
      </c>
      <c r="BW32" s="58">
        <v>204.0</v>
      </c>
      <c r="BX32" s="58">
        <v>19.0</v>
      </c>
      <c r="BY32" s="58">
        <v>332.0</v>
      </c>
      <c r="BZ32" s="58">
        <v>380.0</v>
      </c>
      <c r="CA32" s="58">
        <v>208.0</v>
      </c>
      <c r="CB32" s="58">
        <v>10.0</v>
      </c>
      <c r="CC32" s="58">
        <v>340.0</v>
      </c>
      <c r="CD32" s="58">
        <v>292.0</v>
      </c>
      <c r="CE32" s="58">
        <v>164.0</v>
      </c>
      <c r="CF32" s="58">
        <v>14.0</v>
      </c>
      <c r="CG32" s="58">
        <v>333.0</v>
      </c>
      <c r="CH32" s="58">
        <v>293.0</v>
      </c>
      <c r="CI32" s="58">
        <v>163.0</v>
      </c>
      <c r="CJ32" s="58">
        <v>16.0</v>
      </c>
      <c r="CK32" s="58">
        <v>346.0</v>
      </c>
      <c r="CL32" s="58">
        <v>180.0</v>
      </c>
      <c r="CM32" s="58">
        <v>118.0</v>
      </c>
      <c r="CN32" s="58">
        <v>11.0</v>
      </c>
      <c r="CO32" s="58">
        <v>330.0</v>
      </c>
      <c r="CP32" s="58">
        <v>371.0</v>
      </c>
      <c r="CQ32" s="58">
        <v>180.0</v>
      </c>
      <c r="CR32" s="58">
        <v>18.0</v>
      </c>
      <c r="CS32" s="58">
        <v>333.0</v>
      </c>
      <c r="CT32" s="58">
        <v>345.0</v>
      </c>
      <c r="CU32" s="58">
        <v>199.0</v>
      </c>
      <c r="CV32" s="58">
        <v>27.0</v>
      </c>
      <c r="CW32" s="58">
        <v>335.0</v>
      </c>
      <c r="CX32" s="58">
        <v>176.0</v>
      </c>
      <c r="CY32" s="58">
        <v>69.0</v>
      </c>
      <c r="CZ32" s="58">
        <v>54.0</v>
      </c>
      <c r="DA32" s="58">
        <v>322.0</v>
      </c>
      <c r="DB32" s="58">
        <v>180.0</v>
      </c>
      <c r="DC32" s="58">
        <v>73.0</v>
      </c>
      <c r="DD32" s="58">
        <v>73.0</v>
      </c>
      <c r="DE32" s="59">
        <f t="shared" si="7"/>
        <v>144</v>
      </c>
      <c r="DF32" s="58">
        <v>35.0</v>
      </c>
      <c r="DG32" s="58">
        <v>219.0</v>
      </c>
      <c r="DH32" s="58">
        <v>10.9</v>
      </c>
      <c r="DI32" s="59"/>
      <c r="DJ32" s="58">
        <v>7.0</v>
      </c>
      <c r="DK32" s="58">
        <v>63.0</v>
      </c>
      <c r="DL32" s="58">
        <v>57.0</v>
      </c>
      <c r="DM32" s="89"/>
      <c r="DN32" s="61">
        <v>338.0</v>
      </c>
      <c r="DO32" s="61">
        <v>139.0</v>
      </c>
      <c r="DP32" s="61">
        <v>45.58</v>
      </c>
      <c r="DQ32" s="61">
        <v>25.43</v>
      </c>
      <c r="DR32" s="61">
        <v>6.76</v>
      </c>
      <c r="DS32" s="61">
        <v>8.0</v>
      </c>
      <c r="DT32" s="61">
        <v>43.0</v>
      </c>
      <c r="DU32" s="61">
        <v>51.0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339.0</v>
      </c>
      <c r="EF32" s="63">
        <v>136.0</v>
      </c>
      <c r="EG32" s="63">
        <v>71.0</v>
      </c>
      <c r="EH32" s="63">
        <v>3.0</v>
      </c>
      <c r="EI32" s="64"/>
      <c r="EJ32" s="63">
        <v>9.0</v>
      </c>
      <c r="EK32" s="63">
        <v>54.0</v>
      </c>
      <c r="EL32" s="63">
        <v>57.0</v>
      </c>
      <c r="EM32" s="63">
        <v>136.0</v>
      </c>
      <c r="EN32" s="63">
        <v>119.0</v>
      </c>
      <c r="EO32" s="63">
        <v>5.1</v>
      </c>
      <c r="EP32" s="64"/>
      <c r="EQ32" s="63">
        <v>9.0</v>
      </c>
      <c r="ER32" s="63">
        <v>54.0</v>
      </c>
      <c r="ES32" s="63">
        <v>56.0</v>
      </c>
      <c r="ET32" s="63">
        <v>338.0</v>
      </c>
      <c r="EU32" s="63">
        <v>0.0</v>
      </c>
      <c r="EV32" s="63">
        <v>0.0</v>
      </c>
      <c r="EW32" s="63">
        <v>0.0</v>
      </c>
      <c r="EX32" s="63">
        <v>336.0</v>
      </c>
      <c r="EY32" s="63">
        <v>242.0</v>
      </c>
      <c r="EZ32" s="63">
        <v>139.0</v>
      </c>
      <c r="FA32" s="63">
        <v>4.0</v>
      </c>
      <c r="FB32" s="63">
        <v>337.0</v>
      </c>
      <c r="FC32" s="63">
        <v>0.0</v>
      </c>
      <c r="FD32" s="63">
        <v>0.0</v>
      </c>
      <c r="FE32" s="63">
        <v>0.0</v>
      </c>
      <c r="FF32" s="63">
        <v>338.0</v>
      </c>
      <c r="FG32" s="63">
        <v>239.0</v>
      </c>
      <c r="FH32" s="63">
        <v>138.0</v>
      </c>
      <c r="FI32" s="63">
        <v>6.0</v>
      </c>
      <c r="FJ32" s="63">
        <v>339.0</v>
      </c>
      <c r="FK32" s="63">
        <v>231.0</v>
      </c>
      <c r="FL32" s="63">
        <v>132.0</v>
      </c>
      <c r="FM32" s="64"/>
      <c r="FN32" s="63">
        <v>339.0</v>
      </c>
      <c r="FO32" s="63">
        <v>247.0</v>
      </c>
      <c r="FP32" s="63">
        <v>132.0</v>
      </c>
      <c r="FQ32" s="63">
        <v>16.0</v>
      </c>
      <c r="FR32" s="63">
        <v>136.0</v>
      </c>
      <c r="FS32" s="63">
        <v>69.0</v>
      </c>
      <c r="FT32" s="63">
        <v>9.21</v>
      </c>
      <c r="FU32" s="64"/>
      <c r="FV32" s="63">
        <v>136.0</v>
      </c>
      <c r="FW32" s="64"/>
      <c r="FX32" s="64"/>
      <c r="FY32" s="64"/>
      <c r="FZ32" s="89"/>
      <c r="GA32" s="65">
        <v>339.0</v>
      </c>
      <c r="GB32" s="66">
        <v>408.55</v>
      </c>
      <c r="GC32" s="66">
        <v>224.47</v>
      </c>
      <c r="GD32" s="66">
        <v>20.27</v>
      </c>
      <c r="GE32" s="66">
        <v>340.0</v>
      </c>
      <c r="GF32" s="66">
        <v>395.07</v>
      </c>
      <c r="GG32" s="66">
        <v>221.04</v>
      </c>
      <c r="GH32" s="66">
        <v>22.03</v>
      </c>
      <c r="GI32" s="66">
        <v>341.0</v>
      </c>
      <c r="GJ32" s="66">
        <v>172.31</v>
      </c>
      <c r="GK32" s="66">
        <v>89.21</v>
      </c>
      <c r="GL32" s="66">
        <v>7.54</v>
      </c>
      <c r="GM32" s="66">
        <v>340.0</v>
      </c>
      <c r="GN32" s="66">
        <v>233.76</v>
      </c>
      <c r="GO32" s="66">
        <v>133.51</v>
      </c>
      <c r="GP32" s="66">
        <v>23.12</v>
      </c>
      <c r="GQ32" s="66">
        <v>340.0</v>
      </c>
      <c r="GR32" s="66">
        <v>178.63</v>
      </c>
      <c r="GS32" s="66">
        <v>91.46</v>
      </c>
      <c r="GT32" s="66">
        <v>8.46</v>
      </c>
      <c r="GU32" s="66">
        <v>341.0</v>
      </c>
      <c r="GV32" s="66">
        <v>152.4</v>
      </c>
      <c r="GW32" s="66">
        <v>88.11</v>
      </c>
      <c r="GX32" s="66">
        <v>9.8</v>
      </c>
      <c r="GY32" s="89"/>
      <c r="GZ32" s="98" t="s">
        <v>107</v>
      </c>
      <c r="HA32" s="97" t="s">
        <v>92</v>
      </c>
      <c r="HB32" s="98">
        <v>240.0</v>
      </c>
      <c r="HC32" s="97">
        <f t="shared" si="9"/>
        <v>12</v>
      </c>
      <c r="HD32" s="97">
        <f t="shared" si="10"/>
        <v>4.8</v>
      </c>
      <c r="HE32" s="98">
        <v>8.0</v>
      </c>
      <c r="HF32" s="99">
        <v>62.0</v>
      </c>
      <c r="HG32" s="99">
        <v>58.0</v>
      </c>
      <c r="HH32" s="98" t="s">
        <v>107</v>
      </c>
      <c r="HI32" s="97" t="s">
        <v>92</v>
      </c>
      <c r="HJ32" s="98">
        <v>221.0</v>
      </c>
      <c r="HK32" s="97">
        <f t="shared" si="11"/>
        <v>11.05</v>
      </c>
      <c r="HL32" s="97">
        <f t="shared" si="12"/>
        <v>4.42</v>
      </c>
      <c r="HM32" s="98">
        <v>5.0</v>
      </c>
      <c r="HN32" s="99">
        <v>60.0</v>
      </c>
      <c r="HO32" s="99">
        <v>60.0</v>
      </c>
      <c r="HP32" s="98" t="s">
        <v>107</v>
      </c>
      <c r="HQ32" s="97" t="s">
        <v>92</v>
      </c>
      <c r="HR32" s="98">
        <v>160.0</v>
      </c>
      <c r="HS32" s="97">
        <f t="shared" si="13"/>
        <v>8</v>
      </c>
      <c r="HT32" s="97">
        <f t="shared" si="14"/>
        <v>3.2</v>
      </c>
      <c r="HU32" s="98">
        <v>7.0</v>
      </c>
      <c r="HV32" s="99">
        <v>60.0</v>
      </c>
      <c r="HW32" s="99">
        <v>60.0</v>
      </c>
      <c r="HX32" s="89"/>
      <c r="HY32" s="72">
        <v>135.0</v>
      </c>
      <c r="HZ32" s="72">
        <v>33.0</v>
      </c>
      <c r="IA32" s="73">
        <f t="shared" si="61"/>
        <v>80</v>
      </c>
      <c r="IB32" s="72">
        <v>4.0</v>
      </c>
      <c r="IC32" s="73"/>
      <c r="ID32" s="72">
        <v>2.0</v>
      </c>
      <c r="IE32" s="147">
        <v>62.0</v>
      </c>
      <c r="IF32" s="147">
        <v>42.0</v>
      </c>
      <c r="IG32" s="89"/>
      <c r="IH32" s="74">
        <v>133.0</v>
      </c>
      <c r="II32" s="74">
        <v>32.7</v>
      </c>
      <c r="IJ32" s="74">
        <v>176.0</v>
      </c>
      <c r="IK32" s="74">
        <v>8.8</v>
      </c>
      <c r="IL32" s="74">
        <v>9.7</v>
      </c>
      <c r="IM32" s="74">
        <v>6.0</v>
      </c>
      <c r="IN32" s="74">
        <v>50.0</v>
      </c>
      <c r="IO32" s="74">
        <v>49.0</v>
      </c>
      <c r="IP32" s="74">
        <v>133.0</v>
      </c>
      <c r="IQ32" s="74">
        <v>33.4</v>
      </c>
      <c r="IR32" s="74">
        <v>19.0</v>
      </c>
      <c r="IS32" s="74">
        <v>1.1</v>
      </c>
      <c r="IT32" s="74">
        <v>1.1</v>
      </c>
      <c r="IU32" s="74">
        <v>12.0</v>
      </c>
      <c r="IV32" s="74">
        <v>54.0</v>
      </c>
      <c r="IW32" s="74">
        <v>53.0</v>
      </c>
      <c r="IX32" s="89"/>
      <c r="IY32" s="76">
        <v>138.8</v>
      </c>
      <c r="IZ32" s="76">
        <v>34.58</v>
      </c>
      <c r="JA32" s="76">
        <v>445.6</v>
      </c>
      <c r="JB32" s="76">
        <v>22.28</v>
      </c>
      <c r="JC32" s="76">
        <v>8.16</v>
      </c>
      <c r="JD32" s="76">
        <v>3.0</v>
      </c>
      <c r="JE32" s="76">
        <v>66.79</v>
      </c>
      <c r="JF32" s="76">
        <v>49.08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32.5</v>
      </c>
      <c r="JR32" s="78">
        <v>0.0</v>
      </c>
      <c r="JS32" s="78">
        <v>0.0</v>
      </c>
      <c r="JT32" s="78">
        <v>0.0</v>
      </c>
      <c r="JU32" s="78">
        <v>2.0</v>
      </c>
      <c r="JV32" s="78">
        <v>48.0</v>
      </c>
      <c r="JW32" s="78">
        <v>47.0</v>
      </c>
      <c r="JX32" s="78">
        <v>138.0</v>
      </c>
      <c r="JY32" s="78">
        <v>34.5</v>
      </c>
      <c r="JZ32" s="78">
        <v>101.0</v>
      </c>
      <c r="KA32" s="78">
        <v>5.3</v>
      </c>
      <c r="KB32" s="78">
        <v>2.1</v>
      </c>
      <c r="KC32" s="78">
        <v>2.0</v>
      </c>
      <c r="KD32" s="78">
        <v>55.0</v>
      </c>
      <c r="KE32" s="78">
        <v>54.0</v>
      </c>
      <c r="KF32" s="89"/>
      <c r="KG32" s="79">
        <v>140.0</v>
      </c>
      <c r="KH32" s="79">
        <v>34.0</v>
      </c>
      <c r="KI32" s="79" t="s">
        <v>98</v>
      </c>
      <c r="KJ32" s="79" t="s">
        <v>98</v>
      </c>
      <c r="KK32" s="80"/>
      <c r="KL32" s="79">
        <v>1.0</v>
      </c>
      <c r="KM32" s="79">
        <v>54.0</v>
      </c>
      <c r="KN32" s="79">
        <v>54.0</v>
      </c>
      <c r="KO32" s="79">
        <v>140.0</v>
      </c>
      <c r="KP32" s="79">
        <v>34.0</v>
      </c>
      <c r="KQ32" s="79" t="s">
        <v>98</v>
      </c>
      <c r="KR32" s="79" t="s">
        <v>98</v>
      </c>
      <c r="KS32" s="80"/>
      <c r="KT32" s="79">
        <v>1.0</v>
      </c>
      <c r="KU32" s="79">
        <v>52.0</v>
      </c>
      <c r="KV32" s="79">
        <v>50.0</v>
      </c>
      <c r="KW32" s="89"/>
      <c r="KX32" s="81">
        <v>134.0</v>
      </c>
      <c r="KY32" s="81">
        <v>33.0</v>
      </c>
      <c r="KZ32" s="81">
        <v>320.0</v>
      </c>
      <c r="LA32" s="81">
        <v>15.7</v>
      </c>
      <c r="LB32" s="81">
        <v>2.5</v>
      </c>
      <c r="LC32" s="81">
        <v>3.0</v>
      </c>
      <c r="LD32" s="81">
        <v>58.0</v>
      </c>
      <c r="LE32" s="81">
        <v>56.0</v>
      </c>
      <c r="LF32" s="81">
        <v>134.0</v>
      </c>
      <c r="LG32" s="81">
        <v>33.0</v>
      </c>
      <c r="LH32" s="81">
        <v>129.0</v>
      </c>
      <c r="LI32" s="81">
        <v>6.3</v>
      </c>
      <c r="LJ32" s="81">
        <v>5.0</v>
      </c>
      <c r="LK32" s="81">
        <v>5.0</v>
      </c>
      <c r="LL32" s="81">
        <v>55.0</v>
      </c>
      <c r="LM32" s="81">
        <v>55.0</v>
      </c>
      <c r="LN32" s="89"/>
      <c r="LO32" s="82">
        <v>339.0</v>
      </c>
      <c r="LP32" s="82">
        <v>205.0</v>
      </c>
      <c r="LQ32" s="82">
        <v>117.0</v>
      </c>
      <c r="LR32" s="82">
        <v>71.0</v>
      </c>
      <c r="LS32" s="82">
        <v>340.0</v>
      </c>
      <c r="LT32" s="82">
        <v>140.0</v>
      </c>
      <c r="LU32" s="82">
        <v>59.0</v>
      </c>
      <c r="LV32" s="82">
        <v>33.0</v>
      </c>
      <c r="LW32" s="82">
        <v>2.1</v>
      </c>
      <c r="LX32" s="82">
        <v>10.0</v>
      </c>
      <c r="LY32" s="82">
        <v>56.0</v>
      </c>
      <c r="LZ32" s="82">
        <v>53.0</v>
      </c>
      <c r="MA32" s="82">
        <v>140.0</v>
      </c>
      <c r="MB32" s="82">
        <v>146.0</v>
      </c>
      <c r="MC32" s="82">
        <v>84.0</v>
      </c>
      <c r="MD32" s="82">
        <v>4.3</v>
      </c>
      <c r="ME32" s="82">
        <v>8.0</v>
      </c>
      <c r="MF32" s="82">
        <v>69.0</v>
      </c>
      <c r="MG32" s="82">
        <v>60.0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82">
        <v>54.0</v>
      </c>
      <c r="MM32" s="82">
        <v>52.0</v>
      </c>
      <c r="MN32" s="83">
        <v>5.0</v>
      </c>
      <c r="MO32" s="86"/>
      <c r="MP32" s="87"/>
      <c r="MQ32" s="87"/>
      <c r="MR32" s="87"/>
      <c r="MS32" s="87"/>
      <c r="MT32" s="82">
        <v>6.2</v>
      </c>
      <c r="MU32" s="82">
        <v>3.0</v>
      </c>
      <c r="MV32" s="82">
        <v>3.5</v>
      </c>
      <c r="MW32" s="82">
        <v>36.0</v>
      </c>
      <c r="MX32" s="82">
        <v>42.0</v>
      </c>
      <c r="MY32" s="82" t="s">
        <v>96</v>
      </c>
      <c r="MZ32" s="82">
        <v>5.0</v>
      </c>
      <c r="NA32" s="87"/>
      <c r="NB32" s="88" t="s">
        <v>95</v>
      </c>
      <c r="NC32" s="88" t="s">
        <v>95</v>
      </c>
      <c r="ND32" s="88" t="s">
        <v>95</v>
      </c>
      <c r="NE32" s="88" t="s">
        <v>95</v>
      </c>
      <c r="NF32" s="82">
        <v>44.0</v>
      </c>
      <c r="NG32" s="82">
        <v>45.0</v>
      </c>
      <c r="NH32" s="83">
        <v>6.0</v>
      </c>
      <c r="NI32" s="87"/>
      <c r="NJ32" s="82">
        <v>20.2</v>
      </c>
      <c r="NK32" s="82">
        <v>9.5</v>
      </c>
      <c r="NL32" s="82">
        <v>365.0</v>
      </c>
      <c r="NM32" s="82">
        <v>34.0</v>
      </c>
      <c r="NN32" s="82">
        <v>54.0</v>
      </c>
      <c r="NO32" s="82">
        <v>52.0</v>
      </c>
      <c r="NP32" s="82">
        <v>4.0</v>
      </c>
    </row>
    <row r="33" ht="14.25" customHeight="1">
      <c r="A33" s="49">
        <v>0.833333333333334</v>
      </c>
      <c r="B33" s="50"/>
      <c r="C33" s="51">
        <v>50.23</v>
      </c>
      <c r="D33" s="128">
        <v>338.0</v>
      </c>
      <c r="E33" s="53">
        <v>137.0</v>
      </c>
      <c r="F33" s="53">
        <v>31.0</v>
      </c>
      <c r="G33" s="53">
        <v>6.8</v>
      </c>
      <c r="H33" s="54"/>
      <c r="I33" s="53">
        <v>6.0</v>
      </c>
      <c r="J33" s="53">
        <v>55.0</v>
      </c>
      <c r="K33" s="53">
        <v>54.0</v>
      </c>
      <c r="L33" s="53">
        <v>136.0</v>
      </c>
      <c r="M33" s="53">
        <v>114.0</v>
      </c>
      <c r="N33" s="53">
        <v>28.2</v>
      </c>
      <c r="O33" s="54"/>
      <c r="P33" s="53">
        <v>6.0</v>
      </c>
      <c r="Q33" s="53">
        <v>62.0</v>
      </c>
      <c r="R33" s="53">
        <v>57.0</v>
      </c>
      <c r="S33" s="55">
        <v>341.6</v>
      </c>
      <c r="T33" s="53">
        <v>341.2</v>
      </c>
      <c r="U33" s="55">
        <v>202.4</v>
      </c>
      <c r="V33" s="54"/>
      <c r="W33" s="55">
        <v>375.0</v>
      </c>
      <c r="X33" s="55">
        <v>272.8</v>
      </c>
      <c r="Y33" s="55">
        <v>164.7</v>
      </c>
      <c r="Z33" s="54"/>
      <c r="AA33" s="55">
        <v>341.9</v>
      </c>
      <c r="AB33" s="53">
        <v>316.4</v>
      </c>
      <c r="AC33" s="55">
        <v>208.8</v>
      </c>
      <c r="AD33" s="54"/>
      <c r="AE33" s="55">
        <v>341.8</v>
      </c>
      <c r="AF33" s="55">
        <v>354.2</v>
      </c>
      <c r="AG33" s="53">
        <v>189.4</v>
      </c>
      <c r="AH33" s="54"/>
      <c r="AI33" s="53">
        <v>347.8</v>
      </c>
      <c r="AJ33" s="55">
        <v>406.4</v>
      </c>
      <c r="AK33" s="55">
        <v>254.9</v>
      </c>
      <c r="AL33" s="54"/>
      <c r="AM33" s="55">
        <v>340.3</v>
      </c>
      <c r="AN33" s="55">
        <v>431.5</v>
      </c>
      <c r="AO33" s="55">
        <v>241.6</v>
      </c>
      <c r="AP33" s="54"/>
      <c r="AQ33" s="53">
        <v>135.0</v>
      </c>
      <c r="AR33" s="56">
        <f t="shared" ref="AR33:AS33" si="67">F33</f>
        <v>31</v>
      </c>
      <c r="AS33" s="56">
        <f t="shared" si="67"/>
        <v>6.8</v>
      </c>
      <c r="AT33" s="54"/>
      <c r="AU33" s="204">
        <v>138.0</v>
      </c>
      <c r="AV33" s="54">
        <f t="shared" ref="AV33:AW33" si="68">M33</f>
        <v>114</v>
      </c>
      <c r="AW33" s="54">
        <f t="shared" si="68"/>
        <v>28.2</v>
      </c>
      <c r="AX33" s="54"/>
      <c r="AY33" s="53">
        <v>135.0</v>
      </c>
      <c r="AZ33" s="54"/>
      <c r="BA33" s="54"/>
      <c r="BB33" s="54"/>
      <c r="BC33" s="89"/>
      <c r="BD33" s="54"/>
      <c r="BE33" s="53">
        <v>32.0</v>
      </c>
      <c r="BF33" s="53">
        <v>160.0</v>
      </c>
      <c r="BG33" s="127">
        <v>7.9</v>
      </c>
      <c r="BH33" s="54"/>
      <c r="BI33" s="53">
        <v>22.0</v>
      </c>
      <c r="BJ33" s="53">
        <v>95.0</v>
      </c>
      <c r="BK33" s="53">
        <v>67.0</v>
      </c>
      <c r="BL33" s="89"/>
      <c r="BM33" s="58">
        <v>340.0</v>
      </c>
      <c r="BN33" s="58">
        <v>144.0</v>
      </c>
      <c r="BO33" s="58">
        <v>232.0</v>
      </c>
      <c r="BP33" s="58">
        <v>11.6</v>
      </c>
      <c r="BQ33" s="59"/>
      <c r="BR33" s="58">
        <v>6.0</v>
      </c>
      <c r="BS33" s="58">
        <v>68.0</v>
      </c>
      <c r="BT33" s="58">
        <v>65.0</v>
      </c>
      <c r="BU33" s="59">
        <f t="shared" si="6"/>
        <v>340</v>
      </c>
      <c r="BV33" s="58">
        <v>353.0</v>
      </c>
      <c r="BW33" s="58">
        <v>205.0</v>
      </c>
      <c r="BX33" s="58">
        <v>40.0</v>
      </c>
      <c r="BY33" s="58">
        <v>335.0</v>
      </c>
      <c r="BZ33" s="58">
        <v>372.0</v>
      </c>
      <c r="CA33" s="58">
        <v>206.0</v>
      </c>
      <c r="CB33" s="58">
        <v>39.0</v>
      </c>
      <c r="CC33" s="58">
        <v>341.0</v>
      </c>
      <c r="CD33" s="58">
        <v>288.0</v>
      </c>
      <c r="CE33" s="58">
        <v>164.0</v>
      </c>
      <c r="CF33" s="58">
        <v>8.0</v>
      </c>
      <c r="CG33" s="58">
        <v>334.0</v>
      </c>
      <c r="CH33" s="58">
        <v>280.0</v>
      </c>
      <c r="CI33" s="58">
        <v>164.0</v>
      </c>
      <c r="CJ33" s="58">
        <v>8.0</v>
      </c>
      <c r="CK33" s="58">
        <v>348.0</v>
      </c>
      <c r="CL33" s="58">
        <v>152.0</v>
      </c>
      <c r="CM33" s="58">
        <v>194.0</v>
      </c>
      <c r="CN33" s="58">
        <v>10.0</v>
      </c>
      <c r="CO33" s="58">
        <v>332.0</v>
      </c>
      <c r="CP33" s="58">
        <v>314.0</v>
      </c>
      <c r="CQ33" s="58">
        <v>156.0</v>
      </c>
      <c r="CR33" s="58">
        <v>44.0</v>
      </c>
      <c r="CS33" s="58">
        <v>337.0</v>
      </c>
      <c r="CT33" s="58">
        <v>295.0</v>
      </c>
      <c r="CU33" s="58">
        <v>182.0</v>
      </c>
      <c r="CV33" s="58">
        <v>89.0</v>
      </c>
      <c r="CW33" s="58">
        <v>337.0</v>
      </c>
      <c r="CX33" s="58">
        <v>233.0</v>
      </c>
      <c r="CY33" s="58">
        <v>114.0</v>
      </c>
      <c r="CZ33" s="58">
        <v>65.0</v>
      </c>
      <c r="DA33" s="58">
        <v>324.0</v>
      </c>
      <c r="DB33" s="58">
        <v>245.0</v>
      </c>
      <c r="DC33" s="58">
        <v>119.0</v>
      </c>
      <c r="DD33" s="58">
        <v>59.0</v>
      </c>
      <c r="DE33" s="59">
        <f t="shared" si="7"/>
        <v>144</v>
      </c>
      <c r="DF33" s="58">
        <v>35.0</v>
      </c>
      <c r="DG33" s="59">
        <f t="shared" ref="DG33:DH33" si="69">BO33</f>
        <v>232</v>
      </c>
      <c r="DH33" s="59">
        <f t="shared" si="69"/>
        <v>11.6</v>
      </c>
      <c r="DI33" s="59"/>
      <c r="DJ33" s="58">
        <v>7.0</v>
      </c>
      <c r="DK33" s="58">
        <v>63.0</v>
      </c>
      <c r="DL33" s="58">
        <v>57.0</v>
      </c>
      <c r="DM33" s="89"/>
      <c r="DN33" s="61">
        <v>341.0</v>
      </c>
      <c r="DO33" s="61">
        <v>140.0</v>
      </c>
      <c r="DP33" s="61">
        <v>38.98</v>
      </c>
      <c r="DQ33" s="61">
        <v>22.37</v>
      </c>
      <c r="DR33" s="61">
        <v>5.02</v>
      </c>
      <c r="DS33" s="61">
        <v>8.0</v>
      </c>
      <c r="DT33" s="61">
        <v>45.0</v>
      </c>
      <c r="DU33" s="61">
        <v>51.4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342.0</v>
      </c>
      <c r="EF33" s="63">
        <v>138.0</v>
      </c>
      <c r="EG33" s="63">
        <v>88.0</v>
      </c>
      <c r="EH33" s="63">
        <v>3.7</v>
      </c>
      <c r="EI33" s="64"/>
      <c r="EJ33" s="63">
        <v>9.0</v>
      </c>
      <c r="EK33" s="63">
        <v>53.0</v>
      </c>
      <c r="EL33" s="63">
        <v>55.0</v>
      </c>
      <c r="EM33" s="63">
        <v>138.0</v>
      </c>
      <c r="EN33" s="63">
        <v>119.0</v>
      </c>
      <c r="EO33" s="63">
        <v>5.2</v>
      </c>
      <c r="EP33" s="64"/>
      <c r="EQ33" s="63">
        <v>9.0</v>
      </c>
      <c r="ER33" s="63">
        <v>53.0</v>
      </c>
      <c r="ES33" s="63">
        <v>56.0</v>
      </c>
      <c r="ET33" s="63">
        <v>340.0</v>
      </c>
      <c r="EU33" s="63">
        <v>0.0</v>
      </c>
      <c r="EV33" s="63">
        <v>0.0</v>
      </c>
      <c r="EW33" s="63">
        <v>0.0</v>
      </c>
      <c r="EX33" s="63">
        <v>338.0</v>
      </c>
      <c r="EY33" s="63">
        <v>240.0</v>
      </c>
      <c r="EZ33" s="63">
        <v>139.0</v>
      </c>
      <c r="FA33" s="63">
        <v>7.0</v>
      </c>
      <c r="FB33" s="63">
        <v>338.0</v>
      </c>
      <c r="FC33" s="63">
        <v>0.0</v>
      </c>
      <c r="FD33" s="63">
        <v>0.0</v>
      </c>
      <c r="FE33" s="63">
        <v>0.0</v>
      </c>
      <c r="FF33" s="63">
        <v>339.0</v>
      </c>
      <c r="FG33" s="63">
        <v>239.0</v>
      </c>
      <c r="FH33" s="63">
        <v>138.0</v>
      </c>
      <c r="FI33" s="63">
        <v>7.0</v>
      </c>
      <c r="FJ33" s="63">
        <v>342.0</v>
      </c>
      <c r="FK33" s="63">
        <v>230.0</v>
      </c>
      <c r="FL33" s="63">
        <v>132.0</v>
      </c>
      <c r="FM33" s="64"/>
      <c r="FN33" s="63">
        <v>342.0</v>
      </c>
      <c r="FO33" s="63">
        <v>244.0</v>
      </c>
      <c r="FP33" s="63">
        <v>132.0</v>
      </c>
      <c r="FQ33" s="63">
        <v>18.0</v>
      </c>
      <c r="FR33" s="63">
        <v>138.0</v>
      </c>
      <c r="FS33" s="63">
        <v>70.0</v>
      </c>
      <c r="FT33" s="63">
        <v>9.41</v>
      </c>
      <c r="FU33" s="64"/>
      <c r="FV33" s="63">
        <v>138.0</v>
      </c>
      <c r="FW33" s="64"/>
      <c r="FX33" s="64"/>
      <c r="FY33" s="64"/>
      <c r="FZ33" s="89"/>
      <c r="GA33" s="65">
        <v>341.0</v>
      </c>
      <c r="GB33" s="66">
        <v>445.19</v>
      </c>
      <c r="GC33" s="66">
        <v>244.07</v>
      </c>
      <c r="GD33" s="66">
        <v>23.28</v>
      </c>
      <c r="GE33" s="66">
        <v>340.0</v>
      </c>
      <c r="GF33" s="66">
        <v>423.82</v>
      </c>
      <c r="GG33" s="66">
        <v>240.38</v>
      </c>
      <c r="GH33" s="66">
        <v>27.22</v>
      </c>
      <c r="GI33" s="66">
        <v>340.0</v>
      </c>
      <c r="GJ33" s="66">
        <v>234.61</v>
      </c>
      <c r="GK33" s="66">
        <v>132.34</v>
      </c>
      <c r="GL33" s="66">
        <v>24.12</v>
      </c>
      <c r="GM33" s="66">
        <v>340.0</v>
      </c>
      <c r="GN33" s="66">
        <v>251.46</v>
      </c>
      <c r="GO33" s="66">
        <v>131.42</v>
      </c>
      <c r="GP33" s="66">
        <v>32.25</v>
      </c>
      <c r="GQ33" s="66">
        <v>341.0</v>
      </c>
      <c r="GR33" s="66">
        <v>209.82</v>
      </c>
      <c r="GS33" s="66">
        <v>111.06</v>
      </c>
      <c r="GT33" s="66">
        <v>3.52</v>
      </c>
      <c r="GU33" s="66">
        <v>340.0</v>
      </c>
      <c r="GV33" s="66">
        <v>194.46</v>
      </c>
      <c r="GW33" s="66">
        <v>111.23</v>
      </c>
      <c r="GX33" s="66">
        <v>0.0</v>
      </c>
      <c r="GY33" s="89"/>
      <c r="GZ33" s="98" t="s">
        <v>107</v>
      </c>
      <c r="HA33" s="97" t="s">
        <v>92</v>
      </c>
      <c r="HB33" s="98">
        <v>301.0</v>
      </c>
      <c r="HC33" s="97">
        <f t="shared" si="9"/>
        <v>15.05</v>
      </c>
      <c r="HD33" s="97">
        <f t="shared" si="10"/>
        <v>6.02</v>
      </c>
      <c r="HE33" s="98">
        <v>8.0</v>
      </c>
      <c r="HF33" s="99">
        <v>62.0</v>
      </c>
      <c r="HG33" s="99">
        <v>58.0</v>
      </c>
      <c r="HH33" s="98" t="s">
        <v>107</v>
      </c>
      <c r="HI33" s="97" t="s">
        <v>92</v>
      </c>
      <c r="HJ33" s="98">
        <v>111.0</v>
      </c>
      <c r="HK33" s="97">
        <f t="shared" si="11"/>
        <v>5.55</v>
      </c>
      <c r="HL33" s="97">
        <f t="shared" si="12"/>
        <v>2.22</v>
      </c>
      <c r="HM33" s="98">
        <v>5.0</v>
      </c>
      <c r="HN33" s="99">
        <v>60.0</v>
      </c>
      <c r="HO33" s="99">
        <v>60.0</v>
      </c>
      <c r="HP33" s="98" t="s">
        <v>107</v>
      </c>
      <c r="HQ33" s="97" t="s">
        <v>92</v>
      </c>
      <c r="HR33" s="98">
        <v>33.0</v>
      </c>
      <c r="HS33" s="97">
        <f t="shared" si="13"/>
        <v>1.65</v>
      </c>
      <c r="HT33" s="97">
        <f t="shared" si="14"/>
        <v>0.66</v>
      </c>
      <c r="HU33" s="98">
        <v>7.0</v>
      </c>
      <c r="HV33" s="99">
        <v>60.0</v>
      </c>
      <c r="HW33" s="99">
        <v>60.0</v>
      </c>
      <c r="HX33" s="89"/>
      <c r="HY33" s="72">
        <v>135.0</v>
      </c>
      <c r="HZ33" s="72">
        <v>33.0</v>
      </c>
      <c r="IA33" s="73">
        <f t="shared" si="61"/>
        <v>32</v>
      </c>
      <c r="IB33" s="72">
        <v>1.6</v>
      </c>
      <c r="IC33" s="73"/>
      <c r="ID33" s="72">
        <v>2.0</v>
      </c>
      <c r="IE33" s="147">
        <v>62.0</v>
      </c>
      <c r="IF33" s="147">
        <v>42.0</v>
      </c>
      <c r="IG33" s="89"/>
      <c r="IH33" s="74">
        <v>135.0</v>
      </c>
      <c r="II33" s="74">
        <v>32.6</v>
      </c>
      <c r="IJ33" s="74">
        <v>131.0</v>
      </c>
      <c r="IK33" s="74">
        <v>6.6</v>
      </c>
      <c r="IL33" s="74">
        <v>7.4</v>
      </c>
      <c r="IM33" s="74">
        <v>6.0</v>
      </c>
      <c r="IN33" s="74">
        <v>50.0</v>
      </c>
      <c r="IO33" s="74">
        <v>49.0</v>
      </c>
      <c r="IP33" s="74">
        <v>135.0</v>
      </c>
      <c r="IQ33" s="74">
        <v>33.8</v>
      </c>
      <c r="IR33" s="74">
        <v>64.0</v>
      </c>
      <c r="IS33" s="74">
        <v>66.0</v>
      </c>
      <c r="IT33" s="74">
        <v>66.0</v>
      </c>
      <c r="IU33" s="74">
        <v>12.0</v>
      </c>
      <c r="IV33" s="74">
        <v>54.0</v>
      </c>
      <c r="IW33" s="74">
        <v>53.0</v>
      </c>
      <c r="IX33" s="89"/>
      <c r="IY33" s="76">
        <v>140.01</v>
      </c>
      <c r="IZ33" s="76">
        <v>35.07</v>
      </c>
      <c r="JA33" s="76">
        <v>392.6</v>
      </c>
      <c r="JB33" s="76">
        <v>19.63</v>
      </c>
      <c r="JC33" s="76">
        <v>5.42</v>
      </c>
      <c r="JD33" s="76">
        <v>3.0</v>
      </c>
      <c r="JE33" s="76">
        <v>64.86</v>
      </c>
      <c r="JF33" s="76">
        <v>51.3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139.0</v>
      </c>
      <c r="JQ33" s="78">
        <v>32.5</v>
      </c>
      <c r="JR33" s="78">
        <v>0.0</v>
      </c>
      <c r="JS33" s="78">
        <v>0.0</v>
      </c>
      <c r="JT33" s="78">
        <v>0.0</v>
      </c>
      <c r="JU33" s="78">
        <v>2.0</v>
      </c>
      <c r="JV33" s="78">
        <v>46.0</v>
      </c>
      <c r="JW33" s="78">
        <v>45.0</v>
      </c>
      <c r="JX33" s="78">
        <v>139.0</v>
      </c>
      <c r="JY33" s="78">
        <v>34.9</v>
      </c>
      <c r="JZ33" s="78">
        <v>96.0</v>
      </c>
      <c r="KA33" s="78">
        <v>5.4</v>
      </c>
      <c r="KB33" s="78">
        <v>1.9</v>
      </c>
      <c r="KC33" s="78">
        <v>2.0</v>
      </c>
      <c r="KD33" s="78">
        <v>52.0</v>
      </c>
      <c r="KE33" s="78">
        <v>52.0</v>
      </c>
      <c r="KF33" s="89"/>
      <c r="KG33" s="79">
        <v>140.0</v>
      </c>
      <c r="KH33" s="79">
        <v>34.0</v>
      </c>
      <c r="KI33" s="79">
        <v>48.0</v>
      </c>
      <c r="KJ33" s="79">
        <v>2.6</v>
      </c>
      <c r="KK33" s="80"/>
      <c r="KL33" s="79">
        <v>1.0</v>
      </c>
      <c r="KM33" s="79">
        <v>54.0</v>
      </c>
      <c r="KN33" s="79">
        <v>54.0</v>
      </c>
      <c r="KO33" s="79">
        <v>140.0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52.0</v>
      </c>
      <c r="KV33" s="79">
        <v>50.0</v>
      </c>
      <c r="KW33" s="89"/>
      <c r="KX33" s="81">
        <v>135.0</v>
      </c>
      <c r="KY33" s="81">
        <v>33.0</v>
      </c>
      <c r="KZ33" s="81">
        <v>318.0</v>
      </c>
      <c r="LA33" s="81">
        <v>15.6</v>
      </c>
      <c r="LB33" s="81">
        <v>2.5</v>
      </c>
      <c r="LC33" s="81">
        <v>3.0</v>
      </c>
      <c r="LD33" s="81">
        <v>58.0</v>
      </c>
      <c r="LE33" s="81">
        <v>56.0</v>
      </c>
      <c r="LF33" s="81">
        <v>135.0</v>
      </c>
      <c r="LG33" s="81">
        <v>33.0</v>
      </c>
      <c r="LH33" s="81">
        <v>149.0</v>
      </c>
      <c r="LI33" s="81">
        <v>7.3</v>
      </c>
      <c r="LJ33" s="81">
        <v>5.0</v>
      </c>
      <c r="LK33" s="81">
        <v>5.0</v>
      </c>
      <c r="LL33" s="81">
        <v>55.0</v>
      </c>
      <c r="LM33" s="81">
        <v>55.0</v>
      </c>
      <c r="LN33" s="89"/>
      <c r="LO33" s="82">
        <v>343.0</v>
      </c>
      <c r="LP33" s="82">
        <v>208.0</v>
      </c>
      <c r="LQ33" s="82">
        <v>115.0</v>
      </c>
      <c r="LR33" s="82">
        <v>73.0</v>
      </c>
      <c r="LS33" s="82">
        <v>339.0</v>
      </c>
      <c r="LT33" s="82">
        <v>141.0</v>
      </c>
      <c r="LU33" s="82">
        <v>59.0</v>
      </c>
      <c r="LV33" s="82">
        <v>34.0</v>
      </c>
      <c r="LW33" s="82">
        <v>2.3</v>
      </c>
      <c r="LX33" s="82">
        <v>10.0</v>
      </c>
      <c r="LY33" s="82">
        <v>55.0</v>
      </c>
      <c r="LZ33" s="82">
        <v>53.0</v>
      </c>
      <c r="MA33" s="82">
        <v>142.0</v>
      </c>
      <c r="MB33" s="82">
        <v>149.0</v>
      </c>
      <c r="MC33" s="82">
        <v>81.0</v>
      </c>
      <c r="MD33" s="82">
        <v>9.0</v>
      </c>
      <c r="ME33" s="82">
        <v>8.0</v>
      </c>
      <c r="MF33" s="82">
        <v>65.0</v>
      </c>
      <c r="MG33" s="82">
        <v>60.0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82">
        <v>54.0</v>
      </c>
      <c r="MM33" s="82">
        <v>52.0</v>
      </c>
      <c r="MN33" s="83">
        <v>5.0</v>
      </c>
      <c r="MO33" s="86"/>
      <c r="MP33" s="87"/>
      <c r="MQ33" s="87"/>
      <c r="MR33" s="87"/>
      <c r="MS33" s="87"/>
      <c r="MT33" s="82">
        <v>2.1</v>
      </c>
      <c r="MU33" s="82">
        <v>3.0</v>
      </c>
      <c r="MV33" s="82">
        <v>38.4</v>
      </c>
      <c r="MW33" s="82">
        <v>36.0</v>
      </c>
      <c r="MX33" s="82">
        <v>42.0</v>
      </c>
      <c r="MY33" s="82" t="s">
        <v>96</v>
      </c>
      <c r="MZ33" s="82">
        <v>5.0</v>
      </c>
      <c r="NA33" s="87"/>
      <c r="NB33" s="88" t="s">
        <v>95</v>
      </c>
      <c r="NC33" s="88" t="s">
        <v>95</v>
      </c>
      <c r="ND33" s="88" t="s">
        <v>95</v>
      </c>
      <c r="NE33" s="88" t="s">
        <v>95</v>
      </c>
      <c r="NF33" s="82">
        <v>44.0</v>
      </c>
      <c r="NG33" s="82">
        <v>45.0</v>
      </c>
      <c r="NH33" s="83">
        <v>6.0</v>
      </c>
      <c r="NI33" s="87"/>
      <c r="NJ33" s="82">
        <v>14.3</v>
      </c>
      <c r="NK33" s="82">
        <v>6.8</v>
      </c>
      <c r="NL33" s="82">
        <v>252.0</v>
      </c>
      <c r="NM33" s="82">
        <v>34.0</v>
      </c>
      <c r="NN33" s="82">
        <v>54.0</v>
      </c>
      <c r="NO33" s="82">
        <v>52.0</v>
      </c>
      <c r="NP33" s="82">
        <v>4.0</v>
      </c>
    </row>
    <row r="34" ht="14.25" customHeight="1">
      <c r="A34" s="49">
        <v>0.875</v>
      </c>
      <c r="B34" s="50"/>
      <c r="C34" s="51">
        <v>49.8</v>
      </c>
      <c r="D34" s="127">
        <v>338.0</v>
      </c>
      <c r="E34" s="53">
        <v>137.0</v>
      </c>
      <c r="F34" s="53">
        <v>28.0</v>
      </c>
      <c r="G34" s="53">
        <v>6.4</v>
      </c>
      <c r="H34" s="54"/>
      <c r="I34" s="53">
        <v>6.0</v>
      </c>
      <c r="J34" s="53">
        <v>55.0</v>
      </c>
      <c r="K34" s="53">
        <v>54.0</v>
      </c>
      <c r="L34" s="53">
        <v>136.0</v>
      </c>
      <c r="M34" s="53">
        <v>87.0</v>
      </c>
      <c r="N34" s="53">
        <v>23.1</v>
      </c>
      <c r="O34" s="54"/>
      <c r="P34" s="53">
        <v>6.0</v>
      </c>
      <c r="Q34" s="53">
        <v>61.0</v>
      </c>
      <c r="R34" s="53">
        <v>57.0</v>
      </c>
      <c r="S34" s="55">
        <v>339.8</v>
      </c>
      <c r="T34" s="53">
        <v>353.7</v>
      </c>
      <c r="U34" s="55">
        <v>209.1</v>
      </c>
      <c r="V34" s="54"/>
      <c r="W34" s="55">
        <v>372.9</v>
      </c>
      <c r="X34" s="55">
        <v>273.1</v>
      </c>
      <c r="Y34" s="55">
        <v>172.8</v>
      </c>
      <c r="Z34" s="54"/>
      <c r="AA34" s="55">
        <v>339.9</v>
      </c>
      <c r="AB34" s="53">
        <v>313.6</v>
      </c>
      <c r="AC34" s="55">
        <v>204.6</v>
      </c>
      <c r="AD34" s="54"/>
      <c r="AE34" s="55">
        <v>339.6</v>
      </c>
      <c r="AF34" s="55">
        <v>352.3</v>
      </c>
      <c r="AG34" s="53">
        <v>185.7</v>
      </c>
      <c r="AH34" s="54"/>
      <c r="AI34" s="53">
        <v>345.6</v>
      </c>
      <c r="AJ34" s="55">
        <v>397.7</v>
      </c>
      <c r="AK34" s="55">
        <v>248.7</v>
      </c>
      <c r="AL34" s="54"/>
      <c r="AM34" s="55">
        <v>338.1</v>
      </c>
      <c r="AN34" s="55">
        <v>426.6</v>
      </c>
      <c r="AO34" s="55">
        <v>236.9</v>
      </c>
      <c r="AP34" s="54"/>
      <c r="AQ34" s="53">
        <v>134.0</v>
      </c>
      <c r="AR34" s="56">
        <f t="shared" ref="AR34:AS34" si="70">F34</f>
        <v>28</v>
      </c>
      <c r="AS34" s="56">
        <f t="shared" si="70"/>
        <v>6.4</v>
      </c>
      <c r="AT34" s="54"/>
      <c r="AU34" s="204">
        <v>138.0</v>
      </c>
      <c r="AV34" s="54">
        <f t="shared" ref="AV34:AW34" si="71">M34</f>
        <v>87</v>
      </c>
      <c r="AW34" s="54">
        <f t="shared" si="71"/>
        <v>23.1</v>
      </c>
      <c r="AX34" s="54"/>
      <c r="AY34" s="53">
        <v>134.0</v>
      </c>
      <c r="AZ34" s="54"/>
      <c r="BA34" s="54"/>
      <c r="BB34" s="54"/>
      <c r="BC34" s="89"/>
      <c r="BD34" s="54"/>
      <c r="BE34" s="53">
        <v>32.0</v>
      </c>
      <c r="BF34" s="53">
        <v>0.0</v>
      </c>
      <c r="BG34" s="53">
        <v>0.0</v>
      </c>
      <c r="BH34" s="54"/>
      <c r="BI34" s="53">
        <v>22.0</v>
      </c>
      <c r="BJ34" s="53">
        <v>95.0</v>
      </c>
      <c r="BK34" s="53">
        <v>67.0</v>
      </c>
      <c r="BL34" s="89"/>
      <c r="BM34" s="58">
        <v>341.0</v>
      </c>
      <c r="BN34" s="58">
        <v>144.0</v>
      </c>
      <c r="BO34" s="58">
        <v>201.0</v>
      </c>
      <c r="BP34" s="58">
        <v>10.1</v>
      </c>
      <c r="BQ34" s="59"/>
      <c r="BR34" s="58">
        <v>6.0</v>
      </c>
      <c r="BS34" s="58">
        <v>65.0</v>
      </c>
      <c r="BT34" s="58">
        <v>64.0</v>
      </c>
      <c r="BU34" s="58">
        <v>341.0</v>
      </c>
      <c r="BV34" s="58">
        <v>356.0</v>
      </c>
      <c r="BW34" s="58">
        <v>204.0</v>
      </c>
      <c r="BX34" s="58">
        <v>34.0</v>
      </c>
      <c r="BY34" s="58">
        <v>334.0</v>
      </c>
      <c r="BZ34" s="58">
        <v>378.0</v>
      </c>
      <c r="CA34" s="58">
        <v>207.0</v>
      </c>
      <c r="CB34" s="58">
        <v>33.0</v>
      </c>
      <c r="CC34" s="58">
        <v>342.0</v>
      </c>
      <c r="CD34" s="58">
        <v>270.0</v>
      </c>
      <c r="CE34" s="58">
        <v>154.0</v>
      </c>
      <c r="CF34" s="58">
        <v>6.0</v>
      </c>
      <c r="CG34" s="58">
        <v>333.0</v>
      </c>
      <c r="CH34" s="58">
        <v>280.0</v>
      </c>
      <c r="CI34" s="58">
        <v>157.0</v>
      </c>
      <c r="CJ34" s="58">
        <v>8.0</v>
      </c>
      <c r="CK34" s="58">
        <v>348.0</v>
      </c>
      <c r="CL34" s="58">
        <v>147.0</v>
      </c>
      <c r="CM34" s="58">
        <v>97.0</v>
      </c>
      <c r="CN34" s="58">
        <v>9.0</v>
      </c>
      <c r="CO34" s="58">
        <v>331.0</v>
      </c>
      <c r="CP34" s="58">
        <v>309.0</v>
      </c>
      <c r="CQ34" s="58">
        <v>152.0</v>
      </c>
      <c r="CR34" s="58">
        <v>2.0</v>
      </c>
      <c r="CS34" s="58">
        <v>338.0</v>
      </c>
      <c r="CT34" s="58">
        <v>293.0</v>
      </c>
      <c r="CU34" s="58">
        <v>178.0</v>
      </c>
      <c r="CV34" s="58">
        <v>91.0</v>
      </c>
      <c r="CW34" s="58">
        <v>337.0</v>
      </c>
      <c r="CX34" s="58">
        <v>221.0</v>
      </c>
      <c r="CY34" s="58">
        <v>108.0</v>
      </c>
      <c r="CZ34" s="58">
        <v>62.0</v>
      </c>
      <c r="DA34" s="58">
        <v>323.0</v>
      </c>
      <c r="DB34" s="58">
        <v>230.0</v>
      </c>
      <c r="DC34" s="58">
        <v>110.0</v>
      </c>
      <c r="DD34" s="58">
        <v>59.0</v>
      </c>
      <c r="DE34" s="58">
        <v>144.0</v>
      </c>
      <c r="DF34" s="58">
        <v>35.0</v>
      </c>
      <c r="DG34" s="58">
        <v>201.0</v>
      </c>
      <c r="DH34" s="58">
        <v>10.1</v>
      </c>
      <c r="DI34" s="59"/>
      <c r="DJ34" s="58">
        <v>7.0</v>
      </c>
      <c r="DK34" s="58">
        <v>62.0</v>
      </c>
      <c r="DL34" s="58">
        <v>56.0</v>
      </c>
      <c r="DM34" s="89"/>
      <c r="DN34" s="61">
        <v>339.0</v>
      </c>
      <c r="DO34" s="61">
        <v>140.0</v>
      </c>
      <c r="DP34" s="61">
        <v>28.83</v>
      </c>
      <c r="DQ34" s="61">
        <v>16.57</v>
      </c>
      <c r="DR34" s="61">
        <v>2.36</v>
      </c>
      <c r="DS34" s="61">
        <v>8.0</v>
      </c>
      <c r="DT34" s="61">
        <v>45.0</v>
      </c>
      <c r="DU34" s="61">
        <v>51.3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137.0</v>
      </c>
      <c r="EG34" s="63">
        <v>70.0</v>
      </c>
      <c r="EH34" s="63">
        <v>2.9</v>
      </c>
      <c r="EI34" s="64"/>
      <c r="EJ34" s="63">
        <v>9.0</v>
      </c>
      <c r="EK34" s="63">
        <v>52.0</v>
      </c>
      <c r="EL34" s="63">
        <v>55.0</v>
      </c>
      <c r="EM34" s="63">
        <v>137.0</v>
      </c>
      <c r="EN34" s="63">
        <v>119.0</v>
      </c>
      <c r="EO34" s="63">
        <v>5.1</v>
      </c>
      <c r="EP34" s="64"/>
      <c r="EQ34" s="63">
        <v>9.0</v>
      </c>
      <c r="ER34" s="63">
        <v>53.0</v>
      </c>
      <c r="ES34" s="63">
        <v>56.0</v>
      </c>
      <c r="ET34" s="63">
        <v>340.0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240.0</v>
      </c>
      <c r="EZ34" s="63">
        <v>139.0</v>
      </c>
      <c r="FA34" s="63">
        <v>6.0</v>
      </c>
      <c r="FB34" s="63">
        <v>338.0</v>
      </c>
      <c r="FC34" s="63">
        <v>0.0</v>
      </c>
      <c r="FD34" s="63">
        <v>0.0</v>
      </c>
      <c r="FE34" s="63">
        <v>0.0</v>
      </c>
      <c r="FF34" s="63">
        <v>339.0</v>
      </c>
      <c r="FG34" s="63">
        <v>239.0</v>
      </c>
      <c r="FH34" s="63">
        <v>138.0</v>
      </c>
      <c r="FI34" s="63">
        <v>8.0</v>
      </c>
      <c r="FJ34" s="63">
        <v>340.0</v>
      </c>
      <c r="FK34" s="63">
        <v>233.0</v>
      </c>
      <c r="FL34" s="63">
        <v>133.0</v>
      </c>
      <c r="FM34" s="64"/>
      <c r="FN34" s="63">
        <v>340.0</v>
      </c>
      <c r="FO34" s="63">
        <v>246.0</v>
      </c>
      <c r="FP34" s="63">
        <v>133.0</v>
      </c>
      <c r="FQ34" s="63">
        <v>19.0</v>
      </c>
      <c r="FR34" s="63">
        <v>137.0</v>
      </c>
      <c r="FS34" s="63">
        <v>67.0</v>
      </c>
      <c r="FT34" s="63">
        <v>11.71</v>
      </c>
      <c r="FU34" s="64"/>
      <c r="FV34" s="63">
        <v>137.0</v>
      </c>
      <c r="FW34" s="64"/>
      <c r="FX34" s="64"/>
      <c r="FY34" s="64"/>
      <c r="FZ34" s="89"/>
      <c r="GA34" s="65">
        <v>339.0</v>
      </c>
      <c r="GB34" s="66">
        <v>440.5</v>
      </c>
      <c r="GC34" s="66">
        <v>241.39</v>
      </c>
      <c r="GD34" s="66">
        <v>25.21</v>
      </c>
      <c r="GE34" s="66">
        <v>339.0</v>
      </c>
      <c r="GF34" s="66">
        <v>425.99</v>
      </c>
      <c r="GG34" s="66">
        <v>240.63</v>
      </c>
      <c r="GH34" s="66">
        <v>30.24</v>
      </c>
      <c r="GI34" s="66">
        <v>339.0</v>
      </c>
      <c r="GJ34" s="66">
        <v>235.49</v>
      </c>
      <c r="GK34" s="66">
        <v>133.09</v>
      </c>
      <c r="GL34" s="66">
        <v>23.62</v>
      </c>
      <c r="GM34" s="66">
        <v>340.0</v>
      </c>
      <c r="GN34" s="66">
        <v>206.91</v>
      </c>
      <c r="GO34" s="66">
        <v>108.63</v>
      </c>
      <c r="GP34" s="66">
        <v>0.0</v>
      </c>
      <c r="GQ34" s="66">
        <v>340.0</v>
      </c>
      <c r="GR34" s="66">
        <v>203.98</v>
      </c>
      <c r="GS34" s="66">
        <v>109.05</v>
      </c>
      <c r="GT34" s="66">
        <v>0.0</v>
      </c>
      <c r="GU34" s="66">
        <v>339.0</v>
      </c>
      <c r="GV34" s="66">
        <v>185.52</v>
      </c>
      <c r="GW34" s="66">
        <v>106.04</v>
      </c>
      <c r="GX34" s="66">
        <v>0.0</v>
      </c>
      <c r="GY34" s="89"/>
      <c r="GZ34" s="98" t="s">
        <v>107</v>
      </c>
      <c r="HA34" s="97" t="s">
        <v>92</v>
      </c>
      <c r="HB34" s="98">
        <v>289.0</v>
      </c>
      <c r="HC34" s="97">
        <f t="shared" si="9"/>
        <v>14.45</v>
      </c>
      <c r="HD34" s="97">
        <f t="shared" si="10"/>
        <v>5.78</v>
      </c>
      <c r="HE34" s="98">
        <v>8.0</v>
      </c>
      <c r="HF34" s="99">
        <v>56.0</v>
      </c>
      <c r="HG34" s="99">
        <v>56.0</v>
      </c>
      <c r="HH34" s="98" t="s">
        <v>107</v>
      </c>
      <c r="HI34" s="97" t="s">
        <v>92</v>
      </c>
      <c r="HJ34" s="98">
        <v>106.0</v>
      </c>
      <c r="HK34" s="97">
        <f t="shared" si="11"/>
        <v>5.3</v>
      </c>
      <c r="HL34" s="97">
        <f t="shared" si="12"/>
        <v>2.12</v>
      </c>
      <c r="HM34" s="98">
        <v>5.0</v>
      </c>
      <c r="HN34" s="99">
        <v>58.0</v>
      </c>
      <c r="HO34" s="99">
        <v>58.0</v>
      </c>
      <c r="HP34" s="98" t="s">
        <v>107</v>
      </c>
      <c r="HQ34" s="97" t="s">
        <v>92</v>
      </c>
      <c r="HR34" s="98">
        <v>29.0</v>
      </c>
      <c r="HS34" s="97">
        <f t="shared" si="13"/>
        <v>1.45</v>
      </c>
      <c r="HT34" s="97">
        <f t="shared" si="14"/>
        <v>0.58</v>
      </c>
      <c r="HU34" s="98">
        <v>7.0</v>
      </c>
      <c r="HV34" s="99">
        <v>60.0</v>
      </c>
      <c r="HW34" s="99">
        <v>60.0</v>
      </c>
      <c r="HX34" s="89"/>
      <c r="HY34" s="72">
        <v>135.0</v>
      </c>
      <c r="HZ34" s="72">
        <v>33.0</v>
      </c>
      <c r="IA34" s="73">
        <f t="shared" si="61"/>
        <v>44</v>
      </c>
      <c r="IB34" s="72">
        <v>2.2</v>
      </c>
      <c r="IC34" s="73"/>
      <c r="ID34" s="72">
        <v>2.0</v>
      </c>
      <c r="IE34" s="147">
        <v>62.0</v>
      </c>
      <c r="IF34" s="147">
        <v>42.0</v>
      </c>
      <c r="IG34" s="89"/>
      <c r="IH34" s="74">
        <v>135.0</v>
      </c>
      <c r="II34" s="74">
        <v>32.6</v>
      </c>
      <c r="IJ34" s="74">
        <v>144.0</v>
      </c>
      <c r="IK34" s="74">
        <v>7.1</v>
      </c>
      <c r="IL34" s="74">
        <v>8.1</v>
      </c>
      <c r="IM34" s="74">
        <v>6.0</v>
      </c>
      <c r="IN34" s="74">
        <v>50.0</v>
      </c>
      <c r="IO34" s="74">
        <v>49.0</v>
      </c>
      <c r="IP34" s="74">
        <v>135.0</v>
      </c>
      <c r="IQ34" s="74">
        <v>33.7</v>
      </c>
      <c r="IR34" s="74">
        <v>4.0</v>
      </c>
      <c r="IS34" s="74">
        <v>0.1</v>
      </c>
      <c r="IT34" s="74">
        <v>0.3</v>
      </c>
      <c r="IU34" s="74">
        <v>12.0</v>
      </c>
      <c r="IV34" s="74">
        <v>54.0</v>
      </c>
      <c r="IW34" s="74">
        <v>53.0</v>
      </c>
      <c r="IX34" s="89"/>
      <c r="IY34" s="76">
        <v>139.65</v>
      </c>
      <c r="IZ34" s="76">
        <v>35.19</v>
      </c>
      <c r="JA34" s="76">
        <v>288.6</v>
      </c>
      <c r="JB34" s="76">
        <v>14.43</v>
      </c>
      <c r="JC34" s="76">
        <v>3.57</v>
      </c>
      <c r="JD34" s="76">
        <v>3.0</v>
      </c>
      <c r="JE34" s="76">
        <v>59.78</v>
      </c>
      <c r="JF34" s="76">
        <v>49.08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32.3</v>
      </c>
      <c r="JR34" s="78">
        <v>0.0</v>
      </c>
      <c r="JS34" s="78">
        <v>0.0</v>
      </c>
      <c r="JT34" s="78">
        <v>0.0</v>
      </c>
      <c r="JU34" s="78">
        <v>2.0</v>
      </c>
      <c r="JV34" s="78">
        <v>45.0</v>
      </c>
      <c r="JW34" s="78">
        <v>44.0</v>
      </c>
      <c r="JX34" s="78">
        <v>138.0</v>
      </c>
      <c r="JY34" s="78">
        <v>34.6</v>
      </c>
      <c r="JZ34" s="78">
        <v>122.0</v>
      </c>
      <c r="KA34" s="78">
        <v>6.7</v>
      </c>
      <c r="KB34" s="78">
        <v>2.3</v>
      </c>
      <c r="KC34" s="78">
        <v>2.0</v>
      </c>
      <c r="KD34" s="78">
        <v>51.0</v>
      </c>
      <c r="KE34" s="78">
        <v>51.0</v>
      </c>
      <c r="KF34" s="89"/>
      <c r="KG34" s="79">
        <v>138.0</v>
      </c>
      <c r="KH34" s="79">
        <v>34.0</v>
      </c>
      <c r="KI34" s="79">
        <v>54.0</v>
      </c>
      <c r="KJ34" s="79">
        <v>2.8</v>
      </c>
      <c r="KK34" s="80"/>
      <c r="KL34" s="79">
        <v>1.0</v>
      </c>
      <c r="KM34" s="79">
        <v>54.0</v>
      </c>
      <c r="KN34" s="79">
        <v>54.0</v>
      </c>
      <c r="KO34" s="79">
        <v>138.0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52.0</v>
      </c>
      <c r="KV34" s="79">
        <v>50.0</v>
      </c>
      <c r="KW34" s="89"/>
      <c r="KX34" s="81">
        <v>126.0</v>
      </c>
      <c r="KY34" s="81">
        <v>33.0</v>
      </c>
      <c r="KZ34" s="81">
        <v>382.0</v>
      </c>
      <c r="LA34" s="81">
        <v>18.7</v>
      </c>
      <c r="LB34" s="81">
        <v>2.8</v>
      </c>
      <c r="LC34" s="81">
        <v>3.0</v>
      </c>
      <c r="LD34" s="81">
        <v>58.0</v>
      </c>
      <c r="LE34" s="81">
        <v>56.0</v>
      </c>
      <c r="LF34" s="81">
        <v>126.0</v>
      </c>
      <c r="LG34" s="81">
        <v>33.0</v>
      </c>
      <c r="LH34" s="81">
        <v>233.0</v>
      </c>
      <c r="LI34" s="81">
        <v>11.4</v>
      </c>
      <c r="LJ34" s="81">
        <v>5.0</v>
      </c>
      <c r="LK34" s="81">
        <v>5.0</v>
      </c>
      <c r="LL34" s="81">
        <v>55.0</v>
      </c>
      <c r="LM34" s="81">
        <v>55.0</v>
      </c>
      <c r="LN34" s="89"/>
      <c r="LO34" s="82">
        <v>336.0</v>
      </c>
      <c r="LP34" s="82">
        <v>264.0</v>
      </c>
      <c r="LQ34" s="82">
        <v>146.0</v>
      </c>
      <c r="LR34" s="82">
        <v>70.0</v>
      </c>
      <c r="LS34" s="82">
        <v>335.0</v>
      </c>
      <c r="LT34" s="82">
        <v>138.0</v>
      </c>
      <c r="LU34" s="82">
        <v>84.0</v>
      </c>
      <c r="LV34" s="82">
        <v>47.0</v>
      </c>
      <c r="LW34" s="82">
        <v>6.2</v>
      </c>
      <c r="LX34" s="82">
        <v>10.0</v>
      </c>
      <c r="LY34" s="82">
        <v>55.0</v>
      </c>
      <c r="LZ34" s="82">
        <v>53.0</v>
      </c>
      <c r="MA34" s="82">
        <v>138.0</v>
      </c>
      <c r="MB34" s="82">
        <v>180.0</v>
      </c>
      <c r="MC34" s="82">
        <v>99.0</v>
      </c>
      <c r="MD34" s="82">
        <v>5.2</v>
      </c>
      <c r="ME34" s="82">
        <v>8.0</v>
      </c>
      <c r="MF34" s="82">
        <v>60.0</v>
      </c>
      <c r="MG34" s="82">
        <v>60.0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82">
        <v>54.0</v>
      </c>
      <c r="MM34" s="82">
        <v>52.0</v>
      </c>
      <c r="MN34" s="83">
        <v>5.0</v>
      </c>
      <c r="MO34" s="86"/>
      <c r="MP34" s="87"/>
      <c r="MQ34" s="87"/>
      <c r="MR34" s="87"/>
      <c r="MS34" s="87"/>
      <c r="MT34" s="82">
        <v>2.4</v>
      </c>
      <c r="MU34" s="82">
        <v>4.2</v>
      </c>
      <c r="MV34" s="82">
        <v>48.5</v>
      </c>
      <c r="MW34" s="82">
        <v>36.0</v>
      </c>
      <c r="MX34" s="82">
        <v>42.0</v>
      </c>
      <c r="MY34" s="82" t="s">
        <v>96</v>
      </c>
      <c r="MZ34" s="82">
        <v>5.0</v>
      </c>
      <c r="NA34" s="87"/>
      <c r="NB34" s="88" t="s">
        <v>95</v>
      </c>
      <c r="NC34" s="88" t="s">
        <v>95</v>
      </c>
      <c r="ND34" s="88" t="s">
        <v>95</v>
      </c>
      <c r="NE34" s="88" t="s">
        <v>95</v>
      </c>
      <c r="NF34" s="82">
        <v>44.0</v>
      </c>
      <c r="NG34" s="82">
        <v>45.0</v>
      </c>
      <c r="NH34" s="83">
        <v>6.0</v>
      </c>
      <c r="NI34" s="87"/>
      <c r="NJ34" s="82">
        <v>24.5</v>
      </c>
      <c r="NK34" s="82">
        <v>11.9</v>
      </c>
      <c r="NL34" s="82">
        <v>443.0</v>
      </c>
      <c r="NM34" s="82">
        <v>34.0</v>
      </c>
      <c r="NN34" s="82">
        <v>54.0</v>
      </c>
      <c r="NO34" s="82">
        <v>52.0</v>
      </c>
      <c r="NP34" s="82">
        <v>4.0</v>
      </c>
    </row>
    <row r="35" ht="14.25" customHeight="1">
      <c r="A35" s="49">
        <v>0.916666666666667</v>
      </c>
      <c r="B35" s="50"/>
      <c r="C35" s="51">
        <v>50.22</v>
      </c>
      <c r="D35" s="127">
        <v>339.0</v>
      </c>
      <c r="E35" s="53">
        <v>137.0</v>
      </c>
      <c r="F35" s="53">
        <v>60.0</v>
      </c>
      <c r="G35" s="53">
        <v>13.1</v>
      </c>
      <c r="H35" s="54"/>
      <c r="I35" s="53">
        <v>6.0</v>
      </c>
      <c r="J35" s="53">
        <v>54.0</v>
      </c>
      <c r="K35" s="53">
        <v>53.0</v>
      </c>
      <c r="L35" s="53">
        <v>137.0</v>
      </c>
      <c r="M35" s="53">
        <v>70.0</v>
      </c>
      <c r="N35" s="53">
        <v>17.7</v>
      </c>
      <c r="O35" s="54"/>
      <c r="P35" s="53">
        <v>6.0</v>
      </c>
      <c r="Q35" s="53">
        <v>61.0</v>
      </c>
      <c r="R35" s="53">
        <v>57.0</v>
      </c>
      <c r="S35" s="55">
        <v>342.3</v>
      </c>
      <c r="T35" s="53">
        <v>334.5</v>
      </c>
      <c r="U35" s="55">
        <v>199.5</v>
      </c>
      <c r="V35" s="54"/>
      <c r="W35" s="55">
        <v>375.4</v>
      </c>
      <c r="X35" s="55">
        <v>261.6</v>
      </c>
      <c r="Y35" s="55">
        <v>165.1</v>
      </c>
      <c r="Z35" s="54"/>
      <c r="AA35" s="55">
        <v>342.4</v>
      </c>
      <c r="AB35" s="53">
        <v>311.8</v>
      </c>
      <c r="AC35" s="55">
        <v>207.2</v>
      </c>
      <c r="AD35" s="54"/>
      <c r="AE35" s="55">
        <v>342.2</v>
      </c>
      <c r="AF35" s="55">
        <v>350.7</v>
      </c>
      <c r="AG35" s="53">
        <v>188.7</v>
      </c>
      <c r="AH35" s="54"/>
      <c r="AI35" s="53">
        <v>348.2</v>
      </c>
      <c r="AJ35" s="55">
        <v>393.7</v>
      </c>
      <c r="AK35" s="55">
        <v>247.7</v>
      </c>
      <c r="AL35" s="54"/>
      <c r="AM35" s="55">
        <v>340.5</v>
      </c>
      <c r="AN35" s="55">
        <v>417.9</v>
      </c>
      <c r="AO35" s="55">
        <v>235.9</v>
      </c>
      <c r="AP35" s="54"/>
      <c r="AQ35" s="53">
        <v>135.0</v>
      </c>
      <c r="AR35" s="56">
        <f t="shared" ref="AR35:AS35" si="72">F35</f>
        <v>60</v>
      </c>
      <c r="AS35" s="56">
        <f t="shared" si="72"/>
        <v>13.1</v>
      </c>
      <c r="AT35" s="54"/>
      <c r="AU35" s="53">
        <v>139.0</v>
      </c>
      <c r="AV35" s="54">
        <f t="shared" ref="AV35:AW35" si="73">M35</f>
        <v>70</v>
      </c>
      <c r="AW35" s="54">
        <f t="shared" si="73"/>
        <v>17.7</v>
      </c>
      <c r="AX35" s="54"/>
      <c r="AY35" s="53">
        <v>135.0</v>
      </c>
      <c r="AZ35" s="54"/>
      <c r="BA35" s="54"/>
      <c r="BB35" s="54"/>
      <c r="BC35" s="89"/>
      <c r="BD35" s="54"/>
      <c r="BE35" s="53">
        <v>32.0</v>
      </c>
      <c r="BF35" s="53">
        <v>0.0</v>
      </c>
      <c r="BG35" s="53">
        <v>0.0</v>
      </c>
      <c r="BH35" s="54"/>
      <c r="BI35" s="53">
        <v>22.0</v>
      </c>
      <c r="BJ35" s="53">
        <v>95.0</v>
      </c>
      <c r="BK35" s="53">
        <v>67.0</v>
      </c>
      <c r="BL35" s="89"/>
      <c r="BM35" s="58">
        <v>342.0</v>
      </c>
      <c r="BN35" s="58">
        <v>145.0</v>
      </c>
      <c r="BO35" s="58">
        <v>208.0</v>
      </c>
      <c r="BP35" s="58">
        <v>14.9</v>
      </c>
      <c r="BQ35" s="59"/>
      <c r="BR35" s="58">
        <v>6.0</v>
      </c>
      <c r="BS35" s="58">
        <v>65.0</v>
      </c>
      <c r="BT35" s="58">
        <v>64.0</v>
      </c>
      <c r="BU35" s="59">
        <f t="shared" ref="BU35:BU37" si="76">BM35</f>
        <v>342</v>
      </c>
      <c r="BV35" s="58">
        <v>352.0</v>
      </c>
      <c r="BW35" s="58">
        <v>205.0</v>
      </c>
      <c r="BX35" s="58">
        <v>36.0</v>
      </c>
      <c r="BY35" s="58">
        <v>335.0</v>
      </c>
      <c r="BZ35" s="58">
        <v>380.0</v>
      </c>
      <c r="CA35" s="58">
        <v>208.0</v>
      </c>
      <c r="CB35" s="58">
        <v>38.0</v>
      </c>
      <c r="CC35" s="58">
        <v>342.0</v>
      </c>
      <c r="CD35" s="58">
        <v>270.0</v>
      </c>
      <c r="CE35" s="58">
        <v>158.0</v>
      </c>
      <c r="CF35" s="58">
        <v>8.0</v>
      </c>
      <c r="CG35" s="58">
        <v>334.0</v>
      </c>
      <c r="CH35" s="58">
        <v>282.0</v>
      </c>
      <c r="CI35" s="58">
        <v>155.0</v>
      </c>
      <c r="CJ35" s="58">
        <v>8.0</v>
      </c>
      <c r="CK35" s="58">
        <v>348.0</v>
      </c>
      <c r="CL35" s="58">
        <v>146.0</v>
      </c>
      <c r="CM35" s="58">
        <v>97.0</v>
      </c>
      <c r="CN35" s="58">
        <v>6.0</v>
      </c>
      <c r="CO35" s="58">
        <v>332.0</v>
      </c>
      <c r="CP35" s="58">
        <v>302.0</v>
      </c>
      <c r="CQ35" s="58">
        <v>148.0</v>
      </c>
      <c r="CR35" s="58">
        <v>1.0</v>
      </c>
      <c r="CS35" s="58">
        <v>335.0</v>
      </c>
      <c r="CT35" s="58">
        <v>283.0</v>
      </c>
      <c r="CU35" s="58">
        <v>173.0</v>
      </c>
      <c r="CV35" s="58">
        <v>82.0</v>
      </c>
      <c r="CW35" s="58">
        <v>336.0</v>
      </c>
      <c r="CX35" s="58">
        <v>230.0</v>
      </c>
      <c r="CY35" s="58">
        <v>111.0</v>
      </c>
      <c r="CZ35" s="58">
        <v>65.0</v>
      </c>
      <c r="DA35" s="58">
        <v>336.0</v>
      </c>
      <c r="DB35" s="58">
        <v>230.0</v>
      </c>
      <c r="DC35" s="58">
        <v>113.0</v>
      </c>
      <c r="DD35" s="58">
        <v>62.0</v>
      </c>
      <c r="DE35" s="59">
        <f t="shared" ref="DE35:DE37" si="77">BN35</f>
        <v>145</v>
      </c>
      <c r="DF35" s="58">
        <v>35.0</v>
      </c>
      <c r="DG35" s="58">
        <v>301.0</v>
      </c>
      <c r="DH35" s="58">
        <v>15.1</v>
      </c>
      <c r="DI35" s="59"/>
      <c r="DJ35" s="58">
        <v>7.0</v>
      </c>
      <c r="DK35" s="58">
        <v>64.0</v>
      </c>
      <c r="DL35" s="58">
        <v>56.0</v>
      </c>
      <c r="DM35" s="89"/>
      <c r="DN35" s="61">
        <v>340.0</v>
      </c>
      <c r="DO35" s="61">
        <v>140.0</v>
      </c>
      <c r="DP35" s="61">
        <v>32.55</v>
      </c>
      <c r="DQ35" s="61">
        <v>18.78</v>
      </c>
      <c r="DR35" s="61">
        <v>2.75</v>
      </c>
      <c r="DS35" s="61">
        <v>8.0</v>
      </c>
      <c r="DT35" s="61">
        <v>41.0</v>
      </c>
      <c r="DU35" s="61">
        <v>49.5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341.0</v>
      </c>
      <c r="EF35" s="63">
        <v>137.0</v>
      </c>
      <c r="EG35" s="63">
        <v>70.0</v>
      </c>
      <c r="EH35" s="63">
        <v>2.9</v>
      </c>
      <c r="EI35" s="64"/>
      <c r="EJ35" s="63">
        <v>9.0</v>
      </c>
      <c r="EK35" s="63">
        <v>51.0</v>
      </c>
      <c r="EL35" s="63">
        <v>54.0</v>
      </c>
      <c r="EM35" s="63">
        <v>137.0</v>
      </c>
      <c r="EN35" s="63">
        <v>118.0</v>
      </c>
      <c r="EO35" s="63">
        <v>5.1</v>
      </c>
      <c r="EP35" s="64"/>
      <c r="EQ35" s="63">
        <v>9.0</v>
      </c>
      <c r="ER35" s="63">
        <v>51.0</v>
      </c>
      <c r="ES35" s="63">
        <v>54.0</v>
      </c>
      <c r="ET35" s="63">
        <v>340.0</v>
      </c>
      <c r="EU35" s="63">
        <v>0.0</v>
      </c>
      <c r="EV35" s="63">
        <v>0.0</v>
      </c>
      <c r="EW35" s="63">
        <v>0.0</v>
      </c>
      <c r="EX35" s="63">
        <v>339.0</v>
      </c>
      <c r="EY35" s="63">
        <v>239.0</v>
      </c>
      <c r="EZ35" s="63">
        <v>138.9</v>
      </c>
      <c r="FA35" s="63">
        <v>7.0</v>
      </c>
      <c r="FB35" s="63">
        <v>339.0</v>
      </c>
      <c r="FC35" s="63">
        <v>0.0</v>
      </c>
      <c r="FD35" s="63">
        <v>0.0</v>
      </c>
      <c r="FE35" s="63">
        <v>0.0</v>
      </c>
      <c r="FF35" s="63">
        <v>339.0</v>
      </c>
      <c r="FG35" s="63">
        <v>238.0</v>
      </c>
      <c r="FH35" s="63">
        <v>138.0</v>
      </c>
      <c r="FI35" s="63">
        <v>9.0</v>
      </c>
      <c r="FJ35" s="63">
        <v>341.0</v>
      </c>
      <c r="FK35" s="63">
        <v>226.0</v>
      </c>
      <c r="FL35" s="63">
        <v>130.0</v>
      </c>
      <c r="FM35" s="64"/>
      <c r="FN35" s="63">
        <v>341.0</v>
      </c>
      <c r="FO35" s="63">
        <v>226.0</v>
      </c>
      <c r="FP35" s="63">
        <v>130.0</v>
      </c>
      <c r="FQ35" s="63">
        <v>17.0</v>
      </c>
      <c r="FR35" s="63">
        <v>137.0</v>
      </c>
      <c r="FS35" s="63">
        <v>81.0</v>
      </c>
      <c r="FT35" s="63">
        <v>15.6</v>
      </c>
      <c r="FU35" s="64"/>
      <c r="FV35" s="63">
        <v>137.0</v>
      </c>
      <c r="FW35" s="64"/>
      <c r="FX35" s="64"/>
      <c r="FY35" s="64"/>
      <c r="FZ35" s="89"/>
      <c r="GA35" s="65">
        <v>341.0</v>
      </c>
      <c r="GB35" s="66">
        <v>377.34</v>
      </c>
      <c r="GC35" s="66">
        <v>233.93</v>
      </c>
      <c r="GD35" s="66">
        <v>26.3</v>
      </c>
      <c r="GE35" s="66">
        <v>340.0</v>
      </c>
      <c r="GF35" s="66">
        <v>402.99</v>
      </c>
      <c r="GG35" s="66">
        <v>232.43</v>
      </c>
      <c r="GH35" s="66">
        <v>30.82</v>
      </c>
      <c r="GI35" s="66">
        <v>341.0</v>
      </c>
      <c r="GJ35" s="66">
        <v>227.87</v>
      </c>
      <c r="GK35" s="66">
        <v>-129.07</v>
      </c>
      <c r="GL35" s="66">
        <v>-20.77</v>
      </c>
      <c r="GM35" s="66">
        <v>341.0</v>
      </c>
      <c r="GN35" s="66">
        <v>209.7</v>
      </c>
      <c r="GO35" s="66">
        <v>-129.15</v>
      </c>
      <c r="GP35" s="66">
        <v>-28.14</v>
      </c>
      <c r="GQ35" s="66">
        <v>341.0</v>
      </c>
      <c r="GR35" s="66">
        <v>161.91</v>
      </c>
      <c r="GS35" s="66">
        <v>-100.84</v>
      </c>
      <c r="GT35" s="66">
        <v>0.0</v>
      </c>
      <c r="GU35" s="66">
        <v>341.0</v>
      </c>
      <c r="GV35" s="66">
        <v>166.47</v>
      </c>
      <c r="GW35" s="66">
        <v>-96.24</v>
      </c>
      <c r="GX35" s="66">
        <v>0.0</v>
      </c>
      <c r="GY35" s="89"/>
      <c r="GZ35" s="98" t="s">
        <v>107</v>
      </c>
      <c r="HA35" s="97" t="s">
        <v>92</v>
      </c>
      <c r="HB35" s="98">
        <v>108.0</v>
      </c>
      <c r="HC35" s="97">
        <f t="shared" si="9"/>
        <v>5.4</v>
      </c>
      <c r="HD35" s="97">
        <f t="shared" si="10"/>
        <v>2.16</v>
      </c>
      <c r="HE35" s="98">
        <v>8.0</v>
      </c>
      <c r="HF35" s="99">
        <v>56.0</v>
      </c>
      <c r="HG35" s="99">
        <v>56.0</v>
      </c>
      <c r="HH35" s="98" t="s">
        <v>107</v>
      </c>
      <c r="HI35" s="97" t="s">
        <v>92</v>
      </c>
      <c r="HJ35" s="98">
        <v>172.0</v>
      </c>
      <c r="HK35" s="97">
        <f t="shared" si="11"/>
        <v>8.6</v>
      </c>
      <c r="HL35" s="97">
        <f t="shared" si="12"/>
        <v>3.44</v>
      </c>
      <c r="HM35" s="98">
        <v>5.0</v>
      </c>
      <c r="HN35" s="99">
        <v>58.0</v>
      </c>
      <c r="HO35" s="99">
        <v>58.0</v>
      </c>
      <c r="HP35" s="98" t="s">
        <v>107</v>
      </c>
      <c r="HQ35" s="97" t="s">
        <v>92</v>
      </c>
      <c r="HR35" s="98">
        <v>91.0</v>
      </c>
      <c r="HS35" s="97">
        <f t="shared" si="13"/>
        <v>4.55</v>
      </c>
      <c r="HT35" s="97">
        <f t="shared" si="14"/>
        <v>1.82</v>
      </c>
      <c r="HU35" s="98">
        <v>7.0</v>
      </c>
      <c r="HV35" s="99">
        <v>58.0</v>
      </c>
      <c r="HW35" s="99">
        <v>58.0</v>
      </c>
      <c r="HX35" s="89"/>
      <c r="HY35" s="72">
        <v>135.0</v>
      </c>
      <c r="HZ35" s="72">
        <v>33.0</v>
      </c>
      <c r="IA35" s="73">
        <f t="shared" si="61"/>
        <v>172</v>
      </c>
      <c r="IB35" s="72">
        <v>8.6</v>
      </c>
      <c r="IC35" s="73"/>
      <c r="ID35" s="72">
        <v>2.0</v>
      </c>
      <c r="IE35" s="147">
        <v>62.0</v>
      </c>
      <c r="IF35" s="147">
        <v>42.0</v>
      </c>
      <c r="IG35" s="89"/>
      <c r="IH35" s="74">
        <v>137.0</v>
      </c>
      <c r="II35" s="74">
        <v>33.3</v>
      </c>
      <c r="IJ35" s="74">
        <v>131.0</v>
      </c>
      <c r="IK35" s="74">
        <v>6.6</v>
      </c>
      <c r="IL35" s="74">
        <v>7.5</v>
      </c>
      <c r="IM35" s="74">
        <v>6.0</v>
      </c>
      <c r="IN35" s="74">
        <v>50.0</v>
      </c>
      <c r="IO35" s="74">
        <v>49.0</v>
      </c>
      <c r="IP35" s="74">
        <v>137.0</v>
      </c>
      <c r="IQ35" s="74">
        <v>33.7</v>
      </c>
      <c r="IR35" s="74">
        <v>96.0</v>
      </c>
      <c r="IS35" s="74">
        <v>4.9</v>
      </c>
      <c r="IT35" s="74">
        <v>5.8</v>
      </c>
      <c r="IU35" s="74">
        <v>12.0</v>
      </c>
      <c r="IV35" s="74">
        <v>54.0</v>
      </c>
      <c r="IW35" s="74">
        <v>53.0</v>
      </c>
      <c r="IX35" s="89"/>
      <c r="IY35" s="76">
        <v>139.58</v>
      </c>
      <c r="IZ35" s="76">
        <v>34.89</v>
      </c>
      <c r="JA35" s="76">
        <v>401.6</v>
      </c>
      <c r="JB35" s="76">
        <v>20.08</v>
      </c>
      <c r="JC35" s="76">
        <v>6.3</v>
      </c>
      <c r="JD35" s="76">
        <v>3.0</v>
      </c>
      <c r="JE35" s="76">
        <v>60.71</v>
      </c>
      <c r="JF35" s="76">
        <v>44.22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139.0</v>
      </c>
      <c r="JQ35" s="78">
        <v>32.5</v>
      </c>
      <c r="JR35" s="78">
        <v>0.0</v>
      </c>
      <c r="JS35" s="78">
        <v>0.0</v>
      </c>
      <c r="JT35" s="78">
        <v>0.0</v>
      </c>
      <c r="JU35" s="78">
        <v>2.0</v>
      </c>
      <c r="JV35" s="78">
        <v>45.0</v>
      </c>
      <c r="JW35" s="78">
        <v>44.0</v>
      </c>
      <c r="JX35" s="78">
        <v>139.0</v>
      </c>
      <c r="JY35" s="78">
        <v>34.8</v>
      </c>
      <c r="JZ35" s="78">
        <v>115.0</v>
      </c>
      <c r="KA35" s="78">
        <v>6.4</v>
      </c>
      <c r="KB35" s="78">
        <v>2.1</v>
      </c>
      <c r="KC35" s="78">
        <v>2.0</v>
      </c>
      <c r="KD35" s="78">
        <v>51.0</v>
      </c>
      <c r="KE35" s="78">
        <v>51.0</v>
      </c>
      <c r="KF35" s="89"/>
      <c r="KG35" s="79">
        <v>138.0</v>
      </c>
      <c r="KH35" s="79">
        <v>34.0</v>
      </c>
      <c r="KI35" s="79">
        <v>13.0</v>
      </c>
      <c r="KJ35" s="79">
        <v>0.6</v>
      </c>
      <c r="KK35" s="80"/>
      <c r="KL35" s="79">
        <v>1.0</v>
      </c>
      <c r="KM35" s="79">
        <v>54.0</v>
      </c>
      <c r="KN35" s="79">
        <v>54.0</v>
      </c>
      <c r="KO35" s="79">
        <v>138.0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52.0</v>
      </c>
      <c r="KV35" s="79">
        <v>50.0</v>
      </c>
      <c r="KW35" s="89"/>
      <c r="KX35" s="81">
        <v>132.0</v>
      </c>
      <c r="KY35" s="81">
        <v>34.0</v>
      </c>
      <c r="KZ35" s="81">
        <v>400.0</v>
      </c>
      <c r="LA35" s="81">
        <v>19.6</v>
      </c>
      <c r="LB35" s="81">
        <v>2.8</v>
      </c>
      <c r="LC35" s="81">
        <v>3.0</v>
      </c>
      <c r="LD35" s="81">
        <v>52.0</v>
      </c>
      <c r="LE35" s="81">
        <v>52.0</v>
      </c>
      <c r="LF35" s="81">
        <v>132.0</v>
      </c>
      <c r="LG35" s="81">
        <v>34.0</v>
      </c>
      <c r="LH35" s="81">
        <v>116.0</v>
      </c>
      <c r="LI35" s="81">
        <v>5.7</v>
      </c>
      <c r="LJ35" s="81">
        <v>5.0</v>
      </c>
      <c r="LK35" s="81">
        <v>5.0</v>
      </c>
      <c r="LL35" s="81">
        <v>53.0</v>
      </c>
      <c r="LM35" s="81">
        <v>52.0</v>
      </c>
      <c r="LN35" s="89"/>
      <c r="LO35" s="82">
        <v>340.0</v>
      </c>
      <c r="LP35" s="82">
        <v>236.0</v>
      </c>
      <c r="LQ35" s="82">
        <v>133.0</v>
      </c>
      <c r="LR35" s="82">
        <v>71.0</v>
      </c>
      <c r="LS35" s="82">
        <v>335.0</v>
      </c>
      <c r="LT35" s="82">
        <v>139.0</v>
      </c>
      <c r="LU35" s="82">
        <v>63.0</v>
      </c>
      <c r="LV35" s="82">
        <v>36.0</v>
      </c>
      <c r="LW35" s="82">
        <v>0.3</v>
      </c>
      <c r="LX35" s="82">
        <v>10.0</v>
      </c>
      <c r="LY35" s="82">
        <v>54.0</v>
      </c>
      <c r="LZ35" s="82">
        <v>52.0</v>
      </c>
      <c r="MA35" s="82">
        <v>140.0</v>
      </c>
      <c r="MB35" s="82">
        <v>172.0</v>
      </c>
      <c r="MC35" s="82">
        <v>97.0</v>
      </c>
      <c r="MD35" s="82">
        <v>5.0</v>
      </c>
      <c r="ME35" s="82">
        <v>8.0</v>
      </c>
      <c r="MF35" s="82">
        <v>71.0</v>
      </c>
      <c r="MG35" s="82">
        <v>58.0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2">
        <v>54.0</v>
      </c>
      <c r="MM35" s="82">
        <v>52.0</v>
      </c>
      <c r="MN35" s="83">
        <v>5.0</v>
      </c>
      <c r="MO35" s="86"/>
      <c r="MP35" s="87"/>
      <c r="MQ35" s="87"/>
      <c r="MR35" s="87"/>
      <c r="MS35" s="87"/>
      <c r="MT35" s="82">
        <v>7.9</v>
      </c>
      <c r="MU35" s="82">
        <v>2.6</v>
      </c>
      <c r="MV35" s="82">
        <v>135.0</v>
      </c>
      <c r="MW35" s="82">
        <v>36.0</v>
      </c>
      <c r="MX35" s="82">
        <v>42.0</v>
      </c>
      <c r="MY35" s="82" t="s">
        <v>96</v>
      </c>
      <c r="MZ35" s="82">
        <v>5.0</v>
      </c>
      <c r="NA35" s="87"/>
      <c r="NB35" s="88" t="s">
        <v>95</v>
      </c>
      <c r="NC35" s="88" t="s">
        <v>95</v>
      </c>
      <c r="ND35" s="88" t="s">
        <v>95</v>
      </c>
      <c r="NE35" s="88" t="s">
        <v>95</v>
      </c>
      <c r="NF35" s="82">
        <v>44.0</v>
      </c>
      <c r="NG35" s="82">
        <v>45.0</v>
      </c>
      <c r="NH35" s="83">
        <v>6.0</v>
      </c>
      <c r="NI35" s="87"/>
      <c r="NJ35" s="82">
        <v>24.3</v>
      </c>
      <c r="NK35" s="82">
        <v>11.7</v>
      </c>
      <c r="NL35" s="82">
        <v>433.0</v>
      </c>
      <c r="NM35" s="82">
        <v>34.0</v>
      </c>
      <c r="NN35" s="82">
        <v>54.0</v>
      </c>
      <c r="NO35" s="82">
        <v>52.0</v>
      </c>
      <c r="NP35" s="82">
        <v>4.0</v>
      </c>
    </row>
    <row r="36" ht="14.25" customHeight="1">
      <c r="A36" s="49">
        <v>0.958333333333334</v>
      </c>
      <c r="B36" s="50"/>
      <c r="C36" s="51">
        <v>50.02</v>
      </c>
      <c r="D36" s="127">
        <v>336.0</v>
      </c>
      <c r="E36" s="53">
        <v>134.0</v>
      </c>
      <c r="F36" s="53">
        <v>65.0</v>
      </c>
      <c r="G36" s="53">
        <v>13.2</v>
      </c>
      <c r="H36" s="54"/>
      <c r="I36" s="53">
        <v>6.0</v>
      </c>
      <c r="J36" s="53">
        <v>54.0</v>
      </c>
      <c r="K36" s="53">
        <v>56.0</v>
      </c>
      <c r="L36" s="53">
        <v>139.0</v>
      </c>
      <c r="M36" s="53">
        <v>55.0</v>
      </c>
      <c r="N36" s="53">
        <v>11.1</v>
      </c>
      <c r="O36" s="54"/>
      <c r="P36" s="53">
        <v>6.0</v>
      </c>
      <c r="Q36" s="53">
        <v>60.0</v>
      </c>
      <c r="R36" s="53">
        <v>57.0</v>
      </c>
      <c r="S36" s="55">
        <v>341.0</v>
      </c>
      <c r="T36" s="53">
        <v>347.6</v>
      </c>
      <c r="U36" s="55">
        <v>206.1</v>
      </c>
      <c r="V36" s="54"/>
      <c r="W36" s="55">
        <v>373.7</v>
      </c>
      <c r="X36" s="55">
        <v>267.4</v>
      </c>
      <c r="Y36" s="55">
        <v>171.6</v>
      </c>
      <c r="Z36" s="54"/>
      <c r="AA36" s="55">
        <v>340.4</v>
      </c>
      <c r="AB36" s="53">
        <v>310.6</v>
      </c>
      <c r="AC36" s="55">
        <v>204.2</v>
      </c>
      <c r="AD36" s="53"/>
      <c r="AE36" s="55">
        <v>340.3</v>
      </c>
      <c r="AF36" s="55">
        <v>329.3</v>
      </c>
      <c r="AG36" s="53">
        <v>185.0</v>
      </c>
      <c r="AH36" s="54"/>
      <c r="AI36" s="53">
        <v>346.3</v>
      </c>
      <c r="AJ36" s="55">
        <v>395.3</v>
      </c>
      <c r="AK36" s="55">
        <v>247.4</v>
      </c>
      <c r="AL36" s="53"/>
      <c r="AM36" s="55">
        <v>339.2</v>
      </c>
      <c r="AN36" s="55">
        <v>416.1</v>
      </c>
      <c r="AO36" s="55">
        <v>233.0</v>
      </c>
      <c r="AP36" s="54"/>
      <c r="AQ36" s="182">
        <f t="shared" ref="AQ36:AS36" si="74">E36</f>
        <v>134</v>
      </c>
      <c r="AR36" s="56">
        <f t="shared" si="74"/>
        <v>65</v>
      </c>
      <c r="AS36" s="56">
        <f t="shared" si="74"/>
        <v>13.2</v>
      </c>
      <c r="AT36" s="54"/>
      <c r="AU36" s="54">
        <f t="shared" ref="AU36:AW36" si="75">L36</f>
        <v>139</v>
      </c>
      <c r="AV36" s="54">
        <f t="shared" si="75"/>
        <v>55</v>
      </c>
      <c r="AW36" s="54">
        <f t="shared" si="75"/>
        <v>11.1</v>
      </c>
      <c r="AX36" s="54"/>
      <c r="AY36" s="182">
        <f>E36</f>
        <v>134</v>
      </c>
      <c r="AZ36" s="54"/>
      <c r="BA36" s="54"/>
      <c r="BB36" s="54"/>
      <c r="BC36" s="89"/>
      <c r="BD36" s="54"/>
      <c r="BE36" s="53">
        <v>32.0</v>
      </c>
      <c r="BF36" s="53">
        <v>0.0</v>
      </c>
      <c r="BG36" s="53">
        <v>0.0</v>
      </c>
      <c r="BH36" s="54"/>
      <c r="BI36" s="53">
        <v>22.0</v>
      </c>
      <c r="BJ36" s="53">
        <v>95.0</v>
      </c>
      <c r="BK36" s="53">
        <v>67.0</v>
      </c>
      <c r="BL36" s="89"/>
      <c r="BM36" s="58">
        <v>341.0</v>
      </c>
      <c r="BN36" s="58">
        <v>144.0</v>
      </c>
      <c r="BO36" s="58">
        <v>286.0</v>
      </c>
      <c r="BP36" s="58">
        <v>14.3</v>
      </c>
      <c r="BQ36" s="59"/>
      <c r="BR36" s="58">
        <v>6.0</v>
      </c>
      <c r="BS36" s="58">
        <v>65.0</v>
      </c>
      <c r="BT36" s="58">
        <v>64.0</v>
      </c>
      <c r="BU36" s="59">
        <f t="shared" si="76"/>
        <v>341</v>
      </c>
      <c r="BV36" s="58">
        <v>349.0</v>
      </c>
      <c r="BW36" s="58">
        <v>205.0</v>
      </c>
      <c r="BX36" s="58">
        <v>26.0</v>
      </c>
      <c r="BY36" s="58">
        <v>332.0</v>
      </c>
      <c r="BZ36" s="58">
        <v>375.0</v>
      </c>
      <c r="CA36" s="58">
        <v>206.0</v>
      </c>
      <c r="CB36" s="58">
        <v>20.0</v>
      </c>
      <c r="CC36" s="58">
        <v>340.0</v>
      </c>
      <c r="CD36" s="58">
        <v>266.0</v>
      </c>
      <c r="CE36" s="58">
        <v>150.0</v>
      </c>
      <c r="CF36" s="58">
        <v>10.0</v>
      </c>
      <c r="CG36" s="58">
        <v>333.0</v>
      </c>
      <c r="CH36" s="58">
        <v>271.0</v>
      </c>
      <c r="CI36" s="58">
        <v>148.0</v>
      </c>
      <c r="CJ36" s="58">
        <v>9.0</v>
      </c>
      <c r="CK36" s="58">
        <v>347.0</v>
      </c>
      <c r="CL36" s="58">
        <v>147.0</v>
      </c>
      <c r="CM36" s="58">
        <v>97.0</v>
      </c>
      <c r="CN36" s="58">
        <v>7.0</v>
      </c>
      <c r="CO36" s="58">
        <v>331.0</v>
      </c>
      <c r="CP36" s="58">
        <v>302.0</v>
      </c>
      <c r="CQ36" s="58">
        <v>148.0</v>
      </c>
      <c r="CR36" s="58">
        <v>3.0</v>
      </c>
      <c r="CS36" s="58">
        <v>334.0</v>
      </c>
      <c r="CT36" s="58">
        <v>285.0</v>
      </c>
      <c r="CU36" s="58">
        <v>167.0</v>
      </c>
      <c r="CV36" s="58">
        <v>92.0</v>
      </c>
      <c r="CW36" s="58">
        <v>337.0</v>
      </c>
      <c r="CX36" s="58">
        <v>218.0</v>
      </c>
      <c r="CY36" s="58">
        <v>106.0</v>
      </c>
      <c r="CZ36" s="58">
        <v>61.0</v>
      </c>
      <c r="DA36" s="58">
        <v>323.0</v>
      </c>
      <c r="DB36" s="58">
        <v>227.0</v>
      </c>
      <c r="DC36" s="58">
        <v>109.0</v>
      </c>
      <c r="DD36" s="58">
        <v>59.0</v>
      </c>
      <c r="DE36" s="59">
        <f t="shared" si="77"/>
        <v>144</v>
      </c>
      <c r="DF36" s="58">
        <v>35.0</v>
      </c>
      <c r="DG36" s="58">
        <v>286.0</v>
      </c>
      <c r="DH36" s="58">
        <v>14.3</v>
      </c>
      <c r="DI36" s="59"/>
      <c r="DJ36" s="58">
        <v>7.0</v>
      </c>
      <c r="DK36" s="58">
        <v>64.0</v>
      </c>
      <c r="DL36" s="58">
        <v>56.0</v>
      </c>
      <c r="DM36" s="89"/>
      <c r="DN36" s="61">
        <v>339.0</v>
      </c>
      <c r="DO36" s="61">
        <v>140.0</v>
      </c>
      <c r="DP36" s="61">
        <v>38.94</v>
      </c>
      <c r="DQ36" s="61">
        <v>22.06</v>
      </c>
      <c r="DR36" s="61">
        <v>4.86</v>
      </c>
      <c r="DS36" s="61">
        <v>8.0</v>
      </c>
      <c r="DT36" s="61">
        <v>45.0</v>
      </c>
      <c r="DU36" s="61">
        <v>48.7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340.0</v>
      </c>
      <c r="EF36" s="63">
        <v>137.0</v>
      </c>
      <c r="EG36" s="63">
        <v>87.0</v>
      </c>
      <c r="EH36" s="63">
        <v>3.6</v>
      </c>
      <c r="EI36" s="64"/>
      <c r="EJ36" s="63">
        <v>9.0</v>
      </c>
      <c r="EK36" s="63">
        <v>50.0</v>
      </c>
      <c r="EL36" s="63">
        <v>53.0</v>
      </c>
      <c r="EM36" s="63">
        <v>137.0</v>
      </c>
      <c r="EN36" s="63">
        <v>120.0</v>
      </c>
      <c r="EO36" s="63">
        <v>5.1</v>
      </c>
      <c r="EP36" s="64"/>
      <c r="EQ36" s="63">
        <v>9.0</v>
      </c>
      <c r="ER36" s="63">
        <v>50.0</v>
      </c>
      <c r="ES36" s="63">
        <v>54.0</v>
      </c>
      <c r="ET36" s="63">
        <v>340.0</v>
      </c>
      <c r="EU36" s="63">
        <v>0.0</v>
      </c>
      <c r="EV36" s="63">
        <v>0.0</v>
      </c>
      <c r="EW36" s="63">
        <v>0.0</v>
      </c>
      <c r="EX36" s="63">
        <v>338.0</v>
      </c>
      <c r="EY36" s="63">
        <v>240.0</v>
      </c>
      <c r="EZ36" s="63">
        <v>138.8</v>
      </c>
      <c r="FA36" s="63">
        <v>5.0</v>
      </c>
      <c r="FB36" s="63">
        <v>338.0</v>
      </c>
      <c r="FC36" s="63">
        <v>0.0</v>
      </c>
      <c r="FD36" s="63">
        <v>0.0</v>
      </c>
      <c r="FE36" s="63">
        <v>0.0</v>
      </c>
      <c r="FF36" s="63">
        <v>339.0</v>
      </c>
      <c r="FG36" s="63">
        <v>238.0</v>
      </c>
      <c r="FH36" s="63">
        <v>138.0</v>
      </c>
      <c r="FI36" s="63">
        <v>8.0</v>
      </c>
      <c r="FJ36" s="63">
        <v>340.0</v>
      </c>
      <c r="FK36" s="63">
        <v>231.0</v>
      </c>
      <c r="FL36" s="63">
        <v>132.0</v>
      </c>
      <c r="FM36" s="64"/>
      <c r="FN36" s="63">
        <v>340.0</v>
      </c>
      <c r="FO36" s="63">
        <v>245.0</v>
      </c>
      <c r="FP36" s="63">
        <v>131.0</v>
      </c>
      <c r="FQ36" s="63">
        <v>15.0</v>
      </c>
      <c r="FR36" s="63">
        <v>137.0</v>
      </c>
      <c r="FS36" s="63">
        <v>77.0</v>
      </c>
      <c r="FT36" s="63">
        <v>13.81</v>
      </c>
      <c r="FU36" s="64"/>
      <c r="FV36" s="63">
        <v>137.0</v>
      </c>
      <c r="FW36" s="64"/>
      <c r="FX36" s="64"/>
      <c r="FY36" s="64"/>
      <c r="FZ36" s="89"/>
      <c r="GA36" s="65">
        <v>339.0</v>
      </c>
      <c r="GB36" s="66">
        <v>396.98</v>
      </c>
      <c r="GC36" s="66">
        <v>246.42</v>
      </c>
      <c r="GD36" s="66">
        <v>11.73</v>
      </c>
      <c r="GE36" s="66">
        <v>339.0</v>
      </c>
      <c r="GF36" s="66">
        <v>420.04</v>
      </c>
      <c r="GG36" s="66">
        <v>244.57</v>
      </c>
      <c r="GH36" s="66">
        <v>16.84</v>
      </c>
      <c r="GI36" s="66">
        <v>339.0</v>
      </c>
      <c r="GJ36" s="66">
        <v>232.71</v>
      </c>
      <c r="GK36" s="66">
        <v>-131.92</v>
      </c>
      <c r="GL36" s="66">
        <v>-23.03</v>
      </c>
      <c r="GM36" s="66">
        <v>339.0</v>
      </c>
      <c r="GN36" s="66">
        <v>213.36</v>
      </c>
      <c r="GO36" s="66">
        <v>-130.91</v>
      </c>
      <c r="GP36" s="66">
        <v>-30.49</v>
      </c>
      <c r="GQ36" s="66">
        <v>339.0</v>
      </c>
      <c r="GR36" s="66">
        <v>183.56</v>
      </c>
      <c r="GS36" s="66">
        <v>-113.99</v>
      </c>
      <c r="GT36" s="66">
        <v>12.98</v>
      </c>
      <c r="GU36" s="66">
        <v>339.0</v>
      </c>
      <c r="GV36" s="66">
        <v>198.71</v>
      </c>
      <c r="GW36" s="66">
        <v>-112.8</v>
      </c>
      <c r="GX36" s="66">
        <v>12.23</v>
      </c>
      <c r="GY36" s="89"/>
      <c r="GZ36" s="98" t="s">
        <v>107</v>
      </c>
      <c r="HA36" s="97" t="s">
        <v>92</v>
      </c>
      <c r="HB36" s="98">
        <v>114.0</v>
      </c>
      <c r="HC36" s="97">
        <f t="shared" si="9"/>
        <v>5.7</v>
      </c>
      <c r="HD36" s="97">
        <f t="shared" si="10"/>
        <v>2.28</v>
      </c>
      <c r="HE36" s="98">
        <v>8.0</v>
      </c>
      <c r="HF36" s="99">
        <v>56.0</v>
      </c>
      <c r="HG36" s="99">
        <v>56.0</v>
      </c>
      <c r="HH36" s="98" t="s">
        <v>107</v>
      </c>
      <c r="HI36" s="97" t="s">
        <v>92</v>
      </c>
      <c r="HJ36" s="98">
        <v>158.0</v>
      </c>
      <c r="HK36" s="97">
        <f t="shared" si="11"/>
        <v>7.9</v>
      </c>
      <c r="HL36" s="97">
        <f t="shared" si="12"/>
        <v>3.16</v>
      </c>
      <c r="HM36" s="98">
        <v>5.0</v>
      </c>
      <c r="HN36" s="99">
        <v>58.0</v>
      </c>
      <c r="HO36" s="99">
        <v>58.0</v>
      </c>
      <c r="HP36" s="98" t="s">
        <v>107</v>
      </c>
      <c r="HQ36" s="97" t="s">
        <v>92</v>
      </c>
      <c r="HR36" s="98">
        <v>112.0</v>
      </c>
      <c r="HS36" s="97">
        <f t="shared" si="13"/>
        <v>5.6</v>
      </c>
      <c r="HT36" s="97">
        <f t="shared" si="14"/>
        <v>2.24</v>
      </c>
      <c r="HU36" s="98">
        <v>7.0</v>
      </c>
      <c r="HV36" s="99">
        <v>58.0</v>
      </c>
      <c r="HW36" s="99">
        <v>58.0</v>
      </c>
      <c r="HX36" s="89"/>
      <c r="HY36" s="72">
        <v>135.0</v>
      </c>
      <c r="HZ36" s="72">
        <v>33.0</v>
      </c>
      <c r="IA36" s="73">
        <f t="shared" si="61"/>
        <v>156</v>
      </c>
      <c r="IB36" s="72">
        <v>7.8</v>
      </c>
      <c r="IC36" s="73"/>
      <c r="ID36" s="72">
        <v>2.0</v>
      </c>
      <c r="IE36" s="147">
        <v>62.0</v>
      </c>
      <c r="IF36" s="147">
        <v>42.0</v>
      </c>
      <c r="IG36" s="89"/>
      <c r="IH36" s="74">
        <v>140.0</v>
      </c>
      <c r="II36" s="74">
        <v>34.6</v>
      </c>
      <c r="IJ36" s="74">
        <v>19.0</v>
      </c>
      <c r="IK36" s="74">
        <v>0.8</v>
      </c>
      <c r="IL36" s="74">
        <v>1.1</v>
      </c>
      <c r="IM36" s="74">
        <v>6.0</v>
      </c>
      <c r="IN36" s="74">
        <v>50.0</v>
      </c>
      <c r="IO36" s="74">
        <v>49.0</v>
      </c>
      <c r="IP36" s="74">
        <v>140.0</v>
      </c>
      <c r="IQ36" s="74">
        <v>34.8</v>
      </c>
      <c r="IR36" s="74">
        <v>92.0</v>
      </c>
      <c r="IS36" s="74">
        <v>4.7</v>
      </c>
      <c r="IT36" s="74">
        <v>5.5</v>
      </c>
      <c r="IU36" s="74">
        <v>12.0</v>
      </c>
      <c r="IV36" s="74">
        <v>54.0</v>
      </c>
      <c r="IW36" s="74">
        <v>53.0</v>
      </c>
      <c r="IX36" s="89"/>
      <c r="IY36" s="76">
        <v>139.27</v>
      </c>
      <c r="IZ36" s="76">
        <v>34.85</v>
      </c>
      <c r="JA36" s="76">
        <v>385.4</v>
      </c>
      <c r="JB36" s="76">
        <v>19.27</v>
      </c>
      <c r="JC36" s="76">
        <v>5.99</v>
      </c>
      <c r="JD36" s="76">
        <v>3.0</v>
      </c>
      <c r="JE36" s="76">
        <v>61.77</v>
      </c>
      <c r="JF36" s="76">
        <v>45.61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138.0</v>
      </c>
      <c r="JQ36" s="78">
        <v>32.5</v>
      </c>
      <c r="JR36" s="78">
        <v>0.0</v>
      </c>
      <c r="JS36" s="78">
        <v>0.0</v>
      </c>
      <c r="JT36" s="78">
        <v>0.0</v>
      </c>
      <c r="JU36" s="78">
        <v>2.0</v>
      </c>
      <c r="JV36" s="78">
        <v>44.0</v>
      </c>
      <c r="JW36" s="78">
        <v>43.0</v>
      </c>
      <c r="JX36" s="78">
        <v>138.0</v>
      </c>
      <c r="JY36" s="78">
        <v>34.7</v>
      </c>
      <c r="JZ36" s="78">
        <v>110.0</v>
      </c>
      <c r="KA36" s="78">
        <v>5.4</v>
      </c>
      <c r="KB36" s="78">
        <v>1.9</v>
      </c>
      <c r="KC36" s="78">
        <v>2.0</v>
      </c>
      <c r="KD36" s="78">
        <v>50.0</v>
      </c>
      <c r="KE36" s="78">
        <v>50.0</v>
      </c>
      <c r="KF36" s="89"/>
      <c r="KG36" s="79">
        <v>140.0</v>
      </c>
      <c r="KH36" s="79">
        <v>34.0</v>
      </c>
      <c r="KI36" s="79">
        <v>12.0</v>
      </c>
      <c r="KJ36" s="79">
        <v>0.6</v>
      </c>
      <c r="KK36" s="80"/>
      <c r="KL36" s="79">
        <v>1.0</v>
      </c>
      <c r="KM36" s="79">
        <v>54.0</v>
      </c>
      <c r="KN36" s="79">
        <v>54.0</v>
      </c>
      <c r="KO36" s="79">
        <v>140.0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52.0</v>
      </c>
      <c r="KV36" s="79">
        <v>50.0</v>
      </c>
      <c r="KW36" s="89"/>
      <c r="KX36" s="81">
        <v>128.0</v>
      </c>
      <c r="KY36" s="81">
        <v>32.0</v>
      </c>
      <c r="KZ36" s="81">
        <v>363.0</v>
      </c>
      <c r="LA36" s="81">
        <v>17.8</v>
      </c>
      <c r="LB36" s="81">
        <v>2.8</v>
      </c>
      <c r="LC36" s="81">
        <v>3.0</v>
      </c>
      <c r="LD36" s="81">
        <v>52.0</v>
      </c>
      <c r="LE36" s="81">
        <v>52.0</v>
      </c>
      <c r="LF36" s="81">
        <v>128.0</v>
      </c>
      <c r="LG36" s="81">
        <v>32.0</v>
      </c>
      <c r="LH36" s="81">
        <v>196.0</v>
      </c>
      <c r="LI36" s="81">
        <v>9.6</v>
      </c>
      <c r="LJ36" s="81">
        <v>5.0</v>
      </c>
      <c r="LK36" s="81">
        <v>5.0</v>
      </c>
      <c r="LL36" s="81">
        <v>53.0</v>
      </c>
      <c r="LM36" s="81">
        <v>52.0</v>
      </c>
      <c r="LN36" s="89"/>
      <c r="LO36" s="82">
        <v>336.0</v>
      </c>
      <c r="LP36" s="82">
        <v>258.0</v>
      </c>
      <c r="LQ36" s="82">
        <v>142.0</v>
      </c>
      <c r="LR36" s="82">
        <v>69.0</v>
      </c>
      <c r="LS36" s="82">
        <v>335.0</v>
      </c>
      <c r="LT36" s="82">
        <v>137.0</v>
      </c>
      <c r="LU36" s="82">
        <v>74.0</v>
      </c>
      <c r="LV36" s="82">
        <v>41.0</v>
      </c>
      <c r="LW36" s="82">
        <v>3.9</v>
      </c>
      <c r="LX36" s="82">
        <v>10.0</v>
      </c>
      <c r="LY36" s="82">
        <v>54.0</v>
      </c>
      <c r="LZ36" s="82">
        <v>51.0</v>
      </c>
      <c r="MA36" s="82">
        <v>138.0</v>
      </c>
      <c r="MB36" s="82">
        <v>184.0</v>
      </c>
      <c r="MC36" s="82">
        <v>101.0</v>
      </c>
      <c r="MD36" s="82">
        <v>3.3</v>
      </c>
      <c r="ME36" s="82">
        <v>8.0</v>
      </c>
      <c r="MF36" s="82">
        <v>70.0</v>
      </c>
      <c r="MG36" s="82">
        <v>59.0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2">
        <v>54.0</v>
      </c>
      <c r="MM36" s="82">
        <v>52.0</v>
      </c>
      <c r="MN36" s="83">
        <v>5.0</v>
      </c>
      <c r="MO36" s="86"/>
      <c r="MP36" s="87"/>
      <c r="MQ36" s="87"/>
      <c r="MR36" s="87"/>
      <c r="MS36" s="87"/>
      <c r="MT36" s="82">
        <v>11.3</v>
      </c>
      <c r="MU36" s="82">
        <v>3.0</v>
      </c>
      <c r="MV36" s="82">
        <v>193.0</v>
      </c>
      <c r="MW36" s="82">
        <v>36.0</v>
      </c>
      <c r="MX36" s="82">
        <v>42.0</v>
      </c>
      <c r="MY36" s="82" t="s">
        <v>96</v>
      </c>
      <c r="MZ36" s="82">
        <v>5.0</v>
      </c>
      <c r="NA36" s="87"/>
      <c r="NB36" s="88" t="s">
        <v>95</v>
      </c>
      <c r="NC36" s="88" t="s">
        <v>95</v>
      </c>
      <c r="ND36" s="88" t="s">
        <v>95</v>
      </c>
      <c r="NE36" s="88" t="s">
        <v>95</v>
      </c>
      <c r="NF36" s="82">
        <v>44.0</v>
      </c>
      <c r="NG36" s="82">
        <v>45.0</v>
      </c>
      <c r="NH36" s="83">
        <v>6.0</v>
      </c>
      <c r="NI36" s="87"/>
      <c r="NJ36" s="82">
        <v>70.0</v>
      </c>
      <c r="NK36" s="82">
        <v>15.7</v>
      </c>
      <c r="NL36" s="82">
        <v>305.0</v>
      </c>
      <c r="NM36" s="82">
        <v>34.0</v>
      </c>
      <c r="NN36" s="82">
        <v>54.0</v>
      </c>
      <c r="NO36" s="82">
        <v>52.0</v>
      </c>
      <c r="NP36" s="82">
        <v>4.0</v>
      </c>
    </row>
    <row r="37" ht="14.25" customHeight="1">
      <c r="A37" s="103" t="s">
        <v>99</v>
      </c>
      <c r="B37" s="104"/>
      <c r="C37" s="51">
        <v>50.15</v>
      </c>
      <c r="D37" s="203">
        <v>338.0</v>
      </c>
      <c r="E37" s="106">
        <v>137.0</v>
      </c>
      <c r="F37" s="53">
        <v>58.0</v>
      </c>
      <c r="G37" s="53">
        <v>12.6</v>
      </c>
      <c r="H37" s="54"/>
      <c r="I37" s="53">
        <v>6.0</v>
      </c>
      <c r="J37" s="53">
        <v>54.0</v>
      </c>
      <c r="K37" s="53">
        <v>56.0</v>
      </c>
      <c r="L37" s="53">
        <v>137.0</v>
      </c>
      <c r="M37" s="53">
        <v>62.0</v>
      </c>
      <c r="N37" s="53">
        <v>15.3</v>
      </c>
      <c r="O37" s="54"/>
      <c r="P37" s="53">
        <v>6.0</v>
      </c>
      <c r="Q37" s="53">
        <v>60.0</v>
      </c>
      <c r="R37" s="53">
        <v>57.0</v>
      </c>
      <c r="S37" s="55">
        <v>340.1</v>
      </c>
      <c r="T37" s="53">
        <v>325.6</v>
      </c>
      <c r="U37" s="55">
        <v>190.7</v>
      </c>
      <c r="V37" s="54"/>
      <c r="W37" s="55">
        <v>373.5</v>
      </c>
      <c r="X37" s="55">
        <v>258.3</v>
      </c>
      <c r="Y37" s="55">
        <v>162.7</v>
      </c>
      <c r="Z37" s="54"/>
      <c r="AA37" s="55">
        <v>339.6</v>
      </c>
      <c r="AB37" s="53">
        <v>318.8</v>
      </c>
      <c r="AC37" s="55">
        <v>207.5</v>
      </c>
      <c r="AD37" s="54"/>
      <c r="AE37" s="55">
        <v>339.9</v>
      </c>
      <c r="AF37" s="55">
        <v>360.1</v>
      </c>
      <c r="AG37" s="53">
        <v>189.6</v>
      </c>
      <c r="AH37" s="54"/>
      <c r="AI37" s="53">
        <v>345.5</v>
      </c>
      <c r="AJ37" s="55">
        <v>382.22</v>
      </c>
      <c r="AK37" s="55">
        <v>237.8</v>
      </c>
      <c r="AL37" s="54"/>
      <c r="AM37" s="55">
        <v>339.4</v>
      </c>
      <c r="AN37" s="55">
        <v>408.2</v>
      </c>
      <c r="AO37" s="55">
        <v>226.3</v>
      </c>
      <c r="AP37" s="54"/>
      <c r="AQ37" s="53">
        <v>134.0</v>
      </c>
      <c r="AR37" s="56">
        <f t="shared" ref="AR37:AS37" si="78">F37</f>
        <v>58</v>
      </c>
      <c r="AS37" s="56">
        <f t="shared" si="78"/>
        <v>12.6</v>
      </c>
      <c r="AT37" s="54"/>
      <c r="AU37" s="53">
        <v>139.0</v>
      </c>
      <c r="AV37" s="54">
        <f t="shared" ref="AV37:AW37" si="79">M37</f>
        <v>62</v>
      </c>
      <c r="AW37" s="54">
        <f t="shared" si="79"/>
        <v>15.3</v>
      </c>
      <c r="AX37" s="54"/>
      <c r="AY37" s="53">
        <v>134.0</v>
      </c>
      <c r="AZ37" s="54"/>
      <c r="BA37" s="54"/>
      <c r="BB37" s="54"/>
      <c r="BC37" s="107"/>
      <c r="BD37" s="54"/>
      <c r="BE37" s="53">
        <v>32.0</v>
      </c>
      <c r="BF37" s="53">
        <v>0.0</v>
      </c>
      <c r="BG37" s="53">
        <v>0.0</v>
      </c>
      <c r="BH37" s="54"/>
      <c r="BI37" s="53">
        <v>22.0</v>
      </c>
      <c r="BJ37" s="53">
        <v>95.0</v>
      </c>
      <c r="BK37" s="53">
        <v>67.0</v>
      </c>
      <c r="BL37" s="107"/>
      <c r="BM37" s="58">
        <v>341.0</v>
      </c>
      <c r="BN37" s="58">
        <v>144.0</v>
      </c>
      <c r="BO37" s="58">
        <v>287.0</v>
      </c>
      <c r="BP37" s="58">
        <v>14.4</v>
      </c>
      <c r="BQ37" s="59"/>
      <c r="BR37" s="58">
        <v>6.0</v>
      </c>
      <c r="BS37" s="58">
        <v>63.0</v>
      </c>
      <c r="BT37" s="58">
        <v>59.0</v>
      </c>
      <c r="BU37" s="59">
        <f t="shared" si="76"/>
        <v>341</v>
      </c>
      <c r="BV37" s="58">
        <v>351.0</v>
      </c>
      <c r="BW37" s="58">
        <v>205.0</v>
      </c>
      <c r="BX37" s="58">
        <v>29.0</v>
      </c>
      <c r="BY37" s="58">
        <v>334.0</v>
      </c>
      <c r="BZ37" s="58">
        <v>369.0</v>
      </c>
      <c r="CA37" s="58">
        <v>206.0</v>
      </c>
      <c r="CB37" s="58">
        <v>27.0</v>
      </c>
      <c r="CC37" s="58">
        <v>340.0</v>
      </c>
      <c r="CD37" s="58">
        <v>262.0</v>
      </c>
      <c r="CE37" s="58">
        <v>148.0</v>
      </c>
      <c r="CF37" s="58">
        <v>8.0</v>
      </c>
      <c r="CG37" s="58">
        <v>333.0</v>
      </c>
      <c r="CH37" s="58">
        <v>263.0</v>
      </c>
      <c r="CI37" s="58">
        <v>149.0</v>
      </c>
      <c r="CJ37" s="58">
        <v>8.0</v>
      </c>
      <c r="CK37" s="58">
        <v>347.0</v>
      </c>
      <c r="CL37" s="58">
        <v>151.0</v>
      </c>
      <c r="CM37" s="58">
        <v>100.0</v>
      </c>
      <c r="CN37" s="58">
        <v>2.0</v>
      </c>
      <c r="CO37" s="58">
        <v>331.0</v>
      </c>
      <c r="CP37" s="58">
        <v>313.0</v>
      </c>
      <c r="CQ37" s="58">
        <v>153.0</v>
      </c>
      <c r="CR37" s="58">
        <v>5.0</v>
      </c>
      <c r="CS37" s="58">
        <v>334.0</v>
      </c>
      <c r="CT37" s="58">
        <v>295.0</v>
      </c>
      <c r="CU37" s="58">
        <v>174.0</v>
      </c>
      <c r="CV37" s="58">
        <v>96.0</v>
      </c>
      <c r="CW37" s="58">
        <v>336.0</v>
      </c>
      <c r="CX37" s="58">
        <v>205.0</v>
      </c>
      <c r="CY37" s="58">
        <v>995.0</v>
      </c>
      <c r="CZ37" s="58">
        <v>60.0</v>
      </c>
      <c r="DA37" s="58">
        <v>323.0</v>
      </c>
      <c r="DB37" s="58">
        <v>151.0</v>
      </c>
      <c r="DC37" s="58">
        <v>100.0</v>
      </c>
      <c r="DD37" s="58">
        <v>61.0</v>
      </c>
      <c r="DE37" s="59">
        <f t="shared" si="77"/>
        <v>144</v>
      </c>
      <c r="DF37" s="58">
        <v>34.5</v>
      </c>
      <c r="DG37" s="58">
        <v>287.0</v>
      </c>
      <c r="DH37" s="59">
        <f>287/20</f>
        <v>14.35</v>
      </c>
      <c r="DI37" s="59"/>
      <c r="DJ37" s="58">
        <v>7.0</v>
      </c>
      <c r="DK37" s="58">
        <v>61.0</v>
      </c>
      <c r="DL37" s="58">
        <v>54.0</v>
      </c>
      <c r="DM37" s="107"/>
      <c r="DN37" s="61">
        <v>339.0</v>
      </c>
      <c r="DO37" s="61">
        <v>140.0</v>
      </c>
      <c r="DP37" s="61">
        <v>37.41</v>
      </c>
      <c r="DQ37" s="61">
        <v>21.22</v>
      </c>
      <c r="DR37" s="61">
        <v>4.6</v>
      </c>
      <c r="DS37" s="61">
        <v>8.0</v>
      </c>
      <c r="DT37" s="61">
        <v>44.0</v>
      </c>
      <c r="DU37" s="61">
        <v>48.7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340.0</v>
      </c>
      <c r="EF37" s="63">
        <v>137.0</v>
      </c>
      <c r="EG37" s="63">
        <v>71.0</v>
      </c>
      <c r="EH37" s="63">
        <v>2.9</v>
      </c>
      <c r="EI37" s="64"/>
      <c r="EJ37" s="63">
        <v>9.0</v>
      </c>
      <c r="EK37" s="63">
        <v>49.0</v>
      </c>
      <c r="EL37" s="63">
        <v>52.0</v>
      </c>
      <c r="EM37" s="63">
        <v>137.0</v>
      </c>
      <c r="EN37" s="63">
        <v>120.0</v>
      </c>
      <c r="EO37" s="63">
        <v>5.2</v>
      </c>
      <c r="EP37" s="64"/>
      <c r="EQ37" s="63">
        <v>9.0</v>
      </c>
      <c r="ER37" s="63">
        <v>50.0</v>
      </c>
      <c r="ES37" s="63">
        <v>53.0</v>
      </c>
      <c r="ET37" s="63">
        <v>338.0</v>
      </c>
      <c r="EU37" s="63">
        <v>0.0</v>
      </c>
      <c r="EV37" s="63">
        <v>0.0</v>
      </c>
      <c r="EW37" s="63">
        <v>0.0</v>
      </c>
      <c r="EX37" s="63">
        <v>337.0</v>
      </c>
      <c r="EY37" s="63">
        <v>242.0</v>
      </c>
      <c r="EZ37" s="63">
        <v>139.0</v>
      </c>
      <c r="FA37" s="63">
        <v>7.0</v>
      </c>
      <c r="FB37" s="63">
        <v>337.0</v>
      </c>
      <c r="FC37" s="63">
        <v>0.0</v>
      </c>
      <c r="FD37" s="63">
        <v>0.0</v>
      </c>
      <c r="FE37" s="63">
        <v>0.0</v>
      </c>
      <c r="FF37" s="63">
        <v>337.0</v>
      </c>
      <c r="FG37" s="63">
        <v>240.0</v>
      </c>
      <c r="FH37" s="63">
        <v>138.0</v>
      </c>
      <c r="FI37" s="63">
        <v>9.0</v>
      </c>
      <c r="FJ37" s="63">
        <v>339.0</v>
      </c>
      <c r="FK37" s="63">
        <v>230.0</v>
      </c>
      <c r="FL37" s="63">
        <v>131.0</v>
      </c>
      <c r="FM37" s="64"/>
      <c r="FN37" s="63">
        <v>339.0</v>
      </c>
      <c r="FO37" s="63">
        <v>243.0</v>
      </c>
      <c r="FP37" s="63">
        <v>132.0</v>
      </c>
      <c r="FQ37" s="63">
        <v>15.0</v>
      </c>
      <c r="FR37" s="63">
        <v>137.0</v>
      </c>
      <c r="FS37" s="63">
        <v>75.0</v>
      </c>
      <c r="FT37" s="63">
        <v>11.71</v>
      </c>
      <c r="FU37" s="64"/>
      <c r="FV37" s="63">
        <v>137.0</v>
      </c>
      <c r="FW37" s="64"/>
      <c r="FX37" s="64"/>
      <c r="FY37" s="64"/>
      <c r="FZ37" s="107"/>
      <c r="GA37" s="95">
        <v>339.0</v>
      </c>
      <c r="GB37" s="96">
        <v>394.05</v>
      </c>
      <c r="GC37" s="96">
        <v>243.82</v>
      </c>
      <c r="GD37" s="96">
        <v>12.98</v>
      </c>
      <c r="GE37" s="96">
        <v>339.0</v>
      </c>
      <c r="GF37" s="96">
        <v>420.28</v>
      </c>
      <c r="GG37" s="96">
        <v>244.15</v>
      </c>
      <c r="GH37" s="96">
        <v>17.09</v>
      </c>
      <c r="GI37" s="96">
        <v>339.0</v>
      </c>
      <c r="GJ37" s="96">
        <v>233.58</v>
      </c>
      <c r="GK37" s="96">
        <v>-132.0</v>
      </c>
      <c r="GL37" s="96">
        <v>-22.36</v>
      </c>
      <c r="GM37" s="96">
        <v>339.0</v>
      </c>
      <c r="GN37" s="96">
        <v>214.09</v>
      </c>
      <c r="GO37" s="96">
        <v>-131.16</v>
      </c>
      <c r="GP37" s="96">
        <v>-30.49</v>
      </c>
      <c r="GQ37" s="96">
        <v>339.0</v>
      </c>
      <c r="GR37" s="96">
        <v>179.36</v>
      </c>
      <c r="GS37" s="96">
        <v>-111.73</v>
      </c>
      <c r="GT37" s="96">
        <v>11.81</v>
      </c>
      <c r="GU37" s="96">
        <v>339.0</v>
      </c>
      <c r="GV37" s="96">
        <v>195.34</v>
      </c>
      <c r="GW37" s="96">
        <v>-109.39</v>
      </c>
      <c r="GX37" s="96">
        <v>10.22</v>
      </c>
      <c r="GY37" s="107"/>
      <c r="GZ37" s="98" t="s">
        <v>107</v>
      </c>
      <c r="HA37" s="97" t="s">
        <v>92</v>
      </c>
      <c r="HB37" s="99">
        <v>107.0</v>
      </c>
      <c r="HC37" s="97">
        <f t="shared" si="9"/>
        <v>5.35</v>
      </c>
      <c r="HD37" s="97">
        <f t="shared" si="10"/>
        <v>2.14</v>
      </c>
      <c r="HE37" s="98">
        <v>8.0</v>
      </c>
      <c r="HF37" s="99">
        <v>56.0</v>
      </c>
      <c r="HG37" s="99">
        <v>56.0</v>
      </c>
      <c r="HH37" s="98" t="s">
        <v>107</v>
      </c>
      <c r="HI37" s="97" t="s">
        <v>92</v>
      </c>
      <c r="HJ37" s="99">
        <v>147.0</v>
      </c>
      <c r="HK37" s="97">
        <f t="shared" si="11"/>
        <v>7.35</v>
      </c>
      <c r="HL37" s="97">
        <f t="shared" si="12"/>
        <v>2.94</v>
      </c>
      <c r="HM37" s="98">
        <v>5.0</v>
      </c>
      <c r="HN37" s="99">
        <v>58.0</v>
      </c>
      <c r="HO37" s="99">
        <v>58.0</v>
      </c>
      <c r="HP37" s="98" t="s">
        <v>107</v>
      </c>
      <c r="HQ37" s="97" t="s">
        <v>92</v>
      </c>
      <c r="HR37" s="99">
        <v>106.0</v>
      </c>
      <c r="HS37" s="97">
        <f t="shared" si="13"/>
        <v>5.3</v>
      </c>
      <c r="HT37" s="97">
        <f t="shared" si="14"/>
        <v>2.12</v>
      </c>
      <c r="HU37" s="98">
        <v>7.0</v>
      </c>
      <c r="HV37" s="99">
        <v>58.0</v>
      </c>
      <c r="HW37" s="99">
        <v>58.0</v>
      </c>
      <c r="HX37" s="107"/>
      <c r="HY37" s="72">
        <v>135.0</v>
      </c>
      <c r="HZ37" s="72">
        <v>33.0</v>
      </c>
      <c r="IA37" s="73">
        <f t="shared" si="61"/>
        <v>140</v>
      </c>
      <c r="IB37" s="72">
        <v>7.0</v>
      </c>
      <c r="IC37" s="73"/>
      <c r="ID37" s="72">
        <v>2.0</v>
      </c>
      <c r="IE37" s="147">
        <v>62.0</v>
      </c>
      <c r="IF37" s="147">
        <v>42.0</v>
      </c>
      <c r="IG37" s="107"/>
      <c r="IH37" s="74">
        <v>140.0</v>
      </c>
      <c r="II37" s="74">
        <v>33.9</v>
      </c>
      <c r="IJ37" s="74">
        <v>99.0</v>
      </c>
      <c r="IK37" s="74">
        <v>5.2</v>
      </c>
      <c r="IL37" s="74">
        <v>5.7</v>
      </c>
      <c r="IM37" s="74">
        <v>6.0</v>
      </c>
      <c r="IN37" s="74">
        <v>49.0</v>
      </c>
      <c r="IO37" s="74">
        <v>48.0</v>
      </c>
      <c r="IP37" s="74">
        <v>140.0</v>
      </c>
      <c r="IQ37" s="74">
        <v>34.3</v>
      </c>
      <c r="IR37" s="74">
        <v>82.0</v>
      </c>
      <c r="IS37" s="74">
        <v>4.3</v>
      </c>
      <c r="IT37" s="74">
        <v>4.8</v>
      </c>
      <c r="IU37" s="74">
        <v>12.0</v>
      </c>
      <c r="IV37" s="74">
        <v>52.0</v>
      </c>
      <c r="IW37" s="74">
        <v>51.0</v>
      </c>
      <c r="IX37" s="107"/>
      <c r="IY37" s="76">
        <v>139.36</v>
      </c>
      <c r="IZ37" s="76">
        <v>34.87</v>
      </c>
      <c r="JA37" s="76">
        <v>372.0</v>
      </c>
      <c r="JB37" s="76">
        <v>18.6</v>
      </c>
      <c r="JC37" s="76">
        <v>5.68</v>
      </c>
      <c r="JD37" s="76">
        <v>3.0</v>
      </c>
      <c r="JE37" s="76">
        <v>61.77</v>
      </c>
      <c r="JF37" s="76">
        <v>44.22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139.0</v>
      </c>
      <c r="JQ37" s="78">
        <v>32.6</v>
      </c>
      <c r="JR37" s="78">
        <v>0.0</v>
      </c>
      <c r="JS37" s="78">
        <v>0.0</v>
      </c>
      <c r="JT37" s="78">
        <v>0.0</v>
      </c>
      <c r="JU37" s="78">
        <v>2.0</v>
      </c>
      <c r="JV37" s="78">
        <v>44.0</v>
      </c>
      <c r="JW37" s="78">
        <v>43.0</v>
      </c>
      <c r="JX37" s="78">
        <v>139.0</v>
      </c>
      <c r="JY37" s="78">
        <v>34.7</v>
      </c>
      <c r="JZ37" s="78">
        <v>92.0</v>
      </c>
      <c r="KA37" s="78">
        <v>5.0</v>
      </c>
      <c r="KB37" s="78">
        <v>1.9</v>
      </c>
      <c r="KC37" s="78">
        <v>2.0</v>
      </c>
      <c r="KD37" s="78">
        <v>49.0</v>
      </c>
      <c r="KE37" s="78">
        <v>49.0</v>
      </c>
      <c r="KF37" s="107"/>
      <c r="KG37" s="79">
        <v>140.0</v>
      </c>
      <c r="KH37" s="79">
        <v>34.0</v>
      </c>
      <c r="KI37" s="79">
        <v>12.0</v>
      </c>
      <c r="KJ37" s="79">
        <v>0.6</v>
      </c>
      <c r="KK37" s="80"/>
      <c r="KL37" s="79">
        <v>1.0</v>
      </c>
      <c r="KM37" s="79">
        <v>54.0</v>
      </c>
      <c r="KN37" s="79">
        <v>54.0</v>
      </c>
      <c r="KO37" s="79">
        <v>140.0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52.0</v>
      </c>
      <c r="KV37" s="79">
        <v>50.0</v>
      </c>
      <c r="KW37" s="107"/>
      <c r="KX37" s="81">
        <v>122.0</v>
      </c>
      <c r="KY37" s="81">
        <v>32.0</v>
      </c>
      <c r="KZ37" s="81">
        <v>214.0</v>
      </c>
      <c r="LA37" s="81">
        <v>10.5</v>
      </c>
      <c r="LB37" s="81">
        <v>1.8</v>
      </c>
      <c r="LC37" s="81">
        <v>3.0</v>
      </c>
      <c r="LD37" s="81">
        <v>52.0</v>
      </c>
      <c r="LE37" s="81">
        <v>52.0</v>
      </c>
      <c r="LF37" s="81">
        <v>122.0</v>
      </c>
      <c r="LG37" s="81">
        <v>32.0</v>
      </c>
      <c r="LH37" s="81">
        <v>339.0</v>
      </c>
      <c r="LI37" s="81">
        <v>16.6</v>
      </c>
      <c r="LJ37" s="81">
        <v>5.0</v>
      </c>
      <c r="LK37" s="81">
        <v>5.0</v>
      </c>
      <c r="LL37" s="81">
        <v>53.0</v>
      </c>
      <c r="LM37" s="81">
        <v>52.0</v>
      </c>
      <c r="LN37" s="107"/>
      <c r="LO37" s="82">
        <v>336.0</v>
      </c>
      <c r="LP37" s="82">
        <v>268.0</v>
      </c>
      <c r="LQ37" s="82">
        <v>153.0</v>
      </c>
      <c r="LR37" s="82">
        <v>69.0</v>
      </c>
      <c r="LS37" s="82">
        <v>354.0</v>
      </c>
      <c r="LT37" s="82">
        <v>137.0</v>
      </c>
      <c r="LU37" s="82">
        <v>84.0</v>
      </c>
      <c r="LV37" s="82">
        <v>47.0</v>
      </c>
      <c r="LW37" s="82">
        <v>5.6</v>
      </c>
      <c r="LX37" s="82">
        <v>10.0</v>
      </c>
      <c r="LY37" s="82">
        <v>55.0</v>
      </c>
      <c r="LZ37" s="82">
        <v>54.0</v>
      </c>
      <c r="MA37" s="82">
        <v>138.0</v>
      </c>
      <c r="MB37" s="82">
        <v>184.0</v>
      </c>
      <c r="MC37" s="82">
        <v>106.0</v>
      </c>
      <c r="MD37" s="82">
        <v>5.1</v>
      </c>
      <c r="ME37" s="82">
        <v>8.0</v>
      </c>
      <c r="MF37" s="82">
        <v>61.0</v>
      </c>
      <c r="MG37" s="82">
        <v>50.0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2">
        <v>54.0</v>
      </c>
      <c r="MM37" s="82">
        <v>52.0</v>
      </c>
      <c r="MN37" s="83">
        <v>5.0</v>
      </c>
      <c r="MO37" s="86"/>
      <c r="MP37" s="87"/>
      <c r="MQ37" s="87"/>
      <c r="MR37" s="87"/>
      <c r="MS37" s="87"/>
      <c r="MT37" s="82">
        <v>10.0</v>
      </c>
      <c r="MU37" s="82">
        <v>3.0</v>
      </c>
      <c r="MV37" s="82">
        <v>174.0</v>
      </c>
      <c r="MW37" s="82">
        <v>36.0</v>
      </c>
      <c r="MX37" s="82">
        <v>42.0</v>
      </c>
      <c r="MY37" s="82" t="s">
        <v>96</v>
      </c>
      <c r="MZ37" s="82">
        <v>5.0</v>
      </c>
      <c r="NA37" s="87"/>
      <c r="NB37" s="88" t="s">
        <v>95</v>
      </c>
      <c r="NC37" s="88" t="s">
        <v>95</v>
      </c>
      <c r="ND37" s="88" t="s">
        <v>95</v>
      </c>
      <c r="NE37" s="88" t="s">
        <v>95</v>
      </c>
      <c r="NF37" s="82">
        <v>44.0</v>
      </c>
      <c r="NG37" s="82">
        <v>45.0</v>
      </c>
      <c r="NH37" s="83">
        <v>6.0</v>
      </c>
      <c r="NI37" s="87"/>
      <c r="NJ37" s="82">
        <v>21.4</v>
      </c>
      <c r="NK37" s="82">
        <v>10.4</v>
      </c>
      <c r="NL37" s="82">
        <v>395.0</v>
      </c>
      <c r="NM37" s="82">
        <v>34.0</v>
      </c>
      <c r="NN37" s="82">
        <v>54.0</v>
      </c>
      <c r="NO37" s="82">
        <v>52.0</v>
      </c>
      <c r="NP37" s="82">
        <v>4.0</v>
      </c>
    </row>
    <row r="38" ht="14.25" customHeight="1">
      <c r="C38" s="108"/>
      <c r="S38" s="7"/>
      <c r="U38" s="7"/>
      <c r="W38" s="7"/>
      <c r="X38" s="7"/>
      <c r="Y38" s="7"/>
      <c r="AA38" s="7"/>
      <c r="AC38" s="7"/>
      <c r="AE38" s="7"/>
      <c r="AF38" s="7"/>
      <c r="AJ38" s="7"/>
      <c r="AK38" s="7"/>
      <c r="AM38" s="7"/>
      <c r="AN38" s="7"/>
      <c r="AO38" s="7"/>
      <c r="AQ38" s="188"/>
      <c r="AR38" s="7"/>
      <c r="AY38" s="188"/>
      <c r="BC38" s="31"/>
      <c r="BJ38" s="53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80">MIN(C14:C37)</f>
        <v>49.8</v>
      </c>
      <c r="D39" s="110">
        <f t="shared" si="80"/>
        <v>335</v>
      </c>
      <c r="E39" s="110">
        <f t="shared" si="80"/>
        <v>133</v>
      </c>
      <c r="F39" s="110">
        <f t="shared" si="80"/>
        <v>28</v>
      </c>
      <c r="G39" s="110">
        <f t="shared" si="80"/>
        <v>6.4</v>
      </c>
      <c r="H39" s="110">
        <f t="shared" si="80"/>
        <v>0</v>
      </c>
      <c r="I39" s="110">
        <f t="shared" si="80"/>
        <v>6</v>
      </c>
      <c r="J39" s="110">
        <f t="shared" si="80"/>
        <v>45</v>
      </c>
      <c r="K39" s="110">
        <f t="shared" si="80"/>
        <v>45</v>
      </c>
      <c r="L39" s="110">
        <f t="shared" si="80"/>
        <v>136</v>
      </c>
      <c r="M39" s="110">
        <f t="shared" si="80"/>
        <v>25</v>
      </c>
      <c r="N39" s="110">
        <f t="shared" si="80"/>
        <v>5.4</v>
      </c>
      <c r="O39" s="110">
        <f t="shared" si="80"/>
        <v>0</v>
      </c>
      <c r="P39" s="110">
        <f t="shared" si="80"/>
        <v>6</v>
      </c>
      <c r="Q39" s="110">
        <f t="shared" si="80"/>
        <v>54</v>
      </c>
      <c r="R39" s="110">
        <f t="shared" si="80"/>
        <v>49</v>
      </c>
      <c r="S39" s="111">
        <f t="shared" si="80"/>
        <v>337</v>
      </c>
      <c r="T39" s="110">
        <f t="shared" si="80"/>
        <v>223.8</v>
      </c>
      <c r="U39" s="111"/>
      <c r="V39" s="110">
        <f t="shared" ref="V39:X39" si="81">MIN(V14:V37)</f>
        <v>0</v>
      </c>
      <c r="W39" s="111">
        <f t="shared" si="81"/>
        <v>370.1</v>
      </c>
      <c r="X39" s="111">
        <f t="shared" si="81"/>
        <v>161.2</v>
      </c>
      <c r="Y39" s="111"/>
      <c r="Z39" s="110">
        <f t="shared" ref="Z39:AB39" si="82">MIN(Z14:Z37)</f>
        <v>0</v>
      </c>
      <c r="AA39" s="111">
        <f t="shared" si="82"/>
        <v>338.5</v>
      </c>
      <c r="AB39" s="110">
        <f t="shared" si="82"/>
        <v>215.2</v>
      </c>
      <c r="AC39" s="111"/>
      <c r="AD39" s="110">
        <f t="shared" ref="AD39:AF39" si="83">MIN(AD14:AD37)</f>
        <v>0</v>
      </c>
      <c r="AE39" s="111">
        <f t="shared" si="83"/>
        <v>339.2</v>
      </c>
      <c r="AF39" s="111">
        <f t="shared" si="83"/>
        <v>231</v>
      </c>
      <c r="AG39" s="110"/>
      <c r="AH39" s="110">
        <f t="shared" ref="AH39:AJ39" si="84">MIN(AH14:AH37)</f>
        <v>0</v>
      </c>
      <c r="AI39" s="110">
        <f t="shared" si="84"/>
        <v>340.1</v>
      </c>
      <c r="AJ39" s="111">
        <f t="shared" si="84"/>
        <v>311.5</v>
      </c>
      <c r="AK39" s="111"/>
      <c r="AL39" s="110">
        <f t="shared" ref="AL39:AN39" si="85">MIN(AL14:AL37)</f>
        <v>0</v>
      </c>
      <c r="AM39" s="111">
        <f t="shared" si="85"/>
        <v>336.3</v>
      </c>
      <c r="AN39" s="111">
        <f t="shared" si="85"/>
        <v>334.3</v>
      </c>
      <c r="AO39" s="111"/>
      <c r="AP39" s="110">
        <f t="shared" ref="AP39:AR39" si="86">MIN(AP14:AP37)</f>
        <v>0</v>
      </c>
      <c r="AQ39" s="189">
        <f t="shared" si="86"/>
        <v>133</v>
      </c>
      <c r="AR39" s="111">
        <f t="shared" si="86"/>
        <v>28</v>
      </c>
      <c r="AS39" s="110"/>
      <c r="AT39" s="110">
        <f t="shared" ref="AT39:AV39" si="87">MIN(AT14:AT37)</f>
        <v>0</v>
      </c>
      <c r="AU39" s="110">
        <f t="shared" si="87"/>
        <v>137</v>
      </c>
      <c r="AV39" s="110">
        <f t="shared" si="87"/>
        <v>25</v>
      </c>
      <c r="AW39" s="110"/>
      <c r="AX39" s="110">
        <f t="shared" ref="AX39:AY39" si="88">MIN(AX14:AX37)</f>
        <v>0</v>
      </c>
      <c r="AY39" s="189">
        <f t="shared" si="88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9">MIN(BJ14:BJ37)</f>
        <v>81</v>
      </c>
      <c r="BK39" s="110">
        <f t="shared" si="89"/>
        <v>55</v>
      </c>
      <c r="BL39" s="112">
        <f t="shared" si="89"/>
        <v>0</v>
      </c>
      <c r="BM39" s="110">
        <f t="shared" si="89"/>
        <v>338</v>
      </c>
      <c r="BN39" s="110">
        <f t="shared" si="89"/>
        <v>144</v>
      </c>
      <c r="BO39" s="110">
        <f t="shared" si="89"/>
        <v>140</v>
      </c>
      <c r="BP39" s="110">
        <f t="shared" si="89"/>
        <v>7</v>
      </c>
      <c r="BQ39" s="110">
        <f t="shared" si="89"/>
        <v>0</v>
      </c>
      <c r="BR39" s="110">
        <f t="shared" si="89"/>
        <v>6</v>
      </c>
      <c r="BS39" s="110">
        <f t="shared" si="89"/>
        <v>56</v>
      </c>
      <c r="BT39" s="110">
        <f t="shared" si="89"/>
        <v>54</v>
      </c>
      <c r="BU39" s="110">
        <f t="shared" si="89"/>
        <v>338</v>
      </c>
      <c r="BV39" s="110">
        <f t="shared" si="89"/>
        <v>284</v>
      </c>
      <c r="BW39" s="110"/>
      <c r="BX39" s="110">
        <f t="shared" ref="BX39:BZ39" si="90">MIN(BX14:BX37)</f>
        <v>19</v>
      </c>
      <c r="BY39" s="110">
        <f t="shared" si="90"/>
        <v>331</v>
      </c>
      <c r="BZ39" s="110">
        <f t="shared" si="90"/>
        <v>307</v>
      </c>
      <c r="CA39" s="110"/>
      <c r="CB39" s="110">
        <f t="shared" ref="CB39:CD39" si="91">MIN(CB14:CB37)</f>
        <v>10</v>
      </c>
      <c r="CC39" s="110">
        <f t="shared" si="91"/>
        <v>335</v>
      </c>
      <c r="CD39" s="110">
        <f t="shared" si="91"/>
        <v>252</v>
      </c>
      <c r="CE39" s="110"/>
      <c r="CF39" s="110">
        <f t="shared" ref="CF39:CH39" si="92">MIN(CF14:CF37)</f>
        <v>1</v>
      </c>
      <c r="CG39" s="110">
        <f t="shared" si="92"/>
        <v>332</v>
      </c>
      <c r="CH39" s="110">
        <f t="shared" si="92"/>
        <v>257</v>
      </c>
      <c r="CI39" s="110"/>
      <c r="CJ39" s="110">
        <f t="shared" ref="CJ39:CL39" si="93">MIN(CJ14:CJ37)</f>
        <v>6</v>
      </c>
      <c r="CK39" s="110">
        <f t="shared" si="93"/>
        <v>345</v>
      </c>
      <c r="CL39" s="110">
        <f t="shared" si="93"/>
        <v>145</v>
      </c>
      <c r="CM39" s="110"/>
      <c r="CN39" s="110">
        <f t="shared" ref="CN39:CP39" si="94">MIN(CN14:CN37)</f>
        <v>2</v>
      </c>
      <c r="CO39" s="110">
        <f t="shared" si="94"/>
        <v>326</v>
      </c>
      <c r="CP39" s="110">
        <f t="shared" si="94"/>
        <v>302</v>
      </c>
      <c r="CQ39" s="110"/>
      <c r="CR39" s="110">
        <f t="shared" ref="CR39:CT39" si="95">MIN(CR14:CR37)</f>
        <v>1</v>
      </c>
      <c r="CS39" s="110">
        <f t="shared" si="95"/>
        <v>332</v>
      </c>
      <c r="CT39" s="110">
        <f t="shared" si="95"/>
        <v>271</v>
      </c>
      <c r="CU39" s="110"/>
      <c r="CV39" s="110">
        <f t="shared" ref="CV39:CX39" si="96">MIN(CV14:CV37)</f>
        <v>17</v>
      </c>
      <c r="CW39" s="110">
        <f t="shared" si="96"/>
        <v>331</v>
      </c>
      <c r="CX39" s="110">
        <f t="shared" si="96"/>
        <v>151</v>
      </c>
      <c r="CY39" s="110"/>
      <c r="CZ39" s="110">
        <f t="shared" ref="CZ39:DB39" si="97">MIN(CZ14:CZ37)</f>
        <v>47</v>
      </c>
      <c r="DA39" s="110">
        <f t="shared" si="97"/>
        <v>319</v>
      </c>
      <c r="DB39" s="110">
        <f t="shared" si="97"/>
        <v>151</v>
      </c>
      <c r="DC39" s="110"/>
      <c r="DD39" s="110">
        <f t="shared" ref="DD39:DE39" si="98">MIN(DD14:DD37)</f>
        <v>56</v>
      </c>
      <c r="DE39" s="110">
        <f t="shared" si="98"/>
        <v>144</v>
      </c>
      <c r="DF39" s="110"/>
      <c r="DG39" s="110">
        <f t="shared" ref="DG39:DH39" si="99">MIN(DG14:DG37)</f>
        <v>140</v>
      </c>
      <c r="DH39" s="110">
        <f t="shared" si="99"/>
        <v>7</v>
      </c>
      <c r="DI39" s="110"/>
      <c r="DJ39" s="110">
        <f t="shared" ref="DJ39:DW39" si="100">MIN(DJ14:DJ37)</f>
        <v>7</v>
      </c>
      <c r="DK39" s="110">
        <f t="shared" si="100"/>
        <v>56</v>
      </c>
      <c r="DL39" s="110">
        <f t="shared" si="100"/>
        <v>50</v>
      </c>
      <c r="DM39" s="112">
        <f t="shared" si="100"/>
        <v>0</v>
      </c>
      <c r="DN39" s="110">
        <f t="shared" si="100"/>
        <v>336</v>
      </c>
      <c r="DO39" s="110">
        <f t="shared" si="100"/>
        <v>138</v>
      </c>
      <c r="DP39" s="110">
        <f t="shared" si="100"/>
        <v>23.49</v>
      </c>
      <c r="DQ39" s="110">
        <f t="shared" si="100"/>
        <v>7.35</v>
      </c>
      <c r="DR39" s="110">
        <f t="shared" si="100"/>
        <v>1</v>
      </c>
      <c r="DS39" s="110">
        <f t="shared" si="100"/>
        <v>8</v>
      </c>
      <c r="DT39" s="110">
        <f t="shared" si="100"/>
        <v>40</v>
      </c>
      <c r="DU39" s="110">
        <f t="shared" si="100"/>
        <v>44.6</v>
      </c>
      <c r="DV39" s="110">
        <f t="shared" si="100"/>
        <v>0</v>
      </c>
      <c r="DW39" s="110">
        <f t="shared" si="100"/>
        <v>0</v>
      </c>
      <c r="DX39" s="110"/>
      <c r="DY39" s="110">
        <f t="shared" ref="DY39:EA39" si="101">MIN(DY14:DY37)</f>
        <v>0</v>
      </c>
      <c r="DZ39" s="110">
        <f t="shared" si="101"/>
        <v>0</v>
      </c>
      <c r="EA39" s="110">
        <f t="shared" si="101"/>
        <v>0</v>
      </c>
      <c r="EB39" s="110"/>
      <c r="EC39" s="110">
        <f t="shared" ref="EC39:EU39" si="102">MIN(EC14:EC37)</f>
        <v>0</v>
      </c>
      <c r="ED39" s="112">
        <f t="shared" si="102"/>
        <v>0</v>
      </c>
      <c r="EE39" s="110">
        <f t="shared" si="102"/>
        <v>338</v>
      </c>
      <c r="EF39" s="110">
        <f t="shared" si="102"/>
        <v>136</v>
      </c>
      <c r="EG39" s="110">
        <f t="shared" si="102"/>
        <v>69</v>
      </c>
      <c r="EH39" s="110">
        <f t="shared" si="102"/>
        <v>2.9</v>
      </c>
      <c r="EI39" s="110">
        <f t="shared" si="102"/>
        <v>0</v>
      </c>
      <c r="EJ39" s="110">
        <f t="shared" si="102"/>
        <v>9</v>
      </c>
      <c r="EK39" s="110">
        <f t="shared" si="102"/>
        <v>48</v>
      </c>
      <c r="EL39" s="110">
        <f t="shared" si="102"/>
        <v>50</v>
      </c>
      <c r="EM39" s="110">
        <f t="shared" si="102"/>
        <v>136</v>
      </c>
      <c r="EN39" s="110">
        <f t="shared" si="102"/>
        <v>111</v>
      </c>
      <c r="EO39" s="110">
        <f t="shared" si="102"/>
        <v>4.1</v>
      </c>
      <c r="EP39" s="110">
        <f t="shared" si="102"/>
        <v>0</v>
      </c>
      <c r="EQ39" s="110">
        <f t="shared" si="102"/>
        <v>9</v>
      </c>
      <c r="ER39" s="110">
        <f t="shared" si="102"/>
        <v>48</v>
      </c>
      <c r="ES39" s="110">
        <f t="shared" si="102"/>
        <v>51</v>
      </c>
      <c r="ET39" s="110">
        <f t="shared" si="102"/>
        <v>337</v>
      </c>
      <c r="EU39" s="110">
        <f t="shared" si="102"/>
        <v>0</v>
      </c>
      <c r="EV39" s="110"/>
      <c r="EW39" s="110">
        <f t="shared" ref="EW39:EY39" si="103">MIN(EW14:EW37)</f>
        <v>0</v>
      </c>
      <c r="EX39" s="110">
        <f t="shared" si="103"/>
        <v>336</v>
      </c>
      <c r="EY39" s="110">
        <f t="shared" si="103"/>
        <v>237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4">MIN(FI14:FI37)</f>
        <v>-2.2</v>
      </c>
      <c r="FJ39" s="110">
        <f t="shared" si="104"/>
        <v>338</v>
      </c>
      <c r="FK39" s="110">
        <f t="shared" si="104"/>
        <v>220</v>
      </c>
      <c r="FL39" s="110"/>
      <c r="FM39" s="110">
        <f t="shared" ref="FM39:FN39" si="105">MIN(FM14:FM37)</f>
        <v>0</v>
      </c>
      <c r="FN39" s="110">
        <f t="shared" si="105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6">MIN(FY14:FY37)</f>
        <v>0</v>
      </c>
      <c r="FZ39" s="112">
        <f t="shared" si="106"/>
        <v>0</v>
      </c>
      <c r="GA39" s="110">
        <f t="shared" si="106"/>
        <v>337</v>
      </c>
      <c r="GB39" s="110">
        <f t="shared" si="106"/>
        <v>309.64</v>
      </c>
      <c r="GC39" s="110"/>
      <c r="GD39" s="110">
        <f t="shared" ref="GD39:GF39" si="107">MIN(GD14:GD37)</f>
        <v>6.95</v>
      </c>
      <c r="GE39" s="110">
        <f t="shared" si="107"/>
        <v>337</v>
      </c>
      <c r="GF39" s="110">
        <f t="shared" si="107"/>
        <v>326.49</v>
      </c>
      <c r="GG39" s="110"/>
      <c r="GH39" s="110">
        <f t="shared" ref="GH39:GJ39" si="108">MIN(GH14:GH37)</f>
        <v>10.8</v>
      </c>
      <c r="GI39" s="110">
        <f t="shared" si="108"/>
        <v>337</v>
      </c>
      <c r="GJ39" s="110">
        <f t="shared" si="108"/>
        <v>172.31</v>
      </c>
      <c r="GK39" s="110"/>
      <c r="GL39" s="110">
        <f t="shared" ref="GL39:GN39" si="109">MIN(GL14:GL37)</f>
        <v>-23.03</v>
      </c>
      <c r="GM39" s="110">
        <f t="shared" si="109"/>
        <v>337</v>
      </c>
      <c r="GN39" s="110">
        <f t="shared" si="109"/>
        <v>200.61</v>
      </c>
      <c r="GO39" s="110"/>
      <c r="GP39" s="110">
        <f t="shared" ref="GP39:GR39" si="110">MIN(GP14:GP37)</f>
        <v>-30.82</v>
      </c>
      <c r="GQ39" s="110">
        <f t="shared" si="110"/>
        <v>338</v>
      </c>
      <c r="GR39" s="110">
        <f t="shared" si="110"/>
        <v>99.21</v>
      </c>
      <c r="GS39" s="110"/>
      <c r="GT39" s="110">
        <f t="shared" ref="GT39:GV39" si="111">MIN(GT14:GT37)</f>
        <v>-13.99</v>
      </c>
      <c r="GU39" s="110">
        <f t="shared" si="111"/>
        <v>337</v>
      </c>
      <c r="GV39" s="110">
        <f t="shared" si="111"/>
        <v>102.58</v>
      </c>
      <c r="GW39" s="110"/>
      <c r="GX39" s="110">
        <f t="shared" ref="GX39:HC39" si="112">MIN(GX14:GX37)</f>
        <v>-14.74</v>
      </c>
      <c r="GY39" s="112">
        <f t="shared" si="112"/>
        <v>0</v>
      </c>
      <c r="GZ39" s="110">
        <f t="shared" si="112"/>
        <v>0</v>
      </c>
      <c r="HA39" s="110">
        <f t="shared" si="112"/>
        <v>0</v>
      </c>
      <c r="HB39" s="110">
        <f t="shared" si="112"/>
        <v>55</v>
      </c>
      <c r="HC39" s="110">
        <f t="shared" si="112"/>
        <v>2.75</v>
      </c>
      <c r="HD39" s="110"/>
      <c r="HE39" s="110">
        <f t="shared" ref="HE39:HK39" si="113">MIN(HE14:HE37)</f>
        <v>8</v>
      </c>
      <c r="HF39" s="110">
        <f t="shared" si="113"/>
        <v>50</v>
      </c>
      <c r="HG39" s="110">
        <f t="shared" si="113"/>
        <v>48</v>
      </c>
      <c r="HH39" s="110">
        <f t="shared" si="113"/>
        <v>0</v>
      </c>
      <c r="HI39" s="110">
        <f t="shared" si="113"/>
        <v>0</v>
      </c>
      <c r="HJ39" s="110">
        <f t="shared" si="113"/>
        <v>22</v>
      </c>
      <c r="HK39" s="110">
        <f t="shared" si="113"/>
        <v>1.1</v>
      </c>
      <c r="HL39" s="110"/>
      <c r="HM39" s="110">
        <f t="shared" ref="HM39:HS39" si="114">MIN(HM14:HM37)</f>
        <v>5</v>
      </c>
      <c r="HN39" s="110">
        <f t="shared" si="114"/>
        <v>48</v>
      </c>
      <c r="HO39" s="110">
        <f t="shared" si="114"/>
        <v>48</v>
      </c>
      <c r="HP39" s="110">
        <f t="shared" si="114"/>
        <v>0</v>
      </c>
      <c r="HQ39" s="110">
        <f t="shared" si="114"/>
        <v>0</v>
      </c>
      <c r="HR39" s="110">
        <f t="shared" si="114"/>
        <v>29</v>
      </c>
      <c r="HS39" s="110">
        <f t="shared" si="114"/>
        <v>1.45</v>
      </c>
      <c r="HT39" s="110"/>
      <c r="HU39" s="110">
        <f t="shared" ref="HU39:IB39" si="115">MIN(HU14:HU37)</f>
        <v>7</v>
      </c>
      <c r="HV39" s="110">
        <f t="shared" si="115"/>
        <v>48</v>
      </c>
      <c r="HW39" s="110">
        <f t="shared" si="115"/>
        <v>48</v>
      </c>
      <c r="HX39" s="112">
        <f t="shared" si="115"/>
        <v>0</v>
      </c>
      <c r="HY39" s="110">
        <f t="shared" si="115"/>
        <v>135</v>
      </c>
      <c r="HZ39" s="110">
        <f t="shared" si="115"/>
        <v>33</v>
      </c>
      <c r="IA39" s="110">
        <f t="shared" si="115"/>
        <v>32</v>
      </c>
      <c r="IB39" s="110">
        <f t="shared" si="115"/>
        <v>1.6</v>
      </c>
      <c r="IC39" s="110"/>
      <c r="ID39" s="110">
        <f t="shared" ref="ID39:IK39" si="116">MIN(ID14:ID37)</f>
        <v>2</v>
      </c>
      <c r="IE39" s="110">
        <f t="shared" si="116"/>
        <v>62</v>
      </c>
      <c r="IF39" s="110">
        <f t="shared" si="116"/>
        <v>42</v>
      </c>
      <c r="IG39" s="112">
        <f t="shared" si="116"/>
        <v>40</v>
      </c>
      <c r="IH39" s="110">
        <f t="shared" si="116"/>
        <v>133</v>
      </c>
      <c r="II39" s="110">
        <f t="shared" si="116"/>
        <v>32.5</v>
      </c>
      <c r="IJ39" s="110">
        <f t="shared" si="116"/>
        <v>19</v>
      </c>
      <c r="IK39" s="110">
        <f t="shared" si="116"/>
        <v>0.8</v>
      </c>
      <c r="IL39" s="110"/>
      <c r="IM39" s="110">
        <f t="shared" ref="IM39:IS39" si="117">MIN(IM14:IM37)</f>
        <v>6</v>
      </c>
      <c r="IN39" s="110">
        <f t="shared" si="117"/>
        <v>44</v>
      </c>
      <c r="IO39" s="110">
        <f t="shared" si="117"/>
        <v>42</v>
      </c>
      <c r="IP39" s="110">
        <f t="shared" si="117"/>
        <v>133</v>
      </c>
      <c r="IQ39" s="110">
        <f t="shared" si="117"/>
        <v>32.5</v>
      </c>
      <c r="IR39" s="110">
        <f t="shared" si="117"/>
        <v>4</v>
      </c>
      <c r="IS39" s="110">
        <f t="shared" si="117"/>
        <v>0.1</v>
      </c>
      <c r="IT39" s="110"/>
      <c r="IU39" s="110">
        <f t="shared" ref="IU39:JB39" si="118">MIN(IU14:IU37)</f>
        <v>12</v>
      </c>
      <c r="IV39" s="110">
        <f t="shared" si="118"/>
        <v>46</v>
      </c>
      <c r="IW39" s="110">
        <f t="shared" si="118"/>
        <v>45</v>
      </c>
      <c r="IX39" s="112">
        <f t="shared" si="118"/>
        <v>0</v>
      </c>
      <c r="IY39" s="110">
        <f t="shared" si="118"/>
        <v>136.16</v>
      </c>
      <c r="IZ39" s="110">
        <f t="shared" si="118"/>
        <v>34.47</v>
      </c>
      <c r="JA39" s="110">
        <f t="shared" si="118"/>
        <v>279.6</v>
      </c>
      <c r="JB39" s="110">
        <f t="shared" si="118"/>
        <v>13.98</v>
      </c>
      <c r="JC39" s="110"/>
      <c r="JD39" s="110">
        <f t="shared" ref="JD39:JJ39" si="119">MIN(JD14:JD37)</f>
        <v>3</v>
      </c>
      <c r="JE39" s="110">
        <f t="shared" si="119"/>
        <v>59.78</v>
      </c>
      <c r="JF39" s="110">
        <f t="shared" si="119"/>
        <v>44.22</v>
      </c>
      <c r="JG39" s="110">
        <f t="shared" si="119"/>
        <v>0</v>
      </c>
      <c r="JH39" s="110">
        <f t="shared" si="119"/>
        <v>0</v>
      </c>
      <c r="JI39" s="110">
        <f t="shared" si="119"/>
        <v>0</v>
      </c>
      <c r="JJ39" s="110">
        <f t="shared" si="119"/>
        <v>0</v>
      </c>
      <c r="JK39" s="110"/>
      <c r="JL39" s="110">
        <f t="shared" ref="JL39:JS39" si="120">MIN(JL14:JL37)</f>
        <v>0</v>
      </c>
      <c r="JM39" s="110">
        <f t="shared" si="120"/>
        <v>0</v>
      </c>
      <c r="JN39" s="110">
        <f t="shared" si="120"/>
        <v>0</v>
      </c>
      <c r="JO39" s="112">
        <f t="shared" si="120"/>
        <v>0</v>
      </c>
      <c r="JP39" s="110">
        <f t="shared" si="120"/>
        <v>135</v>
      </c>
      <c r="JQ39" s="110">
        <f t="shared" si="120"/>
        <v>32</v>
      </c>
      <c r="JR39" s="110">
        <f t="shared" si="120"/>
        <v>0</v>
      </c>
      <c r="JS39" s="110">
        <f t="shared" si="120"/>
        <v>0</v>
      </c>
      <c r="JT39" s="110"/>
      <c r="JU39" s="110">
        <f t="shared" ref="JU39:KA39" si="121">MIN(JU14:JU37)</f>
        <v>2</v>
      </c>
      <c r="JV39" s="110">
        <f t="shared" si="121"/>
        <v>36</v>
      </c>
      <c r="JW39" s="110">
        <f t="shared" si="121"/>
        <v>36</v>
      </c>
      <c r="JX39" s="110">
        <f t="shared" si="121"/>
        <v>135</v>
      </c>
      <c r="JY39" s="110">
        <f t="shared" si="121"/>
        <v>33.4</v>
      </c>
      <c r="JZ39" s="110">
        <f t="shared" si="121"/>
        <v>92</v>
      </c>
      <c r="KA39" s="110">
        <f t="shared" si="121"/>
        <v>5</v>
      </c>
      <c r="KB39" s="110"/>
      <c r="KC39" s="110">
        <f t="shared" ref="KC39:KJ39" si="122">MIN(KC14:KC37)</f>
        <v>2</v>
      </c>
      <c r="KD39" s="110">
        <f t="shared" si="122"/>
        <v>45</v>
      </c>
      <c r="KE39" s="110">
        <f t="shared" si="122"/>
        <v>44</v>
      </c>
      <c r="KF39" s="112">
        <f t="shared" si="122"/>
        <v>0</v>
      </c>
      <c r="KG39" s="110">
        <f t="shared" si="122"/>
        <v>134</v>
      </c>
      <c r="KH39" s="110">
        <f t="shared" si="122"/>
        <v>33</v>
      </c>
      <c r="KI39" s="110">
        <f t="shared" si="122"/>
        <v>10</v>
      </c>
      <c r="KJ39" s="110">
        <f t="shared" si="122"/>
        <v>0.5</v>
      </c>
      <c r="KK39" s="110"/>
      <c r="KL39" s="110">
        <f t="shared" ref="KL39:KR39" si="123">MIN(KL14:KL37)</f>
        <v>1</v>
      </c>
      <c r="KM39" s="110">
        <f t="shared" si="123"/>
        <v>40</v>
      </c>
      <c r="KN39" s="110">
        <f t="shared" si="123"/>
        <v>40</v>
      </c>
      <c r="KO39" s="110">
        <f t="shared" si="123"/>
        <v>134</v>
      </c>
      <c r="KP39" s="110">
        <f t="shared" si="123"/>
        <v>33</v>
      </c>
      <c r="KQ39" s="110">
        <f t="shared" si="123"/>
        <v>2</v>
      </c>
      <c r="KR39" s="110">
        <f t="shared" si="123"/>
        <v>0.1</v>
      </c>
      <c r="KS39" s="110"/>
      <c r="KT39" s="110">
        <f t="shared" ref="KT39:LA39" si="124">MIN(KT14:KT37)</f>
        <v>1</v>
      </c>
      <c r="KU39" s="110">
        <f t="shared" si="124"/>
        <v>40</v>
      </c>
      <c r="KV39" s="110">
        <f t="shared" si="124"/>
        <v>40</v>
      </c>
      <c r="KW39" s="112">
        <f t="shared" si="124"/>
        <v>0</v>
      </c>
      <c r="KX39" s="110">
        <f t="shared" si="124"/>
        <v>122</v>
      </c>
      <c r="KY39" s="110">
        <f t="shared" si="124"/>
        <v>32</v>
      </c>
      <c r="KZ39" s="110">
        <f t="shared" si="124"/>
        <v>73</v>
      </c>
      <c r="LA39" s="110">
        <f t="shared" si="124"/>
        <v>3.6</v>
      </c>
      <c r="LB39" s="110"/>
      <c r="LC39" s="110">
        <f t="shared" ref="LC39:LI39" si="125">MIN(LC14:LC37)</f>
        <v>3</v>
      </c>
      <c r="LD39" s="110">
        <f t="shared" si="125"/>
        <v>49</v>
      </c>
      <c r="LE39" s="110">
        <f t="shared" si="125"/>
        <v>49</v>
      </c>
      <c r="LF39" s="110">
        <f t="shared" si="125"/>
        <v>122</v>
      </c>
      <c r="LG39" s="110">
        <f t="shared" si="125"/>
        <v>32</v>
      </c>
      <c r="LH39" s="110">
        <f t="shared" si="125"/>
        <v>116</v>
      </c>
      <c r="LI39" s="110">
        <f t="shared" si="125"/>
        <v>5.7</v>
      </c>
      <c r="LJ39" s="110"/>
      <c r="LK39" s="110">
        <f t="shared" ref="LK39:LO39" si="126">MIN(LK14:LK37)</f>
        <v>5</v>
      </c>
      <c r="LL39" s="110">
        <f t="shared" si="126"/>
        <v>50</v>
      </c>
      <c r="LM39" s="110">
        <f t="shared" si="126"/>
        <v>50</v>
      </c>
      <c r="LN39" s="112">
        <f t="shared" si="126"/>
        <v>0</v>
      </c>
      <c r="LO39" s="110">
        <f t="shared" si="126"/>
        <v>327</v>
      </c>
      <c r="LP39" s="110"/>
      <c r="LQ39" s="110"/>
      <c r="LR39" s="110"/>
      <c r="LS39" s="110"/>
      <c r="LT39" s="110" t="str">
        <f t="shared" ref="LT39:MV39" si="127">MIN(#REF!)</f>
        <v>#REF!</v>
      </c>
      <c r="LU39" s="110" t="str">
        <f t="shared" si="127"/>
        <v>#REF!</v>
      </c>
      <c r="LV39" s="110" t="str">
        <f t="shared" si="127"/>
        <v>#REF!</v>
      </c>
      <c r="LW39" s="110" t="str">
        <f t="shared" si="127"/>
        <v>#REF!</v>
      </c>
      <c r="LX39" s="110" t="str">
        <f t="shared" si="127"/>
        <v>#REF!</v>
      </c>
      <c r="LY39" s="110" t="str">
        <f t="shared" si="127"/>
        <v>#REF!</v>
      </c>
      <c r="LZ39" s="110" t="str">
        <f t="shared" si="127"/>
        <v>#REF!</v>
      </c>
      <c r="MA39" s="110" t="str">
        <f t="shared" si="127"/>
        <v>#REF!</v>
      </c>
      <c r="MB39" s="110" t="str">
        <f t="shared" si="127"/>
        <v>#REF!</v>
      </c>
      <c r="MC39" s="110" t="str">
        <f t="shared" si="127"/>
        <v>#REF!</v>
      </c>
      <c r="MD39" s="110" t="str">
        <f t="shared" si="127"/>
        <v>#REF!</v>
      </c>
      <c r="ME39" s="110" t="str">
        <f t="shared" si="127"/>
        <v>#REF!</v>
      </c>
      <c r="MF39" s="110" t="str">
        <f t="shared" si="127"/>
        <v>#REF!</v>
      </c>
      <c r="MG39" s="110" t="str">
        <f t="shared" si="127"/>
        <v>#REF!</v>
      </c>
      <c r="MH39" s="110" t="str">
        <f t="shared" si="127"/>
        <v>#REF!</v>
      </c>
      <c r="MI39" s="110" t="str">
        <f t="shared" si="127"/>
        <v>#REF!</v>
      </c>
      <c r="MJ39" s="110" t="str">
        <f t="shared" si="127"/>
        <v>#REF!</v>
      </c>
      <c r="MK39" s="110" t="str">
        <f t="shared" si="127"/>
        <v>#REF!</v>
      </c>
      <c r="ML39" s="110" t="str">
        <f t="shared" si="127"/>
        <v>#REF!</v>
      </c>
      <c r="MM39" s="110" t="str">
        <f t="shared" si="127"/>
        <v>#REF!</v>
      </c>
      <c r="MN39" s="110" t="str">
        <f t="shared" si="127"/>
        <v>#REF!</v>
      </c>
      <c r="MO39" s="112" t="str">
        <f t="shared" si="127"/>
        <v>#REF!</v>
      </c>
      <c r="MP39" s="110" t="str">
        <f t="shared" si="127"/>
        <v>#REF!</v>
      </c>
      <c r="MQ39" s="110" t="str">
        <f t="shared" si="127"/>
        <v>#REF!</v>
      </c>
      <c r="MR39" s="110" t="str">
        <f t="shared" si="127"/>
        <v>#REF!</v>
      </c>
      <c r="MS39" s="110" t="str">
        <f t="shared" si="127"/>
        <v>#REF!</v>
      </c>
      <c r="MT39" s="110" t="str">
        <f t="shared" si="127"/>
        <v>#REF!</v>
      </c>
      <c r="MU39" s="110" t="str">
        <f t="shared" si="127"/>
        <v>#REF!</v>
      </c>
      <c r="MV39" s="110" t="str">
        <f t="shared" si="127"/>
        <v>#REF!</v>
      </c>
      <c r="MW39" s="110"/>
      <c r="MX39" s="110"/>
      <c r="MY39" s="110" t="str">
        <f t="shared" ref="MY39:ND39" si="128">MIN(#REF!)</f>
        <v>#REF!</v>
      </c>
      <c r="MZ39" s="110" t="str">
        <f t="shared" si="128"/>
        <v>#REF!</v>
      </c>
      <c r="NA39" s="110" t="str">
        <f t="shared" si="128"/>
        <v>#REF!</v>
      </c>
      <c r="NB39" s="110" t="str">
        <f t="shared" si="128"/>
        <v>#REF!</v>
      </c>
      <c r="NC39" s="110" t="str">
        <f t="shared" si="128"/>
        <v>#REF!</v>
      </c>
      <c r="ND39" s="110" t="str">
        <f t="shared" si="128"/>
        <v>#REF!</v>
      </c>
      <c r="NE39" s="110"/>
      <c r="NF39" s="110"/>
      <c r="NG39" s="110" t="str">
        <f t="shared" ref="NG39:NL39" si="129">MIN(#REF!)</f>
        <v>#REF!</v>
      </c>
      <c r="NH39" s="110" t="str">
        <f t="shared" si="129"/>
        <v>#REF!</v>
      </c>
      <c r="NI39" s="110" t="str">
        <f t="shared" si="129"/>
        <v>#REF!</v>
      </c>
      <c r="NJ39" s="110" t="str">
        <f t="shared" si="129"/>
        <v>#REF!</v>
      </c>
      <c r="NK39" s="110" t="str">
        <f t="shared" si="129"/>
        <v>#REF!</v>
      </c>
      <c r="NL39" s="110" t="str">
        <f t="shared" si="129"/>
        <v>#REF!</v>
      </c>
      <c r="NM39" s="110"/>
      <c r="NN39" s="110"/>
      <c r="NO39" s="110" t="str">
        <f t="shared" ref="NO39:NP39" si="130">MIN(#REF!)</f>
        <v>#REF!</v>
      </c>
      <c r="NP39" s="110" t="str">
        <f t="shared" si="130"/>
        <v>#REF!</v>
      </c>
    </row>
    <row r="40" ht="14.25" customHeight="1">
      <c r="B40" s="113" t="s">
        <v>101</v>
      </c>
      <c r="C40" s="114">
        <f t="shared" ref="C40:T40" si="131">MAX(C14:C37)</f>
        <v>50.42</v>
      </c>
      <c r="D40" s="114">
        <f t="shared" si="131"/>
        <v>340</v>
      </c>
      <c r="E40" s="114">
        <f t="shared" si="131"/>
        <v>138</v>
      </c>
      <c r="F40" s="114">
        <f t="shared" si="131"/>
        <v>134</v>
      </c>
      <c r="G40" s="114">
        <f t="shared" si="131"/>
        <v>28.1</v>
      </c>
      <c r="H40" s="114">
        <f t="shared" si="131"/>
        <v>0</v>
      </c>
      <c r="I40" s="114">
        <f t="shared" si="131"/>
        <v>6</v>
      </c>
      <c r="J40" s="114">
        <f t="shared" si="131"/>
        <v>57</v>
      </c>
      <c r="K40" s="114">
        <f t="shared" si="131"/>
        <v>56</v>
      </c>
      <c r="L40" s="114">
        <f t="shared" si="131"/>
        <v>140</v>
      </c>
      <c r="M40" s="114">
        <f t="shared" si="131"/>
        <v>182</v>
      </c>
      <c r="N40" s="114">
        <f t="shared" si="131"/>
        <v>43.1</v>
      </c>
      <c r="O40" s="114">
        <f t="shared" si="131"/>
        <v>0</v>
      </c>
      <c r="P40" s="114">
        <f t="shared" si="131"/>
        <v>6</v>
      </c>
      <c r="Q40" s="114">
        <f t="shared" si="131"/>
        <v>62</v>
      </c>
      <c r="R40" s="114">
        <f t="shared" si="131"/>
        <v>57</v>
      </c>
      <c r="S40" s="115">
        <f t="shared" si="131"/>
        <v>343.1</v>
      </c>
      <c r="T40" s="114">
        <f t="shared" si="131"/>
        <v>353.7</v>
      </c>
      <c r="U40" s="115"/>
      <c r="V40" s="114">
        <f t="shared" ref="V40:X40" si="132">MAX(V14:V37)</f>
        <v>0</v>
      </c>
      <c r="W40" s="115">
        <f t="shared" si="132"/>
        <v>376.5</v>
      </c>
      <c r="X40" s="115">
        <f t="shared" si="132"/>
        <v>273.1</v>
      </c>
      <c r="Y40" s="115"/>
      <c r="Z40" s="114">
        <f t="shared" ref="Z40:AB40" si="133">MAX(Z14:Z37)</f>
        <v>0</v>
      </c>
      <c r="AA40" s="115">
        <f t="shared" si="133"/>
        <v>343.2</v>
      </c>
      <c r="AB40" s="114">
        <f t="shared" si="133"/>
        <v>377.3</v>
      </c>
      <c r="AC40" s="115"/>
      <c r="AD40" s="114">
        <f t="shared" ref="AD40:AF40" si="134">MAX(AD14:AD37)</f>
        <v>0</v>
      </c>
      <c r="AE40" s="115">
        <f t="shared" si="134"/>
        <v>377.7</v>
      </c>
      <c r="AF40" s="115">
        <f t="shared" si="134"/>
        <v>402.7</v>
      </c>
      <c r="AG40" s="114"/>
      <c r="AH40" s="114">
        <f t="shared" ref="AH40:AJ40" si="135">MAX(AH14:AH37)</f>
        <v>0</v>
      </c>
      <c r="AI40" s="114">
        <f t="shared" si="135"/>
        <v>349.3</v>
      </c>
      <c r="AJ40" s="115">
        <f t="shared" si="135"/>
        <v>432.7</v>
      </c>
      <c r="AK40" s="115"/>
      <c r="AL40" s="114">
        <f t="shared" ref="AL40:AN40" si="136">MAX(AL14:AL37)</f>
        <v>0</v>
      </c>
      <c r="AM40" s="115">
        <f t="shared" si="136"/>
        <v>346.2</v>
      </c>
      <c r="AN40" s="115">
        <f t="shared" si="136"/>
        <v>444.2</v>
      </c>
      <c r="AO40" s="115"/>
      <c r="AP40" s="114">
        <f t="shared" ref="AP40:AR40" si="137">MAX(AP14:AP37)</f>
        <v>0</v>
      </c>
      <c r="AQ40" s="190">
        <f t="shared" si="137"/>
        <v>135</v>
      </c>
      <c r="AR40" s="115">
        <f t="shared" si="137"/>
        <v>134</v>
      </c>
      <c r="AS40" s="114"/>
      <c r="AT40" s="114">
        <f t="shared" ref="AT40:AV40" si="138">MAX(AT14:AT37)</f>
        <v>0</v>
      </c>
      <c r="AU40" s="114">
        <f t="shared" si="138"/>
        <v>140</v>
      </c>
      <c r="AV40" s="114">
        <f t="shared" si="138"/>
        <v>182</v>
      </c>
      <c r="AW40" s="114"/>
      <c r="AX40" s="114">
        <f t="shared" ref="AX40:AY40" si="139">MAX(AX14:AX37)</f>
        <v>0</v>
      </c>
      <c r="AY40" s="190">
        <f t="shared" si="139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40">MAX(BJ14:BJ37)</f>
        <v>95</v>
      </c>
      <c r="BK40" s="114">
        <f t="shared" si="140"/>
        <v>68</v>
      </c>
      <c r="BL40" s="112">
        <f t="shared" si="140"/>
        <v>0</v>
      </c>
      <c r="BM40" s="114">
        <f t="shared" si="140"/>
        <v>343</v>
      </c>
      <c r="BN40" s="114">
        <f t="shared" si="140"/>
        <v>146</v>
      </c>
      <c r="BO40" s="114">
        <f t="shared" si="140"/>
        <v>337</v>
      </c>
      <c r="BP40" s="114">
        <f t="shared" si="140"/>
        <v>16.9</v>
      </c>
      <c r="BQ40" s="114">
        <f t="shared" si="140"/>
        <v>0</v>
      </c>
      <c r="BR40" s="114">
        <f t="shared" si="140"/>
        <v>6</v>
      </c>
      <c r="BS40" s="114">
        <f t="shared" si="140"/>
        <v>70</v>
      </c>
      <c r="BT40" s="114">
        <f t="shared" si="140"/>
        <v>70</v>
      </c>
      <c r="BU40" s="114">
        <f t="shared" si="140"/>
        <v>343</v>
      </c>
      <c r="BV40" s="114">
        <f t="shared" si="140"/>
        <v>361</v>
      </c>
      <c r="BW40" s="114"/>
      <c r="BX40" s="114">
        <f t="shared" ref="BX40:BZ40" si="141">MAX(BX14:BX37)</f>
        <v>40</v>
      </c>
      <c r="BY40" s="114">
        <f t="shared" si="141"/>
        <v>335</v>
      </c>
      <c r="BZ40" s="114">
        <f t="shared" si="141"/>
        <v>384</v>
      </c>
      <c r="CA40" s="114"/>
      <c r="CB40" s="114">
        <f t="shared" ref="CB40:CD40" si="142">MAX(CB14:CB37)</f>
        <v>39</v>
      </c>
      <c r="CC40" s="114">
        <f t="shared" si="142"/>
        <v>343</v>
      </c>
      <c r="CD40" s="114">
        <f t="shared" si="142"/>
        <v>312</v>
      </c>
      <c r="CE40" s="114"/>
      <c r="CF40" s="114">
        <f t="shared" ref="CF40:CH40" si="143">MAX(CF14:CF37)</f>
        <v>32</v>
      </c>
      <c r="CG40" s="114">
        <f t="shared" si="143"/>
        <v>336</v>
      </c>
      <c r="CH40" s="114">
        <f t="shared" si="143"/>
        <v>321</v>
      </c>
      <c r="CI40" s="114"/>
      <c r="CJ40" s="114">
        <f t="shared" ref="CJ40:CL40" si="144">MAX(CJ14:CJ37)</f>
        <v>31</v>
      </c>
      <c r="CK40" s="114">
        <f t="shared" si="144"/>
        <v>350</v>
      </c>
      <c r="CL40" s="114">
        <f t="shared" si="144"/>
        <v>371</v>
      </c>
      <c r="CM40" s="114"/>
      <c r="CN40" s="114">
        <f t="shared" ref="CN40:CP40" si="145">MAX(CN14:CN37)</f>
        <v>39</v>
      </c>
      <c r="CO40" s="114">
        <f t="shared" si="145"/>
        <v>333</v>
      </c>
      <c r="CP40" s="114">
        <f t="shared" si="145"/>
        <v>384</v>
      </c>
      <c r="CQ40" s="114"/>
      <c r="CR40" s="114">
        <f t="shared" ref="CR40:CT40" si="146">MAX(CR14:CR37)</f>
        <v>44</v>
      </c>
      <c r="CS40" s="114">
        <f t="shared" si="146"/>
        <v>339</v>
      </c>
      <c r="CT40" s="114">
        <f t="shared" si="146"/>
        <v>374</v>
      </c>
      <c r="CU40" s="114"/>
      <c r="CV40" s="114">
        <f t="shared" ref="CV40:CX40" si="147">MAX(CV14:CV37)</f>
        <v>121</v>
      </c>
      <c r="CW40" s="114">
        <f t="shared" si="147"/>
        <v>338</v>
      </c>
      <c r="CX40" s="114">
        <f t="shared" si="147"/>
        <v>233</v>
      </c>
      <c r="CY40" s="114"/>
      <c r="CZ40" s="114">
        <f t="shared" ref="CZ40:DB40" si="148">MAX(CZ14:CZ37)</f>
        <v>67</v>
      </c>
      <c r="DA40" s="114">
        <f t="shared" si="148"/>
        <v>336</v>
      </c>
      <c r="DB40" s="114">
        <f t="shared" si="148"/>
        <v>245</v>
      </c>
      <c r="DC40" s="114"/>
      <c r="DD40" s="114">
        <f t="shared" ref="DD40:DE40" si="149">MAX(DD14:DD37)</f>
        <v>73</v>
      </c>
      <c r="DE40" s="114">
        <f t="shared" si="149"/>
        <v>146</v>
      </c>
      <c r="DF40" s="114"/>
      <c r="DG40" s="114">
        <f t="shared" ref="DG40:DH40" si="150">MAX(DG14:DG37)</f>
        <v>337</v>
      </c>
      <c r="DH40" s="114">
        <f t="shared" si="150"/>
        <v>16.9</v>
      </c>
      <c r="DI40" s="114"/>
      <c r="DJ40" s="114">
        <f t="shared" ref="DJ40:DW40" si="151">MAX(DJ14:DJ37)</f>
        <v>7</v>
      </c>
      <c r="DK40" s="114">
        <f t="shared" si="151"/>
        <v>64</v>
      </c>
      <c r="DL40" s="114">
        <f t="shared" si="151"/>
        <v>57</v>
      </c>
      <c r="DM40" s="112">
        <f t="shared" si="151"/>
        <v>0</v>
      </c>
      <c r="DN40" s="114">
        <f t="shared" si="151"/>
        <v>341</v>
      </c>
      <c r="DO40" s="114">
        <f t="shared" si="151"/>
        <v>140</v>
      </c>
      <c r="DP40" s="114">
        <f t="shared" si="151"/>
        <v>47.23</v>
      </c>
      <c r="DQ40" s="114">
        <f t="shared" si="151"/>
        <v>26.47</v>
      </c>
      <c r="DR40" s="114">
        <f t="shared" si="151"/>
        <v>7.9</v>
      </c>
      <c r="DS40" s="114">
        <f t="shared" si="151"/>
        <v>8</v>
      </c>
      <c r="DT40" s="114">
        <f t="shared" si="151"/>
        <v>46</v>
      </c>
      <c r="DU40" s="114">
        <f t="shared" si="151"/>
        <v>52</v>
      </c>
      <c r="DV40" s="114">
        <f t="shared" si="151"/>
        <v>0</v>
      </c>
      <c r="DW40" s="114">
        <f t="shared" si="151"/>
        <v>0</v>
      </c>
      <c r="DX40" s="114"/>
      <c r="DY40" s="114">
        <f t="shared" ref="DY40:EA40" si="152">MAX(DY14:DY37)</f>
        <v>0</v>
      </c>
      <c r="DZ40" s="114">
        <f t="shared" si="152"/>
        <v>0</v>
      </c>
      <c r="EA40" s="114">
        <f t="shared" si="152"/>
        <v>0</v>
      </c>
      <c r="EB40" s="114"/>
      <c r="EC40" s="114">
        <f t="shared" ref="EC40:EU40" si="153">MAX(EC14:EC37)</f>
        <v>0</v>
      </c>
      <c r="ED40" s="112">
        <f t="shared" si="153"/>
        <v>0</v>
      </c>
      <c r="EE40" s="114">
        <f t="shared" si="153"/>
        <v>343</v>
      </c>
      <c r="EF40" s="114">
        <f t="shared" si="153"/>
        <v>138</v>
      </c>
      <c r="EG40" s="114">
        <f t="shared" si="153"/>
        <v>92</v>
      </c>
      <c r="EH40" s="114">
        <f t="shared" si="153"/>
        <v>3.9</v>
      </c>
      <c r="EI40" s="114">
        <f t="shared" si="153"/>
        <v>0</v>
      </c>
      <c r="EJ40" s="114">
        <f t="shared" si="153"/>
        <v>9</v>
      </c>
      <c r="EK40" s="114">
        <f t="shared" si="153"/>
        <v>56</v>
      </c>
      <c r="EL40" s="114">
        <f t="shared" si="153"/>
        <v>57</v>
      </c>
      <c r="EM40" s="114">
        <f t="shared" si="153"/>
        <v>138</v>
      </c>
      <c r="EN40" s="114">
        <f t="shared" si="153"/>
        <v>136</v>
      </c>
      <c r="EO40" s="114">
        <f t="shared" si="153"/>
        <v>6</v>
      </c>
      <c r="EP40" s="114">
        <f t="shared" si="153"/>
        <v>0</v>
      </c>
      <c r="EQ40" s="114">
        <f t="shared" si="153"/>
        <v>9</v>
      </c>
      <c r="ER40" s="114">
        <f t="shared" si="153"/>
        <v>56</v>
      </c>
      <c r="ES40" s="114">
        <f t="shared" si="153"/>
        <v>58</v>
      </c>
      <c r="ET40" s="114">
        <f t="shared" si="153"/>
        <v>342</v>
      </c>
      <c r="EU40" s="114">
        <f t="shared" si="153"/>
        <v>0</v>
      </c>
      <c r="EV40" s="114"/>
      <c r="EW40" s="114">
        <f t="shared" ref="EW40:EY40" si="154">MAX(EW14:EW37)</f>
        <v>0</v>
      </c>
      <c r="EX40" s="114">
        <f t="shared" si="154"/>
        <v>340</v>
      </c>
      <c r="EY40" s="114">
        <f t="shared" si="154"/>
        <v>242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5">MAX(FI14:FI37)</f>
        <v>17.4</v>
      </c>
      <c r="FJ40" s="114">
        <f t="shared" si="155"/>
        <v>343</v>
      </c>
      <c r="FK40" s="114">
        <f t="shared" si="155"/>
        <v>233</v>
      </c>
      <c r="FL40" s="114"/>
      <c r="FM40" s="114">
        <f t="shared" ref="FM40:FN40" si="156">MAX(FM14:FM37)</f>
        <v>0</v>
      </c>
      <c r="FN40" s="114">
        <f t="shared" si="156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7">MAX(FY14:FY37)</f>
        <v>0</v>
      </c>
      <c r="FZ40" s="112">
        <f t="shared" si="157"/>
        <v>0</v>
      </c>
      <c r="GA40" s="114">
        <f t="shared" si="157"/>
        <v>343</v>
      </c>
      <c r="GB40" s="114">
        <f t="shared" si="157"/>
        <v>458.08</v>
      </c>
      <c r="GC40" s="114"/>
      <c r="GD40" s="114">
        <f t="shared" ref="GD40:GF40" si="158">MAX(GD14:GD37)</f>
        <v>29.65</v>
      </c>
      <c r="GE40" s="114">
        <f t="shared" si="158"/>
        <v>343</v>
      </c>
      <c r="GF40" s="114">
        <f t="shared" si="158"/>
        <v>440.06</v>
      </c>
      <c r="GG40" s="114"/>
      <c r="GH40" s="114">
        <f t="shared" ref="GH40:GJ40" si="159">MAX(GH14:GH37)</f>
        <v>32.5</v>
      </c>
      <c r="GI40" s="114">
        <f t="shared" si="159"/>
        <v>343</v>
      </c>
      <c r="GJ40" s="114">
        <f t="shared" si="159"/>
        <v>236.08</v>
      </c>
      <c r="GK40" s="114"/>
      <c r="GL40" s="114">
        <f t="shared" ref="GL40:GN40" si="160">MAX(GL14:GL37)</f>
        <v>24.29</v>
      </c>
      <c r="GM40" s="114">
        <f t="shared" si="160"/>
        <v>343</v>
      </c>
      <c r="GN40" s="114">
        <f t="shared" si="160"/>
        <v>252.93</v>
      </c>
      <c r="GO40" s="114"/>
      <c r="GP40" s="114">
        <f t="shared" ref="GP40:GR40" si="161">MAX(GP14:GP37)</f>
        <v>32.25</v>
      </c>
      <c r="GQ40" s="114">
        <f t="shared" si="161"/>
        <v>343</v>
      </c>
      <c r="GR40" s="114">
        <f t="shared" si="161"/>
        <v>227.58</v>
      </c>
      <c r="GS40" s="114"/>
      <c r="GT40" s="114">
        <f t="shared" ref="GT40:GV40" si="162">MAX(GT14:GT37)</f>
        <v>16.84</v>
      </c>
      <c r="GU40" s="114">
        <f t="shared" si="162"/>
        <v>342</v>
      </c>
      <c r="GV40" s="114">
        <f t="shared" si="162"/>
        <v>211.87</v>
      </c>
      <c r="GW40" s="114"/>
      <c r="GX40" s="114">
        <f t="shared" ref="GX40:HC40" si="163">MAX(GX14:GX37)</f>
        <v>14.74</v>
      </c>
      <c r="GY40" s="112">
        <f t="shared" si="163"/>
        <v>0</v>
      </c>
      <c r="GZ40" s="114">
        <f t="shared" si="163"/>
        <v>0</v>
      </c>
      <c r="HA40" s="114">
        <f t="shared" si="163"/>
        <v>0</v>
      </c>
      <c r="HB40" s="114">
        <f t="shared" si="163"/>
        <v>343</v>
      </c>
      <c r="HC40" s="114">
        <f t="shared" si="163"/>
        <v>17.15</v>
      </c>
      <c r="HD40" s="114"/>
      <c r="HE40" s="114">
        <f t="shared" ref="HE40:HK40" si="164">MAX(HE14:HE37)</f>
        <v>8</v>
      </c>
      <c r="HF40" s="114">
        <f t="shared" si="164"/>
        <v>62</v>
      </c>
      <c r="HG40" s="114">
        <f t="shared" si="164"/>
        <v>58</v>
      </c>
      <c r="HH40" s="114">
        <f t="shared" si="164"/>
        <v>0</v>
      </c>
      <c r="HI40" s="114">
        <f t="shared" si="164"/>
        <v>0</v>
      </c>
      <c r="HJ40" s="114">
        <f t="shared" si="164"/>
        <v>295</v>
      </c>
      <c r="HK40" s="114">
        <f t="shared" si="164"/>
        <v>14.75</v>
      </c>
      <c r="HL40" s="114"/>
      <c r="HM40" s="114">
        <f t="shared" ref="HM40:HS40" si="165">MAX(HM14:HM37)</f>
        <v>5</v>
      </c>
      <c r="HN40" s="114">
        <f t="shared" si="165"/>
        <v>60</v>
      </c>
      <c r="HO40" s="114">
        <f t="shared" si="165"/>
        <v>60</v>
      </c>
      <c r="HP40" s="114">
        <f t="shared" si="165"/>
        <v>0</v>
      </c>
      <c r="HQ40" s="114">
        <f t="shared" si="165"/>
        <v>0</v>
      </c>
      <c r="HR40" s="114">
        <f t="shared" si="165"/>
        <v>271</v>
      </c>
      <c r="HS40" s="114">
        <f t="shared" si="165"/>
        <v>13.55</v>
      </c>
      <c r="HT40" s="114"/>
      <c r="HU40" s="114">
        <f t="shared" ref="HU40:IB40" si="166">MAX(HU14:HU37)</f>
        <v>7</v>
      </c>
      <c r="HV40" s="114">
        <f t="shared" si="166"/>
        <v>60</v>
      </c>
      <c r="HW40" s="114">
        <f t="shared" si="166"/>
        <v>60</v>
      </c>
      <c r="HX40" s="112">
        <f t="shared" si="166"/>
        <v>0</v>
      </c>
      <c r="HY40" s="114">
        <f t="shared" si="166"/>
        <v>136</v>
      </c>
      <c r="HZ40" s="114">
        <f t="shared" si="166"/>
        <v>33</v>
      </c>
      <c r="IA40" s="114">
        <f t="shared" si="166"/>
        <v>172</v>
      </c>
      <c r="IB40" s="114">
        <f t="shared" si="166"/>
        <v>8.6</v>
      </c>
      <c r="IC40" s="114"/>
      <c r="ID40" s="114">
        <f t="shared" ref="ID40:IK40" si="167">MAX(ID14:ID37)</f>
        <v>2</v>
      </c>
      <c r="IE40" s="114">
        <f t="shared" si="167"/>
        <v>64</v>
      </c>
      <c r="IF40" s="114">
        <f t="shared" si="167"/>
        <v>44</v>
      </c>
      <c r="IG40" s="112">
        <f t="shared" si="167"/>
        <v>40</v>
      </c>
      <c r="IH40" s="114">
        <f t="shared" si="167"/>
        <v>143</v>
      </c>
      <c r="II40" s="114">
        <f t="shared" si="167"/>
        <v>34.8</v>
      </c>
      <c r="IJ40" s="114">
        <f t="shared" si="167"/>
        <v>200</v>
      </c>
      <c r="IK40" s="114">
        <f t="shared" si="167"/>
        <v>9.8</v>
      </c>
      <c r="IL40" s="114"/>
      <c r="IM40" s="114">
        <f t="shared" ref="IM40:IS40" si="168">MAX(IM14:IM37)</f>
        <v>6</v>
      </c>
      <c r="IN40" s="114">
        <f t="shared" si="168"/>
        <v>50</v>
      </c>
      <c r="IO40" s="114">
        <f t="shared" si="168"/>
        <v>49</v>
      </c>
      <c r="IP40" s="114">
        <f t="shared" si="168"/>
        <v>140</v>
      </c>
      <c r="IQ40" s="114">
        <f t="shared" si="168"/>
        <v>35.5</v>
      </c>
      <c r="IR40" s="114">
        <f t="shared" si="168"/>
        <v>144</v>
      </c>
      <c r="IS40" s="114">
        <f t="shared" si="168"/>
        <v>66</v>
      </c>
      <c r="IT40" s="114"/>
      <c r="IU40" s="114">
        <f t="shared" ref="IU40:JB40" si="169">MAX(IU14:IU37)</f>
        <v>12</v>
      </c>
      <c r="IV40" s="114">
        <f t="shared" si="169"/>
        <v>54</v>
      </c>
      <c r="IW40" s="114">
        <f t="shared" si="169"/>
        <v>53</v>
      </c>
      <c r="IX40" s="112">
        <f t="shared" si="169"/>
        <v>0</v>
      </c>
      <c r="IY40" s="114">
        <f t="shared" si="169"/>
        <v>140.01</v>
      </c>
      <c r="IZ40" s="114">
        <f t="shared" si="169"/>
        <v>35.26</v>
      </c>
      <c r="JA40" s="114">
        <f t="shared" si="169"/>
        <v>445.6</v>
      </c>
      <c r="JB40" s="114">
        <f t="shared" si="169"/>
        <v>22.28</v>
      </c>
      <c r="JC40" s="114"/>
      <c r="JD40" s="114">
        <f t="shared" ref="JD40:JJ40" si="170">MAX(JD14:JD37)</f>
        <v>3</v>
      </c>
      <c r="JE40" s="114">
        <f t="shared" si="170"/>
        <v>72.54</v>
      </c>
      <c r="JF40" s="114">
        <f t="shared" si="170"/>
        <v>53.22</v>
      </c>
      <c r="JG40" s="114">
        <f t="shared" si="170"/>
        <v>0</v>
      </c>
      <c r="JH40" s="114">
        <f t="shared" si="170"/>
        <v>0</v>
      </c>
      <c r="JI40" s="114">
        <f t="shared" si="170"/>
        <v>0</v>
      </c>
      <c r="JJ40" s="114">
        <f t="shared" si="170"/>
        <v>0</v>
      </c>
      <c r="JK40" s="114"/>
      <c r="JL40" s="114">
        <f t="shared" ref="JL40:JS40" si="171">MAX(JL14:JL37)</f>
        <v>0</v>
      </c>
      <c r="JM40" s="114">
        <f t="shared" si="171"/>
        <v>0</v>
      </c>
      <c r="JN40" s="114">
        <f t="shared" si="171"/>
        <v>0</v>
      </c>
      <c r="JO40" s="112">
        <f t="shared" si="171"/>
        <v>0</v>
      </c>
      <c r="JP40" s="114">
        <f t="shared" si="171"/>
        <v>139</v>
      </c>
      <c r="JQ40" s="114">
        <f t="shared" si="171"/>
        <v>32.6</v>
      </c>
      <c r="JR40" s="114">
        <f t="shared" si="171"/>
        <v>0</v>
      </c>
      <c r="JS40" s="114">
        <f t="shared" si="171"/>
        <v>0</v>
      </c>
      <c r="JT40" s="114"/>
      <c r="JU40" s="114">
        <f t="shared" ref="JU40:KA40" si="172">MAX(JU14:JU37)</f>
        <v>2</v>
      </c>
      <c r="JV40" s="114">
        <f t="shared" si="172"/>
        <v>51</v>
      </c>
      <c r="JW40" s="114">
        <f t="shared" si="172"/>
        <v>49</v>
      </c>
      <c r="JX40" s="114">
        <f t="shared" si="172"/>
        <v>139</v>
      </c>
      <c r="JY40" s="114">
        <f t="shared" si="172"/>
        <v>34.9</v>
      </c>
      <c r="JZ40" s="114">
        <f t="shared" si="172"/>
        <v>191</v>
      </c>
      <c r="KA40" s="114">
        <f t="shared" si="172"/>
        <v>10.5</v>
      </c>
      <c r="KB40" s="114"/>
      <c r="KC40" s="114">
        <f t="shared" ref="KC40:KJ40" si="173">MAX(KC14:KC37)</f>
        <v>2</v>
      </c>
      <c r="KD40" s="114">
        <f t="shared" si="173"/>
        <v>58</v>
      </c>
      <c r="KE40" s="114">
        <f t="shared" si="173"/>
        <v>56</v>
      </c>
      <c r="KF40" s="112">
        <f t="shared" si="173"/>
        <v>0</v>
      </c>
      <c r="KG40" s="114">
        <f t="shared" si="173"/>
        <v>141</v>
      </c>
      <c r="KH40" s="114">
        <f t="shared" si="173"/>
        <v>34</v>
      </c>
      <c r="KI40" s="114">
        <f t="shared" si="173"/>
        <v>183</v>
      </c>
      <c r="KJ40" s="114">
        <f t="shared" si="173"/>
        <v>10</v>
      </c>
      <c r="KK40" s="114"/>
      <c r="KL40" s="114">
        <f t="shared" ref="KL40:KR40" si="174">MAX(KL14:KL37)</f>
        <v>1</v>
      </c>
      <c r="KM40" s="114">
        <f t="shared" si="174"/>
        <v>54</v>
      </c>
      <c r="KN40" s="114">
        <f t="shared" si="174"/>
        <v>54</v>
      </c>
      <c r="KO40" s="114">
        <f t="shared" si="174"/>
        <v>141</v>
      </c>
      <c r="KP40" s="114">
        <f t="shared" si="174"/>
        <v>34</v>
      </c>
      <c r="KQ40" s="114">
        <f t="shared" si="174"/>
        <v>48</v>
      </c>
      <c r="KR40" s="114">
        <f t="shared" si="174"/>
        <v>2.8</v>
      </c>
      <c r="KS40" s="114"/>
      <c r="KT40" s="114">
        <f t="shared" ref="KT40:LA40" si="175">MAX(KT14:KT37)</f>
        <v>1</v>
      </c>
      <c r="KU40" s="114">
        <f t="shared" si="175"/>
        <v>52</v>
      </c>
      <c r="KV40" s="114">
        <f t="shared" si="175"/>
        <v>50</v>
      </c>
      <c r="KW40" s="112">
        <f t="shared" si="175"/>
        <v>0</v>
      </c>
      <c r="KX40" s="114">
        <f t="shared" si="175"/>
        <v>135</v>
      </c>
      <c r="KY40" s="114">
        <f t="shared" si="175"/>
        <v>34</v>
      </c>
      <c r="KZ40" s="114">
        <f t="shared" si="175"/>
        <v>400</v>
      </c>
      <c r="LA40" s="114">
        <f t="shared" si="175"/>
        <v>19.6</v>
      </c>
      <c r="LB40" s="114"/>
      <c r="LC40" s="114">
        <f t="shared" ref="LC40:LI40" si="176">MAX(LC14:LC37)</f>
        <v>3</v>
      </c>
      <c r="LD40" s="114">
        <f t="shared" si="176"/>
        <v>58</v>
      </c>
      <c r="LE40" s="114">
        <f t="shared" si="176"/>
        <v>56</v>
      </c>
      <c r="LF40" s="114">
        <f t="shared" si="176"/>
        <v>135</v>
      </c>
      <c r="LG40" s="114">
        <f t="shared" si="176"/>
        <v>34</v>
      </c>
      <c r="LH40" s="114">
        <f t="shared" si="176"/>
        <v>459</v>
      </c>
      <c r="LI40" s="114">
        <f t="shared" si="176"/>
        <v>22.5</v>
      </c>
      <c r="LJ40" s="114"/>
      <c r="LK40" s="114">
        <f t="shared" ref="LK40:LO40" si="177">MAX(LK14:LK37)</f>
        <v>5</v>
      </c>
      <c r="LL40" s="114">
        <f t="shared" si="177"/>
        <v>58</v>
      </c>
      <c r="LM40" s="114">
        <f t="shared" si="177"/>
        <v>56</v>
      </c>
      <c r="LN40" s="112">
        <f t="shared" si="177"/>
        <v>0</v>
      </c>
      <c r="LO40" s="114">
        <f t="shared" si="177"/>
        <v>344</v>
      </c>
      <c r="LP40" s="114"/>
      <c r="LQ40" s="114"/>
      <c r="LR40" s="114"/>
      <c r="LS40" s="114"/>
      <c r="LT40" s="114" t="str">
        <f t="shared" ref="LT40:MV40" si="178">MAX(#REF!)</f>
        <v>#REF!</v>
      </c>
      <c r="LU40" s="114" t="str">
        <f t="shared" si="178"/>
        <v>#REF!</v>
      </c>
      <c r="LV40" s="114" t="str">
        <f t="shared" si="178"/>
        <v>#REF!</v>
      </c>
      <c r="LW40" s="114" t="str">
        <f t="shared" si="178"/>
        <v>#REF!</v>
      </c>
      <c r="LX40" s="114" t="str">
        <f t="shared" si="178"/>
        <v>#REF!</v>
      </c>
      <c r="LY40" s="114" t="str">
        <f t="shared" si="178"/>
        <v>#REF!</v>
      </c>
      <c r="LZ40" s="114" t="str">
        <f t="shared" si="178"/>
        <v>#REF!</v>
      </c>
      <c r="MA40" s="114" t="str">
        <f t="shared" si="178"/>
        <v>#REF!</v>
      </c>
      <c r="MB40" s="114" t="str">
        <f t="shared" si="178"/>
        <v>#REF!</v>
      </c>
      <c r="MC40" s="114" t="str">
        <f t="shared" si="178"/>
        <v>#REF!</v>
      </c>
      <c r="MD40" s="114" t="str">
        <f t="shared" si="178"/>
        <v>#REF!</v>
      </c>
      <c r="ME40" s="114" t="str">
        <f t="shared" si="178"/>
        <v>#REF!</v>
      </c>
      <c r="MF40" s="114" t="str">
        <f t="shared" si="178"/>
        <v>#REF!</v>
      </c>
      <c r="MG40" s="114" t="str">
        <f t="shared" si="178"/>
        <v>#REF!</v>
      </c>
      <c r="MH40" s="114" t="str">
        <f t="shared" si="178"/>
        <v>#REF!</v>
      </c>
      <c r="MI40" s="114" t="str">
        <f t="shared" si="178"/>
        <v>#REF!</v>
      </c>
      <c r="MJ40" s="114" t="str">
        <f t="shared" si="178"/>
        <v>#REF!</v>
      </c>
      <c r="MK40" s="114" t="str">
        <f t="shared" si="178"/>
        <v>#REF!</v>
      </c>
      <c r="ML40" s="114" t="str">
        <f t="shared" si="178"/>
        <v>#REF!</v>
      </c>
      <c r="MM40" s="114" t="str">
        <f t="shared" si="178"/>
        <v>#REF!</v>
      </c>
      <c r="MN40" s="114" t="str">
        <f t="shared" si="178"/>
        <v>#REF!</v>
      </c>
      <c r="MO40" s="112" t="str">
        <f t="shared" si="178"/>
        <v>#REF!</v>
      </c>
      <c r="MP40" s="114" t="str">
        <f t="shared" si="178"/>
        <v>#REF!</v>
      </c>
      <c r="MQ40" s="114" t="str">
        <f t="shared" si="178"/>
        <v>#REF!</v>
      </c>
      <c r="MR40" s="114" t="str">
        <f t="shared" si="178"/>
        <v>#REF!</v>
      </c>
      <c r="MS40" s="114" t="str">
        <f t="shared" si="178"/>
        <v>#REF!</v>
      </c>
      <c r="MT40" s="114" t="str">
        <f t="shared" si="178"/>
        <v>#REF!</v>
      </c>
      <c r="MU40" s="114" t="str">
        <f t="shared" si="178"/>
        <v>#REF!</v>
      </c>
      <c r="MV40" s="114" t="str">
        <f t="shared" si="178"/>
        <v>#REF!</v>
      </c>
      <c r="MW40" s="114"/>
      <c r="MX40" s="114"/>
      <c r="MY40" s="114" t="str">
        <f t="shared" ref="MY40:ND40" si="179">MAX(#REF!)</f>
        <v>#REF!</v>
      </c>
      <c r="MZ40" s="114" t="str">
        <f t="shared" si="179"/>
        <v>#REF!</v>
      </c>
      <c r="NA40" s="114" t="str">
        <f t="shared" si="179"/>
        <v>#REF!</v>
      </c>
      <c r="NB40" s="114" t="str">
        <f t="shared" si="179"/>
        <v>#REF!</v>
      </c>
      <c r="NC40" s="114" t="str">
        <f t="shared" si="179"/>
        <v>#REF!</v>
      </c>
      <c r="ND40" s="114" t="str">
        <f t="shared" si="179"/>
        <v>#REF!</v>
      </c>
      <c r="NE40" s="114"/>
      <c r="NF40" s="114"/>
      <c r="NG40" s="114" t="str">
        <f t="shared" ref="NG40:NL40" si="180">MAX(#REF!)</f>
        <v>#REF!</v>
      </c>
      <c r="NH40" s="114" t="str">
        <f t="shared" si="180"/>
        <v>#REF!</v>
      </c>
      <c r="NI40" s="114" t="str">
        <f t="shared" si="180"/>
        <v>#REF!</v>
      </c>
      <c r="NJ40" s="114" t="str">
        <f t="shared" si="180"/>
        <v>#REF!</v>
      </c>
      <c r="NK40" s="114" t="str">
        <f t="shared" si="180"/>
        <v>#REF!</v>
      </c>
      <c r="NL40" s="114" t="str">
        <f t="shared" si="180"/>
        <v>#REF!</v>
      </c>
      <c r="NM40" s="114"/>
      <c r="NN40" s="114"/>
      <c r="NO40" s="114" t="str">
        <f t="shared" ref="NO40:NP40" si="181">MAX(#REF!)</f>
        <v>#REF!</v>
      </c>
      <c r="NP40" s="114" t="str">
        <f t="shared" si="181"/>
        <v>#REF!</v>
      </c>
    </row>
    <row r="41" ht="14.25" customHeight="1">
      <c r="C41" s="6"/>
      <c r="D41" s="116"/>
      <c r="N41" s="116"/>
      <c r="S41" s="7"/>
      <c r="T41" s="116"/>
      <c r="U41" s="116"/>
      <c r="W41" s="7"/>
      <c r="X41" s="116"/>
      <c r="Y41" s="116"/>
      <c r="AA41" s="116"/>
      <c r="AB41" s="116"/>
      <c r="AC41" s="116"/>
      <c r="AE41" s="116"/>
      <c r="AF41" s="116"/>
      <c r="AG41" s="116"/>
      <c r="AI41" s="116"/>
      <c r="AJ41" s="116"/>
      <c r="AK41" s="116"/>
      <c r="AM41" s="7"/>
      <c r="AN41" s="7"/>
      <c r="AO41" s="116"/>
      <c r="AQ41" s="188"/>
      <c r="AR41" s="7"/>
      <c r="AY41" s="188"/>
    </row>
    <row r="42" ht="14.25" customHeight="1">
      <c r="C42" s="6"/>
      <c r="D42" s="116"/>
      <c r="N42" s="116"/>
      <c r="S42" s="7"/>
      <c r="T42" s="116"/>
      <c r="U42" s="116"/>
      <c r="W42" s="7"/>
      <c r="X42" s="116"/>
      <c r="Y42" s="116"/>
      <c r="AA42" s="116"/>
      <c r="AB42" s="116"/>
      <c r="AC42" s="116"/>
      <c r="AE42" s="116"/>
      <c r="AF42" s="116"/>
      <c r="AG42" s="116"/>
      <c r="AI42" s="116"/>
      <c r="AJ42" s="116"/>
      <c r="AK42" s="116"/>
      <c r="AM42" s="7"/>
      <c r="AN42" s="7"/>
      <c r="AO42" s="116"/>
      <c r="AQ42" s="188"/>
      <c r="AR42" s="7"/>
      <c r="AY42" s="188"/>
    </row>
    <row r="43" ht="14.25" customHeight="1">
      <c r="C43" s="6"/>
      <c r="D43" s="116"/>
      <c r="N43" s="116"/>
      <c r="S43" s="7"/>
      <c r="T43" s="116"/>
      <c r="U43" s="116"/>
      <c r="W43" s="7"/>
      <c r="X43" s="116"/>
      <c r="Y43" s="116"/>
      <c r="AA43" s="116"/>
      <c r="AB43" s="116"/>
      <c r="AC43" s="116"/>
      <c r="AE43" s="116"/>
      <c r="AF43" s="116"/>
      <c r="AG43" s="116"/>
      <c r="AI43" s="116"/>
      <c r="AJ43" s="116"/>
      <c r="AK43" s="116"/>
      <c r="AM43" s="7"/>
      <c r="AN43" s="7"/>
      <c r="AO43" s="116"/>
      <c r="AQ43" s="188"/>
      <c r="AR43" s="7"/>
      <c r="AY43" s="188"/>
    </row>
    <row r="44" ht="14.25" customHeight="1">
      <c r="C44" s="6"/>
      <c r="D44" s="116"/>
      <c r="N44" s="116"/>
      <c r="S44" s="7"/>
      <c r="T44" s="116"/>
      <c r="U44" s="116"/>
      <c r="W44" s="7"/>
      <c r="X44" s="116"/>
      <c r="Y44" s="116"/>
      <c r="AA44" s="116"/>
      <c r="AB44" s="116"/>
      <c r="AC44" s="116"/>
      <c r="AE44" s="116"/>
      <c r="AF44" s="116"/>
      <c r="AG44" s="116"/>
      <c r="AI44" s="116"/>
      <c r="AJ44" s="116"/>
      <c r="AK44" s="116"/>
      <c r="AM44" s="7"/>
      <c r="AN44" s="7"/>
      <c r="AO44" s="116"/>
      <c r="AQ44" s="188"/>
      <c r="AR44" s="7"/>
      <c r="AY44" s="188"/>
    </row>
    <row r="45" ht="14.25" customHeight="1">
      <c r="C45" s="6"/>
      <c r="D45" s="116"/>
      <c r="N45" s="116"/>
      <c r="S45" s="7"/>
      <c r="T45" s="116"/>
      <c r="U45" s="116"/>
      <c r="W45" s="7"/>
      <c r="X45" s="116"/>
      <c r="Y45" s="116"/>
      <c r="AA45" s="116"/>
      <c r="AB45" s="116"/>
      <c r="AC45" s="116"/>
      <c r="AE45" s="116"/>
      <c r="AF45" s="116"/>
      <c r="AG45" s="116"/>
      <c r="AI45" s="116"/>
      <c r="AJ45" s="116"/>
      <c r="AK45" s="116"/>
      <c r="AM45" s="7"/>
      <c r="AN45" s="7"/>
      <c r="AO45" s="116"/>
      <c r="AQ45" s="188"/>
      <c r="AR45" s="7"/>
      <c r="AY45" s="188"/>
    </row>
    <row r="46" ht="14.25" customHeight="1">
      <c r="C46" s="6"/>
      <c r="D46" s="116"/>
      <c r="N46" s="116"/>
      <c r="S46" s="7"/>
      <c r="T46" s="116"/>
      <c r="U46" s="116"/>
      <c r="W46" s="7"/>
      <c r="X46" s="116"/>
      <c r="Y46" s="116"/>
      <c r="AA46" s="116"/>
      <c r="AB46" s="116"/>
      <c r="AC46" s="116"/>
      <c r="AE46" s="116"/>
      <c r="AF46" s="116"/>
      <c r="AG46" s="116"/>
      <c r="AI46" s="116"/>
      <c r="AJ46" s="116"/>
      <c r="AK46" s="116"/>
      <c r="AM46" s="7"/>
      <c r="AN46" s="7"/>
      <c r="AO46" s="116"/>
      <c r="AQ46" s="188"/>
      <c r="AR46" s="7"/>
      <c r="AY46" s="188"/>
    </row>
    <row r="47" ht="14.25" customHeight="1">
      <c r="C47" s="6"/>
      <c r="D47" s="116"/>
      <c r="N47" s="116"/>
      <c r="S47" s="7"/>
      <c r="T47" s="116"/>
      <c r="U47" s="116"/>
      <c r="W47" s="7"/>
      <c r="X47" s="116"/>
      <c r="Y47" s="116"/>
      <c r="AA47" s="116"/>
      <c r="AB47" s="116"/>
      <c r="AC47" s="116"/>
      <c r="AE47" s="116"/>
      <c r="AF47" s="116"/>
      <c r="AG47" s="116"/>
      <c r="AI47" s="116"/>
      <c r="AJ47" s="116"/>
      <c r="AK47" s="116"/>
      <c r="AM47" s="7"/>
      <c r="AN47" s="7"/>
      <c r="AO47" s="116"/>
      <c r="AQ47" s="188"/>
      <c r="AR47" s="7"/>
      <c r="AY47" s="188"/>
    </row>
    <row r="48" ht="14.25" customHeight="1">
      <c r="C48" s="6"/>
      <c r="D48" s="116"/>
      <c r="N48" s="116"/>
      <c r="S48" s="7"/>
      <c r="T48" s="116"/>
      <c r="U48" s="116"/>
      <c r="W48" s="7"/>
      <c r="X48" s="116"/>
      <c r="Y48" s="116"/>
      <c r="AA48" s="116"/>
      <c r="AB48" s="116"/>
      <c r="AC48" s="116"/>
      <c r="AE48" s="116"/>
      <c r="AF48" s="116"/>
      <c r="AG48" s="116"/>
      <c r="AI48" s="116"/>
      <c r="AJ48" s="116"/>
      <c r="AK48" s="116"/>
      <c r="AM48" s="7"/>
      <c r="AN48" s="7"/>
      <c r="AO48" s="116"/>
      <c r="AQ48" s="188"/>
      <c r="AR48" s="7"/>
      <c r="AY48" s="188"/>
    </row>
    <row r="49" ht="14.25" customHeight="1">
      <c r="C49" s="6"/>
      <c r="D49" s="116"/>
      <c r="N49" s="116"/>
      <c r="S49" s="7"/>
      <c r="T49" s="116"/>
      <c r="U49" s="116"/>
      <c r="W49" s="7"/>
      <c r="X49" s="116"/>
      <c r="Y49" s="116"/>
      <c r="AA49" s="116"/>
      <c r="AB49" s="116"/>
      <c r="AC49" s="116"/>
      <c r="AE49" s="116"/>
      <c r="AF49" s="116"/>
      <c r="AG49" s="116"/>
      <c r="AI49" s="116"/>
      <c r="AJ49" s="116"/>
      <c r="AK49" s="116"/>
      <c r="AM49" s="7"/>
      <c r="AN49" s="7"/>
      <c r="AO49" s="116"/>
      <c r="AQ49" s="188"/>
      <c r="AR49" s="7"/>
      <c r="AY49" s="188"/>
    </row>
    <row r="50" ht="14.25" customHeight="1">
      <c r="C50" s="6"/>
      <c r="D50" s="116"/>
      <c r="N50" s="116"/>
      <c r="S50" s="7"/>
      <c r="T50" s="116"/>
      <c r="U50" s="116"/>
      <c r="W50" s="7"/>
      <c r="X50" s="116"/>
      <c r="Y50" s="116"/>
      <c r="AA50" s="116"/>
      <c r="AB50" s="116"/>
      <c r="AC50" s="116"/>
      <c r="AE50" s="116"/>
      <c r="AF50" s="116"/>
      <c r="AG50" s="116"/>
      <c r="AI50" s="116"/>
      <c r="AJ50" s="116"/>
      <c r="AK50" s="116"/>
      <c r="AM50" s="7"/>
      <c r="AN50" s="7"/>
      <c r="AO50" s="116"/>
      <c r="AQ50" s="188"/>
      <c r="AR50" s="7"/>
      <c r="AY50" s="188"/>
    </row>
    <row r="51" ht="14.25" customHeight="1">
      <c r="C51" s="6"/>
      <c r="D51" s="116"/>
      <c r="N51" s="116"/>
      <c r="S51" s="7"/>
      <c r="T51" s="116"/>
      <c r="U51" s="116"/>
      <c r="W51" s="7"/>
      <c r="X51" s="116"/>
      <c r="Y51" s="116"/>
      <c r="AA51" s="116"/>
      <c r="AB51" s="116"/>
      <c r="AC51" s="116"/>
      <c r="AE51" s="116"/>
      <c r="AF51" s="116"/>
      <c r="AG51" s="116"/>
      <c r="AI51" s="116"/>
      <c r="AJ51" s="116"/>
      <c r="AK51" s="116"/>
      <c r="AM51" s="7"/>
      <c r="AN51" s="7"/>
      <c r="AO51" s="116"/>
      <c r="AQ51" s="188"/>
      <c r="AR51" s="7"/>
      <c r="AY51" s="188"/>
    </row>
    <row r="52" ht="14.25" customHeight="1">
      <c r="C52" s="6"/>
      <c r="D52" s="116"/>
      <c r="N52" s="116"/>
      <c r="S52" s="7"/>
      <c r="T52" s="116"/>
      <c r="U52" s="116"/>
      <c r="W52" s="7"/>
      <c r="X52" s="116"/>
      <c r="Y52" s="116"/>
      <c r="AA52" s="116"/>
      <c r="AB52" s="116"/>
      <c r="AC52" s="116"/>
      <c r="AE52" s="116"/>
      <c r="AF52" s="116"/>
      <c r="AG52" s="116"/>
      <c r="AI52" s="116"/>
      <c r="AJ52" s="116"/>
      <c r="AK52" s="116"/>
      <c r="AM52" s="7"/>
      <c r="AN52" s="7"/>
      <c r="AO52" s="116"/>
      <c r="AQ52" s="188"/>
      <c r="AR52" s="7"/>
      <c r="AY52" s="188"/>
    </row>
    <row r="53" ht="14.25" customHeight="1">
      <c r="C53" s="6"/>
      <c r="D53" s="116"/>
      <c r="N53" s="116"/>
      <c r="S53" s="7"/>
      <c r="T53" s="116"/>
      <c r="U53" s="116"/>
      <c r="W53" s="7"/>
      <c r="X53" s="116"/>
      <c r="Y53" s="116"/>
      <c r="AA53" s="116"/>
      <c r="AB53" s="116"/>
      <c r="AC53" s="116"/>
      <c r="AE53" s="116"/>
      <c r="AF53" s="116"/>
      <c r="AG53" s="116"/>
      <c r="AI53" s="116"/>
      <c r="AJ53" s="116"/>
      <c r="AK53" s="116"/>
      <c r="AM53" s="7"/>
      <c r="AN53" s="7"/>
      <c r="AO53" s="116"/>
      <c r="AQ53" s="188"/>
      <c r="AR53" s="7"/>
      <c r="AY53" s="188"/>
    </row>
    <row r="54" ht="14.25" customHeight="1">
      <c r="C54" s="6"/>
      <c r="D54" s="116"/>
      <c r="N54" s="116"/>
      <c r="S54" s="7"/>
      <c r="T54" s="116"/>
      <c r="U54" s="116"/>
      <c r="W54" s="7"/>
      <c r="X54" s="116"/>
      <c r="Y54" s="116"/>
      <c r="AA54" s="116"/>
      <c r="AB54" s="116"/>
      <c r="AC54" s="116"/>
      <c r="AE54" s="116"/>
      <c r="AF54" s="116"/>
      <c r="AG54" s="116"/>
      <c r="AI54" s="116"/>
      <c r="AJ54" s="116"/>
      <c r="AK54" s="116"/>
      <c r="AM54" s="7"/>
      <c r="AN54" s="7"/>
      <c r="AO54" s="116"/>
      <c r="AQ54" s="188"/>
      <c r="AR54" s="7"/>
      <c r="AY54" s="188"/>
    </row>
    <row r="55" ht="14.25" customHeight="1">
      <c r="C55" s="6"/>
      <c r="D55" s="116"/>
      <c r="N55" s="116"/>
      <c r="S55" s="7"/>
      <c r="T55" s="116"/>
      <c r="U55" s="116"/>
      <c r="W55" s="7"/>
      <c r="X55" s="116"/>
      <c r="Y55" s="116"/>
      <c r="AA55" s="116"/>
      <c r="AB55" s="116"/>
      <c r="AC55" s="116"/>
      <c r="AE55" s="116"/>
      <c r="AF55" s="116"/>
      <c r="AG55" s="116"/>
      <c r="AI55" s="116"/>
      <c r="AJ55" s="116"/>
      <c r="AK55" s="116"/>
      <c r="AM55" s="7"/>
      <c r="AN55" s="7"/>
      <c r="AO55" s="116"/>
      <c r="AQ55" s="188"/>
      <c r="AR55" s="7"/>
      <c r="AY55" s="188"/>
    </row>
    <row r="56" ht="14.25" customHeight="1">
      <c r="C56" s="6"/>
      <c r="D56" s="116"/>
      <c r="N56" s="116"/>
      <c r="S56" s="7"/>
      <c r="T56" s="116"/>
      <c r="U56" s="116"/>
      <c r="W56" s="7"/>
      <c r="X56" s="116"/>
      <c r="Y56" s="116"/>
      <c r="AA56" s="116"/>
      <c r="AB56" s="116"/>
      <c r="AC56" s="116"/>
      <c r="AE56" s="116"/>
      <c r="AF56" s="116"/>
      <c r="AG56" s="116"/>
      <c r="AI56" s="116"/>
      <c r="AJ56" s="116"/>
      <c r="AK56" s="116"/>
      <c r="AM56" s="7"/>
      <c r="AN56" s="7"/>
      <c r="AO56" s="116"/>
      <c r="AQ56" s="188"/>
      <c r="AR56" s="7"/>
      <c r="AY56" s="188"/>
    </row>
    <row r="57" ht="14.25" customHeight="1">
      <c r="C57" s="6"/>
      <c r="D57" s="116"/>
      <c r="N57" s="116"/>
      <c r="S57" s="7"/>
      <c r="T57" s="116"/>
      <c r="U57" s="116"/>
      <c r="W57" s="7"/>
      <c r="X57" s="116"/>
      <c r="Y57" s="116"/>
      <c r="AA57" s="116"/>
      <c r="AB57" s="116"/>
      <c r="AC57" s="116"/>
      <c r="AE57" s="116"/>
      <c r="AF57" s="116"/>
      <c r="AG57" s="116"/>
      <c r="AI57" s="116"/>
      <c r="AJ57" s="116"/>
      <c r="AK57" s="116"/>
      <c r="AM57" s="7"/>
      <c r="AN57" s="7"/>
      <c r="AO57" s="116"/>
      <c r="AQ57" s="188"/>
      <c r="AR57" s="7"/>
      <c r="AY57" s="188"/>
    </row>
    <row r="58" ht="14.25" customHeight="1">
      <c r="C58" s="6"/>
      <c r="D58" s="116"/>
      <c r="N58" s="116"/>
      <c r="S58" s="7"/>
      <c r="T58" s="116"/>
      <c r="U58" s="116"/>
      <c r="W58" s="7"/>
      <c r="X58" s="116"/>
      <c r="Y58" s="116"/>
      <c r="AA58" s="116"/>
      <c r="AB58" s="116"/>
      <c r="AC58" s="116"/>
      <c r="AE58" s="116"/>
      <c r="AF58" s="116"/>
      <c r="AG58" s="116"/>
      <c r="AI58" s="116"/>
      <c r="AJ58" s="116"/>
      <c r="AK58" s="116"/>
      <c r="AM58" s="7"/>
      <c r="AN58" s="7"/>
      <c r="AO58" s="116"/>
      <c r="AQ58" s="188"/>
      <c r="AR58" s="7"/>
      <c r="AY58" s="188"/>
    </row>
    <row r="59" ht="14.25" customHeight="1">
      <c r="C59" s="6"/>
      <c r="D59" s="116"/>
      <c r="N59" s="116"/>
      <c r="S59" s="7"/>
      <c r="T59" s="116"/>
      <c r="U59" s="116"/>
      <c r="W59" s="7"/>
      <c r="X59" s="116"/>
      <c r="Y59" s="116"/>
      <c r="AA59" s="116"/>
      <c r="AB59" s="116"/>
      <c r="AC59" s="116"/>
      <c r="AE59" s="116"/>
      <c r="AF59" s="116"/>
      <c r="AG59" s="116"/>
      <c r="AI59" s="116"/>
      <c r="AJ59" s="116"/>
      <c r="AK59" s="116"/>
      <c r="AM59" s="7"/>
      <c r="AN59" s="7"/>
      <c r="AO59" s="116"/>
      <c r="AQ59" s="188"/>
      <c r="AR59" s="7"/>
      <c r="AY59" s="188"/>
    </row>
    <row r="60" ht="14.25" customHeight="1">
      <c r="C60" s="6"/>
      <c r="D60" s="116"/>
      <c r="N60" s="116"/>
      <c r="S60" s="7"/>
      <c r="T60" s="116"/>
      <c r="U60" s="116"/>
      <c r="W60" s="7"/>
      <c r="X60" s="116"/>
      <c r="Y60" s="116"/>
      <c r="AA60" s="116"/>
      <c r="AB60" s="116"/>
      <c r="AC60" s="116"/>
      <c r="AE60" s="116"/>
      <c r="AF60" s="116"/>
      <c r="AG60" s="116"/>
      <c r="AI60" s="116"/>
      <c r="AJ60" s="116"/>
      <c r="AK60" s="116"/>
      <c r="AM60" s="7"/>
      <c r="AN60" s="7"/>
      <c r="AO60" s="116"/>
      <c r="AQ60" s="188"/>
      <c r="AR60" s="7"/>
      <c r="AY60" s="188"/>
    </row>
    <row r="61" ht="14.25" customHeight="1">
      <c r="C61" s="6"/>
      <c r="D61" s="116"/>
      <c r="N61" s="116"/>
      <c r="S61" s="7"/>
      <c r="T61" s="116"/>
      <c r="U61" s="116"/>
      <c r="W61" s="7"/>
      <c r="X61" s="116"/>
      <c r="Y61" s="116"/>
      <c r="AA61" s="116"/>
      <c r="AB61" s="116"/>
      <c r="AC61" s="116"/>
      <c r="AE61" s="116"/>
      <c r="AF61" s="116"/>
      <c r="AG61" s="116"/>
      <c r="AI61" s="116"/>
      <c r="AJ61" s="116"/>
      <c r="AK61" s="116"/>
      <c r="AM61" s="7"/>
      <c r="AN61" s="7"/>
      <c r="AO61" s="116"/>
      <c r="AQ61" s="188"/>
      <c r="AR61" s="7"/>
      <c r="AY61" s="188"/>
    </row>
    <row r="62" ht="14.25" customHeight="1">
      <c r="C62" s="6"/>
      <c r="D62" s="116"/>
      <c r="N62" s="116"/>
      <c r="S62" s="7"/>
      <c r="T62" s="116"/>
      <c r="U62" s="116"/>
      <c r="W62" s="7"/>
      <c r="X62" s="116"/>
      <c r="Y62" s="116"/>
      <c r="AA62" s="116"/>
      <c r="AB62" s="116"/>
      <c r="AC62" s="116"/>
      <c r="AE62" s="116"/>
      <c r="AF62" s="116"/>
      <c r="AG62" s="116"/>
      <c r="AI62" s="116"/>
      <c r="AJ62" s="116"/>
      <c r="AK62" s="116"/>
      <c r="AM62" s="7"/>
      <c r="AN62" s="7"/>
      <c r="AO62" s="116"/>
      <c r="AQ62" s="188"/>
      <c r="AR62" s="7"/>
      <c r="AY62" s="188"/>
    </row>
    <row r="63" ht="14.25" customHeight="1">
      <c r="C63" s="6"/>
      <c r="D63" s="116"/>
      <c r="N63" s="116"/>
      <c r="S63" s="7"/>
      <c r="T63" s="116"/>
      <c r="U63" s="116"/>
      <c r="W63" s="7"/>
      <c r="X63" s="116"/>
      <c r="Y63" s="116"/>
      <c r="AA63" s="116"/>
      <c r="AB63" s="116"/>
      <c r="AC63" s="116"/>
      <c r="AE63" s="116"/>
      <c r="AF63" s="116"/>
      <c r="AG63" s="116"/>
      <c r="AI63" s="116"/>
      <c r="AJ63" s="116"/>
      <c r="AK63" s="116"/>
      <c r="AM63" s="7"/>
      <c r="AN63" s="7"/>
      <c r="AO63" s="116"/>
      <c r="AQ63" s="188"/>
      <c r="AR63" s="7"/>
      <c r="AY63" s="188"/>
    </row>
    <row r="64" ht="14.25" customHeight="1">
      <c r="C64" s="6"/>
      <c r="D64" s="116"/>
      <c r="N64" s="116"/>
      <c r="S64" s="7"/>
      <c r="T64" s="116"/>
      <c r="U64" s="116"/>
      <c r="W64" s="7"/>
      <c r="X64" s="116"/>
      <c r="Y64" s="116"/>
      <c r="AA64" s="116"/>
      <c r="AB64" s="116"/>
      <c r="AC64" s="116"/>
      <c r="AE64" s="116"/>
      <c r="AF64" s="116"/>
      <c r="AG64" s="116"/>
      <c r="AI64" s="116"/>
      <c r="AJ64" s="116"/>
      <c r="AK64" s="116"/>
      <c r="AM64" s="7"/>
      <c r="AN64" s="7"/>
      <c r="AO64" s="116"/>
      <c r="AQ64" s="188"/>
      <c r="AR64" s="7"/>
      <c r="AY64" s="188"/>
    </row>
    <row r="65" ht="14.25" customHeight="1">
      <c r="C65" s="6"/>
      <c r="D65" s="116"/>
      <c r="N65" s="116"/>
      <c r="S65" s="7"/>
      <c r="T65" s="116"/>
      <c r="U65" s="116"/>
      <c r="W65" s="7"/>
      <c r="X65" s="116"/>
      <c r="Y65" s="116"/>
      <c r="AA65" s="116"/>
      <c r="AB65" s="116"/>
      <c r="AC65" s="116"/>
      <c r="AE65" s="116"/>
      <c r="AF65" s="116"/>
      <c r="AG65" s="116"/>
      <c r="AI65" s="116"/>
      <c r="AJ65" s="116"/>
      <c r="AK65" s="116"/>
      <c r="AM65" s="7"/>
      <c r="AN65" s="7"/>
      <c r="AO65" s="116"/>
      <c r="AQ65" s="188"/>
      <c r="AR65" s="7"/>
      <c r="AY65" s="188"/>
    </row>
    <row r="66" ht="14.25" customHeight="1">
      <c r="C66" s="6"/>
      <c r="D66" s="116"/>
      <c r="N66" s="116"/>
      <c r="S66" s="7"/>
      <c r="T66" s="116"/>
      <c r="U66" s="116"/>
      <c r="W66" s="7"/>
      <c r="X66" s="116"/>
      <c r="Y66" s="116"/>
      <c r="AA66" s="116"/>
      <c r="AB66" s="116"/>
      <c r="AC66" s="116"/>
      <c r="AE66" s="116"/>
      <c r="AF66" s="116"/>
      <c r="AG66" s="116"/>
      <c r="AI66" s="116"/>
      <c r="AJ66" s="116"/>
      <c r="AK66" s="116"/>
      <c r="AM66" s="7"/>
      <c r="AN66" s="7"/>
      <c r="AO66" s="116"/>
      <c r="AQ66" s="188"/>
      <c r="AR66" s="7"/>
      <c r="AY66" s="188"/>
    </row>
    <row r="67" ht="14.25" customHeight="1">
      <c r="C67" s="6"/>
      <c r="D67" s="116"/>
      <c r="N67" s="116"/>
      <c r="S67" s="7"/>
      <c r="T67" s="116"/>
      <c r="U67" s="116"/>
      <c r="W67" s="7"/>
      <c r="X67" s="116"/>
      <c r="Y67" s="116"/>
      <c r="AA67" s="116"/>
      <c r="AB67" s="116"/>
      <c r="AC67" s="116"/>
      <c r="AE67" s="116"/>
      <c r="AF67" s="116"/>
      <c r="AG67" s="116"/>
      <c r="AI67" s="116"/>
      <c r="AJ67" s="116"/>
      <c r="AK67" s="116"/>
      <c r="AM67" s="7"/>
      <c r="AN67" s="7"/>
      <c r="AO67" s="116"/>
      <c r="AQ67" s="188"/>
      <c r="AR67" s="7"/>
      <c r="AY67" s="188"/>
    </row>
    <row r="68" ht="14.25" customHeight="1">
      <c r="C68" s="6"/>
      <c r="D68" s="116"/>
      <c r="N68" s="116"/>
      <c r="S68" s="7"/>
      <c r="T68" s="116"/>
      <c r="U68" s="116"/>
      <c r="W68" s="7"/>
      <c r="X68" s="116"/>
      <c r="Y68" s="116"/>
      <c r="AA68" s="116"/>
      <c r="AB68" s="116"/>
      <c r="AC68" s="116"/>
      <c r="AE68" s="116"/>
      <c r="AF68" s="116"/>
      <c r="AG68" s="116"/>
      <c r="AI68" s="116"/>
      <c r="AJ68" s="116"/>
      <c r="AK68" s="116"/>
      <c r="AM68" s="7"/>
      <c r="AN68" s="7"/>
      <c r="AO68" s="116"/>
      <c r="AQ68" s="188"/>
      <c r="AR68" s="7"/>
      <c r="AY68" s="188"/>
    </row>
    <row r="69" ht="14.25" customHeight="1">
      <c r="C69" s="6"/>
      <c r="D69" s="116"/>
      <c r="N69" s="116"/>
      <c r="S69" s="7"/>
      <c r="T69" s="116"/>
      <c r="U69" s="116"/>
      <c r="W69" s="7"/>
      <c r="X69" s="116"/>
      <c r="Y69" s="116"/>
      <c r="AA69" s="116"/>
      <c r="AB69" s="116"/>
      <c r="AC69" s="116"/>
      <c r="AE69" s="116"/>
      <c r="AF69" s="116"/>
      <c r="AG69" s="116"/>
      <c r="AI69" s="116"/>
      <c r="AJ69" s="116"/>
      <c r="AK69" s="116"/>
      <c r="AM69" s="7"/>
      <c r="AN69" s="7"/>
      <c r="AO69" s="116"/>
      <c r="AQ69" s="188"/>
      <c r="AR69" s="7"/>
      <c r="AY69" s="188"/>
    </row>
    <row r="70" ht="14.25" customHeight="1">
      <c r="C70" s="6"/>
      <c r="D70" s="116"/>
      <c r="N70" s="116"/>
      <c r="S70" s="7"/>
      <c r="T70" s="116"/>
      <c r="U70" s="116"/>
      <c r="W70" s="7"/>
      <c r="X70" s="116"/>
      <c r="Y70" s="116"/>
      <c r="AA70" s="116"/>
      <c r="AB70" s="116"/>
      <c r="AC70" s="116"/>
      <c r="AE70" s="116"/>
      <c r="AF70" s="116"/>
      <c r="AG70" s="116"/>
      <c r="AI70" s="116"/>
      <c r="AJ70" s="116"/>
      <c r="AK70" s="116"/>
      <c r="AM70" s="7"/>
      <c r="AN70" s="7"/>
      <c r="AO70" s="116"/>
      <c r="AQ70" s="188"/>
      <c r="AR70" s="7"/>
      <c r="AY70" s="188"/>
    </row>
    <row r="71" ht="14.25" customHeight="1">
      <c r="C71" s="6"/>
      <c r="D71" s="116"/>
      <c r="N71" s="116"/>
      <c r="S71" s="7"/>
      <c r="T71" s="116"/>
      <c r="U71" s="116"/>
      <c r="W71" s="7"/>
      <c r="X71" s="116"/>
      <c r="Y71" s="116"/>
      <c r="AA71" s="116"/>
      <c r="AB71" s="116"/>
      <c r="AC71" s="116"/>
      <c r="AE71" s="116"/>
      <c r="AF71" s="116"/>
      <c r="AG71" s="116"/>
      <c r="AI71" s="116"/>
      <c r="AJ71" s="116"/>
      <c r="AK71" s="116"/>
      <c r="AM71" s="7"/>
      <c r="AN71" s="7"/>
      <c r="AO71" s="116"/>
      <c r="AQ71" s="188"/>
      <c r="AR71" s="7"/>
      <c r="AY71" s="188"/>
    </row>
    <row r="72" ht="14.25" customHeight="1">
      <c r="C72" s="6"/>
      <c r="D72" s="116"/>
      <c r="N72" s="116"/>
      <c r="S72" s="7"/>
      <c r="T72" s="116"/>
      <c r="U72" s="116"/>
      <c r="W72" s="7"/>
      <c r="X72" s="116"/>
      <c r="Y72" s="116"/>
      <c r="AA72" s="116"/>
      <c r="AB72" s="116"/>
      <c r="AC72" s="116"/>
      <c r="AE72" s="116"/>
      <c r="AF72" s="116"/>
      <c r="AG72" s="116"/>
      <c r="AI72" s="116"/>
      <c r="AJ72" s="116"/>
      <c r="AK72" s="116"/>
      <c r="AM72" s="7"/>
      <c r="AN72" s="7"/>
      <c r="AO72" s="116"/>
      <c r="AQ72" s="188"/>
      <c r="AR72" s="7"/>
      <c r="AY72" s="188"/>
    </row>
    <row r="73" ht="14.25" customHeight="1">
      <c r="C73" s="6"/>
      <c r="D73" s="116"/>
      <c r="N73" s="116"/>
      <c r="S73" s="7"/>
      <c r="T73" s="116"/>
      <c r="U73" s="116"/>
      <c r="W73" s="7"/>
      <c r="X73" s="116"/>
      <c r="Y73" s="116"/>
      <c r="AA73" s="116"/>
      <c r="AB73" s="116"/>
      <c r="AC73" s="116"/>
      <c r="AE73" s="116"/>
      <c r="AF73" s="116"/>
      <c r="AG73" s="116"/>
      <c r="AI73" s="116"/>
      <c r="AJ73" s="116"/>
      <c r="AK73" s="116"/>
      <c r="AM73" s="7"/>
      <c r="AN73" s="7"/>
      <c r="AO73" s="116"/>
      <c r="AQ73" s="188"/>
      <c r="AR73" s="7"/>
      <c r="AY73" s="188"/>
    </row>
    <row r="74" ht="14.25" customHeight="1">
      <c r="C74" s="6"/>
      <c r="D74" s="116"/>
      <c r="N74" s="116"/>
      <c r="S74" s="7"/>
      <c r="T74" s="116"/>
      <c r="U74" s="116"/>
      <c r="W74" s="7"/>
      <c r="X74" s="116"/>
      <c r="Y74" s="116"/>
      <c r="AA74" s="116"/>
      <c r="AB74" s="116"/>
      <c r="AC74" s="116"/>
      <c r="AE74" s="116"/>
      <c r="AF74" s="116"/>
      <c r="AG74" s="116"/>
      <c r="AI74" s="116"/>
      <c r="AJ74" s="116"/>
      <c r="AK74" s="116"/>
      <c r="AM74" s="7"/>
      <c r="AN74" s="7"/>
      <c r="AO74" s="116"/>
      <c r="AQ74" s="188"/>
      <c r="AR74" s="7"/>
      <c r="AY74" s="188"/>
    </row>
    <row r="75" ht="14.25" customHeight="1">
      <c r="C75" s="6"/>
      <c r="D75" s="116"/>
      <c r="N75" s="116"/>
      <c r="S75" s="7"/>
      <c r="T75" s="116"/>
      <c r="U75" s="116"/>
      <c r="W75" s="7"/>
      <c r="X75" s="116"/>
      <c r="Y75" s="116"/>
      <c r="AA75" s="116"/>
      <c r="AB75" s="116"/>
      <c r="AC75" s="116"/>
      <c r="AE75" s="116"/>
      <c r="AF75" s="116"/>
      <c r="AG75" s="116"/>
      <c r="AI75" s="116"/>
      <c r="AJ75" s="116"/>
      <c r="AK75" s="116"/>
      <c r="AM75" s="7"/>
      <c r="AN75" s="7"/>
      <c r="AO75" s="116"/>
      <c r="AQ75" s="188"/>
      <c r="AR75" s="7"/>
      <c r="AY75" s="188"/>
    </row>
    <row r="76" ht="14.25" customHeight="1">
      <c r="C76" s="6"/>
      <c r="D76" s="116"/>
      <c r="N76" s="116"/>
      <c r="S76" s="7"/>
      <c r="T76" s="116"/>
      <c r="U76" s="116"/>
      <c r="W76" s="7"/>
      <c r="X76" s="116"/>
      <c r="Y76" s="116"/>
      <c r="AA76" s="116"/>
      <c r="AB76" s="116"/>
      <c r="AC76" s="116"/>
      <c r="AE76" s="116"/>
      <c r="AF76" s="116"/>
      <c r="AG76" s="116"/>
      <c r="AI76" s="116"/>
      <c r="AJ76" s="116"/>
      <c r="AK76" s="116"/>
      <c r="AM76" s="7"/>
      <c r="AN76" s="7"/>
      <c r="AO76" s="116"/>
      <c r="AQ76" s="188"/>
      <c r="AR76" s="7"/>
      <c r="AY76" s="188"/>
    </row>
    <row r="77" ht="14.25" customHeight="1">
      <c r="C77" s="6"/>
      <c r="D77" s="116"/>
      <c r="N77" s="116"/>
      <c r="S77" s="7"/>
      <c r="T77" s="116"/>
      <c r="U77" s="116"/>
      <c r="W77" s="7"/>
      <c r="X77" s="116"/>
      <c r="Y77" s="116"/>
      <c r="AA77" s="116"/>
      <c r="AB77" s="116"/>
      <c r="AC77" s="116"/>
      <c r="AE77" s="116"/>
      <c r="AF77" s="116"/>
      <c r="AG77" s="116"/>
      <c r="AI77" s="116"/>
      <c r="AJ77" s="116"/>
      <c r="AK77" s="116"/>
      <c r="AM77" s="7"/>
      <c r="AN77" s="7"/>
      <c r="AO77" s="116"/>
      <c r="AQ77" s="188"/>
      <c r="AR77" s="7"/>
      <c r="AY77" s="188"/>
    </row>
    <row r="78" ht="14.25" customHeight="1">
      <c r="C78" s="6"/>
      <c r="D78" s="116"/>
      <c r="N78" s="116"/>
      <c r="S78" s="7"/>
      <c r="T78" s="116"/>
      <c r="U78" s="116"/>
      <c r="W78" s="7"/>
      <c r="X78" s="116"/>
      <c r="Y78" s="116"/>
      <c r="AA78" s="116"/>
      <c r="AB78" s="116"/>
      <c r="AC78" s="116"/>
      <c r="AE78" s="116"/>
      <c r="AF78" s="116"/>
      <c r="AG78" s="116"/>
      <c r="AI78" s="116"/>
      <c r="AJ78" s="116"/>
      <c r="AK78" s="116"/>
      <c r="AM78" s="7"/>
      <c r="AN78" s="7"/>
      <c r="AO78" s="116"/>
      <c r="AQ78" s="188"/>
      <c r="AR78" s="7"/>
      <c r="AY78" s="188"/>
    </row>
    <row r="79" ht="14.25" customHeight="1">
      <c r="C79" s="6"/>
      <c r="D79" s="116"/>
      <c r="N79" s="116"/>
      <c r="S79" s="7"/>
      <c r="T79" s="116"/>
      <c r="U79" s="116"/>
      <c r="W79" s="7"/>
      <c r="X79" s="116"/>
      <c r="Y79" s="116"/>
      <c r="AA79" s="116"/>
      <c r="AB79" s="116"/>
      <c r="AC79" s="116"/>
      <c r="AE79" s="116"/>
      <c r="AF79" s="116"/>
      <c r="AG79" s="116"/>
      <c r="AI79" s="116"/>
      <c r="AJ79" s="116"/>
      <c r="AK79" s="116"/>
      <c r="AM79" s="7"/>
      <c r="AN79" s="7"/>
      <c r="AO79" s="116"/>
      <c r="AQ79" s="188"/>
      <c r="AR79" s="7"/>
      <c r="AY79" s="188"/>
    </row>
    <row r="80" ht="14.25" customHeight="1">
      <c r="C80" s="6"/>
      <c r="D80" s="116"/>
      <c r="N80" s="116"/>
      <c r="S80" s="7"/>
      <c r="T80" s="116"/>
      <c r="U80" s="116"/>
      <c r="W80" s="7"/>
      <c r="X80" s="116"/>
      <c r="Y80" s="116"/>
      <c r="AA80" s="116"/>
      <c r="AB80" s="116"/>
      <c r="AC80" s="116"/>
      <c r="AE80" s="116"/>
      <c r="AF80" s="116"/>
      <c r="AG80" s="116"/>
      <c r="AI80" s="116"/>
      <c r="AJ80" s="116"/>
      <c r="AK80" s="116"/>
      <c r="AM80" s="7"/>
      <c r="AN80" s="7"/>
      <c r="AO80" s="116"/>
      <c r="AQ80" s="188"/>
      <c r="AR80" s="7"/>
      <c r="AY80" s="188"/>
    </row>
    <row r="81" ht="14.25" customHeight="1">
      <c r="C81" s="6"/>
      <c r="D81" s="116"/>
      <c r="N81" s="116"/>
      <c r="S81" s="7"/>
      <c r="T81" s="116"/>
      <c r="U81" s="116"/>
      <c r="W81" s="7"/>
      <c r="X81" s="116"/>
      <c r="Y81" s="116"/>
      <c r="AA81" s="116"/>
      <c r="AB81" s="116"/>
      <c r="AC81" s="116"/>
      <c r="AE81" s="116"/>
      <c r="AF81" s="116"/>
      <c r="AG81" s="116"/>
      <c r="AI81" s="116"/>
      <c r="AJ81" s="116"/>
      <c r="AK81" s="116"/>
      <c r="AM81" s="7"/>
      <c r="AN81" s="7"/>
      <c r="AO81" s="116"/>
      <c r="AQ81" s="188"/>
      <c r="AR81" s="7"/>
      <c r="AY81" s="188"/>
    </row>
    <row r="82" ht="14.25" customHeight="1">
      <c r="C82" s="6"/>
      <c r="D82" s="116"/>
      <c r="N82" s="116"/>
      <c r="S82" s="7"/>
      <c r="T82" s="116"/>
      <c r="U82" s="116"/>
      <c r="W82" s="7"/>
      <c r="X82" s="116"/>
      <c r="Y82" s="116"/>
      <c r="AA82" s="116"/>
      <c r="AB82" s="116"/>
      <c r="AC82" s="116"/>
      <c r="AE82" s="116"/>
      <c r="AF82" s="116"/>
      <c r="AG82" s="116"/>
      <c r="AI82" s="116"/>
      <c r="AJ82" s="116"/>
      <c r="AK82" s="116"/>
      <c r="AM82" s="7"/>
      <c r="AN82" s="7"/>
      <c r="AO82" s="116"/>
      <c r="AQ82" s="188"/>
      <c r="AR82" s="7"/>
      <c r="AY82" s="188"/>
    </row>
    <row r="83" ht="14.25" customHeight="1">
      <c r="C83" s="6"/>
      <c r="D83" s="116"/>
      <c r="N83" s="116"/>
      <c r="S83" s="7"/>
      <c r="T83" s="116"/>
      <c r="U83" s="116"/>
      <c r="W83" s="7"/>
      <c r="X83" s="116"/>
      <c r="Y83" s="116"/>
      <c r="AA83" s="116"/>
      <c r="AB83" s="116"/>
      <c r="AC83" s="116"/>
      <c r="AE83" s="116"/>
      <c r="AF83" s="116"/>
      <c r="AG83" s="116"/>
      <c r="AI83" s="116"/>
      <c r="AJ83" s="116"/>
      <c r="AK83" s="116"/>
      <c r="AM83" s="7"/>
      <c r="AN83" s="7"/>
      <c r="AO83" s="116"/>
      <c r="AQ83" s="188"/>
      <c r="AR83" s="7"/>
      <c r="AY83" s="188"/>
    </row>
    <row r="84" ht="14.25" customHeight="1">
      <c r="C84" s="6"/>
      <c r="D84" s="116"/>
      <c r="N84" s="116"/>
      <c r="S84" s="7"/>
      <c r="T84" s="116"/>
      <c r="U84" s="116"/>
      <c r="W84" s="7"/>
      <c r="X84" s="116"/>
      <c r="Y84" s="116"/>
      <c r="AA84" s="116"/>
      <c r="AB84" s="116"/>
      <c r="AC84" s="116"/>
      <c r="AE84" s="116"/>
      <c r="AF84" s="116"/>
      <c r="AG84" s="116"/>
      <c r="AI84" s="116"/>
      <c r="AJ84" s="116"/>
      <c r="AK84" s="116"/>
      <c r="AM84" s="7"/>
      <c r="AN84" s="7"/>
      <c r="AO84" s="116"/>
      <c r="AQ84" s="188"/>
      <c r="AR84" s="7"/>
      <c r="AY84" s="188"/>
    </row>
    <row r="85" ht="14.25" customHeight="1">
      <c r="C85" s="6"/>
      <c r="D85" s="116"/>
      <c r="N85" s="116"/>
      <c r="S85" s="7"/>
      <c r="T85" s="116"/>
      <c r="U85" s="116"/>
      <c r="W85" s="7"/>
      <c r="X85" s="116"/>
      <c r="Y85" s="116"/>
      <c r="AA85" s="116"/>
      <c r="AB85" s="116"/>
      <c r="AC85" s="116"/>
      <c r="AE85" s="116"/>
      <c r="AF85" s="116"/>
      <c r="AG85" s="116"/>
      <c r="AI85" s="116"/>
      <c r="AJ85" s="116"/>
      <c r="AK85" s="116"/>
      <c r="AM85" s="7"/>
      <c r="AN85" s="7"/>
      <c r="AO85" s="116"/>
      <c r="AQ85" s="188"/>
      <c r="AR85" s="7"/>
      <c r="AY85" s="188"/>
    </row>
    <row r="86" ht="14.25" customHeight="1">
      <c r="C86" s="6"/>
      <c r="D86" s="116"/>
      <c r="N86" s="116"/>
      <c r="S86" s="7"/>
      <c r="T86" s="116"/>
      <c r="U86" s="116"/>
      <c r="W86" s="7"/>
      <c r="X86" s="116"/>
      <c r="Y86" s="116"/>
      <c r="AA86" s="116"/>
      <c r="AB86" s="116"/>
      <c r="AC86" s="116"/>
      <c r="AE86" s="116"/>
      <c r="AF86" s="116"/>
      <c r="AG86" s="116"/>
      <c r="AI86" s="116"/>
      <c r="AJ86" s="116"/>
      <c r="AK86" s="116"/>
      <c r="AM86" s="7"/>
      <c r="AN86" s="7"/>
      <c r="AO86" s="116"/>
      <c r="AQ86" s="188"/>
      <c r="AR86" s="7"/>
      <c r="AY86" s="188"/>
    </row>
    <row r="87" ht="14.25" customHeight="1">
      <c r="C87" s="6"/>
      <c r="D87" s="116"/>
      <c r="N87" s="116"/>
      <c r="S87" s="7"/>
      <c r="T87" s="116"/>
      <c r="U87" s="116"/>
      <c r="W87" s="7"/>
      <c r="X87" s="116"/>
      <c r="Y87" s="116"/>
      <c r="AA87" s="116"/>
      <c r="AB87" s="116"/>
      <c r="AC87" s="116"/>
      <c r="AE87" s="116"/>
      <c r="AF87" s="116"/>
      <c r="AG87" s="116"/>
      <c r="AI87" s="116"/>
      <c r="AJ87" s="116"/>
      <c r="AK87" s="116"/>
      <c r="AM87" s="7"/>
      <c r="AN87" s="7"/>
      <c r="AO87" s="116"/>
      <c r="AQ87" s="188"/>
      <c r="AR87" s="7"/>
      <c r="AY87" s="188"/>
    </row>
    <row r="88" ht="14.25" customHeight="1">
      <c r="C88" s="6"/>
      <c r="D88" s="116"/>
      <c r="N88" s="116"/>
      <c r="S88" s="7"/>
      <c r="T88" s="116"/>
      <c r="U88" s="116"/>
      <c r="W88" s="7"/>
      <c r="X88" s="116"/>
      <c r="Y88" s="116"/>
      <c r="AA88" s="116"/>
      <c r="AB88" s="116"/>
      <c r="AC88" s="116"/>
      <c r="AE88" s="116"/>
      <c r="AF88" s="116"/>
      <c r="AG88" s="116"/>
      <c r="AI88" s="116"/>
      <c r="AJ88" s="116"/>
      <c r="AK88" s="116"/>
      <c r="AM88" s="7"/>
      <c r="AN88" s="7"/>
      <c r="AO88" s="116"/>
      <c r="AQ88" s="188"/>
      <c r="AR88" s="7"/>
      <c r="AY88" s="188"/>
    </row>
    <row r="89" ht="14.25" customHeight="1">
      <c r="C89" s="6"/>
      <c r="D89" s="116"/>
      <c r="N89" s="116"/>
      <c r="S89" s="7"/>
      <c r="T89" s="116"/>
      <c r="U89" s="116"/>
      <c r="W89" s="7"/>
      <c r="X89" s="116"/>
      <c r="Y89" s="116"/>
      <c r="AA89" s="116"/>
      <c r="AB89" s="116"/>
      <c r="AC89" s="116"/>
      <c r="AE89" s="116"/>
      <c r="AF89" s="116"/>
      <c r="AG89" s="116"/>
      <c r="AI89" s="116"/>
      <c r="AJ89" s="116"/>
      <c r="AK89" s="116"/>
      <c r="AM89" s="7"/>
      <c r="AN89" s="7"/>
      <c r="AO89" s="116"/>
      <c r="AQ89" s="188"/>
      <c r="AR89" s="7"/>
      <c r="AY89" s="188"/>
    </row>
    <row r="90" ht="14.25" customHeight="1">
      <c r="C90" s="6"/>
      <c r="D90" s="116"/>
      <c r="N90" s="116"/>
      <c r="S90" s="7"/>
      <c r="T90" s="116"/>
      <c r="U90" s="116"/>
      <c r="W90" s="7"/>
      <c r="X90" s="116"/>
      <c r="Y90" s="116"/>
      <c r="AA90" s="116"/>
      <c r="AB90" s="116"/>
      <c r="AC90" s="116"/>
      <c r="AE90" s="116"/>
      <c r="AF90" s="116"/>
      <c r="AG90" s="116"/>
      <c r="AI90" s="116"/>
      <c r="AJ90" s="116"/>
      <c r="AK90" s="116"/>
      <c r="AM90" s="7"/>
      <c r="AN90" s="7"/>
      <c r="AO90" s="116"/>
      <c r="AQ90" s="188"/>
      <c r="AR90" s="7"/>
      <c r="AY90" s="188"/>
    </row>
    <row r="91" ht="14.25" customHeight="1">
      <c r="C91" s="6"/>
      <c r="D91" s="116"/>
      <c r="N91" s="116"/>
      <c r="S91" s="7"/>
      <c r="T91" s="116"/>
      <c r="U91" s="116"/>
      <c r="W91" s="7"/>
      <c r="X91" s="116"/>
      <c r="Y91" s="116"/>
      <c r="AA91" s="116"/>
      <c r="AB91" s="116"/>
      <c r="AC91" s="116"/>
      <c r="AE91" s="116"/>
      <c r="AF91" s="116"/>
      <c r="AG91" s="116"/>
      <c r="AI91" s="116"/>
      <c r="AJ91" s="116"/>
      <c r="AK91" s="116"/>
      <c r="AM91" s="7"/>
      <c r="AN91" s="7"/>
      <c r="AO91" s="116"/>
      <c r="AQ91" s="188"/>
      <c r="AR91" s="7"/>
      <c r="AY91" s="188"/>
    </row>
    <row r="92" ht="14.25" customHeight="1">
      <c r="C92" s="6"/>
      <c r="D92" s="116"/>
      <c r="N92" s="116"/>
      <c r="S92" s="7"/>
      <c r="T92" s="116"/>
      <c r="U92" s="116"/>
      <c r="W92" s="7"/>
      <c r="X92" s="116"/>
      <c r="Y92" s="116"/>
      <c r="AA92" s="116"/>
      <c r="AB92" s="116"/>
      <c r="AC92" s="116"/>
      <c r="AE92" s="116"/>
      <c r="AF92" s="116"/>
      <c r="AG92" s="116"/>
      <c r="AI92" s="116"/>
      <c r="AJ92" s="116"/>
      <c r="AK92" s="116"/>
      <c r="AM92" s="7"/>
      <c r="AN92" s="7"/>
      <c r="AO92" s="116"/>
      <c r="AQ92" s="188"/>
      <c r="AR92" s="7"/>
      <c r="AY92" s="188"/>
    </row>
    <row r="93" ht="14.25" customHeight="1">
      <c r="C93" s="6"/>
      <c r="D93" s="116"/>
      <c r="N93" s="116"/>
      <c r="S93" s="7"/>
      <c r="T93" s="116"/>
      <c r="U93" s="116"/>
      <c r="W93" s="7"/>
      <c r="X93" s="116"/>
      <c r="Y93" s="116"/>
      <c r="AA93" s="116"/>
      <c r="AB93" s="116"/>
      <c r="AC93" s="116"/>
      <c r="AE93" s="116"/>
      <c r="AF93" s="116"/>
      <c r="AG93" s="116"/>
      <c r="AI93" s="116"/>
      <c r="AJ93" s="116"/>
      <c r="AK93" s="116"/>
      <c r="AM93" s="7"/>
      <c r="AN93" s="7"/>
      <c r="AO93" s="116"/>
      <c r="AQ93" s="188"/>
      <c r="AR93" s="7"/>
      <c r="AY93" s="188"/>
    </row>
    <row r="94" ht="14.25" customHeight="1">
      <c r="C94" s="6"/>
      <c r="D94" s="116"/>
      <c r="N94" s="116"/>
      <c r="S94" s="7"/>
      <c r="T94" s="116"/>
      <c r="U94" s="116"/>
      <c r="W94" s="7"/>
      <c r="X94" s="116"/>
      <c r="Y94" s="116"/>
      <c r="AA94" s="116"/>
      <c r="AB94" s="116"/>
      <c r="AC94" s="116"/>
      <c r="AE94" s="116"/>
      <c r="AF94" s="116"/>
      <c r="AG94" s="116"/>
      <c r="AI94" s="116"/>
      <c r="AJ94" s="116"/>
      <c r="AK94" s="116"/>
      <c r="AM94" s="7"/>
      <c r="AN94" s="7"/>
      <c r="AO94" s="116"/>
      <c r="AQ94" s="188"/>
      <c r="AR94" s="7"/>
      <c r="AY94" s="188"/>
    </row>
    <row r="95" ht="14.25" customHeight="1">
      <c r="C95" s="6"/>
      <c r="D95" s="116"/>
      <c r="N95" s="116"/>
      <c r="S95" s="7"/>
      <c r="T95" s="116"/>
      <c r="U95" s="116"/>
      <c r="W95" s="7"/>
      <c r="X95" s="116"/>
      <c r="Y95" s="116"/>
      <c r="AA95" s="116"/>
      <c r="AB95" s="116"/>
      <c r="AC95" s="116"/>
      <c r="AE95" s="116"/>
      <c r="AF95" s="116"/>
      <c r="AG95" s="116"/>
      <c r="AI95" s="116"/>
      <c r="AJ95" s="116"/>
      <c r="AK95" s="116"/>
      <c r="AM95" s="7"/>
      <c r="AN95" s="7"/>
      <c r="AO95" s="116"/>
      <c r="AQ95" s="188"/>
      <c r="AR95" s="7"/>
      <c r="AY95" s="188"/>
    </row>
    <row r="96" ht="14.25" customHeight="1">
      <c r="C96" s="6"/>
      <c r="D96" s="116"/>
      <c r="N96" s="116"/>
      <c r="S96" s="7"/>
      <c r="T96" s="116"/>
      <c r="U96" s="116"/>
      <c r="W96" s="7"/>
      <c r="X96" s="116"/>
      <c r="Y96" s="116"/>
      <c r="AA96" s="116"/>
      <c r="AB96" s="116"/>
      <c r="AC96" s="116"/>
      <c r="AE96" s="116"/>
      <c r="AF96" s="116"/>
      <c r="AG96" s="116"/>
      <c r="AI96" s="116"/>
      <c r="AJ96" s="116"/>
      <c r="AK96" s="116"/>
      <c r="AM96" s="7"/>
      <c r="AN96" s="7"/>
      <c r="AO96" s="116"/>
      <c r="AQ96" s="188"/>
      <c r="AR96" s="7"/>
      <c r="AY96" s="188"/>
    </row>
    <row r="97" ht="14.25" customHeight="1">
      <c r="C97" s="6"/>
      <c r="D97" s="116"/>
      <c r="N97" s="116"/>
      <c r="S97" s="7"/>
      <c r="T97" s="116"/>
      <c r="U97" s="116"/>
      <c r="W97" s="7"/>
      <c r="X97" s="116"/>
      <c r="Y97" s="116"/>
      <c r="AA97" s="116"/>
      <c r="AB97" s="116"/>
      <c r="AC97" s="116"/>
      <c r="AE97" s="116"/>
      <c r="AF97" s="116"/>
      <c r="AG97" s="116"/>
      <c r="AI97" s="116"/>
      <c r="AJ97" s="116"/>
      <c r="AK97" s="116"/>
      <c r="AM97" s="7"/>
      <c r="AN97" s="7"/>
      <c r="AO97" s="116"/>
      <c r="AQ97" s="188"/>
      <c r="AR97" s="7"/>
      <c r="AY97" s="188"/>
    </row>
    <row r="98" ht="14.25" customHeight="1">
      <c r="C98" s="6"/>
      <c r="D98" s="116"/>
      <c r="N98" s="116"/>
      <c r="S98" s="7"/>
      <c r="T98" s="116"/>
      <c r="U98" s="116"/>
      <c r="W98" s="7"/>
      <c r="X98" s="116"/>
      <c r="Y98" s="116"/>
      <c r="AA98" s="116"/>
      <c r="AB98" s="116"/>
      <c r="AC98" s="116"/>
      <c r="AE98" s="116"/>
      <c r="AF98" s="116"/>
      <c r="AG98" s="116"/>
      <c r="AI98" s="116"/>
      <c r="AJ98" s="116"/>
      <c r="AK98" s="116"/>
      <c r="AM98" s="7"/>
      <c r="AN98" s="7"/>
      <c r="AO98" s="116"/>
      <c r="AQ98" s="188"/>
      <c r="AR98" s="7"/>
      <c r="AY98" s="188"/>
    </row>
    <row r="99" ht="14.25" customHeight="1">
      <c r="C99" s="6"/>
      <c r="D99" s="116"/>
      <c r="N99" s="116"/>
      <c r="S99" s="7"/>
      <c r="T99" s="116"/>
      <c r="U99" s="116"/>
      <c r="W99" s="7"/>
      <c r="X99" s="116"/>
      <c r="Y99" s="116"/>
      <c r="AA99" s="116"/>
      <c r="AB99" s="116"/>
      <c r="AC99" s="116"/>
      <c r="AE99" s="116"/>
      <c r="AF99" s="116"/>
      <c r="AG99" s="116"/>
      <c r="AI99" s="116"/>
      <c r="AJ99" s="116"/>
      <c r="AK99" s="116"/>
      <c r="AM99" s="7"/>
      <c r="AN99" s="7"/>
      <c r="AO99" s="116"/>
      <c r="AQ99" s="188"/>
      <c r="AR99" s="7"/>
      <c r="AY99" s="188"/>
    </row>
    <row r="100" ht="14.25" customHeight="1">
      <c r="C100" s="6"/>
      <c r="D100" s="116"/>
      <c r="N100" s="116"/>
      <c r="S100" s="7"/>
      <c r="T100" s="116"/>
      <c r="U100" s="116"/>
      <c r="W100" s="7"/>
      <c r="X100" s="116"/>
      <c r="Y100" s="116"/>
      <c r="AA100" s="116"/>
      <c r="AB100" s="116"/>
      <c r="AC100" s="116"/>
      <c r="AE100" s="116"/>
      <c r="AF100" s="116"/>
      <c r="AG100" s="116"/>
      <c r="AI100" s="116"/>
      <c r="AJ100" s="116"/>
      <c r="AK100" s="116"/>
      <c r="AM100" s="7"/>
      <c r="AN100" s="7"/>
      <c r="AO100" s="116"/>
      <c r="AQ100" s="188"/>
      <c r="AR100" s="7"/>
      <c r="AY100" s="188"/>
    </row>
    <row r="101" ht="14.25" customHeight="1">
      <c r="C101" s="6"/>
      <c r="D101" s="116"/>
      <c r="N101" s="116"/>
      <c r="S101" s="7"/>
      <c r="T101" s="116"/>
      <c r="U101" s="116"/>
      <c r="W101" s="7"/>
      <c r="X101" s="116"/>
      <c r="Y101" s="116"/>
      <c r="AA101" s="116"/>
      <c r="AB101" s="116"/>
      <c r="AC101" s="116"/>
      <c r="AE101" s="116"/>
      <c r="AF101" s="116"/>
      <c r="AG101" s="116"/>
      <c r="AI101" s="116"/>
      <c r="AJ101" s="116"/>
      <c r="AK101" s="116"/>
      <c r="AM101" s="7"/>
      <c r="AN101" s="7"/>
      <c r="AO101" s="116"/>
      <c r="AQ101" s="188"/>
      <c r="AR101" s="7"/>
      <c r="AY101" s="188"/>
    </row>
    <row r="102" ht="14.25" customHeight="1">
      <c r="C102" s="6"/>
      <c r="D102" s="116"/>
      <c r="N102" s="116"/>
      <c r="S102" s="7"/>
      <c r="T102" s="116"/>
      <c r="U102" s="116"/>
      <c r="W102" s="7"/>
      <c r="X102" s="116"/>
      <c r="Y102" s="116"/>
      <c r="AA102" s="116"/>
      <c r="AB102" s="116"/>
      <c r="AC102" s="116"/>
      <c r="AE102" s="116"/>
      <c r="AF102" s="116"/>
      <c r="AG102" s="116"/>
      <c r="AI102" s="116"/>
      <c r="AJ102" s="116"/>
      <c r="AK102" s="116"/>
      <c r="AM102" s="7"/>
      <c r="AN102" s="7"/>
      <c r="AO102" s="116"/>
      <c r="AQ102" s="188"/>
      <c r="AR102" s="7"/>
      <c r="AY102" s="188"/>
    </row>
    <row r="103" ht="14.25" customHeight="1">
      <c r="C103" s="6"/>
      <c r="D103" s="116"/>
      <c r="N103" s="116"/>
      <c r="S103" s="7"/>
      <c r="T103" s="116"/>
      <c r="U103" s="116"/>
      <c r="W103" s="7"/>
      <c r="X103" s="116"/>
      <c r="Y103" s="116"/>
      <c r="AA103" s="116"/>
      <c r="AB103" s="116"/>
      <c r="AC103" s="116"/>
      <c r="AE103" s="116"/>
      <c r="AF103" s="116"/>
      <c r="AG103" s="116"/>
      <c r="AI103" s="116"/>
      <c r="AJ103" s="116"/>
      <c r="AK103" s="116"/>
      <c r="AM103" s="7"/>
      <c r="AN103" s="7"/>
      <c r="AO103" s="116"/>
      <c r="AQ103" s="188"/>
      <c r="AR103" s="7"/>
      <c r="AY103" s="188"/>
    </row>
    <row r="104" ht="14.25" customHeight="1">
      <c r="C104" s="6"/>
      <c r="D104" s="116"/>
      <c r="N104" s="116"/>
      <c r="S104" s="7"/>
      <c r="T104" s="116"/>
      <c r="U104" s="116"/>
      <c r="W104" s="7"/>
      <c r="X104" s="116"/>
      <c r="Y104" s="116"/>
      <c r="AA104" s="116"/>
      <c r="AB104" s="116"/>
      <c r="AC104" s="116"/>
      <c r="AE104" s="116"/>
      <c r="AF104" s="116"/>
      <c r="AG104" s="116"/>
      <c r="AI104" s="116"/>
      <c r="AJ104" s="116"/>
      <c r="AK104" s="116"/>
      <c r="AM104" s="7"/>
      <c r="AN104" s="7"/>
      <c r="AO104" s="116"/>
      <c r="AQ104" s="188"/>
      <c r="AR104" s="7"/>
      <c r="AY104" s="188"/>
    </row>
    <row r="105" ht="14.25" customHeight="1">
      <c r="C105" s="6"/>
      <c r="D105" s="116"/>
      <c r="N105" s="116"/>
      <c r="S105" s="7"/>
      <c r="T105" s="116"/>
      <c r="U105" s="116"/>
      <c r="W105" s="7"/>
      <c r="X105" s="116"/>
      <c r="Y105" s="116"/>
      <c r="AA105" s="116"/>
      <c r="AB105" s="116"/>
      <c r="AC105" s="116"/>
      <c r="AE105" s="116"/>
      <c r="AF105" s="116"/>
      <c r="AG105" s="116"/>
      <c r="AI105" s="116"/>
      <c r="AJ105" s="116"/>
      <c r="AK105" s="116"/>
      <c r="AM105" s="7"/>
      <c r="AN105" s="7"/>
      <c r="AO105" s="116"/>
      <c r="AQ105" s="188"/>
      <c r="AR105" s="7"/>
      <c r="AY105" s="188"/>
    </row>
    <row r="106" ht="14.25" customHeight="1">
      <c r="C106" s="6"/>
      <c r="D106" s="116"/>
      <c r="N106" s="116"/>
      <c r="S106" s="7"/>
      <c r="T106" s="116"/>
      <c r="U106" s="116"/>
      <c r="W106" s="7"/>
      <c r="X106" s="116"/>
      <c r="Y106" s="116"/>
      <c r="AA106" s="116"/>
      <c r="AB106" s="116"/>
      <c r="AC106" s="116"/>
      <c r="AE106" s="116"/>
      <c r="AF106" s="116"/>
      <c r="AG106" s="116"/>
      <c r="AI106" s="116"/>
      <c r="AJ106" s="116"/>
      <c r="AK106" s="116"/>
      <c r="AM106" s="7"/>
      <c r="AN106" s="7"/>
      <c r="AO106" s="116"/>
      <c r="AQ106" s="188"/>
      <c r="AR106" s="7"/>
      <c r="AY106" s="188"/>
    </row>
    <row r="107" ht="14.25" customHeight="1">
      <c r="C107" s="6"/>
      <c r="D107" s="116"/>
      <c r="N107" s="116"/>
      <c r="S107" s="7"/>
      <c r="T107" s="116"/>
      <c r="U107" s="116"/>
      <c r="W107" s="7"/>
      <c r="X107" s="116"/>
      <c r="Y107" s="116"/>
      <c r="AA107" s="116"/>
      <c r="AB107" s="116"/>
      <c r="AC107" s="116"/>
      <c r="AE107" s="116"/>
      <c r="AF107" s="116"/>
      <c r="AG107" s="116"/>
      <c r="AI107" s="116"/>
      <c r="AJ107" s="116"/>
      <c r="AK107" s="116"/>
      <c r="AM107" s="7"/>
      <c r="AN107" s="7"/>
      <c r="AO107" s="116"/>
      <c r="AQ107" s="188"/>
      <c r="AR107" s="7"/>
      <c r="AY107" s="188"/>
    </row>
    <row r="108" ht="14.25" customHeight="1">
      <c r="C108" s="6"/>
      <c r="D108" s="116"/>
      <c r="N108" s="116"/>
      <c r="S108" s="7"/>
      <c r="T108" s="116"/>
      <c r="U108" s="116"/>
      <c r="W108" s="7"/>
      <c r="X108" s="116"/>
      <c r="Y108" s="116"/>
      <c r="AA108" s="116"/>
      <c r="AB108" s="116"/>
      <c r="AC108" s="116"/>
      <c r="AE108" s="116"/>
      <c r="AF108" s="116"/>
      <c r="AG108" s="116"/>
      <c r="AI108" s="116"/>
      <c r="AJ108" s="116"/>
      <c r="AK108" s="116"/>
      <c r="AM108" s="7"/>
      <c r="AN108" s="7"/>
      <c r="AO108" s="116"/>
      <c r="AQ108" s="188"/>
      <c r="AR108" s="7"/>
      <c r="AY108" s="188"/>
    </row>
    <row r="109" ht="14.25" customHeight="1">
      <c r="C109" s="6"/>
      <c r="D109" s="116"/>
      <c r="N109" s="116"/>
      <c r="S109" s="7"/>
      <c r="T109" s="116"/>
      <c r="U109" s="116"/>
      <c r="W109" s="7"/>
      <c r="X109" s="116"/>
      <c r="Y109" s="116"/>
      <c r="AA109" s="116"/>
      <c r="AB109" s="116"/>
      <c r="AC109" s="116"/>
      <c r="AE109" s="116"/>
      <c r="AF109" s="116"/>
      <c r="AG109" s="116"/>
      <c r="AI109" s="116"/>
      <c r="AJ109" s="116"/>
      <c r="AK109" s="116"/>
      <c r="AM109" s="7"/>
      <c r="AN109" s="7"/>
      <c r="AO109" s="116"/>
      <c r="AQ109" s="188"/>
      <c r="AR109" s="7"/>
      <c r="AY109" s="188"/>
    </row>
    <row r="110" ht="14.25" customHeight="1">
      <c r="C110" s="6"/>
      <c r="D110" s="116"/>
      <c r="N110" s="116"/>
      <c r="S110" s="7"/>
      <c r="T110" s="116"/>
      <c r="U110" s="116"/>
      <c r="W110" s="7"/>
      <c r="X110" s="116"/>
      <c r="Y110" s="116"/>
      <c r="AA110" s="116"/>
      <c r="AB110" s="116"/>
      <c r="AC110" s="116"/>
      <c r="AE110" s="116"/>
      <c r="AF110" s="116"/>
      <c r="AG110" s="116"/>
      <c r="AI110" s="116"/>
      <c r="AJ110" s="116"/>
      <c r="AK110" s="116"/>
      <c r="AM110" s="7"/>
      <c r="AN110" s="7"/>
      <c r="AO110" s="116"/>
      <c r="AQ110" s="188"/>
      <c r="AR110" s="7"/>
      <c r="AY110" s="188"/>
    </row>
    <row r="111" ht="14.25" customHeight="1">
      <c r="C111" s="6"/>
      <c r="D111" s="116"/>
      <c r="N111" s="116"/>
      <c r="S111" s="7"/>
      <c r="T111" s="116"/>
      <c r="U111" s="116"/>
      <c r="W111" s="7"/>
      <c r="X111" s="116"/>
      <c r="Y111" s="116"/>
      <c r="AA111" s="116"/>
      <c r="AB111" s="116"/>
      <c r="AC111" s="116"/>
      <c r="AE111" s="116"/>
      <c r="AF111" s="116"/>
      <c r="AG111" s="116"/>
      <c r="AI111" s="116"/>
      <c r="AJ111" s="116"/>
      <c r="AK111" s="116"/>
      <c r="AM111" s="7"/>
      <c r="AN111" s="7"/>
      <c r="AO111" s="116"/>
      <c r="AQ111" s="188"/>
      <c r="AR111" s="7"/>
      <c r="AY111" s="188"/>
    </row>
    <row r="112" ht="14.25" customHeight="1">
      <c r="C112" s="6"/>
      <c r="D112" s="116"/>
      <c r="N112" s="116"/>
      <c r="S112" s="7"/>
      <c r="T112" s="116"/>
      <c r="U112" s="116"/>
      <c r="W112" s="7"/>
      <c r="X112" s="116"/>
      <c r="Y112" s="116"/>
      <c r="AA112" s="116"/>
      <c r="AB112" s="116"/>
      <c r="AC112" s="116"/>
      <c r="AE112" s="116"/>
      <c r="AF112" s="116"/>
      <c r="AG112" s="116"/>
      <c r="AI112" s="116"/>
      <c r="AJ112" s="116"/>
      <c r="AK112" s="116"/>
      <c r="AM112" s="7"/>
      <c r="AN112" s="7"/>
      <c r="AO112" s="116"/>
      <c r="AQ112" s="188"/>
      <c r="AR112" s="7"/>
      <c r="AY112" s="188"/>
    </row>
    <row r="113" ht="14.25" customHeight="1">
      <c r="C113" s="6"/>
      <c r="D113" s="116"/>
      <c r="N113" s="116"/>
      <c r="S113" s="7"/>
      <c r="T113" s="116"/>
      <c r="U113" s="116"/>
      <c r="W113" s="7"/>
      <c r="X113" s="116"/>
      <c r="Y113" s="116"/>
      <c r="AA113" s="116"/>
      <c r="AB113" s="116"/>
      <c r="AC113" s="116"/>
      <c r="AE113" s="116"/>
      <c r="AF113" s="116"/>
      <c r="AG113" s="116"/>
      <c r="AI113" s="116"/>
      <c r="AJ113" s="116"/>
      <c r="AK113" s="116"/>
      <c r="AM113" s="7"/>
      <c r="AN113" s="7"/>
      <c r="AO113" s="116"/>
      <c r="AQ113" s="188"/>
      <c r="AR113" s="7"/>
      <c r="AY113" s="188"/>
    </row>
    <row r="114" ht="14.25" customHeight="1">
      <c r="C114" s="6"/>
      <c r="D114" s="116"/>
      <c r="N114" s="116"/>
      <c r="S114" s="7"/>
      <c r="T114" s="116"/>
      <c r="U114" s="116"/>
      <c r="W114" s="7"/>
      <c r="X114" s="116"/>
      <c r="Y114" s="116"/>
      <c r="AA114" s="116"/>
      <c r="AB114" s="116"/>
      <c r="AC114" s="116"/>
      <c r="AE114" s="116"/>
      <c r="AF114" s="116"/>
      <c r="AG114" s="116"/>
      <c r="AI114" s="116"/>
      <c r="AJ114" s="116"/>
      <c r="AK114" s="116"/>
      <c r="AM114" s="7"/>
      <c r="AN114" s="7"/>
      <c r="AO114" s="116"/>
      <c r="AQ114" s="188"/>
      <c r="AR114" s="7"/>
      <c r="AY114" s="188"/>
    </row>
    <row r="115" ht="14.25" customHeight="1">
      <c r="C115" s="6"/>
      <c r="D115" s="116"/>
      <c r="N115" s="116"/>
      <c r="S115" s="7"/>
      <c r="T115" s="116"/>
      <c r="U115" s="116"/>
      <c r="W115" s="7"/>
      <c r="X115" s="116"/>
      <c r="Y115" s="116"/>
      <c r="AA115" s="116"/>
      <c r="AB115" s="116"/>
      <c r="AC115" s="116"/>
      <c r="AE115" s="116"/>
      <c r="AF115" s="116"/>
      <c r="AG115" s="116"/>
      <c r="AI115" s="116"/>
      <c r="AJ115" s="116"/>
      <c r="AK115" s="116"/>
      <c r="AM115" s="7"/>
      <c r="AN115" s="7"/>
      <c r="AO115" s="116"/>
      <c r="AQ115" s="188"/>
      <c r="AR115" s="7"/>
      <c r="AY115" s="188"/>
    </row>
    <row r="116" ht="14.25" customHeight="1">
      <c r="C116" s="6"/>
      <c r="D116" s="116"/>
      <c r="N116" s="116"/>
      <c r="S116" s="7"/>
      <c r="T116" s="116"/>
      <c r="U116" s="116"/>
      <c r="W116" s="7"/>
      <c r="X116" s="116"/>
      <c r="Y116" s="116"/>
      <c r="AA116" s="116"/>
      <c r="AB116" s="116"/>
      <c r="AC116" s="116"/>
      <c r="AE116" s="116"/>
      <c r="AF116" s="116"/>
      <c r="AG116" s="116"/>
      <c r="AI116" s="116"/>
      <c r="AJ116" s="116"/>
      <c r="AK116" s="116"/>
      <c r="AM116" s="7"/>
      <c r="AN116" s="7"/>
      <c r="AO116" s="116"/>
      <c r="AQ116" s="188"/>
      <c r="AR116" s="7"/>
      <c r="AY116" s="188"/>
    </row>
    <row r="117" ht="14.25" customHeight="1">
      <c r="C117" s="6"/>
      <c r="D117" s="116"/>
      <c r="N117" s="116"/>
      <c r="S117" s="7"/>
      <c r="T117" s="116"/>
      <c r="U117" s="116"/>
      <c r="W117" s="7"/>
      <c r="X117" s="116"/>
      <c r="Y117" s="116"/>
      <c r="AA117" s="116"/>
      <c r="AB117" s="116"/>
      <c r="AC117" s="116"/>
      <c r="AE117" s="116"/>
      <c r="AF117" s="116"/>
      <c r="AG117" s="116"/>
      <c r="AI117" s="116"/>
      <c r="AJ117" s="116"/>
      <c r="AK117" s="116"/>
      <c r="AM117" s="7"/>
      <c r="AN117" s="7"/>
      <c r="AO117" s="116"/>
      <c r="AQ117" s="188"/>
      <c r="AR117" s="7"/>
      <c r="AY117" s="188"/>
    </row>
    <row r="118" ht="14.25" customHeight="1">
      <c r="C118" s="6"/>
      <c r="D118" s="116"/>
      <c r="N118" s="116"/>
      <c r="S118" s="7"/>
      <c r="T118" s="116"/>
      <c r="U118" s="116"/>
      <c r="W118" s="7"/>
      <c r="X118" s="116"/>
      <c r="Y118" s="116"/>
      <c r="AA118" s="116"/>
      <c r="AB118" s="116"/>
      <c r="AC118" s="116"/>
      <c r="AE118" s="116"/>
      <c r="AF118" s="116"/>
      <c r="AG118" s="116"/>
      <c r="AI118" s="116"/>
      <c r="AJ118" s="116"/>
      <c r="AK118" s="116"/>
      <c r="AM118" s="7"/>
      <c r="AN118" s="7"/>
      <c r="AO118" s="116"/>
      <c r="AQ118" s="188"/>
      <c r="AR118" s="7"/>
      <c r="AY118" s="188"/>
    </row>
    <row r="119" ht="14.25" customHeight="1">
      <c r="C119" s="6"/>
      <c r="D119" s="116"/>
      <c r="N119" s="116"/>
      <c r="S119" s="7"/>
      <c r="T119" s="116"/>
      <c r="U119" s="116"/>
      <c r="W119" s="7"/>
      <c r="X119" s="116"/>
      <c r="Y119" s="116"/>
      <c r="AA119" s="116"/>
      <c r="AB119" s="116"/>
      <c r="AC119" s="116"/>
      <c r="AE119" s="116"/>
      <c r="AF119" s="116"/>
      <c r="AG119" s="116"/>
      <c r="AI119" s="116"/>
      <c r="AJ119" s="116"/>
      <c r="AK119" s="116"/>
      <c r="AM119" s="7"/>
      <c r="AN119" s="7"/>
      <c r="AO119" s="116"/>
      <c r="AQ119" s="188"/>
      <c r="AR119" s="7"/>
      <c r="AY119" s="188"/>
    </row>
    <row r="120" ht="14.25" customHeight="1">
      <c r="C120" s="6"/>
      <c r="D120" s="116"/>
      <c r="N120" s="116"/>
      <c r="S120" s="7"/>
      <c r="T120" s="116"/>
      <c r="U120" s="116"/>
      <c r="W120" s="7"/>
      <c r="X120" s="116"/>
      <c r="Y120" s="116"/>
      <c r="AA120" s="116"/>
      <c r="AB120" s="116"/>
      <c r="AC120" s="116"/>
      <c r="AE120" s="116"/>
      <c r="AF120" s="116"/>
      <c r="AG120" s="116"/>
      <c r="AI120" s="116"/>
      <c r="AJ120" s="116"/>
      <c r="AK120" s="116"/>
      <c r="AM120" s="7"/>
      <c r="AN120" s="7"/>
      <c r="AO120" s="116"/>
      <c r="AQ120" s="188"/>
      <c r="AR120" s="7"/>
      <c r="AY120" s="188"/>
    </row>
    <row r="121" ht="14.25" customHeight="1">
      <c r="C121" s="6"/>
      <c r="D121" s="116"/>
      <c r="N121" s="116"/>
      <c r="S121" s="7"/>
      <c r="T121" s="116"/>
      <c r="U121" s="116"/>
      <c r="W121" s="7"/>
      <c r="X121" s="116"/>
      <c r="Y121" s="116"/>
      <c r="AA121" s="116"/>
      <c r="AB121" s="116"/>
      <c r="AC121" s="116"/>
      <c r="AE121" s="116"/>
      <c r="AF121" s="116"/>
      <c r="AG121" s="116"/>
      <c r="AI121" s="116"/>
      <c r="AJ121" s="116"/>
      <c r="AK121" s="116"/>
      <c r="AM121" s="7"/>
      <c r="AN121" s="7"/>
      <c r="AO121" s="116"/>
      <c r="AQ121" s="188"/>
      <c r="AR121" s="7"/>
      <c r="AY121" s="188"/>
    </row>
    <row r="122" ht="14.25" customHeight="1">
      <c r="C122" s="6"/>
      <c r="D122" s="116"/>
      <c r="N122" s="116"/>
      <c r="S122" s="7"/>
      <c r="T122" s="116"/>
      <c r="U122" s="116"/>
      <c r="W122" s="7"/>
      <c r="X122" s="116"/>
      <c r="Y122" s="116"/>
      <c r="AA122" s="116"/>
      <c r="AB122" s="116"/>
      <c r="AC122" s="116"/>
      <c r="AE122" s="116"/>
      <c r="AF122" s="116"/>
      <c r="AG122" s="116"/>
      <c r="AI122" s="116"/>
      <c r="AJ122" s="116"/>
      <c r="AK122" s="116"/>
      <c r="AM122" s="7"/>
      <c r="AN122" s="7"/>
      <c r="AO122" s="116"/>
      <c r="AQ122" s="188"/>
      <c r="AR122" s="7"/>
      <c r="AY122" s="188"/>
    </row>
    <row r="123" ht="14.25" customHeight="1">
      <c r="C123" s="6"/>
      <c r="D123" s="116"/>
      <c r="N123" s="116"/>
      <c r="S123" s="7"/>
      <c r="T123" s="116"/>
      <c r="U123" s="116"/>
      <c r="W123" s="7"/>
      <c r="X123" s="116"/>
      <c r="Y123" s="116"/>
      <c r="AA123" s="116"/>
      <c r="AB123" s="116"/>
      <c r="AC123" s="116"/>
      <c r="AE123" s="116"/>
      <c r="AF123" s="116"/>
      <c r="AG123" s="116"/>
      <c r="AI123" s="116"/>
      <c r="AJ123" s="116"/>
      <c r="AK123" s="116"/>
      <c r="AM123" s="7"/>
      <c r="AN123" s="7"/>
      <c r="AO123" s="116"/>
      <c r="AQ123" s="188"/>
      <c r="AR123" s="7"/>
      <c r="AY123" s="188"/>
    </row>
    <row r="124" ht="14.25" customHeight="1">
      <c r="C124" s="6"/>
      <c r="D124" s="116"/>
      <c r="N124" s="116"/>
      <c r="S124" s="7"/>
      <c r="T124" s="116"/>
      <c r="U124" s="116"/>
      <c r="W124" s="7"/>
      <c r="X124" s="116"/>
      <c r="Y124" s="116"/>
      <c r="AA124" s="116"/>
      <c r="AB124" s="116"/>
      <c r="AC124" s="116"/>
      <c r="AE124" s="116"/>
      <c r="AF124" s="116"/>
      <c r="AG124" s="116"/>
      <c r="AI124" s="116"/>
      <c r="AJ124" s="116"/>
      <c r="AK124" s="116"/>
      <c r="AM124" s="7"/>
      <c r="AN124" s="7"/>
      <c r="AO124" s="116"/>
      <c r="AQ124" s="188"/>
      <c r="AR124" s="7"/>
      <c r="AY124" s="188"/>
    </row>
    <row r="125" ht="14.25" customHeight="1">
      <c r="C125" s="6"/>
      <c r="D125" s="116"/>
      <c r="N125" s="116"/>
      <c r="S125" s="7"/>
      <c r="T125" s="116"/>
      <c r="U125" s="116"/>
      <c r="W125" s="7"/>
      <c r="X125" s="116"/>
      <c r="Y125" s="116"/>
      <c r="AA125" s="116"/>
      <c r="AB125" s="116"/>
      <c r="AC125" s="116"/>
      <c r="AE125" s="116"/>
      <c r="AF125" s="116"/>
      <c r="AG125" s="116"/>
      <c r="AI125" s="116"/>
      <c r="AJ125" s="116"/>
      <c r="AK125" s="116"/>
      <c r="AM125" s="7"/>
      <c r="AN125" s="7"/>
      <c r="AO125" s="116"/>
      <c r="AQ125" s="188"/>
      <c r="AR125" s="7"/>
      <c r="AY125" s="188"/>
    </row>
    <row r="126" ht="14.25" customHeight="1">
      <c r="C126" s="6"/>
      <c r="D126" s="116"/>
      <c r="N126" s="116"/>
      <c r="S126" s="7"/>
      <c r="T126" s="116"/>
      <c r="U126" s="116"/>
      <c r="W126" s="7"/>
      <c r="X126" s="116"/>
      <c r="Y126" s="116"/>
      <c r="AA126" s="116"/>
      <c r="AB126" s="116"/>
      <c r="AC126" s="116"/>
      <c r="AE126" s="116"/>
      <c r="AF126" s="116"/>
      <c r="AG126" s="116"/>
      <c r="AI126" s="116"/>
      <c r="AJ126" s="116"/>
      <c r="AK126" s="116"/>
      <c r="AM126" s="7"/>
      <c r="AN126" s="7"/>
      <c r="AO126" s="116"/>
      <c r="AQ126" s="188"/>
      <c r="AR126" s="7"/>
      <c r="AY126" s="188"/>
    </row>
    <row r="127" ht="14.25" customHeight="1">
      <c r="C127" s="6"/>
      <c r="D127" s="116"/>
      <c r="N127" s="116"/>
      <c r="S127" s="7"/>
      <c r="T127" s="116"/>
      <c r="U127" s="116"/>
      <c r="W127" s="7"/>
      <c r="X127" s="116"/>
      <c r="Y127" s="116"/>
      <c r="AA127" s="116"/>
      <c r="AB127" s="116"/>
      <c r="AC127" s="116"/>
      <c r="AE127" s="116"/>
      <c r="AF127" s="116"/>
      <c r="AG127" s="116"/>
      <c r="AI127" s="116"/>
      <c r="AJ127" s="116"/>
      <c r="AK127" s="116"/>
      <c r="AM127" s="7"/>
      <c r="AN127" s="7"/>
      <c r="AO127" s="116"/>
      <c r="AQ127" s="188"/>
      <c r="AR127" s="7"/>
      <c r="AY127" s="188"/>
    </row>
    <row r="128" ht="14.25" customHeight="1">
      <c r="C128" s="6"/>
      <c r="D128" s="116"/>
      <c r="N128" s="116"/>
      <c r="S128" s="7"/>
      <c r="T128" s="116"/>
      <c r="U128" s="116"/>
      <c r="W128" s="7"/>
      <c r="X128" s="116"/>
      <c r="Y128" s="116"/>
      <c r="AA128" s="116"/>
      <c r="AB128" s="116"/>
      <c r="AC128" s="116"/>
      <c r="AE128" s="116"/>
      <c r="AF128" s="116"/>
      <c r="AG128" s="116"/>
      <c r="AI128" s="116"/>
      <c r="AJ128" s="116"/>
      <c r="AK128" s="116"/>
      <c r="AM128" s="7"/>
      <c r="AN128" s="7"/>
      <c r="AO128" s="116"/>
      <c r="AQ128" s="188"/>
      <c r="AR128" s="7"/>
      <c r="AY128" s="188"/>
    </row>
    <row r="129" ht="14.25" customHeight="1">
      <c r="C129" s="6"/>
      <c r="D129" s="116"/>
      <c r="N129" s="116"/>
      <c r="S129" s="7"/>
      <c r="T129" s="116"/>
      <c r="U129" s="116"/>
      <c r="W129" s="7"/>
      <c r="X129" s="116"/>
      <c r="Y129" s="116"/>
      <c r="AA129" s="116"/>
      <c r="AB129" s="116"/>
      <c r="AC129" s="116"/>
      <c r="AE129" s="116"/>
      <c r="AF129" s="116"/>
      <c r="AG129" s="116"/>
      <c r="AI129" s="116"/>
      <c r="AJ129" s="116"/>
      <c r="AK129" s="116"/>
      <c r="AM129" s="7"/>
      <c r="AN129" s="7"/>
      <c r="AO129" s="116"/>
      <c r="AQ129" s="188"/>
      <c r="AR129" s="7"/>
      <c r="AY129" s="188"/>
    </row>
    <row r="130" ht="14.25" customHeight="1">
      <c r="C130" s="6"/>
      <c r="D130" s="116"/>
      <c r="N130" s="116"/>
      <c r="S130" s="7"/>
      <c r="T130" s="116"/>
      <c r="U130" s="116"/>
      <c r="W130" s="7"/>
      <c r="X130" s="116"/>
      <c r="Y130" s="116"/>
      <c r="AA130" s="116"/>
      <c r="AB130" s="116"/>
      <c r="AC130" s="116"/>
      <c r="AE130" s="116"/>
      <c r="AF130" s="116"/>
      <c r="AG130" s="116"/>
      <c r="AI130" s="116"/>
      <c r="AJ130" s="116"/>
      <c r="AK130" s="116"/>
      <c r="AM130" s="7"/>
      <c r="AN130" s="7"/>
      <c r="AO130" s="116"/>
      <c r="AQ130" s="188"/>
      <c r="AR130" s="7"/>
      <c r="AY130" s="188"/>
    </row>
    <row r="131" ht="14.25" customHeight="1">
      <c r="C131" s="6"/>
      <c r="D131" s="116"/>
      <c r="N131" s="116"/>
      <c r="S131" s="7"/>
      <c r="T131" s="116"/>
      <c r="U131" s="116"/>
      <c r="W131" s="7"/>
      <c r="X131" s="116"/>
      <c r="Y131" s="116"/>
      <c r="AA131" s="116"/>
      <c r="AB131" s="116"/>
      <c r="AC131" s="116"/>
      <c r="AE131" s="116"/>
      <c r="AF131" s="116"/>
      <c r="AG131" s="116"/>
      <c r="AI131" s="116"/>
      <c r="AJ131" s="116"/>
      <c r="AK131" s="116"/>
      <c r="AM131" s="7"/>
      <c r="AN131" s="7"/>
      <c r="AO131" s="116"/>
      <c r="AQ131" s="188"/>
      <c r="AR131" s="7"/>
      <c r="AY131" s="188"/>
    </row>
    <row r="132" ht="14.25" customHeight="1">
      <c r="C132" s="6"/>
      <c r="D132" s="116"/>
      <c r="N132" s="116"/>
      <c r="S132" s="7"/>
      <c r="T132" s="116"/>
      <c r="U132" s="116"/>
      <c r="W132" s="7"/>
      <c r="X132" s="116"/>
      <c r="Y132" s="116"/>
      <c r="AA132" s="116"/>
      <c r="AB132" s="116"/>
      <c r="AC132" s="116"/>
      <c r="AE132" s="116"/>
      <c r="AF132" s="116"/>
      <c r="AG132" s="116"/>
      <c r="AI132" s="116"/>
      <c r="AJ132" s="116"/>
      <c r="AK132" s="116"/>
      <c r="AM132" s="7"/>
      <c r="AN132" s="7"/>
      <c r="AO132" s="116"/>
      <c r="AQ132" s="188"/>
      <c r="AR132" s="7"/>
      <c r="AY132" s="188"/>
    </row>
    <row r="133" ht="14.25" customHeight="1">
      <c r="C133" s="6"/>
      <c r="D133" s="116"/>
      <c r="N133" s="116"/>
      <c r="S133" s="7"/>
      <c r="T133" s="116"/>
      <c r="U133" s="116"/>
      <c r="W133" s="7"/>
      <c r="X133" s="116"/>
      <c r="Y133" s="116"/>
      <c r="AA133" s="116"/>
      <c r="AB133" s="116"/>
      <c r="AC133" s="116"/>
      <c r="AE133" s="116"/>
      <c r="AF133" s="116"/>
      <c r="AG133" s="116"/>
      <c r="AI133" s="116"/>
      <c r="AJ133" s="116"/>
      <c r="AK133" s="116"/>
      <c r="AM133" s="7"/>
      <c r="AN133" s="7"/>
      <c r="AO133" s="116"/>
      <c r="AQ133" s="188"/>
      <c r="AR133" s="7"/>
      <c r="AY133" s="188"/>
    </row>
    <row r="134" ht="14.25" customHeight="1">
      <c r="C134" s="6"/>
      <c r="D134" s="116"/>
      <c r="N134" s="116"/>
      <c r="S134" s="7"/>
      <c r="T134" s="116"/>
      <c r="U134" s="116"/>
      <c r="W134" s="7"/>
      <c r="X134" s="116"/>
      <c r="Y134" s="116"/>
      <c r="AA134" s="116"/>
      <c r="AB134" s="116"/>
      <c r="AC134" s="116"/>
      <c r="AE134" s="116"/>
      <c r="AF134" s="116"/>
      <c r="AG134" s="116"/>
      <c r="AI134" s="116"/>
      <c r="AJ134" s="116"/>
      <c r="AK134" s="116"/>
      <c r="AM134" s="7"/>
      <c r="AN134" s="7"/>
      <c r="AO134" s="116"/>
      <c r="AQ134" s="188"/>
      <c r="AR134" s="7"/>
      <c r="AY134" s="188"/>
    </row>
    <row r="135" ht="14.25" customHeight="1">
      <c r="C135" s="6"/>
      <c r="D135" s="116"/>
      <c r="N135" s="116"/>
      <c r="S135" s="7"/>
      <c r="T135" s="116"/>
      <c r="U135" s="116"/>
      <c r="W135" s="7"/>
      <c r="X135" s="116"/>
      <c r="Y135" s="116"/>
      <c r="AA135" s="116"/>
      <c r="AB135" s="116"/>
      <c r="AC135" s="116"/>
      <c r="AE135" s="116"/>
      <c r="AF135" s="116"/>
      <c r="AG135" s="116"/>
      <c r="AI135" s="116"/>
      <c r="AJ135" s="116"/>
      <c r="AK135" s="116"/>
      <c r="AM135" s="7"/>
      <c r="AN135" s="7"/>
      <c r="AO135" s="116"/>
      <c r="AQ135" s="188"/>
      <c r="AR135" s="7"/>
      <c r="AY135" s="188"/>
    </row>
    <row r="136" ht="14.25" customHeight="1">
      <c r="C136" s="6"/>
      <c r="D136" s="116"/>
      <c r="N136" s="116"/>
      <c r="S136" s="7"/>
      <c r="T136" s="116"/>
      <c r="U136" s="116"/>
      <c r="W136" s="7"/>
      <c r="X136" s="116"/>
      <c r="Y136" s="116"/>
      <c r="AA136" s="116"/>
      <c r="AB136" s="116"/>
      <c r="AC136" s="116"/>
      <c r="AE136" s="116"/>
      <c r="AF136" s="116"/>
      <c r="AG136" s="116"/>
      <c r="AI136" s="116"/>
      <c r="AJ136" s="116"/>
      <c r="AK136" s="116"/>
      <c r="AM136" s="7"/>
      <c r="AN136" s="7"/>
      <c r="AO136" s="116"/>
      <c r="AQ136" s="188"/>
      <c r="AR136" s="7"/>
      <c r="AY136" s="188"/>
    </row>
    <row r="137" ht="14.25" customHeight="1">
      <c r="C137" s="6"/>
      <c r="D137" s="116"/>
      <c r="N137" s="116"/>
      <c r="S137" s="7"/>
      <c r="T137" s="116"/>
      <c r="U137" s="116"/>
      <c r="W137" s="7"/>
      <c r="X137" s="116"/>
      <c r="Y137" s="116"/>
      <c r="AA137" s="116"/>
      <c r="AB137" s="116"/>
      <c r="AC137" s="116"/>
      <c r="AE137" s="116"/>
      <c r="AF137" s="116"/>
      <c r="AG137" s="116"/>
      <c r="AI137" s="116"/>
      <c r="AJ137" s="116"/>
      <c r="AK137" s="116"/>
      <c r="AM137" s="7"/>
      <c r="AN137" s="7"/>
      <c r="AO137" s="116"/>
      <c r="AQ137" s="188"/>
      <c r="AR137" s="7"/>
      <c r="AY137" s="188"/>
    </row>
    <row r="138" ht="14.25" customHeight="1">
      <c r="C138" s="6"/>
      <c r="D138" s="116"/>
      <c r="N138" s="116"/>
      <c r="S138" s="7"/>
      <c r="T138" s="116"/>
      <c r="U138" s="116"/>
      <c r="W138" s="7"/>
      <c r="X138" s="116"/>
      <c r="Y138" s="116"/>
      <c r="AA138" s="116"/>
      <c r="AB138" s="116"/>
      <c r="AC138" s="116"/>
      <c r="AE138" s="116"/>
      <c r="AF138" s="116"/>
      <c r="AG138" s="116"/>
      <c r="AI138" s="116"/>
      <c r="AJ138" s="116"/>
      <c r="AK138" s="116"/>
      <c r="AM138" s="7"/>
      <c r="AN138" s="7"/>
      <c r="AO138" s="116"/>
      <c r="AQ138" s="188"/>
      <c r="AR138" s="7"/>
      <c r="AY138" s="188"/>
    </row>
    <row r="139" ht="14.25" customHeight="1">
      <c r="C139" s="6"/>
      <c r="D139" s="116"/>
      <c r="N139" s="116"/>
      <c r="S139" s="7"/>
      <c r="T139" s="116"/>
      <c r="U139" s="116"/>
      <c r="W139" s="7"/>
      <c r="X139" s="116"/>
      <c r="Y139" s="116"/>
      <c r="AA139" s="116"/>
      <c r="AB139" s="116"/>
      <c r="AC139" s="116"/>
      <c r="AE139" s="116"/>
      <c r="AF139" s="116"/>
      <c r="AG139" s="116"/>
      <c r="AI139" s="116"/>
      <c r="AJ139" s="116"/>
      <c r="AK139" s="116"/>
      <c r="AM139" s="7"/>
      <c r="AN139" s="7"/>
      <c r="AO139" s="116"/>
      <c r="AQ139" s="188"/>
      <c r="AR139" s="7"/>
      <c r="AY139" s="188"/>
    </row>
    <row r="140" ht="14.25" customHeight="1">
      <c r="C140" s="6"/>
      <c r="D140" s="116"/>
      <c r="N140" s="116"/>
      <c r="S140" s="7"/>
      <c r="T140" s="116"/>
      <c r="U140" s="116"/>
      <c r="W140" s="7"/>
      <c r="X140" s="116"/>
      <c r="Y140" s="116"/>
      <c r="AA140" s="116"/>
      <c r="AB140" s="116"/>
      <c r="AC140" s="116"/>
      <c r="AE140" s="116"/>
      <c r="AF140" s="116"/>
      <c r="AG140" s="116"/>
      <c r="AI140" s="116"/>
      <c r="AJ140" s="116"/>
      <c r="AK140" s="116"/>
      <c r="AM140" s="7"/>
      <c r="AN140" s="7"/>
      <c r="AO140" s="116"/>
      <c r="AQ140" s="188"/>
      <c r="AR140" s="7"/>
      <c r="AY140" s="188"/>
    </row>
    <row r="141" ht="14.25" customHeight="1">
      <c r="C141" s="6"/>
      <c r="D141" s="116"/>
      <c r="N141" s="116"/>
      <c r="S141" s="7"/>
      <c r="T141" s="116"/>
      <c r="U141" s="116"/>
      <c r="W141" s="7"/>
      <c r="X141" s="116"/>
      <c r="Y141" s="116"/>
      <c r="AA141" s="116"/>
      <c r="AB141" s="116"/>
      <c r="AC141" s="116"/>
      <c r="AE141" s="116"/>
      <c r="AF141" s="116"/>
      <c r="AG141" s="116"/>
      <c r="AI141" s="116"/>
      <c r="AJ141" s="116"/>
      <c r="AK141" s="116"/>
      <c r="AM141" s="7"/>
      <c r="AN141" s="7"/>
      <c r="AO141" s="116"/>
      <c r="AQ141" s="188"/>
      <c r="AR141" s="7"/>
      <c r="AY141" s="188"/>
    </row>
    <row r="142" ht="14.25" customHeight="1">
      <c r="C142" s="6"/>
      <c r="D142" s="116"/>
      <c r="N142" s="116"/>
      <c r="S142" s="7"/>
      <c r="T142" s="116"/>
      <c r="U142" s="116"/>
      <c r="W142" s="7"/>
      <c r="X142" s="116"/>
      <c r="Y142" s="116"/>
      <c r="AA142" s="116"/>
      <c r="AB142" s="116"/>
      <c r="AC142" s="116"/>
      <c r="AE142" s="116"/>
      <c r="AF142" s="116"/>
      <c r="AG142" s="116"/>
      <c r="AI142" s="116"/>
      <c r="AJ142" s="116"/>
      <c r="AK142" s="116"/>
      <c r="AM142" s="7"/>
      <c r="AN142" s="7"/>
      <c r="AO142" s="116"/>
      <c r="AQ142" s="188"/>
      <c r="AR142" s="7"/>
      <c r="AY142" s="188"/>
    </row>
    <row r="143" ht="14.25" customHeight="1">
      <c r="C143" s="6"/>
      <c r="D143" s="116"/>
      <c r="N143" s="116"/>
      <c r="S143" s="7"/>
      <c r="T143" s="116"/>
      <c r="U143" s="116"/>
      <c r="W143" s="7"/>
      <c r="X143" s="116"/>
      <c r="Y143" s="116"/>
      <c r="AA143" s="116"/>
      <c r="AB143" s="116"/>
      <c r="AC143" s="116"/>
      <c r="AE143" s="116"/>
      <c r="AF143" s="116"/>
      <c r="AG143" s="116"/>
      <c r="AI143" s="116"/>
      <c r="AJ143" s="116"/>
      <c r="AK143" s="116"/>
      <c r="AM143" s="7"/>
      <c r="AN143" s="7"/>
      <c r="AO143" s="116"/>
      <c r="AQ143" s="188"/>
      <c r="AR143" s="7"/>
      <c r="AY143" s="188"/>
    </row>
    <row r="144" ht="14.25" customHeight="1">
      <c r="C144" s="6"/>
      <c r="D144" s="116"/>
      <c r="N144" s="116"/>
      <c r="S144" s="7"/>
      <c r="T144" s="116"/>
      <c r="U144" s="116"/>
      <c r="W144" s="7"/>
      <c r="X144" s="116"/>
      <c r="Y144" s="116"/>
      <c r="AA144" s="116"/>
      <c r="AB144" s="116"/>
      <c r="AC144" s="116"/>
      <c r="AE144" s="116"/>
      <c r="AF144" s="116"/>
      <c r="AG144" s="116"/>
      <c r="AI144" s="116"/>
      <c r="AJ144" s="116"/>
      <c r="AK144" s="116"/>
      <c r="AM144" s="7"/>
      <c r="AN144" s="7"/>
      <c r="AO144" s="116"/>
      <c r="AQ144" s="188"/>
      <c r="AR144" s="7"/>
      <c r="AY144" s="188"/>
    </row>
    <row r="145" ht="14.25" customHeight="1">
      <c r="C145" s="6"/>
      <c r="D145" s="116"/>
      <c r="N145" s="116"/>
      <c r="S145" s="7"/>
      <c r="T145" s="116"/>
      <c r="U145" s="116"/>
      <c r="W145" s="7"/>
      <c r="X145" s="116"/>
      <c r="Y145" s="116"/>
      <c r="AA145" s="116"/>
      <c r="AB145" s="116"/>
      <c r="AC145" s="116"/>
      <c r="AE145" s="116"/>
      <c r="AF145" s="116"/>
      <c r="AG145" s="116"/>
      <c r="AI145" s="116"/>
      <c r="AJ145" s="116"/>
      <c r="AK145" s="116"/>
      <c r="AM145" s="7"/>
      <c r="AN145" s="7"/>
      <c r="AO145" s="116"/>
      <c r="AQ145" s="188"/>
      <c r="AR145" s="7"/>
      <c r="AY145" s="188"/>
    </row>
    <row r="146" ht="14.25" customHeight="1">
      <c r="C146" s="6"/>
      <c r="D146" s="116"/>
      <c r="N146" s="116"/>
      <c r="S146" s="7"/>
      <c r="T146" s="116"/>
      <c r="U146" s="116"/>
      <c r="W146" s="7"/>
      <c r="X146" s="116"/>
      <c r="Y146" s="116"/>
      <c r="AA146" s="116"/>
      <c r="AB146" s="116"/>
      <c r="AC146" s="116"/>
      <c r="AE146" s="116"/>
      <c r="AF146" s="116"/>
      <c r="AG146" s="116"/>
      <c r="AI146" s="116"/>
      <c r="AJ146" s="116"/>
      <c r="AK146" s="116"/>
      <c r="AM146" s="7"/>
      <c r="AN146" s="7"/>
      <c r="AO146" s="116"/>
      <c r="AQ146" s="188"/>
      <c r="AR146" s="7"/>
      <c r="AY146" s="188"/>
    </row>
    <row r="147" ht="14.25" customHeight="1">
      <c r="C147" s="6"/>
      <c r="D147" s="116"/>
      <c r="N147" s="116"/>
      <c r="S147" s="7"/>
      <c r="T147" s="116"/>
      <c r="U147" s="116"/>
      <c r="W147" s="7"/>
      <c r="X147" s="116"/>
      <c r="Y147" s="116"/>
      <c r="AA147" s="116"/>
      <c r="AB147" s="116"/>
      <c r="AC147" s="116"/>
      <c r="AE147" s="116"/>
      <c r="AF147" s="116"/>
      <c r="AG147" s="116"/>
      <c r="AI147" s="116"/>
      <c r="AJ147" s="116"/>
      <c r="AK147" s="116"/>
      <c r="AM147" s="7"/>
      <c r="AN147" s="7"/>
      <c r="AO147" s="116"/>
      <c r="AQ147" s="188"/>
      <c r="AR147" s="7"/>
      <c r="AY147" s="188"/>
    </row>
    <row r="148" ht="14.25" customHeight="1">
      <c r="C148" s="6"/>
      <c r="D148" s="116"/>
      <c r="N148" s="116"/>
      <c r="S148" s="7"/>
      <c r="T148" s="116"/>
      <c r="U148" s="116"/>
      <c r="W148" s="7"/>
      <c r="X148" s="116"/>
      <c r="Y148" s="116"/>
      <c r="AA148" s="116"/>
      <c r="AB148" s="116"/>
      <c r="AC148" s="116"/>
      <c r="AE148" s="116"/>
      <c r="AF148" s="116"/>
      <c r="AG148" s="116"/>
      <c r="AI148" s="116"/>
      <c r="AJ148" s="116"/>
      <c r="AK148" s="116"/>
      <c r="AM148" s="7"/>
      <c r="AN148" s="7"/>
      <c r="AO148" s="116"/>
      <c r="AQ148" s="188"/>
      <c r="AR148" s="7"/>
      <c r="AY148" s="188"/>
    </row>
    <row r="149" ht="14.25" customHeight="1">
      <c r="C149" s="6"/>
      <c r="D149" s="116"/>
      <c r="N149" s="116"/>
      <c r="S149" s="7"/>
      <c r="T149" s="116"/>
      <c r="U149" s="116"/>
      <c r="W149" s="7"/>
      <c r="X149" s="116"/>
      <c r="Y149" s="116"/>
      <c r="AA149" s="116"/>
      <c r="AB149" s="116"/>
      <c r="AC149" s="116"/>
      <c r="AE149" s="116"/>
      <c r="AF149" s="116"/>
      <c r="AG149" s="116"/>
      <c r="AI149" s="116"/>
      <c r="AJ149" s="116"/>
      <c r="AK149" s="116"/>
      <c r="AM149" s="7"/>
      <c r="AN149" s="7"/>
      <c r="AO149" s="116"/>
      <c r="AQ149" s="188"/>
      <c r="AR149" s="7"/>
      <c r="AY149" s="188"/>
    </row>
    <row r="150" ht="14.25" customHeight="1">
      <c r="C150" s="6"/>
      <c r="D150" s="116"/>
      <c r="N150" s="116"/>
      <c r="S150" s="7"/>
      <c r="T150" s="116"/>
      <c r="U150" s="116"/>
      <c r="W150" s="7"/>
      <c r="X150" s="116"/>
      <c r="Y150" s="116"/>
      <c r="AA150" s="116"/>
      <c r="AB150" s="116"/>
      <c r="AC150" s="116"/>
      <c r="AE150" s="116"/>
      <c r="AF150" s="116"/>
      <c r="AG150" s="116"/>
      <c r="AI150" s="116"/>
      <c r="AJ150" s="116"/>
      <c r="AK150" s="116"/>
      <c r="AM150" s="7"/>
      <c r="AN150" s="7"/>
      <c r="AO150" s="116"/>
      <c r="AQ150" s="188"/>
      <c r="AR150" s="7"/>
      <c r="AY150" s="188"/>
    </row>
    <row r="151" ht="14.25" customHeight="1">
      <c r="C151" s="6"/>
      <c r="D151" s="116"/>
      <c r="N151" s="116"/>
      <c r="S151" s="7"/>
      <c r="T151" s="116"/>
      <c r="U151" s="116"/>
      <c r="W151" s="7"/>
      <c r="X151" s="116"/>
      <c r="Y151" s="116"/>
      <c r="AA151" s="116"/>
      <c r="AB151" s="116"/>
      <c r="AC151" s="116"/>
      <c r="AE151" s="116"/>
      <c r="AF151" s="116"/>
      <c r="AG151" s="116"/>
      <c r="AI151" s="116"/>
      <c r="AJ151" s="116"/>
      <c r="AK151" s="116"/>
      <c r="AM151" s="7"/>
      <c r="AN151" s="7"/>
      <c r="AO151" s="116"/>
      <c r="AQ151" s="188"/>
      <c r="AR151" s="7"/>
      <c r="AY151" s="188"/>
    </row>
    <row r="152" ht="14.25" customHeight="1">
      <c r="C152" s="6"/>
      <c r="D152" s="116"/>
      <c r="N152" s="116"/>
      <c r="S152" s="7"/>
      <c r="T152" s="116"/>
      <c r="U152" s="116"/>
      <c r="W152" s="7"/>
      <c r="X152" s="116"/>
      <c r="Y152" s="116"/>
      <c r="AA152" s="116"/>
      <c r="AB152" s="116"/>
      <c r="AC152" s="116"/>
      <c r="AE152" s="116"/>
      <c r="AF152" s="116"/>
      <c r="AG152" s="116"/>
      <c r="AI152" s="116"/>
      <c r="AJ152" s="116"/>
      <c r="AK152" s="116"/>
      <c r="AM152" s="7"/>
      <c r="AN152" s="7"/>
      <c r="AO152" s="116"/>
      <c r="AQ152" s="188"/>
      <c r="AR152" s="7"/>
      <c r="AY152" s="188"/>
    </row>
    <row r="153" ht="14.25" customHeight="1">
      <c r="C153" s="6"/>
      <c r="D153" s="116"/>
      <c r="N153" s="116"/>
      <c r="S153" s="7"/>
      <c r="T153" s="116"/>
      <c r="U153" s="116"/>
      <c r="W153" s="7"/>
      <c r="X153" s="116"/>
      <c r="Y153" s="116"/>
      <c r="AA153" s="116"/>
      <c r="AB153" s="116"/>
      <c r="AC153" s="116"/>
      <c r="AE153" s="116"/>
      <c r="AF153" s="116"/>
      <c r="AG153" s="116"/>
      <c r="AI153" s="116"/>
      <c r="AJ153" s="116"/>
      <c r="AK153" s="116"/>
      <c r="AM153" s="7"/>
      <c r="AN153" s="7"/>
      <c r="AO153" s="116"/>
      <c r="AQ153" s="188"/>
      <c r="AR153" s="7"/>
      <c r="AY153" s="188"/>
    </row>
    <row r="154" ht="14.25" customHeight="1">
      <c r="C154" s="6"/>
      <c r="D154" s="116"/>
      <c r="N154" s="116"/>
      <c r="S154" s="7"/>
      <c r="T154" s="116"/>
      <c r="U154" s="116"/>
      <c r="W154" s="7"/>
      <c r="X154" s="116"/>
      <c r="Y154" s="116"/>
      <c r="AA154" s="116"/>
      <c r="AB154" s="116"/>
      <c r="AC154" s="116"/>
      <c r="AE154" s="116"/>
      <c r="AF154" s="116"/>
      <c r="AG154" s="116"/>
      <c r="AI154" s="116"/>
      <c r="AJ154" s="116"/>
      <c r="AK154" s="116"/>
      <c r="AM154" s="7"/>
      <c r="AN154" s="7"/>
      <c r="AO154" s="116"/>
      <c r="AQ154" s="188"/>
      <c r="AR154" s="7"/>
      <c r="AY154" s="188"/>
    </row>
    <row r="155" ht="14.25" customHeight="1">
      <c r="C155" s="6"/>
      <c r="D155" s="116"/>
      <c r="N155" s="116"/>
      <c r="S155" s="7"/>
      <c r="T155" s="116"/>
      <c r="U155" s="116"/>
      <c r="W155" s="7"/>
      <c r="X155" s="116"/>
      <c r="Y155" s="116"/>
      <c r="AA155" s="116"/>
      <c r="AB155" s="116"/>
      <c r="AC155" s="116"/>
      <c r="AE155" s="116"/>
      <c r="AF155" s="116"/>
      <c r="AG155" s="116"/>
      <c r="AI155" s="116"/>
      <c r="AJ155" s="116"/>
      <c r="AK155" s="116"/>
      <c r="AM155" s="7"/>
      <c r="AN155" s="7"/>
      <c r="AO155" s="116"/>
      <c r="AQ155" s="188"/>
      <c r="AR155" s="7"/>
      <c r="AY155" s="188"/>
    </row>
    <row r="156" ht="14.25" customHeight="1">
      <c r="C156" s="6"/>
      <c r="D156" s="116"/>
      <c r="N156" s="116"/>
      <c r="S156" s="7"/>
      <c r="T156" s="116"/>
      <c r="U156" s="116"/>
      <c r="W156" s="7"/>
      <c r="X156" s="116"/>
      <c r="Y156" s="116"/>
      <c r="AA156" s="116"/>
      <c r="AB156" s="116"/>
      <c r="AC156" s="116"/>
      <c r="AE156" s="116"/>
      <c r="AF156" s="116"/>
      <c r="AG156" s="116"/>
      <c r="AI156" s="116"/>
      <c r="AJ156" s="116"/>
      <c r="AK156" s="116"/>
      <c r="AM156" s="7"/>
      <c r="AN156" s="7"/>
      <c r="AO156" s="116"/>
      <c r="AQ156" s="188"/>
      <c r="AR156" s="7"/>
      <c r="AY156" s="188"/>
    </row>
    <row r="157" ht="14.25" customHeight="1">
      <c r="C157" s="6"/>
      <c r="D157" s="116"/>
      <c r="N157" s="116"/>
      <c r="S157" s="7"/>
      <c r="T157" s="116"/>
      <c r="U157" s="116"/>
      <c r="W157" s="7"/>
      <c r="X157" s="116"/>
      <c r="Y157" s="116"/>
      <c r="AA157" s="116"/>
      <c r="AB157" s="116"/>
      <c r="AC157" s="116"/>
      <c r="AE157" s="116"/>
      <c r="AF157" s="116"/>
      <c r="AG157" s="116"/>
      <c r="AI157" s="116"/>
      <c r="AJ157" s="116"/>
      <c r="AK157" s="116"/>
      <c r="AM157" s="7"/>
      <c r="AN157" s="7"/>
      <c r="AO157" s="116"/>
      <c r="AQ157" s="188"/>
      <c r="AR157" s="7"/>
      <c r="AY157" s="188"/>
    </row>
    <row r="158" ht="14.25" customHeight="1">
      <c r="C158" s="6"/>
      <c r="D158" s="116"/>
      <c r="N158" s="116"/>
      <c r="S158" s="7"/>
      <c r="T158" s="116"/>
      <c r="U158" s="116"/>
      <c r="W158" s="7"/>
      <c r="X158" s="116"/>
      <c r="Y158" s="116"/>
      <c r="AA158" s="116"/>
      <c r="AB158" s="116"/>
      <c r="AC158" s="116"/>
      <c r="AE158" s="116"/>
      <c r="AF158" s="116"/>
      <c r="AG158" s="116"/>
      <c r="AI158" s="116"/>
      <c r="AJ158" s="116"/>
      <c r="AK158" s="116"/>
      <c r="AM158" s="7"/>
      <c r="AN158" s="7"/>
      <c r="AO158" s="116"/>
      <c r="AQ158" s="188"/>
      <c r="AR158" s="7"/>
      <c r="AY158" s="188"/>
    </row>
    <row r="159" ht="14.25" customHeight="1">
      <c r="C159" s="6"/>
      <c r="D159" s="116"/>
      <c r="N159" s="116"/>
      <c r="S159" s="7"/>
      <c r="T159" s="116"/>
      <c r="U159" s="116"/>
      <c r="W159" s="7"/>
      <c r="X159" s="116"/>
      <c r="Y159" s="116"/>
      <c r="AA159" s="116"/>
      <c r="AB159" s="116"/>
      <c r="AC159" s="116"/>
      <c r="AE159" s="116"/>
      <c r="AF159" s="116"/>
      <c r="AG159" s="116"/>
      <c r="AI159" s="116"/>
      <c r="AJ159" s="116"/>
      <c r="AK159" s="116"/>
      <c r="AM159" s="7"/>
      <c r="AN159" s="7"/>
      <c r="AO159" s="116"/>
      <c r="AQ159" s="188"/>
      <c r="AR159" s="7"/>
      <c r="AY159" s="188"/>
    </row>
    <row r="160" ht="14.25" customHeight="1">
      <c r="C160" s="6"/>
      <c r="D160" s="116"/>
      <c r="N160" s="116"/>
      <c r="S160" s="7"/>
      <c r="T160" s="116"/>
      <c r="U160" s="116"/>
      <c r="W160" s="7"/>
      <c r="X160" s="116"/>
      <c r="Y160" s="116"/>
      <c r="AA160" s="116"/>
      <c r="AB160" s="116"/>
      <c r="AC160" s="116"/>
      <c r="AE160" s="116"/>
      <c r="AF160" s="116"/>
      <c r="AG160" s="116"/>
      <c r="AI160" s="116"/>
      <c r="AJ160" s="116"/>
      <c r="AK160" s="116"/>
      <c r="AM160" s="7"/>
      <c r="AN160" s="7"/>
      <c r="AO160" s="116"/>
      <c r="AQ160" s="188"/>
      <c r="AR160" s="7"/>
      <c r="AY160" s="188"/>
    </row>
    <row r="161" ht="14.25" customHeight="1">
      <c r="C161" s="6"/>
      <c r="D161" s="116"/>
      <c r="N161" s="116"/>
      <c r="S161" s="7"/>
      <c r="T161" s="116"/>
      <c r="U161" s="116"/>
      <c r="W161" s="7"/>
      <c r="X161" s="116"/>
      <c r="Y161" s="116"/>
      <c r="AA161" s="116"/>
      <c r="AB161" s="116"/>
      <c r="AC161" s="116"/>
      <c r="AE161" s="116"/>
      <c r="AF161" s="116"/>
      <c r="AG161" s="116"/>
      <c r="AI161" s="116"/>
      <c r="AJ161" s="116"/>
      <c r="AK161" s="116"/>
      <c r="AM161" s="7"/>
      <c r="AN161" s="7"/>
      <c r="AO161" s="116"/>
      <c r="AQ161" s="188"/>
      <c r="AR161" s="7"/>
      <c r="AY161" s="188"/>
    </row>
    <row r="162" ht="14.25" customHeight="1">
      <c r="C162" s="6"/>
      <c r="D162" s="116"/>
      <c r="N162" s="116"/>
      <c r="S162" s="7"/>
      <c r="T162" s="116"/>
      <c r="U162" s="116"/>
      <c r="W162" s="7"/>
      <c r="X162" s="116"/>
      <c r="Y162" s="116"/>
      <c r="AA162" s="116"/>
      <c r="AB162" s="116"/>
      <c r="AC162" s="116"/>
      <c r="AE162" s="116"/>
      <c r="AF162" s="116"/>
      <c r="AG162" s="116"/>
      <c r="AI162" s="116"/>
      <c r="AJ162" s="116"/>
      <c r="AK162" s="116"/>
      <c r="AM162" s="7"/>
      <c r="AN162" s="7"/>
      <c r="AO162" s="116"/>
      <c r="AQ162" s="188"/>
      <c r="AR162" s="7"/>
      <c r="AY162" s="188"/>
    </row>
    <row r="163" ht="14.25" customHeight="1">
      <c r="C163" s="6"/>
      <c r="D163" s="116"/>
      <c r="N163" s="116"/>
      <c r="S163" s="7"/>
      <c r="T163" s="116"/>
      <c r="U163" s="116"/>
      <c r="W163" s="7"/>
      <c r="X163" s="116"/>
      <c r="Y163" s="116"/>
      <c r="AA163" s="116"/>
      <c r="AB163" s="116"/>
      <c r="AC163" s="116"/>
      <c r="AE163" s="116"/>
      <c r="AF163" s="116"/>
      <c r="AG163" s="116"/>
      <c r="AI163" s="116"/>
      <c r="AJ163" s="116"/>
      <c r="AK163" s="116"/>
      <c r="AM163" s="7"/>
      <c r="AN163" s="7"/>
      <c r="AO163" s="116"/>
      <c r="AQ163" s="188"/>
      <c r="AR163" s="7"/>
      <c r="AY163" s="188"/>
    </row>
    <row r="164" ht="14.25" customHeight="1">
      <c r="C164" s="6"/>
      <c r="D164" s="116"/>
      <c r="N164" s="116"/>
      <c r="S164" s="7"/>
      <c r="T164" s="116"/>
      <c r="U164" s="116"/>
      <c r="W164" s="7"/>
      <c r="X164" s="116"/>
      <c r="Y164" s="116"/>
      <c r="AA164" s="116"/>
      <c r="AB164" s="116"/>
      <c r="AC164" s="116"/>
      <c r="AE164" s="116"/>
      <c r="AF164" s="116"/>
      <c r="AG164" s="116"/>
      <c r="AI164" s="116"/>
      <c r="AJ164" s="116"/>
      <c r="AK164" s="116"/>
      <c r="AM164" s="7"/>
      <c r="AN164" s="7"/>
      <c r="AO164" s="116"/>
      <c r="AQ164" s="188"/>
      <c r="AR164" s="7"/>
      <c r="AY164" s="188"/>
    </row>
    <row r="165" ht="14.25" customHeight="1">
      <c r="C165" s="6"/>
      <c r="D165" s="116"/>
      <c r="N165" s="116"/>
      <c r="S165" s="7"/>
      <c r="T165" s="116"/>
      <c r="U165" s="116"/>
      <c r="W165" s="7"/>
      <c r="X165" s="116"/>
      <c r="Y165" s="116"/>
      <c r="AA165" s="116"/>
      <c r="AB165" s="116"/>
      <c r="AC165" s="116"/>
      <c r="AE165" s="116"/>
      <c r="AF165" s="116"/>
      <c r="AG165" s="116"/>
      <c r="AI165" s="116"/>
      <c r="AJ165" s="116"/>
      <c r="AK165" s="116"/>
      <c r="AM165" s="7"/>
      <c r="AN165" s="7"/>
      <c r="AO165" s="116"/>
      <c r="AQ165" s="188"/>
      <c r="AR165" s="7"/>
      <c r="AY165" s="188"/>
    </row>
    <row r="166" ht="14.25" customHeight="1">
      <c r="C166" s="6"/>
      <c r="D166" s="116"/>
      <c r="N166" s="116"/>
      <c r="S166" s="7"/>
      <c r="T166" s="116"/>
      <c r="U166" s="116"/>
      <c r="W166" s="7"/>
      <c r="X166" s="116"/>
      <c r="Y166" s="116"/>
      <c r="AA166" s="116"/>
      <c r="AB166" s="116"/>
      <c r="AC166" s="116"/>
      <c r="AE166" s="116"/>
      <c r="AF166" s="116"/>
      <c r="AG166" s="116"/>
      <c r="AI166" s="116"/>
      <c r="AJ166" s="116"/>
      <c r="AK166" s="116"/>
      <c r="AM166" s="7"/>
      <c r="AN166" s="7"/>
      <c r="AO166" s="116"/>
      <c r="AQ166" s="188"/>
      <c r="AR166" s="7"/>
      <c r="AY166" s="188"/>
    </row>
    <row r="167" ht="14.25" customHeight="1">
      <c r="C167" s="6"/>
      <c r="D167" s="116"/>
      <c r="N167" s="116"/>
      <c r="S167" s="7"/>
      <c r="T167" s="116"/>
      <c r="U167" s="116"/>
      <c r="W167" s="7"/>
      <c r="X167" s="116"/>
      <c r="Y167" s="116"/>
      <c r="AA167" s="116"/>
      <c r="AB167" s="116"/>
      <c r="AC167" s="116"/>
      <c r="AE167" s="116"/>
      <c r="AF167" s="116"/>
      <c r="AG167" s="116"/>
      <c r="AI167" s="116"/>
      <c r="AJ167" s="116"/>
      <c r="AK167" s="116"/>
      <c r="AM167" s="7"/>
      <c r="AN167" s="7"/>
      <c r="AO167" s="116"/>
      <c r="AQ167" s="188"/>
      <c r="AR167" s="7"/>
      <c r="AY167" s="188"/>
    </row>
    <row r="168" ht="14.25" customHeight="1">
      <c r="C168" s="6"/>
      <c r="D168" s="116"/>
      <c r="N168" s="116"/>
      <c r="S168" s="7"/>
      <c r="T168" s="116"/>
      <c r="U168" s="116"/>
      <c r="W168" s="7"/>
      <c r="X168" s="116"/>
      <c r="Y168" s="116"/>
      <c r="AA168" s="116"/>
      <c r="AB168" s="116"/>
      <c r="AC168" s="116"/>
      <c r="AE168" s="116"/>
      <c r="AF168" s="116"/>
      <c r="AG168" s="116"/>
      <c r="AI168" s="116"/>
      <c r="AJ168" s="116"/>
      <c r="AK168" s="116"/>
      <c r="AM168" s="7"/>
      <c r="AN168" s="7"/>
      <c r="AO168" s="116"/>
      <c r="AQ168" s="188"/>
      <c r="AR168" s="7"/>
      <c r="AY168" s="188"/>
    </row>
    <row r="169" ht="14.25" customHeight="1">
      <c r="C169" s="6"/>
      <c r="D169" s="116"/>
      <c r="N169" s="116"/>
      <c r="S169" s="7"/>
      <c r="T169" s="116"/>
      <c r="U169" s="116"/>
      <c r="W169" s="7"/>
      <c r="X169" s="116"/>
      <c r="Y169" s="116"/>
      <c r="AA169" s="116"/>
      <c r="AB169" s="116"/>
      <c r="AC169" s="116"/>
      <c r="AE169" s="116"/>
      <c r="AF169" s="116"/>
      <c r="AG169" s="116"/>
      <c r="AI169" s="116"/>
      <c r="AJ169" s="116"/>
      <c r="AK169" s="116"/>
      <c r="AM169" s="7"/>
      <c r="AN169" s="7"/>
      <c r="AO169" s="116"/>
      <c r="AQ169" s="188"/>
      <c r="AR169" s="7"/>
      <c r="AY169" s="188"/>
    </row>
    <row r="170" ht="14.25" customHeight="1">
      <c r="C170" s="6"/>
      <c r="D170" s="116"/>
      <c r="N170" s="116"/>
      <c r="S170" s="7"/>
      <c r="T170" s="116"/>
      <c r="U170" s="116"/>
      <c r="W170" s="7"/>
      <c r="X170" s="116"/>
      <c r="Y170" s="116"/>
      <c r="AA170" s="116"/>
      <c r="AB170" s="116"/>
      <c r="AC170" s="116"/>
      <c r="AE170" s="116"/>
      <c r="AF170" s="116"/>
      <c r="AG170" s="116"/>
      <c r="AI170" s="116"/>
      <c r="AJ170" s="116"/>
      <c r="AK170" s="116"/>
      <c r="AM170" s="7"/>
      <c r="AN170" s="7"/>
      <c r="AO170" s="116"/>
      <c r="AQ170" s="188"/>
      <c r="AR170" s="7"/>
      <c r="AY170" s="188"/>
    </row>
    <row r="171" ht="14.25" customHeight="1">
      <c r="C171" s="6"/>
      <c r="D171" s="116"/>
      <c r="N171" s="116"/>
      <c r="S171" s="7"/>
      <c r="T171" s="116"/>
      <c r="U171" s="116"/>
      <c r="W171" s="7"/>
      <c r="X171" s="116"/>
      <c r="Y171" s="116"/>
      <c r="AA171" s="116"/>
      <c r="AB171" s="116"/>
      <c r="AC171" s="116"/>
      <c r="AE171" s="116"/>
      <c r="AF171" s="116"/>
      <c r="AG171" s="116"/>
      <c r="AI171" s="116"/>
      <c r="AJ171" s="116"/>
      <c r="AK171" s="116"/>
      <c r="AM171" s="7"/>
      <c r="AN171" s="7"/>
      <c r="AO171" s="116"/>
      <c r="AQ171" s="188"/>
      <c r="AR171" s="7"/>
      <c r="AY171" s="188"/>
    </row>
    <row r="172" ht="14.25" customHeight="1">
      <c r="C172" s="6"/>
      <c r="D172" s="116"/>
      <c r="N172" s="116"/>
      <c r="S172" s="7"/>
      <c r="T172" s="116"/>
      <c r="U172" s="116"/>
      <c r="W172" s="7"/>
      <c r="X172" s="116"/>
      <c r="Y172" s="116"/>
      <c r="AA172" s="116"/>
      <c r="AB172" s="116"/>
      <c r="AC172" s="116"/>
      <c r="AE172" s="116"/>
      <c r="AF172" s="116"/>
      <c r="AG172" s="116"/>
      <c r="AI172" s="116"/>
      <c r="AJ172" s="116"/>
      <c r="AK172" s="116"/>
      <c r="AM172" s="7"/>
      <c r="AN172" s="7"/>
      <c r="AO172" s="116"/>
      <c r="AQ172" s="188"/>
      <c r="AR172" s="7"/>
      <c r="AY172" s="188"/>
    </row>
    <row r="173" ht="14.25" customHeight="1">
      <c r="C173" s="6"/>
      <c r="D173" s="116"/>
      <c r="N173" s="116"/>
      <c r="S173" s="7"/>
      <c r="T173" s="116"/>
      <c r="U173" s="116"/>
      <c r="W173" s="7"/>
      <c r="X173" s="116"/>
      <c r="Y173" s="116"/>
      <c r="AA173" s="116"/>
      <c r="AB173" s="116"/>
      <c r="AC173" s="116"/>
      <c r="AE173" s="116"/>
      <c r="AF173" s="116"/>
      <c r="AG173" s="116"/>
      <c r="AI173" s="116"/>
      <c r="AJ173" s="116"/>
      <c r="AK173" s="116"/>
      <c r="AM173" s="7"/>
      <c r="AN173" s="7"/>
      <c r="AO173" s="116"/>
      <c r="AQ173" s="188"/>
      <c r="AR173" s="7"/>
      <c r="AY173" s="188"/>
    </row>
    <row r="174" ht="14.25" customHeight="1">
      <c r="C174" s="6"/>
      <c r="D174" s="116"/>
      <c r="N174" s="116"/>
      <c r="S174" s="7"/>
      <c r="T174" s="116"/>
      <c r="U174" s="116"/>
      <c r="W174" s="7"/>
      <c r="X174" s="116"/>
      <c r="Y174" s="116"/>
      <c r="AA174" s="116"/>
      <c r="AB174" s="116"/>
      <c r="AC174" s="116"/>
      <c r="AE174" s="116"/>
      <c r="AF174" s="116"/>
      <c r="AG174" s="116"/>
      <c r="AI174" s="116"/>
      <c r="AJ174" s="116"/>
      <c r="AK174" s="116"/>
      <c r="AM174" s="7"/>
      <c r="AN174" s="7"/>
      <c r="AO174" s="116"/>
      <c r="AQ174" s="188"/>
      <c r="AR174" s="7"/>
      <c r="AY174" s="188"/>
    </row>
    <row r="175" ht="14.25" customHeight="1">
      <c r="C175" s="6"/>
      <c r="D175" s="116"/>
      <c r="N175" s="116"/>
      <c r="S175" s="7"/>
      <c r="T175" s="116"/>
      <c r="U175" s="116"/>
      <c r="W175" s="7"/>
      <c r="X175" s="116"/>
      <c r="Y175" s="116"/>
      <c r="AA175" s="116"/>
      <c r="AB175" s="116"/>
      <c r="AC175" s="116"/>
      <c r="AE175" s="116"/>
      <c r="AF175" s="116"/>
      <c r="AG175" s="116"/>
      <c r="AI175" s="116"/>
      <c r="AJ175" s="116"/>
      <c r="AK175" s="116"/>
      <c r="AM175" s="7"/>
      <c r="AN175" s="7"/>
      <c r="AO175" s="116"/>
      <c r="AQ175" s="188"/>
      <c r="AR175" s="7"/>
      <c r="AY175" s="188"/>
    </row>
    <row r="176" ht="14.25" customHeight="1">
      <c r="C176" s="6"/>
      <c r="D176" s="116"/>
      <c r="N176" s="116"/>
      <c r="S176" s="7"/>
      <c r="T176" s="116"/>
      <c r="U176" s="116"/>
      <c r="W176" s="7"/>
      <c r="X176" s="116"/>
      <c r="Y176" s="116"/>
      <c r="AA176" s="116"/>
      <c r="AB176" s="116"/>
      <c r="AC176" s="116"/>
      <c r="AE176" s="116"/>
      <c r="AF176" s="116"/>
      <c r="AG176" s="116"/>
      <c r="AI176" s="116"/>
      <c r="AJ176" s="116"/>
      <c r="AK176" s="116"/>
      <c r="AM176" s="7"/>
      <c r="AN176" s="7"/>
      <c r="AO176" s="116"/>
      <c r="AQ176" s="188"/>
      <c r="AR176" s="7"/>
      <c r="AY176" s="188"/>
    </row>
    <row r="177" ht="14.25" customHeight="1">
      <c r="C177" s="6"/>
      <c r="D177" s="116"/>
      <c r="N177" s="116"/>
      <c r="S177" s="7"/>
      <c r="T177" s="116"/>
      <c r="U177" s="116"/>
      <c r="W177" s="7"/>
      <c r="X177" s="116"/>
      <c r="Y177" s="116"/>
      <c r="AA177" s="116"/>
      <c r="AB177" s="116"/>
      <c r="AC177" s="116"/>
      <c r="AE177" s="116"/>
      <c r="AF177" s="116"/>
      <c r="AG177" s="116"/>
      <c r="AI177" s="116"/>
      <c r="AJ177" s="116"/>
      <c r="AK177" s="116"/>
      <c r="AM177" s="7"/>
      <c r="AN177" s="7"/>
      <c r="AO177" s="116"/>
      <c r="AQ177" s="188"/>
      <c r="AR177" s="7"/>
      <c r="AY177" s="188"/>
    </row>
    <row r="178" ht="14.25" customHeight="1">
      <c r="C178" s="6"/>
      <c r="D178" s="116"/>
      <c r="N178" s="116"/>
      <c r="S178" s="7"/>
      <c r="T178" s="116"/>
      <c r="U178" s="116"/>
      <c r="W178" s="7"/>
      <c r="X178" s="116"/>
      <c r="Y178" s="116"/>
      <c r="AA178" s="116"/>
      <c r="AB178" s="116"/>
      <c r="AC178" s="116"/>
      <c r="AE178" s="116"/>
      <c r="AF178" s="116"/>
      <c r="AG178" s="116"/>
      <c r="AI178" s="116"/>
      <c r="AJ178" s="116"/>
      <c r="AK178" s="116"/>
      <c r="AM178" s="7"/>
      <c r="AN178" s="7"/>
      <c r="AO178" s="116"/>
      <c r="AQ178" s="188"/>
      <c r="AR178" s="7"/>
      <c r="AY178" s="188"/>
    </row>
    <row r="179" ht="14.25" customHeight="1">
      <c r="C179" s="6"/>
      <c r="D179" s="116"/>
      <c r="N179" s="116"/>
      <c r="S179" s="7"/>
      <c r="T179" s="116"/>
      <c r="U179" s="116"/>
      <c r="W179" s="7"/>
      <c r="X179" s="116"/>
      <c r="Y179" s="116"/>
      <c r="AA179" s="116"/>
      <c r="AB179" s="116"/>
      <c r="AC179" s="116"/>
      <c r="AE179" s="116"/>
      <c r="AF179" s="116"/>
      <c r="AG179" s="116"/>
      <c r="AI179" s="116"/>
      <c r="AJ179" s="116"/>
      <c r="AK179" s="116"/>
      <c r="AM179" s="7"/>
      <c r="AN179" s="7"/>
      <c r="AO179" s="116"/>
      <c r="AQ179" s="188"/>
      <c r="AR179" s="7"/>
      <c r="AY179" s="188"/>
    </row>
    <row r="180" ht="14.25" customHeight="1">
      <c r="C180" s="6"/>
      <c r="D180" s="116"/>
      <c r="N180" s="116"/>
      <c r="S180" s="7"/>
      <c r="T180" s="116"/>
      <c r="U180" s="116"/>
      <c r="W180" s="7"/>
      <c r="X180" s="116"/>
      <c r="Y180" s="116"/>
      <c r="AA180" s="116"/>
      <c r="AB180" s="116"/>
      <c r="AC180" s="116"/>
      <c r="AE180" s="116"/>
      <c r="AF180" s="116"/>
      <c r="AG180" s="116"/>
      <c r="AI180" s="116"/>
      <c r="AJ180" s="116"/>
      <c r="AK180" s="116"/>
      <c r="AM180" s="7"/>
      <c r="AN180" s="7"/>
      <c r="AO180" s="116"/>
      <c r="AQ180" s="188"/>
      <c r="AR180" s="7"/>
      <c r="AY180" s="188"/>
    </row>
    <row r="181" ht="14.25" customHeight="1">
      <c r="C181" s="6"/>
      <c r="D181" s="116"/>
      <c r="N181" s="116"/>
      <c r="S181" s="7"/>
      <c r="T181" s="116"/>
      <c r="U181" s="116"/>
      <c r="W181" s="7"/>
      <c r="X181" s="116"/>
      <c r="Y181" s="116"/>
      <c r="AA181" s="116"/>
      <c r="AB181" s="116"/>
      <c r="AC181" s="116"/>
      <c r="AE181" s="116"/>
      <c r="AF181" s="116"/>
      <c r="AG181" s="116"/>
      <c r="AI181" s="116"/>
      <c r="AJ181" s="116"/>
      <c r="AK181" s="116"/>
      <c r="AM181" s="7"/>
      <c r="AN181" s="7"/>
      <c r="AO181" s="116"/>
      <c r="AQ181" s="188"/>
      <c r="AR181" s="7"/>
      <c r="AY181" s="188"/>
    </row>
    <row r="182" ht="14.25" customHeight="1">
      <c r="C182" s="6"/>
      <c r="D182" s="116"/>
      <c r="N182" s="116"/>
      <c r="S182" s="7"/>
      <c r="T182" s="116"/>
      <c r="U182" s="116"/>
      <c r="W182" s="7"/>
      <c r="X182" s="116"/>
      <c r="Y182" s="116"/>
      <c r="AA182" s="116"/>
      <c r="AB182" s="116"/>
      <c r="AC182" s="116"/>
      <c r="AE182" s="116"/>
      <c r="AF182" s="116"/>
      <c r="AG182" s="116"/>
      <c r="AI182" s="116"/>
      <c r="AJ182" s="116"/>
      <c r="AK182" s="116"/>
      <c r="AM182" s="7"/>
      <c r="AN182" s="7"/>
      <c r="AO182" s="116"/>
      <c r="AQ182" s="188"/>
      <c r="AR182" s="7"/>
      <c r="AY182" s="188"/>
    </row>
    <row r="183" ht="14.25" customHeight="1">
      <c r="C183" s="6"/>
      <c r="D183" s="116"/>
      <c r="N183" s="116"/>
      <c r="S183" s="7"/>
      <c r="T183" s="116"/>
      <c r="U183" s="116"/>
      <c r="W183" s="7"/>
      <c r="X183" s="116"/>
      <c r="Y183" s="116"/>
      <c r="AA183" s="116"/>
      <c r="AB183" s="116"/>
      <c r="AC183" s="116"/>
      <c r="AE183" s="116"/>
      <c r="AF183" s="116"/>
      <c r="AG183" s="116"/>
      <c r="AI183" s="116"/>
      <c r="AJ183" s="116"/>
      <c r="AK183" s="116"/>
      <c r="AM183" s="7"/>
      <c r="AN183" s="7"/>
      <c r="AO183" s="116"/>
      <c r="AQ183" s="188"/>
      <c r="AR183" s="7"/>
      <c r="AY183" s="188"/>
    </row>
    <row r="184" ht="14.25" customHeight="1">
      <c r="C184" s="6"/>
      <c r="D184" s="116"/>
      <c r="N184" s="116"/>
      <c r="S184" s="7"/>
      <c r="T184" s="116"/>
      <c r="U184" s="116"/>
      <c r="W184" s="7"/>
      <c r="X184" s="116"/>
      <c r="Y184" s="116"/>
      <c r="AA184" s="116"/>
      <c r="AB184" s="116"/>
      <c r="AC184" s="116"/>
      <c r="AE184" s="116"/>
      <c r="AF184" s="116"/>
      <c r="AG184" s="116"/>
      <c r="AI184" s="116"/>
      <c r="AJ184" s="116"/>
      <c r="AK184" s="116"/>
      <c r="AM184" s="7"/>
      <c r="AN184" s="7"/>
      <c r="AO184" s="116"/>
      <c r="AQ184" s="188"/>
      <c r="AR184" s="7"/>
      <c r="AY184" s="188"/>
    </row>
    <row r="185" ht="14.25" customHeight="1">
      <c r="C185" s="6"/>
      <c r="D185" s="116"/>
      <c r="N185" s="116"/>
      <c r="S185" s="7"/>
      <c r="T185" s="116"/>
      <c r="U185" s="116"/>
      <c r="W185" s="7"/>
      <c r="X185" s="116"/>
      <c r="Y185" s="116"/>
      <c r="AA185" s="116"/>
      <c r="AB185" s="116"/>
      <c r="AC185" s="116"/>
      <c r="AE185" s="116"/>
      <c r="AF185" s="116"/>
      <c r="AG185" s="116"/>
      <c r="AI185" s="116"/>
      <c r="AJ185" s="116"/>
      <c r="AK185" s="116"/>
      <c r="AM185" s="7"/>
      <c r="AN185" s="7"/>
      <c r="AO185" s="116"/>
      <c r="AQ185" s="188"/>
      <c r="AR185" s="7"/>
      <c r="AY185" s="188"/>
    </row>
    <row r="186" ht="14.25" customHeight="1">
      <c r="C186" s="6"/>
      <c r="D186" s="116"/>
      <c r="N186" s="116"/>
      <c r="S186" s="7"/>
      <c r="T186" s="116"/>
      <c r="U186" s="116"/>
      <c r="W186" s="7"/>
      <c r="X186" s="116"/>
      <c r="Y186" s="116"/>
      <c r="AA186" s="116"/>
      <c r="AB186" s="116"/>
      <c r="AC186" s="116"/>
      <c r="AE186" s="116"/>
      <c r="AF186" s="116"/>
      <c r="AG186" s="116"/>
      <c r="AI186" s="116"/>
      <c r="AJ186" s="116"/>
      <c r="AK186" s="116"/>
      <c r="AM186" s="7"/>
      <c r="AN186" s="7"/>
      <c r="AO186" s="116"/>
      <c r="AQ186" s="188"/>
      <c r="AR186" s="7"/>
      <c r="AY186" s="188"/>
    </row>
    <row r="187" ht="14.25" customHeight="1">
      <c r="C187" s="6"/>
      <c r="D187" s="116"/>
      <c r="N187" s="116"/>
      <c r="S187" s="7"/>
      <c r="T187" s="116"/>
      <c r="U187" s="116"/>
      <c r="W187" s="7"/>
      <c r="X187" s="116"/>
      <c r="Y187" s="116"/>
      <c r="AA187" s="116"/>
      <c r="AB187" s="116"/>
      <c r="AC187" s="116"/>
      <c r="AE187" s="116"/>
      <c r="AF187" s="116"/>
      <c r="AG187" s="116"/>
      <c r="AI187" s="116"/>
      <c r="AJ187" s="116"/>
      <c r="AK187" s="116"/>
      <c r="AM187" s="7"/>
      <c r="AN187" s="7"/>
      <c r="AO187" s="116"/>
      <c r="AQ187" s="188"/>
      <c r="AR187" s="7"/>
      <c r="AY187" s="188"/>
    </row>
    <row r="188" ht="14.25" customHeight="1">
      <c r="C188" s="6"/>
      <c r="D188" s="116"/>
      <c r="N188" s="116"/>
      <c r="S188" s="7"/>
      <c r="T188" s="116"/>
      <c r="U188" s="116"/>
      <c r="W188" s="7"/>
      <c r="X188" s="116"/>
      <c r="Y188" s="116"/>
      <c r="AA188" s="116"/>
      <c r="AB188" s="116"/>
      <c r="AC188" s="116"/>
      <c r="AE188" s="116"/>
      <c r="AF188" s="116"/>
      <c r="AG188" s="116"/>
      <c r="AI188" s="116"/>
      <c r="AJ188" s="116"/>
      <c r="AK188" s="116"/>
      <c r="AM188" s="7"/>
      <c r="AN188" s="7"/>
      <c r="AO188" s="116"/>
      <c r="AQ188" s="188"/>
      <c r="AR188" s="7"/>
      <c r="AY188" s="188"/>
    </row>
    <row r="189" ht="14.25" customHeight="1">
      <c r="C189" s="6"/>
      <c r="D189" s="116"/>
      <c r="N189" s="116"/>
      <c r="S189" s="7"/>
      <c r="T189" s="116"/>
      <c r="U189" s="116"/>
      <c r="W189" s="7"/>
      <c r="X189" s="116"/>
      <c r="Y189" s="116"/>
      <c r="AA189" s="116"/>
      <c r="AB189" s="116"/>
      <c r="AC189" s="116"/>
      <c r="AE189" s="116"/>
      <c r="AF189" s="116"/>
      <c r="AG189" s="116"/>
      <c r="AI189" s="116"/>
      <c r="AJ189" s="116"/>
      <c r="AK189" s="116"/>
      <c r="AM189" s="7"/>
      <c r="AN189" s="7"/>
      <c r="AO189" s="116"/>
      <c r="AQ189" s="188"/>
      <c r="AR189" s="7"/>
      <c r="AY189" s="188"/>
    </row>
    <row r="190" ht="14.25" customHeight="1">
      <c r="C190" s="6"/>
      <c r="D190" s="116"/>
      <c r="N190" s="116"/>
      <c r="S190" s="7"/>
      <c r="T190" s="116"/>
      <c r="U190" s="116"/>
      <c r="W190" s="7"/>
      <c r="X190" s="116"/>
      <c r="Y190" s="116"/>
      <c r="AA190" s="116"/>
      <c r="AB190" s="116"/>
      <c r="AC190" s="116"/>
      <c r="AE190" s="116"/>
      <c r="AF190" s="116"/>
      <c r="AG190" s="116"/>
      <c r="AI190" s="116"/>
      <c r="AJ190" s="116"/>
      <c r="AK190" s="116"/>
      <c r="AM190" s="7"/>
      <c r="AN190" s="7"/>
      <c r="AO190" s="116"/>
      <c r="AQ190" s="188"/>
      <c r="AR190" s="7"/>
      <c r="AY190" s="188"/>
    </row>
    <row r="191" ht="14.25" customHeight="1">
      <c r="C191" s="6"/>
      <c r="D191" s="116"/>
      <c r="N191" s="116"/>
      <c r="S191" s="7"/>
      <c r="T191" s="116"/>
      <c r="U191" s="116"/>
      <c r="W191" s="7"/>
      <c r="X191" s="116"/>
      <c r="Y191" s="116"/>
      <c r="AA191" s="116"/>
      <c r="AB191" s="116"/>
      <c r="AC191" s="116"/>
      <c r="AE191" s="116"/>
      <c r="AF191" s="116"/>
      <c r="AG191" s="116"/>
      <c r="AI191" s="116"/>
      <c r="AJ191" s="116"/>
      <c r="AK191" s="116"/>
      <c r="AM191" s="7"/>
      <c r="AN191" s="7"/>
      <c r="AO191" s="116"/>
      <c r="AQ191" s="188"/>
      <c r="AR191" s="7"/>
      <c r="AY191" s="188"/>
    </row>
    <row r="192" ht="14.25" customHeight="1">
      <c r="C192" s="6"/>
      <c r="D192" s="116"/>
      <c r="N192" s="116"/>
      <c r="S192" s="7"/>
      <c r="T192" s="116"/>
      <c r="U192" s="116"/>
      <c r="W192" s="7"/>
      <c r="X192" s="116"/>
      <c r="Y192" s="116"/>
      <c r="AA192" s="116"/>
      <c r="AB192" s="116"/>
      <c r="AC192" s="116"/>
      <c r="AE192" s="116"/>
      <c r="AF192" s="116"/>
      <c r="AG192" s="116"/>
      <c r="AI192" s="116"/>
      <c r="AJ192" s="116"/>
      <c r="AK192" s="116"/>
      <c r="AM192" s="7"/>
      <c r="AN192" s="7"/>
      <c r="AO192" s="116"/>
      <c r="AQ192" s="188"/>
      <c r="AR192" s="7"/>
      <c r="AY192" s="188"/>
    </row>
    <row r="193" ht="14.25" customHeight="1">
      <c r="C193" s="6"/>
      <c r="D193" s="116"/>
      <c r="N193" s="116"/>
      <c r="S193" s="7"/>
      <c r="T193" s="116"/>
      <c r="U193" s="116"/>
      <c r="W193" s="7"/>
      <c r="X193" s="116"/>
      <c r="Y193" s="116"/>
      <c r="AA193" s="116"/>
      <c r="AB193" s="116"/>
      <c r="AC193" s="116"/>
      <c r="AE193" s="116"/>
      <c r="AF193" s="116"/>
      <c r="AG193" s="116"/>
      <c r="AI193" s="116"/>
      <c r="AJ193" s="116"/>
      <c r="AK193" s="116"/>
      <c r="AM193" s="7"/>
      <c r="AN193" s="7"/>
      <c r="AO193" s="116"/>
      <c r="AQ193" s="188"/>
      <c r="AR193" s="7"/>
      <c r="AY193" s="188"/>
    </row>
    <row r="194" ht="14.25" customHeight="1">
      <c r="C194" s="6"/>
      <c r="D194" s="116"/>
      <c r="N194" s="116"/>
      <c r="S194" s="7"/>
      <c r="T194" s="116"/>
      <c r="U194" s="116"/>
      <c r="W194" s="7"/>
      <c r="X194" s="116"/>
      <c r="Y194" s="116"/>
      <c r="AA194" s="116"/>
      <c r="AB194" s="116"/>
      <c r="AC194" s="116"/>
      <c r="AE194" s="116"/>
      <c r="AF194" s="116"/>
      <c r="AG194" s="116"/>
      <c r="AI194" s="116"/>
      <c r="AJ194" s="116"/>
      <c r="AK194" s="116"/>
      <c r="AM194" s="7"/>
      <c r="AN194" s="7"/>
      <c r="AO194" s="116"/>
      <c r="AQ194" s="188"/>
      <c r="AR194" s="7"/>
      <c r="AY194" s="188"/>
    </row>
    <row r="195" ht="14.25" customHeight="1">
      <c r="C195" s="6"/>
      <c r="D195" s="116"/>
      <c r="N195" s="116"/>
      <c r="S195" s="7"/>
      <c r="T195" s="116"/>
      <c r="U195" s="116"/>
      <c r="W195" s="7"/>
      <c r="X195" s="116"/>
      <c r="Y195" s="116"/>
      <c r="AA195" s="116"/>
      <c r="AB195" s="116"/>
      <c r="AC195" s="116"/>
      <c r="AE195" s="116"/>
      <c r="AF195" s="116"/>
      <c r="AG195" s="116"/>
      <c r="AI195" s="116"/>
      <c r="AJ195" s="116"/>
      <c r="AK195" s="116"/>
      <c r="AM195" s="7"/>
      <c r="AN195" s="7"/>
      <c r="AO195" s="116"/>
      <c r="AQ195" s="188"/>
      <c r="AR195" s="7"/>
      <c r="AY195" s="188"/>
    </row>
    <row r="196" ht="14.25" customHeight="1">
      <c r="C196" s="6"/>
      <c r="D196" s="116"/>
      <c r="N196" s="116"/>
      <c r="S196" s="7"/>
      <c r="T196" s="116"/>
      <c r="U196" s="116"/>
      <c r="W196" s="7"/>
      <c r="X196" s="116"/>
      <c r="Y196" s="116"/>
      <c r="AA196" s="116"/>
      <c r="AB196" s="116"/>
      <c r="AC196" s="116"/>
      <c r="AE196" s="116"/>
      <c r="AF196" s="116"/>
      <c r="AG196" s="116"/>
      <c r="AI196" s="116"/>
      <c r="AJ196" s="116"/>
      <c r="AK196" s="116"/>
      <c r="AM196" s="7"/>
      <c r="AN196" s="7"/>
      <c r="AO196" s="116"/>
      <c r="AQ196" s="188"/>
      <c r="AR196" s="7"/>
      <c r="AY196" s="188"/>
    </row>
    <row r="197" ht="14.25" customHeight="1">
      <c r="C197" s="6"/>
      <c r="D197" s="116"/>
      <c r="N197" s="116"/>
      <c r="S197" s="7"/>
      <c r="T197" s="116"/>
      <c r="U197" s="116"/>
      <c r="W197" s="7"/>
      <c r="X197" s="116"/>
      <c r="Y197" s="116"/>
      <c r="AA197" s="116"/>
      <c r="AB197" s="116"/>
      <c r="AC197" s="116"/>
      <c r="AE197" s="116"/>
      <c r="AF197" s="116"/>
      <c r="AG197" s="116"/>
      <c r="AI197" s="116"/>
      <c r="AJ197" s="116"/>
      <c r="AK197" s="116"/>
      <c r="AM197" s="7"/>
      <c r="AN197" s="7"/>
      <c r="AO197" s="116"/>
      <c r="AQ197" s="188"/>
      <c r="AR197" s="7"/>
      <c r="AY197" s="188"/>
    </row>
    <row r="198" ht="14.25" customHeight="1">
      <c r="C198" s="6"/>
      <c r="D198" s="116"/>
      <c r="N198" s="116"/>
      <c r="S198" s="7"/>
      <c r="T198" s="116"/>
      <c r="U198" s="116"/>
      <c r="W198" s="7"/>
      <c r="X198" s="116"/>
      <c r="Y198" s="116"/>
      <c r="AA198" s="116"/>
      <c r="AB198" s="116"/>
      <c r="AC198" s="116"/>
      <c r="AE198" s="116"/>
      <c r="AF198" s="116"/>
      <c r="AG198" s="116"/>
      <c r="AI198" s="116"/>
      <c r="AJ198" s="116"/>
      <c r="AK198" s="116"/>
      <c r="AM198" s="7"/>
      <c r="AN198" s="7"/>
      <c r="AO198" s="116"/>
      <c r="AQ198" s="188"/>
      <c r="AR198" s="7"/>
      <c r="AY198" s="188"/>
    </row>
    <row r="199" ht="14.25" customHeight="1">
      <c r="C199" s="6"/>
      <c r="D199" s="116"/>
      <c r="N199" s="116"/>
      <c r="S199" s="7"/>
      <c r="T199" s="116"/>
      <c r="U199" s="116"/>
      <c r="W199" s="7"/>
      <c r="X199" s="116"/>
      <c r="Y199" s="116"/>
      <c r="AA199" s="116"/>
      <c r="AB199" s="116"/>
      <c r="AC199" s="116"/>
      <c r="AE199" s="116"/>
      <c r="AF199" s="116"/>
      <c r="AG199" s="116"/>
      <c r="AI199" s="116"/>
      <c r="AJ199" s="116"/>
      <c r="AK199" s="116"/>
      <c r="AM199" s="7"/>
      <c r="AN199" s="7"/>
      <c r="AO199" s="116"/>
      <c r="AQ199" s="188"/>
      <c r="AR199" s="7"/>
      <c r="AY199" s="188"/>
    </row>
    <row r="200" ht="14.25" customHeight="1">
      <c r="C200" s="6"/>
      <c r="D200" s="116"/>
      <c r="N200" s="116"/>
      <c r="S200" s="7"/>
      <c r="T200" s="116"/>
      <c r="U200" s="116"/>
      <c r="W200" s="7"/>
      <c r="X200" s="116"/>
      <c r="Y200" s="116"/>
      <c r="AA200" s="116"/>
      <c r="AB200" s="116"/>
      <c r="AC200" s="116"/>
      <c r="AE200" s="116"/>
      <c r="AF200" s="116"/>
      <c r="AG200" s="116"/>
      <c r="AI200" s="116"/>
      <c r="AJ200" s="116"/>
      <c r="AK200" s="116"/>
      <c r="AM200" s="7"/>
      <c r="AN200" s="7"/>
      <c r="AO200" s="116"/>
      <c r="AQ200" s="188"/>
      <c r="AR200" s="7"/>
      <c r="AY200" s="188"/>
    </row>
    <row r="201" ht="14.25" customHeight="1">
      <c r="C201" s="6"/>
      <c r="D201" s="116"/>
      <c r="N201" s="116"/>
      <c r="S201" s="7"/>
      <c r="T201" s="116"/>
      <c r="U201" s="116"/>
      <c r="W201" s="7"/>
      <c r="X201" s="116"/>
      <c r="Y201" s="116"/>
      <c r="AA201" s="116"/>
      <c r="AB201" s="116"/>
      <c r="AC201" s="116"/>
      <c r="AE201" s="116"/>
      <c r="AF201" s="116"/>
      <c r="AG201" s="116"/>
      <c r="AI201" s="116"/>
      <c r="AJ201" s="116"/>
      <c r="AK201" s="116"/>
      <c r="AM201" s="7"/>
      <c r="AN201" s="7"/>
      <c r="AO201" s="116"/>
      <c r="AQ201" s="188"/>
      <c r="AR201" s="7"/>
      <c r="AY201" s="188"/>
    </row>
    <row r="202" ht="14.25" customHeight="1">
      <c r="C202" s="6"/>
      <c r="D202" s="116"/>
      <c r="N202" s="116"/>
      <c r="S202" s="7"/>
      <c r="T202" s="116"/>
      <c r="U202" s="116"/>
      <c r="W202" s="7"/>
      <c r="X202" s="116"/>
      <c r="Y202" s="116"/>
      <c r="AA202" s="116"/>
      <c r="AB202" s="116"/>
      <c r="AC202" s="116"/>
      <c r="AE202" s="116"/>
      <c r="AF202" s="116"/>
      <c r="AG202" s="116"/>
      <c r="AI202" s="116"/>
      <c r="AJ202" s="116"/>
      <c r="AK202" s="116"/>
      <c r="AM202" s="7"/>
      <c r="AN202" s="7"/>
      <c r="AO202" s="116"/>
      <c r="AQ202" s="188"/>
      <c r="AR202" s="7"/>
      <c r="AY202" s="188"/>
    </row>
    <row r="203" ht="14.25" customHeight="1">
      <c r="C203" s="6"/>
      <c r="D203" s="116"/>
      <c r="N203" s="116"/>
      <c r="S203" s="7"/>
      <c r="T203" s="116"/>
      <c r="U203" s="116"/>
      <c r="W203" s="7"/>
      <c r="X203" s="116"/>
      <c r="Y203" s="116"/>
      <c r="AA203" s="116"/>
      <c r="AB203" s="116"/>
      <c r="AC203" s="116"/>
      <c r="AE203" s="116"/>
      <c r="AF203" s="116"/>
      <c r="AG203" s="116"/>
      <c r="AI203" s="116"/>
      <c r="AJ203" s="116"/>
      <c r="AK203" s="116"/>
      <c r="AM203" s="7"/>
      <c r="AN203" s="7"/>
      <c r="AO203" s="116"/>
      <c r="AQ203" s="188"/>
      <c r="AR203" s="7"/>
      <c r="AY203" s="188"/>
    </row>
    <row r="204" ht="14.25" customHeight="1">
      <c r="C204" s="6"/>
      <c r="D204" s="116"/>
      <c r="N204" s="116"/>
      <c r="S204" s="7"/>
      <c r="T204" s="116"/>
      <c r="U204" s="116"/>
      <c r="W204" s="7"/>
      <c r="X204" s="116"/>
      <c r="Y204" s="116"/>
      <c r="AA204" s="116"/>
      <c r="AB204" s="116"/>
      <c r="AC204" s="116"/>
      <c r="AE204" s="116"/>
      <c r="AF204" s="116"/>
      <c r="AG204" s="116"/>
      <c r="AI204" s="116"/>
      <c r="AJ204" s="116"/>
      <c r="AK204" s="116"/>
      <c r="AM204" s="7"/>
      <c r="AN204" s="7"/>
      <c r="AO204" s="116"/>
      <c r="AQ204" s="188"/>
      <c r="AR204" s="7"/>
      <c r="AY204" s="188"/>
    </row>
    <row r="205" ht="14.25" customHeight="1">
      <c r="C205" s="6"/>
      <c r="D205" s="116"/>
      <c r="N205" s="116"/>
      <c r="S205" s="7"/>
      <c r="T205" s="116"/>
      <c r="U205" s="116"/>
      <c r="W205" s="7"/>
      <c r="X205" s="116"/>
      <c r="Y205" s="116"/>
      <c r="AA205" s="116"/>
      <c r="AB205" s="116"/>
      <c r="AC205" s="116"/>
      <c r="AE205" s="116"/>
      <c r="AF205" s="116"/>
      <c r="AG205" s="116"/>
      <c r="AI205" s="116"/>
      <c r="AJ205" s="116"/>
      <c r="AK205" s="116"/>
      <c r="AM205" s="7"/>
      <c r="AN205" s="7"/>
      <c r="AO205" s="116"/>
      <c r="AQ205" s="188"/>
      <c r="AR205" s="7"/>
      <c r="AY205" s="188"/>
    </row>
    <row r="206" ht="14.25" customHeight="1">
      <c r="C206" s="6"/>
      <c r="D206" s="116"/>
      <c r="N206" s="116"/>
      <c r="S206" s="7"/>
      <c r="T206" s="116"/>
      <c r="U206" s="116"/>
      <c r="W206" s="7"/>
      <c r="X206" s="116"/>
      <c r="Y206" s="116"/>
      <c r="AA206" s="116"/>
      <c r="AB206" s="116"/>
      <c r="AC206" s="116"/>
      <c r="AE206" s="116"/>
      <c r="AF206" s="116"/>
      <c r="AG206" s="116"/>
      <c r="AI206" s="116"/>
      <c r="AJ206" s="116"/>
      <c r="AK206" s="116"/>
      <c r="AM206" s="7"/>
      <c r="AN206" s="7"/>
      <c r="AO206" s="116"/>
      <c r="AQ206" s="188"/>
      <c r="AR206" s="7"/>
      <c r="AY206" s="188"/>
    </row>
    <row r="207" ht="14.25" customHeight="1">
      <c r="C207" s="6"/>
      <c r="D207" s="116"/>
      <c r="N207" s="116"/>
      <c r="S207" s="7"/>
      <c r="T207" s="116"/>
      <c r="U207" s="116"/>
      <c r="W207" s="7"/>
      <c r="X207" s="116"/>
      <c r="Y207" s="116"/>
      <c r="AA207" s="116"/>
      <c r="AB207" s="116"/>
      <c r="AC207" s="116"/>
      <c r="AE207" s="116"/>
      <c r="AF207" s="116"/>
      <c r="AG207" s="116"/>
      <c r="AI207" s="116"/>
      <c r="AJ207" s="116"/>
      <c r="AK207" s="116"/>
      <c r="AM207" s="7"/>
      <c r="AN207" s="7"/>
      <c r="AO207" s="116"/>
      <c r="AQ207" s="188"/>
      <c r="AR207" s="7"/>
      <c r="AY207" s="188"/>
    </row>
    <row r="208" ht="14.25" customHeight="1">
      <c r="C208" s="6"/>
      <c r="D208" s="116"/>
      <c r="N208" s="116"/>
      <c r="S208" s="7"/>
      <c r="T208" s="116"/>
      <c r="U208" s="116"/>
      <c r="W208" s="7"/>
      <c r="X208" s="116"/>
      <c r="Y208" s="116"/>
      <c r="AA208" s="116"/>
      <c r="AB208" s="116"/>
      <c r="AC208" s="116"/>
      <c r="AE208" s="116"/>
      <c r="AF208" s="116"/>
      <c r="AG208" s="116"/>
      <c r="AI208" s="116"/>
      <c r="AJ208" s="116"/>
      <c r="AK208" s="116"/>
      <c r="AM208" s="7"/>
      <c r="AN208" s="7"/>
      <c r="AO208" s="116"/>
      <c r="AQ208" s="188"/>
      <c r="AR208" s="7"/>
      <c r="AY208" s="188"/>
    </row>
    <row r="209" ht="14.25" customHeight="1">
      <c r="C209" s="6"/>
      <c r="D209" s="116"/>
      <c r="N209" s="116"/>
      <c r="S209" s="7"/>
      <c r="T209" s="116"/>
      <c r="U209" s="116"/>
      <c r="W209" s="7"/>
      <c r="X209" s="116"/>
      <c r="Y209" s="116"/>
      <c r="AA209" s="116"/>
      <c r="AB209" s="116"/>
      <c r="AC209" s="116"/>
      <c r="AE209" s="116"/>
      <c r="AF209" s="116"/>
      <c r="AG209" s="116"/>
      <c r="AI209" s="116"/>
      <c r="AJ209" s="116"/>
      <c r="AK209" s="116"/>
      <c r="AM209" s="7"/>
      <c r="AN209" s="7"/>
      <c r="AO209" s="116"/>
      <c r="AQ209" s="188"/>
      <c r="AR209" s="7"/>
      <c r="AY209" s="188"/>
    </row>
    <row r="210" ht="14.25" customHeight="1">
      <c r="C210" s="6"/>
      <c r="D210" s="116"/>
      <c r="N210" s="116"/>
      <c r="S210" s="7"/>
      <c r="T210" s="116"/>
      <c r="U210" s="116"/>
      <c r="W210" s="7"/>
      <c r="X210" s="116"/>
      <c r="Y210" s="116"/>
      <c r="AA210" s="116"/>
      <c r="AB210" s="116"/>
      <c r="AC210" s="116"/>
      <c r="AE210" s="116"/>
      <c r="AF210" s="116"/>
      <c r="AG210" s="116"/>
      <c r="AI210" s="116"/>
      <c r="AJ210" s="116"/>
      <c r="AK210" s="116"/>
      <c r="AM210" s="7"/>
      <c r="AN210" s="7"/>
      <c r="AO210" s="116"/>
      <c r="AQ210" s="188"/>
      <c r="AR210" s="7"/>
      <c r="AY210" s="188"/>
    </row>
    <row r="211" ht="14.25" customHeight="1">
      <c r="C211" s="6"/>
      <c r="D211" s="116"/>
      <c r="N211" s="116"/>
      <c r="S211" s="7"/>
      <c r="T211" s="116"/>
      <c r="U211" s="116"/>
      <c r="W211" s="7"/>
      <c r="X211" s="116"/>
      <c r="Y211" s="116"/>
      <c r="AA211" s="116"/>
      <c r="AB211" s="116"/>
      <c r="AC211" s="116"/>
      <c r="AE211" s="116"/>
      <c r="AF211" s="116"/>
      <c r="AG211" s="116"/>
      <c r="AI211" s="116"/>
      <c r="AJ211" s="116"/>
      <c r="AK211" s="116"/>
      <c r="AM211" s="7"/>
      <c r="AN211" s="7"/>
      <c r="AO211" s="116"/>
      <c r="AQ211" s="188"/>
      <c r="AR211" s="7"/>
      <c r="AY211" s="188"/>
    </row>
    <row r="212" ht="14.25" customHeight="1">
      <c r="C212" s="6"/>
      <c r="D212" s="116"/>
      <c r="N212" s="116"/>
      <c r="S212" s="7"/>
      <c r="T212" s="116"/>
      <c r="U212" s="116"/>
      <c r="W212" s="7"/>
      <c r="X212" s="116"/>
      <c r="Y212" s="116"/>
      <c r="AA212" s="116"/>
      <c r="AB212" s="116"/>
      <c r="AC212" s="116"/>
      <c r="AE212" s="116"/>
      <c r="AF212" s="116"/>
      <c r="AG212" s="116"/>
      <c r="AI212" s="116"/>
      <c r="AJ212" s="116"/>
      <c r="AK212" s="116"/>
      <c r="AM212" s="7"/>
      <c r="AN212" s="7"/>
      <c r="AO212" s="116"/>
      <c r="AQ212" s="188"/>
      <c r="AR212" s="7"/>
      <c r="AY212" s="188"/>
    </row>
    <row r="213" ht="14.25" customHeight="1">
      <c r="C213" s="6"/>
      <c r="D213" s="116"/>
      <c r="N213" s="116"/>
      <c r="S213" s="7"/>
      <c r="T213" s="116"/>
      <c r="U213" s="116"/>
      <c r="W213" s="7"/>
      <c r="X213" s="116"/>
      <c r="Y213" s="116"/>
      <c r="AA213" s="116"/>
      <c r="AB213" s="116"/>
      <c r="AC213" s="116"/>
      <c r="AE213" s="116"/>
      <c r="AF213" s="116"/>
      <c r="AG213" s="116"/>
      <c r="AI213" s="116"/>
      <c r="AJ213" s="116"/>
      <c r="AK213" s="116"/>
      <c r="AM213" s="7"/>
      <c r="AN213" s="7"/>
      <c r="AO213" s="116"/>
      <c r="AQ213" s="188"/>
      <c r="AR213" s="7"/>
      <c r="AY213" s="188"/>
    </row>
    <row r="214" ht="14.25" customHeight="1">
      <c r="C214" s="6"/>
      <c r="D214" s="116"/>
      <c r="N214" s="116"/>
      <c r="S214" s="7"/>
      <c r="T214" s="116"/>
      <c r="U214" s="116"/>
      <c r="W214" s="7"/>
      <c r="X214" s="116"/>
      <c r="Y214" s="116"/>
      <c r="AA214" s="116"/>
      <c r="AB214" s="116"/>
      <c r="AC214" s="116"/>
      <c r="AE214" s="116"/>
      <c r="AF214" s="116"/>
      <c r="AG214" s="116"/>
      <c r="AI214" s="116"/>
      <c r="AJ214" s="116"/>
      <c r="AK214" s="116"/>
      <c r="AM214" s="7"/>
      <c r="AN214" s="7"/>
      <c r="AO214" s="116"/>
      <c r="AQ214" s="188"/>
      <c r="AR214" s="7"/>
      <c r="AY214" s="188"/>
    </row>
    <row r="215" ht="14.25" customHeight="1">
      <c r="C215" s="6"/>
      <c r="D215" s="116"/>
      <c r="N215" s="116"/>
      <c r="S215" s="7"/>
      <c r="T215" s="116"/>
      <c r="U215" s="116"/>
      <c r="W215" s="7"/>
      <c r="X215" s="116"/>
      <c r="Y215" s="116"/>
      <c r="AA215" s="116"/>
      <c r="AB215" s="116"/>
      <c r="AC215" s="116"/>
      <c r="AE215" s="116"/>
      <c r="AF215" s="116"/>
      <c r="AG215" s="116"/>
      <c r="AI215" s="116"/>
      <c r="AJ215" s="116"/>
      <c r="AK215" s="116"/>
      <c r="AM215" s="7"/>
      <c r="AN215" s="7"/>
      <c r="AO215" s="116"/>
      <c r="AQ215" s="188"/>
      <c r="AR215" s="7"/>
      <c r="AY215" s="188"/>
    </row>
    <row r="216" ht="14.25" customHeight="1">
      <c r="C216" s="6"/>
      <c r="D216" s="116"/>
      <c r="N216" s="116"/>
      <c r="S216" s="7"/>
      <c r="T216" s="116"/>
      <c r="U216" s="116"/>
      <c r="W216" s="7"/>
      <c r="X216" s="116"/>
      <c r="Y216" s="116"/>
      <c r="AA216" s="116"/>
      <c r="AB216" s="116"/>
      <c r="AC216" s="116"/>
      <c r="AE216" s="116"/>
      <c r="AF216" s="116"/>
      <c r="AG216" s="116"/>
      <c r="AI216" s="116"/>
      <c r="AJ216" s="116"/>
      <c r="AK216" s="116"/>
      <c r="AM216" s="7"/>
      <c r="AN216" s="7"/>
      <c r="AO216" s="116"/>
      <c r="AQ216" s="188"/>
      <c r="AR216" s="7"/>
      <c r="AY216" s="188"/>
    </row>
    <row r="217" ht="14.25" customHeight="1">
      <c r="C217" s="6"/>
      <c r="D217" s="116"/>
      <c r="N217" s="116"/>
      <c r="S217" s="7"/>
      <c r="T217" s="116"/>
      <c r="U217" s="116"/>
      <c r="W217" s="7"/>
      <c r="X217" s="116"/>
      <c r="Y217" s="116"/>
      <c r="AA217" s="116"/>
      <c r="AB217" s="116"/>
      <c r="AC217" s="116"/>
      <c r="AE217" s="116"/>
      <c r="AF217" s="116"/>
      <c r="AG217" s="116"/>
      <c r="AI217" s="116"/>
      <c r="AJ217" s="116"/>
      <c r="AK217" s="116"/>
      <c r="AM217" s="7"/>
      <c r="AN217" s="7"/>
      <c r="AO217" s="116"/>
      <c r="AQ217" s="188"/>
      <c r="AR217" s="7"/>
      <c r="AY217" s="188"/>
    </row>
    <row r="218" ht="14.25" customHeight="1">
      <c r="C218" s="6"/>
      <c r="D218" s="116"/>
      <c r="N218" s="116"/>
      <c r="S218" s="7"/>
      <c r="T218" s="116"/>
      <c r="U218" s="116"/>
      <c r="W218" s="7"/>
      <c r="X218" s="116"/>
      <c r="Y218" s="116"/>
      <c r="AA218" s="116"/>
      <c r="AB218" s="116"/>
      <c r="AC218" s="116"/>
      <c r="AE218" s="116"/>
      <c r="AF218" s="116"/>
      <c r="AG218" s="116"/>
      <c r="AI218" s="116"/>
      <c r="AJ218" s="116"/>
      <c r="AK218" s="116"/>
      <c r="AM218" s="7"/>
      <c r="AN218" s="7"/>
      <c r="AO218" s="116"/>
      <c r="AQ218" s="188"/>
      <c r="AR218" s="7"/>
      <c r="AY218" s="188"/>
    </row>
    <row r="219" ht="14.25" customHeight="1">
      <c r="C219" s="6"/>
      <c r="D219" s="116"/>
      <c r="N219" s="116"/>
      <c r="S219" s="7"/>
      <c r="T219" s="116"/>
      <c r="U219" s="116"/>
      <c r="W219" s="7"/>
      <c r="X219" s="116"/>
      <c r="Y219" s="116"/>
      <c r="AA219" s="116"/>
      <c r="AB219" s="116"/>
      <c r="AC219" s="116"/>
      <c r="AE219" s="116"/>
      <c r="AF219" s="116"/>
      <c r="AG219" s="116"/>
      <c r="AI219" s="116"/>
      <c r="AJ219" s="116"/>
      <c r="AK219" s="116"/>
      <c r="AM219" s="7"/>
      <c r="AN219" s="7"/>
      <c r="AO219" s="116"/>
      <c r="AQ219" s="188"/>
      <c r="AR219" s="7"/>
      <c r="AY219" s="188"/>
    </row>
    <row r="220" ht="14.25" customHeight="1">
      <c r="C220" s="6"/>
      <c r="D220" s="116"/>
      <c r="N220" s="116"/>
      <c r="S220" s="7"/>
      <c r="T220" s="116"/>
      <c r="U220" s="116"/>
      <c r="W220" s="7"/>
      <c r="X220" s="116"/>
      <c r="Y220" s="116"/>
      <c r="AA220" s="116"/>
      <c r="AB220" s="116"/>
      <c r="AC220" s="116"/>
      <c r="AE220" s="116"/>
      <c r="AF220" s="116"/>
      <c r="AG220" s="116"/>
      <c r="AI220" s="116"/>
      <c r="AJ220" s="116"/>
      <c r="AK220" s="116"/>
      <c r="AM220" s="7"/>
      <c r="AN220" s="7"/>
      <c r="AO220" s="116"/>
      <c r="AQ220" s="188"/>
      <c r="AR220" s="7"/>
      <c r="AY220" s="188"/>
    </row>
    <row r="221" ht="14.25" customHeight="1">
      <c r="C221" s="6"/>
      <c r="D221" s="116"/>
      <c r="N221" s="116"/>
      <c r="S221" s="7"/>
      <c r="T221" s="116"/>
      <c r="U221" s="116"/>
      <c r="W221" s="7"/>
      <c r="X221" s="116"/>
      <c r="Y221" s="116"/>
      <c r="AA221" s="116"/>
      <c r="AB221" s="116"/>
      <c r="AC221" s="116"/>
      <c r="AE221" s="116"/>
      <c r="AF221" s="116"/>
      <c r="AG221" s="116"/>
      <c r="AI221" s="116"/>
      <c r="AJ221" s="116"/>
      <c r="AK221" s="116"/>
      <c r="AM221" s="7"/>
      <c r="AN221" s="7"/>
      <c r="AO221" s="116"/>
      <c r="AQ221" s="188"/>
      <c r="AR221" s="7"/>
      <c r="AY221" s="188"/>
    </row>
    <row r="222" ht="14.25" customHeight="1">
      <c r="C222" s="6"/>
      <c r="D222" s="116"/>
      <c r="N222" s="116"/>
      <c r="S222" s="7"/>
      <c r="T222" s="116"/>
      <c r="U222" s="116"/>
      <c r="W222" s="7"/>
      <c r="X222" s="116"/>
      <c r="Y222" s="116"/>
      <c r="AA222" s="116"/>
      <c r="AB222" s="116"/>
      <c r="AC222" s="116"/>
      <c r="AE222" s="116"/>
      <c r="AF222" s="116"/>
      <c r="AG222" s="116"/>
      <c r="AI222" s="116"/>
      <c r="AJ222" s="116"/>
      <c r="AK222" s="116"/>
      <c r="AM222" s="7"/>
      <c r="AN222" s="7"/>
      <c r="AO222" s="116"/>
      <c r="AQ222" s="188"/>
      <c r="AR222" s="7"/>
      <c r="AY222" s="188"/>
    </row>
    <row r="223" ht="14.25" customHeight="1">
      <c r="C223" s="6"/>
      <c r="D223" s="116"/>
      <c r="N223" s="116"/>
      <c r="S223" s="7"/>
      <c r="T223" s="116"/>
      <c r="U223" s="116"/>
      <c r="W223" s="7"/>
      <c r="X223" s="116"/>
      <c r="Y223" s="116"/>
      <c r="AA223" s="116"/>
      <c r="AB223" s="116"/>
      <c r="AC223" s="116"/>
      <c r="AE223" s="116"/>
      <c r="AF223" s="116"/>
      <c r="AG223" s="116"/>
      <c r="AI223" s="116"/>
      <c r="AJ223" s="116"/>
      <c r="AK223" s="116"/>
      <c r="AM223" s="7"/>
      <c r="AN223" s="7"/>
      <c r="AO223" s="116"/>
      <c r="AQ223" s="188"/>
      <c r="AR223" s="7"/>
      <c r="AY223" s="188"/>
    </row>
    <row r="224" ht="14.25" customHeight="1">
      <c r="C224" s="6"/>
      <c r="D224" s="116"/>
      <c r="N224" s="116"/>
      <c r="S224" s="7"/>
      <c r="T224" s="116"/>
      <c r="U224" s="116"/>
      <c r="W224" s="7"/>
      <c r="X224" s="116"/>
      <c r="Y224" s="116"/>
      <c r="AA224" s="116"/>
      <c r="AB224" s="116"/>
      <c r="AC224" s="116"/>
      <c r="AE224" s="116"/>
      <c r="AF224" s="116"/>
      <c r="AG224" s="116"/>
      <c r="AI224" s="116"/>
      <c r="AJ224" s="116"/>
      <c r="AK224" s="116"/>
      <c r="AM224" s="7"/>
      <c r="AN224" s="7"/>
      <c r="AO224" s="116"/>
      <c r="AQ224" s="188"/>
      <c r="AR224" s="7"/>
      <c r="AY224" s="188"/>
    </row>
    <row r="225" ht="14.25" customHeight="1">
      <c r="C225" s="6"/>
      <c r="D225" s="116"/>
      <c r="N225" s="116"/>
      <c r="S225" s="7"/>
      <c r="T225" s="116"/>
      <c r="U225" s="116"/>
      <c r="W225" s="7"/>
      <c r="X225" s="116"/>
      <c r="Y225" s="116"/>
      <c r="AA225" s="116"/>
      <c r="AB225" s="116"/>
      <c r="AC225" s="116"/>
      <c r="AE225" s="116"/>
      <c r="AF225" s="116"/>
      <c r="AG225" s="116"/>
      <c r="AI225" s="116"/>
      <c r="AJ225" s="116"/>
      <c r="AK225" s="116"/>
      <c r="AM225" s="7"/>
      <c r="AN225" s="7"/>
      <c r="AO225" s="116"/>
      <c r="AQ225" s="188"/>
      <c r="AR225" s="7"/>
      <c r="AY225" s="188"/>
    </row>
    <row r="226" ht="14.25" customHeight="1">
      <c r="C226" s="6"/>
      <c r="D226" s="116"/>
      <c r="N226" s="116"/>
      <c r="S226" s="7"/>
      <c r="T226" s="116"/>
      <c r="U226" s="116"/>
      <c r="W226" s="7"/>
      <c r="X226" s="116"/>
      <c r="Y226" s="116"/>
      <c r="AA226" s="116"/>
      <c r="AB226" s="116"/>
      <c r="AC226" s="116"/>
      <c r="AE226" s="116"/>
      <c r="AF226" s="116"/>
      <c r="AG226" s="116"/>
      <c r="AI226" s="116"/>
      <c r="AJ226" s="116"/>
      <c r="AK226" s="116"/>
      <c r="AM226" s="7"/>
      <c r="AN226" s="7"/>
      <c r="AO226" s="116"/>
      <c r="AQ226" s="188"/>
      <c r="AR226" s="7"/>
      <c r="AY226" s="188"/>
    </row>
    <row r="227" ht="14.25" customHeight="1">
      <c r="C227" s="6"/>
      <c r="D227" s="116"/>
      <c r="N227" s="116"/>
      <c r="S227" s="7"/>
      <c r="T227" s="116"/>
      <c r="U227" s="116"/>
      <c r="W227" s="7"/>
      <c r="X227" s="116"/>
      <c r="Y227" s="116"/>
      <c r="AA227" s="116"/>
      <c r="AB227" s="116"/>
      <c r="AC227" s="116"/>
      <c r="AE227" s="116"/>
      <c r="AF227" s="116"/>
      <c r="AG227" s="116"/>
      <c r="AI227" s="116"/>
      <c r="AJ227" s="116"/>
      <c r="AK227" s="116"/>
      <c r="AM227" s="7"/>
      <c r="AN227" s="7"/>
      <c r="AO227" s="116"/>
      <c r="AQ227" s="188"/>
      <c r="AR227" s="7"/>
      <c r="AY227" s="188"/>
    </row>
    <row r="228" ht="14.25" customHeight="1">
      <c r="C228" s="6"/>
      <c r="D228" s="116"/>
      <c r="N228" s="116"/>
      <c r="S228" s="7"/>
      <c r="T228" s="116"/>
      <c r="U228" s="116"/>
      <c r="W228" s="7"/>
      <c r="X228" s="116"/>
      <c r="Y228" s="116"/>
      <c r="AA228" s="116"/>
      <c r="AB228" s="116"/>
      <c r="AC228" s="116"/>
      <c r="AE228" s="116"/>
      <c r="AF228" s="116"/>
      <c r="AG228" s="116"/>
      <c r="AI228" s="116"/>
      <c r="AJ228" s="116"/>
      <c r="AK228" s="116"/>
      <c r="AM228" s="7"/>
      <c r="AN228" s="7"/>
      <c r="AO228" s="116"/>
      <c r="AQ228" s="188"/>
      <c r="AR228" s="7"/>
      <c r="AY228" s="188"/>
    </row>
    <row r="229" ht="14.25" customHeight="1">
      <c r="C229" s="6"/>
      <c r="D229" s="116"/>
      <c r="N229" s="116"/>
      <c r="S229" s="7"/>
      <c r="T229" s="116"/>
      <c r="U229" s="116"/>
      <c r="W229" s="7"/>
      <c r="X229" s="116"/>
      <c r="Y229" s="116"/>
      <c r="AA229" s="116"/>
      <c r="AB229" s="116"/>
      <c r="AC229" s="116"/>
      <c r="AE229" s="116"/>
      <c r="AF229" s="116"/>
      <c r="AG229" s="116"/>
      <c r="AI229" s="116"/>
      <c r="AJ229" s="116"/>
      <c r="AK229" s="116"/>
      <c r="AM229" s="7"/>
      <c r="AN229" s="7"/>
      <c r="AO229" s="116"/>
      <c r="AQ229" s="188"/>
      <c r="AR229" s="7"/>
      <c r="AY229" s="188"/>
    </row>
    <row r="230" ht="14.25" customHeight="1">
      <c r="C230" s="6"/>
      <c r="D230" s="116"/>
      <c r="N230" s="116"/>
      <c r="S230" s="7"/>
      <c r="T230" s="116"/>
      <c r="U230" s="116"/>
      <c r="W230" s="7"/>
      <c r="X230" s="116"/>
      <c r="Y230" s="116"/>
      <c r="AA230" s="116"/>
      <c r="AB230" s="116"/>
      <c r="AC230" s="116"/>
      <c r="AE230" s="116"/>
      <c r="AF230" s="116"/>
      <c r="AG230" s="116"/>
      <c r="AI230" s="116"/>
      <c r="AJ230" s="116"/>
      <c r="AK230" s="116"/>
      <c r="AM230" s="7"/>
      <c r="AN230" s="7"/>
      <c r="AO230" s="116"/>
      <c r="AQ230" s="188"/>
      <c r="AR230" s="7"/>
      <c r="AY230" s="188"/>
    </row>
    <row r="231" ht="14.25" customHeight="1">
      <c r="C231" s="6"/>
      <c r="D231" s="116"/>
      <c r="N231" s="116"/>
      <c r="S231" s="7"/>
      <c r="T231" s="116"/>
      <c r="U231" s="116"/>
      <c r="W231" s="7"/>
      <c r="X231" s="116"/>
      <c r="Y231" s="116"/>
      <c r="AA231" s="116"/>
      <c r="AB231" s="116"/>
      <c r="AC231" s="116"/>
      <c r="AE231" s="116"/>
      <c r="AF231" s="116"/>
      <c r="AG231" s="116"/>
      <c r="AI231" s="116"/>
      <c r="AJ231" s="116"/>
      <c r="AK231" s="116"/>
      <c r="AM231" s="7"/>
      <c r="AN231" s="7"/>
      <c r="AO231" s="116"/>
      <c r="AQ231" s="188"/>
      <c r="AR231" s="7"/>
      <c r="AY231" s="188"/>
    </row>
    <row r="232" ht="14.25" customHeight="1">
      <c r="C232" s="6"/>
      <c r="D232" s="116"/>
      <c r="N232" s="116"/>
      <c r="S232" s="7"/>
      <c r="T232" s="116"/>
      <c r="U232" s="116"/>
      <c r="W232" s="7"/>
      <c r="X232" s="116"/>
      <c r="Y232" s="116"/>
      <c r="AA232" s="116"/>
      <c r="AB232" s="116"/>
      <c r="AC232" s="116"/>
      <c r="AE232" s="116"/>
      <c r="AF232" s="116"/>
      <c r="AG232" s="116"/>
      <c r="AI232" s="116"/>
      <c r="AJ232" s="116"/>
      <c r="AK232" s="116"/>
      <c r="AM232" s="7"/>
      <c r="AN232" s="7"/>
      <c r="AO232" s="116"/>
      <c r="AQ232" s="188"/>
      <c r="AR232" s="7"/>
      <c r="AY232" s="188"/>
    </row>
    <row r="233" ht="14.25" customHeight="1">
      <c r="C233" s="6"/>
      <c r="D233" s="116"/>
      <c r="N233" s="116"/>
      <c r="S233" s="7"/>
      <c r="T233" s="116"/>
      <c r="U233" s="116"/>
      <c r="W233" s="7"/>
      <c r="X233" s="116"/>
      <c r="Y233" s="116"/>
      <c r="AA233" s="116"/>
      <c r="AB233" s="116"/>
      <c r="AC233" s="116"/>
      <c r="AE233" s="116"/>
      <c r="AF233" s="116"/>
      <c r="AG233" s="116"/>
      <c r="AI233" s="116"/>
      <c r="AJ233" s="116"/>
      <c r="AK233" s="116"/>
      <c r="AM233" s="7"/>
      <c r="AN233" s="7"/>
      <c r="AO233" s="116"/>
      <c r="AQ233" s="188"/>
      <c r="AR233" s="7"/>
      <c r="AY233" s="188"/>
    </row>
    <row r="234" ht="14.25" customHeight="1">
      <c r="C234" s="6"/>
      <c r="D234" s="116"/>
      <c r="N234" s="116"/>
      <c r="S234" s="7"/>
      <c r="T234" s="116"/>
      <c r="U234" s="116"/>
      <c r="W234" s="7"/>
      <c r="X234" s="116"/>
      <c r="Y234" s="116"/>
      <c r="AA234" s="116"/>
      <c r="AB234" s="116"/>
      <c r="AC234" s="116"/>
      <c r="AE234" s="116"/>
      <c r="AF234" s="116"/>
      <c r="AG234" s="116"/>
      <c r="AI234" s="116"/>
      <c r="AJ234" s="116"/>
      <c r="AK234" s="116"/>
      <c r="AM234" s="7"/>
      <c r="AN234" s="7"/>
      <c r="AO234" s="116"/>
      <c r="AQ234" s="188"/>
      <c r="AR234" s="7"/>
      <c r="AY234" s="188"/>
    </row>
    <row r="235" ht="14.25" customHeight="1">
      <c r="C235" s="6"/>
      <c r="D235" s="116"/>
      <c r="N235" s="116"/>
      <c r="S235" s="7"/>
      <c r="T235" s="116"/>
      <c r="U235" s="116"/>
      <c r="W235" s="7"/>
      <c r="X235" s="116"/>
      <c r="Y235" s="116"/>
      <c r="AA235" s="116"/>
      <c r="AB235" s="116"/>
      <c r="AC235" s="116"/>
      <c r="AE235" s="116"/>
      <c r="AF235" s="116"/>
      <c r="AG235" s="116"/>
      <c r="AI235" s="116"/>
      <c r="AJ235" s="116"/>
      <c r="AK235" s="116"/>
      <c r="AM235" s="7"/>
      <c r="AN235" s="7"/>
      <c r="AO235" s="116"/>
      <c r="AQ235" s="188"/>
      <c r="AR235" s="7"/>
      <c r="AY235" s="188"/>
    </row>
    <row r="236" ht="14.25" customHeight="1">
      <c r="C236" s="6"/>
      <c r="D236" s="116"/>
      <c r="N236" s="116"/>
      <c r="S236" s="7"/>
      <c r="T236" s="116"/>
      <c r="U236" s="116"/>
      <c r="W236" s="7"/>
      <c r="X236" s="116"/>
      <c r="Y236" s="116"/>
      <c r="AA236" s="116"/>
      <c r="AB236" s="116"/>
      <c r="AC236" s="116"/>
      <c r="AE236" s="116"/>
      <c r="AF236" s="116"/>
      <c r="AG236" s="116"/>
      <c r="AI236" s="116"/>
      <c r="AJ236" s="116"/>
      <c r="AK236" s="116"/>
      <c r="AM236" s="7"/>
      <c r="AN236" s="7"/>
      <c r="AO236" s="116"/>
      <c r="AQ236" s="188"/>
      <c r="AR236" s="7"/>
      <c r="AY236" s="188"/>
    </row>
    <row r="237" ht="14.25" customHeight="1">
      <c r="C237" s="6"/>
      <c r="D237" s="116"/>
      <c r="N237" s="116"/>
      <c r="S237" s="7"/>
      <c r="T237" s="116"/>
      <c r="U237" s="116"/>
      <c r="W237" s="7"/>
      <c r="X237" s="116"/>
      <c r="Y237" s="116"/>
      <c r="AA237" s="116"/>
      <c r="AB237" s="116"/>
      <c r="AC237" s="116"/>
      <c r="AE237" s="116"/>
      <c r="AF237" s="116"/>
      <c r="AG237" s="116"/>
      <c r="AI237" s="116"/>
      <c r="AJ237" s="116"/>
      <c r="AK237" s="116"/>
      <c r="AM237" s="7"/>
      <c r="AN237" s="7"/>
      <c r="AO237" s="116"/>
      <c r="AQ237" s="188"/>
      <c r="AR237" s="7"/>
      <c r="AY237" s="188"/>
    </row>
    <row r="238" ht="14.25" customHeight="1">
      <c r="C238" s="6"/>
      <c r="D238" s="116"/>
      <c r="N238" s="116"/>
      <c r="S238" s="7"/>
      <c r="T238" s="116"/>
      <c r="U238" s="116"/>
      <c r="W238" s="7"/>
      <c r="X238" s="116"/>
      <c r="Y238" s="116"/>
      <c r="AA238" s="116"/>
      <c r="AB238" s="116"/>
      <c r="AC238" s="116"/>
      <c r="AE238" s="116"/>
      <c r="AF238" s="116"/>
      <c r="AG238" s="116"/>
      <c r="AI238" s="116"/>
      <c r="AJ238" s="116"/>
      <c r="AK238" s="116"/>
      <c r="AM238" s="7"/>
      <c r="AN238" s="7"/>
      <c r="AO238" s="116"/>
      <c r="AQ238" s="188"/>
      <c r="AR238" s="7"/>
      <c r="AY238" s="188"/>
    </row>
    <row r="239" ht="14.25" customHeight="1">
      <c r="C239" s="6"/>
      <c r="D239" s="116"/>
      <c r="N239" s="116"/>
      <c r="S239" s="7"/>
      <c r="T239" s="116"/>
      <c r="U239" s="116"/>
      <c r="W239" s="7"/>
      <c r="X239" s="116"/>
      <c r="Y239" s="116"/>
      <c r="AA239" s="116"/>
      <c r="AB239" s="116"/>
      <c r="AC239" s="116"/>
      <c r="AE239" s="116"/>
      <c r="AF239" s="116"/>
      <c r="AG239" s="116"/>
      <c r="AI239" s="116"/>
      <c r="AJ239" s="116"/>
      <c r="AK239" s="116"/>
      <c r="AM239" s="7"/>
      <c r="AN239" s="7"/>
      <c r="AO239" s="116"/>
      <c r="AQ239" s="188"/>
      <c r="AR239" s="7"/>
      <c r="AY239" s="188"/>
    </row>
    <row r="240" ht="14.25" customHeight="1">
      <c r="C240" s="6"/>
      <c r="D240" s="116"/>
      <c r="N240" s="116"/>
      <c r="S240" s="7"/>
      <c r="T240" s="116"/>
      <c r="U240" s="116"/>
      <c r="W240" s="7"/>
      <c r="X240" s="116"/>
      <c r="Y240" s="116"/>
      <c r="AA240" s="116"/>
      <c r="AB240" s="116"/>
      <c r="AC240" s="116"/>
      <c r="AE240" s="116"/>
      <c r="AF240" s="116"/>
      <c r="AG240" s="116"/>
      <c r="AI240" s="116"/>
      <c r="AJ240" s="116"/>
      <c r="AK240" s="116"/>
      <c r="AM240" s="7"/>
      <c r="AN240" s="7"/>
      <c r="AO240" s="116"/>
      <c r="AQ240" s="188"/>
      <c r="AR240" s="7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conditionalFormatting sqref="AU14:AU35">
    <cfRule type="notContainsBlanks" dxfId="1" priority="1">
      <formula>LEN(TRIM(AU14))&gt;0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4" width="8.63"/>
    <col customWidth="1" min="325" max="328" width="12.0"/>
    <col customWidth="1" min="329" max="378" width="8.63"/>
  </cols>
  <sheetData>
    <row r="1" ht="14.25" customHeight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4"/>
      <c r="W1" s="5"/>
      <c r="X1" s="4"/>
      <c r="Y1" s="5"/>
      <c r="Z1" s="4"/>
      <c r="AA1" s="5"/>
      <c r="AB1" s="4"/>
      <c r="AC1" s="5"/>
      <c r="AD1" s="4"/>
      <c r="AE1" s="5"/>
      <c r="AF1" s="5"/>
      <c r="AG1" s="4"/>
      <c r="AH1" s="4"/>
      <c r="AI1" s="5"/>
      <c r="AJ1" s="5"/>
      <c r="AK1" s="5"/>
      <c r="AL1" s="4"/>
      <c r="AM1" s="4"/>
      <c r="AN1" s="5"/>
      <c r="AO1" s="5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</row>
    <row r="2" ht="14.25" customHeight="1">
      <c r="C2" s="6"/>
      <c r="D2" s="7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4"/>
      <c r="W2" s="5"/>
      <c r="X2" s="4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</row>
    <row r="3" ht="14.25" customHeight="1">
      <c r="C3" s="6"/>
      <c r="D3" s="7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4"/>
      <c r="W3" s="5"/>
      <c r="X3" s="4"/>
      <c r="Y3" s="5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</row>
    <row r="4" ht="14.25" customHeight="1">
      <c r="C4" s="6"/>
      <c r="D4" s="7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4"/>
      <c r="W4" s="5"/>
      <c r="X4" s="4"/>
      <c r="Y4" s="5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</row>
    <row r="5" ht="14.25" customHeight="1">
      <c r="C5" s="6"/>
      <c r="D5" s="7"/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5"/>
      <c r="U5" s="5"/>
      <c r="V5" s="4"/>
      <c r="W5" s="5"/>
      <c r="X5" s="4"/>
      <c r="Y5" s="5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</row>
    <row r="6" ht="14.25" customHeight="1">
      <c r="C6" s="6"/>
      <c r="D6" s="7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5"/>
      <c r="U6" s="5"/>
      <c r="V6" s="4"/>
      <c r="W6" s="5"/>
      <c r="X6" s="4"/>
      <c r="Y6" s="5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</row>
    <row r="7" ht="14.25" customHeight="1">
      <c r="A7" s="1"/>
      <c r="B7" s="1"/>
      <c r="C7" s="2"/>
      <c r="D7" s="3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1"/>
      <c r="W7" s="3"/>
      <c r="X7" s="1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</row>
    <row r="8" ht="15.0" hidden="1" customHeight="1">
      <c r="A8" s="1"/>
      <c r="B8" s="1"/>
      <c r="C8" s="2"/>
      <c r="D8" s="3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1"/>
      <c r="W8" s="3"/>
      <c r="X8" s="1"/>
      <c r="Y8" s="3"/>
      <c r="Z8" s="1"/>
      <c r="AA8" s="3"/>
      <c r="AB8" s="1"/>
      <c r="AC8" s="3"/>
      <c r="AD8" s="1"/>
      <c r="AE8" s="3"/>
      <c r="AF8" s="3"/>
      <c r="AG8" s="1"/>
      <c r="AH8" s="1"/>
      <c r="AI8" s="3"/>
      <c r="AJ8" s="3"/>
      <c r="AK8" s="3"/>
      <c r="AL8" s="1"/>
      <c r="AM8" s="1"/>
      <c r="AN8" s="3"/>
      <c r="AO8" s="3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</row>
    <row r="9" ht="15.0" hidden="1" customHeight="1">
      <c r="A9" s="1"/>
      <c r="B9" s="1"/>
      <c r="C9" s="2"/>
      <c r="D9" s="3"/>
      <c r="E9" s="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1"/>
      <c r="W9" s="3"/>
      <c r="X9" s="1"/>
      <c r="Y9" s="3"/>
      <c r="Z9" s="1"/>
      <c r="AA9" s="3"/>
      <c r="AB9" s="1"/>
      <c r="AC9" s="3"/>
      <c r="AD9" s="1"/>
      <c r="AE9" s="3"/>
      <c r="AF9" s="3"/>
      <c r="AG9" s="1"/>
      <c r="AH9" s="1"/>
      <c r="AI9" s="3"/>
      <c r="AJ9" s="3"/>
      <c r="AK9" s="3"/>
      <c r="AL9" s="1"/>
      <c r="AM9" s="1"/>
      <c r="AN9" s="3"/>
      <c r="AO9" s="3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1"/>
      <c r="KU10" s="27"/>
      <c r="KV10" s="23" t="s">
        <v>14</v>
      </c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1"/>
      <c r="LL10" s="22"/>
      <c r="LM10" s="23" t="s">
        <v>15</v>
      </c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1"/>
      <c r="MM10" s="27"/>
      <c r="MN10" s="23" t="s">
        <v>16</v>
      </c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1"/>
    </row>
    <row r="11" ht="18.75" customHeight="1">
      <c r="A11" s="28"/>
      <c r="B11" s="28"/>
      <c r="C11" s="29"/>
      <c r="D11" s="30"/>
      <c r="E11" s="28"/>
      <c r="F11" s="28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0"/>
      <c r="T11" s="30"/>
      <c r="U11" s="30"/>
      <c r="V11" s="28"/>
      <c r="W11" s="30"/>
      <c r="X11" s="28"/>
      <c r="Y11" s="30"/>
      <c r="Z11" s="28"/>
      <c r="AA11" s="30"/>
      <c r="AB11" s="28"/>
      <c r="AC11" s="30"/>
      <c r="AD11" s="28"/>
      <c r="AE11" s="30"/>
      <c r="AF11" s="30"/>
      <c r="AG11" s="28"/>
      <c r="AH11" s="28"/>
      <c r="AI11" s="30"/>
      <c r="AJ11" s="30"/>
      <c r="AK11" s="30"/>
      <c r="AL11" s="28"/>
      <c r="AM11" s="28"/>
      <c r="AN11" s="30"/>
      <c r="AO11" s="30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31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31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31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9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207" t="s">
        <v>43</v>
      </c>
      <c r="EF12" s="20"/>
      <c r="EG12" s="20"/>
      <c r="EH12" s="20"/>
      <c r="EI12" s="20"/>
      <c r="EJ12" s="20"/>
      <c r="EK12" s="20"/>
      <c r="EL12" s="21"/>
      <c r="EM12" s="207" t="s">
        <v>44</v>
      </c>
      <c r="EN12" s="20"/>
      <c r="EO12" s="20"/>
      <c r="EP12" s="20"/>
      <c r="EQ12" s="20"/>
      <c r="ER12" s="20"/>
      <c r="ES12" s="21"/>
      <c r="ET12" s="207" t="s">
        <v>45</v>
      </c>
      <c r="EU12" s="20"/>
      <c r="EV12" s="20"/>
      <c r="EW12" s="21"/>
      <c r="EX12" s="207" t="s">
        <v>46</v>
      </c>
      <c r="EY12" s="20"/>
      <c r="EZ12" s="20"/>
      <c r="FA12" s="21"/>
      <c r="FB12" s="207" t="s">
        <v>47</v>
      </c>
      <c r="FC12" s="20"/>
      <c r="FD12" s="20"/>
      <c r="FE12" s="21"/>
      <c r="FF12" s="207" t="s">
        <v>48</v>
      </c>
      <c r="FG12" s="20"/>
      <c r="FH12" s="20"/>
      <c r="FI12" s="21"/>
      <c r="FJ12" s="207" t="s">
        <v>49</v>
      </c>
      <c r="FK12" s="20"/>
      <c r="FL12" s="20"/>
      <c r="FM12" s="21"/>
      <c r="FN12" s="207" t="s">
        <v>50</v>
      </c>
      <c r="FO12" s="20"/>
      <c r="FP12" s="20"/>
      <c r="FQ12" s="21"/>
      <c r="FR12" s="207" t="s">
        <v>51</v>
      </c>
      <c r="FS12" s="20"/>
      <c r="FT12" s="20"/>
      <c r="FU12" s="21"/>
      <c r="FV12" s="207" t="s">
        <v>52</v>
      </c>
      <c r="FW12" s="20"/>
      <c r="FX12" s="20"/>
      <c r="FY12" s="21"/>
      <c r="FZ12" s="208"/>
      <c r="GA12" s="209" t="s">
        <v>53</v>
      </c>
      <c r="GB12" s="20"/>
      <c r="GC12" s="20"/>
      <c r="GD12" s="21"/>
      <c r="GE12" s="209" t="s">
        <v>54</v>
      </c>
      <c r="GF12" s="20"/>
      <c r="GG12" s="20"/>
      <c r="GH12" s="21"/>
      <c r="GI12" s="209" t="s">
        <v>55</v>
      </c>
      <c r="GJ12" s="20"/>
      <c r="GK12" s="20"/>
      <c r="GL12" s="21"/>
      <c r="GM12" s="209" t="s">
        <v>56</v>
      </c>
      <c r="GN12" s="20"/>
      <c r="GO12" s="20"/>
      <c r="GP12" s="21"/>
      <c r="GQ12" s="209" t="s">
        <v>57</v>
      </c>
      <c r="GR12" s="20"/>
      <c r="GS12" s="20"/>
      <c r="GT12" s="21"/>
      <c r="GU12" s="209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/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/>
      <c r="KH12" s="20"/>
      <c r="KI12" s="20"/>
      <c r="KJ12" s="20"/>
      <c r="KK12" s="20"/>
      <c r="KL12" s="21"/>
      <c r="KM12" s="34" t="s">
        <v>69</v>
      </c>
      <c r="KN12" s="20"/>
      <c r="KO12" s="20"/>
      <c r="KP12" s="20"/>
      <c r="KQ12" s="20"/>
      <c r="KR12" s="20"/>
      <c r="KS12" s="20"/>
      <c r="KT12" s="21"/>
      <c r="KU12" s="36"/>
      <c r="KV12" s="34" t="s">
        <v>70</v>
      </c>
      <c r="KW12" s="20"/>
      <c r="KX12" s="20"/>
      <c r="KY12" s="20"/>
      <c r="KZ12" s="20"/>
      <c r="LA12" s="20"/>
      <c r="LB12" s="20"/>
      <c r="LC12" s="21"/>
      <c r="LD12" s="39" t="s">
        <v>71</v>
      </c>
      <c r="LE12" s="20"/>
      <c r="LF12" s="20"/>
      <c r="LG12" s="20"/>
      <c r="LH12" s="20"/>
      <c r="LI12" s="20"/>
      <c r="LJ12" s="20"/>
      <c r="LK12" s="21"/>
      <c r="LL12" s="36"/>
      <c r="LM12" s="34" t="s">
        <v>72</v>
      </c>
      <c r="LN12" s="20"/>
      <c r="LO12" s="20"/>
      <c r="LP12" s="21"/>
      <c r="LQ12" s="34" t="s">
        <v>73</v>
      </c>
      <c r="LR12" s="20"/>
      <c r="LS12" s="20"/>
      <c r="LT12" s="20"/>
      <c r="LU12" s="20"/>
      <c r="LV12" s="20"/>
      <c r="LW12" s="20"/>
      <c r="LX12" s="21"/>
      <c r="LY12" s="34" t="s">
        <v>74</v>
      </c>
      <c r="LZ12" s="20"/>
      <c r="MA12" s="20"/>
      <c r="MB12" s="20"/>
      <c r="MC12" s="20"/>
      <c r="MD12" s="20"/>
      <c r="ME12" s="21"/>
      <c r="MF12" s="34" t="s">
        <v>75</v>
      </c>
      <c r="MG12" s="20"/>
      <c r="MH12" s="20"/>
      <c r="MI12" s="20"/>
      <c r="MJ12" s="20"/>
      <c r="MK12" s="20"/>
      <c r="ML12" s="21"/>
      <c r="MM12" s="36"/>
      <c r="MN12" s="39" t="s">
        <v>76</v>
      </c>
      <c r="MO12" s="20"/>
      <c r="MP12" s="20"/>
      <c r="MQ12" s="20"/>
      <c r="MR12" s="20"/>
      <c r="MS12" s="20"/>
      <c r="MT12" s="20"/>
      <c r="MU12" s="20"/>
      <c r="MV12" s="20"/>
      <c r="MW12" s="20"/>
      <c r="MX12" s="21"/>
      <c r="MY12" s="39" t="s">
        <v>77</v>
      </c>
      <c r="MZ12" s="20"/>
      <c r="NA12" s="20"/>
      <c r="NB12" s="20"/>
      <c r="NC12" s="20"/>
      <c r="ND12" s="20"/>
      <c r="NE12" s="20"/>
      <c r="NF12" s="21"/>
      <c r="NG12" s="39" t="s">
        <v>78</v>
      </c>
      <c r="NH12" s="20"/>
      <c r="NI12" s="20"/>
      <c r="NJ12" s="20"/>
      <c r="NK12" s="20"/>
      <c r="NL12" s="20"/>
      <c r="NM12" s="20"/>
      <c r="NN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3" t="s">
        <v>81</v>
      </c>
      <c r="X13" s="41" t="s">
        <v>83</v>
      </c>
      <c r="Y13" s="43" t="s">
        <v>84</v>
      </c>
      <c r="Z13" s="41" t="s">
        <v>85</v>
      </c>
      <c r="AA13" s="43" t="s">
        <v>81</v>
      </c>
      <c r="AB13" s="41" t="s">
        <v>83</v>
      </c>
      <c r="AC13" s="43" t="s">
        <v>84</v>
      </c>
      <c r="AD13" s="41" t="s">
        <v>85</v>
      </c>
      <c r="AE13" s="43" t="s">
        <v>81</v>
      </c>
      <c r="AF13" s="43" t="s">
        <v>83</v>
      </c>
      <c r="AG13" s="41" t="s">
        <v>84</v>
      </c>
      <c r="AH13" s="41" t="s">
        <v>85</v>
      </c>
      <c r="AI13" s="43" t="s">
        <v>81</v>
      </c>
      <c r="AJ13" s="43" t="s">
        <v>83</v>
      </c>
      <c r="AK13" s="43" t="s">
        <v>84</v>
      </c>
      <c r="AL13" s="41" t="s">
        <v>85</v>
      </c>
      <c r="AM13" s="41" t="s">
        <v>81</v>
      </c>
      <c r="AN13" s="43" t="s">
        <v>83</v>
      </c>
      <c r="AO13" s="43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210" t="s">
        <v>81</v>
      </c>
      <c r="EF13" s="210" t="s">
        <v>82</v>
      </c>
      <c r="EG13" s="210" t="s">
        <v>83</v>
      </c>
      <c r="EH13" s="210" t="s">
        <v>84</v>
      </c>
      <c r="EI13" s="210" t="s">
        <v>85</v>
      </c>
      <c r="EJ13" s="210" t="s">
        <v>86</v>
      </c>
      <c r="EK13" s="210" t="s">
        <v>87</v>
      </c>
      <c r="EL13" s="210" t="s">
        <v>88</v>
      </c>
      <c r="EM13" s="210" t="s">
        <v>82</v>
      </c>
      <c r="EN13" s="210" t="s">
        <v>83</v>
      </c>
      <c r="EO13" s="210" t="s">
        <v>84</v>
      </c>
      <c r="EP13" s="210" t="s">
        <v>85</v>
      </c>
      <c r="EQ13" s="210" t="s">
        <v>86</v>
      </c>
      <c r="ER13" s="210" t="s">
        <v>87</v>
      </c>
      <c r="ES13" s="210" t="s">
        <v>88</v>
      </c>
      <c r="ET13" s="210" t="s">
        <v>81</v>
      </c>
      <c r="EU13" s="210" t="s">
        <v>83</v>
      </c>
      <c r="EV13" s="210" t="s">
        <v>84</v>
      </c>
      <c r="EW13" s="210" t="s">
        <v>85</v>
      </c>
      <c r="EX13" s="210" t="s">
        <v>81</v>
      </c>
      <c r="EY13" s="210" t="s">
        <v>83</v>
      </c>
      <c r="EZ13" s="210" t="s">
        <v>84</v>
      </c>
      <c r="FA13" s="210" t="s">
        <v>85</v>
      </c>
      <c r="FB13" s="210" t="s">
        <v>81</v>
      </c>
      <c r="FC13" s="210" t="s">
        <v>83</v>
      </c>
      <c r="FD13" s="210" t="s">
        <v>84</v>
      </c>
      <c r="FE13" s="210" t="s">
        <v>85</v>
      </c>
      <c r="FF13" s="210" t="s">
        <v>81</v>
      </c>
      <c r="FG13" s="210" t="s">
        <v>83</v>
      </c>
      <c r="FH13" s="210" t="s">
        <v>84</v>
      </c>
      <c r="FI13" s="210" t="s">
        <v>85</v>
      </c>
      <c r="FJ13" s="210" t="s">
        <v>81</v>
      </c>
      <c r="FK13" s="210" t="s">
        <v>83</v>
      </c>
      <c r="FL13" s="210" t="s">
        <v>84</v>
      </c>
      <c r="FM13" s="210" t="s">
        <v>85</v>
      </c>
      <c r="FN13" s="210" t="s">
        <v>81</v>
      </c>
      <c r="FO13" s="210" t="s">
        <v>83</v>
      </c>
      <c r="FP13" s="210" t="s">
        <v>84</v>
      </c>
      <c r="FQ13" s="210" t="s">
        <v>85</v>
      </c>
      <c r="FR13" s="210" t="s">
        <v>82</v>
      </c>
      <c r="FS13" s="210" t="s">
        <v>83</v>
      </c>
      <c r="FT13" s="210" t="s">
        <v>84</v>
      </c>
      <c r="FU13" s="210" t="s">
        <v>85</v>
      </c>
      <c r="FV13" s="210" t="s">
        <v>82</v>
      </c>
      <c r="FW13" s="210" t="s">
        <v>83</v>
      </c>
      <c r="FX13" s="210" t="s">
        <v>84</v>
      </c>
      <c r="FY13" s="210" t="s">
        <v>85</v>
      </c>
      <c r="FZ13" s="211"/>
      <c r="GA13" s="212" t="s">
        <v>81</v>
      </c>
      <c r="GB13" s="212" t="s">
        <v>83</v>
      </c>
      <c r="GC13" s="212" t="s">
        <v>84</v>
      </c>
      <c r="GD13" s="212" t="s">
        <v>85</v>
      </c>
      <c r="GE13" s="212" t="s">
        <v>81</v>
      </c>
      <c r="GF13" s="212" t="s">
        <v>83</v>
      </c>
      <c r="GG13" s="212" t="s">
        <v>84</v>
      </c>
      <c r="GH13" s="212" t="s">
        <v>85</v>
      </c>
      <c r="GI13" s="212" t="s">
        <v>81</v>
      </c>
      <c r="GJ13" s="212" t="s">
        <v>83</v>
      </c>
      <c r="GK13" s="212" t="s">
        <v>84</v>
      </c>
      <c r="GL13" s="212" t="s">
        <v>85</v>
      </c>
      <c r="GM13" s="212" t="s">
        <v>81</v>
      </c>
      <c r="GN13" s="212" t="s">
        <v>83</v>
      </c>
      <c r="GO13" s="212" t="s">
        <v>84</v>
      </c>
      <c r="GP13" s="212" t="s">
        <v>85</v>
      </c>
      <c r="GQ13" s="212" t="s">
        <v>81</v>
      </c>
      <c r="GR13" s="212" t="s">
        <v>83</v>
      </c>
      <c r="GS13" s="212" t="s">
        <v>84</v>
      </c>
      <c r="GT13" s="212" t="s">
        <v>85</v>
      </c>
      <c r="GU13" s="212" t="s">
        <v>81</v>
      </c>
      <c r="GV13" s="212" t="s">
        <v>83</v>
      </c>
      <c r="GW13" s="212" t="s">
        <v>84</v>
      </c>
      <c r="GX13" s="212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5">
        <v>35.82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83</v>
      </c>
      <c r="KH13" s="41" t="s">
        <v>84</v>
      </c>
      <c r="KI13" s="41" t="s">
        <v>85</v>
      </c>
      <c r="KJ13" s="41" t="s">
        <v>86</v>
      </c>
      <c r="KK13" s="41" t="s">
        <v>87</v>
      </c>
      <c r="KL13" s="41" t="s">
        <v>88</v>
      </c>
      <c r="KM13" s="41" t="s">
        <v>82</v>
      </c>
      <c r="KN13" s="41" t="s">
        <v>89</v>
      </c>
      <c r="KO13" s="41" t="s">
        <v>83</v>
      </c>
      <c r="KP13" s="41" t="s">
        <v>84</v>
      </c>
      <c r="KQ13" s="41" t="s">
        <v>85</v>
      </c>
      <c r="KR13" s="41" t="s">
        <v>86</v>
      </c>
      <c r="KS13" s="41" t="s">
        <v>87</v>
      </c>
      <c r="KT13" s="41" t="s">
        <v>88</v>
      </c>
      <c r="KU13" s="44"/>
      <c r="KV13" s="41" t="s">
        <v>82</v>
      </c>
      <c r="KW13" s="41" t="s">
        <v>89</v>
      </c>
      <c r="KX13" s="41" t="s">
        <v>83</v>
      </c>
      <c r="KY13" s="41" t="s">
        <v>84</v>
      </c>
      <c r="KZ13" s="41" t="s">
        <v>85</v>
      </c>
      <c r="LA13" s="41" t="s">
        <v>86</v>
      </c>
      <c r="LB13" s="41" t="s">
        <v>87</v>
      </c>
      <c r="LC13" s="41" t="s">
        <v>88</v>
      </c>
      <c r="LD13" s="41" t="s">
        <v>82</v>
      </c>
      <c r="LE13" s="41" t="s">
        <v>89</v>
      </c>
      <c r="LF13" s="41" t="s">
        <v>83</v>
      </c>
      <c r="LG13" s="41" t="s">
        <v>84</v>
      </c>
      <c r="LH13" s="41" t="s">
        <v>85</v>
      </c>
      <c r="LI13" s="41" t="s">
        <v>86</v>
      </c>
      <c r="LJ13" s="41" t="s">
        <v>87</v>
      </c>
      <c r="LK13" s="41" t="s">
        <v>88</v>
      </c>
      <c r="LL13" s="44"/>
      <c r="LM13" s="41" t="s">
        <v>81</v>
      </c>
      <c r="LN13" s="41" t="s">
        <v>83</v>
      </c>
      <c r="LO13" s="41" t="s">
        <v>84</v>
      </c>
      <c r="LP13" s="41" t="s">
        <v>85</v>
      </c>
      <c r="LQ13" s="41" t="s">
        <v>81</v>
      </c>
      <c r="LR13" s="126" t="s">
        <v>84</v>
      </c>
      <c r="LS13" s="126" t="s">
        <v>85</v>
      </c>
      <c r="LT13" s="126" t="s">
        <v>82</v>
      </c>
      <c r="LU13" s="126" t="s">
        <v>83</v>
      </c>
      <c r="LV13" s="126" t="s">
        <v>87</v>
      </c>
      <c r="LW13" s="126" t="s">
        <v>88</v>
      </c>
      <c r="LX13" s="126" t="s">
        <v>86</v>
      </c>
      <c r="LY13" s="126" t="s">
        <v>84</v>
      </c>
      <c r="LZ13" s="126" t="s">
        <v>85</v>
      </c>
      <c r="MA13" s="126" t="s">
        <v>82</v>
      </c>
      <c r="MB13" s="126" t="s">
        <v>83</v>
      </c>
      <c r="MC13" s="126" t="s">
        <v>87</v>
      </c>
      <c r="MD13" s="126" t="s">
        <v>88</v>
      </c>
      <c r="ME13" s="126" t="s">
        <v>86</v>
      </c>
      <c r="MF13" s="41" t="s">
        <v>82</v>
      </c>
      <c r="MG13" s="41" t="s">
        <v>83</v>
      </c>
      <c r="MH13" s="41" t="s">
        <v>84</v>
      </c>
      <c r="MI13" s="41" t="s">
        <v>85</v>
      </c>
      <c r="MJ13" s="41" t="s">
        <v>86</v>
      </c>
      <c r="MK13" s="41" t="s">
        <v>87</v>
      </c>
      <c r="ML13" s="41" t="s">
        <v>88</v>
      </c>
      <c r="MM13" s="44"/>
      <c r="MN13" s="41"/>
      <c r="MO13" s="41"/>
      <c r="MP13" s="41"/>
      <c r="MQ13" s="41"/>
      <c r="MR13" s="126" t="s">
        <v>84</v>
      </c>
      <c r="MS13" s="126" t="s">
        <v>85</v>
      </c>
      <c r="MT13" s="126" t="s">
        <v>83</v>
      </c>
      <c r="MU13" s="126" t="s">
        <v>89</v>
      </c>
      <c r="MV13" s="126" t="s">
        <v>117</v>
      </c>
      <c r="MW13" s="126" t="s">
        <v>88</v>
      </c>
      <c r="MX13" s="126" t="s">
        <v>86</v>
      </c>
      <c r="MY13" s="41"/>
      <c r="MZ13" s="126" t="s">
        <v>84</v>
      </c>
      <c r="NA13" s="126" t="s">
        <v>85</v>
      </c>
      <c r="NB13" s="126" t="s">
        <v>83</v>
      </c>
      <c r="NC13" s="126" t="s">
        <v>89</v>
      </c>
      <c r="ND13" s="126" t="s">
        <v>117</v>
      </c>
      <c r="NE13" s="126" t="s">
        <v>88</v>
      </c>
      <c r="NF13" s="126" t="s">
        <v>86</v>
      </c>
      <c r="NG13" s="41"/>
      <c r="NH13" s="126" t="s">
        <v>84</v>
      </c>
      <c r="NI13" s="126" t="s">
        <v>85</v>
      </c>
      <c r="NJ13" s="126" t="s">
        <v>83</v>
      </c>
      <c r="NK13" s="126" t="s">
        <v>89</v>
      </c>
      <c r="NL13" s="126" t="s">
        <v>117</v>
      </c>
      <c r="NM13" s="126" t="s">
        <v>88</v>
      </c>
      <c r="NN13" s="126" t="s">
        <v>86</v>
      </c>
    </row>
    <row r="14" ht="14.25" customHeight="1">
      <c r="A14" s="49">
        <v>0.0416666666666667</v>
      </c>
      <c r="B14" s="50"/>
      <c r="C14" s="51">
        <v>50.3</v>
      </c>
      <c r="D14" s="52">
        <v>338.0</v>
      </c>
      <c r="E14" s="53">
        <v>139.0</v>
      </c>
      <c r="F14" s="53">
        <v>105.0</v>
      </c>
      <c r="G14" s="55">
        <v>21.1</v>
      </c>
      <c r="H14" s="53"/>
      <c r="I14" s="53">
        <v>6.0</v>
      </c>
      <c r="J14" s="53">
        <v>55.0</v>
      </c>
      <c r="K14" s="53">
        <v>54.0</v>
      </c>
      <c r="L14" s="53">
        <v>134.0</v>
      </c>
      <c r="M14" s="53">
        <v>75.0</v>
      </c>
      <c r="N14" s="53">
        <v>17.2</v>
      </c>
      <c r="O14" s="54"/>
      <c r="P14" s="53">
        <v>6.0</v>
      </c>
      <c r="Q14" s="53">
        <v>62.0</v>
      </c>
      <c r="R14" s="53">
        <v>58.0</v>
      </c>
      <c r="S14" s="55">
        <v>341.3</v>
      </c>
      <c r="T14" s="55">
        <v>311.8</v>
      </c>
      <c r="U14" s="55">
        <v>186.2</v>
      </c>
      <c r="V14" s="54"/>
      <c r="W14" s="55">
        <v>374.2</v>
      </c>
      <c r="X14" s="53">
        <v>261.2</v>
      </c>
      <c r="Y14" s="55">
        <v>150.2</v>
      </c>
      <c r="Z14" s="54"/>
      <c r="AA14" s="55">
        <v>341.6</v>
      </c>
      <c r="AB14" s="53">
        <v>365.9</v>
      </c>
      <c r="AC14" s="55">
        <v>208.2</v>
      </c>
      <c r="AD14" s="54"/>
      <c r="AE14" s="55">
        <v>341.3</v>
      </c>
      <c r="AF14" s="55">
        <v>335.6</v>
      </c>
      <c r="AG14" s="53">
        <v>180.5</v>
      </c>
      <c r="AH14" s="54"/>
      <c r="AI14" s="55">
        <v>346.9</v>
      </c>
      <c r="AJ14" s="55">
        <v>404.9</v>
      </c>
      <c r="AK14" s="55">
        <v>238.6</v>
      </c>
      <c r="AL14" s="54"/>
      <c r="AM14" s="53">
        <v>339.6</v>
      </c>
      <c r="AN14" s="55">
        <v>407.2</v>
      </c>
      <c r="AO14" s="55">
        <v>228.3</v>
      </c>
      <c r="AP14" s="54"/>
      <c r="AQ14" s="53">
        <v>134.0</v>
      </c>
      <c r="AR14" s="54">
        <f t="shared" ref="AR14:AS14" si="1">F14</f>
        <v>105</v>
      </c>
      <c r="AS14" s="56">
        <f t="shared" si="1"/>
        <v>21.1</v>
      </c>
      <c r="AT14" s="54"/>
      <c r="AU14" s="53">
        <v>139.0</v>
      </c>
      <c r="AV14" s="54">
        <f t="shared" ref="AV14:AW14" si="2">M14</f>
        <v>75</v>
      </c>
      <c r="AW14" s="54">
        <f t="shared" si="2"/>
        <v>17.2</v>
      </c>
      <c r="AX14" s="54"/>
      <c r="AY14" s="53">
        <v>134.0</v>
      </c>
      <c r="AZ14" s="54"/>
      <c r="BA14" s="54"/>
      <c r="BB14" s="54"/>
      <c r="BC14" s="57"/>
      <c r="BD14" s="54"/>
      <c r="BE14" s="53">
        <v>32.0</v>
      </c>
      <c r="BF14" s="53">
        <v>8.0</v>
      </c>
      <c r="BG14" s="53">
        <v>0.4</v>
      </c>
      <c r="BH14" s="54"/>
      <c r="BI14" s="53">
        <v>22.0</v>
      </c>
      <c r="BJ14" s="53">
        <v>87.0</v>
      </c>
      <c r="BK14" s="53">
        <v>59.0</v>
      </c>
      <c r="BL14" s="57"/>
      <c r="BM14" s="58">
        <v>341.0</v>
      </c>
      <c r="BN14" s="58">
        <v>145.0</v>
      </c>
      <c r="BO14" s="58">
        <v>282.0</v>
      </c>
      <c r="BP14" s="58">
        <v>14.1</v>
      </c>
      <c r="BQ14" s="59"/>
      <c r="BR14" s="58">
        <v>6.0</v>
      </c>
      <c r="BS14" s="58">
        <v>63.0</v>
      </c>
      <c r="BT14" s="58">
        <v>59.0</v>
      </c>
      <c r="BU14" s="58">
        <v>341.0</v>
      </c>
      <c r="BV14" s="58">
        <v>359.0</v>
      </c>
      <c r="BW14" s="58">
        <v>206.0</v>
      </c>
      <c r="BX14" s="58">
        <v>30.0</v>
      </c>
      <c r="BY14" s="58">
        <v>334.0</v>
      </c>
      <c r="BZ14" s="58">
        <v>379.0</v>
      </c>
      <c r="CA14" s="58">
        <v>208.0</v>
      </c>
      <c r="CB14" s="58">
        <v>27.0</v>
      </c>
      <c r="CC14" s="58">
        <v>340.0</v>
      </c>
      <c r="CD14" s="58">
        <v>368.0</v>
      </c>
      <c r="CE14" s="58">
        <v>152.0</v>
      </c>
      <c r="CF14" s="58">
        <v>6.0</v>
      </c>
      <c r="CG14" s="58">
        <v>334.0</v>
      </c>
      <c r="CH14" s="58">
        <v>373.0</v>
      </c>
      <c r="CI14" s="58">
        <v>150.0</v>
      </c>
      <c r="CJ14" s="58">
        <v>9.0</v>
      </c>
      <c r="CK14" s="58">
        <v>347.0</v>
      </c>
      <c r="CL14" s="58">
        <v>149.0</v>
      </c>
      <c r="CM14" s="58">
        <v>98.0</v>
      </c>
      <c r="CN14" s="58">
        <v>8.0</v>
      </c>
      <c r="CO14" s="58">
        <v>331.0</v>
      </c>
      <c r="CP14" s="58">
        <v>309.0</v>
      </c>
      <c r="CQ14" s="58">
        <v>151.0</v>
      </c>
      <c r="CR14" s="58">
        <v>9.0</v>
      </c>
      <c r="CS14" s="58">
        <v>334.0</v>
      </c>
      <c r="CT14" s="58">
        <v>289.0</v>
      </c>
      <c r="CU14" s="58">
        <v>175.0</v>
      </c>
      <c r="CV14" s="58">
        <v>98.0</v>
      </c>
      <c r="CW14" s="58">
        <v>336.0</v>
      </c>
      <c r="CX14" s="58">
        <v>219.0</v>
      </c>
      <c r="CY14" s="58">
        <v>104.0</v>
      </c>
      <c r="CZ14" s="58">
        <v>63.0</v>
      </c>
      <c r="DA14" s="58">
        <v>323.0</v>
      </c>
      <c r="DB14" s="58">
        <v>225.0</v>
      </c>
      <c r="DC14" s="58">
        <v>106.0</v>
      </c>
      <c r="DD14" s="58">
        <v>62.0</v>
      </c>
      <c r="DE14" s="58">
        <v>145.0</v>
      </c>
      <c r="DF14" s="58">
        <v>34.5</v>
      </c>
      <c r="DG14" s="58">
        <v>282.0</v>
      </c>
      <c r="DH14" s="58">
        <v>14.1</v>
      </c>
      <c r="DI14" s="59"/>
      <c r="DJ14" s="58">
        <v>7.0</v>
      </c>
      <c r="DK14" s="58">
        <v>61.0</v>
      </c>
      <c r="DL14" s="58">
        <v>54.0</v>
      </c>
      <c r="DM14" s="57"/>
      <c r="DN14" s="61">
        <v>339.0</v>
      </c>
      <c r="DO14" s="61">
        <v>140.0</v>
      </c>
      <c r="DP14" s="61">
        <v>36.92</v>
      </c>
      <c r="DQ14" s="61">
        <v>20.84</v>
      </c>
      <c r="DR14" s="61">
        <v>4.92</v>
      </c>
      <c r="DS14" s="61">
        <v>8.0</v>
      </c>
      <c r="DT14" s="61">
        <v>42.0</v>
      </c>
      <c r="DU14" s="61">
        <v>47.2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13">
        <v>341.0</v>
      </c>
      <c r="EF14" s="213">
        <v>137.0</v>
      </c>
      <c r="EG14" s="213">
        <v>68.0</v>
      </c>
      <c r="EH14" s="213">
        <v>2.9</v>
      </c>
      <c r="EI14" s="214"/>
      <c r="EJ14" s="213">
        <v>9.0</v>
      </c>
      <c r="EK14" s="213">
        <v>48.0</v>
      </c>
      <c r="EL14" s="213">
        <v>51.0</v>
      </c>
      <c r="EM14" s="213">
        <v>137.0</v>
      </c>
      <c r="EN14" s="213">
        <v>149.0</v>
      </c>
      <c r="EO14" s="213">
        <v>6.4</v>
      </c>
      <c r="EP14" s="214"/>
      <c r="EQ14" s="213">
        <v>9.0</v>
      </c>
      <c r="ER14" s="213">
        <v>49.0</v>
      </c>
      <c r="ES14" s="213">
        <v>52.0</v>
      </c>
      <c r="ET14" s="213">
        <v>341.0</v>
      </c>
      <c r="EU14" s="213">
        <v>240.0</v>
      </c>
      <c r="EV14" s="213">
        <v>140.0</v>
      </c>
      <c r="EW14" s="213">
        <v>7.0</v>
      </c>
      <c r="EX14" s="213">
        <v>339.0</v>
      </c>
      <c r="EY14" s="213">
        <v>0.0</v>
      </c>
      <c r="EZ14" s="213">
        <v>0.0</v>
      </c>
      <c r="FA14" s="213">
        <v>0.0</v>
      </c>
      <c r="FB14" s="213">
        <v>338.0</v>
      </c>
      <c r="FC14" s="213">
        <v>242.0</v>
      </c>
      <c r="FD14" s="213">
        <v>138.0</v>
      </c>
      <c r="FE14" s="213">
        <v>20.0</v>
      </c>
      <c r="FF14" s="213">
        <v>338.0</v>
      </c>
      <c r="FG14" s="213">
        <v>0.0</v>
      </c>
      <c r="FH14" s="213">
        <v>0.0</v>
      </c>
      <c r="FI14" s="213">
        <v>0.0</v>
      </c>
      <c r="FJ14" s="213">
        <v>341.0</v>
      </c>
      <c r="FK14" s="213">
        <v>229.0</v>
      </c>
      <c r="FL14" s="213">
        <v>131.0</v>
      </c>
      <c r="FM14" s="214"/>
      <c r="FN14" s="213">
        <v>341.0</v>
      </c>
      <c r="FO14" s="213">
        <v>244.0</v>
      </c>
      <c r="FP14" s="213">
        <v>131.0</v>
      </c>
      <c r="FQ14" s="213">
        <v>27.0</v>
      </c>
      <c r="FR14" s="213">
        <v>137.0</v>
      </c>
      <c r="FS14" s="213">
        <v>79.0</v>
      </c>
      <c r="FT14" s="213">
        <v>13.51</v>
      </c>
      <c r="FU14" s="214"/>
      <c r="FV14" s="213">
        <v>137.0</v>
      </c>
      <c r="FW14" s="214"/>
      <c r="FX14" s="214"/>
      <c r="FY14" s="214"/>
      <c r="FZ14" s="57"/>
      <c r="GA14" s="65">
        <v>341.0</v>
      </c>
      <c r="GB14" s="66">
        <v>358.29</v>
      </c>
      <c r="GC14" s="66">
        <v>222.8</v>
      </c>
      <c r="GD14" s="66">
        <v>14.07</v>
      </c>
      <c r="GE14" s="66">
        <v>341.0</v>
      </c>
      <c r="GF14" s="66">
        <v>379.86</v>
      </c>
      <c r="GG14" s="66">
        <v>221.13</v>
      </c>
      <c r="GH14" s="66">
        <v>19.01</v>
      </c>
      <c r="GI14" s="66">
        <v>341.0</v>
      </c>
      <c r="GJ14" s="66">
        <v>226.84</v>
      </c>
      <c r="GK14" s="66">
        <v>-129.57</v>
      </c>
      <c r="GL14" s="66">
        <v>-19.77</v>
      </c>
      <c r="GM14" s="66">
        <v>341.0</v>
      </c>
      <c r="GN14" s="66">
        <v>208.82</v>
      </c>
      <c r="GO14" s="66">
        <v>-129.57</v>
      </c>
      <c r="GP14" s="66">
        <v>-26.89</v>
      </c>
      <c r="GQ14" s="66">
        <v>341.0</v>
      </c>
      <c r="GR14" s="66">
        <v>148.3</v>
      </c>
      <c r="GS14" s="66">
        <v>-93.56</v>
      </c>
      <c r="GT14" s="66">
        <v>7.45</v>
      </c>
      <c r="GU14" s="66">
        <v>341.0</v>
      </c>
      <c r="GV14" s="66">
        <v>164.27</v>
      </c>
      <c r="GW14" s="66">
        <v>-94.48</v>
      </c>
      <c r="GX14" s="66">
        <v>6.28</v>
      </c>
      <c r="GY14" s="57"/>
      <c r="GZ14" s="99" t="s">
        <v>91</v>
      </c>
      <c r="HA14" s="99" t="s">
        <v>92</v>
      </c>
      <c r="HB14" s="98">
        <v>105.0</v>
      </c>
      <c r="HC14" s="97">
        <f t="shared" ref="HC14:HC21" si="5">HB14/20</f>
        <v>5.25</v>
      </c>
      <c r="HD14" s="97">
        <f t="shared" ref="HD14:HD21" si="6">HC14*0.4</f>
        <v>2.1</v>
      </c>
      <c r="HE14" s="145">
        <v>8.0</v>
      </c>
      <c r="HF14" s="99">
        <v>56.0</v>
      </c>
      <c r="HG14" s="99">
        <v>56.0</v>
      </c>
      <c r="HH14" s="98" t="s">
        <v>91</v>
      </c>
      <c r="HI14" s="98" t="s">
        <v>92</v>
      </c>
      <c r="HJ14" s="98">
        <v>163.0</v>
      </c>
      <c r="HK14" s="97">
        <f t="shared" ref="HK14:HK21" si="7">HJ14/20</f>
        <v>8.15</v>
      </c>
      <c r="HL14" s="97">
        <f t="shared" ref="HL14:HL21" si="8">HK14*0.4</f>
        <v>3.26</v>
      </c>
      <c r="HM14" s="145">
        <v>5.0</v>
      </c>
      <c r="HN14" s="99">
        <v>56.0</v>
      </c>
      <c r="HO14" s="99">
        <v>56.0</v>
      </c>
      <c r="HP14" s="98" t="s">
        <v>91</v>
      </c>
      <c r="HQ14" s="98" t="s">
        <v>92</v>
      </c>
      <c r="HR14" s="98">
        <v>250.0</v>
      </c>
      <c r="HS14" s="97">
        <f t="shared" ref="HS14:HS21" si="9">HR14/20</f>
        <v>12.5</v>
      </c>
      <c r="HT14" s="97">
        <f t="shared" ref="HT14:HT21" si="10">HS14*0.4</f>
        <v>5</v>
      </c>
      <c r="HU14" s="145">
        <v>7.0</v>
      </c>
      <c r="HV14" s="145">
        <v>58.0</v>
      </c>
      <c r="HW14" s="145">
        <v>58.0</v>
      </c>
      <c r="HX14" s="57"/>
      <c r="HY14" s="147">
        <v>135.0</v>
      </c>
      <c r="HZ14" s="147">
        <v>33.0</v>
      </c>
      <c r="IA14" s="148">
        <f t="shared" ref="IA14:IA37" si="11">IB14*20</f>
        <v>130</v>
      </c>
      <c r="IB14" s="147">
        <v>6.5</v>
      </c>
      <c r="IC14" s="148"/>
      <c r="ID14" s="147">
        <v>2.0</v>
      </c>
      <c r="IE14" s="147">
        <v>60.0</v>
      </c>
      <c r="IF14" s="147">
        <v>40.0</v>
      </c>
      <c r="IG14" s="57"/>
      <c r="IH14" s="74">
        <v>140.0</v>
      </c>
      <c r="II14" s="74">
        <v>33.6</v>
      </c>
      <c r="IJ14" s="74">
        <v>230.0</v>
      </c>
      <c r="IK14" s="74">
        <v>12.0</v>
      </c>
      <c r="IL14" s="74">
        <v>13.0</v>
      </c>
      <c r="IM14" s="74">
        <v>6.0</v>
      </c>
      <c r="IN14" s="74">
        <v>50.0</v>
      </c>
      <c r="IO14" s="74">
        <v>49.0</v>
      </c>
      <c r="IP14" s="75">
        <v>140.0</v>
      </c>
      <c r="IQ14" s="74">
        <v>34.4</v>
      </c>
      <c r="IR14" s="74">
        <v>4.0</v>
      </c>
      <c r="IS14" s="74">
        <v>0.1</v>
      </c>
      <c r="IT14" s="74">
        <v>0.3</v>
      </c>
      <c r="IU14" s="74">
        <v>12.0</v>
      </c>
      <c r="IV14" s="74">
        <v>54.0</v>
      </c>
      <c r="IW14" s="74">
        <v>53.0</v>
      </c>
      <c r="IX14" s="57"/>
      <c r="IY14" s="76">
        <v>139.3</v>
      </c>
      <c r="IZ14" s="76">
        <v>34.95</v>
      </c>
      <c r="JA14" s="76">
        <v>359.0</v>
      </c>
      <c r="JB14" s="76">
        <v>17.95</v>
      </c>
      <c r="JC14" s="76">
        <v>5.26</v>
      </c>
      <c r="JD14" s="76">
        <v>3.0</v>
      </c>
      <c r="JE14" s="76">
        <v>60.62</v>
      </c>
      <c r="JF14" s="76">
        <v>45.61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138.0</v>
      </c>
      <c r="JQ14" s="78">
        <v>32.6</v>
      </c>
      <c r="JR14" s="78">
        <v>0.0</v>
      </c>
      <c r="JS14" s="78">
        <v>0.0</v>
      </c>
      <c r="JT14" s="78">
        <v>0.0</v>
      </c>
      <c r="JU14" s="78">
        <v>2.0</v>
      </c>
      <c r="JV14" s="78">
        <v>44.0</v>
      </c>
      <c r="JW14" s="78">
        <v>43.0</v>
      </c>
      <c r="JX14" s="78">
        <v>138.0</v>
      </c>
      <c r="JY14" s="78">
        <v>34.4</v>
      </c>
      <c r="JZ14" s="78">
        <v>122.0</v>
      </c>
      <c r="KA14" s="78">
        <v>6.5</v>
      </c>
      <c r="KB14" s="78">
        <v>2.6</v>
      </c>
      <c r="KC14" s="78">
        <v>2.0</v>
      </c>
      <c r="KD14" s="78">
        <v>49.0</v>
      </c>
      <c r="KE14" s="78">
        <v>49.0</v>
      </c>
      <c r="KF14" s="57"/>
      <c r="KG14" s="79">
        <v>10.0</v>
      </c>
      <c r="KH14" s="79">
        <v>0.5</v>
      </c>
      <c r="KI14" s="80"/>
      <c r="KJ14" s="79">
        <v>1.0</v>
      </c>
      <c r="KK14" s="79">
        <v>40.0</v>
      </c>
      <c r="KL14" s="79">
        <v>40.0</v>
      </c>
      <c r="KM14" s="79">
        <v>140.0</v>
      </c>
      <c r="KN14" s="79">
        <v>34.0</v>
      </c>
      <c r="KO14" s="79" t="s">
        <v>98</v>
      </c>
      <c r="KP14" s="79" t="s">
        <v>98</v>
      </c>
      <c r="KQ14" s="80"/>
      <c r="KR14" s="79">
        <v>1.0</v>
      </c>
      <c r="KS14" s="79">
        <v>40.0</v>
      </c>
      <c r="KT14" s="79">
        <v>38.0</v>
      </c>
      <c r="KU14" s="57"/>
      <c r="KV14" s="81">
        <v>122.0</v>
      </c>
      <c r="KW14" s="81">
        <v>32.0</v>
      </c>
      <c r="KX14" s="81">
        <v>206.0</v>
      </c>
      <c r="KY14" s="81">
        <v>10.1</v>
      </c>
      <c r="KZ14" s="81">
        <v>1.8</v>
      </c>
      <c r="LA14" s="81">
        <v>3.0</v>
      </c>
      <c r="LB14" s="81">
        <v>49.0</v>
      </c>
      <c r="LC14" s="81">
        <v>48.0</v>
      </c>
      <c r="LD14" s="81">
        <v>122.0</v>
      </c>
      <c r="LE14" s="81">
        <v>32.0</v>
      </c>
      <c r="LF14" s="81">
        <v>341.0</v>
      </c>
      <c r="LG14" s="81">
        <v>16.7</v>
      </c>
      <c r="LH14" s="81">
        <v>5.0</v>
      </c>
      <c r="LI14" s="81">
        <v>5.0</v>
      </c>
      <c r="LJ14" s="81">
        <v>50.0</v>
      </c>
      <c r="LK14" s="81">
        <v>49.0</v>
      </c>
      <c r="LL14" s="57"/>
      <c r="LM14" s="82">
        <v>335.0</v>
      </c>
      <c r="LN14" s="82">
        <v>284.0</v>
      </c>
      <c r="LO14" s="82">
        <v>156.0</v>
      </c>
      <c r="LP14" s="82">
        <v>69.0</v>
      </c>
      <c r="LQ14" s="82">
        <v>335.0</v>
      </c>
      <c r="LR14" s="120">
        <v>53.0</v>
      </c>
      <c r="LS14" s="120">
        <v>11.9</v>
      </c>
      <c r="LT14" s="120">
        <v>136.0</v>
      </c>
      <c r="LU14" s="120">
        <v>98.0</v>
      </c>
      <c r="LV14" s="120">
        <v>53.0</v>
      </c>
      <c r="LW14" s="120">
        <v>55.0</v>
      </c>
      <c r="LX14" s="120">
        <v>10.0</v>
      </c>
      <c r="LY14" s="120">
        <v>103.0</v>
      </c>
      <c r="LZ14" s="120">
        <v>8.2</v>
      </c>
      <c r="MA14" s="120">
        <v>138.0</v>
      </c>
      <c r="MB14" s="120">
        <v>186.0</v>
      </c>
      <c r="MC14" s="120">
        <v>70.0</v>
      </c>
      <c r="MD14" s="120">
        <v>57.0</v>
      </c>
      <c r="ME14" s="120">
        <v>10.0</v>
      </c>
      <c r="MF14" s="88" t="s">
        <v>95</v>
      </c>
      <c r="MG14" s="88" t="s">
        <v>95</v>
      </c>
      <c r="MH14" s="88" t="s">
        <v>95</v>
      </c>
      <c r="MI14" s="88" t="s">
        <v>95</v>
      </c>
      <c r="MJ14" s="82">
        <v>54.0</v>
      </c>
      <c r="MK14" s="82">
        <v>52.0</v>
      </c>
      <c r="ML14" s="83">
        <v>5.0</v>
      </c>
      <c r="MM14" s="86"/>
      <c r="MN14" s="87"/>
      <c r="MO14" s="87"/>
      <c r="MP14" s="87"/>
      <c r="MQ14" s="87"/>
      <c r="MR14" s="82">
        <v>10.4</v>
      </c>
      <c r="MS14" s="82">
        <v>3.3</v>
      </c>
      <c r="MT14" s="82">
        <v>179.0</v>
      </c>
      <c r="MU14" s="83">
        <v>35.0</v>
      </c>
      <c r="MV14" s="83">
        <v>38.0</v>
      </c>
      <c r="MW14" s="88" t="s">
        <v>96</v>
      </c>
      <c r="MX14" s="82">
        <v>5.0</v>
      </c>
      <c r="MY14" s="87"/>
      <c r="MZ14" s="88" t="s">
        <v>95</v>
      </c>
      <c r="NA14" s="88" t="s">
        <v>95</v>
      </c>
      <c r="NB14" s="88" t="s">
        <v>95</v>
      </c>
      <c r="NC14" s="88" t="s">
        <v>95</v>
      </c>
      <c r="ND14" s="83">
        <v>39.0</v>
      </c>
      <c r="NE14" s="83">
        <v>39.0</v>
      </c>
      <c r="NF14" s="83">
        <v>6.0</v>
      </c>
      <c r="NG14" s="87"/>
      <c r="NH14" s="82">
        <v>20.7</v>
      </c>
      <c r="NI14" s="82">
        <v>10.0</v>
      </c>
      <c r="NJ14" s="82">
        <v>379.0</v>
      </c>
      <c r="NK14" s="82">
        <v>34.0</v>
      </c>
      <c r="NL14" s="82">
        <v>55.0</v>
      </c>
      <c r="NM14" s="82">
        <v>58.0</v>
      </c>
      <c r="NN14" s="82">
        <v>4.0</v>
      </c>
    </row>
    <row r="15" ht="14.25" customHeight="1">
      <c r="A15" s="49">
        <v>0.0833333333333333</v>
      </c>
      <c r="B15" s="50"/>
      <c r="C15" s="51">
        <v>50.17</v>
      </c>
      <c r="D15" s="52">
        <v>338.0</v>
      </c>
      <c r="E15" s="53">
        <v>137.0</v>
      </c>
      <c r="F15" s="53">
        <v>70.0</v>
      </c>
      <c r="G15" s="55">
        <v>15.0</v>
      </c>
      <c r="H15" s="54"/>
      <c r="I15" s="53">
        <v>6.0</v>
      </c>
      <c r="J15" s="53">
        <v>53.0</v>
      </c>
      <c r="K15" s="53">
        <v>53.0</v>
      </c>
      <c r="L15" s="53">
        <v>137.0</v>
      </c>
      <c r="M15" s="53">
        <v>71.0</v>
      </c>
      <c r="N15" s="53">
        <v>17.7</v>
      </c>
      <c r="O15" s="54"/>
      <c r="P15" s="53">
        <v>6.0</v>
      </c>
      <c r="Q15" s="53">
        <v>62.0</v>
      </c>
      <c r="R15" s="53">
        <v>56.0</v>
      </c>
      <c r="S15" s="55">
        <v>341.0</v>
      </c>
      <c r="T15" s="55">
        <v>302.7</v>
      </c>
      <c r="U15" s="55">
        <v>184.0</v>
      </c>
      <c r="V15" s="54"/>
      <c r="W15" s="55">
        <v>374.1</v>
      </c>
      <c r="X15" s="53">
        <v>249.3</v>
      </c>
      <c r="Y15" s="55">
        <v>154.8</v>
      </c>
      <c r="Z15" s="54"/>
      <c r="AA15" s="55">
        <v>341.1</v>
      </c>
      <c r="AB15" s="53">
        <v>310.7</v>
      </c>
      <c r="AC15" s="55">
        <v>203.1</v>
      </c>
      <c r="AD15" s="54"/>
      <c r="AE15" s="55">
        <v>341.1</v>
      </c>
      <c r="AF15" s="55">
        <v>348.0</v>
      </c>
      <c r="AG15" s="53">
        <v>184.7</v>
      </c>
      <c r="AH15" s="54"/>
      <c r="AI15" s="55">
        <v>346.8</v>
      </c>
      <c r="AJ15" s="55">
        <v>369.5</v>
      </c>
      <c r="AK15" s="55">
        <v>231.0</v>
      </c>
      <c r="AL15" s="54"/>
      <c r="AM15" s="53">
        <v>339.2</v>
      </c>
      <c r="AN15" s="55">
        <v>394.8</v>
      </c>
      <c r="AO15" s="55">
        <v>220.9</v>
      </c>
      <c r="AP15" s="54"/>
      <c r="AQ15" s="53">
        <v>134.0</v>
      </c>
      <c r="AR15" s="54">
        <f t="shared" ref="AR15:AS15" si="3">F15</f>
        <v>70</v>
      </c>
      <c r="AS15" s="56">
        <f t="shared" si="3"/>
        <v>15</v>
      </c>
      <c r="AT15" s="54"/>
      <c r="AU15" s="53">
        <v>139.0</v>
      </c>
      <c r="AV15" s="54">
        <f t="shared" ref="AV15:AW15" si="4">M15</f>
        <v>71</v>
      </c>
      <c r="AW15" s="54">
        <f t="shared" si="4"/>
        <v>17.7</v>
      </c>
      <c r="AX15" s="54"/>
      <c r="AY15" s="53">
        <v>134.0</v>
      </c>
      <c r="AZ15" s="54"/>
      <c r="BA15" s="54"/>
      <c r="BB15" s="54"/>
      <c r="BC15" s="89"/>
      <c r="BD15" s="54"/>
      <c r="BE15" s="53">
        <v>32.0</v>
      </c>
      <c r="BF15" s="53">
        <v>8.0</v>
      </c>
      <c r="BG15" s="53">
        <v>0.4</v>
      </c>
      <c r="BH15" s="54"/>
      <c r="BI15" s="53">
        <v>22.0</v>
      </c>
      <c r="BJ15" s="53">
        <v>87.0</v>
      </c>
      <c r="BK15" s="53">
        <v>59.0</v>
      </c>
      <c r="BL15" s="89"/>
      <c r="BM15" s="58">
        <v>341.0</v>
      </c>
      <c r="BN15" s="58">
        <v>145.0</v>
      </c>
      <c r="BO15" s="58">
        <v>261.0</v>
      </c>
      <c r="BP15" s="58">
        <v>13.1</v>
      </c>
      <c r="BQ15" s="59"/>
      <c r="BR15" s="58">
        <v>6.0</v>
      </c>
      <c r="BS15" s="58">
        <v>59.0</v>
      </c>
      <c r="BT15" s="58">
        <v>57.0</v>
      </c>
      <c r="BU15" s="58">
        <v>341.0</v>
      </c>
      <c r="BV15" s="58">
        <v>357.0</v>
      </c>
      <c r="BW15" s="58">
        <v>206.0</v>
      </c>
      <c r="BX15" s="58">
        <v>24.0</v>
      </c>
      <c r="BY15" s="58">
        <v>334.0</v>
      </c>
      <c r="BZ15" s="58">
        <v>379.0</v>
      </c>
      <c r="CA15" s="58">
        <v>208.0</v>
      </c>
      <c r="CB15" s="58">
        <v>25.0</v>
      </c>
      <c r="CC15" s="58">
        <v>340.0</v>
      </c>
      <c r="CD15" s="58">
        <v>270.0</v>
      </c>
      <c r="CE15" s="58">
        <v>152.0</v>
      </c>
      <c r="CF15" s="58">
        <v>16.0</v>
      </c>
      <c r="CG15" s="58">
        <v>333.0</v>
      </c>
      <c r="CH15" s="58">
        <v>277.0</v>
      </c>
      <c r="CI15" s="58">
        <v>151.0</v>
      </c>
      <c r="CJ15" s="58">
        <v>12.0</v>
      </c>
      <c r="CK15" s="58">
        <v>347.0</v>
      </c>
      <c r="CL15" s="58">
        <v>158.0</v>
      </c>
      <c r="CM15" s="58">
        <v>104.0</v>
      </c>
      <c r="CN15" s="58">
        <v>5.0</v>
      </c>
      <c r="CO15" s="58">
        <v>331.0</v>
      </c>
      <c r="CP15" s="58">
        <v>327.0</v>
      </c>
      <c r="CQ15" s="58">
        <v>160.0</v>
      </c>
      <c r="CR15" s="58">
        <v>5.0</v>
      </c>
      <c r="CS15" s="58">
        <v>334.0</v>
      </c>
      <c r="CT15" s="58">
        <v>301.0</v>
      </c>
      <c r="CU15" s="58">
        <v>179.0</v>
      </c>
      <c r="CV15" s="58">
        <v>101.0</v>
      </c>
      <c r="CW15" s="58">
        <v>334.0</v>
      </c>
      <c r="CX15" s="58">
        <v>199.0</v>
      </c>
      <c r="CY15" s="58">
        <v>99.0</v>
      </c>
      <c r="CZ15" s="58">
        <v>58.0</v>
      </c>
      <c r="DA15" s="58">
        <v>323.0</v>
      </c>
      <c r="DB15" s="58">
        <v>207.0</v>
      </c>
      <c r="DC15" s="58">
        <v>93.0</v>
      </c>
      <c r="DD15" s="58">
        <v>62.0</v>
      </c>
      <c r="DE15" s="58">
        <v>145.0</v>
      </c>
      <c r="DF15" s="58">
        <v>34.8</v>
      </c>
      <c r="DG15" s="58">
        <v>261.0</v>
      </c>
      <c r="DH15" s="58">
        <v>13.1</v>
      </c>
      <c r="DI15" s="59"/>
      <c r="DJ15" s="58">
        <v>7.0</v>
      </c>
      <c r="DK15" s="58">
        <v>58.0</v>
      </c>
      <c r="DL15" s="58">
        <v>52.0</v>
      </c>
      <c r="DM15" s="89"/>
      <c r="DN15" s="61">
        <v>339.0</v>
      </c>
      <c r="DO15" s="61">
        <v>140.0</v>
      </c>
      <c r="DP15" s="61">
        <v>37.03</v>
      </c>
      <c r="DQ15" s="61">
        <v>20.92</v>
      </c>
      <c r="DR15" s="61">
        <v>5.01</v>
      </c>
      <c r="DS15" s="61">
        <v>8.0</v>
      </c>
      <c r="DT15" s="61">
        <v>42.0</v>
      </c>
      <c r="DU15" s="61">
        <v>47.3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13">
        <v>340.0</v>
      </c>
      <c r="EF15" s="213">
        <v>137.0</v>
      </c>
      <c r="EG15" s="213">
        <v>69.0</v>
      </c>
      <c r="EH15" s="213">
        <v>2.9</v>
      </c>
      <c r="EI15" s="214"/>
      <c r="EJ15" s="213">
        <v>9.0</v>
      </c>
      <c r="EK15" s="213">
        <v>48.0</v>
      </c>
      <c r="EL15" s="213">
        <v>51.0</v>
      </c>
      <c r="EM15" s="213">
        <v>137.0</v>
      </c>
      <c r="EN15" s="213">
        <v>122.0</v>
      </c>
      <c r="EO15" s="213">
        <v>5.1</v>
      </c>
      <c r="EP15" s="214"/>
      <c r="EQ15" s="213">
        <v>9.0</v>
      </c>
      <c r="ER15" s="213">
        <v>49.0</v>
      </c>
      <c r="ES15" s="213">
        <v>52.0</v>
      </c>
      <c r="ET15" s="213">
        <v>338.0</v>
      </c>
      <c r="EU15" s="213">
        <v>239.0</v>
      </c>
      <c r="EV15" s="213">
        <v>138.0</v>
      </c>
      <c r="EW15" s="213">
        <v>4.0</v>
      </c>
      <c r="EX15" s="213">
        <v>337.0</v>
      </c>
      <c r="EY15" s="213">
        <v>0.0</v>
      </c>
      <c r="EZ15" s="213">
        <v>0.0</v>
      </c>
      <c r="FA15" s="213">
        <v>0.0</v>
      </c>
      <c r="FB15" s="213">
        <v>337.0</v>
      </c>
      <c r="FC15" s="213">
        <v>240.0</v>
      </c>
      <c r="FD15" s="213">
        <v>139.0</v>
      </c>
      <c r="FE15" s="213">
        <v>7.0</v>
      </c>
      <c r="FF15" s="213">
        <v>337.0</v>
      </c>
      <c r="FG15" s="213">
        <v>0.0</v>
      </c>
      <c r="FH15" s="213">
        <v>0.0</v>
      </c>
      <c r="FI15" s="213">
        <v>0.0</v>
      </c>
      <c r="FJ15" s="213">
        <v>340.0</v>
      </c>
      <c r="FK15" s="213">
        <v>228.0</v>
      </c>
      <c r="FL15" s="213">
        <v>131.0</v>
      </c>
      <c r="FM15" s="214"/>
      <c r="FN15" s="213">
        <v>340.0</v>
      </c>
      <c r="FO15" s="213">
        <v>242.0</v>
      </c>
      <c r="FP15" s="213">
        <v>131.0</v>
      </c>
      <c r="FQ15" s="213">
        <v>14.0</v>
      </c>
      <c r="FR15" s="213">
        <v>137.0</v>
      </c>
      <c r="FS15" s="213">
        <v>79.0</v>
      </c>
      <c r="FT15" s="213">
        <v>23.2</v>
      </c>
      <c r="FU15" s="214"/>
      <c r="FV15" s="213">
        <v>137.0</v>
      </c>
      <c r="FW15" s="214"/>
      <c r="FX15" s="214"/>
      <c r="FY15" s="214"/>
      <c r="FZ15" s="89"/>
      <c r="GA15" s="65">
        <v>341.0</v>
      </c>
      <c r="GB15" s="66">
        <v>363.27</v>
      </c>
      <c r="GC15" s="66">
        <v>227.15</v>
      </c>
      <c r="GD15" s="66">
        <v>13.07</v>
      </c>
      <c r="GE15" s="66">
        <v>342.0</v>
      </c>
      <c r="GF15" s="66">
        <v>378.83</v>
      </c>
      <c r="GG15" s="66">
        <v>223.63</v>
      </c>
      <c r="GH15" s="66">
        <v>17.92</v>
      </c>
      <c r="GI15" s="66">
        <v>342.0</v>
      </c>
      <c r="GJ15" s="66">
        <v>227.72</v>
      </c>
      <c r="GK15" s="66">
        <v>-129.82</v>
      </c>
      <c r="GL15" s="66">
        <v>-19.52</v>
      </c>
      <c r="GM15" s="66">
        <v>342.0</v>
      </c>
      <c r="GN15" s="66">
        <v>207.79</v>
      </c>
      <c r="GO15" s="66">
        <v>-128.66</v>
      </c>
      <c r="GP15" s="66">
        <v>-27.22</v>
      </c>
      <c r="GQ15" s="66">
        <v>342.0</v>
      </c>
      <c r="GR15" s="66">
        <v>155.04</v>
      </c>
      <c r="GS15" s="66">
        <v>-99.08</v>
      </c>
      <c r="GT15" s="66">
        <v>9.63</v>
      </c>
      <c r="GU15" s="66">
        <v>342.0</v>
      </c>
      <c r="GV15" s="66">
        <v>167.35</v>
      </c>
      <c r="GW15" s="66">
        <v>-97.07</v>
      </c>
      <c r="GX15" s="66">
        <v>8.29</v>
      </c>
      <c r="GY15" s="89"/>
      <c r="GZ15" s="99" t="s">
        <v>91</v>
      </c>
      <c r="HA15" s="99" t="s">
        <v>92</v>
      </c>
      <c r="HB15" s="98">
        <v>101.0</v>
      </c>
      <c r="HC15" s="97">
        <f t="shared" si="5"/>
        <v>5.05</v>
      </c>
      <c r="HD15" s="97">
        <f t="shared" si="6"/>
        <v>2.02</v>
      </c>
      <c r="HE15" s="145">
        <v>8.0</v>
      </c>
      <c r="HF15" s="99">
        <v>56.0</v>
      </c>
      <c r="HG15" s="99">
        <v>56.0</v>
      </c>
      <c r="HH15" s="98" t="s">
        <v>91</v>
      </c>
      <c r="HI15" s="98" t="s">
        <v>92</v>
      </c>
      <c r="HJ15" s="98">
        <v>155.0</v>
      </c>
      <c r="HK15" s="97">
        <f t="shared" si="7"/>
        <v>7.75</v>
      </c>
      <c r="HL15" s="97">
        <f t="shared" si="8"/>
        <v>3.1</v>
      </c>
      <c r="HM15" s="145">
        <v>5.0</v>
      </c>
      <c r="HN15" s="99">
        <v>56.0</v>
      </c>
      <c r="HO15" s="99">
        <v>56.0</v>
      </c>
      <c r="HP15" s="98" t="s">
        <v>91</v>
      </c>
      <c r="HQ15" s="98" t="s">
        <v>92</v>
      </c>
      <c r="HR15" s="98">
        <v>143.0</v>
      </c>
      <c r="HS15" s="97">
        <f t="shared" si="9"/>
        <v>7.15</v>
      </c>
      <c r="HT15" s="97">
        <f t="shared" si="10"/>
        <v>2.86</v>
      </c>
      <c r="HU15" s="145">
        <v>7.0</v>
      </c>
      <c r="HV15" s="145">
        <v>58.0</v>
      </c>
      <c r="HW15" s="145">
        <v>58.0</v>
      </c>
      <c r="HX15" s="89"/>
      <c r="HY15" s="147">
        <v>135.0</v>
      </c>
      <c r="HZ15" s="147">
        <v>33.0</v>
      </c>
      <c r="IA15" s="148">
        <f t="shared" si="11"/>
        <v>122</v>
      </c>
      <c r="IB15" s="147">
        <v>6.1</v>
      </c>
      <c r="IC15" s="148"/>
      <c r="ID15" s="147">
        <v>2.0</v>
      </c>
      <c r="IE15" s="147">
        <v>60.0</v>
      </c>
      <c r="IF15" s="147">
        <v>40.0</v>
      </c>
      <c r="IG15" s="89"/>
      <c r="IH15" s="74">
        <v>140.0</v>
      </c>
      <c r="II15" s="74">
        <v>33.6</v>
      </c>
      <c r="IJ15" s="74">
        <v>224.0</v>
      </c>
      <c r="IK15" s="74">
        <v>11.6</v>
      </c>
      <c r="IL15" s="74">
        <v>12.7</v>
      </c>
      <c r="IM15" s="74">
        <v>6.0</v>
      </c>
      <c r="IN15" s="74">
        <v>50.0</v>
      </c>
      <c r="IO15" s="74">
        <v>49.0</v>
      </c>
      <c r="IP15" s="74">
        <v>140.0</v>
      </c>
      <c r="IQ15" s="74">
        <v>34.3</v>
      </c>
      <c r="IR15" s="74">
        <v>4.0</v>
      </c>
      <c r="IS15" s="74">
        <v>0.1</v>
      </c>
      <c r="IT15" s="74">
        <v>0.3</v>
      </c>
      <c r="IU15" s="74">
        <v>12.0</v>
      </c>
      <c r="IV15" s="74">
        <v>54.0</v>
      </c>
      <c r="IW15" s="74">
        <v>53.0</v>
      </c>
      <c r="IX15" s="89"/>
      <c r="IY15" s="76">
        <v>139.4</v>
      </c>
      <c r="IZ15" s="76">
        <v>34.95</v>
      </c>
      <c r="JA15" s="76">
        <v>340.0</v>
      </c>
      <c r="JB15" s="76">
        <v>17.0</v>
      </c>
      <c r="JC15" s="76">
        <v>5.09</v>
      </c>
      <c r="JD15" s="76">
        <v>3.0</v>
      </c>
      <c r="JE15" s="76">
        <v>60.62</v>
      </c>
      <c r="JF15" s="76">
        <v>45.61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138.0</v>
      </c>
      <c r="JQ15" s="78">
        <v>32.3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42.0</v>
      </c>
      <c r="JX15" s="78">
        <v>138.0</v>
      </c>
      <c r="JY15" s="78">
        <v>34.1</v>
      </c>
      <c r="JZ15" s="78">
        <v>161.0</v>
      </c>
      <c r="KA15" s="78">
        <v>8.5</v>
      </c>
      <c r="KB15" s="78">
        <v>3.4</v>
      </c>
      <c r="KC15" s="78">
        <v>2.0</v>
      </c>
      <c r="KD15" s="78">
        <v>48.0</v>
      </c>
      <c r="KE15" s="78">
        <v>48.0</v>
      </c>
      <c r="KF15" s="89"/>
      <c r="KG15" s="79">
        <v>6.0</v>
      </c>
      <c r="KH15" s="79">
        <v>0.3</v>
      </c>
      <c r="KI15" s="80"/>
      <c r="KJ15" s="79">
        <v>1.0</v>
      </c>
      <c r="KK15" s="79">
        <v>40.0</v>
      </c>
      <c r="KL15" s="79">
        <v>40.0</v>
      </c>
      <c r="KM15" s="79">
        <v>138.0</v>
      </c>
      <c r="KN15" s="79">
        <v>34.0</v>
      </c>
      <c r="KO15" s="79" t="s">
        <v>98</v>
      </c>
      <c r="KP15" s="79" t="s">
        <v>98</v>
      </c>
      <c r="KQ15" s="80"/>
      <c r="KR15" s="79">
        <v>1.0</v>
      </c>
      <c r="KS15" s="79">
        <v>40.0</v>
      </c>
      <c r="KT15" s="79">
        <v>38.0</v>
      </c>
      <c r="KU15" s="89"/>
      <c r="KV15" s="81">
        <v>123.0</v>
      </c>
      <c r="KW15" s="81">
        <v>32.0</v>
      </c>
      <c r="KX15" s="81">
        <v>198.0</v>
      </c>
      <c r="KY15" s="81">
        <v>9.7</v>
      </c>
      <c r="KZ15" s="81">
        <v>1.5</v>
      </c>
      <c r="LA15" s="81">
        <v>3.0</v>
      </c>
      <c r="LB15" s="81">
        <v>49.0</v>
      </c>
      <c r="LC15" s="81">
        <v>48.0</v>
      </c>
      <c r="LD15" s="81">
        <v>123.0</v>
      </c>
      <c r="LE15" s="81">
        <v>32.0</v>
      </c>
      <c r="LF15" s="81">
        <v>320.0</v>
      </c>
      <c r="LG15" s="81">
        <v>15.7</v>
      </c>
      <c r="LH15" s="81">
        <v>5.0</v>
      </c>
      <c r="LI15" s="81">
        <v>5.0</v>
      </c>
      <c r="LJ15" s="81">
        <v>50.0</v>
      </c>
      <c r="LK15" s="81">
        <v>49.0</v>
      </c>
      <c r="LL15" s="89"/>
      <c r="LM15" s="82">
        <v>336.0</v>
      </c>
      <c r="LN15" s="82">
        <v>254.0</v>
      </c>
      <c r="LO15" s="82">
        <v>142.0</v>
      </c>
      <c r="LP15" s="82">
        <v>69.0</v>
      </c>
      <c r="LQ15" s="82">
        <v>325.0</v>
      </c>
      <c r="LR15" s="120">
        <v>52.0</v>
      </c>
      <c r="LS15" s="120">
        <v>10.4</v>
      </c>
      <c r="LT15" s="120">
        <v>137.0</v>
      </c>
      <c r="LU15" s="120">
        <v>94.0</v>
      </c>
      <c r="LV15" s="120">
        <v>53.0</v>
      </c>
      <c r="LW15" s="120">
        <v>49.0</v>
      </c>
      <c r="LX15" s="120">
        <v>10.0</v>
      </c>
      <c r="LY15" s="120">
        <v>90.0</v>
      </c>
      <c r="LZ15" s="120">
        <v>8.9</v>
      </c>
      <c r="MA15" s="120">
        <v>139.0</v>
      </c>
      <c r="MB15" s="120">
        <v>160.0</v>
      </c>
      <c r="MC15" s="120">
        <v>68.0</v>
      </c>
      <c r="MD15" s="120">
        <v>57.0</v>
      </c>
      <c r="ME15" s="120">
        <v>10.0</v>
      </c>
      <c r="MF15" s="88" t="s">
        <v>95</v>
      </c>
      <c r="MG15" s="88" t="s">
        <v>95</v>
      </c>
      <c r="MH15" s="88" t="s">
        <v>95</v>
      </c>
      <c r="MI15" s="88" t="s">
        <v>95</v>
      </c>
      <c r="MJ15" s="82">
        <v>54.0</v>
      </c>
      <c r="MK15" s="82">
        <v>52.0</v>
      </c>
      <c r="ML15" s="83">
        <v>5.0</v>
      </c>
      <c r="MM15" s="86"/>
      <c r="MN15" s="87"/>
      <c r="MO15" s="87"/>
      <c r="MP15" s="87"/>
      <c r="MQ15" s="87"/>
      <c r="MR15" s="82">
        <v>3.7</v>
      </c>
      <c r="MS15" s="82">
        <v>2.3</v>
      </c>
      <c r="MT15" s="82">
        <v>63.0</v>
      </c>
      <c r="MU15" s="82">
        <v>35.0</v>
      </c>
      <c r="MV15" s="82">
        <v>38.0</v>
      </c>
      <c r="MW15" s="88" t="s">
        <v>96</v>
      </c>
      <c r="MX15" s="82">
        <v>5.0</v>
      </c>
      <c r="MY15" s="87"/>
      <c r="MZ15" s="88" t="s">
        <v>95</v>
      </c>
      <c r="NA15" s="88" t="s">
        <v>95</v>
      </c>
      <c r="NB15" s="88" t="s">
        <v>95</v>
      </c>
      <c r="NC15" s="88" t="s">
        <v>95</v>
      </c>
      <c r="ND15" s="83">
        <v>39.0</v>
      </c>
      <c r="NE15" s="83">
        <v>39.0</v>
      </c>
      <c r="NF15" s="83">
        <v>6.0</v>
      </c>
      <c r="NG15" s="87"/>
      <c r="NH15" s="82">
        <v>14.1</v>
      </c>
      <c r="NI15" s="82">
        <v>6.8</v>
      </c>
      <c r="NJ15" s="82">
        <v>254.0</v>
      </c>
      <c r="NK15" s="82">
        <v>34.0</v>
      </c>
      <c r="NL15" s="82">
        <v>55.0</v>
      </c>
      <c r="NM15" s="82">
        <v>58.0</v>
      </c>
      <c r="NN15" s="82">
        <v>4.0</v>
      </c>
    </row>
    <row r="16" ht="14.25" customHeight="1">
      <c r="A16" s="49">
        <v>0.125</v>
      </c>
      <c r="B16" s="50"/>
      <c r="C16" s="51">
        <v>50.27</v>
      </c>
      <c r="D16" s="52">
        <v>340.0</v>
      </c>
      <c r="E16" s="53">
        <v>138.0</v>
      </c>
      <c r="F16" s="53">
        <v>68.0</v>
      </c>
      <c r="G16" s="55">
        <v>14.6</v>
      </c>
      <c r="H16" s="54"/>
      <c r="I16" s="53">
        <v>6.0</v>
      </c>
      <c r="J16" s="53">
        <v>51.0</v>
      </c>
      <c r="K16" s="53">
        <v>51.0</v>
      </c>
      <c r="L16" s="53">
        <v>137.0</v>
      </c>
      <c r="M16" s="53">
        <v>69.0</v>
      </c>
      <c r="N16" s="53">
        <v>17.1</v>
      </c>
      <c r="O16" s="54"/>
      <c r="P16" s="53">
        <v>6.0</v>
      </c>
      <c r="Q16" s="53">
        <v>61.0</v>
      </c>
      <c r="R16" s="53">
        <v>54.0</v>
      </c>
      <c r="S16" s="55">
        <v>343.0</v>
      </c>
      <c r="T16" s="55">
        <v>300.0</v>
      </c>
      <c r="U16" s="55">
        <v>179.3</v>
      </c>
      <c r="V16" s="54"/>
      <c r="W16" s="55">
        <v>376.3</v>
      </c>
      <c r="X16" s="53">
        <v>230.7</v>
      </c>
      <c r="Y16" s="55">
        <v>146.5</v>
      </c>
      <c r="Z16" s="54"/>
      <c r="AA16" s="55">
        <v>342.9</v>
      </c>
      <c r="AB16" s="53">
        <v>286.7</v>
      </c>
      <c r="AC16" s="55">
        <v>190.3</v>
      </c>
      <c r="AD16" s="54"/>
      <c r="AE16" s="55">
        <v>343.0</v>
      </c>
      <c r="AF16" s="55">
        <v>319.0</v>
      </c>
      <c r="AG16" s="53">
        <v>172.5</v>
      </c>
      <c r="AH16" s="54"/>
      <c r="AI16" s="55">
        <v>348.6</v>
      </c>
      <c r="AJ16" s="55">
        <v>338.1</v>
      </c>
      <c r="AK16" s="55">
        <v>211.7</v>
      </c>
      <c r="AL16" s="54"/>
      <c r="AM16" s="53">
        <v>341.2</v>
      </c>
      <c r="AN16" s="55">
        <v>360.5</v>
      </c>
      <c r="AO16" s="55">
        <v>200.4</v>
      </c>
      <c r="AP16" s="54"/>
      <c r="AQ16" s="53">
        <v>135.0</v>
      </c>
      <c r="AR16" s="54">
        <f t="shared" ref="AR16:AS16" si="12">F16</f>
        <v>68</v>
      </c>
      <c r="AS16" s="56">
        <f t="shared" si="12"/>
        <v>14.6</v>
      </c>
      <c r="AT16" s="54"/>
      <c r="AU16" s="53">
        <v>140.0</v>
      </c>
      <c r="AV16" s="54">
        <f t="shared" ref="AV16:AW16" si="13">M16</f>
        <v>69</v>
      </c>
      <c r="AW16" s="54">
        <f t="shared" si="13"/>
        <v>17.1</v>
      </c>
      <c r="AX16" s="54"/>
      <c r="AY16" s="53">
        <v>135.0</v>
      </c>
      <c r="AZ16" s="54"/>
      <c r="BA16" s="54"/>
      <c r="BB16" s="54"/>
      <c r="BC16" s="89"/>
      <c r="BD16" s="54"/>
      <c r="BE16" s="53">
        <v>32.0</v>
      </c>
      <c r="BF16" s="53">
        <v>8.0</v>
      </c>
      <c r="BG16" s="53">
        <v>0.4</v>
      </c>
      <c r="BH16" s="54"/>
      <c r="BI16" s="53">
        <v>22.0</v>
      </c>
      <c r="BJ16" s="53">
        <v>87.0</v>
      </c>
      <c r="BK16" s="53">
        <v>59.0</v>
      </c>
      <c r="BL16" s="89"/>
      <c r="BM16" s="58">
        <v>342.0</v>
      </c>
      <c r="BN16" s="58">
        <v>145.0</v>
      </c>
      <c r="BO16" s="58">
        <v>252.0</v>
      </c>
      <c r="BP16" s="58">
        <v>12.6</v>
      </c>
      <c r="BQ16" s="59"/>
      <c r="BR16" s="58">
        <v>6.0</v>
      </c>
      <c r="BS16" s="58">
        <v>58.0</v>
      </c>
      <c r="BT16" s="58">
        <v>60.0</v>
      </c>
      <c r="BU16" s="58">
        <v>342.0</v>
      </c>
      <c r="BV16" s="58">
        <v>282.0</v>
      </c>
      <c r="BW16" s="58">
        <v>165.0</v>
      </c>
      <c r="BX16" s="58">
        <v>25.0</v>
      </c>
      <c r="BY16" s="58">
        <v>334.0</v>
      </c>
      <c r="BZ16" s="58">
        <v>310.0</v>
      </c>
      <c r="CA16" s="58">
        <v>169.0</v>
      </c>
      <c r="CB16" s="58">
        <v>23.0</v>
      </c>
      <c r="CC16" s="58">
        <v>341.0</v>
      </c>
      <c r="CD16" s="58">
        <v>288.0</v>
      </c>
      <c r="CE16" s="58">
        <v>162.0</v>
      </c>
      <c r="CF16" s="58">
        <v>8.0</v>
      </c>
      <c r="CG16" s="58">
        <v>334.0</v>
      </c>
      <c r="CH16" s="58">
        <v>291.0</v>
      </c>
      <c r="CI16" s="58">
        <v>161.0</v>
      </c>
      <c r="CJ16" s="58">
        <v>8.0</v>
      </c>
      <c r="CK16" s="58">
        <v>348.0</v>
      </c>
      <c r="CL16" s="58">
        <v>151.0</v>
      </c>
      <c r="CM16" s="58">
        <v>101.0</v>
      </c>
      <c r="CN16" s="58">
        <v>4.0</v>
      </c>
      <c r="CO16" s="58">
        <v>332.0</v>
      </c>
      <c r="CP16" s="58">
        <v>309.0</v>
      </c>
      <c r="CQ16" s="58">
        <v>151.0</v>
      </c>
      <c r="CR16" s="58">
        <v>8.0</v>
      </c>
      <c r="CS16" s="58">
        <v>335.0</v>
      </c>
      <c r="CT16" s="58">
        <v>288.0</v>
      </c>
      <c r="CU16" s="58">
        <v>172.0</v>
      </c>
      <c r="CV16" s="58">
        <v>98.0</v>
      </c>
      <c r="CW16" s="58">
        <v>337.0</v>
      </c>
      <c r="CX16" s="58">
        <v>176.0</v>
      </c>
      <c r="CY16" s="58">
        <v>69.0</v>
      </c>
      <c r="CZ16" s="58">
        <v>54.0</v>
      </c>
      <c r="DA16" s="58">
        <v>324.0</v>
      </c>
      <c r="DB16" s="58">
        <v>181.0</v>
      </c>
      <c r="DC16" s="58">
        <v>72.0</v>
      </c>
      <c r="DD16" s="58">
        <v>65.0</v>
      </c>
      <c r="DE16" s="58">
        <v>145.0</v>
      </c>
      <c r="DF16" s="58">
        <v>34.8</v>
      </c>
      <c r="DG16" s="58">
        <v>252.0</v>
      </c>
      <c r="DH16" s="58">
        <v>12.6</v>
      </c>
      <c r="DI16" s="59"/>
      <c r="DJ16" s="58">
        <v>7.0</v>
      </c>
      <c r="DK16" s="58">
        <v>57.0</v>
      </c>
      <c r="DL16" s="58">
        <v>52.0</v>
      </c>
      <c r="DM16" s="89"/>
      <c r="DN16" s="61">
        <v>339.0</v>
      </c>
      <c r="DO16" s="61">
        <v>140.0</v>
      </c>
      <c r="DP16" s="61">
        <v>37.83</v>
      </c>
      <c r="DQ16" s="61">
        <v>21.35</v>
      </c>
      <c r="DR16" s="61">
        <v>5.43</v>
      </c>
      <c r="DS16" s="61">
        <v>8.0</v>
      </c>
      <c r="DT16" s="61">
        <v>42.0</v>
      </c>
      <c r="DU16" s="61">
        <v>47.4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13">
        <v>342.0</v>
      </c>
      <c r="EF16" s="213">
        <v>137.0</v>
      </c>
      <c r="EG16" s="213">
        <v>69.0</v>
      </c>
      <c r="EH16" s="213">
        <v>2.9</v>
      </c>
      <c r="EI16" s="214"/>
      <c r="EJ16" s="213">
        <v>9.0</v>
      </c>
      <c r="EK16" s="213">
        <v>48.0</v>
      </c>
      <c r="EL16" s="213">
        <v>50.0</v>
      </c>
      <c r="EM16" s="213">
        <v>137.0</v>
      </c>
      <c r="EN16" s="213">
        <v>120.0</v>
      </c>
      <c r="EO16" s="213">
        <v>5.1</v>
      </c>
      <c r="EP16" s="214"/>
      <c r="EQ16" s="213">
        <v>9.0</v>
      </c>
      <c r="ER16" s="213">
        <v>48.0</v>
      </c>
      <c r="ES16" s="213">
        <v>51.0</v>
      </c>
      <c r="ET16" s="213">
        <v>341.0</v>
      </c>
      <c r="EU16" s="213">
        <v>237.0</v>
      </c>
      <c r="EV16" s="213">
        <v>138.0</v>
      </c>
      <c r="EW16" s="213">
        <v>4.0</v>
      </c>
      <c r="EX16" s="213">
        <v>339.0</v>
      </c>
      <c r="EY16" s="213">
        <v>0.0</v>
      </c>
      <c r="EZ16" s="213">
        <v>0.0</v>
      </c>
      <c r="FA16" s="213">
        <v>0.0</v>
      </c>
      <c r="FB16" s="213">
        <v>340.0</v>
      </c>
      <c r="FC16" s="213">
        <v>238.0</v>
      </c>
      <c r="FD16" s="213">
        <v>139.0</v>
      </c>
      <c r="FE16" s="213">
        <v>6.0</v>
      </c>
      <c r="FF16" s="213">
        <v>339.0</v>
      </c>
      <c r="FG16" s="213">
        <v>0.0</v>
      </c>
      <c r="FH16" s="213">
        <v>0.0</v>
      </c>
      <c r="FI16" s="213">
        <v>0.0</v>
      </c>
      <c r="FJ16" s="213">
        <v>342.0</v>
      </c>
      <c r="FK16" s="213">
        <v>226.0</v>
      </c>
      <c r="FL16" s="213">
        <v>131.0</v>
      </c>
      <c r="FM16" s="214"/>
      <c r="FN16" s="213">
        <v>342.0</v>
      </c>
      <c r="FO16" s="213">
        <v>242.0</v>
      </c>
      <c r="FP16" s="213">
        <v>131.0</v>
      </c>
      <c r="FQ16" s="213">
        <v>14.0</v>
      </c>
      <c r="FR16" s="213">
        <v>137.0</v>
      </c>
      <c r="FS16" s="213">
        <v>77.0</v>
      </c>
      <c r="FT16" s="213">
        <v>14.31</v>
      </c>
      <c r="FU16" s="214"/>
      <c r="FV16" s="213">
        <v>137.0</v>
      </c>
      <c r="FW16" s="214"/>
      <c r="FX16" s="214"/>
      <c r="FY16" s="214"/>
      <c r="FZ16" s="89"/>
      <c r="GA16" s="65">
        <v>342.0</v>
      </c>
      <c r="GB16" s="66">
        <v>342.32</v>
      </c>
      <c r="GC16" s="66">
        <v>215.68</v>
      </c>
      <c r="GD16" s="66">
        <v>10.47</v>
      </c>
      <c r="GE16" s="66">
        <v>342.0</v>
      </c>
      <c r="GF16" s="66">
        <v>360.34</v>
      </c>
      <c r="GG16" s="66">
        <v>212.83</v>
      </c>
      <c r="GH16" s="66">
        <v>13.65</v>
      </c>
      <c r="GI16" s="66">
        <v>342.0</v>
      </c>
      <c r="GJ16" s="66">
        <v>231.97</v>
      </c>
      <c r="GK16" s="66">
        <v>-132.92</v>
      </c>
      <c r="GL16" s="66">
        <v>-21.02</v>
      </c>
      <c r="GM16" s="66">
        <v>342.0</v>
      </c>
      <c r="GN16" s="66">
        <v>212.92</v>
      </c>
      <c r="GO16" s="66">
        <v>-132.09</v>
      </c>
      <c r="GP16" s="66">
        <v>-29.32</v>
      </c>
      <c r="GQ16" s="66">
        <v>342.0</v>
      </c>
      <c r="GR16" s="66">
        <v>128.08</v>
      </c>
      <c r="GS16" s="66">
        <v>-81.08</v>
      </c>
      <c r="GT16" s="66">
        <v>14.41</v>
      </c>
      <c r="GU16" s="66">
        <v>342.0</v>
      </c>
      <c r="GV16" s="66">
        <v>139.36</v>
      </c>
      <c r="GW16" s="66">
        <v>-80.67</v>
      </c>
      <c r="GX16" s="66">
        <v>12.42</v>
      </c>
      <c r="GY16" s="89"/>
      <c r="GZ16" s="99" t="s">
        <v>91</v>
      </c>
      <c r="HA16" s="99" t="s">
        <v>92</v>
      </c>
      <c r="HB16" s="98">
        <v>95.0</v>
      </c>
      <c r="HC16" s="97">
        <f t="shared" si="5"/>
        <v>4.75</v>
      </c>
      <c r="HD16" s="97">
        <f t="shared" si="6"/>
        <v>1.9</v>
      </c>
      <c r="HE16" s="145">
        <v>8.0</v>
      </c>
      <c r="HF16" s="99">
        <v>56.0</v>
      </c>
      <c r="HG16" s="99">
        <v>56.0</v>
      </c>
      <c r="HH16" s="98" t="s">
        <v>91</v>
      </c>
      <c r="HI16" s="98" t="s">
        <v>92</v>
      </c>
      <c r="HJ16" s="98">
        <v>152.0</v>
      </c>
      <c r="HK16" s="97">
        <f t="shared" si="7"/>
        <v>7.6</v>
      </c>
      <c r="HL16" s="97">
        <f t="shared" si="8"/>
        <v>3.04</v>
      </c>
      <c r="HM16" s="145">
        <v>5.0</v>
      </c>
      <c r="HN16" s="99">
        <v>56.0</v>
      </c>
      <c r="HO16" s="99">
        <v>56.0</v>
      </c>
      <c r="HP16" s="98" t="s">
        <v>91</v>
      </c>
      <c r="HQ16" s="98" t="s">
        <v>92</v>
      </c>
      <c r="HR16" s="98">
        <v>139.0</v>
      </c>
      <c r="HS16" s="97">
        <f t="shared" si="9"/>
        <v>6.95</v>
      </c>
      <c r="HT16" s="97">
        <f t="shared" si="10"/>
        <v>2.78</v>
      </c>
      <c r="HU16" s="145">
        <v>7.0</v>
      </c>
      <c r="HV16" s="145">
        <v>58.0</v>
      </c>
      <c r="HW16" s="145">
        <v>58.0</v>
      </c>
      <c r="HX16" s="89"/>
      <c r="HY16" s="147">
        <v>135.0</v>
      </c>
      <c r="HZ16" s="147">
        <v>33.0</v>
      </c>
      <c r="IA16" s="148">
        <f t="shared" si="11"/>
        <v>118</v>
      </c>
      <c r="IB16" s="147">
        <v>5.9</v>
      </c>
      <c r="IC16" s="148"/>
      <c r="ID16" s="147">
        <v>2.0</v>
      </c>
      <c r="IE16" s="147">
        <v>60.0</v>
      </c>
      <c r="IF16" s="147">
        <v>40.0</v>
      </c>
      <c r="IG16" s="89"/>
      <c r="IH16" s="74">
        <v>140.0</v>
      </c>
      <c r="II16" s="74">
        <v>33.7</v>
      </c>
      <c r="IJ16" s="74">
        <v>221.0</v>
      </c>
      <c r="IK16" s="74">
        <v>11.4</v>
      </c>
      <c r="IL16" s="74">
        <v>12.6</v>
      </c>
      <c r="IM16" s="74">
        <v>6.0</v>
      </c>
      <c r="IN16" s="74">
        <v>50.0</v>
      </c>
      <c r="IO16" s="74">
        <v>49.0</v>
      </c>
      <c r="IP16" s="74">
        <v>140.0</v>
      </c>
      <c r="IQ16" s="74">
        <v>34.5</v>
      </c>
      <c r="IR16" s="74">
        <v>4.0</v>
      </c>
      <c r="IS16" s="74">
        <v>0.1</v>
      </c>
      <c r="IT16" s="74">
        <v>0.3</v>
      </c>
      <c r="IU16" s="74">
        <v>12.0</v>
      </c>
      <c r="IV16" s="74">
        <v>54.0</v>
      </c>
      <c r="IW16" s="74">
        <v>53.0</v>
      </c>
      <c r="IX16" s="89"/>
      <c r="IY16" s="76">
        <v>139.66</v>
      </c>
      <c r="IZ16" s="76">
        <v>35.06</v>
      </c>
      <c r="JA16" s="76">
        <v>338.0</v>
      </c>
      <c r="JB16" s="76">
        <v>16.9</v>
      </c>
      <c r="JC16" s="76">
        <v>5.14</v>
      </c>
      <c r="JD16" s="76">
        <v>3.0</v>
      </c>
      <c r="JE16" s="76">
        <v>59.72</v>
      </c>
      <c r="JF16" s="76">
        <v>45.61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138.0</v>
      </c>
      <c r="JQ16" s="78">
        <v>32.3</v>
      </c>
      <c r="JR16" s="78">
        <v>0.0</v>
      </c>
      <c r="JS16" s="78">
        <v>0.0</v>
      </c>
      <c r="JT16" s="78">
        <v>0.0</v>
      </c>
      <c r="JU16" s="78">
        <v>2.0</v>
      </c>
      <c r="JV16" s="78">
        <v>42.0</v>
      </c>
      <c r="JW16" s="78">
        <v>41.0</v>
      </c>
      <c r="JX16" s="78">
        <v>138.0</v>
      </c>
      <c r="JY16" s="78">
        <v>34.2</v>
      </c>
      <c r="JZ16" s="78">
        <v>159.0</v>
      </c>
      <c r="KA16" s="78">
        <v>8.5</v>
      </c>
      <c r="KB16" s="78">
        <v>3.5</v>
      </c>
      <c r="KC16" s="78">
        <v>2.0</v>
      </c>
      <c r="KD16" s="78">
        <v>47.0</v>
      </c>
      <c r="KE16" s="78">
        <v>47.0</v>
      </c>
      <c r="KF16" s="89"/>
      <c r="KG16" s="79">
        <v>8.0</v>
      </c>
      <c r="KH16" s="79">
        <v>0.4</v>
      </c>
      <c r="KI16" s="80"/>
      <c r="KJ16" s="79">
        <v>1.0</v>
      </c>
      <c r="KK16" s="79">
        <v>40.0</v>
      </c>
      <c r="KL16" s="79">
        <v>40.0</v>
      </c>
      <c r="KM16" s="79">
        <v>140.0</v>
      </c>
      <c r="KN16" s="79">
        <v>34.0</v>
      </c>
      <c r="KO16" s="79" t="s">
        <v>98</v>
      </c>
      <c r="KP16" s="79" t="s">
        <v>98</v>
      </c>
      <c r="KQ16" s="80"/>
      <c r="KR16" s="79">
        <v>1.0</v>
      </c>
      <c r="KS16" s="79">
        <v>40.0</v>
      </c>
      <c r="KT16" s="79">
        <v>38.0</v>
      </c>
      <c r="KU16" s="89"/>
      <c r="KV16" s="81">
        <v>127.0</v>
      </c>
      <c r="KW16" s="81">
        <v>32.0</v>
      </c>
      <c r="KX16" s="81">
        <v>194.0</v>
      </c>
      <c r="KY16" s="81">
        <v>9.5</v>
      </c>
      <c r="KZ16" s="81">
        <v>1.5</v>
      </c>
      <c r="LA16" s="81">
        <v>3.0</v>
      </c>
      <c r="LB16" s="81">
        <v>49.0</v>
      </c>
      <c r="LC16" s="81">
        <v>48.0</v>
      </c>
      <c r="LD16" s="81">
        <v>127.0</v>
      </c>
      <c r="LE16" s="81">
        <v>32.0</v>
      </c>
      <c r="LF16" s="81">
        <v>314.0</v>
      </c>
      <c r="LG16" s="81">
        <v>15.4</v>
      </c>
      <c r="LH16" s="81">
        <v>5.0</v>
      </c>
      <c r="LI16" s="81">
        <v>5.0</v>
      </c>
      <c r="LJ16" s="81">
        <v>50.0</v>
      </c>
      <c r="LK16" s="81">
        <v>49.0</v>
      </c>
      <c r="LL16" s="89"/>
      <c r="LM16" s="82">
        <v>338.0</v>
      </c>
      <c r="LN16" s="82">
        <v>251.0</v>
      </c>
      <c r="LO16" s="82">
        <v>129.0</v>
      </c>
      <c r="LP16" s="82">
        <v>71.0</v>
      </c>
      <c r="LQ16" s="82">
        <v>341.0</v>
      </c>
      <c r="LR16" s="120">
        <v>47.0</v>
      </c>
      <c r="LS16" s="120">
        <v>6.8</v>
      </c>
      <c r="LT16" s="83">
        <v>139.0</v>
      </c>
      <c r="LU16" s="83">
        <v>84.0</v>
      </c>
      <c r="LV16" s="120">
        <v>52.0</v>
      </c>
      <c r="LW16" s="83">
        <v>48.0</v>
      </c>
      <c r="LX16" s="83">
        <v>10.0</v>
      </c>
      <c r="LY16" s="83">
        <v>82.0</v>
      </c>
      <c r="LZ16" s="83">
        <v>8.6</v>
      </c>
      <c r="MA16" s="83">
        <v>139.0</v>
      </c>
      <c r="MB16" s="83">
        <v>154.0</v>
      </c>
      <c r="MC16" s="120">
        <v>65.0</v>
      </c>
      <c r="MD16" s="83">
        <v>56.0</v>
      </c>
      <c r="ME16" s="83">
        <v>10.0</v>
      </c>
      <c r="MF16" s="88" t="s">
        <v>95</v>
      </c>
      <c r="MG16" s="88" t="s">
        <v>95</v>
      </c>
      <c r="MH16" s="88" t="s">
        <v>95</v>
      </c>
      <c r="MI16" s="88" t="s">
        <v>95</v>
      </c>
      <c r="MJ16" s="82">
        <v>54.0</v>
      </c>
      <c r="MK16" s="82">
        <v>52.0</v>
      </c>
      <c r="ML16" s="83">
        <v>5.0</v>
      </c>
      <c r="MM16" s="86"/>
      <c r="MN16" s="87"/>
      <c r="MO16" s="87"/>
      <c r="MP16" s="87"/>
      <c r="MQ16" s="87"/>
      <c r="MR16" s="83">
        <v>3.6</v>
      </c>
      <c r="MS16" s="83">
        <v>1.2</v>
      </c>
      <c r="MT16" s="83">
        <v>61.0</v>
      </c>
      <c r="MU16" s="83">
        <v>36.0</v>
      </c>
      <c r="MV16" s="83">
        <v>42.0</v>
      </c>
      <c r="MW16" s="88" t="s">
        <v>96</v>
      </c>
      <c r="MX16" s="82">
        <v>5.0</v>
      </c>
      <c r="MY16" s="87"/>
      <c r="MZ16" s="88" t="s">
        <v>95</v>
      </c>
      <c r="NA16" s="88" t="s">
        <v>95</v>
      </c>
      <c r="NB16" s="88" t="s">
        <v>95</v>
      </c>
      <c r="NC16" s="88" t="s">
        <v>95</v>
      </c>
      <c r="ND16" s="83">
        <v>39.0</v>
      </c>
      <c r="NE16" s="83">
        <v>39.0</v>
      </c>
      <c r="NF16" s="83">
        <v>6.0</v>
      </c>
      <c r="NG16" s="87"/>
      <c r="NH16" s="83">
        <v>13.5</v>
      </c>
      <c r="NI16" s="83">
        <v>8.5</v>
      </c>
      <c r="NJ16" s="83">
        <v>244.0</v>
      </c>
      <c r="NK16" s="120">
        <v>34.0</v>
      </c>
      <c r="NL16" s="82">
        <v>55.0</v>
      </c>
      <c r="NM16" s="82">
        <v>58.0</v>
      </c>
      <c r="NN16" s="82">
        <v>4.0</v>
      </c>
    </row>
    <row r="17" ht="14.25" customHeight="1">
      <c r="A17" s="49">
        <v>0.166666666666667</v>
      </c>
      <c r="B17" s="50"/>
      <c r="C17" s="51">
        <v>50.3</v>
      </c>
      <c r="D17" s="52">
        <v>338.0</v>
      </c>
      <c r="E17" s="53">
        <v>138.0</v>
      </c>
      <c r="F17" s="53">
        <v>68.0</v>
      </c>
      <c r="G17" s="55">
        <v>14.5</v>
      </c>
      <c r="H17" s="54"/>
      <c r="I17" s="53">
        <v>6.0</v>
      </c>
      <c r="J17" s="53">
        <v>49.0</v>
      </c>
      <c r="K17" s="53">
        <v>49.0</v>
      </c>
      <c r="L17" s="53">
        <v>137.0</v>
      </c>
      <c r="M17" s="53">
        <v>76.0</v>
      </c>
      <c r="N17" s="53">
        <v>19.1</v>
      </c>
      <c r="O17" s="54"/>
      <c r="P17" s="53">
        <v>6.0</v>
      </c>
      <c r="Q17" s="53">
        <v>61.0</v>
      </c>
      <c r="R17" s="53">
        <v>54.0</v>
      </c>
      <c r="S17" s="55">
        <v>342.8</v>
      </c>
      <c r="T17" s="55">
        <v>291.0</v>
      </c>
      <c r="U17" s="55">
        <v>174.4</v>
      </c>
      <c r="V17" s="54"/>
      <c r="W17" s="55">
        <v>376.0</v>
      </c>
      <c r="X17" s="53">
        <v>236.4</v>
      </c>
      <c r="Y17" s="55">
        <v>148.7</v>
      </c>
      <c r="Z17" s="54"/>
      <c r="AA17" s="55">
        <v>342.9</v>
      </c>
      <c r="AB17" s="53">
        <v>292.5</v>
      </c>
      <c r="AC17" s="55">
        <v>193.3</v>
      </c>
      <c r="AD17" s="54"/>
      <c r="AE17" s="55">
        <v>342.8</v>
      </c>
      <c r="AF17" s="55">
        <v>326.5</v>
      </c>
      <c r="AG17" s="53">
        <v>175.7</v>
      </c>
      <c r="AH17" s="54"/>
      <c r="AI17" s="55">
        <v>348.6</v>
      </c>
      <c r="AJ17" s="55">
        <v>341.6</v>
      </c>
      <c r="AK17" s="55">
        <v>214.4</v>
      </c>
      <c r="AL17" s="54"/>
      <c r="AM17" s="53">
        <v>341.1</v>
      </c>
      <c r="AN17" s="55">
        <v>364.6</v>
      </c>
      <c r="AO17" s="55">
        <v>203.9</v>
      </c>
      <c r="AP17" s="54"/>
      <c r="AQ17" s="53">
        <v>135.0</v>
      </c>
      <c r="AR17" s="54">
        <f t="shared" ref="AR17:AS17" si="14">F17</f>
        <v>68</v>
      </c>
      <c r="AS17" s="56">
        <f t="shared" si="14"/>
        <v>14.5</v>
      </c>
      <c r="AT17" s="54"/>
      <c r="AU17" s="53">
        <v>140.0</v>
      </c>
      <c r="AV17" s="54">
        <f t="shared" ref="AV17:AW17" si="15">M17</f>
        <v>76</v>
      </c>
      <c r="AW17" s="54">
        <f t="shared" si="15"/>
        <v>19.1</v>
      </c>
      <c r="AX17" s="54"/>
      <c r="AY17" s="53">
        <v>135.0</v>
      </c>
      <c r="AZ17" s="54"/>
      <c r="BA17" s="54"/>
      <c r="BB17" s="54"/>
      <c r="BC17" s="89"/>
      <c r="BD17" s="54"/>
      <c r="BE17" s="53">
        <v>32.0</v>
      </c>
      <c r="BF17" s="53">
        <v>8.0</v>
      </c>
      <c r="BG17" s="53">
        <v>0.4</v>
      </c>
      <c r="BH17" s="54"/>
      <c r="BI17" s="53">
        <v>22.0</v>
      </c>
      <c r="BJ17" s="53">
        <v>87.0</v>
      </c>
      <c r="BK17" s="53">
        <v>59.0</v>
      </c>
      <c r="BL17" s="89"/>
      <c r="BM17" s="58">
        <v>342.0</v>
      </c>
      <c r="BN17" s="58">
        <v>145.0</v>
      </c>
      <c r="BO17" s="58">
        <v>244.0</v>
      </c>
      <c r="BP17" s="58">
        <v>12.2</v>
      </c>
      <c r="BQ17" s="59"/>
      <c r="BR17" s="58">
        <v>6.0</v>
      </c>
      <c r="BS17" s="58">
        <v>57.0</v>
      </c>
      <c r="BT17" s="58">
        <v>55.0</v>
      </c>
      <c r="BU17" s="58">
        <v>342.0</v>
      </c>
      <c r="BV17" s="58">
        <v>283.0</v>
      </c>
      <c r="BW17" s="58">
        <v>160.0</v>
      </c>
      <c r="BX17" s="58">
        <v>25.0</v>
      </c>
      <c r="BY17" s="58">
        <v>334.0</v>
      </c>
      <c r="BZ17" s="58">
        <v>302.0</v>
      </c>
      <c r="CA17" s="58">
        <v>168.0</v>
      </c>
      <c r="CB17" s="58">
        <v>29.0</v>
      </c>
      <c r="CC17" s="58">
        <v>341.0</v>
      </c>
      <c r="CD17" s="58">
        <v>290.0</v>
      </c>
      <c r="CE17" s="58">
        <v>164.0</v>
      </c>
      <c r="CF17" s="58">
        <v>10.0</v>
      </c>
      <c r="CG17" s="58">
        <v>334.0</v>
      </c>
      <c r="CH17" s="58">
        <v>280.0</v>
      </c>
      <c r="CI17" s="58">
        <v>167.0</v>
      </c>
      <c r="CJ17" s="58">
        <v>11.0</v>
      </c>
      <c r="CK17" s="58">
        <v>348.0</v>
      </c>
      <c r="CL17" s="58">
        <v>150.0</v>
      </c>
      <c r="CM17" s="58">
        <v>99.0</v>
      </c>
      <c r="CN17" s="58">
        <v>5.0</v>
      </c>
      <c r="CO17" s="58">
        <v>332.0</v>
      </c>
      <c r="CP17" s="58">
        <v>312.0</v>
      </c>
      <c r="CQ17" s="58">
        <v>152.0</v>
      </c>
      <c r="CR17" s="58">
        <v>10.0</v>
      </c>
      <c r="CS17" s="58">
        <v>335.0</v>
      </c>
      <c r="CT17" s="58">
        <v>292.0</v>
      </c>
      <c r="CU17" s="58">
        <v>177.0</v>
      </c>
      <c r="CV17" s="58">
        <v>100.0</v>
      </c>
      <c r="CW17" s="58">
        <v>335.0</v>
      </c>
      <c r="CX17" s="58">
        <v>338.0</v>
      </c>
      <c r="CY17" s="58">
        <v>75.0</v>
      </c>
      <c r="CZ17" s="58">
        <v>55.0</v>
      </c>
      <c r="DA17" s="58">
        <v>324.0</v>
      </c>
      <c r="DB17" s="58">
        <v>182.0</v>
      </c>
      <c r="DC17" s="58">
        <v>72.0</v>
      </c>
      <c r="DD17" s="58">
        <v>64.0</v>
      </c>
      <c r="DE17" s="58">
        <v>145.0</v>
      </c>
      <c r="DF17" s="58">
        <v>34.9</v>
      </c>
      <c r="DG17" s="58">
        <v>224.0</v>
      </c>
      <c r="DH17" s="58">
        <v>12.2</v>
      </c>
      <c r="DI17" s="59"/>
      <c r="DJ17" s="58">
        <v>7.0</v>
      </c>
      <c r="DK17" s="58">
        <v>57.0</v>
      </c>
      <c r="DL17" s="58">
        <v>52.0</v>
      </c>
      <c r="DM17" s="89"/>
      <c r="DN17" s="61">
        <v>340.0</v>
      </c>
      <c r="DO17" s="61">
        <v>140.0</v>
      </c>
      <c r="DP17" s="61">
        <v>38.24</v>
      </c>
      <c r="DQ17" s="61">
        <v>21.4</v>
      </c>
      <c r="DR17" s="61">
        <v>5.76</v>
      </c>
      <c r="DS17" s="61">
        <v>8.0</v>
      </c>
      <c r="DT17" s="61">
        <v>39.0</v>
      </c>
      <c r="DU17" s="61">
        <v>46.9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13">
        <v>342.0</v>
      </c>
      <c r="EF17" s="213">
        <v>138.0</v>
      </c>
      <c r="EG17" s="213">
        <v>69.0</v>
      </c>
      <c r="EH17" s="213">
        <v>2.9</v>
      </c>
      <c r="EI17" s="214"/>
      <c r="EJ17" s="213">
        <v>9.0</v>
      </c>
      <c r="EK17" s="213">
        <v>49.0</v>
      </c>
      <c r="EL17" s="213">
        <v>50.0</v>
      </c>
      <c r="EM17" s="213">
        <v>138.0</v>
      </c>
      <c r="EN17" s="213">
        <v>121.0</v>
      </c>
      <c r="EO17" s="213">
        <v>5.2</v>
      </c>
      <c r="EP17" s="214"/>
      <c r="EQ17" s="213">
        <v>9.0</v>
      </c>
      <c r="ER17" s="213">
        <v>49.0</v>
      </c>
      <c r="ES17" s="213">
        <v>51.0</v>
      </c>
      <c r="ET17" s="213">
        <v>340.0</v>
      </c>
      <c r="EU17" s="213">
        <v>238.0</v>
      </c>
      <c r="EV17" s="213">
        <v>139.0</v>
      </c>
      <c r="EW17" s="213">
        <v>4.0</v>
      </c>
      <c r="EX17" s="213">
        <v>339.0</v>
      </c>
      <c r="EY17" s="213">
        <v>0.0</v>
      </c>
      <c r="EZ17" s="213">
        <v>0.0</v>
      </c>
      <c r="FA17" s="213">
        <v>0.0</v>
      </c>
      <c r="FB17" s="213">
        <v>399.0</v>
      </c>
      <c r="FC17" s="213">
        <v>240.0</v>
      </c>
      <c r="FD17" s="213">
        <v>139.0</v>
      </c>
      <c r="FE17" s="213">
        <v>7.0</v>
      </c>
      <c r="FF17" s="213">
        <v>339.0</v>
      </c>
      <c r="FG17" s="213">
        <v>0.0</v>
      </c>
      <c r="FH17" s="213">
        <v>0.0</v>
      </c>
      <c r="FI17" s="213">
        <v>0.0</v>
      </c>
      <c r="FJ17" s="213">
        <v>342.0</v>
      </c>
      <c r="FK17" s="213">
        <v>225.0</v>
      </c>
      <c r="FL17" s="213">
        <v>130.0</v>
      </c>
      <c r="FM17" s="214"/>
      <c r="FN17" s="213">
        <v>342.0</v>
      </c>
      <c r="FO17" s="213">
        <v>241.0</v>
      </c>
      <c r="FP17" s="213">
        <v>130.0</v>
      </c>
      <c r="FQ17" s="213">
        <v>15.0</v>
      </c>
      <c r="FR17" s="213">
        <v>137.0</v>
      </c>
      <c r="FS17" s="213">
        <v>77.0</v>
      </c>
      <c r="FT17" s="213">
        <v>14.64</v>
      </c>
      <c r="FU17" s="214"/>
      <c r="FV17" s="213">
        <v>138.0</v>
      </c>
      <c r="FW17" s="214"/>
      <c r="FX17" s="214"/>
      <c r="FY17" s="214"/>
      <c r="FZ17" s="89"/>
      <c r="GA17" s="65">
        <v>340.0</v>
      </c>
      <c r="GB17" s="66">
        <v>383.5</v>
      </c>
      <c r="GC17" s="66">
        <v>236.36</v>
      </c>
      <c r="GD17" s="66">
        <v>25.8</v>
      </c>
      <c r="GE17" s="66">
        <v>341.0</v>
      </c>
      <c r="GF17" s="66">
        <v>410.75</v>
      </c>
      <c r="GG17" s="66">
        <v>233.93</v>
      </c>
      <c r="GH17" s="66">
        <v>28.9</v>
      </c>
      <c r="GI17" s="66">
        <v>341.0</v>
      </c>
      <c r="GJ17" s="66">
        <v>202.81</v>
      </c>
      <c r="GK17" s="66">
        <v>-114.33</v>
      </c>
      <c r="GL17" s="66">
        <v>-23.28</v>
      </c>
      <c r="GM17" s="66">
        <v>341.0</v>
      </c>
      <c r="GN17" s="66">
        <v>185.23</v>
      </c>
      <c r="GO17" s="66">
        <v>-113.66</v>
      </c>
      <c r="GP17" s="66">
        <v>-30.49</v>
      </c>
      <c r="GQ17" s="66">
        <v>341.0</v>
      </c>
      <c r="GR17" s="66">
        <v>198.71</v>
      </c>
      <c r="GS17" s="66">
        <v>-122.12</v>
      </c>
      <c r="GT17" s="66">
        <v>0.0</v>
      </c>
      <c r="GU17" s="66">
        <v>340.0</v>
      </c>
      <c r="GV17" s="66">
        <v>220.25</v>
      </c>
      <c r="GW17" s="66">
        <v>-123.12</v>
      </c>
      <c r="GX17" s="66">
        <v>-3.77</v>
      </c>
      <c r="GY17" s="89"/>
      <c r="GZ17" s="99" t="s">
        <v>91</v>
      </c>
      <c r="HA17" s="99" t="s">
        <v>92</v>
      </c>
      <c r="HB17" s="98">
        <v>94.0</v>
      </c>
      <c r="HC17" s="97">
        <f t="shared" si="5"/>
        <v>4.7</v>
      </c>
      <c r="HD17" s="97">
        <f t="shared" si="6"/>
        <v>1.88</v>
      </c>
      <c r="HE17" s="145">
        <v>8.0</v>
      </c>
      <c r="HF17" s="99">
        <v>54.0</v>
      </c>
      <c r="HG17" s="99">
        <v>54.0</v>
      </c>
      <c r="HH17" s="98" t="s">
        <v>91</v>
      </c>
      <c r="HI17" s="98" t="s">
        <v>92</v>
      </c>
      <c r="HJ17" s="98">
        <v>150.0</v>
      </c>
      <c r="HK17" s="97">
        <f t="shared" si="7"/>
        <v>7.5</v>
      </c>
      <c r="HL17" s="97">
        <f t="shared" si="8"/>
        <v>3</v>
      </c>
      <c r="HM17" s="145">
        <v>5.0</v>
      </c>
      <c r="HN17" s="99">
        <v>56.0</v>
      </c>
      <c r="HO17" s="99">
        <v>56.0</v>
      </c>
      <c r="HP17" s="98" t="s">
        <v>91</v>
      </c>
      <c r="HQ17" s="98" t="s">
        <v>92</v>
      </c>
      <c r="HR17" s="98">
        <v>142.0</v>
      </c>
      <c r="HS17" s="97">
        <f t="shared" si="9"/>
        <v>7.1</v>
      </c>
      <c r="HT17" s="97">
        <f t="shared" si="10"/>
        <v>2.84</v>
      </c>
      <c r="HU17" s="145">
        <v>7.0</v>
      </c>
      <c r="HV17" s="145">
        <v>56.0</v>
      </c>
      <c r="HW17" s="145">
        <v>56.0</v>
      </c>
      <c r="HX17" s="89"/>
      <c r="HY17" s="147">
        <v>135.0</v>
      </c>
      <c r="HZ17" s="147">
        <v>33.0</v>
      </c>
      <c r="IA17" s="148">
        <f t="shared" si="11"/>
        <v>118</v>
      </c>
      <c r="IB17" s="147">
        <v>5.9</v>
      </c>
      <c r="IC17" s="148"/>
      <c r="ID17" s="147">
        <v>2.0</v>
      </c>
      <c r="IE17" s="147">
        <v>60.0</v>
      </c>
      <c r="IF17" s="147">
        <v>40.0</v>
      </c>
      <c r="IG17" s="89"/>
      <c r="IH17" s="74">
        <v>140.0</v>
      </c>
      <c r="II17" s="74">
        <v>33.6</v>
      </c>
      <c r="IJ17" s="74">
        <v>150.0</v>
      </c>
      <c r="IK17" s="74">
        <v>7.5</v>
      </c>
      <c r="IL17" s="74">
        <v>8.4</v>
      </c>
      <c r="IM17" s="74">
        <v>6.0</v>
      </c>
      <c r="IN17" s="74">
        <v>50.0</v>
      </c>
      <c r="IO17" s="74">
        <v>49.0</v>
      </c>
      <c r="IP17" s="74">
        <v>140.0</v>
      </c>
      <c r="IQ17" s="74">
        <v>33.9</v>
      </c>
      <c r="IR17" s="74">
        <v>117.0</v>
      </c>
      <c r="IS17" s="74">
        <v>5.6</v>
      </c>
      <c r="IT17" s="74">
        <v>6.5</v>
      </c>
      <c r="IU17" s="74">
        <v>12.0</v>
      </c>
      <c r="IV17" s="74">
        <v>54.0</v>
      </c>
      <c r="IW17" s="74">
        <v>53.0</v>
      </c>
      <c r="IX17" s="89"/>
      <c r="IY17" s="76">
        <v>139.71</v>
      </c>
      <c r="IZ17" s="76">
        <v>34.91</v>
      </c>
      <c r="JA17" s="76">
        <v>382.0</v>
      </c>
      <c r="JB17" s="76">
        <v>19.1</v>
      </c>
      <c r="JC17" s="76">
        <v>6.64</v>
      </c>
      <c r="JD17" s="76">
        <v>3.0</v>
      </c>
      <c r="JE17" s="76">
        <v>57.56</v>
      </c>
      <c r="JF17" s="76">
        <v>42.49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138.0</v>
      </c>
      <c r="JQ17" s="78">
        <v>32.3</v>
      </c>
      <c r="JR17" s="78">
        <v>0.0</v>
      </c>
      <c r="JS17" s="78">
        <v>0.0</v>
      </c>
      <c r="JT17" s="78">
        <v>0.0</v>
      </c>
      <c r="JU17" s="78">
        <v>2.0</v>
      </c>
      <c r="JV17" s="78">
        <v>41.0</v>
      </c>
      <c r="JW17" s="78">
        <v>40.0</v>
      </c>
      <c r="JX17" s="78">
        <v>138.0</v>
      </c>
      <c r="JY17" s="78">
        <v>34.2</v>
      </c>
      <c r="JZ17" s="78">
        <v>158.0</v>
      </c>
      <c r="KA17" s="78">
        <v>8.3</v>
      </c>
      <c r="KB17" s="78">
        <v>3.5</v>
      </c>
      <c r="KC17" s="78">
        <v>2.0</v>
      </c>
      <c r="KD17" s="78">
        <v>47.0</v>
      </c>
      <c r="KE17" s="78">
        <v>47.0</v>
      </c>
      <c r="KF17" s="89"/>
      <c r="KG17" s="79">
        <v>9.0</v>
      </c>
      <c r="KH17" s="79">
        <v>0.4</v>
      </c>
      <c r="KI17" s="80"/>
      <c r="KJ17" s="79">
        <v>1.0</v>
      </c>
      <c r="KK17" s="79">
        <v>40.0</v>
      </c>
      <c r="KL17" s="79">
        <v>40.0</v>
      </c>
      <c r="KM17" s="79">
        <v>140.0</v>
      </c>
      <c r="KN17" s="79">
        <v>34.0</v>
      </c>
      <c r="KO17" s="79" t="s">
        <v>98</v>
      </c>
      <c r="KP17" s="79" t="s">
        <v>98</v>
      </c>
      <c r="KQ17" s="80"/>
      <c r="KR17" s="79">
        <v>1.0</v>
      </c>
      <c r="KS17" s="79">
        <v>40.0</v>
      </c>
      <c r="KT17" s="79">
        <v>38.0</v>
      </c>
      <c r="KU17" s="89"/>
      <c r="KV17" s="81">
        <v>133.0</v>
      </c>
      <c r="KW17" s="81">
        <v>33.0</v>
      </c>
      <c r="KX17" s="81">
        <v>192.0</v>
      </c>
      <c r="KY17" s="81">
        <v>9.4</v>
      </c>
      <c r="KZ17" s="81">
        <v>1.5</v>
      </c>
      <c r="LA17" s="81">
        <v>3.0</v>
      </c>
      <c r="LB17" s="81">
        <v>48.0</v>
      </c>
      <c r="LC17" s="81">
        <v>47.0</v>
      </c>
      <c r="LD17" s="81">
        <v>133.0</v>
      </c>
      <c r="LE17" s="81">
        <v>33.0</v>
      </c>
      <c r="LF17" s="81">
        <v>312.0</v>
      </c>
      <c r="LG17" s="81">
        <v>15.3</v>
      </c>
      <c r="LH17" s="81">
        <v>5.0</v>
      </c>
      <c r="LI17" s="81">
        <v>5.0</v>
      </c>
      <c r="LJ17" s="81">
        <v>50.0</v>
      </c>
      <c r="LK17" s="81">
        <v>49.0</v>
      </c>
      <c r="LL17" s="89"/>
      <c r="LM17" s="82">
        <v>337.0</v>
      </c>
      <c r="LN17" s="82">
        <v>242.0</v>
      </c>
      <c r="LO17" s="82">
        <v>128.0</v>
      </c>
      <c r="LP17" s="82">
        <v>71.0</v>
      </c>
      <c r="LQ17" s="82">
        <v>341.0</v>
      </c>
      <c r="LR17" s="120">
        <v>58.0</v>
      </c>
      <c r="LS17" s="120">
        <v>6.8</v>
      </c>
      <c r="LT17" s="83">
        <v>139.0</v>
      </c>
      <c r="LU17" s="83">
        <v>84.0</v>
      </c>
      <c r="LV17" s="120">
        <v>52.0</v>
      </c>
      <c r="LW17" s="83">
        <v>48.0</v>
      </c>
      <c r="LX17" s="83">
        <v>10.0</v>
      </c>
      <c r="LY17" s="83">
        <v>83.0</v>
      </c>
      <c r="LZ17" s="83">
        <v>8.6</v>
      </c>
      <c r="MA17" s="83">
        <v>141.0</v>
      </c>
      <c r="MB17" s="83">
        <v>154.0</v>
      </c>
      <c r="MC17" s="120">
        <v>65.0</v>
      </c>
      <c r="MD17" s="83">
        <v>56.0</v>
      </c>
      <c r="ME17" s="83">
        <v>10.0</v>
      </c>
      <c r="MF17" s="88" t="s">
        <v>95</v>
      </c>
      <c r="MG17" s="88" t="s">
        <v>95</v>
      </c>
      <c r="MH17" s="88" t="s">
        <v>95</v>
      </c>
      <c r="MI17" s="88" t="s">
        <v>95</v>
      </c>
      <c r="MJ17" s="82">
        <v>54.0</v>
      </c>
      <c r="MK17" s="82">
        <v>52.0</v>
      </c>
      <c r="ML17" s="83">
        <v>5.0</v>
      </c>
      <c r="MM17" s="86"/>
      <c r="MN17" s="87"/>
      <c r="MO17" s="87"/>
      <c r="MP17" s="87"/>
      <c r="MQ17" s="87"/>
      <c r="MR17" s="121">
        <v>3.5</v>
      </c>
      <c r="MS17" s="83">
        <v>1.2</v>
      </c>
      <c r="MT17" s="83">
        <v>61.0</v>
      </c>
      <c r="MU17" s="83">
        <v>36.0</v>
      </c>
      <c r="MV17" s="83">
        <v>42.0</v>
      </c>
      <c r="MW17" s="88" t="s">
        <v>96</v>
      </c>
      <c r="MX17" s="82">
        <v>5.0</v>
      </c>
      <c r="MY17" s="87"/>
      <c r="MZ17" s="88" t="s">
        <v>95</v>
      </c>
      <c r="NA17" s="88" t="s">
        <v>95</v>
      </c>
      <c r="NB17" s="88" t="s">
        <v>95</v>
      </c>
      <c r="NC17" s="88" t="s">
        <v>95</v>
      </c>
      <c r="ND17" s="83">
        <v>39.0</v>
      </c>
      <c r="NE17" s="83">
        <v>39.0</v>
      </c>
      <c r="NF17" s="83">
        <v>6.0</v>
      </c>
      <c r="NG17" s="87"/>
      <c r="NH17" s="121">
        <v>13.2</v>
      </c>
      <c r="NI17" s="83">
        <v>8.5</v>
      </c>
      <c r="NJ17" s="83">
        <v>244.0</v>
      </c>
      <c r="NK17" s="82">
        <v>34.0</v>
      </c>
      <c r="NL17" s="82">
        <v>55.0</v>
      </c>
      <c r="NM17" s="82">
        <v>58.0</v>
      </c>
      <c r="NN17" s="82">
        <v>4.0</v>
      </c>
    </row>
    <row r="18" ht="14.25" customHeight="1">
      <c r="A18" s="49">
        <v>0.208333333333334</v>
      </c>
      <c r="B18" s="50"/>
      <c r="C18" s="51">
        <v>50.07</v>
      </c>
      <c r="D18" s="52">
        <v>336.0</v>
      </c>
      <c r="E18" s="53">
        <v>137.0</v>
      </c>
      <c r="F18" s="53">
        <v>83.0</v>
      </c>
      <c r="G18" s="55">
        <v>18.0</v>
      </c>
      <c r="H18" s="54"/>
      <c r="I18" s="53">
        <v>6.0</v>
      </c>
      <c r="J18" s="53">
        <v>48.0</v>
      </c>
      <c r="K18" s="53">
        <v>47.0</v>
      </c>
      <c r="L18" s="53">
        <v>137.0</v>
      </c>
      <c r="M18" s="53">
        <v>69.0</v>
      </c>
      <c r="N18" s="53">
        <v>17.6</v>
      </c>
      <c r="O18" s="54"/>
      <c r="P18" s="53">
        <v>6.0</v>
      </c>
      <c r="Q18" s="53">
        <v>61.0</v>
      </c>
      <c r="R18" s="53">
        <v>52.0</v>
      </c>
      <c r="S18" s="55">
        <v>341.8</v>
      </c>
      <c r="T18" s="55">
        <v>307.9</v>
      </c>
      <c r="U18" s="55">
        <v>183.9</v>
      </c>
      <c r="V18" s="54"/>
      <c r="W18" s="55">
        <v>375.1</v>
      </c>
      <c r="X18" s="53">
        <v>249.2</v>
      </c>
      <c r="Y18" s="55">
        <v>157.0</v>
      </c>
      <c r="Z18" s="54"/>
      <c r="AA18" s="55">
        <v>341.9</v>
      </c>
      <c r="AB18" s="53">
        <v>306.8</v>
      </c>
      <c r="AC18" s="55">
        <v>202.4</v>
      </c>
      <c r="AD18" s="54"/>
      <c r="AE18" s="55">
        <v>342.1</v>
      </c>
      <c r="AF18" s="55">
        <v>342.3</v>
      </c>
      <c r="AG18" s="53">
        <v>183.6</v>
      </c>
      <c r="AH18" s="54"/>
      <c r="AI18" s="55">
        <v>347.6</v>
      </c>
      <c r="AJ18" s="55">
        <v>371.4</v>
      </c>
      <c r="AK18" s="55">
        <v>232.6</v>
      </c>
      <c r="AL18" s="54"/>
      <c r="AM18" s="53">
        <v>340.1</v>
      </c>
      <c r="AN18" s="55">
        <v>393.0</v>
      </c>
      <c r="AO18" s="55">
        <v>219.1</v>
      </c>
      <c r="AP18" s="54"/>
      <c r="AQ18" s="182">
        <f t="shared" ref="AQ18:AS18" si="16">E18</f>
        <v>137</v>
      </c>
      <c r="AR18" s="54">
        <f t="shared" si="16"/>
        <v>83</v>
      </c>
      <c r="AS18" s="56">
        <f t="shared" si="16"/>
        <v>18</v>
      </c>
      <c r="AT18" s="54"/>
      <c r="AU18" s="54">
        <f t="shared" ref="AU18:AW18" si="17">L18</f>
        <v>137</v>
      </c>
      <c r="AV18" s="54">
        <f t="shared" si="17"/>
        <v>69</v>
      </c>
      <c r="AW18" s="54">
        <f t="shared" si="17"/>
        <v>17.6</v>
      </c>
      <c r="AX18" s="54"/>
      <c r="AY18" s="182">
        <f t="shared" ref="AY18:AY20" si="20">E18</f>
        <v>137</v>
      </c>
      <c r="AZ18" s="54"/>
      <c r="BA18" s="54"/>
      <c r="BB18" s="54"/>
      <c r="BC18" s="89"/>
      <c r="BD18" s="54"/>
      <c r="BE18" s="53">
        <v>32.0</v>
      </c>
      <c r="BF18" s="53">
        <v>8.0</v>
      </c>
      <c r="BG18" s="53">
        <v>0.4</v>
      </c>
      <c r="BH18" s="54"/>
      <c r="BI18" s="53">
        <v>22.0</v>
      </c>
      <c r="BJ18" s="53">
        <v>87.0</v>
      </c>
      <c r="BK18" s="53">
        <v>59.0</v>
      </c>
      <c r="BL18" s="89"/>
      <c r="BM18" s="58">
        <v>342.0</v>
      </c>
      <c r="BN18" s="58">
        <v>145.0</v>
      </c>
      <c r="BO18" s="58">
        <v>175.0</v>
      </c>
      <c r="BP18" s="58">
        <v>8.75</v>
      </c>
      <c r="BQ18" s="59"/>
      <c r="BR18" s="58">
        <v>6.0</v>
      </c>
      <c r="BS18" s="58">
        <v>57.0</v>
      </c>
      <c r="BT18" s="58">
        <v>55.0</v>
      </c>
      <c r="BU18" s="58">
        <v>342.0</v>
      </c>
      <c r="BV18" s="58">
        <v>298.0</v>
      </c>
      <c r="BW18" s="58">
        <v>165.0</v>
      </c>
      <c r="BX18" s="58">
        <v>27.0</v>
      </c>
      <c r="BY18" s="58">
        <v>335.0</v>
      </c>
      <c r="BZ18" s="58">
        <v>308.0</v>
      </c>
      <c r="CA18" s="58">
        <v>169.0</v>
      </c>
      <c r="CB18" s="58">
        <v>26.0</v>
      </c>
      <c r="CC18" s="58">
        <v>341.0</v>
      </c>
      <c r="CD18" s="58">
        <v>305.0</v>
      </c>
      <c r="CE18" s="58">
        <v>172.0</v>
      </c>
      <c r="CF18" s="58">
        <v>8.0</v>
      </c>
      <c r="CG18" s="58">
        <v>335.0</v>
      </c>
      <c r="CH18" s="58">
        <v>305.0</v>
      </c>
      <c r="CI18" s="58">
        <v>171.0</v>
      </c>
      <c r="CJ18" s="58">
        <v>10.0</v>
      </c>
      <c r="CK18" s="58">
        <v>348.0</v>
      </c>
      <c r="CL18" s="58">
        <v>144.0</v>
      </c>
      <c r="CM18" s="58">
        <v>95.0</v>
      </c>
      <c r="CN18" s="58">
        <v>2.0</v>
      </c>
      <c r="CO18" s="58">
        <v>332.0</v>
      </c>
      <c r="CP18" s="58">
        <v>297.0</v>
      </c>
      <c r="CQ18" s="58">
        <v>145.0</v>
      </c>
      <c r="CR18" s="58">
        <v>5.0</v>
      </c>
      <c r="CS18" s="58">
        <v>335.0</v>
      </c>
      <c r="CT18" s="58">
        <v>278.0</v>
      </c>
      <c r="CU18" s="58">
        <v>167.0</v>
      </c>
      <c r="CV18" s="58">
        <v>93.0</v>
      </c>
      <c r="CW18" s="58">
        <v>337.0</v>
      </c>
      <c r="CX18" s="58">
        <v>198.0</v>
      </c>
      <c r="CY18" s="58">
        <v>92.0</v>
      </c>
      <c r="CZ18" s="58">
        <v>58.0</v>
      </c>
      <c r="DA18" s="58">
        <v>324.0</v>
      </c>
      <c r="DB18" s="58">
        <v>206.0</v>
      </c>
      <c r="DC18" s="58">
        <v>95.0</v>
      </c>
      <c r="DD18" s="58">
        <v>60.0</v>
      </c>
      <c r="DE18" s="58">
        <v>145.0</v>
      </c>
      <c r="DF18" s="58">
        <v>34.9</v>
      </c>
      <c r="DG18" s="58">
        <v>175.0</v>
      </c>
      <c r="DH18" s="58">
        <v>8.75</v>
      </c>
      <c r="DI18" s="59"/>
      <c r="DJ18" s="58">
        <v>7.0</v>
      </c>
      <c r="DK18" s="58">
        <v>57.0</v>
      </c>
      <c r="DL18" s="58">
        <v>52.0</v>
      </c>
      <c r="DM18" s="89"/>
      <c r="DN18" s="61">
        <v>339.0</v>
      </c>
      <c r="DO18" s="61">
        <v>140.0</v>
      </c>
      <c r="DP18" s="61">
        <v>39.22</v>
      </c>
      <c r="DQ18" s="61">
        <v>21.91</v>
      </c>
      <c r="DR18" s="61">
        <v>5.03</v>
      </c>
      <c r="DS18" s="61">
        <v>8.0</v>
      </c>
      <c r="DT18" s="61">
        <v>40.0</v>
      </c>
      <c r="DU18" s="61">
        <v>44.7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13">
        <v>341.0</v>
      </c>
      <c r="EF18" s="213">
        <v>137.0</v>
      </c>
      <c r="EG18" s="213">
        <v>87.0</v>
      </c>
      <c r="EH18" s="213">
        <v>3.6</v>
      </c>
      <c r="EI18" s="214"/>
      <c r="EJ18" s="213">
        <v>9.0</v>
      </c>
      <c r="EK18" s="213">
        <v>49.0</v>
      </c>
      <c r="EL18" s="213">
        <v>50.0</v>
      </c>
      <c r="EM18" s="213">
        <v>137.0</v>
      </c>
      <c r="EN18" s="213">
        <v>121.0</v>
      </c>
      <c r="EO18" s="213">
        <v>5.2</v>
      </c>
      <c r="EP18" s="214"/>
      <c r="EQ18" s="213">
        <v>9.0</v>
      </c>
      <c r="ER18" s="213">
        <v>49.0</v>
      </c>
      <c r="ES18" s="213">
        <v>51.0</v>
      </c>
      <c r="ET18" s="213">
        <v>340.0</v>
      </c>
      <c r="EU18" s="213">
        <v>238.0</v>
      </c>
      <c r="EV18" s="213">
        <v>139.0</v>
      </c>
      <c r="EW18" s="213">
        <v>4.0</v>
      </c>
      <c r="EX18" s="213">
        <v>338.0</v>
      </c>
      <c r="EY18" s="213">
        <v>0.0</v>
      </c>
      <c r="EZ18" s="213">
        <v>0.0</v>
      </c>
      <c r="FA18" s="213">
        <v>0.0</v>
      </c>
      <c r="FB18" s="213">
        <v>338.0</v>
      </c>
      <c r="FC18" s="213">
        <v>238.0</v>
      </c>
      <c r="FD18" s="213">
        <v>137.0</v>
      </c>
      <c r="FE18" s="213">
        <v>7.0</v>
      </c>
      <c r="FF18" s="213">
        <v>338.0</v>
      </c>
      <c r="FG18" s="213">
        <v>0.0</v>
      </c>
      <c r="FH18" s="213">
        <v>0.0</v>
      </c>
      <c r="FI18" s="213">
        <v>0.0</v>
      </c>
      <c r="FJ18" s="213">
        <v>341.0</v>
      </c>
      <c r="FK18" s="213">
        <v>229.0</v>
      </c>
      <c r="FL18" s="213">
        <v>131.0</v>
      </c>
      <c r="FM18" s="214"/>
      <c r="FN18" s="213">
        <v>341.0</v>
      </c>
      <c r="FO18" s="213">
        <v>243.0</v>
      </c>
      <c r="FP18" s="213">
        <v>131.0</v>
      </c>
      <c r="FQ18" s="213">
        <v>15.0</v>
      </c>
      <c r="FR18" s="213">
        <v>137.0</v>
      </c>
      <c r="FS18" s="213">
        <v>74.0</v>
      </c>
      <c r="FT18" s="213">
        <v>13.21</v>
      </c>
      <c r="FU18" s="214"/>
      <c r="FV18" s="213">
        <v>137.0</v>
      </c>
      <c r="FW18" s="214"/>
      <c r="FX18" s="214"/>
      <c r="FY18" s="214"/>
      <c r="FZ18" s="89"/>
      <c r="GA18" s="65">
        <v>340.0</v>
      </c>
      <c r="GB18" s="66">
        <v>340.09</v>
      </c>
      <c r="GC18" s="66">
        <v>212.99</v>
      </c>
      <c r="GD18" s="66">
        <v>10.64</v>
      </c>
      <c r="GE18" s="66">
        <v>340.0</v>
      </c>
      <c r="GF18" s="66">
        <v>362.98</v>
      </c>
      <c r="GG18" s="66">
        <v>210.57</v>
      </c>
      <c r="GH18" s="66">
        <v>13.32</v>
      </c>
      <c r="GI18" s="66">
        <v>340.0</v>
      </c>
      <c r="GJ18" s="66">
        <v>224.65</v>
      </c>
      <c r="GK18" s="66">
        <v>-128.4</v>
      </c>
      <c r="GL18" s="66">
        <v>-21.19</v>
      </c>
      <c r="GM18" s="66">
        <v>340.0</v>
      </c>
      <c r="GN18" s="66">
        <v>206.91</v>
      </c>
      <c r="GO18" s="66">
        <v>-128.23</v>
      </c>
      <c r="GP18" s="66">
        <v>-27.97</v>
      </c>
      <c r="GQ18" s="66">
        <v>340.0</v>
      </c>
      <c r="GR18" s="66">
        <v>137.45</v>
      </c>
      <c r="GS18" s="66">
        <v>-85.6</v>
      </c>
      <c r="GT18" s="66">
        <v>13.48</v>
      </c>
      <c r="GU18" s="66">
        <v>340.0</v>
      </c>
      <c r="GV18" s="66">
        <v>149.66</v>
      </c>
      <c r="GW18" s="66">
        <v>-83.5</v>
      </c>
      <c r="GX18" s="66">
        <v>13.07</v>
      </c>
      <c r="GY18" s="89"/>
      <c r="GZ18" s="99" t="s">
        <v>91</v>
      </c>
      <c r="HA18" s="99" t="s">
        <v>92</v>
      </c>
      <c r="HB18" s="98">
        <v>57.0</v>
      </c>
      <c r="HC18" s="97">
        <f t="shared" si="5"/>
        <v>2.85</v>
      </c>
      <c r="HD18" s="97">
        <f t="shared" si="6"/>
        <v>1.14</v>
      </c>
      <c r="HE18" s="145">
        <v>8.0</v>
      </c>
      <c r="HF18" s="99">
        <v>54.0</v>
      </c>
      <c r="HG18" s="99">
        <v>54.0</v>
      </c>
      <c r="HH18" s="98" t="s">
        <v>91</v>
      </c>
      <c r="HI18" s="98" t="s">
        <v>92</v>
      </c>
      <c r="HJ18" s="98">
        <v>143.0</v>
      </c>
      <c r="HK18" s="97">
        <f t="shared" si="7"/>
        <v>7.15</v>
      </c>
      <c r="HL18" s="97">
        <f t="shared" si="8"/>
        <v>2.86</v>
      </c>
      <c r="HM18" s="145">
        <v>5.0</v>
      </c>
      <c r="HN18" s="99">
        <v>54.0</v>
      </c>
      <c r="HO18" s="99">
        <v>54.0</v>
      </c>
      <c r="HP18" s="98" t="s">
        <v>91</v>
      </c>
      <c r="HQ18" s="98" t="s">
        <v>92</v>
      </c>
      <c r="HR18" s="98">
        <v>262.0</v>
      </c>
      <c r="HS18" s="97">
        <f t="shared" si="9"/>
        <v>13.1</v>
      </c>
      <c r="HT18" s="97">
        <f t="shared" si="10"/>
        <v>5.24</v>
      </c>
      <c r="HU18" s="145">
        <v>7.0</v>
      </c>
      <c r="HV18" s="145">
        <v>56.0</v>
      </c>
      <c r="HW18" s="145">
        <v>56.0</v>
      </c>
      <c r="HX18" s="89"/>
      <c r="HY18" s="147">
        <v>135.0</v>
      </c>
      <c r="HZ18" s="147">
        <v>33.0</v>
      </c>
      <c r="IA18" s="148">
        <f t="shared" si="11"/>
        <v>120</v>
      </c>
      <c r="IB18" s="147">
        <v>6.0</v>
      </c>
      <c r="IC18" s="148"/>
      <c r="ID18" s="147">
        <v>2.0</v>
      </c>
      <c r="IE18" s="147">
        <v>60.0</v>
      </c>
      <c r="IF18" s="147">
        <v>40.0</v>
      </c>
      <c r="IG18" s="89"/>
      <c r="IH18" s="74">
        <v>140.0</v>
      </c>
      <c r="II18" s="74">
        <v>33.3</v>
      </c>
      <c r="IJ18" s="74">
        <v>156.0</v>
      </c>
      <c r="IK18" s="74">
        <v>8.0</v>
      </c>
      <c r="IL18" s="74">
        <v>8.8</v>
      </c>
      <c r="IM18" s="74">
        <v>6.0</v>
      </c>
      <c r="IN18" s="74">
        <v>50.0</v>
      </c>
      <c r="IO18" s="74">
        <v>49.0</v>
      </c>
      <c r="IP18" s="74">
        <v>140.0</v>
      </c>
      <c r="IQ18" s="74">
        <v>34.0</v>
      </c>
      <c r="IR18" s="74">
        <v>105.0</v>
      </c>
      <c r="IS18" s="74">
        <v>5.3</v>
      </c>
      <c r="IT18" s="74">
        <v>5.9</v>
      </c>
      <c r="IU18" s="74">
        <v>12.0</v>
      </c>
      <c r="IV18" s="74">
        <v>54.0</v>
      </c>
      <c r="IW18" s="74">
        <v>53.0</v>
      </c>
      <c r="IX18" s="89"/>
      <c r="IY18" s="76">
        <v>139.62</v>
      </c>
      <c r="IZ18" s="76">
        <v>34.86</v>
      </c>
      <c r="JA18" s="76">
        <v>394.4</v>
      </c>
      <c r="JB18" s="76">
        <v>19.72</v>
      </c>
      <c r="JC18" s="76">
        <v>7.06</v>
      </c>
      <c r="JD18" s="76">
        <v>3.0</v>
      </c>
      <c r="JE18" s="76">
        <v>59.72</v>
      </c>
      <c r="JF18" s="76">
        <v>42.49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32.3</v>
      </c>
      <c r="JR18" s="78">
        <v>0.0</v>
      </c>
      <c r="JS18" s="78">
        <v>0.0</v>
      </c>
      <c r="JT18" s="78">
        <v>0.0</v>
      </c>
      <c r="JU18" s="78">
        <v>2.0</v>
      </c>
      <c r="JV18" s="78">
        <v>40.0</v>
      </c>
      <c r="JW18" s="78">
        <v>39.0</v>
      </c>
      <c r="JX18" s="78">
        <v>138.0</v>
      </c>
      <c r="JY18" s="78">
        <v>34.4</v>
      </c>
      <c r="JZ18" s="78">
        <v>128.0</v>
      </c>
      <c r="KA18" s="78">
        <v>6.8</v>
      </c>
      <c r="KB18" s="78">
        <v>2.7</v>
      </c>
      <c r="KC18" s="78">
        <v>2.0</v>
      </c>
      <c r="KD18" s="78">
        <v>47.0</v>
      </c>
      <c r="KE18" s="78">
        <v>47.0</v>
      </c>
      <c r="KF18" s="89"/>
      <c r="KG18" s="79">
        <v>8.0</v>
      </c>
      <c r="KH18" s="79">
        <v>0.4</v>
      </c>
      <c r="KI18" s="80"/>
      <c r="KJ18" s="79">
        <v>1.0</v>
      </c>
      <c r="KK18" s="79">
        <v>40.0</v>
      </c>
      <c r="KL18" s="79">
        <v>40.0</v>
      </c>
      <c r="KM18" s="79">
        <v>140.0</v>
      </c>
      <c r="KN18" s="79">
        <v>34.0</v>
      </c>
      <c r="KO18" s="79" t="s">
        <v>98</v>
      </c>
      <c r="KP18" s="79" t="s">
        <v>98</v>
      </c>
      <c r="KQ18" s="80"/>
      <c r="KR18" s="79">
        <v>1.0</v>
      </c>
      <c r="KS18" s="79">
        <v>40.0</v>
      </c>
      <c r="KT18" s="79">
        <v>38.0</v>
      </c>
      <c r="KU18" s="89"/>
      <c r="KV18" s="81">
        <v>134.0</v>
      </c>
      <c r="KW18" s="81">
        <v>33.0</v>
      </c>
      <c r="KX18" s="81">
        <v>190.0</v>
      </c>
      <c r="KY18" s="81">
        <v>9.3</v>
      </c>
      <c r="KZ18" s="81">
        <v>1.8</v>
      </c>
      <c r="LA18" s="81">
        <v>3.0</v>
      </c>
      <c r="LB18" s="81">
        <v>48.0</v>
      </c>
      <c r="LC18" s="81">
        <v>47.0</v>
      </c>
      <c r="LD18" s="81">
        <v>134.0</v>
      </c>
      <c r="LE18" s="81">
        <v>33.0</v>
      </c>
      <c r="LF18" s="81">
        <v>316.0</v>
      </c>
      <c r="LG18" s="81">
        <v>15.1</v>
      </c>
      <c r="LH18" s="81">
        <v>5.0</v>
      </c>
      <c r="LI18" s="81">
        <v>5.0</v>
      </c>
      <c r="LJ18" s="81">
        <v>48.0</v>
      </c>
      <c r="LK18" s="81">
        <v>48.0</v>
      </c>
      <c r="LL18" s="89"/>
      <c r="LM18" s="82">
        <v>338.0</v>
      </c>
      <c r="LN18" s="82">
        <v>196.0</v>
      </c>
      <c r="LO18" s="82">
        <v>109.0</v>
      </c>
      <c r="LP18" s="82">
        <v>73.0</v>
      </c>
      <c r="LQ18" s="82">
        <v>342.0</v>
      </c>
      <c r="LR18" s="120">
        <v>33.0</v>
      </c>
      <c r="LS18" s="120">
        <v>0.9</v>
      </c>
      <c r="LT18" s="83">
        <v>136.0</v>
      </c>
      <c r="LU18" s="83">
        <v>57.0</v>
      </c>
      <c r="LV18" s="120">
        <v>50.0</v>
      </c>
      <c r="LW18" s="83">
        <v>46.0</v>
      </c>
      <c r="LX18" s="83">
        <v>10.0</v>
      </c>
      <c r="LY18" s="83">
        <v>76.0</v>
      </c>
      <c r="LZ18" s="83">
        <v>9.0</v>
      </c>
      <c r="MA18" s="83">
        <v>142.0</v>
      </c>
      <c r="MB18" s="83">
        <v>136.0</v>
      </c>
      <c r="MC18" s="120">
        <v>63.0</v>
      </c>
      <c r="MD18" s="83">
        <v>54.0</v>
      </c>
      <c r="ME18" s="83">
        <v>10.0</v>
      </c>
      <c r="MF18" s="88" t="s">
        <v>95</v>
      </c>
      <c r="MG18" s="88" t="s">
        <v>95</v>
      </c>
      <c r="MH18" s="88" t="s">
        <v>95</v>
      </c>
      <c r="MI18" s="88" t="s">
        <v>95</v>
      </c>
      <c r="MJ18" s="82">
        <v>54.0</v>
      </c>
      <c r="MK18" s="82">
        <v>52.0</v>
      </c>
      <c r="ML18" s="83">
        <v>5.0</v>
      </c>
      <c r="MM18" s="86"/>
      <c r="MN18" s="87"/>
      <c r="MO18" s="87"/>
      <c r="MP18" s="87"/>
      <c r="MQ18" s="87"/>
      <c r="MR18" s="83">
        <v>3.6</v>
      </c>
      <c r="MS18" s="83">
        <v>2.2</v>
      </c>
      <c r="MT18" s="83">
        <v>64.0</v>
      </c>
      <c r="MU18" s="83">
        <v>36.0</v>
      </c>
      <c r="MV18" s="83">
        <v>42.0</v>
      </c>
      <c r="MW18" s="88" t="s">
        <v>96</v>
      </c>
      <c r="MX18" s="82">
        <v>5.0</v>
      </c>
      <c r="MY18" s="87"/>
      <c r="MZ18" s="88" t="s">
        <v>95</v>
      </c>
      <c r="NA18" s="88" t="s">
        <v>95</v>
      </c>
      <c r="NB18" s="88" t="s">
        <v>95</v>
      </c>
      <c r="NC18" s="88" t="s">
        <v>95</v>
      </c>
      <c r="ND18" s="83">
        <v>39.0</v>
      </c>
      <c r="NE18" s="83">
        <v>39.0</v>
      </c>
      <c r="NF18" s="83">
        <v>6.0</v>
      </c>
      <c r="NG18" s="87"/>
      <c r="NH18" s="83">
        <v>8.5</v>
      </c>
      <c r="NI18" s="83">
        <v>4.1</v>
      </c>
      <c r="NJ18" s="83">
        <v>154.0</v>
      </c>
      <c r="NK18" s="120">
        <v>34.0</v>
      </c>
      <c r="NL18" s="120">
        <v>54.0</v>
      </c>
      <c r="NM18" s="82">
        <v>58.0</v>
      </c>
      <c r="NN18" s="82">
        <v>4.0</v>
      </c>
    </row>
    <row r="19" ht="14.25" customHeight="1">
      <c r="A19" s="49">
        <v>0.25</v>
      </c>
      <c r="B19" s="50"/>
      <c r="C19" s="51">
        <v>49.94</v>
      </c>
      <c r="D19" s="52">
        <v>340.0</v>
      </c>
      <c r="E19" s="53">
        <v>134.0</v>
      </c>
      <c r="F19" s="53">
        <v>95.0</v>
      </c>
      <c r="G19" s="55">
        <v>19.3</v>
      </c>
      <c r="H19" s="54"/>
      <c r="I19" s="53">
        <v>6.0</v>
      </c>
      <c r="J19" s="53">
        <v>47.0</v>
      </c>
      <c r="K19" s="53">
        <v>47.0</v>
      </c>
      <c r="L19" s="53">
        <v>138.0</v>
      </c>
      <c r="M19" s="53">
        <v>60.0</v>
      </c>
      <c r="N19" s="53">
        <v>12.1</v>
      </c>
      <c r="O19" s="54"/>
      <c r="P19" s="53">
        <v>6.0</v>
      </c>
      <c r="Q19" s="53">
        <v>60.0</v>
      </c>
      <c r="R19" s="53">
        <v>51.0</v>
      </c>
      <c r="S19" s="55">
        <v>341.5</v>
      </c>
      <c r="T19" s="55">
        <v>306.7</v>
      </c>
      <c r="U19" s="55">
        <v>184.5</v>
      </c>
      <c r="V19" s="54"/>
      <c r="W19" s="55">
        <v>375.1</v>
      </c>
      <c r="X19" s="53">
        <v>248.1</v>
      </c>
      <c r="Y19" s="55">
        <v>155.9</v>
      </c>
      <c r="Z19" s="54"/>
      <c r="AA19" s="55">
        <v>340.5</v>
      </c>
      <c r="AB19" s="53">
        <v>392.4</v>
      </c>
      <c r="AC19" s="55">
        <v>293.3</v>
      </c>
      <c r="AD19" s="54"/>
      <c r="AE19" s="55">
        <v>342.8</v>
      </c>
      <c r="AF19" s="55">
        <v>325.8</v>
      </c>
      <c r="AG19" s="53">
        <v>174.6</v>
      </c>
      <c r="AH19" s="54"/>
      <c r="AI19" s="55">
        <v>348.3</v>
      </c>
      <c r="AJ19" s="55">
        <v>359.6</v>
      </c>
      <c r="AK19" s="55">
        <v>224.2</v>
      </c>
      <c r="AL19" s="54"/>
      <c r="AM19" s="53">
        <v>340.5</v>
      </c>
      <c r="AN19" s="55">
        <v>328.6</v>
      </c>
      <c r="AO19" s="55">
        <v>212.7</v>
      </c>
      <c r="AP19" s="54"/>
      <c r="AQ19" s="182">
        <f t="shared" ref="AQ19:AS19" si="18">E19</f>
        <v>134</v>
      </c>
      <c r="AR19" s="54">
        <f t="shared" si="18"/>
        <v>95</v>
      </c>
      <c r="AS19" s="56">
        <f t="shared" si="18"/>
        <v>19.3</v>
      </c>
      <c r="AT19" s="54"/>
      <c r="AU19" s="54">
        <f t="shared" ref="AU19:AW19" si="19">L19</f>
        <v>138</v>
      </c>
      <c r="AV19" s="54">
        <f t="shared" si="19"/>
        <v>60</v>
      </c>
      <c r="AW19" s="54">
        <f t="shared" si="19"/>
        <v>12.1</v>
      </c>
      <c r="AX19" s="54"/>
      <c r="AY19" s="182">
        <f t="shared" si="20"/>
        <v>134</v>
      </c>
      <c r="AZ19" s="54"/>
      <c r="BA19" s="54"/>
      <c r="BB19" s="54"/>
      <c r="BC19" s="89"/>
      <c r="BD19" s="54"/>
      <c r="BE19" s="53">
        <v>32.0</v>
      </c>
      <c r="BF19" s="53">
        <v>12.0</v>
      </c>
      <c r="BG19" s="53">
        <v>0.6</v>
      </c>
      <c r="BH19" s="54"/>
      <c r="BI19" s="53">
        <v>22.0</v>
      </c>
      <c r="BJ19" s="53">
        <v>85.0</v>
      </c>
      <c r="BK19" s="53">
        <v>57.0</v>
      </c>
      <c r="BL19" s="89"/>
      <c r="BM19" s="58">
        <v>342.0</v>
      </c>
      <c r="BN19" s="58">
        <v>145.0</v>
      </c>
      <c r="BO19" s="58">
        <v>230.0</v>
      </c>
      <c r="BP19" s="58">
        <v>11.5</v>
      </c>
      <c r="BQ19" s="59"/>
      <c r="BR19" s="58">
        <v>6.0</v>
      </c>
      <c r="BS19" s="58">
        <v>55.0</v>
      </c>
      <c r="BT19" s="58">
        <v>54.0</v>
      </c>
      <c r="BU19" s="58">
        <v>342.0</v>
      </c>
      <c r="BV19" s="58">
        <v>283.0</v>
      </c>
      <c r="BW19" s="58">
        <v>166.0</v>
      </c>
      <c r="BX19" s="58">
        <v>25.0</v>
      </c>
      <c r="BY19" s="58">
        <v>342.0</v>
      </c>
      <c r="BZ19" s="58">
        <v>302.0</v>
      </c>
      <c r="CA19" s="58">
        <v>168.0</v>
      </c>
      <c r="CB19" s="58">
        <v>23.0</v>
      </c>
      <c r="CC19" s="58">
        <v>341.0</v>
      </c>
      <c r="CD19" s="58">
        <v>300.0</v>
      </c>
      <c r="CE19" s="58">
        <v>170.0</v>
      </c>
      <c r="CF19" s="58">
        <v>10.0</v>
      </c>
      <c r="CG19" s="58">
        <v>335.0</v>
      </c>
      <c r="CH19" s="58">
        <v>307.0</v>
      </c>
      <c r="CI19" s="58">
        <v>172.0</v>
      </c>
      <c r="CJ19" s="58">
        <v>10.0</v>
      </c>
      <c r="CK19" s="58">
        <v>348.0</v>
      </c>
      <c r="CL19" s="58">
        <v>150.0</v>
      </c>
      <c r="CM19" s="58">
        <v>99.0</v>
      </c>
      <c r="CN19" s="58">
        <v>5.0</v>
      </c>
      <c r="CO19" s="58">
        <v>332.0</v>
      </c>
      <c r="CP19" s="58">
        <v>314.0</v>
      </c>
      <c r="CQ19" s="58">
        <v>152.0</v>
      </c>
      <c r="CR19" s="58">
        <v>5.0</v>
      </c>
      <c r="CS19" s="58">
        <v>336.0</v>
      </c>
      <c r="CT19" s="58">
        <v>293.0</v>
      </c>
      <c r="CU19" s="58">
        <v>170.0</v>
      </c>
      <c r="CV19" s="58">
        <v>102.0</v>
      </c>
      <c r="CW19" s="58">
        <v>338.0</v>
      </c>
      <c r="CX19" s="58">
        <v>191.0</v>
      </c>
      <c r="CY19" s="58">
        <v>84.0</v>
      </c>
      <c r="CZ19" s="58">
        <v>58.0</v>
      </c>
      <c r="DA19" s="58">
        <v>324.0</v>
      </c>
      <c r="DB19" s="58">
        <v>195.0</v>
      </c>
      <c r="DC19" s="58">
        <v>87.0</v>
      </c>
      <c r="DD19" s="58">
        <v>63.0</v>
      </c>
      <c r="DE19" s="58">
        <v>145.0</v>
      </c>
      <c r="DF19" s="58">
        <v>34.9</v>
      </c>
      <c r="DG19" s="58">
        <v>186.0</v>
      </c>
      <c r="DH19" s="58">
        <v>9.3</v>
      </c>
      <c r="DI19" s="59"/>
      <c r="DJ19" s="58">
        <v>7.0</v>
      </c>
      <c r="DK19" s="58">
        <v>54.0</v>
      </c>
      <c r="DL19" s="58">
        <v>51.0</v>
      </c>
      <c r="DM19" s="89"/>
      <c r="DN19" s="61">
        <v>340.0</v>
      </c>
      <c r="DO19" s="61">
        <v>140.0</v>
      </c>
      <c r="DP19" s="61">
        <v>40.36</v>
      </c>
      <c r="DQ19" s="61">
        <v>22.87</v>
      </c>
      <c r="DR19" s="61">
        <v>5.2</v>
      </c>
      <c r="DS19" s="61">
        <v>8.0</v>
      </c>
      <c r="DT19" s="61">
        <v>40.0</v>
      </c>
      <c r="DU19" s="61">
        <v>44.4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13">
        <v>342.0</v>
      </c>
      <c r="EF19" s="213">
        <v>137.0</v>
      </c>
      <c r="EG19" s="213">
        <v>68.0</v>
      </c>
      <c r="EH19" s="213">
        <v>2.8</v>
      </c>
      <c r="EI19" s="214"/>
      <c r="EJ19" s="213">
        <v>9.0</v>
      </c>
      <c r="EK19" s="213">
        <v>49.0</v>
      </c>
      <c r="EL19" s="213">
        <v>50.0</v>
      </c>
      <c r="EM19" s="213">
        <v>137.0</v>
      </c>
      <c r="EN19" s="213">
        <v>120.0</v>
      </c>
      <c r="EO19" s="213">
        <v>5.1</v>
      </c>
      <c r="EP19" s="214"/>
      <c r="EQ19" s="213">
        <v>9.0</v>
      </c>
      <c r="ER19" s="213">
        <v>49.0</v>
      </c>
      <c r="ES19" s="213">
        <v>51.0</v>
      </c>
      <c r="ET19" s="213">
        <v>340.0</v>
      </c>
      <c r="EU19" s="213">
        <v>238.0</v>
      </c>
      <c r="EV19" s="213">
        <v>139.0</v>
      </c>
      <c r="EW19" s="213">
        <v>4.0</v>
      </c>
      <c r="EX19" s="213">
        <v>339.0</v>
      </c>
      <c r="EY19" s="213">
        <v>0.0</v>
      </c>
      <c r="EZ19" s="213">
        <v>0.0</v>
      </c>
      <c r="FA19" s="213">
        <v>0.0</v>
      </c>
      <c r="FB19" s="213">
        <v>340.0</v>
      </c>
      <c r="FC19" s="213">
        <v>238.0</v>
      </c>
      <c r="FD19" s="213">
        <v>138.0</v>
      </c>
      <c r="FE19" s="213">
        <v>7.0</v>
      </c>
      <c r="FF19" s="213">
        <v>339.0</v>
      </c>
      <c r="FG19" s="213">
        <v>0.0</v>
      </c>
      <c r="FH19" s="213">
        <v>0.0</v>
      </c>
      <c r="FI19" s="213">
        <v>0.0</v>
      </c>
      <c r="FJ19" s="213">
        <v>342.0</v>
      </c>
      <c r="FK19" s="213">
        <v>227.0</v>
      </c>
      <c r="FL19" s="213">
        <v>131.0</v>
      </c>
      <c r="FM19" s="214"/>
      <c r="FN19" s="213">
        <v>342.0</v>
      </c>
      <c r="FO19" s="213">
        <v>243.0</v>
      </c>
      <c r="FP19" s="213">
        <v>131.0</v>
      </c>
      <c r="FQ19" s="213">
        <v>15.0</v>
      </c>
      <c r="FR19" s="213">
        <v>137.0</v>
      </c>
      <c r="FS19" s="213">
        <v>74.0</v>
      </c>
      <c r="FT19" s="213">
        <v>12.82</v>
      </c>
      <c r="FU19" s="214"/>
      <c r="FV19" s="213">
        <v>137.0</v>
      </c>
      <c r="FW19" s="214"/>
      <c r="FX19" s="214"/>
      <c r="FY19" s="214"/>
      <c r="FZ19" s="89"/>
      <c r="GA19" s="93">
        <v>341.0</v>
      </c>
      <c r="GB19" s="94">
        <v>358.44</v>
      </c>
      <c r="GC19" s="94">
        <v>222.29</v>
      </c>
      <c r="GD19" s="94">
        <v>19.18</v>
      </c>
      <c r="GE19" s="94">
        <v>341.0</v>
      </c>
      <c r="GF19" s="94">
        <v>380.42</v>
      </c>
      <c r="GG19" s="94">
        <v>219.53</v>
      </c>
      <c r="GH19" s="94">
        <v>22.28</v>
      </c>
      <c r="GI19" s="94">
        <v>341.0</v>
      </c>
      <c r="GJ19" s="94">
        <v>227.58</v>
      </c>
      <c r="GK19" s="94">
        <v>-130.16</v>
      </c>
      <c r="GL19" s="94">
        <v>-11.39</v>
      </c>
      <c r="GM19" s="94">
        <v>340.0</v>
      </c>
      <c r="GN19" s="94">
        <v>209.55</v>
      </c>
      <c r="GO19" s="94">
        <v>-130.16</v>
      </c>
      <c r="GP19" s="94">
        <v>-18.93</v>
      </c>
      <c r="GQ19" s="94">
        <v>340.0</v>
      </c>
      <c r="GR19" s="94">
        <v>139.51</v>
      </c>
      <c r="GS19" s="94">
        <v>-89.03</v>
      </c>
      <c r="GT19" s="94">
        <v>0.0</v>
      </c>
      <c r="GU19" s="94">
        <v>340.0</v>
      </c>
      <c r="GV19" s="94">
        <v>148.45</v>
      </c>
      <c r="GW19" s="94">
        <v>-85.68</v>
      </c>
      <c r="GX19" s="94">
        <v>0.0</v>
      </c>
      <c r="GY19" s="89"/>
      <c r="GZ19" s="99" t="s">
        <v>91</v>
      </c>
      <c r="HA19" s="99" t="s">
        <v>92</v>
      </c>
      <c r="HB19" s="98">
        <v>99.0</v>
      </c>
      <c r="HC19" s="97">
        <f t="shared" si="5"/>
        <v>4.95</v>
      </c>
      <c r="HD19" s="97">
        <f t="shared" si="6"/>
        <v>1.98</v>
      </c>
      <c r="HE19" s="145">
        <v>8.0</v>
      </c>
      <c r="HF19" s="99">
        <v>54.0</v>
      </c>
      <c r="HG19" s="99">
        <v>54.0</v>
      </c>
      <c r="HH19" s="98" t="s">
        <v>91</v>
      </c>
      <c r="HI19" s="98" t="s">
        <v>92</v>
      </c>
      <c r="HJ19" s="98">
        <v>203.0</v>
      </c>
      <c r="HK19" s="97">
        <f t="shared" si="7"/>
        <v>10.15</v>
      </c>
      <c r="HL19" s="97">
        <f t="shared" si="8"/>
        <v>4.06</v>
      </c>
      <c r="HM19" s="145">
        <v>5.0</v>
      </c>
      <c r="HN19" s="99">
        <v>54.0</v>
      </c>
      <c r="HO19" s="99">
        <v>54.0</v>
      </c>
      <c r="HP19" s="98" t="s">
        <v>91</v>
      </c>
      <c r="HQ19" s="98" t="s">
        <v>92</v>
      </c>
      <c r="HR19" s="98">
        <v>193.0</v>
      </c>
      <c r="HS19" s="97">
        <f t="shared" si="9"/>
        <v>9.65</v>
      </c>
      <c r="HT19" s="97">
        <f t="shared" si="10"/>
        <v>3.86</v>
      </c>
      <c r="HU19" s="145">
        <v>7.0</v>
      </c>
      <c r="HV19" s="145">
        <v>56.0</v>
      </c>
      <c r="HW19" s="145">
        <v>56.0</v>
      </c>
      <c r="HX19" s="89"/>
      <c r="HY19" s="147">
        <v>135.0</v>
      </c>
      <c r="HZ19" s="147">
        <v>33.0</v>
      </c>
      <c r="IA19" s="148">
        <f t="shared" si="11"/>
        <v>100</v>
      </c>
      <c r="IB19" s="147">
        <v>5.0</v>
      </c>
      <c r="IC19" s="148"/>
      <c r="ID19" s="147">
        <v>2.0</v>
      </c>
      <c r="IE19" s="147">
        <v>60.0</v>
      </c>
      <c r="IF19" s="147">
        <v>40.0</v>
      </c>
      <c r="IG19" s="89"/>
      <c r="IH19" s="74">
        <v>140.0</v>
      </c>
      <c r="II19" s="74">
        <v>34.5</v>
      </c>
      <c r="IJ19" s="74">
        <v>17.0</v>
      </c>
      <c r="IK19" s="74">
        <v>0.7</v>
      </c>
      <c r="IL19" s="74">
        <v>1.0</v>
      </c>
      <c r="IM19" s="74">
        <v>6.0</v>
      </c>
      <c r="IN19" s="74">
        <v>50.0</v>
      </c>
      <c r="IO19" s="74">
        <v>49.0</v>
      </c>
      <c r="IP19" s="74">
        <v>140.0</v>
      </c>
      <c r="IQ19" s="74">
        <v>34.7</v>
      </c>
      <c r="IR19" s="74">
        <v>134.0</v>
      </c>
      <c r="IS19" s="74">
        <v>7.0</v>
      </c>
      <c r="IT19" s="74">
        <v>7.8</v>
      </c>
      <c r="IU19" s="74">
        <v>12.0</v>
      </c>
      <c r="IV19" s="74">
        <v>54.0</v>
      </c>
      <c r="IW19" s="74">
        <v>53.0</v>
      </c>
      <c r="IX19" s="89"/>
      <c r="IY19" s="76">
        <v>139.6</v>
      </c>
      <c r="IZ19" s="76">
        <v>34.88</v>
      </c>
      <c r="JA19" s="76">
        <v>407.0</v>
      </c>
      <c r="JB19" s="76">
        <v>20.35</v>
      </c>
      <c r="JC19" s="76">
        <v>7.28</v>
      </c>
      <c r="JD19" s="76">
        <v>3.0</v>
      </c>
      <c r="JE19" s="76">
        <v>59.78</v>
      </c>
      <c r="JF19" s="76">
        <v>43.39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138.0</v>
      </c>
      <c r="JQ19" s="78">
        <v>32.4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39.0</v>
      </c>
      <c r="JX19" s="78">
        <v>138.0</v>
      </c>
      <c r="JY19" s="78">
        <v>34.5</v>
      </c>
      <c r="JZ19" s="78">
        <v>138.0</v>
      </c>
      <c r="KA19" s="78">
        <v>7.5</v>
      </c>
      <c r="KB19" s="78">
        <v>2.8</v>
      </c>
      <c r="KC19" s="78">
        <v>2.0</v>
      </c>
      <c r="KD19" s="78">
        <v>47.0</v>
      </c>
      <c r="KE19" s="78">
        <v>47.0</v>
      </c>
      <c r="KF19" s="89"/>
      <c r="KG19" s="79">
        <v>7.0</v>
      </c>
      <c r="KH19" s="79">
        <v>0.3</v>
      </c>
      <c r="KI19" s="80"/>
      <c r="KJ19" s="79">
        <v>1.0</v>
      </c>
      <c r="KK19" s="79">
        <v>40.0</v>
      </c>
      <c r="KL19" s="79">
        <v>40.0</v>
      </c>
      <c r="KM19" s="79">
        <v>140.0</v>
      </c>
      <c r="KN19" s="79">
        <v>34.0</v>
      </c>
      <c r="KO19" s="79" t="s">
        <v>98</v>
      </c>
      <c r="KP19" s="79" t="s">
        <v>98</v>
      </c>
      <c r="KQ19" s="80"/>
      <c r="KR19" s="79">
        <v>1.0</v>
      </c>
      <c r="KS19" s="79">
        <v>40.0</v>
      </c>
      <c r="KT19" s="79">
        <v>38.0</v>
      </c>
      <c r="KU19" s="89"/>
      <c r="KV19" s="81">
        <v>134.0</v>
      </c>
      <c r="KW19" s="81">
        <v>33.0</v>
      </c>
      <c r="KX19" s="81">
        <v>192.0</v>
      </c>
      <c r="KY19" s="81">
        <v>9.4</v>
      </c>
      <c r="KZ19" s="81">
        <v>1.8</v>
      </c>
      <c r="LA19" s="81">
        <v>3.0</v>
      </c>
      <c r="LB19" s="81">
        <v>48.0</v>
      </c>
      <c r="LC19" s="81">
        <v>47.0</v>
      </c>
      <c r="LD19" s="81">
        <v>134.0</v>
      </c>
      <c r="LE19" s="81">
        <v>33.0</v>
      </c>
      <c r="LF19" s="81">
        <v>326.0</v>
      </c>
      <c r="LG19" s="81">
        <v>15.7</v>
      </c>
      <c r="LH19" s="81">
        <v>5.0</v>
      </c>
      <c r="LI19" s="81">
        <v>5.0</v>
      </c>
      <c r="LJ19" s="81">
        <v>48.0</v>
      </c>
      <c r="LK19" s="81">
        <v>48.0</v>
      </c>
      <c r="LL19" s="89"/>
      <c r="LM19" s="82">
        <v>345.0</v>
      </c>
      <c r="LN19" s="82">
        <v>187.0</v>
      </c>
      <c r="LO19" s="82">
        <v>106.0</v>
      </c>
      <c r="LP19" s="82">
        <v>73.0</v>
      </c>
      <c r="LQ19" s="82">
        <v>345.0</v>
      </c>
      <c r="LR19" s="120">
        <v>37.0</v>
      </c>
      <c r="LS19" s="120">
        <v>0.0</v>
      </c>
      <c r="LT19" s="83">
        <v>141.0</v>
      </c>
      <c r="LU19" s="83">
        <v>64.0</v>
      </c>
      <c r="LV19" s="120">
        <v>49.0</v>
      </c>
      <c r="LW19" s="83">
        <v>46.0</v>
      </c>
      <c r="LX19" s="83">
        <v>10.0</v>
      </c>
      <c r="LY19" s="83">
        <v>69.0</v>
      </c>
      <c r="LZ19" s="83">
        <v>11.4</v>
      </c>
      <c r="MA19" s="83">
        <v>142.0</v>
      </c>
      <c r="MB19" s="83">
        <v>123.0</v>
      </c>
      <c r="MC19" s="120">
        <v>60.0</v>
      </c>
      <c r="MD19" s="83">
        <v>53.0</v>
      </c>
      <c r="ME19" s="83">
        <v>10.0</v>
      </c>
      <c r="MF19" s="88" t="s">
        <v>95</v>
      </c>
      <c r="MG19" s="88" t="s">
        <v>95</v>
      </c>
      <c r="MH19" s="88" t="s">
        <v>95</v>
      </c>
      <c r="MI19" s="88" t="s">
        <v>95</v>
      </c>
      <c r="MJ19" s="82">
        <v>54.0</v>
      </c>
      <c r="MK19" s="82">
        <v>52.0</v>
      </c>
      <c r="ML19" s="83">
        <v>5.0</v>
      </c>
      <c r="MM19" s="86"/>
      <c r="MN19" s="87"/>
      <c r="MO19" s="87"/>
      <c r="MP19" s="87"/>
      <c r="MQ19" s="87"/>
      <c r="MR19" s="83">
        <v>1.3</v>
      </c>
      <c r="MS19" s="83">
        <v>0.5</v>
      </c>
      <c r="MT19" s="83">
        <v>70.0</v>
      </c>
      <c r="MU19" s="83">
        <v>36.0</v>
      </c>
      <c r="MV19" s="83">
        <v>42.0</v>
      </c>
      <c r="MW19" s="88" t="s">
        <v>96</v>
      </c>
      <c r="MX19" s="82">
        <v>5.0</v>
      </c>
      <c r="MY19" s="87"/>
      <c r="MZ19" s="88" t="s">
        <v>95</v>
      </c>
      <c r="NA19" s="88" t="s">
        <v>95</v>
      </c>
      <c r="NB19" s="88" t="s">
        <v>95</v>
      </c>
      <c r="NC19" s="88" t="s">
        <v>95</v>
      </c>
      <c r="ND19" s="83">
        <v>39.0</v>
      </c>
      <c r="NE19" s="83">
        <v>39.0</v>
      </c>
      <c r="NF19" s="83">
        <v>6.0</v>
      </c>
      <c r="NG19" s="87"/>
      <c r="NH19" s="83">
        <v>3.5</v>
      </c>
      <c r="NI19" s="83">
        <v>1.8</v>
      </c>
      <c r="NJ19" s="83">
        <v>65.0</v>
      </c>
      <c r="NK19" s="120">
        <v>34.0</v>
      </c>
      <c r="NL19" s="82">
        <v>55.0</v>
      </c>
      <c r="NM19" s="82">
        <v>58.0</v>
      </c>
      <c r="NN19" s="82">
        <v>4.0</v>
      </c>
    </row>
    <row r="20" ht="14.25" customHeight="1">
      <c r="A20" s="49">
        <v>0.291666666666667</v>
      </c>
      <c r="B20" s="50"/>
      <c r="C20" s="51">
        <v>50.27</v>
      </c>
      <c r="D20" s="52">
        <v>340.0</v>
      </c>
      <c r="E20" s="53">
        <v>135.0</v>
      </c>
      <c r="F20" s="53">
        <v>100.0</v>
      </c>
      <c r="G20" s="55">
        <v>20.1</v>
      </c>
      <c r="H20" s="54"/>
      <c r="I20" s="53">
        <v>6.0</v>
      </c>
      <c r="J20" s="53">
        <v>47.0</v>
      </c>
      <c r="K20" s="53">
        <v>47.0</v>
      </c>
      <c r="L20" s="53">
        <v>140.0</v>
      </c>
      <c r="M20" s="53">
        <v>75.0</v>
      </c>
      <c r="N20" s="53">
        <v>15.2</v>
      </c>
      <c r="O20" s="54"/>
      <c r="P20" s="53">
        <v>6.0</v>
      </c>
      <c r="Q20" s="53">
        <v>60.0</v>
      </c>
      <c r="R20" s="53">
        <v>51.0</v>
      </c>
      <c r="S20" s="55">
        <v>344.2</v>
      </c>
      <c r="T20" s="55">
        <v>287.7</v>
      </c>
      <c r="U20" s="55">
        <v>175.2</v>
      </c>
      <c r="V20" s="54"/>
      <c r="W20" s="55">
        <v>377.6</v>
      </c>
      <c r="X20" s="53">
        <v>246.2</v>
      </c>
      <c r="Y20" s="55">
        <v>151.7</v>
      </c>
      <c r="Z20" s="54"/>
      <c r="AA20" s="55">
        <v>344.3</v>
      </c>
      <c r="AB20" s="53">
        <v>357.5</v>
      </c>
      <c r="AC20" s="55">
        <v>207.0</v>
      </c>
      <c r="AD20" s="54"/>
      <c r="AE20" s="55">
        <v>344.2</v>
      </c>
      <c r="AF20" s="55">
        <v>274.1</v>
      </c>
      <c r="AG20" s="53">
        <v>188.1</v>
      </c>
      <c r="AH20" s="54"/>
      <c r="AI20" s="55">
        <v>349.9</v>
      </c>
      <c r="AJ20" s="55">
        <v>390.1</v>
      </c>
      <c r="AK20" s="55">
        <v>234.6</v>
      </c>
      <c r="AL20" s="54"/>
      <c r="AM20" s="53">
        <v>342.2</v>
      </c>
      <c r="AN20" s="55">
        <v>342.5</v>
      </c>
      <c r="AO20" s="55">
        <v>223.4</v>
      </c>
      <c r="AP20" s="54"/>
      <c r="AQ20" s="182">
        <f t="shared" ref="AQ20:AS20" si="21">E20</f>
        <v>135</v>
      </c>
      <c r="AR20" s="54">
        <f t="shared" si="21"/>
        <v>100</v>
      </c>
      <c r="AS20" s="56">
        <f t="shared" si="21"/>
        <v>20.1</v>
      </c>
      <c r="AT20" s="54"/>
      <c r="AU20" s="54">
        <f t="shared" ref="AU20:AW20" si="22">L20</f>
        <v>140</v>
      </c>
      <c r="AV20" s="54">
        <f t="shared" si="22"/>
        <v>75</v>
      </c>
      <c r="AW20" s="54">
        <f t="shared" si="22"/>
        <v>15.2</v>
      </c>
      <c r="AX20" s="54"/>
      <c r="AY20" s="182">
        <f t="shared" si="20"/>
        <v>135</v>
      </c>
      <c r="AZ20" s="54"/>
      <c r="BA20" s="54"/>
      <c r="BB20" s="54"/>
      <c r="BC20" s="89"/>
      <c r="BD20" s="54"/>
      <c r="BE20" s="53">
        <v>32.0</v>
      </c>
      <c r="BF20" s="53">
        <v>14.0</v>
      </c>
      <c r="BG20" s="53">
        <v>0.7</v>
      </c>
      <c r="BH20" s="54"/>
      <c r="BI20" s="53">
        <v>22.0</v>
      </c>
      <c r="BJ20" s="53">
        <v>85.0</v>
      </c>
      <c r="BK20" s="53">
        <v>57.0</v>
      </c>
      <c r="BL20" s="89"/>
      <c r="BM20" s="58">
        <v>342.0</v>
      </c>
      <c r="BN20" s="58">
        <v>145.0</v>
      </c>
      <c r="BO20" s="58">
        <v>230.0</v>
      </c>
      <c r="BP20" s="58">
        <v>11.5</v>
      </c>
      <c r="BQ20" s="59"/>
      <c r="BR20" s="58">
        <v>6.0</v>
      </c>
      <c r="BS20" s="58">
        <v>55.0</v>
      </c>
      <c r="BT20" s="58">
        <v>54.0</v>
      </c>
      <c r="BU20" s="58">
        <v>342.0</v>
      </c>
      <c r="BV20" s="58">
        <v>354.0</v>
      </c>
      <c r="BW20" s="58">
        <v>206.0</v>
      </c>
      <c r="BX20" s="58">
        <v>38.0</v>
      </c>
      <c r="BY20" s="58">
        <v>335.0</v>
      </c>
      <c r="BZ20" s="58">
        <v>374.0</v>
      </c>
      <c r="CA20" s="58">
        <v>208.0</v>
      </c>
      <c r="CB20" s="58">
        <v>34.0</v>
      </c>
      <c r="CC20" s="58">
        <v>341.0</v>
      </c>
      <c r="CD20" s="58">
        <v>308.0</v>
      </c>
      <c r="CE20" s="58">
        <v>174.0</v>
      </c>
      <c r="CF20" s="58">
        <v>12.0</v>
      </c>
      <c r="CG20" s="58">
        <v>334.0</v>
      </c>
      <c r="CH20" s="58">
        <v>308.0</v>
      </c>
      <c r="CI20" s="58">
        <v>173.0</v>
      </c>
      <c r="CJ20" s="58">
        <v>13.0</v>
      </c>
      <c r="CK20" s="58">
        <v>348.0</v>
      </c>
      <c r="CL20" s="58">
        <v>173.0</v>
      </c>
      <c r="CM20" s="58">
        <v>114.0</v>
      </c>
      <c r="CN20" s="58">
        <v>4.0</v>
      </c>
      <c r="CO20" s="58">
        <v>331.0</v>
      </c>
      <c r="CP20" s="58">
        <v>352.0</v>
      </c>
      <c r="CQ20" s="58">
        <v>173.0</v>
      </c>
      <c r="CR20" s="58">
        <v>8.0</v>
      </c>
      <c r="CS20" s="58">
        <v>335.0</v>
      </c>
      <c r="CT20" s="58">
        <v>322.0</v>
      </c>
      <c r="CU20" s="58">
        <v>195.0</v>
      </c>
      <c r="CV20" s="58">
        <v>106.0</v>
      </c>
      <c r="CW20" s="58">
        <v>338.0</v>
      </c>
      <c r="CX20" s="58">
        <v>209.0</v>
      </c>
      <c r="CY20" s="58">
        <v>92.0</v>
      </c>
      <c r="CZ20" s="58">
        <v>63.0</v>
      </c>
      <c r="DA20" s="58">
        <v>324.0</v>
      </c>
      <c r="DB20" s="58">
        <v>212.0</v>
      </c>
      <c r="DC20" s="58">
        <v>95.0</v>
      </c>
      <c r="DD20" s="58">
        <v>68.0</v>
      </c>
      <c r="DE20" s="58">
        <v>145.0</v>
      </c>
      <c r="DF20" s="58">
        <v>35.0</v>
      </c>
      <c r="DG20" s="58">
        <v>230.0</v>
      </c>
      <c r="DH20" s="58">
        <v>11.5</v>
      </c>
      <c r="DI20" s="59"/>
      <c r="DJ20" s="58">
        <v>7.0</v>
      </c>
      <c r="DK20" s="58">
        <v>54.0</v>
      </c>
      <c r="DL20" s="58">
        <v>51.0</v>
      </c>
      <c r="DM20" s="89"/>
      <c r="DN20" s="61">
        <v>341.0</v>
      </c>
      <c r="DO20" s="61">
        <v>140.0</v>
      </c>
      <c r="DP20" s="61">
        <v>37.65</v>
      </c>
      <c r="DQ20" s="61">
        <v>21.28</v>
      </c>
      <c r="DR20" s="61">
        <v>4.85</v>
      </c>
      <c r="DS20" s="61">
        <v>8.0</v>
      </c>
      <c r="DT20" s="61">
        <v>40.0</v>
      </c>
      <c r="DU20" s="61">
        <v>44.1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13">
        <v>342.0</v>
      </c>
      <c r="EF20" s="213">
        <v>138.0</v>
      </c>
      <c r="EG20" s="213">
        <v>70.0</v>
      </c>
      <c r="EH20" s="213">
        <v>2.9</v>
      </c>
      <c r="EI20" s="214"/>
      <c r="EJ20" s="213">
        <v>9.0</v>
      </c>
      <c r="EK20" s="213">
        <v>49.0</v>
      </c>
      <c r="EL20" s="213">
        <v>50.0</v>
      </c>
      <c r="EM20" s="213">
        <v>138.0</v>
      </c>
      <c r="EN20" s="213">
        <v>112.0</v>
      </c>
      <c r="EO20" s="213">
        <v>4.8</v>
      </c>
      <c r="EP20" s="214"/>
      <c r="EQ20" s="213">
        <v>9.0</v>
      </c>
      <c r="ER20" s="213">
        <v>49.0</v>
      </c>
      <c r="ES20" s="213">
        <v>51.0</v>
      </c>
      <c r="ET20" s="213">
        <v>342.0</v>
      </c>
      <c r="EU20" s="213">
        <v>240.0</v>
      </c>
      <c r="EV20" s="213">
        <v>140.0</v>
      </c>
      <c r="EW20" s="213">
        <v>4.0</v>
      </c>
      <c r="EX20" s="213">
        <v>340.0</v>
      </c>
      <c r="EY20" s="213">
        <v>0.0</v>
      </c>
      <c r="EZ20" s="213">
        <v>0.0</v>
      </c>
      <c r="FA20" s="213">
        <v>0.0</v>
      </c>
      <c r="FB20" s="213">
        <v>340.0</v>
      </c>
      <c r="FC20" s="213">
        <v>237.0</v>
      </c>
      <c r="FD20" s="213">
        <v>137.0</v>
      </c>
      <c r="FE20" s="213">
        <v>7.0</v>
      </c>
      <c r="FF20" s="213">
        <v>339.0</v>
      </c>
      <c r="FG20" s="213">
        <v>0.0</v>
      </c>
      <c r="FH20" s="213">
        <v>0.0</v>
      </c>
      <c r="FI20" s="213">
        <v>0.0</v>
      </c>
      <c r="FJ20" s="213">
        <v>342.0</v>
      </c>
      <c r="FK20" s="213">
        <v>226.0</v>
      </c>
      <c r="FL20" s="213">
        <v>129.0</v>
      </c>
      <c r="FM20" s="214"/>
      <c r="FN20" s="213">
        <v>342.0</v>
      </c>
      <c r="FO20" s="213">
        <v>235.0</v>
      </c>
      <c r="FP20" s="213">
        <v>129.0</v>
      </c>
      <c r="FQ20" s="213">
        <v>15.0</v>
      </c>
      <c r="FR20" s="213">
        <v>138.0</v>
      </c>
      <c r="FS20" s="213">
        <v>93.0</v>
      </c>
      <c r="FT20" s="213">
        <v>16.91</v>
      </c>
      <c r="FU20" s="214"/>
      <c r="FV20" s="213">
        <v>138.0</v>
      </c>
      <c r="FW20" s="214"/>
      <c r="FX20" s="214"/>
      <c r="FY20" s="214"/>
      <c r="FZ20" s="89"/>
      <c r="GA20" s="65">
        <v>343.0</v>
      </c>
      <c r="GB20" s="66">
        <v>345.1</v>
      </c>
      <c r="GC20" s="66">
        <v>217.6</v>
      </c>
      <c r="GD20" s="66">
        <v>9.97</v>
      </c>
      <c r="GE20" s="66">
        <v>343.0</v>
      </c>
      <c r="GF20" s="66">
        <v>368.11</v>
      </c>
      <c r="GG20" s="66">
        <v>216.26</v>
      </c>
      <c r="GH20" s="66">
        <v>13.9</v>
      </c>
      <c r="GI20" s="66">
        <v>343.0</v>
      </c>
      <c r="GJ20" s="66">
        <v>221.13</v>
      </c>
      <c r="GK20" s="66">
        <v>-129.15</v>
      </c>
      <c r="GL20" s="66">
        <v>-7.62</v>
      </c>
      <c r="GM20" s="66">
        <v>343.0</v>
      </c>
      <c r="GN20" s="66">
        <v>203.4</v>
      </c>
      <c r="GO20" s="66">
        <v>-129.15</v>
      </c>
      <c r="GP20" s="66">
        <v>-15.08</v>
      </c>
      <c r="GQ20" s="66">
        <v>343.0</v>
      </c>
      <c r="GR20" s="66">
        <v>143.61</v>
      </c>
      <c r="GS20" s="66">
        <v>-91.8</v>
      </c>
      <c r="GT20" s="66">
        <v>11.03</v>
      </c>
      <c r="GU20" s="66">
        <v>343.0</v>
      </c>
      <c r="GV20" s="66">
        <v>154.75</v>
      </c>
      <c r="GW20" s="66">
        <v>-89.2</v>
      </c>
      <c r="GX20" s="66">
        <v>-4.19</v>
      </c>
      <c r="GY20" s="89"/>
      <c r="GZ20" s="99" t="s">
        <v>91</v>
      </c>
      <c r="HA20" s="99" t="s">
        <v>92</v>
      </c>
      <c r="HB20" s="99">
        <v>96.0</v>
      </c>
      <c r="HC20" s="97">
        <f t="shared" si="5"/>
        <v>4.8</v>
      </c>
      <c r="HD20" s="97">
        <f t="shared" si="6"/>
        <v>1.92</v>
      </c>
      <c r="HE20" s="145">
        <v>8.0</v>
      </c>
      <c r="HF20" s="99">
        <v>54.0</v>
      </c>
      <c r="HG20" s="99">
        <v>54.0</v>
      </c>
      <c r="HH20" s="98" t="s">
        <v>91</v>
      </c>
      <c r="HI20" s="98" t="s">
        <v>92</v>
      </c>
      <c r="HJ20" s="99">
        <v>209.0</v>
      </c>
      <c r="HK20" s="97">
        <f t="shared" si="7"/>
        <v>10.45</v>
      </c>
      <c r="HL20" s="97">
        <f t="shared" si="8"/>
        <v>4.18</v>
      </c>
      <c r="HM20" s="145">
        <v>5.0</v>
      </c>
      <c r="HN20" s="99">
        <v>54.0</v>
      </c>
      <c r="HO20" s="99">
        <v>54.0</v>
      </c>
      <c r="HP20" s="98" t="s">
        <v>91</v>
      </c>
      <c r="HQ20" s="98" t="s">
        <v>92</v>
      </c>
      <c r="HR20" s="99">
        <v>256.0</v>
      </c>
      <c r="HS20" s="97">
        <f t="shared" si="9"/>
        <v>12.8</v>
      </c>
      <c r="HT20" s="97">
        <f t="shared" si="10"/>
        <v>5.12</v>
      </c>
      <c r="HU20" s="145">
        <v>7.0</v>
      </c>
      <c r="HV20" s="145">
        <v>56.0</v>
      </c>
      <c r="HW20" s="145">
        <v>56.0</v>
      </c>
      <c r="HX20" s="89"/>
      <c r="HY20" s="147">
        <v>135.0</v>
      </c>
      <c r="HZ20" s="147">
        <v>33.0</v>
      </c>
      <c r="IA20" s="148">
        <f t="shared" si="11"/>
        <v>100</v>
      </c>
      <c r="IB20" s="147">
        <v>5.0</v>
      </c>
      <c r="IC20" s="148"/>
      <c r="ID20" s="147">
        <v>2.0</v>
      </c>
      <c r="IE20" s="147">
        <v>60.0</v>
      </c>
      <c r="IF20" s="147">
        <v>40.0</v>
      </c>
      <c r="IG20" s="89"/>
      <c r="IH20" s="74">
        <v>140.0</v>
      </c>
      <c r="II20" s="74">
        <v>34.1</v>
      </c>
      <c r="IJ20" s="74">
        <v>79.0</v>
      </c>
      <c r="IK20" s="74">
        <v>3.9</v>
      </c>
      <c r="IL20" s="74">
        <v>4.6</v>
      </c>
      <c r="IM20" s="74">
        <v>6.0</v>
      </c>
      <c r="IN20" s="74">
        <v>50.0</v>
      </c>
      <c r="IO20" s="74">
        <v>49.0</v>
      </c>
      <c r="IP20" s="74">
        <v>140.0</v>
      </c>
      <c r="IQ20" s="74">
        <v>34.2</v>
      </c>
      <c r="IR20" s="74">
        <v>117.0</v>
      </c>
      <c r="IS20" s="74">
        <v>6.1</v>
      </c>
      <c r="IT20" s="74">
        <v>6.8</v>
      </c>
      <c r="IU20" s="74">
        <v>12.0</v>
      </c>
      <c r="IV20" s="74">
        <v>54.0</v>
      </c>
      <c r="IW20" s="74">
        <v>53.0</v>
      </c>
      <c r="IX20" s="89"/>
      <c r="IY20" s="76">
        <v>139.77</v>
      </c>
      <c r="IZ20" s="76">
        <v>35.02</v>
      </c>
      <c r="JA20" s="76">
        <v>371.4</v>
      </c>
      <c r="JB20" s="76">
        <v>18.57</v>
      </c>
      <c r="JC20" s="76">
        <v>5.93</v>
      </c>
      <c r="JD20" s="76">
        <v>3.0</v>
      </c>
      <c r="JE20" s="76">
        <v>58.4</v>
      </c>
      <c r="JF20" s="76">
        <v>43.39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139.0</v>
      </c>
      <c r="JQ20" s="78">
        <v>32.6</v>
      </c>
      <c r="JR20" s="78">
        <v>0.0</v>
      </c>
      <c r="JS20" s="78">
        <v>0.0</v>
      </c>
      <c r="JT20" s="78">
        <v>0.0</v>
      </c>
      <c r="JU20" s="78">
        <v>2.0</v>
      </c>
      <c r="JV20" s="78">
        <v>40.0</v>
      </c>
      <c r="JW20" s="78">
        <v>39.0</v>
      </c>
      <c r="JX20" s="78">
        <v>139.0</v>
      </c>
      <c r="JY20" s="78">
        <v>34.9</v>
      </c>
      <c r="JZ20" s="78">
        <v>158.0</v>
      </c>
      <c r="KA20" s="78">
        <v>8.6</v>
      </c>
      <c r="KB20" s="78">
        <v>2.9</v>
      </c>
      <c r="KC20" s="78">
        <v>2.0</v>
      </c>
      <c r="KD20" s="78">
        <v>47.0</v>
      </c>
      <c r="KE20" s="78">
        <v>46.0</v>
      </c>
      <c r="KF20" s="89"/>
      <c r="KG20" s="79">
        <v>63.0</v>
      </c>
      <c r="KH20" s="79">
        <v>3.2</v>
      </c>
      <c r="KI20" s="80"/>
      <c r="KJ20" s="79">
        <v>1.0</v>
      </c>
      <c r="KK20" s="79">
        <v>40.0</v>
      </c>
      <c r="KL20" s="79">
        <v>40.0</v>
      </c>
      <c r="KM20" s="79">
        <v>140.0</v>
      </c>
      <c r="KN20" s="79">
        <v>34.0</v>
      </c>
      <c r="KO20" s="79" t="s">
        <v>98</v>
      </c>
      <c r="KP20" s="79" t="s">
        <v>98</v>
      </c>
      <c r="KQ20" s="80"/>
      <c r="KR20" s="79">
        <v>1.0</v>
      </c>
      <c r="KS20" s="79">
        <v>40.0</v>
      </c>
      <c r="KT20" s="79">
        <v>38.0</v>
      </c>
      <c r="KU20" s="89"/>
      <c r="KV20" s="81">
        <v>135.0</v>
      </c>
      <c r="KW20" s="81">
        <v>35.0</v>
      </c>
      <c r="KX20" s="81">
        <v>182.0</v>
      </c>
      <c r="KY20" s="81">
        <v>8.9</v>
      </c>
      <c r="KZ20" s="81">
        <v>1.2</v>
      </c>
      <c r="LA20" s="81">
        <v>3.0</v>
      </c>
      <c r="LB20" s="81">
        <v>48.0</v>
      </c>
      <c r="LC20" s="81">
        <v>48.0</v>
      </c>
      <c r="LD20" s="81">
        <v>135.0</v>
      </c>
      <c r="LE20" s="81">
        <v>35.0</v>
      </c>
      <c r="LF20" s="81">
        <v>333.0</v>
      </c>
      <c r="LG20" s="81">
        <v>16.3</v>
      </c>
      <c r="LH20" s="81">
        <v>5.0</v>
      </c>
      <c r="LI20" s="81">
        <v>5.0</v>
      </c>
      <c r="LJ20" s="81">
        <v>47.0</v>
      </c>
      <c r="LK20" s="81">
        <v>48.0</v>
      </c>
      <c r="LL20" s="89"/>
      <c r="LM20" s="82">
        <v>345.0</v>
      </c>
      <c r="LN20" s="82">
        <v>168.0</v>
      </c>
      <c r="LO20" s="82">
        <v>96.0</v>
      </c>
      <c r="LP20" s="82">
        <v>74.0</v>
      </c>
      <c r="LQ20" s="82">
        <v>345.0</v>
      </c>
      <c r="LR20" s="120">
        <v>28.0</v>
      </c>
      <c r="LS20" s="120">
        <v>3.8</v>
      </c>
      <c r="LT20" s="83">
        <v>143.0</v>
      </c>
      <c r="LU20" s="83">
        <v>48.0</v>
      </c>
      <c r="LV20" s="120">
        <v>49.0</v>
      </c>
      <c r="LW20" s="83">
        <v>45.0</v>
      </c>
      <c r="LX20" s="83">
        <v>10.0</v>
      </c>
      <c r="LY20" s="83">
        <v>68.0</v>
      </c>
      <c r="LZ20" s="83">
        <v>11.7</v>
      </c>
      <c r="MA20" s="83">
        <v>143.0</v>
      </c>
      <c r="MB20" s="83">
        <v>120.0</v>
      </c>
      <c r="MC20" s="120">
        <v>59.0</v>
      </c>
      <c r="MD20" s="83">
        <v>52.0</v>
      </c>
      <c r="ME20" s="83">
        <v>10.0</v>
      </c>
      <c r="MF20" s="88" t="s">
        <v>95</v>
      </c>
      <c r="MG20" s="88" t="s">
        <v>95</v>
      </c>
      <c r="MH20" s="88" t="s">
        <v>95</v>
      </c>
      <c r="MI20" s="88" t="s">
        <v>95</v>
      </c>
      <c r="MJ20" s="82">
        <v>54.0</v>
      </c>
      <c r="MK20" s="82">
        <v>52.0</v>
      </c>
      <c r="ML20" s="83">
        <v>5.0</v>
      </c>
      <c r="MM20" s="86"/>
      <c r="MN20" s="87"/>
      <c r="MO20" s="87"/>
      <c r="MP20" s="87"/>
      <c r="MQ20" s="87"/>
      <c r="MR20" s="83">
        <v>0.4</v>
      </c>
      <c r="MS20" s="83">
        <v>0.5</v>
      </c>
      <c r="MT20" s="83">
        <v>11.5</v>
      </c>
      <c r="MU20" s="83">
        <v>36.0</v>
      </c>
      <c r="MV20" s="83">
        <v>42.0</v>
      </c>
      <c r="MW20" s="88" t="s">
        <v>96</v>
      </c>
      <c r="MX20" s="82">
        <v>5.0</v>
      </c>
      <c r="MY20" s="87"/>
      <c r="MZ20" s="88" t="s">
        <v>95</v>
      </c>
      <c r="NA20" s="88" t="s">
        <v>95</v>
      </c>
      <c r="NB20" s="88" t="s">
        <v>95</v>
      </c>
      <c r="NC20" s="88" t="s">
        <v>95</v>
      </c>
      <c r="ND20" s="83">
        <v>39.0</v>
      </c>
      <c r="NE20" s="83">
        <v>39.0</v>
      </c>
      <c r="NF20" s="83">
        <v>6.0</v>
      </c>
      <c r="NG20" s="87"/>
      <c r="NH20" s="83">
        <v>3.8</v>
      </c>
      <c r="NI20" s="83">
        <v>1.3</v>
      </c>
      <c r="NJ20" s="83">
        <v>70.0</v>
      </c>
      <c r="NK20" s="120">
        <v>34.0</v>
      </c>
      <c r="NL20" s="82">
        <v>55.0</v>
      </c>
      <c r="NM20" s="82">
        <v>58.0</v>
      </c>
      <c r="NN20" s="82">
        <v>4.0</v>
      </c>
    </row>
    <row r="21" ht="14.25" customHeight="1">
      <c r="A21" s="49">
        <v>0.333333333333334</v>
      </c>
      <c r="B21" s="50"/>
      <c r="C21" s="51">
        <v>50.14</v>
      </c>
      <c r="D21" s="52">
        <v>339.0</v>
      </c>
      <c r="E21" s="53">
        <v>137.0</v>
      </c>
      <c r="F21" s="53">
        <v>116.0</v>
      </c>
      <c r="G21" s="55">
        <v>24.5</v>
      </c>
      <c r="H21" s="54"/>
      <c r="I21" s="53">
        <v>6.0</v>
      </c>
      <c r="J21" s="53">
        <v>45.0</v>
      </c>
      <c r="K21" s="53">
        <v>44.0</v>
      </c>
      <c r="L21" s="53">
        <v>137.0</v>
      </c>
      <c r="M21" s="53">
        <v>57.0</v>
      </c>
      <c r="N21" s="53">
        <v>14.1</v>
      </c>
      <c r="O21" s="54"/>
      <c r="P21" s="53">
        <v>6.0</v>
      </c>
      <c r="Q21" s="53">
        <v>60.0</v>
      </c>
      <c r="R21" s="53">
        <v>50.0</v>
      </c>
      <c r="S21" s="55">
        <v>341.9</v>
      </c>
      <c r="T21" s="55">
        <v>284.6</v>
      </c>
      <c r="U21" s="55">
        <v>171.1</v>
      </c>
      <c r="V21" s="54"/>
      <c r="W21" s="55">
        <v>375.3</v>
      </c>
      <c r="X21" s="53">
        <v>233.6</v>
      </c>
      <c r="Y21" s="55">
        <v>142.5</v>
      </c>
      <c r="Z21" s="54"/>
      <c r="AA21" s="55">
        <v>342.0</v>
      </c>
      <c r="AB21" s="53">
        <v>330.1</v>
      </c>
      <c r="AC21" s="55">
        <v>216.8</v>
      </c>
      <c r="AD21" s="54"/>
      <c r="AE21" s="55">
        <v>341.8</v>
      </c>
      <c r="AF21" s="55">
        <v>368.8</v>
      </c>
      <c r="AG21" s="53">
        <v>196.4</v>
      </c>
      <c r="AH21" s="54"/>
      <c r="AI21" s="55">
        <v>347.7</v>
      </c>
      <c r="AJ21" s="55">
        <v>373.2</v>
      </c>
      <c r="AK21" s="55">
        <v>234.0</v>
      </c>
      <c r="AL21" s="54"/>
      <c r="AM21" s="53">
        <v>340.1</v>
      </c>
      <c r="AN21" s="55">
        <v>398.1</v>
      </c>
      <c r="AO21" s="55">
        <v>223.3</v>
      </c>
      <c r="AP21" s="54"/>
      <c r="AQ21" s="53">
        <v>134.0</v>
      </c>
      <c r="AR21" s="54">
        <f t="shared" ref="AR21:AS21" si="23">F21</f>
        <v>116</v>
      </c>
      <c r="AS21" s="56">
        <f t="shared" si="23"/>
        <v>24.5</v>
      </c>
      <c r="AT21" s="54"/>
      <c r="AU21" s="53">
        <v>139.0</v>
      </c>
      <c r="AV21" s="54">
        <f t="shared" ref="AV21:AW21" si="24">M21</f>
        <v>57</v>
      </c>
      <c r="AW21" s="54">
        <f t="shared" si="24"/>
        <v>14.1</v>
      </c>
      <c r="AX21" s="54"/>
      <c r="AY21" s="53">
        <v>134.0</v>
      </c>
      <c r="AZ21" s="54"/>
      <c r="BA21" s="54"/>
      <c r="BB21" s="54"/>
      <c r="BC21" s="89"/>
      <c r="BD21" s="54"/>
      <c r="BE21" s="53">
        <v>32.0</v>
      </c>
      <c r="BF21" s="53">
        <v>12.0</v>
      </c>
      <c r="BG21" s="53">
        <v>0.6</v>
      </c>
      <c r="BH21" s="54"/>
      <c r="BI21" s="53">
        <v>22.0</v>
      </c>
      <c r="BJ21" s="53">
        <v>85.0</v>
      </c>
      <c r="BK21" s="53">
        <v>58.0</v>
      </c>
      <c r="BL21" s="89"/>
      <c r="BM21" s="58">
        <v>340.0</v>
      </c>
      <c r="BN21" s="58">
        <v>145.0</v>
      </c>
      <c r="BO21" s="58">
        <v>219.0</v>
      </c>
      <c r="BP21" s="58">
        <v>11.0</v>
      </c>
      <c r="BQ21" s="59"/>
      <c r="BR21" s="58">
        <v>6.0</v>
      </c>
      <c r="BS21" s="58">
        <v>55.0</v>
      </c>
      <c r="BT21" s="58">
        <v>54.0</v>
      </c>
      <c r="BU21" s="58">
        <v>340.0</v>
      </c>
      <c r="BV21" s="58">
        <v>358.0</v>
      </c>
      <c r="BW21" s="58">
        <v>206.0</v>
      </c>
      <c r="BX21" s="58">
        <v>23.0</v>
      </c>
      <c r="BY21" s="58">
        <v>333.0</v>
      </c>
      <c r="BZ21" s="58">
        <v>380.0</v>
      </c>
      <c r="CA21" s="58">
        <v>209.0</v>
      </c>
      <c r="CB21" s="58">
        <v>20.0</v>
      </c>
      <c r="CC21" s="58">
        <v>341.0</v>
      </c>
      <c r="CD21" s="58">
        <v>304.0</v>
      </c>
      <c r="CE21" s="58">
        <v>172.0</v>
      </c>
      <c r="CF21" s="58">
        <v>12.0</v>
      </c>
      <c r="CG21" s="58">
        <v>333.0</v>
      </c>
      <c r="CH21" s="58">
        <v>312.0</v>
      </c>
      <c r="CI21" s="58">
        <v>171.0</v>
      </c>
      <c r="CJ21" s="58">
        <v>17.0</v>
      </c>
      <c r="CK21" s="58">
        <v>347.0</v>
      </c>
      <c r="CL21" s="58">
        <v>168.0</v>
      </c>
      <c r="CM21" s="58">
        <v>110.0</v>
      </c>
      <c r="CN21" s="58">
        <v>2.0</v>
      </c>
      <c r="CO21" s="58">
        <v>330.0</v>
      </c>
      <c r="CP21" s="58">
        <v>350.0</v>
      </c>
      <c r="CQ21" s="58">
        <v>170.0</v>
      </c>
      <c r="CR21" s="58">
        <v>14.0</v>
      </c>
      <c r="CS21" s="58">
        <v>334.0</v>
      </c>
      <c r="CT21" s="58">
        <v>326.0</v>
      </c>
      <c r="CU21" s="58">
        <v>186.0</v>
      </c>
      <c r="CV21" s="58">
        <v>119.0</v>
      </c>
      <c r="CW21" s="58">
        <v>335.0</v>
      </c>
      <c r="CX21" s="58">
        <v>209.0</v>
      </c>
      <c r="CY21" s="58">
        <v>97.0</v>
      </c>
      <c r="CZ21" s="58">
        <v>61.0</v>
      </c>
      <c r="DA21" s="58">
        <v>323.0</v>
      </c>
      <c r="DB21" s="58">
        <v>219.0</v>
      </c>
      <c r="DC21" s="58">
        <v>100.0</v>
      </c>
      <c r="DD21" s="58">
        <v>64.0</v>
      </c>
      <c r="DE21" s="58">
        <v>145.0</v>
      </c>
      <c r="DF21" s="58">
        <v>35.0</v>
      </c>
      <c r="DG21" s="58">
        <v>219.0</v>
      </c>
      <c r="DH21" s="58">
        <v>11.0</v>
      </c>
      <c r="DI21" s="59"/>
      <c r="DJ21" s="58">
        <v>7.0</v>
      </c>
      <c r="DK21" s="58">
        <v>54.0</v>
      </c>
      <c r="DL21" s="58">
        <v>52.0</v>
      </c>
      <c r="DM21" s="89"/>
      <c r="DN21" s="61">
        <v>339.0</v>
      </c>
      <c r="DO21" s="61">
        <v>140.0</v>
      </c>
      <c r="DP21" s="61">
        <v>39.42</v>
      </c>
      <c r="DQ21" s="61">
        <v>22.2</v>
      </c>
      <c r="DR21" s="61">
        <v>5.65</v>
      </c>
      <c r="DS21" s="61">
        <v>8.0</v>
      </c>
      <c r="DT21" s="61">
        <v>40.0</v>
      </c>
      <c r="DU21" s="61">
        <v>44.6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13">
        <v>340.0</v>
      </c>
      <c r="EF21" s="213">
        <v>137.0</v>
      </c>
      <c r="EG21" s="213">
        <v>86.0</v>
      </c>
      <c r="EH21" s="213">
        <v>3.6</v>
      </c>
      <c r="EI21" s="214"/>
      <c r="EJ21" s="213">
        <v>9.0</v>
      </c>
      <c r="EK21" s="213">
        <v>49.0</v>
      </c>
      <c r="EL21" s="213">
        <v>50.0</v>
      </c>
      <c r="EM21" s="213">
        <v>137.0</v>
      </c>
      <c r="EN21" s="213">
        <v>113.0</v>
      </c>
      <c r="EO21" s="213">
        <v>4.6</v>
      </c>
      <c r="EP21" s="214"/>
      <c r="EQ21" s="213">
        <v>9.0</v>
      </c>
      <c r="ER21" s="213">
        <v>49.0</v>
      </c>
      <c r="ES21" s="213">
        <v>51.0</v>
      </c>
      <c r="ET21" s="213">
        <v>339.0</v>
      </c>
      <c r="EU21" s="213">
        <v>240.0</v>
      </c>
      <c r="EV21" s="213">
        <v>139.0</v>
      </c>
      <c r="EW21" s="213">
        <v>3.0</v>
      </c>
      <c r="EX21" s="213">
        <v>338.0</v>
      </c>
      <c r="EY21" s="213">
        <v>0.0</v>
      </c>
      <c r="EZ21" s="213">
        <v>0.0</v>
      </c>
      <c r="FA21" s="213">
        <v>0.0</v>
      </c>
      <c r="FB21" s="213">
        <v>338.0</v>
      </c>
      <c r="FC21" s="213">
        <v>240.0</v>
      </c>
      <c r="FD21" s="213">
        <v>138.0</v>
      </c>
      <c r="FE21" s="213">
        <v>7.0</v>
      </c>
      <c r="FF21" s="213">
        <v>337.0</v>
      </c>
      <c r="FG21" s="213">
        <v>0.0</v>
      </c>
      <c r="FH21" s="213">
        <v>0.0</v>
      </c>
      <c r="FI21" s="213">
        <v>0.0</v>
      </c>
      <c r="FJ21" s="213">
        <v>340.0</v>
      </c>
      <c r="FK21" s="213">
        <v>226.0</v>
      </c>
      <c r="FL21" s="213">
        <v>131.0</v>
      </c>
      <c r="FM21" s="214"/>
      <c r="FN21" s="213">
        <v>340.0</v>
      </c>
      <c r="FO21" s="213">
        <v>243.0</v>
      </c>
      <c r="FP21" s="213">
        <v>131.0</v>
      </c>
      <c r="FQ21" s="213">
        <v>15.0</v>
      </c>
      <c r="FR21" s="213">
        <v>137.0</v>
      </c>
      <c r="FS21" s="213">
        <v>69.0</v>
      </c>
      <c r="FT21" s="213">
        <v>13.7</v>
      </c>
      <c r="FU21" s="214"/>
      <c r="FV21" s="213">
        <v>137.0</v>
      </c>
      <c r="FW21" s="214"/>
      <c r="FX21" s="214"/>
      <c r="FY21" s="214"/>
      <c r="FZ21" s="89"/>
      <c r="GA21" s="65">
        <v>340.0</v>
      </c>
      <c r="GB21" s="66">
        <v>375.38</v>
      </c>
      <c r="GC21" s="66">
        <v>233.85</v>
      </c>
      <c r="GD21" s="66">
        <v>15.83</v>
      </c>
      <c r="GE21" s="66">
        <v>340.0</v>
      </c>
      <c r="GF21" s="66">
        <v>397.74</v>
      </c>
      <c r="GG21" s="66">
        <v>230.92</v>
      </c>
      <c r="GH21" s="66">
        <v>19.77</v>
      </c>
      <c r="GI21" s="66">
        <v>340.0</v>
      </c>
      <c r="GJ21" s="66">
        <v>230.8</v>
      </c>
      <c r="GK21" s="66">
        <v>-132.42</v>
      </c>
      <c r="GL21" s="66">
        <v>-20.94</v>
      </c>
      <c r="GM21" s="66">
        <v>340.0</v>
      </c>
      <c r="GN21" s="66">
        <v>212.78</v>
      </c>
      <c r="GO21" s="66">
        <v>-131.58</v>
      </c>
      <c r="GP21" s="66">
        <v>-28.39</v>
      </c>
      <c r="GQ21" s="66">
        <v>340.0</v>
      </c>
      <c r="GR21" s="66">
        <v>159.46</v>
      </c>
      <c r="GS21" s="66">
        <v>-99.67</v>
      </c>
      <c r="GT21" s="66">
        <v>6.11</v>
      </c>
      <c r="GU21" s="66">
        <v>340.0</v>
      </c>
      <c r="GV21" s="66">
        <v>172.33</v>
      </c>
      <c r="GW21" s="66">
        <v>-98.74</v>
      </c>
      <c r="GX21" s="66">
        <v>4.52</v>
      </c>
      <c r="GY21" s="89"/>
      <c r="GZ21" s="99" t="s">
        <v>91</v>
      </c>
      <c r="HA21" s="99" t="s">
        <v>92</v>
      </c>
      <c r="HB21" s="99">
        <v>66.0</v>
      </c>
      <c r="HC21" s="97">
        <f t="shared" si="5"/>
        <v>3.3</v>
      </c>
      <c r="HD21" s="97">
        <f t="shared" si="6"/>
        <v>1.32</v>
      </c>
      <c r="HE21" s="145">
        <v>8.0</v>
      </c>
      <c r="HF21" s="99">
        <v>54.0</v>
      </c>
      <c r="HG21" s="99">
        <v>52.0</v>
      </c>
      <c r="HH21" s="98" t="s">
        <v>91</v>
      </c>
      <c r="HI21" s="98" t="s">
        <v>92</v>
      </c>
      <c r="HJ21" s="99">
        <v>236.0</v>
      </c>
      <c r="HK21" s="97">
        <f t="shared" si="7"/>
        <v>11.8</v>
      </c>
      <c r="HL21" s="97">
        <f t="shared" si="8"/>
        <v>4.72</v>
      </c>
      <c r="HM21" s="145">
        <v>5.0</v>
      </c>
      <c r="HN21" s="99">
        <v>55.0</v>
      </c>
      <c r="HO21" s="99">
        <v>55.0</v>
      </c>
      <c r="HP21" s="98" t="s">
        <v>91</v>
      </c>
      <c r="HQ21" s="98" t="s">
        <v>92</v>
      </c>
      <c r="HR21" s="99">
        <v>249.0</v>
      </c>
      <c r="HS21" s="97">
        <f t="shared" si="9"/>
        <v>12.45</v>
      </c>
      <c r="HT21" s="97">
        <f t="shared" si="10"/>
        <v>4.98</v>
      </c>
      <c r="HU21" s="145">
        <v>7.0</v>
      </c>
      <c r="HV21" s="145">
        <v>54.0</v>
      </c>
      <c r="HW21" s="145">
        <v>54.0</v>
      </c>
      <c r="HX21" s="89"/>
      <c r="HY21" s="147">
        <v>135.0</v>
      </c>
      <c r="HZ21" s="147">
        <v>33.0</v>
      </c>
      <c r="IA21" s="148">
        <f t="shared" si="11"/>
        <v>94</v>
      </c>
      <c r="IB21" s="147">
        <v>4.7</v>
      </c>
      <c r="IC21" s="148"/>
      <c r="ID21" s="147">
        <v>2.0</v>
      </c>
      <c r="IE21" s="147">
        <v>60.0</v>
      </c>
      <c r="IF21" s="147">
        <v>40.0</v>
      </c>
      <c r="IG21" s="89"/>
      <c r="IH21" s="74">
        <v>140.0</v>
      </c>
      <c r="II21" s="74">
        <v>34.1</v>
      </c>
      <c r="IJ21" s="74">
        <v>79.0</v>
      </c>
      <c r="IK21" s="74">
        <v>3.9</v>
      </c>
      <c r="IL21" s="74">
        <v>4.6</v>
      </c>
      <c r="IM21" s="74">
        <v>6.0</v>
      </c>
      <c r="IN21" s="74">
        <v>50.0</v>
      </c>
      <c r="IO21" s="74">
        <v>49.0</v>
      </c>
      <c r="IP21" s="74">
        <v>140.0</v>
      </c>
      <c r="IQ21" s="74">
        <v>34.2</v>
      </c>
      <c r="IR21" s="74">
        <v>117.0</v>
      </c>
      <c r="IS21" s="74">
        <v>6.1</v>
      </c>
      <c r="IT21" s="74">
        <v>6.8</v>
      </c>
      <c r="IU21" s="74">
        <v>12.0</v>
      </c>
      <c r="IV21" s="74">
        <v>54.0</v>
      </c>
      <c r="IW21" s="74">
        <v>53.0</v>
      </c>
      <c r="IX21" s="89"/>
      <c r="IY21" s="76">
        <v>139.06</v>
      </c>
      <c r="IZ21" s="76">
        <v>34.91</v>
      </c>
      <c r="JA21" s="76">
        <v>377.4</v>
      </c>
      <c r="JB21" s="76">
        <v>18.87</v>
      </c>
      <c r="JC21" s="76">
        <v>6.39</v>
      </c>
      <c r="JD21" s="76">
        <v>3.0</v>
      </c>
      <c r="JE21" s="76">
        <v>57.56</v>
      </c>
      <c r="JF21" s="76">
        <v>42.49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32.2</v>
      </c>
      <c r="JR21" s="78">
        <v>0.0</v>
      </c>
      <c r="JS21" s="78">
        <v>0.0</v>
      </c>
      <c r="JT21" s="78">
        <v>0.0</v>
      </c>
      <c r="JU21" s="78">
        <v>2.0</v>
      </c>
      <c r="JV21" s="78">
        <v>40.0</v>
      </c>
      <c r="JW21" s="78">
        <v>39.0</v>
      </c>
      <c r="JX21" s="78">
        <v>137.0</v>
      </c>
      <c r="JY21" s="78">
        <v>34.4</v>
      </c>
      <c r="JZ21" s="78">
        <v>163.0</v>
      </c>
      <c r="KA21" s="78">
        <v>8.9</v>
      </c>
      <c r="KB21" s="78">
        <v>3.3</v>
      </c>
      <c r="KC21" s="78">
        <v>2.0</v>
      </c>
      <c r="KD21" s="78">
        <v>47.0</v>
      </c>
      <c r="KE21" s="78">
        <v>46.0</v>
      </c>
      <c r="KF21" s="89"/>
      <c r="KG21" s="79" t="s">
        <v>98</v>
      </c>
      <c r="KH21" s="79" t="s">
        <v>98</v>
      </c>
      <c r="KI21" s="80"/>
      <c r="KJ21" s="79">
        <v>1.0</v>
      </c>
      <c r="KK21" s="79">
        <v>44.0</v>
      </c>
      <c r="KL21" s="79">
        <v>44.0</v>
      </c>
      <c r="KM21" s="79">
        <v>139.0</v>
      </c>
      <c r="KN21" s="79">
        <v>34.0</v>
      </c>
      <c r="KO21" s="79">
        <v>3.0</v>
      </c>
      <c r="KP21" s="79">
        <v>0.1</v>
      </c>
      <c r="KQ21" s="80"/>
      <c r="KR21" s="79">
        <v>1.0</v>
      </c>
      <c r="KS21" s="79">
        <v>44.0</v>
      </c>
      <c r="KT21" s="79">
        <v>42.0</v>
      </c>
      <c r="KU21" s="89"/>
      <c r="KV21" s="81">
        <v>138.0</v>
      </c>
      <c r="KW21" s="81">
        <v>35.0</v>
      </c>
      <c r="KX21" s="81">
        <v>182.0</v>
      </c>
      <c r="KY21" s="81">
        <v>8.9</v>
      </c>
      <c r="KZ21" s="81">
        <v>1.2</v>
      </c>
      <c r="LA21" s="81">
        <v>3.0</v>
      </c>
      <c r="LB21" s="81">
        <v>48.0</v>
      </c>
      <c r="LC21" s="81">
        <v>48.0</v>
      </c>
      <c r="LD21" s="81">
        <v>138.0</v>
      </c>
      <c r="LE21" s="81">
        <v>35.0</v>
      </c>
      <c r="LF21" s="81">
        <v>243.0</v>
      </c>
      <c r="LG21" s="81">
        <v>11.9</v>
      </c>
      <c r="LH21" s="81">
        <v>5.0</v>
      </c>
      <c r="LI21" s="81">
        <v>5.0</v>
      </c>
      <c r="LJ21" s="81">
        <v>47.0</v>
      </c>
      <c r="LK21" s="81">
        <v>48.0</v>
      </c>
      <c r="LL21" s="89"/>
      <c r="LM21" s="82">
        <v>345.0</v>
      </c>
      <c r="LN21" s="82">
        <v>178.0</v>
      </c>
      <c r="LO21" s="82">
        <v>103.0</v>
      </c>
      <c r="LP21" s="82">
        <v>73.0</v>
      </c>
      <c r="LQ21" s="82">
        <v>345.0</v>
      </c>
      <c r="LR21" s="120">
        <v>28.0</v>
      </c>
      <c r="LS21" s="120">
        <v>3.7</v>
      </c>
      <c r="LT21" s="83">
        <v>142.0</v>
      </c>
      <c r="LU21" s="83">
        <v>49.0</v>
      </c>
      <c r="LV21" s="120">
        <v>48.0</v>
      </c>
      <c r="LW21" s="83">
        <v>45.0</v>
      </c>
      <c r="LX21" s="83">
        <v>10.0</v>
      </c>
      <c r="LY21" s="83">
        <v>75.0</v>
      </c>
      <c r="LZ21" s="83">
        <v>8.4</v>
      </c>
      <c r="MA21" s="83">
        <v>142.0</v>
      </c>
      <c r="MB21" s="83">
        <v>129.0</v>
      </c>
      <c r="MC21" s="120">
        <v>59.0</v>
      </c>
      <c r="MD21" s="83">
        <v>51.0</v>
      </c>
      <c r="ME21" s="83">
        <v>10.0</v>
      </c>
      <c r="MF21" s="88" t="s">
        <v>95</v>
      </c>
      <c r="MG21" s="88" t="s">
        <v>95</v>
      </c>
      <c r="MH21" s="88" t="s">
        <v>95</v>
      </c>
      <c r="MI21" s="88" t="s">
        <v>95</v>
      </c>
      <c r="MJ21" s="82">
        <v>54.0</v>
      </c>
      <c r="MK21" s="82">
        <v>52.0</v>
      </c>
      <c r="ML21" s="83">
        <v>5.0</v>
      </c>
      <c r="MM21" s="86"/>
      <c r="MN21" s="87"/>
      <c r="MO21" s="87"/>
      <c r="MP21" s="87"/>
      <c r="MQ21" s="87"/>
      <c r="MR21" s="83">
        <v>4.5</v>
      </c>
      <c r="MS21" s="83">
        <v>1.5</v>
      </c>
      <c r="MT21" s="83">
        <v>80.0</v>
      </c>
      <c r="MU21" s="83">
        <v>36.0</v>
      </c>
      <c r="MV21" s="83">
        <v>42.0</v>
      </c>
      <c r="MW21" s="88" t="s">
        <v>96</v>
      </c>
      <c r="MX21" s="82">
        <v>5.0</v>
      </c>
      <c r="MY21" s="87"/>
      <c r="MZ21" s="88" t="s">
        <v>95</v>
      </c>
      <c r="NA21" s="88" t="s">
        <v>95</v>
      </c>
      <c r="NB21" s="88" t="s">
        <v>95</v>
      </c>
      <c r="NC21" s="88" t="s">
        <v>95</v>
      </c>
      <c r="ND21" s="83">
        <v>39.0</v>
      </c>
      <c r="NE21" s="83">
        <v>39.0</v>
      </c>
      <c r="NF21" s="83">
        <v>6.0</v>
      </c>
      <c r="NG21" s="87"/>
      <c r="NH21" s="83">
        <v>3.7</v>
      </c>
      <c r="NI21" s="83">
        <v>1.9</v>
      </c>
      <c r="NJ21" s="83">
        <v>63.0</v>
      </c>
      <c r="NK21" s="120">
        <v>34.0</v>
      </c>
      <c r="NL21" s="82">
        <v>55.0</v>
      </c>
      <c r="NM21" s="82">
        <v>58.0</v>
      </c>
      <c r="NN21" s="82">
        <v>4.0</v>
      </c>
    </row>
    <row r="22" ht="14.25" customHeight="1">
      <c r="A22" s="49">
        <v>0.375</v>
      </c>
      <c r="B22" s="50"/>
      <c r="C22" s="51">
        <v>50.33</v>
      </c>
      <c r="D22" s="52">
        <v>340.0</v>
      </c>
      <c r="E22" s="53">
        <v>134.0</v>
      </c>
      <c r="F22" s="53">
        <v>77.0</v>
      </c>
      <c r="G22" s="55">
        <v>16.5</v>
      </c>
      <c r="H22" s="54"/>
      <c r="I22" s="53">
        <v>6.0</v>
      </c>
      <c r="J22" s="53">
        <v>45.0</v>
      </c>
      <c r="K22" s="53">
        <v>44.0</v>
      </c>
      <c r="L22" s="53">
        <v>139.0</v>
      </c>
      <c r="M22" s="53">
        <v>83.0</v>
      </c>
      <c r="N22" s="53">
        <v>21.1</v>
      </c>
      <c r="O22" s="54"/>
      <c r="P22" s="53">
        <v>6.0</v>
      </c>
      <c r="Q22" s="53">
        <v>60.0</v>
      </c>
      <c r="R22" s="53">
        <v>50.0</v>
      </c>
      <c r="S22" s="55">
        <v>342.1</v>
      </c>
      <c r="T22" s="55">
        <v>238.6</v>
      </c>
      <c r="U22" s="55">
        <v>143.2</v>
      </c>
      <c r="V22" s="54"/>
      <c r="W22" s="55">
        <v>375.3</v>
      </c>
      <c r="X22" s="53">
        <v>186.2</v>
      </c>
      <c r="Y22" s="55">
        <v>102.9</v>
      </c>
      <c r="Z22" s="54"/>
      <c r="AA22" s="55">
        <v>343.3</v>
      </c>
      <c r="AB22" s="53">
        <v>290.6</v>
      </c>
      <c r="AC22" s="55">
        <v>184.8</v>
      </c>
      <c r="AD22" s="54"/>
      <c r="AE22" s="55">
        <v>343.2</v>
      </c>
      <c r="AF22" s="55">
        <v>315.1</v>
      </c>
      <c r="AG22" s="53">
        <v>162.3</v>
      </c>
      <c r="AH22" s="54"/>
      <c r="AI22" s="55">
        <v>349.1</v>
      </c>
      <c r="AJ22" s="55">
        <v>389.8</v>
      </c>
      <c r="AK22" s="55">
        <v>246.8</v>
      </c>
      <c r="AL22" s="54"/>
      <c r="AM22" s="53">
        <v>341.2</v>
      </c>
      <c r="AN22" s="55">
        <v>414.8</v>
      </c>
      <c r="AO22" s="55">
        <v>236.1</v>
      </c>
      <c r="AP22" s="54"/>
      <c r="AQ22" s="182">
        <f t="shared" ref="AQ22:AS22" si="25">E22</f>
        <v>134</v>
      </c>
      <c r="AR22" s="54">
        <f t="shared" si="25"/>
        <v>77</v>
      </c>
      <c r="AS22" s="56">
        <f t="shared" si="25"/>
        <v>16.5</v>
      </c>
      <c r="AT22" s="54"/>
      <c r="AU22" s="54">
        <f t="shared" ref="AU22:AW22" si="26">L22</f>
        <v>139</v>
      </c>
      <c r="AV22" s="54">
        <f t="shared" si="26"/>
        <v>83</v>
      </c>
      <c r="AW22" s="54">
        <f t="shared" si="26"/>
        <v>21.1</v>
      </c>
      <c r="AX22" s="54"/>
      <c r="AY22" s="182">
        <f t="shared" ref="AY22:AY31" si="29">E22</f>
        <v>134</v>
      </c>
      <c r="AZ22" s="54"/>
      <c r="BA22" s="54"/>
      <c r="BB22" s="54"/>
      <c r="BC22" s="89"/>
      <c r="BD22" s="54"/>
      <c r="BE22" s="53">
        <v>32.0</v>
      </c>
      <c r="BF22" s="53">
        <v>140.0</v>
      </c>
      <c r="BG22" s="53">
        <v>6.9</v>
      </c>
      <c r="BH22" s="54"/>
      <c r="BI22" s="53">
        <v>22.0</v>
      </c>
      <c r="BJ22" s="53">
        <v>85.0</v>
      </c>
      <c r="BK22" s="53">
        <v>58.0</v>
      </c>
      <c r="BL22" s="89"/>
      <c r="BM22" s="58">
        <v>341.0</v>
      </c>
      <c r="BN22" s="58">
        <v>145.0</v>
      </c>
      <c r="BO22" s="58">
        <v>302.0</v>
      </c>
      <c r="BP22" s="58">
        <v>15.1</v>
      </c>
      <c r="BQ22" s="59"/>
      <c r="BR22" s="58">
        <v>6.0</v>
      </c>
      <c r="BS22" s="58">
        <v>55.0</v>
      </c>
      <c r="BT22" s="58">
        <v>54.0</v>
      </c>
      <c r="BU22" s="58">
        <v>341.0</v>
      </c>
      <c r="BV22" s="58">
        <v>351.0</v>
      </c>
      <c r="BW22" s="58">
        <v>205.0</v>
      </c>
      <c r="BX22" s="58">
        <v>30.0</v>
      </c>
      <c r="BY22" s="58">
        <v>333.0</v>
      </c>
      <c r="BZ22" s="58">
        <v>379.0</v>
      </c>
      <c r="CA22" s="58">
        <v>208.0</v>
      </c>
      <c r="CB22" s="58">
        <v>27.0</v>
      </c>
      <c r="CC22" s="58">
        <v>341.0</v>
      </c>
      <c r="CD22" s="58">
        <v>304.0</v>
      </c>
      <c r="CE22" s="58">
        <v>172.0</v>
      </c>
      <c r="CF22" s="58">
        <v>16.0</v>
      </c>
      <c r="CG22" s="58">
        <v>337.0</v>
      </c>
      <c r="CH22" s="58">
        <v>299.0</v>
      </c>
      <c r="CI22" s="58">
        <v>172.0</v>
      </c>
      <c r="CJ22" s="58">
        <v>14.0</v>
      </c>
      <c r="CK22" s="58">
        <v>347.0</v>
      </c>
      <c r="CL22" s="58">
        <v>153.0</v>
      </c>
      <c r="CM22" s="58">
        <v>102.0</v>
      </c>
      <c r="CN22" s="58">
        <v>7.0</v>
      </c>
      <c r="CO22" s="58">
        <v>331.0</v>
      </c>
      <c r="CP22" s="58">
        <v>314.0</v>
      </c>
      <c r="CQ22" s="58">
        <v>154.0</v>
      </c>
      <c r="CR22" s="58">
        <v>7.0</v>
      </c>
      <c r="CS22" s="58">
        <v>334.0</v>
      </c>
      <c r="CT22" s="58">
        <v>303.0</v>
      </c>
      <c r="CU22" s="58">
        <v>178.0</v>
      </c>
      <c r="CV22" s="58">
        <v>103.0</v>
      </c>
      <c r="CW22" s="58">
        <v>334.0</v>
      </c>
      <c r="CX22" s="58">
        <v>236.0</v>
      </c>
      <c r="CY22" s="58">
        <v>120.0</v>
      </c>
      <c r="CZ22" s="58">
        <v>62.0</v>
      </c>
      <c r="DA22" s="58">
        <v>322.0</v>
      </c>
      <c r="DB22" s="58">
        <v>245.0</v>
      </c>
      <c r="DC22" s="58">
        <v>122.0</v>
      </c>
      <c r="DD22" s="58">
        <v>54.0</v>
      </c>
      <c r="DE22" s="58">
        <v>145.0</v>
      </c>
      <c r="DF22" s="58">
        <v>35.0</v>
      </c>
      <c r="DG22" s="58">
        <v>302.0</v>
      </c>
      <c r="DH22" s="58">
        <v>15.1</v>
      </c>
      <c r="DI22" s="59"/>
      <c r="DJ22" s="58">
        <v>7.0</v>
      </c>
      <c r="DK22" s="58">
        <v>54.0</v>
      </c>
      <c r="DL22" s="58">
        <v>52.0</v>
      </c>
      <c r="DM22" s="89"/>
      <c r="DN22" s="61">
        <v>340.0</v>
      </c>
      <c r="DO22" s="61">
        <v>140.0</v>
      </c>
      <c r="DP22" s="61">
        <v>43.23</v>
      </c>
      <c r="DQ22" s="61">
        <v>24.32</v>
      </c>
      <c r="DR22" s="61">
        <v>6.44</v>
      </c>
      <c r="DS22" s="61">
        <v>8.0</v>
      </c>
      <c r="DT22" s="61">
        <v>42.0</v>
      </c>
      <c r="DU22" s="61">
        <v>45.3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13">
        <v>342.0</v>
      </c>
      <c r="EF22" s="213">
        <v>137.0</v>
      </c>
      <c r="EG22" s="213">
        <v>72.0</v>
      </c>
      <c r="EH22" s="213">
        <v>3.1</v>
      </c>
      <c r="EI22" s="214"/>
      <c r="EJ22" s="213">
        <v>9.0</v>
      </c>
      <c r="EK22" s="213">
        <v>48.0</v>
      </c>
      <c r="EL22" s="213">
        <v>50.0</v>
      </c>
      <c r="EM22" s="213">
        <v>137.0</v>
      </c>
      <c r="EN22" s="213">
        <v>115.0</v>
      </c>
      <c r="EO22" s="213">
        <v>4.8</v>
      </c>
      <c r="EP22" s="214"/>
      <c r="EQ22" s="213">
        <v>9.0</v>
      </c>
      <c r="ER22" s="213">
        <v>50.0</v>
      </c>
      <c r="ES22" s="213">
        <v>51.0</v>
      </c>
      <c r="ET22" s="213">
        <v>341.0</v>
      </c>
      <c r="EU22" s="213">
        <v>238.0</v>
      </c>
      <c r="EV22" s="213">
        <v>138.0</v>
      </c>
      <c r="EW22" s="213">
        <v>3.7</v>
      </c>
      <c r="EX22" s="213">
        <v>340.0</v>
      </c>
      <c r="EY22" s="213">
        <v>0.0</v>
      </c>
      <c r="EZ22" s="213">
        <v>0.0</v>
      </c>
      <c r="FA22" s="213">
        <v>0.0</v>
      </c>
      <c r="FB22" s="213">
        <v>340.0</v>
      </c>
      <c r="FC22" s="213">
        <v>237.0</v>
      </c>
      <c r="FD22" s="213">
        <v>137.0</v>
      </c>
      <c r="FE22" s="213">
        <v>6.0</v>
      </c>
      <c r="FF22" s="213">
        <v>339.0</v>
      </c>
      <c r="FG22" s="213">
        <v>0.0</v>
      </c>
      <c r="FH22" s="213">
        <v>0.0</v>
      </c>
      <c r="FI22" s="213">
        <v>0.0</v>
      </c>
      <c r="FJ22" s="213">
        <v>342.0</v>
      </c>
      <c r="FK22" s="213">
        <v>225.0</v>
      </c>
      <c r="FL22" s="213">
        <v>130.0</v>
      </c>
      <c r="FM22" s="214"/>
      <c r="FN22" s="213">
        <v>342.0</v>
      </c>
      <c r="FO22" s="213">
        <v>241.0</v>
      </c>
      <c r="FP22" s="213">
        <v>130.0</v>
      </c>
      <c r="FQ22" s="213">
        <v>13.0</v>
      </c>
      <c r="FR22" s="213">
        <v>137.0</v>
      </c>
      <c r="FS22" s="214"/>
      <c r="FT22" s="213">
        <v>15.03</v>
      </c>
      <c r="FU22" s="214"/>
      <c r="FV22" s="213">
        <v>137.0</v>
      </c>
      <c r="FW22" s="214"/>
      <c r="FX22" s="214"/>
      <c r="FY22" s="214"/>
      <c r="FZ22" s="89"/>
      <c r="GA22" s="65">
        <v>342.0</v>
      </c>
      <c r="GB22" s="66">
        <v>430.71</v>
      </c>
      <c r="GC22" s="66">
        <v>235.28</v>
      </c>
      <c r="GD22" s="66">
        <v>8.12</v>
      </c>
      <c r="GE22" s="66">
        <v>342.0</v>
      </c>
      <c r="GF22" s="66">
        <v>407.23</v>
      </c>
      <c r="GG22" s="66">
        <v>231.34</v>
      </c>
      <c r="GH22" s="66">
        <v>12.4</v>
      </c>
      <c r="GI22" s="66">
        <v>342.0</v>
      </c>
      <c r="GJ22" s="66">
        <v>226.84</v>
      </c>
      <c r="GK22" s="66">
        <v>130.08</v>
      </c>
      <c r="GL22" s="66">
        <v>20.6</v>
      </c>
      <c r="GM22" s="66">
        <v>342.0</v>
      </c>
      <c r="GN22" s="66">
        <v>243.7</v>
      </c>
      <c r="GO22" s="66">
        <v>128.65</v>
      </c>
      <c r="GP22" s="66">
        <v>27.72</v>
      </c>
      <c r="GQ22" s="66">
        <v>343.0</v>
      </c>
      <c r="GR22" s="66">
        <v>202.37</v>
      </c>
      <c r="GS22" s="66">
        <v>107.8</v>
      </c>
      <c r="GT22" s="66">
        <v>13.57</v>
      </c>
      <c r="GU22" s="66">
        <v>342.0</v>
      </c>
      <c r="GV22" s="66">
        <v>183.61</v>
      </c>
      <c r="GW22" s="66">
        <v>105.12</v>
      </c>
      <c r="GX22" s="66">
        <v>11.73</v>
      </c>
      <c r="GY22" s="89"/>
      <c r="GZ22" s="99" t="s">
        <v>91</v>
      </c>
      <c r="HA22" s="99" t="s">
        <v>92</v>
      </c>
      <c r="HB22" s="98">
        <v>94.0</v>
      </c>
      <c r="HC22" s="98">
        <v>4.7</v>
      </c>
      <c r="HD22" s="98">
        <v>1.88</v>
      </c>
      <c r="HE22" s="145">
        <v>8.0</v>
      </c>
      <c r="HF22" s="99">
        <v>54.0</v>
      </c>
      <c r="HG22" s="99">
        <v>52.0</v>
      </c>
      <c r="HH22" s="98" t="s">
        <v>91</v>
      </c>
      <c r="HI22" s="98" t="s">
        <v>92</v>
      </c>
      <c r="HJ22" s="98">
        <v>79.0</v>
      </c>
      <c r="HK22" s="98">
        <v>3.95</v>
      </c>
      <c r="HL22" s="98">
        <v>1.58</v>
      </c>
      <c r="HM22" s="145">
        <v>5.0</v>
      </c>
      <c r="HN22" s="99">
        <v>55.0</v>
      </c>
      <c r="HO22" s="99">
        <v>55.0</v>
      </c>
      <c r="HP22" s="98" t="s">
        <v>91</v>
      </c>
      <c r="HQ22" s="98" t="s">
        <v>92</v>
      </c>
      <c r="HR22" s="98">
        <v>242.0</v>
      </c>
      <c r="HS22" s="98">
        <v>12.1</v>
      </c>
      <c r="HT22" s="98">
        <v>6.05</v>
      </c>
      <c r="HU22" s="145">
        <v>7.0</v>
      </c>
      <c r="HV22" s="145">
        <v>54.0</v>
      </c>
      <c r="HW22" s="145">
        <v>54.0</v>
      </c>
      <c r="HX22" s="89"/>
      <c r="HY22" s="147">
        <v>135.0</v>
      </c>
      <c r="HZ22" s="147">
        <v>33.0</v>
      </c>
      <c r="IA22" s="148">
        <f t="shared" si="11"/>
        <v>122</v>
      </c>
      <c r="IB22" s="147">
        <v>6.1</v>
      </c>
      <c r="IC22" s="148"/>
      <c r="ID22" s="147">
        <v>2.0</v>
      </c>
      <c r="IE22" s="147">
        <v>64.0</v>
      </c>
      <c r="IF22" s="147">
        <v>42.0</v>
      </c>
      <c r="IG22" s="89"/>
      <c r="IH22" s="74">
        <v>139.0</v>
      </c>
      <c r="II22" s="74">
        <v>33.6</v>
      </c>
      <c r="IJ22" s="74">
        <v>71.0</v>
      </c>
      <c r="IK22" s="74">
        <v>3.5</v>
      </c>
      <c r="IL22" s="74">
        <v>4.0</v>
      </c>
      <c r="IM22" s="74">
        <v>6.0</v>
      </c>
      <c r="IN22" s="74">
        <v>46.0</v>
      </c>
      <c r="IO22" s="74">
        <v>45.0</v>
      </c>
      <c r="IP22" s="74">
        <v>139.0</v>
      </c>
      <c r="IQ22" s="74">
        <v>33.9</v>
      </c>
      <c r="IR22" s="74">
        <v>126.0</v>
      </c>
      <c r="IS22" s="74">
        <v>6.2</v>
      </c>
      <c r="IT22" s="74">
        <v>6.9</v>
      </c>
      <c r="IU22" s="74">
        <v>12.0</v>
      </c>
      <c r="IV22" s="74">
        <v>48.0</v>
      </c>
      <c r="IW22" s="74">
        <v>47.0</v>
      </c>
      <c r="IX22" s="89"/>
      <c r="IY22" s="76">
        <v>139.35</v>
      </c>
      <c r="IZ22" s="76">
        <v>34.91</v>
      </c>
      <c r="JA22" s="76">
        <v>348.44</v>
      </c>
      <c r="JB22" s="76">
        <v>17.22</v>
      </c>
      <c r="JC22" s="76">
        <v>7.53</v>
      </c>
      <c r="JD22" s="76">
        <v>3.0</v>
      </c>
      <c r="JE22" s="76">
        <v>61.77</v>
      </c>
      <c r="JF22" s="76">
        <v>42.49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138.0</v>
      </c>
      <c r="JQ22" s="78">
        <v>32.5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40.0</v>
      </c>
      <c r="JX22" s="78">
        <v>138.0</v>
      </c>
      <c r="JY22" s="78">
        <v>34.4</v>
      </c>
      <c r="JZ22" s="78">
        <v>166.0</v>
      </c>
      <c r="KA22" s="78">
        <v>8.9</v>
      </c>
      <c r="KB22" s="78">
        <v>3.6</v>
      </c>
      <c r="KC22" s="78">
        <v>2.0</v>
      </c>
      <c r="KD22" s="78">
        <v>47.0</v>
      </c>
      <c r="KE22" s="78">
        <v>46.0</v>
      </c>
      <c r="KF22" s="89"/>
      <c r="KG22" s="79" t="s">
        <v>98</v>
      </c>
      <c r="KH22" s="79" t="s">
        <v>98</v>
      </c>
      <c r="KI22" s="80"/>
      <c r="KJ22" s="79">
        <v>1.0</v>
      </c>
      <c r="KK22" s="79">
        <v>44.0</v>
      </c>
      <c r="KL22" s="79">
        <v>44.0</v>
      </c>
      <c r="KM22" s="79">
        <v>138.0</v>
      </c>
      <c r="KN22" s="79">
        <v>34.0</v>
      </c>
      <c r="KO22" s="79">
        <v>3.0</v>
      </c>
      <c r="KP22" s="79">
        <v>0.1</v>
      </c>
      <c r="KQ22" s="80"/>
      <c r="KR22" s="79">
        <v>1.0</v>
      </c>
      <c r="KS22" s="79">
        <v>44.0</v>
      </c>
      <c r="KT22" s="79">
        <v>42.0</v>
      </c>
      <c r="KU22" s="89"/>
      <c r="KV22" s="81">
        <v>134.0</v>
      </c>
      <c r="KW22" s="81">
        <v>35.0</v>
      </c>
      <c r="KX22" s="81">
        <v>186.0</v>
      </c>
      <c r="KY22" s="81">
        <v>9.1</v>
      </c>
      <c r="KZ22" s="81">
        <v>2.2</v>
      </c>
      <c r="LA22" s="81">
        <v>3.0</v>
      </c>
      <c r="LB22" s="81">
        <v>48.0</v>
      </c>
      <c r="LC22" s="81">
        <v>48.0</v>
      </c>
      <c r="LD22" s="81">
        <v>134.0</v>
      </c>
      <c r="LE22" s="81">
        <v>35.0</v>
      </c>
      <c r="LF22" s="81">
        <v>235.0</v>
      </c>
      <c r="LG22" s="81">
        <v>11.5</v>
      </c>
      <c r="LH22" s="81">
        <v>5.0</v>
      </c>
      <c r="LI22" s="81">
        <v>5.0</v>
      </c>
      <c r="LJ22" s="81">
        <v>47.0</v>
      </c>
      <c r="LK22" s="81">
        <v>47.0</v>
      </c>
      <c r="LL22" s="89"/>
      <c r="LM22" s="83">
        <v>342.0</v>
      </c>
      <c r="LN22" s="121">
        <v>156.0</v>
      </c>
      <c r="LO22" s="121">
        <v>100.0</v>
      </c>
      <c r="LP22" s="83">
        <v>73.0</v>
      </c>
      <c r="LQ22" s="82">
        <v>342.0</v>
      </c>
      <c r="LR22" s="120">
        <v>34.0</v>
      </c>
      <c r="LS22" s="83">
        <v>1.2</v>
      </c>
      <c r="LT22" s="120">
        <v>141.0</v>
      </c>
      <c r="LU22" s="120">
        <v>58.0</v>
      </c>
      <c r="LV22" s="120">
        <v>49.0</v>
      </c>
      <c r="LW22" s="120">
        <v>46.0</v>
      </c>
      <c r="LX22" s="120">
        <v>10.0</v>
      </c>
      <c r="LY22" s="120">
        <v>66.0</v>
      </c>
      <c r="LZ22" s="120">
        <v>8.3</v>
      </c>
      <c r="MA22" s="83">
        <v>142.0</v>
      </c>
      <c r="MB22" s="83">
        <v>98.0</v>
      </c>
      <c r="MC22" s="120">
        <v>58.0</v>
      </c>
      <c r="MD22" s="83">
        <v>51.0</v>
      </c>
      <c r="ME22" s="83">
        <v>10.0</v>
      </c>
      <c r="MF22" s="88" t="s">
        <v>95</v>
      </c>
      <c r="MG22" s="88" t="s">
        <v>95</v>
      </c>
      <c r="MH22" s="88" t="s">
        <v>95</v>
      </c>
      <c r="MI22" s="88" t="s">
        <v>95</v>
      </c>
      <c r="MJ22" s="82">
        <v>54.0</v>
      </c>
      <c r="MK22" s="82">
        <v>52.0</v>
      </c>
      <c r="ML22" s="83">
        <v>5.0</v>
      </c>
      <c r="MM22" s="86"/>
      <c r="MN22" s="87"/>
      <c r="MO22" s="87"/>
      <c r="MP22" s="87"/>
      <c r="MQ22" s="87"/>
      <c r="MR22" s="83">
        <v>4.2</v>
      </c>
      <c r="MS22" s="83">
        <v>1.4</v>
      </c>
      <c r="MT22" s="83">
        <v>74.0</v>
      </c>
      <c r="MU22" s="83">
        <v>36.0</v>
      </c>
      <c r="MV22" s="83">
        <v>42.0</v>
      </c>
      <c r="MW22" s="88" t="s">
        <v>96</v>
      </c>
      <c r="MX22" s="82">
        <v>5.0</v>
      </c>
      <c r="MY22" s="87"/>
      <c r="MZ22" s="88" t="s">
        <v>95</v>
      </c>
      <c r="NA22" s="88" t="s">
        <v>95</v>
      </c>
      <c r="NB22" s="88" t="s">
        <v>95</v>
      </c>
      <c r="NC22" s="88" t="s">
        <v>95</v>
      </c>
      <c r="ND22" s="82">
        <v>38.0</v>
      </c>
      <c r="NE22" s="82">
        <v>38.0</v>
      </c>
      <c r="NF22" s="82">
        <v>5.0</v>
      </c>
      <c r="NG22" s="87"/>
      <c r="NH22" s="83">
        <v>7.0</v>
      </c>
      <c r="NI22" s="83">
        <v>1.7</v>
      </c>
      <c r="NJ22" s="83">
        <v>165.0</v>
      </c>
      <c r="NK22" s="120">
        <v>34.0</v>
      </c>
      <c r="NL22" s="82">
        <v>55.0</v>
      </c>
      <c r="NM22" s="82">
        <v>58.0</v>
      </c>
      <c r="NN22" s="82">
        <v>4.0</v>
      </c>
    </row>
    <row r="23" ht="14.25" customHeight="1">
      <c r="A23" s="49">
        <v>0.416666666666667</v>
      </c>
      <c r="B23" s="50"/>
      <c r="C23" s="51">
        <v>50.23</v>
      </c>
      <c r="D23" s="52">
        <v>339.0</v>
      </c>
      <c r="E23" s="53">
        <v>134.0</v>
      </c>
      <c r="F23" s="53">
        <v>76.0</v>
      </c>
      <c r="G23" s="55">
        <v>16.2</v>
      </c>
      <c r="H23" s="54"/>
      <c r="I23" s="53">
        <v>6.0</v>
      </c>
      <c r="J23" s="53">
        <v>45.0</v>
      </c>
      <c r="K23" s="53">
        <v>44.0</v>
      </c>
      <c r="L23" s="53">
        <v>138.0</v>
      </c>
      <c r="M23" s="53">
        <v>99.0</v>
      </c>
      <c r="N23" s="53">
        <v>24.5</v>
      </c>
      <c r="O23" s="54"/>
      <c r="P23" s="53">
        <v>6.0</v>
      </c>
      <c r="Q23" s="53">
        <v>60.0</v>
      </c>
      <c r="R23" s="53">
        <v>50.0</v>
      </c>
      <c r="S23" s="55">
        <v>342.0</v>
      </c>
      <c r="T23" s="55">
        <v>265.2</v>
      </c>
      <c r="U23" s="55">
        <v>152.5</v>
      </c>
      <c r="V23" s="54"/>
      <c r="W23" s="55">
        <v>375.1</v>
      </c>
      <c r="X23" s="53">
        <v>231.5</v>
      </c>
      <c r="Y23" s="55">
        <v>118.9</v>
      </c>
      <c r="Z23" s="54"/>
      <c r="AA23" s="55">
        <v>341.7</v>
      </c>
      <c r="AB23" s="53">
        <v>288.9</v>
      </c>
      <c r="AC23" s="55">
        <v>161.4</v>
      </c>
      <c r="AD23" s="54"/>
      <c r="AE23" s="55">
        <v>341.5</v>
      </c>
      <c r="AF23" s="55">
        <v>260.2</v>
      </c>
      <c r="AG23" s="53">
        <v>142.2</v>
      </c>
      <c r="AH23" s="54"/>
      <c r="AI23" s="55">
        <v>348.0</v>
      </c>
      <c r="AJ23" s="55">
        <v>397.0</v>
      </c>
      <c r="AK23" s="55">
        <v>236.0</v>
      </c>
      <c r="AL23" s="54"/>
      <c r="AM23" s="53">
        <v>340.3</v>
      </c>
      <c r="AN23" s="55">
        <v>407.0</v>
      </c>
      <c r="AO23" s="55">
        <v>226.0</v>
      </c>
      <c r="AP23" s="54"/>
      <c r="AQ23" s="182">
        <f t="shared" ref="AQ23:AS23" si="27">E23</f>
        <v>134</v>
      </c>
      <c r="AR23" s="54">
        <f t="shared" si="27"/>
        <v>76</v>
      </c>
      <c r="AS23" s="56">
        <f t="shared" si="27"/>
        <v>16.2</v>
      </c>
      <c r="AT23" s="54"/>
      <c r="AU23" s="54">
        <f t="shared" ref="AU23:AW23" si="28">L23</f>
        <v>138</v>
      </c>
      <c r="AV23" s="54">
        <f t="shared" si="28"/>
        <v>99</v>
      </c>
      <c r="AW23" s="54">
        <f t="shared" si="28"/>
        <v>24.5</v>
      </c>
      <c r="AX23" s="54"/>
      <c r="AY23" s="182">
        <f t="shared" si="29"/>
        <v>134</v>
      </c>
      <c r="AZ23" s="54"/>
      <c r="BA23" s="54"/>
      <c r="BB23" s="54"/>
      <c r="BC23" s="89"/>
      <c r="BD23" s="54"/>
      <c r="BE23" s="53">
        <v>32.0</v>
      </c>
      <c r="BF23" s="53">
        <v>165.0</v>
      </c>
      <c r="BG23" s="53">
        <v>8.2</v>
      </c>
      <c r="BH23" s="54"/>
      <c r="BI23" s="53">
        <v>22.0</v>
      </c>
      <c r="BJ23" s="53">
        <v>85.0</v>
      </c>
      <c r="BK23" s="53">
        <v>58.0</v>
      </c>
      <c r="BL23" s="89"/>
      <c r="BM23" s="58">
        <v>340.0</v>
      </c>
      <c r="BN23" s="58">
        <v>145.0</v>
      </c>
      <c r="BO23" s="58">
        <v>199.0</v>
      </c>
      <c r="BP23" s="58">
        <v>10.0</v>
      </c>
      <c r="BQ23" s="59"/>
      <c r="BR23" s="58">
        <v>6.0</v>
      </c>
      <c r="BS23" s="58">
        <v>58.0</v>
      </c>
      <c r="BT23" s="58">
        <v>57.0</v>
      </c>
      <c r="BU23" s="58">
        <v>340.0</v>
      </c>
      <c r="BV23" s="58">
        <v>351.0</v>
      </c>
      <c r="BW23" s="58">
        <v>206.0</v>
      </c>
      <c r="BX23" s="58">
        <v>24.0</v>
      </c>
      <c r="BY23" s="58">
        <v>333.0</v>
      </c>
      <c r="BZ23" s="58">
        <v>380.0</v>
      </c>
      <c r="CA23" s="58">
        <v>208.0</v>
      </c>
      <c r="CB23" s="58">
        <v>20.0</v>
      </c>
      <c r="CC23" s="58">
        <v>340.0</v>
      </c>
      <c r="CD23" s="58">
        <v>306.0</v>
      </c>
      <c r="CE23" s="58">
        <v>172.0</v>
      </c>
      <c r="CF23" s="58">
        <v>18.0</v>
      </c>
      <c r="CG23" s="58">
        <v>337.0</v>
      </c>
      <c r="CH23" s="58">
        <v>312.0</v>
      </c>
      <c r="CI23" s="58">
        <v>172.0</v>
      </c>
      <c r="CJ23" s="58">
        <v>15.0</v>
      </c>
      <c r="CK23" s="58">
        <v>348.0</v>
      </c>
      <c r="CL23" s="58">
        <v>331.0</v>
      </c>
      <c r="CM23" s="58">
        <v>183.0</v>
      </c>
      <c r="CN23" s="58">
        <v>16.0</v>
      </c>
      <c r="CO23" s="58">
        <v>330.0</v>
      </c>
      <c r="CP23" s="58">
        <v>338.0</v>
      </c>
      <c r="CQ23" s="58">
        <v>164.0</v>
      </c>
      <c r="CR23" s="58">
        <v>15.0</v>
      </c>
      <c r="CS23" s="58">
        <v>333.0</v>
      </c>
      <c r="CT23" s="58">
        <v>310.0</v>
      </c>
      <c r="CU23" s="58">
        <v>181.0</v>
      </c>
      <c r="CV23" s="58">
        <v>108.0</v>
      </c>
      <c r="CW23" s="58">
        <v>336.0</v>
      </c>
      <c r="CX23" s="58">
        <v>218.0</v>
      </c>
      <c r="CY23" s="58">
        <v>100.0</v>
      </c>
      <c r="CZ23" s="58">
        <v>63.0</v>
      </c>
      <c r="DA23" s="58">
        <v>322.0</v>
      </c>
      <c r="DB23" s="58">
        <v>225.0</v>
      </c>
      <c r="DC23" s="58">
        <v>103.0</v>
      </c>
      <c r="DD23" s="58">
        <v>63.0</v>
      </c>
      <c r="DE23" s="58">
        <v>145.0</v>
      </c>
      <c r="DF23" s="58">
        <v>34.4</v>
      </c>
      <c r="DG23" s="58">
        <v>199.0</v>
      </c>
      <c r="DH23" s="58">
        <v>10.0</v>
      </c>
      <c r="DI23" s="59"/>
      <c r="DJ23" s="58">
        <v>7.0</v>
      </c>
      <c r="DK23" s="58">
        <v>59.0</v>
      </c>
      <c r="DL23" s="58">
        <v>51.0</v>
      </c>
      <c r="DM23" s="89"/>
      <c r="DN23" s="61">
        <v>339.0</v>
      </c>
      <c r="DO23" s="61">
        <v>140.0</v>
      </c>
      <c r="DP23" s="61">
        <v>38.35</v>
      </c>
      <c r="DQ23" s="61">
        <v>21.47</v>
      </c>
      <c r="DR23" s="61">
        <v>6.1</v>
      </c>
      <c r="DS23" s="61">
        <v>8.0</v>
      </c>
      <c r="DT23" s="61">
        <v>38.0</v>
      </c>
      <c r="DU23" s="61">
        <v>48.0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13">
        <v>337.0</v>
      </c>
      <c r="EF23" s="213">
        <v>135.0</v>
      </c>
      <c r="EG23" s="213">
        <v>69.0</v>
      </c>
      <c r="EH23" s="213">
        <v>2.9</v>
      </c>
      <c r="EI23" s="214"/>
      <c r="EJ23" s="213">
        <v>9.0</v>
      </c>
      <c r="EK23" s="213">
        <v>49.0</v>
      </c>
      <c r="EL23" s="213">
        <v>52.0</v>
      </c>
      <c r="EM23" s="213">
        <v>135.0</v>
      </c>
      <c r="EN23" s="213">
        <v>115.0</v>
      </c>
      <c r="EO23" s="213">
        <v>4.7</v>
      </c>
      <c r="EP23" s="214"/>
      <c r="EQ23" s="213">
        <v>9.0</v>
      </c>
      <c r="ER23" s="213">
        <v>49.0</v>
      </c>
      <c r="ES23" s="213">
        <v>52.0</v>
      </c>
      <c r="ET23" s="213">
        <v>336.0</v>
      </c>
      <c r="EU23" s="213">
        <v>240.0</v>
      </c>
      <c r="EV23" s="213">
        <v>139.0</v>
      </c>
      <c r="EW23" s="213">
        <v>-8.7</v>
      </c>
      <c r="EX23" s="213">
        <v>337.0</v>
      </c>
      <c r="EY23" s="213">
        <v>0.0</v>
      </c>
      <c r="EZ23" s="213">
        <v>0.0</v>
      </c>
      <c r="FA23" s="213">
        <v>0.0</v>
      </c>
      <c r="FB23" s="213">
        <v>337.0</v>
      </c>
      <c r="FC23" s="213">
        <v>238.0</v>
      </c>
      <c r="FD23" s="213">
        <v>138.0</v>
      </c>
      <c r="FE23" s="213">
        <v>-43.0</v>
      </c>
      <c r="FF23" s="213">
        <v>336.0</v>
      </c>
      <c r="FG23" s="213">
        <v>0.0</v>
      </c>
      <c r="FH23" s="213">
        <v>0.0</v>
      </c>
      <c r="FI23" s="213">
        <v>0.0</v>
      </c>
      <c r="FJ23" s="213">
        <v>337.0</v>
      </c>
      <c r="FK23" s="213">
        <v>223.0</v>
      </c>
      <c r="FL23" s="213">
        <v>128.0</v>
      </c>
      <c r="FM23" s="214"/>
      <c r="FN23" s="213">
        <v>337.0</v>
      </c>
      <c r="FO23" s="213">
        <v>219.0</v>
      </c>
      <c r="FP23" s="213">
        <v>128.0</v>
      </c>
      <c r="FQ23" s="213">
        <v>4.1</v>
      </c>
      <c r="FR23" s="213">
        <v>135.0</v>
      </c>
      <c r="FS23" s="214"/>
      <c r="FT23" s="213">
        <v>15.0</v>
      </c>
      <c r="FU23" s="214"/>
      <c r="FV23" s="213">
        <v>135.0</v>
      </c>
      <c r="FW23" s="214"/>
      <c r="FX23" s="214"/>
      <c r="FY23" s="214"/>
      <c r="FZ23" s="89"/>
      <c r="GA23" s="65">
        <v>340.0</v>
      </c>
      <c r="GB23" s="66">
        <v>390.68</v>
      </c>
      <c r="GC23" s="66">
        <v>241.47</v>
      </c>
      <c r="GD23" s="66">
        <v>8.38</v>
      </c>
      <c r="GE23" s="66">
        <v>340.0</v>
      </c>
      <c r="GF23" s="66">
        <v>414.85</v>
      </c>
      <c r="GG23" s="66">
        <v>239.29</v>
      </c>
      <c r="GH23" s="66">
        <v>12.14</v>
      </c>
      <c r="GI23" s="66">
        <v>340.0</v>
      </c>
      <c r="GJ23" s="66">
        <v>224.65</v>
      </c>
      <c r="GK23" s="66">
        <v>-128.4</v>
      </c>
      <c r="GL23" s="66">
        <v>-9.21</v>
      </c>
      <c r="GM23" s="66">
        <v>340.0</v>
      </c>
      <c r="GN23" s="66">
        <v>205.86</v>
      </c>
      <c r="GO23" s="66">
        <v>-128.15</v>
      </c>
      <c r="GP23" s="66">
        <v>-17.17</v>
      </c>
      <c r="GQ23" s="66">
        <v>340.0</v>
      </c>
      <c r="GR23" s="66">
        <v>182.3</v>
      </c>
      <c r="GS23" s="66">
        <v>-113.74</v>
      </c>
      <c r="GT23" s="66">
        <v>3.94</v>
      </c>
      <c r="GU23" s="66">
        <v>340.0</v>
      </c>
      <c r="GV23" s="66">
        <v>200.32</v>
      </c>
      <c r="GW23" s="66">
        <v>-113.83</v>
      </c>
      <c r="GX23" s="66">
        <v>0.0</v>
      </c>
      <c r="GY23" s="89"/>
      <c r="GZ23" s="99" t="s">
        <v>91</v>
      </c>
      <c r="HA23" s="99" t="s">
        <v>92</v>
      </c>
      <c r="HB23" s="98">
        <v>90.0</v>
      </c>
      <c r="HC23" s="98">
        <v>4.5</v>
      </c>
      <c r="HD23" s="98">
        <v>1.8</v>
      </c>
      <c r="HE23" s="145">
        <v>8.0</v>
      </c>
      <c r="HF23" s="99">
        <v>54.0</v>
      </c>
      <c r="HG23" s="99">
        <v>52.0</v>
      </c>
      <c r="HH23" s="98" t="s">
        <v>91</v>
      </c>
      <c r="HI23" s="98" t="s">
        <v>92</v>
      </c>
      <c r="HJ23" s="98">
        <v>80.0</v>
      </c>
      <c r="HK23" s="98">
        <v>4.0</v>
      </c>
      <c r="HL23" s="98">
        <v>1.6</v>
      </c>
      <c r="HM23" s="145">
        <v>5.0</v>
      </c>
      <c r="HN23" s="99">
        <v>55.0</v>
      </c>
      <c r="HO23" s="99">
        <v>55.0</v>
      </c>
      <c r="HP23" s="98" t="s">
        <v>91</v>
      </c>
      <c r="HQ23" s="98" t="s">
        <v>92</v>
      </c>
      <c r="HR23" s="98">
        <v>238.0</v>
      </c>
      <c r="HS23" s="98">
        <v>11.9</v>
      </c>
      <c r="HT23" s="98">
        <v>5.95</v>
      </c>
      <c r="HU23" s="145">
        <v>7.0</v>
      </c>
      <c r="HV23" s="145">
        <v>54.0</v>
      </c>
      <c r="HW23" s="145">
        <v>54.0</v>
      </c>
      <c r="HX23" s="89"/>
      <c r="HY23" s="147">
        <v>135.0</v>
      </c>
      <c r="HZ23" s="147">
        <v>33.0</v>
      </c>
      <c r="IA23" s="148">
        <f t="shared" si="11"/>
        <v>120</v>
      </c>
      <c r="IB23" s="147">
        <v>6.0</v>
      </c>
      <c r="IC23" s="148"/>
      <c r="ID23" s="147">
        <v>2.0</v>
      </c>
      <c r="IE23" s="147">
        <v>64.0</v>
      </c>
      <c r="IF23" s="147">
        <v>42.0</v>
      </c>
      <c r="IG23" s="89"/>
      <c r="IH23" s="74">
        <v>139.0</v>
      </c>
      <c r="II23" s="74">
        <v>33.2</v>
      </c>
      <c r="IJ23" s="74">
        <v>236.0</v>
      </c>
      <c r="IK23" s="74">
        <v>11.8</v>
      </c>
      <c r="IL23" s="74">
        <v>13.2</v>
      </c>
      <c r="IM23" s="74">
        <v>6.0</v>
      </c>
      <c r="IN23" s="74">
        <v>46.0</v>
      </c>
      <c r="IO23" s="74">
        <v>45.0</v>
      </c>
      <c r="IP23" s="74">
        <v>139.0</v>
      </c>
      <c r="IQ23" s="74">
        <v>34.2</v>
      </c>
      <c r="IR23" s="74">
        <v>3.0</v>
      </c>
      <c r="IS23" s="74">
        <v>0.1</v>
      </c>
      <c r="IT23" s="74">
        <v>0.2</v>
      </c>
      <c r="IU23" s="74">
        <v>12.0</v>
      </c>
      <c r="IV23" s="74">
        <v>48.0</v>
      </c>
      <c r="IW23" s="74">
        <v>47.0</v>
      </c>
      <c r="IX23" s="89"/>
      <c r="IY23" s="76">
        <v>139.38</v>
      </c>
      <c r="IZ23" s="76">
        <v>34.79</v>
      </c>
      <c r="JA23" s="76">
        <v>388.74</v>
      </c>
      <c r="JB23" s="76">
        <v>19.43</v>
      </c>
      <c r="JC23" s="76">
        <v>7.08</v>
      </c>
      <c r="JD23" s="76">
        <v>3.0</v>
      </c>
      <c r="JE23" s="76">
        <v>62.64</v>
      </c>
      <c r="JF23" s="76">
        <v>48.24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42.0</v>
      </c>
      <c r="JX23" s="78">
        <v>136.0</v>
      </c>
      <c r="JY23" s="78">
        <v>34.1</v>
      </c>
      <c r="JZ23" s="78">
        <v>165.0</v>
      </c>
      <c r="KA23" s="78">
        <v>8.9</v>
      </c>
      <c r="KB23" s="78">
        <v>3.4</v>
      </c>
      <c r="KC23" s="78">
        <v>2.0</v>
      </c>
      <c r="KD23" s="78">
        <v>49.0</v>
      </c>
      <c r="KE23" s="78">
        <v>48.0</v>
      </c>
      <c r="KF23" s="89"/>
      <c r="KG23" s="79">
        <v>54.0</v>
      </c>
      <c r="KH23" s="79">
        <v>2.8</v>
      </c>
      <c r="KI23" s="80"/>
      <c r="KJ23" s="79">
        <v>1.0</v>
      </c>
      <c r="KK23" s="79">
        <v>44.0</v>
      </c>
      <c r="KL23" s="79">
        <v>44.0</v>
      </c>
      <c r="KM23" s="79">
        <v>137.0</v>
      </c>
      <c r="KN23" s="79">
        <v>33.0</v>
      </c>
      <c r="KO23" s="79">
        <v>3.0</v>
      </c>
      <c r="KP23" s="79">
        <v>0.1</v>
      </c>
      <c r="KQ23" s="80"/>
      <c r="KR23" s="79">
        <v>1.0</v>
      </c>
      <c r="KS23" s="79">
        <v>44.0</v>
      </c>
      <c r="KT23" s="79">
        <v>42.0</v>
      </c>
      <c r="KU23" s="89"/>
      <c r="KV23" s="81">
        <v>134.0</v>
      </c>
      <c r="KW23" s="81">
        <v>34.0</v>
      </c>
      <c r="KX23" s="81">
        <v>192.0</v>
      </c>
      <c r="KY23" s="81">
        <v>9.4</v>
      </c>
      <c r="KZ23" s="81">
        <v>2.0</v>
      </c>
      <c r="LA23" s="81">
        <v>3.0</v>
      </c>
      <c r="LB23" s="81">
        <v>48.0</v>
      </c>
      <c r="LC23" s="81">
        <v>48.0</v>
      </c>
      <c r="LD23" s="81">
        <v>134.0</v>
      </c>
      <c r="LE23" s="81">
        <v>34.0</v>
      </c>
      <c r="LF23" s="81">
        <v>229.0</v>
      </c>
      <c r="LG23" s="81">
        <v>11.2</v>
      </c>
      <c r="LH23" s="81">
        <v>5.0</v>
      </c>
      <c r="LI23" s="81">
        <v>5.0</v>
      </c>
      <c r="LJ23" s="81">
        <v>47.0</v>
      </c>
      <c r="LK23" s="81">
        <v>47.0</v>
      </c>
      <c r="LL23" s="89"/>
      <c r="LM23" s="121">
        <v>343.0</v>
      </c>
      <c r="LN23" s="121">
        <v>159.0</v>
      </c>
      <c r="LO23" s="121">
        <v>101.0</v>
      </c>
      <c r="LP23" s="83">
        <v>73.0</v>
      </c>
      <c r="LQ23" s="82">
        <v>343.0</v>
      </c>
      <c r="LR23" s="120">
        <v>35.0</v>
      </c>
      <c r="LS23" s="83">
        <v>0.9</v>
      </c>
      <c r="LT23" s="120">
        <v>141.0</v>
      </c>
      <c r="LU23" s="120">
        <v>61.0</v>
      </c>
      <c r="LV23" s="120">
        <v>50.0</v>
      </c>
      <c r="LW23" s="120">
        <v>47.0</v>
      </c>
      <c r="LX23" s="120">
        <v>10.0</v>
      </c>
      <c r="LY23" s="120">
        <v>66.0</v>
      </c>
      <c r="LZ23" s="120">
        <v>8.3</v>
      </c>
      <c r="MA23" s="83">
        <v>142.0</v>
      </c>
      <c r="MB23" s="83">
        <v>98.0</v>
      </c>
      <c r="MC23" s="120">
        <v>58.0</v>
      </c>
      <c r="MD23" s="83">
        <v>51.0</v>
      </c>
      <c r="ME23" s="83">
        <v>10.0</v>
      </c>
      <c r="MF23" s="88" t="s">
        <v>95</v>
      </c>
      <c r="MG23" s="88" t="s">
        <v>95</v>
      </c>
      <c r="MH23" s="88" t="s">
        <v>95</v>
      </c>
      <c r="MI23" s="88" t="s">
        <v>95</v>
      </c>
      <c r="MJ23" s="82">
        <v>54.0</v>
      </c>
      <c r="MK23" s="82">
        <v>52.0</v>
      </c>
      <c r="ML23" s="83">
        <v>5.0</v>
      </c>
      <c r="MM23" s="86"/>
      <c r="MN23" s="87"/>
      <c r="MO23" s="87"/>
      <c r="MP23" s="87"/>
      <c r="MQ23" s="87"/>
      <c r="MR23" s="83">
        <v>0.4</v>
      </c>
      <c r="MS23" s="83">
        <v>1.0</v>
      </c>
      <c r="MT23" s="83">
        <v>10.0</v>
      </c>
      <c r="MU23" s="83">
        <v>36.0</v>
      </c>
      <c r="MV23" s="83">
        <v>42.0</v>
      </c>
      <c r="MW23" s="88" t="s">
        <v>96</v>
      </c>
      <c r="MX23" s="82">
        <v>5.0</v>
      </c>
      <c r="MY23" s="87"/>
      <c r="MZ23" s="88" t="s">
        <v>95</v>
      </c>
      <c r="NA23" s="88" t="s">
        <v>95</v>
      </c>
      <c r="NB23" s="88" t="s">
        <v>95</v>
      </c>
      <c r="NC23" s="88" t="s">
        <v>95</v>
      </c>
      <c r="ND23" s="82">
        <v>38.0</v>
      </c>
      <c r="NE23" s="82">
        <v>38.0</v>
      </c>
      <c r="NF23" s="82">
        <v>5.0</v>
      </c>
      <c r="NG23" s="87"/>
      <c r="NH23" s="83">
        <v>8.2</v>
      </c>
      <c r="NI23" s="83">
        <v>4.1</v>
      </c>
      <c r="NJ23" s="83">
        <v>155.0</v>
      </c>
      <c r="NK23" s="120">
        <v>34.0</v>
      </c>
      <c r="NL23" s="82">
        <v>55.0</v>
      </c>
      <c r="NM23" s="82">
        <v>58.0</v>
      </c>
      <c r="NN23" s="82">
        <v>4.0</v>
      </c>
    </row>
    <row r="24" ht="14.25" customHeight="1">
      <c r="A24" s="49">
        <v>0.458333333333334</v>
      </c>
      <c r="B24" s="50"/>
      <c r="C24" s="51">
        <v>50.16</v>
      </c>
      <c r="D24" s="52">
        <v>335.0</v>
      </c>
      <c r="E24" s="53">
        <v>134.0</v>
      </c>
      <c r="F24" s="53">
        <v>30.0</v>
      </c>
      <c r="G24" s="55">
        <v>6.0</v>
      </c>
      <c r="H24" s="54"/>
      <c r="I24" s="53">
        <v>6.0</v>
      </c>
      <c r="J24" s="53">
        <v>45.0</v>
      </c>
      <c r="K24" s="53">
        <v>44.0</v>
      </c>
      <c r="L24" s="53">
        <v>137.0</v>
      </c>
      <c r="M24" s="53">
        <v>149.0</v>
      </c>
      <c r="N24" s="53">
        <v>35.9</v>
      </c>
      <c r="O24" s="54"/>
      <c r="P24" s="53">
        <v>6.0</v>
      </c>
      <c r="Q24" s="53">
        <v>60.0</v>
      </c>
      <c r="R24" s="53">
        <v>52.0</v>
      </c>
      <c r="S24" s="55">
        <v>340.0</v>
      </c>
      <c r="T24" s="55">
        <v>298.0</v>
      </c>
      <c r="U24" s="55">
        <v>171.8</v>
      </c>
      <c r="V24" s="54"/>
      <c r="W24" s="55">
        <v>373.3</v>
      </c>
      <c r="X24" s="53">
        <v>248.9</v>
      </c>
      <c r="Y24" s="55">
        <v>135.2</v>
      </c>
      <c r="Z24" s="54"/>
      <c r="AA24" s="55">
        <v>339.7</v>
      </c>
      <c r="AB24" s="53">
        <v>298.5</v>
      </c>
      <c r="AC24" s="55">
        <v>166.2</v>
      </c>
      <c r="AD24" s="54"/>
      <c r="AE24" s="55">
        <v>339.3</v>
      </c>
      <c r="AF24" s="55">
        <v>278.4</v>
      </c>
      <c r="AG24" s="53">
        <v>153.8</v>
      </c>
      <c r="AH24" s="54"/>
      <c r="AI24" s="55">
        <v>345.8</v>
      </c>
      <c r="AJ24" s="55">
        <v>379.4</v>
      </c>
      <c r="AK24" s="55">
        <v>223.9</v>
      </c>
      <c r="AL24" s="54"/>
      <c r="AM24" s="53">
        <v>338.3</v>
      </c>
      <c r="AN24" s="55">
        <v>391.5</v>
      </c>
      <c r="AO24" s="55">
        <v>213.4</v>
      </c>
      <c r="AP24" s="54"/>
      <c r="AQ24" s="182">
        <f t="shared" ref="AQ24:AS24" si="30">E24</f>
        <v>134</v>
      </c>
      <c r="AR24" s="54">
        <f t="shared" si="30"/>
        <v>30</v>
      </c>
      <c r="AS24" s="56">
        <f t="shared" si="30"/>
        <v>6</v>
      </c>
      <c r="AT24" s="54"/>
      <c r="AU24" s="54">
        <f t="shared" ref="AU24:AW24" si="31">L24</f>
        <v>137</v>
      </c>
      <c r="AV24" s="54">
        <f t="shared" si="31"/>
        <v>149</v>
      </c>
      <c r="AW24" s="54">
        <f t="shared" si="31"/>
        <v>35.9</v>
      </c>
      <c r="AX24" s="54"/>
      <c r="AY24" s="182">
        <f t="shared" si="29"/>
        <v>134</v>
      </c>
      <c r="AZ24" s="54"/>
      <c r="BA24" s="54"/>
      <c r="BB24" s="54"/>
      <c r="BC24" s="89"/>
      <c r="BD24" s="54"/>
      <c r="BE24" s="53">
        <v>32.0</v>
      </c>
      <c r="BF24" s="53">
        <v>184.0</v>
      </c>
      <c r="BG24" s="53">
        <v>9.0</v>
      </c>
      <c r="BH24" s="54"/>
      <c r="BI24" s="53">
        <v>22.0</v>
      </c>
      <c r="BJ24" s="53">
        <v>85.0</v>
      </c>
      <c r="BK24" s="53">
        <v>58.0</v>
      </c>
      <c r="BL24" s="89"/>
      <c r="BM24" s="58">
        <v>341.0</v>
      </c>
      <c r="BN24" s="58">
        <v>145.0</v>
      </c>
      <c r="BO24" s="58">
        <v>225.0</v>
      </c>
      <c r="BP24" s="58">
        <v>11.3</v>
      </c>
      <c r="BQ24" s="59"/>
      <c r="BR24" s="58">
        <v>6.0</v>
      </c>
      <c r="BS24" s="58">
        <v>60.0</v>
      </c>
      <c r="BT24" s="58">
        <v>61.0</v>
      </c>
      <c r="BU24" s="58">
        <v>341.0</v>
      </c>
      <c r="BV24" s="58">
        <v>298.0</v>
      </c>
      <c r="BW24" s="58">
        <v>165.0</v>
      </c>
      <c r="BX24" s="58">
        <v>19.0</v>
      </c>
      <c r="BY24" s="58">
        <v>334.0</v>
      </c>
      <c r="BZ24" s="58">
        <v>308.0</v>
      </c>
      <c r="CA24" s="58">
        <v>170.0</v>
      </c>
      <c r="CB24" s="58">
        <v>16.0</v>
      </c>
      <c r="CC24" s="58">
        <v>340.0</v>
      </c>
      <c r="CD24" s="58">
        <v>300.0</v>
      </c>
      <c r="CE24" s="58">
        <v>172.0</v>
      </c>
      <c r="CF24" s="58">
        <v>14.0</v>
      </c>
      <c r="CG24" s="58">
        <v>333.0</v>
      </c>
      <c r="CH24" s="58">
        <v>307.0</v>
      </c>
      <c r="CI24" s="58">
        <v>170.0</v>
      </c>
      <c r="CJ24" s="58">
        <v>15.0</v>
      </c>
      <c r="CK24" s="58">
        <v>351.0</v>
      </c>
      <c r="CL24" s="58">
        <v>274.0</v>
      </c>
      <c r="CM24" s="58">
        <v>162.0</v>
      </c>
      <c r="CN24" s="58">
        <v>13.0</v>
      </c>
      <c r="CO24" s="58">
        <v>331.0</v>
      </c>
      <c r="CP24" s="58">
        <v>306.0</v>
      </c>
      <c r="CQ24" s="58">
        <v>150.0</v>
      </c>
      <c r="CR24" s="58">
        <v>13.0</v>
      </c>
      <c r="CS24" s="58">
        <v>334.0</v>
      </c>
      <c r="CT24" s="58">
        <v>293.0</v>
      </c>
      <c r="CU24" s="58">
        <v>169.0</v>
      </c>
      <c r="CV24" s="58">
        <v>106.0</v>
      </c>
      <c r="CW24" s="58">
        <v>335.0</v>
      </c>
      <c r="CX24" s="58">
        <v>189.0</v>
      </c>
      <c r="CY24" s="58">
        <v>86.0</v>
      </c>
      <c r="CZ24" s="58">
        <v>55.0</v>
      </c>
      <c r="DA24" s="58">
        <v>323.0</v>
      </c>
      <c r="DB24" s="58">
        <v>197.0</v>
      </c>
      <c r="DC24" s="58">
        <v>90.0</v>
      </c>
      <c r="DD24" s="58">
        <v>56.0</v>
      </c>
      <c r="DE24" s="58">
        <v>145.0</v>
      </c>
      <c r="DF24" s="58">
        <v>35.0</v>
      </c>
      <c r="DG24" s="58">
        <v>225.0</v>
      </c>
      <c r="DH24" s="58">
        <v>11.3</v>
      </c>
      <c r="DI24" s="59"/>
      <c r="DJ24" s="58">
        <v>7.0</v>
      </c>
      <c r="DK24" s="58">
        <v>62.0</v>
      </c>
      <c r="DL24" s="58">
        <v>55.0</v>
      </c>
      <c r="DM24" s="89"/>
      <c r="DN24" s="61">
        <v>340.0</v>
      </c>
      <c r="DO24" s="61">
        <v>140.0</v>
      </c>
      <c r="DP24" s="61">
        <v>27.1</v>
      </c>
      <c r="DQ24" s="61">
        <v>14.12</v>
      </c>
      <c r="DR24" s="61">
        <v>3.15</v>
      </c>
      <c r="DS24" s="61">
        <v>8.0</v>
      </c>
      <c r="DT24" s="61">
        <v>41.0</v>
      </c>
      <c r="DU24" s="61">
        <v>45.5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13">
        <v>339.0</v>
      </c>
      <c r="EF24" s="213">
        <v>136.0</v>
      </c>
      <c r="EG24" s="213">
        <v>72.0</v>
      </c>
      <c r="EH24" s="213">
        <v>3.0</v>
      </c>
      <c r="EI24" s="214"/>
      <c r="EJ24" s="213">
        <v>9.0</v>
      </c>
      <c r="EK24" s="213">
        <v>49.0</v>
      </c>
      <c r="EL24" s="213">
        <v>51.0</v>
      </c>
      <c r="EM24" s="213">
        <v>136.0</v>
      </c>
      <c r="EN24" s="213">
        <v>131.0</v>
      </c>
      <c r="EO24" s="213">
        <v>5.4</v>
      </c>
      <c r="EP24" s="214"/>
      <c r="EQ24" s="213">
        <v>9.0</v>
      </c>
      <c r="ER24" s="213">
        <v>51.0</v>
      </c>
      <c r="ES24" s="213">
        <v>53.0</v>
      </c>
      <c r="ET24" s="213">
        <v>339.0</v>
      </c>
      <c r="EU24" s="213">
        <v>240.0</v>
      </c>
      <c r="EV24" s="213">
        <v>139.0</v>
      </c>
      <c r="EW24" s="213">
        <v>-6.4</v>
      </c>
      <c r="EX24" s="213">
        <v>336.0</v>
      </c>
      <c r="EY24" s="213">
        <v>0.0</v>
      </c>
      <c r="EZ24" s="213">
        <v>0.0</v>
      </c>
      <c r="FA24" s="213">
        <v>0.0</v>
      </c>
      <c r="FB24" s="213">
        <v>335.0</v>
      </c>
      <c r="FC24" s="213">
        <v>239.0</v>
      </c>
      <c r="FD24" s="213">
        <v>138.0</v>
      </c>
      <c r="FE24" s="213">
        <v>-3.2</v>
      </c>
      <c r="FF24" s="213">
        <v>335.0</v>
      </c>
      <c r="FG24" s="213">
        <v>0.0</v>
      </c>
      <c r="FH24" s="213">
        <v>0.0</v>
      </c>
      <c r="FI24" s="213">
        <v>0.0</v>
      </c>
      <c r="FJ24" s="213">
        <v>339.0</v>
      </c>
      <c r="FK24" s="213">
        <v>226.0</v>
      </c>
      <c r="FL24" s="213">
        <v>129.0</v>
      </c>
      <c r="FM24" s="214"/>
      <c r="FN24" s="213">
        <v>339.0</v>
      </c>
      <c r="FO24" s="213">
        <v>221.0</v>
      </c>
      <c r="FP24" s="213">
        <v>130.0</v>
      </c>
      <c r="FQ24" s="213">
        <v>4.7</v>
      </c>
      <c r="FR24" s="213">
        <v>136.0</v>
      </c>
      <c r="FS24" s="214"/>
      <c r="FT24" s="213">
        <v>14.6</v>
      </c>
      <c r="FU24" s="214"/>
      <c r="FV24" s="213">
        <v>136.0</v>
      </c>
      <c r="FW24" s="214"/>
      <c r="FX24" s="214"/>
      <c r="FY24" s="214"/>
      <c r="FZ24" s="89"/>
      <c r="GA24" s="65">
        <v>338.0</v>
      </c>
      <c r="GB24" s="66">
        <v>336.16</v>
      </c>
      <c r="GC24" s="66">
        <v>206.04</v>
      </c>
      <c r="GD24" s="66">
        <v>22.2</v>
      </c>
      <c r="GE24" s="66">
        <v>338.0</v>
      </c>
      <c r="GF24" s="66">
        <v>355.21</v>
      </c>
      <c r="GG24" s="66">
        <v>203.53</v>
      </c>
      <c r="GH24" s="66">
        <v>24.04</v>
      </c>
      <c r="GI24" s="66">
        <v>338.0</v>
      </c>
      <c r="GJ24" s="66">
        <v>228.07</v>
      </c>
      <c r="GK24" s="66">
        <v>-131.0</v>
      </c>
      <c r="GL24" s="66">
        <v>-8.96</v>
      </c>
      <c r="GM24" s="66">
        <v>338.0</v>
      </c>
      <c r="GN24" s="66">
        <v>210.72</v>
      </c>
      <c r="GO24" s="66">
        <v>-131.58</v>
      </c>
      <c r="GP24" s="66">
        <v>-16.17</v>
      </c>
      <c r="GQ24" s="66">
        <v>338.0</v>
      </c>
      <c r="GR24" s="66">
        <v>116.21</v>
      </c>
      <c r="GS24" s="66">
        <v>-71.44</v>
      </c>
      <c r="GT24" s="66">
        <v>-6.53</v>
      </c>
      <c r="GU24" s="66">
        <v>338.0</v>
      </c>
      <c r="GV24" s="66">
        <v>123.88</v>
      </c>
      <c r="GW24" s="66">
        <v>-71.44</v>
      </c>
      <c r="GX24" s="66">
        <v>-6.28</v>
      </c>
      <c r="GY24" s="89"/>
      <c r="GZ24" s="99" t="s">
        <v>91</v>
      </c>
      <c r="HA24" s="99" t="s">
        <v>92</v>
      </c>
      <c r="HB24" s="98">
        <v>214.0</v>
      </c>
      <c r="HC24" s="98">
        <v>10.7</v>
      </c>
      <c r="HD24" s="98">
        <v>4.28</v>
      </c>
      <c r="HE24" s="145">
        <v>8.0</v>
      </c>
      <c r="HF24" s="99">
        <v>54.0</v>
      </c>
      <c r="HG24" s="99">
        <v>52.0</v>
      </c>
      <c r="HH24" s="98" t="s">
        <v>91</v>
      </c>
      <c r="HI24" s="98" t="s">
        <v>92</v>
      </c>
      <c r="HJ24" s="98">
        <v>78.0</v>
      </c>
      <c r="HK24" s="98">
        <v>3.9</v>
      </c>
      <c r="HL24" s="98">
        <v>1.56</v>
      </c>
      <c r="HM24" s="145">
        <v>5.0</v>
      </c>
      <c r="HN24" s="99">
        <v>55.0</v>
      </c>
      <c r="HO24" s="99">
        <v>55.0</v>
      </c>
      <c r="HP24" s="98" t="s">
        <v>91</v>
      </c>
      <c r="HQ24" s="98" t="s">
        <v>92</v>
      </c>
      <c r="HR24" s="98">
        <v>54.0</v>
      </c>
      <c r="HS24" s="98">
        <v>2.7</v>
      </c>
      <c r="HT24" s="98">
        <v>1.35</v>
      </c>
      <c r="HU24" s="145">
        <v>7.0</v>
      </c>
      <c r="HV24" s="145">
        <v>54.0</v>
      </c>
      <c r="HW24" s="145">
        <v>54.0</v>
      </c>
      <c r="HX24" s="89"/>
      <c r="HY24" s="147">
        <v>135.0</v>
      </c>
      <c r="HZ24" s="147">
        <v>33.0</v>
      </c>
      <c r="IA24" s="148">
        <f t="shared" si="11"/>
        <v>114</v>
      </c>
      <c r="IB24" s="147">
        <v>5.7</v>
      </c>
      <c r="IC24" s="148"/>
      <c r="ID24" s="147">
        <v>2.0</v>
      </c>
      <c r="IE24" s="147">
        <v>64.0</v>
      </c>
      <c r="IF24" s="147">
        <v>42.0</v>
      </c>
      <c r="IG24" s="89"/>
      <c r="IH24" s="74">
        <v>135.0</v>
      </c>
      <c r="II24" s="74">
        <v>32.5</v>
      </c>
      <c r="IJ24" s="74">
        <v>239.0</v>
      </c>
      <c r="IK24" s="74">
        <v>11.9</v>
      </c>
      <c r="IL24" s="74">
        <v>13.2</v>
      </c>
      <c r="IM24" s="74">
        <v>6.0</v>
      </c>
      <c r="IN24" s="74">
        <v>46.0</v>
      </c>
      <c r="IO24" s="74">
        <v>45.0</v>
      </c>
      <c r="IP24" s="74">
        <v>135.0</v>
      </c>
      <c r="IQ24" s="74">
        <v>33.6</v>
      </c>
      <c r="IR24" s="74">
        <v>50.0</v>
      </c>
      <c r="IS24" s="74">
        <v>2.7</v>
      </c>
      <c r="IT24" s="74">
        <v>2.8</v>
      </c>
      <c r="IU24" s="74">
        <v>12.0</v>
      </c>
      <c r="IV24" s="74">
        <v>48.0</v>
      </c>
      <c r="IW24" s="74">
        <v>47.0</v>
      </c>
      <c r="IX24" s="89"/>
      <c r="IY24" s="76">
        <v>139.86</v>
      </c>
      <c r="IZ24" s="76">
        <v>35.21</v>
      </c>
      <c r="JA24" s="76">
        <v>313.74</v>
      </c>
      <c r="JB24" s="76">
        <v>15.68</v>
      </c>
      <c r="JC24" s="76">
        <v>4.42</v>
      </c>
      <c r="JD24" s="76">
        <v>3.0</v>
      </c>
      <c r="JE24" s="76">
        <v>60.62</v>
      </c>
      <c r="JF24" s="76">
        <v>56.37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136.0</v>
      </c>
      <c r="JQ24" s="78">
        <v>32.1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136.0</v>
      </c>
      <c r="JY24" s="78">
        <v>34.2</v>
      </c>
      <c r="JZ24" s="78">
        <v>164.0</v>
      </c>
      <c r="KA24" s="78">
        <v>8.8</v>
      </c>
      <c r="KB24" s="78">
        <v>3.4</v>
      </c>
      <c r="KC24" s="78">
        <v>2.0</v>
      </c>
      <c r="KD24" s="78">
        <v>51.0</v>
      </c>
      <c r="KE24" s="78">
        <v>50.0</v>
      </c>
      <c r="KF24" s="89"/>
      <c r="KG24" s="79" t="s">
        <v>98</v>
      </c>
      <c r="KH24" s="79" t="s">
        <v>98</v>
      </c>
      <c r="KI24" s="80"/>
      <c r="KJ24" s="79">
        <v>1.0</v>
      </c>
      <c r="KK24" s="79">
        <v>44.0</v>
      </c>
      <c r="KL24" s="79">
        <v>44.0</v>
      </c>
      <c r="KM24" s="79">
        <v>138.0</v>
      </c>
      <c r="KN24" s="79">
        <v>34.0</v>
      </c>
      <c r="KO24" s="79">
        <v>3.0</v>
      </c>
      <c r="KP24" s="79">
        <v>0.1</v>
      </c>
      <c r="KQ24" s="80"/>
      <c r="KR24" s="79">
        <v>1.0</v>
      </c>
      <c r="KS24" s="79">
        <v>44.0</v>
      </c>
      <c r="KT24" s="79">
        <v>42.0</v>
      </c>
      <c r="KU24" s="89"/>
      <c r="KV24" s="81">
        <v>134.0</v>
      </c>
      <c r="KW24" s="81">
        <v>34.0</v>
      </c>
      <c r="KX24" s="81">
        <v>196.0</v>
      </c>
      <c r="KY24" s="81">
        <v>9.6</v>
      </c>
      <c r="KZ24" s="81">
        <v>2.0</v>
      </c>
      <c r="LA24" s="81">
        <v>3.0</v>
      </c>
      <c r="LB24" s="81">
        <v>48.0</v>
      </c>
      <c r="LC24" s="81">
        <v>48.0</v>
      </c>
      <c r="LD24" s="81">
        <v>134.0</v>
      </c>
      <c r="LE24" s="81">
        <v>34.0</v>
      </c>
      <c r="LF24" s="81">
        <v>333.0</v>
      </c>
      <c r="LG24" s="81">
        <v>16.3</v>
      </c>
      <c r="LH24" s="81">
        <v>5.0</v>
      </c>
      <c r="LI24" s="81">
        <v>5.0</v>
      </c>
      <c r="LJ24" s="81">
        <v>47.0</v>
      </c>
      <c r="LK24" s="81">
        <v>47.0</v>
      </c>
      <c r="LL24" s="89"/>
      <c r="LM24" s="82">
        <v>343.0</v>
      </c>
      <c r="LN24" s="82">
        <v>205.0</v>
      </c>
      <c r="LO24" s="82">
        <v>111.0</v>
      </c>
      <c r="LP24" s="82">
        <v>73.0</v>
      </c>
      <c r="LQ24" s="82">
        <v>338.0</v>
      </c>
      <c r="LR24" s="120">
        <v>36.0</v>
      </c>
      <c r="LS24" s="120">
        <v>0.6</v>
      </c>
      <c r="LT24" s="120">
        <v>141.0</v>
      </c>
      <c r="LU24" s="120">
        <v>66.0</v>
      </c>
      <c r="LV24" s="120">
        <v>51.0</v>
      </c>
      <c r="LW24" s="120">
        <v>48.0</v>
      </c>
      <c r="LX24" s="120">
        <v>10.0</v>
      </c>
      <c r="LY24" s="120">
        <v>75.0</v>
      </c>
      <c r="LZ24" s="120">
        <v>8.1</v>
      </c>
      <c r="MA24" s="120">
        <v>142.0</v>
      </c>
      <c r="MB24" s="120">
        <v>139.0</v>
      </c>
      <c r="MC24" s="120">
        <v>61.0</v>
      </c>
      <c r="MD24" s="120">
        <v>53.0</v>
      </c>
      <c r="ME24" s="120">
        <v>10.0</v>
      </c>
      <c r="MF24" s="88" t="s">
        <v>95</v>
      </c>
      <c r="MG24" s="88" t="s">
        <v>95</v>
      </c>
      <c r="MH24" s="88" t="s">
        <v>95</v>
      </c>
      <c r="MI24" s="88" t="s">
        <v>95</v>
      </c>
      <c r="MJ24" s="82">
        <v>54.0</v>
      </c>
      <c r="MK24" s="82">
        <v>52.0</v>
      </c>
      <c r="ML24" s="83">
        <v>5.0</v>
      </c>
      <c r="MM24" s="86"/>
      <c r="MN24" s="87"/>
      <c r="MO24" s="87"/>
      <c r="MP24" s="87"/>
      <c r="MQ24" s="87"/>
      <c r="MR24" s="82">
        <v>5.2</v>
      </c>
      <c r="MS24" s="82">
        <v>2.0</v>
      </c>
      <c r="MT24" s="82">
        <v>92.0</v>
      </c>
      <c r="MU24" s="83">
        <v>36.0</v>
      </c>
      <c r="MV24" s="83">
        <v>42.0</v>
      </c>
      <c r="MW24" s="88" t="s">
        <v>96</v>
      </c>
      <c r="MX24" s="82">
        <v>5.0</v>
      </c>
      <c r="MY24" s="87"/>
      <c r="MZ24" s="88" t="s">
        <v>95</v>
      </c>
      <c r="NA24" s="88" t="s">
        <v>95</v>
      </c>
      <c r="NB24" s="88" t="s">
        <v>95</v>
      </c>
      <c r="NC24" s="88" t="s">
        <v>95</v>
      </c>
      <c r="ND24" s="82">
        <v>38.0</v>
      </c>
      <c r="NE24" s="82">
        <v>38.0</v>
      </c>
      <c r="NF24" s="82">
        <v>5.0</v>
      </c>
      <c r="NG24" s="87"/>
      <c r="NH24" s="82">
        <v>14.8</v>
      </c>
      <c r="NI24" s="82">
        <v>6.9</v>
      </c>
      <c r="NJ24" s="82">
        <v>264.0</v>
      </c>
      <c r="NK24" s="82">
        <v>35.0</v>
      </c>
      <c r="NL24" s="82">
        <v>50.0</v>
      </c>
      <c r="NM24" s="82">
        <v>55.0</v>
      </c>
      <c r="NN24" s="82">
        <v>4.0</v>
      </c>
    </row>
    <row r="25" ht="14.25" customHeight="1">
      <c r="A25" s="49">
        <v>0.5</v>
      </c>
      <c r="B25" s="50"/>
      <c r="C25" s="51">
        <v>50.35</v>
      </c>
      <c r="D25" s="52">
        <v>335.0</v>
      </c>
      <c r="E25" s="53">
        <v>134.0</v>
      </c>
      <c r="F25" s="53">
        <v>35.0</v>
      </c>
      <c r="G25" s="55">
        <v>7.7</v>
      </c>
      <c r="H25" s="54"/>
      <c r="I25" s="53">
        <v>6.0</v>
      </c>
      <c r="J25" s="53">
        <v>45.0</v>
      </c>
      <c r="K25" s="53">
        <v>44.0</v>
      </c>
      <c r="L25" s="53">
        <v>138.0</v>
      </c>
      <c r="M25" s="53">
        <v>133.0</v>
      </c>
      <c r="N25" s="53">
        <v>27.3</v>
      </c>
      <c r="O25" s="54"/>
      <c r="P25" s="53">
        <v>6.0</v>
      </c>
      <c r="Q25" s="53">
        <v>60.0</v>
      </c>
      <c r="R25" s="53">
        <v>52.0</v>
      </c>
      <c r="S25" s="55">
        <v>340.8</v>
      </c>
      <c r="T25" s="55">
        <v>295.7</v>
      </c>
      <c r="U25" s="55">
        <v>177.5</v>
      </c>
      <c r="V25" s="54"/>
      <c r="W25" s="55">
        <v>373.3</v>
      </c>
      <c r="X25" s="53">
        <v>231.5</v>
      </c>
      <c r="Y25" s="55">
        <v>137.8</v>
      </c>
      <c r="Z25" s="54"/>
      <c r="AA25" s="55">
        <v>340.4</v>
      </c>
      <c r="AB25" s="53">
        <v>299.1</v>
      </c>
      <c r="AC25" s="55">
        <v>189.5</v>
      </c>
      <c r="AD25" s="54"/>
      <c r="AE25" s="55">
        <v>339.9</v>
      </c>
      <c r="AF25" s="55">
        <v>334.1</v>
      </c>
      <c r="AG25" s="53">
        <v>170.6</v>
      </c>
      <c r="AH25" s="54"/>
      <c r="AI25" s="55">
        <v>346.4</v>
      </c>
      <c r="AJ25" s="55">
        <v>333.9</v>
      </c>
      <c r="AK25" s="55">
        <v>208.7</v>
      </c>
      <c r="AL25" s="54"/>
      <c r="AM25" s="53">
        <v>339.1</v>
      </c>
      <c r="AN25" s="55">
        <v>352.9</v>
      </c>
      <c r="AO25" s="55">
        <v>195.6</v>
      </c>
      <c r="AP25" s="54"/>
      <c r="AQ25" s="182">
        <f t="shared" ref="AQ25:AS25" si="32">E25</f>
        <v>134</v>
      </c>
      <c r="AR25" s="54">
        <f t="shared" si="32"/>
        <v>35</v>
      </c>
      <c r="AS25" s="56">
        <f t="shared" si="32"/>
        <v>7.7</v>
      </c>
      <c r="AT25" s="54"/>
      <c r="AU25" s="54">
        <f t="shared" ref="AU25:AW25" si="33">L25</f>
        <v>138</v>
      </c>
      <c r="AV25" s="54">
        <f t="shared" si="33"/>
        <v>133</v>
      </c>
      <c r="AW25" s="54">
        <f t="shared" si="33"/>
        <v>27.3</v>
      </c>
      <c r="AX25" s="54"/>
      <c r="AY25" s="182">
        <f t="shared" si="29"/>
        <v>134</v>
      </c>
      <c r="AZ25" s="54"/>
      <c r="BA25" s="54"/>
      <c r="BB25" s="54"/>
      <c r="BC25" s="89"/>
      <c r="BD25" s="54"/>
      <c r="BE25" s="53">
        <v>32.0</v>
      </c>
      <c r="BF25" s="53">
        <v>18.0</v>
      </c>
      <c r="BG25" s="53">
        <v>0.9</v>
      </c>
      <c r="BH25" s="54"/>
      <c r="BI25" s="53">
        <v>22.0</v>
      </c>
      <c r="BJ25" s="53">
        <v>89.0</v>
      </c>
      <c r="BK25" s="53">
        <v>65.0</v>
      </c>
      <c r="BL25" s="89"/>
      <c r="BM25" s="58">
        <v>341.0</v>
      </c>
      <c r="BN25" s="58">
        <v>145.0</v>
      </c>
      <c r="BO25" s="58">
        <v>229.0</v>
      </c>
      <c r="BP25" s="58">
        <v>11.5</v>
      </c>
      <c r="BQ25" s="59"/>
      <c r="BR25" s="58">
        <v>6.0</v>
      </c>
      <c r="BS25" s="58">
        <v>62.0</v>
      </c>
      <c r="BT25" s="58">
        <v>64.0</v>
      </c>
      <c r="BU25" s="58">
        <v>341.0</v>
      </c>
      <c r="BV25" s="58">
        <v>289.0</v>
      </c>
      <c r="BW25" s="58">
        <v>166.0</v>
      </c>
      <c r="BX25" s="58">
        <v>18.0</v>
      </c>
      <c r="BY25" s="58">
        <v>333.0</v>
      </c>
      <c r="BZ25" s="58">
        <v>308.0</v>
      </c>
      <c r="CA25" s="58">
        <v>170.0</v>
      </c>
      <c r="CB25" s="58">
        <v>16.0</v>
      </c>
      <c r="CC25" s="58">
        <v>338.0</v>
      </c>
      <c r="CD25" s="58">
        <v>288.0</v>
      </c>
      <c r="CE25" s="58">
        <v>164.0</v>
      </c>
      <c r="CF25" s="58">
        <v>16.0</v>
      </c>
      <c r="CG25" s="58">
        <v>333.0</v>
      </c>
      <c r="CH25" s="58">
        <v>286.0</v>
      </c>
      <c r="CI25" s="58">
        <v>164.0</v>
      </c>
      <c r="CJ25" s="58">
        <v>12.0</v>
      </c>
      <c r="CK25" s="58">
        <v>351.0</v>
      </c>
      <c r="CL25" s="58">
        <v>279.0</v>
      </c>
      <c r="CM25" s="58">
        <v>167.0</v>
      </c>
      <c r="CN25" s="58">
        <v>9.0</v>
      </c>
      <c r="CO25" s="58">
        <v>330.0</v>
      </c>
      <c r="CP25" s="58">
        <v>311.0</v>
      </c>
      <c r="CQ25" s="58">
        <v>151.0</v>
      </c>
      <c r="CR25" s="58">
        <v>6.0</v>
      </c>
      <c r="CS25" s="58">
        <v>334.0</v>
      </c>
      <c r="CT25" s="58">
        <v>299.0</v>
      </c>
      <c r="CU25" s="58">
        <v>175.0</v>
      </c>
      <c r="CV25" s="58">
        <v>105.0</v>
      </c>
      <c r="CW25" s="58">
        <v>335.0</v>
      </c>
      <c r="CX25" s="58">
        <v>166.0</v>
      </c>
      <c r="CY25" s="58">
        <v>73.0</v>
      </c>
      <c r="CZ25" s="58">
        <v>50.0</v>
      </c>
      <c r="DA25" s="58">
        <v>323.0</v>
      </c>
      <c r="DB25" s="58">
        <v>170.0</v>
      </c>
      <c r="DC25" s="58">
        <v>75.0</v>
      </c>
      <c r="DD25" s="58">
        <v>54.0</v>
      </c>
      <c r="DE25" s="58">
        <v>145.0</v>
      </c>
      <c r="DF25" s="58">
        <v>34.9</v>
      </c>
      <c r="DG25" s="58">
        <v>229.0</v>
      </c>
      <c r="DH25" s="58">
        <v>11.5</v>
      </c>
      <c r="DI25" s="59"/>
      <c r="DJ25" s="58">
        <v>7.0</v>
      </c>
      <c r="DK25" s="58">
        <v>60.0</v>
      </c>
      <c r="DL25" s="58">
        <v>55.0</v>
      </c>
      <c r="DM25" s="89"/>
      <c r="DN25" s="61">
        <v>340.0</v>
      </c>
      <c r="DO25" s="61">
        <v>140.0</v>
      </c>
      <c r="DP25" s="61">
        <v>32.74</v>
      </c>
      <c r="DQ25" s="61">
        <v>18.2</v>
      </c>
      <c r="DR25" s="61">
        <v>4.97</v>
      </c>
      <c r="DS25" s="61">
        <v>8.0</v>
      </c>
      <c r="DT25" s="61">
        <v>41.0</v>
      </c>
      <c r="DU25" s="61">
        <v>50.0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13">
        <v>339.0</v>
      </c>
      <c r="EF25" s="213">
        <v>136.0</v>
      </c>
      <c r="EG25" s="213">
        <v>71.0</v>
      </c>
      <c r="EH25" s="213">
        <v>3.0</v>
      </c>
      <c r="EI25" s="214"/>
      <c r="EJ25" s="213">
        <v>9.0</v>
      </c>
      <c r="EK25" s="213">
        <v>51.0</v>
      </c>
      <c r="EL25" s="213">
        <v>52.0</v>
      </c>
      <c r="EM25" s="213">
        <v>136.0</v>
      </c>
      <c r="EN25" s="213">
        <v>113.0</v>
      </c>
      <c r="EO25" s="213">
        <v>4.7</v>
      </c>
      <c r="EP25" s="214"/>
      <c r="EQ25" s="213">
        <v>9.0</v>
      </c>
      <c r="ER25" s="213">
        <v>53.0</v>
      </c>
      <c r="ES25" s="213">
        <v>54.0</v>
      </c>
      <c r="ET25" s="213">
        <v>338.0</v>
      </c>
      <c r="EU25" s="213">
        <v>240.0</v>
      </c>
      <c r="EV25" s="213">
        <v>139.0</v>
      </c>
      <c r="EW25" s="213">
        <v>-5.8</v>
      </c>
      <c r="EX25" s="213">
        <v>336.0</v>
      </c>
      <c r="EY25" s="213">
        <v>0.0</v>
      </c>
      <c r="EZ25" s="213">
        <v>0.0</v>
      </c>
      <c r="FA25" s="213">
        <v>0.0</v>
      </c>
      <c r="FB25" s="213">
        <v>336.0</v>
      </c>
      <c r="FC25" s="213">
        <v>239.0</v>
      </c>
      <c r="FD25" s="213">
        <v>138.0</v>
      </c>
      <c r="FE25" s="213">
        <v>-3.1</v>
      </c>
      <c r="FF25" s="213">
        <v>336.0</v>
      </c>
      <c r="FG25" s="213">
        <v>0.0</v>
      </c>
      <c r="FH25" s="213">
        <v>0.0</v>
      </c>
      <c r="FI25" s="213">
        <v>0.0</v>
      </c>
      <c r="FJ25" s="213">
        <v>339.0</v>
      </c>
      <c r="FK25" s="213">
        <v>227.0</v>
      </c>
      <c r="FL25" s="213">
        <v>130.0</v>
      </c>
      <c r="FM25" s="214"/>
      <c r="FN25" s="213">
        <v>339.0</v>
      </c>
      <c r="FO25" s="213">
        <v>222.0</v>
      </c>
      <c r="FP25" s="213">
        <v>130.0</v>
      </c>
      <c r="FQ25" s="213">
        <v>3.3</v>
      </c>
      <c r="FR25" s="213">
        <v>136.0</v>
      </c>
      <c r="FS25" s="214"/>
      <c r="FT25" s="213">
        <v>14.22</v>
      </c>
      <c r="FU25" s="214"/>
      <c r="FV25" s="213">
        <v>136.0</v>
      </c>
      <c r="FW25" s="214"/>
      <c r="FX25" s="214"/>
      <c r="FY25" s="214"/>
      <c r="FZ25" s="89"/>
      <c r="GA25" s="65">
        <v>338.0</v>
      </c>
      <c r="GB25" s="66">
        <v>326.88</v>
      </c>
      <c r="GC25" s="66">
        <v>199.77</v>
      </c>
      <c r="GD25" s="66">
        <v>22.03</v>
      </c>
      <c r="GE25" s="66">
        <v>338.0</v>
      </c>
      <c r="GF25" s="66">
        <v>347.62</v>
      </c>
      <c r="GG25" s="66">
        <v>199.09</v>
      </c>
      <c r="GH25" s="66">
        <v>25.29</v>
      </c>
      <c r="GI25" s="66">
        <v>338.0</v>
      </c>
      <c r="GJ25" s="66">
        <v>229.63</v>
      </c>
      <c r="GK25" s="66">
        <v>-130.83</v>
      </c>
      <c r="GL25" s="66">
        <v>-11.22</v>
      </c>
      <c r="GM25" s="66">
        <v>338.0</v>
      </c>
      <c r="GN25" s="66">
        <v>210.87</v>
      </c>
      <c r="GO25" s="66">
        <v>-130.42</v>
      </c>
      <c r="GP25" s="66">
        <v>18.59</v>
      </c>
      <c r="GQ25" s="66">
        <v>338.0</v>
      </c>
      <c r="GR25" s="66">
        <v>111.96</v>
      </c>
      <c r="GS25" s="66">
        <v>-70.1</v>
      </c>
      <c r="GT25" s="66">
        <v>-8.46</v>
      </c>
      <c r="GU25" s="66">
        <v>338.0</v>
      </c>
      <c r="GV25" s="66">
        <v>124.57</v>
      </c>
      <c r="GW25" s="66">
        <v>-70.18</v>
      </c>
      <c r="GX25" s="66">
        <v>-9.72</v>
      </c>
      <c r="GY25" s="89"/>
      <c r="GZ25" s="99" t="s">
        <v>91</v>
      </c>
      <c r="HA25" s="99" t="s">
        <v>92</v>
      </c>
      <c r="HB25" s="98">
        <v>221.0</v>
      </c>
      <c r="HC25" s="98">
        <v>11.05</v>
      </c>
      <c r="HD25" s="98">
        <v>4.42</v>
      </c>
      <c r="HE25" s="145">
        <v>8.0</v>
      </c>
      <c r="HF25" s="99">
        <v>54.0</v>
      </c>
      <c r="HG25" s="99">
        <v>50.0</v>
      </c>
      <c r="HH25" s="98" t="s">
        <v>91</v>
      </c>
      <c r="HI25" s="98" t="s">
        <v>92</v>
      </c>
      <c r="HJ25" s="98">
        <v>78.0</v>
      </c>
      <c r="HK25" s="98">
        <v>3.9</v>
      </c>
      <c r="HL25" s="98">
        <v>1.56</v>
      </c>
      <c r="HM25" s="145">
        <v>5.0</v>
      </c>
      <c r="HN25" s="99">
        <v>55.0</v>
      </c>
      <c r="HO25" s="99">
        <v>55.0</v>
      </c>
      <c r="HP25" s="98" t="s">
        <v>91</v>
      </c>
      <c r="HQ25" s="98" t="s">
        <v>92</v>
      </c>
      <c r="HR25" s="98">
        <v>79.0</v>
      </c>
      <c r="HS25" s="98">
        <v>3.95</v>
      </c>
      <c r="HT25" s="98">
        <v>1.975</v>
      </c>
      <c r="HU25" s="145">
        <v>7.0</v>
      </c>
      <c r="HV25" s="145">
        <v>56.0</v>
      </c>
      <c r="HW25" s="145">
        <v>56.0</v>
      </c>
      <c r="HX25" s="89"/>
      <c r="HY25" s="147">
        <v>135.0</v>
      </c>
      <c r="HZ25" s="147">
        <v>33.0</v>
      </c>
      <c r="IA25" s="148">
        <f t="shared" si="11"/>
        <v>112</v>
      </c>
      <c r="IB25" s="147">
        <v>5.6</v>
      </c>
      <c r="IC25" s="148"/>
      <c r="ID25" s="147">
        <v>2.0</v>
      </c>
      <c r="IE25" s="147">
        <v>70.0</v>
      </c>
      <c r="IF25" s="147">
        <v>48.0</v>
      </c>
      <c r="IG25" s="89"/>
      <c r="IH25" s="74">
        <v>135.0</v>
      </c>
      <c r="II25" s="74">
        <v>32.5</v>
      </c>
      <c r="IJ25" s="74">
        <v>234.0</v>
      </c>
      <c r="IK25" s="74">
        <v>11.6</v>
      </c>
      <c r="IL25" s="74">
        <v>12.9</v>
      </c>
      <c r="IM25" s="74">
        <v>6.0</v>
      </c>
      <c r="IN25" s="74">
        <v>48.0</v>
      </c>
      <c r="IO25" s="74">
        <v>47.0</v>
      </c>
      <c r="IP25" s="74">
        <v>135.0</v>
      </c>
      <c r="IQ25" s="74">
        <v>33.5</v>
      </c>
      <c r="IR25" s="74">
        <v>49.0</v>
      </c>
      <c r="IS25" s="74">
        <v>2.7</v>
      </c>
      <c r="IT25" s="74">
        <v>2.9</v>
      </c>
      <c r="IU25" s="74">
        <v>12.0</v>
      </c>
      <c r="IV25" s="74">
        <v>51.0</v>
      </c>
      <c r="IW25" s="74">
        <v>51.0</v>
      </c>
      <c r="IX25" s="89"/>
      <c r="IY25" s="76">
        <v>139.35</v>
      </c>
      <c r="IZ25" s="76">
        <v>34.87</v>
      </c>
      <c r="JA25" s="76">
        <v>392.72</v>
      </c>
      <c r="JB25" s="76">
        <v>19.63</v>
      </c>
      <c r="JC25" s="76">
        <v>6.77</v>
      </c>
      <c r="JD25" s="76">
        <v>3.0</v>
      </c>
      <c r="JE25" s="76">
        <v>64.86</v>
      </c>
      <c r="JF25" s="76">
        <v>44.22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136.0</v>
      </c>
      <c r="JQ25" s="78">
        <v>32.1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136.0</v>
      </c>
      <c r="JY25" s="78">
        <v>34.1</v>
      </c>
      <c r="JZ25" s="78">
        <v>161.0</v>
      </c>
      <c r="KA25" s="78">
        <v>8.7</v>
      </c>
      <c r="KB25" s="78">
        <v>3.3</v>
      </c>
      <c r="KC25" s="78">
        <v>2.0</v>
      </c>
      <c r="KD25" s="78">
        <v>54.0</v>
      </c>
      <c r="KE25" s="78">
        <v>52.0</v>
      </c>
      <c r="KF25" s="89"/>
      <c r="KG25" s="79" t="s">
        <v>98</v>
      </c>
      <c r="KH25" s="79" t="s">
        <v>98</v>
      </c>
      <c r="KI25" s="80"/>
      <c r="KJ25" s="79">
        <v>1.0</v>
      </c>
      <c r="KK25" s="79">
        <v>48.0</v>
      </c>
      <c r="KL25" s="79">
        <v>48.0</v>
      </c>
      <c r="KM25" s="79">
        <v>138.0</v>
      </c>
      <c r="KN25" s="79">
        <v>34.0</v>
      </c>
      <c r="KO25" s="79">
        <v>3.0</v>
      </c>
      <c r="KP25" s="79">
        <v>0.1</v>
      </c>
      <c r="KQ25" s="80"/>
      <c r="KR25" s="79">
        <v>1.0</v>
      </c>
      <c r="KS25" s="79">
        <v>48.0</v>
      </c>
      <c r="KT25" s="79">
        <v>46.0</v>
      </c>
      <c r="KU25" s="89"/>
      <c r="KV25" s="81">
        <v>130.0</v>
      </c>
      <c r="KW25" s="81">
        <v>33.0</v>
      </c>
      <c r="KX25" s="81">
        <v>198.0</v>
      </c>
      <c r="KY25" s="81">
        <v>9.7</v>
      </c>
      <c r="KZ25" s="81">
        <v>2.0</v>
      </c>
      <c r="LA25" s="81">
        <v>3.0</v>
      </c>
      <c r="LB25" s="81">
        <v>50.0</v>
      </c>
      <c r="LC25" s="81">
        <v>50.0</v>
      </c>
      <c r="LD25" s="81">
        <v>130.0</v>
      </c>
      <c r="LE25" s="81">
        <v>33.0</v>
      </c>
      <c r="LF25" s="81">
        <v>333.0</v>
      </c>
      <c r="LG25" s="81">
        <v>16.3</v>
      </c>
      <c r="LH25" s="81">
        <v>5.0</v>
      </c>
      <c r="LI25" s="81">
        <v>5.0</v>
      </c>
      <c r="LJ25" s="81">
        <v>49.0</v>
      </c>
      <c r="LK25" s="81">
        <v>49.0</v>
      </c>
      <c r="LL25" s="89"/>
      <c r="LM25" s="82">
        <v>342.0</v>
      </c>
      <c r="LN25" s="82">
        <v>205.0</v>
      </c>
      <c r="LO25" s="82">
        <v>115.0</v>
      </c>
      <c r="LP25" s="82">
        <v>72.0</v>
      </c>
      <c r="LQ25" s="82">
        <v>342.0</v>
      </c>
      <c r="LR25" s="120">
        <v>37.0</v>
      </c>
      <c r="LS25" s="120">
        <v>0.4</v>
      </c>
      <c r="LT25" s="120">
        <v>141.0</v>
      </c>
      <c r="LU25" s="120">
        <v>72.0</v>
      </c>
      <c r="LV25" s="120">
        <v>53.0</v>
      </c>
      <c r="LW25" s="120">
        <v>51.0</v>
      </c>
      <c r="LX25" s="120">
        <v>10.0</v>
      </c>
      <c r="LY25" s="120">
        <v>78.0</v>
      </c>
      <c r="LZ25" s="120">
        <v>7.8</v>
      </c>
      <c r="MA25" s="120">
        <v>142.0</v>
      </c>
      <c r="MB25" s="120">
        <v>133.0</v>
      </c>
      <c r="MC25" s="120">
        <v>63.0</v>
      </c>
      <c r="MD25" s="120">
        <v>55.0</v>
      </c>
      <c r="ME25" s="120">
        <v>10.0</v>
      </c>
      <c r="MF25" s="88" t="s">
        <v>95</v>
      </c>
      <c r="MG25" s="88" t="s">
        <v>95</v>
      </c>
      <c r="MH25" s="88" t="s">
        <v>95</v>
      </c>
      <c r="MI25" s="88" t="s">
        <v>95</v>
      </c>
      <c r="MJ25" s="82">
        <v>54.0</v>
      </c>
      <c r="MK25" s="82">
        <v>52.0</v>
      </c>
      <c r="ML25" s="83">
        <v>5.0</v>
      </c>
      <c r="MM25" s="86"/>
      <c r="MN25" s="87"/>
      <c r="MO25" s="87"/>
      <c r="MP25" s="87"/>
      <c r="MQ25" s="87"/>
      <c r="MR25" s="82">
        <v>5.1</v>
      </c>
      <c r="MS25" s="82">
        <v>1.7</v>
      </c>
      <c r="MT25" s="82">
        <v>86.0</v>
      </c>
      <c r="MU25" s="83">
        <v>36.0</v>
      </c>
      <c r="MV25" s="83">
        <v>42.0</v>
      </c>
      <c r="MW25" s="88" t="s">
        <v>96</v>
      </c>
      <c r="MX25" s="82">
        <v>5.0</v>
      </c>
      <c r="MY25" s="87"/>
      <c r="MZ25" s="88" t="s">
        <v>95</v>
      </c>
      <c r="NA25" s="88" t="s">
        <v>95</v>
      </c>
      <c r="NB25" s="88" t="s">
        <v>95</v>
      </c>
      <c r="NC25" s="88" t="s">
        <v>95</v>
      </c>
      <c r="ND25" s="82">
        <v>38.0</v>
      </c>
      <c r="NE25" s="82">
        <v>38.0</v>
      </c>
      <c r="NF25" s="82">
        <v>5.0</v>
      </c>
      <c r="NG25" s="87"/>
      <c r="NH25" s="82">
        <v>15.1</v>
      </c>
      <c r="NI25" s="82">
        <v>7.5</v>
      </c>
      <c r="NJ25" s="82">
        <v>269.0</v>
      </c>
      <c r="NK25" s="82">
        <v>35.0</v>
      </c>
      <c r="NL25" s="82">
        <v>50.0</v>
      </c>
      <c r="NM25" s="82">
        <v>55.0</v>
      </c>
      <c r="NN25" s="82">
        <v>4.0</v>
      </c>
    </row>
    <row r="26" ht="14.25" customHeight="1">
      <c r="A26" s="49">
        <v>0.541666666666667</v>
      </c>
      <c r="B26" s="50"/>
      <c r="C26" s="51">
        <v>50.33</v>
      </c>
      <c r="D26" s="52">
        <v>338.0</v>
      </c>
      <c r="E26" s="53">
        <v>133.0</v>
      </c>
      <c r="F26" s="53">
        <v>36.0</v>
      </c>
      <c r="G26" s="55">
        <v>7.6</v>
      </c>
      <c r="H26" s="54"/>
      <c r="I26" s="53">
        <v>6.0</v>
      </c>
      <c r="J26" s="53">
        <v>54.0</v>
      </c>
      <c r="K26" s="53">
        <v>51.0</v>
      </c>
      <c r="L26" s="53">
        <v>138.0</v>
      </c>
      <c r="M26" s="53">
        <v>94.0</v>
      </c>
      <c r="N26" s="53">
        <v>22.6</v>
      </c>
      <c r="O26" s="54"/>
      <c r="P26" s="53">
        <v>6.0</v>
      </c>
      <c r="Q26" s="53">
        <v>56.0</v>
      </c>
      <c r="R26" s="53">
        <v>53.0</v>
      </c>
      <c r="S26" s="55">
        <v>338.9</v>
      </c>
      <c r="T26" s="55">
        <v>314.0</v>
      </c>
      <c r="U26" s="55">
        <v>181.8</v>
      </c>
      <c r="V26" s="54"/>
      <c r="W26" s="55">
        <v>371.8</v>
      </c>
      <c r="X26" s="53">
        <v>257.3</v>
      </c>
      <c r="Y26" s="55">
        <v>141.1</v>
      </c>
      <c r="Z26" s="54"/>
      <c r="AA26" s="55">
        <v>342.1</v>
      </c>
      <c r="AB26" s="53">
        <v>344.9</v>
      </c>
      <c r="AC26" s="55">
        <v>195.5</v>
      </c>
      <c r="AD26" s="54"/>
      <c r="AE26" s="55">
        <v>341.8</v>
      </c>
      <c r="AF26" s="55">
        <v>314.5</v>
      </c>
      <c r="AG26" s="53">
        <v>177.7</v>
      </c>
      <c r="AH26" s="54"/>
      <c r="AI26" s="55">
        <v>344.8</v>
      </c>
      <c r="AJ26" s="55">
        <v>361.7</v>
      </c>
      <c r="AK26" s="55">
        <v>211.2</v>
      </c>
      <c r="AL26" s="54"/>
      <c r="AM26" s="53">
        <v>337.5</v>
      </c>
      <c r="AN26" s="55">
        <v>374.6</v>
      </c>
      <c r="AO26" s="55">
        <v>201.3</v>
      </c>
      <c r="AP26" s="54"/>
      <c r="AQ26" s="182">
        <f t="shared" ref="AQ26:AS26" si="34">E26</f>
        <v>133</v>
      </c>
      <c r="AR26" s="54">
        <f t="shared" si="34"/>
        <v>36</v>
      </c>
      <c r="AS26" s="56">
        <f t="shared" si="34"/>
        <v>7.6</v>
      </c>
      <c r="AT26" s="54"/>
      <c r="AU26" s="54">
        <f t="shared" ref="AU26:AW26" si="35">L26</f>
        <v>138</v>
      </c>
      <c r="AV26" s="54">
        <f t="shared" si="35"/>
        <v>94</v>
      </c>
      <c r="AW26" s="54">
        <f t="shared" si="35"/>
        <v>22.6</v>
      </c>
      <c r="AX26" s="54"/>
      <c r="AY26" s="182">
        <f t="shared" si="29"/>
        <v>133</v>
      </c>
      <c r="AZ26" s="54"/>
      <c r="BA26" s="54"/>
      <c r="BB26" s="54"/>
      <c r="BC26" s="89"/>
      <c r="BD26" s="54"/>
      <c r="BE26" s="53">
        <v>32.0</v>
      </c>
      <c r="BF26" s="53">
        <v>18.0</v>
      </c>
      <c r="BG26" s="53">
        <v>0.9</v>
      </c>
      <c r="BH26" s="54"/>
      <c r="BI26" s="53">
        <v>22.0</v>
      </c>
      <c r="BJ26" s="53">
        <v>89.0</v>
      </c>
      <c r="BK26" s="53">
        <v>65.0</v>
      </c>
      <c r="BL26" s="89"/>
      <c r="BM26" s="58">
        <v>341.0</v>
      </c>
      <c r="BN26" s="58">
        <v>145.0</v>
      </c>
      <c r="BO26" s="58">
        <v>191.0</v>
      </c>
      <c r="BP26" s="58">
        <v>10.0</v>
      </c>
      <c r="BQ26" s="59"/>
      <c r="BR26" s="58">
        <v>6.0</v>
      </c>
      <c r="BS26" s="58">
        <v>63.0</v>
      </c>
      <c r="BT26" s="58">
        <v>67.0</v>
      </c>
      <c r="BU26" s="58">
        <v>341.0</v>
      </c>
      <c r="BV26" s="58">
        <v>284.0</v>
      </c>
      <c r="BW26" s="58">
        <v>166.0</v>
      </c>
      <c r="BX26" s="58">
        <v>23.0</v>
      </c>
      <c r="BY26" s="58">
        <v>334.0</v>
      </c>
      <c r="BZ26" s="58">
        <v>308.0</v>
      </c>
      <c r="CA26" s="58">
        <v>170.0</v>
      </c>
      <c r="CB26" s="58">
        <v>20.0</v>
      </c>
      <c r="CC26" s="58">
        <v>340.0</v>
      </c>
      <c r="CD26" s="58">
        <v>274.0</v>
      </c>
      <c r="CE26" s="58">
        <v>154.0</v>
      </c>
      <c r="CF26" s="58">
        <v>12.0</v>
      </c>
      <c r="CG26" s="58">
        <v>338.0</v>
      </c>
      <c r="CH26" s="58">
        <v>278.0</v>
      </c>
      <c r="CI26" s="58">
        <v>155.0</v>
      </c>
      <c r="CJ26" s="58">
        <v>11.0</v>
      </c>
      <c r="CK26" s="58">
        <v>352.0</v>
      </c>
      <c r="CL26" s="58">
        <v>292.0</v>
      </c>
      <c r="CM26" s="58">
        <v>164.0</v>
      </c>
      <c r="CN26" s="58">
        <v>8.0</v>
      </c>
      <c r="CO26" s="58">
        <v>331.0</v>
      </c>
      <c r="CP26" s="58">
        <v>308.0</v>
      </c>
      <c r="CQ26" s="58">
        <v>152.0</v>
      </c>
      <c r="CR26" s="58">
        <v>10.0</v>
      </c>
      <c r="CS26" s="58">
        <v>335.0</v>
      </c>
      <c r="CT26" s="58">
        <v>298.0</v>
      </c>
      <c r="CU26" s="58">
        <v>173.0</v>
      </c>
      <c r="CV26" s="58">
        <v>106.0</v>
      </c>
      <c r="CW26" s="58">
        <v>338.0</v>
      </c>
      <c r="CX26" s="58">
        <v>169.0</v>
      </c>
      <c r="CY26" s="58">
        <v>68.0</v>
      </c>
      <c r="CZ26" s="58">
        <v>52.0</v>
      </c>
      <c r="DA26" s="58">
        <v>323.0</v>
      </c>
      <c r="DB26" s="58">
        <v>174.0</v>
      </c>
      <c r="DC26" s="58">
        <v>71.0</v>
      </c>
      <c r="DD26" s="58">
        <v>61.0</v>
      </c>
      <c r="DE26" s="58">
        <v>145.0</v>
      </c>
      <c r="DF26" s="58">
        <v>35.0</v>
      </c>
      <c r="DG26" s="58">
        <v>191.0</v>
      </c>
      <c r="DH26" s="58">
        <v>10.0</v>
      </c>
      <c r="DI26" s="59"/>
      <c r="DJ26" s="58">
        <v>7.0</v>
      </c>
      <c r="DK26" s="58">
        <v>61.0</v>
      </c>
      <c r="DL26" s="58">
        <v>55.0</v>
      </c>
      <c r="DM26" s="89"/>
      <c r="DN26" s="61">
        <v>340.0</v>
      </c>
      <c r="DO26" s="61">
        <v>140.0</v>
      </c>
      <c r="DP26" s="61">
        <v>39.91</v>
      </c>
      <c r="DQ26" s="61">
        <v>22.23</v>
      </c>
      <c r="DR26" s="61">
        <v>6.1</v>
      </c>
      <c r="DS26" s="61">
        <v>8.0</v>
      </c>
      <c r="DT26" s="61">
        <v>43.0</v>
      </c>
      <c r="DU26" s="61">
        <v>52.8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13">
        <v>338.0</v>
      </c>
      <c r="EF26" s="213">
        <v>136.0</v>
      </c>
      <c r="EG26" s="213">
        <v>70.0</v>
      </c>
      <c r="EH26" s="213">
        <v>2.9</v>
      </c>
      <c r="EI26" s="214"/>
      <c r="EJ26" s="213">
        <v>9.0</v>
      </c>
      <c r="EK26" s="213">
        <v>53.0</v>
      </c>
      <c r="EL26" s="213">
        <v>54.0</v>
      </c>
      <c r="EM26" s="213">
        <v>136.0</v>
      </c>
      <c r="EN26" s="213">
        <v>112.0</v>
      </c>
      <c r="EO26" s="213">
        <v>4.6</v>
      </c>
      <c r="EP26" s="214"/>
      <c r="EQ26" s="213">
        <v>9.0</v>
      </c>
      <c r="ER26" s="213">
        <v>54.0</v>
      </c>
      <c r="ES26" s="213">
        <v>55.0</v>
      </c>
      <c r="ET26" s="213">
        <v>337.0</v>
      </c>
      <c r="EU26" s="213">
        <v>240.0</v>
      </c>
      <c r="EV26" s="213">
        <v>139.0</v>
      </c>
      <c r="EW26" s="213">
        <v>-11.0</v>
      </c>
      <c r="EX26" s="213">
        <v>337.0</v>
      </c>
      <c r="EY26" s="213">
        <v>0.0</v>
      </c>
      <c r="EZ26" s="213">
        <v>0.0</v>
      </c>
      <c r="FA26" s="213">
        <v>0.0</v>
      </c>
      <c r="FB26" s="213">
        <v>338.0</v>
      </c>
      <c r="FC26" s="213">
        <v>238.0</v>
      </c>
      <c r="FD26" s="213">
        <v>138.0</v>
      </c>
      <c r="FE26" s="213">
        <v>-5.1</v>
      </c>
      <c r="FF26" s="213">
        <v>338.0</v>
      </c>
      <c r="FG26" s="213">
        <v>0.0</v>
      </c>
      <c r="FH26" s="213">
        <v>0.0</v>
      </c>
      <c r="FI26" s="213">
        <v>0.0</v>
      </c>
      <c r="FJ26" s="213">
        <v>338.0</v>
      </c>
      <c r="FK26" s="213">
        <v>229.0</v>
      </c>
      <c r="FL26" s="213">
        <v>131.0</v>
      </c>
      <c r="FM26" s="214"/>
      <c r="FN26" s="213">
        <v>338.0</v>
      </c>
      <c r="FO26" s="213">
        <v>224.0</v>
      </c>
      <c r="FP26" s="213">
        <v>131.0</v>
      </c>
      <c r="FQ26" s="213">
        <v>3.7</v>
      </c>
      <c r="FR26" s="213">
        <v>136.0</v>
      </c>
      <c r="FS26" s="214"/>
      <c r="FT26" s="213">
        <v>13.3</v>
      </c>
      <c r="FU26" s="214"/>
      <c r="FV26" s="213">
        <v>136.0</v>
      </c>
      <c r="FW26" s="214"/>
      <c r="FX26" s="214"/>
      <c r="FY26" s="214"/>
      <c r="FZ26" s="89"/>
      <c r="GA26" s="65">
        <v>342.0</v>
      </c>
      <c r="GB26" s="66">
        <v>329.35</v>
      </c>
      <c r="GC26" s="66">
        <v>208.55</v>
      </c>
      <c r="GD26" s="66">
        <v>13.4</v>
      </c>
      <c r="GE26" s="66">
        <v>342.0</v>
      </c>
      <c r="GF26" s="66">
        <v>351.4</v>
      </c>
      <c r="GG26" s="66">
        <v>206.88</v>
      </c>
      <c r="GH26" s="66">
        <v>16.84</v>
      </c>
      <c r="GI26" s="66">
        <v>342.0</v>
      </c>
      <c r="GJ26" s="66">
        <v>225.11</v>
      </c>
      <c r="GK26" s="66">
        <v>-130.83</v>
      </c>
      <c r="GL26" s="66">
        <v>-11.31</v>
      </c>
      <c r="GM26" s="66">
        <v>342.0</v>
      </c>
      <c r="GN26" s="66">
        <v>207.67</v>
      </c>
      <c r="GO26" s="66">
        <v>-130.58</v>
      </c>
      <c r="GP26" s="66">
        <v>-17.51</v>
      </c>
      <c r="GQ26" s="66">
        <v>342.0</v>
      </c>
      <c r="GR26" s="66">
        <v>120.87</v>
      </c>
      <c r="GS26" s="66">
        <v>-77.81</v>
      </c>
      <c r="GT26" s="66">
        <v>0.0</v>
      </c>
      <c r="GU26" s="66">
        <v>342.0</v>
      </c>
      <c r="GV26" s="66">
        <v>132.18</v>
      </c>
      <c r="GW26" s="66">
        <v>-75.22</v>
      </c>
      <c r="GX26" s="66">
        <v>0.0</v>
      </c>
      <c r="GY26" s="89"/>
      <c r="GZ26" s="99" t="s">
        <v>91</v>
      </c>
      <c r="HA26" s="99" t="s">
        <v>92</v>
      </c>
      <c r="HB26" s="98">
        <v>220.0</v>
      </c>
      <c r="HC26" s="98">
        <v>11.0</v>
      </c>
      <c r="HD26" s="98">
        <v>4.4</v>
      </c>
      <c r="HE26" s="145">
        <v>8.0</v>
      </c>
      <c r="HF26" s="99">
        <v>54.0</v>
      </c>
      <c r="HG26" s="99">
        <v>50.0</v>
      </c>
      <c r="HH26" s="98" t="s">
        <v>91</v>
      </c>
      <c r="HI26" s="98" t="s">
        <v>92</v>
      </c>
      <c r="HJ26" s="98">
        <v>79.0</v>
      </c>
      <c r="HK26" s="98">
        <v>3.95</v>
      </c>
      <c r="HL26" s="98">
        <v>1.58</v>
      </c>
      <c r="HM26" s="145">
        <v>5.0</v>
      </c>
      <c r="HN26" s="99">
        <v>56.0</v>
      </c>
      <c r="HO26" s="99">
        <v>56.0</v>
      </c>
      <c r="HP26" s="98" t="s">
        <v>91</v>
      </c>
      <c r="HQ26" s="98" t="s">
        <v>92</v>
      </c>
      <c r="HR26" s="98">
        <v>80.0</v>
      </c>
      <c r="HS26" s="98">
        <v>4.0</v>
      </c>
      <c r="HT26" s="98">
        <v>2.0</v>
      </c>
      <c r="HU26" s="145">
        <v>7.0</v>
      </c>
      <c r="HV26" s="145">
        <v>56.0</v>
      </c>
      <c r="HW26" s="145">
        <v>56.0</v>
      </c>
      <c r="HX26" s="89"/>
      <c r="HY26" s="147">
        <v>135.0</v>
      </c>
      <c r="HZ26" s="147">
        <v>33.0</v>
      </c>
      <c r="IA26" s="148">
        <f t="shared" si="11"/>
        <v>66</v>
      </c>
      <c r="IB26" s="147">
        <v>3.3</v>
      </c>
      <c r="IC26" s="148"/>
      <c r="ID26" s="147">
        <v>2.0</v>
      </c>
      <c r="IE26" s="147">
        <v>70.0</v>
      </c>
      <c r="IF26" s="147">
        <v>48.0</v>
      </c>
      <c r="IG26" s="89"/>
      <c r="IH26" s="74">
        <v>136.0</v>
      </c>
      <c r="II26" s="74">
        <v>33.2</v>
      </c>
      <c r="IJ26" s="74">
        <v>182.0</v>
      </c>
      <c r="IK26" s="74">
        <v>9.3</v>
      </c>
      <c r="IL26" s="74">
        <v>10.2</v>
      </c>
      <c r="IM26" s="74">
        <v>6.0</v>
      </c>
      <c r="IN26" s="74">
        <v>48.0</v>
      </c>
      <c r="IO26" s="74">
        <v>47.0</v>
      </c>
      <c r="IP26" s="74">
        <v>136.0</v>
      </c>
      <c r="IQ26" s="74">
        <v>34.1</v>
      </c>
      <c r="IR26" s="74">
        <v>4.0</v>
      </c>
      <c r="IS26" s="74">
        <v>0.1</v>
      </c>
      <c r="IT26" s="74">
        <v>0.2</v>
      </c>
      <c r="IU26" s="74">
        <v>12.0</v>
      </c>
      <c r="IV26" s="74">
        <v>51.0</v>
      </c>
      <c r="IW26" s="74">
        <v>51.0</v>
      </c>
      <c r="IX26" s="89"/>
      <c r="IY26" s="76">
        <v>139.45</v>
      </c>
      <c r="IZ26" s="76">
        <v>35.19</v>
      </c>
      <c r="JA26" s="76">
        <v>269.66</v>
      </c>
      <c r="JB26" s="76">
        <v>13.48</v>
      </c>
      <c r="JC26" s="76">
        <v>3.92</v>
      </c>
      <c r="JD26" s="76">
        <v>3.0</v>
      </c>
      <c r="JE26" s="76">
        <v>61.77</v>
      </c>
      <c r="JF26" s="76">
        <v>49.008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135.0</v>
      </c>
      <c r="JQ26" s="78">
        <v>32.0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46.0</v>
      </c>
      <c r="JX26" s="78">
        <v>135.0</v>
      </c>
      <c r="JY26" s="78">
        <v>34.2</v>
      </c>
      <c r="JZ26" s="78">
        <v>190.0</v>
      </c>
      <c r="KA26" s="78">
        <v>10.1</v>
      </c>
      <c r="KB26" s="78">
        <v>4.0</v>
      </c>
      <c r="KC26" s="78">
        <v>2.0</v>
      </c>
      <c r="KD26" s="78">
        <v>55.0</v>
      </c>
      <c r="KE26" s="78">
        <v>53.0</v>
      </c>
      <c r="KF26" s="89"/>
      <c r="KG26" s="79" t="s">
        <v>98</v>
      </c>
      <c r="KH26" s="79" t="s">
        <v>98</v>
      </c>
      <c r="KI26" s="80"/>
      <c r="KJ26" s="79">
        <v>1.0</v>
      </c>
      <c r="KK26" s="79">
        <v>48.0</v>
      </c>
      <c r="KL26" s="79">
        <v>48.0</v>
      </c>
      <c r="KM26" s="79">
        <v>137.0</v>
      </c>
      <c r="KN26" s="79">
        <v>33.0</v>
      </c>
      <c r="KO26" s="79">
        <v>3.0</v>
      </c>
      <c r="KP26" s="79">
        <v>0.1</v>
      </c>
      <c r="KQ26" s="80"/>
      <c r="KR26" s="79">
        <v>1.0</v>
      </c>
      <c r="KS26" s="79">
        <v>48.0</v>
      </c>
      <c r="KT26" s="79">
        <v>46.0</v>
      </c>
      <c r="KU26" s="89"/>
      <c r="KV26" s="81">
        <v>126.0</v>
      </c>
      <c r="KW26" s="81">
        <v>32.0</v>
      </c>
      <c r="KX26" s="81">
        <v>267.0</v>
      </c>
      <c r="KY26" s="81">
        <v>13.1</v>
      </c>
      <c r="KZ26" s="81">
        <v>2.5</v>
      </c>
      <c r="LA26" s="81">
        <v>3.0</v>
      </c>
      <c r="LB26" s="81">
        <v>50.0</v>
      </c>
      <c r="LC26" s="81">
        <v>50.0</v>
      </c>
      <c r="LD26" s="81">
        <v>126.0</v>
      </c>
      <c r="LE26" s="81">
        <v>32.0</v>
      </c>
      <c r="LF26" s="81">
        <v>373.0</v>
      </c>
      <c r="LG26" s="81">
        <v>18.3</v>
      </c>
      <c r="LH26" s="81">
        <v>5.0</v>
      </c>
      <c r="LI26" s="81">
        <v>5.0</v>
      </c>
      <c r="LJ26" s="81">
        <v>49.0</v>
      </c>
      <c r="LK26" s="81">
        <v>49.0</v>
      </c>
      <c r="LL26" s="89"/>
      <c r="LM26" s="82">
        <v>339.0</v>
      </c>
      <c r="LN26" s="82">
        <v>237.0</v>
      </c>
      <c r="LO26" s="82">
        <v>133.0</v>
      </c>
      <c r="LP26" s="82">
        <v>71.0</v>
      </c>
      <c r="LQ26" s="82">
        <v>337.0</v>
      </c>
      <c r="LR26" s="120">
        <v>46.0</v>
      </c>
      <c r="LS26" s="120">
        <v>5.9</v>
      </c>
      <c r="LT26" s="120">
        <v>139.0</v>
      </c>
      <c r="LU26" s="120">
        <v>80.0</v>
      </c>
      <c r="LV26" s="120">
        <v>55.0</v>
      </c>
      <c r="LW26" s="120">
        <v>52.0</v>
      </c>
      <c r="LX26" s="120">
        <v>10.0</v>
      </c>
      <c r="LY26" s="120">
        <v>87.0</v>
      </c>
      <c r="LZ26" s="120">
        <v>10.5</v>
      </c>
      <c r="MA26" s="120">
        <v>140.0</v>
      </c>
      <c r="MB26" s="120">
        <v>157.0</v>
      </c>
      <c r="MC26" s="120">
        <v>67.0</v>
      </c>
      <c r="MD26" s="120">
        <v>56.0</v>
      </c>
      <c r="ME26" s="120">
        <v>10.0</v>
      </c>
      <c r="MF26" s="88" t="s">
        <v>95</v>
      </c>
      <c r="MG26" s="88" t="s">
        <v>95</v>
      </c>
      <c r="MH26" s="88" t="s">
        <v>95</v>
      </c>
      <c r="MI26" s="88" t="s">
        <v>95</v>
      </c>
      <c r="MJ26" s="82">
        <v>54.0</v>
      </c>
      <c r="MK26" s="82">
        <v>52.0</v>
      </c>
      <c r="ML26" s="83">
        <v>5.0</v>
      </c>
      <c r="MM26" s="86"/>
      <c r="MN26" s="87"/>
      <c r="MO26" s="87"/>
      <c r="MP26" s="87"/>
      <c r="MQ26" s="87"/>
      <c r="MR26" s="82">
        <v>4.7</v>
      </c>
      <c r="MS26" s="82">
        <v>2.0</v>
      </c>
      <c r="MT26" s="82">
        <v>83.0</v>
      </c>
      <c r="MU26" s="83">
        <v>36.0</v>
      </c>
      <c r="MV26" s="83">
        <v>42.0</v>
      </c>
      <c r="MW26" s="88" t="s">
        <v>96</v>
      </c>
      <c r="MX26" s="82">
        <v>5.0</v>
      </c>
      <c r="MY26" s="87"/>
      <c r="MZ26" s="88" t="s">
        <v>95</v>
      </c>
      <c r="NA26" s="88" t="s">
        <v>95</v>
      </c>
      <c r="NB26" s="88" t="s">
        <v>95</v>
      </c>
      <c r="NC26" s="88" t="s">
        <v>95</v>
      </c>
      <c r="ND26" s="82">
        <v>38.0</v>
      </c>
      <c r="NE26" s="82">
        <v>38.0</v>
      </c>
      <c r="NF26" s="82">
        <v>5.0</v>
      </c>
      <c r="NG26" s="87"/>
      <c r="NH26" s="82">
        <v>16.2</v>
      </c>
      <c r="NI26" s="82">
        <v>5.0</v>
      </c>
      <c r="NJ26" s="82">
        <v>289.0</v>
      </c>
      <c r="NK26" s="82">
        <v>35.0</v>
      </c>
      <c r="NL26" s="82">
        <v>67.0</v>
      </c>
      <c r="NM26" s="82">
        <v>56.0</v>
      </c>
      <c r="NN26" s="82">
        <v>4.0</v>
      </c>
    </row>
    <row r="27" ht="14.25" customHeight="1">
      <c r="A27" s="49">
        <v>0.583333333333334</v>
      </c>
      <c r="B27" s="50"/>
      <c r="C27" s="51">
        <v>50.71</v>
      </c>
      <c r="D27" s="52">
        <v>340.0</v>
      </c>
      <c r="E27" s="53">
        <v>135.0</v>
      </c>
      <c r="F27" s="53">
        <v>49.0</v>
      </c>
      <c r="G27" s="55">
        <v>10.5</v>
      </c>
      <c r="H27" s="54"/>
      <c r="I27" s="53">
        <v>6.0</v>
      </c>
      <c r="J27" s="53">
        <v>55.0</v>
      </c>
      <c r="K27" s="53">
        <v>54.0</v>
      </c>
      <c r="L27" s="53">
        <v>137.0</v>
      </c>
      <c r="M27" s="53">
        <v>113.0</v>
      </c>
      <c r="N27" s="53">
        <v>27.7</v>
      </c>
      <c r="O27" s="54"/>
      <c r="P27" s="53">
        <v>6.0</v>
      </c>
      <c r="Q27" s="53">
        <v>56.0</v>
      </c>
      <c r="R27" s="53">
        <v>53.0</v>
      </c>
      <c r="S27" s="55">
        <v>343.9</v>
      </c>
      <c r="T27" s="55">
        <v>284.6</v>
      </c>
      <c r="U27" s="55">
        <v>172.8</v>
      </c>
      <c r="V27" s="54"/>
      <c r="W27" s="55">
        <v>376.1</v>
      </c>
      <c r="X27" s="53">
        <v>229.6</v>
      </c>
      <c r="Y27" s="55">
        <v>142.9</v>
      </c>
      <c r="Z27" s="54"/>
      <c r="AA27" s="55">
        <v>344.5</v>
      </c>
      <c r="AB27" s="53">
        <v>277.6</v>
      </c>
      <c r="AC27" s="55">
        <v>181.2</v>
      </c>
      <c r="AD27" s="54"/>
      <c r="AE27" s="55">
        <v>343.9</v>
      </c>
      <c r="AF27" s="55">
        <v>311.2</v>
      </c>
      <c r="AG27" s="53">
        <v>165.5</v>
      </c>
      <c r="AH27" s="54"/>
      <c r="AI27" s="55">
        <v>349.8</v>
      </c>
      <c r="AJ27" s="55">
        <v>331.4</v>
      </c>
      <c r="AK27" s="55">
        <v>209.4</v>
      </c>
      <c r="AL27" s="54"/>
      <c r="AM27" s="53">
        <v>342.2</v>
      </c>
      <c r="AN27" s="55">
        <v>344.5</v>
      </c>
      <c r="AO27" s="55">
        <v>195.4</v>
      </c>
      <c r="AP27" s="54"/>
      <c r="AQ27" s="182">
        <f t="shared" ref="AQ27:AS27" si="36">E27</f>
        <v>135</v>
      </c>
      <c r="AR27" s="54">
        <f t="shared" si="36"/>
        <v>49</v>
      </c>
      <c r="AS27" s="56">
        <f t="shared" si="36"/>
        <v>10.5</v>
      </c>
      <c r="AT27" s="54"/>
      <c r="AU27" s="54">
        <f t="shared" ref="AU27:AW27" si="37">L27</f>
        <v>137</v>
      </c>
      <c r="AV27" s="54">
        <f t="shared" si="37"/>
        <v>113</v>
      </c>
      <c r="AW27" s="54">
        <f t="shared" si="37"/>
        <v>27.7</v>
      </c>
      <c r="AX27" s="54"/>
      <c r="AY27" s="182">
        <f t="shared" si="29"/>
        <v>135</v>
      </c>
      <c r="AZ27" s="54"/>
      <c r="BA27" s="54"/>
      <c r="BB27" s="54"/>
      <c r="BC27" s="89"/>
      <c r="BD27" s="54"/>
      <c r="BE27" s="53">
        <v>32.0</v>
      </c>
      <c r="BF27" s="53">
        <v>17.0</v>
      </c>
      <c r="BG27" s="53">
        <v>0.8</v>
      </c>
      <c r="BH27" s="54"/>
      <c r="BI27" s="53">
        <v>22.0</v>
      </c>
      <c r="BJ27" s="53">
        <v>89.0</v>
      </c>
      <c r="BK27" s="53">
        <v>65.0</v>
      </c>
      <c r="BL27" s="89"/>
      <c r="BM27" s="58">
        <v>343.0</v>
      </c>
      <c r="BN27" s="58">
        <v>145.0</v>
      </c>
      <c r="BO27" s="58">
        <v>256.0</v>
      </c>
      <c r="BP27" s="58">
        <v>12.8</v>
      </c>
      <c r="BQ27" s="59"/>
      <c r="BR27" s="58">
        <v>6.0</v>
      </c>
      <c r="BS27" s="58">
        <v>63.0</v>
      </c>
      <c r="BT27" s="58">
        <v>67.0</v>
      </c>
      <c r="BU27" s="58">
        <v>343.0</v>
      </c>
      <c r="BV27" s="58">
        <v>285.0</v>
      </c>
      <c r="BW27" s="58">
        <v>166.0</v>
      </c>
      <c r="BX27" s="58">
        <v>33.0</v>
      </c>
      <c r="BY27" s="58">
        <v>334.0</v>
      </c>
      <c r="BZ27" s="58">
        <v>310.0</v>
      </c>
      <c r="CA27" s="58">
        <v>170.0</v>
      </c>
      <c r="CB27" s="58">
        <v>30.0</v>
      </c>
      <c r="CC27" s="58">
        <v>343.0</v>
      </c>
      <c r="CD27" s="58">
        <v>270.0</v>
      </c>
      <c r="CE27" s="58">
        <v>152.0</v>
      </c>
      <c r="CF27" s="58">
        <v>4.0</v>
      </c>
      <c r="CG27" s="58">
        <v>339.0</v>
      </c>
      <c r="CH27" s="58">
        <v>273.0</v>
      </c>
      <c r="CI27" s="58">
        <v>153.0</v>
      </c>
      <c r="CJ27" s="58">
        <v>6.0</v>
      </c>
      <c r="CK27" s="58">
        <v>353.0</v>
      </c>
      <c r="CL27" s="58">
        <v>282.0</v>
      </c>
      <c r="CM27" s="58">
        <v>157.0</v>
      </c>
      <c r="CN27" s="58">
        <v>1.0</v>
      </c>
      <c r="CO27" s="58">
        <v>333.0</v>
      </c>
      <c r="CP27" s="58">
        <v>293.0</v>
      </c>
      <c r="CQ27" s="58">
        <v>144.0</v>
      </c>
      <c r="CR27" s="58">
        <v>1.0</v>
      </c>
      <c r="CS27" s="58">
        <v>336.0</v>
      </c>
      <c r="CT27" s="58">
        <v>288.0</v>
      </c>
      <c r="CU27" s="58">
        <v>174.0</v>
      </c>
      <c r="CV27" s="58">
        <v>92.0</v>
      </c>
      <c r="CW27" s="58">
        <v>337.0</v>
      </c>
      <c r="CX27" s="58">
        <v>177.0</v>
      </c>
      <c r="CY27" s="58">
        <v>72.0</v>
      </c>
      <c r="CZ27" s="58">
        <v>55.0</v>
      </c>
      <c r="DA27" s="58">
        <v>324.0</v>
      </c>
      <c r="DB27" s="58">
        <v>184.0</v>
      </c>
      <c r="DC27" s="58">
        <v>75.0</v>
      </c>
      <c r="DD27" s="58">
        <v>65.0</v>
      </c>
      <c r="DE27" s="58">
        <v>145.0</v>
      </c>
      <c r="DF27" s="58">
        <v>35.0</v>
      </c>
      <c r="DG27" s="58">
        <v>256.0</v>
      </c>
      <c r="DH27" s="58">
        <v>12.8</v>
      </c>
      <c r="DI27" s="59"/>
      <c r="DJ27" s="58">
        <v>7.0</v>
      </c>
      <c r="DK27" s="58">
        <v>61.0</v>
      </c>
      <c r="DL27" s="58">
        <v>55.0</v>
      </c>
      <c r="DM27" s="89"/>
      <c r="DN27" s="61">
        <v>341.0</v>
      </c>
      <c r="DO27" s="61">
        <v>140.0</v>
      </c>
      <c r="DP27" s="61">
        <v>43.89</v>
      </c>
      <c r="DQ27" s="61">
        <v>24.58</v>
      </c>
      <c r="DR27" s="61">
        <v>7.26</v>
      </c>
      <c r="DS27" s="61">
        <v>8.0</v>
      </c>
      <c r="DT27" s="61">
        <v>45.0</v>
      </c>
      <c r="DU27" s="61">
        <v>54.1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13">
        <v>342.0</v>
      </c>
      <c r="EF27" s="213">
        <v>138.0</v>
      </c>
      <c r="EG27" s="213">
        <v>91.0</v>
      </c>
      <c r="EH27" s="213">
        <v>3.9</v>
      </c>
      <c r="EI27" s="214"/>
      <c r="EJ27" s="213">
        <v>9.0</v>
      </c>
      <c r="EK27" s="213">
        <v>53.0</v>
      </c>
      <c r="EL27" s="213">
        <v>55.0</v>
      </c>
      <c r="EM27" s="213">
        <v>138.0</v>
      </c>
      <c r="EN27" s="213">
        <v>112.0</v>
      </c>
      <c r="EO27" s="213">
        <v>4.7</v>
      </c>
      <c r="EP27" s="214"/>
      <c r="EQ27" s="213">
        <v>9.0</v>
      </c>
      <c r="ER27" s="213">
        <v>56.0</v>
      </c>
      <c r="ES27" s="213">
        <v>56.0</v>
      </c>
      <c r="ET27" s="213">
        <v>341.0</v>
      </c>
      <c r="EU27" s="213">
        <v>236.0</v>
      </c>
      <c r="EV27" s="213">
        <v>138.0</v>
      </c>
      <c r="EW27" s="213">
        <v>-6.9</v>
      </c>
      <c r="EX27" s="213">
        <v>340.0</v>
      </c>
      <c r="EY27" s="213">
        <v>0.0</v>
      </c>
      <c r="EZ27" s="213">
        <v>0.0</v>
      </c>
      <c r="FA27" s="213">
        <v>0.0</v>
      </c>
      <c r="FB27" s="213">
        <v>340.0</v>
      </c>
      <c r="FC27" s="213">
        <v>238.0</v>
      </c>
      <c r="FD27" s="213">
        <v>138.0</v>
      </c>
      <c r="FE27" s="213">
        <v>-3.1</v>
      </c>
      <c r="FF27" s="213">
        <v>340.0</v>
      </c>
      <c r="FG27" s="213">
        <v>0.0</v>
      </c>
      <c r="FH27" s="213">
        <v>0.0</v>
      </c>
      <c r="FI27" s="213">
        <v>0.0</v>
      </c>
      <c r="FJ27" s="213">
        <v>342.0</v>
      </c>
      <c r="FK27" s="213">
        <v>225.0</v>
      </c>
      <c r="FL27" s="213">
        <v>130.0</v>
      </c>
      <c r="FM27" s="214"/>
      <c r="FN27" s="213">
        <v>342.0</v>
      </c>
      <c r="FO27" s="213">
        <v>221.0</v>
      </c>
      <c r="FP27" s="213">
        <v>131.0</v>
      </c>
      <c r="FQ27" s="213">
        <v>4.5</v>
      </c>
      <c r="FR27" s="213">
        <v>138.0</v>
      </c>
      <c r="FS27" s="214"/>
      <c r="FT27" s="213">
        <v>13.7</v>
      </c>
      <c r="FU27" s="214"/>
      <c r="FV27" s="213">
        <v>138.0</v>
      </c>
      <c r="FW27" s="214"/>
      <c r="FX27" s="214"/>
      <c r="FY27" s="214"/>
      <c r="FZ27" s="89"/>
      <c r="GA27" s="65">
        <v>341.0</v>
      </c>
      <c r="GB27" s="66">
        <v>307.15</v>
      </c>
      <c r="GC27" s="66">
        <v>189.88</v>
      </c>
      <c r="GD27" s="66">
        <v>22.36</v>
      </c>
      <c r="GE27" s="66">
        <v>341.0</v>
      </c>
      <c r="GF27" s="66">
        <v>325.17</v>
      </c>
      <c r="GG27" s="66">
        <v>188.2</v>
      </c>
      <c r="GH27" s="66">
        <v>25.55</v>
      </c>
      <c r="GI27" s="66">
        <v>341.0</v>
      </c>
      <c r="GJ27" s="66">
        <v>227.14</v>
      </c>
      <c r="GK27" s="66">
        <v>-131.16</v>
      </c>
      <c r="GL27" s="66">
        <v>-10.38</v>
      </c>
      <c r="GM27" s="66">
        <v>341.0</v>
      </c>
      <c r="GN27" s="66">
        <v>208.67</v>
      </c>
      <c r="GO27" s="66">
        <v>-131.0</v>
      </c>
      <c r="GP27" s="66">
        <v>-18.09</v>
      </c>
      <c r="GQ27" s="66">
        <v>341.0</v>
      </c>
      <c r="GR27" s="66">
        <v>87.04</v>
      </c>
      <c r="GS27" s="66">
        <v>-54.02</v>
      </c>
      <c r="GT27" s="66">
        <v>-7.71</v>
      </c>
      <c r="GU27" s="66">
        <v>341.0</v>
      </c>
      <c r="GV27" s="66">
        <v>94.2</v>
      </c>
      <c r="GW27" s="66">
        <v>-53.02</v>
      </c>
      <c r="GX27" s="66">
        <v>-8.88</v>
      </c>
      <c r="GY27" s="89"/>
      <c r="GZ27" s="99" t="s">
        <v>91</v>
      </c>
      <c r="HA27" s="99" t="s">
        <v>92</v>
      </c>
      <c r="HB27" s="98">
        <v>212.0</v>
      </c>
      <c r="HC27" s="98">
        <v>10.6</v>
      </c>
      <c r="HD27" s="98">
        <v>4.24</v>
      </c>
      <c r="HE27" s="145">
        <v>8.0</v>
      </c>
      <c r="HF27" s="99">
        <v>55.0</v>
      </c>
      <c r="HG27" s="99">
        <v>53.0</v>
      </c>
      <c r="HH27" s="98" t="s">
        <v>91</v>
      </c>
      <c r="HI27" s="98" t="s">
        <v>92</v>
      </c>
      <c r="HJ27" s="98">
        <v>53.0</v>
      </c>
      <c r="HK27" s="98">
        <v>2.65</v>
      </c>
      <c r="HL27" s="98">
        <v>1.06</v>
      </c>
      <c r="HM27" s="145">
        <v>5.0</v>
      </c>
      <c r="HN27" s="99">
        <v>56.0</v>
      </c>
      <c r="HO27" s="99">
        <v>56.0</v>
      </c>
      <c r="HP27" s="98" t="s">
        <v>91</v>
      </c>
      <c r="HQ27" s="98" t="s">
        <v>92</v>
      </c>
      <c r="HR27" s="98">
        <v>207.0</v>
      </c>
      <c r="HS27" s="98">
        <v>10.35</v>
      </c>
      <c r="HT27" s="98">
        <v>5.175</v>
      </c>
      <c r="HU27" s="145">
        <v>7.0</v>
      </c>
      <c r="HV27" s="145">
        <v>56.0</v>
      </c>
      <c r="HW27" s="145">
        <v>56.0</v>
      </c>
      <c r="HX27" s="89"/>
      <c r="HY27" s="147">
        <v>135.0</v>
      </c>
      <c r="HZ27" s="147">
        <v>33.0</v>
      </c>
      <c r="IA27" s="148">
        <f t="shared" si="11"/>
        <v>62</v>
      </c>
      <c r="IB27" s="147">
        <v>3.1</v>
      </c>
      <c r="IC27" s="148"/>
      <c r="ID27" s="147">
        <v>2.0</v>
      </c>
      <c r="IE27" s="147">
        <v>70.0</v>
      </c>
      <c r="IF27" s="147">
        <v>48.0</v>
      </c>
      <c r="IG27" s="89"/>
      <c r="IH27" s="74">
        <v>136.0</v>
      </c>
      <c r="II27" s="74">
        <v>33.0</v>
      </c>
      <c r="IJ27" s="74">
        <v>275.0</v>
      </c>
      <c r="IK27" s="74">
        <v>14.6</v>
      </c>
      <c r="IL27" s="74">
        <v>15.3</v>
      </c>
      <c r="IM27" s="74">
        <v>6.0</v>
      </c>
      <c r="IN27" s="74">
        <v>48.0</v>
      </c>
      <c r="IO27" s="74">
        <v>47.0</v>
      </c>
      <c r="IP27" s="74">
        <v>136.0</v>
      </c>
      <c r="IQ27" s="74">
        <v>34.1</v>
      </c>
      <c r="IR27" s="74">
        <v>4.0</v>
      </c>
      <c r="IS27" s="74">
        <v>0.1</v>
      </c>
      <c r="IT27" s="74">
        <v>0.2</v>
      </c>
      <c r="IU27" s="74">
        <v>12.0</v>
      </c>
      <c r="IV27" s="74">
        <v>51.0</v>
      </c>
      <c r="IW27" s="74">
        <v>51.0</v>
      </c>
      <c r="IX27" s="89"/>
      <c r="IY27" s="76">
        <v>139.62</v>
      </c>
      <c r="IZ27" s="76">
        <v>34.72</v>
      </c>
      <c r="JA27" s="76">
        <v>435.58</v>
      </c>
      <c r="JB27" s="76">
        <v>21.77</v>
      </c>
      <c r="JC27" s="76">
        <v>8.52</v>
      </c>
      <c r="JD27" s="76">
        <v>3.0</v>
      </c>
      <c r="JE27" s="76">
        <v>67.56</v>
      </c>
      <c r="JF27" s="76">
        <v>50.47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137.0</v>
      </c>
      <c r="JQ27" s="78">
        <v>32.2</v>
      </c>
      <c r="JR27" s="78">
        <v>0.0</v>
      </c>
      <c r="JS27" s="78">
        <v>0.0</v>
      </c>
      <c r="JT27" s="78">
        <v>0.0</v>
      </c>
      <c r="JU27" s="78">
        <v>2.0</v>
      </c>
      <c r="JV27" s="78">
        <v>49.0</v>
      </c>
      <c r="JW27" s="78">
        <v>47.0</v>
      </c>
      <c r="JX27" s="78">
        <v>137.0</v>
      </c>
      <c r="JY27" s="78">
        <v>34.4</v>
      </c>
      <c r="JZ27" s="78">
        <v>193.0</v>
      </c>
      <c r="KA27" s="78">
        <v>10.3</v>
      </c>
      <c r="KB27" s="78">
        <v>4.0</v>
      </c>
      <c r="KC27" s="78">
        <v>2.0</v>
      </c>
      <c r="KD27" s="78">
        <v>57.0</v>
      </c>
      <c r="KE27" s="78">
        <v>54.0</v>
      </c>
      <c r="KF27" s="89"/>
      <c r="KG27" s="79" t="s">
        <v>98</v>
      </c>
      <c r="KH27" s="79" t="s">
        <v>98</v>
      </c>
      <c r="KI27" s="80"/>
      <c r="KJ27" s="79">
        <v>1.0</v>
      </c>
      <c r="KK27" s="79">
        <v>48.0</v>
      </c>
      <c r="KL27" s="79">
        <v>48.0</v>
      </c>
      <c r="KM27" s="79">
        <v>138.0</v>
      </c>
      <c r="KN27" s="79">
        <v>34.0</v>
      </c>
      <c r="KO27" s="79" t="s">
        <v>98</v>
      </c>
      <c r="KP27" s="79" t="s">
        <v>98</v>
      </c>
      <c r="KQ27" s="80"/>
      <c r="KR27" s="79">
        <v>1.0</v>
      </c>
      <c r="KS27" s="79">
        <v>48.0</v>
      </c>
      <c r="KT27" s="79">
        <v>46.0</v>
      </c>
      <c r="KU27" s="89"/>
      <c r="KV27" s="81">
        <v>131.0</v>
      </c>
      <c r="KW27" s="81">
        <v>33.0</v>
      </c>
      <c r="KX27" s="81">
        <v>165.0</v>
      </c>
      <c r="KY27" s="81">
        <v>8.1</v>
      </c>
      <c r="KZ27" s="81">
        <v>1.8</v>
      </c>
      <c r="LA27" s="81">
        <v>3.0</v>
      </c>
      <c r="LB27" s="81">
        <v>52.0</v>
      </c>
      <c r="LC27" s="81">
        <v>52.0</v>
      </c>
      <c r="LD27" s="81">
        <v>131.0</v>
      </c>
      <c r="LE27" s="81">
        <v>33.0</v>
      </c>
      <c r="LF27" s="81">
        <v>390.0</v>
      </c>
      <c r="LG27" s="81">
        <v>19.1</v>
      </c>
      <c r="LH27" s="81">
        <v>5.0</v>
      </c>
      <c r="LI27" s="81">
        <v>5.0</v>
      </c>
      <c r="LJ27" s="81">
        <v>51.0</v>
      </c>
      <c r="LK27" s="81">
        <v>51.0</v>
      </c>
      <c r="LL27" s="89"/>
      <c r="LM27" s="82">
        <v>342.0</v>
      </c>
      <c r="LN27" s="82">
        <v>232.0</v>
      </c>
      <c r="LO27" s="82">
        <v>134.0</v>
      </c>
      <c r="LP27" s="82">
        <v>72.0</v>
      </c>
      <c r="LQ27" s="82">
        <v>341.0</v>
      </c>
      <c r="LR27" s="120">
        <v>40.0</v>
      </c>
      <c r="LS27" s="120">
        <v>1.7</v>
      </c>
      <c r="LT27" s="120">
        <v>141.0</v>
      </c>
      <c r="LU27" s="120">
        <v>68.0</v>
      </c>
      <c r="LV27" s="120">
        <v>57.0</v>
      </c>
      <c r="LW27" s="120">
        <v>52.0</v>
      </c>
      <c r="LX27" s="120">
        <v>10.0</v>
      </c>
      <c r="LY27" s="120">
        <v>94.0</v>
      </c>
      <c r="LZ27" s="120">
        <v>9.8</v>
      </c>
      <c r="MA27" s="120">
        <v>142.0</v>
      </c>
      <c r="MB27" s="120">
        <v>164.0</v>
      </c>
      <c r="MC27" s="120">
        <v>70.0</v>
      </c>
      <c r="MD27" s="120">
        <v>56.0</v>
      </c>
      <c r="ME27" s="120">
        <v>10.0</v>
      </c>
      <c r="MF27" s="88" t="s">
        <v>95</v>
      </c>
      <c r="MG27" s="88" t="s">
        <v>95</v>
      </c>
      <c r="MH27" s="88" t="s">
        <v>95</v>
      </c>
      <c r="MI27" s="88" t="s">
        <v>95</v>
      </c>
      <c r="MJ27" s="82">
        <v>54.0</v>
      </c>
      <c r="MK27" s="82">
        <v>52.0</v>
      </c>
      <c r="ML27" s="83">
        <v>5.0</v>
      </c>
      <c r="MM27" s="86"/>
      <c r="MN27" s="87"/>
      <c r="MO27" s="87"/>
      <c r="MP27" s="87"/>
      <c r="MQ27" s="87"/>
      <c r="MR27" s="82">
        <v>5.1</v>
      </c>
      <c r="MS27" s="82">
        <v>1.7</v>
      </c>
      <c r="MT27" s="82">
        <v>86.0</v>
      </c>
      <c r="MU27" s="83">
        <v>36.0</v>
      </c>
      <c r="MV27" s="83">
        <v>42.0</v>
      </c>
      <c r="MW27" s="88" t="s">
        <v>96</v>
      </c>
      <c r="MX27" s="82">
        <v>5.0</v>
      </c>
      <c r="MY27" s="87"/>
      <c r="MZ27" s="88" t="s">
        <v>95</v>
      </c>
      <c r="NA27" s="88" t="s">
        <v>95</v>
      </c>
      <c r="NB27" s="88" t="s">
        <v>95</v>
      </c>
      <c r="NC27" s="88" t="s">
        <v>95</v>
      </c>
      <c r="ND27" s="82">
        <v>38.0</v>
      </c>
      <c r="NE27" s="82">
        <v>38.0</v>
      </c>
      <c r="NF27" s="82">
        <v>5.0</v>
      </c>
      <c r="NG27" s="87"/>
      <c r="NH27" s="82">
        <v>26.0</v>
      </c>
      <c r="NI27" s="82">
        <v>12.1</v>
      </c>
      <c r="NJ27" s="82">
        <v>463.0</v>
      </c>
      <c r="NK27" s="82">
        <v>35.0</v>
      </c>
      <c r="NL27" s="82">
        <v>52.0</v>
      </c>
      <c r="NM27" s="82">
        <v>54.0</v>
      </c>
      <c r="NN27" s="82">
        <v>4.0</v>
      </c>
    </row>
    <row r="28" ht="14.25" customHeight="1">
      <c r="A28" s="49">
        <v>0.625</v>
      </c>
      <c r="B28" s="50"/>
      <c r="C28" s="51">
        <v>50.33</v>
      </c>
      <c r="D28" s="52">
        <v>340.0</v>
      </c>
      <c r="E28" s="53">
        <v>133.0</v>
      </c>
      <c r="F28" s="53">
        <v>102.0</v>
      </c>
      <c r="G28" s="55">
        <v>21.4</v>
      </c>
      <c r="H28" s="54"/>
      <c r="I28" s="53">
        <v>6.0</v>
      </c>
      <c r="J28" s="53">
        <v>55.0</v>
      </c>
      <c r="K28" s="53">
        <v>53.0</v>
      </c>
      <c r="L28" s="53">
        <v>139.0</v>
      </c>
      <c r="M28" s="53">
        <v>67.0</v>
      </c>
      <c r="N28" s="53">
        <v>16.9</v>
      </c>
      <c r="O28" s="54"/>
      <c r="P28" s="53">
        <v>6.0</v>
      </c>
      <c r="Q28" s="53">
        <v>56.0</v>
      </c>
      <c r="R28" s="53">
        <v>53.0</v>
      </c>
      <c r="S28" s="55">
        <v>340.8</v>
      </c>
      <c r="T28" s="55">
        <v>266.7</v>
      </c>
      <c r="U28" s="55">
        <v>154.1</v>
      </c>
      <c r="V28" s="54"/>
      <c r="W28" s="55">
        <v>373.9</v>
      </c>
      <c r="X28" s="53">
        <v>209.3</v>
      </c>
      <c r="Y28" s="55">
        <v>102.5</v>
      </c>
      <c r="Z28" s="54"/>
      <c r="AA28" s="55">
        <v>340.7</v>
      </c>
      <c r="AB28" s="53">
        <v>333.9</v>
      </c>
      <c r="AC28" s="55">
        <v>183.5</v>
      </c>
      <c r="AD28" s="54"/>
      <c r="AE28" s="55">
        <v>340.9</v>
      </c>
      <c r="AF28" s="55">
        <v>306.8</v>
      </c>
      <c r="AG28" s="53">
        <v>168.8</v>
      </c>
      <c r="AH28" s="54"/>
      <c r="AI28" s="55">
        <v>346.8</v>
      </c>
      <c r="AJ28" s="55">
        <v>356.7</v>
      </c>
      <c r="AK28" s="55">
        <v>209.9</v>
      </c>
      <c r="AL28" s="54"/>
      <c r="AM28" s="53">
        <v>399.0</v>
      </c>
      <c r="AN28" s="55">
        <v>366.5</v>
      </c>
      <c r="AO28" s="55">
        <v>198.5</v>
      </c>
      <c r="AP28" s="54"/>
      <c r="AQ28" s="182">
        <f t="shared" ref="AQ28:AS28" si="38">E28</f>
        <v>133</v>
      </c>
      <c r="AR28" s="54">
        <f t="shared" si="38"/>
        <v>102</v>
      </c>
      <c r="AS28" s="56">
        <f t="shared" si="38"/>
        <v>21.4</v>
      </c>
      <c r="AT28" s="54"/>
      <c r="AU28" s="54">
        <f t="shared" ref="AU28:AW28" si="39">L28</f>
        <v>139</v>
      </c>
      <c r="AV28" s="54">
        <f t="shared" si="39"/>
        <v>67</v>
      </c>
      <c r="AW28" s="54">
        <f t="shared" si="39"/>
        <v>16.9</v>
      </c>
      <c r="AX28" s="54"/>
      <c r="AY28" s="182">
        <f t="shared" si="29"/>
        <v>133</v>
      </c>
      <c r="AZ28" s="54"/>
      <c r="BA28" s="54"/>
      <c r="BB28" s="54"/>
      <c r="BC28" s="89"/>
      <c r="BD28" s="54"/>
      <c r="BE28" s="53">
        <v>32.0</v>
      </c>
      <c r="BF28" s="53">
        <v>153.0</v>
      </c>
      <c r="BG28" s="53">
        <v>7.6</v>
      </c>
      <c r="BH28" s="54"/>
      <c r="BI28" s="53">
        <v>22.0</v>
      </c>
      <c r="BJ28" s="53">
        <v>90.0</v>
      </c>
      <c r="BK28" s="53">
        <v>68.0</v>
      </c>
      <c r="BL28" s="89"/>
      <c r="BM28" s="58">
        <v>342.0</v>
      </c>
      <c r="BN28" s="58">
        <v>145.0</v>
      </c>
      <c r="BO28" s="58">
        <v>251.0</v>
      </c>
      <c r="BP28" s="58">
        <v>12.6</v>
      </c>
      <c r="BQ28" s="59"/>
      <c r="BR28" s="58">
        <v>6.0</v>
      </c>
      <c r="BS28" s="58">
        <v>70.0</v>
      </c>
      <c r="BT28" s="58">
        <v>71.0</v>
      </c>
      <c r="BU28" s="58">
        <v>342.0</v>
      </c>
      <c r="BV28" s="58">
        <v>215.0</v>
      </c>
      <c r="BW28" s="58">
        <v>126.0</v>
      </c>
      <c r="BX28" s="58">
        <v>14.0</v>
      </c>
      <c r="BY28" s="58">
        <v>335.0</v>
      </c>
      <c r="BZ28" s="58">
        <v>235.0</v>
      </c>
      <c r="CA28" s="58">
        <v>131.0</v>
      </c>
      <c r="CB28" s="58">
        <v>13.0</v>
      </c>
      <c r="CC28" s="58">
        <v>341.0</v>
      </c>
      <c r="CD28" s="58">
        <v>174.0</v>
      </c>
      <c r="CE28" s="58">
        <v>156.0</v>
      </c>
      <c r="CF28" s="58">
        <v>8.0</v>
      </c>
      <c r="CG28" s="58">
        <v>339.0</v>
      </c>
      <c r="CH28" s="58">
        <v>280.0</v>
      </c>
      <c r="CI28" s="58">
        <v>156.0</v>
      </c>
      <c r="CJ28" s="58">
        <v>6.0</v>
      </c>
      <c r="CK28" s="58">
        <v>352.0</v>
      </c>
      <c r="CL28" s="58">
        <v>237.0</v>
      </c>
      <c r="CM28" s="58">
        <v>132.0</v>
      </c>
      <c r="CN28" s="58">
        <v>7.0</v>
      </c>
      <c r="CO28" s="58">
        <v>332.0</v>
      </c>
      <c r="CP28" s="58">
        <v>245.0</v>
      </c>
      <c r="CQ28" s="58">
        <v>121.0</v>
      </c>
      <c r="CR28" s="58">
        <v>8.0</v>
      </c>
      <c r="CS28" s="58">
        <v>335.0</v>
      </c>
      <c r="CT28" s="58">
        <v>256.0</v>
      </c>
      <c r="CU28" s="58">
        <v>150.0</v>
      </c>
      <c r="CV28" s="58">
        <v>91.0</v>
      </c>
      <c r="CW28" s="58">
        <v>338.0</v>
      </c>
      <c r="CX28" s="58">
        <v>165.0</v>
      </c>
      <c r="CY28" s="58">
        <v>71.0</v>
      </c>
      <c r="CZ28" s="58">
        <v>50.0</v>
      </c>
      <c r="DA28" s="58">
        <v>324.0</v>
      </c>
      <c r="DB28" s="58">
        <v>167.0</v>
      </c>
      <c r="DC28" s="58">
        <v>74.0</v>
      </c>
      <c r="DD28" s="58">
        <v>54.0</v>
      </c>
      <c r="DE28" s="58">
        <v>145.0</v>
      </c>
      <c r="DF28" s="58">
        <v>35.0</v>
      </c>
      <c r="DG28" s="58">
        <v>251.0</v>
      </c>
      <c r="DH28" s="58">
        <v>12.6</v>
      </c>
      <c r="DI28" s="59"/>
      <c r="DJ28" s="58">
        <v>7.0</v>
      </c>
      <c r="DK28" s="58">
        <v>64.0</v>
      </c>
      <c r="DL28" s="58">
        <v>56.0</v>
      </c>
      <c r="DM28" s="89"/>
      <c r="DN28" s="61">
        <v>341.0</v>
      </c>
      <c r="DO28" s="61">
        <v>140.0</v>
      </c>
      <c r="DP28" s="61">
        <v>44.95</v>
      </c>
      <c r="DQ28" s="61">
        <v>25.1</v>
      </c>
      <c r="DR28" s="61">
        <v>7.47</v>
      </c>
      <c r="DS28" s="61">
        <v>8.0</v>
      </c>
      <c r="DT28" s="61">
        <v>46.0</v>
      </c>
      <c r="DU28" s="61">
        <v>54.7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13">
        <v>341.0</v>
      </c>
      <c r="EF28" s="213">
        <v>137.0</v>
      </c>
      <c r="EG28" s="213">
        <v>72.0</v>
      </c>
      <c r="EH28" s="213">
        <v>3.0</v>
      </c>
      <c r="EI28" s="214"/>
      <c r="EJ28" s="213">
        <v>9.0</v>
      </c>
      <c r="EK28" s="213">
        <v>56.0</v>
      </c>
      <c r="EL28" s="213">
        <v>56.0</v>
      </c>
      <c r="EM28" s="213">
        <v>137.0</v>
      </c>
      <c r="EN28" s="213">
        <v>113.0</v>
      </c>
      <c r="EO28" s="213">
        <v>4.6</v>
      </c>
      <c r="EP28" s="214"/>
      <c r="EQ28" s="213">
        <v>9.0</v>
      </c>
      <c r="ER28" s="213">
        <v>57.0</v>
      </c>
      <c r="ES28" s="213">
        <v>57.0</v>
      </c>
      <c r="ET28" s="213">
        <v>340.0</v>
      </c>
      <c r="EU28" s="213">
        <v>238.0</v>
      </c>
      <c r="EV28" s="213">
        <v>138.0</v>
      </c>
      <c r="EW28" s="213">
        <v>-5.4</v>
      </c>
      <c r="EX28" s="213">
        <v>338.0</v>
      </c>
      <c r="EY28" s="213">
        <v>0.0</v>
      </c>
      <c r="EZ28" s="213">
        <v>0.0</v>
      </c>
      <c r="FA28" s="213">
        <v>0.0</v>
      </c>
      <c r="FB28" s="213">
        <v>339.0</v>
      </c>
      <c r="FC28" s="213">
        <v>240.0</v>
      </c>
      <c r="FD28" s="213">
        <v>139.0</v>
      </c>
      <c r="FE28" s="213">
        <v>-2.0</v>
      </c>
      <c r="FF28" s="213">
        <v>338.0</v>
      </c>
      <c r="FG28" s="213">
        <v>0.0</v>
      </c>
      <c r="FH28" s="213">
        <v>0.0</v>
      </c>
      <c r="FI28" s="213">
        <v>0.0</v>
      </c>
      <c r="FJ28" s="213">
        <v>341.0</v>
      </c>
      <c r="FK28" s="213">
        <v>228.0</v>
      </c>
      <c r="FL28" s="213">
        <v>131.0</v>
      </c>
      <c r="FM28" s="214"/>
      <c r="FN28" s="213">
        <v>341.0</v>
      </c>
      <c r="FO28" s="213">
        <v>224.0</v>
      </c>
      <c r="FP28" s="213">
        <v>132.0</v>
      </c>
      <c r="FQ28" s="213">
        <v>5.8</v>
      </c>
      <c r="FR28" s="213">
        <v>137.0</v>
      </c>
      <c r="FS28" s="214"/>
      <c r="FT28" s="213">
        <v>14.62</v>
      </c>
      <c r="FU28" s="214"/>
      <c r="FV28" s="213">
        <v>137.0</v>
      </c>
      <c r="FW28" s="214"/>
      <c r="FX28" s="214"/>
      <c r="FY28" s="214"/>
      <c r="FZ28" s="89"/>
      <c r="GA28" s="65">
        <v>340.0</v>
      </c>
      <c r="GB28" s="66">
        <v>337.77</v>
      </c>
      <c r="GC28" s="66">
        <v>209.48</v>
      </c>
      <c r="GD28" s="66">
        <v>18.34</v>
      </c>
      <c r="GE28" s="66">
        <v>340.0</v>
      </c>
      <c r="GF28" s="66">
        <v>362.9</v>
      </c>
      <c r="GG28" s="66">
        <v>208.23</v>
      </c>
      <c r="GH28" s="66">
        <v>21.78</v>
      </c>
      <c r="GI28" s="66">
        <v>340.0</v>
      </c>
      <c r="GJ28" s="66">
        <v>225.67</v>
      </c>
      <c r="GK28" s="66">
        <v>-130.33</v>
      </c>
      <c r="GL28" s="66">
        <v>-9.63</v>
      </c>
      <c r="GM28" s="66">
        <v>340.0</v>
      </c>
      <c r="GN28" s="66">
        <v>208.53</v>
      </c>
      <c r="GO28" s="66">
        <v>-130.66</v>
      </c>
      <c r="GP28" s="66">
        <v>-17.51</v>
      </c>
      <c r="GQ28" s="66">
        <v>430.0</v>
      </c>
      <c r="GR28" s="66">
        <v>127.1</v>
      </c>
      <c r="GS28" s="66">
        <v>-80.74</v>
      </c>
      <c r="GT28" s="66">
        <v>-5.28</v>
      </c>
      <c r="GU28" s="66">
        <v>430.0</v>
      </c>
      <c r="GV28" s="66">
        <v>139.97</v>
      </c>
      <c r="GW28" s="66">
        <v>-81.47</v>
      </c>
      <c r="GX28" s="66">
        <v>-5.36</v>
      </c>
      <c r="GY28" s="89"/>
      <c r="GZ28" s="99" t="s">
        <v>91</v>
      </c>
      <c r="HA28" s="99" t="s">
        <v>92</v>
      </c>
      <c r="HB28" s="98">
        <v>80.0</v>
      </c>
      <c r="HC28" s="98">
        <v>4.0</v>
      </c>
      <c r="HD28" s="98">
        <v>1.6</v>
      </c>
      <c r="HE28" s="145">
        <v>8.0</v>
      </c>
      <c r="HF28" s="99">
        <v>55.0</v>
      </c>
      <c r="HG28" s="99">
        <v>53.0</v>
      </c>
      <c r="HH28" s="98" t="s">
        <v>91</v>
      </c>
      <c r="HI28" s="98" t="s">
        <v>92</v>
      </c>
      <c r="HJ28" s="98">
        <v>221.0</v>
      </c>
      <c r="HK28" s="98">
        <v>11.05</v>
      </c>
      <c r="HL28" s="98">
        <v>4.42</v>
      </c>
      <c r="HM28" s="145">
        <v>5.0</v>
      </c>
      <c r="HN28" s="99">
        <v>56.0</v>
      </c>
      <c r="HO28" s="99">
        <v>56.0</v>
      </c>
      <c r="HP28" s="98" t="s">
        <v>91</v>
      </c>
      <c r="HQ28" s="98" t="s">
        <v>92</v>
      </c>
      <c r="HR28" s="98">
        <v>204.0</v>
      </c>
      <c r="HS28" s="98">
        <v>10.2</v>
      </c>
      <c r="HT28" s="98">
        <v>5.1</v>
      </c>
      <c r="HU28" s="145">
        <v>7.0</v>
      </c>
      <c r="HV28" s="145">
        <v>56.0</v>
      </c>
      <c r="HW28" s="145">
        <v>56.0</v>
      </c>
      <c r="HX28" s="89"/>
      <c r="HY28" s="147">
        <v>135.0</v>
      </c>
      <c r="HZ28" s="147">
        <v>33.0</v>
      </c>
      <c r="IA28" s="148">
        <f t="shared" si="11"/>
        <v>90</v>
      </c>
      <c r="IB28" s="147">
        <v>4.5</v>
      </c>
      <c r="IC28" s="148"/>
      <c r="ID28" s="147">
        <v>2.0</v>
      </c>
      <c r="IE28" s="147">
        <v>70.0</v>
      </c>
      <c r="IF28" s="147">
        <v>48.0</v>
      </c>
      <c r="IG28" s="89"/>
      <c r="IH28" s="74">
        <v>139.0</v>
      </c>
      <c r="II28" s="74">
        <v>33.9</v>
      </c>
      <c r="IJ28" s="74">
        <v>109.0</v>
      </c>
      <c r="IK28" s="74">
        <v>5.8</v>
      </c>
      <c r="IL28" s="74">
        <v>6.2</v>
      </c>
      <c r="IM28" s="74">
        <v>6.0</v>
      </c>
      <c r="IN28" s="74">
        <v>50.0</v>
      </c>
      <c r="IO28" s="74">
        <v>50.0</v>
      </c>
      <c r="IP28" s="74">
        <v>139.0</v>
      </c>
      <c r="IQ28" s="74">
        <v>33.8</v>
      </c>
      <c r="IR28" s="74">
        <v>124.0</v>
      </c>
      <c r="IS28" s="74">
        <v>6.1</v>
      </c>
      <c r="IT28" s="74">
        <v>6.8</v>
      </c>
      <c r="IU28" s="74">
        <v>12.0</v>
      </c>
      <c r="IV28" s="74">
        <v>52.0</v>
      </c>
      <c r="IW28" s="74">
        <v>52.0</v>
      </c>
      <c r="IX28" s="89"/>
      <c r="IY28" s="76">
        <v>139.5</v>
      </c>
      <c r="IZ28" s="76">
        <v>34.71</v>
      </c>
      <c r="JA28" s="76">
        <v>441.97</v>
      </c>
      <c r="JB28" s="76">
        <v>22.09</v>
      </c>
      <c r="JC28" s="76">
        <v>8.64</v>
      </c>
      <c r="JD28" s="76">
        <v>3.0</v>
      </c>
      <c r="JE28" s="76">
        <v>70.61</v>
      </c>
      <c r="JF28" s="76">
        <v>51.3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136.0</v>
      </c>
      <c r="JQ28" s="78">
        <v>32.2</v>
      </c>
      <c r="JR28" s="78">
        <v>0.0</v>
      </c>
      <c r="JS28" s="78">
        <v>0.0</v>
      </c>
      <c r="JT28" s="78">
        <v>0.0</v>
      </c>
      <c r="JU28" s="78">
        <v>2.0</v>
      </c>
      <c r="JV28" s="78">
        <v>50.0</v>
      </c>
      <c r="JW28" s="78">
        <v>48.0</v>
      </c>
      <c r="JX28" s="78">
        <v>136.0</v>
      </c>
      <c r="JY28" s="78">
        <v>34.1</v>
      </c>
      <c r="JZ28" s="78">
        <v>189.0</v>
      </c>
      <c r="KA28" s="78">
        <v>10.2</v>
      </c>
      <c r="KB28" s="78">
        <v>3.9</v>
      </c>
      <c r="KC28" s="78">
        <v>2.0</v>
      </c>
      <c r="KD28" s="78">
        <v>58.0</v>
      </c>
      <c r="KE28" s="78">
        <v>55.0</v>
      </c>
      <c r="KF28" s="89"/>
      <c r="KG28" s="79" t="s">
        <v>98</v>
      </c>
      <c r="KH28" s="79" t="s">
        <v>98</v>
      </c>
      <c r="KI28" s="80"/>
      <c r="KJ28" s="79">
        <v>1.0</v>
      </c>
      <c r="KK28" s="79">
        <v>48.0</v>
      </c>
      <c r="KL28" s="79">
        <v>48.0</v>
      </c>
      <c r="KM28" s="79">
        <v>138.0</v>
      </c>
      <c r="KN28" s="79">
        <v>34.0</v>
      </c>
      <c r="KO28" s="79">
        <v>3.0</v>
      </c>
      <c r="KP28" s="79">
        <v>0.1</v>
      </c>
      <c r="KQ28" s="80"/>
      <c r="KR28" s="79">
        <v>1.0</v>
      </c>
      <c r="KS28" s="79">
        <v>48.0</v>
      </c>
      <c r="KT28" s="79">
        <v>46.0</v>
      </c>
      <c r="KU28" s="89"/>
      <c r="KV28" s="81">
        <v>136.0</v>
      </c>
      <c r="KW28" s="81">
        <v>33.0</v>
      </c>
      <c r="KX28" s="81">
        <v>157.0</v>
      </c>
      <c r="KY28" s="81">
        <v>7.7</v>
      </c>
      <c r="KZ28" s="81">
        <v>1.5</v>
      </c>
      <c r="LA28" s="81">
        <v>3.0</v>
      </c>
      <c r="LB28" s="81">
        <v>53.0</v>
      </c>
      <c r="LC28" s="81">
        <v>53.0</v>
      </c>
      <c r="LD28" s="81">
        <v>136.0</v>
      </c>
      <c r="LE28" s="81">
        <v>33.0</v>
      </c>
      <c r="LF28" s="81">
        <v>255.0</v>
      </c>
      <c r="LG28" s="81">
        <v>12.5</v>
      </c>
      <c r="LH28" s="81">
        <v>5.0</v>
      </c>
      <c r="LI28" s="81">
        <v>5.0</v>
      </c>
      <c r="LJ28" s="81">
        <v>52.0</v>
      </c>
      <c r="LK28" s="81">
        <v>52.0</v>
      </c>
      <c r="LL28" s="89"/>
      <c r="LM28" s="82">
        <v>343.0</v>
      </c>
      <c r="LN28" s="82">
        <v>228.0</v>
      </c>
      <c r="LO28" s="82">
        <v>121.0</v>
      </c>
      <c r="LP28" s="82">
        <v>72.0</v>
      </c>
      <c r="LQ28" s="82">
        <v>338.0</v>
      </c>
      <c r="LR28" s="120">
        <v>31.0</v>
      </c>
      <c r="LS28" s="120">
        <v>3.2</v>
      </c>
      <c r="LT28" s="120">
        <v>141.0</v>
      </c>
      <c r="LU28" s="120">
        <v>56.0</v>
      </c>
      <c r="LV28" s="120">
        <v>57.0</v>
      </c>
      <c r="LW28" s="120">
        <v>53.0</v>
      </c>
      <c r="LX28" s="120">
        <v>10.0</v>
      </c>
      <c r="LY28" s="120">
        <v>90.0</v>
      </c>
      <c r="LZ28" s="120">
        <v>7.5</v>
      </c>
      <c r="MA28" s="120">
        <v>141.0</v>
      </c>
      <c r="MB28" s="120">
        <v>172.0</v>
      </c>
      <c r="MC28" s="120">
        <v>70.0</v>
      </c>
      <c r="MD28" s="120">
        <v>57.0</v>
      </c>
      <c r="ME28" s="120">
        <v>10.0</v>
      </c>
      <c r="MF28" s="88" t="s">
        <v>95</v>
      </c>
      <c r="MG28" s="88" t="s">
        <v>95</v>
      </c>
      <c r="MH28" s="88" t="s">
        <v>95</v>
      </c>
      <c r="MI28" s="88" t="s">
        <v>95</v>
      </c>
      <c r="MJ28" s="82">
        <v>58.0</v>
      </c>
      <c r="MK28" s="82">
        <v>55.0</v>
      </c>
      <c r="ML28" s="82">
        <v>5.0</v>
      </c>
      <c r="MM28" s="86"/>
      <c r="MN28" s="87"/>
      <c r="MO28" s="87"/>
      <c r="MP28" s="87"/>
      <c r="MQ28" s="87"/>
      <c r="MR28" s="82">
        <v>4.8</v>
      </c>
      <c r="MS28" s="82">
        <v>2.0</v>
      </c>
      <c r="MT28" s="82">
        <v>82.0</v>
      </c>
      <c r="MU28" s="83">
        <v>36.0</v>
      </c>
      <c r="MV28" s="83">
        <v>42.0</v>
      </c>
      <c r="MW28" s="88" t="s">
        <v>96</v>
      </c>
      <c r="MX28" s="82">
        <v>5.0</v>
      </c>
      <c r="MY28" s="87"/>
      <c r="MZ28" s="88" t="s">
        <v>95</v>
      </c>
      <c r="NA28" s="88" t="s">
        <v>95</v>
      </c>
      <c r="NB28" s="88" t="s">
        <v>95</v>
      </c>
      <c r="NC28" s="88" t="s">
        <v>95</v>
      </c>
      <c r="ND28" s="82">
        <v>38.0</v>
      </c>
      <c r="NE28" s="82">
        <v>38.0</v>
      </c>
      <c r="NF28" s="82">
        <v>5.0</v>
      </c>
      <c r="NG28" s="87"/>
      <c r="NH28" s="82">
        <v>25.0</v>
      </c>
      <c r="NI28" s="82">
        <v>11.9</v>
      </c>
      <c r="NJ28" s="82">
        <v>457.0</v>
      </c>
      <c r="NK28" s="82">
        <v>36.0</v>
      </c>
      <c r="NL28" s="82">
        <v>58.0</v>
      </c>
      <c r="NM28" s="82">
        <v>62.0</v>
      </c>
      <c r="NN28" s="82">
        <v>4.0</v>
      </c>
    </row>
    <row r="29" ht="14.25" customHeight="1">
      <c r="A29" s="49">
        <v>0.666666666666667</v>
      </c>
      <c r="B29" s="50"/>
      <c r="C29" s="51">
        <v>50.37</v>
      </c>
      <c r="D29" s="52">
        <v>340.0</v>
      </c>
      <c r="E29" s="53">
        <v>134.0</v>
      </c>
      <c r="F29" s="53">
        <v>101.0</v>
      </c>
      <c r="G29" s="55">
        <v>21.4</v>
      </c>
      <c r="H29" s="54"/>
      <c r="I29" s="53">
        <v>6.0</v>
      </c>
      <c r="J29" s="53">
        <v>55.0</v>
      </c>
      <c r="K29" s="53">
        <v>53.0</v>
      </c>
      <c r="L29" s="53">
        <v>139.0</v>
      </c>
      <c r="M29" s="53">
        <v>48.0</v>
      </c>
      <c r="N29" s="53">
        <v>11.0</v>
      </c>
      <c r="O29" s="54"/>
      <c r="P29" s="53">
        <v>6.0</v>
      </c>
      <c r="Q29" s="53">
        <v>56.0</v>
      </c>
      <c r="R29" s="53">
        <v>53.0</v>
      </c>
      <c r="S29" s="55">
        <v>342.8</v>
      </c>
      <c r="T29" s="55">
        <v>285.2</v>
      </c>
      <c r="U29" s="55">
        <v>163.1</v>
      </c>
      <c r="V29" s="54"/>
      <c r="W29" s="55">
        <v>375.6</v>
      </c>
      <c r="X29" s="53">
        <v>235.4</v>
      </c>
      <c r="Y29" s="55">
        <v>120.5</v>
      </c>
      <c r="Z29" s="54"/>
      <c r="AA29" s="55">
        <v>342.4</v>
      </c>
      <c r="AB29" s="53">
        <v>334.0</v>
      </c>
      <c r="AC29" s="55">
        <v>186.4</v>
      </c>
      <c r="AD29" s="54"/>
      <c r="AE29" s="55">
        <v>342.3</v>
      </c>
      <c r="AF29" s="55">
        <v>305.9</v>
      </c>
      <c r="AG29" s="53">
        <v>167.7</v>
      </c>
      <c r="AH29" s="54"/>
      <c r="AI29" s="55">
        <v>348.5</v>
      </c>
      <c r="AJ29" s="55">
        <v>319.8</v>
      </c>
      <c r="AK29" s="55">
        <v>187.1</v>
      </c>
      <c r="AL29" s="54"/>
      <c r="AM29" s="53">
        <v>340.8</v>
      </c>
      <c r="AN29" s="55">
        <v>328.6</v>
      </c>
      <c r="AO29" s="55">
        <v>177.1</v>
      </c>
      <c r="AP29" s="54"/>
      <c r="AQ29" s="182">
        <f t="shared" ref="AQ29:AS29" si="40">E29</f>
        <v>134</v>
      </c>
      <c r="AR29" s="54">
        <f t="shared" si="40"/>
        <v>101</v>
      </c>
      <c r="AS29" s="56">
        <f t="shared" si="40"/>
        <v>21.4</v>
      </c>
      <c r="AT29" s="54"/>
      <c r="AU29" s="54">
        <f t="shared" ref="AU29:AW29" si="41">L29</f>
        <v>139</v>
      </c>
      <c r="AV29" s="54">
        <f t="shared" si="41"/>
        <v>48</v>
      </c>
      <c r="AW29" s="54">
        <f t="shared" si="41"/>
        <v>11</v>
      </c>
      <c r="AX29" s="54"/>
      <c r="AY29" s="182">
        <f t="shared" si="29"/>
        <v>134</v>
      </c>
      <c r="AZ29" s="54"/>
      <c r="BA29" s="54"/>
      <c r="BB29" s="54"/>
      <c r="BC29" s="89"/>
      <c r="BD29" s="54"/>
      <c r="BE29" s="53">
        <v>32.0</v>
      </c>
      <c r="BF29" s="53">
        <v>14.0</v>
      </c>
      <c r="BG29" s="127">
        <v>0.7</v>
      </c>
      <c r="BH29" s="54"/>
      <c r="BI29" s="53">
        <v>22.0</v>
      </c>
      <c r="BJ29" s="53">
        <v>90.0</v>
      </c>
      <c r="BK29" s="53">
        <v>65.0</v>
      </c>
      <c r="BL29" s="89"/>
      <c r="BM29" s="58">
        <v>342.0</v>
      </c>
      <c r="BN29" s="58">
        <v>145.0</v>
      </c>
      <c r="BO29" s="58">
        <v>247.0</v>
      </c>
      <c r="BP29" s="58">
        <v>12.4</v>
      </c>
      <c r="BQ29" s="59"/>
      <c r="BR29" s="58">
        <v>6.0</v>
      </c>
      <c r="BS29" s="58">
        <v>70.0</v>
      </c>
      <c r="BT29" s="58">
        <v>72.0</v>
      </c>
      <c r="BU29" s="58">
        <v>342.0</v>
      </c>
      <c r="BV29" s="58">
        <v>215.0</v>
      </c>
      <c r="BW29" s="58">
        <v>126.0</v>
      </c>
      <c r="BX29" s="58">
        <v>15.0</v>
      </c>
      <c r="BY29" s="58">
        <v>335.0</v>
      </c>
      <c r="BZ29" s="58">
        <v>238.0</v>
      </c>
      <c r="CA29" s="58">
        <v>130.0</v>
      </c>
      <c r="CB29" s="58">
        <v>13.0</v>
      </c>
      <c r="CC29" s="58">
        <v>342.0</v>
      </c>
      <c r="CD29" s="58">
        <v>274.0</v>
      </c>
      <c r="CE29" s="58">
        <v>154.0</v>
      </c>
      <c r="CF29" s="58">
        <v>2.0</v>
      </c>
      <c r="CG29" s="58">
        <v>339.0</v>
      </c>
      <c r="CH29" s="58">
        <v>264.0</v>
      </c>
      <c r="CI29" s="58">
        <v>154.0</v>
      </c>
      <c r="CJ29" s="58">
        <v>4.0</v>
      </c>
      <c r="CK29" s="58">
        <v>350.0</v>
      </c>
      <c r="CL29" s="58">
        <v>245.0</v>
      </c>
      <c r="CM29" s="58">
        <v>147.0</v>
      </c>
      <c r="CN29" s="58">
        <v>6.0</v>
      </c>
      <c r="CO29" s="58">
        <v>332.0</v>
      </c>
      <c r="CP29" s="58">
        <v>271.0</v>
      </c>
      <c r="CQ29" s="58">
        <v>134.0</v>
      </c>
      <c r="CR29" s="58">
        <v>5.0</v>
      </c>
      <c r="CS29" s="58">
        <v>336.0</v>
      </c>
      <c r="CT29" s="58">
        <v>276.0</v>
      </c>
      <c r="CU29" s="58">
        <v>163.0</v>
      </c>
      <c r="CV29" s="58">
        <v>98.0</v>
      </c>
      <c r="CW29" s="58">
        <v>338.0</v>
      </c>
      <c r="CX29" s="58">
        <v>143.0</v>
      </c>
      <c r="CY29" s="58">
        <v>47.0</v>
      </c>
      <c r="CZ29" s="58">
        <v>46.0</v>
      </c>
      <c r="DA29" s="58">
        <v>324.0</v>
      </c>
      <c r="DB29" s="58">
        <v>145.0</v>
      </c>
      <c r="DC29" s="58">
        <v>54.0</v>
      </c>
      <c r="DD29" s="58">
        <v>61.0</v>
      </c>
      <c r="DE29" s="58">
        <v>145.0</v>
      </c>
      <c r="DF29" s="58">
        <v>35.1</v>
      </c>
      <c r="DG29" s="58">
        <v>247.0</v>
      </c>
      <c r="DH29" s="58">
        <v>12.4</v>
      </c>
      <c r="DI29" s="59"/>
      <c r="DJ29" s="58">
        <v>7.0</v>
      </c>
      <c r="DK29" s="58">
        <v>64.0</v>
      </c>
      <c r="DL29" s="58">
        <v>57.0</v>
      </c>
      <c r="DM29" s="89"/>
      <c r="DN29" s="61">
        <v>341.0</v>
      </c>
      <c r="DO29" s="61">
        <v>140.0</v>
      </c>
      <c r="DP29" s="61">
        <v>45.08</v>
      </c>
      <c r="DQ29" s="61">
        <v>25.25</v>
      </c>
      <c r="DR29" s="61">
        <v>7.56</v>
      </c>
      <c r="DS29" s="61">
        <v>8.0</v>
      </c>
      <c r="DT29" s="61">
        <v>46.0</v>
      </c>
      <c r="DU29" s="61">
        <v>54.8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13">
        <v>341.0</v>
      </c>
      <c r="EF29" s="213">
        <v>137.0</v>
      </c>
      <c r="EG29" s="213">
        <v>70.0</v>
      </c>
      <c r="EH29" s="213">
        <v>2.9</v>
      </c>
      <c r="EI29" s="214"/>
      <c r="EJ29" s="213">
        <v>9.0</v>
      </c>
      <c r="EK29" s="213">
        <v>56.0</v>
      </c>
      <c r="EL29" s="213">
        <v>56.0</v>
      </c>
      <c r="EM29" s="213">
        <v>137.0</v>
      </c>
      <c r="EN29" s="213">
        <v>111.0</v>
      </c>
      <c r="EO29" s="213">
        <v>4.6</v>
      </c>
      <c r="EP29" s="214"/>
      <c r="EQ29" s="213">
        <v>9.0</v>
      </c>
      <c r="ER29" s="213">
        <v>57.0</v>
      </c>
      <c r="ES29" s="213">
        <v>57.0</v>
      </c>
      <c r="ET29" s="213">
        <v>340.0</v>
      </c>
      <c r="EU29" s="213">
        <v>238.0</v>
      </c>
      <c r="EV29" s="213">
        <v>139.0</v>
      </c>
      <c r="EW29" s="213">
        <v>-6.6</v>
      </c>
      <c r="EX29" s="213">
        <v>339.0</v>
      </c>
      <c r="EY29" s="213">
        <v>0.0</v>
      </c>
      <c r="EZ29" s="213">
        <v>0.0</v>
      </c>
      <c r="FA29" s="213">
        <v>0.0</v>
      </c>
      <c r="FB29" s="213">
        <v>340.0</v>
      </c>
      <c r="FC29" s="213">
        <v>239.0</v>
      </c>
      <c r="FD29" s="213">
        <v>139.0</v>
      </c>
      <c r="FE29" s="213">
        <v>-4.5</v>
      </c>
      <c r="FF29" s="213">
        <v>339.0</v>
      </c>
      <c r="FG29" s="213">
        <v>0.0</v>
      </c>
      <c r="FH29" s="213">
        <v>0.0</v>
      </c>
      <c r="FI29" s="213">
        <v>0.0</v>
      </c>
      <c r="FJ29" s="213">
        <v>341.0</v>
      </c>
      <c r="FK29" s="213">
        <v>224.0</v>
      </c>
      <c r="FL29" s="213">
        <v>128.0</v>
      </c>
      <c r="FM29" s="214"/>
      <c r="FN29" s="213">
        <v>341.0</v>
      </c>
      <c r="FO29" s="213">
        <v>220.0</v>
      </c>
      <c r="FP29" s="213">
        <v>130.0</v>
      </c>
      <c r="FQ29" s="213">
        <v>4.6</v>
      </c>
      <c r="FR29" s="213">
        <v>137.0</v>
      </c>
      <c r="FS29" s="214"/>
      <c r="FT29" s="213">
        <v>15.5</v>
      </c>
      <c r="FU29" s="214"/>
      <c r="FV29" s="213">
        <v>137.0</v>
      </c>
      <c r="FW29" s="214"/>
      <c r="FX29" s="214"/>
      <c r="FY29" s="214"/>
      <c r="FZ29" s="89"/>
      <c r="GA29" s="65">
        <v>340.0</v>
      </c>
      <c r="GB29" s="66">
        <v>337.77</v>
      </c>
      <c r="GC29" s="66">
        <v>209.48</v>
      </c>
      <c r="GD29" s="66">
        <v>18.34</v>
      </c>
      <c r="GE29" s="66">
        <v>340.0</v>
      </c>
      <c r="GF29" s="66">
        <v>362.9</v>
      </c>
      <c r="GG29" s="66">
        <v>208.23</v>
      </c>
      <c r="GH29" s="66">
        <v>21.78</v>
      </c>
      <c r="GI29" s="66">
        <v>340.0</v>
      </c>
      <c r="GJ29" s="66">
        <v>225.67</v>
      </c>
      <c r="GK29" s="66">
        <v>-130.33</v>
      </c>
      <c r="GL29" s="66">
        <v>-9.63</v>
      </c>
      <c r="GM29" s="66">
        <v>340.0</v>
      </c>
      <c r="GN29" s="66">
        <v>208.53</v>
      </c>
      <c r="GO29" s="66">
        <v>-130.66</v>
      </c>
      <c r="GP29" s="66">
        <v>-17.51</v>
      </c>
      <c r="GQ29" s="66">
        <v>330.0</v>
      </c>
      <c r="GR29" s="66">
        <v>127.1</v>
      </c>
      <c r="GS29" s="66">
        <v>-80.74</v>
      </c>
      <c r="GT29" s="66">
        <v>-5.28</v>
      </c>
      <c r="GU29" s="66">
        <v>330.0</v>
      </c>
      <c r="GV29" s="66">
        <v>139.97</v>
      </c>
      <c r="GW29" s="66">
        <v>-81.47</v>
      </c>
      <c r="GX29" s="66">
        <v>-5.36</v>
      </c>
      <c r="GY29" s="89"/>
      <c r="GZ29" s="99" t="s">
        <v>91</v>
      </c>
      <c r="HA29" s="99" t="s">
        <v>92</v>
      </c>
      <c r="HB29" s="98">
        <v>80.0</v>
      </c>
      <c r="HC29" s="98">
        <v>4.0</v>
      </c>
      <c r="HD29" s="98">
        <v>1.6</v>
      </c>
      <c r="HE29" s="145">
        <v>8.0</v>
      </c>
      <c r="HF29" s="99">
        <v>55.0</v>
      </c>
      <c r="HG29" s="99">
        <v>53.0</v>
      </c>
      <c r="HH29" s="98" t="s">
        <v>91</v>
      </c>
      <c r="HI29" s="98" t="s">
        <v>92</v>
      </c>
      <c r="HJ29" s="98">
        <v>211.0</v>
      </c>
      <c r="HK29" s="98">
        <v>10.55</v>
      </c>
      <c r="HL29" s="98">
        <v>4.22</v>
      </c>
      <c r="HM29" s="145">
        <v>5.0</v>
      </c>
      <c r="HN29" s="99">
        <v>56.0</v>
      </c>
      <c r="HO29" s="99">
        <v>56.0</v>
      </c>
      <c r="HP29" s="98" t="s">
        <v>91</v>
      </c>
      <c r="HQ29" s="98" t="s">
        <v>92</v>
      </c>
      <c r="HR29" s="98">
        <v>200.0</v>
      </c>
      <c r="HS29" s="98">
        <v>10.0</v>
      </c>
      <c r="HT29" s="98">
        <v>5.0</v>
      </c>
      <c r="HU29" s="145">
        <v>7.0</v>
      </c>
      <c r="HV29" s="145">
        <v>56.0</v>
      </c>
      <c r="HW29" s="145">
        <v>56.0</v>
      </c>
      <c r="HX29" s="89"/>
      <c r="HY29" s="147">
        <v>135.0</v>
      </c>
      <c r="HZ29" s="147">
        <v>33.0</v>
      </c>
      <c r="IA29" s="148">
        <f t="shared" si="11"/>
        <v>104</v>
      </c>
      <c r="IB29" s="147">
        <v>5.2</v>
      </c>
      <c r="IC29" s="148"/>
      <c r="ID29" s="147">
        <v>2.0</v>
      </c>
      <c r="IE29" s="147">
        <v>70.0</v>
      </c>
      <c r="IF29" s="147">
        <v>48.0</v>
      </c>
      <c r="IG29" s="89"/>
      <c r="IH29" s="74">
        <v>141.0</v>
      </c>
      <c r="II29" s="74">
        <v>34.8</v>
      </c>
      <c r="IJ29" s="74">
        <v>8.0</v>
      </c>
      <c r="IK29" s="74">
        <v>0.2</v>
      </c>
      <c r="IL29" s="74">
        <v>0.2</v>
      </c>
      <c r="IM29" s="74">
        <v>6.0</v>
      </c>
      <c r="IN29" s="74">
        <v>50.0</v>
      </c>
      <c r="IO29" s="74">
        <v>50.0</v>
      </c>
      <c r="IP29" s="74">
        <v>141.0</v>
      </c>
      <c r="IQ29" s="74">
        <v>34.8</v>
      </c>
      <c r="IR29" s="74">
        <v>126.0</v>
      </c>
      <c r="IS29" s="74">
        <v>6.3</v>
      </c>
      <c r="IT29" s="74">
        <v>7.1</v>
      </c>
      <c r="IU29" s="74">
        <v>12.0</v>
      </c>
      <c r="IV29" s="74">
        <v>52.0</v>
      </c>
      <c r="IW29" s="74">
        <v>52.0</v>
      </c>
      <c r="IX29" s="89"/>
      <c r="IY29" s="76">
        <v>139.52</v>
      </c>
      <c r="IZ29" s="76">
        <v>34.71</v>
      </c>
      <c r="JA29" s="76">
        <v>419.26</v>
      </c>
      <c r="JB29" s="76">
        <v>20.96</v>
      </c>
      <c r="JC29" s="76">
        <v>8.45</v>
      </c>
      <c r="JD29" s="76">
        <v>3.0</v>
      </c>
      <c r="JE29" s="76">
        <v>68.39</v>
      </c>
      <c r="JF29" s="76">
        <v>51.3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32.2</v>
      </c>
      <c r="JR29" s="78">
        <v>0.0</v>
      </c>
      <c r="JS29" s="78">
        <v>0.0</v>
      </c>
      <c r="JT29" s="78">
        <v>0.0</v>
      </c>
      <c r="JU29" s="78">
        <v>2.0</v>
      </c>
      <c r="JV29" s="78">
        <v>51.0</v>
      </c>
      <c r="JW29" s="78">
        <v>49.0</v>
      </c>
      <c r="JX29" s="78">
        <v>137.0</v>
      </c>
      <c r="JY29" s="78">
        <v>34.3</v>
      </c>
      <c r="JZ29" s="78">
        <v>187.0</v>
      </c>
      <c r="KA29" s="78">
        <v>9.9</v>
      </c>
      <c r="KB29" s="78">
        <v>3.8</v>
      </c>
      <c r="KC29" s="78">
        <v>2.0</v>
      </c>
      <c r="KD29" s="78">
        <v>59.0</v>
      </c>
      <c r="KE29" s="78">
        <v>55.0</v>
      </c>
      <c r="KF29" s="89"/>
      <c r="KG29" s="79" t="s">
        <v>98</v>
      </c>
      <c r="KH29" s="79" t="s">
        <v>98</v>
      </c>
      <c r="KI29" s="80"/>
      <c r="KJ29" s="79">
        <v>1.0</v>
      </c>
      <c r="KK29" s="79">
        <v>48.0</v>
      </c>
      <c r="KL29" s="79">
        <v>48.0</v>
      </c>
      <c r="KM29" s="79">
        <v>138.0</v>
      </c>
      <c r="KN29" s="79">
        <v>34.0</v>
      </c>
      <c r="KO29" s="79">
        <v>3.0</v>
      </c>
      <c r="KP29" s="79">
        <v>0.1</v>
      </c>
      <c r="KQ29" s="80"/>
      <c r="KR29" s="79">
        <v>1.0</v>
      </c>
      <c r="KS29" s="79">
        <v>48.0</v>
      </c>
      <c r="KT29" s="79">
        <v>46.0</v>
      </c>
      <c r="KU29" s="89"/>
      <c r="KV29" s="81">
        <v>131.0</v>
      </c>
      <c r="KW29" s="81">
        <v>33.0</v>
      </c>
      <c r="KX29" s="81">
        <v>167.0</v>
      </c>
      <c r="KY29" s="81">
        <v>8.2</v>
      </c>
      <c r="KZ29" s="81">
        <v>2.0</v>
      </c>
      <c r="LA29" s="81">
        <v>3.0</v>
      </c>
      <c r="LB29" s="81">
        <v>53.0</v>
      </c>
      <c r="LC29" s="81">
        <v>53.0</v>
      </c>
      <c r="LD29" s="81">
        <v>131.0</v>
      </c>
      <c r="LE29" s="81">
        <v>33.0</v>
      </c>
      <c r="LF29" s="81">
        <v>382.0</v>
      </c>
      <c r="LG29" s="81">
        <v>18.7</v>
      </c>
      <c r="LH29" s="81">
        <v>5.0</v>
      </c>
      <c r="LI29" s="81">
        <v>5.0</v>
      </c>
      <c r="LJ29" s="81">
        <v>52.0</v>
      </c>
      <c r="LK29" s="81">
        <v>52.0</v>
      </c>
      <c r="LL29" s="89"/>
      <c r="LM29" s="82">
        <v>339.0</v>
      </c>
      <c r="LN29" s="82">
        <v>239.0</v>
      </c>
      <c r="LO29" s="82">
        <v>140.0</v>
      </c>
      <c r="LP29" s="82">
        <v>71.0</v>
      </c>
      <c r="LQ29" s="82">
        <v>337.0</v>
      </c>
      <c r="LR29" s="120">
        <v>40.0</v>
      </c>
      <c r="LS29" s="120">
        <v>2.1</v>
      </c>
      <c r="LT29" s="120">
        <v>140.0</v>
      </c>
      <c r="LU29" s="120">
        <v>69.0</v>
      </c>
      <c r="LV29" s="120">
        <v>57.0</v>
      </c>
      <c r="LW29" s="120">
        <v>53.0</v>
      </c>
      <c r="LX29" s="120">
        <v>10.0</v>
      </c>
      <c r="LY29" s="120">
        <v>100.0</v>
      </c>
      <c r="LZ29" s="120">
        <v>8.2</v>
      </c>
      <c r="MA29" s="120">
        <v>141.0</v>
      </c>
      <c r="MB29" s="120">
        <v>170.0</v>
      </c>
      <c r="MC29" s="120">
        <v>70.0</v>
      </c>
      <c r="MD29" s="120">
        <v>58.0</v>
      </c>
      <c r="ME29" s="120">
        <v>10.0</v>
      </c>
      <c r="MF29" s="88" t="s">
        <v>95</v>
      </c>
      <c r="MG29" s="88" t="s">
        <v>95</v>
      </c>
      <c r="MH29" s="88" t="s">
        <v>95</v>
      </c>
      <c r="MI29" s="88" t="s">
        <v>95</v>
      </c>
      <c r="MJ29" s="82">
        <v>58.0</v>
      </c>
      <c r="MK29" s="82">
        <v>55.0</v>
      </c>
      <c r="ML29" s="82">
        <v>5.0</v>
      </c>
      <c r="MM29" s="86"/>
      <c r="MN29" s="87"/>
      <c r="MO29" s="87"/>
      <c r="MP29" s="87"/>
      <c r="MQ29" s="87"/>
      <c r="MR29" s="82">
        <v>4.4</v>
      </c>
      <c r="MS29" s="82">
        <v>2.0</v>
      </c>
      <c r="MT29" s="82">
        <v>78.0</v>
      </c>
      <c r="MU29" s="83">
        <v>36.0</v>
      </c>
      <c r="MV29" s="83">
        <v>42.0</v>
      </c>
      <c r="MW29" s="88" t="s">
        <v>96</v>
      </c>
      <c r="MX29" s="82">
        <v>5.0</v>
      </c>
      <c r="MY29" s="87"/>
      <c r="MZ29" s="88" t="s">
        <v>95</v>
      </c>
      <c r="NA29" s="88" t="s">
        <v>95</v>
      </c>
      <c r="NB29" s="88" t="s">
        <v>95</v>
      </c>
      <c r="NC29" s="88" t="s">
        <v>95</v>
      </c>
      <c r="ND29" s="82">
        <v>38.0</v>
      </c>
      <c r="NE29" s="82">
        <v>38.0</v>
      </c>
      <c r="NF29" s="82">
        <v>5.0</v>
      </c>
      <c r="NG29" s="87"/>
      <c r="NH29" s="82">
        <v>22.0</v>
      </c>
      <c r="NI29" s="82">
        <v>10.4</v>
      </c>
      <c r="NJ29" s="82">
        <v>394.0</v>
      </c>
      <c r="NK29" s="82">
        <v>34.0</v>
      </c>
      <c r="NL29" s="82">
        <v>58.0</v>
      </c>
      <c r="NM29" s="82">
        <v>58.0</v>
      </c>
      <c r="NN29" s="82">
        <v>4.0</v>
      </c>
    </row>
    <row r="30" ht="14.25" customHeight="1">
      <c r="A30" s="49">
        <v>0.708333333333334</v>
      </c>
      <c r="B30" s="50"/>
      <c r="C30" s="51">
        <v>50.5</v>
      </c>
      <c r="D30" s="52">
        <v>340.0</v>
      </c>
      <c r="E30" s="53">
        <v>134.0</v>
      </c>
      <c r="F30" s="53">
        <v>69.0</v>
      </c>
      <c r="G30" s="55">
        <v>14.9</v>
      </c>
      <c r="H30" s="54"/>
      <c r="I30" s="53">
        <v>6.0</v>
      </c>
      <c r="J30" s="53">
        <v>54.0</v>
      </c>
      <c r="K30" s="53">
        <v>52.0</v>
      </c>
      <c r="L30" s="53">
        <v>139.0</v>
      </c>
      <c r="M30" s="53">
        <v>107.0</v>
      </c>
      <c r="N30" s="53">
        <v>26.7</v>
      </c>
      <c r="O30" s="54"/>
      <c r="P30" s="53">
        <v>6.0</v>
      </c>
      <c r="Q30" s="53">
        <v>59.0</v>
      </c>
      <c r="R30" s="53">
        <v>55.0</v>
      </c>
      <c r="S30" s="55">
        <v>343.7</v>
      </c>
      <c r="T30" s="55">
        <v>288.4</v>
      </c>
      <c r="U30" s="55">
        <v>168.1</v>
      </c>
      <c r="V30" s="54"/>
      <c r="W30" s="55">
        <v>377.1</v>
      </c>
      <c r="X30" s="53">
        <v>250.6</v>
      </c>
      <c r="Y30" s="55">
        <v>133.8</v>
      </c>
      <c r="Z30" s="54"/>
      <c r="AA30" s="55">
        <v>343.0</v>
      </c>
      <c r="AB30" s="53">
        <v>287.4</v>
      </c>
      <c r="AC30" s="55">
        <v>161.0</v>
      </c>
      <c r="AD30" s="54"/>
      <c r="AE30" s="55">
        <v>343.3</v>
      </c>
      <c r="AF30" s="55">
        <v>311.9</v>
      </c>
      <c r="AG30" s="53">
        <v>177.3</v>
      </c>
      <c r="AH30" s="54"/>
      <c r="AI30" s="55">
        <v>349.5</v>
      </c>
      <c r="AJ30" s="55">
        <v>343.5</v>
      </c>
      <c r="AK30" s="55">
        <v>203.3</v>
      </c>
      <c r="AL30" s="54"/>
      <c r="AM30" s="53">
        <v>341.8</v>
      </c>
      <c r="AN30" s="55">
        <v>353.4</v>
      </c>
      <c r="AO30" s="55">
        <v>192.6</v>
      </c>
      <c r="AP30" s="54"/>
      <c r="AQ30" s="182">
        <f t="shared" ref="AQ30:AS30" si="42">E30</f>
        <v>134</v>
      </c>
      <c r="AR30" s="54">
        <f t="shared" si="42"/>
        <v>69</v>
      </c>
      <c r="AS30" s="56">
        <f t="shared" si="42"/>
        <v>14.9</v>
      </c>
      <c r="AT30" s="54"/>
      <c r="AU30" s="54">
        <f t="shared" ref="AU30:AW30" si="43">L30</f>
        <v>139</v>
      </c>
      <c r="AV30" s="54">
        <f t="shared" si="43"/>
        <v>107</v>
      </c>
      <c r="AW30" s="54">
        <f t="shared" si="43"/>
        <v>26.7</v>
      </c>
      <c r="AX30" s="54"/>
      <c r="AY30" s="182">
        <f t="shared" si="29"/>
        <v>134</v>
      </c>
      <c r="AZ30" s="54"/>
      <c r="BA30" s="54"/>
      <c r="BB30" s="54"/>
      <c r="BC30" s="89"/>
      <c r="BD30" s="54"/>
      <c r="BE30" s="53">
        <v>32.0</v>
      </c>
      <c r="BF30" s="53">
        <v>153.0</v>
      </c>
      <c r="BG30" s="127">
        <v>7.6</v>
      </c>
      <c r="BH30" s="54"/>
      <c r="BI30" s="53">
        <v>22.0</v>
      </c>
      <c r="BJ30" s="53">
        <v>90.0</v>
      </c>
      <c r="BK30" s="53">
        <v>65.0</v>
      </c>
      <c r="BL30" s="89"/>
      <c r="BM30" s="58">
        <v>343.0</v>
      </c>
      <c r="BN30" s="58">
        <v>145.0</v>
      </c>
      <c r="BO30" s="58">
        <v>239.0</v>
      </c>
      <c r="BP30" s="58">
        <v>12.0</v>
      </c>
      <c r="BQ30" s="59"/>
      <c r="BR30" s="58">
        <v>6.0</v>
      </c>
      <c r="BS30" s="58">
        <v>70.0</v>
      </c>
      <c r="BT30" s="58">
        <v>72.0</v>
      </c>
      <c r="BU30" s="58">
        <v>343.0</v>
      </c>
      <c r="BV30" s="58">
        <v>285.0</v>
      </c>
      <c r="BW30" s="58">
        <v>166.0</v>
      </c>
      <c r="BX30" s="58">
        <v>27.0</v>
      </c>
      <c r="BY30" s="58">
        <v>335.0</v>
      </c>
      <c r="BZ30" s="58">
        <v>308.0</v>
      </c>
      <c r="CA30" s="58">
        <v>169.0</v>
      </c>
      <c r="CB30" s="58">
        <v>26.0</v>
      </c>
      <c r="CC30" s="58">
        <v>342.0</v>
      </c>
      <c r="CD30" s="58">
        <v>288.0</v>
      </c>
      <c r="CE30" s="58">
        <v>164.0</v>
      </c>
      <c r="CF30" s="58">
        <v>10.0</v>
      </c>
      <c r="CG30" s="58">
        <v>339.0</v>
      </c>
      <c r="CH30" s="58">
        <v>290.0</v>
      </c>
      <c r="CI30" s="58">
        <v>163.0</v>
      </c>
      <c r="CJ30" s="58">
        <v>8.0</v>
      </c>
      <c r="CK30" s="58">
        <v>352.0</v>
      </c>
      <c r="CL30" s="58">
        <v>290.0</v>
      </c>
      <c r="CM30" s="58">
        <v>162.0</v>
      </c>
      <c r="CN30" s="58">
        <v>4.0</v>
      </c>
      <c r="CO30" s="58">
        <v>333.0</v>
      </c>
      <c r="CP30" s="58">
        <v>297.0</v>
      </c>
      <c r="CQ30" s="58">
        <v>148.0</v>
      </c>
      <c r="CR30" s="58">
        <v>4.0</v>
      </c>
      <c r="CS30" s="58">
        <v>336.0</v>
      </c>
      <c r="CT30" s="58">
        <v>278.0</v>
      </c>
      <c r="CU30" s="58">
        <v>163.0</v>
      </c>
      <c r="CV30" s="58">
        <v>93.0</v>
      </c>
      <c r="CW30" s="58">
        <v>337.0</v>
      </c>
      <c r="CX30" s="58">
        <v>178.0</v>
      </c>
      <c r="CY30" s="58">
        <v>78.0</v>
      </c>
      <c r="CZ30" s="58">
        <v>54.0</v>
      </c>
      <c r="DA30" s="58">
        <v>324.0</v>
      </c>
      <c r="DB30" s="58">
        <v>183.0</v>
      </c>
      <c r="DC30" s="58">
        <v>82.0</v>
      </c>
      <c r="DD30" s="58">
        <v>58.0</v>
      </c>
      <c r="DE30" s="58">
        <v>145.0</v>
      </c>
      <c r="DF30" s="58">
        <v>35.1</v>
      </c>
      <c r="DG30" s="58">
        <v>239.0</v>
      </c>
      <c r="DH30" s="58">
        <v>12.0</v>
      </c>
      <c r="DI30" s="59"/>
      <c r="DJ30" s="58">
        <v>7.0</v>
      </c>
      <c r="DK30" s="58">
        <v>64.0</v>
      </c>
      <c r="DL30" s="58">
        <v>57.0</v>
      </c>
      <c r="DM30" s="89"/>
      <c r="DN30" s="61">
        <v>341.0</v>
      </c>
      <c r="DO30" s="61">
        <v>140.0</v>
      </c>
      <c r="DP30" s="61">
        <v>47.21</v>
      </c>
      <c r="DQ30" s="61">
        <v>26.33</v>
      </c>
      <c r="DR30" s="61">
        <v>8.23</v>
      </c>
      <c r="DS30" s="61">
        <v>8.0</v>
      </c>
      <c r="DT30" s="61">
        <v>46.0</v>
      </c>
      <c r="DU30" s="61">
        <v>54.9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13">
        <v>342.0</v>
      </c>
      <c r="EF30" s="213">
        <v>138.0</v>
      </c>
      <c r="EG30" s="213">
        <v>90.0</v>
      </c>
      <c r="EH30" s="213">
        <v>3.8</v>
      </c>
      <c r="EI30" s="214"/>
      <c r="EJ30" s="213">
        <v>9.0</v>
      </c>
      <c r="EK30" s="213">
        <v>56.0</v>
      </c>
      <c r="EL30" s="213">
        <v>57.0</v>
      </c>
      <c r="EM30" s="213">
        <v>138.0</v>
      </c>
      <c r="EN30" s="213">
        <v>114.0</v>
      </c>
      <c r="EO30" s="213">
        <v>4.8</v>
      </c>
      <c r="EP30" s="214"/>
      <c r="EQ30" s="213">
        <v>9.0</v>
      </c>
      <c r="ER30" s="213">
        <v>57.0</v>
      </c>
      <c r="ES30" s="213">
        <v>57.0</v>
      </c>
      <c r="ET30" s="213">
        <v>341.0</v>
      </c>
      <c r="EU30" s="213">
        <v>237.0</v>
      </c>
      <c r="EV30" s="213">
        <v>138.0</v>
      </c>
      <c r="EW30" s="213">
        <v>-5.3</v>
      </c>
      <c r="EX30" s="213">
        <v>339.0</v>
      </c>
      <c r="EY30" s="213">
        <v>0.0</v>
      </c>
      <c r="EZ30" s="213">
        <v>0.0</v>
      </c>
      <c r="FA30" s="213">
        <v>0.0</v>
      </c>
      <c r="FB30" s="213">
        <v>340.0</v>
      </c>
      <c r="FC30" s="213">
        <v>238.0</v>
      </c>
      <c r="FD30" s="213">
        <v>138.0</v>
      </c>
      <c r="FE30" s="213">
        <v>-4.5</v>
      </c>
      <c r="FF30" s="213">
        <v>339.0</v>
      </c>
      <c r="FG30" s="213">
        <v>0.0</v>
      </c>
      <c r="FH30" s="213">
        <v>0.0</v>
      </c>
      <c r="FI30" s="213">
        <v>0.0</v>
      </c>
      <c r="FJ30" s="213">
        <v>342.0</v>
      </c>
      <c r="FK30" s="213">
        <v>225.0</v>
      </c>
      <c r="FL30" s="213">
        <v>130.0</v>
      </c>
      <c r="FM30" s="214"/>
      <c r="FN30" s="213">
        <v>342.0</v>
      </c>
      <c r="FO30" s="213">
        <v>249.0</v>
      </c>
      <c r="FP30" s="213">
        <v>130.5</v>
      </c>
      <c r="FQ30" s="213">
        <v>3.4</v>
      </c>
      <c r="FR30" s="213">
        <v>138.0</v>
      </c>
      <c r="FS30" s="214"/>
      <c r="FT30" s="213">
        <v>14.7</v>
      </c>
      <c r="FU30" s="214"/>
      <c r="FV30" s="213">
        <v>138.0</v>
      </c>
      <c r="FW30" s="214"/>
      <c r="FX30" s="214"/>
      <c r="FY30" s="214"/>
      <c r="FZ30" s="89"/>
      <c r="GA30" s="65">
        <v>339.0</v>
      </c>
      <c r="GB30" s="66">
        <v>350.96</v>
      </c>
      <c r="GC30" s="66">
        <v>218.1</v>
      </c>
      <c r="GD30" s="66">
        <v>19.6</v>
      </c>
      <c r="GE30" s="66">
        <v>339.0</v>
      </c>
      <c r="GF30" s="66">
        <v>376.9</v>
      </c>
      <c r="GG30" s="66">
        <v>216.76</v>
      </c>
      <c r="GH30" s="66">
        <v>23.28</v>
      </c>
      <c r="GI30" s="66">
        <v>339.0</v>
      </c>
      <c r="GJ30" s="66">
        <v>228.6</v>
      </c>
      <c r="GK30" s="66">
        <v>-131.0</v>
      </c>
      <c r="GL30" s="66">
        <v>-10.05</v>
      </c>
      <c r="GM30" s="66">
        <v>339.0</v>
      </c>
      <c r="GN30" s="66">
        <v>209.02</v>
      </c>
      <c r="GO30" s="66">
        <v>-130.91</v>
      </c>
      <c r="GP30" s="66">
        <v>-17.76</v>
      </c>
      <c r="GQ30" s="66">
        <v>338.0</v>
      </c>
      <c r="GR30" s="66">
        <v>138.48</v>
      </c>
      <c r="GS30" s="66">
        <v>-85.77</v>
      </c>
      <c r="GT30" s="66">
        <v>-6.03</v>
      </c>
      <c r="GU30" s="66">
        <v>338.0</v>
      </c>
      <c r="GV30" s="66">
        <v>151.23</v>
      </c>
      <c r="GW30" s="66">
        <v>-84.85</v>
      </c>
      <c r="GX30" s="66">
        <v>-7.29</v>
      </c>
      <c r="GY30" s="89"/>
      <c r="GZ30" s="99" t="s">
        <v>91</v>
      </c>
      <c r="HA30" s="99" t="s">
        <v>92</v>
      </c>
      <c r="HB30" s="98">
        <v>73.0</v>
      </c>
      <c r="HC30" s="98">
        <v>3.65</v>
      </c>
      <c r="HD30" s="98">
        <v>1.46</v>
      </c>
      <c r="HE30" s="145">
        <v>8.0</v>
      </c>
      <c r="HF30" s="99">
        <v>55.0</v>
      </c>
      <c r="HG30" s="99">
        <v>53.0</v>
      </c>
      <c r="HH30" s="98" t="s">
        <v>91</v>
      </c>
      <c r="HI30" s="98" t="s">
        <v>92</v>
      </c>
      <c r="HJ30" s="98">
        <v>201.0</v>
      </c>
      <c r="HK30" s="98">
        <v>10.05</v>
      </c>
      <c r="HL30" s="98">
        <v>4.02</v>
      </c>
      <c r="HM30" s="145">
        <v>5.0</v>
      </c>
      <c r="HN30" s="99">
        <v>56.0</v>
      </c>
      <c r="HO30" s="99">
        <v>56.0</v>
      </c>
      <c r="HP30" s="98" t="s">
        <v>91</v>
      </c>
      <c r="HQ30" s="98" t="s">
        <v>92</v>
      </c>
      <c r="HR30" s="98">
        <v>99.0</v>
      </c>
      <c r="HS30" s="98">
        <v>4.95</v>
      </c>
      <c r="HT30" s="98">
        <v>2.475</v>
      </c>
      <c r="HU30" s="145">
        <v>7.0</v>
      </c>
      <c r="HV30" s="145">
        <v>57.0</v>
      </c>
      <c r="HW30" s="145">
        <v>57.0</v>
      </c>
      <c r="HX30" s="89"/>
      <c r="HY30" s="147">
        <v>135.0</v>
      </c>
      <c r="HZ30" s="147">
        <v>33.0</v>
      </c>
      <c r="IA30" s="148">
        <f t="shared" si="11"/>
        <v>124</v>
      </c>
      <c r="IB30" s="147">
        <v>6.2</v>
      </c>
      <c r="IC30" s="148"/>
      <c r="ID30" s="147">
        <v>2.0</v>
      </c>
      <c r="IE30" s="147">
        <v>65.0</v>
      </c>
      <c r="IF30" s="147">
        <v>42.0</v>
      </c>
      <c r="IG30" s="89"/>
      <c r="IH30" s="74">
        <v>138.0</v>
      </c>
      <c r="II30" s="74">
        <v>33.6</v>
      </c>
      <c r="IJ30" s="74">
        <v>99.0</v>
      </c>
      <c r="IK30" s="74">
        <v>5.2</v>
      </c>
      <c r="IL30" s="74">
        <v>5.6</v>
      </c>
      <c r="IM30" s="74">
        <v>6.0</v>
      </c>
      <c r="IN30" s="74">
        <v>50.0</v>
      </c>
      <c r="IO30" s="74">
        <v>50.0</v>
      </c>
      <c r="IP30" s="74">
        <v>138.0</v>
      </c>
      <c r="IQ30" s="74">
        <v>33.5</v>
      </c>
      <c r="IR30" s="74">
        <v>190.0</v>
      </c>
      <c r="IS30" s="74">
        <v>9.7</v>
      </c>
      <c r="IT30" s="74">
        <v>10.7</v>
      </c>
      <c r="IU30" s="74">
        <v>12.0</v>
      </c>
      <c r="IV30" s="74">
        <v>52.0</v>
      </c>
      <c r="IW30" s="74">
        <v>52.0</v>
      </c>
      <c r="IX30" s="89"/>
      <c r="IY30" s="76">
        <v>139.86</v>
      </c>
      <c r="IZ30" s="76">
        <v>34.68</v>
      </c>
      <c r="JA30" s="76">
        <v>411.89</v>
      </c>
      <c r="JB30" s="76">
        <v>20.59</v>
      </c>
      <c r="JC30" s="76">
        <v>9.26</v>
      </c>
      <c r="JD30" s="76">
        <v>3.0</v>
      </c>
      <c r="JE30" s="76">
        <v>70.71</v>
      </c>
      <c r="JF30" s="76">
        <v>52.36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138.0</v>
      </c>
      <c r="JQ30" s="78">
        <v>32.4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49.0</v>
      </c>
      <c r="JX30" s="78">
        <v>138.0</v>
      </c>
      <c r="JY30" s="78">
        <v>34.5</v>
      </c>
      <c r="JZ30" s="78">
        <v>161.0</v>
      </c>
      <c r="KA30" s="78">
        <v>8.6</v>
      </c>
      <c r="KB30" s="78">
        <v>3.3</v>
      </c>
      <c r="KC30" s="78">
        <v>2.0</v>
      </c>
      <c r="KD30" s="78">
        <v>58.0</v>
      </c>
      <c r="KE30" s="78">
        <v>55.0</v>
      </c>
      <c r="KF30" s="89"/>
      <c r="KG30" s="79" t="s">
        <v>98</v>
      </c>
      <c r="KH30" s="79" t="s">
        <v>98</v>
      </c>
      <c r="KI30" s="80"/>
      <c r="KJ30" s="79">
        <v>1.0</v>
      </c>
      <c r="KK30" s="79">
        <v>48.0</v>
      </c>
      <c r="KL30" s="79">
        <v>48.0</v>
      </c>
      <c r="KM30" s="79">
        <v>138.0</v>
      </c>
      <c r="KN30" s="79">
        <v>34.0</v>
      </c>
      <c r="KO30" s="79">
        <v>3.0</v>
      </c>
      <c r="KP30" s="79">
        <v>0.1</v>
      </c>
      <c r="KQ30" s="80"/>
      <c r="KR30" s="79">
        <v>1.0</v>
      </c>
      <c r="KS30" s="79">
        <v>48.0</v>
      </c>
      <c r="KT30" s="79">
        <v>46.0</v>
      </c>
      <c r="KU30" s="89"/>
      <c r="KV30" s="81">
        <v>138.0</v>
      </c>
      <c r="KW30" s="81">
        <v>35.0</v>
      </c>
      <c r="KX30" s="81">
        <v>163.0</v>
      </c>
      <c r="KY30" s="81">
        <v>8.0</v>
      </c>
      <c r="KZ30" s="81">
        <v>2.0</v>
      </c>
      <c r="LA30" s="81">
        <v>3.0</v>
      </c>
      <c r="LB30" s="81">
        <v>53.0</v>
      </c>
      <c r="LC30" s="81">
        <v>53.0</v>
      </c>
      <c r="LD30" s="81">
        <v>138.0</v>
      </c>
      <c r="LE30" s="81">
        <v>35.0</v>
      </c>
      <c r="LF30" s="81">
        <v>308.0</v>
      </c>
      <c r="LG30" s="81">
        <v>15.1</v>
      </c>
      <c r="LH30" s="81">
        <v>5.0</v>
      </c>
      <c r="LI30" s="81">
        <v>5.0</v>
      </c>
      <c r="LJ30" s="81">
        <v>56.0</v>
      </c>
      <c r="LK30" s="81">
        <v>56.0</v>
      </c>
      <c r="LL30" s="89"/>
      <c r="LM30" s="82">
        <v>343.0</v>
      </c>
      <c r="LN30" s="82">
        <v>193.0</v>
      </c>
      <c r="LO30" s="82">
        <v>120.0</v>
      </c>
      <c r="LP30" s="82">
        <v>73.0</v>
      </c>
      <c r="LQ30" s="82">
        <v>329.0</v>
      </c>
      <c r="LR30" s="120">
        <v>28.0</v>
      </c>
      <c r="LS30" s="120">
        <v>4.6</v>
      </c>
      <c r="LT30" s="120">
        <v>142.0</v>
      </c>
      <c r="LU30" s="120">
        <v>47.0</v>
      </c>
      <c r="LV30" s="120">
        <v>56.0</v>
      </c>
      <c r="LW30" s="120">
        <v>53.0</v>
      </c>
      <c r="LX30" s="120">
        <v>10.0</v>
      </c>
      <c r="LY30" s="120">
        <v>92.0</v>
      </c>
      <c r="LZ30" s="120">
        <v>6.4</v>
      </c>
      <c r="MA30" s="120">
        <v>142.0</v>
      </c>
      <c r="MB30" s="120">
        <v>146.0</v>
      </c>
      <c r="MC30" s="120">
        <v>70.0</v>
      </c>
      <c r="MD30" s="120">
        <v>58.0</v>
      </c>
      <c r="ME30" s="120">
        <v>10.0</v>
      </c>
      <c r="MF30" s="88" t="s">
        <v>95</v>
      </c>
      <c r="MG30" s="88" t="s">
        <v>95</v>
      </c>
      <c r="MH30" s="88" t="s">
        <v>95</v>
      </c>
      <c r="MI30" s="88" t="s">
        <v>95</v>
      </c>
      <c r="MJ30" s="82">
        <v>58.0</v>
      </c>
      <c r="MK30" s="82">
        <v>55.0</v>
      </c>
      <c r="ML30" s="82">
        <v>5.0</v>
      </c>
      <c r="MM30" s="86"/>
      <c r="MN30" s="87"/>
      <c r="MO30" s="87"/>
      <c r="MP30" s="87"/>
      <c r="MQ30" s="87"/>
      <c r="MR30" s="82">
        <v>10.3</v>
      </c>
      <c r="MS30" s="82">
        <v>2.0</v>
      </c>
      <c r="MT30" s="82">
        <v>179.0</v>
      </c>
      <c r="MU30" s="83">
        <v>36.0</v>
      </c>
      <c r="MV30" s="83">
        <v>42.0</v>
      </c>
      <c r="MW30" s="88" t="s">
        <v>96</v>
      </c>
      <c r="MX30" s="82">
        <v>5.0</v>
      </c>
      <c r="MY30" s="87"/>
      <c r="MZ30" s="88" t="s">
        <v>95</v>
      </c>
      <c r="NA30" s="88" t="s">
        <v>95</v>
      </c>
      <c r="NB30" s="88" t="s">
        <v>95</v>
      </c>
      <c r="NC30" s="88" t="s">
        <v>95</v>
      </c>
      <c r="ND30" s="82">
        <v>38.0</v>
      </c>
      <c r="NE30" s="82">
        <v>38.0</v>
      </c>
      <c r="NF30" s="82">
        <v>5.0</v>
      </c>
      <c r="NG30" s="87"/>
      <c r="NH30" s="82">
        <v>11.7</v>
      </c>
      <c r="NI30" s="82">
        <v>5.6</v>
      </c>
      <c r="NJ30" s="82">
        <v>218.0</v>
      </c>
      <c r="NK30" s="82">
        <v>34.0</v>
      </c>
      <c r="NL30" s="82">
        <v>58.0</v>
      </c>
      <c r="NM30" s="82">
        <v>56.0</v>
      </c>
      <c r="NN30" s="82">
        <v>4.0</v>
      </c>
    </row>
    <row r="31" ht="14.25" customHeight="1">
      <c r="A31" s="49">
        <v>0.75</v>
      </c>
      <c r="B31" s="50"/>
      <c r="C31" s="51">
        <v>50.12</v>
      </c>
      <c r="D31" s="52">
        <v>335.0</v>
      </c>
      <c r="E31" s="53">
        <v>133.0</v>
      </c>
      <c r="F31" s="53">
        <v>77.0</v>
      </c>
      <c r="G31" s="55">
        <v>16.9</v>
      </c>
      <c r="H31" s="54"/>
      <c r="I31" s="53">
        <v>6.0</v>
      </c>
      <c r="J31" s="53">
        <v>54.0</v>
      </c>
      <c r="K31" s="53">
        <v>52.0</v>
      </c>
      <c r="L31" s="53">
        <v>136.0</v>
      </c>
      <c r="M31" s="53">
        <v>175.0</v>
      </c>
      <c r="N31" s="53">
        <v>41.2</v>
      </c>
      <c r="O31" s="54"/>
      <c r="P31" s="53">
        <v>6.0</v>
      </c>
      <c r="Q31" s="53">
        <v>60.0</v>
      </c>
      <c r="R31" s="53">
        <v>55.0</v>
      </c>
      <c r="S31" s="55">
        <v>339.8</v>
      </c>
      <c r="T31" s="55">
        <v>317.4</v>
      </c>
      <c r="U31" s="55">
        <v>190.1</v>
      </c>
      <c r="V31" s="54"/>
      <c r="W31" s="55">
        <v>372.7</v>
      </c>
      <c r="X31" s="53">
        <v>241.4</v>
      </c>
      <c r="Y31" s="55">
        <v>149.5</v>
      </c>
      <c r="Z31" s="54"/>
      <c r="AA31" s="55">
        <v>339.9</v>
      </c>
      <c r="AB31" s="53">
        <v>276.9</v>
      </c>
      <c r="AC31" s="55">
        <v>177.6</v>
      </c>
      <c r="AD31" s="54"/>
      <c r="AE31" s="55">
        <v>339.8</v>
      </c>
      <c r="AF31" s="55">
        <v>310.2</v>
      </c>
      <c r="AG31" s="53">
        <v>160.7</v>
      </c>
      <c r="AH31" s="54"/>
      <c r="AI31" s="55">
        <v>345.8</v>
      </c>
      <c r="AJ31" s="55">
        <v>349.6</v>
      </c>
      <c r="AK31" s="55">
        <v>218.8</v>
      </c>
      <c r="AL31" s="54"/>
      <c r="AM31" s="53">
        <v>338.1</v>
      </c>
      <c r="AN31" s="55">
        <v>371.2</v>
      </c>
      <c r="AO31" s="55">
        <v>206.4</v>
      </c>
      <c r="AP31" s="54"/>
      <c r="AQ31" s="182">
        <f t="shared" ref="AQ31:AS31" si="44">E31</f>
        <v>133</v>
      </c>
      <c r="AR31" s="54">
        <f t="shared" si="44"/>
        <v>77</v>
      </c>
      <c r="AS31" s="56">
        <f t="shared" si="44"/>
        <v>16.9</v>
      </c>
      <c r="AT31" s="54"/>
      <c r="AU31" s="54">
        <f t="shared" ref="AU31:AW31" si="45">L31</f>
        <v>136</v>
      </c>
      <c r="AV31" s="54">
        <f t="shared" si="45"/>
        <v>175</v>
      </c>
      <c r="AW31" s="54">
        <f t="shared" si="45"/>
        <v>41.2</v>
      </c>
      <c r="AX31" s="54"/>
      <c r="AY31" s="182">
        <f t="shared" si="29"/>
        <v>133</v>
      </c>
      <c r="AZ31" s="54"/>
      <c r="BA31" s="54"/>
      <c r="BB31" s="54"/>
      <c r="BC31" s="89"/>
      <c r="BD31" s="54"/>
      <c r="BE31" s="53">
        <v>32.0</v>
      </c>
      <c r="BF31" s="53">
        <v>153.0</v>
      </c>
      <c r="BG31" s="127">
        <v>7.6</v>
      </c>
      <c r="BH31" s="54"/>
      <c r="BI31" s="53">
        <v>22.0</v>
      </c>
      <c r="BJ31" s="53">
        <v>90.0</v>
      </c>
      <c r="BK31" s="53">
        <v>65.0</v>
      </c>
      <c r="BL31" s="89"/>
      <c r="BM31" s="58">
        <v>341.0</v>
      </c>
      <c r="BN31" s="58">
        <v>145.0</v>
      </c>
      <c r="BO31" s="58">
        <v>243.0</v>
      </c>
      <c r="BP31" s="58">
        <v>12.2</v>
      </c>
      <c r="BQ31" s="59"/>
      <c r="BR31" s="58">
        <v>6.0</v>
      </c>
      <c r="BS31" s="58">
        <v>68.0</v>
      </c>
      <c r="BT31" s="58">
        <v>67.0</v>
      </c>
      <c r="BU31" s="58">
        <v>341.0</v>
      </c>
      <c r="BV31" s="58">
        <v>285.0</v>
      </c>
      <c r="BW31" s="58">
        <v>168.0</v>
      </c>
      <c r="BX31" s="58">
        <v>14.0</v>
      </c>
      <c r="BY31" s="58">
        <v>333.0</v>
      </c>
      <c r="BZ31" s="58">
        <v>309.0</v>
      </c>
      <c r="CA31" s="58">
        <v>176.0</v>
      </c>
      <c r="CB31" s="58">
        <v>12.0</v>
      </c>
      <c r="CC31" s="58">
        <v>339.0</v>
      </c>
      <c r="CD31" s="58">
        <v>290.0</v>
      </c>
      <c r="CE31" s="58">
        <v>164.0</v>
      </c>
      <c r="CF31" s="58">
        <v>16.0</v>
      </c>
      <c r="CG31" s="58">
        <v>337.0</v>
      </c>
      <c r="CH31" s="58">
        <v>296.0</v>
      </c>
      <c r="CI31" s="58">
        <v>164.0</v>
      </c>
      <c r="CJ31" s="58">
        <v>13.0</v>
      </c>
      <c r="CK31" s="58">
        <v>351.0</v>
      </c>
      <c r="CL31" s="58">
        <v>291.0</v>
      </c>
      <c r="CM31" s="58">
        <v>160.0</v>
      </c>
      <c r="CN31" s="58">
        <v>13.0</v>
      </c>
      <c r="CO31" s="58">
        <v>331.0</v>
      </c>
      <c r="CP31" s="58">
        <v>301.0</v>
      </c>
      <c r="CQ31" s="58">
        <v>147.0</v>
      </c>
      <c r="CR31" s="58">
        <v>13.0</v>
      </c>
      <c r="CS31" s="58">
        <v>334.0</v>
      </c>
      <c r="CT31" s="58">
        <v>296.0</v>
      </c>
      <c r="CU31" s="58">
        <v>171.0</v>
      </c>
      <c r="CV31" s="58">
        <v>107.0</v>
      </c>
      <c r="CW31" s="58">
        <v>335.0</v>
      </c>
      <c r="CX31" s="58">
        <v>176.0</v>
      </c>
      <c r="CY31" s="58">
        <v>79.0</v>
      </c>
      <c r="CZ31" s="58">
        <v>52.0</v>
      </c>
      <c r="DA31" s="58">
        <v>323.0</v>
      </c>
      <c r="DB31" s="58">
        <v>182.0</v>
      </c>
      <c r="DC31" s="58">
        <v>82.0</v>
      </c>
      <c r="DD31" s="58">
        <v>55.0</v>
      </c>
      <c r="DE31" s="58">
        <v>145.0</v>
      </c>
      <c r="DF31" s="58">
        <v>35.0</v>
      </c>
      <c r="DG31" s="58">
        <v>243.0</v>
      </c>
      <c r="DH31" s="58">
        <v>12.2</v>
      </c>
      <c r="DI31" s="59"/>
      <c r="DJ31" s="58">
        <v>7.0</v>
      </c>
      <c r="DK31" s="58">
        <v>64.0</v>
      </c>
      <c r="DL31" s="58">
        <v>58.0</v>
      </c>
      <c r="DM31" s="89"/>
      <c r="DN31" s="61">
        <v>340.0</v>
      </c>
      <c r="DO31" s="61">
        <v>140.0</v>
      </c>
      <c r="DP31" s="61">
        <v>34.46</v>
      </c>
      <c r="DQ31" s="61">
        <v>19.34</v>
      </c>
      <c r="DR31" s="61">
        <v>5.31</v>
      </c>
      <c r="DS31" s="61">
        <v>8.0</v>
      </c>
      <c r="DT31" s="61">
        <v>45.0</v>
      </c>
      <c r="DU31" s="61">
        <v>54.3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13">
        <v>388.0</v>
      </c>
      <c r="EF31" s="213">
        <v>136.0</v>
      </c>
      <c r="EG31" s="213">
        <v>70.0</v>
      </c>
      <c r="EH31" s="213">
        <v>2.9</v>
      </c>
      <c r="EI31" s="214"/>
      <c r="EJ31" s="213">
        <v>9.0</v>
      </c>
      <c r="EK31" s="213">
        <v>54.0</v>
      </c>
      <c r="EL31" s="213">
        <v>56.0</v>
      </c>
      <c r="EM31" s="213">
        <v>136.0</v>
      </c>
      <c r="EN31" s="213">
        <v>112.0</v>
      </c>
      <c r="EO31" s="213">
        <v>4.6</v>
      </c>
      <c r="EP31" s="214"/>
      <c r="EQ31" s="213">
        <v>9.0</v>
      </c>
      <c r="ER31" s="213">
        <v>55.0</v>
      </c>
      <c r="ES31" s="213">
        <v>56.0</v>
      </c>
      <c r="ET31" s="213">
        <v>338.0</v>
      </c>
      <c r="EU31" s="213">
        <v>240.0</v>
      </c>
      <c r="EV31" s="213">
        <v>139.0</v>
      </c>
      <c r="EW31" s="213">
        <v>-7.0</v>
      </c>
      <c r="EX31" s="213">
        <v>336.0</v>
      </c>
      <c r="EY31" s="213">
        <v>0.0</v>
      </c>
      <c r="EZ31" s="213">
        <v>0.0</v>
      </c>
      <c r="FA31" s="213">
        <v>0.0</v>
      </c>
      <c r="FB31" s="213">
        <v>336.0</v>
      </c>
      <c r="FC31" s="213">
        <v>242.0</v>
      </c>
      <c r="FD31" s="213">
        <v>139.0</v>
      </c>
      <c r="FE31" s="213">
        <v>-3.2</v>
      </c>
      <c r="FF31" s="213">
        <v>336.0</v>
      </c>
      <c r="FG31" s="213">
        <v>0.0</v>
      </c>
      <c r="FH31" s="213">
        <v>0.0</v>
      </c>
      <c r="FI31" s="213">
        <v>0.0</v>
      </c>
      <c r="FJ31" s="213">
        <v>338.0</v>
      </c>
      <c r="FK31" s="213">
        <v>228.0</v>
      </c>
      <c r="FL31" s="213">
        <v>131.0</v>
      </c>
      <c r="FM31" s="214"/>
      <c r="FN31" s="213">
        <v>338.0</v>
      </c>
      <c r="FO31" s="213">
        <v>225.0</v>
      </c>
      <c r="FP31" s="213">
        <v>131.0</v>
      </c>
      <c r="FQ31" s="213">
        <v>3.8</v>
      </c>
      <c r="FR31" s="213">
        <v>136.0</v>
      </c>
      <c r="FS31" s="214"/>
      <c r="FT31" s="213">
        <v>14.73</v>
      </c>
      <c r="FU31" s="214"/>
      <c r="FV31" s="213">
        <v>136.0</v>
      </c>
      <c r="FW31" s="214"/>
      <c r="FX31" s="214"/>
      <c r="FY31" s="214"/>
      <c r="FZ31" s="89"/>
      <c r="GA31" s="65">
        <v>338.0</v>
      </c>
      <c r="GB31" s="66">
        <v>352.14</v>
      </c>
      <c r="GC31" s="66">
        <v>215.17</v>
      </c>
      <c r="GD31" s="66">
        <v>20.77</v>
      </c>
      <c r="GE31" s="66">
        <v>338.0</v>
      </c>
      <c r="GF31" s="66">
        <v>372.07</v>
      </c>
      <c r="GG31" s="66">
        <v>213.33</v>
      </c>
      <c r="GH31" s="66">
        <v>23.62</v>
      </c>
      <c r="GI31" s="66">
        <v>338.0</v>
      </c>
      <c r="GJ31" s="66">
        <v>228.75</v>
      </c>
      <c r="GK31" s="66">
        <v>-131.67</v>
      </c>
      <c r="GL31" s="66">
        <v>-9.97</v>
      </c>
      <c r="GM31" s="66">
        <v>338.0</v>
      </c>
      <c r="GN31" s="66">
        <v>210.58</v>
      </c>
      <c r="GO31" s="66">
        <v>-131.08</v>
      </c>
      <c r="GP31" s="66">
        <v>-17.51</v>
      </c>
      <c r="GQ31" s="66">
        <v>338.0</v>
      </c>
      <c r="GR31" s="66">
        <v>135.5</v>
      </c>
      <c r="GS31" s="66">
        <v>-84.09</v>
      </c>
      <c r="GT31" s="66">
        <v>-7.04</v>
      </c>
      <c r="GU31" s="66">
        <v>338.0</v>
      </c>
      <c r="GV31" s="66">
        <v>148.59</v>
      </c>
      <c r="GW31" s="66">
        <v>-84.68</v>
      </c>
      <c r="GX31" s="66">
        <v>-8.38</v>
      </c>
      <c r="GY31" s="89"/>
      <c r="GZ31" s="99" t="s">
        <v>91</v>
      </c>
      <c r="HA31" s="99" t="s">
        <v>92</v>
      </c>
      <c r="HB31" s="98">
        <v>196.0</v>
      </c>
      <c r="HC31" s="98">
        <v>9.8</v>
      </c>
      <c r="HD31" s="98">
        <v>3.92</v>
      </c>
      <c r="HE31" s="145">
        <v>8.0</v>
      </c>
      <c r="HF31" s="99">
        <v>60.0</v>
      </c>
      <c r="HG31" s="99">
        <v>58.0</v>
      </c>
      <c r="HH31" s="98" t="s">
        <v>91</v>
      </c>
      <c r="HI31" s="98" t="s">
        <v>92</v>
      </c>
      <c r="HJ31" s="98">
        <v>128.0</v>
      </c>
      <c r="HK31" s="98">
        <v>6.4</v>
      </c>
      <c r="HL31" s="98">
        <v>2.56</v>
      </c>
      <c r="HM31" s="145">
        <v>5.0</v>
      </c>
      <c r="HN31" s="99">
        <v>60.0</v>
      </c>
      <c r="HO31" s="99">
        <v>60.0</v>
      </c>
      <c r="HP31" s="99" t="s">
        <v>91</v>
      </c>
      <c r="HQ31" s="98" t="s">
        <v>92</v>
      </c>
      <c r="HR31" s="98">
        <v>208.0</v>
      </c>
      <c r="HS31" s="98">
        <v>10.4</v>
      </c>
      <c r="HT31" s="98">
        <v>5.2</v>
      </c>
      <c r="HU31" s="145">
        <v>7.0</v>
      </c>
      <c r="HV31" s="145">
        <v>50.0</v>
      </c>
      <c r="HW31" s="145">
        <v>50.0</v>
      </c>
      <c r="HX31" s="89"/>
      <c r="HY31" s="147">
        <v>135.0</v>
      </c>
      <c r="HZ31" s="147">
        <v>33.0</v>
      </c>
      <c r="IA31" s="148">
        <f t="shared" si="11"/>
        <v>122</v>
      </c>
      <c r="IB31" s="147">
        <v>6.1</v>
      </c>
      <c r="IC31" s="148"/>
      <c r="ID31" s="147">
        <v>2.0</v>
      </c>
      <c r="IE31" s="147">
        <v>65.0</v>
      </c>
      <c r="IF31" s="147">
        <v>42.0</v>
      </c>
      <c r="IG31" s="89"/>
      <c r="IH31" s="74">
        <v>133.0</v>
      </c>
      <c r="II31" s="74">
        <v>31.3</v>
      </c>
      <c r="IJ31" s="74">
        <v>224.0</v>
      </c>
      <c r="IK31" s="74">
        <v>10.9</v>
      </c>
      <c r="IL31" s="74">
        <v>11.9</v>
      </c>
      <c r="IM31" s="74">
        <v>6.0</v>
      </c>
      <c r="IN31" s="74">
        <v>48.0</v>
      </c>
      <c r="IO31" s="74">
        <v>47.0</v>
      </c>
      <c r="IP31" s="74">
        <v>133.0</v>
      </c>
      <c r="IQ31" s="74">
        <v>31.6</v>
      </c>
      <c r="IR31" s="74">
        <v>221.0</v>
      </c>
      <c r="IS31" s="74">
        <v>10.7</v>
      </c>
      <c r="IT31" s="74">
        <v>11.7</v>
      </c>
      <c r="IU31" s="74">
        <v>12.0</v>
      </c>
      <c r="IV31" s="74">
        <v>50.0</v>
      </c>
      <c r="IW31" s="74">
        <v>50.0</v>
      </c>
      <c r="IX31" s="89"/>
      <c r="IY31" s="76">
        <v>139.45</v>
      </c>
      <c r="IZ31" s="76">
        <v>34.86</v>
      </c>
      <c r="JA31" s="76">
        <v>356.88</v>
      </c>
      <c r="JB31" s="76">
        <v>17.84</v>
      </c>
      <c r="JC31" s="117">
        <v>6.45</v>
      </c>
      <c r="JD31" s="76">
        <v>3.0</v>
      </c>
      <c r="JE31" s="76">
        <v>66.68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32.2</v>
      </c>
      <c r="JR31" s="78">
        <v>0.0</v>
      </c>
      <c r="JS31" s="78">
        <v>0.0</v>
      </c>
      <c r="JT31" s="78">
        <v>0.0</v>
      </c>
      <c r="JU31" s="78">
        <v>2.0</v>
      </c>
      <c r="JV31" s="78">
        <v>48.0</v>
      </c>
      <c r="JW31" s="78">
        <v>47.0</v>
      </c>
      <c r="JX31" s="78">
        <v>137.0</v>
      </c>
      <c r="JY31" s="78">
        <v>34.1</v>
      </c>
      <c r="JZ31" s="78">
        <v>163.0</v>
      </c>
      <c r="KA31" s="78">
        <v>8.7</v>
      </c>
      <c r="KB31" s="78">
        <v>3.2</v>
      </c>
      <c r="KC31" s="78">
        <v>2.0</v>
      </c>
      <c r="KD31" s="78">
        <v>56.0</v>
      </c>
      <c r="KE31" s="78">
        <v>54.0</v>
      </c>
      <c r="KF31" s="89"/>
      <c r="KG31" s="79" t="s">
        <v>98</v>
      </c>
      <c r="KH31" s="79" t="s">
        <v>98</v>
      </c>
      <c r="KI31" s="80"/>
      <c r="KJ31" s="79">
        <v>1.0</v>
      </c>
      <c r="KK31" s="79">
        <v>52.0</v>
      </c>
      <c r="KL31" s="79">
        <v>52.0</v>
      </c>
      <c r="KM31" s="79">
        <v>138.0</v>
      </c>
      <c r="KN31" s="79">
        <v>34.0</v>
      </c>
      <c r="KO31" s="79">
        <v>3.0</v>
      </c>
      <c r="KP31" s="79">
        <v>0.1</v>
      </c>
      <c r="KQ31" s="80"/>
      <c r="KR31" s="79">
        <v>1.0</v>
      </c>
      <c r="KS31" s="79">
        <v>52.0</v>
      </c>
      <c r="KT31" s="79">
        <v>50.0</v>
      </c>
      <c r="KU31" s="89"/>
      <c r="KV31" s="81">
        <v>137.0</v>
      </c>
      <c r="KW31" s="81">
        <v>34.0</v>
      </c>
      <c r="KX31" s="81">
        <v>182.0</v>
      </c>
      <c r="KY31" s="81">
        <v>8.9</v>
      </c>
      <c r="KZ31" s="81">
        <v>2.0</v>
      </c>
      <c r="LA31" s="81">
        <v>3.0</v>
      </c>
      <c r="LB31" s="81">
        <v>56.0</v>
      </c>
      <c r="LC31" s="81">
        <v>56.0</v>
      </c>
      <c r="LD31" s="81">
        <v>137.0</v>
      </c>
      <c r="LE31" s="81">
        <v>34.0</v>
      </c>
      <c r="LF31" s="81">
        <v>261.0</v>
      </c>
      <c r="LG31" s="81">
        <v>12.8</v>
      </c>
      <c r="LH31" s="81">
        <v>5.0</v>
      </c>
      <c r="LI31" s="81">
        <v>5.0</v>
      </c>
      <c r="LJ31" s="81">
        <v>56.0</v>
      </c>
      <c r="LK31" s="81">
        <v>56.0</v>
      </c>
      <c r="LL31" s="89"/>
      <c r="LM31" s="82">
        <v>343.0</v>
      </c>
      <c r="LN31" s="82">
        <v>212.0</v>
      </c>
      <c r="LO31" s="82">
        <v>125.0</v>
      </c>
      <c r="LP31" s="82">
        <v>72.0</v>
      </c>
      <c r="LQ31" s="82">
        <v>324.0</v>
      </c>
      <c r="LR31" s="120">
        <v>26.0</v>
      </c>
      <c r="LS31" s="120">
        <v>5.6</v>
      </c>
      <c r="LT31" s="120">
        <v>141.0</v>
      </c>
      <c r="LU31" s="120">
        <v>46.0</v>
      </c>
      <c r="LV31" s="120">
        <v>56.0</v>
      </c>
      <c r="LW31" s="120">
        <v>53.0</v>
      </c>
      <c r="LX31" s="120">
        <v>10.0</v>
      </c>
      <c r="LY31" s="120">
        <v>99.0</v>
      </c>
      <c r="LZ31" s="120">
        <v>4.9</v>
      </c>
      <c r="MA31" s="120">
        <v>141.0</v>
      </c>
      <c r="MB31" s="120">
        <v>166.0</v>
      </c>
      <c r="MC31" s="120">
        <v>71.0</v>
      </c>
      <c r="MD31" s="120">
        <v>59.0</v>
      </c>
      <c r="ME31" s="120">
        <v>10.0</v>
      </c>
      <c r="MF31" s="88" t="s">
        <v>95</v>
      </c>
      <c r="MG31" s="88" t="s">
        <v>95</v>
      </c>
      <c r="MH31" s="88" t="s">
        <v>95</v>
      </c>
      <c r="MI31" s="88" t="s">
        <v>95</v>
      </c>
      <c r="MJ31" s="82">
        <v>58.0</v>
      </c>
      <c r="MK31" s="82">
        <v>55.0</v>
      </c>
      <c r="ML31" s="82">
        <v>5.0</v>
      </c>
      <c r="MM31" s="86"/>
      <c r="MN31" s="87"/>
      <c r="MO31" s="87"/>
      <c r="MP31" s="87"/>
      <c r="MQ31" s="87"/>
      <c r="MR31" s="82">
        <v>9.6</v>
      </c>
      <c r="MS31" s="82">
        <v>3.0</v>
      </c>
      <c r="MT31" s="82">
        <v>168.0</v>
      </c>
      <c r="MU31" s="83">
        <v>36.0</v>
      </c>
      <c r="MV31" s="83">
        <v>42.0</v>
      </c>
      <c r="MW31" s="88" t="s">
        <v>96</v>
      </c>
      <c r="MX31" s="82">
        <v>5.0</v>
      </c>
      <c r="MY31" s="87"/>
      <c r="MZ31" s="88" t="s">
        <v>95</v>
      </c>
      <c r="NA31" s="88" t="s">
        <v>95</v>
      </c>
      <c r="NB31" s="88" t="s">
        <v>95</v>
      </c>
      <c r="NC31" s="88" t="s">
        <v>95</v>
      </c>
      <c r="ND31" s="82">
        <v>38.0</v>
      </c>
      <c r="NE31" s="82">
        <v>38.0</v>
      </c>
      <c r="NF31" s="82">
        <v>5.0</v>
      </c>
      <c r="NG31" s="87"/>
      <c r="NH31" s="82">
        <v>18.8</v>
      </c>
      <c r="NI31" s="82">
        <v>8.7</v>
      </c>
      <c r="NJ31" s="82">
        <v>337.0</v>
      </c>
      <c r="NK31" s="82">
        <v>34.0</v>
      </c>
      <c r="NL31" s="82">
        <v>58.0</v>
      </c>
      <c r="NM31" s="82">
        <v>56.0</v>
      </c>
      <c r="NN31" s="82">
        <v>4.0</v>
      </c>
    </row>
    <row r="32" ht="14.25" customHeight="1">
      <c r="A32" s="49">
        <v>0.791666666666667</v>
      </c>
      <c r="B32" s="50"/>
      <c r="C32" s="51">
        <v>50.41</v>
      </c>
      <c r="D32" s="52">
        <v>337.0</v>
      </c>
      <c r="E32" s="53">
        <v>137.0</v>
      </c>
      <c r="F32" s="53">
        <v>86.0</v>
      </c>
      <c r="G32" s="55">
        <v>18.7</v>
      </c>
      <c r="H32" s="54"/>
      <c r="I32" s="53">
        <v>6.0</v>
      </c>
      <c r="J32" s="53">
        <v>54.0</v>
      </c>
      <c r="K32" s="53">
        <v>52.0</v>
      </c>
      <c r="L32" s="53">
        <v>137.0</v>
      </c>
      <c r="M32" s="53">
        <v>127.0</v>
      </c>
      <c r="N32" s="53">
        <v>52.4</v>
      </c>
      <c r="O32" s="54"/>
      <c r="P32" s="53">
        <v>6.0</v>
      </c>
      <c r="Q32" s="53">
        <v>60.0</v>
      </c>
      <c r="R32" s="53">
        <v>55.0</v>
      </c>
      <c r="S32" s="55">
        <v>342.0</v>
      </c>
      <c r="T32" s="55">
        <v>330.7</v>
      </c>
      <c r="U32" s="55">
        <v>199.8</v>
      </c>
      <c r="V32" s="54"/>
      <c r="W32" s="55">
        <v>374.9</v>
      </c>
      <c r="X32" s="53">
        <v>260.0</v>
      </c>
      <c r="Y32" s="55">
        <v>163.4</v>
      </c>
      <c r="Z32" s="54"/>
      <c r="AA32" s="55">
        <v>341.0</v>
      </c>
      <c r="AB32" s="53">
        <v>300.1</v>
      </c>
      <c r="AC32" s="55">
        <v>197.0</v>
      </c>
      <c r="AD32" s="54"/>
      <c r="AE32" s="55">
        <v>340.5</v>
      </c>
      <c r="AF32" s="55">
        <v>336.5</v>
      </c>
      <c r="AG32" s="53">
        <v>178.9</v>
      </c>
      <c r="AH32" s="53"/>
      <c r="AI32" s="55">
        <v>347.0</v>
      </c>
      <c r="AJ32" s="55">
        <v>420.8</v>
      </c>
      <c r="AK32" s="55">
        <v>263.0</v>
      </c>
      <c r="AL32" s="54"/>
      <c r="AM32" s="53">
        <v>339.7</v>
      </c>
      <c r="AN32" s="55">
        <v>443.3</v>
      </c>
      <c r="AO32" s="55">
        <v>249.7</v>
      </c>
      <c r="AP32" s="54"/>
      <c r="AQ32" s="53">
        <v>134.0</v>
      </c>
      <c r="AR32" s="54">
        <f t="shared" ref="AR32:AS32" si="46">F32</f>
        <v>86</v>
      </c>
      <c r="AS32" s="56">
        <f t="shared" si="46"/>
        <v>18.7</v>
      </c>
      <c r="AT32" s="54"/>
      <c r="AU32" s="53">
        <v>137.0</v>
      </c>
      <c r="AV32" s="54">
        <f t="shared" ref="AV32:AW32" si="47">M32</f>
        <v>127</v>
      </c>
      <c r="AW32" s="54">
        <f t="shared" si="47"/>
        <v>52.4</v>
      </c>
      <c r="AX32" s="54"/>
      <c r="AY32" s="53">
        <v>134.0</v>
      </c>
      <c r="AZ32" s="54"/>
      <c r="BA32" s="54"/>
      <c r="BB32" s="54"/>
      <c r="BC32" s="89"/>
      <c r="BD32" s="54"/>
      <c r="BE32" s="53">
        <v>32.0</v>
      </c>
      <c r="BF32" s="53">
        <v>165.0</v>
      </c>
      <c r="BG32" s="127">
        <v>8.2</v>
      </c>
      <c r="BH32" s="54"/>
      <c r="BI32" s="53">
        <v>22.0</v>
      </c>
      <c r="BJ32" s="53">
        <v>90.0</v>
      </c>
      <c r="BK32" s="53">
        <v>65.0</v>
      </c>
      <c r="BL32" s="89"/>
      <c r="BM32" s="58">
        <v>343.0</v>
      </c>
      <c r="BN32" s="58">
        <v>146.0</v>
      </c>
      <c r="BO32" s="58">
        <v>226.0</v>
      </c>
      <c r="BP32" s="58">
        <v>11.3</v>
      </c>
      <c r="BQ32" s="59"/>
      <c r="BR32" s="58">
        <v>6.0</v>
      </c>
      <c r="BS32" s="58">
        <v>67.0</v>
      </c>
      <c r="BT32" s="58">
        <v>65.0</v>
      </c>
      <c r="BU32" s="58">
        <v>343.0</v>
      </c>
      <c r="BV32" s="58">
        <v>352.0</v>
      </c>
      <c r="BW32" s="58">
        <v>206.0</v>
      </c>
      <c r="BX32" s="58">
        <v>30.0</v>
      </c>
      <c r="BY32" s="58">
        <v>335.0</v>
      </c>
      <c r="BZ32" s="58">
        <v>378.0</v>
      </c>
      <c r="CA32" s="58">
        <v>208.0</v>
      </c>
      <c r="CB32" s="58">
        <v>28.0</v>
      </c>
      <c r="CC32" s="58">
        <v>341.0</v>
      </c>
      <c r="CD32" s="58">
        <v>284.0</v>
      </c>
      <c r="CE32" s="58">
        <v>162.0</v>
      </c>
      <c r="CF32" s="58">
        <v>6.0</v>
      </c>
      <c r="CG32" s="58">
        <v>335.0</v>
      </c>
      <c r="CH32" s="58">
        <v>292.0</v>
      </c>
      <c r="CI32" s="58">
        <v>161.0</v>
      </c>
      <c r="CJ32" s="58">
        <v>8.0</v>
      </c>
      <c r="CK32" s="58">
        <v>348.0</v>
      </c>
      <c r="CL32" s="58">
        <v>137.0</v>
      </c>
      <c r="CM32" s="58">
        <v>90.0</v>
      </c>
      <c r="CN32" s="58">
        <v>2.0</v>
      </c>
      <c r="CO32" s="58">
        <v>332.0</v>
      </c>
      <c r="CP32" s="58">
        <v>280.0</v>
      </c>
      <c r="CQ32" s="58">
        <v>138.0</v>
      </c>
      <c r="CR32" s="58">
        <v>6.0</v>
      </c>
      <c r="CS32" s="58">
        <v>335.0</v>
      </c>
      <c r="CT32" s="58">
        <v>287.0</v>
      </c>
      <c r="CU32" s="58">
        <v>176.0</v>
      </c>
      <c r="CV32" s="58">
        <v>89.0</v>
      </c>
      <c r="CW32" s="58">
        <v>338.0</v>
      </c>
      <c r="CX32" s="58">
        <v>253.0</v>
      </c>
      <c r="CY32" s="58">
        <v>128.0</v>
      </c>
      <c r="CZ32" s="58">
        <v>65.0</v>
      </c>
      <c r="DA32" s="58">
        <v>324.0</v>
      </c>
      <c r="DB32" s="58">
        <v>251.0</v>
      </c>
      <c r="DC32" s="58">
        <v>126.0</v>
      </c>
      <c r="DD32" s="58">
        <v>53.0</v>
      </c>
      <c r="DE32" s="58">
        <v>146.0</v>
      </c>
      <c r="DF32" s="58">
        <v>35.0</v>
      </c>
      <c r="DG32" s="58">
        <v>226.0</v>
      </c>
      <c r="DH32" s="58">
        <v>11.3</v>
      </c>
      <c r="DI32" s="59"/>
      <c r="DJ32" s="58">
        <v>7.0</v>
      </c>
      <c r="DK32" s="58">
        <v>63.0</v>
      </c>
      <c r="DL32" s="58">
        <v>56.0</v>
      </c>
      <c r="DM32" s="89"/>
      <c r="DN32" s="61">
        <v>341.0</v>
      </c>
      <c r="DO32" s="61">
        <v>141.0</v>
      </c>
      <c r="DP32" s="61">
        <v>28.78</v>
      </c>
      <c r="DQ32" s="61">
        <v>16.37</v>
      </c>
      <c r="DR32" s="61">
        <v>3.3</v>
      </c>
      <c r="DS32" s="61">
        <v>8.0</v>
      </c>
      <c r="DT32" s="61">
        <v>44.0</v>
      </c>
      <c r="DU32" s="61">
        <v>53.3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13">
        <v>340.0</v>
      </c>
      <c r="EF32" s="213">
        <v>137.0</v>
      </c>
      <c r="EG32" s="213">
        <v>72.0</v>
      </c>
      <c r="EH32" s="213">
        <v>3.0</v>
      </c>
      <c r="EI32" s="214"/>
      <c r="EJ32" s="213">
        <v>9.0</v>
      </c>
      <c r="EK32" s="213">
        <v>53.0</v>
      </c>
      <c r="EL32" s="213">
        <v>56.0</v>
      </c>
      <c r="EM32" s="213">
        <v>137.0</v>
      </c>
      <c r="EN32" s="213">
        <v>120.0</v>
      </c>
      <c r="EO32" s="213">
        <v>5.1</v>
      </c>
      <c r="EP32" s="214"/>
      <c r="EQ32" s="213">
        <v>9.0</v>
      </c>
      <c r="ER32" s="213">
        <v>53.0</v>
      </c>
      <c r="ES32" s="213">
        <v>56.0</v>
      </c>
      <c r="ET32" s="213">
        <v>339.0</v>
      </c>
      <c r="EU32" s="213">
        <v>239.0</v>
      </c>
      <c r="EV32" s="213">
        <v>139.0</v>
      </c>
      <c r="EW32" s="213">
        <v>5.0</v>
      </c>
      <c r="EX32" s="213">
        <v>337.0</v>
      </c>
      <c r="EY32" s="213">
        <v>0.0</v>
      </c>
      <c r="EZ32" s="213">
        <v>0.0</v>
      </c>
      <c r="FA32" s="213">
        <v>0.0</v>
      </c>
      <c r="FB32" s="213">
        <v>336.0</v>
      </c>
      <c r="FC32" s="213">
        <v>240.0</v>
      </c>
      <c r="FD32" s="213">
        <v>139.0</v>
      </c>
      <c r="FE32" s="213">
        <v>6.0</v>
      </c>
      <c r="FF32" s="213">
        <v>337.0</v>
      </c>
      <c r="FG32" s="213">
        <v>0.0</v>
      </c>
      <c r="FH32" s="213">
        <v>0.0</v>
      </c>
      <c r="FI32" s="213">
        <v>0.0</v>
      </c>
      <c r="FJ32" s="213">
        <v>340.0</v>
      </c>
      <c r="FK32" s="213">
        <v>227.0</v>
      </c>
      <c r="FL32" s="213">
        <v>131.0</v>
      </c>
      <c r="FM32" s="214"/>
      <c r="FN32" s="213">
        <v>340.0</v>
      </c>
      <c r="FO32" s="213">
        <v>242.0</v>
      </c>
      <c r="FP32" s="213">
        <v>131.0</v>
      </c>
      <c r="FQ32" s="213">
        <v>14.0</v>
      </c>
      <c r="FR32" s="213">
        <v>137.0</v>
      </c>
      <c r="FS32" s="214"/>
      <c r="FT32" s="213">
        <v>23.9</v>
      </c>
      <c r="FU32" s="214"/>
      <c r="FV32" s="213">
        <v>137.0</v>
      </c>
      <c r="FW32" s="214"/>
      <c r="FX32" s="214"/>
      <c r="FY32" s="214"/>
      <c r="FZ32" s="89"/>
      <c r="GA32" s="65">
        <v>341.0</v>
      </c>
      <c r="GB32" s="66">
        <v>468.32</v>
      </c>
      <c r="GC32" s="66">
        <v>257.63</v>
      </c>
      <c r="GD32" s="66">
        <v>21.44</v>
      </c>
      <c r="GE32" s="66">
        <v>341.0</v>
      </c>
      <c r="GF32" s="66">
        <v>449.73</v>
      </c>
      <c r="GG32" s="66">
        <v>254.71</v>
      </c>
      <c r="GH32" s="66">
        <v>26.47</v>
      </c>
      <c r="GI32" s="66">
        <v>341.0</v>
      </c>
      <c r="GJ32" s="66">
        <v>229.19</v>
      </c>
      <c r="GK32" s="66">
        <v>131.0</v>
      </c>
      <c r="GL32" s="66">
        <v>20.02</v>
      </c>
      <c r="GM32" s="66">
        <v>340.0</v>
      </c>
      <c r="GN32" s="66">
        <v>248.53</v>
      </c>
      <c r="GO32" s="66">
        <v>130.49</v>
      </c>
      <c r="GP32" s="66">
        <v>28.56</v>
      </c>
      <c r="GQ32" s="66">
        <v>341.0</v>
      </c>
      <c r="GR32" s="66">
        <v>243.21</v>
      </c>
      <c r="GS32" s="66">
        <v>132.34</v>
      </c>
      <c r="GT32" s="66">
        <v>0.0</v>
      </c>
      <c r="GU32" s="66">
        <v>340.0</v>
      </c>
      <c r="GV32" s="66">
        <v>228.16</v>
      </c>
      <c r="GW32" s="66">
        <v>130.24</v>
      </c>
      <c r="GX32" s="66">
        <v>0.0</v>
      </c>
      <c r="GY32" s="89"/>
      <c r="GZ32" s="99" t="s">
        <v>91</v>
      </c>
      <c r="HA32" s="99" t="s">
        <v>92</v>
      </c>
      <c r="HB32" s="98">
        <v>354.0</v>
      </c>
      <c r="HC32" s="98">
        <v>17.7</v>
      </c>
      <c r="HD32" s="98">
        <v>7.08</v>
      </c>
      <c r="HE32" s="145">
        <v>8.0</v>
      </c>
      <c r="HF32" s="99">
        <v>60.0</v>
      </c>
      <c r="HG32" s="99">
        <v>58.0</v>
      </c>
      <c r="HH32" s="98" t="s">
        <v>91</v>
      </c>
      <c r="HI32" s="98" t="s">
        <v>92</v>
      </c>
      <c r="HJ32" s="98">
        <v>138.0</v>
      </c>
      <c r="HK32" s="98">
        <v>6.9</v>
      </c>
      <c r="HL32" s="98">
        <v>13.455</v>
      </c>
      <c r="HM32" s="145">
        <v>5.0</v>
      </c>
      <c r="HN32" s="99">
        <v>60.0</v>
      </c>
      <c r="HO32" s="99">
        <v>60.0</v>
      </c>
      <c r="HP32" s="98" t="s">
        <v>91</v>
      </c>
      <c r="HQ32" s="98" t="s">
        <v>92</v>
      </c>
      <c r="HR32" s="98">
        <v>244.0</v>
      </c>
      <c r="HS32" s="98">
        <v>12.2</v>
      </c>
      <c r="HT32" s="98">
        <v>6.1</v>
      </c>
      <c r="HU32" s="145">
        <v>7.0</v>
      </c>
      <c r="HV32" s="145">
        <v>50.0</v>
      </c>
      <c r="HW32" s="145">
        <v>50.0</v>
      </c>
      <c r="HX32" s="89"/>
      <c r="HY32" s="147">
        <v>135.0</v>
      </c>
      <c r="HZ32" s="147">
        <v>33.0</v>
      </c>
      <c r="IA32" s="148">
        <f t="shared" si="11"/>
        <v>120</v>
      </c>
      <c r="IB32" s="147">
        <v>6.0</v>
      </c>
      <c r="IC32" s="148"/>
      <c r="ID32" s="147">
        <v>2.0</v>
      </c>
      <c r="IE32" s="147">
        <v>65.0</v>
      </c>
      <c r="IF32" s="147">
        <v>42.0</v>
      </c>
      <c r="IG32" s="89"/>
      <c r="IH32" s="74">
        <v>130.0</v>
      </c>
      <c r="II32" s="74">
        <v>31.1</v>
      </c>
      <c r="IJ32" s="74">
        <v>226.0</v>
      </c>
      <c r="IK32" s="74">
        <v>11.0</v>
      </c>
      <c r="IL32" s="74">
        <v>11.9</v>
      </c>
      <c r="IM32" s="74">
        <v>6.0</v>
      </c>
      <c r="IN32" s="74">
        <v>48.0</v>
      </c>
      <c r="IO32" s="74">
        <v>47.0</v>
      </c>
      <c r="IP32" s="74">
        <v>130.0</v>
      </c>
      <c r="IQ32" s="74">
        <v>31.5</v>
      </c>
      <c r="IR32" s="74">
        <v>220.0</v>
      </c>
      <c r="IS32" s="74">
        <v>10.6</v>
      </c>
      <c r="IT32" s="74">
        <v>11.5</v>
      </c>
      <c r="IU32" s="74">
        <v>12.0</v>
      </c>
      <c r="IV32" s="74">
        <v>48.0</v>
      </c>
      <c r="IW32" s="74">
        <v>47.0</v>
      </c>
      <c r="IX32" s="89"/>
      <c r="IY32" s="76">
        <v>140.22</v>
      </c>
      <c r="IZ32" s="76">
        <v>35.26</v>
      </c>
      <c r="JA32" s="76">
        <v>282.12</v>
      </c>
      <c r="JB32" s="76">
        <v>14.1</v>
      </c>
      <c r="JC32" s="76">
        <v>4.61</v>
      </c>
      <c r="JD32" s="76">
        <v>3.0</v>
      </c>
      <c r="JE32" s="76">
        <v>61.77</v>
      </c>
      <c r="JF32" s="76">
        <v>49.08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138.0</v>
      </c>
      <c r="JQ32" s="78">
        <v>32.5</v>
      </c>
      <c r="JR32" s="78">
        <v>0.0</v>
      </c>
      <c r="JS32" s="78">
        <v>0.0</v>
      </c>
      <c r="JT32" s="78">
        <v>0.0</v>
      </c>
      <c r="JU32" s="78">
        <v>2.0</v>
      </c>
      <c r="JV32" s="78">
        <v>46.0</v>
      </c>
      <c r="JW32" s="78">
        <v>46.0</v>
      </c>
      <c r="JX32" s="78">
        <v>138.0</v>
      </c>
      <c r="JY32" s="78">
        <v>34.5</v>
      </c>
      <c r="JZ32" s="78">
        <v>161.0</v>
      </c>
      <c r="KA32" s="78">
        <v>8.8</v>
      </c>
      <c r="KB32" s="78">
        <v>2.9</v>
      </c>
      <c r="KC32" s="78">
        <v>2.0</v>
      </c>
      <c r="KD32" s="78">
        <v>54.0</v>
      </c>
      <c r="KE32" s="78">
        <v>53.0</v>
      </c>
      <c r="KF32" s="89"/>
      <c r="KG32" s="79" t="s">
        <v>98</v>
      </c>
      <c r="KH32" s="79" t="s">
        <v>98</v>
      </c>
      <c r="KI32" s="80"/>
      <c r="KJ32" s="79">
        <v>1.0</v>
      </c>
      <c r="KK32" s="79">
        <v>52.0</v>
      </c>
      <c r="KL32" s="79">
        <v>52.0</v>
      </c>
      <c r="KM32" s="79">
        <v>139.0</v>
      </c>
      <c r="KN32" s="79">
        <v>34.0</v>
      </c>
      <c r="KO32" s="79" t="s">
        <v>98</v>
      </c>
      <c r="KP32" s="79" t="s">
        <v>98</v>
      </c>
      <c r="KQ32" s="80"/>
      <c r="KR32" s="79">
        <v>1.0</v>
      </c>
      <c r="KS32" s="79">
        <v>52.0</v>
      </c>
      <c r="KT32" s="79">
        <v>50.0</v>
      </c>
      <c r="KU32" s="89"/>
      <c r="KV32" s="81">
        <v>135.0</v>
      </c>
      <c r="KW32" s="81">
        <v>33.0</v>
      </c>
      <c r="KX32" s="81">
        <v>180.0</v>
      </c>
      <c r="KY32" s="81">
        <v>8.8</v>
      </c>
      <c r="KZ32" s="81">
        <v>2.0</v>
      </c>
      <c r="LA32" s="81">
        <v>3.0</v>
      </c>
      <c r="LB32" s="81">
        <v>56.0</v>
      </c>
      <c r="LC32" s="81">
        <v>56.0</v>
      </c>
      <c r="LD32" s="81">
        <v>135.0</v>
      </c>
      <c r="LE32" s="81">
        <v>33.0</v>
      </c>
      <c r="LF32" s="81">
        <v>255.0</v>
      </c>
      <c r="LG32" s="81">
        <v>12.5</v>
      </c>
      <c r="LH32" s="81">
        <v>5.0</v>
      </c>
      <c r="LI32" s="81">
        <v>5.0</v>
      </c>
      <c r="LJ32" s="81">
        <v>59.0</v>
      </c>
      <c r="LK32" s="81">
        <v>58.0</v>
      </c>
      <c r="LL32" s="89"/>
      <c r="LM32" s="82">
        <v>343.0</v>
      </c>
      <c r="LN32" s="82">
        <v>222.0</v>
      </c>
      <c r="LO32" s="82">
        <v>131.0</v>
      </c>
      <c r="LP32" s="82">
        <v>72.0</v>
      </c>
      <c r="LQ32" s="82">
        <v>331.0</v>
      </c>
      <c r="LR32" s="83">
        <v>35.0</v>
      </c>
      <c r="LS32" s="83">
        <v>2.0</v>
      </c>
      <c r="LT32" s="83">
        <v>141.0</v>
      </c>
      <c r="LU32" s="83">
        <v>60.0</v>
      </c>
      <c r="LV32" s="83">
        <v>56.0</v>
      </c>
      <c r="LW32" s="83">
        <v>53.0</v>
      </c>
      <c r="LX32" s="83">
        <v>10.0</v>
      </c>
      <c r="LY32" s="83">
        <v>96.0</v>
      </c>
      <c r="LZ32" s="83">
        <v>5.5</v>
      </c>
      <c r="MA32" s="83">
        <v>141.0</v>
      </c>
      <c r="MB32" s="83">
        <v>162.0</v>
      </c>
      <c r="MC32" s="83">
        <v>71.0</v>
      </c>
      <c r="MD32" s="83">
        <v>59.0</v>
      </c>
      <c r="ME32" s="83">
        <v>10.0</v>
      </c>
      <c r="MF32" s="88" t="s">
        <v>95</v>
      </c>
      <c r="MG32" s="88" t="s">
        <v>95</v>
      </c>
      <c r="MH32" s="88" t="s">
        <v>95</v>
      </c>
      <c r="MI32" s="88" t="s">
        <v>95</v>
      </c>
      <c r="MJ32" s="82">
        <v>58.0</v>
      </c>
      <c r="MK32" s="82">
        <v>55.0</v>
      </c>
      <c r="ML32" s="82">
        <v>5.0</v>
      </c>
      <c r="MM32" s="86"/>
      <c r="MN32" s="87"/>
      <c r="MO32" s="87"/>
      <c r="MP32" s="87"/>
      <c r="MQ32" s="87"/>
      <c r="MR32" s="83">
        <v>11.0</v>
      </c>
      <c r="MS32" s="83">
        <v>3.5</v>
      </c>
      <c r="MT32" s="83">
        <v>189.0</v>
      </c>
      <c r="MU32" s="83">
        <v>36.0</v>
      </c>
      <c r="MV32" s="83">
        <v>45.0</v>
      </c>
      <c r="MW32" s="88" t="s">
        <v>96</v>
      </c>
      <c r="MX32" s="83">
        <v>5.0</v>
      </c>
      <c r="MY32" s="87"/>
      <c r="MZ32" s="88" t="s">
        <v>95</v>
      </c>
      <c r="NA32" s="88" t="s">
        <v>95</v>
      </c>
      <c r="NB32" s="88" t="s">
        <v>95</v>
      </c>
      <c r="NC32" s="88" t="s">
        <v>95</v>
      </c>
      <c r="ND32" s="82">
        <v>38.0</v>
      </c>
      <c r="NE32" s="82">
        <v>38.0</v>
      </c>
      <c r="NF32" s="82">
        <v>5.0</v>
      </c>
      <c r="NG32" s="87"/>
      <c r="NH32" s="83">
        <v>13.6</v>
      </c>
      <c r="NI32" s="83">
        <v>6.5</v>
      </c>
      <c r="NJ32" s="83">
        <v>242.0</v>
      </c>
      <c r="NK32" s="83">
        <v>34.0</v>
      </c>
      <c r="NL32" s="83">
        <v>50.0</v>
      </c>
      <c r="NM32" s="83">
        <v>45.0</v>
      </c>
      <c r="NN32" s="83">
        <v>4.0</v>
      </c>
    </row>
    <row r="33" ht="14.25" customHeight="1">
      <c r="A33" s="49">
        <v>0.833333333333334</v>
      </c>
      <c r="B33" s="50"/>
      <c r="C33" s="51">
        <v>50.15</v>
      </c>
      <c r="D33" s="52">
        <v>340.0</v>
      </c>
      <c r="E33" s="53">
        <v>134.0</v>
      </c>
      <c r="F33" s="53">
        <v>35.0</v>
      </c>
      <c r="G33" s="55">
        <v>7.1</v>
      </c>
      <c r="H33" s="54"/>
      <c r="I33" s="53">
        <v>6.0</v>
      </c>
      <c r="J33" s="53">
        <v>53.0</v>
      </c>
      <c r="K33" s="53">
        <v>52.0</v>
      </c>
      <c r="L33" s="53">
        <v>137.0</v>
      </c>
      <c r="M33" s="53">
        <v>120.0</v>
      </c>
      <c r="N33" s="53">
        <v>24.2</v>
      </c>
      <c r="O33" s="54"/>
      <c r="P33" s="53">
        <v>6.0</v>
      </c>
      <c r="Q33" s="53">
        <v>60.0</v>
      </c>
      <c r="R33" s="53">
        <v>55.0</v>
      </c>
      <c r="S33" s="55">
        <v>342.2</v>
      </c>
      <c r="T33" s="55">
        <v>334.2</v>
      </c>
      <c r="U33" s="55">
        <v>201.5</v>
      </c>
      <c r="V33" s="54"/>
      <c r="W33" s="55">
        <v>375.2</v>
      </c>
      <c r="X33" s="53">
        <v>250.5</v>
      </c>
      <c r="Y33" s="55">
        <v>160.7</v>
      </c>
      <c r="Z33" s="54"/>
      <c r="AA33" s="55">
        <v>343.3</v>
      </c>
      <c r="AB33" s="53">
        <v>353.5</v>
      </c>
      <c r="AC33" s="55">
        <v>201.4</v>
      </c>
      <c r="AD33" s="54"/>
      <c r="AE33" s="55">
        <v>343.6</v>
      </c>
      <c r="AF33" s="55">
        <v>343.2</v>
      </c>
      <c r="AG33" s="53">
        <v>184.7</v>
      </c>
      <c r="AH33" s="54"/>
      <c r="AI33" s="55">
        <v>342.1</v>
      </c>
      <c r="AJ33" s="55">
        <v>388.6</v>
      </c>
      <c r="AK33" s="55">
        <v>245.1</v>
      </c>
      <c r="AL33" s="54"/>
      <c r="AM33" s="53">
        <v>340.5</v>
      </c>
      <c r="AN33" s="55">
        <v>413.8</v>
      </c>
      <c r="AO33" s="55">
        <v>233.9</v>
      </c>
      <c r="AP33" s="54"/>
      <c r="AQ33" s="182">
        <f t="shared" ref="AQ33:AS33" si="48">E33</f>
        <v>134</v>
      </c>
      <c r="AR33" s="54">
        <f t="shared" si="48"/>
        <v>35</v>
      </c>
      <c r="AS33" s="56">
        <f t="shared" si="48"/>
        <v>7.1</v>
      </c>
      <c r="AT33" s="54"/>
      <c r="AU33" s="54">
        <f t="shared" ref="AU33:AW33" si="49">L33</f>
        <v>137</v>
      </c>
      <c r="AV33" s="54">
        <f t="shared" si="49"/>
        <v>120</v>
      </c>
      <c r="AW33" s="54">
        <f t="shared" si="49"/>
        <v>24.2</v>
      </c>
      <c r="AX33" s="54"/>
      <c r="AY33" s="182">
        <f>E33</f>
        <v>134</v>
      </c>
      <c r="AZ33" s="54"/>
      <c r="BA33" s="54"/>
      <c r="BB33" s="54"/>
      <c r="BC33" s="89"/>
      <c r="BD33" s="54"/>
      <c r="BE33" s="53">
        <v>32.0</v>
      </c>
      <c r="BF33" s="53">
        <v>160.0</v>
      </c>
      <c r="BG33" s="127">
        <v>7.9</v>
      </c>
      <c r="BH33" s="54"/>
      <c r="BI33" s="53">
        <v>22.0</v>
      </c>
      <c r="BJ33" s="53">
        <v>90.0</v>
      </c>
      <c r="BK33" s="53">
        <v>65.0</v>
      </c>
      <c r="BL33" s="89"/>
      <c r="BM33" s="58">
        <v>341.0</v>
      </c>
      <c r="BN33" s="58">
        <v>146.0</v>
      </c>
      <c r="BO33" s="58">
        <v>238.0</v>
      </c>
      <c r="BP33" s="58">
        <v>11.9</v>
      </c>
      <c r="BQ33" s="59"/>
      <c r="BR33" s="58">
        <v>6.0</v>
      </c>
      <c r="BS33" s="58">
        <v>65.0</v>
      </c>
      <c r="BT33" s="58">
        <v>64.0</v>
      </c>
      <c r="BU33" s="58">
        <v>341.0</v>
      </c>
      <c r="BV33" s="58">
        <v>356.0</v>
      </c>
      <c r="BW33" s="58">
        <v>204.0</v>
      </c>
      <c r="BX33" s="58">
        <v>21.0</v>
      </c>
      <c r="BY33" s="58">
        <v>335.0</v>
      </c>
      <c r="BZ33" s="58">
        <v>378.0</v>
      </c>
      <c r="CA33" s="58">
        <v>207.0</v>
      </c>
      <c r="CB33" s="58">
        <v>26.0</v>
      </c>
      <c r="CC33" s="58">
        <v>341.0</v>
      </c>
      <c r="CD33" s="58">
        <v>280.0</v>
      </c>
      <c r="CE33" s="58">
        <v>160.0</v>
      </c>
      <c r="CF33" s="58">
        <v>8.0</v>
      </c>
      <c r="CG33" s="58">
        <v>335.0</v>
      </c>
      <c r="CH33" s="58">
        <v>291.0</v>
      </c>
      <c r="CI33" s="58">
        <v>158.0</v>
      </c>
      <c r="CJ33" s="58">
        <v>10.0</v>
      </c>
      <c r="CK33" s="58">
        <v>348.0</v>
      </c>
      <c r="CL33" s="58">
        <v>152.0</v>
      </c>
      <c r="CM33" s="58">
        <v>100.0</v>
      </c>
      <c r="CN33" s="58">
        <v>3.0</v>
      </c>
      <c r="CO33" s="58">
        <v>333.0</v>
      </c>
      <c r="CP33" s="58">
        <v>322.0</v>
      </c>
      <c r="CQ33" s="58">
        <v>158.0</v>
      </c>
      <c r="CR33" s="58">
        <v>7.0</v>
      </c>
      <c r="CS33" s="58">
        <v>336.0</v>
      </c>
      <c r="CT33" s="58">
        <v>307.0</v>
      </c>
      <c r="CU33" s="58">
        <v>178.0</v>
      </c>
      <c r="CV33" s="58">
        <v>99.0</v>
      </c>
      <c r="CW33" s="58">
        <v>336.0</v>
      </c>
      <c r="CX33" s="58">
        <v>220.0</v>
      </c>
      <c r="CY33" s="58">
        <v>105.0</v>
      </c>
      <c r="CZ33" s="58">
        <v>62.0</v>
      </c>
      <c r="DA33" s="58">
        <v>324.0</v>
      </c>
      <c r="DB33" s="58">
        <v>224.0</v>
      </c>
      <c r="DC33" s="58">
        <v>107.0</v>
      </c>
      <c r="DD33" s="58">
        <v>62.0</v>
      </c>
      <c r="DE33" s="58">
        <v>146.0</v>
      </c>
      <c r="DF33" s="58">
        <v>35.0</v>
      </c>
      <c r="DG33" s="58">
        <v>238.0</v>
      </c>
      <c r="DH33" s="58">
        <v>11.9</v>
      </c>
      <c r="DI33" s="59"/>
      <c r="DJ33" s="58">
        <v>7.0</v>
      </c>
      <c r="DK33" s="58">
        <v>61.0</v>
      </c>
      <c r="DL33" s="58">
        <v>57.0</v>
      </c>
      <c r="DM33" s="89"/>
      <c r="DN33" s="61">
        <v>341.0</v>
      </c>
      <c r="DO33" s="61">
        <v>140.0</v>
      </c>
      <c r="DP33" s="61">
        <v>57.53</v>
      </c>
      <c r="DQ33" s="61">
        <v>29.05</v>
      </c>
      <c r="DR33" s="61">
        <v>7.88</v>
      </c>
      <c r="DS33" s="61">
        <v>8.0</v>
      </c>
      <c r="DT33" s="61">
        <v>45.0</v>
      </c>
      <c r="DU33" s="61">
        <v>53.5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13">
        <v>343.0</v>
      </c>
      <c r="EF33" s="213">
        <v>138.0</v>
      </c>
      <c r="EG33" s="213">
        <v>72.0</v>
      </c>
      <c r="EH33" s="213">
        <v>3.0</v>
      </c>
      <c r="EI33" s="214"/>
      <c r="EJ33" s="213">
        <v>9.0</v>
      </c>
      <c r="EK33" s="213">
        <v>53.0</v>
      </c>
      <c r="EL33" s="213">
        <v>56.0</v>
      </c>
      <c r="EM33" s="213">
        <v>138.0</v>
      </c>
      <c r="EN33" s="213">
        <v>140.0</v>
      </c>
      <c r="EO33" s="213">
        <v>6.1</v>
      </c>
      <c r="EP33" s="214"/>
      <c r="EQ33" s="213">
        <v>9.0</v>
      </c>
      <c r="ER33" s="213">
        <v>53.0</v>
      </c>
      <c r="ES33" s="213">
        <v>56.0</v>
      </c>
      <c r="ET33" s="213">
        <v>339.0</v>
      </c>
      <c r="EU33" s="213">
        <v>239.0</v>
      </c>
      <c r="EV33" s="213">
        <v>139.0</v>
      </c>
      <c r="EW33" s="213">
        <v>4.0</v>
      </c>
      <c r="EX33" s="213">
        <v>337.0</v>
      </c>
      <c r="EY33" s="213">
        <v>0.0</v>
      </c>
      <c r="EZ33" s="213">
        <v>0.0</v>
      </c>
      <c r="FA33" s="213">
        <v>0.0</v>
      </c>
      <c r="FB33" s="213">
        <v>336.0</v>
      </c>
      <c r="FC33" s="213">
        <v>240.0</v>
      </c>
      <c r="FD33" s="213">
        <v>139.0</v>
      </c>
      <c r="FE33" s="213">
        <v>7.0</v>
      </c>
      <c r="FF33" s="213">
        <v>337.0</v>
      </c>
      <c r="FG33" s="213">
        <v>0.0</v>
      </c>
      <c r="FH33" s="213">
        <v>0.0</v>
      </c>
      <c r="FI33" s="213">
        <v>0.0</v>
      </c>
      <c r="FJ33" s="213">
        <v>343.0</v>
      </c>
      <c r="FK33" s="213">
        <v>227.0</v>
      </c>
      <c r="FL33" s="213">
        <v>131.0</v>
      </c>
      <c r="FM33" s="214"/>
      <c r="FN33" s="213">
        <v>343.0</v>
      </c>
      <c r="FO33" s="213">
        <v>242.0</v>
      </c>
      <c r="FP33" s="213">
        <v>131.0</v>
      </c>
      <c r="FQ33" s="213">
        <v>15.0</v>
      </c>
      <c r="FR33" s="213">
        <v>138.0</v>
      </c>
      <c r="FS33" s="214"/>
      <c r="FT33" s="213">
        <v>11.11</v>
      </c>
      <c r="FU33" s="214"/>
      <c r="FV33" s="213">
        <v>138.0</v>
      </c>
      <c r="FW33" s="214"/>
      <c r="FX33" s="214"/>
      <c r="FY33" s="214"/>
      <c r="FZ33" s="89"/>
      <c r="GA33" s="65">
        <v>340.0</v>
      </c>
      <c r="GB33" s="66">
        <v>403.13</v>
      </c>
      <c r="GC33" s="66">
        <v>249.35</v>
      </c>
      <c r="GD33" s="66">
        <v>23.79</v>
      </c>
      <c r="GE33" s="66">
        <v>340.0</v>
      </c>
      <c r="GF33" s="66">
        <v>428.34</v>
      </c>
      <c r="GG33" s="66">
        <v>246.25</v>
      </c>
      <c r="GH33" s="66">
        <v>27.97</v>
      </c>
      <c r="GI33" s="66">
        <v>340.0</v>
      </c>
      <c r="GJ33" s="66">
        <v>232.56</v>
      </c>
      <c r="GK33" s="66">
        <v>-132.17</v>
      </c>
      <c r="GL33" s="66">
        <v>-20.6</v>
      </c>
      <c r="GM33" s="66">
        <v>340.0</v>
      </c>
      <c r="GN33" s="66">
        <v>213.36</v>
      </c>
      <c r="GO33" s="66">
        <v>-131.25</v>
      </c>
      <c r="GP33" s="66">
        <v>-28.73</v>
      </c>
      <c r="GQ33" s="66">
        <v>340.0</v>
      </c>
      <c r="GR33" s="66">
        <v>184.79</v>
      </c>
      <c r="GS33" s="66">
        <v>-115.25</v>
      </c>
      <c r="GT33" s="66">
        <v>0.0</v>
      </c>
      <c r="GU33" s="66">
        <v>340.0</v>
      </c>
      <c r="GV33" s="66">
        <v>198.71</v>
      </c>
      <c r="GW33" s="66">
        <v>-115.99</v>
      </c>
      <c r="GX33" s="66">
        <v>0.0</v>
      </c>
      <c r="GY33" s="89"/>
      <c r="GZ33" s="99" t="s">
        <v>91</v>
      </c>
      <c r="HA33" s="99" t="s">
        <v>92</v>
      </c>
      <c r="HB33" s="98">
        <v>264.0</v>
      </c>
      <c r="HC33" s="98">
        <v>13.2</v>
      </c>
      <c r="HD33" s="98">
        <v>5.28</v>
      </c>
      <c r="HE33" s="145">
        <v>8.0</v>
      </c>
      <c r="HF33" s="99">
        <v>60.0</v>
      </c>
      <c r="HG33" s="99">
        <v>58.0</v>
      </c>
      <c r="HH33" s="98" t="s">
        <v>91</v>
      </c>
      <c r="HI33" s="98" t="s">
        <v>92</v>
      </c>
      <c r="HJ33" s="98">
        <v>3.0</v>
      </c>
      <c r="HK33" s="98">
        <v>0.15</v>
      </c>
      <c r="HL33" s="98">
        <v>0.06</v>
      </c>
      <c r="HM33" s="145">
        <v>5.0</v>
      </c>
      <c r="HN33" s="99">
        <v>60.0</v>
      </c>
      <c r="HO33" s="99">
        <v>60.0</v>
      </c>
      <c r="HP33" s="98" t="s">
        <v>91</v>
      </c>
      <c r="HQ33" s="98" t="s">
        <v>92</v>
      </c>
      <c r="HR33" s="98">
        <v>147.0</v>
      </c>
      <c r="HS33" s="98">
        <v>7.35</v>
      </c>
      <c r="HT33" s="98">
        <v>3.675</v>
      </c>
      <c r="HU33" s="145">
        <v>7.0</v>
      </c>
      <c r="HV33" s="145">
        <v>50.0</v>
      </c>
      <c r="HW33" s="145">
        <v>50.0</v>
      </c>
      <c r="HX33" s="89"/>
      <c r="HY33" s="147">
        <v>135.0</v>
      </c>
      <c r="HZ33" s="147">
        <v>33.0</v>
      </c>
      <c r="IA33" s="148">
        <f t="shared" si="11"/>
        <v>54</v>
      </c>
      <c r="IB33" s="147">
        <v>2.7</v>
      </c>
      <c r="IC33" s="148"/>
      <c r="ID33" s="147">
        <v>2.0</v>
      </c>
      <c r="IE33" s="147">
        <v>65.0</v>
      </c>
      <c r="IF33" s="147">
        <v>42.0</v>
      </c>
      <c r="IG33" s="89"/>
      <c r="IH33" s="74">
        <v>135.0</v>
      </c>
      <c r="II33" s="74">
        <v>32.5</v>
      </c>
      <c r="IJ33" s="74">
        <v>231.0</v>
      </c>
      <c r="IK33" s="74">
        <v>11.6</v>
      </c>
      <c r="IL33" s="74">
        <v>12.6</v>
      </c>
      <c r="IM33" s="74">
        <v>6.0</v>
      </c>
      <c r="IN33" s="74">
        <v>47.0</v>
      </c>
      <c r="IO33" s="74">
        <v>46.0</v>
      </c>
      <c r="IP33" s="74">
        <v>135.0</v>
      </c>
      <c r="IQ33" s="74">
        <v>33.2</v>
      </c>
      <c r="IR33" s="74">
        <v>98.0</v>
      </c>
      <c r="IS33" s="74">
        <v>5.1</v>
      </c>
      <c r="IT33" s="74">
        <v>5.6</v>
      </c>
      <c r="IU33" s="74">
        <v>12.0</v>
      </c>
      <c r="IV33" s="74">
        <v>48.0</v>
      </c>
      <c r="IW33" s="74">
        <v>47.0</v>
      </c>
      <c r="IX33" s="89"/>
      <c r="IY33" s="76">
        <v>139.39</v>
      </c>
      <c r="IZ33" s="76">
        <v>34.64</v>
      </c>
      <c r="JA33" s="76">
        <v>426.96</v>
      </c>
      <c r="JB33" s="76">
        <v>21.34</v>
      </c>
      <c r="JC33" s="76">
        <v>9.18</v>
      </c>
      <c r="JD33" s="76">
        <v>3.0</v>
      </c>
      <c r="JE33" s="76">
        <v>70.61</v>
      </c>
      <c r="JF33" s="76">
        <v>50.47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138.0</v>
      </c>
      <c r="JQ33" s="78">
        <v>32.5</v>
      </c>
      <c r="JR33" s="78">
        <v>0.0</v>
      </c>
      <c r="JS33" s="78">
        <v>0.0</v>
      </c>
      <c r="JT33" s="78">
        <v>0.0</v>
      </c>
      <c r="JU33" s="78">
        <v>2.0</v>
      </c>
      <c r="JV33" s="78">
        <v>45.0</v>
      </c>
      <c r="JW33" s="78">
        <v>45.0</v>
      </c>
      <c r="JX33" s="78">
        <v>138.0</v>
      </c>
      <c r="JY33" s="78">
        <v>34.6</v>
      </c>
      <c r="JZ33" s="78">
        <v>161.0</v>
      </c>
      <c r="KA33" s="78">
        <v>8.6</v>
      </c>
      <c r="KB33" s="78">
        <v>3.1</v>
      </c>
      <c r="KC33" s="78">
        <v>2.0</v>
      </c>
      <c r="KD33" s="78">
        <v>52.0</v>
      </c>
      <c r="KE33" s="78">
        <v>52.0</v>
      </c>
      <c r="KF33" s="89"/>
      <c r="KG33" s="79" t="s">
        <v>98</v>
      </c>
      <c r="KH33" s="79" t="s">
        <v>98</v>
      </c>
      <c r="KI33" s="80"/>
      <c r="KJ33" s="79">
        <v>1.0</v>
      </c>
      <c r="KK33" s="79">
        <v>52.0</v>
      </c>
      <c r="KL33" s="79">
        <v>52.0</v>
      </c>
      <c r="KM33" s="79">
        <v>140.0</v>
      </c>
      <c r="KN33" s="79">
        <v>34.0</v>
      </c>
      <c r="KO33" s="79" t="s">
        <v>98</v>
      </c>
      <c r="KP33" s="79" t="s">
        <v>98</v>
      </c>
      <c r="KQ33" s="80"/>
      <c r="KR33" s="79">
        <v>1.0</v>
      </c>
      <c r="KS33" s="79">
        <v>52.0</v>
      </c>
      <c r="KT33" s="79">
        <v>50.0</v>
      </c>
      <c r="KU33" s="89"/>
      <c r="KV33" s="81">
        <v>133.0</v>
      </c>
      <c r="KW33" s="81">
        <v>33.0</v>
      </c>
      <c r="KX33" s="81">
        <v>373.0</v>
      </c>
      <c r="KY33" s="81">
        <v>18.3</v>
      </c>
      <c r="KZ33" s="81">
        <v>3.0</v>
      </c>
      <c r="LA33" s="81">
        <v>3.0</v>
      </c>
      <c r="LB33" s="81">
        <v>56.0</v>
      </c>
      <c r="LC33" s="81">
        <v>56.0</v>
      </c>
      <c r="LD33" s="81">
        <v>133.0</v>
      </c>
      <c r="LE33" s="81">
        <v>33.0</v>
      </c>
      <c r="LF33" s="81">
        <v>167.0</v>
      </c>
      <c r="LG33" s="81">
        <v>8.2</v>
      </c>
      <c r="LH33" s="81">
        <v>5.0</v>
      </c>
      <c r="LI33" s="81">
        <v>5.0</v>
      </c>
      <c r="LJ33" s="81">
        <v>59.0</v>
      </c>
      <c r="LK33" s="81">
        <v>58.0</v>
      </c>
      <c r="LL33" s="89"/>
      <c r="LM33" s="82">
        <v>345.0</v>
      </c>
      <c r="LN33" s="82">
        <v>232.0</v>
      </c>
      <c r="LO33" s="82">
        <v>125.0</v>
      </c>
      <c r="LP33" s="82">
        <v>73.0</v>
      </c>
      <c r="LQ33" s="82">
        <v>332.0</v>
      </c>
      <c r="LR33" s="83">
        <v>36.0</v>
      </c>
      <c r="LS33" s="83">
        <v>1.3</v>
      </c>
      <c r="LT33" s="83">
        <v>141.0</v>
      </c>
      <c r="LU33" s="83">
        <v>63.0</v>
      </c>
      <c r="LV33" s="83">
        <v>55.0</v>
      </c>
      <c r="LW33" s="83">
        <v>53.0</v>
      </c>
      <c r="LX33" s="83">
        <v>10.0</v>
      </c>
      <c r="LY33" s="83">
        <v>89.0</v>
      </c>
      <c r="LZ33" s="83">
        <v>10.0</v>
      </c>
      <c r="MA33" s="83">
        <v>142.0</v>
      </c>
      <c r="MB33" s="83">
        <v>169.0</v>
      </c>
      <c r="MC33" s="83">
        <v>69.0</v>
      </c>
      <c r="MD33" s="83">
        <v>60.0</v>
      </c>
      <c r="ME33" s="83">
        <v>10.0</v>
      </c>
      <c r="MF33" s="88" t="s">
        <v>95</v>
      </c>
      <c r="MG33" s="88" t="s">
        <v>95</v>
      </c>
      <c r="MH33" s="88" t="s">
        <v>95</v>
      </c>
      <c r="MI33" s="88" t="s">
        <v>95</v>
      </c>
      <c r="MJ33" s="82">
        <v>58.0</v>
      </c>
      <c r="MK33" s="82">
        <v>55.0</v>
      </c>
      <c r="ML33" s="82">
        <v>5.0</v>
      </c>
      <c r="MM33" s="86"/>
      <c r="MN33" s="87"/>
      <c r="MO33" s="87"/>
      <c r="MP33" s="87"/>
      <c r="MQ33" s="87"/>
      <c r="MR33" s="83">
        <v>9.8</v>
      </c>
      <c r="MS33" s="83">
        <v>4.1</v>
      </c>
      <c r="MT33" s="83">
        <v>167.0</v>
      </c>
      <c r="MU33" s="83">
        <v>37.0</v>
      </c>
      <c r="MV33" s="83">
        <v>45.0</v>
      </c>
      <c r="MW33" s="88" t="s">
        <v>96</v>
      </c>
      <c r="MX33" s="83">
        <v>5.0</v>
      </c>
      <c r="MY33" s="87"/>
      <c r="MZ33" s="88" t="s">
        <v>95</v>
      </c>
      <c r="NA33" s="88" t="s">
        <v>95</v>
      </c>
      <c r="NB33" s="88" t="s">
        <v>95</v>
      </c>
      <c r="NC33" s="88" t="s">
        <v>95</v>
      </c>
      <c r="ND33" s="82">
        <v>38.0</v>
      </c>
      <c r="NE33" s="82">
        <v>38.0</v>
      </c>
      <c r="NF33" s="82">
        <v>5.0</v>
      </c>
      <c r="NG33" s="87"/>
      <c r="NH33" s="83">
        <v>3.1</v>
      </c>
      <c r="NI33" s="83">
        <v>1.4</v>
      </c>
      <c r="NJ33" s="83">
        <v>59.0</v>
      </c>
      <c r="NK33" s="83">
        <v>35.0</v>
      </c>
      <c r="NL33" s="83">
        <v>50.0</v>
      </c>
      <c r="NM33" s="83">
        <v>45.0</v>
      </c>
      <c r="NN33" s="83">
        <v>4.0</v>
      </c>
    </row>
    <row r="34" ht="14.25" customHeight="1">
      <c r="A34" s="49">
        <v>0.875</v>
      </c>
      <c r="B34" s="50"/>
      <c r="C34" s="51">
        <v>50.13</v>
      </c>
      <c r="D34" s="52">
        <v>340.0</v>
      </c>
      <c r="E34" s="53">
        <v>137.0</v>
      </c>
      <c r="F34" s="53">
        <v>46.0</v>
      </c>
      <c r="G34" s="55">
        <v>9.9</v>
      </c>
      <c r="H34" s="54"/>
      <c r="I34" s="53">
        <v>6.0</v>
      </c>
      <c r="J34" s="53">
        <v>52.0</v>
      </c>
      <c r="K34" s="53">
        <v>51.0</v>
      </c>
      <c r="L34" s="53">
        <v>137.0</v>
      </c>
      <c r="M34" s="53">
        <v>49.0</v>
      </c>
      <c r="N34" s="53">
        <v>12.4</v>
      </c>
      <c r="O34" s="54"/>
      <c r="P34" s="53">
        <v>6.0</v>
      </c>
      <c r="Q34" s="53">
        <v>60.0</v>
      </c>
      <c r="R34" s="53">
        <v>55.0</v>
      </c>
      <c r="S34" s="55">
        <v>342.8</v>
      </c>
      <c r="T34" s="55">
        <v>360.5</v>
      </c>
      <c r="U34" s="55">
        <v>216.1</v>
      </c>
      <c r="V34" s="54"/>
      <c r="W34" s="55">
        <v>375.9</v>
      </c>
      <c r="X34" s="53">
        <v>278.3</v>
      </c>
      <c r="Y34" s="55">
        <v>178.4</v>
      </c>
      <c r="Z34" s="54"/>
      <c r="AA34" s="55">
        <v>342.3</v>
      </c>
      <c r="AB34" s="53">
        <v>304.6</v>
      </c>
      <c r="AC34" s="55">
        <v>202.4</v>
      </c>
      <c r="AD34" s="54"/>
      <c r="AE34" s="55">
        <v>342.0</v>
      </c>
      <c r="AF34" s="55">
        <v>344.1</v>
      </c>
      <c r="AG34" s="53">
        <v>185.1</v>
      </c>
      <c r="AH34" s="54"/>
      <c r="AI34" s="55">
        <v>348.3</v>
      </c>
      <c r="AJ34" s="55">
        <v>389.6</v>
      </c>
      <c r="AK34" s="55">
        <v>246.6</v>
      </c>
      <c r="AL34" s="54"/>
      <c r="AM34" s="53">
        <v>341.1</v>
      </c>
      <c r="AN34" s="55">
        <v>415.1</v>
      </c>
      <c r="AO34" s="55">
        <v>234.5</v>
      </c>
      <c r="AP34" s="54"/>
      <c r="AQ34" s="53">
        <v>135.0</v>
      </c>
      <c r="AR34" s="54">
        <f t="shared" ref="AR34:AS34" si="50">F34</f>
        <v>46</v>
      </c>
      <c r="AS34" s="56">
        <f t="shared" si="50"/>
        <v>9.9</v>
      </c>
      <c r="AT34" s="54"/>
      <c r="AU34" s="53">
        <v>139.0</v>
      </c>
      <c r="AV34" s="54">
        <f t="shared" ref="AV34:AW34" si="51">M34</f>
        <v>49</v>
      </c>
      <c r="AW34" s="54">
        <f t="shared" si="51"/>
        <v>12.4</v>
      </c>
      <c r="AX34" s="54"/>
      <c r="AY34" s="53">
        <v>135.0</v>
      </c>
      <c r="AZ34" s="54"/>
      <c r="BA34" s="54"/>
      <c r="BB34" s="54"/>
      <c r="BC34" s="89"/>
      <c r="BD34" s="54"/>
      <c r="BE34" s="53">
        <v>32.0</v>
      </c>
      <c r="BF34" s="53">
        <v>0.0</v>
      </c>
      <c r="BG34" s="53">
        <v>0.0</v>
      </c>
      <c r="BH34" s="54"/>
      <c r="BI34" s="53">
        <v>22.0</v>
      </c>
      <c r="BJ34" s="53">
        <v>90.0</v>
      </c>
      <c r="BK34" s="53">
        <v>65.0</v>
      </c>
      <c r="BL34" s="89"/>
      <c r="BM34" s="58">
        <v>342.0</v>
      </c>
      <c r="BN34" s="58">
        <v>146.0</v>
      </c>
      <c r="BO34" s="58">
        <v>223.0</v>
      </c>
      <c r="BP34" s="58">
        <v>11.2</v>
      </c>
      <c r="BQ34" s="59"/>
      <c r="BR34" s="58">
        <v>6.0</v>
      </c>
      <c r="BS34" s="58">
        <v>65.0</v>
      </c>
      <c r="BT34" s="58">
        <v>64.0</v>
      </c>
      <c r="BU34" s="58">
        <v>342.0</v>
      </c>
      <c r="BV34" s="58">
        <v>350.0</v>
      </c>
      <c r="BW34" s="58">
        <v>205.0</v>
      </c>
      <c r="BX34" s="58">
        <v>28.0</v>
      </c>
      <c r="BY34" s="58">
        <v>335.0</v>
      </c>
      <c r="BZ34" s="58">
        <v>368.0</v>
      </c>
      <c r="CA34" s="58">
        <v>206.0</v>
      </c>
      <c r="CB34" s="58">
        <v>26.0</v>
      </c>
      <c r="CC34" s="58">
        <v>341.0</v>
      </c>
      <c r="CD34" s="58">
        <v>282.0</v>
      </c>
      <c r="CE34" s="58">
        <v>160.0</v>
      </c>
      <c r="CF34" s="58">
        <v>9.0</v>
      </c>
      <c r="CG34" s="58">
        <v>335.0</v>
      </c>
      <c r="CH34" s="58">
        <v>281.0</v>
      </c>
      <c r="CI34" s="58">
        <v>164.0</v>
      </c>
      <c r="CJ34" s="58">
        <v>8.0</v>
      </c>
      <c r="CK34" s="58">
        <v>349.0</v>
      </c>
      <c r="CL34" s="58">
        <v>144.0</v>
      </c>
      <c r="CM34" s="58">
        <v>96.0</v>
      </c>
      <c r="CN34" s="58">
        <v>6.0</v>
      </c>
      <c r="CO34" s="58">
        <v>332.0</v>
      </c>
      <c r="CP34" s="58">
        <v>301.0</v>
      </c>
      <c r="CQ34" s="58">
        <v>148.0</v>
      </c>
      <c r="CR34" s="58">
        <v>4.0</v>
      </c>
      <c r="CS34" s="58">
        <v>336.0</v>
      </c>
      <c r="CT34" s="58">
        <v>290.0</v>
      </c>
      <c r="CU34" s="58">
        <v>174.0</v>
      </c>
      <c r="CV34" s="58">
        <v>93.0</v>
      </c>
      <c r="CW34" s="58">
        <v>337.0</v>
      </c>
      <c r="CX34" s="58">
        <v>234.0</v>
      </c>
      <c r="CY34" s="58">
        <v>115.0</v>
      </c>
      <c r="CZ34" s="58">
        <v>65.0</v>
      </c>
      <c r="DA34" s="58">
        <v>324.0</v>
      </c>
      <c r="DB34" s="58">
        <v>237.0</v>
      </c>
      <c r="DC34" s="58">
        <v>115.0</v>
      </c>
      <c r="DD34" s="58">
        <v>60.0</v>
      </c>
      <c r="DE34" s="58">
        <v>146.0</v>
      </c>
      <c r="DF34" s="58">
        <v>35.0</v>
      </c>
      <c r="DG34" s="58">
        <v>223.0</v>
      </c>
      <c r="DH34" s="58">
        <v>11.2</v>
      </c>
      <c r="DI34" s="59"/>
      <c r="DJ34" s="58">
        <v>7.0</v>
      </c>
      <c r="DK34" s="58">
        <v>61.0</v>
      </c>
      <c r="DL34" s="58">
        <v>57.0</v>
      </c>
      <c r="DM34" s="89"/>
      <c r="DN34" s="61">
        <v>341.0</v>
      </c>
      <c r="DO34" s="61">
        <v>140.0</v>
      </c>
      <c r="DP34" s="61">
        <v>48.01</v>
      </c>
      <c r="DQ34" s="61">
        <v>27.18</v>
      </c>
      <c r="DR34" s="61">
        <v>6.76</v>
      </c>
      <c r="DS34" s="61">
        <v>8.0</v>
      </c>
      <c r="DT34" s="61">
        <v>47.0</v>
      </c>
      <c r="DU34" s="61">
        <v>50.2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13">
        <v>341.0</v>
      </c>
      <c r="EF34" s="213">
        <v>136.0</v>
      </c>
      <c r="EG34" s="213">
        <v>71.0</v>
      </c>
      <c r="EH34" s="213">
        <v>2.9</v>
      </c>
      <c r="EI34" s="214"/>
      <c r="EJ34" s="213">
        <v>9.0</v>
      </c>
      <c r="EK34" s="213">
        <v>53.0</v>
      </c>
      <c r="EL34" s="213">
        <v>56.0</v>
      </c>
      <c r="EM34" s="213">
        <v>136.0</v>
      </c>
      <c r="EN34" s="213">
        <v>122.0</v>
      </c>
      <c r="EO34" s="213">
        <v>5.2</v>
      </c>
      <c r="EP34" s="214"/>
      <c r="EQ34" s="213">
        <v>9.0</v>
      </c>
      <c r="ER34" s="213">
        <v>53.0</v>
      </c>
      <c r="ES34" s="213">
        <v>56.0</v>
      </c>
      <c r="ET34" s="213">
        <v>340.0</v>
      </c>
      <c r="EU34" s="213">
        <v>237.0</v>
      </c>
      <c r="EV34" s="213">
        <v>139.0</v>
      </c>
      <c r="EW34" s="213">
        <v>4.0</v>
      </c>
      <c r="EX34" s="213">
        <v>339.0</v>
      </c>
      <c r="EY34" s="213">
        <v>0.0</v>
      </c>
      <c r="EZ34" s="213">
        <v>0.0</v>
      </c>
      <c r="FA34" s="213">
        <v>0.0</v>
      </c>
      <c r="FB34" s="213">
        <v>339.0</v>
      </c>
      <c r="FC34" s="213">
        <v>237.0</v>
      </c>
      <c r="FD34" s="213">
        <v>138.0</v>
      </c>
      <c r="FE34" s="213">
        <v>7.0</v>
      </c>
      <c r="FF34" s="213">
        <v>338.0</v>
      </c>
      <c r="FG34" s="213">
        <v>0.0</v>
      </c>
      <c r="FH34" s="213">
        <v>0.0</v>
      </c>
      <c r="FI34" s="213">
        <v>0.0</v>
      </c>
      <c r="FJ34" s="213">
        <v>341.0</v>
      </c>
      <c r="FK34" s="213">
        <v>216.0</v>
      </c>
      <c r="FL34" s="213">
        <v>125.0</v>
      </c>
      <c r="FM34" s="214"/>
      <c r="FN34" s="213">
        <v>341.0</v>
      </c>
      <c r="FO34" s="213">
        <v>231.0</v>
      </c>
      <c r="FP34" s="213">
        <v>125.0</v>
      </c>
      <c r="FQ34" s="213">
        <v>11.0</v>
      </c>
      <c r="FR34" s="213">
        <v>136.0</v>
      </c>
      <c r="FS34" s="214"/>
      <c r="FT34" s="213">
        <v>23.9</v>
      </c>
      <c r="FU34" s="214"/>
      <c r="FV34" s="213">
        <v>137.0</v>
      </c>
      <c r="FW34" s="214"/>
      <c r="FX34" s="214"/>
      <c r="FY34" s="214"/>
      <c r="FZ34" s="89"/>
      <c r="GA34" s="65">
        <v>340.0</v>
      </c>
      <c r="GB34" s="66">
        <v>396.83</v>
      </c>
      <c r="GC34" s="66">
        <v>246.14</v>
      </c>
      <c r="GD34" s="66">
        <v>15.83</v>
      </c>
      <c r="GE34" s="66">
        <v>340.0</v>
      </c>
      <c r="GF34" s="66">
        <v>422.65</v>
      </c>
      <c r="GG34" s="66">
        <v>246.16</v>
      </c>
      <c r="GH34" s="66">
        <v>20.1</v>
      </c>
      <c r="GI34" s="66">
        <v>340.0</v>
      </c>
      <c r="GJ34" s="66">
        <v>216.76</v>
      </c>
      <c r="GK34" s="66">
        <v>-124.55</v>
      </c>
      <c r="GL34" s="66">
        <v>-17.17</v>
      </c>
      <c r="GM34" s="66">
        <v>340.0</v>
      </c>
      <c r="GN34" s="66">
        <v>200.03</v>
      </c>
      <c r="GO34" s="66">
        <v>-124.21</v>
      </c>
      <c r="GP34" s="66">
        <v>-24.38</v>
      </c>
      <c r="GQ34" s="66">
        <v>340.0</v>
      </c>
      <c r="GR34" s="66">
        <v>196.42</v>
      </c>
      <c r="GS34" s="66">
        <v>-125.22</v>
      </c>
      <c r="GT34" s="66">
        <v>3.1</v>
      </c>
      <c r="GU34" s="66">
        <v>340.0</v>
      </c>
      <c r="GV34" s="66">
        <v>212.09</v>
      </c>
      <c r="GW34" s="66">
        <v>-122.03</v>
      </c>
      <c r="GX34" s="66">
        <v>0.0</v>
      </c>
      <c r="GY34" s="89"/>
      <c r="GZ34" s="99" t="s">
        <v>91</v>
      </c>
      <c r="HA34" s="99" t="s">
        <v>92</v>
      </c>
      <c r="HB34" s="98">
        <v>72.0</v>
      </c>
      <c r="HC34" s="98">
        <v>3.6</v>
      </c>
      <c r="HD34" s="98">
        <v>1.44</v>
      </c>
      <c r="HE34" s="145">
        <v>8.0</v>
      </c>
      <c r="HF34" s="99">
        <v>60.0</v>
      </c>
      <c r="HG34" s="99">
        <v>58.0</v>
      </c>
      <c r="HH34" s="98" t="s">
        <v>91</v>
      </c>
      <c r="HI34" s="98" t="s">
        <v>92</v>
      </c>
      <c r="HJ34" s="98">
        <v>39.0</v>
      </c>
      <c r="HK34" s="98">
        <v>1.95</v>
      </c>
      <c r="HL34" s="98">
        <v>0.78</v>
      </c>
      <c r="HM34" s="145">
        <v>5.0</v>
      </c>
      <c r="HN34" s="99">
        <v>60.0</v>
      </c>
      <c r="HO34" s="99">
        <v>60.0</v>
      </c>
      <c r="HP34" s="98" t="s">
        <v>91</v>
      </c>
      <c r="HQ34" s="98" t="s">
        <v>92</v>
      </c>
      <c r="HR34" s="98">
        <v>161.0</v>
      </c>
      <c r="HS34" s="98">
        <v>8.05</v>
      </c>
      <c r="HT34" s="98">
        <v>4.025</v>
      </c>
      <c r="HU34" s="145">
        <v>7.0</v>
      </c>
      <c r="HV34" s="145">
        <v>50.0</v>
      </c>
      <c r="HW34" s="145">
        <v>50.0</v>
      </c>
      <c r="HX34" s="89"/>
      <c r="HY34" s="147">
        <v>135.0</v>
      </c>
      <c r="HZ34" s="147">
        <v>33.0</v>
      </c>
      <c r="IA34" s="148">
        <f t="shared" si="11"/>
        <v>130</v>
      </c>
      <c r="IB34" s="147">
        <v>6.5</v>
      </c>
      <c r="IC34" s="148"/>
      <c r="ID34" s="147">
        <v>2.0</v>
      </c>
      <c r="IE34" s="147">
        <v>65.0</v>
      </c>
      <c r="IF34" s="147">
        <v>42.0</v>
      </c>
      <c r="IG34" s="89"/>
      <c r="IH34" s="74">
        <v>140.0</v>
      </c>
      <c r="II34" s="74">
        <v>34.1</v>
      </c>
      <c r="IJ34" s="74">
        <v>136.0</v>
      </c>
      <c r="IK34" s="74">
        <v>6.8</v>
      </c>
      <c r="IL34" s="74">
        <v>7.7</v>
      </c>
      <c r="IM34" s="74">
        <v>6.0</v>
      </c>
      <c r="IN34" s="74">
        <v>47.0</v>
      </c>
      <c r="IO34" s="74">
        <v>46.0</v>
      </c>
      <c r="IP34" s="74">
        <v>140.0</v>
      </c>
      <c r="IQ34" s="74">
        <v>34.6</v>
      </c>
      <c r="IR34" s="74">
        <v>84.0</v>
      </c>
      <c r="IS34" s="74">
        <v>4.6</v>
      </c>
      <c r="IT34" s="74">
        <v>4.8</v>
      </c>
      <c r="IU34" s="74">
        <v>12.0</v>
      </c>
      <c r="IV34" s="74">
        <v>48.0</v>
      </c>
      <c r="IW34" s="74">
        <v>47.0</v>
      </c>
      <c r="IX34" s="89"/>
      <c r="IY34" s="76">
        <v>139.65</v>
      </c>
      <c r="IZ34" s="76">
        <v>34.84</v>
      </c>
      <c r="JA34" s="76">
        <v>427.06</v>
      </c>
      <c r="JB34" s="76">
        <v>21.35</v>
      </c>
      <c r="JC34" s="76">
        <v>7.48</v>
      </c>
      <c r="JD34" s="76">
        <v>3.0</v>
      </c>
      <c r="JE34" s="76">
        <v>70.61</v>
      </c>
      <c r="JF34" s="76">
        <v>52.36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135.0</v>
      </c>
      <c r="JQ34" s="78">
        <v>32.0</v>
      </c>
      <c r="JR34" s="78">
        <v>0.0</v>
      </c>
      <c r="JS34" s="78">
        <v>0.0</v>
      </c>
      <c r="JT34" s="78">
        <v>0.0</v>
      </c>
      <c r="JU34" s="78">
        <v>2.0</v>
      </c>
      <c r="JV34" s="78">
        <v>44.0</v>
      </c>
      <c r="JW34" s="78">
        <v>44.0</v>
      </c>
      <c r="JX34" s="78">
        <v>135.0</v>
      </c>
      <c r="JY34" s="78">
        <v>33.9</v>
      </c>
      <c r="JZ34" s="78">
        <v>197.0</v>
      </c>
      <c r="KA34" s="78">
        <v>10.7</v>
      </c>
      <c r="KB34" s="78">
        <v>3.5</v>
      </c>
      <c r="KC34" s="78">
        <v>2.0</v>
      </c>
      <c r="KD34" s="78">
        <v>51.0</v>
      </c>
      <c r="KE34" s="78">
        <v>51.0</v>
      </c>
      <c r="KF34" s="89"/>
      <c r="KG34" s="79">
        <v>126.0</v>
      </c>
      <c r="KH34" s="79">
        <v>6.6</v>
      </c>
      <c r="KI34" s="80"/>
      <c r="KJ34" s="79">
        <v>1.0</v>
      </c>
      <c r="KK34" s="79">
        <v>52.0</v>
      </c>
      <c r="KL34" s="79">
        <v>52.0</v>
      </c>
      <c r="KM34" s="79">
        <v>136.0</v>
      </c>
      <c r="KN34" s="79">
        <v>33.0</v>
      </c>
      <c r="KO34" s="79" t="s">
        <v>98</v>
      </c>
      <c r="KP34" s="79" t="s">
        <v>98</v>
      </c>
      <c r="KQ34" s="80"/>
      <c r="KR34" s="79">
        <v>1.0</v>
      </c>
      <c r="KS34" s="79">
        <v>52.0</v>
      </c>
      <c r="KT34" s="79">
        <v>50.0</v>
      </c>
      <c r="KU34" s="89"/>
      <c r="KV34" s="81">
        <v>133.0</v>
      </c>
      <c r="KW34" s="81">
        <v>33.0</v>
      </c>
      <c r="KX34" s="81">
        <v>351.0</v>
      </c>
      <c r="KY34" s="81">
        <v>17.4</v>
      </c>
      <c r="KZ34" s="81">
        <v>3.0</v>
      </c>
      <c r="LA34" s="81">
        <v>3.0</v>
      </c>
      <c r="LB34" s="81">
        <v>55.0</v>
      </c>
      <c r="LC34" s="81">
        <v>55.0</v>
      </c>
      <c r="LD34" s="81">
        <v>133.0</v>
      </c>
      <c r="LE34" s="81">
        <v>33.0</v>
      </c>
      <c r="LF34" s="81">
        <v>214.0</v>
      </c>
      <c r="LG34" s="81">
        <v>10.5</v>
      </c>
      <c r="LH34" s="81">
        <v>5.0</v>
      </c>
      <c r="LI34" s="81">
        <v>5.0</v>
      </c>
      <c r="LJ34" s="81">
        <v>58.0</v>
      </c>
      <c r="LK34" s="81">
        <v>58.0</v>
      </c>
      <c r="LL34" s="89"/>
      <c r="LM34" s="82">
        <v>343.0</v>
      </c>
      <c r="LN34" s="82">
        <v>216.0</v>
      </c>
      <c r="LO34" s="82">
        <v>126.0</v>
      </c>
      <c r="LP34" s="82">
        <v>72.0</v>
      </c>
      <c r="LQ34" s="82">
        <v>331.0</v>
      </c>
      <c r="LR34" s="83">
        <v>37.0</v>
      </c>
      <c r="LS34" s="83">
        <v>0.3</v>
      </c>
      <c r="LT34" s="83">
        <v>141.0</v>
      </c>
      <c r="LU34" s="83">
        <v>66.0</v>
      </c>
      <c r="LV34" s="83">
        <v>55.0</v>
      </c>
      <c r="LW34" s="83">
        <v>53.0</v>
      </c>
      <c r="LX34" s="83">
        <v>10.0</v>
      </c>
      <c r="LY34" s="83">
        <v>89.0</v>
      </c>
      <c r="LZ34" s="83">
        <v>8.0</v>
      </c>
      <c r="MA34" s="83">
        <v>141.0</v>
      </c>
      <c r="MB34" s="83">
        <v>150.0</v>
      </c>
      <c r="MC34" s="83">
        <v>68.0</v>
      </c>
      <c r="MD34" s="83">
        <v>60.0</v>
      </c>
      <c r="ME34" s="83">
        <v>10.0</v>
      </c>
      <c r="MF34" s="88" t="s">
        <v>95</v>
      </c>
      <c r="MG34" s="88" t="s">
        <v>95</v>
      </c>
      <c r="MH34" s="88" t="s">
        <v>95</v>
      </c>
      <c r="MI34" s="88" t="s">
        <v>95</v>
      </c>
      <c r="MJ34" s="82">
        <v>58.0</v>
      </c>
      <c r="MK34" s="82">
        <v>55.0</v>
      </c>
      <c r="ML34" s="82">
        <v>5.0</v>
      </c>
      <c r="MM34" s="86"/>
      <c r="MN34" s="87"/>
      <c r="MO34" s="87"/>
      <c r="MP34" s="87"/>
      <c r="MQ34" s="87"/>
      <c r="MR34" s="83">
        <v>11.7</v>
      </c>
      <c r="MS34" s="83">
        <v>4.2</v>
      </c>
      <c r="MT34" s="83">
        <v>199.0</v>
      </c>
      <c r="MU34" s="83">
        <v>36.0</v>
      </c>
      <c r="MV34" s="83">
        <v>45.0</v>
      </c>
      <c r="MW34" s="88" t="s">
        <v>96</v>
      </c>
      <c r="MX34" s="83">
        <v>5.0</v>
      </c>
      <c r="MY34" s="87"/>
      <c r="MZ34" s="88" t="s">
        <v>95</v>
      </c>
      <c r="NA34" s="88" t="s">
        <v>95</v>
      </c>
      <c r="NB34" s="88" t="s">
        <v>95</v>
      </c>
      <c r="NC34" s="88" t="s">
        <v>95</v>
      </c>
      <c r="ND34" s="82">
        <v>38.0</v>
      </c>
      <c r="NE34" s="82">
        <v>38.0</v>
      </c>
      <c r="NF34" s="82">
        <v>5.0</v>
      </c>
      <c r="NG34" s="87"/>
      <c r="NH34" s="83">
        <v>8.3</v>
      </c>
      <c r="NI34" s="83">
        <v>3.7</v>
      </c>
      <c r="NJ34" s="83">
        <v>152.0</v>
      </c>
      <c r="NK34" s="83">
        <v>35.0</v>
      </c>
      <c r="NL34" s="83">
        <v>50.0</v>
      </c>
      <c r="NM34" s="83">
        <v>45.0</v>
      </c>
      <c r="NN34" s="83">
        <v>4.0</v>
      </c>
    </row>
    <row r="35" ht="14.25" customHeight="1">
      <c r="A35" s="49">
        <v>0.916666666666667</v>
      </c>
      <c r="B35" s="50"/>
      <c r="C35" s="51">
        <v>50.1</v>
      </c>
      <c r="D35" s="52">
        <v>339.0</v>
      </c>
      <c r="E35" s="53">
        <v>134.0</v>
      </c>
      <c r="F35" s="53">
        <v>50.0</v>
      </c>
      <c r="G35" s="55">
        <v>10.2</v>
      </c>
      <c r="H35" s="54"/>
      <c r="I35" s="53">
        <v>6.0</v>
      </c>
      <c r="J35" s="53">
        <v>51.0</v>
      </c>
      <c r="K35" s="53">
        <v>50.0</v>
      </c>
      <c r="L35" s="53">
        <v>139.0</v>
      </c>
      <c r="M35" s="53">
        <v>80.0</v>
      </c>
      <c r="N35" s="53">
        <v>16.1</v>
      </c>
      <c r="O35" s="54"/>
      <c r="P35" s="53">
        <v>6.0</v>
      </c>
      <c r="Q35" s="53">
        <v>58.0</v>
      </c>
      <c r="R35" s="53">
        <v>55.0</v>
      </c>
      <c r="S35" s="55">
        <v>341.2</v>
      </c>
      <c r="T35" s="55">
        <v>353.6</v>
      </c>
      <c r="U35" s="55">
        <v>204.1</v>
      </c>
      <c r="V35" s="54"/>
      <c r="W35" s="55">
        <v>374.8</v>
      </c>
      <c r="X35" s="53">
        <v>270.2</v>
      </c>
      <c r="Y35" s="55">
        <v>172.4</v>
      </c>
      <c r="Z35" s="54"/>
      <c r="AA35" s="55">
        <v>341.9</v>
      </c>
      <c r="AB35" s="53">
        <v>304.3</v>
      </c>
      <c r="AC35" s="55">
        <v>200.5</v>
      </c>
      <c r="AD35" s="54"/>
      <c r="AE35" s="55">
        <v>341.7</v>
      </c>
      <c r="AF35" s="55">
        <v>339.7</v>
      </c>
      <c r="AG35" s="53">
        <v>182.4</v>
      </c>
      <c r="AH35" s="54"/>
      <c r="AI35" s="55">
        <v>347.6</v>
      </c>
      <c r="AJ35" s="55">
        <v>387.7</v>
      </c>
      <c r="AK35" s="55">
        <v>2449.0</v>
      </c>
      <c r="AL35" s="54"/>
      <c r="AM35" s="53">
        <v>340.4</v>
      </c>
      <c r="AN35" s="55">
        <v>414.5</v>
      </c>
      <c r="AO35" s="55">
        <v>235.5</v>
      </c>
      <c r="AP35" s="54"/>
      <c r="AQ35" s="182">
        <f t="shared" ref="AQ35:AS35" si="52">E35</f>
        <v>134</v>
      </c>
      <c r="AR35" s="54">
        <f t="shared" si="52"/>
        <v>50</v>
      </c>
      <c r="AS35" s="56">
        <f t="shared" si="52"/>
        <v>10.2</v>
      </c>
      <c r="AT35" s="54"/>
      <c r="AU35" s="54">
        <f t="shared" ref="AU35:AW35" si="53">L35</f>
        <v>139</v>
      </c>
      <c r="AV35" s="54">
        <f t="shared" si="53"/>
        <v>80</v>
      </c>
      <c r="AW35" s="54">
        <f t="shared" si="53"/>
        <v>16.1</v>
      </c>
      <c r="AX35" s="54"/>
      <c r="AY35" s="182">
        <f t="shared" ref="AY35:AY36" si="56">E35</f>
        <v>134</v>
      </c>
      <c r="AZ35" s="54"/>
      <c r="BA35" s="54"/>
      <c r="BB35" s="54"/>
      <c r="BC35" s="89"/>
      <c r="BD35" s="54"/>
      <c r="BE35" s="53">
        <v>32.0</v>
      </c>
      <c r="BF35" s="53">
        <v>0.0</v>
      </c>
      <c r="BG35" s="53">
        <v>0.0</v>
      </c>
      <c r="BH35" s="54"/>
      <c r="BI35" s="53">
        <v>22.0</v>
      </c>
      <c r="BJ35" s="53">
        <v>90.0</v>
      </c>
      <c r="BK35" s="53">
        <v>65.0</v>
      </c>
      <c r="BL35" s="89"/>
      <c r="BM35" s="58">
        <v>343.0</v>
      </c>
      <c r="BN35" s="58">
        <v>145.0</v>
      </c>
      <c r="BO35" s="58">
        <v>211.0</v>
      </c>
      <c r="BP35" s="58">
        <v>10.55</v>
      </c>
      <c r="BQ35" s="59"/>
      <c r="BR35" s="58">
        <v>6.0</v>
      </c>
      <c r="BS35" s="58">
        <v>64.0</v>
      </c>
      <c r="BT35" s="58">
        <v>62.0</v>
      </c>
      <c r="BU35" s="58">
        <v>343.0</v>
      </c>
      <c r="BV35" s="58">
        <v>356.0</v>
      </c>
      <c r="BW35" s="58">
        <v>205.0</v>
      </c>
      <c r="BX35" s="58">
        <v>29.0</v>
      </c>
      <c r="BY35" s="58">
        <v>335.0</v>
      </c>
      <c r="BZ35" s="58">
        <v>376.0</v>
      </c>
      <c r="CA35" s="58">
        <v>208.0</v>
      </c>
      <c r="CB35" s="58">
        <v>27.0</v>
      </c>
      <c r="CC35" s="58">
        <v>343.0</v>
      </c>
      <c r="CD35" s="58">
        <v>296.0</v>
      </c>
      <c r="CE35" s="58">
        <v>168.0</v>
      </c>
      <c r="CF35" s="58">
        <v>16.0</v>
      </c>
      <c r="CG35" s="58">
        <v>335.0</v>
      </c>
      <c r="CH35" s="58">
        <v>301.0</v>
      </c>
      <c r="CI35" s="58">
        <v>166.0</v>
      </c>
      <c r="CJ35" s="58">
        <v>8.0</v>
      </c>
      <c r="CK35" s="58">
        <v>348.0</v>
      </c>
      <c r="CL35" s="58">
        <v>150.0</v>
      </c>
      <c r="CM35" s="58">
        <v>100.0</v>
      </c>
      <c r="CN35" s="58">
        <v>3.0</v>
      </c>
      <c r="CO35" s="58">
        <v>332.0</v>
      </c>
      <c r="CP35" s="58">
        <v>307.0</v>
      </c>
      <c r="CQ35" s="58">
        <v>152.0</v>
      </c>
      <c r="CR35" s="58">
        <v>4.0</v>
      </c>
      <c r="CS35" s="58">
        <v>336.0</v>
      </c>
      <c r="CT35" s="58">
        <v>283.0</v>
      </c>
      <c r="CU35" s="58">
        <v>172.0</v>
      </c>
      <c r="CV35" s="58">
        <v>88.0</v>
      </c>
      <c r="CW35" s="58">
        <v>337.0</v>
      </c>
      <c r="CX35" s="58">
        <v>240.0</v>
      </c>
      <c r="CY35" s="58">
        <v>120.0</v>
      </c>
      <c r="CZ35" s="58">
        <v>65.0</v>
      </c>
      <c r="DA35" s="58">
        <v>324.0</v>
      </c>
      <c r="DB35" s="58">
        <v>246.0</v>
      </c>
      <c r="DC35" s="58">
        <v>121.0</v>
      </c>
      <c r="DD35" s="58">
        <v>57.0</v>
      </c>
      <c r="DE35" s="58">
        <v>145.0</v>
      </c>
      <c r="DF35" s="58">
        <v>35.0</v>
      </c>
      <c r="DG35" s="58">
        <v>211.0</v>
      </c>
      <c r="DH35" s="58">
        <v>10.55</v>
      </c>
      <c r="DI35" s="59"/>
      <c r="DJ35" s="58">
        <v>7.0</v>
      </c>
      <c r="DK35" s="58">
        <v>58.0</v>
      </c>
      <c r="DL35" s="58">
        <v>63.0</v>
      </c>
      <c r="DM35" s="89"/>
      <c r="DN35" s="61">
        <v>340.0</v>
      </c>
      <c r="DO35" s="61">
        <v>140.0</v>
      </c>
      <c r="DP35" s="61">
        <v>46.6</v>
      </c>
      <c r="DQ35" s="61">
        <v>26.28</v>
      </c>
      <c r="DR35" s="61">
        <v>6.68</v>
      </c>
      <c r="DS35" s="61">
        <v>8.0</v>
      </c>
      <c r="DT35" s="61">
        <v>46.0</v>
      </c>
      <c r="DU35" s="61">
        <v>49.6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13">
        <v>341.0</v>
      </c>
      <c r="EF35" s="213">
        <v>136.0</v>
      </c>
      <c r="EG35" s="213">
        <v>71.0</v>
      </c>
      <c r="EH35" s="213">
        <v>3.0</v>
      </c>
      <c r="EI35" s="214"/>
      <c r="EJ35" s="213">
        <v>9.0</v>
      </c>
      <c r="EK35" s="213">
        <v>54.0</v>
      </c>
      <c r="EL35" s="213">
        <v>54.0</v>
      </c>
      <c r="EM35" s="213">
        <v>136.0</v>
      </c>
      <c r="EN35" s="213">
        <v>125.0</v>
      </c>
      <c r="EO35" s="213">
        <v>5.5</v>
      </c>
      <c r="EP35" s="214"/>
      <c r="EQ35" s="213">
        <v>9.0</v>
      </c>
      <c r="ER35" s="213">
        <v>54.0</v>
      </c>
      <c r="ES35" s="213">
        <v>55.0</v>
      </c>
      <c r="ET35" s="213">
        <v>339.0</v>
      </c>
      <c r="EU35" s="213">
        <v>238.0</v>
      </c>
      <c r="EV35" s="213">
        <v>139.0</v>
      </c>
      <c r="EW35" s="213">
        <v>2.2</v>
      </c>
      <c r="EX35" s="213">
        <v>339.0</v>
      </c>
      <c r="EY35" s="213">
        <v>0.0</v>
      </c>
      <c r="EZ35" s="213">
        <v>0.0</v>
      </c>
      <c r="FA35" s="213">
        <v>0.0</v>
      </c>
      <c r="FB35" s="213">
        <v>338.0</v>
      </c>
      <c r="FC35" s="213">
        <v>238.0</v>
      </c>
      <c r="FD35" s="213">
        <v>138.0</v>
      </c>
      <c r="FE35" s="213">
        <v>4.4</v>
      </c>
      <c r="FF35" s="213">
        <v>338.0</v>
      </c>
      <c r="FG35" s="213">
        <v>0.0</v>
      </c>
      <c r="FH35" s="213">
        <v>0.0</v>
      </c>
      <c r="FI35" s="213">
        <v>0.0</v>
      </c>
      <c r="FJ35" s="213">
        <v>341.0</v>
      </c>
      <c r="FK35" s="213">
        <v>216.0</v>
      </c>
      <c r="FL35" s="213">
        <v>124.0</v>
      </c>
      <c r="FM35" s="214"/>
      <c r="FN35" s="213">
        <v>341.0</v>
      </c>
      <c r="FO35" s="213">
        <v>230.0</v>
      </c>
      <c r="FP35" s="213">
        <v>124.0</v>
      </c>
      <c r="FQ35" s="213">
        <v>12.0</v>
      </c>
      <c r="FR35" s="213">
        <v>136.0</v>
      </c>
      <c r="FS35" s="214"/>
      <c r="FT35" s="213">
        <v>21.61</v>
      </c>
      <c r="FU35" s="214"/>
      <c r="FV35" s="213">
        <v>136.0</v>
      </c>
      <c r="FW35" s="214"/>
      <c r="FX35" s="214"/>
      <c r="FY35" s="214"/>
      <c r="FZ35" s="89"/>
      <c r="GA35" s="65">
        <v>341.0</v>
      </c>
      <c r="GB35" s="66">
        <v>385.43</v>
      </c>
      <c r="GC35" s="66">
        <v>240.13</v>
      </c>
      <c r="GD35" s="66">
        <v>15.5</v>
      </c>
      <c r="GE35" s="66">
        <v>341.0</v>
      </c>
      <c r="GF35" s="66">
        <v>412.75</v>
      </c>
      <c r="GG35" s="66">
        <v>238.46</v>
      </c>
      <c r="GH35" s="66">
        <v>19.77</v>
      </c>
      <c r="GI35" s="66">
        <v>341.0</v>
      </c>
      <c r="GJ35" s="66">
        <v>218.05</v>
      </c>
      <c r="GK35" s="66">
        <v>-124.8</v>
      </c>
      <c r="GL35" s="66">
        <v>-19.18</v>
      </c>
      <c r="GM35" s="66">
        <v>341.0</v>
      </c>
      <c r="GN35" s="66">
        <v>201.05</v>
      </c>
      <c r="GO35" s="66">
        <v>-124.21</v>
      </c>
      <c r="GP35" s="66">
        <v>-25.55</v>
      </c>
      <c r="GQ35" s="66">
        <v>341.0</v>
      </c>
      <c r="GR35" s="66">
        <v>184.37</v>
      </c>
      <c r="GS35" s="66">
        <v>-116.42</v>
      </c>
      <c r="GT35" s="66">
        <v>4.44</v>
      </c>
      <c r="GU35" s="66">
        <v>341.0</v>
      </c>
      <c r="GV35" s="66">
        <v>203.4</v>
      </c>
      <c r="GW35" s="66">
        <v>-115.33</v>
      </c>
      <c r="GX35" s="66">
        <v>0.0</v>
      </c>
      <c r="GY35" s="89"/>
      <c r="GZ35" s="99" t="s">
        <v>91</v>
      </c>
      <c r="HA35" s="99" t="s">
        <v>92</v>
      </c>
      <c r="HB35" s="98">
        <v>67.0</v>
      </c>
      <c r="HC35" s="98">
        <v>3.35</v>
      </c>
      <c r="HD35" s="98">
        <v>1.34</v>
      </c>
      <c r="HE35" s="145">
        <v>8.0</v>
      </c>
      <c r="HF35" s="99">
        <v>60.0</v>
      </c>
      <c r="HG35" s="99">
        <v>58.0</v>
      </c>
      <c r="HH35" s="98" t="s">
        <v>91</v>
      </c>
      <c r="HI35" s="98" t="s">
        <v>92</v>
      </c>
      <c r="HJ35" s="98">
        <v>46.0</v>
      </c>
      <c r="HK35" s="98">
        <v>2.3</v>
      </c>
      <c r="HL35" s="98">
        <v>0.92</v>
      </c>
      <c r="HM35" s="145">
        <v>5.0</v>
      </c>
      <c r="HN35" s="99">
        <v>60.0</v>
      </c>
      <c r="HO35" s="99">
        <v>60.0</v>
      </c>
      <c r="HP35" s="98" t="s">
        <v>91</v>
      </c>
      <c r="HQ35" s="98" t="s">
        <v>92</v>
      </c>
      <c r="HR35" s="98">
        <v>207.0</v>
      </c>
      <c r="HS35" s="98">
        <v>10.35</v>
      </c>
      <c r="HT35" s="98">
        <v>5.175</v>
      </c>
      <c r="HU35" s="145">
        <v>7.0</v>
      </c>
      <c r="HV35" s="145">
        <v>50.0</v>
      </c>
      <c r="HW35" s="145">
        <v>50.0</v>
      </c>
      <c r="HX35" s="89"/>
      <c r="HY35" s="147">
        <v>135.0</v>
      </c>
      <c r="HZ35" s="147">
        <v>33.0</v>
      </c>
      <c r="IA35" s="148">
        <f t="shared" si="11"/>
        <v>192</v>
      </c>
      <c r="IB35" s="147">
        <v>9.6</v>
      </c>
      <c r="IC35" s="148"/>
      <c r="ID35" s="147">
        <v>2.0</v>
      </c>
      <c r="IE35" s="147">
        <v>65.0</v>
      </c>
      <c r="IF35" s="147">
        <v>42.0</v>
      </c>
      <c r="IG35" s="89"/>
      <c r="IH35" s="74">
        <v>140.0</v>
      </c>
      <c r="II35" s="74">
        <v>33.6</v>
      </c>
      <c r="IJ35" s="74">
        <v>127.0</v>
      </c>
      <c r="IK35" s="74">
        <v>6.2</v>
      </c>
      <c r="IL35" s="74">
        <v>7.1</v>
      </c>
      <c r="IM35" s="74">
        <v>6.0</v>
      </c>
      <c r="IN35" s="74">
        <v>47.0</v>
      </c>
      <c r="IO35" s="74">
        <v>46.0</v>
      </c>
      <c r="IP35" s="74">
        <v>140.0</v>
      </c>
      <c r="IQ35" s="74">
        <v>34.3</v>
      </c>
      <c r="IR35" s="74">
        <v>123.0</v>
      </c>
      <c r="IS35" s="74">
        <v>6.6</v>
      </c>
      <c r="IT35" s="74">
        <v>7.1</v>
      </c>
      <c r="IU35" s="74">
        <v>12.0</v>
      </c>
      <c r="IV35" s="74">
        <v>47.0</v>
      </c>
      <c r="IW35" s="74">
        <v>45.0</v>
      </c>
      <c r="IX35" s="89"/>
      <c r="IY35" s="76">
        <v>139.62</v>
      </c>
      <c r="IZ35" s="76">
        <v>34.8</v>
      </c>
      <c r="JA35" s="76">
        <v>431.86</v>
      </c>
      <c r="JB35" s="76">
        <v>21.59</v>
      </c>
      <c r="JC35" s="76">
        <v>7.74</v>
      </c>
      <c r="JD35" s="76">
        <v>3.0</v>
      </c>
      <c r="JE35" s="76">
        <v>73.47</v>
      </c>
      <c r="JF35" s="76">
        <v>53.22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135.0</v>
      </c>
      <c r="JQ35" s="78">
        <v>31.8</v>
      </c>
      <c r="JR35" s="78">
        <v>0.0</v>
      </c>
      <c r="JS35" s="78">
        <v>0.0</v>
      </c>
      <c r="JT35" s="78">
        <v>0.0</v>
      </c>
      <c r="JU35" s="78">
        <v>2.0</v>
      </c>
      <c r="JV35" s="78">
        <v>44.0</v>
      </c>
      <c r="JW35" s="78">
        <v>44.0</v>
      </c>
      <c r="JX35" s="78">
        <v>135.0</v>
      </c>
      <c r="JY35" s="78">
        <v>33.7</v>
      </c>
      <c r="JZ35" s="78">
        <v>195.0</v>
      </c>
      <c r="KA35" s="78">
        <v>10.5</v>
      </c>
      <c r="KB35" s="78">
        <v>3.3</v>
      </c>
      <c r="KC35" s="78">
        <v>2.0</v>
      </c>
      <c r="KD35" s="78">
        <v>50.0</v>
      </c>
      <c r="KE35" s="78">
        <v>50.0</v>
      </c>
      <c r="KF35" s="89"/>
      <c r="KG35" s="79">
        <v>124.0</v>
      </c>
      <c r="KH35" s="79">
        <v>6.6</v>
      </c>
      <c r="KI35" s="80"/>
      <c r="KJ35" s="79">
        <v>1.0</v>
      </c>
      <c r="KK35" s="79">
        <v>52.0</v>
      </c>
      <c r="KL35" s="79">
        <v>52.0</v>
      </c>
      <c r="KM35" s="79">
        <v>136.0</v>
      </c>
      <c r="KN35" s="79">
        <v>33.0</v>
      </c>
      <c r="KO35" s="79" t="s">
        <v>98</v>
      </c>
      <c r="KP35" s="79" t="s">
        <v>98</v>
      </c>
      <c r="KQ35" s="80"/>
      <c r="KR35" s="79">
        <v>1.0</v>
      </c>
      <c r="KS35" s="79">
        <v>52.0</v>
      </c>
      <c r="KT35" s="79">
        <v>50.0</v>
      </c>
      <c r="KU35" s="89"/>
      <c r="KV35" s="81">
        <v>134.0</v>
      </c>
      <c r="KW35" s="81">
        <v>34.0</v>
      </c>
      <c r="KX35" s="81">
        <v>239.0</v>
      </c>
      <c r="KY35" s="81">
        <v>11.7</v>
      </c>
      <c r="KZ35" s="81">
        <v>2.0</v>
      </c>
      <c r="LA35" s="81">
        <v>3.0</v>
      </c>
      <c r="LB35" s="81">
        <v>54.0</v>
      </c>
      <c r="LC35" s="81">
        <v>54.0</v>
      </c>
      <c r="LD35" s="81">
        <v>134.0</v>
      </c>
      <c r="LE35" s="81">
        <v>34.0</v>
      </c>
      <c r="LF35" s="81">
        <v>316.0</v>
      </c>
      <c r="LG35" s="81">
        <v>15.5</v>
      </c>
      <c r="LH35" s="81">
        <v>5.0</v>
      </c>
      <c r="LI35" s="81">
        <v>5.0</v>
      </c>
      <c r="LJ35" s="81">
        <v>57.0</v>
      </c>
      <c r="LK35" s="81">
        <v>57.0</v>
      </c>
      <c r="LL35" s="89"/>
      <c r="LM35" s="82">
        <v>342.0</v>
      </c>
      <c r="LN35" s="82">
        <v>227.0</v>
      </c>
      <c r="LO35" s="82">
        <v>119.0</v>
      </c>
      <c r="LP35" s="82">
        <v>72.0</v>
      </c>
      <c r="LQ35" s="82">
        <v>332.0</v>
      </c>
      <c r="LR35" s="83">
        <v>36.0</v>
      </c>
      <c r="LS35" s="83">
        <v>2.0</v>
      </c>
      <c r="LT35" s="83">
        <v>141.0</v>
      </c>
      <c r="LU35" s="83">
        <v>62.0</v>
      </c>
      <c r="LV35" s="83">
        <v>54.0</v>
      </c>
      <c r="LW35" s="83">
        <v>53.0</v>
      </c>
      <c r="LX35" s="83">
        <v>10.0</v>
      </c>
      <c r="LY35" s="83">
        <v>83.0</v>
      </c>
      <c r="LZ35" s="83">
        <v>5.0</v>
      </c>
      <c r="MA35" s="83">
        <v>141.0</v>
      </c>
      <c r="MB35" s="83">
        <v>165.0</v>
      </c>
      <c r="MC35" s="83">
        <v>66.0</v>
      </c>
      <c r="MD35" s="83">
        <v>59.0</v>
      </c>
      <c r="ME35" s="83">
        <v>10.0</v>
      </c>
      <c r="MF35" s="88" t="s">
        <v>95</v>
      </c>
      <c r="MG35" s="88" t="s">
        <v>95</v>
      </c>
      <c r="MH35" s="88" t="s">
        <v>95</v>
      </c>
      <c r="MI35" s="88" t="s">
        <v>95</v>
      </c>
      <c r="MJ35" s="82">
        <v>58.0</v>
      </c>
      <c r="MK35" s="82">
        <v>55.0</v>
      </c>
      <c r="ML35" s="82">
        <v>5.0</v>
      </c>
      <c r="MM35" s="86"/>
      <c r="MN35" s="87"/>
      <c r="MO35" s="87"/>
      <c r="MP35" s="87"/>
      <c r="MQ35" s="87"/>
      <c r="MR35" s="83">
        <v>11.4</v>
      </c>
      <c r="MS35" s="83">
        <v>3.5</v>
      </c>
      <c r="MT35" s="83">
        <v>136.0</v>
      </c>
      <c r="MU35" s="83">
        <v>36.0</v>
      </c>
      <c r="MV35" s="83">
        <v>45.0</v>
      </c>
      <c r="MW35" s="88" t="s">
        <v>96</v>
      </c>
      <c r="MX35" s="83">
        <v>5.0</v>
      </c>
      <c r="MY35" s="87"/>
      <c r="MZ35" s="88" t="s">
        <v>95</v>
      </c>
      <c r="NA35" s="88" t="s">
        <v>95</v>
      </c>
      <c r="NB35" s="88" t="s">
        <v>95</v>
      </c>
      <c r="NC35" s="88" t="s">
        <v>95</v>
      </c>
      <c r="ND35" s="82">
        <v>38.0</v>
      </c>
      <c r="NE35" s="82">
        <v>38.0</v>
      </c>
      <c r="NF35" s="82">
        <v>5.0</v>
      </c>
      <c r="NG35" s="87"/>
      <c r="NH35" s="83">
        <v>12.0</v>
      </c>
      <c r="NI35" s="83">
        <v>4.2</v>
      </c>
      <c r="NJ35" s="83">
        <v>215.0</v>
      </c>
      <c r="NK35" s="83">
        <v>34.0</v>
      </c>
      <c r="NL35" s="83">
        <v>50.0</v>
      </c>
      <c r="NM35" s="83">
        <v>45.0</v>
      </c>
      <c r="NN35" s="83">
        <v>4.0</v>
      </c>
    </row>
    <row r="36" ht="14.25" customHeight="1">
      <c r="A36" s="49">
        <v>0.958333333333334</v>
      </c>
      <c r="B36" s="50"/>
      <c r="C36" s="51">
        <v>50.14</v>
      </c>
      <c r="D36" s="52">
        <v>339.0</v>
      </c>
      <c r="E36" s="53">
        <v>134.0</v>
      </c>
      <c r="F36" s="53">
        <v>60.0</v>
      </c>
      <c r="G36" s="55">
        <v>12.3</v>
      </c>
      <c r="H36" s="54"/>
      <c r="I36" s="53">
        <v>6.0</v>
      </c>
      <c r="J36" s="53">
        <v>51.0</v>
      </c>
      <c r="K36" s="53">
        <v>50.0</v>
      </c>
      <c r="L36" s="53">
        <v>140.0</v>
      </c>
      <c r="M36" s="53">
        <v>65.0</v>
      </c>
      <c r="N36" s="53">
        <v>13.3</v>
      </c>
      <c r="O36" s="54"/>
      <c r="P36" s="53">
        <v>6.0</v>
      </c>
      <c r="Q36" s="53">
        <v>60.0</v>
      </c>
      <c r="R36" s="53">
        <v>56.0</v>
      </c>
      <c r="S36" s="55">
        <v>342.1</v>
      </c>
      <c r="T36" s="55">
        <v>347.7</v>
      </c>
      <c r="U36" s="55">
        <v>208.6</v>
      </c>
      <c r="V36" s="54"/>
      <c r="W36" s="55">
        <v>375.1</v>
      </c>
      <c r="X36" s="53">
        <v>269.6</v>
      </c>
      <c r="Y36" s="55">
        <v>171.4</v>
      </c>
      <c r="Z36" s="54"/>
      <c r="AA36" s="55">
        <v>342.2</v>
      </c>
      <c r="AB36" s="53">
        <v>303.4</v>
      </c>
      <c r="AC36" s="55">
        <v>198.4</v>
      </c>
      <c r="AD36" s="54"/>
      <c r="AE36" s="55">
        <v>342.2</v>
      </c>
      <c r="AF36" s="55">
        <v>335.9</v>
      </c>
      <c r="AG36" s="53">
        <v>179.6</v>
      </c>
      <c r="AH36" s="54"/>
      <c r="AI36" s="55">
        <v>346.2</v>
      </c>
      <c r="AJ36" s="55">
        <v>381.5</v>
      </c>
      <c r="AK36" s="55">
        <v>239.4</v>
      </c>
      <c r="AL36" s="54"/>
      <c r="AM36" s="53">
        <v>340.5</v>
      </c>
      <c r="AN36" s="55">
        <v>405.6</v>
      </c>
      <c r="AO36" s="55">
        <v>228.6</v>
      </c>
      <c r="AP36" s="54"/>
      <c r="AQ36" s="182">
        <f t="shared" ref="AQ36:AS36" si="54">E36</f>
        <v>134</v>
      </c>
      <c r="AR36" s="54">
        <f t="shared" si="54"/>
        <v>60</v>
      </c>
      <c r="AS36" s="56">
        <f t="shared" si="54"/>
        <v>12.3</v>
      </c>
      <c r="AT36" s="54"/>
      <c r="AU36" s="54">
        <f t="shared" ref="AU36:AW36" si="55">L36</f>
        <v>140</v>
      </c>
      <c r="AV36" s="54">
        <f t="shared" si="55"/>
        <v>65</v>
      </c>
      <c r="AW36" s="54">
        <f t="shared" si="55"/>
        <v>13.3</v>
      </c>
      <c r="AX36" s="54"/>
      <c r="AY36" s="182">
        <f t="shared" si="56"/>
        <v>134</v>
      </c>
      <c r="AZ36" s="54"/>
      <c r="BA36" s="54"/>
      <c r="BB36" s="54"/>
      <c r="BC36" s="89"/>
      <c r="BD36" s="54"/>
      <c r="BE36" s="53">
        <v>32.0</v>
      </c>
      <c r="BF36" s="53">
        <v>0.0</v>
      </c>
      <c r="BG36" s="53">
        <v>0.0</v>
      </c>
      <c r="BH36" s="54"/>
      <c r="BI36" s="53">
        <v>22.0</v>
      </c>
      <c r="BJ36" s="53">
        <v>90.0</v>
      </c>
      <c r="BK36" s="53">
        <v>65.0</v>
      </c>
      <c r="BL36" s="89"/>
      <c r="BM36" s="58">
        <v>342.0</v>
      </c>
      <c r="BN36" s="58">
        <v>145.0</v>
      </c>
      <c r="BO36" s="58">
        <v>210.0</v>
      </c>
      <c r="BP36" s="58">
        <v>10.5</v>
      </c>
      <c r="BQ36" s="59"/>
      <c r="BR36" s="58">
        <v>6.0</v>
      </c>
      <c r="BS36" s="58">
        <v>64.0</v>
      </c>
      <c r="BT36" s="58">
        <v>62.0</v>
      </c>
      <c r="BU36" s="58">
        <v>342.0</v>
      </c>
      <c r="BV36" s="58">
        <v>349.0</v>
      </c>
      <c r="BW36" s="58">
        <v>205.0</v>
      </c>
      <c r="BX36" s="58">
        <v>25.0</v>
      </c>
      <c r="BY36" s="58">
        <v>334.0</v>
      </c>
      <c r="BZ36" s="58">
        <v>368.0</v>
      </c>
      <c r="CA36" s="58">
        <v>208.0</v>
      </c>
      <c r="CB36" s="58">
        <v>23.0</v>
      </c>
      <c r="CC36" s="58">
        <v>343.0</v>
      </c>
      <c r="CD36" s="58">
        <v>274.0</v>
      </c>
      <c r="CE36" s="58">
        <v>154.0</v>
      </c>
      <c r="CF36" s="58">
        <v>6.0</v>
      </c>
      <c r="CG36" s="58">
        <v>335.0</v>
      </c>
      <c r="CH36" s="58">
        <v>274.0</v>
      </c>
      <c r="CI36" s="58">
        <v>153.0</v>
      </c>
      <c r="CJ36" s="58">
        <v>7.0</v>
      </c>
      <c r="CK36" s="58">
        <v>348.0</v>
      </c>
      <c r="CL36" s="58">
        <v>151.0</v>
      </c>
      <c r="CM36" s="58">
        <v>100.0</v>
      </c>
      <c r="CN36" s="58">
        <v>4.0</v>
      </c>
      <c r="CO36" s="58">
        <v>332.0</v>
      </c>
      <c r="CP36" s="58">
        <v>312.0</v>
      </c>
      <c r="CQ36" s="58">
        <v>152.0</v>
      </c>
      <c r="CR36" s="58">
        <v>6.0</v>
      </c>
      <c r="CS36" s="58">
        <v>336.0</v>
      </c>
      <c r="CT36" s="58">
        <v>295.0</v>
      </c>
      <c r="CU36" s="58">
        <v>175.0</v>
      </c>
      <c r="CV36" s="58">
        <v>98.0</v>
      </c>
      <c r="CW36" s="58">
        <v>338.0</v>
      </c>
      <c r="CX36" s="58">
        <v>220.0</v>
      </c>
      <c r="CY36" s="58">
        <v>105.0</v>
      </c>
      <c r="CZ36" s="58">
        <v>63.0</v>
      </c>
      <c r="DA36" s="58">
        <v>324.0</v>
      </c>
      <c r="DB36" s="58">
        <v>226.0</v>
      </c>
      <c r="DC36" s="58">
        <v>107.0</v>
      </c>
      <c r="DD36" s="58">
        <v>61.0</v>
      </c>
      <c r="DE36" s="58">
        <v>145.0</v>
      </c>
      <c r="DF36" s="58">
        <v>35.0</v>
      </c>
      <c r="DG36" s="58">
        <v>210.0</v>
      </c>
      <c r="DH36" s="58">
        <v>10.5</v>
      </c>
      <c r="DI36" s="59"/>
      <c r="DJ36" s="58">
        <v>7.0</v>
      </c>
      <c r="DK36" s="58">
        <v>61.0</v>
      </c>
      <c r="DL36" s="58">
        <v>57.0</v>
      </c>
      <c r="DM36" s="89"/>
      <c r="DN36" s="61">
        <v>340.0</v>
      </c>
      <c r="DO36" s="61">
        <v>140.0</v>
      </c>
      <c r="DP36" s="61">
        <v>43.05</v>
      </c>
      <c r="DQ36" s="61">
        <v>24.1</v>
      </c>
      <c r="DR36" s="61">
        <v>6.7</v>
      </c>
      <c r="DS36" s="61">
        <v>8.0</v>
      </c>
      <c r="DT36" s="61">
        <v>41.0</v>
      </c>
      <c r="DU36" s="61">
        <v>49.4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13">
        <v>341.0</v>
      </c>
      <c r="EF36" s="213">
        <v>137.0</v>
      </c>
      <c r="EG36" s="213">
        <v>87.0</v>
      </c>
      <c r="EH36" s="213">
        <v>3.6</v>
      </c>
      <c r="EI36" s="214"/>
      <c r="EJ36" s="213">
        <v>9.0</v>
      </c>
      <c r="EK36" s="213">
        <v>50.0</v>
      </c>
      <c r="EL36" s="213">
        <v>53.0</v>
      </c>
      <c r="EM36" s="213">
        <v>137.0</v>
      </c>
      <c r="EN36" s="213">
        <v>122.0</v>
      </c>
      <c r="EO36" s="213">
        <v>5.3</v>
      </c>
      <c r="EP36" s="214"/>
      <c r="EQ36" s="213">
        <v>9.0</v>
      </c>
      <c r="ER36" s="213">
        <v>51.0</v>
      </c>
      <c r="ES36" s="213">
        <v>54.0</v>
      </c>
      <c r="ET36" s="213">
        <v>340.0</v>
      </c>
      <c r="EU36" s="213">
        <v>236.0</v>
      </c>
      <c r="EV36" s="213">
        <v>138.0</v>
      </c>
      <c r="EW36" s="213">
        <v>2.2</v>
      </c>
      <c r="EX36" s="213">
        <v>339.0</v>
      </c>
      <c r="EY36" s="213">
        <v>0.0</v>
      </c>
      <c r="EZ36" s="213">
        <v>0.0</v>
      </c>
      <c r="FA36" s="213">
        <v>0.0</v>
      </c>
      <c r="FB36" s="213">
        <v>339.0</v>
      </c>
      <c r="FC36" s="213">
        <v>236.0</v>
      </c>
      <c r="FD36" s="213">
        <v>138.0</v>
      </c>
      <c r="FE36" s="213">
        <v>6.0</v>
      </c>
      <c r="FF36" s="213">
        <v>339.0</v>
      </c>
      <c r="FG36" s="213">
        <v>0.0</v>
      </c>
      <c r="FH36" s="213">
        <v>0.0</v>
      </c>
      <c r="FI36" s="213">
        <v>0.0</v>
      </c>
      <c r="FJ36" s="213">
        <v>341.0</v>
      </c>
      <c r="FK36" s="213">
        <v>225.0</v>
      </c>
      <c r="FL36" s="213">
        <v>130.0</v>
      </c>
      <c r="FM36" s="214"/>
      <c r="FN36" s="213">
        <v>341.0</v>
      </c>
      <c r="FO36" s="213">
        <v>240.0</v>
      </c>
      <c r="FP36" s="213">
        <v>130.0</v>
      </c>
      <c r="FQ36" s="213">
        <v>15.0</v>
      </c>
      <c r="FR36" s="213">
        <v>137.0</v>
      </c>
      <c r="FS36" s="214"/>
      <c r="FT36" s="213">
        <v>18.51</v>
      </c>
      <c r="FU36" s="214"/>
      <c r="FV36" s="213">
        <v>137.0</v>
      </c>
      <c r="FW36" s="214"/>
      <c r="FX36" s="214"/>
      <c r="FY36" s="214"/>
      <c r="FZ36" s="89"/>
      <c r="GA36" s="65">
        <v>341.0</v>
      </c>
      <c r="GB36" s="66">
        <v>427.31</v>
      </c>
      <c r="GC36" s="66">
        <v>237.7</v>
      </c>
      <c r="GD36" s="66">
        <v>17.67</v>
      </c>
      <c r="GE36" s="66">
        <v>341.0</v>
      </c>
      <c r="GF36" s="66">
        <v>405.92</v>
      </c>
      <c r="GG36" s="66">
        <v>234.6</v>
      </c>
      <c r="GH36" s="66">
        <v>21.53</v>
      </c>
      <c r="GI36" s="66">
        <v>341.0</v>
      </c>
      <c r="GJ36" s="66">
        <v>226.53</v>
      </c>
      <c r="GK36" s="66">
        <v>129.91</v>
      </c>
      <c r="GL36" s="66">
        <v>19.68</v>
      </c>
      <c r="GM36" s="66">
        <v>341.0</v>
      </c>
      <c r="GN36" s="66">
        <v>246.004</v>
      </c>
      <c r="GO36" s="66">
        <v>129.07</v>
      </c>
      <c r="GP36" s="66">
        <v>27.89</v>
      </c>
      <c r="GQ36" s="66">
        <v>341.0</v>
      </c>
      <c r="GR36" s="66">
        <v>199.88</v>
      </c>
      <c r="GS36" s="66">
        <v>107.21</v>
      </c>
      <c r="GT36" s="66">
        <v>4.19</v>
      </c>
      <c r="GU36" s="66">
        <v>341.0</v>
      </c>
      <c r="GV36" s="66">
        <v>184.49</v>
      </c>
      <c r="GW36" s="66">
        <v>105.87</v>
      </c>
      <c r="GX36" s="66">
        <v>2.85</v>
      </c>
      <c r="GY36" s="89"/>
      <c r="GZ36" s="99" t="s">
        <v>91</v>
      </c>
      <c r="HA36" s="99" t="s">
        <v>92</v>
      </c>
      <c r="HB36" s="98">
        <v>67.0</v>
      </c>
      <c r="HC36" s="98">
        <v>3.35</v>
      </c>
      <c r="HD36" s="98">
        <v>1.34</v>
      </c>
      <c r="HE36" s="145">
        <v>8.0</v>
      </c>
      <c r="HF36" s="99">
        <v>60.0</v>
      </c>
      <c r="HG36" s="99">
        <v>58.0</v>
      </c>
      <c r="HH36" s="98" t="s">
        <v>91</v>
      </c>
      <c r="HI36" s="99" t="s">
        <v>92</v>
      </c>
      <c r="HJ36" s="98">
        <v>45.0</v>
      </c>
      <c r="HK36" s="98">
        <v>2.25</v>
      </c>
      <c r="HL36" s="98">
        <v>0.9</v>
      </c>
      <c r="HM36" s="145">
        <v>5.0</v>
      </c>
      <c r="HN36" s="99">
        <v>60.0</v>
      </c>
      <c r="HO36" s="99">
        <v>60.0</v>
      </c>
      <c r="HP36" s="98" t="s">
        <v>91</v>
      </c>
      <c r="HQ36" s="98" t="s">
        <v>92</v>
      </c>
      <c r="HR36" s="98">
        <v>204.0</v>
      </c>
      <c r="HS36" s="98">
        <v>10.2</v>
      </c>
      <c r="HT36" s="98">
        <v>5.1</v>
      </c>
      <c r="HU36" s="145">
        <v>7.0</v>
      </c>
      <c r="HV36" s="145">
        <v>50.0</v>
      </c>
      <c r="HW36" s="145">
        <v>50.0</v>
      </c>
      <c r="HX36" s="89"/>
      <c r="HY36" s="147">
        <v>135.0</v>
      </c>
      <c r="HZ36" s="147">
        <v>33.0</v>
      </c>
      <c r="IA36" s="148">
        <f t="shared" si="11"/>
        <v>170</v>
      </c>
      <c r="IB36" s="147">
        <v>8.5</v>
      </c>
      <c r="IC36" s="148"/>
      <c r="ID36" s="147">
        <v>2.0</v>
      </c>
      <c r="IE36" s="147">
        <v>65.0</v>
      </c>
      <c r="IF36" s="147">
        <v>42.0</v>
      </c>
      <c r="IG36" s="89"/>
      <c r="IH36" s="74">
        <v>140.0</v>
      </c>
      <c r="II36" s="74">
        <v>34.2</v>
      </c>
      <c r="IJ36" s="74">
        <v>104.0</v>
      </c>
      <c r="IK36" s="74">
        <v>5.2</v>
      </c>
      <c r="IL36" s="74">
        <v>5.8</v>
      </c>
      <c r="IM36" s="74">
        <v>6.0</v>
      </c>
      <c r="IN36" s="74">
        <v>45.0</v>
      </c>
      <c r="IO36" s="74">
        <v>45.0</v>
      </c>
      <c r="IP36" s="74">
        <v>140.0</v>
      </c>
      <c r="IQ36" s="74">
        <v>34.8</v>
      </c>
      <c r="IR36" s="74">
        <v>96.0</v>
      </c>
      <c r="IS36" s="74">
        <v>5.4</v>
      </c>
      <c r="IT36" s="74">
        <v>5.7</v>
      </c>
      <c r="IU36" s="74">
        <v>12.0</v>
      </c>
      <c r="IV36" s="74">
        <v>47.0</v>
      </c>
      <c r="IW36" s="74">
        <v>45.0</v>
      </c>
      <c r="IX36" s="89"/>
      <c r="IY36" s="76">
        <v>139.4</v>
      </c>
      <c r="IZ36" s="76">
        <v>34.78</v>
      </c>
      <c r="JA36" s="76">
        <v>397.04</v>
      </c>
      <c r="JB36" s="76">
        <v>19.85</v>
      </c>
      <c r="JC36" s="76">
        <v>7.81</v>
      </c>
      <c r="JD36" s="76">
        <v>3.0</v>
      </c>
      <c r="JE36" s="76">
        <v>72.54</v>
      </c>
      <c r="JF36" s="76">
        <v>54.07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138.0</v>
      </c>
      <c r="JQ36" s="78">
        <v>32.2</v>
      </c>
      <c r="JR36" s="78">
        <v>0.0</v>
      </c>
      <c r="JS36" s="78">
        <v>0.0</v>
      </c>
      <c r="JT36" s="78">
        <v>0.0</v>
      </c>
      <c r="JU36" s="78">
        <v>2.0</v>
      </c>
      <c r="JV36" s="78">
        <v>43.0</v>
      </c>
      <c r="JW36" s="78">
        <v>43.0</v>
      </c>
      <c r="JX36" s="78">
        <v>138.0</v>
      </c>
      <c r="JY36" s="78">
        <v>34.4</v>
      </c>
      <c r="JZ36" s="78">
        <v>181.0</v>
      </c>
      <c r="KA36" s="78">
        <v>9.8</v>
      </c>
      <c r="KB36" s="78">
        <v>3.4</v>
      </c>
      <c r="KC36" s="78">
        <v>2.0</v>
      </c>
      <c r="KD36" s="78">
        <v>50.0</v>
      </c>
      <c r="KE36" s="78">
        <v>49.0</v>
      </c>
      <c r="KF36" s="89"/>
      <c r="KG36" s="79" t="s">
        <v>98</v>
      </c>
      <c r="KH36" s="79" t="s">
        <v>98</v>
      </c>
      <c r="KI36" s="80"/>
      <c r="KJ36" s="79">
        <v>1.0</v>
      </c>
      <c r="KK36" s="79">
        <v>52.0</v>
      </c>
      <c r="KL36" s="79">
        <v>52.0</v>
      </c>
      <c r="KM36" s="79">
        <v>139.0</v>
      </c>
      <c r="KN36" s="79">
        <v>34.0</v>
      </c>
      <c r="KO36" s="79" t="s">
        <v>98</v>
      </c>
      <c r="KP36" s="79" t="s">
        <v>98</v>
      </c>
      <c r="KQ36" s="80"/>
      <c r="KR36" s="79">
        <v>1.0</v>
      </c>
      <c r="KS36" s="79">
        <v>52.0</v>
      </c>
      <c r="KT36" s="79">
        <v>50.0</v>
      </c>
      <c r="KU36" s="89"/>
      <c r="KV36" s="81">
        <v>134.0</v>
      </c>
      <c r="KW36" s="81">
        <v>34.0</v>
      </c>
      <c r="KX36" s="81">
        <v>231.0</v>
      </c>
      <c r="KY36" s="81">
        <v>11.3</v>
      </c>
      <c r="KZ36" s="81">
        <v>2.0</v>
      </c>
      <c r="LA36" s="81">
        <v>3.0</v>
      </c>
      <c r="LB36" s="81">
        <v>53.0</v>
      </c>
      <c r="LC36" s="81">
        <v>53.0</v>
      </c>
      <c r="LD36" s="81">
        <v>134.0</v>
      </c>
      <c r="LE36" s="81">
        <v>34.0</v>
      </c>
      <c r="LF36" s="81">
        <v>300.0</v>
      </c>
      <c r="LG36" s="81">
        <v>14.7</v>
      </c>
      <c r="LH36" s="81">
        <v>5.0</v>
      </c>
      <c r="LI36" s="81">
        <v>5.0</v>
      </c>
      <c r="LJ36" s="81">
        <v>56.0</v>
      </c>
      <c r="LK36" s="81">
        <v>56.0</v>
      </c>
      <c r="LL36" s="89"/>
      <c r="LM36" s="82">
        <v>340.0</v>
      </c>
      <c r="LN36" s="82">
        <v>238.0</v>
      </c>
      <c r="LO36" s="82">
        <v>141.0</v>
      </c>
      <c r="LP36" s="82">
        <v>72.0</v>
      </c>
      <c r="LQ36" s="82">
        <v>329.0</v>
      </c>
      <c r="LR36" s="83">
        <v>35.0</v>
      </c>
      <c r="LS36" s="83">
        <v>2.4</v>
      </c>
      <c r="LT36" s="83">
        <v>140.0</v>
      </c>
      <c r="LU36" s="83">
        <v>61.0</v>
      </c>
      <c r="LV36" s="83">
        <v>54.0</v>
      </c>
      <c r="LW36" s="83">
        <v>52.0</v>
      </c>
      <c r="LX36" s="83">
        <v>10.0</v>
      </c>
      <c r="LY36" s="83">
        <v>106.0</v>
      </c>
      <c r="LZ36" s="83">
        <v>3.8</v>
      </c>
      <c r="MA36" s="83">
        <v>140.0</v>
      </c>
      <c r="MB36" s="83">
        <v>177.0</v>
      </c>
      <c r="MC36" s="83">
        <v>70.0</v>
      </c>
      <c r="MD36" s="83">
        <v>57.0</v>
      </c>
      <c r="ME36" s="83">
        <v>10.0</v>
      </c>
      <c r="MF36" s="88" t="s">
        <v>95</v>
      </c>
      <c r="MG36" s="88" t="s">
        <v>95</v>
      </c>
      <c r="MH36" s="88" t="s">
        <v>95</v>
      </c>
      <c r="MI36" s="88" t="s">
        <v>95</v>
      </c>
      <c r="MJ36" s="82">
        <v>58.0</v>
      </c>
      <c r="MK36" s="82">
        <v>55.0</v>
      </c>
      <c r="ML36" s="82">
        <v>5.0</v>
      </c>
      <c r="MM36" s="86"/>
      <c r="MN36" s="87"/>
      <c r="MO36" s="87"/>
      <c r="MP36" s="87"/>
      <c r="MQ36" s="87"/>
      <c r="MR36" s="83">
        <v>14.5</v>
      </c>
      <c r="MS36" s="83">
        <v>4.6</v>
      </c>
      <c r="MT36" s="83">
        <v>245.0</v>
      </c>
      <c r="MU36" s="83">
        <v>36.0</v>
      </c>
      <c r="MV36" s="83">
        <v>43.0</v>
      </c>
      <c r="MW36" s="88" t="s">
        <v>96</v>
      </c>
      <c r="MX36" s="83">
        <v>5.0</v>
      </c>
      <c r="MY36" s="87"/>
      <c r="MZ36" s="88" t="s">
        <v>95</v>
      </c>
      <c r="NA36" s="88" t="s">
        <v>95</v>
      </c>
      <c r="NB36" s="88" t="s">
        <v>95</v>
      </c>
      <c r="NC36" s="88" t="s">
        <v>95</v>
      </c>
      <c r="ND36" s="82">
        <v>38.0</v>
      </c>
      <c r="NE36" s="82">
        <v>38.0</v>
      </c>
      <c r="NF36" s="82">
        <v>5.0</v>
      </c>
      <c r="NG36" s="87"/>
      <c r="NH36" s="83">
        <v>23.6</v>
      </c>
      <c r="NI36" s="83">
        <v>7.8</v>
      </c>
      <c r="NJ36" s="83">
        <v>438.0</v>
      </c>
      <c r="NK36" s="83">
        <v>34.0</v>
      </c>
      <c r="NL36" s="83">
        <v>48.0</v>
      </c>
      <c r="NM36" s="83">
        <v>43.0</v>
      </c>
      <c r="NN36" s="83">
        <v>4.0</v>
      </c>
    </row>
    <row r="37" ht="14.25" customHeight="1">
      <c r="A37" s="103" t="s">
        <v>99</v>
      </c>
      <c r="B37" s="104"/>
      <c r="C37" s="51">
        <v>50.17</v>
      </c>
      <c r="D37" s="105">
        <v>339.0</v>
      </c>
      <c r="E37" s="106">
        <v>137.0</v>
      </c>
      <c r="F37" s="53">
        <v>56.0</v>
      </c>
      <c r="G37" s="55">
        <v>11.7</v>
      </c>
      <c r="H37" s="54"/>
      <c r="I37" s="53">
        <v>6.0</v>
      </c>
      <c r="J37" s="53">
        <v>51.0</v>
      </c>
      <c r="K37" s="53">
        <v>50.0</v>
      </c>
      <c r="L37" s="53">
        <v>137.0</v>
      </c>
      <c r="M37" s="53">
        <v>81.0</v>
      </c>
      <c r="N37" s="53">
        <v>20.3</v>
      </c>
      <c r="O37" s="54"/>
      <c r="P37" s="53">
        <v>6.0</v>
      </c>
      <c r="Q37" s="53">
        <v>60.0</v>
      </c>
      <c r="R37" s="53">
        <v>56.0</v>
      </c>
      <c r="S37" s="55">
        <v>340.1</v>
      </c>
      <c r="T37" s="55">
        <v>347.8</v>
      </c>
      <c r="U37" s="55">
        <v>206.4</v>
      </c>
      <c r="V37" s="54"/>
      <c r="W37" s="55">
        <v>373.2</v>
      </c>
      <c r="X37" s="53">
        <v>275.7</v>
      </c>
      <c r="Y37" s="55">
        <v>174.3</v>
      </c>
      <c r="Z37" s="54"/>
      <c r="AA37" s="55">
        <v>339.7</v>
      </c>
      <c r="AB37" s="53">
        <v>291.9</v>
      </c>
      <c r="AC37" s="55">
        <v>191.0</v>
      </c>
      <c r="AD37" s="54"/>
      <c r="AE37" s="55">
        <v>339.9</v>
      </c>
      <c r="AF37" s="55">
        <v>325.6</v>
      </c>
      <c r="AG37" s="53">
        <v>172.3</v>
      </c>
      <c r="AH37" s="54"/>
      <c r="AI37" s="55">
        <v>345.8</v>
      </c>
      <c r="AJ37" s="55">
        <v>379.1</v>
      </c>
      <c r="AK37" s="55">
        <v>236.9</v>
      </c>
      <c r="AL37" s="54"/>
      <c r="AM37" s="53">
        <v>338.3</v>
      </c>
      <c r="AN37" s="55">
        <v>406.6</v>
      </c>
      <c r="AO37" s="55">
        <v>226.7</v>
      </c>
      <c r="AP37" s="54"/>
      <c r="AQ37" s="53">
        <v>134.0</v>
      </c>
      <c r="AR37" s="54">
        <f t="shared" ref="AR37:AS37" si="57">F37</f>
        <v>56</v>
      </c>
      <c r="AS37" s="56">
        <f t="shared" si="57"/>
        <v>11.7</v>
      </c>
      <c r="AT37" s="54"/>
      <c r="AU37" s="53">
        <v>138.0</v>
      </c>
      <c r="AV37" s="54">
        <f t="shared" ref="AV37:AW37" si="58">M37</f>
        <v>81</v>
      </c>
      <c r="AW37" s="54">
        <f t="shared" si="58"/>
        <v>20.3</v>
      </c>
      <c r="AX37" s="54"/>
      <c r="AY37" s="53">
        <v>134.0</v>
      </c>
      <c r="AZ37" s="54"/>
      <c r="BA37" s="54"/>
      <c r="BB37" s="54"/>
      <c r="BC37" s="107"/>
      <c r="BD37" s="54"/>
      <c r="BE37" s="54"/>
      <c r="BF37" s="54"/>
      <c r="BG37" s="54"/>
      <c r="BH37" s="54"/>
      <c r="BI37" s="54"/>
      <c r="BJ37" s="54"/>
      <c r="BK37" s="53">
        <v>65.0</v>
      </c>
      <c r="BL37" s="107"/>
      <c r="BM37" s="58">
        <v>341.0</v>
      </c>
      <c r="BN37" s="58">
        <v>145.0</v>
      </c>
      <c r="BO37" s="58">
        <v>192.0</v>
      </c>
      <c r="BP37" s="58">
        <v>9.6</v>
      </c>
      <c r="BQ37" s="59"/>
      <c r="BR37" s="58">
        <v>6.0</v>
      </c>
      <c r="BS37" s="58">
        <v>60.0</v>
      </c>
      <c r="BT37" s="58">
        <v>62.0</v>
      </c>
      <c r="BU37" s="58">
        <v>58.0</v>
      </c>
      <c r="BV37" s="58">
        <v>356.0</v>
      </c>
      <c r="BW37" s="58">
        <v>205.0</v>
      </c>
      <c r="BX37" s="58">
        <v>21.0</v>
      </c>
      <c r="BY37" s="58">
        <v>333.0</v>
      </c>
      <c r="BZ37" s="58">
        <v>377.0</v>
      </c>
      <c r="CA37" s="58">
        <v>207.0</v>
      </c>
      <c r="CB37" s="58">
        <v>18.0</v>
      </c>
      <c r="CC37" s="58">
        <v>342.0</v>
      </c>
      <c r="CD37" s="58">
        <v>278.0</v>
      </c>
      <c r="CE37" s="58">
        <v>158.0</v>
      </c>
      <c r="CF37" s="58">
        <v>8.0</v>
      </c>
      <c r="CG37" s="58">
        <v>335.0</v>
      </c>
      <c r="CH37" s="58">
        <v>282.0</v>
      </c>
      <c r="CI37" s="58">
        <v>156.0</v>
      </c>
      <c r="CJ37" s="58">
        <v>9.0</v>
      </c>
      <c r="CK37" s="58">
        <v>337.0</v>
      </c>
      <c r="CL37" s="58">
        <v>152.0</v>
      </c>
      <c r="CM37" s="58">
        <v>101.0</v>
      </c>
      <c r="CN37" s="58">
        <v>4.0</v>
      </c>
      <c r="CO37" s="58">
        <v>332.0</v>
      </c>
      <c r="CP37" s="58">
        <v>320.0</v>
      </c>
      <c r="CQ37" s="58">
        <v>157.0</v>
      </c>
      <c r="CR37" s="58">
        <v>9.0</v>
      </c>
      <c r="CS37" s="58">
        <v>335.0</v>
      </c>
      <c r="CT37" s="58">
        <v>297.0</v>
      </c>
      <c r="CU37" s="58">
        <v>175.0</v>
      </c>
      <c r="CV37" s="58">
        <v>100.0</v>
      </c>
      <c r="CW37" s="58">
        <v>337.0</v>
      </c>
      <c r="CX37" s="58">
        <v>221.0</v>
      </c>
      <c r="CY37" s="58">
        <v>105.0</v>
      </c>
      <c r="CZ37" s="58">
        <v>62.0</v>
      </c>
      <c r="DA37" s="58">
        <v>322.0</v>
      </c>
      <c r="DB37" s="58">
        <v>223.0</v>
      </c>
      <c r="DC37" s="58">
        <v>107.0</v>
      </c>
      <c r="DD37" s="58">
        <v>56.0</v>
      </c>
      <c r="DE37" s="58">
        <v>145.0</v>
      </c>
      <c r="DF37" s="58">
        <v>35.0</v>
      </c>
      <c r="DG37" s="58">
        <v>192.0</v>
      </c>
      <c r="DH37" s="58">
        <v>9.6</v>
      </c>
      <c r="DI37" s="59"/>
      <c r="DJ37" s="58">
        <v>7.0</v>
      </c>
      <c r="DK37" s="58">
        <v>58.0</v>
      </c>
      <c r="DL37" s="58">
        <v>52.0</v>
      </c>
      <c r="DM37" s="107"/>
      <c r="DN37" s="61">
        <v>339.0</v>
      </c>
      <c r="DO37" s="61">
        <v>140.0</v>
      </c>
      <c r="DP37" s="61">
        <v>41.56</v>
      </c>
      <c r="DQ37" s="61">
        <v>23.16</v>
      </c>
      <c r="DR37" s="61">
        <v>6.73</v>
      </c>
      <c r="DS37" s="61">
        <v>8.0</v>
      </c>
      <c r="DT37" s="61">
        <v>44.0</v>
      </c>
      <c r="DU37" s="61">
        <v>50.0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13">
        <v>338.0</v>
      </c>
      <c r="EF37" s="213">
        <v>135.0</v>
      </c>
      <c r="EG37" s="213">
        <v>69.0</v>
      </c>
      <c r="EH37" s="213">
        <v>2.8</v>
      </c>
      <c r="EI37" s="214"/>
      <c r="EJ37" s="213">
        <v>9.0</v>
      </c>
      <c r="EK37" s="213">
        <v>49.0</v>
      </c>
      <c r="EL37" s="213">
        <v>52.0</v>
      </c>
      <c r="EM37" s="213">
        <v>135.0</v>
      </c>
      <c r="EN37" s="213">
        <v>121.0</v>
      </c>
      <c r="EO37" s="213">
        <v>5.2</v>
      </c>
      <c r="EP37" s="214"/>
      <c r="EQ37" s="213">
        <v>9.0</v>
      </c>
      <c r="ER37" s="213">
        <v>50.0</v>
      </c>
      <c r="ES37" s="213">
        <v>53.0</v>
      </c>
      <c r="ET37" s="213">
        <v>339.0</v>
      </c>
      <c r="EU37" s="213">
        <v>239.0</v>
      </c>
      <c r="EV37" s="213">
        <v>139.0</v>
      </c>
      <c r="EW37" s="213">
        <v>4.0</v>
      </c>
      <c r="EX37" s="213">
        <v>337.0</v>
      </c>
      <c r="EY37" s="213">
        <v>0.0</v>
      </c>
      <c r="EZ37" s="213">
        <v>0.0</v>
      </c>
      <c r="FA37" s="213">
        <v>0.0</v>
      </c>
      <c r="FB37" s="213">
        <v>338.0</v>
      </c>
      <c r="FC37" s="213">
        <v>238.0</v>
      </c>
      <c r="FD37" s="213">
        <v>138.0</v>
      </c>
      <c r="FE37" s="213">
        <v>7.0</v>
      </c>
      <c r="FF37" s="213">
        <v>337.0</v>
      </c>
      <c r="FG37" s="213">
        <v>0.0</v>
      </c>
      <c r="FH37" s="213">
        <v>0.0</v>
      </c>
      <c r="FI37" s="213">
        <v>0.0</v>
      </c>
      <c r="FJ37" s="213">
        <v>338.0</v>
      </c>
      <c r="FK37" s="213">
        <v>227.0</v>
      </c>
      <c r="FL37" s="213">
        <v>130.0</v>
      </c>
      <c r="FM37" s="214"/>
      <c r="FN37" s="213">
        <v>338.0</v>
      </c>
      <c r="FO37" s="213">
        <v>243.0</v>
      </c>
      <c r="FP37" s="213">
        <v>130.0</v>
      </c>
      <c r="FQ37" s="213">
        <v>13.0</v>
      </c>
      <c r="FR37" s="213">
        <v>135.0</v>
      </c>
      <c r="FS37" s="214"/>
      <c r="FT37" s="213">
        <v>16.6</v>
      </c>
      <c r="FU37" s="214"/>
      <c r="FV37" s="213">
        <v>135.0</v>
      </c>
      <c r="FW37" s="214"/>
      <c r="FX37" s="214"/>
      <c r="FY37" s="214"/>
      <c r="FZ37" s="107"/>
      <c r="GA37" s="65">
        <v>340.0</v>
      </c>
      <c r="GB37" s="66">
        <v>435.44</v>
      </c>
      <c r="GC37" s="66">
        <v>238.62</v>
      </c>
      <c r="GD37" s="66">
        <v>19.52</v>
      </c>
      <c r="GE37" s="66">
        <v>340.0</v>
      </c>
      <c r="GF37" s="66">
        <v>420.28</v>
      </c>
      <c r="GG37" s="66">
        <v>237.03</v>
      </c>
      <c r="GH37" s="66">
        <v>23.54</v>
      </c>
      <c r="GI37" s="66">
        <v>340.0</v>
      </c>
      <c r="GJ37" s="66">
        <v>226.67</v>
      </c>
      <c r="GK37" s="66">
        <v>129.32</v>
      </c>
      <c r="GL37" s="66">
        <v>18.68</v>
      </c>
      <c r="GM37" s="66">
        <v>341.0</v>
      </c>
      <c r="GN37" s="66">
        <v>245.89</v>
      </c>
      <c r="GO37" s="66">
        <v>129.07</v>
      </c>
      <c r="GP37" s="66">
        <v>26.55</v>
      </c>
      <c r="GQ37" s="66">
        <v>341.0</v>
      </c>
      <c r="GR37" s="66">
        <v>197.83</v>
      </c>
      <c r="GS37" s="66">
        <v>104.61</v>
      </c>
      <c r="GT37" s="66">
        <v>0.0</v>
      </c>
      <c r="GU37" s="66">
        <v>340.0</v>
      </c>
      <c r="GV37" s="66">
        <v>179.41</v>
      </c>
      <c r="GW37" s="66">
        <v>102.02</v>
      </c>
      <c r="GX37" s="66">
        <v>0.0</v>
      </c>
      <c r="GY37" s="107"/>
      <c r="GZ37" s="99" t="s">
        <v>91</v>
      </c>
      <c r="HA37" s="99" t="s">
        <v>92</v>
      </c>
      <c r="HB37" s="98">
        <v>105.0</v>
      </c>
      <c r="HC37" s="98">
        <v>5.25</v>
      </c>
      <c r="HD37" s="98">
        <v>2.1</v>
      </c>
      <c r="HE37" s="145">
        <v>8.0</v>
      </c>
      <c r="HF37" s="99">
        <v>60.0</v>
      </c>
      <c r="HG37" s="99">
        <v>58.0</v>
      </c>
      <c r="HH37" s="98" t="s">
        <v>91</v>
      </c>
      <c r="HI37" s="99" t="s">
        <v>92</v>
      </c>
      <c r="HJ37" s="99">
        <v>42.0</v>
      </c>
      <c r="HK37" s="99">
        <v>2.1</v>
      </c>
      <c r="HL37" s="98">
        <v>0.84</v>
      </c>
      <c r="HM37" s="145">
        <v>5.0</v>
      </c>
      <c r="HN37" s="99">
        <v>60.0</v>
      </c>
      <c r="HO37" s="99">
        <v>60.0</v>
      </c>
      <c r="HP37" s="98" t="s">
        <v>91</v>
      </c>
      <c r="HQ37" s="98" t="s">
        <v>92</v>
      </c>
      <c r="HR37" s="99">
        <v>195.0</v>
      </c>
      <c r="HS37" s="99">
        <v>9.75</v>
      </c>
      <c r="HT37" s="98">
        <v>4.875</v>
      </c>
      <c r="HU37" s="145">
        <v>7.0</v>
      </c>
      <c r="HV37" s="145">
        <v>50.0</v>
      </c>
      <c r="HW37" s="145">
        <v>50.0</v>
      </c>
      <c r="HX37" s="107"/>
      <c r="HY37" s="147">
        <v>135.0</v>
      </c>
      <c r="HZ37" s="147">
        <v>33.0</v>
      </c>
      <c r="IA37" s="148">
        <f t="shared" si="11"/>
        <v>150</v>
      </c>
      <c r="IB37" s="147">
        <v>7.5</v>
      </c>
      <c r="IC37" s="148"/>
      <c r="ID37" s="147">
        <v>2.0</v>
      </c>
      <c r="IE37" s="147">
        <v>65.0</v>
      </c>
      <c r="IF37" s="147">
        <v>42.0</v>
      </c>
      <c r="IG37" s="107"/>
      <c r="IH37" s="74">
        <v>136.0</v>
      </c>
      <c r="II37" s="74">
        <v>32.9</v>
      </c>
      <c r="IJ37" s="74">
        <v>249.0</v>
      </c>
      <c r="IK37" s="74">
        <v>12.2</v>
      </c>
      <c r="IL37" s="74">
        <v>13.7</v>
      </c>
      <c r="IM37" s="74">
        <v>6.0</v>
      </c>
      <c r="IN37" s="74">
        <v>45.0</v>
      </c>
      <c r="IO37" s="74">
        <v>45.0</v>
      </c>
      <c r="IP37" s="74">
        <v>136.0</v>
      </c>
      <c r="IQ37" s="74">
        <v>34.0</v>
      </c>
      <c r="IR37" s="74">
        <v>29.0</v>
      </c>
      <c r="IS37" s="74">
        <v>1.6</v>
      </c>
      <c r="IT37" s="74">
        <v>1.7</v>
      </c>
      <c r="IU37" s="74">
        <v>12.0</v>
      </c>
      <c r="IV37" s="74">
        <v>47.0</v>
      </c>
      <c r="IW37" s="74">
        <v>45.0</v>
      </c>
      <c r="IX37" s="107"/>
      <c r="IY37" s="76">
        <v>139.28</v>
      </c>
      <c r="IZ37" s="76">
        <v>34.81</v>
      </c>
      <c r="JA37" s="76">
        <v>392.0</v>
      </c>
      <c r="JB37" s="76">
        <v>19.6</v>
      </c>
      <c r="JC37" s="76">
        <v>7.81</v>
      </c>
      <c r="JD37" s="76">
        <v>3.0</v>
      </c>
      <c r="JE37" s="76">
        <v>70.61</v>
      </c>
      <c r="JF37" s="76">
        <v>52.9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32.2</v>
      </c>
      <c r="JR37" s="78">
        <v>0.0</v>
      </c>
      <c r="JS37" s="78">
        <v>0.0</v>
      </c>
      <c r="JT37" s="78">
        <v>0.0</v>
      </c>
      <c r="JU37" s="78">
        <v>2.0</v>
      </c>
      <c r="JV37" s="78">
        <v>42.0</v>
      </c>
      <c r="JW37" s="78">
        <v>42.0</v>
      </c>
      <c r="JX37" s="78">
        <v>137.0</v>
      </c>
      <c r="JY37" s="78">
        <v>34.4</v>
      </c>
      <c r="JZ37" s="78">
        <v>167.0</v>
      </c>
      <c r="KA37" s="78">
        <v>9.1</v>
      </c>
      <c r="KB37" s="78">
        <v>3.3</v>
      </c>
      <c r="KC37" s="78">
        <v>2.0</v>
      </c>
      <c r="KD37" s="78">
        <v>50.0</v>
      </c>
      <c r="KE37" s="78">
        <v>49.0</v>
      </c>
      <c r="KF37" s="107"/>
      <c r="KG37" s="79" t="s">
        <v>98</v>
      </c>
      <c r="KH37" s="79" t="s">
        <v>98</v>
      </c>
      <c r="KI37" s="80"/>
      <c r="KJ37" s="79">
        <v>1.0</v>
      </c>
      <c r="KK37" s="79">
        <v>52.0</v>
      </c>
      <c r="KL37" s="79">
        <v>52.0</v>
      </c>
      <c r="KM37" s="79">
        <v>139.0</v>
      </c>
      <c r="KN37" s="79">
        <v>34.0</v>
      </c>
      <c r="KO37" s="79" t="s">
        <v>98</v>
      </c>
      <c r="KP37" s="79" t="s">
        <v>98</v>
      </c>
      <c r="KQ37" s="80"/>
      <c r="KR37" s="79">
        <v>1.0</v>
      </c>
      <c r="KS37" s="79">
        <v>52.0</v>
      </c>
      <c r="KT37" s="79">
        <v>50.0</v>
      </c>
      <c r="KU37" s="107"/>
      <c r="KV37" s="81">
        <v>132.0</v>
      </c>
      <c r="KW37" s="81">
        <v>33.0</v>
      </c>
      <c r="KX37" s="81">
        <v>214.0</v>
      </c>
      <c r="KY37" s="81">
        <v>10.5</v>
      </c>
      <c r="KZ37" s="81">
        <v>1.8</v>
      </c>
      <c r="LA37" s="81">
        <v>3.0</v>
      </c>
      <c r="LB37" s="81">
        <v>52.0</v>
      </c>
      <c r="LC37" s="81">
        <v>52.0</v>
      </c>
      <c r="LD37" s="81">
        <v>132.0</v>
      </c>
      <c r="LE37" s="81">
        <v>33.0</v>
      </c>
      <c r="LF37" s="81">
        <v>282.0</v>
      </c>
      <c r="LG37" s="81">
        <v>13.8</v>
      </c>
      <c r="LH37" s="81">
        <v>5.0</v>
      </c>
      <c r="LI37" s="81">
        <v>5.0</v>
      </c>
      <c r="LJ37" s="81">
        <v>55.0</v>
      </c>
      <c r="LK37" s="81">
        <v>55.0</v>
      </c>
      <c r="LL37" s="107"/>
      <c r="LM37" s="82">
        <v>336.0</v>
      </c>
      <c r="LN37" s="82">
        <v>232.0</v>
      </c>
      <c r="LO37" s="82">
        <v>135.0</v>
      </c>
      <c r="LP37" s="82">
        <v>70.0</v>
      </c>
      <c r="LQ37" s="82">
        <v>329329.0</v>
      </c>
      <c r="LR37" s="83">
        <v>32.0</v>
      </c>
      <c r="LS37" s="83">
        <v>3.0</v>
      </c>
      <c r="LT37" s="83">
        <v>140.0</v>
      </c>
      <c r="LU37" s="83">
        <v>57.0</v>
      </c>
      <c r="LV37" s="83">
        <v>53.0</v>
      </c>
      <c r="LW37" s="83">
        <v>51.0</v>
      </c>
      <c r="LX37" s="83">
        <v>10.0</v>
      </c>
      <c r="LY37" s="83">
        <v>103.0</v>
      </c>
      <c r="LZ37" s="83">
        <v>2.7</v>
      </c>
      <c r="MA37" s="83">
        <v>140.0</v>
      </c>
      <c r="MB37" s="83">
        <v>175.0</v>
      </c>
      <c r="MC37" s="83">
        <v>69.0</v>
      </c>
      <c r="MD37" s="83">
        <v>57.0</v>
      </c>
      <c r="ME37" s="83">
        <v>10.0</v>
      </c>
      <c r="MF37" s="88" t="s">
        <v>95</v>
      </c>
      <c r="MG37" s="88" t="s">
        <v>95</v>
      </c>
      <c r="MH37" s="88" t="s">
        <v>95</v>
      </c>
      <c r="MI37" s="88" t="s">
        <v>95</v>
      </c>
      <c r="MJ37" s="82">
        <v>58.0</v>
      </c>
      <c r="MK37" s="82">
        <v>55.0</v>
      </c>
      <c r="ML37" s="82">
        <v>5.0</v>
      </c>
      <c r="MM37" s="86"/>
      <c r="MN37" s="87"/>
      <c r="MO37" s="87"/>
      <c r="MP37" s="87"/>
      <c r="MQ37" s="87"/>
      <c r="MR37" s="83">
        <v>16.6</v>
      </c>
      <c r="MS37" s="83">
        <v>3.7</v>
      </c>
      <c r="MT37" s="83">
        <v>288.0</v>
      </c>
      <c r="MU37" s="83">
        <v>35.0</v>
      </c>
      <c r="MV37" s="83">
        <v>42.0</v>
      </c>
      <c r="MW37" s="88" t="s">
        <v>96</v>
      </c>
      <c r="MX37" s="83">
        <v>5.0</v>
      </c>
      <c r="MY37" s="87"/>
      <c r="MZ37" s="88" t="s">
        <v>95</v>
      </c>
      <c r="NA37" s="88" t="s">
        <v>95</v>
      </c>
      <c r="NB37" s="88" t="s">
        <v>95</v>
      </c>
      <c r="NC37" s="88" t="s">
        <v>95</v>
      </c>
      <c r="ND37" s="82">
        <v>38.0</v>
      </c>
      <c r="NE37" s="82">
        <v>38.0</v>
      </c>
      <c r="NF37" s="82">
        <v>5.0</v>
      </c>
      <c r="NG37" s="87"/>
      <c r="NH37" s="83">
        <v>25.8</v>
      </c>
      <c r="NI37" s="83">
        <v>7.4</v>
      </c>
      <c r="NJ37" s="83">
        <v>476.0</v>
      </c>
      <c r="NK37" s="83">
        <v>34.0</v>
      </c>
      <c r="NL37" s="83">
        <v>45.0</v>
      </c>
      <c r="NM37" s="83">
        <v>42.0</v>
      </c>
      <c r="NN37" s="83">
        <v>4.0</v>
      </c>
    </row>
    <row r="38" ht="14.25" customHeight="1">
      <c r="C38" s="108"/>
      <c r="D38" s="7"/>
      <c r="G38" s="7"/>
      <c r="S38" s="7"/>
      <c r="T38" s="7"/>
      <c r="U38" s="7"/>
      <c r="W38" s="7"/>
      <c r="Y38" s="7"/>
      <c r="AA38" s="7"/>
      <c r="AC38" s="7"/>
      <c r="AE38" s="7"/>
      <c r="AF38" s="7"/>
      <c r="AI38" s="7"/>
      <c r="AJ38" s="7"/>
      <c r="AK38" s="7"/>
      <c r="AN38" s="7"/>
      <c r="AO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U38" s="31"/>
      <c r="LL38" s="31"/>
      <c r="MM38" s="31"/>
    </row>
    <row r="39" ht="14.25" customHeight="1">
      <c r="B39" s="109" t="s">
        <v>100</v>
      </c>
      <c r="C39" s="110">
        <f t="shared" ref="C39:T39" si="59">MIN(C14:C37)</f>
        <v>49.94</v>
      </c>
      <c r="D39" s="111">
        <f t="shared" si="59"/>
        <v>335</v>
      </c>
      <c r="E39" s="110">
        <f t="shared" si="59"/>
        <v>133</v>
      </c>
      <c r="F39" s="110">
        <f t="shared" si="59"/>
        <v>30</v>
      </c>
      <c r="G39" s="111">
        <f t="shared" si="59"/>
        <v>6</v>
      </c>
      <c r="H39" s="110">
        <f t="shared" si="59"/>
        <v>0</v>
      </c>
      <c r="I39" s="110">
        <f t="shared" si="59"/>
        <v>6</v>
      </c>
      <c r="J39" s="110">
        <f t="shared" si="59"/>
        <v>45</v>
      </c>
      <c r="K39" s="110">
        <f t="shared" si="59"/>
        <v>44</v>
      </c>
      <c r="L39" s="110">
        <f t="shared" si="59"/>
        <v>134</v>
      </c>
      <c r="M39" s="110">
        <f t="shared" si="59"/>
        <v>48</v>
      </c>
      <c r="N39" s="110">
        <f t="shared" si="59"/>
        <v>11</v>
      </c>
      <c r="O39" s="110">
        <f t="shared" si="59"/>
        <v>0</v>
      </c>
      <c r="P39" s="110">
        <f t="shared" si="59"/>
        <v>6</v>
      </c>
      <c r="Q39" s="110">
        <f t="shared" si="59"/>
        <v>56</v>
      </c>
      <c r="R39" s="110">
        <f t="shared" si="59"/>
        <v>50</v>
      </c>
      <c r="S39" s="111">
        <f t="shared" si="59"/>
        <v>338.9</v>
      </c>
      <c r="T39" s="111">
        <f t="shared" si="59"/>
        <v>238.6</v>
      </c>
      <c r="U39" s="111"/>
      <c r="V39" s="110">
        <f t="shared" ref="V39:X39" si="60">MIN(V14:V37)</f>
        <v>0</v>
      </c>
      <c r="W39" s="111">
        <f t="shared" si="60"/>
        <v>371.8</v>
      </c>
      <c r="X39" s="110">
        <f t="shared" si="60"/>
        <v>186.2</v>
      </c>
      <c r="Y39" s="111"/>
      <c r="Z39" s="110">
        <f t="shared" ref="Z39:AB39" si="61">MIN(Z14:Z37)</f>
        <v>0</v>
      </c>
      <c r="AA39" s="111">
        <f t="shared" si="61"/>
        <v>339.7</v>
      </c>
      <c r="AB39" s="110">
        <f t="shared" si="61"/>
        <v>276.9</v>
      </c>
      <c r="AC39" s="111"/>
      <c r="AD39" s="110">
        <f t="shared" ref="AD39:AF39" si="62">MIN(AD14:AD37)</f>
        <v>0</v>
      </c>
      <c r="AE39" s="111">
        <f t="shared" si="62"/>
        <v>339.3</v>
      </c>
      <c r="AF39" s="111">
        <f t="shared" si="62"/>
        <v>260.2</v>
      </c>
      <c r="AG39" s="110"/>
      <c r="AH39" s="110">
        <f t="shared" ref="AH39:AJ39" si="63">MIN(AH14:AH37)</f>
        <v>0</v>
      </c>
      <c r="AI39" s="111">
        <f t="shared" si="63"/>
        <v>342.1</v>
      </c>
      <c r="AJ39" s="111">
        <f t="shared" si="63"/>
        <v>319.8</v>
      </c>
      <c r="AK39" s="111"/>
      <c r="AL39" s="110">
        <f t="shared" ref="AL39:AN39" si="64">MIN(AL14:AL37)</f>
        <v>0</v>
      </c>
      <c r="AM39" s="110">
        <f t="shared" si="64"/>
        <v>337.5</v>
      </c>
      <c r="AN39" s="111">
        <f t="shared" si="64"/>
        <v>328.6</v>
      </c>
      <c r="AO39" s="111"/>
      <c r="AP39" s="110">
        <f t="shared" ref="AP39:AR39" si="65">MIN(AP14:AP37)</f>
        <v>0</v>
      </c>
      <c r="AQ39" s="189">
        <f t="shared" si="65"/>
        <v>133</v>
      </c>
      <c r="AR39" s="110">
        <f t="shared" si="65"/>
        <v>30</v>
      </c>
      <c r="AS39" s="110"/>
      <c r="AT39" s="110">
        <f t="shared" ref="AT39:AV39" si="66">MIN(AT14:AT37)</f>
        <v>0</v>
      </c>
      <c r="AU39" s="110">
        <f t="shared" si="66"/>
        <v>136</v>
      </c>
      <c r="AV39" s="110">
        <f t="shared" si="66"/>
        <v>48</v>
      </c>
      <c r="AW39" s="110"/>
      <c r="AX39" s="110">
        <f t="shared" ref="AX39:AY39" si="67">MIN(AX14:AX37)</f>
        <v>0</v>
      </c>
      <c r="AY39" s="189">
        <f t="shared" si="67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68">MIN(BJ14:BJ37)</f>
        <v>85</v>
      </c>
      <c r="BK39" s="110">
        <f t="shared" si="68"/>
        <v>57</v>
      </c>
      <c r="BL39" s="112">
        <f t="shared" si="68"/>
        <v>0</v>
      </c>
      <c r="BM39" s="110">
        <f t="shared" si="68"/>
        <v>340</v>
      </c>
      <c r="BN39" s="110">
        <f t="shared" si="68"/>
        <v>145</v>
      </c>
      <c r="BO39" s="110">
        <f t="shared" si="68"/>
        <v>175</v>
      </c>
      <c r="BP39" s="110">
        <f t="shared" si="68"/>
        <v>8.75</v>
      </c>
      <c r="BQ39" s="110">
        <f t="shared" si="68"/>
        <v>0</v>
      </c>
      <c r="BR39" s="110">
        <f t="shared" si="68"/>
        <v>6</v>
      </c>
      <c r="BS39" s="110">
        <f t="shared" si="68"/>
        <v>55</v>
      </c>
      <c r="BT39" s="110">
        <f t="shared" si="68"/>
        <v>54</v>
      </c>
      <c r="BU39" s="110">
        <f t="shared" si="68"/>
        <v>58</v>
      </c>
      <c r="BV39" s="110">
        <f t="shared" si="68"/>
        <v>215</v>
      </c>
      <c r="BW39" s="110"/>
      <c r="BX39" s="110">
        <f t="shared" ref="BX39:BZ39" si="69">MIN(BX14:BX37)</f>
        <v>14</v>
      </c>
      <c r="BY39" s="110">
        <f t="shared" si="69"/>
        <v>333</v>
      </c>
      <c r="BZ39" s="110">
        <f t="shared" si="69"/>
        <v>235</v>
      </c>
      <c r="CA39" s="110"/>
      <c r="CB39" s="110">
        <f t="shared" ref="CB39:CD39" si="70">MIN(CB14:CB37)</f>
        <v>12</v>
      </c>
      <c r="CC39" s="110">
        <f t="shared" si="70"/>
        <v>338</v>
      </c>
      <c r="CD39" s="110">
        <f t="shared" si="70"/>
        <v>174</v>
      </c>
      <c r="CE39" s="110"/>
      <c r="CF39" s="110">
        <f t="shared" ref="CF39:CH39" si="71">MIN(CF14:CF37)</f>
        <v>2</v>
      </c>
      <c r="CG39" s="110">
        <f t="shared" si="71"/>
        <v>333</v>
      </c>
      <c r="CH39" s="110">
        <f t="shared" si="71"/>
        <v>264</v>
      </c>
      <c r="CI39" s="110"/>
      <c r="CJ39" s="110">
        <f t="shared" ref="CJ39:CL39" si="72">MIN(CJ14:CJ37)</f>
        <v>4</v>
      </c>
      <c r="CK39" s="110">
        <f t="shared" si="72"/>
        <v>337</v>
      </c>
      <c r="CL39" s="110">
        <f t="shared" si="72"/>
        <v>137</v>
      </c>
      <c r="CM39" s="110"/>
      <c r="CN39" s="110">
        <f t="shared" ref="CN39:CP39" si="73">MIN(CN14:CN37)</f>
        <v>1</v>
      </c>
      <c r="CO39" s="110">
        <f t="shared" si="73"/>
        <v>330</v>
      </c>
      <c r="CP39" s="110">
        <f t="shared" si="73"/>
        <v>245</v>
      </c>
      <c r="CQ39" s="110"/>
      <c r="CR39" s="110">
        <f t="shared" ref="CR39:CT39" si="74">MIN(CR14:CR37)</f>
        <v>1</v>
      </c>
      <c r="CS39" s="110">
        <f t="shared" si="74"/>
        <v>333</v>
      </c>
      <c r="CT39" s="110">
        <f t="shared" si="74"/>
        <v>256</v>
      </c>
      <c r="CU39" s="110"/>
      <c r="CV39" s="110">
        <f t="shared" ref="CV39:CX39" si="75">MIN(CV14:CV37)</f>
        <v>88</v>
      </c>
      <c r="CW39" s="110">
        <f t="shared" si="75"/>
        <v>334</v>
      </c>
      <c r="CX39" s="110">
        <f t="shared" si="75"/>
        <v>143</v>
      </c>
      <c r="CY39" s="110"/>
      <c r="CZ39" s="110">
        <f t="shared" ref="CZ39:DB39" si="76">MIN(CZ14:CZ37)</f>
        <v>46</v>
      </c>
      <c r="DA39" s="110">
        <f t="shared" si="76"/>
        <v>322</v>
      </c>
      <c r="DB39" s="110">
        <f t="shared" si="76"/>
        <v>145</v>
      </c>
      <c r="DC39" s="110"/>
      <c r="DD39" s="110">
        <f t="shared" ref="DD39:DE39" si="77">MIN(DD14:DD37)</f>
        <v>53</v>
      </c>
      <c r="DE39" s="110">
        <f t="shared" si="77"/>
        <v>145</v>
      </c>
      <c r="DF39" s="110"/>
      <c r="DG39" s="110">
        <f t="shared" ref="DG39:DH39" si="78">MIN(DG14:DG37)</f>
        <v>175</v>
      </c>
      <c r="DH39" s="110">
        <f t="shared" si="78"/>
        <v>8.75</v>
      </c>
      <c r="DI39" s="110"/>
      <c r="DJ39" s="110">
        <f t="shared" ref="DJ39:DW39" si="79">MIN(DJ14:DJ37)</f>
        <v>7</v>
      </c>
      <c r="DK39" s="110">
        <f t="shared" si="79"/>
        <v>54</v>
      </c>
      <c r="DL39" s="110">
        <f t="shared" si="79"/>
        <v>51</v>
      </c>
      <c r="DM39" s="112">
        <f t="shared" si="79"/>
        <v>0</v>
      </c>
      <c r="DN39" s="110">
        <f t="shared" si="79"/>
        <v>339</v>
      </c>
      <c r="DO39" s="110">
        <f t="shared" si="79"/>
        <v>140</v>
      </c>
      <c r="DP39" s="110">
        <f t="shared" si="79"/>
        <v>27.1</v>
      </c>
      <c r="DQ39" s="110">
        <f t="shared" si="79"/>
        <v>14.12</v>
      </c>
      <c r="DR39" s="110">
        <f t="shared" si="79"/>
        <v>3.15</v>
      </c>
      <c r="DS39" s="110">
        <f t="shared" si="79"/>
        <v>8</v>
      </c>
      <c r="DT39" s="110">
        <f t="shared" si="79"/>
        <v>38</v>
      </c>
      <c r="DU39" s="110">
        <f t="shared" si="79"/>
        <v>44.1</v>
      </c>
      <c r="DV39" s="110">
        <f t="shared" si="79"/>
        <v>0</v>
      </c>
      <c r="DW39" s="110">
        <f t="shared" si="79"/>
        <v>0</v>
      </c>
      <c r="DX39" s="110"/>
      <c r="DY39" s="110">
        <f t="shared" ref="DY39:EA39" si="80">MIN(DY14:DY37)</f>
        <v>0</v>
      </c>
      <c r="DZ39" s="110">
        <f t="shared" si="80"/>
        <v>0</v>
      </c>
      <c r="EA39" s="110">
        <f t="shared" si="80"/>
        <v>0</v>
      </c>
      <c r="EB39" s="110"/>
      <c r="EC39" s="110">
        <f t="shared" ref="EC39:EP39" si="81">MIN(EC14:EC37)</f>
        <v>0</v>
      </c>
      <c r="ED39" s="112">
        <f t="shared" si="81"/>
        <v>0</v>
      </c>
      <c r="EE39" s="110">
        <f t="shared" si="81"/>
        <v>337</v>
      </c>
      <c r="EF39" s="110">
        <f t="shared" si="81"/>
        <v>135</v>
      </c>
      <c r="EG39" s="110">
        <f t="shared" si="81"/>
        <v>68</v>
      </c>
      <c r="EH39" s="110">
        <f t="shared" si="81"/>
        <v>2.8</v>
      </c>
      <c r="EI39" s="110">
        <f t="shared" si="81"/>
        <v>0</v>
      </c>
      <c r="EJ39" s="110">
        <f t="shared" si="81"/>
        <v>9</v>
      </c>
      <c r="EK39" s="110">
        <f t="shared" si="81"/>
        <v>48</v>
      </c>
      <c r="EL39" s="110">
        <f t="shared" si="81"/>
        <v>50</v>
      </c>
      <c r="EM39" s="110">
        <f t="shared" si="81"/>
        <v>135</v>
      </c>
      <c r="EN39" s="110">
        <f t="shared" si="81"/>
        <v>111</v>
      </c>
      <c r="EO39" s="110">
        <f t="shared" si="81"/>
        <v>4.6</v>
      </c>
      <c r="EP39" s="110">
        <f t="shared" si="81"/>
        <v>0</v>
      </c>
      <c r="EQ39" s="110"/>
      <c r="ER39" s="110">
        <f t="shared" ref="ER39:EU39" si="82">MIN(ER14:ER37)</f>
        <v>48</v>
      </c>
      <c r="ES39" s="110">
        <f t="shared" si="82"/>
        <v>51</v>
      </c>
      <c r="ET39" s="110">
        <f t="shared" si="82"/>
        <v>336</v>
      </c>
      <c r="EU39" s="110">
        <f t="shared" si="82"/>
        <v>236</v>
      </c>
      <c r="EV39" s="110"/>
      <c r="EW39" s="110">
        <f t="shared" ref="EW39:EY39" si="83">MIN(EW14:EW37)</f>
        <v>-11</v>
      </c>
      <c r="EX39" s="110">
        <f t="shared" si="83"/>
        <v>336</v>
      </c>
      <c r="EY39" s="110">
        <f t="shared" si="83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84">MIN(FI14:FI37)</f>
        <v>0</v>
      </c>
      <c r="FJ39" s="110">
        <f t="shared" si="84"/>
        <v>337</v>
      </c>
      <c r="FK39" s="110">
        <f t="shared" si="84"/>
        <v>216</v>
      </c>
      <c r="FL39" s="110"/>
      <c r="FM39" s="110">
        <f t="shared" ref="FM39:FN39" si="85">MIN(FM14:FM37)</f>
        <v>0</v>
      </c>
      <c r="FN39" s="110">
        <f t="shared" si="85"/>
        <v>337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86">MIN(FY14:FY37)</f>
        <v>0</v>
      </c>
      <c r="FZ39" s="112">
        <f t="shared" si="86"/>
        <v>0</v>
      </c>
      <c r="GA39" s="110">
        <f t="shared" si="86"/>
        <v>338</v>
      </c>
      <c r="GB39" s="110">
        <f t="shared" si="86"/>
        <v>307.15</v>
      </c>
      <c r="GC39" s="110"/>
      <c r="GD39" s="110">
        <f t="shared" ref="GD39:GF39" si="87">MIN(GD14:GD37)</f>
        <v>8.12</v>
      </c>
      <c r="GE39" s="110">
        <f t="shared" si="87"/>
        <v>338</v>
      </c>
      <c r="GF39" s="110">
        <f t="shared" si="87"/>
        <v>325.17</v>
      </c>
      <c r="GG39" s="110"/>
      <c r="GH39" s="110">
        <f t="shared" ref="GH39:GJ39" si="88">MIN(GH14:GH37)</f>
        <v>12.14</v>
      </c>
      <c r="GI39" s="110">
        <f t="shared" si="88"/>
        <v>338</v>
      </c>
      <c r="GJ39" s="110">
        <f t="shared" si="88"/>
        <v>202.81</v>
      </c>
      <c r="GK39" s="110"/>
      <c r="GL39" s="110">
        <f t="shared" ref="GL39:GN39" si="89">MIN(GL14:GL37)</f>
        <v>-23.28</v>
      </c>
      <c r="GM39" s="110">
        <f t="shared" si="89"/>
        <v>338</v>
      </c>
      <c r="GN39" s="110">
        <f t="shared" si="89"/>
        <v>185.23</v>
      </c>
      <c r="GO39" s="110"/>
      <c r="GP39" s="110">
        <f t="shared" ref="GP39:GR39" si="90">MIN(GP14:GP37)</f>
        <v>-30.49</v>
      </c>
      <c r="GQ39" s="110">
        <f t="shared" si="90"/>
        <v>330</v>
      </c>
      <c r="GR39" s="110">
        <f t="shared" si="90"/>
        <v>87.04</v>
      </c>
      <c r="GS39" s="110"/>
      <c r="GT39" s="110">
        <f t="shared" ref="GT39:GV39" si="91">MIN(GT14:GT37)</f>
        <v>-8.46</v>
      </c>
      <c r="GU39" s="110">
        <f t="shared" si="91"/>
        <v>330</v>
      </c>
      <c r="GV39" s="110">
        <f t="shared" si="91"/>
        <v>94.2</v>
      </c>
      <c r="GW39" s="110"/>
      <c r="GX39" s="110">
        <f t="shared" ref="GX39:HC39" si="92">MIN(GX14:GX37)</f>
        <v>-9.72</v>
      </c>
      <c r="GY39" s="112">
        <f t="shared" si="92"/>
        <v>0</v>
      </c>
      <c r="GZ39" s="110">
        <f t="shared" si="92"/>
        <v>0</v>
      </c>
      <c r="HA39" s="110">
        <f t="shared" si="92"/>
        <v>0</v>
      </c>
      <c r="HB39" s="110">
        <f t="shared" si="92"/>
        <v>57</v>
      </c>
      <c r="HC39" s="110">
        <f t="shared" si="92"/>
        <v>2.85</v>
      </c>
      <c r="HD39" s="110"/>
      <c r="HE39" s="110">
        <f t="shared" ref="HE39:HK39" si="93">MIN(HE14:HE37)</f>
        <v>8</v>
      </c>
      <c r="HF39" s="110">
        <f t="shared" si="93"/>
        <v>54</v>
      </c>
      <c r="HG39" s="110">
        <f t="shared" si="93"/>
        <v>50</v>
      </c>
      <c r="HH39" s="110">
        <f t="shared" si="93"/>
        <v>0</v>
      </c>
      <c r="HI39" s="110">
        <f t="shared" si="93"/>
        <v>0</v>
      </c>
      <c r="HJ39" s="110">
        <f t="shared" si="93"/>
        <v>3</v>
      </c>
      <c r="HK39" s="110">
        <f t="shared" si="93"/>
        <v>0.15</v>
      </c>
      <c r="HL39" s="110"/>
      <c r="HM39" s="110">
        <f t="shared" ref="HM39:HS39" si="94">MIN(HM14:HM37)</f>
        <v>5</v>
      </c>
      <c r="HN39" s="110">
        <f t="shared" si="94"/>
        <v>54</v>
      </c>
      <c r="HO39" s="110">
        <f t="shared" si="94"/>
        <v>54</v>
      </c>
      <c r="HP39" s="110">
        <f t="shared" si="94"/>
        <v>0</v>
      </c>
      <c r="HQ39" s="110">
        <f t="shared" si="94"/>
        <v>0</v>
      </c>
      <c r="HR39" s="110">
        <f t="shared" si="94"/>
        <v>54</v>
      </c>
      <c r="HS39" s="110">
        <f t="shared" si="94"/>
        <v>2.7</v>
      </c>
      <c r="HT39" s="110"/>
      <c r="HU39" s="110">
        <f t="shared" ref="HU39:IB39" si="95">MIN(HU14:HU37)</f>
        <v>7</v>
      </c>
      <c r="HV39" s="110">
        <f t="shared" si="95"/>
        <v>50</v>
      </c>
      <c r="HW39" s="110">
        <f t="shared" si="95"/>
        <v>50</v>
      </c>
      <c r="HX39" s="112">
        <f t="shared" si="95"/>
        <v>0</v>
      </c>
      <c r="HY39" s="110">
        <f t="shared" si="95"/>
        <v>135</v>
      </c>
      <c r="HZ39" s="110">
        <f t="shared" si="95"/>
        <v>33</v>
      </c>
      <c r="IA39" s="110">
        <f t="shared" si="95"/>
        <v>54</v>
      </c>
      <c r="IB39" s="110">
        <f t="shared" si="95"/>
        <v>2.7</v>
      </c>
      <c r="IC39" s="110"/>
      <c r="ID39" s="110">
        <f t="shared" ref="ID39:IK39" si="96">MIN(ID14:ID37)</f>
        <v>2</v>
      </c>
      <c r="IE39" s="110">
        <f t="shared" si="96"/>
        <v>60</v>
      </c>
      <c r="IF39" s="110">
        <f t="shared" si="96"/>
        <v>40</v>
      </c>
      <c r="IG39" s="112">
        <f t="shared" si="96"/>
        <v>0</v>
      </c>
      <c r="IH39" s="110">
        <f t="shared" si="96"/>
        <v>130</v>
      </c>
      <c r="II39" s="110">
        <f t="shared" si="96"/>
        <v>31.1</v>
      </c>
      <c r="IJ39" s="110">
        <f t="shared" si="96"/>
        <v>8</v>
      </c>
      <c r="IK39" s="110">
        <f t="shared" si="96"/>
        <v>0.2</v>
      </c>
      <c r="IL39" s="110"/>
      <c r="IM39" s="110">
        <f t="shared" ref="IM39:IS39" si="97">MIN(IM14:IM37)</f>
        <v>6</v>
      </c>
      <c r="IN39" s="110">
        <f t="shared" si="97"/>
        <v>45</v>
      </c>
      <c r="IO39" s="110">
        <f t="shared" si="97"/>
        <v>45</v>
      </c>
      <c r="IP39" s="110">
        <f t="shared" si="97"/>
        <v>130</v>
      </c>
      <c r="IQ39" s="110">
        <f t="shared" si="97"/>
        <v>31.5</v>
      </c>
      <c r="IR39" s="110">
        <f t="shared" si="97"/>
        <v>3</v>
      </c>
      <c r="IS39" s="110">
        <f t="shared" si="97"/>
        <v>0.1</v>
      </c>
      <c r="IT39" s="110"/>
      <c r="IU39" s="110">
        <f t="shared" ref="IU39:JB39" si="98">MIN(IU14:IU37)</f>
        <v>12</v>
      </c>
      <c r="IV39" s="110">
        <f t="shared" si="98"/>
        <v>47</v>
      </c>
      <c r="IW39" s="110">
        <f t="shared" si="98"/>
        <v>45</v>
      </c>
      <c r="IX39" s="112">
        <f t="shared" si="98"/>
        <v>0</v>
      </c>
      <c r="IY39" s="110">
        <f t="shared" si="98"/>
        <v>139.06</v>
      </c>
      <c r="IZ39" s="110">
        <f t="shared" si="98"/>
        <v>34.64</v>
      </c>
      <c r="JA39" s="110">
        <f t="shared" si="98"/>
        <v>269.66</v>
      </c>
      <c r="JB39" s="110">
        <f t="shared" si="98"/>
        <v>13.48</v>
      </c>
      <c r="JC39" s="110"/>
      <c r="JD39" s="110">
        <f t="shared" ref="JD39:JJ39" si="99">MIN(JD14:JD37)</f>
        <v>3</v>
      </c>
      <c r="JE39" s="110">
        <f t="shared" si="99"/>
        <v>57.56</v>
      </c>
      <c r="JF39" s="110">
        <f t="shared" si="99"/>
        <v>42.49</v>
      </c>
      <c r="JG39" s="110">
        <f t="shared" si="99"/>
        <v>0</v>
      </c>
      <c r="JH39" s="110">
        <f t="shared" si="99"/>
        <v>0</v>
      </c>
      <c r="JI39" s="110">
        <f t="shared" si="99"/>
        <v>0</v>
      </c>
      <c r="JJ39" s="110">
        <f t="shared" si="99"/>
        <v>0</v>
      </c>
      <c r="JK39" s="110"/>
      <c r="JL39" s="110">
        <f t="shared" ref="JL39:JS39" si="100">MIN(JL14:JL37)</f>
        <v>0</v>
      </c>
      <c r="JM39" s="110">
        <f t="shared" si="100"/>
        <v>0</v>
      </c>
      <c r="JN39" s="110">
        <f t="shared" si="100"/>
        <v>0</v>
      </c>
      <c r="JO39" s="112">
        <f t="shared" si="100"/>
        <v>0</v>
      </c>
      <c r="JP39" s="110">
        <f t="shared" si="100"/>
        <v>135</v>
      </c>
      <c r="JQ39" s="110">
        <f t="shared" si="100"/>
        <v>31.8</v>
      </c>
      <c r="JR39" s="110">
        <f t="shared" si="100"/>
        <v>0</v>
      </c>
      <c r="JS39" s="110">
        <f t="shared" si="100"/>
        <v>0</v>
      </c>
      <c r="JT39" s="110"/>
      <c r="JU39" s="110">
        <f t="shared" ref="JU39:KA39" si="101">MIN(JU14:JU37)</f>
        <v>2</v>
      </c>
      <c r="JV39" s="110">
        <f t="shared" si="101"/>
        <v>39</v>
      </c>
      <c r="JW39" s="110">
        <f t="shared" si="101"/>
        <v>39</v>
      </c>
      <c r="JX39" s="110">
        <f t="shared" si="101"/>
        <v>135</v>
      </c>
      <c r="JY39" s="110">
        <f t="shared" si="101"/>
        <v>33.7</v>
      </c>
      <c r="JZ39" s="110">
        <f t="shared" si="101"/>
        <v>122</v>
      </c>
      <c r="KA39" s="110">
        <f t="shared" si="101"/>
        <v>6.5</v>
      </c>
      <c r="KB39" s="110"/>
      <c r="KC39" s="110">
        <f t="shared" ref="KC39:KH39" si="102">MIN(KC14:KC37)</f>
        <v>2</v>
      </c>
      <c r="KD39" s="110">
        <f t="shared" si="102"/>
        <v>47</v>
      </c>
      <c r="KE39" s="110">
        <f t="shared" si="102"/>
        <v>46</v>
      </c>
      <c r="KF39" s="112">
        <f t="shared" si="102"/>
        <v>0</v>
      </c>
      <c r="KG39" s="110">
        <f t="shared" si="102"/>
        <v>6</v>
      </c>
      <c r="KH39" s="110">
        <f t="shared" si="102"/>
        <v>0.3</v>
      </c>
      <c r="KI39" s="110"/>
      <c r="KJ39" s="110">
        <f t="shared" ref="KJ39:KP39" si="103">MIN(KJ14:KJ37)</f>
        <v>1</v>
      </c>
      <c r="KK39" s="110">
        <f t="shared" si="103"/>
        <v>40</v>
      </c>
      <c r="KL39" s="110">
        <f t="shared" si="103"/>
        <v>40</v>
      </c>
      <c r="KM39" s="110">
        <f t="shared" si="103"/>
        <v>136</v>
      </c>
      <c r="KN39" s="110">
        <f t="shared" si="103"/>
        <v>33</v>
      </c>
      <c r="KO39" s="110">
        <f t="shared" si="103"/>
        <v>3</v>
      </c>
      <c r="KP39" s="110">
        <f t="shared" si="103"/>
        <v>0.1</v>
      </c>
      <c r="KQ39" s="110"/>
      <c r="KR39" s="110">
        <f t="shared" ref="KR39:KY39" si="104">MIN(KR14:KR37)</f>
        <v>1</v>
      </c>
      <c r="KS39" s="110">
        <f t="shared" si="104"/>
        <v>40</v>
      </c>
      <c r="KT39" s="110">
        <f t="shared" si="104"/>
        <v>38</v>
      </c>
      <c r="KU39" s="112">
        <f t="shared" si="104"/>
        <v>0</v>
      </c>
      <c r="KV39" s="110">
        <f t="shared" si="104"/>
        <v>122</v>
      </c>
      <c r="KW39" s="110">
        <f t="shared" si="104"/>
        <v>32</v>
      </c>
      <c r="KX39" s="110">
        <f t="shared" si="104"/>
        <v>157</v>
      </c>
      <c r="KY39" s="110">
        <f t="shared" si="104"/>
        <v>7.7</v>
      </c>
      <c r="KZ39" s="110"/>
      <c r="LA39" s="110">
        <f t="shared" ref="LA39:LG39" si="105">MIN(LA14:LA37)</f>
        <v>3</v>
      </c>
      <c r="LB39" s="110">
        <f t="shared" si="105"/>
        <v>48</v>
      </c>
      <c r="LC39" s="110">
        <f t="shared" si="105"/>
        <v>47</v>
      </c>
      <c r="LD39" s="110">
        <f t="shared" si="105"/>
        <v>122</v>
      </c>
      <c r="LE39" s="110">
        <f t="shared" si="105"/>
        <v>32</v>
      </c>
      <c r="LF39" s="110">
        <f t="shared" si="105"/>
        <v>167</v>
      </c>
      <c r="LG39" s="110">
        <f t="shared" si="105"/>
        <v>8.2</v>
      </c>
      <c r="LH39" s="110"/>
      <c r="LI39" s="110">
        <f t="shared" ref="LI39:LM39" si="106">MIN(LI14:LI37)</f>
        <v>5</v>
      </c>
      <c r="LJ39" s="110">
        <f t="shared" si="106"/>
        <v>47</v>
      </c>
      <c r="LK39" s="110">
        <f t="shared" si="106"/>
        <v>47</v>
      </c>
      <c r="LL39" s="112">
        <f t="shared" si="106"/>
        <v>0</v>
      </c>
      <c r="LM39" s="110">
        <f t="shared" si="106"/>
        <v>335</v>
      </c>
      <c r="LN39" s="110"/>
      <c r="LO39" s="110"/>
      <c r="LP39" s="110"/>
      <c r="LQ39" s="110"/>
      <c r="LR39" s="110" t="str">
        <f t="shared" ref="LR39:MT39" si="107">MIN(#REF!)</f>
        <v>#REF!</v>
      </c>
      <c r="LS39" s="110" t="str">
        <f t="shared" si="107"/>
        <v>#REF!</v>
      </c>
      <c r="LT39" s="110" t="str">
        <f t="shared" si="107"/>
        <v>#REF!</v>
      </c>
      <c r="LU39" s="110" t="str">
        <f t="shared" si="107"/>
        <v>#REF!</v>
      </c>
      <c r="LV39" s="110" t="str">
        <f t="shared" si="107"/>
        <v>#REF!</v>
      </c>
      <c r="LW39" s="110" t="str">
        <f t="shared" si="107"/>
        <v>#REF!</v>
      </c>
      <c r="LX39" s="110" t="str">
        <f t="shared" si="107"/>
        <v>#REF!</v>
      </c>
      <c r="LY39" s="110" t="str">
        <f t="shared" si="107"/>
        <v>#REF!</v>
      </c>
      <c r="LZ39" s="110" t="str">
        <f t="shared" si="107"/>
        <v>#REF!</v>
      </c>
      <c r="MA39" s="110" t="str">
        <f t="shared" si="107"/>
        <v>#REF!</v>
      </c>
      <c r="MB39" s="110" t="str">
        <f t="shared" si="107"/>
        <v>#REF!</v>
      </c>
      <c r="MC39" s="110" t="str">
        <f t="shared" si="107"/>
        <v>#REF!</v>
      </c>
      <c r="MD39" s="110" t="str">
        <f t="shared" si="107"/>
        <v>#REF!</v>
      </c>
      <c r="ME39" s="110" t="str">
        <f t="shared" si="107"/>
        <v>#REF!</v>
      </c>
      <c r="MF39" s="110" t="str">
        <f t="shared" si="107"/>
        <v>#REF!</v>
      </c>
      <c r="MG39" s="110" t="str">
        <f t="shared" si="107"/>
        <v>#REF!</v>
      </c>
      <c r="MH39" s="110" t="str">
        <f t="shared" si="107"/>
        <v>#REF!</v>
      </c>
      <c r="MI39" s="110" t="str">
        <f t="shared" si="107"/>
        <v>#REF!</v>
      </c>
      <c r="MJ39" s="110" t="str">
        <f t="shared" si="107"/>
        <v>#REF!</v>
      </c>
      <c r="MK39" s="110" t="str">
        <f t="shared" si="107"/>
        <v>#REF!</v>
      </c>
      <c r="ML39" s="110" t="str">
        <f t="shared" si="107"/>
        <v>#REF!</v>
      </c>
      <c r="MM39" s="112" t="str">
        <f t="shared" si="107"/>
        <v>#REF!</v>
      </c>
      <c r="MN39" s="110" t="str">
        <f t="shared" si="107"/>
        <v>#REF!</v>
      </c>
      <c r="MO39" s="110" t="str">
        <f t="shared" si="107"/>
        <v>#REF!</v>
      </c>
      <c r="MP39" s="110" t="str">
        <f t="shared" si="107"/>
        <v>#REF!</v>
      </c>
      <c r="MQ39" s="110" t="str">
        <f t="shared" si="107"/>
        <v>#REF!</v>
      </c>
      <c r="MR39" s="110" t="str">
        <f t="shared" si="107"/>
        <v>#REF!</v>
      </c>
      <c r="MS39" s="110" t="str">
        <f t="shared" si="107"/>
        <v>#REF!</v>
      </c>
      <c r="MT39" s="110" t="str">
        <f t="shared" si="107"/>
        <v>#REF!</v>
      </c>
      <c r="MU39" s="110"/>
      <c r="MV39" s="110"/>
      <c r="MW39" s="110" t="str">
        <f t="shared" ref="MW39:NB39" si="108">MIN(#REF!)</f>
        <v>#REF!</v>
      </c>
      <c r="MX39" s="110" t="str">
        <f t="shared" si="108"/>
        <v>#REF!</v>
      </c>
      <c r="MY39" s="110" t="str">
        <f t="shared" si="108"/>
        <v>#REF!</v>
      </c>
      <c r="MZ39" s="110" t="str">
        <f t="shared" si="108"/>
        <v>#REF!</v>
      </c>
      <c r="NA39" s="110" t="str">
        <f t="shared" si="108"/>
        <v>#REF!</v>
      </c>
      <c r="NB39" s="110" t="str">
        <f t="shared" si="108"/>
        <v>#REF!</v>
      </c>
      <c r="NC39" s="110"/>
      <c r="ND39" s="110"/>
      <c r="NE39" s="110" t="str">
        <f t="shared" ref="NE39:NJ39" si="109">MIN(#REF!)</f>
        <v>#REF!</v>
      </c>
      <c r="NF39" s="110" t="str">
        <f t="shared" si="109"/>
        <v>#REF!</v>
      </c>
      <c r="NG39" s="110" t="str">
        <f t="shared" si="109"/>
        <v>#REF!</v>
      </c>
      <c r="NH39" s="110" t="str">
        <f t="shared" si="109"/>
        <v>#REF!</v>
      </c>
      <c r="NI39" s="110" t="str">
        <f t="shared" si="109"/>
        <v>#REF!</v>
      </c>
      <c r="NJ39" s="110" t="str">
        <f t="shared" si="109"/>
        <v>#REF!</v>
      </c>
      <c r="NK39" s="110"/>
      <c r="NL39" s="110"/>
      <c r="NM39" s="110" t="str">
        <f t="shared" ref="NM39:NN39" si="110">MIN(#REF!)</f>
        <v>#REF!</v>
      </c>
      <c r="NN39" s="110" t="str">
        <f t="shared" si="110"/>
        <v>#REF!</v>
      </c>
    </row>
    <row r="40" ht="14.25" customHeight="1">
      <c r="B40" s="113" t="s">
        <v>101</v>
      </c>
      <c r="C40" s="114">
        <f t="shared" ref="C40:T40" si="111">MAX(C14:C37)</f>
        <v>50.71</v>
      </c>
      <c r="D40" s="115">
        <f t="shared" si="111"/>
        <v>340</v>
      </c>
      <c r="E40" s="114">
        <f t="shared" si="111"/>
        <v>139</v>
      </c>
      <c r="F40" s="114">
        <f t="shared" si="111"/>
        <v>116</v>
      </c>
      <c r="G40" s="115">
        <f t="shared" si="111"/>
        <v>24.5</v>
      </c>
      <c r="H40" s="114">
        <f t="shared" si="111"/>
        <v>0</v>
      </c>
      <c r="I40" s="114">
        <f t="shared" si="111"/>
        <v>6</v>
      </c>
      <c r="J40" s="114">
        <f t="shared" si="111"/>
        <v>55</v>
      </c>
      <c r="K40" s="114">
        <f t="shared" si="111"/>
        <v>54</v>
      </c>
      <c r="L40" s="114">
        <f t="shared" si="111"/>
        <v>140</v>
      </c>
      <c r="M40" s="114">
        <f t="shared" si="111"/>
        <v>175</v>
      </c>
      <c r="N40" s="114">
        <f t="shared" si="111"/>
        <v>52.4</v>
      </c>
      <c r="O40" s="114">
        <f t="shared" si="111"/>
        <v>0</v>
      </c>
      <c r="P40" s="114">
        <f t="shared" si="111"/>
        <v>6</v>
      </c>
      <c r="Q40" s="114">
        <f t="shared" si="111"/>
        <v>62</v>
      </c>
      <c r="R40" s="114">
        <f t="shared" si="111"/>
        <v>58</v>
      </c>
      <c r="S40" s="115">
        <f t="shared" si="111"/>
        <v>344.2</v>
      </c>
      <c r="T40" s="115">
        <f t="shared" si="111"/>
        <v>360.5</v>
      </c>
      <c r="U40" s="115"/>
      <c r="V40" s="114">
        <f t="shared" ref="V40:X40" si="112">MAX(V14:V37)</f>
        <v>0</v>
      </c>
      <c r="W40" s="115">
        <f t="shared" si="112"/>
        <v>377.6</v>
      </c>
      <c r="X40" s="114">
        <f t="shared" si="112"/>
        <v>278.3</v>
      </c>
      <c r="Y40" s="115"/>
      <c r="Z40" s="114">
        <f t="shared" ref="Z40:AB40" si="113">MAX(Z14:Z37)</f>
        <v>0</v>
      </c>
      <c r="AA40" s="115">
        <f t="shared" si="113"/>
        <v>344.5</v>
      </c>
      <c r="AB40" s="114">
        <f t="shared" si="113"/>
        <v>392.4</v>
      </c>
      <c r="AC40" s="115"/>
      <c r="AD40" s="114">
        <f t="shared" ref="AD40:AF40" si="114">MAX(AD14:AD37)</f>
        <v>0</v>
      </c>
      <c r="AE40" s="115">
        <f t="shared" si="114"/>
        <v>344.2</v>
      </c>
      <c r="AF40" s="115">
        <f t="shared" si="114"/>
        <v>368.8</v>
      </c>
      <c r="AG40" s="114"/>
      <c r="AH40" s="114">
        <f t="shared" ref="AH40:AJ40" si="115">MAX(AH14:AH37)</f>
        <v>0</v>
      </c>
      <c r="AI40" s="115">
        <f t="shared" si="115"/>
        <v>349.9</v>
      </c>
      <c r="AJ40" s="115">
        <f t="shared" si="115"/>
        <v>420.8</v>
      </c>
      <c r="AK40" s="115"/>
      <c r="AL40" s="114">
        <f t="shared" ref="AL40:AN40" si="116">MAX(AL14:AL37)</f>
        <v>0</v>
      </c>
      <c r="AM40" s="114">
        <f t="shared" si="116"/>
        <v>399</v>
      </c>
      <c r="AN40" s="115">
        <f t="shared" si="116"/>
        <v>443.3</v>
      </c>
      <c r="AO40" s="115"/>
      <c r="AP40" s="114">
        <f t="shared" ref="AP40:AR40" si="117">MAX(AP14:AP37)</f>
        <v>0</v>
      </c>
      <c r="AQ40" s="190">
        <f t="shared" si="117"/>
        <v>137</v>
      </c>
      <c r="AR40" s="114">
        <f t="shared" si="117"/>
        <v>116</v>
      </c>
      <c r="AS40" s="114"/>
      <c r="AT40" s="114">
        <f t="shared" ref="AT40:AV40" si="118">MAX(AT14:AT37)</f>
        <v>0</v>
      </c>
      <c r="AU40" s="114">
        <f t="shared" si="118"/>
        <v>140</v>
      </c>
      <c r="AV40" s="114">
        <f t="shared" si="118"/>
        <v>175</v>
      </c>
      <c r="AW40" s="114"/>
      <c r="AX40" s="114">
        <f t="shared" ref="AX40:AY40" si="119">MAX(AX14:AX37)</f>
        <v>0</v>
      </c>
      <c r="AY40" s="190">
        <f t="shared" si="119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0">MAX(BJ14:BJ37)</f>
        <v>90</v>
      </c>
      <c r="BK40" s="114">
        <f t="shared" si="120"/>
        <v>68</v>
      </c>
      <c r="BL40" s="112">
        <f t="shared" si="120"/>
        <v>0</v>
      </c>
      <c r="BM40" s="114">
        <f t="shared" si="120"/>
        <v>343</v>
      </c>
      <c r="BN40" s="114">
        <f t="shared" si="120"/>
        <v>146</v>
      </c>
      <c r="BO40" s="114">
        <f t="shared" si="120"/>
        <v>302</v>
      </c>
      <c r="BP40" s="114">
        <f t="shared" si="120"/>
        <v>15.1</v>
      </c>
      <c r="BQ40" s="114">
        <f t="shared" si="120"/>
        <v>0</v>
      </c>
      <c r="BR40" s="114">
        <f t="shared" si="120"/>
        <v>6</v>
      </c>
      <c r="BS40" s="114">
        <f t="shared" si="120"/>
        <v>70</v>
      </c>
      <c r="BT40" s="114">
        <f t="shared" si="120"/>
        <v>72</v>
      </c>
      <c r="BU40" s="114">
        <f t="shared" si="120"/>
        <v>343</v>
      </c>
      <c r="BV40" s="114">
        <f t="shared" si="120"/>
        <v>359</v>
      </c>
      <c r="BW40" s="114"/>
      <c r="BX40" s="114">
        <f t="shared" ref="BX40:BZ40" si="121">MAX(BX14:BX37)</f>
        <v>38</v>
      </c>
      <c r="BY40" s="114">
        <f t="shared" si="121"/>
        <v>342</v>
      </c>
      <c r="BZ40" s="114">
        <f t="shared" si="121"/>
        <v>380</v>
      </c>
      <c r="CA40" s="114"/>
      <c r="CB40" s="114">
        <f t="shared" ref="CB40:CD40" si="122">MAX(CB14:CB37)</f>
        <v>34</v>
      </c>
      <c r="CC40" s="114">
        <f t="shared" si="122"/>
        <v>343</v>
      </c>
      <c r="CD40" s="114">
        <f t="shared" si="122"/>
        <v>368</v>
      </c>
      <c r="CE40" s="114"/>
      <c r="CF40" s="114">
        <f t="shared" ref="CF40:CH40" si="123">MAX(CF14:CF37)</f>
        <v>18</v>
      </c>
      <c r="CG40" s="114">
        <f t="shared" si="123"/>
        <v>339</v>
      </c>
      <c r="CH40" s="114">
        <f t="shared" si="123"/>
        <v>373</v>
      </c>
      <c r="CI40" s="114"/>
      <c r="CJ40" s="114">
        <f t="shared" ref="CJ40:CL40" si="124">MAX(CJ14:CJ37)</f>
        <v>17</v>
      </c>
      <c r="CK40" s="114">
        <f t="shared" si="124"/>
        <v>353</v>
      </c>
      <c r="CL40" s="114">
        <f t="shared" si="124"/>
        <v>331</v>
      </c>
      <c r="CM40" s="114"/>
      <c r="CN40" s="114">
        <f t="shared" ref="CN40:CP40" si="125">MAX(CN14:CN37)</f>
        <v>16</v>
      </c>
      <c r="CO40" s="114">
        <f t="shared" si="125"/>
        <v>333</v>
      </c>
      <c r="CP40" s="114">
        <f t="shared" si="125"/>
        <v>352</v>
      </c>
      <c r="CQ40" s="114"/>
      <c r="CR40" s="114">
        <f t="shared" ref="CR40:CT40" si="126">MAX(CR14:CR37)</f>
        <v>15</v>
      </c>
      <c r="CS40" s="114">
        <f t="shared" si="126"/>
        <v>336</v>
      </c>
      <c r="CT40" s="114">
        <f t="shared" si="126"/>
        <v>326</v>
      </c>
      <c r="CU40" s="114"/>
      <c r="CV40" s="114">
        <f t="shared" ref="CV40:CX40" si="127">MAX(CV14:CV37)</f>
        <v>119</v>
      </c>
      <c r="CW40" s="114">
        <f t="shared" si="127"/>
        <v>338</v>
      </c>
      <c r="CX40" s="114">
        <f t="shared" si="127"/>
        <v>338</v>
      </c>
      <c r="CY40" s="114"/>
      <c r="CZ40" s="114">
        <f t="shared" ref="CZ40:DB40" si="128">MAX(CZ14:CZ37)</f>
        <v>65</v>
      </c>
      <c r="DA40" s="114">
        <f t="shared" si="128"/>
        <v>324</v>
      </c>
      <c r="DB40" s="114">
        <f t="shared" si="128"/>
        <v>251</v>
      </c>
      <c r="DC40" s="114"/>
      <c r="DD40" s="114">
        <f t="shared" ref="DD40:DE40" si="129">MAX(DD14:DD37)</f>
        <v>68</v>
      </c>
      <c r="DE40" s="114">
        <f t="shared" si="129"/>
        <v>146</v>
      </c>
      <c r="DF40" s="114"/>
      <c r="DG40" s="114">
        <f t="shared" ref="DG40:DH40" si="130">MAX(DG14:DG37)</f>
        <v>302</v>
      </c>
      <c r="DH40" s="114">
        <f t="shared" si="130"/>
        <v>15.1</v>
      </c>
      <c r="DI40" s="114"/>
      <c r="DJ40" s="114">
        <f t="shared" ref="DJ40:DW40" si="131">MAX(DJ14:DJ37)</f>
        <v>7</v>
      </c>
      <c r="DK40" s="114">
        <f t="shared" si="131"/>
        <v>64</v>
      </c>
      <c r="DL40" s="114">
        <f t="shared" si="131"/>
        <v>63</v>
      </c>
      <c r="DM40" s="112">
        <f t="shared" si="131"/>
        <v>0</v>
      </c>
      <c r="DN40" s="114">
        <f t="shared" si="131"/>
        <v>341</v>
      </c>
      <c r="DO40" s="114">
        <f t="shared" si="131"/>
        <v>141</v>
      </c>
      <c r="DP40" s="114">
        <f t="shared" si="131"/>
        <v>57.53</v>
      </c>
      <c r="DQ40" s="114">
        <f t="shared" si="131"/>
        <v>29.05</v>
      </c>
      <c r="DR40" s="114">
        <f t="shared" si="131"/>
        <v>8.23</v>
      </c>
      <c r="DS40" s="114">
        <f t="shared" si="131"/>
        <v>8</v>
      </c>
      <c r="DT40" s="114">
        <f t="shared" si="131"/>
        <v>47</v>
      </c>
      <c r="DU40" s="114">
        <f t="shared" si="131"/>
        <v>54.9</v>
      </c>
      <c r="DV40" s="114">
        <f t="shared" si="131"/>
        <v>0</v>
      </c>
      <c r="DW40" s="114">
        <f t="shared" si="131"/>
        <v>0</v>
      </c>
      <c r="DX40" s="114"/>
      <c r="DY40" s="114">
        <f t="shared" ref="DY40:EA40" si="132">MAX(DY14:DY37)</f>
        <v>0</v>
      </c>
      <c r="DZ40" s="114">
        <f t="shared" si="132"/>
        <v>0</v>
      </c>
      <c r="EA40" s="114">
        <f t="shared" si="132"/>
        <v>0</v>
      </c>
      <c r="EB40" s="114"/>
      <c r="EC40" s="114">
        <f t="shared" ref="EC40:EU40" si="133">MAX(EC14:EC37)</f>
        <v>0</v>
      </c>
      <c r="ED40" s="112">
        <f t="shared" si="133"/>
        <v>0</v>
      </c>
      <c r="EE40" s="114">
        <f t="shared" si="133"/>
        <v>388</v>
      </c>
      <c r="EF40" s="114">
        <f t="shared" si="133"/>
        <v>138</v>
      </c>
      <c r="EG40" s="114">
        <f t="shared" si="133"/>
        <v>91</v>
      </c>
      <c r="EH40" s="114">
        <f t="shared" si="133"/>
        <v>3.9</v>
      </c>
      <c r="EI40" s="114">
        <f t="shared" si="133"/>
        <v>0</v>
      </c>
      <c r="EJ40" s="114">
        <f t="shared" si="133"/>
        <v>9</v>
      </c>
      <c r="EK40" s="114">
        <f t="shared" si="133"/>
        <v>56</v>
      </c>
      <c r="EL40" s="114">
        <f t="shared" si="133"/>
        <v>57</v>
      </c>
      <c r="EM40" s="114">
        <f t="shared" si="133"/>
        <v>138</v>
      </c>
      <c r="EN40" s="114">
        <f t="shared" si="133"/>
        <v>149</v>
      </c>
      <c r="EO40" s="114">
        <f t="shared" si="133"/>
        <v>6.4</v>
      </c>
      <c r="EP40" s="114">
        <f t="shared" si="133"/>
        <v>0</v>
      </c>
      <c r="EQ40" s="114">
        <f t="shared" si="133"/>
        <v>9</v>
      </c>
      <c r="ER40" s="114">
        <f t="shared" si="133"/>
        <v>57</v>
      </c>
      <c r="ES40" s="114">
        <f t="shared" si="133"/>
        <v>57</v>
      </c>
      <c r="ET40" s="114">
        <f t="shared" si="133"/>
        <v>342</v>
      </c>
      <c r="EU40" s="114">
        <f t="shared" si="133"/>
        <v>240</v>
      </c>
      <c r="EV40" s="114"/>
      <c r="EW40" s="114">
        <f t="shared" ref="EW40:EY40" si="134">MAX(EW14:EW37)</f>
        <v>7</v>
      </c>
      <c r="EX40" s="114">
        <f t="shared" si="134"/>
        <v>340</v>
      </c>
      <c r="EY40" s="114">
        <f t="shared" si="134"/>
        <v>0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35">MAX(FI14:FI37)</f>
        <v>0</v>
      </c>
      <c r="FJ40" s="114">
        <f t="shared" si="135"/>
        <v>343</v>
      </c>
      <c r="FK40" s="114">
        <f t="shared" si="135"/>
        <v>229</v>
      </c>
      <c r="FL40" s="114"/>
      <c r="FM40" s="114">
        <f t="shared" ref="FM40:FN40" si="136">MAX(FM14:FM37)</f>
        <v>0</v>
      </c>
      <c r="FN40" s="114">
        <f t="shared" si="136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37">MAX(FY14:FY37)</f>
        <v>0</v>
      </c>
      <c r="FZ40" s="112">
        <f t="shared" si="137"/>
        <v>0</v>
      </c>
      <c r="GA40" s="114">
        <f t="shared" si="137"/>
        <v>343</v>
      </c>
      <c r="GB40" s="114">
        <f t="shared" si="137"/>
        <v>468.32</v>
      </c>
      <c r="GC40" s="114"/>
      <c r="GD40" s="114">
        <f t="shared" ref="GD40:GF40" si="138">MAX(GD14:GD37)</f>
        <v>25.8</v>
      </c>
      <c r="GE40" s="114">
        <f t="shared" si="138"/>
        <v>343</v>
      </c>
      <c r="GF40" s="114">
        <f t="shared" si="138"/>
        <v>449.73</v>
      </c>
      <c r="GG40" s="114"/>
      <c r="GH40" s="114">
        <f t="shared" ref="GH40:GJ40" si="139">MAX(GH14:GH37)</f>
        <v>28.9</v>
      </c>
      <c r="GI40" s="114">
        <f t="shared" si="139"/>
        <v>343</v>
      </c>
      <c r="GJ40" s="114">
        <f t="shared" si="139"/>
        <v>232.56</v>
      </c>
      <c r="GK40" s="114"/>
      <c r="GL40" s="114">
        <f t="shared" ref="GL40:GN40" si="140">MAX(GL14:GL37)</f>
        <v>20.6</v>
      </c>
      <c r="GM40" s="114">
        <f t="shared" si="140"/>
        <v>343</v>
      </c>
      <c r="GN40" s="114">
        <f t="shared" si="140"/>
        <v>248.53</v>
      </c>
      <c r="GO40" s="114"/>
      <c r="GP40" s="114">
        <f t="shared" ref="GP40:GR40" si="141">MAX(GP14:GP37)</f>
        <v>28.56</v>
      </c>
      <c r="GQ40" s="114">
        <f t="shared" si="141"/>
        <v>430</v>
      </c>
      <c r="GR40" s="114">
        <f t="shared" si="141"/>
        <v>243.21</v>
      </c>
      <c r="GS40" s="114"/>
      <c r="GT40" s="114">
        <f t="shared" ref="GT40:GV40" si="142">MAX(GT14:GT37)</f>
        <v>14.41</v>
      </c>
      <c r="GU40" s="114">
        <f t="shared" si="142"/>
        <v>430</v>
      </c>
      <c r="GV40" s="114">
        <f t="shared" si="142"/>
        <v>228.16</v>
      </c>
      <c r="GW40" s="114"/>
      <c r="GX40" s="114">
        <f t="shared" ref="GX40:HC40" si="143">MAX(GX14:GX37)</f>
        <v>13.07</v>
      </c>
      <c r="GY40" s="112">
        <f t="shared" si="143"/>
        <v>0</v>
      </c>
      <c r="GZ40" s="114">
        <f t="shared" si="143"/>
        <v>0</v>
      </c>
      <c r="HA40" s="114">
        <f t="shared" si="143"/>
        <v>0</v>
      </c>
      <c r="HB40" s="114">
        <f t="shared" si="143"/>
        <v>354</v>
      </c>
      <c r="HC40" s="114">
        <f t="shared" si="143"/>
        <v>17.7</v>
      </c>
      <c r="HD40" s="114"/>
      <c r="HE40" s="114">
        <f t="shared" ref="HE40:HK40" si="144">MAX(HE14:HE37)</f>
        <v>8</v>
      </c>
      <c r="HF40" s="114">
        <f t="shared" si="144"/>
        <v>60</v>
      </c>
      <c r="HG40" s="114">
        <f t="shared" si="144"/>
        <v>58</v>
      </c>
      <c r="HH40" s="114">
        <f t="shared" si="144"/>
        <v>0</v>
      </c>
      <c r="HI40" s="114">
        <f t="shared" si="144"/>
        <v>0</v>
      </c>
      <c r="HJ40" s="114">
        <f t="shared" si="144"/>
        <v>236</v>
      </c>
      <c r="HK40" s="114">
        <f t="shared" si="144"/>
        <v>11.8</v>
      </c>
      <c r="HL40" s="114"/>
      <c r="HM40" s="114">
        <f t="shared" ref="HM40:HS40" si="145">MAX(HM14:HM37)</f>
        <v>5</v>
      </c>
      <c r="HN40" s="114">
        <f t="shared" si="145"/>
        <v>60</v>
      </c>
      <c r="HO40" s="114">
        <f t="shared" si="145"/>
        <v>60</v>
      </c>
      <c r="HP40" s="114">
        <f t="shared" si="145"/>
        <v>0</v>
      </c>
      <c r="HQ40" s="114">
        <f t="shared" si="145"/>
        <v>0</v>
      </c>
      <c r="HR40" s="114">
        <f t="shared" si="145"/>
        <v>262</v>
      </c>
      <c r="HS40" s="114">
        <f t="shared" si="145"/>
        <v>13.1</v>
      </c>
      <c r="HT40" s="114"/>
      <c r="HU40" s="114">
        <f t="shared" ref="HU40:IB40" si="146">MAX(HU14:HU37)</f>
        <v>7</v>
      </c>
      <c r="HV40" s="114">
        <f t="shared" si="146"/>
        <v>58</v>
      </c>
      <c r="HW40" s="114">
        <f t="shared" si="146"/>
        <v>58</v>
      </c>
      <c r="HX40" s="112">
        <f t="shared" si="146"/>
        <v>0</v>
      </c>
      <c r="HY40" s="114">
        <f t="shared" si="146"/>
        <v>135</v>
      </c>
      <c r="HZ40" s="114">
        <f t="shared" si="146"/>
        <v>33</v>
      </c>
      <c r="IA40" s="114">
        <f t="shared" si="146"/>
        <v>192</v>
      </c>
      <c r="IB40" s="114">
        <f t="shared" si="146"/>
        <v>9.6</v>
      </c>
      <c r="IC40" s="114"/>
      <c r="ID40" s="114">
        <f t="shared" ref="ID40:IK40" si="147">MAX(ID14:ID37)</f>
        <v>2</v>
      </c>
      <c r="IE40" s="114">
        <f t="shared" si="147"/>
        <v>70</v>
      </c>
      <c r="IF40" s="114">
        <f t="shared" si="147"/>
        <v>48</v>
      </c>
      <c r="IG40" s="112">
        <f t="shared" si="147"/>
        <v>0</v>
      </c>
      <c r="IH40" s="114">
        <f t="shared" si="147"/>
        <v>141</v>
      </c>
      <c r="II40" s="114">
        <f t="shared" si="147"/>
        <v>34.8</v>
      </c>
      <c r="IJ40" s="114">
        <f t="shared" si="147"/>
        <v>275</v>
      </c>
      <c r="IK40" s="114">
        <f t="shared" si="147"/>
        <v>14.6</v>
      </c>
      <c r="IL40" s="114"/>
      <c r="IM40" s="114">
        <f t="shared" ref="IM40:IS40" si="148">MAX(IM14:IM37)</f>
        <v>6</v>
      </c>
      <c r="IN40" s="114">
        <f t="shared" si="148"/>
        <v>50</v>
      </c>
      <c r="IO40" s="114">
        <f t="shared" si="148"/>
        <v>50</v>
      </c>
      <c r="IP40" s="114">
        <f t="shared" si="148"/>
        <v>141</v>
      </c>
      <c r="IQ40" s="114">
        <f t="shared" si="148"/>
        <v>34.8</v>
      </c>
      <c r="IR40" s="114">
        <f t="shared" si="148"/>
        <v>221</v>
      </c>
      <c r="IS40" s="114">
        <f t="shared" si="148"/>
        <v>10.7</v>
      </c>
      <c r="IT40" s="114"/>
      <c r="IU40" s="114">
        <f t="shared" ref="IU40:JB40" si="149">MAX(IU14:IU37)</f>
        <v>12</v>
      </c>
      <c r="IV40" s="114">
        <f t="shared" si="149"/>
        <v>54</v>
      </c>
      <c r="IW40" s="114">
        <f t="shared" si="149"/>
        <v>53</v>
      </c>
      <c r="IX40" s="112">
        <f t="shared" si="149"/>
        <v>0</v>
      </c>
      <c r="IY40" s="114">
        <f t="shared" si="149"/>
        <v>140.22</v>
      </c>
      <c r="IZ40" s="114">
        <f t="shared" si="149"/>
        <v>35.26</v>
      </c>
      <c r="JA40" s="114">
        <f t="shared" si="149"/>
        <v>441.97</v>
      </c>
      <c r="JB40" s="114">
        <f t="shared" si="149"/>
        <v>22.09</v>
      </c>
      <c r="JC40" s="114"/>
      <c r="JD40" s="114">
        <f t="shared" ref="JD40:JJ40" si="150">MAX(JD14:JD37)</f>
        <v>3</v>
      </c>
      <c r="JE40" s="114">
        <f t="shared" si="150"/>
        <v>73.47</v>
      </c>
      <c r="JF40" s="114">
        <f t="shared" si="150"/>
        <v>56.37</v>
      </c>
      <c r="JG40" s="114">
        <f t="shared" si="150"/>
        <v>0</v>
      </c>
      <c r="JH40" s="114">
        <f t="shared" si="150"/>
        <v>0</v>
      </c>
      <c r="JI40" s="114">
        <f t="shared" si="150"/>
        <v>0</v>
      </c>
      <c r="JJ40" s="114">
        <f t="shared" si="150"/>
        <v>0</v>
      </c>
      <c r="JK40" s="114"/>
      <c r="JL40" s="114">
        <f t="shared" ref="JL40:JS40" si="151">MAX(JL14:JL37)</f>
        <v>0</v>
      </c>
      <c r="JM40" s="114">
        <f t="shared" si="151"/>
        <v>0</v>
      </c>
      <c r="JN40" s="114">
        <f t="shared" si="151"/>
        <v>0</v>
      </c>
      <c r="JO40" s="112">
        <f t="shared" si="151"/>
        <v>0</v>
      </c>
      <c r="JP40" s="114">
        <f t="shared" si="151"/>
        <v>139</v>
      </c>
      <c r="JQ40" s="114">
        <f t="shared" si="151"/>
        <v>32.6</v>
      </c>
      <c r="JR40" s="114">
        <f t="shared" si="151"/>
        <v>0</v>
      </c>
      <c r="JS40" s="114">
        <f t="shared" si="151"/>
        <v>0</v>
      </c>
      <c r="JT40" s="114"/>
      <c r="JU40" s="114">
        <f t="shared" ref="JU40:KA40" si="152">MAX(JU14:JU37)</f>
        <v>2</v>
      </c>
      <c r="JV40" s="114">
        <f t="shared" si="152"/>
        <v>51</v>
      </c>
      <c r="JW40" s="114">
        <f t="shared" si="152"/>
        <v>49</v>
      </c>
      <c r="JX40" s="114">
        <f t="shared" si="152"/>
        <v>139</v>
      </c>
      <c r="JY40" s="114">
        <f t="shared" si="152"/>
        <v>34.9</v>
      </c>
      <c r="JZ40" s="114">
        <f t="shared" si="152"/>
        <v>197</v>
      </c>
      <c r="KA40" s="114">
        <f t="shared" si="152"/>
        <v>10.7</v>
      </c>
      <c r="KB40" s="114"/>
      <c r="KC40" s="114">
        <f t="shared" ref="KC40:KH40" si="153">MAX(KC14:KC37)</f>
        <v>2</v>
      </c>
      <c r="KD40" s="114">
        <f t="shared" si="153"/>
        <v>59</v>
      </c>
      <c r="KE40" s="114">
        <f t="shared" si="153"/>
        <v>55</v>
      </c>
      <c r="KF40" s="112">
        <f t="shared" si="153"/>
        <v>0</v>
      </c>
      <c r="KG40" s="114">
        <f t="shared" si="153"/>
        <v>126</v>
      </c>
      <c r="KH40" s="114">
        <f t="shared" si="153"/>
        <v>6.6</v>
      </c>
      <c r="KI40" s="114"/>
      <c r="KJ40" s="114">
        <f t="shared" ref="KJ40:KP40" si="154">MAX(KJ14:KJ37)</f>
        <v>1</v>
      </c>
      <c r="KK40" s="114">
        <f t="shared" si="154"/>
        <v>52</v>
      </c>
      <c r="KL40" s="114">
        <f t="shared" si="154"/>
        <v>52</v>
      </c>
      <c r="KM40" s="114">
        <f t="shared" si="154"/>
        <v>140</v>
      </c>
      <c r="KN40" s="114">
        <f t="shared" si="154"/>
        <v>34</v>
      </c>
      <c r="KO40" s="114">
        <f t="shared" si="154"/>
        <v>3</v>
      </c>
      <c r="KP40" s="114">
        <f t="shared" si="154"/>
        <v>0.1</v>
      </c>
      <c r="KQ40" s="114"/>
      <c r="KR40" s="114">
        <f t="shared" ref="KR40:KY40" si="155">MAX(KR14:KR37)</f>
        <v>1</v>
      </c>
      <c r="KS40" s="114">
        <f t="shared" si="155"/>
        <v>52</v>
      </c>
      <c r="KT40" s="114">
        <f t="shared" si="155"/>
        <v>50</v>
      </c>
      <c r="KU40" s="112">
        <f t="shared" si="155"/>
        <v>0</v>
      </c>
      <c r="KV40" s="114">
        <f t="shared" si="155"/>
        <v>138</v>
      </c>
      <c r="KW40" s="114">
        <f t="shared" si="155"/>
        <v>35</v>
      </c>
      <c r="KX40" s="114">
        <f t="shared" si="155"/>
        <v>373</v>
      </c>
      <c r="KY40" s="114">
        <f t="shared" si="155"/>
        <v>18.3</v>
      </c>
      <c r="KZ40" s="114"/>
      <c r="LA40" s="114">
        <f t="shared" ref="LA40:LG40" si="156">MAX(LA14:LA37)</f>
        <v>3</v>
      </c>
      <c r="LB40" s="114">
        <f t="shared" si="156"/>
        <v>56</v>
      </c>
      <c r="LC40" s="114">
        <f t="shared" si="156"/>
        <v>56</v>
      </c>
      <c r="LD40" s="114">
        <f t="shared" si="156"/>
        <v>138</v>
      </c>
      <c r="LE40" s="114">
        <f t="shared" si="156"/>
        <v>35</v>
      </c>
      <c r="LF40" s="114">
        <f t="shared" si="156"/>
        <v>390</v>
      </c>
      <c r="LG40" s="114">
        <f t="shared" si="156"/>
        <v>19.1</v>
      </c>
      <c r="LH40" s="114"/>
      <c r="LI40" s="114">
        <f t="shared" ref="LI40:LM40" si="157">MAX(LI14:LI37)</f>
        <v>5</v>
      </c>
      <c r="LJ40" s="114">
        <f t="shared" si="157"/>
        <v>59</v>
      </c>
      <c r="LK40" s="114">
        <f t="shared" si="157"/>
        <v>58</v>
      </c>
      <c r="LL40" s="112">
        <f t="shared" si="157"/>
        <v>0</v>
      </c>
      <c r="LM40" s="114">
        <f t="shared" si="157"/>
        <v>345</v>
      </c>
      <c r="LN40" s="114"/>
      <c r="LO40" s="114"/>
      <c r="LP40" s="114"/>
      <c r="LQ40" s="114"/>
      <c r="LR40" s="114" t="str">
        <f t="shared" ref="LR40:MT40" si="158">MAX(#REF!)</f>
        <v>#REF!</v>
      </c>
      <c r="LS40" s="114" t="str">
        <f t="shared" si="158"/>
        <v>#REF!</v>
      </c>
      <c r="LT40" s="114" t="str">
        <f t="shared" si="158"/>
        <v>#REF!</v>
      </c>
      <c r="LU40" s="114" t="str">
        <f t="shared" si="158"/>
        <v>#REF!</v>
      </c>
      <c r="LV40" s="114" t="str">
        <f t="shared" si="158"/>
        <v>#REF!</v>
      </c>
      <c r="LW40" s="114" t="str">
        <f t="shared" si="158"/>
        <v>#REF!</v>
      </c>
      <c r="LX40" s="114" t="str">
        <f t="shared" si="158"/>
        <v>#REF!</v>
      </c>
      <c r="LY40" s="114" t="str">
        <f t="shared" si="158"/>
        <v>#REF!</v>
      </c>
      <c r="LZ40" s="114" t="str">
        <f t="shared" si="158"/>
        <v>#REF!</v>
      </c>
      <c r="MA40" s="114" t="str">
        <f t="shared" si="158"/>
        <v>#REF!</v>
      </c>
      <c r="MB40" s="114" t="str">
        <f t="shared" si="158"/>
        <v>#REF!</v>
      </c>
      <c r="MC40" s="114" t="str">
        <f t="shared" si="158"/>
        <v>#REF!</v>
      </c>
      <c r="MD40" s="114" t="str">
        <f t="shared" si="158"/>
        <v>#REF!</v>
      </c>
      <c r="ME40" s="114" t="str">
        <f t="shared" si="158"/>
        <v>#REF!</v>
      </c>
      <c r="MF40" s="114" t="str">
        <f t="shared" si="158"/>
        <v>#REF!</v>
      </c>
      <c r="MG40" s="114" t="str">
        <f t="shared" si="158"/>
        <v>#REF!</v>
      </c>
      <c r="MH40" s="114" t="str">
        <f t="shared" si="158"/>
        <v>#REF!</v>
      </c>
      <c r="MI40" s="114" t="str">
        <f t="shared" si="158"/>
        <v>#REF!</v>
      </c>
      <c r="MJ40" s="114" t="str">
        <f t="shared" si="158"/>
        <v>#REF!</v>
      </c>
      <c r="MK40" s="114" t="str">
        <f t="shared" si="158"/>
        <v>#REF!</v>
      </c>
      <c r="ML40" s="114" t="str">
        <f t="shared" si="158"/>
        <v>#REF!</v>
      </c>
      <c r="MM40" s="112" t="str">
        <f t="shared" si="158"/>
        <v>#REF!</v>
      </c>
      <c r="MN40" s="114" t="str">
        <f t="shared" si="158"/>
        <v>#REF!</v>
      </c>
      <c r="MO40" s="114" t="str">
        <f t="shared" si="158"/>
        <v>#REF!</v>
      </c>
      <c r="MP40" s="114" t="str">
        <f t="shared" si="158"/>
        <v>#REF!</v>
      </c>
      <c r="MQ40" s="114" t="str">
        <f t="shared" si="158"/>
        <v>#REF!</v>
      </c>
      <c r="MR40" s="114" t="str">
        <f t="shared" si="158"/>
        <v>#REF!</v>
      </c>
      <c r="MS40" s="114" t="str">
        <f t="shared" si="158"/>
        <v>#REF!</v>
      </c>
      <c r="MT40" s="114" t="str">
        <f t="shared" si="158"/>
        <v>#REF!</v>
      </c>
      <c r="MU40" s="114"/>
      <c r="MV40" s="114"/>
      <c r="MW40" s="114" t="str">
        <f t="shared" ref="MW40:NB40" si="159">MAX(#REF!)</f>
        <v>#REF!</v>
      </c>
      <c r="MX40" s="114" t="str">
        <f t="shared" si="159"/>
        <v>#REF!</v>
      </c>
      <c r="MY40" s="114" t="str">
        <f t="shared" si="159"/>
        <v>#REF!</v>
      </c>
      <c r="MZ40" s="114" t="str">
        <f t="shared" si="159"/>
        <v>#REF!</v>
      </c>
      <c r="NA40" s="114" t="str">
        <f t="shared" si="159"/>
        <v>#REF!</v>
      </c>
      <c r="NB40" s="114" t="str">
        <f t="shared" si="159"/>
        <v>#REF!</v>
      </c>
      <c r="NC40" s="114"/>
      <c r="ND40" s="114"/>
      <c r="NE40" s="114" t="str">
        <f t="shared" ref="NE40:NJ40" si="160">MAX(#REF!)</f>
        <v>#REF!</v>
      </c>
      <c r="NF40" s="114" t="str">
        <f t="shared" si="160"/>
        <v>#REF!</v>
      </c>
      <c r="NG40" s="114" t="str">
        <f t="shared" si="160"/>
        <v>#REF!</v>
      </c>
      <c r="NH40" s="114" t="str">
        <f t="shared" si="160"/>
        <v>#REF!</v>
      </c>
      <c r="NI40" s="114" t="str">
        <f t="shared" si="160"/>
        <v>#REF!</v>
      </c>
      <c r="NJ40" s="114" t="str">
        <f t="shared" si="160"/>
        <v>#REF!</v>
      </c>
      <c r="NK40" s="114"/>
      <c r="NL40" s="114"/>
      <c r="NM40" s="114" t="str">
        <f t="shared" ref="NM40:NN40" si="161">MAX(#REF!)</f>
        <v>#REF!</v>
      </c>
      <c r="NN40" s="114" t="str">
        <f t="shared" si="161"/>
        <v>#REF!</v>
      </c>
    </row>
    <row r="41" ht="14.25" customHeight="1">
      <c r="C41" s="6"/>
      <c r="D41" s="7"/>
      <c r="G41" s="7"/>
      <c r="S41" s="7"/>
      <c r="T41" s="7"/>
      <c r="U41" s="7"/>
      <c r="W41" s="7"/>
      <c r="Y41" s="7"/>
      <c r="AA41" s="7"/>
      <c r="AC41" s="7"/>
      <c r="AE41" s="7"/>
      <c r="AF41" s="7"/>
      <c r="AI41" s="7"/>
      <c r="AJ41" s="7"/>
      <c r="AK41" s="7"/>
      <c r="AN41" s="7"/>
      <c r="AO41" s="7"/>
      <c r="AQ41" s="188"/>
      <c r="AY41" s="188"/>
    </row>
    <row r="42" ht="14.25" customHeight="1">
      <c r="C42" s="6"/>
      <c r="D42" s="7"/>
      <c r="G42" s="7"/>
      <c r="S42" s="7"/>
      <c r="T42" s="7"/>
      <c r="U42" s="7"/>
      <c r="W42" s="7"/>
      <c r="Y42" s="7"/>
      <c r="AA42" s="7"/>
      <c r="AC42" s="7"/>
      <c r="AE42" s="7"/>
      <c r="AF42" s="7"/>
      <c r="AI42" s="7"/>
      <c r="AJ42" s="7"/>
      <c r="AK42" s="7"/>
      <c r="AN42" s="7"/>
      <c r="AO42" s="7"/>
      <c r="AQ42" s="188"/>
      <c r="AY42" s="188"/>
      <c r="MH42" s="117"/>
    </row>
    <row r="43" ht="14.25" customHeight="1">
      <c r="C43" s="6"/>
      <c r="D43" s="7"/>
      <c r="G43" s="7"/>
      <c r="S43" s="7"/>
      <c r="T43" s="7"/>
      <c r="U43" s="7"/>
      <c r="W43" s="7"/>
      <c r="Y43" s="7"/>
      <c r="AA43" s="7"/>
      <c r="AC43" s="7"/>
      <c r="AE43" s="7"/>
      <c r="AF43" s="7"/>
      <c r="AI43" s="7"/>
      <c r="AJ43" s="7"/>
      <c r="AK43" s="7"/>
      <c r="AN43" s="7"/>
      <c r="AO43" s="7"/>
      <c r="AQ43" s="188"/>
      <c r="AY43" s="188"/>
    </row>
    <row r="44" ht="14.25" customHeight="1">
      <c r="C44" s="6"/>
      <c r="D44" s="7"/>
      <c r="G44" s="7"/>
      <c r="S44" s="7"/>
      <c r="T44" s="7"/>
      <c r="U44" s="7"/>
      <c r="W44" s="7"/>
      <c r="Y44" s="7"/>
      <c r="AA44" s="7"/>
      <c r="AC44" s="7"/>
      <c r="AE44" s="7"/>
      <c r="AF44" s="7"/>
      <c r="AI44" s="7"/>
      <c r="AJ44" s="7"/>
      <c r="AK44" s="7"/>
      <c r="AN44" s="7"/>
      <c r="AO44" s="7"/>
      <c r="AQ44" s="188"/>
      <c r="AY44" s="188"/>
    </row>
    <row r="45" ht="14.25" customHeight="1">
      <c r="C45" s="6"/>
      <c r="D45" s="7"/>
      <c r="G45" s="7"/>
      <c r="S45" s="7"/>
      <c r="T45" s="7"/>
      <c r="U45" s="7"/>
      <c r="W45" s="7"/>
      <c r="Y45" s="7"/>
      <c r="AA45" s="7"/>
      <c r="AC45" s="7"/>
      <c r="AE45" s="7"/>
      <c r="AF45" s="7"/>
      <c r="AI45" s="7"/>
      <c r="AJ45" s="7"/>
      <c r="AK45" s="7"/>
      <c r="AN45" s="7"/>
      <c r="AO45" s="7"/>
      <c r="AQ45" s="188"/>
      <c r="AY45" s="188"/>
      <c r="IB45" s="215" t="s">
        <v>102</v>
      </c>
    </row>
    <row r="46" ht="14.25" customHeight="1">
      <c r="C46" s="6"/>
      <c r="D46" s="7"/>
      <c r="G46" s="7"/>
      <c r="S46" s="7"/>
      <c r="T46" s="7"/>
      <c r="U46" s="7"/>
      <c r="W46" s="7"/>
      <c r="Y46" s="7"/>
      <c r="AA46" s="7"/>
      <c r="AC46" s="7"/>
      <c r="AE46" s="7"/>
      <c r="AF46" s="7"/>
      <c r="AI46" s="7"/>
      <c r="AJ46" s="7"/>
      <c r="AK46" s="7"/>
      <c r="AN46" s="7"/>
      <c r="AO46" s="7"/>
      <c r="AQ46" s="188"/>
      <c r="AY46" s="188"/>
    </row>
    <row r="47" ht="14.25" customHeight="1">
      <c r="C47" s="6"/>
      <c r="D47" s="7"/>
      <c r="G47" s="7"/>
      <c r="S47" s="7"/>
      <c r="T47" s="7"/>
      <c r="U47" s="7"/>
      <c r="W47" s="7"/>
      <c r="Y47" s="7"/>
      <c r="AA47" s="7"/>
      <c r="AC47" s="7"/>
      <c r="AE47" s="7"/>
      <c r="AF47" s="7"/>
      <c r="AI47" s="7"/>
      <c r="AJ47" s="7"/>
      <c r="AK47" s="7"/>
      <c r="AN47" s="7"/>
      <c r="AO47" s="7"/>
      <c r="AQ47" s="188"/>
      <c r="AY47" s="188"/>
    </row>
    <row r="48" ht="14.25" customHeight="1">
      <c r="C48" s="6"/>
      <c r="D48" s="7"/>
      <c r="G48" s="7"/>
      <c r="S48" s="7"/>
      <c r="T48" s="7"/>
      <c r="U48" s="7"/>
      <c r="W48" s="7"/>
      <c r="Y48" s="7"/>
      <c r="AA48" s="7"/>
      <c r="AC48" s="7"/>
      <c r="AE48" s="7"/>
      <c r="AF48" s="7"/>
      <c r="AI48" s="7"/>
      <c r="AJ48" s="7"/>
      <c r="AK48" s="7"/>
      <c r="AN48" s="7"/>
      <c r="AO48" s="7"/>
      <c r="AQ48" s="188"/>
      <c r="AY48" s="188"/>
    </row>
    <row r="49" ht="14.25" customHeight="1">
      <c r="C49" s="6"/>
      <c r="D49" s="7"/>
      <c r="G49" s="7"/>
      <c r="S49" s="7"/>
      <c r="T49" s="7"/>
      <c r="U49" s="7"/>
      <c r="W49" s="7"/>
      <c r="Y49" s="7"/>
      <c r="AA49" s="7"/>
      <c r="AC49" s="7"/>
      <c r="AE49" s="7"/>
      <c r="AF49" s="7"/>
      <c r="AI49" s="7"/>
      <c r="AJ49" s="7"/>
      <c r="AK49" s="7"/>
      <c r="AN49" s="7"/>
      <c r="AO49" s="7"/>
      <c r="AQ49" s="188"/>
      <c r="AY49" s="188"/>
    </row>
    <row r="50" ht="14.25" customHeight="1">
      <c r="C50" s="6"/>
      <c r="D50" s="7"/>
      <c r="G50" s="7"/>
      <c r="S50" s="7"/>
      <c r="T50" s="7"/>
      <c r="U50" s="7"/>
      <c r="W50" s="7"/>
      <c r="Y50" s="7"/>
      <c r="AA50" s="7"/>
      <c r="AC50" s="7"/>
      <c r="AE50" s="7"/>
      <c r="AF50" s="7"/>
      <c r="AI50" s="7"/>
      <c r="AJ50" s="7"/>
      <c r="AK50" s="7"/>
      <c r="AN50" s="7"/>
      <c r="AO50" s="7"/>
      <c r="AQ50" s="188"/>
      <c r="AY50" s="188"/>
    </row>
    <row r="51" ht="14.25" customHeight="1">
      <c r="C51" s="6"/>
      <c r="D51" s="7"/>
      <c r="G51" s="7"/>
      <c r="S51" s="7"/>
      <c r="T51" s="7"/>
      <c r="U51" s="7"/>
      <c r="W51" s="7"/>
      <c r="Y51" s="7"/>
      <c r="AA51" s="7"/>
      <c r="AC51" s="7"/>
      <c r="AE51" s="7"/>
      <c r="AF51" s="7"/>
      <c r="AI51" s="7"/>
      <c r="AJ51" s="7"/>
      <c r="AK51" s="7"/>
      <c r="AN51" s="7"/>
      <c r="AO51" s="7"/>
      <c r="AQ51" s="188"/>
      <c r="AY51" s="188"/>
    </row>
    <row r="52" ht="14.25" customHeight="1">
      <c r="C52" s="6"/>
      <c r="D52" s="7"/>
      <c r="G52" s="7"/>
      <c r="S52" s="7"/>
      <c r="T52" s="7"/>
      <c r="U52" s="7"/>
      <c r="W52" s="7"/>
      <c r="Y52" s="7"/>
      <c r="AA52" s="7"/>
      <c r="AC52" s="7"/>
      <c r="AE52" s="7"/>
      <c r="AF52" s="7"/>
      <c r="AI52" s="7"/>
      <c r="AJ52" s="7"/>
      <c r="AK52" s="7"/>
      <c r="AN52" s="7"/>
      <c r="AO52" s="7"/>
      <c r="AQ52" s="188"/>
      <c r="AY52" s="188"/>
    </row>
    <row r="53" ht="14.25" customHeight="1">
      <c r="C53" s="6"/>
      <c r="D53" s="7"/>
      <c r="G53" s="7"/>
      <c r="S53" s="7"/>
      <c r="T53" s="7"/>
      <c r="U53" s="7"/>
      <c r="W53" s="7"/>
      <c r="Y53" s="7"/>
      <c r="AA53" s="7"/>
      <c r="AC53" s="7"/>
      <c r="AE53" s="7"/>
      <c r="AF53" s="7"/>
      <c r="AI53" s="7"/>
      <c r="AJ53" s="7"/>
      <c r="AK53" s="7"/>
      <c r="AN53" s="7"/>
      <c r="AO53" s="7"/>
      <c r="AQ53" s="188"/>
      <c r="AY53" s="188"/>
    </row>
    <row r="54" ht="14.25" customHeight="1">
      <c r="C54" s="6"/>
      <c r="D54" s="7"/>
      <c r="G54" s="7"/>
      <c r="S54" s="7"/>
      <c r="T54" s="7"/>
      <c r="U54" s="7"/>
      <c r="W54" s="7"/>
      <c r="Y54" s="7"/>
      <c r="AA54" s="7"/>
      <c r="AC54" s="7"/>
      <c r="AE54" s="7"/>
      <c r="AF54" s="7"/>
      <c r="AI54" s="7"/>
      <c r="AJ54" s="7"/>
      <c r="AK54" s="7"/>
      <c r="AN54" s="7"/>
      <c r="AO54" s="7"/>
      <c r="AQ54" s="188"/>
      <c r="AY54" s="188"/>
    </row>
    <row r="55" ht="14.25" customHeight="1">
      <c r="C55" s="6"/>
      <c r="D55" s="7"/>
      <c r="G55" s="7"/>
      <c r="S55" s="7"/>
      <c r="T55" s="7"/>
      <c r="U55" s="7"/>
      <c r="W55" s="7"/>
      <c r="Y55" s="7"/>
      <c r="AA55" s="7"/>
      <c r="AC55" s="7"/>
      <c r="AE55" s="7"/>
      <c r="AF55" s="7"/>
      <c r="AI55" s="7"/>
      <c r="AJ55" s="7"/>
      <c r="AK55" s="7"/>
      <c r="AN55" s="7"/>
      <c r="AO55" s="7"/>
      <c r="AQ55" s="188"/>
      <c r="AY55" s="188"/>
    </row>
    <row r="56" ht="14.25" customHeight="1">
      <c r="C56" s="6"/>
      <c r="D56" s="7"/>
      <c r="G56" s="7"/>
      <c r="S56" s="7"/>
      <c r="T56" s="7"/>
      <c r="U56" s="7"/>
      <c r="W56" s="7"/>
      <c r="Y56" s="7"/>
      <c r="AA56" s="7"/>
      <c r="AC56" s="7"/>
      <c r="AE56" s="7"/>
      <c r="AF56" s="7"/>
      <c r="AI56" s="7"/>
      <c r="AJ56" s="7"/>
      <c r="AK56" s="7"/>
      <c r="AN56" s="7"/>
      <c r="AO56" s="7"/>
      <c r="AQ56" s="188"/>
      <c r="AY56" s="188"/>
    </row>
    <row r="57" ht="14.25" customHeight="1">
      <c r="C57" s="6"/>
      <c r="D57" s="7"/>
      <c r="G57" s="7"/>
      <c r="S57" s="7"/>
      <c r="T57" s="7"/>
      <c r="U57" s="7"/>
      <c r="W57" s="7"/>
      <c r="Y57" s="7"/>
      <c r="AA57" s="7"/>
      <c r="AC57" s="7"/>
      <c r="AE57" s="7"/>
      <c r="AF57" s="7"/>
      <c r="AI57" s="7"/>
      <c r="AJ57" s="7"/>
      <c r="AK57" s="7"/>
      <c r="AN57" s="7"/>
      <c r="AO57" s="7"/>
      <c r="AQ57" s="188"/>
      <c r="AY57" s="188"/>
    </row>
    <row r="58" ht="14.25" customHeight="1">
      <c r="C58" s="6"/>
      <c r="D58" s="7"/>
      <c r="G58" s="7"/>
      <c r="S58" s="7"/>
      <c r="T58" s="7"/>
      <c r="U58" s="7"/>
      <c r="W58" s="7"/>
      <c r="Y58" s="7"/>
      <c r="AA58" s="7"/>
      <c r="AC58" s="7"/>
      <c r="AE58" s="7"/>
      <c r="AF58" s="7"/>
      <c r="AI58" s="7"/>
      <c r="AJ58" s="7"/>
      <c r="AK58" s="7"/>
      <c r="AN58" s="7"/>
      <c r="AO58" s="7"/>
      <c r="AQ58" s="188"/>
      <c r="AY58" s="188"/>
    </row>
    <row r="59" ht="14.25" customHeight="1">
      <c r="C59" s="6"/>
      <c r="D59" s="7"/>
      <c r="G59" s="7"/>
      <c r="S59" s="7"/>
      <c r="T59" s="7"/>
      <c r="U59" s="7"/>
      <c r="W59" s="7"/>
      <c r="Y59" s="7"/>
      <c r="AA59" s="7"/>
      <c r="AC59" s="7"/>
      <c r="AE59" s="7"/>
      <c r="AF59" s="7"/>
      <c r="AI59" s="7"/>
      <c r="AJ59" s="7"/>
      <c r="AK59" s="7"/>
      <c r="AN59" s="7"/>
      <c r="AO59" s="7"/>
      <c r="AQ59" s="188"/>
      <c r="AY59" s="188"/>
    </row>
    <row r="60" ht="14.25" customHeight="1">
      <c r="C60" s="6"/>
      <c r="D60" s="7"/>
      <c r="G60" s="7"/>
      <c r="S60" s="7"/>
      <c r="T60" s="7"/>
      <c r="U60" s="7"/>
      <c r="W60" s="7"/>
      <c r="Y60" s="7"/>
      <c r="AA60" s="7"/>
      <c r="AC60" s="7"/>
      <c r="AE60" s="7"/>
      <c r="AF60" s="7"/>
      <c r="AI60" s="7"/>
      <c r="AJ60" s="7"/>
      <c r="AK60" s="7"/>
      <c r="AN60" s="7"/>
      <c r="AO60" s="7"/>
      <c r="AQ60" s="188"/>
      <c r="AY60" s="188"/>
    </row>
    <row r="61" ht="14.25" customHeight="1">
      <c r="C61" s="6"/>
      <c r="D61" s="7"/>
      <c r="G61" s="7"/>
      <c r="S61" s="7"/>
      <c r="T61" s="7"/>
      <c r="U61" s="7"/>
      <c r="W61" s="7"/>
      <c r="Y61" s="7"/>
      <c r="AA61" s="7"/>
      <c r="AC61" s="7"/>
      <c r="AE61" s="7"/>
      <c r="AF61" s="7"/>
      <c r="AI61" s="7"/>
      <c r="AJ61" s="7"/>
      <c r="AK61" s="7"/>
      <c r="AN61" s="7"/>
      <c r="AO61" s="7"/>
      <c r="AQ61" s="188"/>
      <c r="AY61" s="188"/>
    </row>
    <row r="62" ht="14.25" customHeight="1">
      <c r="C62" s="6"/>
      <c r="D62" s="7"/>
      <c r="G62" s="7"/>
      <c r="S62" s="7"/>
      <c r="T62" s="7"/>
      <c r="U62" s="7"/>
      <c r="W62" s="7"/>
      <c r="Y62" s="7"/>
      <c r="AA62" s="7"/>
      <c r="AC62" s="7"/>
      <c r="AE62" s="7"/>
      <c r="AF62" s="7"/>
      <c r="AI62" s="7"/>
      <c r="AJ62" s="7"/>
      <c r="AK62" s="7"/>
      <c r="AN62" s="7"/>
      <c r="AO62" s="7"/>
      <c r="AQ62" s="188"/>
      <c r="AY62" s="188"/>
    </row>
    <row r="63" ht="14.25" customHeight="1">
      <c r="C63" s="6"/>
      <c r="D63" s="7"/>
      <c r="G63" s="7"/>
      <c r="S63" s="7"/>
      <c r="T63" s="7"/>
      <c r="U63" s="7"/>
      <c r="W63" s="7"/>
      <c r="Y63" s="7"/>
      <c r="AA63" s="7"/>
      <c r="AC63" s="7"/>
      <c r="AE63" s="7"/>
      <c r="AF63" s="7"/>
      <c r="AI63" s="7"/>
      <c r="AJ63" s="7"/>
      <c r="AK63" s="7"/>
      <c r="AN63" s="7"/>
      <c r="AO63" s="7"/>
      <c r="AQ63" s="188"/>
      <c r="AY63" s="188"/>
    </row>
    <row r="64" ht="14.25" customHeight="1">
      <c r="C64" s="6"/>
      <c r="D64" s="7"/>
      <c r="G64" s="7"/>
      <c r="S64" s="7"/>
      <c r="T64" s="7"/>
      <c r="U64" s="7"/>
      <c r="W64" s="7"/>
      <c r="Y64" s="7"/>
      <c r="AA64" s="7"/>
      <c r="AC64" s="7"/>
      <c r="AE64" s="7"/>
      <c r="AF64" s="7"/>
      <c r="AI64" s="7"/>
      <c r="AJ64" s="7"/>
      <c r="AK64" s="7"/>
      <c r="AN64" s="7"/>
      <c r="AO64" s="7"/>
      <c r="AQ64" s="188"/>
      <c r="AY64" s="188"/>
    </row>
    <row r="65" ht="14.25" customHeight="1">
      <c r="C65" s="6"/>
      <c r="D65" s="7"/>
      <c r="G65" s="7"/>
      <c r="S65" s="7"/>
      <c r="T65" s="7"/>
      <c r="U65" s="7"/>
      <c r="W65" s="7"/>
      <c r="Y65" s="7"/>
      <c r="AA65" s="7"/>
      <c r="AC65" s="7"/>
      <c r="AE65" s="7"/>
      <c r="AF65" s="7"/>
      <c r="AI65" s="7"/>
      <c r="AJ65" s="7"/>
      <c r="AK65" s="7"/>
      <c r="AN65" s="7"/>
      <c r="AO65" s="7"/>
      <c r="AQ65" s="188"/>
      <c r="AY65" s="188"/>
    </row>
    <row r="66" ht="14.25" customHeight="1">
      <c r="C66" s="6"/>
      <c r="D66" s="7"/>
      <c r="G66" s="7"/>
      <c r="S66" s="7"/>
      <c r="T66" s="7"/>
      <c r="U66" s="7"/>
      <c r="W66" s="7"/>
      <c r="Y66" s="7"/>
      <c r="AA66" s="7"/>
      <c r="AC66" s="7"/>
      <c r="AE66" s="7"/>
      <c r="AF66" s="7"/>
      <c r="AI66" s="7"/>
      <c r="AJ66" s="7"/>
      <c r="AK66" s="7"/>
      <c r="AN66" s="7"/>
      <c r="AO66" s="7"/>
      <c r="AQ66" s="188"/>
      <c r="AY66" s="188"/>
    </row>
    <row r="67" ht="14.25" customHeight="1">
      <c r="C67" s="6"/>
      <c r="D67" s="7"/>
      <c r="G67" s="7"/>
      <c r="S67" s="7"/>
      <c r="T67" s="7"/>
      <c r="U67" s="7"/>
      <c r="W67" s="7"/>
      <c r="Y67" s="7"/>
      <c r="AA67" s="7"/>
      <c r="AC67" s="7"/>
      <c r="AE67" s="7"/>
      <c r="AF67" s="7"/>
      <c r="AI67" s="7"/>
      <c r="AJ67" s="7"/>
      <c r="AK67" s="7"/>
      <c r="AN67" s="7"/>
      <c r="AO67" s="7"/>
      <c r="AQ67" s="188"/>
      <c r="AY67" s="188"/>
    </row>
    <row r="68" ht="14.25" customHeight="1">
      <c r="C68" s="6"/>
      <c r="D68" s="7"/>
      <c r="G68" s="7"/>
      <c r="S68" s="7"/>
      <c r="T68" s="7"/>
      <c r="U68" s="7"/>
      <c r="W68" s="7"/>
      <c r="Y68" s="7"/>
      <c r="AA68" s="7"/>
      <c r="AC68" s="7"/>
      <c r="AE68" s="7"/>
      <c r="AF68" s="7"/>
      <c r="AI68" s="7"/>
      <c r="AJ68" s="7"/>
      <c r="AK68" s="7"/>
      <c r="AN68" s="7"/>
      <c r="AO68" s="7"/>
      <c r="AQ68" s="188"/>
      <c r="AY68" s="188"/>
    </row>
    <row r="69" ht="14.25" customHeight="1">
      <c r="C69" s="6"/>
      <c r="D69" s="7"/>
      <c r="G69" s="7"/>
      <c r="S69" s="7"/>
      <c r="T69" s="7"/>
      <c r="U69" s="7"/>
      <c r="W69" s="7"/>
      <c r="Y69" s="7"/>
      <c r="AA69" s="7"/>
      <c r="AC69" s="7"/>
      <c r="AE69" s="7"/>
      <c r="AF69" s="7"/>
      <c r="AI69" s="7"/>
      <c r="AJ69" s="7"/>
      <c r="AK69" s="7"/>
      <c r="AN69" s="7"/>
      <c r="AO69" s="7"/>
      <c r="AQ69" s="188"/>
      <c r="AY69" s="188"/>
    </row>
    <row r="70" ht="14.25" customHeight="1">
      <c r="C70" s="6"/>
      <c r="D70" s="7"/>
      <c r="G70" s="7"/>
      <c r="S70" s="7"/>
      <c r="T70" s="7"/>
      <c r="U70" s="7"/>
      <c r="W70" s="7"/>
      <c r="Y70" s="7"/>
      <c r="AA70" s="7"/>
      <c r="AC70" s="7"/>
      <c r="AE70" s="7"/>
      <c r="AF70" s="7"/>
      <c r="AI70" s="7"/>
      <c r="AJ70" s="7"/>
      <c r="AK70" s="7"/>
      <c r="AN70" s="7"/>
      <c r="AO70" s="7"/>
      <c r="AQ70" s="188"/>
      <c r="AY70" s="188"/>
    </row>
    <row r="71" ht="14.25" customHeight="1">
      <c r="C71" s="6"/>
      <c r="D71" s="7"/>
      <c r="G71" s="7"/>
      <c r="S71" s="7"/>
      <c r="T71" s="7"/>
      <c r="U71" s="7"/>
      <c r="W71" s="7"/>
      <c r="Y71" s="7"/>
      <c r="AA71" s="7"/>
      <c r="AC71" s="7"/>
      <c r="AE71" s="7"/>
      <c r="AF71" s="7"/>
      <c r="AI71" s="7"/>
      <c r="AJ71" s="7"/>
      <c r="AK71" s="7"/>
      <c r="AN71" s="7"/>
      <c r="AO71" s="7"/>
      <c r="AQ71" s="188"/>
      <c r="AY71" s="188"/>
    </row>
    <row r="72" ht="14.25" customHeight="1">
      <c r="C72" s="6"/>
      <c r="D72" s="7"/>
      <c r="G72" s="7"/>
      <c r="S72" s="7"/>
      <c r="T72" s="7"/>
      <c r="U72" s="7"/>
      <c r="W72" s="7"/>
      <c r="Y72" s="7"/>
      <c r="AA72" s="7"/>
      <c r="AC72" s="7"/>
      <c r="AE72" s="7"/>
      <c r="AF72" s="7"/>
      <c r="AI72" s="7"/>
      <c r="AJ72" s="7"/>
      <c r="AK72" s="7"/>
      <c r="AN72" s="7"/>
      <c r="AO72" s="7"/>
      <c r="AQ72" s="188"/>
      <c r="AY72" s="188"/>
    </row>
    <row r="73" ht="14.25" customHeight="1">
      <c r="C73" s="6"/>
      <c r="D73" s="7"/>
      <c r="G73" s="7"/>
      <c r="S73" s="7"/>
      <c r="T73" s="7"/>
      <c r="U73" s="7"/>
      <c r="W73" s="7"/>
      <c r="Y73" s="7"/>
      <c r="AA73" s="7"/>
      <c r="AC73" s="7"/>
      <c r="AE73" s="7"/>
      <c r="AF73" s="7"/>
      <c r="AI73" s="7"/>
      <c r="AJ73" s="7"/>
      <c r="AK73" s="7"/>
      <c r="AN73" s="7"/>
      <c r="AO73" s="7"/>
      <c r="AQ73" s="188"/>
      <c r="AY73" s="188"/>
    </row>
    <row r="74" ht="14.25" customHeight="1">
      <c r="C74" s="6"/>
      <c r="D74" s="7"/>
      <c r="G74" s="7"/>
      <c r="S74" s="7"/>
      <c r="T74" s="7"/>
      <c r="U74" s="7"/>
      <c r="W74" s="7"/>
      <c r="Y74" s="7"/>
      <c r="AA74" s="7"/>
      <c r="AC74" s="7"/>
      <c r="AE74" s="7"/>
      <c r="AF74" s="7"/>
      <c r="AI74" s="7"/>
      <c r="AJ74" s="7"/>
      <c r="AK74" s="7"/>
      <c r="AN74" s="7"/>
      <c r="AO74" s="7"/>
      <c r="AQ74" s="188"/>
      <c r="AY74" s="188"/>
    </row>
    <row r="75" ht="14.25" customHeight="1">
      <c r="C75" s="6"/>
      <c r="D75" s="7"/>
      <c r="G75" s="7"/>
      <c r="S75" s="7"/>
      <c r="T75" s="7"/>
      <c r="U75" s="7"/>
      <c r="W75" s="7"/>
      <c r="Y75" s="7"/>
      <c r="AA75" s="7"/>
      <c r="AC75" s="7"/>
      <c r="AE75" s="7"/>
      <c r="AF75" s="7"/>
      <c r="AI75" s="7"/>
      <c r="AJ75" s="7"/>
      <c r="AK75" s="7"/>
      <c r="AN75" s="7"/>
      <c r="AO75" s="7"/>
      <c r="AQ75" s="188"/>
      <c r="AY75" s="188"/>
    </row>
    <row r="76" ht="14.25" customHeight="1">
      <c r="C76" s="6"/>
      <c r="D76" s="7"/>
      <c r="G76" s="7"/>
      <c r="S76" s="7"/>
      <c r="T76" s="7"/>
      <c r="U76" s="7"/>
      <c r="W76" s="7"/>
      <c r="Y76" s="7"/>
      <c r="AA76" s="7"/>
      <c r="AC76" s="7"/>
      <c r="AE76" s="7"/>
      <c r="AF76" s="7"/>
      <c r="AI76" s="7"/>
      <c r="AJ76" s="7"/>
      <c r="AK76" s="7"/>
      <c r="AN76" s="7"/>
      <c r="AO76" s="7"/>
      <c r="AQ76" s="188"/>
      <c r="AY76" s="188"/>
    </row>
    <row r="77" ht="14.25" customHeight="1">
      <c r="C77" s="6"/>
      <c r="D77" s="7"/>
      <c r="G77" s="7"/>
      <c r="S77" s="7"/>
      <c r="T77" s="7"/>
      <c r="U77" s="7"/>
      <c r="W77" s="7"/>
      <c r="Y77" s="7"/>
      <c r="AA77" s="7"/>
      <c r="AC77" s="7"/>
      <c r="AE77" s="7"/>
      <c r="AF77" s="7"/>
      <c r="AI77" s="7"/>
      <c r="AJ77" s="7"/>
      <c r="AK77" s="7"/>
      <c r="AN77" s="7"/>
      <c r="AO77" s="7"/>
      <c r="AQ77" s="188"/>
      <c r="AY77" s="188"/>
    </row>
    <row r="78" ht="14.25" customHeight="1">
      <c r="C78" s="6"/>
      <c r="D78" s="7"/>
      <c r="G78" s="7"/>
      <c r="S78" s="7"/>
      <c r="T78" s="7"/>
      <c r="U78" s="7"/>
      <c r="W78" s="7"/>
      <c r="Y78" s="7"/>
      <c r="AA78" s="7"/>
      <c r="AC78" s="7"/>
      <c r="AE78" s="7"/>
      <c r="AF78" s="7"/>
      <c r="AI78" s="7"/>
      <c r="AJ78" s="7"/>
      <c r="AK78" s="7"/>
      <c r="AN78" s="7"/>
      <c r="AO78" s="7"/>
      <c r="AQ78" s="188"/>
      <c r="AY78" s="188"/>
    </row>
    <row r="79" ht="14.25" customHeight="1">
      <c r="C79" s="6"/>
      <c r="D79" s="7"/>
      <c r="G79" s="7"/>
      <c r="S79" s="7"/>
      <c r="T79" s="7"/>
      <c r="U79" s="7"/>
      <c r="W79" s="7"/>
      <c r="Y79" s="7"/>
      <c r="AA79" s="7"/>
      <c r="AC79" s="7"/>
      <c r="AE79" s="7"/>
      <c r="AF79" s="7"/>
      <c r="AI79" s="7"/>
      <c r="AJ79" s="7"/>
      <c r="AK79" s="7"/>
      <c r="AN79" s="7"/>
      <c r="AO79" s="7"/>
      <c r="AQ79" s="188"/>
      <c r="AY79" s="188"/>
    </row>
    <row r="80" ht="14.25" customHeight="1">
      <c r="C80" s="6"/>
      <c r="D80" s="7"/>
      <c r="G80" s="7"/>
      <c r="S80" s="7"/>
      <c r="T80" s="7"/>
      <c r="U80" s="7"/>
      <c r="W80" s="7"/>
      <c r="Y80" s="7"/>
      <c r="AA80" s="7"/>
      <c r="AC80" s="7"/>
      <c r="AE80" s="7"/>
      <c r="AF80" s="7"/>
      <c r="AI80" s="7"/>
      <c r="AJ80" s="7"/>
      <c r="AK80" s="7"/>
      <c r="AN80" s="7"/>
      <c r="AO80" s="7"/>
      <c r="AQ80" s="188"/>
      <c r="AY80" s="188"/>
    </row>
    <row r="81" ht="14.25" customHeight="1">
      <c r="C81" s="6"/>
      <c r="D81" s="7"/>
      <c r="G81" s="7"/>
      <c r="S81" s="7"/>
      <c r="T81" s="7"/>
      <c r="U81" s="7"/>
      <c r="W81" s="7"/>
      <c r="Y81" s="7"/>
      <c r="AA81" s="7"/>
      <c r="AC81" s="7"/>
      <c r="AE81" s="7"/>
      <c r="AF81" s="7"/>
      <c r="AI81" s="7"/>
      <c r="AJ81" s="7"/>
      <c r="AK81" s="7"/>
      <c r="AN81" s="7"/>
      <c r="AO81" s="7"/>
      <c r="AQ81" s="188"/>
      <c r="AY81" s="188"/>
    </row>
    <row r="82" ht="14.25" customHeight="1">
      <c r="C82" s="6"/>
      <c r="D82" s="7"/>
      <c r="G82" s="7"/>
      <c r="S82" s="7"/>
      <c r="T82" s="7"/>
      <c r="U82" s="7"/>
      <c r="W82" s="7"/>
      <c r="Y82" s="7"/>
      <c r="AA82" s="7"/>
      <c r="AC82" s="7"/>
      <c r="AE82" s="7"/>
      <c r="AF82" s="7"/>
      <c r="AI82" s="7"/>
      <c r="AJ82" s="7"/>
      <c r="AK82" s="7"/>
      <c r="AN82" s="7"/>
      <c r="AO82" s="7"/>
      <c r="AQ82" s="188"/>
      <c r="AY82" s="188"/>
    </row>
    <row r="83" ht="14.25" customHeight="1">
      <c r="C83" s="6"/>
      <c r="D83" s="7"/>
      <c r="G83" s="7"/>
      <c r="S83" s="7"/>
      <c r="T83" s="7"/>
      <c r="U83" s="7"/>
      <c r="W83" s="7"/>
      <c r="Y83" s="7"/>
      <c r="AA83" s="7"/>
      <c r="AC83" s="7"/>
      <c r="AE83" s="7"/>
      <c r="AF83" s="7"/>
      <c r="AI83" s="7"/>
      <c r="AJ83" s="7"/>
      <c r="AK83" s="7"/>
      <c r="AN83" s="7"/>
      <c r="AO83" s="7"/>
      <c r="AQ83" s="188"/>
      <c r="AY83" s="188"/>
    </row>
    <row r="84" ht="14.25" customHeight="1">
      <c r="C84" s="6"/>
      <c r="D84" s="7"/>
      <c r="G84" s="7"/>
      <c r="S84" s="7"/>
      <c r="T84" s="7"/>
      <c r="U84" s="7"/>
      <c r="W84" s="7"/>
      <c r="Y84" s="7"/>
      <c r="AA84" s="7"/>
      <c r="AC84" s="7"/>
      <c r="AE84" s="7"/>
      <c r="AF84" s="7"/>
      <c r="AI84" s="7"/>
      <c r="AJ84" s="7"/>
      <c r="AK84" s="7"/>
      <c r="AN84" s="7"/>
      <c r="AO84" s="7"/>
      <c r="AQ84" s="188"/>
      <c r="AY84" s="188"/>
    </row>
    <row r="85" ht="14.25" customHeight="1">
      <c r="C85" s="6"/>
      <c r="D85" s="7"/>
      <c r="G85" s="7"/>
      <c r="S85" s="7"/>
      <c r="T85" s="7"/>
      <c r="U85" s="7"/>
      <c r="W85" s="7"/>
      <c r="Y85" s="7"/>
      <c r="AA85" s="7"/>
      <c r="AC85" s="7"/>
      <c r="AE85" s="7"/>
      <c r="AF85" s="7"/>
      <c r="AI85" s="7"/>
      <c r="AJ85" s="7"/>
      <c r="AK85" s="7"/>
      <c r="AN85" s="7"/>
      <c r="AO85" s="7"/>
      <c r="AQ85" s="188"/>
      <c r="AY85" s="188"/>
    </row>
    <row r="86" ht="14.25" customHeight="1">
      <c r="C86" s="6"/>
      <c r="D86" s="7"/>
      <c r="G86" s="7"/>
      <c r="S86" s="7"/>
      <c r="T86" s="7"/>
      <c r="U86" s="7"/>
      <c r="W86" s="7"/>
      <c r="Y86" s="7"/>
      <c r="AA86" s="7"/>
      <c r="AC86" s="7"/>
      <c r="AE86" s="7"/>
      <c r="AF86" s="7"/>
      <c r="AI86" s="7"/>
      <c r="AJ86" s="7"/>
      <c r="AK86" s="7"/>
      <c r="AN86" s="7"/>
      <c r="AO86" s="7"/>
      <c r="AQ86" s="188"/>
      <c r="AY86" s="188"/>
    </row>
    <row r="87" ht="14.25" customHeight="1">
      <c r="C87" s="6"/>
      <c r="D87" s="7"/>
      <c r="G87" s="7"/>
      <c r="S87" s="7"/>
      <c r="T87" s="7"/>
      <c r="U87" s="7"/>
      <c r="W87" s="7"/>
      <c r="Y87" s="7"/>
      <c r="AA87" s="7"/>
      <c r="AC87" s="7"/>
      <c r="AE87" s="7"/>
      <c r="AF87" s="7"/>
      <c r="AI87" s="7"/>
      <c r="AJ87" s="7"/>
      <c r="AK87" s="7"/>
      <c r="AN87" s="7"/>
      <c r="AO87" s="7"/>
      <c r="AQ87" s="188"/>
      <c r="AY87" s="188"/>
    </row>
    <row r="88" ht="14.25" customHeight="1">
      <c r="C88" s="6"/>
      <c r="D88" s="7"/>
      <c r="G88" s="7"/>
      <c r="S88" s="7"/>
      <c r="T88" s="7"/>
      <c r="U88" s="7"/>
      <c r="W88" s="7"/>
      <c r="Y88" s="7"/>
      <c r="AA88" s="7"/>
      <c r="AC88" s="7"/>
      <c r="AE88" s="7"/>
      <c r="AF88" s="7"/>
      <c r="AI88" s="7"/>
      <c r="AJ88" s="7"/>
      <c r="AK88" s="7"/>
      <c r="AN88" s="7"/>
      <c r="AO88" s="7"/>
      <c r="AQ88" s="188"/>
      <c r="AY88" s="188"/>
    </row>
    <row r="89" ht="14.25" customHeight="1">
      <c r="C89" s="6"/>
      <c r="D89" s="7"/>
      <c r="G89" s="7"/>
      <c r="S89" s="7"/>
      <c r="T89" s="7"/>
      <c r="U89" s="7"/>
      <c r="W89" s="7"/>
      <c r="Y89" s="7"/>
      <c r="AA89" s="7"/>
      <c r="AC89" s="7"/>
      <c r="AE89" s="7"/>
      <c r="AF89" s="7"/>
      <c r="AI89" s="7"/>
      <c r="AJ89" s="7"/>
      <c r="AK89" s="7"/>
      <c r="AN89" s="7"/>
      <c r="AO89" s="7"/>
      <c r="AQ89" s="188"/>
      <c r="AY89" s="188"/>
    </row>
    <row r="90" ht="14.25" customHeight="1">
      <c r="C90" s="6"/>
      <c r="D90" s="7"/>
      <c r="G90" s="7"/>
      <c r="S90" s="7"/>
      <c r="T90" s="7"/>
      <c r="U90" s="7"/>
      <c r="W90" s="7"/>
      <c r="Y90" s="7"/>
      <c r="AA90" s="7"/>
      <c r="AC90" s="7"/>
      <c r="AE90" s="7"/>
      <c r="AF90" s="7"/>
      <c r="AI90" s="7"/>
      <c r="AJ90" s="7"/>
      <c r="AK90" s="7"/>
      <c r="AN90" s="7"/>
      <c r="AO90" s="7"/>
      <c r="AQ90" s="188"/>
      <c r="AY90" s="188"/>
    </row>
    <row r="91" ht="14.25" customHeight="1">
      <c r="C91" s="6"/>
      <c r="D91" s="7"/>
      <c r="G91" s="7"/>
      <c r="S91" s="7"/>
      <c r="T91" s="7"/>
      <c r="U91" s="7"/>
      <c r="W91" s="7"/>
      <c r="Y91" s="7"/>
      <c r="AA91" s="7"/>
      <c r="AC91" s="7"/>
      <c r="AE91" s="7"/>
      <c r="AF91" s="7"/>
      <c r="AI91" s="7"/>
      <c r="AJ91" s="7"/>
      <c r="AK91" s="7"/>
      <c r="AN91" s="7"/>
      <c r="AO91" s="7"/>
      <c r="AQ91" s="188"/>
      <c r="AY91" s="188"/>
    </row>
    <row r="92" ht="14.25" customHeight="1">
      <c r="C92" s="6"/>
      <c r="D92" s="7"/>
      <c r="G92" s="7"/>
      <c r="S92" s="7"/>
      <c r="T92" s="7"/>
      <c r="U92" s="7"/>
      <c r="W92" s="7"/>
      <c r="Y92" s="7"/>
      <c r="AA92" s="7"/>
      <c r="AC92" s="7"/>
      <c r="AE92" s="7"/>
      <c r="AF92" s="7"/>
      <c r="AI92" s="7"/>
      <c r="AJ92" s="7"/>
      <c r="AK92" s="7"/>
      <c r="AN92" s="7"/>
      <c r="AO92" s="7"/>
      <c r="AQ92" s="188"/>
      <c r="AY92" s="188"/>
    </row>
    <row r="93" ht="14.25" customHeight="1">
      <c r="C93" s="6"/>
      <c r="D93" s="7"/>
      <c r="G93" s="7"/>
      <c r="S93" s="7"/>
      <c r="T93" s="7"/>
      <c r="U93" s="7"/>
      <c r="W93" s="7"/>
      <c r="Y93" s="7"/>
      <c r="AA93" s="7"/>
      <c r="AC93" s="7"/>
      <c r="AE93" s="7"/>
      <c r="AF93" s="7"/>
      <c r="AI93" s="7"/>
      <c r="AJ93" s="7"/>
      <c r="AK93" s="7"/>
      <c r="AN93" s="7"/>
      <c r="AO93" s="7"/>
      <c r="AQ93" s="188"/>
      <c r="AY93" s="188"/>
    </row>
    <row r="94" ht="14.25" customHeight="1">
      <c r="C94" s="6"/>
      <c r="D94" s="7"/>
      <c r="G94" s="7"/>
      <c r="S94" s="7"/>
      <c r="T94" s="7"/>
      <c r="U94" s="7"/>
      <c r="W94" s="7"/>
      <c r="Y94" s="7"/>
      <c r="AA94" s="7"/>
      <c r="AC94" s="7"/>
      <c r="AE94" s="7"/>
      <c r="AF94" s="7"/>
      <c r="AI94" s="7"/>
      <c r="AJ94" s="7"/>
      <c r="AK94" s="7"/>
      <c r="AN94" s="7"/>
      <c r="AO94" s="7"/>
      <c r="AQ94" s="188"/>
      <c r="AY94" s="188"/>
    </row>
    <row r="95" ht="14.25" customHeight="1">
      <c r="C95" s="6"/>
      <c r="D95" s="7"/>
      <c r="G95" s="7"/>
      <c r="S95" s="7"/>
      <c r="T95" s="7"/>
      <c r="U95" s="7"/>
      <c r="W95" s="7"/>
      <c r="Y95" s="7"/>
      <c r="AA95" s="7"/>
      <c r="AC95" s="7"/>
      <c r="AE95" s="7"/>
      <c r="AF95" s="7"/>
      <c r="AI95" s="7"/>
      <c r="AJ95" s="7"/>
      <c r="AK95" s="7"/>
      <c r="AN95" s="7"/>
      <c r="AO95" s="7"/>
      <c r="AQ95" s="188"/>
      <c r="AY95" s="188"/>
    </row>
    <row r="96" ht="14.25" customHeight="1">
      <c r="C96" s="6"/>
      <c r="D96" s="7"/>
      <c r="G96" s="7"/>
      <c r="S96" s="7"/>
      <c r="T96" s="7"/>
      <c r="U96" s="7"/>
      <c r="W96" s="7"/>
      <c r="Y96" s="7"/>
      <c r="AA96" s="7"/>
      <c r="AC96" s="7"/>
      <c r="AE96" s="7"/>
      <c r="AF96" s="7"/>
      <c r="AI96" s="7"/>
      <c r="AJ96" s="7"/>
      <c r="AK96" s="7"/>
      <c r="AN96" s="7"/>
      <c r="AO96" s="7"/>
      <c r="AQ96" s="188"/>
      <c r="AY96" s="188"/>
    </row>
    <row r="97" ht="14.25" customHeight="1">
      <c r="C97" s="6"/>
      <c r="D97" s="7"/>
      <c r="G97" s="7"/>
      <c r="S97" s="7"/>
      <c r="T97" s="7"/>
      <c r="U97" s="7"/>
      <c r="W97" s="7"/>
      <c r="Y97" s="7"/>
      <c r="AA97" s="7"/>
      <c r="AC97" s="7"/>
      <c r="AE97" s="7"/>
      <c r="AF97" s="7"/>
      <c r="AI97" s="7"/>
      <c r="AJ97" s="7"/>
      <c r="AK97" s="7"/>
      <c r="AN97" s="7"/>
      <c r="AO97" s="7"/>
      <c r="AQ97" s="188"/>
      <c r="AY97" s="188"/>
    </row>
    <row r="98" ht="14.25" customHeight="1">
      <c r="C98" s="6"/>
      <c r="D98" s="7"/>
      <c r="G98" s="7"/>
      <c r="S98" s="7"/>
      <c r="T98" s="7"/>
      <c r="U98" s="7"/>
      <c r="W98" s="7"/>
      <c r="Y98" s="7"/>
      <c r="AA98" s="7"/>
      <c r="AC98" s="7"/>
      <c r="AE98" s="7"/>
      <c r="AF98" s="7"/>
      <c r="AI98" s="7"/>
      <c r="AJ98" s="7"/>
      <c r="AK98" s="7"/>
      <c r="AN98" s="7"/>
      <c r="AO98" s="7"/>
      <c r="AQ98" s="188"/>
      <c r="AY98" s="188"/>
    </row>
    <row r="99" ht="14.25" customHeight="1">
      <c r="C99" s="6"/>
      <c r="D99" s="7"/>
      <c r="G99" s="7"/>
      <c r="S99" s="7"/>
      <c r="T99" s="7"/>
      <c r="U99" s="7"/>
      <c r="W99" s="7"/>
      <c r="Y99" s="7"/>
      <c r="AA99" s="7"/>
      <c r="AC99" s="7"/>
      <c r="AE99" s="7"/>
      <c r="AF99" s="7"/>
      <c r="AI99" s="7"/>
      <c r="AJ99" s="7"/>
      <c r="AK99" s="7"/>
      <c r="AN99" s="7"/>
      <c r="AO99" s="7"/>
      <c r="AQ99" s="188"/>
      <c r="AY99" s="188"/>
    </row>
    <row r="100" ht="14.25" customHeight="1">
      <c r="C100" s="6"/>
      <c r="D100" s="7"/>
      <c r="G100" s="7"/>
      <c r="S100" s="7"/>
      <c r="T100" s="7"/>
      <c r="U100" s="7"/>
      <c r="W100" s="7"/>
      <c r="Y100" s="7"/>
      <c r="AA100" s="7"/>
      <c r="AC100" s="7"/>
      <c r="AE100" s="7"/>
      <c r="AF100" s="7"/>
      <c r="AI100" s="7"/>
      <c r="AJ100" s="7"/>
      <c r="AK100" s="7"/>
      <c r="AN100" s="7"/>
      <c r="AO100" s="7"/>
      <c r="AQ100" s="188"/>
      <c r="AY100" s="188"/>
    </row>
    <row r="101" ht="14.25" customHeight="1">
      <c r="C101" s="6"/>
      <c r="D101" s="7"/>
      <c r="G101" s="7"/>
      <c r="S101" s="7"/>
      <c r="T101" s="7"/>
      <c r="U101" s="7"/>
      <c r="W101" s="7"/>
      <c r="Y101" s="7"/>
      <c r="AA101" s="7"/>
      <c r="AC101" s="7"/>
      <c r="AE101" s="7"/>
      <c r="AF101" s="7"/>
      <c r="AI101" s="7"/>
      <c r="AJ101" s="7"/>
      <c r="AK101" s="7"/>
      <c r="AN101" s="7"/>
      <c r="AO101" s="7"/>
      <c r="AQ101" s="188"/>
      <c r="AY101" s="188"/>
    </row>
    <row r="102" ht="14.25" customHeight="1">
      <c r="C102" s="6"/>
      <c r="D102" s="7"/>
      <c r="G102" s="7"/>
      <c r="S102" s="7"/>
      <c r="T102" s="7"/>
      <c r="U102" s="7"/>
      <c r="W102" s="7"/>
      <c r="Y102" s="7"/>
      <c r="AA102" s="7"/>
      <c r="AC102" s="7"/>
      <c r="AE102" s="7"/>
      <c r="AF102" s="7"/>
      <c r="AI102" s="7"/>
      <c r="AJ102" s="7"/>
      <c r="AK102" s="7"/>
      <c r="AN102" s="7"/>
      <c r="AO102" s="7"/>
      <c r="AQ102" s="188"/>
      <c r="AY102" s="188"/>
    </row>
    <row r="103" ht="14.25" customHeight="1">
      <c r="C103" s="6"/>
      <c r="D103" s="7"/>
      <c r="G103" s="7"/>
      <c r="S103" s="7"/>
      <c r="T103" s="7"/>
      <c r="U103" s="7"/>
      <c r="W103" s="7"/>
      <c r="Y103" s="7"/>
      <c r="AA103" s="7"/>
      <c r="AC103" s="7"/>
      <c r="AE103" s="7"/>
      <c r="AF103" s="7"/>
      <c r="AI103" s="7"/>
      <c r="AJ103" s="7"/>
      <c r="AK103" s="7"/>
      <c r="AN103" s="7"/>
      <c r="AO103" s="7"/>
      <c r="AQ103" s="188"/>
      <c r="AY103" s="188"/>
    </row>
    <row r="104" ht="14.25" customHeight="1">
      <c r="C104" s="6"/>
      <c r="D104" s="7"/>
      <c r="G104" s="7"/>
      <c r="S104" s="7"/>
      <c r="T104" s="7"/>
      <c r="U104" s="7"/>
      <c r="W104" s="7"/>
      <c r="Y104" s="7"/>
      <c r="AA104" s="7"/>
      <c r="AC104" s="7"/>
      <c r="AE104" s="7"/>
      <c r="AF104" s="7"/>
      <c r="AI104" s="7"/>
      <c r="AJ104" s="7"/>
      <c r="AK104" s="7"/>
      <c r="AN104" s="7"/>
      <c r="AO104" s="7"/>
      <c r="AQ104" s="188"/>
      <c r="AY104" s="188"/>
    </row>
    <row r="105" ht="14.25" customHeight="1">
      <c r="C105" s="6"/>
      <c r="D105" s="7"/>
      <c r="G105" s="7"/>
      <c r="S105" s="7"/>
      <c r="T105" s="7"/>
      <c r="U105" s="7"/>
      <c r="W105" s="7"/>
      <c r="Y105" s="7"/>
      <c r="AA105" s="7"/>
      <c r="AC105" s="7"/>
      <c r="AE105" s="7"/>
      <c r="AF105" s="7"/>
      <c r="AI105" s="7"/>
      <c r="AJ105" s="7"/>
      <c r="AK105" s="7"/>
      <c r="AN105" s="7"/>
      <c r="AO105" s="7"/>
      <c r="AQ105" s="188"/>
      <c r="AY105" s="188"/>
    </row>
    <row r="106" ht="14.25" customHeight="1">
      <c r="C106" s="6"/>
      <c r="D106" s="7"/>
      <c r="G106" s="7"/>
      <c r="S106" s="7"/>
      <c r="T106" s="7"/>
      <c r="U106" s="7"/>
      <c r="W106" s="7"/>
      <c r="Y106" s="7"/>
      <c r="AA106" s="7"/>
      <c r="AC106" s="7"/>
      <c r="AE106" s="7"/>
      <c r="AF106" s="7"/>
      <c r="AI106" s="7"/>
      <c r="AJ106" s="7"/>
      <c r="AK106" s="7"/>
      <c r="AN106" s="7"/>
      <c r="AO106" s="7"/>
      <c r="AQ106" s="188"/>
      <c r="AY106" s="188"/>
    </row>
    <row r="107" ht="14.25" customHeight="1">
      <c r="C107" s="6"/>
      <c r="D107" s="7"/>
      <c r="G107" s="7"/>
      <c r="S107" s="7"/>
      <c r="T107" s="7"/>
      <c r="U107" s="7"/>
      <c r="W107" s="7"/>
      <c r="Y107" s="7"/>
      <c r="AA107" s="7"/>
      <c r="AC107" s="7"/>
      <c r="AE107" s="7"/>
      <c r="AF107" s="7"/>
      <c r="AI107" s="7"/>
      <c r="AJ107" s="7"/>
      <c r="AK107" s="7"/>
      <c r="AN107" s="7"/>
      <c r="AO107" s="7"/>
      <c r="AQ107" s="188"/>
      <c r="AY107" s="188"/>
    </row>
    <row r="108" ht="14.25" customHeight="1">
      <c r="C108" s="6"/>
      <c r="D108" s="7"/>
      <c r="G108" s="7"/>
      <c r="S108" s="7"/>
      <c r="T108" s="7"/>
      <c r="U108" s="7"/>
      <c r="W108" s="7"/>
      <c r="Y108" s="7"/>
      <c r="AA108" s="7"/>
      <c r="AC108" s="7"/>
      <c r="AE108" s="7"/>
      <c r="AF108" s="7"/>
      <c r="AI108" s="7"/>
      <c r="AJ108" s="7"/>
      <c r="AK108" s="7"/>
      <c r="AN108" s="7"/>
      <c r="AO108" s="7"/>
      <c r="AQ108" s="188"/>
      <c r="AY108" s="188"/>
    </row>
    <row r="109" ht="14.25" customHeight="1">
      <c r="C109" s="6"/>
      <c r="D109" s="7"/>
      <c r="G109" s="7"/>
      <c r="S109" s="7"/>
      <c r="T109" s="7"/>
      <c r="U109" s="7"/>
      <c r="W109" s="7"/>
      <c r="Y109" s="7"/>
      <c r="AA109" s="7"/>
      <c r="AC109" s="7"/>
      <c r="AE109" s="7"/>
      <c r="AF109" s="7"/>
      <c r="AI109" s="7"/>
      <c r="AJ109" s="7"/>
      <c r="AK109" s="7"/>
      <c r="AN109" s="7"/>
      <c r="AO109" s="7"/>
      <c r="AQ109" s="188"/>
      <c r="AY109" s="188"/>
    </row>
    <row r="110" ht="14.25" customHeight="1">
      <c r="C110" s="6"/>
      <c r="D110" s="7"/>
      <c r="G110" s="7"/>
      <c r="S110" s="7"/>
      <c r="T110" s="7"/>
      <c r="U110" s="7"/>
      <c r="W110" s="7"/>
      <c r="Y110" s="7"/>
      <c r="AA110" s="7"/>
      <c r="AC110" s="7"/>
      <c r="AE110" s="7"/>
      <c r="AF110" s="7"/>
      <c r="AI110" s="7"/>
      <c r="AJ110" s="7"/>
      <c r="AK110" s="7"/>
      <c r="AN110" s="7"/>
      <c r="AO110" s="7"/>
      <c r="AQ110" s="188"/>
      <c r="AY110" s="188"/>
    </row>
    <row r="111" ht="14.25" customHeight="1">
      <c r="C111" s="6"/>
      <c r="D111" s="7"/>
      <c r="G111" s="7"/>
      <c r="S111" s="7"/>
      <c r="T111" s="7"/>
      <c r="U111" s="7"/>
      <c r="W111" s="7"/>
      <c r="Y111" s="7"/>
      <c r="AA111" s="7"/>
      <c r="AC111" s="7"/>
      <c r="AE111" s="7"/>
      <c r="AF111" s="7"/>
      <c r="AI111" s="7"/>
      <c r="AJ111" s="7"/>
      <c r="AK111" s="7"/>
      <c r="AN111" s="7"/>
      <c r="AO111" s="7"/>
      <c r="AQ111" s="188"/>
      <c r="AY111" s="188"/>
    </row>
    <row r="112" ht="14.25" customHeight="1">
      <c r="C112" s="6"/>
      <c r="D112" s="7"/>
      <c r="G112" s="7"/>
      <c r="S112" s="7"/>
      <c r="T112" s="7"/>
      <c r="U112" s="7"/>
      <c r="W112" s="7"/>
      <c r="Y112" s="7"/>
      <c r="AA112" s="7"/>
      <c r="AC112" s="7"/>
      <c r="AE112" s="7"/>
      <c r="AF112" s="7"/>
      <c r="AI112" s="7"/>
      <c r="AJ112" s="7"/>
      <c r="AK112" s="7"/>
      <c r="AN112" s="7"/>
      <c r="AO112" s="7"/>
      <c r="AQ112" s="188"/>
      <c r="AY112" s="188"/>
    </row>
    <row r="113" ht="14.25" customHeight="1">
      <c r="C113" s="6"/>
      <c r="D113" s="7"/>
      <c r="G113" s="7"/>
      <c r="S113" s="7"/>
      <c r="T113" s="7"/>
      <c r="U113" s="7"/>
      <c r="W113" s="7"/>
      <c r="Y113" s="7"/>
      <c r="AA113" s="7"/>
      <c r="AC113" s="7"/>
      <c r="AE113" s="7"/>
      <c r="AF113" s="7"/>
      <c r="AI113" s="7"/>
      <c r="AJ113" s="7"/>
      <c r="AK113" s="7"/>
      <c r="AN113" s="7"/>
      <c r="AO113" s="7"/>
      <c r="AQ113" s="188"/>
      <c r="AY113" s="188"/>
    </row>
    <row r="114" ht="14.25" customHeight="1">
      <c r="C114" s="6"/>
      <c r="D114" s="7"/>
      <c r="G114" s="7"/>
      <c r="S114" s="7"/>
      <c r="T114" s="7"/>
      <c r="U114" s="7"/>
      <c r="W114" s="7"/>
      <c r="Y114" s="7"/>
      <c r="AA114" s="7"/>
      <c r="AC114" s="7"/>
      <c r="AE114" s="7"/>
      <c r="AF114" s="7"/>
      <c r="AI114" s="7"/>
      <c r="AJ114" s="7"/>
      <c r="AK114" s="7"/>
      <c r="AN114" s="7"/>
      <c r="AO114" s="7"/>
      <c r="AQ114" s="188"/>
      <c r="AY114" s="188"/>
    </row>
    <row r="115" ht="14.25" customHeight="1">
      <c r="C115" s="6"/>
      <c r="D115" s="7"/>
      <c r="G115" s="7"/>
      <c r="S115" s="7"/>
      <c r="T115" s="7"/>
      <c r="U115" s="7"/>
      <c r="W115" s="7"/>
      <c r="Y115" s="7"/>
      <c r="AA115" s="7"/>
      <c r="AC115" s="7"/>
      <c r="AE115" s="7"/>
      <c r="AF115" s="7"/>
      <c r="AI115" s="7"/>
      <c r="AJ115" s="7"/>
      <c r="AK115" s="7"/>
      <c r="AN115" s="7"/>
      <c r="AO115" s="7"/>
      <c r="AQ115" s="188"/>
      <c r="AY115" s="188"/>
    </row>
    <row r="116" ht="14.25" customHeight="1">
      <c r="C116" s="6"/>
      <c r="D116" s="7"/>
      <c r="G116" s="7"/>
      <c r="S116" s="7"/>
      <c r="T116" s="7"/>
      <c r="U116" s="7"/>
      <c r="W116" s="7"/>
      <c r="Y116" s="7"/>
      <c r="AA116" s="7"/>
      <c r="AC116" s="7"/>
      <c r="AE116" s="7"/>
      <c r="AF116" s="7"/>
      <c r="AI116" s="7"/>
      <c r="AJ116" s="7"/>
      <c r="AK116" s="7"/>
      <c r="AN116" s="7"/>
      <c r="AO116" s="7"/>
      <c r="AQ116" s="188"/>
      <c r="AY116" s="188"/>
    </row>
    <row r="117" ht="14.25" customHeight="1">
      <c r="C117" s="6"/>
      <c r="D117" s="7"/>
      <c r="G117" s="7"/>
      <c r="S117" s="7"/>
      <c r="T117" s="7"/>
      <c r="U117" s="7"/>
      <c r="W117" s="7"/>
      <c r="Y117" s="7"/>
      <c r="AA117" s="7"/>
      <c r="AC117" s="7"/>
      <c r="AE117" s="7"/>
      <c r="AF117" s="7"/>
      <c r="AI117" s="7"/>
      <c r="AJ117" s="7"/>
      <c r="AK117" s="7"/>
      <c r="AN117" s="7"/>
      <c r="AO117" s="7"/>
      <c r="AQ117" s="188"/>
      <c r="AY117" s="188"/>
    </row>
    <row r="118" ht="14.25" customHeight="1">
      <c r="C118" s="6"/>
      <c r="D118" s="7"/>
      <c r="G118" s="7"/>
      <c r="S118" s="7"/>
      <c r="T118" s="7"/>
      <c r="U118" s="7"/>
      <c r="W118" s="7"/>
      <c r="Y118" s="7"/>
      <c r="AA118" s="7"/>
      <c r="AC118" s="7"/>
      <c r="AE118" s="7"/>
      <c r="AF118" s="7"/>
      <c r="AI118" s="7"/>
      <c r="AJ118" s="7"/>
      <c r="AK118" s="7"/>
      <c r="AN118" s="7"/>
      <c r="AO118" s="7"/>
      <c r="AQ118" s="188"/>
      <c r="AY118" s="188"/>
    </row>
    <row r="119" ht="14.25" customHeight="1">
      <c r="C119" s="6"/>
      <c r="D119" s="7"/>
      <c r="G119" s="7"/>
      <c r="S119" s="7"/>
      <c r="T119" s="7"/>
      <c r="U119" s="7"/>
      <c r="W119" s="7"/>
      <c r="Y119" s="7"/>
      <c r="AA119" s="7"/>
      <c r="AC119" s="7"/>
      <c r="AE119" s="7"/>
      <c r="AF119" s="7"/>
      <c r="AI119" s="7"/>
      <c r="AJ119" s="7"/>
      <c r="AK119" s="7"/>
      <c r="AN119" s="7"/>
      <c r="AO119" s="7"/>
      <c r="AQ119" s="188"/>
      <c r="AY119" s="188"/>
    </row>
    <row r="120" ht="14.25" customHeight="1">
      <c r="C120" s="6"/>
      <c r="D120" s="7"/>
      <c r="G120" s="7"/>
      <c r="S120" s="7"/>
      <c r="T120" s="7"/>
      <c r="U120" s="7"/>
      <c r="W120" s="7"/>
      <c r="Y120" s="7"/>
      <c r="AA120" s="7"/>
      <c r="AC120" s="7"/>
      <c r="AE120" s="7"/>
      <c r="AF120" s="7"/>
      <c r="AI120" s="7"/>
      <c r="AJ120" s="7"/>
      <c r="AK120" s="7"/>
      <c r="AN120" s="7"/>
      <c r="AO120" s="7"/>
      <c r="AQ120" s="188"/>
      <c r="AY120" s="188"/>
    </row>
    <row r="121" ht="14.25" customHeight="1">
      <c r="C121" s="6"/>
      <c r="D121" s="7"/>
      <c r="G121" s="7"/>
      <c r="S121" s="7"/>
      <c r="T121" s="7"/>
      <c r="U121" s="7"/>
      <c r="W121" s="7"/>
      <c r="Y121" s="7"/>
      <c r="AA121" s="7"/>
      <c r="AC121" s="7"/>
      <c r="AE121" s="7"/>
      <c r="AF121" s="7"/>
      <c r="AI121" s="7"/>
      <c r="AJ121" s="7"/>
      <c r="AK121" s="7"/>
      <c r="AN121" s="7"/>
      <c r="AO121" s="7"/>
      <c r="AQ121" s="188"/>
      <c r="AY121" s="188"/>
    </row>
    <row r="122" ht="14.25" customHeight="1">
      <c r="C122" s="6"/>
      <c r="D122" s="7"/>
      <c r="G122" s="7"/>
      <c r="S122" s="7"/>
      <c r="T122" s="7"/>
      <c r="U122" s="7"/>
      <c r="W122" s="7"/>
      <c r="Y122" s="7"/>
      <c r="AA122" s="7"/>
      <c r="AC122" s="7"/>
      <c r="AE122" s="7"/>
      <c r="AF122" s="7"/>
      <c r="AI122" s="7"/>
      <c r="AJ122" s="7"/>
      <c r="AK122" s="7"/>
      <c r="AN122" s="7"/>
      <c r="AO122" s="7"/>
      <c r="AQ122" s="188"/>
      <c r="AY122" s="188"/>
    </row>
    <row r="123" ht="14.25" customHeight="1">
      <c r="C123" s="6"/>
      <c r="D123" s="7"/>
      <c r="G123" s="7"/>
      <c r="S123" s="7"/>
      <c r="T123" s="7"/>
      <c r="U123" s="7"/>
      <c r="W123" s="7"/>
      <c r="Y123" s="7"/>
      <c r="AA123" s="7"/>
      <c r="AC123" s="7"/>
      <c r="AE123" s="7"/>
      <c r="AF123" s="7"/>
      <c r="AI123" s="7"/>
      <c r="AJ123" s="7"/>
      <c r="AK123" s="7"/>
      <c r="AN123" s="7"/>
      <c r="AO123" s="7"/>
      <c r="AQ123" s="188"/>
      <c r="AY123" s="188"/>
    </row>
    <row r="124" ht="14.25" customHeight="1">
      <c r="C124" s="6"/>
      <c r="D124" s="7"/>
      <c r="G124" s="7"/>
      <c r="S124" s="7"/>
      <c r="T124" s="7"/>
      <c r="U124" s="7"/>
      <c r="W124" s="7"/>
      <c r="Y124" s="7"/>
      <c r="AA124" s="7"/>
      <c r="AC124" s="7"/>
      <c r="AE124" s="7"/>
      <c r="AF124" s="7"/>
      <c r="AI124" s="7"/>
      <c r="AJ124" s="7"/>
      <c r="AK124" s="7"/>
      <c r="AN124" s="7"/>
      <c r="AO124" s="7"/>
      <c r="AQ124" s="188"/>
      <c r="AY124" s="188"/>
    </row>
    <row r="125" ht="14.25" customHeight="1">
      <c r="C125" s="6"/>
      <c r="D125" s="7"/>
      <c r="G125" s="7"/>
      <c r="S125" s="7"/>
      <c r="T125" s="7"/>
      <c r="U125" s="7"/>
      <c r="W125" s="7"/>
      <c r="Y125" s="7"/>
      <c r="AA125" s="7"/>
      <c r="AC125" s="7"/>
      <c r="AE125" s="7"/>
      <c r="AF125" s="7"/>
      <c r="AI125" s="7"/>
      <c r="AJ125" s="7"/>
      <c r="AK125" s="7"/>
      <c r="AN125" s="7"/>
      <c r="AO125" s="7"/>
      <c r="AQ125" s="188"/>
      <c r="AY125" s="188"/>
    </row>
    <row r="126" ht="14.25" customHeight="1">
      <c r="C126" s="6"/>
      <c r="D126" s="7"/>
      <c r="G126" s="7"/>
      <c r="S126" s="7"/>
      <c r="T126" s="7"/>
      <c r="U126" s="7"/>
      <c r="W126" s="7"/>
      <c r="Y126" s="7"/>
      <c r="AA126" s="7"/>
      <c r="AC126" s="7"/>
      <c r="AE126" s="7"/>
      <c r="AF126" s="7"/>
      <c r="AI126" s="7"/>
      <c r="AJ126" s="7"/>
      <c r="AK126" s="7"/>
      <c r="AN126" s="7"/>
      <c r="AO126" s="7"/>
      <c r="AQ126" s="188"/>
      <c r="AY126" s="188"/>
    </row>
    <row r="127" ht="14.25" customHeight="1">
      <c r="C127" s="6"/>
      <c r="D127" s="7"/>
      <c r="G127" s="7"/>
      <c r="S127" s="7"/>
      <c r="T127" s="7"/>
      <c r="U127" s="7"/>
      <c r="W127" s="7"/>
      <c r="Y127" s="7"/>
      <c r="AA127" s="7"/>
      <c r="AC127" s="7"/>
      <c r="AE127" s="7"/>
      <c r="AF127" s="7"/>
      <c r="AI127" s="7"/>
      <c r="AJ127" s="7"/>
      <c r="AK127" s="7"/>
      <c r="AN127" s="7"/>
      <c r="AO127" s="7"/>
      <c r="AQ127" s="188"/>
      <c r="AY127" s="188"/>
    </row>
    <row r="128" ht="14.25" customHeight="1">
      <c r="C128" s="6"/>
      <c r="D128" s="7"/>
      <c r="G128" s="7"/>
      <c r="S128" s="7"/>
      <c r="T128" s="7"/>
      <c r="U128" s="7"/>
      <c r="W128" s="7"/>
      <c r="Y128" s="7"/>
      <c r="AA128" s="7"/>
      <c r="AC128" s="7"/>
      <c r="AE128" s="7"/>
      <c r="AF128" s="7"/>
      <c r="AI128" s="7"/>
      <c r="AJ128" s="7"/>
      <c r="AK128" s="7"/>
      <c r="AN128" s="7"/>
      <c r="AO128" s="7"/>
      <c r="AQ128" s="188"/>
      <c r="AY128" s="188"/>
    </row>
    <row r="129" ht="14.25" customHeight="1">
      <c r="C129" s="6"/>
      <c r="D129" s="7"/>
      <c r="G129" s="7"/>
      <c r="S129" s="7"/>
      <c r="T129" s="7"/>
      <c r="U129" s="7"/>
      <c r="W129" s="7"/>
      <c r="Y129" s="7"/>
      <c r="AA129" s="7"/>
      <c r="AC129" s="7"/>
      <c r="AE129" s="7"/>
      <c r="AF129" s="7"/>
      <c r="AI129" s="7"/>
      <c r="AJ129" s="7"/>
      <c r="AK129" s="7"/>
      <c r="AN129" s="7"/>
      <c r="AO129" s="7"/>
      <c r="AQ129" s="188"/>
      <c r="AY129" s="188"/>
    </row>
    <row r="130" ht="14.25" customHeight="1">
      <c r="C130" s="6"/>
      <c r="D130" s="7"/>
      <c r="G130" s="7"/>
      <c r="S130" s="7"/>
      <c r="T130" s="7"/>
      <c r="U130" s="7"/>
      <c r="W130" s="7"/>
      <c r="Y130" s="7"/>
      <c r="AA130" s="7"/>
      <c r="AC130" s="7"/>
      <c r="AE130" s="7"/>
      <c r="AF130" s="7"/>
      <c r="AI130" s="7"/>
      <c r="AJ130" s="7"/>
      <c r="AK130" s="7"/>
      <c r="AN130" s="7"/>
      <c r="AO130" s="7"/>
      <c r="AQ130" s="188"/>
      <c r="AY130" s="188"/>
    </row>
    <row r="131" ht="14.25" customHeight="1">
      <c r="C131" s="6"/>
      <c r="D131" s="7"/>
      <c r="G131" s="7"/>
      <c r="S131" s="7"/>
      <c r="T131" s="7"/>
      <c r="U131" s="7"/>
      <c r="W131" s="7"/>
      <c r="Y131" s="7"/>
      <c r="AA131" s="7"/>
      <c r="AC131" s="7"/>
      <c r="AE131" s="7"/>
      <c r="AF131" s="7"/>
      <c r="AI131" s="7"/>
      <c r="AJ131" s="7"/>
      <c r="AK131" s="7"/>
      <c r="AN131" s="7"/>
      <c r="AO131" s="7"/>
      <c r="AQ131" s="188"/>
      <c r="AY131" s="188"/>
    </row>
    <row r="132" ht="14.25" customHeight="1">
      <c r="C132" s="6"/>
      <c r="D132" s="7"/>
      <c r="G132" s="7"/>
      <c r="S132" s="7"/>
      <c r="T132" s="7"/>
      <c r="U132" s="7"/>
      <c r="W132" s="7"/>
      <c r="Y132" s="7"/>
      <c r="AA132" s="7"/>
      <c r="AC132" s="7"/>
      <c r="AE132" s="7"/>
      <c r="AF132" s="7"/>
      <c r="AI132" s="7"/>
      <c r="AJ132" s="7"/>
      <c r="AK132" s="7"/>
      <c r="AN132" s="7"/>
      <c r="AO132" s="7"/>
      <c r="AQ132" s="188"/>
      <c r="AY132" s="188"/>
    </row>
    <row r="133" ht="14.25" customHeight="1">
      <c r="C133" s="6"/>
      <c r="D133" s="7"/>
      <c r="G133" s="7"/>
      <c r="S133" s="7"/>
      <c r="T133" s="7"/>
      <c r="U133" s="7"/>
      <c r="W133" s="7"/>
      <c r="Y133" s="7"/>
      <c r="AA133" s="7"/>
      <c r="AC133" s="7"/>
      <c r="AE133" s="7"/>
      <c r="AF133" s="7"/>
      <c r="AI133" s="7"/>
      <c r="AJ133" s="7"/>
      <c r="AK133" s="7"/>
      <c r="AN133" s="7"/>
      <c r="AO133" s="7"/>
      <c r="AQ133" s="188"/>
      <c r="AY133" s="188"/>
    </row>
    <row r="134" ht="14.25" customHeight="1">
      <c r="C134" s="6"/>
      <c r="D134" s="7"/>
      <c r="G134" s="7"/>
      <c r="S134" s="7"/>
      <c r="T134" s="7"/>
      <c r="U134" s="7"/>
      <c r="W134" s="7"/>
      <c r="Y134" s="7"/>
      <c r="AA134" s="7"/>
      <c r="AC134" s="7"/>
      <c r="AE134" s="7"/>
      <c r="AF134" s="7"/>
      <c r="AI134" s="7"/>
      <c r="AJ134" s="7"/>
      <c r="AK134" s="7"/>
      <c r="AN134" s="7"/>
      <c r="AO134" s="7"/>
      <c r="AQ134" s="188"/>
      <c r="AY134" s="188"/>
    </row>
    <row r="135" ht="14.25" customHeight="1">
      <c r="C135" s="6"/>
      <c r="D135" s="7"/>
      <c r="G135" s="7"/>
      <c r="S135" s="7"/>
      <c r="T135" s="7"/>
      <c r="U135" s="7"/>
      <c r="W135" s="7"/>
      <c r="Y135" s="7"/>
      <c r="AA135" s="7"/>
      <c r="AC135" s="7"/>
      <c r="AE135" s="7"/>
      <c r="AF135" s="7"/>
      <c r="AI135" s="7"/>
      <c r="AJ135" s="7"/>
      <c r="AK135" s="7"/>
      <c r="AN135" s="7"/>
      <c r="AO135" s="7"/>
      <c r="AQ135" s="188"/>
      <c r="AY135" s="188"/>
    </row>
    <row r="136" ht="14.25" customHeight="1">
      <c r="C136" s="6"/>
      <c r="D136" s="7"/>
      <c r="G136" s="7"/>
      <c r="S136" s="7"/>
      <c r="T136" s="7"/>
      <c r="U136" s="7"/>
      <c r="W136" s="7"/>
      <c r="Y136" s="7"/>
      <c r="AA136" s="7"/>
      <c r="AC136" s="7"/>
      <c r="AE136" s="7"/>
      <c r="AF136" s="7"/>
      <c r="AI136" s="7"/>
      <c r="AJ136" s="7"/>
      <c r="AK136" s="7"/>
      <c r="AN136" s="7"/>
      <c r="AO136" s="7"/>
      <c r="AQ136" s="188"/>
      <c r="AY136" s="188"/>
    </row>
    <row r="137" ht="14.25" customHeight="1">
      <c r="C137" s="6"/>
      <c r="D137" s="7"/>
      <c r="G137" s="7"/>
      <c r="S137" s="7"/>
      <c r="T137" s="7"/>
      <c r="U137" s="7"/>
      <c r="W137" s="7"/>
      <c r="Y137" s="7"/>
      <c r="AA137" s="7"/>
      <c r="AC137" s="7"/>
      <c r="AE137" s="7"/>
      <c r="AF137" s="7"/>
      <c r="AI137" s="7"/>
      <c r="AJ137" s="7"/>
      <c r="AK137" s="7"/>
      <c r="AN137" s="7"/>
      <c r="AO137" s="7"/>
      <c r="AQ137" s="188"/>
      <c r="AY137" s="188"/>
    </row>
    <row r="138" ht="14.25" customHeight="1">
      <c r="C138" s="6"/>
      <c r="D138" s="7"/>
      <c r="G138" s="7"/>
      <c r="S138" s="7"/>
      <c r="T138" s="7"/>
      <c r="U138" s="7"/>
      <c r="W138" s="7"/>
      <c r="Y138" s="7"/>
      <c r="AA138" s="7"/>
      <c r="AC138" s="7"/>
      <c r="AE138" s="7"/>
      <c r="AF138" s="7"/>
      <c r="AI138" s="7"/>
      <c r="AJ138" s="7"/>
      <c r="AK138" s="7"/>
      <c r="AN138" s="7"/>
      <c r="AO138" s="7"/>
      <c r="AQ138" s="188"/>
      <c r="AY138" s="188"/>
    </row>
    <row r="139" ht="14.25" customHeight="1">
      <c r="C139" s="6"/>
      <c r="D139" s="7"/>
      <c r="G139" s="7"/>
      <c r="S139" s="7"/>
      <c r="T139" s="7"/>
      <c r="U139" s="7"/>
      <c r="W139" s="7"/>
      <c r="Y139" s="7"/>
      <c r="AA139" s="7"/>
      <c r="AC139" s="7"/>
      <c r="AE139" s="7"/>
      <c r="AF139" s="7"/>
      <c r="AI139" s="7"/>
      <c r="AJ139" s="7"/>
      <c r="AK139" s="7"/>
      <c r="AN139" s="7"/>
      <c r="AO139" s="7"/>
      <c r="AQ139" s="188"/>
      <c r="AY139" s="188"/>
    </row>
    <row r="140" ht="14.25" customHeight="1">
      <c r="C140" s="6"/>
      <c r="D140" s="7"/>
      <c r="G140" s="7"/>
      <c r="S140" s="7"/>
      <c r="T140" s="7"/>
      <c r="U140" s="7"/>
      <c r="W140" s="7"/>
      <c r="Y140" s="7"/>
      <c r="AA140" s="7"/>
      <c r="AC140" s="7"/>
      <c r="AE140" s="7"/>
      <c r="AF140" s="7"/>
      <c r="AI140" s="7"/>
      <c r="AJ140" s="7"/>
      <c r="AK140" s="7"/>
      <c r="AN140" s="7"/>
      <c r="AO140" s="7"/>
      <c r="AQ140" s="188"/>
      <c r="AY140" s="188"/>
    </row>
    <row r="141" ht="14.25" customHeight="1">
      <c r="C141" s="6"/>
      <c r="D141" s="7"/>
      <c r="G141" s="7"/>
      <c r="S141" s="7"/>
      <c r="T141" s="7"/>
      <c r="U141" s="7"/>
      <c r="W141" s="7"/>
      <c r="Y141" s="7"/>
      <c r="AA141" s="7"/>
      <c r="AC141" s="7"/>
      <c r="AE141" s="7"/>
      <c r="AF141" s="7"/>
      <c r="AI141" s="7"/>
      <c r="AJ141" s="7"/>
      <c r="AK141" s="7"/>
      <c r="AN141" s="7"/>
      <c r="AO141" s="7"/>
      <c r="AQ141" s="188"/>
      <c r="AY141" s="188"/>
    </row>
    <row r="142" ht="14.25" customHeight="1">
      <c r="C142" s="6"/>
      <c r="D142" s="7"/>
      <c r="G142" s="7"/>
      <c r="S142" s="7"/>
      <c r="T142" s="7"/>
      <c r="U142" s="7"/>
      <c r="W142" s="7"/>
      <c r="Y142" s="7"/>
      <c r="AA142" s="7"/>
      <c r="AC142" s="7"/>
      <c r="AE142" s="7"/>
      <c r="AF142" s="7"/>
      <c r="AI142" s="7"/>
      <c r="AJ142" s="7"/>
      <c r="AK142" s="7"/>
      <c r="AN142" s="7"/>
      <c r="AO142" s="7"/>
      <c r="AQ142" s="188"/>
      <c r="AY142" s="188"/>
    </row>
    <row r="143" ht="14.25" customHeight="1">
      <c r="C143" s="6"/>
      <c r="D143" s="7"/>
      <c r="G143" s="7"/>
      <c r="S143" s="7"/>
      <c r="T143" s="7"/>
      <c r="U143" s="7"/>
      <c r="W143" s="7"/>
      <c r="Y143" s="7"/>
      <c r="AA143" s="7"/>
      <c r="AC143" s="7"/>
      <c r="AE143" s="7"/>
      <c r="AF143" s="7"/>
      <c r="AI143" s="7"/>
      <c r="AJ143" s="7"/>
      <c r="AK143" s="7"/>
      <c r="AN143" s="7"/>
      <c r="AO143" s="7"/>
      <c r="AQ143" s="188"/>
      <c r="AY143" s="188"/>
    </row>
    <row r="144" ht="14.25" customHeight="1">
      <c r="C144" s="6"/>
      <c r="D144" s="7"/>
      <c r="G144" s="7"/>
      <c r="S144" s="7"/>
      <c r="T144" s="7"/>
      <c r="U144" s="7"/>
      <c r="W144" s="7"/>
      <c r="Y144" s="7"/>
      <c r="AA144" s="7"/>
      <c r="AC144" s="7"/>
      <c r="AE144" s="7"/>
      <c r="AF144" s="7"/>
      <c r="AI144" s="7"/>
      <c r="AJ144" s="7"/>
      <c r="AK144" s="7"/>
      <c r="AN144" s="7"/>
      <c r="AO144" s="7"/>
      <c r="AQ144" s="188"/>
      <c r="AY144" s="188"/>
    </row>
    <row r="145" ht="14.25" customHeight="1">
      <c r="C145" s="6"/>
      <c r="D145" s="7"/>
      <c r="G145" s="7"/>
      <c r="S145" s="7"/>
      <c r="T145" s="7"/>
      <c r="U145" s="7"/>
      <c r="W145" s="7"/>
      <c r="Y145" s="7"/>
      <c r="AA145" s="7"/>
      <c r="AC145" s="7"/>
      <c r="AE145" s="7"/>
      <c r="AF145" s="7"/>
      <c r="AI145" s="7"/>
      <c r="AJ145" s="7"/>
      <c r="AK145" s="7"/>
      <c r="AN145" s="7"/>
      <c r="AO145" s="7"/>
      <c r="AQ145" s="188"/>
      <c r="AY145" s="188"/>
    </row>
    <row r="146" ht="14.25" customHeight="1">
      <c r="C146" s="6"/>
      <c r="D146" s="7"/>
      <c r="G146" s="7"/>
      <c r="S146" s="7"/>
      <c r="T146" s="7"/>
      <c r="U146" s="7"/>
      <c r="W146" s="7"/>
      <c r="Y146" s="7"/>
      <c r="AA146" s="7"/>
      <c r="AC146" s="7"/>
      <c r="AE146" s="7"/>
      <c r="AF146" s="7"/>
      <c r="AI146" s="7"/>
      <c r="AJ146" s="7"/>
      <c r="AK146" s="7"/>
      <c r="AN146" s="7"/>
      <c r="AO146" s="7"/>
      <c r="AQ146" s="188"/>
      <c r="AY146" s="188"/>
    </row>
    <row r="147" ht="14.25" customHeight="1">
      <c r="C147" s="6"/>
      <c r="D147" s="7"/>
      <c r="G147" s="7"/>
      <c r="S147" s="7"/>
      <c r="T147" s="7"/>
      <c r="U147" s="7"/>
      <c r="W147" s="7"/>
      <c r="Y147" s="7"/>
      <c r="AA147" s="7"/>
      <c r="AC147" s="7"/>
      <c r="AE147" s="7"/>
      <c r="AF147" s="7"/>
      <c r="AI147" s="7"/>
      <c r="AJ147" s="7"/>
      <c r="AK147" s="7"/>
      <c r="AN147" s="7"/>
      <c r="AO147" s="7"/>
      <c r="AQ147" s="188"/>
      <c r="AY147" s="188"/>
    </row>
    <row r="148" ht="14.25" customHeight="1">
      <c r="C148" s="6"/>
      <c r="D148" s="7"/>
      <c r="G148" s="7"/>
      <c r="S148" s="7"/>
      <c r="T148" s="7"/>
      <c r="U148" s="7"/>
      <c r="W148" s="7"/>
      <c r="Y148" s="7"/>
      <c r="AA148" s="7"/>
      <c r="AC148" s="7"/>
      <c r="AE148" s="7"/>
      <c r="AF148" s="7"/>
      <c r="AI148" s="7"/>
      <c r="AJ148" s="7"/>
      <c r="AK148" s="7"/>
      <c r="AN148" s="7"/>
      <c r="AO148" s="7"/>
      <c r="AQ148" s="188"/>
      <c r="AY148" s="188"/>
    </row>
    <row r="149" ht="14.25" customHeight="1">
      <c r="C149" s="6"/>
      <c r="D149" s="7"/>
      <c r="G149" s="7"/>
      <c r="S149" s="7"/>
      <c r="T149" s="7"/>
      <c r="U149" s="7"/>
      <c r="W149" s="7"/>
      <c r="Y149" s="7"/>
      <c r="AA149" s="7"/>
      <c r="AC149" s="7"/>
      <c r="AE149" s="7"/>
      <c r="AF149" s="7"/>
      <c r="AI149" s="7"/>
      <c r="AJ149" s="7"/>
      <c r="AK149" s="7"/>
      <c r="AN149" s="7"/>
      <c r="AO149" s="7"/>
      <c r="AQ149" s="188"/>
      <c r="AY149" s="188"/>
    </row>
    <row r="150" ht="14.25" customHeight="1">
      <c r="C150" s="6"/>
      <c r="D150" s="7"/>
      <c r="G150" s="7"/>
      <c r="S150" s="7"/>
      <c r="T150" s="7"/>
      <c r="U150" s="7"/>
      <c r="W150" s="7"/>
      <c r="Y150" s="7"/>
      <c r="AA150" s="7"/>
      <c r="AC150" s="7"/>
      <c r="AE150" s="7"/>
      <c r="AF150" s="7"/>
      <c r="AI150" s="7"/>
      <c r="AJ150" s="7"/>
      <c r="AK150" s="7"/>
      <c r="AN150" s="7"/>
      <c r="AO150" s="7"/>
      <c r="AQ150" s="188"/>
      <c r="AY150" s="188"/>
    </row>
    <row r="151" ht="14.25" customHeight="1">
      <c r="C151" s="6"/>
      <c r="D151" s="7"/>
      <c r="G151" s="7"/>
      <c r="S151" s="7"/>
      <c r="T151" s="7"/>
      <c r="U151" s="7"/>
      <c r="W151" s="7"/>
      <c r="Y151" s="7"/>
      <c r="AA151" s="7"/>
      <c r="AC151" s="7"/>
      <c r="AE151" s="7"/>
      <c r="AF151" s="7"/>
      <c r="AI151" s="7"/>
      <c r="AJ151" s="7"/>
      <c r="AK151" s="7"/>
      <c r="AN151" s="7"/>
      <c r="AO151" s="7"/>
      <c r="AQ151" s="188"/>
      <c r="AY151" s="188"/>
    </row>
    <row r="152" ht="14.25" customHeight="1">
      <c r="C152" s="6"/>
      <c r="D152" s="7"/>
      <c r="G152" s="7"/>
      <c r="S152" s="7"/>
      <c r="T152" s="7"/>
      <c r="U152" s="7"/>
      <c r="W152" s="7"/>
      <c r="Y152" s="7"/>
      <c r="AA152" s="7"/>
      <c r="AC152" s="7"/>
      <c r="AE152" s="7"/>
      <c r="AF152" s="7"/>
      <c r="AI152" s="7"/>
      <c r="AJ152" s="7"/>
      <c r="AK152" s="7"/>
      <c r="AN152" s="7"/>
      <c r="AO152" s="7"/>
      <c r="AQ152" s="188"/>
      <c r="AY152" s="188"/>
    </row>
    <row r="153" ht="14.25" customHeight="1">
      <c r="C153" s="6"/>
      <c r="D153" s="7"/>
      <c r="G153" s="7"/>
      <c r="S153" s="7"/>
      <c r="T153" s="7"/>
      <c r="U153" s="7"/>
      <c r="W153" s="7"/>
      <c r="Y153" s="7"/>
      <c r="AA153" s="7"/>
      <c r="AC153" s="7"/>
      <c r="AE153" s="7"/>
      <c r="AF153" s="7"/>
      <c r="AI153" s="7"/>
      <c r="AJ153" s="7"/>
      <c r="AK153" s="7"/>
      <c r="AN153" s="7"/>
      <c r="AO153" s="7"/>
      <c r="AQ153" s="188"/>
      <c r="AY153" s="188"/>
    </row>
    <row r="154" ht="14.25" customHeight="1">
      <c r="C154" s="6"/>
      <c r="D154" s="7"/>
      <c r="G154" s="7"/>
      <c r="S154" s="7"/>
      <c r="T154" s="7"/>
      <c r="U154" s="7"/>
      <c r="W154" s="7"/>
      <c r="Y154" s="7"/>
      <c r="AA154" s="7"/>
      <c r="AC154" s="7"/>
      <c r="AE154" s="7"/>
      <c r="AF154" s="7"/>
      <c r="AI154" s="7"/>
      <c r="AJ154" s="7"/>
      <c r="AK154" s="7"/>
      <c r="AN154" s="7"/>
      <c r="AO154" s="7"/>
      <c r="AQ154" s="188"/>
      <c r="AY154" s="188"/>
    </row>
    <row r="155" ht="14.25" customHeight="1">
      <c r="C155" s="6"/>
      <c r="D155" s="7"/>
      <c r="G155" s="7"/>
      <c r="S155" s="7"/>
      <c r="T155" s="7"/>
      <c r="U155" s="7"/>
      <c r="W155" s="7"/>
      <c r="Y155" s="7"/>
      <c r="AA155" s="7"/>
      <c r="AC155" s="7"/>
      <c r="AE155" s="7"/>
      <c r="AF155" s="7"/>
      <c r="AI155" s="7"/>
      <c r="AJ155" s="7"/>
      <c r="AK155" s="7"/>
      <c r="AN155" s="7"/>
      <c r="AO155" s="7"/>
      <c r="AQ155" s="188"/>
      <c r="AY155" s="188"/>
    </row>
    <row r="156" ht="14.25" customHeight="1">
      <c r="C156" s="6"/>
      <c r="D156" s="7"/>
      <c r="G156" s="7"/>
      <c r="S156" s="7"/>
      <c r="T156" s="7"/>
      <c r="U156" s="7"/>
      <c r="W156" s="7"/>
      <c r="Y156" s="7"/>
      <c r="AA156" s="7"/>
      <c r="AC156" s="7"/>
      <c r="AE156" s="7"/>
      <c r="AF156" s="7"/>
      <c r="AI156" s="7"/>
      <c r="AJ156" s="7"/>
      <c r="AK156" s="7"/>
      <c r="AN156" s="7"/>
      <c r="AO156" s="7"/>
      <c r="AQ156" s="188"/>
      <c r="AY156" s="188"/>
    </row>
    <row r="157" ht="14.25" customHeight="1">
      <c r="C157" s="6"/>
      <c r="D157" s="7"/>
      <c r="G157" s="7"/>
      <c r="S157" s="7"/>
      <c r="T157" s="7"/>
      <c r="U157" s="7"/>
      <c r="W157" s="7"/>
      <c r="Y157" s="7"/>
      <c r="AA157" s="7"/>
      <c r="AC157" s="7"/>
      <c r="AE157" s="7"/>
      <c r="AF157" s="7"/>
      <c r="AI157" s="7"/>
      <c r="AJ157" s="7"/>
      <c r="AK157" s="7"/>
      <c r="AN157" s="7"/>
      <c r="AO157" s="7"/>
      <c r="AQ157" s="188"/>
      <c r="AY157" s="188"/>
    </row>
    <row r="158" ht="14.25" customHeight="1">
      <c r="C158" s="6"/>
      <c r="D158" s="7"/>
      <c r="G158" s="7"/>
      <c r="S158" s="7"/>
      <c r="T158" s="7"/>
      <c r="U158" s="7"/>
      <c r="W158" s="7"/>
      <c r="Y158" s="7"/>
      <c r="AA158" s="7"/>
      <c r="AC158" s="7"/>
      <c r="AE158" s="7"/>
      <c r="AF158" s="7"/>
      <c r="AI158" s="7"/>
      <c r="AJ158" s="7"/>
      <c r="AK158" s="7"/>
      <c r="AN158" s="7"/>
      <c r="AO158" s="7"/>
      <c r="AQ158" s="188"/>
      <c r="AY158" s="188"/>
    </row>
    <row r="159" ht="14.25" customHeight="1">
      <c r="C159" s="6"/>
      <c r="D159" s="7"/>
      <c r="G159" s="7"/>
      <c r="S159" s="7"/>
      <c r="T159" s="7"/>
      <c r="U159" s="7"/>
      <c r="W159" s="7"/>
      <c r="Y159" s="7"/>
      <c r="AA159" s="7"/>
      <c r="AC159" s="7"/>
      <c r="AE159" s="7"/>
      <c r="AF159" s="7"/>
      <c r="AI159" s="7"/>
      <c r="AJ159" s="7"/>
      <c r="AK159" s="7"/>
      <c r="AN159" s="7"/>
      <c r="AO159" s="7"/>
      <c r="AQ159" s="188"/>
      <c r="AY159" s="188"/>
    </row>
    <row r="160" ht="14.25" customHeight="1">
      <c r="C160" s="6"/>
      <c r="D160" s="7"/>
      <c r="G160" s="7"/>
      <c r="S160" s="7"/>
      <c r="T160" s="7"/>
      <c r="U160" s="7"/>
      <c r="W160" s="7"/>
      <c r="Y160" s="7"/>
      <c r="AA160" s="7"/>
      <c r="AC160" s="7"/>
      <c r="AE160" s="7"/>
      <c r="AF160" s="7"/>
      <c r="AI160" s="7"/>
      <c r="AJ160" s="7"/>
      <c r="AK160" s="7"/>
      <c r="AN160" s="7"/>
      <c r="AO160" s="7"/>
      <c r="AQ160" s="188"/>
      <c r="AY160" s="188"/>
    </row>
    <row r="161" ht="14.25" customHeight="1">
      <c r="C161" s="6"/>
      <c r="D161" s="7"/>
      <c r="G161" s="7"/>
      <c r="S161" s="7"/>
      <c r="T161" s="7"/>
      <c r="U161" s="7"/>
      <c r="W161" s="7"/>
      <c r="Y161" s="7"/>
      <c r="AA161" s="7"/>
      <c r="AC161" s="7"/>
      <c r="AE161" s="7"/>
      <c r="AF161" s="7"/>
      <c r="AI161" s="7"/>
      <c r="AJ161" s="7"/>
      <c r="AK161" s="7"/>
      <c r="AN161" s="7"/>
      <c r="AO161" s="7"/>
      <c r="AQ161" s="188"/>
      <c r="AY161" s="188"/>
    </row>
    <row r="162" ht="14.25" customHeight="1">
      <c r="C162" s="6"/>
      <c r="D162" s="7"/>
      <c r="G162" s="7"/>
      <c r="S162" s="7"/>
      <c r="T162" s="7"/>
      <c r="U162" s="7"/>
      <c r="W162" s="7"/>
      <c r="Y162" s="7"/>
      <c r="AA162" s="7"/>
      <c r="AC162" s="7"/>
      <c r="AE162" s="7"/>
      <c r="AF162" s="7"/>
      <c r="AI162" s="7"/>
      <c r="AJ162" s="7"/>
      <c r="AK162" s="7"/>
      <c r="AN162" s="7"/>
      <c r="AO162" s="7"/>
      <c r="AQ162" s="188"/>
      <c r="AY162" s="188"/>
    </row>
    <row r="163" ht="14.25" customHeight="1">
      <c r="C163" s="6"/>
      <c r="D163" s="7"/>
      <c r="G163" s="7"/>
      <c r="S163" s="7"/>
      <c r="T163" s="7"/>
      <c r="U163" s="7"/>
      <c r="W163" s="7"/>
      <c r="Y163" s="7"/>
      <c r="AA163" s="7"/>
      <c r="AC163" s="7"/>
      <c r="AE163" s="7"/>
      <c r="AF163" s="7"/>
      <c r="AI163" s="7"/>
      <c r="AJ163" s="7"/>
      <c r="AK163" s="7"/>
      <c r="AN163" s="7"/>
      <c r="AO163" s="7"/>
      <c r="AQ163" s="188"/>
      <c r="AY163" s="188"/>
    </row>
    <row r="164" ht="14.25" customHeight="1">
      <c r="C164" s="6"/>
      <c r="D164" s="7"/>
      <c r="G164" s="7"/>
      <c r="S164" s="7"/>
      <c r="T164" s="7"/>
      <c r="U164" s="7"/>
      <c r="W164" s="7"/>
      <c r="Y164" s="7"/>
      <c r="AA164" s="7"/>
      <c r="AC164" s="7"/>
      <c r="AE164" s="7"/>
      <c r="AF164" s="7"/>
      <c r="AI164" s="7"/>
      <c r="AJ164" s="7"/>
      <c r="AK164" s="7"/>
      <c r="AN164" s="7"/>
      <c r="AO164" s="7"/>
      <c r="AQ164" s="188"/>
      <c r="AY164" s="188"/>
    </row>
    <row r="165" ht="14.25" customHeight="1">
      <c r="C165" s="6"/>
      <c r="D165" s="7"/>
      <c r="G165" s="7"/>
      <c r="S165" s="7"/>
      <c r="T165" s="7"/>
      <c r="U165" s="7"/>
      <c r="W165" s="7"/>
      <c r="Y165" s="7"/>
      <c r="AA165" s="7"/>
      <c r="AC165" s="7"/>
      <c r="AE165" s="7"/>
      <c r="AF165" s="7"/>
      <c r="AI165" s="7"/>
      <c r="AJ165" s="7"/>
      <c r="AK165" s="7"/>
      <c r="AN165" s="7"/>
      <c r="AO165" s="7"/>
      <c r="AQ165" s="188"/>
      <c r="AY165" s="188"/>
    </row>
    <row r="166" ht="14.25" customHeight="1">
      <c r="C166" s="6"/>
      <c r="D166" s="7"/>
      <c r="G166" s="7"/>
      <c r="S166" s="7"/>
      <c r="T166" s="7"/>
      <c r="U166" s="7"/>
      <c r="W166" s="7"/>
      <c r="Y166" s="7"/>
      <c r="AA166" s="7"/>
      <c r="AC166" s="7"/>
      <c r="AE166" s="7"/>
      <c r="AF166" s="7"/>
      <c r="AI166" s="7"/>
      <c r="AJ166" s="7"/>
      <c r="AK166" s="7"/>
      <c r="AN166" s="7"/>
      <c r="AO166" s="7"/>
      <c r="AQ166" s="188"/>
      <c r="AY166" s="188"/>
    </row>
    <row r="167" ht="14.25" customHeight="1">
      <c r="C167" s="6"/>
      <c r="D167" s="7"/>
      <c r="G167" s="7"/>
      <c r="S167" s="7"/>
      <c r="T167" s="7"/>
      <c r="U167" s="7"/>
      <c r="W167" s="7"/>
      <c r="Y167" s="7"/>
      <c r="AA167" s="7"/>
      <c r="AC167" s="7"/>
      <c r="AE167" s="7"/>
      <c r="AF167" s="7"/>
      <c r="AI167" s="7"/>
      <c r="AJ167" s="7"/>
      <c r="AK167" s="7"/>
      <c r="AN167" s="7"/>
      <c r="AO167" s="7"/>
      <c r="AQ167" s="188"/>
      <c r="AY167" s="188"/>
    </row>
    <row r="168" ht="14.25" customHeight="1">
      <c r="C168" s="6"/>
      <c r="D168" s="7"/>
      <c r="G168" s="7"/>
      <c r="S168" s="7"/>
      <c r="T168" s="7"/>
      <c r="U168" s="7"/>
      <c r="W168" s="7"/>
      <c r="Y168" s="7"/>
      <c r="AA168" s="7"/>
      <c r="AC168" s="7"/>
      <c r="AE168" s="7"/>
      <c r="AF168" s="7"/>
      <c r="AI168" s="7"/>
      <c r="AJ168" s="7"/>
      <c r="AK168" s="7"/>
      <c r="AN168" s="7"/>
      <c r="AO168" s="7"/>
      <c r="AQ168" s="188"/>
      <c r="AY168" s="188"/>
    </row>
    <row r="169" ht="14.25" customHeight="1">
      <c r="C169" s="6"/>
      <c r="D169" s="7"/>
      <c r="G169" s="7"/>
      <c r="S169" s="7"/>
      <c r="T169" s="7"/>
      <c r="U169" s="7"/>
      <c r="W169" s="7"/>
      <c r="Y169" s="7"/>
      <c r="AA169" s="7"/>
      <c r="AC169" s="7"/>
      <c r="AE169" s="7"/>
      <c r="AF169" s="7"/>
      <c r="AI169" s="7"/>
      <c r="AJ169" s="7"/>
      <c r="AK169" s="7"/>
      <c r="AN169" s="7"/>
      <c r="AO169" s="7"/>
      <c r="AQ169" s="188"/>
      <c r="AY169" s="188"/>
    </row>
    <row r="170" ht="14.25" customHeight="1">
      <c r="C170" s="6"/>
      <c r="D170" s="7"/>
      <c r="G170" s="7"/>
      <c r="S170" s="7"/>
      <c r="T170" s="7"/>
      <c r="U170" s="7"/>
      <c r="W170" s="7"/>
      <c r="Y170" s="7"/>
      <c r="AA170" s="7"/>
      <c r="AC170" s="7"/>
      <c r="AE170" s="7"/>
      <c r="AF170" s="7"/>
      <c r="AI170" s="7"/>
      <c r="AJ170" s="7"/>
      <c r="AK170" s="7"/>
      <c r="AN170" s="7"/>
      <c r="AO170" s="7"/>
      <c r="AQ170" s="188"/>
      <c r="AY170" s="188"/>
    </row>
    <row r="171" ht="14.25" customHeight="1">
      <c r="C171" s="6"/>
      <c r="D171" s="7"/>
      <c r="G171" s="7"/>
      <c r="S171" s="7"/>
      <c r="T171" s="7"/>
      <c r="U171" s="7"/>
      <c r="W171" s="7"/>
      <c r="Y171" s="7"/>
      <c r="AA171" s="7"/>
      <c r="AC171" s="7"/>
      <c r="AE171" s="7"/>
      <c r="AF171" s="7"/>
      <c r="AI171" s="7"/>
      <c r="AJ171" s="7"/>
      <c r="AK171" s="7"/>
      <c r="AN171" s="7"/>
      <c r="AO171" s="7"/>
      <c r="AQ171" s="188"/>
      <c r="AY171" s="188"/>
    </row>
    <row r="172" ht="14.25" customHeight="1">
      <c r="C172" s="6"/>
      <c r="D172" s="7"/>
      <c r="G172" s="7"/>
      <c r="S172" s="7"/>
      <c r="T172" s="7"/>
      <c r="U172" s="7"/>
      <c r="W172" s="7"/>
      <c r="Y172" s="7"/>
      <c r="AA172" s="7"/>
      <c r="AC172" s="7"/>
      <c r="AE172" s="7"/>
      <c r="AF172" s="7"/>
      <c r="AI172" s="7"/>
      <c r="AJ172" s="7"/>
      <c r="AK172" s="7"/>
      <c r="AN172" s="7"/>
      <c r="AO172" s="7"/>
      <c r="AQ172" s="188"/>
      <c r="AY172" s="188"/>
    </row>
    <row r="173" ht="14.25" customHeight="1">
      <c r="C173" s="6"/>
      <c r="D173" s="7"/>
      <c r="G173" s="7"/>
      <c r="S173" s="7"/>
      <c r="T173" s="7"/>
      <c r="U173" s="7"/>
      <c r="W173" s="7"/>
      <c r="Y173" s="7"/>
      <c r="AA173" s="7"/>
      <c r="AC173" s="7"/>
      <c r="AE173" s="7"/>
      <c r="AF173" s="7"/>
      <c r="AI173" s="7"/>
      <c r="AJ173" s="7"/>
      <c r="AK173" s="7"/>
      <c r="AN173" s="7"/>
      <c r="AO173" s="7"/>
      <c r="AQ173" s="188"/>
      <c r="AY173" s="188"/>
    </row>
    <row r="174" ht="14.25" customHeight="1">
      <c r="C174" s="6"/>
      <c r="D174" s="7"/>
      <c r="G174" s="7"/>
      <c r="S174" s="7"/>
      <c r="T174" s="7"/>
      <c r="U174" s="7"/>
      <c r="W174" s="7"/>
      <c r="Y174" s="7"/>
      <c r="AA174" s="7"/>
      <c r="AC174" s="7"/>
      <c r="AE174" s="7"/>
      <c r="AF174" s="7"/>
      <c r="AI174" s="7"/>
      <c r="AJ174" s="7"/>
      <c r="AK174" s="7"/>
      <c r="AN174" s="7"/>
      <c r="AO174" s="7"/>
      <c r="AQ174" s="188"/>
      <c r="AY174" s="188"/>
    </row>
    <row r="175" ht="14.25" customHeight="1">
      <c r="C175" s="6"/>
      <c r="D175" s="7"/>
      <c r="G175" s="7"/>
      <c r="S175" s="7"/>
      <c r="T175" s="7"/>
      <c r="U175" s="7"/>
      <c r="W175" s="7"/>
      <c r="Y175" s="7"/>
      <c r="AA175" s="7"/>
      <c r="AC175" s="7"/>
      <c r="AE175" s="7"/>
      <c r="AF175" s="7"/>
      <c r="AI175" s="7"/>
      <c r="AJ175" s="7"/>
      <c r="AK175" s="7"/>
      <c r="AN175" s="7"/>
      <c r="AO175" s="7"/>
      <c r="AQ175" s="188"/>
      <c r="AY175" s="188"/>
    </row>
    <row r="176" ht="14.25" customHeight="1">
      <c r="C176" s="6"/>
      <c r="D176" s="7"/>
      <c r="G176" s="7"/>
      <c r="S176" s="7"/>
      <c r="T176" s="7"/>
      <c r="U176" s="7"/>
      <c r="W176" s="7"/>
      <c r="Y176" s="7"/>
      <c r="AA176" s="7"/>
      <c r="AC176" s="7"/>
      <c r="AE176" s="7"/>
      <c r="AF176" s="7"/>
      <c r="AI176" s="7"/>
      <c r="AJ176" s="7"/>
      <c r="AK176" s="7"/>
      <c r="AN176" s="7"/>
      <c r="AO176" s="7"/>
      <c r="AQ176" s="188"/>
      <c r="AY176" s="188"/>
    </row>
    <row r="177" ht="14.25" customHeight="1">
      <c r="C177" s="6"/>
      <c r="D177" s="7"/>
      <c r="G177" s="7"/>
      <c r="S177" s="7"/>
      <c r="T177" s="7"/>
      <c r="U177" s="7"/>
      <c r="W177" s="7"/>
      <c r="Y177" s="7"/>
      <c r="AA177" s="7"/>
      <c r="AC177" s="7"/>
      <c r="AE177" s="7"/>
      <c r="AF177" s="7"/>
      <c r="AI177" s="7"/>
      <c r="AJ177" s="7"/>
      <c r="AK177" s="7"/>
      <c r="AN177" s="7"/>
      <c r="AO177" s="7"/>
      <c r="AQ177" s="188"/>
      <c r="AY177" s="188"/>
    </row>
    <row r="178" ht="14.25" customHeight="1">
      <c r="C178" s="6"/>
      <c r="D178" s="7"/>
      <c r="G178" s="7"/>
      <c r="S178" s="7"/>
      <c r="T178" s="7"/>
      <c r="U178" s="7"/>
      <c r="W178" s="7"/>
      <c r="Y178" s="7"/>
      <c r="AA178" s="7"/>
      <c r="AC178" s="7"/>
      <c r="AE178" s="7"/>
      <c r="AF178" s="7"/>
      <c r="AI178" s="7"/>
      <c r="AJ178" s="7"/>
      <c r="AK178" s="7"/>
      <c r="AN178" s="7"/>
      <c r="AO178" s="7"/>
      <c r="AQ178" s="188"/>
      <c r="AY178" s="188"/>
    </row>
    <row r="179" ht="14.25" customHeight="1">
      <c r="C179" s="6"/>
      <c r="D179" s="7"/>
      <c r="G179" s="7"/>
      <c r="S179" s="7"/>
      <c r="T179" s="7"/>
      <c r="U179" s="7"/>
      <c r="W179" s="7"/>
      <c r="Y179" s="7"/>
      <c r="AA179" s="7"/>
      <c r="AC179" s="7"/>
      <c r="AE179" s="7"/>
      <c r="AF179" s="7"/>
      <c r="AI179" s="7"/>
      <c r="AJ179" s="7"/>
      <c r="AK179" s="7"/>
      <c r="AN179" s="7"/>
      <c r="AO179" s="7"/>
      <c r="AQ179" s="188"/>
      <c r="AY179" s="188"/>
    </row>
    <row r="180" ht="14.25" customHeight="1">
      <c r="C180" s="6"/>
      <c r="D180" s="7"/>
      <c r="G180" s="7"/>
      <c r="S180" s="7"/>
      <c r="T180" s="7"/>
      <c r="U180" s="7"/>
      <c r="W180" s="7"/>
      <c r="Y180" s="7"/>
      <c r="AA180" s="7"/>
      <c r="AC180" s="7"/>
      <c r="AE180" s="7"/>
      <c r="AF180" s="7"/>
      <c r="AI180" s="7"/>
      <c r="AJ180" s="7"/>
      <c r="AK180" s="7"/>
      <c r="AN180" s="7"/>
      <c r="AO180" s="7"/>
      <c r="AQ180" s="188"/>
      <c r="AY180" s="188"/>
    </row>
    <row r="181" ht="14.25" customHeight="1">
      <c r="C181" s="6"/>
      <c r="D181" s="7"/>
      <c r="G181" s="7"/>
      <c r="S181" s="7"/>
      <c r="T181" s="7"/>
      <c r="U181" s="7"/>
      <c r="W181" s="7"/>
      <c r="Y181" s="7"/>
      <c r="AA181" s="7"/>
      <c r="AC181" s="7"/>
      <c r="AE181" s="7"/>
      <c r="AF181" s="7"/>
      <c r="AI181" s="7"/>
      <c r="AJ181" s="7"/>
      <c r="AK181" s="7"/>
      <c r="AN181" s="7"/>
      <c r="AO181" s="7"/>
      <c r="AQ181" s="188"/>
      <c r="AY181" s="188"/>
    </row>
    <row r="182" ht="14.25" customHeight="1">
      <c r="C182" s="6"/>
      <c r="D182" s="7"/>
      <c r="G182" s="7"/>
      <c r="S182" s="7"/>
      <c r="T182" s="7"/>
      <c r="U182" s="7"/>
      <c r="W182" s="7"/>
      <c r="Y182" s="7"/>
      <c r="AA182" s="7"/>
      <c r="AC182" s="7"/>
      <c r="AE182" s="7"/>
      <c r="AF182" s="7"/>
      <c r="AI182" s="7"/>
      <c r="AJ182" s="7"/>
      <c r="AK182" s="7"/>
      <c r="AN182" s="7"/>
      <c r="AO182" s="7"/>
      <c r="AQ182" s="188"/>
      <c r="AY182" s="188"/>
    </row>
    <row r="183" ht="14.25" customHeight="1">
      <c r="C183" s="6"/>
      <c r="D183" s="7"/>
      <c r="G183" s="7"/>
      <c r="S183" s="7"/>
      <c r="T183" s="7"/>
      <c r="U183" s="7"/>
      <c r="W183" s="7"/>
      <c r="Y183" s="7"/>
      <c r="AA183" s="7"/>
      <c r="AC183" s="7"/>
      <c r="AE183" s="7"/>
      <c r="AF183" s="7"/>
      <c r="AI183" s="7"/>
      <c r="AJ183" s="7"/>
      <c r="AK183" s="7"/>
      <c r="AN183" s="7"/>
      <c r="AO183" s="7"/>
      <c r="AQ183" s="188"/>
      <c r="AY183" s="188"/>
    </row>
    <row r="184" ht="14.25" customHeight="1">
      <c r="C184" s="6"/>
      <c r="D184" s="7"/>
      <c r="G184" s="7"/>
      <c r="S184" s="7"/>
      <c r="T184" s="7"/>
      <c r="U184" s="7"/>
      <c r="W184" s="7"/>
      <c r="Y184" s="7"/>
      <c r="AA184" s="7"/>
      <c r="AC184" s="7"/>
      <c r="AE184" s="7"/>
      <c r="AF184" s="7"/>
      <c r="AI184" s="7"/>
      <c r="AJ184" s="7"/>
      <c r="AK184" s="7"/>
      <c r="AN184" s="7"/>
      <c r="AO184" s="7"/>
      <c r="AQ184" s="188"/>
      <c r="AY184" s="188"/>
    </row>
    <row r="185" ht="14.25" customHeight="1">
      <c r="C185" s="6"/>
      <c r="D185" s="7"/>
      <c r="G185" s="7"/>
      <c r="S185" s="7"/>
      <c r="T185" s="7"/>
      <c r="U185" s="7"/>
      <c r="W185" s="7"/>
      <c r="Y185" s="7"/>
      <c r="AA185" s="7"/>
      <c r="AC185" s="7"/>
      <c r="AE185" s="7"/>
      <c r="AF185" s="7"/>
      <c r="AI185" s="7"/>
      <c r="AJ185" s="7"/>
      <c r="AK185" s="7"/>
      <c r="AN185" s="7"/>
      <c r="AO185" s="7"/>
      <c r="AQ185" s="188"/>
      <c r="AY185" s="188"/>
    </row>
    <row r="186" ht="14.25" customHeight="1">
      <c r="C186" s="6"/>
      <c r="D186" s="7"/>
      <c r="G186" s="7"/>
      <c r="S186" s="7"/>
      <c r="T186" s="7"/>
      <c r="U186" s="7"/>
      <c r="W186" s="7"/>
      <c r="Y186" s="7"/>
      <c r="AA186" s="7"/>
      <c r="AC186" s="7"/>
      <c r="AE186" s="7"/>
      <c r="AF186" s="7"/>
      <c r="AI186" s="7"/>
      <c r="AJ186" s="7"/>
      <c r="AK186" s="7"/>
      <c r="AN186" s="7"/>
      <c r="AO186" s="7"/>
      <c r="AQ186" s="188"/>
      <c r="AY186" s="188"/>
    </row>
    <row r="187" ht="14.25" customHeight="1">
      <c r="C187" s="6"/>
      <c r="D187" s="7"/>
      <c r="G187" s="7"/>
      <c r="S187" s="7"/>
      <c r="T187" s="7"/>
      <c r="U187" s="7"/>
      <c r="W187" s="7"/>
      <c r="Y187" s="7"/>
      <c r="AA187" s="7"/>
      <c r="AC187" s="7"/>
      <c r="AE187" s="7"/>
      <c r="AF187" s="7"/>
      <c r="AI187" s="7"/>
      <c r="AJ187" s="7"/>
      <c r="AK187" s="7"/>
      <c r="AN187" s="7"/>
      <c r="AO187" s="7"/>
      <c r="AQ187" s="188"/>
      <c r="AY187" s="188"/>
    </row>
    <row r="188" ht="14.25" customHeight="1">
      <c r="C188" s="6"/>
      <c r="D188" s="7"/>
      <c r="G188" s="7"/>
      <c r="S188" s="7"/>
      <c r="T188" s="7"/>
      <c r="U188" s="7"/>
      <c r="W188" s="7"/>
      <c r="Y188" s="7"/>
      <c r="AA188" s="7"/>
      <c r="AC188" s="7"/>
      <c r="AE188" s="7"/>
      <c r="AF188" s="7"/>
      <c r="AI188" s="7"/>
      <c r="AJ188" s="7"/>
      <c r="AK188" s="7"/>
      <c r="AN188" s="7"/>
      <c r="AO188" s="7"/>
      <c r="AQ188" s="188"/>
      <c r="AY188" s="188"/>
    </row>
    <row r="189" ht="14.25" customHeight="1">
      <c r="C189" s="6"/>
      <c r="D189" s="7"/>
      <c r="G189" s="7"/>
      <c r="S189" s="7"/>
      <c r="T189" s="7"/>
      <c r="U189" s="7"/>
      <c r="W189" s="7"/>
      <c r="Y189" s="7"/>
      <c r="AA189" s="7"/>
      <c r="AC189" s="7"/>
      <c r="AE189" s="7"/>
      <c r="AF189" s="7"/>
      <c r="AI189" s="7"/>
      <c r="AJ189" s="7"/>
      <c r="AK189" s="7"/>
      <c r="AN189" s="7"/>
      <c r="AO189" s="7"/>
      <c r="AQ189" s="188"/>
      <c r="AY189" s="188"/>
    </row>
    <row r="190" ht="14.25" customHeight="1">
      <c r="C190" s="6"/>
      <c r="D190" s="7"/>
      <c r="G190" s="7"/>
      <c r="S190" s="7"/>
      <c r="T190" s="7"/>
      <c r="U190" s="7"/>
      <c r="W190" s="7"/>
      <c r="Y190" s="7"/>
      <c r="AA190" s="7"/>
      <c r="AC190" s="7"/>
      <c r="AE190" s="7"/>
      <c r="AF190" s="7"/>
      <c r="AI190" s="7"/>
      <c r="AJ190" s="7"/>
      <c r="AK190" s="7"/>
      <c r="AN190" s="7"/>
      <c r="AO190" s="7"/>
      <c r="AQ190" s="188"/>
      <c r="AY190" s="188"/>
    </row>
    <row r="191" ht="14.25" customHeight="1">
      <c r="C191" s="6"/>
      <c r="D191" s="7"/>
      <c r="G191" s="7"/>
      <c r="S191" s="7"/>
      <c r="T191" s="7"/>
      <c r="U191" s="7"/>
      <c r="W191" s="7"/>
      <c r="Y191" s="7"/>
      <c r="AA191" s="7"/>
      <c r="AC191" s="7"/>
      <c r="AE191" s="7"/>
      <c r="AF191" s="7"/>
      <c r="AI191" s="7"/>
      <c r="AJ191" s="7"/>
      <c r="AK191" s="7"/>
      <c r="AN191" s="7"/>
      <c r="AO191" s="7"/>
      <c r="AQ191" s="188"/>
      <c r="AY191" s="188"/>
    </row>
    <row r="192" ht="14.25" customHeight="1">
      <c r="C192" s="6"/>
      <c r="D192" s="7"/>
      <c r="G192" s="7"/>
      <c r="S192" s="7"/>
      <c r="T192" s="7"/>
      <c r="U192" s="7"/>
      <c r="W192" s="7"/>
      <c r="Y192" s="7"/>
      <c r="AA192" s="7"/>
      <c r="AC192" s="7"/>
      <c r="AE192" s="7"/>
      <c r="AF192" s="7"/>
      <c r="AI192" s="7"/>
      <c r="AJ192" s="7"/>
      <c r="AK192" s="7"/>
      <c r="AN192" s="7"/>
      <c r="AO192" s="7"/>
      <c r="AQ192" s="188"/>
      <c r="AY192" s="188"/>
    </row>
    <row r="193" ht="14.25" customHeight="1">
      <c r="C193" s="6"/>
      <c r="D193" s="7"/>
      <c r="G193" s="7"/>
      <c r="S193" s="7"/>
      <c r="T193" s="7"/>
      <c r="U193" s="7"/>
      <c r="W193" s="7"/>
      <c r="Y193" s="7"/>
      <c r="AA193" s="7"/>
      <c r="AC193" s="7"/>
      <c r="AE193" s="7"/>
      <c r="AF193" s="7"/>
      <c r="AI193" s="7"/>
      <c r="AJ193" s="7"/>
      <c r="AK193" s="7"/>
      <c r="AN193" s="7"/>
      <c r="AO193" s="7"/>
      <c r="AQ193" s="188"/>
      <c r="AY193" s="188"/>
    </row>
    <row r="194" ht="14.25" customHeight="1">
      <c r="C194" s="6"/>
      <c r="D194" s="7"/>
      <c r="G194" s="7"/>
      <c r="S194" s="7"/>
      <c r="T194" s="7"/>
      <c r="U194" s="7"/>
      <c r="W194" s="7"/>
      <c r="Y194" s="7"/>
      <c r="AA194" s="7"/>
      <c r="AC194" s="7"/>
      <c r="AE194" s="7"/>
      <c r="AF194" s="7"/>
      <c r="AI194" s="7"/>
      <c r="AJ194" s="7"/>
      <c r="AK194" s="7"/>
      <c r="AN194" s="7"/>
      <c r="AO194" s="7"/>
      <c r="AQ194" s="188"/>
      <c r="AY194" s="188"/>
    </row>
    <row r="195" ht="14.25" customHeight="1">
      <c r="C195" s="6"/>
      <c r="D195" s="7"/>
      <c r="G195" s="7"/>
      <c r="S195" s="7"/>
      <c r="T195" s="7"/>
      <c r="U195" s="7"/>
      <c r="W195" s="7"/>
      <c r="Y195" s="7"/>
      <c r="AA195" s="7"/>
      <c r="AC195" s="7"/>
      <c r="AE195" s="7"/>
      <c r="AF195" s="7"/>
      <c r="AI195" s="7"/>
      <c r="AJ195" s="7"/>
      <c r="AK195" s="7"/>
      <c r="AN195" s="7"/>
      <c r="AO195" s="7"/>
      <c r="AQ195" s="188"/>
      <c r="AY195" s="188"/>
    </row>
    <row r="196" ht="14.25" customHeight="1">
      <c r="C196" s="6"/>
      <c r="D196" s="7"/>
      <c r="G196" s="7"/>
      <c r="S196" s="7"/>
      <c r="T196" s="7"/>
      <c r="U196" s="7"/>
      <c r="W196" s="7"/>
      <c r="Y196" s="7"/>
      <c r="AA196" s="7"/>
      <c r="AC196" s="7"/>
      <c r="AE196" s="7"/>
      <c r="AF196" s="7"/>
      <c r="AI196" s="7"/>
      <c r="AJ196" s="7"/>
      <c r="AK196" s="7"/>
      <c r="AN196" s="7"/>
      <c r="AO196" s="7"/>
      <c r="AQ196" s="188"/>
      <c r="AY196" s="188"/>
    </row>
    <row r="197" ht="14.25" customHeight="1">
      <c r="C197" s="6"/>
      <c r="D197" s="7"/>
      <c r="G197" s="7"/>
      <c r="S197" s="7"/>
      <c r="T197" s="7"/>
      <c r="U197" s="7"/>
      <c r="W197" s="7"/>
      <c r="Y197" s="7"/>
      <c r="AA197" s="7"/>
      <c r="AC197" s="7"/>
      <c r="AE197" s="7"/>
      <c r="AF197" s="7"/>
      <c r="AI197" s="7"/>
      <c r="AJ197" s="7"/>
      <c r="AK197" s="7"/>
      <c r="AN197" s="7"/>
      <c r="AO197" s="7"/>
      <c r="AQ197" s="188"/>
      <c r="AY197" s="188"/>
    </row>
    <row r="198" ht="14.25" customHeight="1">
      <c r="C198" s="6"/>
      <c r="D198" s="7"/>
      <c r="G198" s="7"/>
      <c r="S198" s="7"/>
      <c r="T198" s="7"/>
      <c r="U198" s="7"/>
      <c r="W198" s="7"/>
      <c r="Y198" s="7"/>
      <c r="AA198" s="7"/>
      <c r="AC198" s="7"/>
      <c r="AE198" s="7"/>
      <c r="AF198" s="7"/>
      <c r="AI198" s="7"/>
      <c r="AJ198" s="7"/>
      <c r="AK198" s="7"/>
      <c r="AN198" s="7"/>
      <c r="AO198" s="7"/>
      <c r="AQ198" s="188"/>
      <c r="AY198" s="188"/>
    </row>
    <row r="199" ht="14.25" customHeight="1">
      <c r="C199" s="6"/>
      <c r="D199" s="7"/>
      <c r="G199" s="7"/>
      <c r="S199" s="7"/>
      <c r="T199" s="7"/>
      <c r="U199" s="7"/>
      <c r="W199" s="7"/>
      <c r="Y199" s="7"/>
      <c r="AA199" s="7"/>
      <c r="AC199" s="7"/>
      <c r="AE199" s="7"/>
      <c r="AF199" s="7"/>
      <c r="AI199" s="7"/>
      <c r="AJ199" s="7"/>
      <c r="AK199" s="7"/>
      <c r="AN199" s="7"/>
      <c r="AO199" s="7"/>
      <c r="AQ199" s="188"/>
      <c r="AY199" s="188"/>
    </row>
    <row r="200" ht="14.25" customHeight="1">
      <c r="C200" s="6"/>
      <c r="D200" s="7"/>
      <c r="G200" s="7"/>
      <c r="S200" s="7"/>
      <c r="T200" s="7"/>
      <c r="U200" s="7"/>
      <c r="W200" s="7"/>
      <c r="Y200" s="7"/>
      <c r="AA200" s="7"/>
      <c r="AC200" s="7"/>
      <c r="AE200" s="7"/>
      <c r="AF200" s="7"/>
      <c r="AI200" s="7"/>
      <c r="AJ200" s="7"/>
      <c r="AK200" s="7"/>
      <c r="AN200" s="7"/>
      <c r="AO200" s="7"/>
      <c r="AQ200" s="188"/>
      <c r="AY200" s="188"/>
    </row>
    <row r="201" ht="14.25" customHeight="1">
      <c r="C201" s="6"/>
      <c r="D201" s="7"/>
      <c r="G201" s="7"/>
      <c r="S201" s="7"/>
      <c r="T201" s="7"/>
      <c r="U201" s="7"/>
      <c r="W201" s="7"/>
      <c r="Y201" s="7"/>
      <c r="AA201" s="7"/>
      <c r="AC201" s="7"/>
      <c r="AE201" s="7"/>
      <c r="AF201" s="7"/>
      <c r="AI201" s="7"/>
      <c r="AJ201" s="7"/>
      <c r="AK201" s="7"/>
      <c r="AN201" s="7"/>
      <c r="AO201" s="7"/>
      <c r="AQ201" s="188"/>
      <c r="AY201" s="188"/>
    </row>
    <row r="202" ht="14.25" customHeight="1">
      <c r="C202" s="6"/>
      <c r="D202" s="7"/>
      <c r="G202" s="7"/>
      <c r="S202" s="7"/>
      <c r="T202" s="7"/>
      <c r="U202" s="7"/>
      <c r="W202" s="7"/>
      <c r="Y202" s="7"/>
      <c r="AA202" s="7"/>
      <c r="AC202" s="7"/>
      <c r="AE202" s="7"/>
      <c r="AF202" s="7"/>
      <c r="AI202" s="7"/>
      <c r="AJ202" s="7"/>
      <c r="AK202" s="7"/>
      <c r="AN202" s="7"/>
      <c r="AO202" s="7"/>
      <c r="AQ202" s="188"/>
      <c r="AY202" s="188"/>
    </row>
    <row r="203" ht="14.25" customHeight="1">
      <c r="C203" s="6"/>
      <c r="D203" s="7"/>
      <c r="G203" s="7"/>
      <c r="S203" s="7"/>
      <c r="T203" s="7"/>
      <c r="U203" s="7"/>
      <c r="W203" s="7"/>
      <c r="Y203" s="7"/>
      <c r="AA203" s="7"/>
      <c r="AC203" s="7"/>
      <c r="AE203" s="7"/>
      <c r="AF203" s="7"/>
      <c r="AI203" s="7"/>
      <c r="AJ203" s="7"/>
      <c r="AK203" s="7"/>
      <c r="AN203" s="7"/>
      <c r="AO203" s="7"/>
      <c r="AQ203" s="188"/>
      <c r="AY203" s="188"/>
    </row>
    <row r="204" ht="14.25" customHeight="1">
      <c r="C204" s="6"/>
      <c r="D204" s="7"/>
      <c r="G204" s="7"/>
      <c r="S204" s="7"/>
      <c r="T204" s="7"/>
      <c r="U204" s="7"/>
      <c r="W204" s="7"/>
      <c r="Y204" s="7"/>
      <c r="AA204" s="7"/>
      <c r="AC204" s="7"/>
      <c r="AE204" s="7"/>
      <c r="AF204" s="7"/>
      <c r="AI204" s="7"/>
      <c r="AJ204" s="7"/>
      <c r="AK204" s="7"/>
      <c r="AN204" s="7"/>
      <c r="AO204" s="7"/>
      <c r="AQ204" s="188"/>
      <c r="AY204" s="188"/>
    </row>
    <row r="205" ht="14.25" customHeight="1">
      <c r="C205" s="6"/>
      <c r="D205" s="7"/>
      <c r="G205" s="7"/>
      <c r="S205" s="7"/>
      <c r="T205" s="7"/>
      <c r="U205" s="7"/>
      <c r="W205" s="7"/>
      <c r="Y205" s="7"/>
      <c r="AA205" s="7"/>
      <c r="AC205" s="7"/>
      <c r="AE205" s="7"/>
      <c r="AF205" s="7"/>
      <c r="AI205" s="7"/>
      <c r="AJ205" s="7"/>
      <c r="AK205" s="7"/>
      <c r="AN205" s="7"/>
      <c r="AO205" s="7"/>
      <c r="AQ205" s="188"/>
      <c r="AY205" s="188"/>
    </row>
    <row r="206" ht="14.25" customHeight="1">
      <c r="C206" s="6"/>
      <c r="D206" s="7"/>
      <c r="G206" s="7"/>
      <c r="S206" s="7"/>
      <c r="T206" s="7"/>
      <c r="U206" s="7"/>
      <c r="W206" s="7"/>
      <c r="Y206" s="7"/>
      <c r="AA206" s="7"/>
      <c r="AC206" s="7"/>
      <c r="AE206" s="7"/>
      <c r="AF206" s="7"/>
      <c r="AI206" s="7"/>
      <c r="AJ206" s="7"/>
      <c r="AK206" s="7"/>
      <c r="AN206" s="7"/>
      <c r="AO206" s="7"/>
      <c r="AQ206" s="188"/>
      <c r="AY206" s="188"/>
    </row>
    <row r="207" ht="14.25" customHeight="1">
      <c r="C207" s="6"/>
      <c r="D207" s="7"/>
      <c r="G207" s="7"/>
      <c r="S207" s="7"/>
      <c r="T207" s="7"/>
      <c r="U207" s="7"/>
      <c r="W207" s="7"/>
      <c r="Y207" s="7"/>
      <c r="AA207" s="7"/>
      <c r="AC207" s="7"/>
      <c r="AE207" s="7"/>
      <c r="AF207" s="7"/>
      <c r="AI207" s="7"/>
      <c r="AJ207" s="7"/>
      <c r="AK207" s="7"/>
      <c r="AN207" s="7"/>
      <c r="AO207" s="7"/>
      <c r="AQ207" s="188"/>
      <c r="AY207" s="188"/>
    </row>
    <row r="208" ht="14.25" customHeight="1">
      <c r="C208" s="6"/>
      <c r="D208" s="7"/>
      <c r="G208" s="7"/>
      <c r="S208" s="7"/>
      <c r="T208" s="7"/>
      <c r="U208" s="7"/>
      <c r="W208" s="7"/>
      <c r="Y208" s="7"/>
      <c r="AA208" s="7"/>
      <c r="AC208" s="7"/>
      <c r="AE208" s="7"/>
      <c r="AF208" s="7"/>
      <c r="AI208" s="7"/>
      <c r="AJ208" s="7"/>
      <c r="AK208" s="7"/>
      <c r="AN208" s="7"/>
      <c r="AO208" s="7"/>
      <c r="AQ208" s="188"/>
      <c r="AY208" s="188"/>
    </row>
    <row r="209" ht="14.25" customHeight="1">
      <c r="C209" s="6"/>
      <c r="D209" s="7"/>
      <c r="G209" s="7"/>
      <c r="S209" s="7"/>
      <c r="T209" s="7"/>
      <c r="U209" s="7"/>
      <c r="W209" s="7"/>
      <c r="Y209" s="7"/>
      <c r="AA209" s="7"/>
      <c r="AC209" s="7"/>
      <c r="AE209" s="7"/>
      <c r="AF209" s="7"/>
      <c r="AI209" s="7"/>
      <c r="AJ209" s="7"/>
      <c r="AK209" s="7"/>
      <c r="AN209" s="7"/>
      <c r="AO209" s="7"/>
      <c r="AQ209" s="188"/>
      <c r="AY209" s="188"/>
    </row>
    <row r="210" ht="14.25" customHeight="1">
      <c r="C210" s="6"/>
      <c r="D210" s="7"/>
      <c r="G210" s="7"/>
      <c r="S210" s="7"/>
      <c r="T210" s="7"/>
      <c r="U210" s="7"/>
      <c r="W210" s="7"/>
      <c r="Y210" s="7"/>
      <c r="AA210" s="7"/>
      <c r="AC210" s="7"/>
      <c r="AE210" s="7"/>
      <c r="AF210" s="7"/>
      <c r="AI210" s="7"/>
      <c r="AJ210" s="7"/>
      <c r="AK210" s="7"/>
      <c r="AN210" s="7"/>
      <c r="AO210" s="7"/>
      <c r="AQ210" s="188"/>
      <c r="AY210" s="188"/>
    </row>
    <row r="211" ht="14.25" customHeight="1">
      <c r="C211" s="6"/>
      <c r="D211" s="7"/>
      <c r="G211" s="7"/>
      <c r="S211" s="7"/>
      <c r="T211" s="7"/>
      <c r="U211" s="7"/>
      <c r="W211" s="7"/>
      <c r="Y211" s="7"/>
      <c r="AA211" s="7"/>
      <c r="AC211" s="7"/>
      <c r="AE211" s="7"/>
      <c r="AF211" s="7"/>
      <c r="AI211" s="7"/>
      <c r="AJ211" s="7"/>
      <c r="AK211" s="7"/>
      <c r="AN211" s="7"/>
      <c r="AO211" s="7"/>
      <c r="AQ211" s="188"/>
      <c r="AY211" s="188"/>
    </row>
    <row r="212" ht="14.25" customHeight="1">
      <c r="C212" s="6"/>
      <c r="D212" s="7"/>
      <c r="G212" s="7"/>
      <c r="S212" s="7"/>
      <c r="T212" s="7"/>
      <c r="U212" s="7"/>
      <c r="W212" s="7"/>
      <c r="Y212" s="7"/>
      <c r="AA212" s="7"/>
      <c r="AC212" s="7"/>
      <c r="AE212" s="7"/>
      <c r="AF212" s="7"/>
      <c r="AI212" s="7"/>
      <c r="AJ212" s="7"/>
      <c r="AK212" s="7"/>
      <c r="AN212" s="7"/>
      <c r="AO212" s="7"/>
      <c r="AQ212" s="188"/>
      <c r="AY212" s="188"/>
    </row>
    <row r="213" ht="14.25" customHeight="1">
      <c r="C213" s="6"/>
      <c r="D213" s="7"/>
      <c r="G213" s="7"/>
      <c r="S213" s="7"/>
      <c r="T213" s="7"/>
      <c r="U213" s="7"/>
      <c r="W213" s="7"/>
      <c r="Y213" s="7"/>
      <c r="AA213" s="7"/>
      <c r="AC213" s="7"/>
      <c r="AE213" s="7"/>
      <c r="AF213" s="7"/>
      <c r="AI213" s="7"/>
      <c r="AJ213" s="7"/>
      <c r="AK213" s="7"/>
      <c r="AN213" s="7"/>
      <c r="AO213" s="7"/>
      <c r="AQ213" s="188"/>
      <c r="AY213" s="188"/>
    </row>
    <row r="214" ht="14.25" customHeight="1">
      <c r="C214" s="6"/>
      <c r="D214" s="7"/>
      <c r="G214" s="7"/>
      <c r="S214" s="7"/>
      <c r="T214" s="7"/>
      <c r="U214" s="7"/>
      <c r="W214" s="7"/>
      <c r="Y214" s="7"/>
      <c r="AA214" s="7"/>
      <c r="AC214" s="7"/>
      <c r="AE214" s="7"/>
      <c r="AF214" s="7"/>
      <c r="AI214" s="7"/>
      <c r="AJ214" s="7"/>
      <c r="AK214" s="7"/>
      <c r="AN214" s="7"/>
      <c r="AO214" s="7"/>
      <c r="AQ214" s="188"/>
      <c r="AY214" s="188"/>
    </row>
    <row r="215" ht="14.25" customHeight="1">
      <c r="C215" s="6"/>
      <c r="D215" s="7"/>
      <c r="G215" s="7"/>
      <c r="S215" s="7"/>
      <c r="T215" s="7"/>
      <c r="U215" s="7"/>
      <c r="W215" s="7"/>
      <c r="Y215" s="7"/>
      <c r="AA215" s="7"/>
      <c r="AC215" s="7"/>
      <c r="AE215" s="7"/>
      <c r="AF215" s="7"/>
      <c r="AI215" s="7"/>
      <c r="AJ215" s="7"/>
      <c r="AK215" s="7"/>
      <c r="AN215" s="7"/>
      <c r="AO215" s="7"/>
      <c r="AQ215" s="188"/>
      <c r="AY215" s="188"/>
    </row>
    <row r="216" ht="14.25" customHeight="1">
      <c r="C216" s="6"/>
      <c r="D216" s="7"/>
      <c r="G216" s="7"/>
      <c r="S216" s="7"/>
      <c r="T216" s="7"/>
      <c r="U216" s="7"/>
      <c r="W216" s="7"/>
      <c r="Y216" s="7"/>
      <c r="AA216" s="7"/>
      <c r="AC216" s="7"/>
      <c r="AE216" s="7"/>
      <c r="AF216" s="7"/>
      <c r="AI216" s="7"/>
      <c r="AJ216" s="7"/>
      <c r="AK216" s="7"/>
      <c r="AN216" s="7"/>
      <c r="AO216" s="7"/>
      <c r="AQ216" s="188"/>
      <c r="AY216" s="188"/>
    </row>
    <row r="217" ht="14.25" customHeight="1">
      <c r="C217" s="6"/>
      <c r="D217" s="7"/>
      <c r="G217" s="7"/>
      <c r="S217" s="7"/>
      <c r="T217" s="7"/>
      <c r="U217" s="7"/>
      <c r="W217" s="7"/>
      <c r="Y217" s="7"/>
      <c r="AA217" s="7"/>
      <c r="AC217" s="7"/>
      <c r="AE217" s="7"/>
      <c r="AF217" s="7"/>
      <c r="AI217" s="7"/>
      <c r="AJ217" s="7"/>
      <c r="AK217" s="7"/>
      <c r="AN217" s="7"/>
      <c r="AO217" s="7"/>
      <c r="AQ217" s="188"/>
      <c r="AY217" s="188"/>
    </row>
    <row r="218" ht="14.25" customHeight="1">
      <c r="C218" s="6"/>
      <c r="D218" s="7"/>
      <c r="G218" s="7"/>
      <c r="S218" s="7"/>
      <c r="T218" s="7"/>
      <c r="U218" s="7"/>
      <c r="W218" s="7"/>
      <c r="Y218" s="7"/>
      <c r="AA218" s="7"/>
      <c r="AC218" s="7"/>
      <c r="AE218" s="7"/>
      <c r="AF218" s="7"/>
      <c r="AI218" s="7"/>
      <c r="AJ218" s="7"/>
      <c r="AK218" s="7"/>
      <c r="AN218" s="7"/>
      <c r="AO218" s="7"/>
      <c r="AQ218" s="188"/>
      <c r="AY218" s="188"/>
    </row>
    <row r="219" ht="14.25" customHeight="1">
      <c r="C219" s="6"/>
      <c r="D219" s="7"/>
      <c r="G219" s="7"/>
      <c r="S219" s="7"/>
      <c r="T219" s="7"/>
      <c r="U219" s="7"/>
      <c r="W219" s="7"/>
      <c r="Y219" s="7"/>
      <c r="AA219" s="7"/>
      <c r="AC219" s="7"/>
      <c r="AE219" s="7"/>
      <c r="AF219" s="7"/>
      <c r="AI219" s="7"/>
      <c r="AJ219" s="7"/>
      <c r="AK219" s="7"/>
      <c r="AN219" s="7"/>
      <c r="AO219" s="7"/>
      <c r="AQ219" s="188"/>
      <c r="AY219" s="188"/>
    </row>
    <row r="220" ht="14.25" customHeight="1">
      <c r="C220" s="6"/>
      <c r="D220" s="7"/>
      <c r="G220" s="7"/>
      <c r="S220" s="7"/>
      <c r="T220" s="7"/>
      <c r="U220" s="7"/>
      <c r="W220" s="7"/>
      <c r="Y220" s="7"/>
      <c r="AA220" s="7"/>
      <c r="AC220" s="7"/>
      <c r="AE220" s="7"/>
      <c r="AF220" s="7"/>
      <c r="AI220" s="7"/>
      <c r="AJ220" s="7"/>
      <c r="AK220" s="7"/>
      <c r="AN220" s="7"/>
      <c r="AO220" s="7"/>
      <c r="AQ220" s="188"/>
      <c r="AY220" s="188"/>
    </row>
    <row r="221" ht="14.25" customHeight="1">
      <c r="C221" s="6"/>
      <c r="D221" s="7"/>
      <c r="G221" s="7"/>
      <c r="S221" s="7"/>
      <c r="T221" s="7"/>
      <c r="U221" s="7"/>
      <c r="W221" s="7"/>
      <c r="Y221" s="7"/>
      <c r="AA221" s="7"/>
      <c r="AC221" s="7"/>
      <c r="AE221" s="7"/>
      <c r="AF221" s="7"/>
      <c r="AI221" s="7"/>
      <c r="AJ221" s="7"/>
      <c r="AK221" s="7"/>
      <c r="AN221" s="7"/>
      <c r="AO221" s="7"/>
      <c r="AQ221" s="188"/>
      <c r="AY221" s="188"/>
    </row>
    <row r="222" ht="14.25" customHeight="1">
      <c r="C222" s="6"/>
      <c r="D222" s="7"/>
      <c r="G222" s="7"/>
      <c r="S222" s="7"/>
      <c r="T222" s="7"/>
      <c r="U222" s="7"/>
      <c r="W222" s="7"/>
      <c r="Y222" s="7"/>
      <c r="AA222" s="7"/>
      <c r="AC222" s="7"/>
      <c r="AE222" s="7"/>
      <c r="AF222" s="7"/>
      <c r="AI222" s="7"/>
      <c r="AJ222" s="7"/>
      <c r="AK222" s="7"/>
      <c r="AN222" s="7"/>
      <c r="AO222" s="7"/>
      <c r="AQ222" s="188"/>
      <c r="AY222" s="188"/>
    </row>
    <row r="223" ht="14.25" customHeight="1">
      <c r="C223" s="6"/>
      <c r="D223" s="7"/>
      <c r="G223" s="7"/>
      <c r="S223" s="7"/>
      <c r="T223" s="7"/>
      <c r="U223" s="7"/>
      <c r="W223" s="7"/>
      <c r="Y223" s="7"/>
      <c r="AA223" s="7"/>
      <c r="AC223" s="7"/>
      <c r="AE223" s="7"/>
      <c r="AF223" s="7"/>
      <c r="AI223" s="7"/>
      <c r="AJ223" s="7"/>
      <c r="AK223" s="7"/>
      <c r="AN223" s="7"/>
      <c r="AO223" s="7"/>
      <c r="AQ223" s="188"/>
      <c r="AY223" s="188"/>
    </row>
    <row r="224" ht="14.25" customHeight="1">
      <c r="C224" s="6"/>
      <c r="D224" s="7"/>
      <c r="G224" s="7"/>
      <c r="S224" s="7"/>
      <c r="T224" s="7"/>
      <c r="U224" s="7"/>
      <c r="W224" s="7"/>
      <c r="Y224" s="7"/>
      <c r="AA224" s="7"/>
      <c r="AC224" s="7"/>
      <c r="AE224" s="7"/>
      <c r="AF224" s="7"/>
      <c r="AI224" s="7"/>
      <c r="AJ224" s="7"/>
      <c r="AK224" s="7"/>
      <c r="AN224" s="7"/>
      <c r="AO224" s="7"/>
      <c r="AQ224" s="188"/>
      <c r="AY224" s="188"/>
    </row>
    <row r="225" ht="14.25" customHeight="1">
      <c r="C225" s="6"/>
      <c r="D225" s="7"/>
      <c r="G225" s="7"/>
      <c r="S225" s="7"/>
      <c r="T225" s="7"/>
      <c r="U225" s="7"/>
      <c r="W225" s="7"/>
      <c r="Y225" s="7"/>
      <c r="AA225" s="7"/>
      <c r="AC225" s="7"/>
      <c r="AE225" s="7"/>
      <c r="AF225" s="7"/>
      <c r="AI225" s="7"/>
      <c r="AJ225" s="7"/>
      <c r="AK225" s="7"/>
      <c r="AN225" s="7"/>
      <c r="AO225" s="7"/>
      <c r="AQ225" s="188"/>
      <c r="AY225" s="188"/>
    </row>
    <row r="226" ht="14.25" customHeight="1">
      <c r="C226" s="6"/>
      <c r="D226" s="7"/>
      <c r="G226" s="7"/>
      <c r="S226" s="7"/>
      <c r="T226" s="7"/>
      <c r="U226" s="7"/>
      <c r="W226" s="7"/>
      <c r="Y226" s="7"/>
      <c r="AA226" s="7"/>
      <c r="AC226" s="7"/>
      <c r="AE226" s="7"/>
      <c r="AF226" s="7"/>
      <c r="AI226" s="7"/>
      <c r="AJ226" s="7"/>
      <c r="AK226" s="7"/>
      <c r="AN226" s="7"/>
      <c r="AO226" s="7"/>
      <c r="AQ226" s="188"/>
      <c r="AY226" s="188"/>
    </row>
    <row r="227" ht="14.25" customHeight="1">
      <c r="C227" s="6"/>
      <c r="D227" s="7"/>
      <c r="G227" s="7"/>
      <c r="S227" s="7"/>
      <c r="T227" s="7"/>
      <c r="U227" s="7"/>
      <c r="W227" s="7"/>
      <c r="Y227" s="7"/>
      <c r="AA227" s="7"/>
      <c r="AC227" s="7"/>
      <c r="AE227" s="7"/>
      <c r="AF227" s="7"/>
      <c r="AI227" s="7"/>
      <c r="AJ227" s="7"/>
      <c r="AK227" s="7"/>
      <c r="AN227" s="7"/>
      <c r="AO227" s="7"/>
      <c r="AQ227" s="188"/>
      <c r="AY227" s="188"/>
    </row>
    <row r="228" ht="14.25" customHeight="1">
      <c r="C228" s="6"/>
      <c r="D228" s="7"/>
      <c r="G228" s="7"/>
      <c r="S228" s="7"/>
      <c r="T228" s="7"/>
      <c r="U228" s="7"/>
      <c r="W228" s="7"/>
      <c r="Y228" s="7"/>
      <c r="AA228" s="7"/>
      <c r="AC228" s="7"/>
      <c r="AE228" s="7"/>
      <c r="AF228" s="7"/>
      <c r="AI228" s="7"/>
      <c r="AJ228" s="7"/>
      <c r="AK228" s="7"/>
      <c r="AN228" s="7"/>
      <c r="AO228" s="7"/>
      <c r="AQ228" s="188"/>
      <c r="AY228" s="188"/>
    </row>
    <row r="229" ht="14.25" customHeight="1">
      <c r="C229" s="6"/>
      <c r="D229" s="7"/>
      <c r="G229" s="7"/>
      <c r="S229" s="7"/>
      <c r="T229" s="7"/>
      <c r="U229" s="7"/>
      <c r="W229" s="7"/>
      <c r="Y229" s="7"/>
      <c r="AA229" s="7"/>
      <c r="AC229" s="7"/>
      <c r="AE229" s="7"/>
      <c r="AF229" s="7"/>
      <c r="AI229" s="7"/>
      <c r="AJ229" s="7"/>
      <c r="AK229" s="7"/>
      <c r="AN229" s="7"/>
      <c r="AO229" s="7"/>
      <c r="AQ229" s="188"/>
      <c r="AY229" s="188"/>
    </row>
    <row r="230" ht="14.25" customHeight="1">
      <c r="C230" s="6"/>
      <c r="D230" s="7"/>
      <c r="G230" s="7"/>
      <c r="S230" s="7"/>
      <c r="T230" s="7"/>
      <c r="U230" s="7"/>
      <c r="W230" s="7"/>
      <c r="Y230" s="7"/>
      <c r="AA230" s="7"/>
      <c r="AC230" s="7"/>
      <c r="AE230" s="7"/>
      <c r="AF230" s="7"/>
      <c r="AI230" s="7"/>
      <c r="AJ230" s="7"/>
      <c r="AK230" s="7"/>
      <c r="AN230" s="7"/>
      <c r="AO230" s="7"/>
      <c r="AQ230" s="188"/>
      <c r="AY230" s="188"/>
    </row>
    <row r="231" ht="14.25" customHeight="1">
      <c r="C231" s="6"/>
      <c r="D231" s="7"/>
      <c r="G231" s="7"/>
      <c r="S231" s="7"/>
      <c r="T231" s="7"/>
      <c r="U231" s="7"/>
      <c r="W231" s="7"/>
      <c r="Y231" s="7"/>
      <c r="AA231" s="7"/>
      <c r="AC231" s="7"/>
      <c r="AE231" s="7"/>
      <c r="AF231" s="7"/>
      <c r="AI231" s="7"/>
      <c r="AJ231" s="7"/>
      <c r="AK231" s="7"/>
      <c r="AN231" s="7"/>
      <c r="AO231" s="7"/>
      <c r="AQ231" s="188"/>
      <c r="AY231" s="188"/>
    </row>
    <row r="232" ht="14.25" customHeight="1">
      <c r="C232" s="6"/>
      <c r="D232" s="7"/>
      <c r="G232" s="7"/>
      <c r="S232" s="7"/>
      <c r="T232" s="7"/>
      <c r="U232" s="7"/>
      <c r="W232" s="7"/>
      <c r="Y232" s="7"/>
      <c r="AA232" s="7"/>
      <c r="AC232" s="7"/>
      <c r="AE232" s="7"/>
      <c r="AF232" s="7"/>
      <c r="AI232" s="7"/>
      <c r="AJ232" s="7"/>
      <c r="AK232" s="7"/>
      <c r="AN232" s="7"/>
      <c r="AO232" s="7"/>
      <c r="AQ232" s="188"/>
      <c r="AY232" s="188"/>
    </row>
    <row r="233" ht="14.25" customHeight="1">
      <c r="C233" s="6"/>
      <c r="D233" s="7"/>
      <c r="G233" s="7"/>
      <c r="S233" s="7"/>
      <c r="T233" s="7"/>
      <c r="U233" s="7"/>
      <c r="W233" s="7"/>
      <c r="Y233" s="7"/>
      <c r="AA233" s="7"/>
      <c r="AC233" s="7"/>
      <c r="AE233" s="7"/>
      <c r="AF233" s="7"/>
      <c r="AI233" s="7"/>
      <c r="AJ233" s="7"/>
      <c r="AK233" s="7"/>
      <c r="AN233" s="7"/>
      <c r="AO233" s="7"/>
      <c r="AQ233" s="188"/>
      <c r="AY233" s="188"/>
    </row>
    <row r="234" ht="14.25" customHeight="1">
      <c r="C234" s="6"/>
      <c r="D234" s="7"/>
      <c r="G234" s="7"/>
      <c r="S234" s="7"/>
      <c r="T234" s="7"/>
      <c r="U234" s="7"/>
      <c r="W234" s="7"/>
      <c r="Y234" s="7"/>
      <c r="AA234" s="7"/>
      <c r="AC234" s="7"/>
      <c r="AE234" s="7"/>
      <c r="AF234" s="7"/>
      <c r="AI234" s="7"/>
      <c r="AJ234" s="7"/>
      <c r="AK234" s="7"/>
      <c r="AN234" s="7"/>
      <c r="AO234" s="7"/>
      <c r="AQ234" s="188"/>
      <c r="AY234" s="188"/>
    </row>
    <row r="235" ht="14.25" customHeight="1">
      <c r="C235" s="6"/>
      <c r="D235" s="7"/>
      <c r="G235" s="7"/>
      <c r="S235" s="7"/>
      <c r="T235" s="7"/>
      <c r="U235" s="7"/>
      <c r="W235" s="7"/>
      <c r="Y235" s="7"/>
      <c r="AA235" s="7"/>
      <c r="AC235" s="7"/>
      <c r="AE235" s="7"/>
      <c r="AF235" s="7"/>
      <c r="AI235" s="7"/>
      <c r="AJ235" s="7"/>
      <c r="AK235" s="7"/>
      <c r="AN235" s="7"/>
      <c r="AO235" s="7"/>
      <c r="AQ235" s="188"/>
      <c r="AY235" s="188"/>
    </row>
    <row r="236" ht="14.25" customHeight="1">
      <c r="C236" s="6"/>
      <c r="D236" s="7"/>
      <c r="G236" s="7"/>
      <c r="S236" s="7"/>
      <c r="T236" s="7"/>
      <c r="U236" s="7"/>
      <c r="W236" s="7"/>
      <c r="Y236" s="7"/>
      <c r="AA236" s="7"/>
      <c r="AC236" s="7"/>
      <c r="AE236" s="7"/>
      <c r="AF236" s="7"/>
      <c r="AI236" s="7"/>
      <c r="AJ236" s="7"/>
      <c r="AK236" s="7"/>
      <c r="AN236" s="7"/>
      <c r="AO236" s="7"/>
      <c r="AQ236" s="188"/>
      <c r="AY236" s="188"/>
    </row>
    <row r="237" ht="14.25" customHeight="1">
      <c r="C237" s="6"/>
      <c r="D237" s="7"/>
      <c r="G237" s="7"/>
      <c r="S237" s="7"/>
      <c r="T237" s="7"/>
      <c r="U237" s="7"/>
      <c r="W237" s="7"/>
      <c r="Y237" s="7"/>
      <c r="AA237" s="7"/>
      <c r="AC237" s="7"/>
      <c r="AE237" s="7"/>
      <c r="AF237" s="7"/>
      <c r="AI237" s="7"/>
      <c r="AJ237" s="7"/>
      <c r="AK237" s="7"/>
      <c r="AN237" s="7"/>
      <c r="AO237" s="7"/>
      <c r="AQ237" s="188"/>
      <c r="AY237" s="188"/>
    </row>
    <row r="238" ht="14.25" customHeight="1">
      <c r="C238" s="6"/>
      <c r="D238" s="7"/>
      <c r="G238" s="7"/>
      <c r="S238" s="7"/>
      <c r="T238" s="7"/>
      <c r="U238" s="7"/>
      <c r="W238" s="7"/>
      <c r="Y238" s="7"/>
      <c r="AA238" s="7"/>
      <c r="AC238" s="7"/>
      <c r="AE238" s="7"/>
      <c r="AF238" s="7"/>
      <c r="AI238" s="7"/>
      <c r="AJ238" s="7"/>
      <c r="AK238" s="7"/>
      <c r="AN238" s="7"/>
      <c r="AO238" s="7"/>
      <c r="AQ238" s="188"/>
      <c r="AY238" s="188"/>
    </row>
    <row r="239" ht="14.25" customHeight="1">
      <c r="C239" s="6"/>
      <c r="D239" s="7"/>
      <c r="G239" s="7"/>
      <c r="S239" s="7"/>
      <c r="T239" s="7"/>
      <c r="U239" s="7"/>
      <c r="W239" s="7"/>
      <c r="Y239" s="7"/>
      <c r="AA239" s="7"/>
      <c r="AC239" s="7"/>
      <c r="AE239" s="7"/>
      <c r="AF239" s="7"/>
      <c r="AI239" s="7"/>
      <c r="AJ239" s="7"/>
      <c r="AK239" s="7"/>
      <c r="AN239" s="7"/>
      <c r="AO239" s="7"/>
      <c r="AQ239" s="188"/>
      <c r="AY239" s="188"/>
    </row>
    <row r="240" ht="14.25" customHeight="1">
      <c r="C240" s="6"/>
      <c r="D240" s="7"/>
      <c r="G240" s="7"/>
      <c r="S240" s="7"/>
      <c r="T240" s="7"/>
      <c r="U240" s="7"/>
      <c r="W240" s="7"/>
      <c r="Y240" s="7"/>
      <c r="AA240" s="7"/>
      <c r="AC240" s="7"/>
      <c r="AE240" s="7"/>
      <c r="AF240" s="7"/>
      <c r="AI240" s="7"/>
      <c r="AJ240" s="7"/>
      <c r="AK240" s="7"/>
      <c r="AN240" s="7"/>
      <c r="AO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U14:KU37"/>
    <mergeCell ref="LL14:LL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Q12:LX12"/>
    <mergeCell ref="LY12:ME12"/>
    <mergeCell ref="JP12:JW12"/>
    <mergeCell ref="JX12:KE12"/>
    <mergeCell ref="KG12:KL12"/>
    <mergeCell ref="KM12:KT12"/>
    <mergeCell ref="KV12:LC12"/>
    <mergeCell ref="LD12:LK12"/>
    <mergeCell ref="LM12:LP12"/>
    <mergeCell ref="KV10:LK10"/>
    <mergeCell ref="LM10:ML10"/>
    <mergeCell ref="MN10:NN10"/>
    <mergeCell ref="MF12:ML12"/>
    <mergeCell ref="MN12:MX12"/>
    <mergeCell ref="MY12:NF12"/>
    <mergeCell ref="NG12:NN12"/>
    <mergeCell ref="GA10:GX10"/>
    <mergeCell ref="GZ10:HW10"/>
    <mergeCell ref="HY10:IF10"/>
    <mergeCell ref="IH10:IW10"/>
    <mergeCell ref="IY10:JN10"/>
    <mergeCell ref="JP10:KE10"/>
    <mergeCell ref="KG10:KT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59" width="8.63"/>
    <col customWidth="1" min="60" max="60" width="5.88"/>
    <col customWidth="1" min="61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4"/>
      <c r="W1" s="5"/>
      <c r="X1" s="5"/>
      <c r="Y1" s="5"/>
      <c r="Z1" s="4"/>
      <c r="AA1" s="5"/>
      <c r="AB1" s="4"/>
      <c r="AC1" s="4"/>
      <c r="AD1" s="4"/>
      <c r="AE1" s="4"/>
      <c r="AF1" s="5"/>
      <c r="AG1" s="5"/>
      <c r="AH1" s="4"/>
      <c r="AI1" s="5"/>
      <c r="AJ1" s="5"/>
      <c r="AK1" s="4"/>
      <c r="AL1" s="4"/>
      <c r="AM1" s="5"/>
      <c r="AN1" s="5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D2" s="7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4"/>
      <c r="W2" s="5"/>
      <c r="X2" s="5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D3" s="7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4"/>
      <c r="W3" s="5"/>
      <c r="X3" s="5"/>
      <c r="Y3" s="5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D4" s="7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4"/>
      <c r="W4" s="5"/>
      <c r="X4" s="5"/>
      <c r="Y4" s="5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D5" s="7"/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5"/>
      <c r="U5" s="5"/>
      <c r="V5" s="4"/>
      <c r="W5" s="5"/>
      <c r="X5" s="5"/>
      <c r="Y5" s="5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D6" s="7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5"/>
      <c r="U6" s="5"/>
      <c r="V6" s="4"/>
      <c r="W6" s="5"/>
      <c r="X6" s="5"/>
      <c r="Y6" s="5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3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1"/>
      <c r="W7" s="3"/>
      <c r="X7" s="3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3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1"/>
      <c r="W8" s="3"/>
      <c r="X8" s="3"/>
      <c r="Y8" s="3"/>
      <c r="Z8" s="1"/>
      <c r="AA8" s="3"/>
      <c r="AB8" s="1"/>
      <c r="AC8" s="1"/>
      <c r="AD8" s="1"/>
      <c r="AE8" s="1"/>
      <c r="AF8" s="3"/>
      <c r="AG8" s="3"/>
      <c r="AH8" s="1"/>
      <c r="AI8" s="3"/>
      <c r="AJ8" s="3"/>
      <c r="AK8" s="1"/>
      <c r="AL8" s="1"/>
      <c r="AM8" s="3"/>
      <c r="AN8" s="3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3"/>
      <c r="E9" s="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1"/>
      <c r="W9" s="3"/>
      <c r="X9" s="3"/>
      <c r="Y9" s="3"/>
      <c r="Z9" s="1"/>
      <c r="AA9" s="3"/>
      <c r="AB9" s="1"/>
      <c r="AC9" s="1"/>
      <c r="AD9" s="1"/>
      <c r="AE9" s="1"/>
      <c r="AF9" s="3"/>
      <c r="AG9" s="3"/>
      <c r="AH9" s="1"/>
      <c r="AI9" s="3"/>
      <c r="AJ9" s="3"/>
      <c r="AK9" s="1"/>
      <c r="AL9" s="1"/>
      <c r="AM9" s="3"/>
      <c r="AN9" s="3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30"/>
      <c r="E11" s="28"/>
      <c r="F11" s="28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0"/>
      <c r="T11" s="30"/>
      <c r="U11" s="30"/>
      <c r="V11" s="28"/>
      <c r="W11" s="30"/>
      <c r="X11" s="30"/>
      <c r="Y11" s="30"/>
      <c r="Z11" s="28"/>
      <c r="AA11" s="30"/>
      <c r="AB11" s="28"/>
      <c r="AC11" s="28"/>
      <c r="AD11" s="28"/>
      <c r="AE11" s="28"/>
      <c r="AF11" s="30"/>
      <c r="AG11" s="30"/>
      <c r="AH11" s="28"/>
      <c r="AI11" s="30"/>
      <c r="AJ11" s="30"/>
      <c r="AK11" s="28"/>
      <c r="AL11" s="28"/>
      <c r="AM11" s="30"/>
      <c r="AN11" s="30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5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9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  <c r="NQ12" s="220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3" t="s">
        <v>81</v>
      </c>
      <c r="X13" s="43" t="s">
        <v>83</v>
      </c>
      <c r="Y13" s="43" t="s">
        <v>84</v>
      </c>
      <c r="Z13" s="41" t="s">
        <v>85</v>
      </c>
      <c r="AA13" s="43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3" t="s">
        <v>83</v>
      </c>
      <c r="AG13" s="43" t="s">
        <v>84</v>
      </c>
      <c r="AH13" s="41" t="s">
        <v>85</v>
      </c>
      <c r="AI13" s="43" t="s">
        <v>81</v>
      </c>
      <c r="AJ13" s="43" t="s">
        <v>83</v>
      </c>
      <c r="AK13" s="41" t="s">
        <v>84</v>
      </c>
      <c r="AL13" s="41" t="s">
        <v>85</v>
      </c>
      <c r="AM13" s="43" t="s">
        <v>81</v>
      </c>
      <c r="AN13" s="43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  <c r="NQ13" s="221"/>
    </row>
    <row r="14" ht="14.25" customHeight="1">
      <c r="A14" s="49">
        <v>0.0416666666666667</v>
      </c>
      <c r="B14" s="50"/>
      <c r="C14" s="51">
        <v>50.24</v>
      </c>
      <c r="D14" s="52">
        <v>339.0</v>
      </c>
      <c r="E14" s="53">
        <v>137.0</v>
      </c>
      <c r="F14" s="53">
        <v>69.0</v>
      </c>
      <c r="G14" s="55">
        <v>14.8</v>
      </c>
      <c r="H14" s="54"/>
      <c r="I14" s="53">
        <v>6.0</v>
      </c>
      <c r="J14" s="53">
        <v>51.0</v>
      </c>
      <c r="K14" s="53">
        <v>50.0</v>
      </c>
      <c r="L14" s="53">
        <v>137.0</v>
      </c>
      <c r="M14" s="53">
        <v>64.0</v>
      </c>
      <c r="N14" s="53">
        <v>16.1</v>
      </c>
      <c r="O14" s="54"/>
      <c r="P14" s="53">
        <v>6.0</v>
      </c>
      <c r="Q14" s="53">
        <v>62.0</v>
      </c>
      <c r="R14" s="53">
        <v>56.0</v>
      </c>
      <c r="S14" s="55">
        <v>341.7</v>
      </c>
      <c r="T14" s="55">
        <v>322.0</v>
      </c>
      <c r="U14" s="55">
        <v>192.2</v>
      </c>
      <c r="V14" s="54"/>
      <c r="W14" s="55">
        <v>374.7</v>
      </c>
      <c r="X14" s="55">
        <v>247.1</v>
      </c>
      <c r="Y14" s="55">
        <v>154.8</v>
      </c>
      <c r="Z14" s="54"/>
      <c r="AA14" s="55">
        <v>341.6</v>
      </c>
      <c r="AB14" s="53">
        <v>311.4</v>
      </c>
      <c r="AC14" s="53">
        <v>204.6</v>
      </c>
      <c r="AD14" s="54"/>
      <c r="AE14" s="53">
        <v>341.3</v>
      </c>
      <c r="AF14" s="55">
        <v>348.4</v>
      </c>
      <c r="AG14" s="55">
        <v>185.1</v>
      </c>
      <c r="AH14" s="54"/>
      <c r="AI14" s="55">
        <v>347.1</v>
      </c>
      <c r="AJ14" s="55">
        <v>375.9</v>
      </c>
      <c r="AK14" s="53">
        <v>235.7</v>
      </c>
      <c r="AL14" s="54"/>
      <c r="AM14" s="55">
        <v>339.6</v>
      </c>
      <c r="AN14" s="55">
        <v>402.2</v>
      </c>
      <c r="AO14" s="53">
        <v>224.9</v>
      </c>
      <c r="AP14" s="54"/>
      <c r="AQ14" s="53">
        <v>134.0</v>
      </c>
      <c r="AR14" s="54">
        <f t="shared" ref="AR14:AS14" si="1">F14</f>
        <v>69</v>
      </c>
      <c r="AS14" s="56">
        <f t="shared" si="1"/>
        <v>14.8</v>
      </c>
      <c r="AT14" s="54"/>
      <c r="AU14" s="53">
        <v>139.0</v>
      </c>
      <c r="AV14" s="54">
        <f t="shared" ref="AV14:AW14" si="2">M14</f>
        <v>64</v>
      </c>
      <c r="AW14" s="54">
        <f t="shared" si="2"/>
        <v>16.1</v>
      </c>
      <c r="AX14" s="54"/>
      <c r="AY14" s="53">
        <v>134.0</v>
      </c>
      <c r="AZ14" s="54"/>
      <c r="BA14" s="54"/>
      <c r="BB14" s="54"/>
      <c r="BC14" s="57"/>
      <c r="BD14" s="54"/>
      <c r="BE14" s="53">
        <v>0.0</v>
      </c>
      <c r="BF14" s="53">
        <v>0.0</v>
      </c>
      <c r="BG14" s="53">
        <v>0.0</v>
      </c>
      <c r="BH14" s="54"/>
      <c r="BI14" s="53">
        <v>22.0</v>
      </c>
      <c r="BJ14" s="53">
        <v>85.0</v>
      </c>
      <c r="BK14" s="53">
        <v>58.0</v>
      </c>
      <c r="BL14" s="57"/>
      <c r="BM14" s="58">
        <v>342.0</v>
      </c>
      <c r="BN14" s="58">
        <v>145.0</v>
      </c>
      <c r="BO14" s="58">
        <v>251.0</v>
      </c>
      <c r="BP14" s="58">
        <v>12.55</v>
      </c>
      <c r="BQ14" s="59"/>
      <c r="BR14" s="58">
        <v>6.0</v>
      </c>
      <c r="BS14" s="58">
        <v>60.0</v>
      </c>
      <c r="BT14" s="58">
        <v>58.0</v>
      </c>
      <c r="BU14" s="58">
        <v>342.0</v>
      </c>
      <c r="BV14" s="58">
        <v>349.0</v>
      </c>
      <c r="BW14" s="58">
        <v>205.0</v>
      </c>
      <c r="BX14" s="58">
        <v>23.0</v>
      </c>
      <c r="BY14" s="58">
        <v>335.0</v>
      </c>
      <c r="BZ14" s="58">
        <v>367.0</v>
      </c>
      <c r="CA14" s="58">
        <v>206.0</v>
      </c>
      <c r="CB14" s="58">
        <v>20.0</v>
      </c>
      <c r="CC14" s="58">
        <v>340.0</v>
      </c>
      <c r="CD14" s="58">
        <v>232.0</v>
      </c>
      <c r="CE14" s="58">
        <v>142.0</v>
      </c>
      <c r="CF14" s="58">
        <v>4.0</v>
      </c>
      <c r="CG14" s="58">
        <v>334.0</v>
      </c>
      <c r="CH14" s="58">
        <v>252.0</v>
      </c>
      <c r="CI14" s="58">
        <v>141.0</v>
      </c>
      <c r="CJ14" s="58">
        <v>5.0</v>
      </c>
      <c r="CK14" s="58">
        <v>348.0</v>
      </c>
      <c r="CL14" s="58">
        <v>145.0</v>
      </c>
      <c r="CM14" s="58">
        <v>96.0</v>
      </c>
      <c r="CN14" s="58">
        <v>4.0</v>
      </c>
      <c r="CO14" s="58">
        <v>322.0</v>
      </c>
      <c r="CP14" s="58">
        <v>299.0</v>
      </c>
      <c r="CQ14" s="58">
        <v>146.0</v>
      </c>
      <c r="CR14" s="58">
        <v>7.0</v>
      </c>
      <c r="CS14" s="58">
        <v>335.0</v>
      </c>
      <c r="CT14" s="58">
        <v>284.0</v>
      </c>
      <c r="CU14" s="58">
        <v>170.0</v>
      </c>
      <c r="CV14" s="58">
        <v>95.0</v>
      </c>
      <c r="CW14" s="58">
        <v>337.0</v>
      </c>
      <c r="CX14" s="58">
        <v>213.0</v>
      </c>
      <c r="CY14" s="58">
        <v>100.0</v>
      </c>
      <c r="CZ14" s="58">
        <v>61.0</v>
      </c>
      <c r="DA14" s="58">
        <v>324.0</v>
      </c>
      <c r="DB14" s="58">
        <v>216.0</v>
      </c>
      <c r="DC14" s="58">
        <v>103.0</v>
      </c>
      <c r="DD14" s="58">
        <v>60.0</v>
      </c>
      <c r="DE14" s="58">
        <v>145.0</v>
      </c>
      <c r="DF14" s="58">
        <v>35.0</v>
      </c>
      <c r="DG14" s="58">
        <v>251.0</v>
      </c>
      <c r="DH14" s="58">
        <v>12.55</v>
      </c>
      <c r="DI14" s="59"/>
      <c r="DJ14" s="58">
        <v>7.0</v>
      </c>
      <c r="DK14" s="58">
        <v>58.0</v>
      </c>
      <c r="DL14" s="58">
        <v>52.0</v>
      </c>
      <c r="DM14" s="57"/>
      <c r="DN14" s="61">
        <v>339.0</v>
      </c>
      <c r="DO14" s="61">
        <v>140.0</v>
      </c>
      <c r="DP14" s="61">
        <v>41.56</v>
      </c>
      <c r="DQ14" s="61">
        <v>23.16</v>
      </c>
      <c r="DR14" s="61">
        <v>6.73</v>
      </c>
      <c r="DS14" s="61">
        <v>8.0</v>
      </c>
      <c r="DT14" s="61">
        <v>43.0</v>
      </c>
      <c r="DU14" s="61">
        <v>48.1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13">
        <v>341.0</v>
      </c>
      <c r="EF14" s="213">
        <v>137.0</v>
      </c>
      <c r="EG14" s="213">
        <v>71.0</v>
      </c>
      <c r="EH14" s="213">
        <v>2.9</v>
      </c>
      <c r="EI14" s="214"/>
      <c r="EJ14" s="213">
        <v>9.0</v>
      </c>
      <c r="EK14" s="213">
        <v>49.0</v>
      </c>
      <c r="EL14" s="213">
        <v>51.0</v>
      </c>
      <c r="EM14" s="213">
        <v>137.0</v>
      </c>
      <c r="EN14" s="213">
        <v>120.0</v>
      </c>
      <c r="EO14" s="213">
        <v>5.1</v>
      </c>
      <c r="EP14" s="214"/>
      <c r="EQ14" s="213">
        <v>9.0</v>
      </c>
      <c r="ER14" s="213">
        <v>49.0</v>
      </c>
      <c r="ES14" s="213">
        <v>52.0</v>
      </c>
      <c r="ET14" s="213">
        <v>340.0</v>
      </c>
      <c r="EU14" s="213">
        <v>237.0</v>
      </c>
      <c r="EV14" s="213">
        <v>138.0</v>
      </c>
      <c r="EW14" s="213">
        <v>2.0</v>
      </c>
      <c r="EX14" s="213">
        <v>339.0</v>
      </c>
      <c r="EY14" s="213">
        <v>0.0</v>
      </c>
      <c r="EZ14" s="213">
        <v>0.0</v>
      </c>
      <c r="FA14" s="213">
        <v>0.0</v>
      </c>
      <c r="FB14" s="213">
        <v>339.0</v>
      </c>
      <c r="FC14" s="213">
        <v>237.0</v>
      </c>
      <c r="FD14" s="213">
        <v>137.0</v>
      </c>
      <c r="FE14" s="213">
        <v>5.0</v>
      </c>
      <c r="FF14" s="213">
        <v>339.0</v>
      </c>
      <c r="FG14" s="213">
        <v>0.0</v>
      </c>
      <c r="FH14" s="213">
        <v>0.0</v>
      </c>
      <c r="FI14" s="213">
        <v>0.0</v>
      </c>
      <c r="FJ14" s="213">
        <v>341.0</v>
      </c>
      <c r="FK14" s="213">
        <v>217.0</v>
      </c>
      <c r="FL14" s="213">
        <v>126.0</v>
      </c>
      <c r="FM14" s="214"/>
      <c r="FN14" s="213">
        <v>341.0</v>
      </c>
      <c r="FO14" s="213">
        <v>233.0</v>
      </c>
      <c r="FP14" s="213">
        <v>126.0</v>
      </c>
      <c r="FQ14" s="213">
        <v>11.0</v>
      </c>
      <c r="FR14" s="213">
        <v>137.0</v>
      </c>
      <c r="FS14" s="214"/>
      <c r="FT14" s="213">
        <v>23.51</v>
      </c>
      <c r="FU14" s="214"/>
      <c r="FV14" s="213">
        <v>137.0</v>
      </c>
      <c r="FW14" s="64"/>
      <c r="FX14" s="64"/>
      <c r="FY14" s="64"/>
      <c r="FZ14" s="57"/>
      <c r="GA14" s="65">
        <v>341.0</v>
      </c>
      <c r="GB14" s="66">
        <v>358.29</v>
      </c>
      <c r="GC14" s="66">
        <v>228.8</v>
      </c>
      <c r="GD14" s="66">
        <v>14.07</v>
      </c>
      <c r="GE14" s="66">
        <v>341.0</v>
      </c>
      <c r="GF14" s="66">
        <v>379.86</v>
      </c>
      <c r="GG14" s="66">
        <v>226.13</v>
      </c>
      <c r="GH14" s="66">
        <v>23.01</v>
      </c>
      <c r="GI14" s="66">
        <v>341.0</v>
      </c>
      <c r="GJ14" s="66">
        <v>226.84</v>
      </c>
      <c r="GK14" s="66">
        <v>-126.57</v>
      </c>
      <c r="GL14" s="66">
        <v>-19.77</v>
      </c>
      <c r="GM14" s="66">
        <v>341.0</v>
      </c>
      <c r="GN14" s="66">
        <v>208.82</v>
      </c>
      <c r="GO14" s="66">
        <v>-125.57</v>
      </c>
      <c r="GP14" s="66">
        <v>-26.89</v>
      </c>
      <c r="GQ14" s="66">
        <v>341.0</v>
      </c>
      <c r="GR14" s="66">
        <v>148.3</v>
      </c>
      <c r="GS14" s="66">
        <v>-101.32</v>
      </c>
      <c r="GT14" s="66">
        <v>7.45</v>
      </c>
      <c r="GU14" s="66">
        <v>341.0</v>
      </c>
      <c r="GV14" s="66">
        <v>164.27</v>
      </c>
      <c r="GW14" s="66">
        <v>-101.48</v>
      </c>
      <c r="GX14" s="66">
        <v>6.28</v>
      </c>
      <c r="GY14" s="57"/>
      <c r="GZ14" s="98" t="s">
        <v>91</v>
      </c>
      <c r="HA14" s="98" t="s">
        <v>92</v>
      </c>
      <c r="HB14" s="98">
        <v>105.0</v>
      </c>
      <c r="HC14" s="98">
        <v>5.25</v>
      </c>
      <c r="HD14" s="98">
        <v>2.1</v>
      </c>
      <c r="HE14" s="98">
        <v>8.0</v>
      </c>
      <c r="HF14" s="98">
        <v>60.0</v>
      </c>
      <c r="HG14" s="98">
        <v>58.0</v>
      </c>
      <c r="HH14" s="98" t="s">
        <v>91</v>
      </c>
      <c r="HI14" s="98" t="s">
        <v>92</v>
      </c>
      <c r="HJ14" s="98">
        <v>114.0</v>
      </c>
      <c r="HK14" s="98">
        <v>5.7</v>
      </c>
      <c r="HL14" s="98">
        <v>2.28</v>
      </c>
      <c r="HM14" s="98">
        <v>5.0</v>
      </c>
      <c r="HN14" s="98">
        <v>56.0</v>
      </c>
      <c r="HO14" s="98">
        <v>56.0</v>
      </c>
      <c r="HP14" s="98" t="s">
        <v>91</v>
      </c>
      <c r="HQ14" s="98" t="s">
        <v>92</v>
      </c>
      <c r="HR14" s="98">
        <v>182.0</v>
      </c>
      <c r="HS14" s="98">
        <v>9.1</v>
      </c>
      <c r="HT14" s="98">
        <v>4.55</v>
      </c>
      <c r="HU14" s="98">
        <v>7.0</v>
      </c>
      <c r="HV14" s="98">
        <v>56.0</v>
      </c>
      <c r="HW14" s="98">
        <v>56.0</v>
      </c>
      <c r="HX14" s="57"/>
      <c r="HY14" s="72">
        <v>135.0</v>
      </c>
      <c r="HZ14" s="72">
        <v>33.0</v>
      </c>
      <c r="IA14" s="73">
        <f t="shared" ref="IA14:IA37" si="5">IB14*20</f>
        <v>140</v>
      </c>
      <c r="IB14" s="72">
        <v>7.0</v>
      </c>
      <c r="IC14" s="73"/>
      <c r="ID14" s="72">
        <v>2.0</v>
      </c>
      <c r="IE14" s="72">
        <v>64.0</v>
      </c>
      <c r="IF14" s="72">
        <v>41.0</v>
      </c>
      <c r="IG14" s="57"/>
      <c r="IH14" s="74">
        <v>140.0</v>
      </c>
      <c r="II14" s="74">
        <v>33.9</v>
      </c>
      <c r="IJ14" s="74">
        <v>157.0</v>
      </c>
      <c r="IK14" s="74">
        <v>8.0</v>
      </c>
      <c r="IL14" s="74">
        <v>8.9</v>
      </c>
      <c r="IM14" s="74">
        <v>6.0</v>
      </c>
      <c r="IN14" s="74">
        <v>47.0</v>
      </c>
      <c r="IO14" s="74">
        <v>46.0</v>
      </c>
      <c r="IP14" s="75">
        <v>140.0</v>
      </c>
      <c r="IQ14" s="74">
        <v>34.7</v>
      </c>
      <c r="IR14" s="74">
        <v>39.0</v>
      </c>
      <c r="IS14" s="74">
        <v>2.2</v>
      </c>
      <c r="IT14" s="74">
        <v>2.3</v>
      </c>
      <c r="IU14" s="74">
        <v>12.0</v>
      </c>
      <c r="IV14" s="74">
        <v>48.0</v>
      </c>
      <c r="IW14" s="74">
        <v>47.0</v>
      </c>
      <c r="IX14" s="57"/>
      <c r="IY14" s="76">
        <v>139.15</v>
      </c>
      <c r="IZ14" s="76">
        <v>34.8</v>
      </c>
      <c r="JA14" s="76">
        <v>421.62</v>
      </c>
      <c r="JB14" s="76">
        <v>21.08</v>
      </c>
      <c r="JC14" s="76">
        <v>7.006</v>
      </c>
      <c r="JD14" s="76">
        <v>3.0</v>
      </c>
      <c r="JE14" s="76">
        <v>67.46</v>
      </c>
      <c r="JF14" s="76">
        <v>49.08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135.0</v>
      </c>
      <c r="JQ14" s="78">
        <v>32.6</v>
      </c>
      <c r="JR14" s="78">
        <v>0.0</v>
      </c>
      <c r="JS14" s="78">
        <v>0.0</v>
      </c>
      <c r="JT14" s="78">
        <v>0.0</v>
      </c>
      <c r="JU14" s="78">
        <v>2.0</v>
      </c>
      <c r="JV14" s="78">
        <v>43.0</v>
      </c>
      <c r="JW14" s="78">
        <v>43.0</v>
      </c>
      <c r="JX14" s="78">
        <v>135.0</v>
      </c>
      <c r="JY14" s="78">
        <v>33.6</v>
      </c>
      <c r="JZ14" s="78">
        <v>203.0</v>
      </c>
      <c r="KA14" s="78">
        <v>10.8</v>
      </c>
      <c r="KB14" s="78">
        <v>3.8</v>
      </c>
      <c r="KC14" s="78">
        <v>2.0</v>
      </c>
      <c r="KD14" s="78">
        <v>50.0</v>
      </c>
      <c r="KE14" s="78">
        <v>49.0</v>
      </c>
      <c r="KF14" s="57"/>
      <c r="KG14" s="79">
        <v>136.0</v>
      </c>
      <c r="KH14" s="79">
        <v>33.0</v>
      </c>
      <c r="KI14" s="79">
        <v>109.0</v>
      </c>
      <c r="KJ14" s="79">
        <v>5.7</v>
      </c>
      <c r="KK14" s="80"/>
      <c r="KL14" s="79">
        <v>1.0</v>
      </c>
      <c r="KM14" s="79">
        <v>42.0</v>
      </c>
      <c r="KN14" s="79">
        <v>42.0</v>
      </c>
      <c r="KO14" s="79">
        <v>136.0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125.0</v>
      </c>
      <c r="KY14" s="81">
        <v>33.0</v>
      </c>
      <c r="KZ14" s="81">
        <v>186.0</v>
      </c>
      <c r="LA14" s="81">
        <v>9.1</v>
      </c>
      <c r="LB14" s="81">
        <v>2.0</v>
      </c>
      <c r="LC14" s="81">
        <v>3.0</v>
      </c>
      <c r="LD14" s="81">
        <v>52.0</v>
      </c>
      <c r="LE14" s="81">
        <v>52.0</v>
      </c>
      <c r="LF14" s="81">
        <v>125.0</v>
      </c>
      <c r="LG14" s="81">
        <v>33.0</v>
      </c>
      <c r="LH14" s="81">
        <v>363.0</v>
      </c>
      <c r="LI14" s="81">
        <v>17.8</v>
      </c>
      <c r="LJ14" s="81">
        <v>5.0</v>
      </c>
      <c r="LK14" s="81">
        <v>5.0</v>
      </c>
      <c r="LL14" s="81">
        <v>55.0</v>
      </c>
      <c r="LM14" s="81">
        <v>55.0</v>
      </c>
      <c r="LN14" s="57"/>
      <c r="LO14" s="82">
        <v>335.0</v>
      </c>
      <c r="LP14" s="82">
        <v>282.0</v>
      </c>
      <c r="LQ14" s="82">
        <v>160.0</v>
      </c>
      <c r="LR14" s="82">
        <v>69.0</v>
      </c>
      <c r="LS14" s="82">
        <v>323.0</v>
      </c>
      <c r="LT14" s="83">
        <v>48.0</v>
      </c>
      <c r="LU14" s="83">
        <v>7.5</v>
      </c>
      <c r="LV14" s="83">
        <v>137.0</v>
      </c>
      <c r="LW14" s="83">
        <v>87.0</v>
      </c>
      <c r="LX14" s="83">
        <v>53.0</v>
      </c>
      <c r="LY14" s="83">
        <v>50.0</v>
      </c>
      <c r="LZ14" s="83">
        <v>10.0</v>
      </c>
      <c r="MA14" s="83">
        <v>112.0</v>
      </c>
      <c r="MB14" s="83">
        <v>4.0</v>
      </c>
      <c r="MC14" s="83">
        <v>138.0</v>
      </c>
      <c r="MD14" s="83">
        <v>195.0</v>
      </c>
      <c r="ME14" s="83">
        <v>71.0</v>
      </c>
      <c r="MF14" s="83">
        <v>57.0</v>
      </c>
      <c r="MG14" s="83">
        <v>10.0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2">
        <v>54.0</v>
      </c>
      <c r="MM14" s="82">
        <v>52.0</v>
      </c>
      <c r="MN14" s="83">
        <v>5.0</v>
      </c>
      <c r="MO14" s="86"/>
      <c r="MP14" s="87"/>
      <c r="MQ14" s="87"/>
      <c r="MR14" s="87"/>
      <c r="MS14" s="87"/>
      <c r="MT14" s="83">
        <v>16.4</v>
      </c>
      <c r="MU14" s="83">
        <v>4.5</v>
      </c>
      <c r="MV14" s="83">
        <v>281.0</v>
      </c>
      <c r="MW14" s="83">
        <v>35.0</v>
      </c>
      <c r="MX14" s="83">
        <v>42.0</v>
      </c>
      <c r="MY14" s="88" t="s">
        <v>96</v>
      </c>
      <c r="MZ14" s="83">
        <v>5.0</v>
      </c>
      <c r="NA14" s="87"/>
      <c r="NB14" s="88" t="s">
        <v>95</v>
      </c>
      <c r="NC14" s="88" t="s">
        <v>95</v>
      </c>
      <c r="ND14" s="88" t="s">
        <v>95</v>
      </c>
      <c r="NE14" s="88" t="s">
        <v>95</v>
      </c>
      <c r="NF14" s="83">
        <v>39.0</v>
      </c>
      <c r="NG14" s="83">
        <v>39.0</v>
      </c>
      <c r="NH14" s="82">
        <v>5.0</v>
      </c>
      <c r="NI14" s="87"/>
      <c r="NJ14" s="83" t="s">
        <v>126</v>
      </c>
      <c r="NK14" s="83">
        <v>8.7</v>
      </c>
      <c r="NL14" s="83">
        <v>472.0</v>
      </c>
      <c r="NM14" s="83">
        <v>33.0</v>
      </c>
      <c r="NN14" s="83">
        <v>45.0</v>
      </c>
      <c r="NO14" s="83">
        <v>42.0</v>
      </c>
      <c r="NP14" s="83">
        <v>4.0</v>
      </c>
      <c r="NQ14" s="222"/>
    </row>
    <row r="15" ht="14.25" customHeight="1">
      <c r="A15" s="49">
        <v>0.0833333333333333</v>
      </c>
      <c r="B15" s="50"/>
      <c r="C15" s="51">
        <v>50.19</v>
      </c>
      <c r="D15" s="52">
        <v>337.0</v>
      </c>
      <c r="E15" s="53">
        <v>137.0</v>
      </c>
      <c r="F15" s="53">
        <v>77.0</v>
      </c>
      <c r="G15" s="55">
        <v>16.7</v>
      </c>
      <c r="H15" s="54"/>
      <c r="I15" s="53">
        <v>6.0</v>
      </c>
      <c r="J15" s="53">
        <v>51.0</v>
      </c>
      <c r="K15" s="53">
        <v>50.0</v>
      </c>
      <c r="L15" s="53">
        <v>137.0</v>
      </c>
      <c r="M15" s="53">
        <v>61.0</v>
      </c>
      <c r="N15" s="53">
        <v>15.1</v>
      </c>
      <c r="O15" s="54"/>
      <c r="P15" s="53">
        <v>6.0</v>
      </c>
      <c r="Q15" s="53">
        <v>62.0</v>
      </c>
      <c r="R15" s="53">
        <v>55.0</v>
      </c>
      <c r="S15" s="55">
        <v>341.2</v>
      </c>
      <c r="T15" s="55">
        <v>304.4</v>
      </c>
      <c r="U15" s="55">
        <v>182.0</v>
      </c>
      <c r="V15" s="54"/>
      <c r="W15" s="55">
        <v>374.2</v>
      </c>
      <c r="X15" s="55">
        <v>244.7</v>
      </c>
      <c r="Y15" s="55">
        <v>152.3</v>
      </c>
      <c r="Z15" s="54"/>
      <c r="AA15" s="55">
        <v>341.0</v>
      </c>
      <c r="AB15" s="53">
        <v>322.1</v>
      </c>
      <c r="AC15" s="53">
        <v>209.6</v>
      </c>
      <c r="AD15" s="54"/>
      <c r="AE15" s="53">
        <v>340.8</v>
      </c>
      <c r="AF15" s="55">
        <v>360.1</v>
      </c>
      <c r="AG15" s="55">
        <v>189.7</v>
      </c>
      <c r="AH15" s="54"/>
      <c r="AI15" s="55">
        <v>346.7</v>
      </c>
      <c r="AJ15" s="55">
        <v>380.0</v>
      </c>
      <c r="AK15" s="53">
        <v>237.4</v>
      </c>
      <c r="AL15" s="54"/>
      <c r="AM15" s="55">
        <v>339.6</v>
      </c>
      <c r="AN15" s="55">
        <v>405.5</v>
      </c>
      <c r="AO15" s="53">
        <v>225.2</v>
      </c>
      <c r="AP15" s="54"/>
      <c r="AQ15" s="53">
        <v>134.0</v>
      </c>
      <c r="AR15" s="54">
        <f t="shared" ref="AR15:AS15" si="3">F15</f>
        <v>77</v>
      </c>
      <c r="AS15" s="56">
        <f t="shared" si="3"/>
        <v>16.7</v>
      </c>
      <c r="AT15" s="54"/>
      <c r="AU15" s="53">
        <v>139.0</v>
      </c>
      <c r="AV15" s="54">
        <f t="shared" ref="AV15:AW15" si="4">M15</f>
        <v>61</v>
      </c>
      <c r="AW15" s="54">
        <f t="shared" si="4"/>
        <v>15.1</v>
      </c>
      <c r="AX15" s="54"/>
      <c r="AY15" s="53">
        <v>134.0</v>
      </c>
      <c r="AZ15" s="54"/>
      <c r="BA15" s="54"/>
      <c r="BB15" s="54"/>
      <c r="BC15" s="89"/>
      <c r="BD15" s="54"/>
      <c r="BE15" s="53">
        <v>0.0</v>
      </c>
      <c r="BF15" s="53">
        <v>0.0</v>
      </c>
      <c r="BG15" s="53">
        <v>0.0</v>
      </c>
      <c r="BH15" s="54"/>
      <c r="BI15" s="53">
        <v>22.0</v>
      </c>
      <c r="BJ15" s="53">
        <v>85.0</v>
      </c>
      <c r="BK15" s="53">
        <v>58.0</v>
      </c>
      <c r="BL15" s="89"/>
      <c r="BM15" s="58">
        <v>341.0</v>
      </c>
      <c r="BN15" s="58">
        <v>145.0</v>
      </c>
      <c r="BO15" s="58">
        <v>194.0</v>
      </c>
      <c r="BP15" s="58">
        <v>9.7</v>
      </c>
      <c r="BQ15" s="59"/>
      <c r="BR15" s="58">
        <v>6.0</v>
      </c>
      <c r="BS15" s="58">
        <v>56.0</v>
      </c>
      <c r="BT15" s="58">
        <v>55.0</v>
      </c>
      <c r="BU15" s="58">
        <v>341.0</v>
      </c>
      <c r="BV15" s="58">
        <v>376.0</v>
      </c>
      <c r="BW15" s="58">
        <v>205.0</v>
      </c>
      <c r="BX15" s="58">
        <v>21.0</v>
      </c>
      <c r="BY15" s="58">
        <v>334.0</v>
      </c>
      <c r="BZ15" s="58">
        <v>376.0</v>
      </c>
      <c r="CA15" s="58">
        <v>207.0</v>
      </c>
      <c r="CB15" s="58">
        <v>18.0</v>
      </c>
      <c r="CC15" s="58">
        <v>342.0</v>
      </c>
      <c r="CD15" s="58">
        <v>262.0</v>
      </c>
      <c r="CE15" s="58">
        <v>148.0</v>
      </c>
      <c r="CF15" s="58">
        <v>4.0</v>
      </c>
      <c r="CG15" s="58">
        <v>334.0</v>
      </c>
      <c r="CH15" s="58">
        <v>267.0</v>
      </c>
      <c r="CI15" s="58">
        <v>148.0</v>
      </c>
      <c r="CJ15" s="58">
        <v>6.0</v>
      </c>
      <c r="CK15" s="58">
        <v>347.0</v>
      </c>
      <c r="CL15" s="58">
        <v>149.0</v>
      </c>
      <c r="CM15" s="58">
        <v>98.0</v>
      </c>
      <c r="CN15" s="58">
        <v>3.0</v>
      </c>
      <c r="CO15" s="58">
        <v>332.0</v>
      </c>
      <c r="CP15" s="58">
        <v>308.0</v>
      </c>
      <c r="CQ15" s="58">
        <v>151.0</v>
      </c>
      <c r="CR15" s="58">
        <v>6.0</v>
      </c>
      <c r="CS15" s="58">
        <v>335.0</v>
      </c>
      <c r="CT15" s="58">
        <v>293.0</v>
      </c>
      <c r="CU15" s="58">
        <v>175.0</v>
      </c>
      <c r="CV15" s="58">
        <v>99.0</v>
      </c>
      <c r="CW15" s="58">
        <v>337.0</v>
      </c>
      <c r="CX15" s="58">
        <v>211.0</v>
      </c>
      <c r="CY15" s="58">
        <v>102.0</v>
      </c>
      <c r="CZ15" s="58">
        <v>60.0</v>
      </c>
      <c r="DA15" s="58">
        <v>324.0</v>
      </c>
      <c r="DB15" s="58">
        <v>218.0</v>
      </c>
      <c r="DC15" s="58">
        <v>104.0</v>
      </c>
      <c r="DD15" s="58">
        <v>58.0</v>
      </c>
      <c r="DE15" s="58">
        <v>145.0</v>
      </c>
      <c r="DF15" s="58">
        <v>35.0</v>
      </c>
      <c r="DG15" s="58">
        <v>194.0</v>
      </c>
      <c r="DH15" s="58">
        <v>9.7</v>
      </c>
      <c r="DI15" s="59"/>
      <c r="DJ15" s="58">
        <v>7.0</v>
      </c>
      <c r="DK15" s="58">
        <v>56.0</v>
      </c>
      <c r="DL15" s="58">
        <v>50.0</v>
      </c>
      <c r="DM15" s="89"/>
      <c r="DN15" s="61">
        <v>339.0</v>
      </c>
      <c r="DO15" s="61">
        <v>140.0</v>
      </c>
      <c r="DP15" s="61">
        <v>39.42</v>
      </c>
      <c r="DQ15" s="61">
        <v>22.2</v>
      </c>
      <c r="DR15" s="61">
        <v>5.65</v>
      </c>
      <c r="DS15" s="61">
        <v>8.0</v>
      </c>
      <c r="DT15" s="61">
        <v>42.0</v>
      </c>
      <c r="DU15" s="61">
        <v>46.0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13">
        <v>340.0</v>
      </c>
      <c r="EF15" s="213">
        <v>136.0</v>
      </c>
      <c r="EG15" s="213">
        <v>69.0</v>
      </c>
      <c r="EH15" s="213">
        <v>2.8</v>
      </c>
      <c r="EI15" s="214"/>
      <c r="EJ15" s="213">
        <v>9.0</v>
      </c>
      <c r="EK15" s="213">
        <v>48.0</v>
      </c>
      <c r="EL15" s="213">
        <v>50.0</v>
      </c>
      <c r="EM15" s="213">
        <v>136.0</v>
      </c>
      <c r="EN15" s="213">
        <v>120.0</v>
      </c>
      <c r="EO15" s="213">
        <v>5.1</v>
      </c>
      <c r="EP15" s="214"/>
      <c r="EQ15" s="213">
        <v>9.0</v>
      </c>
      <c r="ER15" s="213">
        <v>49.0</v>
      </c>
      <c r="ES15" s="213">
        <v>51.0</v>
      </c>
      <c r="ET15" s="213">
        <v>341.0</v>
      </c>
      <c r="EU15" s="213">
        <v>236.0</v>
      </c>
      <c r="EV15" s="213">
        <v>139.0</v>
      </c>
      <c r="EW15" s="213">
        <v>2.0</v>
      </c>
      <c r="EX15" s="213">
        <v>340.0</v>
      </c>
      <c r="EY15" s="213">
        <v>0.0</v>
      </c>
      <c r="EZ15" s="213">
        <v>0.0</v>
      </c>
      <c r="FA15" s="213">
        <v>0.0</v>
      </c>
      <c r="FB15" s="213">
        <v>340.0</v>
      </c>
      <c r="FC15" s="213">
        <v>236.0</v>
      </c>
      <c r="FD15" s="213">
        <v>138.0</v>
      </c>
      <c r="FE15" s="213">
        <v>5.0</v>
      </c>
      <c r="FF15" s="213">
        <v>340.0</v>
      </c>
      <c r="FG15" s="213">
        <v>0.0</v>
      </c>
      <c r="FH15" s="213">
        <v>0.0</v>
      </c>
      <c r="FI15" s="213">
        <v>0.0</v>
      </c>
      <c r="FJ15" s="213">
        <v>341.0</v>
      </c>
      <c r="FK15" s="213">
        <v>220.0</v>
      </c>
      <c r="FL15" s="213">
        <v>127.0</v>
      </c>
      <c r="FM15" s="214"/>
      <c r="FN15" s="213">
        <v>341.0</v>
      </c>
      <c r="FO15" s="213">
        <v>236.0</v>
      </c>
      <c r="FP15" s="213">
        <v>127.0</v>
      </c>
      <c r="FQ15" s="213">
        <v>12.0</v>
      </c>
      <c r="FR15" s="213">
        <v>137.0</v>
      </c>
      <c r="FS15" s="214"/>
      <c r="FT15" s="213">
        <v>20.5</v>
      </c>
      <c r="FU15" s="214"/>
      <c r="FV15" s="213">
        <v>137.0</v>
      </c>
      <c r="FW15" s="64"/>
      <c r="FX15" s="64"/>
      <c r="FY15" s="64"/>
      <c r="FZ15" s="89"/>
      <c r="GA15" s="65">
        <v>341.0</v>
      </c>
      <c r="GB15" s="66">
        <v>363.27</v>
      </c>
      <c r="GC15" s="66">
        <v>232.15</v>
      </c>
      <c r="GD15" s="66">
        <v>13.07</v>
      </c>
      <c r="GE15" s="66">
        <v>342.0</v>
      </c>
      <c r="GF15" s="66">
        <v>378.83</v>
      </c>
      <c r="GG15" s="66">
        <v>229.63</v>
      </c>
      <c r="GH15" s="66">
        <v>25.92</v>
      </c>
      <c r="GI15" s="66">
        <v>342.0</v>
      </c>
      <c r="GJ15" s="66">
        <v>227.72</v>
      </c>
      <c r="GK15" s="66">
        <v>-127.82</v>
      </c>
      <c r="GL15" s="66">
        <v>-19.52</v>
      </c>
      <c r="GM15" s="66">
        <v>342.0</v>
      </c>
      <c r="GN15" s="66">
        <v>207.79</v>
      </c>
      <c r="GO15" s="66">
        <v>-127.66</v>
      </c>
      <c r="GP15" s="66">
        <v>-27.22</v>
      </c>
      <c r="GQ15" s="66">
        <v>342.0</v>
      </c>
      <c r="GR15" s="66">
        <v>155.04</v>
      </c>
      <c r="GS15" s="66">
        <v>-104.08</v>
      </c>
      <c r="GT15" s="66">
        <v>9.63</v>
      </c>
      <c r="GU15" s="66">
        <v>342.0</v>
      </c>
      <c r="GV15" s="66">
        <v>167.35</v>
      </c>
      <c r="GW15" s="66">
        <v>-103.07</v>
      </c>
      <c r="GX15" s="66">
        <v>0.0</v>
      </c>
      <c r="GY15" s="89"/>
      <c r="GZ15" s="98" t="s">
        <v>91</v>
      </c>
      <c r="HA15" s="98" t="s">
        <v>92</v>
      </c>
      <c r="HB15" s="98">
        <v>111.0</v>
      </c>
      <c r="HC15" s="98">
        <v>5.55</v>
      </c>
      <c r="HD15" s="98">
        <v>2.22</v>
      </c>
      <c r="HE15" s="98">
        <v>8.0</v>
      </c>
      <c r="HF15" s="98">
        <v>60.0</v>
      </c>
      <c r="HG15" s="98">
        <v>58.0</v>
      </c>
      <c r="HH15" s="98" t="s">
        <v>91</v>
      </c>
      <c r="HI15" s="98" t="s">
        <v>92</v>
      </c>
      <c r="HJ15" s="98">
        <v>120.0</v>
      </c>
      <c r="HK15" s="98">
        <v>6.0</v>
      </c>
      <c r="HL15" s="98">
        <v>2.4</v>
      </c>
      <c r="HM15" s="98">
        <v>5.0</v>
      </c>
      <c r="HN15" s="98">
        <v>56.0</v>
      </c>
      <c r="HO15" s="98">
        <v>56.0</v>
      </c>
      <c r="HP15" s="98" t="s">
        <v>91</v>
      </c>
      <c r="HQ15" s="98" t="s">
        <v>92</v>
      </c>
      <c r="HR15" s="98">
        <v>218.0</v>
      </c>
      <c r="HS15" s="98">
        <v>10.9</v>
      </c>
      <c r="HT15" s="98">
        <v>5.45</v>
      </c>
      <c r="HU15" s="98">
        <v>7.0</v>
      </c>
      <c r="HV15" s="98">
        <v>57.0</v>
      </c>
      <c r="HW15" s="98">
        <v>57.0</v>
      </c>
      <c r="HX15" s="89"/>
      <c r="HY15" s="72">
        <v>135.0</v>
      </c>
      <c r="HZ15" s="72">
        <v>33.0</v>
      </c>
      <c r="IA15" s="73">
        <f t="shared" si="5"/>
        <v>90</v>
      </c>
      <c r="IB15" s="72">
        <v>4.5</v>
      </c>
      <c r="IC15" s="73"/>
      <c r="ID15" s="72">
        <v>2.0</v>
      </c>
      <c r="IE15" s="72">
        <v>64.0</v>
      </c>
      <c r="IF15" s="72">
        <v>41.0</v>
      </c>
      <c r="IG15" s="89"/>
      <c r="IH15" s="74">
        <v>140.0</v>
      </c>
      <c r="II15" s="74">
        <v>33.5</v>
      </c>
      <c r="IJ15" s="74">
        <v>157.0</v>
      </c>
      <c r="IK15" s="74">
        <v>8.0</v>
      </c>
      <c r="IL15" s="74">
        <v>8.9</v>
      </c>
      <c r="IM15" s="74">
        <v>6.0</v>
      </c>
      <c r="IN15" s="74">
        <v>47.0</v>
      </c>
      <c r="IO15" s="74">
        <v>46.0</v>
      </c>
      <c r="IP15" s="75">
        <v>140.0</v>
      </c>
      <c r="IQ15" s="74">
        <v>34.5</v>
      </c>
      <c r="IR15" s="74">
        <v>39.0</v>
      </c>
      <c r="IS15" s="74">
        <v>2.2</v>
      </c>
      <c r="IT15" s="74">
        <v>2.3</v>
      </c>
      <c r="IU15" s="74">
        <v>12.0</v>
      </c>
      <c r="IV15" s="74">
        <v>48.0</v>
      </c>
      <c r="IW15" s="74">
        <v>47.0</v>
      </c>
      <c r="IX15" s="89"/>
      <c r="IY15" s="76">
        <v>139.3</v>
      </c>
      <c r="IZ15" s="76">
        <v>34.85</v>
      </c>
      <c r="JA15" s="76">
        <v>354.76</v>
      </c>
      <c r="JB15" s="76">
        <v>17.73</v>
      </c>
      <c r="JC15" s="76">
        <v>6.6</v>
      </c>
      <c r="JD15" s="76">
        <v>3.0</v>
      </c>
      <c r="JE15" s="76">
        <v>63.54</v>
      </c>
      <c r="JF15" s="76">
        <v>45.54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135.0</v>
      </c>
      <c r="JQ15" s="78">
        <v>32.6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42.0</v>
      </c>
      <c r="JX15" s="78">
        <v>135.0</v>
      </c>
      <c r="JY15" s="78">
        <v>33.5</v>
      </c>
      <c r="JZ15" s="78">
        <v>197.0</v>
      </c>
      <c r="KA15" s="78">
        <v>10.5</v>
      </c>
      <c r="KB15" s="78">
        <v>3.7</v>
      </c>
      <c r="KC15" s="78">
        <v>2.0</v>
      </c>
      <c r="KD15" s="78">
        <v>49.0</v>
      </c>
      <c r="KE15" s="78">
        <v>48.0</v>
      </c>
      <c r="KF15" s="89"/>
      <c r="KG15" s="79">
        <v>136.0</v>
      </c>
      <c r="KH15" s="79">
        <v>33.0</v>
      </c>
      <c r="KI15" s="79">
        <v>105.0</v>
      </c>
      <c r="KJ15" s="79">
        <v>5.5</v>
      </c>
      <c r="KK15" s="80"/>
      <c r="KL15" s="79">
        <v>1.0</v>
      </c>
      <c r="KM15" s="79">
        <v>42.0</v>
      </c>
      <c r="KN15" s="79">
        <v>42.0</v>
      </c>
      <c r="KO15" s="79">
        <v>136.0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125.0</v>
      </c>
      <c r="KY15" s="81">
        <v>32.0</v>
      </c>
      <c r="KZ15" s="81">
        <v>184.0</v>
      </c>
      <c r="LA15" s="81">
        <v>9.0</v>
      </c>
      <c r="LB15" s="81">
        <v>2.0</v>
      </c>
      <c r="LC15" s="81">
        <v>3.0</v>
      </c>
      <c r="LD15" s="81">
        <v>52.0</v>
      </c>
      <c r="LE15" s="81">
        <v>52.0</v>
      </c>
      <c r="LF15" s="81">
        <v>125.0</v>
      </c>
      <c r="LG15" s="81">
        <v>32.0</v>
      </c>
      <c r="LH15" s="81">
        <v>351.0</v>
      </c>
      <c r="LI15" s="81">
        <v>17.2</v>
      </c>
      <c r="LJ15" s="81">
        <v>5.0</v>
      </c>
      <c r="LK15" s="81">
        <v>5.0</v>
      </c>
      <c r="LL15" s="81">
        <v>55.0</v>
      </c>
      <c r="LM15" s="81">
        <v>55.0</v>
      </c>
      <c r="LN15" s="89"/>
      <c r="LO15" s="82">
        <v>336.0</v>
      </c>
      <c r="LP15" s="82">
        <v>273.0</v>
      </c>
      <c r="LQ15" s="82">
        <v>153.0</v>
      </c>
      <c r="LR15" s="82">
        <v>69.0</v>
      </c>
      <c r="LS15" s="82">
        <v>324.0</v>
      </c>
      <c r="LT15" s="83">
        <v>47.0</v>
      </c>
      <c r="LU15" s="83">
        <v>6.5</v>
      </c>
      <c r="LV15" s="83">
        <v>137.0</v>
      </c>
      <c r="LW15" s="83">
        <v>85.0</v>
      </c>
      <c r="LX15" s="83">
        <v>52.0</v>
      </c>
      <c r="LY15" s="83">
        <v>50.0</v>
      </c>
      <c r="LZ15" s="83">
        <v>10.0</v>
      </c>
      <c r="MA15" s="83">
        <v>106.0</v>
      </c>
      <c r="MB15" s="83">
        <v>3.7</v>
      </c>
      <c r="MC15" s="83">
        <v>138.0</v>
      </c>
      <c r="MD15" s="83">
        <v>188.0</v>
      </c>
      <c r="ME15" s="83">
        <v>70.0</v>
      </c>
      <c r="MF15" s="83">
        <v>56.0</v>
      </c>
      <c r="MG15" s="83">
        <v>10.0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2">
        <v>54.0</v>
      </c>
      <c r="MM15" s="82">
        <v>52.0</v>
      </c>
      <c r="MN15" s="83">
        <v>5.0</v>
      </c>
      <c r="MO15" s="86"/>
      <c r="MP15" s="87"/>
      <c r="MQ15" s="87"/>
      <c r="MR15" s="87"/>
      <c r="MS15" s="87"/>
      <c r="MT15" s="83">
        <v>15.2</v>
      </c>
      <c r="MU15" s="83">
        <v>4.1</v>
      </c>
      <c r="MV15" s="83">
        <v>257.0</v>
      </c>
      <c r="MW15" s="83">
        <v>35.0</v>
      </c>
      <c r="MX15" s="83">
        <v>42.0</v>
      </c>
      <c r="MY15" s="88" t="s">
        <v>96</v>
      </c>
      <c r="MZ15" s="83">
        <v>5.0</v>
      </c>
      <c r="NA15" s="87"/>
      <c r="NB15" s="88" t="s">
        <v>95</v>
      </c>
      <c r="NC15" s="88" t="s">
        <v>95</v>
      </c>
      <c r="ND15" s="88" t="s">
        <v>95</v>
      </c>
      <c r="NE15" s="88" t="s">
        <v>95</v>
      </c>
      <c r="NF15" s="83">
        <v>39.0</v>
      </c>
      <c r="NG15" s="83">
        <v>39.0</v>
      </c>
      <c r="NH15" s="82">
        <v>5.0</v>
      </c>
      <c r="NI15" s="87"/>
      <c r="NJ15" s="83">
        <v>22.8</v>
      </c>
      <c r="NK15" s="83">
        <v>6.5</v>
      </c>
      <c r="NL15" s="83">
        <v>419.0</v>
      </c>
      <c r="NM15" s="83">
        <v>34.0</v>
      </c>
      <c r="NN15" s="83">
        <v>45.0</v>
      </c>
      <c r="NO15" s="83">
        <v>42.0</v>
      </c>
      <c r="NP15" s="83">
        <v>4.0</v>
      </c>
      <c r="NQ15" s="222"/>
    </row>
    <row r="16" ht="14.25" customHeight="1">
      <c r="A16" s="49">
        <v>0.125</v>
      </c>
      <c r="B16" s="50"/>
      <c r="C16" s="51">
        <v>50.1</v>
      </c>
      <c r="D16" s="52">
        <v>338.0</v>
      </c>
      <c r="E16" s="53">
        <v>138.0</v>
      </c>
      <c r="F16" s="53">
        <v>74.0</v>
      </c>
      <c r="G16" s="55">
        <v>16.0</v>
      </c>
      <c r="H16" s="54"/>
      <c r="I16" s="53">
        <v>6.0</v>
      </c>
      <c r="J16" s="53">
        <v>50.0</v>
      </c>
      <c r="K16" s="53">
        <v>49.0</v>
      </c>
      <c r="L16" s="53">
        <v>138.0</v>
      </c>
      <c r="M16" s="53">
        <v>60.0</v>
      </c>
      <c r="N16" s="53">
        <v>14.7</v>
      </c>
      <c r="O16" s="54"/>
      <c r="P16" s="53">
        <v>6.0</v>
      </c>
      <c r="Q16" s="53">
        <v>61.0</v>
      </c>
      <c r="R16" s="53">
        <v>54.0</v>
      </c>
      <c r="S16" s="55">
        <v>343.5</v>
      </c>
      <c r="T16" s="55">
        <v>279.7</v>
      </c>
      <c r="U16" s="55">
        <v>168.3</v>
      </c>
      <c r="V16" s="54"/>
      <c r="W16" s="55">
        <v>377.0</v>
      </c>
      <c r="X16" s="55">
        <v>228.9</v>
      </c>
      <c r="Y16" s="55">
        <v>140.9</v>
      </c>
      <c r="Z16" s="54"/>
      <c r="AA16" s="55">
        <v>343.3</v>
      </c>
      <c r="AB16" s="53">
        <v>287.7</v>
      </c>
      <c r="AC16" s="53">
        <v>189.6</v>
      </c>
      <c r="AD16" s="54"/>
      <c r="AE16" s="53">
        <v>343.1</v>
      </c>
      <c r="AF16" s="55">
        <v>320.2</v>
      </c>
      <c r="AG16" s="55">
        <v>171.6</v>
      </c>
      <c r="AH16" s="54"/>
      <c r="AI16" s="55">
        <v>349.0</v>
      </c>
      <c r="AJ16" s="55">
        <v>318.3</v>
      </c>
      <c r="AK16" s="53">
        <v>200.4</v>
      </c>
      <c r="AL16" s="54"/>
      <c r="AM16" s="55">
        <v>341.6</v>
      </c>
      <c r="AN16" s="52">
        <v>338.3</v>
      </c>
      <c r="AO16" s="127">
        <v>189.4</v>
      </c>
      <c r="AP16" s="54"/>
      <c r="AQ16" s="53">
        <v>135.0</v>
      </c>
      <c r="AR16" s="54">
        <f t="shared" ref="AR16:AS16" si="6">F16</f>
        <v>74</v>
      </c>
      <c r="AS16" s="56">
        <f t="shared" si="6"/>
        <v>16</v>
      </c>
      <c r="AT16" s="54"/>
      <c r="AU16" s="53">
        <v>140.0</v>
      </c>
      <c r="AV16" s="54">
        <f t="shared" ref="AV16:AW16" si="7">M16</f>
        <v>60</v>
      </c>
      <c r="AW16" s="54">
        <f t="shared" si="7"/>
        <v>14.7</v>
      </c>
      <c r="AX16" s="54"/>
      <c r="AY16" s="53">
        <v>135.0</v>
      </c>
      <c r="AZ16" s="54"/>
      <c r="BA16" s="54"/>
      <c r="BB16" s="54"/>
      <c r="BC16" s="89"/>
      <c r="BD16" s="54"/>
      <c r="BE16" s="53">
        <v>0.0</v>
      </c>
      <c r="BF16" s="53">
        <v>0.0</v>
      </c>
      <c r="BG16" s="53">
        <v>0.0</v>
      </c>
      <c r="BH16" s="54"/>
      <c r="BI16" s="53">
        <v>22.0</v>
      </c>
      <c r="BJ16" s="53">
        <v>85.0</v>
      </c>
      <c r="BK16" s="53">
        <v>58.0</v>
      </c>
      <c r="BL16" s="89"/>
      <c r="BM16" s="58">
        <v>342.0</v>
      </c>
      <c r="BN16" s="58">
        <v>145.0</v>
      </c>
      <c r="BO16" s="58">
        <v>244.0</v>
      </c>
      <c r="BP16" s="58">
        <v>12.2</v>
      </c>
      <c r="BQ16" s="59"/>
      <c r="BR16" s="58">
        <v>6.0</v>
      </c>
      <c r="BS16" s="58">
        <v>56.0</v>
      </c>
      <c r="BT16" s="58">
        <v>53.0</v>
      </c>
      <c r="BU16" s="58">
        <v>342.0</v>
      </c>
      <c r="BV16" s="58">
        <v>280.0</v>
      </c>
      <c r="BW16" s="58">
        <v>165.0</v>
      </c>
      <c r="BX16" s="58">
        <v>15.0</v>
      </c>
      <c r="BY16" s="58">
        <v>334.0</v>
      </c>
      <c r="BZ16" s="58">
        <v>299.0</v>
      </c>
      <c r="CA16" s="58">
        <v>169.0</v>
      </c>
      <c r="CB16" s="58">
        <v>13.0</v>
      </c>
      <c r="CC16" s="58">
        <v>342.0</v>
      </c>
      <c r="CD16" s="58">
        <v>275.0</v>
      </c>
      <c r="CE16" s="58">
        <v>154.0</v>
      </c>
      <c r="CF16" s="58">
        <v>4.0</v>
      </c>
      <c r="CG16" s="58">
        <v>335.0</v>
      </c>
      <c r="CH16" s="58">
        <v>270.0</v>
      </c>
      <c r="CI16" s="58">
        <v>152.0</v>
      </c>
      <c r="CJ16" s="58">
        <v>6.0</v>
      </c>
      <c r="CK16" s="58">
        <v>348.0</v>
      </c>
      <c r="CL16" s="58">
        <v>153.0</v>
      </c>
      <c r="CM16" s="58">
        <v>101.0</v>
      </c>
      <c r="CN16" s="58">
        <v>8.0</v>
      </c>
      <c r="CO16" s="58">
        <v>332.0</v>
      </c>
      <c r="CP16" s="58">
        <v>316.0</v>
      </c>
      <c r="CQ16" s="58">
        <v>153.0</v>
      </c>
      <c r="CR16" s="58">
        <v>13.0</v>
      </c>
      <c r="CS16" s="58">
        <v>335.0</v>
      </c>
      <c r="CT16" s="58">
        <v>301.0</v>
      </c>
      <c r="CU16" s="58">
        <v>175.0</v>
      </c>
      <c r="CV16" s="58">
        <v>108.0</v>
      </c>
      <c r="CW16" s="58">
        <v>339.0</v>
      </c>
      <c r="CX16" s="58">
        <v>163.0</v>
      </c>
      <c r="CY16" s="58">
        <v>59.0</v>
      </c>
      <c r="CZ16" s="58">
        <v>52.0</v>
      </c>
      <c r="DA16" s="58">
        <v>323.0</v>
      </c>
      <c r="DB16" s="58">
        <v>168.0</v>
      </c>
      <c r="DC16" s="58">
        <v>60.0</v>
      </c>
      <c r="DD16" s="58">
        <v>65.0</v>
      </c>
      <c r="DE16" s="58">
        <v>145.0</v>
      </c>
      <c r="DF16" s="58">
        <v>35.0</v>
      </c>
      <c r="DG16" s="58">
        <v>244.0</v>
      </c>
      <c r="DH16" s="58">
        <v>12.2</v>
      </c>
      <c r="DI16" s="59"/>
      <c r="DJ16" s="58">
        <v>7.0</v>
      </c>
      <c r="DK16" s="58">
        <v>56.0</v>
      </c>
      <c r="DL16" s="58">
        <v>50.0</v>
      </c>
      <c r="DM16" s="89"/>
      <c r="DN16" s="61">
        <v>339.0</v>
      </c>
      <c r="DO16" s="61">
        <v>140.0</v>
      </c>
      <c r="DP16" s="61">
        <v>38.35</v>
      </c>
      <c r="DQ16" s="61">
        <v>21.47</v>
      </c>
      <c r="DR16" s="61">
        <v>6.1</v>
      </c>
      <c r="DS16" s="61">
        <v>8.0</v>
      </c>
      <c r="DT16" s="61">
        <v>41.0</v>
      </c>
      <c r="DU16" s="61">
        <v>45.8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13">
        <v>342.0</v>
      </c>
      <c r="EF16" s="213">
        <v>137.0</v>
      </c>
      <c r="EG16" s="213">
        <v>69.0</v>
      </c>
      <c r="EH16" s="213">
        <v>2.9</v>
      </c>
      <c r="EI16" s="214"/>
      <c r="EJ16" s="213">
        <v>9.0</v>
      </c>
      <c r="EK16" s="213">
        <v>47.0</v>
      </c>
      <c r="EL16" s="213">
        <v>50.0</v>
      </c>
      <c r="EM16" s="213">
        <v>137.0</v>
      </c>
      <c r="EN16" s="213">
        <v>122.0</v>
      </c>
      <c r="EO16" s="213">
        <v>5.3</v>
      </c>
      <c r="EP16" s="214"/>
      <c r="EQ16" s="213">
        <v>9.0</v>
      </c>
      <c r="ER16" s="213">
        <v>48.0</v>
      </c>
      <c r="ES16" s="213">
        <v>51.0</v>
      </c>
      <c r="ET16" s="213">
        <v>341.0</v>
      </c>
      <c r="EU16" s="213">
        <v>238.0</v>
      </c>
      <c r="EV16" s="213">
        <v>139.0</v>
      </c>
      <c r="EW16" s="213">
        <v>-4.0</v>
      </c>
      <c r="EX16" s="213">
        <v>339.0</v>
      </c>
      <c r="EY16" s="213">
        <v>0.0</v>
      </c>
      <c r="EZ16" s="213">
        <v>0.0</v>
      </c>
      <c r="FA16" s="213">
        <v>0.0</v>
      </c>
      <c r="FB16" s="213">
        <v>339.0</v>
      </c>
      <c r="FC16" s="213">
        <v>238.0</v>
      </c>
      <c r="FD16" s="213">
        <v>138.0</v>
      </c>
      <c r="FE16" s="213">
        <v>-2.0</v>
      </c>
      <c r="FF16" s="213">
        <v>338.0</v>
      </c>
      <c r="FG16" s="213">
        <v>0.0</v>
      </c>
      <c r="FH16" s="213">
        <v>0.0</v>
      </c>
      <c r="FI16" s="213">
        <v>0.0</v>
      </c>
      <c r="FJ16" s="213">
        <v>342.0</v>
      </c>
      <c r="FK16" s="213">
        <v>226.0</v>
      </c>
      <c r="FL16" s="213">
        <v>130.0</v>
      </c>
      <c r="FM16" s="214"/>
      <c r="FN16" s="213">
        <v>342.0</v>
      </c>
      <c r="FO16" s="213">
        <v>240.0</v>
      </c>
      <c r="FP16" s="213">
        <v>130.0</v>
      </c>
      <c r="FQ16" s="213">
        <v>4.0</v>
      </c>
      <c r="FR16" s="213">
        <v>137.0</v>
      </c>
      <c r="FS16" s="214"/>
      <c r="FT16" s="213">
        <v>14.71</v>
      </c>
      <c r="FU16" s="214"/>
      <c r="FV16" s="213">
        <v>137.0</v>
      </c>
      <c r="FW16" s="64"/>
      <c r="FX16" s="64"/>
      <c r="FY16" s="64"/>
      <c r="FZ16" s="89"/>
      <c r="GA16" s="65">
        <v>342.0</v>
      </c>
      <c r="GB16" s="66">
        <v>342.32</v>
      </c>
      <c r="GC16" s="66">
        <v>193.68</v>
      </c>
      <c r="GD16" s="66">
        <v>10.47</v>
      </c>
      <c r="GE16" s="66">
        <v>342.0</v>
      </c>
      <c r="GF16" s="66">
        <v>360.34</v>
      </c>
      <c r="GG16" s="66">
        <v>192.83</v>
      </c>
      <c r="GH16" s="66">
        <v>13.65</v>
      </c>
      <c r="GI16" s="66">
        <v>342.0</v>
      </c>
      <c r="GJ16" s="66">
        <v>231.97</v>
      </c>
      <c r="GK16" s="66">
        <v>-131.92</v>
      </c>
      <c r="GL16" s="66">
        <v>-21.02</v>
      </c>
      <c r="GM16" s="66">
        <v>342.0</v>
      </c>
      <c r="GN16" s="66">
        <v>212.92</v>
      </c>
      <c r="GO16" s="66">
        <v>-130.09</v>
      </c>
      <c r="GP16" s="66">
        <v>-29.32</v>
      </c>
      <c r="GQ16" s="66">
        <v>342.0</v>
      </c>
      <c r="GR16" s="66">
        <v>128.08</v>
      </c>
      <c r="GS16" s="66">
        <v>-62.08</v>
      </c>
      <c r="GT16" s="66">
        <v>0.0</v>
      </c>
      <c r="GU16" s="66">
        <v>342.0</v>
      </c>
      <c r="GV16" s="66">
        <v>139.36</v>
      </c>
      <c r="GW16" s="66">
        <v>-61.67</v>
      </c>
      <c r="GX16" s="66">
        <v>0.0</v>
      </c>
      <c r="GY16" s="89"/>
      <c r="GZ16" s="98" t="s">
        <v>91</v>
      </c>
      <c r="HA16" s="98" t="s">
        <v>92</v>
      </c>
      <c r="HB16" s="98">
        <v>93.0</v>
      </c>
      <c r="HC16" s="98">
        <v>4.65</v>
      </c>
      <c r="HD16" s="98">
        <v>1.86</v>
      </c>
      <c r="HE16" s="98">
        <v>8.0</v>
      </c>
      <c r="HF16" s="98">
        <v>60.0</v>
      </c>
      <c r="HG16" s="98">
        <v>58.0</v>
      </c>
      <c r="HH16" s="98" t="s">
        <v>91</v>
      </c>
      <c r="HI16" s="98" t="s">
        <v>92</v>
      </c>
      <c r="HJ16" s="98">
        <v>104.0</v>
      </c>
      <c r="HK16" s="98">
        <v>5.2</v>
      </c>
      <c r="HL16" s="98">
        <v>2.08</v>
      </c>
      <c r="HM16" s="98">
        <v>5.0</v>
      </c>
      <c r="HN16" s="98">
        <v>56.0</v>
      </c>
      <c r="HO16" s="98">
        <v>56.0</v>
      </c>
      <c r="HP16" s="98" t="s">
        <v>91</v>
      </c>
      <c r="HQ16" s="98" t="s">
        <v>92</v>
      </c>
      <c r="HR16" s="98">
        <v>215.0</v>
      </c>
      <c r="HS16" s="98">
        <v>10.75</v>
      </c>
      <c r="HT16" s="98">
        <v>5.375</v>
      </c>
      <c r="HU16" s="98">
        <v>7.0</v>
      </c>
      <c r="HV16" s="98">
        <v>50.0</v>
      </c>
      <c r="HW16" s="98">
        <v>50.0</v>
      </c>
      <c r="HX16" s="89"/>
      <c r="HY16" s="72">
        <v>135.0</v>
      </c>
      <c r="HZ16" s="72">
        <v>33.0</v>
      </c>
      <c r="IA16" s="73">
        <f t="shared" si="5"/>
        <v>86</v>
      </c>
      <c r="IB16" s="72">
        <v>4.3</v>
      </c>
      <c r="IC16" s="73"/>
      <c r="ID16" s="72">
        <v>2.0</v>
      </c>
      <c r="IE16" s="72">
        <v>64.0</v>
      </c>
      <c r="IF16" s="72">
        <v>41.0</v>
      </c>
      <c r="IG16" s="89"/>
      <c r="IH16" s="74">
        <v>140.0</v>
      </c>
      <c r="II16" s="74">
        <v>34.2</v>
      </c>
      <c r="IJ16" s="74">
        <v>155.0</v>
      </c>
      <c r="IK16" s="74">
        <v>8.0</v>
      </c>
      <c r="IL16" s="74">
        <v>8.9</v>
      </c>
      <c r="IM16" s="74">
        <v>6.0</v>
      </c>
      <c r="IN16" s="74">
        <v>47.0</v>
      </c>
      <c r="IO16" s="74">
        <v>46.0</v>
      </c>
      <c r="IP16" s="75">
        <v>140.0</v>
      </c>
      <c r="IQ16" s="74">
        <v>34.3</v>
      </c>
      <c r="IR16" s="74">
        <v>38.0</v>
      </c>
      <c r="IS16" s="74">
        <v>2.2</v>
      </c>
      <c r="IT16" s="74">
        <v>2.2</v>
      </c>
      <c r="IU16" s="74">
        <v>12.0</v>
      </c>
      <c r="IV16" s="74">
        <v>48.0</v>
      </c>
      <c r="IW16" s="74">
        <v>47.0</v>
      </c>
      <c r="IX16" s="89"/>
      <c r="IY16" s="76">
        <v>139.32</v>
      </c>
      <c r="IZ16" s="76">
        <v>34.87</v>
      </c>
      <c r="JA16" s="76">
        <v>356.7</v>
      </c>
      <c r="JB16" s="76">
        <v>17.83</v>
      </c>
      <c r="JC16" s="76">
        <v>6.85</v>
      </c>
      <c r="JD16" s="76">
        <v>3.0</v>
      </c>
      <c r="JE16" s="76">
        <v>61.77</v>
      </c>
      <c r="JF16" s="76">
        <v>46.47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137.0</v>
      </c>
      <c r="JQ16" s="78">
        <v>32.4</v>
      </c>
      <c r="JR16" s="78">
        <v>0.0</v>
      </c>
      <c r="JS16" s="78">
        <v>0.0</v>
      </c>
      <c r="JT16" s="78">
        <v>0.0</v>
      </c>
      <c r="JU16" s="78">
        <v>2.0</v>
      </c>
      <c r="JV16" s="78">
        <v>42.0</v>
      </c>
      <c r="JW16" s="78">
        <v>42.0</v>
      </c>
      <c r="JX16" s="78">
        <v>137.0</v>
      </c>
      <c r="JY16" s="78">
        <v>34.1</v>
      </c>
      <c r="JZ16" s="78">
        <v>195.0</v>
      </c>
      <c r="KA16" s="78">
        <v>10.4</v>
      </c>
      <c r="KB16" s="78">
        <v>4.1</v>
      </c>
      <c r="KC16" s="78">
        <v>2.0</v>
      </c>
      <c r="KD16" s="78">
        <v>49.0</v>
      </c>
      <c r="KE16" s="78">
        <v>48.0</v>
      </c>
      <c r="KF16" s="89"/>
      <c r="KG16" s="79">
        <v>138.0</v>
      </c>
      <c r="KH16" s="79">
        <v>34.0</v>
      </c>
      <c r="KI16" s="79" t="s">
        <v>98</v>
      </c>
      <c r="KJ16" s="79" t="s">
        <v>98</v>
      </c>
      <c r="KK16" s="80"/>
      <c r="KL16" s="79">
        <v>1.0</v>
      </c>
      <c r="KM16" s="79">
        <v>42.0</v>
      </c>
      <c r="KN16" s="79">
        <v>42.0</v>
      </c>
      <c r="KO16" s="79">
        <v>138.0</v>
      </c>
      <c r="KP16" s="79">
        <v>34.0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127.0</v>
      </c>
      <c r="KY16" s="81">
        <v>32.0</v>
      </c>
      <c r="KZ16" s="81">
        <v>176.0</v>
      </c>
      <c r="LA16" s="81">
        <v>8.6</v>
      </c>
      <c r="LB16" s="81">
        <v>2.0</v>
      </c>
      <c r="LC16" s="81">
        <v>3.0</v>
      </c>
      <c r="LD16" s="81">
        <v>52.0</v>
      </c>
      <c r="LE16" s="81">
        <v>52.0</v>
      </c>
      <c r="LF16" s="81">
        <v>127.0</v>
      </c>
      <c r="LG16" s="81">
        <v>32.0</v>
      </c>
      <c r="LH16" s="81">
        <v>339.0</v>
      </c>
      <c r="LI16" s="81">
        <v>16.6</v>
      </c>
      <c r="LJ16" s="81">
        <v>5.0</v>
      </c>
      <c r="LK16" s="81">
        <v>5.0</v>
      </c>
      <c r="LL16" s="81">
        <v>55.0</v>
      </c>
      <c r="LM16" s="81">
        <v>55.0</v>
      </c>
      <c r="LN16" s="89"/>
      <c r="LO16" s="82">
        <v>336.0</v>
      </c>
      <c r="LP16" s="82">
        <v>270.0</v>
      </c>
      <c r="LQ16" s="82">
        <v>158.0</v>
      </c>
      <c r="LR16" s="82">
        <v>69.0</v>
      </c>
      <c r="LS16" s="82">
        <v>333.0</v>
      </c>
      <c r="LT16" s="83">
        <v>46.0</v>
      </c>
      <c r="LU16" s="83">
        <v>5.0</v>
      </c>
      <c r="LV16" s="83">
        <v>137.0</v>
      </c>
      <c r="LW16" s="83">
        <v>82.0</v>
      </c>
      <c r="LX16" s="83">
        <v>54.0</v>
      </c>
      <c r="LY16" s="83">
        <v>50.0</v>
      </c>
      <c r="LZ16" s="83">
        <v>10.0</v>
      </c>
      <c r="MA16" s="83">
        <v>112.0</v>
      </c>
      <c r="MB16" s="83">
        <v>8.9</v>
      </c>
      <c r="MC16" s="83">
        <v>135.0</v>
      </c>
      <c r="MD16" s="83">
        <v>188.0</v>
      </c>
      <c r="ME16" s="83">
        <v>75.0</v>
      </c>
      <c r="MF16" s="83">
        <v>58.0</v>
      </c>
      <c r="MG16" s="83">
        <v>10.0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2">
        <v>54.0</v>
      </c>
      <c r="MM16" s="82">
        <v>52.0</v>
      </c>
      <c r="MN16" s="83">
        <v>5.0</v>
      </c>
      <c r="MO16" s="86"/>
      <c r="MP16" s="87"/>
      <c r="MQ16" s="87"/>
      <c r="MR16" s="87"/>
      <c r="MS16" s="87"/>
      <c r="MT16" s="83">
        <v>14.0</v>
      </c>
      <c r="MU16" s="83">
        <v>4.0</v>
      </c>
      <c r="MV16" s="83">
        <v>244.0</v>
      </c>
      <c r="MW16" s="83">
        <v>35.0</v>
      </c>
      <c r="MX16" s="83">
        <v>45.0</v>
      </c>
      <c r="MY16" s="88" t="s">
        <v>96</v>
      </c>
      <c r="MZ16" s="83">
        <v>5.0</v>
      </c>
      <c r="NA16" s="87"/>
      <c r="NB16" s="88" t="s">
        <v>95</v>
      </c>
      <c r="NC16" s="88" t="s">
        <v>95</v>
      </c>
      <c r="ND16" s="88" t="s">
        <v>95</v>
      </c>
      <c r="NE16" s="88" t="s">
        <v>95</v>
      </c>
      <c r="NF16" s="83">
        <v>39.0</v>
      </c>
      <c r="NG16" s="83">
        <v>39.0</v>
      </c>
      <c r="NH16" s="82">
        <v>5.0</v>
      </c>
      <c r="NI16" s="87"/>
      <c r="NJ16" s="83">
        <v>23.1</v>
      </c>
      <c r="NK16" s="83">
        <v>11.4</v>
      </c>
      <c r="NL16" s="83">
        <v>432.0</v>
      </c>
      <c r="NM16" s="83">
        <v>34.0</v>
      </c>
      <c r="NN16" s="83">
        <v>55.0</v>
      </c>
      <c r="NO16" s="83">
        <v>58.0</v>
      </c>
      <c r="NP16" s="83">
        <v>4.0</v>
      </c>
      <c r="NQ16" s="222"/>
    </row>
    <row r="17" ht="14.25" customHeight="1">
      <c r="A17" s="49">
        <v>0.166666666666667</v>
      </c>
      <c r="B17" s="50"/>
      <c r="C17" s="51">
        <v>50.2</v>
      </c>
      <c r="D17" s="52">
        <v>339.0</v>
      </c>
      <c r="E17" s="53">
        <v>138.0</v>
      </c>
      <c r="F17" s="53">
        <v>85.0</v>
      </c>
      <c r="G17" s="55">
        <v>18.3</v>
      </c>
      <c r="H17" s="54"/>
      <c r="I17" s="53">
        <v>6.0</v>
      </c>
      <c r="J17" s="53">
        <v>50.0</v>
      </c>
      <c r="K17" s="53">
        <v>49.0</v>
      </c>
      <c r="L17" s="53">
        <v>138.0</v>
      </c>
      <c r="M17" s="53">
        <v>52.0</v>
      </c>
      <c r="N17" s="53">
        <v>12.7</v>
      </c>
      <c r="O17" s="54"/>
      <c r="P17" s="53">
        <v>6.0</v>
      </c>
      <c r="Q17" s="53">
        <v>61.0</v>
      </c>
      <c r="R17" s="53">
        <v>53.0</v>
      </c>
      <c r="S17" s="55">
        <v>344.2</v>
      </c>
      <c r="T17" s="55">
        <v>274.9</v>
      </c>
      <c r="U17" s="55">
        <v>164.6</v>
      </c>
      <c r="V17" s="54"/>
      <c r="W17" s="55">
        <v>377.8</v>
      </c>
      <c r="X17" s="55">
        <v>230.1</v>
      </c>
      <c r="Y17" s="55">
        <v>140.9</v>
      </c>
      <c r="Z17" s="54"/>
      <c r="AA17" s="55">
        <v>344.4</v>
      </c>
      <c r="AB17" s="53">
        <v>293.7</v>
      </c>
      <c r="AC17" s="53">
        <v>194.8</v>
      </c>
      <c r="AD17" s="54"/>
      <c r="AE17" s="53">
        <v>343.8</v>
      </c>
      <c r="AF17" s="55">
        <v>328.4</v>
      </c>
      <c r="AG17" s="55">
        <v>176.2</v>
      </c>
      <c r="AH17" s="54"/>
      <c r="AI17" s="55">
        <v>350.2</v>
      </c>
      <c r="AJ17" s="55">
        <v>327.1</v>
      </c>
      <c r="AK17" s="53">
        <v>207.6</v>
      </c>
      <c r="AL17" s="54"/>
      <c r="AM17" s="55">
        <v>342.6</v>
      </c>
      <c r="AN17" s="55">
        <v>352.1</v>
      </c>
      <c r="AO17" s="53">
        <v>199.2</v>
      </c>
      <c r="AP17" s="54"/>
      <c r="AQ17" s="53">
        <v>135.0</v>
      </c>
      <c r="AR17" s="54">
        <f t="shared" ref="AR17:AS17" si="8">F17</f>
        <v>85</v>
      </c>
      <c r="AS17" s="56">
        <f t="shared" si="8"/>
        <v>18.3</v>
      </c>
      <c r="AT17" s="54"/>
      <c r="AU17" s="53">
        <v>141.0</v>
      </c>
      <c r="AV17" s="54">
        <f t="shared" ref="AV17:AW17" si="9">M17</f>
        <v>52</v>
      </c>
      <c r="AW17" s="54">
        <f t="shared" si="9"/>
        <v>12.7</v>
      </c>
      <c r="AX17" s="54"/>
      <c r="AY17" s="53">
        <v>135.0</v>
      </c>
      <c r="AZ17" s="54"/>
      <c r="BA17" s="54"/>
      <c r="BB17" s="54"/>
      <c r="BC17" s="89"/>
      <c r="BD17" s="54"/>
      <c r="BE17" s="53">
        <v>0.0</v>
      </c>
      <c r="BF17" s="53">
        <v>0.0</v>
      </c>
      <c r="BG17" s="53">
        <v>0.0</v>
      </c>
      <c r="BH17" s="54"/>
      <c r="BI17" s="53">
        <v>22.0</v>
      </c>
      <c r="BJ17" s="53">
        <v>85.0</v>
      </c>
      <c r="BK17" s="53">
        <v>58.0</v>
      </c>
      <c r="BL17" s="89"/>
      <c r="BM17" s="58">
        <v>342.0</v>
      </c>
      <c r="BN17" s="58">
        <v>145.0</v>
      </c>
      <c r="BO17" s="58">
        <v>248.0</v>
      </c>
      <c r="BP17" s="58">
        <v>12.4</v>
      </c>
      <c r="BQ17" s="59"/>
      <c r="BR17" s="58">
        <v>6.0</v>
      </c>
      <c r="BS17" s="58">
        <v>55.0</v>
      </c>
      <c r="BT17" s="58">
        <v>55.0</v>
      </c>
      <c r="BU17" s="58">
        <v>342.0</v>
      </c>
      <c r="BV17" s="58">
        <v>281.0</v>
      </c>
      <c r="BW17" s="58">
        <v>166.0</v>
      </c>
      <c r="BX17" s="58">
        <v>20.0</v>
      </c>
      <c r="BY17" s="58">
        <v>335.0</v>
      </c>
      <c r="BZ17" s="58">
        <v>309.0</v>
      </c>
      <c r="CA17" s="58">
        <v>170.0</v>
      </c>
      <c r="CB17" s="58">
        <v>18.0</v>
      </c>
      <c r="CC17" s="58">
        <v>343.0</v>
      </c>
      <c r="CD17" s="58">
        <v>294.0</v>
      </c>
      <c r="CE17" s="58">
        <v>168.0</v>
      </c>
      <c r="CF17" s="58">
        <v>6.0</v>
      </c>
      <c r="CG17" s="58">
        <v>335.0</v>
      </c>
      <c r="CH17" s="58">
        <v>301.0</v>
      </c>
      <c r="CI17" s="58">
        <v>167.0</v>
      </c>
      <c r="CJ17" s="58">
        <v>8.0</v>
      </c>
      <c r="CK17" s="58">
        <v>349.0</v>
      </c>
      <c r="CL17" s="58">
        <v>155.0</v>
      </c>
      <c r="CM17" s="58">
        <v>101.0</v>
      </c>
      <c r="CN17" s="58">
        <v>6.0</v>
      </c>
      <c r="CO17" s="58">
        <v>333.0</v>
      </c>
      <c r="CP17" s="58">
        <v>317.0</v>
      </c>
      <c r="CQ17" s="58">
        <v>156.0</v>
      </c>
      <c r="CR17" s="58">
        <v>11.0</v>
      </c>
      <c r="CS17" s="58">
        <v>336.0</v>
      </c>
      <c r="CT17" s="58">
        <v>301.0</v>
      </c>
      <c r="CU17" s="58">
        <v>177.0</v>
      </c>
      <c r="CV17" s="58">
        <v>105.0</v>
      </c>
      <c r="CW17" s="58">
        <v>338.0</v>
      </c>
      <c r="CX17" s="58">
        <v>281.0</v>
      </c>
      <c r="CY17" s="58">
        <v>166.0</v>
      </c>
      <c r="CZ17" s="58">
        <v>20.0</v>
      </c>
      <c r="DA17" s="58">
        <v>335.0</v>
      </c>
      <c r="DB17" s="58">
        <v>309.0</v>
      </c>
      <c r="DC17" s="58">
        <v>73.0</v>
      </c>
      <c r="DD17" s="58">
        <v>64.0</v>
      </c>
      <c r="DE17" s="58">
        <v>145.0</v>
      </c>
      <c r="DF17" s="58">
        <v>35.0</v>
      </c>
      <c r="DG17" s="58">
        <v>248.0</v>
      </c>
      <c r="DH17" s="58">
        <v>12.4</v>
      </c>
      <c r="DI17" s="59"/>
      <c r="DJ17" s="58">
        <v>7.0</v>
      </c>
      <c r="DK17" s="58">
        <v>55.0</v>
      </c>
      <c r="DL17" s="58">
        <v>50.0</v>
      </c>
      <c r="DM17" s="89"/>
      <c r="DN17" s="61">
        <v>340.0</v>
      </c>
      <c r="DO17" s="61">
        <v>140.0</v>
      </c>
      <c r="DP17" s="61">
        <v>35.87</v>
      </c>
      <c r="DQ17" s="61">
        <v>20.26</v>
      </c>
      <c r="DR17" s="61">
        <v>4.6</v>
      </c>
      <c r="DS17" s="61">
        <v>8.0</v>
      </c>
      <c r="DT17" s="61">
        <v>39.0</v>
      </c>
      <c r="DU17" s="61">
        <v>43.3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13">
        <v>341.0</v>
      </c>
      <c r="EF17" s="213">
        <v>137.0</v>
      </c>
      <c r="EG17" s="213">
        <v>67.0</v>
      </c>
      <c r="EH17" s="213">
        <v>2.7</v>
      </c>
      <c r="EI17" s="214"/>
      <c r="EJ17" s="213">
        <v>9.0</v>
      </c>
      <c r="EK17" s="213">
        <v>47.0</v>
      </c>
      <c r="EL17" s="213">
        <v>50.0</v>
      </c>
      <c r="EM17" s="213">
        <v>137.0</v>
      </c>
      <c r="EN17" s="213">
        <v>120.0</v>
      </c>
      <c r="EO17" s="213">
        <v>5.2</v>
      </c>
      <c r="EP17" s="214"/>
      <c r="EQ17" s="213">
        <v>9.0</v>
      </c>
      <c r="ER17" s="213">
        <v>48.0</v>
      </c>
      <c r="ES17" s="213">
        <v>51.0</v>
      </c>
      <c r="ET17" s="213">
        <v>341.0</v>
      </c>
      <c r="EU17" s="213">
        <v>238.0</v>
      </c>
      <c r="EV17" s="213">
        <v>139.0</v>
      </c>
      <c r="EW17" s="213">
        <v>-4.0</v>
      </c>
      <c r="EX17" s="213">
        <v>339.0</v>
      </c>
      <c r="EY17" s="213">
        <v>0.0</v>
      </c>
      <c r="EZ17" s="213">
        <v>0.0</v>
      </c>
      <c r="FA17" s="213">
        <v>0.0</v>
      </c>
      <c r="FB17" s="213">
        <v>339.0</v>
      </c>
      <c r="FC17" s="213">
        <v>238.0</v>
      </c>
      <c r="FD17" s="213">
        <v>138.0</v>
      </c>
      <c r="FE17" s="213">
        <v>-2.0</v>
      </c>
      <c r="FF17" s="213">
        <v>338.0</v>
      </c>
      <c r="FG17" s="213">
        <v>0.0</v>
      </c>
      <c r="FH17" s="213">
        <v>0.0</v>
      </c>
      <c r="FI17" s="213">
        <v>0.0</v>
      </c>
      <c r="FJ17" s="213">
        <v>341.0</v>
      </c>
      <c r="FK17" s="213">
        <v>220.0</v>
      </c>
      <c r="FL17" s="213">
        <v>130.0</v>
      </c>
      <c r="FM17" s="214"/>
      <c r="FN17" s="213">
        <v>341.0</v>
      </c>
      <c r="FO17" s="213">
        <v>243.0</v>
      </c>
      <c r="FP17" s="213">
        <v>131.0</v>
      </c>
      <c r="FQ17" s="213">
        <v>4.0</v>
      </c>
      <c r="FR17" s="213">
        <v>137.0</v>
      </c>
      <c r="FS17" s="214"/>
      <c r="FT17" s="213">
        <v>14.5</v>
      </c>
      <c r="FU17" s="214"/>
      <c r="FV17" s="213">
        <v>137.0</v>
      </c>
      <c r="FW17" s="64"/>
      <c r="FX17" s="64"/>
      <c r="FY17" s="64"/>
      <c r="FZ17" s="89"/>
      <c r="GA17" s="65">
        <v>340.0</v>
      </c>
      <c r="GB17" s="66">
        <v>383.5</v>
      </c>
      <c r="GC17" s="66">
        <v>206.36</v>
      </c>
      <c r="GD17" s="66">
        <v>25.8</v>
      </c>
      <c r="GE17" s="66">
        <v>341.0</v>
      </c>
      <c r="GF17" s="66">
        <v>410.75</v>
      </c>
      <c r="GG17" s="66">
        <v>204.93</v>
      </c>
      <c r="GH17" s="66">
        <v>15.9</v>
      </c>
      <c r="GI17" s="66">
        <v>341.0</v>
      </c>
      <c r="GJ17" s="66">
        <v>202.81</v>
      </c>
      <c r="GK17" s="66">
        <v>-130.33</v>
      </c>
      <c r="GL17" s="66">
        <v>-23.28</v>
      </c>
      <c r="GM17" s="66">
        <v>341.0</v>
      </c>
      <c r="GN17" s="66">
        <v>185.23</v>
      </c>
      <c r="GO17" s="66">
        <v>-131.66</v>
      </c>
      <c r="GP17" s="66">
        <v>-30.49</v>
      </c>
      <c r="GQ17" s="66">
        <v>341.0</v>
      </c>
      <c r="GR17" s="66">
        <v>198.71</v>
      </c>
      <c r="GS17" s="66">
        <v>-74.12</v>
      </c>
      <c r="GT17" s="66">
        <v>0.0</v>
      </c>
      <c r="GU17" s="66">
        <v>340.0</v>
      </c>
      <c r="GV17" s="66">
        <v>220.25</v>
      </c>
      <c r="GW17" s="66">
        <v>-74.12</v>
      </c>
      <c r="GX17" s="66">
        <v>0.0</v>
      </c>
      <c r="GY17" s="89"/>
      <c r="GZ17" s="98" t="s">
        <v>91</v>
      </c>
      <c r="HA17" s="98" t="s">
        <v>92</v>
      </c>
      <c r="HB17" s="98">
        <v>91.0</v>
      </c>
      <c r="HC17" s="98">
        <v>4.55</v>
      </c>
      <c r="HD17" s="98">
        <v>1.82</v>
      </c>
      <c r="HE17" s="98">
        <v>8.0</v>
      </c>
      <c r="HF17" s="98">
        <v>60.0</v>
      </c>
      <c r="HG17" s="98">
        <v>58.0</v>
      </c>
      <c r="HH17" s="98" t="s">
        <v>91</v>
      </c>
      <c r="HI17" s="98" t="s">
        <v>92</v>
      </c>
      <c r="HJ17" s="98">
        <v>104.0</v>
      </c>
      <c r="HK17" s="98">
        <v>5.2</v>
      </c>
      <c r="HL17" s="98">
        <v>0.0</v>
      </c>
      <c r="HM17" s="98">
        <v>5.0</v>
      </c>
      <c r="HN17" s="98">
        <v>60.0</v>
      </c>
      <c r="HO17" s="98">
        <v>60.0</v>
      </c>
      <c r="HP17" s="98" t="s">
        <v>91</v>
      </c>
      <c r="HQ17" s="98" t="s">
        <v>92</v>
      </c>
      <c r="HR17" s="98">
        <v>253.0</v>
      </c>
      <c r="HS17" s="98">
        <v>12.65</v>
      </c>
      <c r="HT17" s="98">
        <v>6.325</v>
      </c>
      <c r="HU17" s="98">
        <v>7.0</v>
      </c>
      <c r="HV17" s="98">
        <v>50.0</v>
      </c>
      <c r="HW17" s="98">
        <v>50.0</v>
      </c>
      <c r="HX17" s="89"/>
      <c r="HY17" s="72">
        <v>135.0</v>
      </c>
      <c r="HZ17" s="72">
        <v>33.0</v>
      </c>
      <c r="IA17" s="73">
        <f t="shared" si="5"/>
        <v>82</v>
      </c>
      <c r="IB17" s="72">
        <v>4.1</v>
      </c>
      <c r="IC17" s="73"/>
      <c r="ID17" s="72">
        <v>2.0</v>
      </c>
      <c r="IE17" s="72">
        <v>64.0</v>
      </c>
      <c r="IF17" s="72">
        <v>41.0</v>
      </c>
      <c r="IG17" s="89"/>
      <c r="IH17" s="74">
        <v>140.0</v>
      </c>
      <c r="II17" s="74">
        <v>34.3</v>
      </c>
      <c r="IJ17" s="74">
        <v>155.0</v>
      </c>
      <c r="IK17" s="74">
        <v>8.1</v>
      </c>
      <c r="IL17" s="74">
        <v>8.9</v>
      </c>
      <c r="IM17" s="74">
        <v>6.0</v>
      </c>
      <c r="IN17" s="74">
        <v>46.0</v>
      </c>
      <c r="IO17" s="74">
        <v>45.0</v>
      </c>
      <c r="IP17" s="75">
        <v>140.0</v>
      </c>
      <c r="IQ17" s="74">
        <v>34.4</v>
      </c>
      <c r="IR17" s="74">
        <v>36.0</v>
      </c>
      <c r="IS17" s="74">
        <v>2.2</v>
      </c>
      <c r="IT17" s="74">
        <v>2.2</v>
      </c>
      <c r="IU17" s="74">
        <v>12.0</v>
      </c>
      <c r="IV17" s="74">
        <v>47.0</v>
      </c>
      <c r="IW17" s="74">
        <v>46.0</v>
      </c>
      <c r="IX17" s="89"/>
      <c r="IY17" s="76">
        <v>139.66</v>
      </c>
      <c r="IZ17" s="76">
        <v>34.97</v>
      </c>
      <c r="JA17" s="76">
        <v>356.04</v>
      </c>
      <c r="JB17" s="76">
        <v>17.8</v>
      </c>
      <c r="JC17" s="76">
        <v>6.78</v>
      </c>
      <c r="JD17" s="76">
        <v>3.0</v>
      </c>
      <c r="JE17" s="76">
        <v>59.78</v>
      </c>
      <c r="JF17" s="76">
        <v>43.39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138.0</v>
      </c>
      <c r="JQ17" s="78">
        <v>32.4</v>
      </c>
      <c r="JR17" s="78">
        <v>0.0</v>
      </c>
      <c r="JS17" s="78">
        <v>0.0</v>
      </c>
      <c r="JT17" s="78">
        <v>0.0</v>
      </c>
      <c r="JU17" s="78">
        <v>2.0</v>
      </c>
      <c r="JV17" s="78">
        <v>42.0</v>
      </c>
      <c r="JW17" s="78">
        <v>41.0</v>
      </c>
      <c r="JX17" s="78">
        <v>138.0</v>
      </c>
      <c r="JY17" s="78">
        <v>34.2</v>
      </c>
      <c r="JZ17" s="78">
        <v>194.0</v>
      </c>
      <c r="KA17" s="78">
        <v>10.4</v>
      </c>
      <c r="KB17" s="78">
        <v>4.0</v>
      </c>
      <c r="KC17" s="78">
        <v>2.0</v>
      </c>
      <c r="KD17" s="78">
        <v>48.0</v>
      </c>
      <c r="KE17" s="78">
        <v>47.0</v>
      </c>
      <c r="KF17" s="89"/>
      <c r="KG17" s="79">
        <v>139.0</v>
      </c>
      <c r="KH17" s="79">
        <v>34.0</v>
      </c>
      <c r="KI17" s="79" t="s">
        <v>98</v>
      </c>
      <c r="KJ17" s="79" t="s">
        <v>98</v>
      </c>
      <c r="KK17" s="80"/>
      <c r="KL17" s="79">
        <v>1.0</v>
      </c>
      <c r="KM17" s="79">
        <v>42.0</v>
      </c>
      <c r="KN17" s="79">
        <v>42.0</v>
      </c>
      <c r="KO17" s="79">
        <v>139.0</v>
      </c>
      <c r="KP17" s="79">
        <v>34.0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133.0</v>
      </c>
      <c r="KY17" s="81">
        <v>33.0</v>
      </c>
      <c r="KZ17" s="81">
        <v>178.0</v>
      </c>
      <c r="LA17" s="81">
        <v>8.7</v>
      </c>
      <c r="LB17" s="81">
        <v>2.0</v>
      </c>
      <c r="LC17" s="81">
        <v>3.0</v>
      </c>
      <c r="LD17" s="81">
        <v>49.0</v>
      </c>
      <c r="LE17" s="81">
        <v>49.0</v>
      </c>
      <c r="LF17" s="81">
        <v>133.0</v>
      </c>
      <c r="LG17" s="81">
        <v>33.0</v>
      </c>
      <c r="LH17" s="81">
        <v>343.0</v>
      </c>
      <c r="LI17" s="81">
        <v>16.8</v>
      </c>
      <c r="LJ17" s="81">
        <v>5.0</v>
      </c>
      <c r="LK17" s="81">
        <v>5.0</v>
      </c>
      <c r="LL17" s="81">
        <v>51.0</v>
      </c>
      <c r="LM17" s="81">
        <v>50.0</v>
      </c>
      <c r="LN17" s="89"/>
      <c r="LO17" s="82">
        <v>338.0</v>
      </c>
      <c r="LP17" s="82">
        <v>229.0</v>
      </c>
      <c r="LQ17" s="82">
        <v>151.0</v>
      </c>
      <c r="LR17" s="82">
        <v>70.0</v>
      </c>
      <c r="LS17" s="82">
        <v>335.0</v>
      </c>
      <c r="LT17" s="83">
        <v>46.0</v>
      </c>
      <c r="LU17" s="83">
        <v>8.0</v>
      </c>
      <c r="LV17" s="83">
        <v>138.0</v>
      </c>
      <c r="LW17" s="83">
        <v>53.0</v>
      </c>
      <c r="LX17" s="83">
        <v>50.0</v>
      </c>
      <c r="LY17" s="83">
        <v>73.0</v>
      </c>
      <c r="LZ17" s="83">
        <v>10.0</v>
      </c>
      <c r="MA17" s="83">
        <v>105.0</v>
      </c>
      <c r="MB17" s="83">
        <v>9.0</v>
      </c>
      <c r="MC17" s="83">
        <v>135.0</v>
      </c>
      <c r="MD17" s="83">
        <v>176.0</v>
      </c>
      <c r="ME17" s="83">
        <v>73.0</v>
      </c>
      <c r="MF17" s="83">
        <v>57.0</v>
      </c>
      <c r="MG17" s="83">
        <v>10.0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2">
        <v>54.0</v>
      </c>
      <c r="MM17" s="82">
        <v>52.0</v>
      </c>
      <c r="MN17" s="83">
        <v>5.0</v>
      </c>
      <c r="MO17" s="86"/>
      <c r="MP17" s="87"/>
      <c r="MQ17" s="87"/>
      <c r="MR17" s="87"/>
      <c r="MS17" s="87"/>
      <c r="MT17" s="83">
        <v>14.1</v>
      </c>
      <c r="MU17" s="83">
        <v>4.1</v>
      </c>
      <c r="MV17" s="83">
        <v>240.0</v>
      </c>
      <c r="MW17" s="83">
        <v>35.0</v>
      </c>
      <c r="MX17" s="83">
        <v>45.0</v>
      </c>
      <c r="MY17" s="88" t="s">
        <v>96</v>
      </c>
      <c r="MZ17" s="83">
        <v>5.0</v>
      </c>
      <c r="NA17" s="87"/>
      <c r="NB17" s="88" t="s">
        <v>95</v>
      </c>
      <c r="NC17" s="88" t="s">
        <v>95</v>
      </c>
      <c r="ND17" s="88" t="s">
        <v>95</v>
      </c>
      <c r="NE17" s="88" t="s">
        <v>95</v>
      </c>
      <c r="NF17" s="83">
        <v>39.0</v>
      </c>
      <c r="NG17" s="83">
        <v>39.0</v>
      </c>
      <c r="NH17" s="82">
        <v>5.0</v>
      </c>
      <c r="NI17" s="87"/>
      <c r="NJ17" s="83">
        <v>16.5</v>
      </c>
      <c r="NK17" s="83">
        <v>8.1</v>
      </c>
      <c r="NL17" s="83">
        <v>304.0</v>
      </c>
      <c r="NM17" s="83">
        <v>34.0</v>
      </c>
      <c r="NN17" s="83">
        <v>55.0</v>
      </c>
      <c r="NO17" s="83">
        <v>58.0</v>
      </c>
      <c r="NP17" s="83">
        <v>4.0</v>
      </c>
      <c r="NQ17" s="222"/>
    </row>
    <row r="18" ht="14.25" customHeight="1">
      <c r="A18" s="49">
        <v>0.208333333333334</v>
      </c>
      <c r="B18" s="50"/>
      <c r="C18" s="51">
        <v>50.03</v>
      </c>
      <c r="D18" s="52">
        <v>340.0</v>
      </c>
      <c r="E18" s="53">
        <v>135.0</v>
      </c>
      <c r="F18" s="53">
        <v>80.0</v>
      </c>
      <c r="G18" s="55">
        <v>15.2</v>
      </c>
      <c r="H18" s="54"/>
      <c r="I18" s="53">
        <v>6.0</v>
      </c>
      <c r="J18" s="53">
        <v>49.0</v>
      </c>
      <c r="K18" s="53">
        <v>48.0</v>
      </c>
      <c r="L18" s="53">
        <v>140.0</v>
      </c>
      <c r="M18" s="53">
        <v>65.0</v>
      </c>
      <c r="N18" s="53">
        <v>13.1</v>
      </c>
      <c r="O18" s="54"/>
      <c r="P18" s="53">
        <v>6.0</v>
      </c>
      <c r="Q18" s="53">
        <v>60.0</v>
      </c>
      <c r="R18" s="53">
        <v>53.0</v>
      </c>
      <c r="S18" s="55">
        <v>342.9</v>
      </c>
      <c r="T18" s="55">
        <v>268.1</v>
      </c>
      <c r="U18" s="55">
        <v>161.1</v>
      </c>
      <c r="V18" s="54"/>
      <c r="W18" s="55">
        <v>376.4</v>
      </c>
      <c r="X18" s="55">
        <v>221.1</v>
      </c>
      <c r="Y18" s="55">
        <v>132.1</v>
      </c>
      <c r="Z18" s="54"/>
      <c r="AA18" s="55">
        <v>342.7</v>
      </c>
      <c r="AB18" s="53">
        <v>318.1</v>
      </c>
      <c r="AC18" s="53">
        <v>208.1</v>
      </c>
      <c r="AD18" s="54"/>
      <c r="AE18" s="53">
        <v>342.3</v>
      </c>
      <c r="AF18" s="55">
        <v>355.1</v>
      </c>
      <c r="AG18" s="55">
        <v>188.1</v>
      </c>
      <c r="AH18" s="54"/>
      <c r="AI18" s="55">
        <v>348.5</v>
      </c>
      <c r="AJ18" s="55">
        <v>334.2</v>
      </c>
      <c r="AK18" s="53">
        <v>209.4</v>
      </c>
      <c r="AL18" s="54"/>
      <c r="AM18" s="55">
        <v>341.3</v>
      </c>
      <c r="AN18" s="55">
        <v>363.8</v>
      </c>
      <c r="AO18" s="53">
        <v>198.9</v>
      </c>
      <c r="AP18" s="54"/>
      <c r="AQ18" s="182">
        <f t="shared" ref="AQ18:AS18" si="10">E18</f>
        <v>135</v>
      </c>
      <c r="AR18" s="54">
        <f t="shared" si="10"/>
        <v>80</v>
      </c>
      <c r="AS18" s="56">
        <f t="shared" si="10"/>
        <v>15.2</v>
      </c>
      <c r="AT18" s="54"/>
      <c r="AU18" s="54">
        <f t="shared" ref="AU18:AW18" si="11">L18</f>
        <v>140</v>
      </c>
      <c r="AV18" s="54">
        <f t="shared" si="11"/>
        <v>65</v>
      </c>
      <c r="AW18" s="54">
        <f t="shared" si="11"/>
        <v>13.1</v>
      </c>
      <c r="AX18" s="54"/>
      <c r="AY18" s="182">
        <f t="shared" ref="AY18:AY20" si="14">E18</f>
        <v>135</v>
      </c>
      <c r="AZ18" s="54"/>
      <c r="BA18" s="54"/>
      <c r="BB18" s="54"/>
      <c r="BC18" s="89"/>
      <c r="BD18" s="54"/>
      <c r="BE18" s="53">
        <v>0.0</v>
      </c>
      <c r="BF18" s="53">
        <v>0.0</v>
      </c>
      <c r="BG18" s="53">
        <v>0.0</v>
      </c>
      <c r="BH18" s="54"/>
      <c r="BI18" s="53">
        <v>22.0</v>
      </c>
      <c r="BJ18" s="53">
        <v>85.0</v>
      </c>
      <c r="BK18" s="53">
        <v>58.0</v>
      </c>
      <c r="BL18" s="89"/>
      <c r="BM18" s="58">
        <v>342.0</v>
      </c>
      <c r="BN18" s="58">
        <v>145.0</v>
      </c>
      <c r="BO18" s="58">
        <v>208.0</v>
      </c>
      <c r="BP18" s="58">
        <v>10.4</v>
      </c>
      <c r="BQ18" s="59"/>
      <c r="BR18" s="58">
        <v>6.0</v>
      </c>
      <c r="BS18" s="58">
        <v>54.0</v>
      </c>
      <c r="BT18" s="58">
        <v>52.0</v>
      </c>
      <c r="BU18" s="58">
        <v>342.0</v>
      </c>
      <c r="BV18" s="58">
        <v>287.0</v>
      </c>
      <c r="BW18" s="58">
        <v>167.0</v>
      </c>
      <c r="BX18" s="58">
        <v>17.0</v>
      </c>
      <c r="BY18" s="58">
        <v>335.0</v>
      </c>
      <c r="BZ18" s="58">
        <v>309.0</v>
      </c>
      <c r="CA18" s="58">
        <v>170.0</v>
      </c>
      <c r="CB18" s="58">
        <v>15.0</v>
      </c>
      <c r="CC18" s="58">
        <v>343.0</v>
      </c>
      <c r="CD18" s="58">
        <v>288.0</v>
      </c>
      <c r="CE18" s="58">
        <v>164.0</v>
      </c>
      <c r="CF18" s="58">
        <v>14.0</v>
      </c>
      <c r="CG18" s="58">
        <v>335.0</v>
      </c>
      <c r="CH18" s="58">
        <v>294.0</v>
      </c>
      <c r="CI18" s="58">
        <v>162.0</v>
      </c>
      <c r="CJ18" s="58">
        <v>9.0</v>
      </c>
      <c r="CK18" s="58">
        <v>348.0</v>
      </c>
      <c r="CL18" s="58">
        <v>151.0</v>
      </c>
      <c r="CM18" s="58">
        <v>99.0</v>
      </c>
      <c r="CN18" s="58">
        <v>3.0</v>
      </c>
      <c r="CO18" s="58">
        <v>332.0</v>
      </c>
      <c r="CP18" s="58">
        <v>312.0</v>
      </c>
      <c r="CQ18" s="58">
        <v>153.0</v>
      </c>
      <c r="CR18" s="58">
        <v>13.0</v>
      </c>
      <c r="CS18" s="58">
        <v>335.0</v>
      </c>
      <c r="CT18" s="58">
        <v>303.0</v>
      </c>
      <c r="CU18" s="58">
        <v>177.0</v>
      </c>
      <c r="CV18" s="58">
        <v>109.0</v>
      </c>
      <c r="CW18" s="58">
        <v>337.0</v>
      </c>
      <c r="CX18" s="58">
        <v>173.0</v>
      </c>
      <c r="CY18" s="58">
        <v>72.0</v>
      </c>
      <c r="CZ18" s="58">
        <v>53.0</v>
      </c>
      <c r="DA18" s="58">
        <v>324.0</v>
      </c>
      <c r="DB18" s="58">
        <v>180.0</v>
      </c>
      <c r="DC18" s="58">
        <v>74.0</v>
      </c>
      <c r="DD18" s="58">
        <v>62.0</v>
      </c>
      <c r="DE18" s="58">
        <v>145.0</v>
      </c>
      <c r="DF18" s="58">
        <v>35.0</v>
      </c>
      <c r="DG18" s="58">
        <v>208.0</v>
      </c>
      <c r="DH18" s="58">
        <v>10.4</v>
      </c>
      <c r="DI18" s="59"/>
      <c r="DJ18" s="58">
        <v>7.0</v>
      </c>
      <c r="DK18" s="58">
        <v>57.0</v>
      </c>
      <c r="DL18" s="58">
        <v>51.0</v>
      </c>
      <c r="DM18" s="89"/>
      <c r="DN18" s="61">
        <v>340.0</v>
      </c>
      <c r="DO18" s="61">
        <v>140.0</v>
      </c>
      <c r="DP18" s="61">
        <v>37.12</v>
      </c>
      <c r="DQ18" s="61">
        <v>20.71</v>
      </c>
      <c r="DR18" s="61">
        <v>5.71</v>
      </c>
      <c r="DS18" s="61">
        <v>8.0</v>
      </c>
      <c r="DT18" s="61">
        <v>38.0</v>
      </c>
      <c r="DU18" s="61">
        <v>42.9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13">
        <v>340.0</v>
      </c>
      <c r="EF18" s="213">
        <v>137.0</v>
      </c>
      <c r="EG18" s="213">
        <v>68.0</v>
      </c>
      <c r="EH18" s="213">
        <v>2.8</v>
      </c>
      <c r="EI18" s="214"/>
      <c r="EJ18" s="213">
        <v>9.0</v>
      </c>
      <c r="EK18" s="213">
        <v>48.0</v>
      </c>
      <c r="EL18" s="213">
        <v>50.0</v>
      </c>
      <c r="EM18" s="213">
        <v>137.0</v>
      </c>
      <c r="EN18" s="213">
        <v>120.0</v>
      </c>
      <c r="EO18" s="213">
        <v>5.2</v>
      </c>
      <c r="EP18" s="214"/>
      <c r="EQ18" s="213">
        <v>9.0</v>
      </c>
      <c r="ER18" s="213">
        <v>49.0</v>
      </c>
      <c r="ES18" s="213">
        <v>50.0</v>
      </c>
      <c r="ET18" s="213">
        <v>339.0</v>
      </c>
      <c r="EU18" s="213">
        <v>239.0</v>
      </c>
      <c r="EV18" s="213">
        <v>139.0</v>
      </c>
      <c r="EW18" s="213">
        <v>-5.0</v>
      </c>
      <c r="EX18" s="213">
        <v>337.0</v>
      </c>
      <c r="EY18" s="213">
        <v>0.0</v>
      </c>
      <c r="EZ18" s="213">
        <v>0.0</v>
      </c>
      <c r="FA18" s="213">
        <v>0.0</v>
      </c>
      <c r="FB18" s="213">
        <v>338.0</v>
      </c>
      <c r="FC18" s="213">
        <v>239.0</v>
      </c>
      <c r="FD18" s="213">
        <v>139.0</v>
      </c>
      <c r="FE18" s="213">
        <v>-2.0</v>
      </c>
      <c r="FF18" s="213">
        <v>336.0</v>
      </c>
      <c r="FG18" s="213">
        <v>0.0</v>
      </c>
      <c r="FH18" s="213">
        <v>0.0</v>
      </c>
      <c r="FI18" s="213">
        <v>0.0</v>
      </c>
      <c r="FJ18" s="213">
        <v>340.0</v>
      </c>
      <c r="FK18" s="213">
        <v>225.0</v>
      </c>
      <c r="FL18" s="213">
        <v>130.0</v>
      </c>
      <c r="FM18" s="214"/>
      <c r="FN18" s="213">
        <v>340.0</v>
      </c>
      <c r="FO18" s="213">
        <v>245.0</v>
      </c>
      <c r="FP18" s="213">
        <v>131.0</v>
      </c>
      <c r="FQ18" s="213">
        <v>4.0</v>
      </c>
      <c r="FR18" s="213">
        <v>137.0</v>
      </c>
      <c r="FS18" s="214"/>
      <c r="FT18" s="213">
        <v>13.81</v>
      </c>
      <c r="FU18" s="214"/>
      <c r="FV18" s="213">
        <v>137.0</v>
      </c>
      <c r="FW18" s="64"/>
      <c r="FX18" s="64"/>
      <c r="FY18" s="64"/>
      <c r="FZ18" s="89"/>
      <c r="GA18" s="65">
        <v>340.0</v>
      </c>
      <c r="GB18" s="66">
        <v>340.09</v>
      </c>
      <c r="GC18" s="66">
        <v>205.99</v>
      </c>
      <c r="GD18" s="66">
        <v>10.64</v>
      </c>
      <c r="GE18" s="66">
        <v>340.0</v>
      </c>
      <c r="GF18" s="66">
        <v>362.98</v>
      </c>
      <c r="GG18" s="66">
        <v>203.57</v>
      </c>
      <c r="GH18" s="66">
        <v>17.25</v>
      </c>
      <c r="GI18" s="66">
        <v>340.0</v>
      </c>
      <c r="GJ18" s="66">
        <v>224.65</v>
      </c>
      <c r="GK18" s="66">
        <v>-131.4</v>
      </c>
      <c r="GL18" s="66">
        <v>-21.19</v>
      </c>
      <c r="GM18" s="66">
        <v>340.0</v>
      </c>
      <c r="GN18" s="66">
        <v>206.91</v>
      </c>
      <c r="GO18" s="66">
        <v>-130.23</v>
      </c>
      <c r="GP18" s="66">
        <v>-27.97</v>
      </c>
      <c r="GQ18" s="66">
        <v>340.0</v>
      </c>
      <c r="GR18" s="66">
        <v>137.45</v>
      </c>
      <c r="GS18" s="66">
        <v>-74.6</v>
      </c>
      <c r="GT18" s="66">
        <v>0.0</v>
      </c>
      <c r="GU18" s="66">
        <v>340.0</v>
      </c>
      <c r="GV18" s="66">
        <v>149.66</v>
      </c>
      <c r="GW18" s="66">
        <v>-73.5</v>
      </c>
      <c r="GX18" s="66">
        <v>3.07</v>
      </c>
      <c r="GY18" s="89"/>
      <c r="GZ18" s="98" t="s">
        <v>91</v>
      </c>
      <c r="HA18" s="98" t="s">
        <v>92</v>
      </c>
      <c r="HB18" s="98">
        <v>92.0</v>
      </c>
      <c r="HC18" s="98">
        <v>4.6</v>
      </c>
      <c r="HD18" s="98">
        <v>1.84</v>
      </c>
      <c r="HE18" s="98">
        <v>8.0</v>
      </c>
      <c r="HF18" s="98">
        <v>60.0</v>
      </c>
      <c r="HG18" s="98">
        <v>58.0</v>
      </c>
      <c r="HH18" s="98" t="s">
        <v>91</v>
      </c>
      <c r="HI18" s="98" t="s">
        <v>92</v>
      </c>
      <c r="HJ18" s="98">
        <v>106.0</v>
      </c>
      <c r="HK18" s="98">
        <v>5.3</v>
      </c>
      <c r="HL18" s="98">
        <v>2.12</v>
      </c>
      <c r="HM18" s="98">
        <v>5.0</v>
      </c>
      <c r="HN18" s="98">
        <v>60.0</v>
      </c>
      <c r="HO18" s="98">
        <v>60.0</v>
      </c>
      <c r="HP18" s="98" t="s">
        <v>91</v>
      </c>
      <c r="HQ18" s="98" t="s">
        <v>92</v>
      </c>
      <c r="HR18" s="98">
        <v>203.0</v>
      </c>
      <c r="HS18" s="98">
        <v>10.15</v>
      </c>
      <c r="HT18" s="98">
        <v>5.075</v>
      </c>
      <c r="HU18" s="98">
        <v>7.0</v>
      </c>
      <c r="HV18" s="98">
        <v>50.0</v>
      </c>
      <c r="HW18" s="98">
        <v>50.0</v>
      </c>
      <c r="HX18" s="89"/>
      <c r="HY18" s="72">
        <v>135.0</v>
      </c>
      <c r="HZ18" s="72">
        <v>33.0</v>
      </c>
      <c r="IA18" s="73">
        <f t="shared" si="5"/>
        <v>84</v>
      </c>
      <c r="IB18" s="72">
        <v>4.2</v>
      </c>
      <c r="IC18" s="73"/>
      <c r="ID18" s="72">
        <v>2.0</v>
      </c>
      <c r="IE18" s="72">
        <v>64.0</v>
      </c>
      <c r="IF18" s="72">
        <v>41.0</v>
      </c>
      <c r="IG18" s="89"/>
      <c r="IH18" s="74">
        <v>140.0</v>
      </c>
      <c r="II18" s="74">
        <v>34.1</v>
      </c>
      <c r="IJ18" s="74">
        <v>156.0</v>
      </c>
      <c r="IK18" s="74">
        <v>8.1</v>
      </c>
      <c r="IL18" s="74">
        <v>9.0</v>
      </c>
      <c r="IM18" s="74">
        <v>6.0</v>
      </c>
      <c r="IN18" s="74">
        <v>46.0</v>
      </c>
      <c r="IO18" s="74">
        <v>45.0</v>
      </c>
      <c r="IP18" s="74">
        <v>140.0</v>
      </c>
      <c r="IQ18" s="74">
        <v>34.8</v>
      </c>
      <c r="IR18" s="74">
        <v>35.0</v>
      </c>
      <c r="IS18" s="74">
        <v>1.9</v>
      </c>
      <c r="IT18" s="74">
        <v>2.1</v>
      </c>
      <c r="IU18" s="74">
        <v>12.0</v>
      </c>
      <c r="IV18" s="74">
        <v>47.0</v>
      </c>
      <c r="IW18" s="74">
        <v>46.0</v>
      </c>
      <c r="IX18" s="89"/>
      <c r="IY18" s="76">
        <v>139.59</v>
      </c>
      <c r="IZ18" s="76">
        <v>34.98</v>
      </c>
      <c r="JA18" s="76">
        <v>352.02</v>
      </c>
      <c r="JB18" s="76">
        <v>17.6</v>
      </c>
      <c r="JC18" s="76">
        <v>6.5</v>
      </c>
      <c r="JD18" s="76">
        <v>3.0</v>
      </c>
      <c r="JE18" s="76">
        <v>56.63</v>
      </c>
      <c r="JF18" s="76">
        <v>39.34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32.4</v>
      </c>
      <c r="JR18" s="78">
        <v>0.0</v>
      </c>
      <c r="JS18" s="78">
        <v>0.0</v>
      </c>
      <c r="JT18" s="78">
        <v>0.0</v>
      </c>
      <c r="JU18" s="78">
        <v>2.0</v>
      </c>
      <c r="JV18" s="78">
        <v>41.0</v>
      </c>
      <c r="JW18" s="78">
        <v>40.0</v>
      </c>
      <c r="JX18" s="78">
        <v>138.0</v>
      </c>
      <c r="JY18" s="78">
        <v>34.1</v>
      </c>
      <c r="JZ18" s="78">
        <v>182.0</v>
      </c>
      <c r="KA18" s="78">
        <v>9.6</v>
      </c>
      <c r="KB18" s="78">
        <v>3.8</v>
      </c>
      <c r="KC18" s="78">
        <v>2.0</v>
      </c>
      <c r="KD18" s="78">
        <v>47.0</v>
      </c>
      <c r="KE18" s="78">
        <v>46.0</v>
      </c>
      <c r="KF18" s="89"/>
      <c r="KG18" s="79">
        <v>140.0</v>
      </c>
      <c r="KH18" s="79">
        <v>34.0</v>
      </c>
      <c r="KI18" s="79" t="s">
        <v>98</v>
      </c>
      <c r="KJ18" s="79" t="s">
        <v>98</v>
      </c>
      <c r="KK18" s="80"/>
      <c r="KL18" s="79">
        <v>1.0</v>
      </c>
      <c r="KM18" s="79">
        <v>42.0</v>
      </c>
      <c r="KN18" s="79">
        <v>42.0</v>
      </c>
      <c r="KO18" s="79">
        <v>140.0</v>
      </c>
      <c r="KP18" s="79">
        <v>34.0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132.0</v>
      </c>
      <c r="KY18" s="81">
        <v>34.0</v>
      </c>
      <c r="KZ18" s="81">
        <v>161.0</v>
      </c>
      <c r="LA18" s="81">
        <v>7.9</v>
      </c>
      <c r="LB18" s="81">
        <v>1.5</v>
      </c>
      <c r="LC18" s="81">
        <v>3.0</v>
      </c>
      <c r="LD18" s="81">
        <v>49.0</v>
      </c>
      <c r="LE18" s="81">
        <v>49.0</v>
      </c>
      <c r="LF18" s="81">
        <v>132.0</v>
      </c>
      <c r="LG18" s="81">
        <v>34.0</v>
      </c>
      <c r="LH18" s="81">
        <v>351.0</v>
      </c>
      <c r="LI18" s="81">
        <v>17.2</v>
      </c>
      <c r="LJ18" s="81">
        <v>5.0</v>
      </c>
      <c r="LK18" s="81">
        <v>5.0</v>
      </c>
      <c r="LL18" s="81">
        <v>51.0</v>
      </c>
      <c r="LM18" s="81">
        <v>50.0</v>
      </c>
      <c r="LN18" s="89"/>
      <c r="LO18" s="82">
        <v>338.0</v>
      </c>
      <c r="LP18" s="82">
        <v>266.0</v>
      </c>
      <c r="LQ18" s="82">
        <v>146.0</v>
      </c>
      <c r="LR18" s="82">
        <v>70.0</v>
      </c>
      <c r="LS18" s="82">
        <v>335.0</v>
      </c>
      <c r="LT18" s="83">
        <v>49.0</v>
      </c>
      <c r="LU18" s="83">
        <v>8.1</v>
      </c>
      <c r="LV18" s="83">
        <v>138.0</v>
      </c>
      <c r="LW18" s="83">
        <v>89.0</v>
      </c>
      <c r="LX18" s="83">
        <v>50.0</v>
      </c>
      <c r="LY18" s="83">
        <v>70.0</v>
      </c>
      <c r="LZ18" s="83">
        <v>10.0</v>
      </c>
      <c r="MA18" s="83">
        <v>97.0</v>
      </c>
      <c r="MB18" s="83">
        <v>13.8</v>
      </c>
      <c r="MC18" s="83">
        <v>136.0</v>
      </c>
      <c r="MD18" s="83">
        <v>177.0</v>
      </c>
      <c r="ME18" s="83">
        <v>72.0</v>
      </c>
      <c r="MF18" s="83">
        <v>54.0</v>
      </c>
      <c r="MG18" s="83">
        <v>10.0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2">
        <v>54.0</v>
      </c>
      <c r="MM18" s="82">
        <v>52.0</v>
      </c>
      <c r="MN18" s="83">
        <v>5.0</v>
      </c>
      <c r="MO18" s="86"/>
      <c r="MP18" s="87"/>
      <c r="MQ18" s="87"/>
      <c r="MR18" s="87"/>
      <c r="MS18" s="87"/>
      <c r="MT18" s="83">
        <v>7.2</v>
      </c>
      <c r="MU18" s="83">
        <v>2.8</v>
      </c>
      <c r="MV18" s="83">
        <v>122.0</v>
      </c>
      <c r="MW18" s="83">
        <v>35.0</v>
      </c>
      <c r="MX18" s="83">
        <v>45.0</v>
      </c>
      <c r="MY18" s="88" t="s">
        <v>96</v>
      </c>
      <c r="MZ18" s="83">
        <v>5.0</v>
      </c>
      <c r="NA18" s="87"/>
      <c r="NB18" s="88" t="s">
        <v>95</v>
      </c>
      <c r="NC18" s="88" t="s">
        <v>95</v>
      </c>
      <c r="ND18" s="88" t="s">
        <v>95</v>
      </c>
      <c r="NE18" s="88" t="s">
        <v>95</v>
      </c>
      <c r="NF18" s="83">
        <v>39.0</v>
      </c>
      <c r="NG18" s="83">
        <v>39.0</v>
      </c>
      <c r="NH18" s="82">
        <v>5.0</v>
      </c>
      <c r="NI18" s="87"/>
      <c r="NJ18" s="83">
        <v>11.7</v>
      </c>
      <c r="NK18" s="83">
        <v>5.8</v>
      </c>
      <c r="NL18" s="83">
        <v>212.0</v>
      </c>
      <c r="NM18" s="83">
        <v>34.0</v>
      </c>
      <c r="NN18" s="83">
        <v>55.0</v>
      </c>
      <c r="NO18" s="83">
        <v>58.0</v>
      </c>
      <c r="NP18" s="83">
        <v>4.0</v>
      </c>
      <c r="NQ18" s="222"/>
    </row>
    <row r="19" ht="14.25" customHeight="1">
      <c r="A19" s="49">
        <v>0.25</v>
      </c>
      <c r="B19" s="50"/>
      <c r="C19" s="51">
        <v>50.14</v>
      </c>
      <c r="D19" s="55">
        <v>340.0</v>
      </c>
      <c r="E19" s="53">
        <v>134.0</v>
      </c>
      <c r="F19" s="53">
        <v>85.0</v>
      </c>
      <c r="G19" s="55">
        <v>17.2</v>
      </c>
      <c r="H19" s="54"/>
      <c r="I19" s="53">
        <v>6.0</v>
      </c>
      <c r="J19" s="53">
        <v>48.0</v>
      </c>
      <c r="K19" s="53">
        <v>48.0</v>
      </c>
      <c r="L19" s="53">
        <v>139.0</v>
      </c>
      <c r="M19" s="53">
        <v>70.0</v>
      </c>
      <c r="N19" s="53">
        <v>14.1</v>
      </c>
      <c r="O19" s="54"/>
      <c r="P19" s="53">
        <v>6.0</v>
      </c>
      <c r="Q19" s="53">
        <v>60.0</v>
      </c>
      <c r="R19" s="53">
        <v>52.0</v>
      </c>
      <c r="S19" s="55">
        <v>341.6</v>
      </c>
      <c r="T19" s="55">
        <v>289.5</v>
      </c>
      <c r="U19" s="55">
        <v>173.7</v>
      </c>
      <c r="V19" s="54"/>
      <c r="W19" s="55">
        <v>374.5</v>
      </c>
      <c r="X19" s="55">
        <v>232.5</v>
      </c>
      <c r="Y19" s="55">
        <v>145.6</v>
      </c>
      <c r="Z19" s="54"/>
      <c r="AA19" s="55">
        <v>341.4</v>
      </c>
      <c r="AB19" s="53">
        <v>346.8</v>
      </c>
      <c r="AC19" s="53">
        <v>197.1</v>
      </c>
      <c r="AD19" s="54"/>
      <c r="AE19" s="53">
        <v>342.3</v>
      </c>
      <c r="AF19" s="55">
        <v>335.4</v>
      </c>
      <c r="AG19" s="55">
        <v>181.2</v>
      </c>
      <c r="AH19" s="54"/>
      <c r="AI19" s="55">
        <v>347.4</v>
      </c>
      <c r="AJ19" s="55">
        <v>341.2</v>
      </c>
      <c r="AK19" s="53">
        <v>213.6</v>
      </c>
      <c r="AL19" s="54"/>
      <c r="AM19" s="55">
        <v>339.5</v>
      </c>
      <c r="AN19" s="55">
        <v>363.3</v>
      </c>
      <c r="AO19" s="53">
        <v>203.6</v>
      </c>
      <c r="AP19" s="54"/>
      <c r="AQ19" s="182">
        <f t="shared" ref="AQ19:AS19" si="12">E19</f>
        <v>134</v>
      </c>
      <c r="AR19" s="54">
        <f t="shared" si="12"/>
        <v>85</v>
      </c>
      <c r="AS19" s="56">
        <f t="shared" si="12"/>
        <v>17.2</v>
      </c>
      <c r="AT19" s="54"/>
      <c r="AU19" s="54">
        <f t="shared" ref="AU19:AW19" si="13">L19</f>
        <v>139</v>
      </c>
      <c r="AV19" s="54">
        <f t="shared" si="13"/>
        <v>70</v>
      </c>
      <c r="AW19" s="54">
        <f t="shared" si="13"/>
        <v>14.1</v>
      </c>
      <c r="AX19" s="54"/>
      <c r="AY19" s="182">
        <f t="shared" si="14"/>
        <v>134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58.0</v>
      </c>
      <c r="BL19" s="89"/>
      <c r="BM19" s="58">
        <v>342.0</v>
      </c>
      <c r="BN19" s="58">
        <v>145.0</v>
      </c>
      <c r="BO19" s="58">
        <v>220.0</v>
      </c>
      <c r="BP19" s="58">
        <v>11.0</v>
      </c>
      <c r="BQ19" s="59"/>
      <c r="BR19" s="58">
        <v>6.0</v>
      </c>
      <c r="BS19" s="58">
        <v>54.0</v>
      </c>
      <c r="BT19" s="58">
        <v>52.0</v>
      </c>
      <c r="BU19" s="58">
        <v>342.0</v>
      </c>
      <c r="BV19" s="58">
        <v>350.0</v>
      </c>
      <c r="BW19" s="58">
        <v>206.0</v>
      </c>
      <c r="BX19" s="58">
        <v>26.0</v>
      </c>
      <c r="BY19" s="58">
        <v>334.0</v>
      </c>
      <c r="BZ19" s="58">
        <v>380.0</v>
      </c>
      <c r="CA19" s="58">
        <v>209.0</v>
      </c>
      <c r="CB19" s="58">
        <v>22.0</v>
      </c>
      <c r="CC19" s="58">
        <v>342.0</v>
      </c>
      <c r="CD19" s="58">
        <v>294.0</v>
      </c>
      <c r="CE19" s="58">
        <v>172.0</v>
      </c>
      <c r="CF19" s="58">
        <v>10.0</v>
      </c>
      <c r="CG19" s="58">
        <v>335.0</v>
      </c>
      <c r="CH19" s="58">
        <v>303.0</v>
      </c>
      <c r="CI19" s="58">
        <v>166.0</v>
      </c>
      <c r="CJ19" s="58">
        <v>11.0</v>
      </c>
      <c r="CK19" s="58">
        <v>348.0</v>
      </c>
      <c r="CL19" s="58">
        <v>170.0</v>
      </c>
      <c r="CM19" s="58">
        <v>111.0</v>
      </c>
      <c r="CN19" s="58">
        <v>6.0</v>
      </c>
      <c r="CO19" s="58">
        <v>332.0</v>
      </c>
      <c r="CP19" s="58">
        <v>343.0</v>
      </c>
      <c r="CQ19" s="58">
        <v>109.0</v>
      </c>
      <c r="CR19" s="58">
        <v>9.0</v>
      </c>
      <c r="CS19" s="58">
        <v>335.0</v>
      </c>
      <c r="CT19" s="58">
        <v>322.0</v>
      </c>
      <c r="CU19" s="58">
        <v>190.0</v>
      </c>
      <c r="CV19" s="58">
        <v>109.0</v>
      </c>
      <c r="CW19" s="58">
        <v>338.0</v>
      </c>
      <c r="CX19" s="58">
        <v>201.0</v>
      </c>
      <c r="CY19" s="58">
        <v>90.0</v>
      </c>
      <c r="CZ19" s="58">
        <v>60.0</v>
      </c>
      <c r="DA19" s="58">
        <v>324.0</v>
      </c>
      <c r="DB19" s="58">
        <v>205.0</v>
      </c>
      <c r="DC19" s="58">
        <v>92.0</v>
      </c>
      <c r="DD19" s="58">
        <v>63.0</v>
      </c>
      <c r="DE19" s="58">
        <v>145.0</v>
      </c>
      <c r="DF19" s="58">
        <v>35.0</v>
      </c>
      <c r="DG19" s="58">
        <v>220.0</v>
      </c>
      <c r="DH19" s="58">
        <v>11.0</v>
      </c>
      <c r="DI19" s="59"/>
      <c r="DJ19" s="58">
        <v>7.0</v>
      </c>
      <c r="DK19" s="58">
        <v>56.0</v>
      </c>
      <c r="DL19" s="58">
        <v>51.0</v>
      </c>
      <c r="DM19" s="89"/>
      <c r="DN19" s="61">
        <v>340.0</v>
      </c>
      <c r="DO19" s="61">
        <v>140.0</v>
      </c>
      <c r="DP19" s="61">
        <v>38.43</v>
      </c>
      <c r="DQ19" s="61">
        <v>21.53</v>
      </c>
      <c r="DR19" s="61">
        <v>5.8</v>
      </c>
      <c r="DS19" s="61">
        <v>8.0</v>
      </c>
      <c r="DT19" s="61">
        <v>38.0</v>
      </c>
      <c r="DU19" s="61">
        <v>42.7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13">
        <v>341.0</v>
      </c>
      <c r="EF19" s="213">
        <v>137.0</v>
      </c>
      <c r="EG19" s="213">
        <v>68.0</v>
      </c>
      <c r="EH19" s="213">
        <v>2.9</v>
      </c>
      <c r="EI19" s="214"/>
      <c r="EJ19" s="213">
        <v>9.0</v>
      </c>
      <c r="EK19" s="213">
        <v>49.0</v>
      </c>
      <c r="EL19" s="213">
        <v>50.0</v>
      </c>
      <c r="EM19" s="213">
        <v>137.0</v>
      </c>
      <c r="EN19" s="213">
        <v>117.0</v>
      </c>
      <c r="EO19" s="213">
        <v>5.0</v>
      </c>
      <c r="EP19" s="214"/>
      <c r="EQ19" s="213">
        <v>9.0</v>
      </c>
      <c r="ER19" s="213">
        <v>49.0</v>
      </c>
      <c r="ES19" s="213">
        <v>50.0</v>
      </c>
      <c r="ET19" s="213">
        <v>340.0</v>
      </c>
      <c r="EU19" s="213">
        <v>237.0</v>
      </c>
      <c r="EV19" s="213">
        <v>139.0</v>
      </c>
      <c r="EW19" s="213">
        <v>-5.0</v>
      </c>
      <c r="EX19" s="213">
        <v>338.0</v>
      </c>
      <c r="EY19" s="213">
        <v>0.0</v>
      </c>
      <c r="EZ19" s="213">
        <v>0.0</v>
      </c>
      <c r="FA19" s="213">
        <v>0.0</v>
      </c>
      <c r="FB19" s="213">
        <v>338.0</v>
      </c>
      <c r="FC19" s="213">
        <v>237.0</v>
      </c>
      <c r="FD19" s="213">
        <v>138.0</v>
      </c>
      <c r="FE19" s="213">
        <v>-2.0</v>
      </c>
      <c r="FF19" s="213">
        <v>338.0</v>
      </c>
      <c r="FG19" s="213">
        <v>0.0</v>
      </c>
      <c r="FH19" s="213">
        <v>0.0</v>
      </c>
      <c r="FI19" s="213">
        <v>0.0</v>
      </c>
      <c r="FJ19" s="213">
        <v>341.0</v>
      </c>
      <c r="FK19" s="213">
        <v>226.0</v>
      </c>
      <c r="FL19" s="213">
        <v>130.0</v>
      </c>
      <c r="FM19" s="214"/>
      <c r="FN19" s="213">
        <v>341.0</v>
      </c>
      <c r="FO19" s="213">
        <v>242.0</v>
      </c>
      <c r="FP19" s="213">
        <v>131.0</v>
      </c>
      <c r="FQ19" s="213">
        <v>5.0</v>
      </c>
      <c r="FR19" s="213">
        <v>137.0</v>
      </c>
      <c r="FS19" s="214"/>
      <c r="FT19" s="213">
        <v>13.81</v>
      </c>
      <c r="FU19" s="214"/>
      <c r="FV19" s="213">
        <v>137.0</v>
      </c>
      <c r="FW19" s="64"/>
      <c r="FX19" s="64"/>
      <c r="FY19" s="64"/>
      <c r="FZ19" s="89"/>
      <c r="GA19" s="93">
        <v>341.0</v>
      </c>
      <c r="GB19" s="94">
        <v>358.44</v>
      </c>
      <c r="GC19" s="94">
        <v>223.29</v>
      </c>
      <c r="GD19" s="94">
        <v>19.18</v>
      </c>
      <c r="GE19" s="94">
        <v>341.0</v>
      </c>
      <c r="GF19" s="94">
        <v>380.42</v>
      </c>
      <c r="GG19" s="94">
        <v>222.53</v>
      </c>
      <c r="GH19" s="94">
        <v>13.28</v>
      </c>
      <c r="GI19" s="94">
        <v>341.0</v>
      </c>
      <c r="GJ19" s="94">
        <v>227.58</v>
      </c>
      <c r="GK19" s="94">
        <v>-131.16</v>
      </c>
      <c r="GL19" s="94">
        <v>-11.39</v>
      </c>
      <c r="GM19" s="94">
        <v>340.0</v>
      </c>
      <c r="GN19" s="94">
        <v>209.55</v>
      </c>
      <c r="GO19" s="94">
        <v>-130.16</v>
      </c>
      <c r="GP19" s="94">
        <v>-18.93</v>
      </c>
      <c r="GQ19" s="94">
        <v>340.0</v>
      </c>
      <c r="GR19" s="94">
        <v>139.51</v>
      </c>
      <c r="GS19" s="94">
        <v>-92.03</v>
      </c>
      <c r="GT19" s="94">
        <v>0.0</v>
      </c>
      <c r="GU19" s="94">
        <v>340.0</v>
      </c>
      <c r="GV19" s="94">
        <v>148.45</v>
      </c>
      <c r="GW19" s="94">
        <v>-92.68</v>
      </c>
      <c r="GX19" s="94">
        <v>0.0</v>
      </c>
      <c r="GY19" s="89"/>
      <c r="GZ19" s="98" t="s">
        <v>91</v>
      </c>
      <c r="HA19" s="98" t="s">
        <v>92</v>
      </c>
      <c r="HB19" s="98">
        <v>99.0</v>
      </c>
      <c r="HC19" s="98">
        <v>4.95</v>
      </c>
      <c r="HD19" s="98">
        <v>1.98</v>
      </c>
      <c r="HE19" s="98">
        <v>8.0</v>
      </c>
      <c r="HF19" s="98">
        <v>60.0</v>
      </c>
      <c r="HG19" s="98">
        <v>58.0</v>
      </c>
      <c r="HH19" s="98" t="s">
        <v>91</v>
      </c>
      <c r="HI19" s="98" t="s">
        <v>92</v>
      </c>
      <c r="HJ19" s="99">
        <v>111.0</v>
      </c>
      <c r="HK19" s="98">
        <v>5.55</v>
      </c>
      <c r="HL19" s="98">
        <v>2.22</v>
      </c>
      <c r="HM19" s="98">
        <v>5.0</v>
      </c>
      <c r="HN19" s="98">
        <v>60.0</v>
      </c>
      <c r="HO19" s="98">
        <v>60.0</v>
      </c>
      <c r="HP19" s="98" t="s">
        <v>91</v>
      </c>
      <c r="HQ19" s="98" t="s">
        <v>92</v>
      </c>
      <c r="HR19" s="98">
        <v>231.0</v>
      </c>
      <c r="HS19" s="98">
        <v>11.55</v>
      </c>
      <c r="HT19" s="98">
        <v>5.775</v>
      </c>
      <c r="HU19" s="98">
        <v>7.0</v>
      </c>
      <c r="HV19" s="98">
        <v>50.0</v>
      </c>
      <c r="HW19" s="98">
        <v>50.0</v>
      </c>
      <c r="HX19" s="89"/>
      <c r="HY19" s="72">
        <v>135.0</v>
      </c>
      <c r="HZ19" s="72">
        <v>33.0</v>
      </c>
      <c r="IA19" s="73">
        <f t="shared" si="5"/>
        <v>58</v>
      </c>
      <c r="IB19" s="72">
        <v>2.9</v>
      </c>
      <c r="IC19" s="73"/>
      <c r="ID19" s="72">
        <v>2.0</v>
      </c>
      <c r="IE19" s="72">
        <v>64.0</v>
      </c>
      <c r="IF19" s="72">
        <v>41.0</v>
      </c>
      <c r="IG19" s="89"/>
      <c r="IH19" s="74">
        <v>140.0</v>
      </c>
      <c r="II19" s="74">
        <v>34.1</v>
      </c>
      <c r="IJ19" s="74">
        <v>172.0</v>
      </c>
      <c r="IK19" s="74">
        <v>8.9</v>
      </c>
      <c r="IL19" s="74">
        <v>9.9</v>
      </c>
      <c r="IM19" s="74">
        <v>6.0</v>
      </c>
      <c r="IN19" s="74">
        <v>46.0</v>
      </c>
      <c r="IO19" s="74">
        <v>45.0</v>
      </c>
      <c r="IP19" s="74">
        <v>140.0</v>
      </c>
      <c r="IQ19" s="74">
        <v>34.9</v>
      </c>
      <c r="IR19" s="74">
        <v>5.0</v>
      </c>
      <c r="IS19" s="74">
        <v>0.1</v>
      </c>
      <c r="IT19" s="74">
        <v>0.3</v>
      </c>
      <c r="IU19" s="74">
        <v>12.0</v>
      </c>
      <c r="IV19" s="74">
        <v>47.0</v>
      </c>
      <c r="IW19" s="74">
        <v>46.0</v>
      </c>
      <c r="IX19" s="89"/>
      <c r="IY19" s="76">
        <v>139.45</v>
      </c>
      <c r="IZ19" s="76">
        <v>34.88</v>
      </c>
      <c r="JA19" s="76">
        <v>360.8</v>
      </c>
      <c r="JB19" s="76">
        <v>18.04</v>
      </c>
      <c r="JC19" s="76">
        <v>6.81</v>
      </c>
      <c r="JD19" s="76">
        <v>3.0</v>
      </c>
      <c r="JE19" s="76">
        <v>56.63</v>
      </c>
      <c r="JF19" s="76">
        <v>39.34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32.4</v>
      </c>
      <c r="JR19" s="78">
        <v>0.0</v>
      </c>
      <c r="JS19" s="78">
        <v>0.0</v>
      </c>
      <c r="JT19" s="78">
        <v>0.0</v>
      </c>
      <c r="JU19" s="78">
        <v>2.0</v>
      </c>
      <c r="JV19" s="78">
        <v>40.0</v>
      </c>
      <c r="JW19" s="78">
        <v>39.0</v>
      </c>
      <c r="JX19" s="78">
        <v>137.0</v>
      </c>
      <c r="JY19" s="78">
        <v>33.9</v>
      </c>
      <c r="JZ19" s="78">
        <v>203.0</v>
      </c>
      <c r="KA19" s="78">
        <v>10.9</v>
      </c>
      <c r="KB19" s="78">
        <v>3.9</v>
      </c>
      <c r="KC19" s="78">
        <v>2.0</v>
      </c>
      <c r="KD19" s="78">
        <v>46.0</v>
      </c>
      <c r="KE19" s="78">
        <v>46.0</v>
      </c>
      <c r="KF19" s="89"/>
      <c r="KG19" s="79">
        <v>140.0</v>
      </c>
      <c r="KH19" s="79">
        <v>34.0</v>
      </c>
      <c r="KI19" s="79" t="s">
        <v>98</v>
      </c>
      <c r="KJ19" s="79" t="s">
        <v>98</v>
      </c>
      <c r="KK19" s="80"/>
      <c r="KL19" s="79">
        <v>1.0</v>
      </c>
      <c r="KM19" s="79">
        <v>42.0</v>
      </c>
      <c r="KN19" s="79">
        <v>42.0</v>
      </c>
      <c r="KO19" s="79">
        <v>140.0</v>
      </c>
      <c r="KP19" s="79">
        <v>34.0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133.0</v>
      </c>
      <c r="KY19" s="81">
        <v>33.0</v>
      </c>
      <c r="KZ19" s="81">
        <v>173.0</v>
      </c>
      <c r="LA19" s="81">
        <v>8.5</v>
      </c>
      <c r="LB19" s="81">
        <v>1.5</v>
      </c>
      <c r="LC19" s="81">
        <v>3.0</v>
      </c>
      <c r="LD19" s="81">
        <v>49.0</v>
      </c>
      <c r="LE19" s="81">
        <v>49.0</v>
      </c>
      <c r="LF19" s="81">
        <v>133.0</v>
      </c>
      <c r="LG19" s="81">
        <v>33.0</v>
      </c>
      <c r="LH19" s="81">
        <v>333.0</v>
      </c>
      <c r="LI19" s="81">
        <v>16.3</v>
      </c>
      <c r="LJ19" s="81">
        <v>5.0</v>
      </c>
      <c r="LK19" s="81">
        <v>5.0</v>
      </c>
      <c r="LL19" s="81">
        <v>51.0</v>
      </c>
      <c r="LM19" s="81">
        <v>50.0</v>
      </c>
      <c r="LN19" s="89"/>
      <c r="LO19" s="82">
        <v>342.0</v>
      </c>
      <c r="LP19" s="82">
        <v>174.0</v>
      </c>
      <c r="LQ19" s="82">
        <v>107.0</v>
      </c>
      <c r="LR19" s="82">
        <v>72.0</v>
      </c>
      <c r="LS19" s="82">
        <v>331.0</v>
      </c>
      <c r="LT19" s="83">
        <v>39.0</v>
      </c>
      <c r="LU19" s="83">
        <v>0.7</v>
      </c>
      <c r="LV19" s="83">
        <v>141.0</v>
      </c>
      <c r="LW19" s="83">
        <v>60.0</v>
      </c>
      <c r="LX19" s="83">
        <v>49.0</v>
      </c>
      <c r="LY19" s="83">
        <v>47.0</v>
      </c>
      <c r="LZ19" s="83">
        <v>10.0</v>
      </c>
      <c r="MA19" s="83">
        <v>68.0</v>
      </c>
      <c r="MB19" s="83">
        <v>9.8</v>
      </c>
      <c r="MC19" s="83">
        <v>142.0</v>
      </c>
      <c r="MD19" s="83">
        <v>114.0</v>
      </c>
      <c r="ME19" s="83">
        <v>61.0</v>
      </c>
      <c r="MF19" s="83">
        <v>53.0</v>
      </c>
      <c r="MG19" s="83">
        <v>10.0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2">
        <v>54.0</v>
      </c>
      <c r="MM19" s="82">
        <v>52.0</v>
      </c>
      <c r="MN19" s="83">
        <v>5.0</v>
      </c>
      <c r="MO19" s="86"/>
      <c r="MP19" s="87"/>
      <c r="MQ19" s="87"/>
      <c r="MR19" s="87"/>
      <c r="MS19" s="87"/>
      <c r="MT19" s="83">
        <v>7.9</v>
      </c>
      <c r="MU19" s="83">
        <v>2.9</v>
      </c>
      <c r="MV19" s="83">
        <v>136.0</v>
      </c>
      <c r="MW19" s="83">
        <v>35.0</v>
      </c>
      <c r="MX19" s="83">
        <v>42.0</v>
      </c>
      <c r="MY19" s="88" t="s">
        <v>96</v>
      </c>
      <c r="MZ19" s="83">
        <v>5.0</v>
      </c>
      <c r="NA19" s="87"/>
      <c r="NB19" s="88" t="s">
        <v>95</v>
      </c>
      <c r="NC19" s="88" t="s">
        <v>95</v>
      </c>
      <c r="ND19" s="88" t="s">
        <v>95</v>
      </c>
      <c r="NE19" s="88" t="s">
        <v>95</v>
      </c>
      <c r="NF19" s="83">
        <v>39.0</v>
      </c>
      <c r="NG19" s="83">
        <v>39.0</v>
      </c>
      <c r="NH19" s="82">
        <v>5.0</v>
      </c>
      <c r="NI19" s="87"/>
      <c r="NJ19" s="83">
        <v>7.0</v>
      </c>
      <c r="NK19" s="83">
        <v>3.2</v>
      </c>
      <c r="NL19" s="83">
        <v>130.0</v>
      </c>
      <c r="NM19" s="83">
        <v>35.0</v>
      </c>
      <c r="NN19" s="83">
        <v>45.0</v>
      </c>
      <c r="NO19" s="83">
        <v>42.0</v>
      </c>
      <c r="NP19" s="83">
        <v>4.0</v>
      </c>
      <c r="NQ19" s="222"/>
    </row>
    <row r="20" ht="14.25" customHeight="1">
      <c r="A20" s="49">
        <v>0.291666666666667</v>
      </c>
      <c r="B20" s="50"/>
      <c r="C20" s="51">
        <v>50.17</v>
      </c>
      <c r="D20" s="52">
        <v>338.0</v>
      </c>
      <c r="E20" s="53">
        <v>134.0</v>
      </c>
      <c r="F20" s="53">
        <v>110.0</v>
      </c>
      <c r="G20" s="55">
        <v>22.1</v>
      </c>
      <c r="H20" s="54"/>
      <c r="I20" s="53">
        <v>6.0</v>
      </c>
      <c r="J20" s="53">
        <v>48.0</v>
      </c>
      <c r="K20" s="53">
        <v>48.0</v>
      </c>
      <c r="L20" s="53">
        <v>139.0</v>
      </c>
      <c r="M20" s="53">
        <v>60.0</v>
      </c>
      <c r="N20" s="53">
        <v>12.2</v>
      </c>
      <c r="O20" s="54"/>
      <c r="P20" s="53">
        <v>6.0</v>
      </c>
      <c r="Q20" s="53">
        <v>60.0</v>
      </c>
      <c r="R20" s="53">
        <v>52.0</v>
      </c>
      <c r="S20" s="55">
        <v>342.4</v>
      </c>
      <c r="T20" s="55">
        <v>314.2</v>
      </c>
      <c r="U20" s="55">
        <v>188.2</v>
      </c>
      <c r="V20" s="54"/>
      <c r="W20" s="55">
        <v>375.2</v>
      </c>
      <c r="X20" s="55">
        <v>253.6</v>
      </c>
      <c r="Y20" s="55">
        <v>161.1</v>
      </c>
      <c r="Z20" s="54"/>
      <c r="AA20" s="55">
        <v>342.1</v>
      </c>
      <c r="AB20" s="53">
        <v>297.2</v>
      </c>
      <c r="AC20" s="53">
        <v>196.7</v>
      </c>
      <c r="AD20" s="54"/>
      <c r="AE20" s="53">
        <v>342.1</v>
      </c>
      <c r="AF20" s="55">
        <v>328.9</v>
      </c>
      <c r="AG20" s="55">
        <v>176.6</v>
      </c>
      <c r="AH20" s="54"/>
      <c r="AI20" s="55">
        <v>348.0</v>
      </c>
      <c r="AJ20" s="55">
        <v>364.9</v>
      </c>
      <c r="AK20" s="53">
        <v>230.2</v>
      </c>
      <c r="AL20" s="54"/>
      <c r="AM20" s="55">
        <v>340.5</v>
      </c>
      <c r="AN20" s="55">
        <v>391.5</v>
      </c>
      <c r="AO20" s="53">
        <v>220.7</v>
      </c>
      <c r="AP20" s="54"/>
      <c r="AQ20" s="182">
        <f t="shared" ref="AQ20:AS20" si="15">E20</f>
        <v>134</v>
      </c>
      <c r="AR20" s="54">
        <f t="shared" si="15"/>
        <v>110</v>
      </c>
      <c r="AS20" s="56">
        <f t="shared" si="15"/>
        <v>22.1</v>
      </c>
      <c r="AT20" s="54"/>
      <c r="AU20" s="54">
        <f t="shared" ref="AU20:AW20" si="16">L20</f>
        <v>139</v>
      </c>
      <c r="AV20" s="54">
        <f t="shared" si="16"/>
        <v>60</v>
      </c>
      <c r="AW20" s="54">
        <f t="shared" si="16"/>
        <v>12.2</v>
      </c>
      <c r="AX20" s="54"/>
      <c r="AY20" s="182">
        <f t="shared" si="14"/>
        <v>134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58.0</v>
      </c>
      <c r="BL20" s="89"/>
      <c r="BM20" s="58">
        <v>341.0</v>
      </c>
      <c r="BN20" s="58">
        <v>145.0</v>
      </c>
      <c r="BO20" s="58">
        <v>338.0</v>
      </c>
      <c r="BP20" s="58">
        <v>16.9</v>
      </c>
      <c r="BQ20" s="59"/>
      <c r="BR20" s="58">
        <v>6.0</v>
      </c>
      <c r="BS20" s="58">
        <v>55.0</v>
      </c>
      <c r="BT20" s="58">
        <v>52.0</v>
      </c>
      <c r="BU20" s="58">
        <v>341.0</v>
      </c>
      <c r="BV20" s="58">
        <v>358.0</v>
      </c>
      <c r="BW20" s="58">
        <v>206.0</v>
      </c>
      <c r="BX20" s="58">
        <v>24.0</v>
      </c>
      <c r="BY20" s="58">
        <v>334.0</v>
      </c>
      <c r="BZ20" s="58">
        <v>380.0</v>
      </c>
      <c r="CA20" s="58">
        <v>208.0</v>
      </c>
      <c r="CB20" s="58">
        <v>21.0</v>
      </c>
      <c r="CC20" s="58">
        <v>342.0</v>
      </c>
      <c r="CD20" s="58">
        <v>306.0</v>
      </c>
      <c r="CE20" s="58">
        <v>174.0</v>
      </c>
      <c r="CF20" s="58">
        <v>14.0</v>
      </c>
      <c r="CG20" s="58">
        <v>334.0</v>
      </c>
      <c r="CH20" s="58">
        <v>313.0</v>
      </c>
      <c r="CI20" s="58">
        <v>171.0</v>
      </c>
      <c r="CJ20" s="58">
        <v>14.0</v>
      </c>
      <c r="CK20" s="58">
        <v>348.0</v>
      </c>
      <c r="CL20" s="58">
        <v>167.0</v>
      </c>
      <c r="CM20" s="58">
        <v>110.0</v>
      </c>
      <c r="CN20" s="58">
        <v>4.0</v>
      </c>
      <c r="CO20" s="58">
        <v>331.0</v>
      </c>
      <c r="CP20" s="58">
        <v>348.0</v>
      </c>
      <c r="CQ20" s="58">
        <v>170.0</v>
      </c>
      <c r="CR20" s="58">
        <v>11.0</v>
      </c>
      <c r="CS20" s="58">
        <v>335.0</v>
      </c>
      <c r="CT20" s="58">
        <v>323.0</v>
      </c>
      <c r="CU20" s="58">
        <v>190.0</v>
      </c>
      <c r="CV20" s="58">
        <v>108.0</v>
      </c>
      <c r="CW20" s="58">
        <v>336.0</v>
      </c>
      <c r="CX20" s="58">
        <v>202.0</v>
      </c>
      <c r="CY20" s="58">
        <v>94.0</v>
      </c>
      <c r="CZ20" s="58">
        <v>58.0</v>
      </c>
      <c r="DA20" s="58">
        <v>323.0</v>
      </c>
      <c r="DB20" s="58">
        <v>209.0</v>
      </c>
      <c r="DC20" s="58">
        <v>98.0</v>
      </c>
      <c r="DD20" s="58">
        <v>59.0</v>
      </c>
      <c r="DE20" s="58">
        <v>145.0</v>
      </c>
      <c r="DF20" s="58">
        <v>35.0</v>
      </c>
      <c r="DG20" s="58">
        <v>338.0</v>
      </c>
      <c r="DH20" s="58">
        <v>16.9</v>
      </c>
      <c r="DI20" s="59"/>
      <c r="DJ20" s="58">
        <v>7.0</v>
      </c>
      <c r="DK20" s="58">
        <v>56.0</v>
      </c>
      <c r="DL20" s="58">
        <v>52.0</v>
      </c>
      <c r="DM20" s="89"/>
      <c r="DN20" s="61">
        <v>340.0</v>
      </c>
      <c r="DO20" s="61">
        <v>140.0</v>
      </c>
      <c r="DP20" s="61">
        <v>38.72</v>
      </c>
      <c r="DQ20" s="61">
        <v>21.95</v>
      </c>
      <c r="DR20" s="61">
        <v>5.27</v>
      </c>
      <c r="DS20" s="61">
        <v>8.0</v>
      </c>
      <c r="DT20" s="61">
        <v>39.0</v>
      </c>
      <c r="DU20" s="61">
        <v>42.2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13">
        <v>340.0</v>
      </c>
      <c r="EF20" s="213">
        <v>136.0</v>
      </c>
      <c r="EG20" s="213">
        <v>86.0</v>
      </c>
      <c r="EH20" s="213">
        <v>3.5</v>
      </c>
      <c r="EI20" s="214"/>
      <c r="EJ20" s="213">
        <v>9.0</v>
      </c>
      <c r="EK20" s="213">
        <v>49.0</v>
      </c>
      <c r="EL20" s="213">
        <v>49.0</v>
      </c>
      <c r="EM20" s="213">
        <v>136.0</v>
      </c>
      <c r="EN20" s="213">
        <v>110.0</v>
      </c>
      <c r="EO20" s="213">
        <v>4.5</v>
      </c>
      <c r="EP20" s="214"/>
      <c r="EQ20" s="213">
        <v>9.0</v>
      </c>
      <c r="ER20" s="213">
        <v>49.0</v>
      </c>
      <c r="ES20" s="213">
        <v>50.0</v>
      </c>
      <c r="ET20" s="213">
        <v>339.0</v>
      </c>
      <c r="EU20" s="213">
        <v>238.0</v>
      </c>
      <c r="EV20" s="213">
        <v>138.0</v>
      </c>
      <c r="EW20" s="213">
        <v>-6.6</v>
      </c>
      <c r="EX20" s="213">
        <v>338.0</v>
      </c>
      <c r="EY20" s="213">
        <v>0.0</v>
      </c>
      <c r="EZ20" s="213">
        <v>0.0</v>
      </c>
      <c r="FA20" s="213">
        <v>0.0</v>
      </c>
      <c r="FB20" s="213">
        <v>338.0</v>
      </c>
      <c r="FC20" s="213">
        <v>240.0</v>
      </c>
      <c r="FD20" s="213">
        <v>139.0</v>
      </c>
      <c r="FE20" s="213">
        <v>-3.6</v>
      </c>
      <c r="FF20" s="213">
        <v>337.0</v>
      </c>
      <c r="FG20" s="213">
        <v>0.0</v>
      </c>
      <c r="FH20" s="213">
        <v>0.0</v>
      </c>
      <c r="FI20" s="213">
        <v>0.0</v>
      </c>
      <c r="FJ20" s="213">
        <v>340.0</v>
      </c>
      <c r="FK20" s="213">
        <v>226.0</v>
      </c>
      <c r="FL20" s="213">
        <v>129.0</v>
      </c>
      <c r="FM20" s="214"/>
      <c r="FN20" s="213">
        <v>340.0</v>
      </c>
      <c r="FO20" s="213">
        <v>241.0</v>
      </c>
      <c r="FP20" s="213">
        <v>130.0</v>
      </c>
      <c r="FQ20" s="213">
        <v>4.7</v>
      </c>
      <c r="FR20" s="213">
        <v>136.0</v>
      </c>
      <c r="FS20" s="214"/>
      <c r="FT20" s="213">
        <v>14.81</v>
      </c>
      <c r="FU20" s="214"/>
      <c r="FV20" s="213">
        <v>136.0</v>
      </c>
      <c r="FW20" s="64"/>
      <c r="FX20" s="64"/>
      <c r="FY20" s="64"/>
      <c r="FZ20" s="89"/>
      <c r="GA20" s="93">
        <v>341.0</v>
      </c>
      <c r="GB20" s="94">
        <v>388.48</v>
      </c>
      <c r="GC20" s="94">
        <v>223.81</v>
      </c>
      <c r="GD20" s="94">
        <v>10.22</v>
      </c>
      <c r="GE20" s="94">
        <v>341.0</v>
      </c>
      <c r="GF20" s="94">
        <v>409.58</v>
      </c>
      <c r="GG20" s="94">
        <v>221.46</v>
      </c>
      <c r="GH20" s="94">
        <v>13.91</v>
      </c>
      <c r="GI20" s="94">
        <v>341.0</v>
      </c>
      <c r="GJ20" s="94">
        <v>225.96</v>
      </c>
      <c r="GK20" s="94">
        <v>-130.83</v>
      </c>
      <c r="GL20" s="94">
        <v>-11.31</v>
      </c>
      <c r="GM20" s="94">
        <v>341.0</v>
      </c>
      <c r="GN20" s="94">
        <v>207.94</v>
      </c>
      <c r="GO20" s="94">
        <v>-131.33</v>
      </c>
      <c r="GP20" s="94">
        <v>-18.59</v>
      </c>
      <c r="GQ20" s="94">
        <v>341.0</v>
      </c>
      <c r="GR20" s="94">
        <v>174.97</v>
      </c>
      <c r="GS20" s="94">
        <v>-92.06</v>
      </c>
      <c r="GT20" s="94">
        <v>2.85</v>
      </c>
      <c r="GU20" s="94">
        <v>341.0</v>
      </c>
      <c r="GV20" s="94">
        <v>190.36</v>
      </c>
      <c r="GW20" s="94">
        <v>-91.89</v>
      </c>
      <c r="GX20" s="94">
        <v>0.0</v>
      </c>
      <c r="GY20" s="89"/>
      <c r="GZ20" s="98" t="s">
        <v>91</v>
      </c>
      <c r="HA20" s="98" t="s">
        <v>92</v>
      </c>
      <c r="HB20" s="99">
        <v>103.0</v>
      </c>
      <c r="HC20" s="98">
        <v>5.15</v>
      </c>
      <c r="HD20" s="98">
        <v>2.06</v>
      </c>
      <c r="HE20" s="98">
        <v>8.0</v>
      </c>
      <c r="HF20" s="98">
        <v>60.0</v>
      </c>
      <c r="HG20" s="98">
        <v>58.0</v>
      </c>
      <c r="HH20" s="98" t="s">
        <v>91</v>
      </c>
      <c r="HI20" s="98" t="s">
        <v>92</v>
      </c>
      <c r="HJ20" s="99">
        <v>186.0</v>
      </c>
      <c r="HK20" s="98">
        <v>9.3</v>
      </c>
      <c r="HL20" s="98">
        <v>3.72</v>
      </c>
      <c r="HM20" s="98">
        <v>5.0</v>
      </c>
      <c r="HN20" s="98">
        <v>60.0</v>
      </c>
      <c r="HO20" s="98">
        <v>60.0</v>
      </c>
      <c r="HP20" s="98" t="s">
        <v>91</v>
      </c>
      <c r="HQ20" s="98" t="s">
        <v>92</v>
      </c>
      <c r="HR20" s="99">
        <v>250.0</v>
      </c>
      <c r="HS20" s="98">
        <v>12.5</v>
      </c>
      <c r="HT20" s="98">
        <v>6.25</v>
      </c>
      <c r="HU20" s="98">
        <v>7.0</v>
      </c>
      <c r="HV20" s="98">
        <v>50.0</v>
      </c>
      <c r="HW20" s="98">
        <v>50.0</v>
      </c>
      <c r="HX20" s="89"/>
      <c r="HY20" s="72">
        <v>135.0</v>
      </c>
      <c r="HZ20" s="72">
        <v>33.0</v>
      </c>
      <c r="IA20" s="73">
        <f t="shared" si="5"/>
        <v>58</v>
      </c>
      <c r="IB20" s="72">
        <v>2.9</v>
      </c>
      <c r="IC20" s="73"/>
      <c r="ID20" s="72">
        <v>2.0</v>
      </c>
      <c r="IE20" s="72">
        <v>64.0</v>
      </c>
      <c r="IF20" s="72">
        <v>41.0</v>
      </c>
      <c r="IG20" s="89"/>
      <c r="IH20" s="74">
        <v>140.0</v>
      </c>
      <c r="II20" s="74">
        <v>34.2</v>
      </c>
      <c r="IJ20" s="74">
        <v>135.0</v>
      </c>
      <c r="IK20" s="74">
        <v>6.7</v>
      </c>
      <c r="IL20" s="74">
        <v>7.5</v>
      </c>
      <c r="IM20" s="74">
        <v>6.0</v>
      </c>
      <c r="IN20" s="74">
        <v>45.0</v>
      </c>
      <c r="IO20" s="74">
        <v>44.0</v>
      </c>
      <c r="IP20" s="74">
        <v>140.0</v>
      </c>
      <c r="IQ20" s="74">
        <v>35.0</v>
      </c>
      <c r="IR20" s="74">
        <v>5.0</v>
      </c>
      <c r="IS20" s="74">
        <v>0.1</v>
      </c>
      <c r="IT20" s="74">
        <v>0.4</v>
      </c>
      <c r="IU20" s="74">
        <v>12.0</v>
      </c>
      <c r="IV20" s="74">
        <v>46.0</v>
      </c>
      <c r="IW20" s="74">
        <v>45.0</v>
      </c>
      <c r="IX20" s="89"/>
      <c r="IY20" s="76">
        <v>139.53</v>
      </c>
      <c r="IZ20" s="76">
        <v>34.84</v>
      </c>
      <c r="JA20" s="76">
        <v>362.2</v>
      </c>
      <c r="JB20" s="76">
        <v>18.11</v>
      </c>
      <c r="JC20" s="76">
        <v>6.42</v>
      </c>
      <c r="JD20" s="76">
        <v>3.0</v>
      </c>
      <c r="JE20" s="76">
        <v>55.73</v>
      </c>
      <c r="JF20" s="76">
        <v>38.41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32.2</v>
      </c>
      <c r="JR20" s="78">
        <v>0.0</v>
      </c>
      <c r="JS20" s="78">
        <v>0.0</v>
      </c>
      <c r="JT20" s="78">
        <v>0.0</v>
      </c>
      <c r="JU20" s="78">
        <v>2.0</v>
      </c>
      <c r="JV20" s="78">
        <v>38.0</v>
      </c>
      <c r="JW20" s="78">
        <v>38.0</v>
      </c>
      <c r="JX20" s="78">
        <v>137.0</v>
      </c>
      <c r="JY20" s="78">
        <v>34.2</v>
      </c>
      <c r="JZ20" s="78">
        <v>184.0</v>
      </c>
      <c r="KA20" s="78">
        <v>10.1</v>
      </c>
      <c r="KB20" s="78">
        <v>3.5</v>
      </c>
      <c r="KC20" s="78">
        <v>2.0</v>
      </c>
      <c r="KD20" s="78">
        <v>46.0</v>
      </c>
      <c r="KE20" s="78">
        <v>45.0</v>
      </c>
      <c r="KF20" s="89"/>
      <c r="KG20" s="79">
        <v>140.0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140.0</v>
      </c>
      <c r="KP20" s="79">
        <v>34.0</v>
      </c>
      <c r="KQ20" s="79">
        <v>32.0</v>
      </c>
      <c r="KR20" s="79">
        <v>1.7</v>
      </c>
      <c r="KS20" s="80"/>
      <c r="KT20" s="79">
        <v>1.0</v>
      </c>
      <c r="KU20" s="79">
        <v>42.0</v>
      </c>
      <c r="KV20" s="79">
        <v>40.0</v>
      </c>
      <c r="KW20" s="89"/>
      <c r="KX20" s="81">
        <v>137.0</v>
      </c>
      <c r="KY20" s="81">
        <v>34.0</v>
      </c>
      <c r="KZ20" s="81">
        <v>169.0</v>
      </c>
      <c r="LA20" s="81">
        <v>8.3</v>
      </c>
      <c r="LB20" s="81">
        <v>1.5</v>
      </c>
      <c r="LC20" s="81">
        <v>3.0</v>
      </c>
      <c r="LD20" s="81">
        <v>47.0</v>
      </c>
      <c r="LE20" s="81">
        <v>47.0</v>
      </c>
      <c r="LF20" s="81">
        <v>137.0</v>
      </c>
      <c r="LG20" s="81">
        <v>34.0</v>
      </c>
      <c r="LH20" s="81">
        <v>249.0</v>
      </c>
      <c r="LI20" s="81">
        <v>12.2</v>
      </c>
      <c r="LJ20" s="81">
        <v>5.0</v>
      </c>
      <c r="LK20" s="81">
        <v>5.0</v>
      </c>
      <c r="LL20" s="81">
        <v>48.0</v>
      </c>
      <c r="LM20" s="81">
        <v>50.0</v>
      </c>
      <c r="LN20" s="89"/>
      <c r="LO20" s="82">
        <v>343.0</v>
      </c>
      <c r="LP20" s="82">
        <v>184.0</v>
      </c>
      <c r="LQ20" s="82">
        <v>106.0</v>
      </c>
      <c r="LR20" s="82">
        <v>73.0</v>
      </c>
      <c r="LS20" s="82">
        <v>331.0</v>
      </c>
      <c r="LT20" s="83">
        <v>29.0</v>
      </c>
      <c r="LU20" s="83">
        <v>4.0</v>
      </c>
      <c r="LV20" s="83">
        <v>141.0</v>
      </c>
      <c r="LW20" s="83">
        <v>51.0</v>
      </c>
      <c r="LX20" s="83">
        <v>48.0</v>
      </c>
      <c r="LY20" s="83">
        <v>47.0</v>
      </c>
      <c r="LZ20" s="83">
        <v>10.0</v>
      </c>
      <c r="MA20" s="83">
        <v>77.0</v>
      </c>
      <c r="MB20" s="83">
        <v>4.6</v>
      </c>
      <c r="MC20" s="83">
        <v>141.0</v>
      </c>
      <c r="MD20" s="83">
        <v>133.0</v>
      </c>
      <c r="ME20" s="83">
        <v>58.0</v>
      </c>
      <c r="MF20" s="83">
        <v>52.0</v>
      </c>
      <c r="MG20" s="83">
        <v>10.0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2">
        <v>54.0</v>
      </c>
      <c r="MM20" s="82">
        <v>52.0</v>
      </c>
      <c r="MN20" s="83">
        <v>5.0</v>
      </c>
      <c r="MO20" s="86"/>
      <c r="MP20" s="87"/>
      <c r="MQ20" s="87"/>
      <c r="MR20" s="87"/>
      <c r="MS20" s="87"/>
      <c r="MT20" s="83">
        <v>7.3</v>
      </c>
      <c r="MU20" s="83">
        <v>2.5</v>
      </c>
      <c r="MV20" s="83">
        <v>130.0</v>
      </c>
      <c r="MW20" s="83">
        <v>35.0</v>
      </c>
      <c r="MX20" s="83">
        <v>42.0</v>
      </c>
      <c r="MY20" s="88" t="s">
        <v>96</v>
      </c>
      <c r="MZ20" s="83">
        <v>5.0</v>
      </c>
      <c r="NA20" s="87"/>
      <c r="NB20" s="88" t="s">
        <v>95</v>
      </c>
      <c r="NC20" s="88" t="s">
        <v>95</v>
      </c>
      <c r="ND20" s="88" t="s">
        <v>95</v>
      </c>
      <c r="NE20" s="88" t="s">
        <v>95</v>
      </c>
      <c r="NF20" s="83">
        <v>39.0</v>
      </c>
      <c r="NG20" s="83">
        <v>39.0</v>
      </c>
      <c r="NH20" s="82">
        <v>5.0</v>
      </c>
      <c r="NI20" s="87"/>
      <c r="NJ20" s="83">
        <v>7.2</v>
      </c>
      <c r="NK20" s="83">
        <v>3.6</v>
      </c>
      <c r="NL20" s="83">
        <v>136.0</v>
      </c>
      <c r="NM20" s="83">
        <v>35.0</v>
      </c>
      <c r="NN20" s="83">
        <v>45.0</v>
      </c>
      <c r="NO20" s="83">
        <v>42.0</v>
      </c>
      <c r="NP20" s="83">
        <v>4.0</v>
      </c>
      <c r="NQ20" s="222"/>
    </row>
    <row r="21" ht="14.25" customHeight="1">
      <c r="A21" s="49">
        <v>0.333333333333334</v>
      </c>
      <c r="B21" s="50"/>
      <c r="C21" s="51">
        <v>50.07</v>
      </c>
      <c r="D21" s="52">
        <v>340.0</v>
      </c>
      <c r="E21" s="53">
        <v>138.0</v>
      </c>
      <c r="F21" s="53">
        <v>44.0</v>
      </c>
      <c r="G21" s="55">
        <v>8.9</v>
      </c>
      <c r="H21" s="54"/>
      <c r="I21" s="53">
        <v>6.0</v>
      </c>
      <c r="J21" s="53">
        <v>48.0</v>
      </c>
      <c r="K21" s="53">
        <v>48.0</v>
      </c>
      <c r="L21" s="53">
        <v>138.0</v>
      </c>
      <c r="M21" s="53">
        <v>52.0</v>
      </c>
      <c r="N21" s="53">
        <v>12.5</v>
      </c>
      <c r="O21" s="54"/>
      <c r="P21" s="53">
        <v>6.0</v>
      </c>
      <c r="Q21" s="53">
        <v>60.0</v>
      </c>
      <c r="R21" s="53">
        <v>51.0</v>
      </c>
      <c r="S21" s="55">
        <v>345.1</v>
      </c>
      <c r="T21" s="55">
        <v>292.0</v>
      </c>
      <c r="U21" s="55">
        <v>177.0</v>
      </c>
      <c r="V21" s="54"/>
      <c r="W21" s="55">
        <v>378.0</v>
      </c>
      <c r="X21" s="55">
        <v>281.0</v>
      </c>
      <c r="Y21" s="55">
        <v>174.6</v>
      </c>
      <c r="Z21" s="54"/>
      <c r="AA21" s="55">
        <v>345.3</v>
      </c>
      <c r="AB21" s="53">
        <v>309.2</v>
      </c>
      <c r="AC21" s="53">
        <v>205.4</v>
      </c>
      <c r="AD21" s="54"/>
      <c r="AE21" s="53">
        <v>344.9</v>
      </c>
      <c r="AF21" s="55">
        <v>342.3</v>
      </c>
      <c r="AG21" s="55">
        <v>186.3</v>
      </c>
      <c r="AH21" s="54"/>
      <c r="AI21" s="55">
        <v>350.9</v>
      </c>
      <c r="AJ21" s="55">
        <v>366.5</v>
      </c>
      <c r="AK21" s="53">
        <v>235.5</v>
      </c>
      <c r="AL21" s="54"/>
      <c r="AM21" s="55">
        <v>343.6</v>
      </c>
      <c r="AN21" s="55">
        <v>391.4</v>
      </c>
      <c r="AO21" s="53">
        <v>225.5</v>
      </c>
      <c r="AP21" s="54"/>
      <c r="AQ21" s="53">
        <v>135.0</v>
      </c>
      <c r="AR21" s="54">
        <f t="shared" ref="AR21:AS21" si="17">F21</f>
        <v>44</v>
      </c>
      <c r="AS21" s="56">
        <f t="shared" si="17"/>
        <v>8.9</v>
      </c>
      <c r="AT21" s="54"/>
      <c r="AU21" s="53">
        <v>140.0</v>
      </c>
      <c r="AV21" s="54">
        <f t="shared" ref="AV21:AW21" si="18">M21</f>
        <v>52</v>
      </c>
      <c r="AW21" s="54">
        <f t="shared" si="18"/>
        <v>12.5</v>
      </c>
      <c r="AX21" s="54"/>
      <c r="AY21" s="53">
        <v>135.0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85.0</v>
      </c>
      <c r="BK21" s="53">
        <v>58.0</v>
      </c>
      <c r="BL21" s="89"/>
      <c r="BM21" s="58">
        <v>343.0</v>
      </c>
      <c r="BN21" s="58">
        <v>145.0</v>
      </c>
      <c r="BO21" s="58">
        <v>227.0</v>
      </c>
      <c r="BP21" s="58">
        <v>11.35</v>
      </c>
      <c r="BQ21" s="59"/>
      <c r="BR21" s="58">
        <v>6.0</v>
      </c>
      <c r="BS21" s="58">
        <v>54.0</v>
      </c>
      <c r="BT21" s="58">
        <v>53.0</v>
      </c>
      <c r="BU21" s="58">
        <v>343.0</v>
      </c>
      <c r="BV21" s="58">
        <v>359.0</v>
      </c>
      <c r="BW21" s="58">
        <v>205.0</v>
      </c>
      <c r="BX21" s="58">
        <v>35.0</v>
      </c>
      <c r="BY21" s="58">
        <v>335.0</v>
      </c>
      <c r="BZ21" s="58">
        <v>379.0</v>
      </c>
      <c r="CA21" s="58">
        <v>208.0</v>
      </c>
      <c r="CB21" s="58">
        <v>31.0</v>
      </c>
      <c r="CC21" s="58">
        <v>344.0</v>
      </c>
      <c r="CD21" s="58">
        <v>302.0</v>
      </c>
      <c r="CE21" s="58">
        <v>170.0</v>
      </c>
      <c r="CF21" s="58">
        <v>4.0</v>
      </c>
      <c r="CG21" s="58">
        <v>336.0</v>
      </c>
      <c r="CH21" s="58">
        <v>307.0</v>
      </c>
      <c r="CI21" s="58">
        <v>170.0</v>
      </c>
      <c r="CJ21" s="58">
        <v>6.0</v>
      </c>
      <c r="CK21" s="58">
        <v>349.0</v>
      </c>
      <c r="CL21" s="58">
        <v>158.0</v>
      </c>
      <c r="CM21" s="58">
        <v>105.0</v>
      </c>
      <c r="CN21" s="58">
        <v>1.0</v>
      </c>
      <c r="CO21" s="58">
        <v>333.0</v>
      </c>
      <c r="CP21" s="58">
        <v>328.0</v>
      </c>
      <c r="CQ21" s="58">
        <v>161.0</v>
      </c>
      <c r="CR21" s="58">
        <v>2.0</v>
      </c>
      <c r="CS21" s="58">
        <v>336.0</v>
      </c>
      <c r="CT21" s="58">
        <v>317.0</v>
      </c>
      <c r="CU21" s="58">
        <v>188.0</v>
      </c>
      <c r="CV21" s="58">
        <v>102.0</v>
      </c>
      <c r="CW21" s="58">
        <v>338.0</v>
      </c>
      <c r="CX21" s="58">
        <v>220.0</v>
      </c>
      <c r="CY21" s="58">
        <v>101.0</v>
      </c>
      <c r="CZ21" s="58">
        <v>64.0</v>
      </c>
      <c r="DA21" s="58">
        <v>324.0</v>
      </c>
      <c r="DB21" s="58">
        <v>225.0</v>
      </c>
      <c r="DC21" s="58">
        <v>104.0</v>
      </c>
      <c r="DD21" s="58">
        <v>66.0</v>
      </c>
      <c r="DE21" s="58">
        <v>145.0</v>
      </c>
      <c r="DF21" s="58">
        <v>35.0</v>
      </c>
      <c r="DG21" s="58">
        <v>227.0</v>
      </c>
      <c r="DH21" s="58">
        <v>11.35</v>
      </c>
      <c r="DI21" s="59"/>
      <c r="DJ21" s="58">
        <v>7.0</v>
      </c>
      <c r="DK21" s="58">
        <v>58.0</v>
      </c>
      <c r="DL21" s="58">
        <v>52.0</v>
      </c>
      <c r="DM21" s="89"/>
      <c r="DN21" s="61">
        <v>341.0</v>
      </c>
      <c r="DO21" s="61">
        <v>140.0</v>
      </c>
      <c r="DP21" s="61">
        <v>40.33</v>
      </c>
      <c r="DQ21" s="61">
        <v>22.64</v>
      </c>
      <c r="DR21" s="61">
        <v>5.73</v>
      </c>
      <c r="DS21" s="61">
        <v>8.0</v>
      </c>
      <c r="DT21" s="61">
        <v>40.0</v>
      </c>
      <c r="DU21" s="61">
        <v>42.7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13">
        <v>343.0</v>
      </c>
      <c r="EF21" s="213">
        <v>138.0</v>
      </c>
      <c r="EG21" s="213">
        <v>71.0</v>
      </c>
      <c r="EH21" s="213">
        <v>2.9</v>
      </c>
      <c r="EI21" s="214"/>
      <c r="EJ21" s="213">
        <v>9.0</v>
      </c>
      <c r="EK21" s="213">
        <v>49.0</v>
      </c>
      <c r="EL21" s="213">
        <v>49.0</v>
      </c>
      <c r="EM21" s="213">
        <v>138.0</v>
      </c>
      <c r="EN21" s="213">
        <v>112.0</v>
      </c>
      <c r="EO21" s="213">
        <v>4.5</v>
      </c>
      <c r="EP21" s="214"/>
      <c r="EQ21" s="213">
        <v>9.0</v>
      </c>
      <c r="ER21" s="213">
        <v>49.0</v>
      </c>
      <c r="ES21" s="213">
        <v>50.0</v>
      </c>
      <c r="ET21" s="213">
        <v>341.0</v>
      </c>
      <c r="EU21" s="213">
        <v>238.0</v>
      </c>
      <c r="EV21" s="213">
        <v>138.0</v>
      </c>
      <c r="EW21" s="213">
        <v>-6.4</v>
      </c>
      <c r="EX21" s="213">
        <v>338.0</v>
      </c>
      <c r="EY21" s="213">
        <v>0.0</v>
      </c>
      <c r="EZ21" s="213">
        <v>0.0</v>
      </c>
      <c r="FA21" s="213">
        <v>0.0</v>
      </c>
      <c r="FB21" s="213">
        <v>338.0</v>
      </c>
      <c r="FC21" s="213">
        <v>236.0</v>
      </c>
      <c r="FD21" s="213">
        <v>137.0</v>
      </c>
      <c r="FE21" s="213">
        <v>-1.9</v>
      </c>
      <c r="FF21" s="213">
        <v>338.0</v>
      </c>
      <c r="FG21" s="213">
        <v>0.0</v>
      </c>
      <c r="FH21" s="213">
        <v>0.0</v>
      </c>
      <c r="FI21" s="213">
        <v>0.0</v>
      </c>
      <c r="FJ21" s="213">
        <v>343.0</v>
      </c>
      <c r="FK21" s="213">
        <v>224.0</v>
      </c>
      <c r="FL21" s="213">
        <v>130.0</v>
      </c>
      <c r="FM21" s="214"/>
      <c r="FN21" s="213">
        <v>343.0</v>
      </c>
      <c r="FO21" s="213">
        <v>241.0</v>
      </c>
      <c r="FP21" s="213">
        <v>131.0</v>
      </c>
      <c r="FQ21" s="213">
        <v>4.7</v>
      </c>
      <c r="FR21" s="213">
        <v>138.0</v>
      </c>
      <c r="FS21" s="214"/>
      <c r="FT21" s="213">
        <v>14.8</v>
      </c>
      <c r="FU21" s="214"/>
      <c r="FV21" s="213">
        <v>138.0</v>
      </c>
      <c r="FW21" s="64"/>
      <c r="FX21" s="64"/>
      <c r="FY21" s="64"/>
      <c r="FZ21" s="89"/>
      <c r="GA21" s="65">
        <v>342.0</v>
      </c>
      <c r="GB21" s="66">
        <v>398.3</v>
      </c>
      <c r="GC21" s="66">
        <v>220.03</v>
      </c>
      <c r="GD21" s="66">
        <v>7.62</v>
      </c>
      <c r="GE21" s="66">
        <v>342.0</v>
      </c>
      <c r="GF21" s="66">
        <v>382.03</v>
      </c>
      <c r="GG21" s="66">
        <v>216.6</v>
      </c>
      <c r="GH21" s="66">
        <v>10.89</v>
      </c>
      <c r="GI21" s="66">
        <v>342.0</v>
      </c>
      <c r="GJ21" s="94">
        <v>341.25</v>
      </c>
      <c r="GK21" s="66">
        <v>128.57</v>
      </c>
      <c r="GL21" s="66">
        <v>8.21</v>
      </c>
      <c r="GM21" s="66">
        <v>342.0</v>
      </c>
      <c r="GN21" s="66">
        <v>239.91</v>
      </c>
      <c r="GO21" s="66">
        <v>128.82</v>
      </c>
      <c r="GP21" s="66">
        <v>15.66</v>
      </c>
      <c r="GQ21" s="66">
        <v>342.0</v>
      </c>
      <c r="GR21" s="66">
        <v>163.08</v>
      </c>
      <c r="GS21" s="66">
        <v>87.36</v>
      </c>
      <c r="GT21" s="66">
        <v>4.27</v>
      </c>
      <c r="GU21" s="66">
        <v>342.0</v>
      </c>
      <c r="GV21" s="66">
        <v>147.93</v>
      </c>
      <c r="GW21" s="66">
        <v>85.85</v>
      </c>
      <c r="GX21" s="66">
        <v>0.0</v>
      </c>
      <c r="GY21" s="89"/>
      <c r="GZ21" s="98" t="s">
        <v>91</v>
      </c>
      <c r="HA21" s="98" t="s">
        <v>92</v>
      </c>
      <c r="HB21" s="99">
        <v>106.0</v>
      </c>
      <c r="HC21" s="98">
        <v>5.3</v>
      </c>
      <c r="HD21" s="98">
        <v>2.12</v>
      </c>
      <c r="HE21" s="98">
        <v>8.0</v>
      </c>
      <c r="HF21" s="98">
        <v>60.0</v>
      </c>
      <c r="HG21" s="98">
        <v>58.0</v>
      </c>
      <c r="HH21" s="98" t="s">
        <v>91</v>
      </c>
      <c r="HI21" s="98" t="s">
        <v>92</v>
      </c>
      <c r="HJ21" s="99">
        <v>108.0</v>
      </c>
      <c r="HK21" s="98">
        <v>5.4</v>
      </c>
      <c r="HL21" s="98">
        <v>2.16</v>
      </c>
      <c r="HM21" s="98">
        <v>5.0</v>
      </c>
      <c r="HN21" s="98">
        <v>60.0</v>
      </c>
      <c r="HO21" s="98">
        <v>60.0</v>
      </c>
      <c r="HP21" s="98" t="s">
        <v>91</v>
      </c>
      <c r="HQ21" s="98" t="s">
        <v>92</v>
      </c>
      <c r="HR21" s="99">
        <v>79.0</v>
      </c>
      <c r="HS21" s="98">
        <v>3.95</v>
      </c>
      <c r="HT21" s="98">
        <v>1.975</v>
      </c>
      <c r="HU21" s="98">
        <v>7.0</v>
      </c>
      <c r="HV21" s="98">
        <v>50.0</v>
      </c>
      <c r="HW21" s="98">
        <v>50.0</v>
      </c>
      <c r="HX21" s="89"/>
      <c r="HY21" s="72">
        <v>135.0</v>
      </c>
      <c r="HZ21" s="72">
        <v>33.0</v>
      </c>
      <c r="IA21" s="73">
        <f t="shared" si="5"/>
        <v>78</v>
      </c>
      <c r="IB21" s="72">
        <v>3.9</v>
      </c>
      <c r="IC21" s="73"/>
      <c r="ID21" s="72">
        <v>2.0</v>
      </c>
      <c r="IE21" s="72">
        <v>64.0</v>
      </c>
      <c r="IF21" s="72">
        <v>41.0</v>
      </c>
      <c r="IG21" s="89"/>
      <c r="IH21" s="74">
        <v>140.0</v>
      </c>
      <c r="II21" s="74">
        <v>34.2</v>
      </c>
      <c r="IJ21" s="74">
        <v>135.0</v>
      </c>
      <c r="IK21" s="74">
        <v>6.6</v>
      </c>
      <c r="IL21" s="74">
        <v>7.7</v>
      </c>
      <c r="IM21" s="74">
        <v>6.0</v>
      </c>
      <c r="IN21" s="74">
        <v>45.0</v>
      </c>
      <c r="IO21" s="74">
        <v>44.0</v>
      </c>
      <c r="IP21" s="74">
        <v>140.0</v>
      </c>
      <c r="IQ21" s="74">
        <v>34.9</v>
      </c>
      <c r="IR21" s="74">
        <v>6.0</v>
      </c>
      <c r="IS21" s="74">
        <v>0.1</v>
      </c>
      <c r="IT21" s="74">
        <v>0.4</v>
      </c>
      <c r="IU21" s="74">
        <v>12.0</v>
      </c>
      <c r="IV21" s="74">
        <v>46.0</v>
      </c>
      <c r="IW21" s="74">
        <v>45.0</v>
      </c>
      <c r="IX21" s="89"/>
      <c r="IY21" s="76">
        <v>139.86</v>
      </c>
      <c r="IZ21" s="76">
        <v>35.02</v>
      </c>
      <c r="JA21" s="76">
        <v>395.2</v>
      </c>
      <c r="JB21" s="76">
        <v>19.76</v>
      </c>
      <c r="JC21" s="76">
        <v>6.36</v>
      </c>
      <c r="JD21" s="76">
        <v>3.0</v>
      </c>
      <c r="JE21" s="76">
        <v>56.63</v>
      </c>
      <c r="JF21" s="76">
        <v>38.48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32.0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39.0</v>
      </c>
      <c r="JX21" s="78">
        <v>137.0</v>
      </c>
      <c r="JY21" s="78">
        <v>34.4</v>
      </c>
      <c r="JZ21" s="78">
        <v>189.0</v>
      </c>
      <c r="KA21" s="78">
        <v>10.2</v>
      </c>
      <c r="KB21" s="78">
        <v>3.8</v>
      </c>
      <c r="KC21" s="78">
        <v>2.0</v>
      </c>
      <c r="KD21" s="78">
        <v>46.0</v>
      </c>
      <c r="KE21" s="78">
        <v>45.0</v>
      </c>
      <c r="KF21" s="89"/>
      <c r="KG21" s="79">
        <v>140.0</v>
      </c>
      <c r="KH21" s="79">
        <v>34.0</v>
      </c>
      <c r="KI21" s="79">
        <v>16.0</v>
      </c>
      <c r="KJ21" s="79">
        <v>0.8</v>
      </c>
      <c r="KK21" s="80"/>
      <c r="KL21" s="79">
        <v>1.0</v>
      </c>
      <c r="KM21" s="79">
        <v>44.0</v>
      </c>
      <c r="KN21" s="79">
        <v>44.0</v>
      </c>
      <c r="KO21" s="79">
        <v>140.0</v>
      </c>
      <c r="KP21" s="79">
        <v>34.0</v>
      </c>
      <c r="KQ21" s="79" t="s">
        <v>98</v>
      </c>
      <c r="KR21" s="79" t="s">
        <v>98</v>
      </c>
      <c r="KS21" s="80"/>
      <c r="KT21" s="79">
        <v>1.0</v>
      </c>
      <c r="KU21" s="79">
        <v>44.0</v>
      </c>
      <c r="KV21" s="79">
        <v>42.0</v>
      </c>
      <c r="KW21" s="89"/>
      <c r="KX21" s="81">
        <v>135.0</v>
      </c>
      <c r="KY21" s="81">
        <v>34.0</v>
      </c>
      <c r="KZ21" s="81">
        <v>169.0</v>
      </c>
      <c r="LA21" s="81">
        <v>8.2</v>
      </c>
      <c r="LB21" s="81">
        <v>1.5</v>
      </c>
      <c r="LC21" s="81">
        <v>3.0</v>
      </c>
      <c r="LD21" s="81">
        <v>47.0</v>
      </c>
      <c r="LE21" s="81">
        <v>47.0</v>
      </c>
      <c r="LF21" s="81">
        <v>135.0</v>
      </c>
      <c r="LG21" s="81">
        <v>34.0</v>
      </c>
      <c r="LH21" s="81">
        <v>357.0</v>
      </c>
      <c r="LI21" s="81">
        <v>17.5</v>
      </c>
      <c r="LJ21" s="81">
        <v>5.0</v>
      </c>
      <c r="LK21" s="81">
        <v>5.0</v>
      </c>
      <c r="LL21" s="81">
        <v>48.0</v>
      </c>
      <c r="LM21" s="81">
        <v>50.0</v>
      </c>
      <c r="LN21" s="89"/>
      <c r="LO21" s="82">
        <v>342.0</v>
      </c>
      <c r="LP21" s="82">
        <v>188.0</v>
      </c>
      <c r="LQ21" s="82">
        <v>113.0</v>
      </c>
      <c r="LR21" s="82">
        <v>72.0</v>
      </c>
      <c r="LS21" s="82">
        <v>332.0</v>
      </c>
      <c r="LT21" s="83">
        <v>33.0</v>
      </c>
      <c r="LU21" s="83">
        <v>2.2</v>
      </c>
      <c r="LV21" s="83">
        <v>141.0</v>
      </c>
      <c r="LW21" s="83">
        <v>58.0</v>
      </c>
      <c r="LX21" s="83">
        <v>49.0</v>
      </c>
      <c r="LY21" s="83">
        <v>47.0</v>
      </c>
      <c r="LZ21" s="83">
        <v>10.0</v>
      </c>
      <c r="MA21" s="83">
        <v>80.0</v>
      </c>
      <c r="MB21" s="83">
        <v>4.4</v>
      </c>
      <c r="MC21" s="83">
        <v>141.0</v>
      </c>
      <c r="MD21" s="83">
        <v>130.0</v>
      </c>
      <c r="ME21" s="83">
        <v>58.0</v>
      </c>
      <c r="MF21" s="83">
        <v>52.0</v>
      </c>
      <c r="MG21" s="83">
        <v>10.0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2">
        <v>54.0</v>
      </c>
      <c r="MM21" s="82">
        <v>52.0</v>
      </c>
      <c r="MN21" s="83">
        <v>5.0</v>
      </c>
      <c r="MO21" s="86"/>
      <c r="MP21" s="87"/>
      <c r="MQ21" s="87"/>
      <c r="MR21" s="87"/>
      <c r="MS21" s="87"/>
      <c r="MT21" s="83">
        <v>11.0</v>
      </c>
      <c r="MU21" s="83">
        <v>3.5</v>
      </c>
      <c r="MV21" s="83">
        <v>187.0</v>
      </c>
      <c r="MW21" s="83">
        <v>36.0</v>
      </c>
      <c r="MX21" s="83">
        <v>42.0</v>
      </c>
      <c r="MY21" s="88" t="s">
        <v>96</v>
      </c>
      <c r="MZ21" s="83">
        <v>5.0</v>
      </c>
      <c r="NA21" s="87"/>
      <c r="NB21" s="88" t="s">
        <v>95</v>
      </c>
      <c r="NC21" s="88" t="s">
        <v>95</v>
      </c>
      <c r="ND21" s="88" t="s">
        <v>95</v>
      </c>
      <c r="NE21" s="88" t="s">
        <v>95</v>
      </c>
      <c r="NF21" s="83">
        <v>39.0</v>
      </c>
      <c r="NG21" s="83">
        <v>39.0</v>
      </c>
      <c r="NH21" s="82">
        <v>5.0</v>
      </c>
      <c r="NI21" s="87"/>
      <c r="NJ21" s="83">
        <v>7.3</v>
      </c>
      <c r="NK21" s="83">
        <v>2.5</v>
      </c>
      <c r="NL21" s="83">
        <v>130.0</v>
      </c>
      <c r="NM21" s="83">
        <v>35.0</v>
      </c>
      <c r="NN21" s="83">
        <v>45.0</v>
      </c>
      <c r="NO21" s="83">
        <v>42.0</v>
      </c>
      <c r="NP21" s="83">
        <v>4.0</v>
      </c>
      <c r="NQ21" s="222"/>
    </row>
    <row r="22" ht="14.25" customHeight="1">
      <c r="A22" s="49">
        <v>0.375</v>
      </c>
      <c r="B22" s="50"/>
      <c r="C22" s="51">
        <v>50.32</v>
      </c>
      <c r="D22" s="52">
        <v>340.0</v>
      </c>
      <c r="E22" s="53">
        <v>135.0</v>
      </c>
      <c r="F22" s="53">
        <v>54.0</v>
      </c>
      <c r="G22" s="55">
        <v>12.1</v>
      </c>
      <c r="H22" s="54"/>
      <c r="I22" s="53">
        <v>6.0</v>
      </c>
      <c r="J22" s="53">
        <v>49.0</v>
      </c>
      <c r="K22" s="53">
        <v>48.0</v>
      </c>
      <c r="L22" s="53">
        <v>140.0</v>
      </c>
      <c r="M22" s="53">
        <v>68.0</v>
      </c>
      <c r="N22" s="53">
        <v>16.8</v>
      </c>
      <c r="O22" s="54"/>
      <c r="P22" s="53">
        <v>6.0</v>
      </c>
      <c r="Q22" s="53">
        <v>60.0</v>
      </c>
      <c r="R22" s="53">
        <v>50.0</v>
      </c>
      <c r="S22" s="55">
        <v>344.2</v>
      </c>
      <c r="T22" s="55">
        <v>334.6</v>
      </c>
      <c r="U22" s="55">
        <v>201.8</v>
      </c>
      <c r="V22" s="54"/>
      <c r="W22" s="55">
        <v>377.7</v>
      </c>
      <c r="X22" s="55">
        <v>284.2</v>
      </c>
      <c r="Y22" s="55">
        <v>182.6</v>
      </c>
      <c r="Z22" s="54"/>
      <c r="AA22" s="55">
        <v>343.7</v>
      </c>
      <c r="AB22" s="53">
        <v>292.2</v>
      </c>
      <c r="AC22" s="53">
        <v>196.6</v>
      </c>
      <c r="AD22" s="54"/>
      <c r="AE22" s="53">
        <v>343.8</v>
      </c>
      <c r="AF22" s="55">
        <v>324.6</v>
      </c>
      <c r="AG22" s="55">
        <v>177.4</v>
      </c>
      <c r="AH22" s="54"/>
      <c r="AI22" s="55">
        <v>349.6</v>
      </c>
      <c r="AJ22" s="55">
        <v>360.5</v>
      </c>
      <c r="AK22" s="53">
        <v>225.7</v>
      </c>
      <c r="AL22" s="54"/>
      <c r="AM22" s="55">
        <v>342.2</v>
      </c>
      <c r="AN22" s="55">
        <v>375.5</v>
      </c>
      <c r="AO22" s="53">
        <v>213.9</v>
      </c>
      <c r="AP22" s="54"/>
      <c r="AQ22" s="182">
        <f t="shared" ref="AQ22:AS22" si="19">E22</f>
        <v>135</v>
      </c>
      <c r="AR22" s="54">
        <f t="shared" si="19"/>
        <v>54</v>
      </c>
      <c r="AS22" s="56">
        <f t="shared" si="19"/>
        <v>12.1</v>
      </c>
      <c r="AT22" s="54"/>
      <c r="AU22" s="54">
        <f t="shared" ref="AU22:AW22" si="20">L22</f>
        <v>140</v>
      </c>
      <c r="AV22" s="54">
        <f t="shared" si="20"/>
        <v>68</v>
      </c>
      <c r="AW22" s="54">
        <f t="shared" si="20"/>
        <v>16.8</v>
      </c>
      <c r="AX22" s="54"/>
      <c r="AY22" s="182">
        <f t="shared" ref="AY22:AY37" si="23">E22</f>
        <v>135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85.0</v>
      </c>
      <c r="BK22" s="53">
        <v>58.0</v>
      </c>
      <c r="BL22" s="89"/>
      <c r="BM22" s="58">
        <v>342.0</v>
      </c>
      <c r="BN22" s="58">
        <v>145.0</v>
      </c>
      <c r="BO22" s="58">
        <v>208.0</v>
      </c>
      <c r="BP22" s="58">
        <v>10.4</v>
      </c>
      <c r="BQ22" s="59"/>
      <c r="BR22" s="58">
        <v>6.0</v>
      </c>
      <c r="BS22" s="58">
        <v>54.0</v>
      </c>
      <c r="BT22" s="58">
        <v>53.0</v>
      </c>
      <c r="BU22" s="58">
        <v>342.0</v>
      </c>
      <c r="BV22" s="58">
        <v>349.0</v>
      </c>
      <c r="BW22" s="58">
        <v>205.0</v>
      </c>
      <c r="BX22" s="58">
        <v>31.0</v>
      </c>
      <c r="BY22" s="58">
        <v>335.0</v>
      </c>
      <c r="BZ22" s="58">
        <v>380.0</v>
      </c>
      <c r="CA22" s="58">
        <v>208.0</v>
      </c>
      <c r="CB22" s="58">
        <v>28.0</v>
      </c>
      <c r="CC22" s="58">
        <v>342.0</v>
      </c>
      <c r="CD22" s="58">
        <v>294.0</v>
      </c>
      <c r="CE22" s="58">
        <v>166.0</v>
      </c>
      <c r="CF22" s="58">
        <v>10.0</v>
      </c>
      <c r="CG22" s="58">
        <v>339.0</v>
      </c>
      <c r="CH22" s="58">
        <v>298.0</v>
      </c>
      <c r="CI22" s="58">
        <v>166.0</v>
      </c>
      <c r="CJ22" s="58">
        <v>7.0</v>
      </c>
      <c r="CK22" s="58">
        <v>353.0</v>
      </c>
      <c r="CL22" s="58">
        <v>333.0</v>
      </c>
      <c r="CM22" s="58">
        <v>185.0</v>
      </c>
      <c r="CN22" s="58">
        <v>3.0</v>
      </c>
      <c r="CO22" s="58">
        <v>332.0</v>
      </c>
      <c r="CP22" s="58">
        <v>350.0</v>
      </c>
      <c r="CQ22" s="58">
        <v>172.0</v>
      </c>
      <c r="CR22" s="58">
        <v>2.0</v>
      </c>
      <c r="CS22" s="58">
        <v>335.0</v>
      </c>
      <c r="CT22" s="58">
        <v>323.0</v>
      </c>
      <c r="CU22" s="58">
        <v>195.0</v>
      </c>
      <c r="CV22" s="58">
        <v>102.0</v>
      </c>
      <c r="CW22" s="58">
        <v>338.0</v>
      </c>
      <c r="CX22" s="58">
        <v>214.0</v>
      </c>
      <c r="CY22" s="58">
        <v>102.0</v>
      </c>
      <c r="CZ22" s="58">
        <v>61.0</v>
      </c>
      <c r="DA22" s="58">
        <v>324.0</v>
      </c>
      <c r="DB22" s="58">
        <v>218.0</v>
      </c>
      <c r="DC22" s="58">
        <v>102.0</v>
      </c>
      <c r="DD22" s="58">
        <v>62.0</v>
      </c>
      <c r="DE22" s="58">
        <v>145.0</v>
      </c>
      <c r="DF22" s="58">
        <v>35.0</v>
      </c>
      <c r="DG22" s="58">
        <v>208.0</v>
      </c>
      <c r="DH22" s="58">
        <v>10.4</v>
      </c>
      <c r="DI22" s="59"/>
      <c r="DJ22" s="58">
        <v>7.0</v>
      </c>
      <c r="DK22" s="58">
        <v>58.0</v>
      </c>
      <c r="DL22" s="58">
        <v>52.0</v>
      </c>
      <c r="DM22" s="89"/>
      <c r="DN22" s="61">
        <v>340.0</v>
      </c>
      <c r="DO22" s="61">
        <v>140.0</v>
      </c>
      <c r="DP22" s="61">
        <v>37.06</v>
      </c>
      <c r="DQ22" s="61">
        <v>20.88</v>
      </c>
      <c r="DR22" s="61">
        <v>5.14</v>
      </c>
      <c r="DS22" s="61">
        <v>8.0</v>
      </c>
      <c r="DT22" s="61">
        <v>42.0</v>
      </c>
      <c r="DU22" s="61">
        <v>47.6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342.0</v>
      </c>
      <c r="EF22" s="63">
        <v>137.0</v>
      </c>
      <c r="EG22" s="63">
        <v>70.0</v>
      </c>
      <c r="EH22" s="63">
        <v>2.9</v>
      </c>
      <c r="EI22" s="64"/>
      <c r="EJ22" s="63">
        <v>9.0</v>
      </c>
      <c r="EK22" s="63">
        <v>46.0</v>
      </c>
      <c r="EL22" s="63">
        <v>49.0</v>
      </c>
      <c r="EM22" s="63">
        <v>137.0</v>
      </c>
      <c r="EN22" s="63">
        <v>112.0</v>
      </c>
      <c r="EO22" s="63">
        <v>4.6</v>
      </c>
      <c r="EP22" s="64"/>
      <c r="EQ22" s="63">
        <v>9.0</v>
      </c>
      <c r="ER22" s="63">
        <v>47.0</v>
      </c>
      <c r="ES22" s="63">
        <v>50.0</v>
      </c>
      <c r="ET22" s="63">
        <v>341.0</v>
      </c>
      <c r="EU22" s="63">
        <v>237.0</v>
      </c>
      <c r="EV22" s="63">
        <v>138.0</v>
      </c>
      <c r="EW22" s="63">
        <v>-5.5</v>
      </c>
      <c r="EX22" s="63">
        <v>339.0</v>
      </c>
      <c r="EY22" s="63">
        <v>0.0</v>
      </c>
      <c r="EZ22" s="63">
        <v>0.0</v>
      </c>
      <c r="FA22" s="63">
        <v>0.0</v>
      </c>
      <c r="FB22" s="63">
        <v>340.0</v>
      </c>
      <c r="FC22" s="63">
        <v>238.0</v>
      </c>
      <c r="FD22" s="63">
        <v>139.0</v>
      </c>
      <c r="FE22" s="63">
        <v>-4.6</v>
      </c>
      <c r="FF22" s="63">
        <v>339.0</v>
      </c>
      <c r="FG22" s="63">
        <v>0.0</v>
      </c>
      <c r="FH22" s="63">
        <v>0.0</v>
      </c>
      <c r="FI22" s="63">
        <v>0.0</v>
      </c>
      <c r="FJ22" s="63">
        <v>342.0</v>
      </c>
      <c r="FK22" s="63">
        <v>222.0</v>
      </c>
      <c r="FL22" s="63">
        <v>128.0</v>
      </c>
      <c r="FM22" s="64"/>
      <c r="FN22" s="63">
        <v>342.0</v>
      </c>
      <c r="FO22" s="63">
        <v>236.0</v>
      </c>
      <c r="FP22" s="63">
        <v>128.6</v>
      </c>
      <c r="FQ22" s="63">
        <v>2.0</v>
      </c>
      <c r="FR22" s="63">
        <v>137.0</v>
      </c>
      <c r="FS22" s="64"/>
      <c r="FT22" s="63">
        <v>20.1</v>
      </c>
      <c r="FU22" s="64"/>
      <c r="FV22" s="63">
        <v>137.0</v>
      </c>
      <c r="FW22" s="64"/>
      <c r="FX22" s="64"/>
      <c r="FY22" s="64"/>
      <c r="FZ22" s="89"/>
      <c r="GA22" s="160">
        <v>342.0</v>
      </c>
      <c r="GB22" s="160">
        <v>335.72</v>
      </c>
      <c r="GC22" s="160">
        <v>210.82</v>
      </c>
      <c r="GD22" s="160">
        <v>7.62</v>
      </c>
      <c r="GE22" s="160">
        <v>342.0</v>
      </c>
      <c r="GF22" s="160">
        <v>356.53</v>
      </c>
      <c r="GG22" s="160">
        <v>208.3</v>
      </c>
      <c r="GH22" s="160">
        <v>9.21</v>
      </c>
      <c r="GI22" s="160">
        <v>342.0</v>
      </c>
      <c r="GJ22" s="160">
        <v>218.93</v>
      </c>
      <c r="GK22" s="160">
        <v>-127.06</v>
      </c>
      <c r="GL22" s="160">
        <v>-8.46</v>
      </c>
      <c r="GM22" s="160">
        <v>342.0</v>
      </c>
      <c r="GN22" s="160">
        <v>201.2</v>
      </c>
      <c r="GO22" s="160">
        <v>-126.72</v>
      </c>
      <c r="GP22" s="160">
        <v>-15.66</v>
      </c>
      <c r="GQ22" s="160">
        <v>342.0</v>
      </c>
      <c r="GR22" s="160">
        <v>129.83</v>
      </c>
      <c r="GS22" s="160">
        <v>-82.0</v>
      </c>
      <c r="GT22" s="160">
        <v>6.95</v>
      </c>
      <c r="GU22" s="160">
        <v>342.0</v>
      </c>
      <c r="GV22" s="160">
        <v>140.97</v>
      </c>
      <c r="GW22" s="160">
        <v>-80.5</v>
      </c>
      <c r="GX22" s="160">
        <v>5.28</v>
      </c>
      <c r="GY22" s="89"/>
      <c r="GZ22" s="98" t="s">
        <v>91</v>
      </c>
      <c r="HA22" s="98" t="s">
        <v>92</v>
      </c>
      <c r="HB22" s="98">
        <v>104.0</v>
      </c>
      <c r="HC22" s="98">
        <v>5.2</v>
      </c>
      <c r="HD22" s="98">
        <v>2.08</v>
      </c>
      <c r="HE22" s="98">
        <v>8.0</v>
      </c>
      <c r="HF22" s="99">
        <v>58.0</v>
      </c>
      <c r="HG22" s="99">
        <v>55.0</v>
      </c>
      <c r="HH22" s="98" t="s">
        <v>91</v>
      </c>
      <c r="HI22" s="98" t="s">
        <v>92</v>
      </c>
      <c r="HJ22" s="98">
        <v>211.0</v>
      </c>
      <c r="HK22" s="98">
        <v>10.55</v>
      </c>
      <c r="HL22" s="98">
        <v>4.22</v>
      </c>
      <c r="HM22" s="98">
        <v>5.0</v>
      </c>
      <c r="HN22" s="99">
        <v>59.0</v>
      </c>
      <c r="HO22" s="99">
        <v>59.0</v>
      </c>
      <c r="HP22" s="98" t="s">
        <v>91</v>
      </c>
      <c r="HQ22" s="98" t="s">
        <v>92</v>
      </c>
      <c r="HR22" s="98">
        <v>75.0</v>
      </c>
      <c r="HS22" s="98">
        <v>3.75</v>
      </c>
      <c r="HT22" s="98">
        <v>1.875</v>
      </c>
      <c r="HU22" s="98">
        <v>7.0</v>
      </c>
      <c r="HV22" s="98">
        <v>50.0</v>
      </c>
      <c r="HW22" s="98">
        <v>50.0</v>
      </c>
      <c r="HX22" s="89"/>
      <c r="HY22" s="72">
        <v>135.0</v>
      </c>
      <c r="HZ22" s="72">
        <v>33.0</v>
      </c>
      <c r="IA22" s="73">
        <f t="shared" si="5"/>
        <v>40</v>
      </c>
      <c r="IB22" s="72">
        <v>2.0</v>
      </c>
      <c r="IC22" s="73"/>
      <c r="ID22" s="72">
        <v>2.0</v>
      </c>
      <c r="IE22" s="72">
        <v>64.0</v>
      </c>
      <c r="IF22" s="72">
        <v>41.0</v>
      </c>
      <c r="IG22" s="89"/>
      <c r="IH22" s="74">
        <v>135.0</v>
      </c>
      <c r="II22" s="74">
        <v>34.4</v>
      </c>
      <c r="IJ22" s="74">
        <v>125.0</v>
      </c>
      <c r="IK22" s="74">
        <v>6.2</v>
      </c>
      <c r="IL22" s="74">
        <v>7.1</v>
      </c>
      <c r="IM22" s="74">
        <v>6.0</v>
      </c>
      <c r="IN22" s="74">
        <v>45.0</v>
      </c>
      <c r="IO22" s="74">
        <v>44.0</v>
      </c>
      <c r="IP22" s="74">
        <v>135.0</v>
      </c>
      <c r="IQ22" s="74">
        <v>34.9</v>
      </c>
      <c r="IR22" s="74">
        <v>6.0</v>
      </c>
      <c r="IS22" s="74">
        <v>0.1</v>
      </c>
      <c r="IT22" s="74">
        <v>0.4</v>
      </c>
      <c r="IU22" s="74">
        <v>12.0</v>
      </c>
      <c r="IV22" s="74">
        <v>46.0</v>
      </c>
      <c r="IW22" s="74">
        <v>45.0</v>
      </c>
      <c r="IX22" s="89"/>
      <c r="IY22" s="76">
        <v>139.71</v>
      </c>
      <c r="IZ22" s="76">
        <v>35.0</v>
      </c>
      <c r="JA22" s="76">
        <v>371.0</v>
      </c>
      <c r="JB22" s="76">
        <v>18.55</v>
      </c>
      <c r="JC22" s="76">
        <v>6.26</v>
      </c>
      <c r="JD22" s="76">
        <v>3.0</v>
      </c>
      <c r="JE22" s="76">
        <v>55.8</v>
      </c>
      <c r="JF22" s="76">
        <v>39.34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135.0</v>
      </c>
      <c r="JQ22" s="78">
        <v>32.0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40.0</v>
      </c>
      <c r="JX22" s="78">
        <v>135.0</v>
      </c>
      <c r="JY22" s="78">
        <v>33.9</v>
      </c>
      <c r="JZ22" s="78">
        <v>181.0</v>
      </c>
      <c r="KA22" s="78">
        <v>9.6</v>
      </c>
      <c r="KB22" s="78">
        <v>3.6</v>
      </c>
      <c r="KC22" s="78">
        <v>2.0</v>
      </c>
      <c r="KD22" s="78">
        <v>47.0</v>
      </c>
      <c r="KE22" s="78">
        <v>46.0</v>
      </c>
      <c r="KF22" s="89"/>
      <c r="KG22" s="79">
        <v>136.0</v>
      </c>
      <c r="KH22" s="79">
        <v>33.0</v>
      </c>
      <c r="KI22" s="79">
        <v>139.0</v>
      </c>
      <c r="KJ22" s="79">
        <v>7.2</v>
      </c>
      <c r="KK22" s="80"/>
      <c r="KL22" s="79">
        <v>1.0</v>
      </c>
      <c r="KM22" s="79">
        <v>44.0</v>
      </c>
      <c r="KN22" s="79">
        <v>44.0</v>
      </c>
      <c r="KO22" s="79">
        <v>136.0</v>
      </c>
      <c r="KP22" s="79">
        <v>33.0</v>
      </c>
      <c r="KQ22" s="79">
        <v>3.0</v>
      </c>
      <c r="KR22" s="79">
        <v>0.1</v>
      </c>
      <c r="KS22" s="80"/>
      <c r="KT22" s="79">
        <v>1.0</v>
      </c>
      <c r="KU22" s="79">
        <v>44.0</v>
      </c>
      <c r="KV22" s="79">
        <v>42.0</v>
      </c>
      <c r="KW22" s="89"/>
      <c r="KX22" s="81">
        <v>132.0</v>
      </c>
      <c r="KY22" s="81">
        <v>34.0</v>
      </c>
      <c r="KZ22" s="81">
        <v>171.0</v>
      </c>
      <c r="LA22" s="81">
        <v>8.4</v>
      </c>
      <c r="LB22" s="81">
        <v>1.5</v>
      </c>
      <c r="LC22" s="81">
        <v>3.0</v>
      </c>
      <c r="LD22" s="81">
        <v>49.0</v>
      </c>
      <c r="LE22" s="81">
        <v>49.0</v>
      </c>
      <c r="LF22" s="81">
        <v>132.0</v>
      </c>
      <c r="LG22" s="81">
        <v>34.0</v>
      </c>
      <c r="LH22" s="81">
        <v>351.0</v>
      </c>
      <c r="LI22" s="81">
        <v>17.2</v>
      </c>
      <c r="LJ22" s="81">
        <v>5.0</v>
      </c>
      <c r="LK22" s="81">
        <v>5.0</v>
      </c>
      <c r="LL22" s="81">
        <v>51.0</v>
      </c>
      <c r="LM22" s="81">
        <v>51.0</v>
      </c>
      <c r="LN22" s="89"/>
      <c r="LO22" s="82">
        <v>342.0</v>
      </c>
      <c r="LP22" s="82">
        <v>207.0</v>
      </c>
      <c r="LQ22" s="82">
        <v>122.0</v>
      </c>
      <c r="LR22" s="82">
        <v>72.0</v>
      </c>
      <c r="LS22" s="82">
        <v>324.0</v>
      </c>
      <c r="LT22" s="82">
        <v>40.0</v>
      </c>
      <c r="LU22" s="82">
        <v>0.4</v>
      </c>
      <c r="LV22" s="82">
        <v>140.0</v>
      </c>
      <c r="LW22" s="82">
        <v>69.0</v>
      </c>
      <c r="LX22" s="82">
        <v>50.0</v>
      </c>
      <c r="LY22" s="82">
        <v>49.0</v>
      </c>
      <c r="LZ22" s="83">
        <v>10.0</v>
      </c>
      <c r="MA22" s="82">
        <v>82.0</v>
      </c>
      <c r="MB22" s="82">
        <v>4.2</v>
      </c>
      <c r="MC22" s="82">
        <v>140.0</v>
      </c>
      <c r="MD22" s="82">
        <v>138.0</v>
      </c>
      <c r="ME22" s="82">
        <v>59.0</v>
      </c>
      <c r="MF22" s="82">
        <v>53.0</v>
      </c>
      <c r="MG22" s="83">
        <v>10.0</v>
      </c>
      <c r="MH22" s="88" t="s">
        <v>95</v>
      </c>
      <c r="MI22" s="88" t="s">
        <v>95</v>
      </c>
      <c r="MJ22" s="88" t="s">
        <v>95</v>
      </c>
      <c r="MK22" s="88" t="s">
        <v>95</v>
      </c>
      <c r="ML22" s="82">
        <v>41.0</v>
      </c>
      <c r="MM22" s="82">
        <v>49.0</v>
      </c>
      <c r="MN22" s="83">
        <v>5.0</v>
      </c>
      <c r="MO22" s="86"/>
      <c r="MP22" s="87"/>
      <c r="MQ22" s="87"/>
      <c r="MR22" s="87"/>
      <c r="MS22" s="87"/>
      <c r="MT22" s="82">
        <v>16.3</v>
      </c>
      <c r="MU22" s="82">
        <v>5.4</v>
      </c>
      <c r="MV22" s="82">
        <v>276.0</v>
      </c>
      <c r="MW22" s="83">
        <v>36.0</v>
      </c>
      <c r="MX22" s="82">
        <v>29.0</v>
      </c>
      <c r="MY22" s="88" t="s">
        <v>96</v>
      </c>
      <c r="MZ22" s="83">
        <v>5.0</v>
      </c>
      <c r="NA22" s="87"/>
      <c r="NB22" s="88" t="s">
        <v>95</v>
      </c>
      <c r="NC22" s="88" t="s">
        <v>95</v>
      </c>
      <c r="ND22" s="88" t="s">
        <v>95</v>
      </c>
      <c r="NE22" s="88" t="s">
        <v>95</v>
      </c>
      <c r="NF22" s="82">
        <v>40.0</v>
      </c>
      <c r="NG22" s="82">
        <v>40.0</v>
      </c>
      <c r="NH22" s="82">
        <v>5.0</v>
      </c>
      <c r="NI22" s="87"/>
      <c r="NJ22" s="82">
        <v>3.0</v>
      </c>
      <c r="NK22" s="82">
        <v>1.5</v>
      </c>
      <c r="NL22" s="82">
        <v>59.0</v>
      </c>
      <c r="NM22" s="82">
        <v>34.0</v>
      </c>
      <c r="NN22" s="82">
        <v>42.0</v>
      </c>
      <c r="NO22" s="82">
        <v>48.0</v>
      </c>
      <c r="NP22" s="83">
        <v>4.0</v>
      </c>
      <c r="NQ22" s="222"/>
    </row>
    <row r="23" ht="14.25" customHeight="1">
      <c r="A23" s="49">
        <v>0.416666666666667</v>
      </c>
      <c r="B23" s="50"/>
      <c r="C23" s="51">
        <v>50.36</v>
      </c>
      <c r="D23" s="52">
        <v>341.0</v>
      </c>
      <c r="E23" s="53">
        <v>135.0</v>
      </c>
      <c r="F23" s="53">
        <v>54.0</v>
      </c>
      <c r="G23" s="55">
        <v>11.9</v>
      </c>
      <c r="H23" s="54"/>
      <c r="I23" s="53">
        <v>6.0</v>
      </c>
      <c r="J23" s="53">
        <v>49.0</v>
      </c>
      <c r="K23" s="53">
        <v>48.0</v>
      </c>
      <c r="L23" s="53">
        <v>139.0</v>
      </c>
      <c r="M23" s="53">
        <v>131.0</v>
      </c>
      <c r="N23" s="53">
        <v>32.2</v>
      </c>
      <c r="O23" s="54"/>
      <c r="P23" s="53">
        <v>6.0</v>
      </c>
      <c r="Q23" s="53">
        <v>60.0</v>
      </c>
      <c r="R23" s="53">
        <v>50.0</v>
      </c>
      <c r="S23" s="55">
        <v>344.2</v>
      </c>
      <c r="T23" s="55">
        <v>312.5</v>
      </c>
      <c r="U23" s="55">
        <v>190.1</v>
      </c>
      <c r="V23" s="54"/>
      <c r="W23" s="55">
        <v>377.8</v>
      </c>
      <c r="X23" s="55">
        <v>265.2</v>
      </c>
      <c r="Y23" s="55">
        <v>169.7</v>
      </c>
      <c r="Z23" s="54"/>
      <c r="AA23" s="55">
        <v>344.3</v>
      </c>
      <c r="AB23" s="53">
        <v>282.2</v>
      </c>
      <c r="AC23" s="53">
        <v>154.1</v>
      </c>
      <c r="AD23" s="54"/>
      <c r="AE23" s="53">
        <v>344.7</v>
      </c>
      <c r="AF23" s="55">
        <v>252.7</v>
      </c>
      <c r="AG23" s="55">
        <v>169.2</v>
      </c>
      <c r="AH23" s="54"/>
      <c r="AI23" s="55">
        <v>350.7</v>
      </c>
      <c r="AJ23" s="55">
        <v>334.4</v>
      </c>
      <c r="AK23" s="53">
        <v>212.2</v>
      </c>
      <c r="AL23" s="54"/>
      <c r="AM23" s="55">
        <v>342.3</v>
      </c>
      <c r="AN23" s="55">
        <v>360.2</v>
      </c>
      <c r="AO23" s="53">
        <v>205.2</v>
      </c>
      <c r="AP23" s="54"/>
      <c r="AQ23" s="182">
        <f t="shared" ref="AQ23:AS23" si="21">E23</f>
        <v>135</v>
      </c>
      <c r="AR23" s="54">
        <f t="shared" si="21"/>
        <v>54</v>
      </c>
      <c r="AS23" s="56">
        <f t="shared" si="21"/>
        <v>11.9</v>
      </c>
      <c r="AT23" s="54"/>
      <c r="AU23" s="54">
        <f t="shared" ref="AU23:AW23" si="22">L23</f>
        <v>139</v>
      </c>
      <c r="AV23" s="54">
        <f t="shared" si="22"/>
        <v>131</v>
      </c>
      <c r="AW23" s="54">
        <f t="shared" si="22"/>
        <v>32.2</v>
      </c>
      <c r="AX23" s="54"/>
      <c r="AY23" s="182">
        <f t="shared" si="23"/>
        <v>135</v>
      </c>
      <c r="AZ23" s="54"/>
      <c r="BA23" s="54"/>
      <c r="BB23" s="54"/>
      <c r="BC23" s="89"/>
      <c r="BD23" s="54"/>
      <c r="BE23" s="53">
        <v>34.0</v>
      </c>
      <c r="BF23" s="53">
        <v>129.0</v>
      </c>
      <c r="BG23" s="53">
        <v>6.4</v>
      </c>
      <c r="BH23" s="53"/>
      <c r="BI23" s="53">
        <v>22.0</v>
      </c>
      <c r="BJ23" s="53">
        <v>85.0</v>
      </c>
      <c r="BK23" s="53">
        <v>58.0</v>
      </c>
      <c r="BL23" s="89"/>
      <c r="BM23" s="58">
        <v>343.0</v>
      </c>
      <c r="BN23" s="58">
        <v>146.0</v>
      </c>
      <c r="BO23" s="58">
        <v>116.0</v>
      </c>
      <c r="BP23" s="58">
        <v>5.8</v>
      </c>
      <c r="BQ23" s="59"/>
      <c r="BR23" s="58">
        <v>6.0</v>
      </c>
      <c r="BS23" s="58">
        <v>57.0</v>
      </c>
      <c r="BT23" s="58">
        <v>56.0</v>
      </c>
      <c r="BU23" s="58">
        <v>343.0</v>
      </c>
      <c r="BV23" s="58">
        <v>357.0</v>
      </c>
      <c r="BW23" s="58">
        <v>204.0</v>
      </c>
      <c r="BX23" s="58">
        <v>33.0</v>
      </c>
      <c r="BY23" s="58">
        <v>335.0</v>
      </c>
      <c r="BZ23" s="58">
        <v>380.0</v>
      </c>
      <c r="CA23" s="58">
        <v>209.0</v>
      </c>
      <c r="CB23" s="58">
        <v>29.0</v>
      </c>
      <c r="CC23" s="58">
        <v>342.0</v>
      </c>
      <c r="CD23" s="58">
        <v>308.0</v>
      </c>
      <c r="CE23" s="58">
        <v>176.0</v>
      </c>
      <c r="CF23" s="58">
        <v>10.0</v>
      </c>
      <c r="CG23" s="58">
        <v>338.0</v>
      </c>
      <c r="CH23" s="58">
        <v>316.0</v>
      </c>
      <c r="CI23" s="58">
        <v>175.0</v>
      </c>
      <c r="CJ23" s="58">
        <v>9.0</v>
      </c>
      <c r="CK23" s="58">
        <v>352.0</v>
      </c>
      <c r="CL23" s="58">
        <v>365.0</v>
      </c>
      <c r="CM23" s="58">
        <v>202.0</v>
      </c>
      <c r="CN23" s="58">
        <v>10.0</v>
      </c>
      <c r="CO23" s="58">
        <v>332.0</v>
      </c>
      <c r="CP23" s="58">
        <v>373.0</v>
      </c>
      <c r="CQ23" s="58">
        <v>183.0</v>
      </c>
      <c r="CR23" s="58">
        <v>9.0</v>
      </c>
      <c r="CS23" s="58">
        <v>339.0</v>
      </c>
      <c r="CT23" s="58">
        <v>365.0</v>
      </c>
      <c r="CU23" s="58">
        <v>199.0</v>
      </c>
      <c r="CV23" s="58">
        <v>116.0</v>
      </c>
      <c r="CW23" s="58">
        <v>338.0</v>
      </c>
      <c r="CX23" s="58">
        <v>191.0</v>
      </c>
      <c r="CY23" s="58">
        <v>80.0</v>
      </c>
      <c r="CZ23" s="58">
        <v>58.0</v>
      </c>
      <c r="DA23" s="58">
        <v>324.0</v>
      </c>
      <c r="DB23" s="58">
        <v>196.0</v>
      </c>
      <c r="DC23" s="58">
        <v>83.0</v>
      </c>
      <c r="DD23" s="58">
        <v>66.0</v>
      </c>
      <c r="DE23" s="58">
        <v>146.0</v>
      </c>
      <c r="DF23" s="58">
        <v>35.0</v>
      </c>
      <c r="DG23" s="58">
        <v>116.0</v>
      </c>
      <c r="DH23" s="58">
        <v>5.8</v>
      </c>
      <c r="DI23" s="59"/>
      <c r="DJ23" s="58">
        <v>7.0</v>
      </c>
      <c r="DK23" s="58">
        <v>58.0</v>
      </c>
      <c r="DL23" s="58">
        <v>53.0</v>
      </c>
      <c r="DM23" s="89"/>
      <c r="DN23" s="61">
        <v>340.0</v>
      </c>
      <c r="DO23" s="61">
        <v>140.0</v>
      </c>
      <c r="DP23" s="61">
        <v>36.87</v>
      </c>
      <c r="DQ23" s="61">
        <v>20.86</v>
      </c>
      <c r="DR23" s="61">
        <v>5.33</v>
      </c>
      <c r="DS23" s="61">
        <v>8.0</v>
      </c>
      <c r="DT23" s="61">
        <v>40.0</v>
      </c>
      <c r="DU23" s="61">
        <v>44.3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342.0</v>
      </c>
      <c r="EF23" s="63">
        <v>137.0</v>
      </c>
      <c r="EG23" s="63">
        <v>88.0</v>
      </c>
      <c r="EH23" s="63">
        <v>3.6</v>
      </c>
      <c r="EI23" s="64"/>
      <c r="EJ23" s="63">
        <v>9.0</v>
      </c>
      <c r="EK23" s="63">
        <v>47.0</v>
      </c>
      <c r="EL23" s="63">
        <v>50.0</v>
      </c>
      <c r="EM23" s="63">
        <v>137.0</v>
      </c>
      <c r="EN23" s="63">
        <v>113.0</v>
      </c>
      <c r="EO23" s="63">
        <v>4.6</v>
      </c>
      <c r="EP23" s="64"/>
      <c r="EQ23" s="63">
        <v>9.0</v>
      </c>
      <c r="ER23" s="63">
        <v>48.0</v>
      </c>
      <c r="ES23" s="63">
        <v>51.0</v>
      </c>
      <c r="ET23" s="63">
        <v>342.0</v>
      </c>
      <c r="EU23" s="63">
        <v>236.0</v>
      </c>
      <c r="EV23" s="63">
        <v>139.0</v>
      </c>
      <c r="EW23" s="63">
        <v>-7.2</v>
      </c>
      <c r="EX23" s="63">
        <v>341.0</v>
      </c>
      <c r="EY23" s="63">
        <v>0.0</v>
      </c>
      <c r="EZ23" s="63">
        <v>0.0</v>
      </c>
      <c r="FA23" s="63">
        <v>0.0</v>
      </c>
      <c r="FB23" s="63">
        <v>341.0</v>
      </c>
      <c r="FC23" s="63">
        <v>238.0</v>
      </c>
      <c r="FD23" s="63">
        <v>139.0</v>
      </c>
      <c r="FE23" s="63">
        <v>-2.2</v>
      </c>
      <c r="FF23" s="63">
        <v>340.0</v>
      </c>
      <c r="FG23" s="63">
        <v>0.0</v>
      </c>
      <c r="FH23" s="63">
        <v>0.0</v>
      </c>
      <c r="FI23" s="63">
        <v>0.0</v>
      </c>
      <c r="FJ23" s="63">
        <v>342.0</v>
      </c>
      <c r="FK23" s="63">
        <v>217.0</v>
      </c>
      <c r="FL23" s="63">
        <v>126.6</v>
      </c>
      <c r="FM23" s="64"/>
      <c r="FN23" s="63">
        <v>342.0</v>
      </c>
      <c r="FO23" s="63">
        <v>233.0</v>
      </c>
      <c r="FP23" s="63">
        <v>127.4</v>
      </c>
      <c r="FQ23" s="63">
        <v>2.1</v>
      </c>
      <c r="FR23" s="63">
        <v>137.0</v>
      </c>
      <c r="FS23" s="64"/>
      <c r="FT23" s="63">
        <v>21.7</v>
      </c>
      <c r="FU23" s="64"/>
      <c r="FV23" s="63">
        <v>137.0</v>
      </c>
      <c r="FW23" s="64"/>
      <c r="FX23" s="64"/>
      <c r="FY23" s="64"/>
      <c r="FZ23" s="89"/>
      <c r="GA23" s="65">
        <v>344.0</v>
      </c>
      <c r="GB23" s="66">
        <v>283.85</v>
      </c>
      <c r="GC23" s="66">
        <v>178.99</v>
      </c>
      <c r="GD23" s="66">
        <v>7.04</v>
      </c>
      <c r="GE23" s="66">
        <v>344.0</v>
      </c>
      <c r="GF23" s="66">
        <v>300.11</v>
      </c>
      <c r="GG23" s="66">
        <v>178.49</v>
      </c>
      <c r="GH23" s="66">
        <v>10.8</v>
      </c>
      <c r="GI23" s="66">
        <v>344.0</v>
      </c>
      <c r="GJ23" s="66">
        <v>223.91</v>
      </c>
      <c r="GK23" s="66">
        <v>-129.91</v>
      </c>
      <c r="GL23" s="66">
        <v>-11.39</v>
      </c>
      <c r="GM23" s="66">
        <v>344.0</v>
      </c>
      <c r="GN23" s="66">
        <v>205.3</v>
      </c>
      <c r="GO23" s="66">
        <v>-130.49</v>
      </c>
      <c r="GP23" s="66">
        <v>-18.59</v>
      </c>
      <c r="GQ23" s="66">
        <v>344.0</v>
      </c>
      <c r="GR23" s="66">
        <v>77.37</v>
      </c>
      <c r="GS23" s="66">
        <v>-49.17</v>
      </c>
      <c r="GT23" s="66">
        <v>6.37</v>
      </c>
      <c r="GU23" s="66">
        <v>344.0</v>
      </c>
      <c r="GV23" s="66">
        <v>86.31</v>
      </c>
      <c r="GW23" s="66">
        <v>-48.24</v>
      </c>
      <c r="GX23" s="66">
        <v>5.61</v>
      </c>
      <c r="GY23" s="89"/>
      <c r="GZ23" s="98" t="s">
        <v>91</v>
      </c>
      <c r="HA23" s="98" t="s">
        <v>92</v>
      </c>
      <c r="HB23" s="98">
        <v>229.0</v>
      </c>
      <c r="HC23" s="98">
        <v>11.45</v>
      </c>
      <c r="HD23" s="98">
        <v>4.58</v>
      </c>
      <c r="HE23" s="98">
        <v>8.0</v>
      </c>
      <c r="HF23" s="99">
        <v>58.0</v>
      </c>
      <c r="HG23" s="99">
        <v>55.0</v>
      </c>
      <c r="HH23" s="98" t="s">
        <v>91</v>
      </c>
      <c r="HI23" s="98" t="s">
        <v>92</v>
      </c>
      <c r="HJ23" s="98">
        <v>217.0</v>
      </c>
      <c r="HK23" s="98">
        <v>10.85</v>
      </c>
      <c r="HL23" s="98">
        <v>4.34</v>
      </c>
      <c r="HM23" s="98">
        <v>5.0</v>
      </c>
      <c r="HN23" s="99">
        <v>57.0</v>
      </c>
      <c r="HO23" s="99">
        <v>56.0</v>
      </c>
      <c r="HP23" s="98" t="s">
        <v>91</v>
      </c>
      <c r="HQ23" s="98" t="s">
        <v>92</v>
      </c>
      <c r="HR23" s="98">
        <v>25.0</v>
      </c>
      <c r="HS23" s="98">
        <v>1.25</v>
      </c>
      <c r="HT23" s="98">
        <v>0.625</v>
      </c>
      <c r="HU23" s="98">
        <v>7.0</v>
      </c>
      <c r="HV23" s="99">
        <v>52.0</v>
      </c>
      <c r="HW23" s="99">
        <v>52.0</v>
      </c>
      <c r="HX23" s="89"/>
      <c r="HY23" s="72">
        <v>135.0</v>
      </c>
      <c r="HZ23" s="72">
        <v>33.0</v>
      </c>
      <c r="IA23" s="73">
        <f t="shared" si="5"/>
        <v>104</v>
      </c>
      <c r="IB23" s="72">
        <v>5.2</v>
      </c>
      <c r="IC23" s="73"/>
      <c r="ID23" s="72">
        <v>2.0</v>
      </c>
      <c r="IE23" s="72">
        <v>64.0</v>
      </c>
      <c r="IF23" s="72">
        <v>41.0</v>
      </c>
      <c r="IG23" s="89"/>
      <c r="IH23" s="74">
        <v>136.0</v>
      </c>
      <c r="II23" s="74">
        <v>33.0</v>
      </c>
      <c r="IJ23" s="74">
        <v>173.0</v>
      </c>
      <c r="IK23" s="74">
        <v>8.7</v>
      </c>
      <c r="IL23" s="74">
        <v>9.7</v>
      </c>
      <c r="IM23" s="74">
        <v>6.0</v>
      </c>
      <c r="IN23" s="74">
        <v>45.0</v>
      </c>
      <c r="IO23" s="74">
        <v>44.0</v>
      </c>
      <c r="IP23" s="74">
        <v>136.0</v>
      </c>
      <c r="IQ23" s="74">
        <v>33.5</v>
      </c>
      <c r="IR23" s="74">
        <v>87.0</v>
      </c>
      <c r="IS23" s="74">
        <v>4.5</v>
      </c>
      <c r="IT23" s="74">
        <v>4.9</v>
      </c>
      <c r="IU23" s="74">
        <v>12.0</v>
      </c>
      <c r="IV23" s="74">
        <v>46.0</v>
      </c>
      <c r="IW23" s="74">
        <v>45.0</v>
      </c>
      <c r="IX23" s="89"/>
      <c r="IY23" s="76">
        <v>139.8</v>
      </c>
      <c r="IZ23" s="76">
        <v>35.0</v>
      </c>
      <c r="JA23" s="76">
        <v>364.2</v>
      </c>
      <c r="JB23" s="76">
        <v>18.21</v>
      </c>
      <c r="JC23" s="76">
        <v>6.21</v>
      </c>
      <c r="JD23" s="76">
        <v>3.0</v>
      </c>
      <c r="JE23" s="76">
        <v>56.63</v>
      </c>
      <c r="JF23" s="76">
        <v>43.77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41.0</v>
      </c>
      <c r="JW23" s="78">
        <v>41.0</v>
      </c>
      <c r="JX23" s="78">
        <v>136.0</v>
      </c>
      <c r="JY23" s="78">
        <v>33.7</v>
      </c>
      <c r="JZ23" s="78">
        <v>181.0</v>
      </c>
      <c r="KA23" s="78">
        <v>9.6</v>
      </c>
      <c r="KB23" s="78">
        <v>3.5</v>
      </c>
      <c r="KC23" s="78">
        <v>2.0</v>
      </c>
      <c r="KD23" s="78">
        <v>47.0</v>
      </c>
      <c r="KE23" s="78">
        <v>46.0</v>
      </c>
      <c r="KF23" s="89"/>
      <c r="KG23" s="79">
        <v>136.0</v>
      </c>
      <c r="KH23" s="79">
        <v>33.0</v>
      </c>
      <c r="KI23" s="79">
        <v>129.0</v>
      </c>
      <c r="KJ23" s="79">
        <v>6.7</v>
      </c>
      <c r="KK23" s="80"/>
      <c r="KL23" s="79">
        <v>1.0</v>
      </c>
      <c r="KM23" s="79">
        <v>44.0</v>
      </c>
      <c r="KN23" s="79">
        <v>44.0</v>
      </c>
      <c r="KO23" s="79">
        <v>136.0</v>
      </c>
      <c r="KP23" s="79">
        <v>33.0</v>
      </c>
      <c r="KQ23" s="79">
        <v>3.0</v>
      </c>
      <c r="KR23" s="79">
        <v>0.1</v>
      </c>
      <c r="KS23" s="80"/>
      <c r="KT23" s="79">
        <v>1.0</v>
      </c>
      <c r="KU23" s="79">
        <v>44.0</v>
      </c>
      <c r="KV23" s="79">
        <v>42.0</v>
      </c>
      <c r="KW23" s="89"/>
      <c r="KX23" s="81">
        <v>135.0</v>
      </c>
      <c r="KY23" s="81">
        <v>34.0</v>
      </c>
      <c r="KZ23" s="81">
        <v>179.0</v>
      </c>
      <c r="LA23" s="81">
        <v>8.8</v>
      </c>
      <c r="LB23" s="81">
        <v>2.0</v>
      </c>
      <c r="LC23" s="81">
        <v>3.0</v>
      </c>
      <c r="LD23" s="81">
        <v>49.0</v>
      </c>
      <c r="LE23" s="81">
        <v>49.0</v>
      </c>
      <c r="LF23" s="81">
        <v>135.0</v>
      </c>
      <c r="LG23" s="81">
        <v>34.0</v>
      </c>
      <c r="LH23" s="81">
        <v>335.0</v>
      </c>
      <c r="LI23" s="81">
        <v>16.4</v>
      </c>
      <c r="LJ23" s="81">
        <v>5.0</v>
      </c>
      <c r="LK23" s="81">
        <v>5.0</v>
      </c>
      <c r="LL23" s="81">
        <v>51.0</v>
      </c>
      <c r="LM23" s="81">
        <v>51.0</v>
      </c>
      <c r="LN23" s="89"/>
      <c r="LO23" s="82">
        <v>342.0</v>
      </c>
      <c r="LP23" s="82">
        <v>170.0</v>
      </c>
      <c r="LQ23" s="82">
        <v>101.0</v>
      </c>
      <c r="LR23" s="82">
        <v>72.0</v>
      </c>
      <c r="LS23" s="82">
        <v>329.0</v>
      </c>
      <c r="LT23" s="82">
        <v>27.0</v>
      </c>
      <c r="LU23" s="82">
        <v>5.6</v>
      </c>
      <c r="LV23" s="82">
        <v>142.0</v>
      </c>
      <c r="LW23" s="82">
        <v>47.0</v>
      </c>
      <c r="LX23" s="82">
        <v>50.0</v>
      </c>
      <c r="LY23" s="82">
        <v>50.0</v>
      </c>
      <c r="LZ23" s="83">
        <v>10.0</v>
      </c>
      <c r="MA23" s="82">
        <v>74.0</v>
      </c>
      <c r="MB23" s="82">
        <v>4.8</v>
      </c>
      <c r="MC23" s="82">
        <v>142.0</v>
      </c>
      <c r="MD23" s="82">
        <v>123.0</v>
      </c>
      <c r="ME23" s="82">
        <v>55.0</v>
      </c>
      <c r="MF23" s="82">
        <v>54.0</v>
      </c>
      <c r="MG23" s="83">
        <v>10.0</v>
      </c>
      <c r="MH23" s="88" t="s">
        <v>95</v>
      </c>
      <c r="MI23" s="88" t="s">
        <v>95</v>
      </c>
      <c r="MJ23" s="88" t="s">
        <v>95</v>
      </c>
      <c r="MK23" s="88" t="s">
        <v>95</v>
      </c>
      <c r="ML23" s="82">
        <v>41.0</v>
      </c>
      <c r="MM23" s="82">
        <v>49.0</v>
      </c>
      <c r="MN23" s="83">
        <v>5.0</v>
      </c>
      <c r="MO23" s="86"/>
      <c r="MP23" s="87"/>
      <c r="MQ23" s="87"/>
      <c r="MR23" s="87"/>
      <c r="MS23" s="87"/>
      <c r="MT23" s="82">
        <v>16.0</v>
      </c>
      <c r="MU23" s="82">
        <v>5.2</v>
      </c>
      <c r="MV23" s="82">
        <v>269.0</v>
      </c>
      <c r="MW23" s="83">
        <v>36.0</v>
      </c>
      <c r="MX23" s="82">
        <v>29.0</v>
      </c>
      <c r="MY23" s="88" t="s">
        <v>96</v>
      </c>
      <c r="MZ23" s="83">
        <v>5.0</v>
      </c>
      <c r="NA23" s="87"/>
      <c r="NB23" s="88" t="s">
        <v>95</v>
      </c>
      <c r="NC23" s="88" t="s">
        <v>95</v>
      </c>
      <c r="ND23" s="88" t="s">
        <v>95</v>
      </c>
      <c r="NE23" s="88" t="s">
        <v>95</v>
      </c>
      <c r="NF23" s="82">
        <v>40.0</v>
      </c>
      <c r="NG23" s="82">
        <v>40.0</v>
      </c>
      <c r="NH23" s="82">
        <v>5.0</v>
      </c>
      <c r="NI23" s="87"/>
      <c r="NJ23" s="82">
        <v>3.3</v>
      </c>
      <c r="NK23" s="82">
        <v>1.6</v>
      </c>
      <c r="NL23" s="82">
        <v>65.0</v>
      </c>
      <c r="NM23" s="82">
        <v>34.0</v>
      </c>
      <c r="NN23" s="82">
        <v>42.0</v>
      </c>
      <c r="NO23" s="82">
        <v>48.0</v>
      </c>
      <c r="NP23" s="83">
        <v>4.0</v>
      </c>
      <c r="NQ23" s="222"/>
    </row>
    <row r="24" ht="14.25" customHeight="1">
      <c r="A24" s="49">
        <v>0.458333333333334</v>
      </c>
      <c r="B24" s="50"/>
      <c r="C24" s="51">
        <v>50.28</v>
      </c>
      <c r="D24" s="52">
        <v>342.0</v>
      </c>
      <c r="E24" s="53">
        <v>136.0</v>
      </c>
      <c r="F24" s="53">
        <v>54.0</v>
      </c>
      <c r="G24" s="55">
        <v>11.9</v>
      </c>
      <c r="H24" s="54"/>
      <c r="I24" s="53">
        <v>6.0</v>
      </c>
      <c r="J24" s="53">
        <v>49.0</v>
      </c>
      <c r="K24" s="53">
        <v>48.0</v>
      </c>
      <c r="L24" s="53">
        <v>140.0</v>
      </c>
      <c r="M24" s="53">
        <v>96.0</v>
      </c>
      <c r="N24" s="53">
        <v>24.2</v>
      </c>
      <c r="O24" s="54"/>
      <c r="P24" s="53">
        <v>6.0</v>
      </c>
      <c r="Q24" s="53">
        <v>60.0</v>
      </c>
      <c r="R24" s="53">
        <v>50.0</v>
      </c>
      <c r="S24" s="55">
        <v>345.2</v>
      </c>
      <c r="T24" s="55">
        <v>286.0</v>
      </c>
      <c r="U24" s="55">
        <v>173.0</v>
      </c>
      <c r="V24" s="54"/>
      <c r="W24" s="55">
        <v>378.5</v>
      </c>
      <c r="X24" s="55">
        <v>230.8</v>
      </c>
      <c r="Y24" s="55">
        <v>143.2</v>
      </c>
      <c r="Z24" s="54"/>
      <c r="AA24" s="55">
        <v>345.7</v>
      </c>
      <c r="AB24" s="53">
        <v>250.2</v>
      </c>
      <c r="AC24" s="53">
        <v>168.4</v>
      </c>
      <c r="AD24" s="54"/>
      <c r="AE24" s="53">
        <v>345.2</v>
      </c>
      <c r="AF24" s="55">
        <v>279.2</v>
      </c>
      <c r="AG24" s="55">
        <v>152.1</v>
      </c>
      <c r="AH24" s="54"/>
      <c r="AI24" s="55">
        <v>341.4</v>
      </c>
      <c r="AJ24" s="55">
        <v>298.2</v>
      </c>
      <c r="AK24" s="53">
        <v>190.6</v>
      </c>
      <c r="AL24" s="54"/>
      <c r="AM24" s="55">
        <v>343.8</v>
      </c>
      <c r="AN24" s="55">
        <v>322.7</v>
      </c>
      <c r="AO24" s="53">
        <v>182.5</v>
      </c>
      <c r="AP24" s="54"/>
      <c r="AQ24" s="182">
        <f t="shared" ref="AQ24:AS24" si="24">E24</f>
        <v>136</v>
      </c>
      <c r="AR24" s="54">
        <f t="shared" si="24"/>
        <v>54</v>
      </c>
      <c r="AS24" s="56">
        <f t="shared" si="24"/>
        <v>11.9</v>
      </c>
      <c r="AT24" s="54"/>
      <c r="AU24" s="54">
        <f t="shared" ref="AU24:AW24" si="25">L24</f>
        <v>140</v>
      </c>
      <c r="AV24" s="54">
        <f t="shared" si="25"/>
        <v>96</v>
      </c>
      <c r="AW24" s="54">
        <f t="shared" si="25"/>
        <v>24.2</v>
      </c>
      <c r="AX24" s="54"/>
      <c r="AY24" s="182">
        <f t="shared" si="23"/>
        <v>136</v>
      </c>
      <c r="AZ24" s="54"/>
      <c r="BA24" s="54"/>
      <c r="BB24" s="54"/>
      <c r="BC24" s="89"/>
      <c r="BD24" s="54"/>
      <c r="BE24" s="53">
        <v>34.0</v>
      </c>
      <c r="BF24" s="53">
        <v>74.0</v>
      </c>
      <c r="BG24" s="53">
        <v>3.7</v>
      </c>
      <c r="BH24" s="54"/>
      <c r="BI24" s="53">
        <v>22.0</v>
      </c>
      <c r="BJ24" s="53">
        <v>85.0</v>
      </c>
      <c r="BK24" s="53">
        <v>58.0</v>
      </c>
      <c r="BL24" s="89"/>
      <c r="BM24" s="58">
        <v>343.0</v>
      </c>
      <c r="BN24" s="58">
        <v>146.0</v>
      </c>
      <c r="BO24" s="58">
        <v>38.0</v>
      </c>
      <c r="BP24" s="58">
        <v>1.9</v>
      </c>
      <c r="BQ24" s="59"/>
      <c r="BR24" s="58">
        <v>6.0</v>
      </c>
      <c r="BS24" s="58">
        <v>57.0</v>
      </c>
      <c r="BT24" s="58">
        <v>56.0</v>
      </c>
      <c r="BU24" s="58">
        <v>343.0</v>
      </c>
      <c r="BV24" s="58">
        <v>288.0</v>
      </c>
      <c r="BW24" s="58">
        <v>163.0</v>
      </c>
      <c r="BX24" s="58">
        <v>23.0</v>
      </c>
      <c r="BY24" s="58">
        <v>335.0</v>
      </c>
      <c r="BZ24" s="58">
        <v>309.0</v>
      </c>
      <c r="CA24" s="58">
        <v>170.0</v>
      </c>
      <c r="CB24" s="58">
        <v>20.0</v>
      </c>
      <c r="CC24" s="58">
        <v>342.0</v>
      </c>
      <c r="CD24" s="58">
        <v>286.0</v>
      </c>
      <c r="CE24" s="58">
        <v>182.0</v>
      </c>
      <c r="CF24" s="58">
        <v>10.0</v>
      </c>
      <c r="CG24" s="58">
        <v>335.0</v>
      </c>
      <c r="CH24" s="58">
        <v>288.0</v>
      </c>
      <c r="CI24" s="58">
        <v>176.0</v>
      </c>
      <c r="CJ24" s="58">
        <v>5.0</v>
      </c>
      <c r="CK24" s="58">
        <v>353.0</v>
      </c>
      <c r="CL24" s="58">
        <v>302.0</v>
      </c>
      <c r="CM24" s="58">
        <v>183.0</v>
      </c>
      <c r="CN24" s="58">
        <v>11.0</v>
      </c>
      <c r="CO24" s="58">
        <v>332.0</v>
      </c>
      <c r="CP24" s="58">
        <v>341.0</v>
      </c>
      <c r="CQ24" s="58">
        <v>167.0</v>
      </c>
      <c r="CR24" s="58">
        <v>12.0</v>
      </c>
      <c r="CS24" s="58">
        <v>336.0</v>
      </c>
      <c r="CT24" s="58">
        <v>326.0</v>
      </c>
      <c r="CU24" s="58">
        <v>191.0</v>
      </c>
      <c r="CV24" s="58">
        <v>115.0</v>
      </c>
      <c r="CW24" s="58">
        <v>336.0</v>
      </c>
      <c r="CX24" s="58">
        <v>161.0</v>
      </c>
      <c r="CY24" s="58">
        <v>58.0</v>
      </c>
      <c r="CZ24" s="58">
        <v>52.0</v>
      </c>
      <c r="DA24" s="58">
        <v>324.0</v>
      </c>
      <c r="DB24" s="58">
        <v>168.0</v>
      </c>
      <c r="DC24" s="58">
        <v>70.0</v>
      </c>
      <c r="DD24" s="58">
        <v>56.0</v>
      </c>
      <c r="DE24" s="58">
        <v>146.0</v>
      </c>
      <c r="DF24" s="58">
        <v>35.0</v>
      </c>
      <c r="DG24" s="58">
        <v>38.0</v>
      </c>
      <c r="DH24" s="58">
        <v>1.9</v>
      </c>
      <c r="DI24" s="59"/>
      <c r="DJ24" s="58">
        <v>7.0</v>
      </c>
      <c r="DK24" s="58">
        <v>58.0</v>
      </c>
      <c r="DL24" s="58">
        <v>53.0</v>
      </c>
      <c r="DM24" s="89"/>
      <c r="DN24" s="61">
        <v>341.0</v>
      </c>
      <c r="DO24" s="61">
        <v>140.0</v>
      </c>
      <c r="DP24" s="61">
        <v>28.88</v>
      </c>
      <c r="DQ24" s="61">
        <v>16.43</v>
      </c>
      <c r="DR24" s="61">
        <v>3.71</v>
      </c>
      <c r="DS24" s="61">
        <v>8.0</v>
      </c>
      <c r="DT24" s="61">
        <v>39.0</v>
      </c>
      <c r="DU24" s="61">
        <v>49.6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342.0</v>
      </c>
      <c r="EF24" s="63">
        <v>137.0</v>
      </c>
      <c r="EG24" s="63">
        <v>86.0</v>
      </c>
      <c r="EH24" s="63">
        <v>3.6</v>
      </c>
      <c r="EI24" s="64"/>
      <c r="EJ24" s="63">
        <v>9.0</v>
      </c>
      <c r="EK24" s="63">
        <v>50.0</v>
      </c>
      <c r="EL24" s="63">
        <v>52.0</v>
      </c>
      <c r="EM24" s="63">
        <v>137.0</v>
      </c>
      <c r="EN24" s="63">
        <v>125.0</v>
      </c>
      <c r="EO24" s="63">
        <v>5.1</v>
      </c>
      <c r="EP24" s="64"/>
      <c r="EQ24" s="63">
        <v>9.0</v>
      </c>
      <c r="ER24" s="63">
        <v>51.0</v>
      </c>
      <c r="ES24" s="63">
        <v>53.0</v>
      </c>
      <c r="ET24" s="63">
        <v>342.0</v>
      </c>
      <c r="EU24" s="63">
        <v>237.0</v>
      </c>
      <c r="EV24" s="63">
        <v>139.0</v>
      </c>
      <c r="EW24" s="63">
        <v>-7.1</v>
      </c>
      <c r="EX24" s="63">
        <v>341.0</v>
      </c>
      <c r="EY24" s="63">
        <v>0.0</v>
      </c>
      <c r="EZ24" s="63">
        <v>0.0</v>
      </c>
      <c r="FA24" s="63">
        <v>0.0</v>
      </c>
      <c r="FB24" s="63">
        <v>341.0</v>
      </c>
      <c r="FC24" s="63">
        <v>238.0</v>
      </c>
      <c r="FD24" s="63">
        <v>139.0</v>
      </c>
      <c r="FE24" s="63">
        <v>-3.4</v>
      </c>
      <c r="FF24" s="63">
        <v>341.0</v>
      </c>
      <c r="FG24" s="63">
        <v>0.0</v>
      </c>
      <c r="FH24" s="63">
        <v>0.0</v>
      </c>
      <c r="FI24" s="63">
        <v>0.0</v>
      </c>
      <c r="FJ24" s="63">
        <v>342.0</v>
      </c>
      <c r="FK24" s="63">
        <v>222.0</v>
      </c>
      <c r="FL24" s="63">
        <v>129.9</v>
      </c>
      <c r="FM24" s="64"/>
      <c r="FN24" s="63">
        <v>342.0</v>
      </c>
      <c r="FO24" s="63">
        <v>239.0</v>
      </c>
      <c r="FP24" s="63">
        <v>130.4</v>
      </c>
      <c r="FQ24" s="63">
        <v>5.1</v>
      </c>
      <c r="FR24" s="63">
        <v>1367.0</v>
      </c>
      <c r="FS24" s="64"/>
      <c r="FT24" s="63">
        <v>14.9</v>
      </c>
      <c r="FU24" s="64"/>
      <c r="FV24" s="63">
        <v>137.0</v>
      </c>
      <c r="FW24" s="64"/>
      <c r="FX24" s="64"/>
      <c r="FY24" s="64"/>
      <c r="FZ24" s="89"/>
      <c r="GA24" s="65">
        <v>342.0</v>
      </c>
      <c r="GB24" s="66">
        <v>329.71</v>
      </c>
      <c r="GC24" s="66">
        <v>206.13</v>
      </c>
      <c r="GD24" s="66">
        <v>13.9</v>
      </c>
      <c r="GE24" s="66">
        <v>342.0</v>
      </c>
      <c r="GF24" s="66">
        <v>345.42</v>
      </c>
      <c r="GG24" s="66">
        <v>202.11</v>
      </c>
      <c r="GH24" s="66">
        <v>18.18</v>
      </c>
      <c r="GI24" s="66">
        <v>342.0</v>
      </c>
      <c r="GJ24" s="66">
        <v>229.04</v>
      </c>
      <c r="GK24" s="66">
        <v>-132.34</v>
      </c>
      <c r="GL24" s="66">
        <v>-11.81</v>
      </c>
      <c r="GM24" s="66">
        <v>342.0</v>
      </c>
      <c r="GN24" s="66">
        <v>211.6</v>
      </c>
      <c r="GO24" s="66">
        <v>-132.67</v>
      </c>
      <c r="GP24" s="66">
        <v>-18.68</v>
      </c>
      <c r="GQ24" s="66">
        <v>342.0</v>
      </c>
      <c r="GR24" s="66">
        <v>114.45</v>
      </c>
      <c r="GS24" s="66">
        <v>-73.71</v>
      </c>
      <c r="GT24" s="66">
        <v>0.0</v>
      </c>
      <c r="GU24" s="66">
        <v>342.0</v>
      </c>
      <c r="GV24" s="66">
        <v>138.95</v>
      </c>
      <c r="GW24" s="66">
        <v>-80.58</v>
      </c>
      <c r="GX24" s="66">
        <v>0.0</v>
      </c>
      <c r="GY24" s="89"/>
      <c r="GZ24" s="98" t="s">
        <v>91</v>
      </c>
      <c r="HA24" s="98" t="s">
        <v>92</v>
      </c>
      <c r="HB24" s="98">
        <v>226.0</v>
      </c>
      <c r="HC24" s="98">
        <v>11.3</v>
      </c>
      <c r="HD24" s="98">
        <v>4.52</v>
      </c>
      <c r="HE24" s="98">
        <v>8.0</v>
      </c>
      <c r="HF24" s="99">
        <v>55.0</v>
      </c>
      <c r="HG24" s="99">
        <v>52.0</v>
      </c>
      <c r="HH24" s="98" t="s">
        <v>91</v>
      </c>
      <c r="HI24" s="98" t="s">
        <v>92</v>
      </c>
      <c r="HJ24" s="98">
        <v>202.0</v>
      </c>
      <c r="HK24" s="98">
        <v>10.1</v>
      </c>
      <c r="HL24" s="98">
        <v>4.04</v>
      </c>
      <c r="HM24" s="98">
        <v>5.0</v>
      </c>
      <c r="HN24" s="99">
        <v>57.0</v>
      </c>
      <c r="HO24" s="99">
        <v>56.0</v>
      </c>
      <c r="HP24" s="98" t="s">
        <v>91</v>
      </c>
      <c r="HQ24" s="98" t="s">
        <v>92</v>
      </c>
      <c r="HR24" s="98">
        <v>25.0</v>
      </c>
      <c r="HS24" s="98">
        <v>1.25</v>
      </c>
      <c r="HT24" s="98">
        <v>0.625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3">
        <f t="shared" si="5"/>
        <v>164</v>
      </c>
      <c r="IB24" s="72">
        <v>8.2</v>
      </c>
      <c r="IC24" s="73"/>
      <c r="ID24" s="72">
        <v>2.0</v>
      </c>
      <c r="IE24" s="72">
        <v>68.0</v>
      </c>
      <c r="IF24" s="72">
        <v>44.0</v>
      </c>
      <c r="IG24" s="89"/>
      <c r="IH24" s="74">
        <v>140.0</v>
      </c>
      <c r="II24" s="74">
        <v>33.9</v>
      </c>
      <c r="IJ24" s="74">
        <v>159.0</v>
      </c>
      <c r="IK24" s="74">
        <v>8.1</v>
      </c>
      <c r="IL24" s="74">
        <v>9.2</v>
      </c>
      <c r="IM24" s="74">
        <v>6.0</v>
      </c>
      <c r="IN24" s="74">
        <v>47.0</v>
      </c>
      <c r="IO24" s="74">
        <v>46.0</v>
      </c>
      <c r="IP24" s="74">
        <v>140.0</v>
      </c>
      <c r="IQ24" s="74">
        <v>34.8</v>
      </c>
      <c r="IR24" s="74">
        <v>5.0</v>
      </c>
      <c r="IS24" s="74">
        <v>0.1</v>
      </c>
      <c r="IT24" s="74">
        <v>0.2</v>
      </c>
      <c r="IU24" s="74">
        <v>12.0</v>
      </c>
      <c r="IV24" s="74">
        <v>48.0</v>
      </c>
      <c r="IW24" s="74">
        <v>47.0</v>
      </c>
      <c r="IX24" s="89"/>
      <c r="IY24" s="76">
        <v>139.89</v>
      </c>
      <c r="IZ24" s="76">
        <v>35.22</v>
      </c>
      <c r="JA24" s="76">
        <v>285.2</v>
      </c>
      <c r="JB24" s="76">
        <v>14.26</v>
      </c>
      <c r="JC24" s="76">
        <v>4.93</v>
      </c>
      <c r="JD24" s="76">
        <v>3.0</v>
      </c>
      <c r="JE24" s="76">
        <v>55.8</v>
      </c>
      <c r="JF24" s="76">
        <v>46.47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139.0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43.0</v>
      </c>
      <c r="JW24" s="78">
        <v>42.0</v>
      </c>
      <c r="JX24" s="78">
        <v>139.0</v>
      </c>
      <c r="JY24" s="78">
        <v>34.8</v>
      </c>
      <c r="JZ24" s="78">
        <v>9.0</v>
      </c>
      <c r="KA24" s="78">
        <v>0.5</v>
      </c>
      <c r="KB24" s="78">
        <v>0.0</v>
      </c>
      <c r="KC24" s="78">
        <v>2.0</v>
      </c>
      <c r="KD24" s="78">
        <v>49.0</v>
      </c>
      <c r="KE24" s="78">
        <v>48.0</v>
      </c>
      <c r="KF24" s="89"/>
      <c r="KG24" s="79">
        <v>138.0</v>
      </c>
      <c r="KH24" s="79">
        <v>34.0</v>
      </c>
      <c r="KI24" s="79">
        <v>129.0</v>
      </c>
      <c r="KJ24" s="79">
        <v>6.9</v>
      </c>
      <c r="KK24" s="80"/>
      <c r="KL24" s="79">
        <v>1.0</v>
      </c>
      <c r="KM24" s="79">
        <v>44.0</v>
      </c>
      <c r="KN24" s="79">
        <v>44.0</v>
      </c>
      <c r="KO24" s="79">
        <v>138.0</v>
      </c>
      <c r="KP24" s="79">
        <v>34.0</v>
      </c>
      <c r="KQ24" s="79" t="s">
        <v>98</v>
      </c>
      <c r="KR24" s="79" t="s">
        <v>98</v>
      </c>
      <c r="KS24" s="80"/>
      <c r="KT24" s="79">
        <v>1.0</v>
      </c>
      <c r="KU24" s="79">
        <v>44.0</v>
      </c>
      <c r="KV24" s="79">
        <v>42.0</v>
      </c>
      <c r="KW24" s="89"/>
      <c r="KX24" s="81">
        <v>130.0</v>
      </c>
      <c r="KY24" s="81">
        <v>34.0</v>
      </c>
      <c r="KZ24" s="81">
        <v>265.0</v>
      </c>
      <c r="LA24" s="81">
        <v>13.0</v>
      </c>
      <c r="LB24" s="81">
        <v>2.0</v>
      </c>
      <c r="LC24" s="81">
        <v>3.0</v>
      </c>
      <c r="LD24" s="81">
        <v>49.0</v>
      </c>
      <c r="LE24" s="81">
        <v>49.0</v>
      </c>
      <c r="LF24" s="81">
        <v>130.0</v>
      </c>
      <c r="LG24" s="81">
        <v>34.0</v>
      </c>
      <c r="LH24" s="81">
        <v>345.0</v>
      </c>
      <c r="LI24" s="81">
        <v>16.9</v>
      </c>
      <c r="LJ24" s="81">
        <v>5.0</v>
      </c>
      <c r="LK24" s="81">
        <v>5.0</v>
      </c>
      <c r="LL24" s="81">
        <v>51.0</v>
      </c>
      <c r="LM24" s="81">
        <v>51.0</v>
      </c>
      <c r="LN24" s="89"/>
      <c r="LO24" s="82">
        <v>340.0</v>
      </c>
      <c r="LP24" s="82">
        <v>225.0</v>
      </c>
      <c r="LQ24" s="82">
        <v>131.0</v>
      </c>
      <c r="LR24" s="82">
        <v>71.0</v>
      </c>
      <c r="LS24" s="82">
        <v>337.0</v>
      </c>
      <c r="LT24" s="83">
        <v>40.0</v>
      </c>
      <c r="LU24" s="83">
        <v>2.3</v>
      </c>
      <c r="LV24" s="83">
        <v>140.0</v>
      </c>
      <c r="LW24" s="83">
        <v>71.0</v>
      </c>
      <c r="LX24" s="83">
        <v>52.0</v>
      </c>
      <c r="LY24" s="83">
        <v>52.0</v>
      </c>
      <c r="LZ24" s="83">
        <v>10.0</v>
      </c>
      <c r="MA24" s="83">
        <v>91.0</v>
      </c>
      <c r="MB24" s="83">
        <v>3.8</v>
      </c>
      <c r="MC24" s="83">
        <v>140.0</v>
      </c>
      <c r="MD24" s="83">
        <v>154.0</v>
      </c>
      <c r="ME24" s="83">
        <v>61.0</v>
      </c>
      <c r="MF24" s="83">
        <v>55.0</v>
      </c>
      <c r="MG24" s="83">
        <v>10.0</v>
      </c>
      <c r="MH24" s="88" t="s">
        <v>95</v>
      </c>
      <c r="MI24" s="88" t="s">
        <v>95</v>
      </c>
      <c r="MJ24" s="88" t="s">
        <v>95</v>
      </c>
      <c r="MK24" s="88" t="s">
        <v>95</v>
      </c>
      <c r="ML24" s="120">
        <v>56.0</v>
      </c>
      <c r="MM24" s="120">
        <v>53.0</v>
      </c>
      <c r="MN24" s="83">
        <v>5.0</v>
      </c>
      <c r="MO24" s="86"/>
      <c r="MP24" s="87"/>
      <c r="MQ24" s="87"/>
      <c r="MR24" s="87"/>
      <c r="MS24" s="87"/>
      <c r="MT24" s="83">
        <v>13.3</v>
      </c>
      <c r="MU24" s="83">
        <v>5.0</v>
      </c>
      <c r="MV24" s="83">
        <v>225.0</v>
      </c>
      <c r="MW24" s="83">
        <v>36.0</v>
      </c>
      <c r="MX24" s="120">
        <v>42.0</v>
      </c>
      <c r="MY24" s="88" t="s">
        <v>96</v>
      </c>
      <c r="MZ24" s="83">
        <v>5.0</v>
      </c>
      <c r="NA24" s="87"/>
      <c r="NB24" s="88" t="s">
        <v>95</v>
      </c>
      <c r="NC24" s="88" t="s">
        <v>95</v>
      </c>
      <c r="ND24" s="88" t="s">
        <v>95</v>
      </c>
      <c r="NE24" s="88" t="s">
        <v>95</v>
      </c>
      <c r="NF24" s="120">
        <v>40.0</v>
      </c>
      <c r="NG24" s="120">
        <v>40.0</v>
      </c>
      <c r="NH24" s="120">
        <v>5.0</v>
      </c>
      <c r="NI24" s="88"/>
      <c r="NJ24" s="83">
        <v>3.6</v>
      </c>
      <c r="NK24" s="83">
        <v>1.8</v>
      </c>
      <c r="NL24" s="83">
        <v>68.0</v>
      </c>
      <c r="NM24" s="120">
        <v>34.0</v>
      </c>
      <c r="NN24" s="120">
        <v>48.0</v>
      </c>
      <c r="NO24" s="120">
        <v>42.0</v>
      </c>
      <c r="NP24" s="83">
        <v>4.0</v>
      </c>
      <c r="NQ24" s="222"/>
    </row>
    <row r="25" ht="14.25" customHeight="1">
      <c r="A25" s="49">
        <v>0.5</v>
      </c>
      <c r="B25" s="50"/>
      <c r="C25" s="51">
        <v>50.29</v>
      </c>
      <c r="D25" s="52">
        <v>340.0</v>
      </c>
      <c r="E25" s="53">
        <v>135.0</v>
      </c>
      <c r="F25" s="53">
        <v>39.0</v>
      </c>
      <c r="G25" s="55">
        <v>8.7</v>
      </c>
      <c r="H25" s="54"/>
      <c r="I25" s="53">
        <v>6.0</v>
      </c>
      <c r="J25" s="53">
        <v>49.0</v>
      </c>
      <c r="K25" s="53">
        <v>48.0</v>
      </c>
      <c r="L25" s="53">
        <v>139.0</v>
      </c>
      <c r="M25" s="53">
        <v>93.0</v>
      </c>
      <c r="N25" s="53">
        <v>23.5</v>
      </c>
      <c r="O25" s="54"/>
      <c r="P25" s="53">
        <v>6.0</v>
      </c>
      <c r="Q25" s="53">
        <v>60.0</v>
      </c>
      <c r="R25" s="53">
        <v>50.0</v>
      </c>
      <c r="S25" s="55">
        <v>343.7</v>
      </c>
      <c r="T25" s="55">
        <v>297.2</v>
      </c>
      <c r="U25" s="55">
        <v>183.7</v>
      </c>
      <c r="V25" s="54"/>
      <c r="W25" s="55">
        <v>377.4</v>
      </c>
      <c r="X25" s="55">
        <v>235.9</v>
      </c>
      <c r="Y25" s="55">
        <v>146.8</v>
      </c>
      <c r="Z25" s="54"/>
      <c r="AA25" s="55">
        <v>343.7</v>
      </c>
      <c r="AB25" s="53">
        <v>297.1</v>
      </c>
      <c r="AC25" s="53">
        <v>195.4</v>
      </c>
      <c r="AD25" s="53"/>
      <c r="AE25" s="53">
        <v>343.4</v>
      </c>
      <c r="AF25" s="55">
        <v>331.6</v>
      </c>
      <c r="AG25" s="55">
        <v>177.6</v>
      </c>
      <c r="AH25" s="54"/>
      <c r="AI25" s="55">
        <v>349.6</v>
      </c>
      <c r="AJ25" s="55">
        <v>342.1</v>
      </c>
      <c r="AK25" s="53">
        <v>216.1</v>
      </c>
      <c r="AL25" s="54"/>
      <c r="AM25" s="55">
        <v>342.1</v>
      </c>
      <c r="AN25" s="55">
        <v>363.6</v>
      </c>
      <c r="AO25" s="53">
        <v>203.5</v>
      </c>
      <c r="AP25" s="54"/>
      <c r="AQ25" s="182">
        <f t="shared" ref="AQ25:AS25" si="26">E25</f>
        <v>135</v>
      </c>
      <c r="AR25" s="54">
        <f t="shared" si="26"/>
        <v>39</v>
      </c>
      <c r="AS25" s="56">
        <f t="shared" si="26"/>
        <v>8.7</v>
      </c>
      <c r="AT25" s="54"/>
      <c r="AU25" s="54">
        <f t="shared" ref="AU25:AW25" si="27">L25</f>
        <v>139</v>
      </c>
      <c r="AV25" s="54">
        <f t="shared" si="27"/>
        <v>93</v>
      </c>
      <c r="AW25" s="54">
        <f t="shared" si="27"/>
        <v>23.5</v>
      </c>
      <c r="AX25" s="54"/>
      <c r="AY25" s="182">
        <f t="shared" si="23"/>
        <v>135</v>
      </c>
      <c r="AZ25" s="54"/>
      <c r="BA25" s="54"/>
      <c r="BB25" s="54"/>
      <c r="BC25" s="89"/>
      <c r="BD25" s="54"/>
      <c r="BE25" s="53">
        <v>0.0</v>
      </c>
      <c r="BF25" s="53">
        <v>0.0</v>
      </c>
      <c r="BG25" s="53">
        <v>0.0</v>
      </c>
      <c r="BH25" s="54"/>
      <c r="BI25" s="53">
        <v>22.0</v>
      </c>
      <c r="BJ25" s="53">
        <v>90.0</v>
      </c>
      <c r="BK25" s="53">
        <v>65.0</v>
      </c>
      <c r="BL25" s="89"/>
      <c r="BM25" s="58">
        <v>342.0</v>
      </c>
      <c r="BN25" s="58">
        <v>146.0</v>
      </c>
      <c r="BO25" s="58">
        <v>296.0</v>
      </c>
      <c r="BP25" s="58">
        <v>14.8</v>
      </c>
      <c r="BQ25" s="59"/>
      <c r="BR25" s="58">
        <v>6.0</v>
      </c>
      <c r="BS25" s="58">
        <v>62.0</v>
      </c>
      <c r="BT25" s="58">
        <v>64.0</v>
      </c>
      <c r="BU25" s="58">
        <v>342.0</v>
      </c>
      <c r="BV25" s="58">
        <v>281.0</v>
      </c>
      <c r="BW25" s="58">
        <v>166.0</v>
      </c>
      <c r="BX25" s="58">
        <v>18.0</v>
      </c>
      <c r="BY25" s="58">
        <v>336.0</v>
      </c>
      <c r="BZ25" s="58">
        <v>309.0</v>
      </c>
      <c r="CA25" s="58">
        <v>170.0</v>
      </c>
      <c r="CB25" s="58">
        <v>26.0</v>
      </c>
      <c r="CC25" s="58">
        <v>343.0</v>
      </c>
      <c r="CD25" s="58">
        <v>300.0</v>
      </c>
      <c r="CE25" s="58">
        <v>172.0</v>
      </c>
      <c r="CF25" s="58">
        <v>10.0</v>
      </c>
      <c r="CG25" s="58">
        <v>339.0</v>
      </c>
      <c r="CH25" s="58">
        <v>305.0</v>
      </c>
      <c r="CI25" s="58">
        <v>170.0</v>
      </c>
      <c r="CJ25" s="58">
        <v>7.0</v>
      </c>
      <c r="CK25" s="58">
        <v>352.0</v>
      </c>
      <c r="CL25" s="58">
        <v>315.0</v>
      </c>
      <c r="CM25" s="58">
        <v>175.0</v>
      </c>
      <c r="CN25" s="58">
        <v>10.0</v>
      </c>
      <c r="CO25" s="58">
        <v>332.0</v>
      </c>
      <c r="CP25" s="58">
        <v>324.0</v>
      </c>
      <c r="CQ25" s="58">
        <v>157.0</v>
      </c>
      <c r="CR25" s="58">
        <v>9.0</v>
      </c>
      <c r="CS25" s="58">
        <v>336.0</v>
      </c>
      <c r="CT25" s="58">
        <v>288.0</v>
      </c>
      <c r="CU25" s="58">
        <v>174.0</v>
      </c>
      <c r="CV25" s="58">
        <v>94.0</v>
      </c>
      <c r="CW25" s="58">
        <v>338.0</v>
      </c>
      <c r="CX25" s="58">
        <v>168.0</v>
      </c>
      <c r="CY25" s="58">
        <v>69.0</v>
      </c>
      <c r="CZ25" s="58">
        <v>52.0</v>
      </c>
      <c r="DA25" s="58">
        <v>324.0</v>
      </c>
      <c r="DB25" s="58">
        <v>175.0</v>
      </c>
      <c r="DC25" s="58">
        <v>70.0</v>
      </c>
      <c r="DD25" s="58">
        <v>63.0</v>
      </c>
      <c r="DE25" s="58">
        <v>146.0</v>
      </c>
      <c r="DF25" s="58">
        <v>35.0</v>
      </c>
      <c r="DG25" s="58">
        <v>296.0</v>
      </c>
      <c r="DH25" s="58">
        <v>14.8</v>
      </c>
      <c r="DI25" s="59"/>
      <c r="DJ25" s="58">
        <v>7.0</v>
      </c>
      <c r="DK25" s="58">
        <v>59.0</v>
      </c>
      <c r="DL25" s="58">
        <v>54.0</v>
      </c>
      <c r="DM25" s="89"/>
      <c r="DN25" s="61">
        <v>340.0</v>
      </c>
      <c r="DO25" s="61">
        <v>140.0</v>
      </c>
      <c r="DP25" s="61">
        <v>36.6</v>
      </c>
      <c r="DQ25" s="61">
        <v>19.02</v>
      </c>
      <c r="DR25" s="61">
        <v>5.48</v>
      </c>
      <c r="DS25" s="61">
        <v>8.0</v>
      </c>
      <c r="DT25" s="61">
        <v>44.0</v>
      </c>
      <c r="DU25" s="61">
        <v>54.6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342.0</v>
      </c>
      <c r="EF25" s="63">
        <v>138.0</v>
      </c>
      <c r="EG25" s="63">
        <v>72.0</v>
      </c>
      <c r="EH25" s="63">
        <v>3.0</v>
      </c>
      <c r="EI25" s="64"/>
      <c r="EJ25" s="63">
        <v>9.0</v>
      </c>
      <c r="EK25" s="63">
        <v>51.0</v>
      </c>
      <c r="EL25" s="63">
        <v>53.0</v>
      </c>
      <c r="EM25" s="63">
        <v>138.0</v>
      </c>
      <c r="EN25" s="63">
        <v>112.0</v>
      </c>
      <c r="EO25" s="63">
        <v>4.6</v>
      </c>
      <c r="EP25" s="64"/>
      <c r="EQ25" s="63">
        <v>9.0</v>
      </c>
      <c r="ER25" s="63">
        <v>52.0</v>
      </c>
      <c r="ES25" s="63">
        <v>54.0</v>
      </c>
      <c r="ET25" s="63">
        <v>341.0</v>
      </c>
      <c r="EU25" s="63">
        <v>237.0</v>
      </c>
      <c r="EV25" s="63">
        <v>139.0</v>
      </c>
      <c r="EW25" s="63">
        <v>-6.0</v>
      </c>
      <c r="EX25" s="63">
        <v>340.0</v>
      </c>
      <c r="EY25" s="63">
        <v>0.0</v>
      </c>
      <c r="EZ25" s="63">
        <v>0.0</v>
      </c>
      <c r="FA25" s="63">
        <v>0.0</v>
      </c>
      <c r="FB25" s="63">
        <v>340.0</v>
      </c>
      <c r="FC25" s="63">
        <v>238.0</v>
      </c>
      <c r="FD25" s="63">
        <v>139.0</v>
      </c>
      <c r="FE25" s="63">
        <v>-4.0</v>
      </c>
      <c r="FF25" s="63">
        <v>339.0</v>
      </c>
      <c r="FG25" s="63">
        <v>0.0</v>
      </c>
      <c r="FH25" s="63">
        <v>0.0</v>
      </c>
      <c r="FI25" s="63">
        <v>0.0</v>
      </c>
      <c r="FJ25" s="63">
        <v>342.0</v>
      </c>
      <c r="FK25" s="63">
        <v>229.0</v>
      </c>
      <c r="FL25" s="63">
        <v>132.5</v>
      </c>
      <c r="FM25" s="64"/>
      <c r="FN25" s="63">
        <v>342.0</v>
      </c>
      <c r="FO25" s="63">
        <v>242.0</v>
      </c>
      <c r="FP25" s="63">
        <v>132.3</v>
      </c>
      <c r="FQ25" s="63">
        <v>3.3</v>
      </c>
      <c r="FR25" s="63">
        <v>138.0</v>
      </c>
      <c r="FS25" s="64"/>
      <c r="FT25" s="63">
        <v>11.15</v>
      </c>
      <c r="FU25" s="64"/>
      <c r="FV25" s="63">
        <v>138.0</v>
      </c>
      <c r="FW25" s="64"/>
      <c r="FX25" s="64"/>
      <c r="FY25" s="64"/>
      <c r="FZ25" s="89"/>
      <c r="GA25" s="160">
        <v>343.0</v>
      </c>
      <c r="GB25" s="160">
        <v>310.96</v>
      </c>
      <c r="GC25" s="160">
        <v>195.15</v>
      </c>
      <c r="GD25" s="160">
        <v>13.57</v>
      </c>
      <c r="GE25" s="160">
        <v>343.0</v>
      </c>
      <c r="GF25" s="160">
        <v>328.98</v>
      </c>
      <c r="GG25" s="160">
        <v>191.72</v>
      </c>
      <c r="GH25" s="160">
        <v>16.84</v>
      </c>
      <c r="GI25" s="160">
        <v>343.0</v>
      </c>
      <c r="GJ25" s="160">
        <v>231.53</v>
      </c>
      <c r="GK25" s="160">
        <v>-134.1</v>
      </c>
      <c r="GL25" s="160">
        <v>-12.81</v>
      </c>
      <c r="GM25" s="160">
        <v>343.0</v>
      </c>
      <c r="GN25" s="160">
        <v>212.78</v>
      </c>
      <c r="GO25" s="160">
        <v>-133.93</v>
      </c>
      <c r="GP25" s="160">
        <v>-20.27</v>
      </c>
      <c r="GQ25" s="160">
        <v>343.0</v>
      </c>
      <c r="GR25" s="160">
        <v>88.51</v>
      </c>
      <c r="GS25" s="160">
        <v>-57.37</v>
      </c>
      <c r="GT25" s="160">
        <v>0.0</v>
      </c>
      <c r="GU25" s="160">
        <v>343.0</v>
      </c>
      <c r="GV25" s="160">
        <v>96.42</v>
      </c>
      <c r="GW25" s="160">
        <v>-55.28</v>
      </c>
      <c r="GX25" s="160">
        <v>0.0</v>
      </c>
      <c r="GY25" s="89"/>
      <c r="GZ25" s="98" t="s">
        <v>91</v>
      </c>
      <c r="HA25" s="98" t="s">
        <v>92</v>
      </c>
      <c r="HB25" s="98">
        <v>194.0</v>
      </c>
      <c r="HC25" s="98">
        <v>9.7</v>
      </c>
      <c r="HD25" s="98">
        <v>3.88</v>
      </c>
      <c r="HE25" s="98">
        <v>8.0</v>
      </c>
      <c r="HF25" s="99">
        <v>55.0</v>
      </c>
      <c r="HG25" s="99">
        <v>52.0</v>
      </c>
      <c r="HH25" s="98" t="s">
        <v>91</v>
      </c>
      <c r="HI25" s="98" t="s">
        <v>92</v>
      </c>
      <c r="HJ25" s="98">
        <v>153.0</v>
      </c>
      <c r="HK25" s="98">
        <v>7.65</v>
      </c>
      <c r="HL25" s="98">
        <v>3.06</v>
      </c>
      <c r="HM25" s="98">
        <v>5.0</v>
      </c>
      <c r="HN25" s="99">
        <v>56.0</v>
      </c>
      <c r="HO25" s="99">
        <v>54.0</v>
      </c>
      <c r="HP25" s="98" t="s">
        <v>91</v>
      </c>
      <c r="HQ25" s="98" t="s">
        <v>92</v>
      </c>
      <c r="HR25" s="98">
        <v>26.0</v>
      </c>
      <c r="HS25" s="98">
        <v>1.3</v>
      </c>
      <c r="HT25" s="98">
        <v>0.65</v>
      </c>
      <c r="HU25" s="98">
        <v>7.0</v>
      </c>
      <c r="HV25" s="99">
        <v>52.0</v>
      </c>
      <c r="HW25" s="99">
        <v>52.0</v>
      </c>
      <c r="HX25" s="89"/>
      <c r="HY25" s="72">
        <v>135.0</v>
      </c>
      <c r="HZ25" s="72">
        <v>33.0</v>
      </c>
      <c r="IA25" s="73">
        <f t="shared" si="5"/>
        <v>164</v>
      </c>
      <c r="IB25" s="72">
        <v>8.2</v>
      </c>
      <c r="IC25" s="73"/>
      <c r="ID25" s="72">
        <v>2.0</v>
      </c>
      <c r="IE25" s="72">
        <v>68.0</v>
      </c>
      <c r="IF25" s="72">
        <v>44.0</v>
      </c>
      <c r="IG25" s="89"/>
      <c r="IH25" s="74">
        <v>139.0</v>
      </c>
      <c r="II25" s="74">
        <v>33.6</v>
      </c>
      <c r="IJ25" s="74">
        <v>168.0</v>
      </c>
      <c r="IK25" s="74">
        <v>8.2</v>
      </c>
      <c r="IL25" s="74">
        <v>9.4</v>
      </c>
      <c r="IM25" s="74">
        <v>6.0</v>
      </c>
      <c r="IN25" s="74">
        <v>48.0</v>
      </c>
      <c r="IO25" s="74">
        <v>47.0</v>
      </c>
      <c r="IP25" s="74">
        <v>139.0</v>
      </c>
      <c r="IQ25" s="74">
        <v>34.2</v>
      </c>
      <c r="IR25" s="74">
        <v>37.0</v>
      </c>
      <c r="IS25" s="74">
        <v>2.0</v>
      </c>
      <c r="IT25" s="74">
        <v>2.2</v>
      </c>
      <c r="IU25" s="74">
        <v>12.0</v>
      </c>
      <c r="IV25" s="74">
        <v>50.0</v>
      </c>
      <c r="IW25" s="74">
        <v>49.0</v>
      </c>
      <c r="IX25" s="89"/>
      <c r="IY25" s="76">
        <v>139.77</v>
      </c>
      <c r="IZ25" s="76">
        <v>34.98</v>
      </c>
      <c r="JA25" s="76">
        <v>380.6</v>
      </c>
      <c r="JB25" s="76">
        <v>19.03</v>
      </c>
      <c r="JC25" s="76">
        <v>6.94</v>
      </c>
      <c r="JD25" s="76">
        <v>3.0</v>
      </c>
      <c r="JE25" s="76">
        <v>61.77</v>
      </c>
      <c r="JF25" s="76">
        <v>47.37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139.0</v>
      </c>
      <c r="JQ25" s="78">
        <v>32.9</v>
      </c>
      <c r="JR25" s="78">
        <v>0.0</v>
      </c>
      <c r="JS25" s="78">
        <v>0.0</v>
      </c>
      <c r="JT25" s="78">
        <v>0.0</v>
      </c>
      <c r="JU25" s="78">
        <v>2.0</v>
      </c>
      <c r="JV25" s="78">
        <v>45.0</v>
      </c>
      <c r="JW25" s="78">
        <v>44.0</v>
      </c>
      <c r="JX25" s="78">
        <v>139.0</v>
      </c>
      <c r="JY25" s="78">
        <v>34.7</v>
      </c>
      <c r="JZ25" s="78">
        <v>9.0</v>
      </c>
      <c r="KA25" s="78">
        <v>0.5</v>
      </c>
      <c r="KB25" s="78">
        <v>0.0</v>
      </c>
      <c r="KC25" s="78">
        <v>2.0</v>
      </c>
      <c r="KD25" s="78">
        <v>51.0</v>
      </c>
      <c r="KE25" s="78">
        <v>50.0</v>
      </c>
      <c r="KF25" s="89"/>
      <c r="KG25" s="79">
        <v>140.0</v>
      </c>
      <c r="KH25" s="79">
        <v>34.0</v>
      </c>
      <c r="KI25" s="79">
        <v>68.0</v>
      </c>
      <c r="KJ25" s="79">
        <v>3.7</v>
      </c>
      <c r="KK25" s="80"/>
      <c r="KL25" s="79">
        <v>1.0</v>
      </c>
      <c r="KM25" s="79">
        <v>50.0</v>
      </c>
      <c r="KN25" s="79">
        <v>50.0</v>
      </c>
      <c r="KO25" s="79">
        <v>140.0</v>
      </c>
      <c r="KP25" s="79">
        <v>34.0</v>
      </c>
      <c r="KQ25" s="79" t="s">
        <v>98</v>
      </c>
      <c r="KR25" s="79" t="s">
        <v>98</v>
      </c>
      <c r="KS25" s="80"/>
      <c r="KT25" s="79">
        <v>1.0</v>
      </c>
      <c r="KU25" s="79">
        <v>50.0</v>
      </c>
      <c r="KV25" s="79">
        <v>48.0</v>
      </c>
      <c r="KW25" s="89"/>
      <c r="KX25" s="81">
        <v>136.0</v>
      </c>
      <c r="KY25" s="81">
        <v>34.0</v>
      </c>
      <c r="KZ25" s="81">
        <v>210.0</v>
      </c>
      <c r="LA25" s="81">
        <v>10.3</v>
      </c>
      <c r="LB25" s="81">
        <v>2.0</v>
      </c>
      <c r="LC25" s="81">
        <v>3.0</v>
      </c>
      <c r="LD25" s="81">
        <v>49.0</v>
      </c>
      <c r="LE25" s="81">
        <v>49.0</v>
      </c>
      <c r="LF25" s="81">
        <v>136.0</v>
      </c>
      <c r="LG25" s="81">
        <v>34.0</v>
      </c>
      <c r="LH25" s="81">
        <v>343.0</v>
      </c>
      <c r="LI25" s="81">
        <v>16.8</v>
      </c>
      <c r="LJ25" s="81">
        <v>5.0</v>
      </c>
      <c r="LK25" s="81">
        <v>5.0</v>
      </c>
      <c r="LL25" s="81">
        <v>51.0</v>
      </c>
      <c r="LM25" s="81">
        <v>51.0</v>
      </c>
      <c r="LN25" s="89"/>
      <c r="LO25" s="82">
        <v>344.0</v>
      </c>
      <c r="LP25" s="82">
        <v>197.0</v>
      </c>
      <c r="LQ25" s="82">
        <v>117.0</v>
      </c>
      <c r="LR25" s="82">
        <v>73.0</v>
      </c>
      <c r="LS25" s="82">
        <v>328.0</v>
      </c>
      <c r="LT25" s="83">
        <v>31.0</v>
      </c>
      <c r="LU25" s="83">
        <v>3.2</v>
      </c>
      <c r="LV25" s="83">
        <v>141.0</v>
      </c>
      <c r="LW25" s="83">
        <v>53.0</v>
      </c>
      <c r="LX25" s="83">
        <v>54.0</v>
      </c>
      <c r="LY25" s="83">
        <v>55.0</v>
      </c>
      <c r="LZ25" s="83">
        <v>10.0</v>
      </c>
      <c r="MA25" s="83">
        <v>86.0</v>
      </c>
      <c r="MB25" s="83">
        <v>6.5</v>
      </c>
      <c r="MC25" s="83">
        <v>142.0</v>
      </c>
      <c r="MD25" s="83">
        <v>144.0</v>
      </c>
      <c r="ME25" s="83">
        <v>63.0</v>
      </c>
      <c r="MF25" s="83">
        <v>58.0</v>
      </c>
      <c r="MG25" s="83">
        <v>10.0</v>
      </c>
      <c r="MH25" s="88" t="s">
        <v>95</v>
      </c>
      <c r="MI25" s="88" t="s">
        <v>95</v>
      </c>
      <c r="MJ25" s="88" t="s">
        <v>95</v>
      </c>
      <c r="MK25" s="88" t="s">
        <v>95</v>
      </c>
      <c r="ML25" s="120">
        <v>56.0</v>
      </c>
      <c r="MM25" s="120">
        <v>53.0</v>
      </c>
      <c r="MN25" s="83">
        <v>5.0</v>
      </c>
      <c r="MO25" s="86"/>
      <c r="MP25" s="87"/>
      <c r="MQ25" s="87"/>
      <c r="MR25" s="87"/>
      <c r="MS25" s="87"/>
      <c r="MT25" s="82">
        <v>0.2</v>
      </c>
      <c r="MU25" s="82">
        <v>1.5</v>
      </c>
      <c r="MV25" s="82">
        <v>4.7</v>
      </c>
      <c r="MW25" s="83">
        <v>36.0</v>
      </c>
      <c r="MX25" s="82">
        <v>29.0</v>
      </c>
      <c r="MY25" s="88" t="s">
        <v>96</v>
      </c>
      <c r="MZ25" s="83">
        <v>5.0</v>
      </c>
      <c r="NA25" s="87"/>
      <c r="NB25" s="88" t="s">
        <v>95</v>
      </c>
      <c r="NC25" s="88" t="s">
        <v>95</v>
      </c>
      <c r="ND25" s="88" t="s">
        <v>95</v>
      </c>
      <c r="NE25" s="88" t="s">
        <v>95</v>
      </c>
      <c r="NF25" s="120">
        <v>40.0</v>
      </c>
      <c r="NG25" s="120">
        <v>40.0</v>
      </c>
      <c r="NH25" s="120">
        <v>5.0</v>
      </c>
      <c r="NI25" s="88"/>
      <c r="NJ25" s="83">
        <v>8.2</v>
      </c>
      <c r="NK25" s="83">
        <v>4.2</v>
      </c>
      <c r="NL25" s="83">
        <v>159.0</v>
      </c>
      <c r="NM25" s="120">
        <v>34.0</v>
      </c>
      <c r="NN25" s="120">
        <v>48.0</v>
      </c>
      <c r="NO25" s="120">
        <v>42.0</v>
      </c>
      <c r="NP25" s="83">
        <v>4.0</v>
      </c>
      <c r="NQ25" s="222"/>
    </row>
    <row r="26" ht="14.25" customHeight="1">
      <c r="A26" s="49">
        <v>0.541666666666667</v>
      </c>
      <c r="B26" s="50"/>
      <c r="C26" s="51">
        <v>50.28</v>
      </c>
      <c r="D26" s="52">
        <v>342.0</v>
      </c>
      <c r="E26" s="53">
        <v>136.0</v>
      </c>
      <c r="F26" s="53">
        <v>41.0</v>
      </c>
      <c r="G26" s="55">
        <v>8.9</v>
      </c>
      <c r="H26" s="54"/>
      <c r="I26" s="53">
        <v>6.0</v>
      </c>
      <c r="J26" s="53">
        <v>49.0</v>
      </c>
      <c r="K26" s="53">
        <v>48.0</v>
      </c>
      <c r="L26" s="53">
        <v>141.0</v>
      </c>
      <c r="M26" s="53">
        <v>65.0</v>
      </c>
      <c r="N26" s="53">
        <v>16.1</v>
      </c>
      <c r="O26" s="54"/>
      <c r="P26" s="53">
        <v>6.0</v>
      </c>
      <c r="Q26" s="53">
        <v>60.0</v>
      </c>
      <c r="R26" s="53">
        <v>50.0</v>
      </c>
      <c r="S26" s="55">
        <v>345.1</v>
      </c>
      <c r="T26" s="55">
        <v>300.8</v>
      </c>
      <c r="U26" s="55">
        <v>181.6</v>
      </c>
      <c r="V26" s="54"/>
      <c r="W26" s="55">
        <v>378.9</v>
      </c>
      <c r="X26" s="55">
        <v>243.1</v>
      </c>
      <c r="Y26" s="55">
        <v>153.2</v>
      </c>
      <c r="Z26" s="54"/>
      <c r="AA26" s="55">
        <v>344.4</v>
      </c>
      <c r="AB26" s="53">
        <v>257.7</v>
      </c>
      <c r="AC26" s="53">
        <v>171.8</v>
      </c>
      <c r="AD26" s="54"/>
      <c r="AE26" s="53">
        <v>344.6</v>
      </c>
      <c r="AF26" s="55">
        <v>292.3</v>
      </c>
      <c r="AG26" s="55">
        <v>156.0</v>
      </c>
      <c r="AH26" s="54"/>
      <c r="AI26" s="55">
        <v>349.9</v>
      </c>
      <c r="AJ26" s="55">
        <v>306.6</v>
      </c>
      <c r="AK26" s="53">
        <v>192.9</v>
      </c>
      <c r="AL26" s="54"/>
      <c r="AM26" s="55">
        <v>343.1</v>
      </c>
      <c r="AN26" s="55">
        <v>331.3</v>
      </c>
      <c r="AO26" s="53">
        <v>187.1</v>
      </c>
      <c r="AP26" s="54"/>
      <c r="AQ26" s="182">
        <f t="shared" ref="AQ26:AS26" si="28">E26</f>
        <v>136</v>
      </c>
      <c r="AR26" s="54">
        <f t="shared" si="28"/>
        <v>41</v>
      </c>
      <c r="AS26" s="56">
        <f t="shared" si="28"/>
        <v>8.9</v>
      </c>
      <c r="AT26" s="54"/>
      <c r="AU26" s="54">
        <f t="shared" ref="AU26:AW26" si="29">L26</f>
        <v>141</v>
      </c>
      <c r="AV26" s="54">
        <f t="shared" si="29"/>
        <v>65</v>
      </c>
      <c r="AW26" s="54">
        <f t="shared" si="29"/>
        <v>16.1</v>
      </c>
      <c r="AX26" s="54"/>
      <c r="AY26" s="182">
        <f t="shared" si="23"/>
        <v>136</v>
      </c>
      <c r="AZ26" s="54"/>
      <c r="BA26" s="54"/>
      <c r="BB26" s="54"/>
      <c r="BC26" s="89"/>
      <c r="BD26" s="54"/>
      <c r="BE26" s="53">
        <v>0.0</v>
      </c>
      <c r="BF26" s="53">
        <v>0.0</v>
      </c>
      <c r="BG26" s="53">
        <v>0.0</v>
      </c>
      <c r="BH26" s="54"/>
      <c r="BI26" s="53">
        <v>22.0</v>
      </c>
      <c r="BJ26" s="53">
        <v>90.0</v>
      </c>
      <c r="BK26" s="53">
        <v>65.0</v>
      </c>
      <c r="BL26" s="89"/>
      <c r="BM26" s="58">
        <v>342.0</v>
      </c>
      <c r="BN26" s="58">
        <v>146.0</v>
      </c>
      <c r="BO26" s="58">
        <v>51.0</v>
      </c>
      <c r="BP26" s="58">
        <v>2.6</v>
      </c>
      <c r="BQ26" s="59"/>
      <c r="BR26" s="58">
        <v>6.0</v>
      </c>
      <c r="BS26" s="58">
        <v>65.0</v>
      </c>
      <c r="BT26" s="58">
        <v>65.0</v>
      </c>
      <c r="BU26" s="58">
        <v>342.0</v>
      </c>
      <c r="BV26" s="58">
        <v>282.0</v>
      </c>
      <c r="BW26" s="58">
        <v>166.0</v>
      </c>
      <c r="BX26" s="58">
        <v>22.0</v>
      </c>
      <c r="BY26" s="58">
        <v>335.0</v>
      </c>
      <c r="BZ26" s="58">
        <v>310.0</v>
      </c>
      <c r="CA26" s="58">
        <v>170.0</v>
      </c>
      <c r="CB26" s="58">
        <v>21.0</v>
      </c>
      <c r="CC26" s="58">
        <v>342.0</v>
      </c>
      <c r="CD26" s="58">
        <v>256.0</v>
      </c>
      <c r="CE26" s="58">
        <v>144.0</v>
      </c>
      <c r="CF26" s="58">
        <v>1.0</v>
      </c>
      <c r="CG26" s="58">
        <v>339.0</v>
      </c>
      <c r="CH26" s="58">
        <v>256.0</v>
      </c>
      <c r="CI26" s="58">
        <v>144.0</v>
      </c>
      <c r="CJ26" s="58">
        <v>1.0</v>
      </c>
      <c r="CK26" s="58">
        <v>353.0</v>
      </c>
      <c r="CL26" s="58">
        <v>303.0</v>
      </c>
      <c r="CM26" s="58">
        <v>169.0</v>
      </c>
      <c r="CN26" s="58">
        <v>8.0</v>
      </c>
      <c r="CO26" s="58">
        <v>333.0</v>
      </c>
      <c r="CP26" s="58">
        <v>318.0</v>
      </c>
      <c r="CQ26" s="58">
        <v>157.0</v>
      </c>
      <c r="CR26" s="58">
        <v>9.0</v>
      </c>
      <c r="CS26" s="58">
        <v>337.0</v>
      </c>
      <c r="CT26" s="58">
        <v>270.0</v>
      </c>
      <c r="CU26" s="58">
        <v>169.0</v>
      </c>
      <c r="CV26" s="58">
        <v>65.0</v>
      </c>
      <c r="CW26" s="58">
        <v>338.0</v>
      </c>
      <c r="CX26" s="58">
        <v>163.0</v>
      </c>
      <c r="CY26" s="58">
        <v>60.0</v>
      </c>
      <c r="CZ26" s="58">
        <v>52.0</v>
      </c>
      <c r="DA26" s="58">
        <v>324.0</v>
      </c>
      <c r="DB26" s="58">
        <v>168.0</v>
      </c>
      <c r="DC26" s="58">
        <v>63.0</v>
      </c>
      <c r="DD26" s="58">
        <v>66.0</v>
      </c>
      <c r="DE26" s="58">
        <v>146.0</v>
      </c>
      <c r="DF26" s="58">
        <v>35.0</v>
      </c>
      <c r="DG26" s="58">
        <v>51.0</v>
      </c>
      <c r="DH26" s="58">
        <v>2.6</v>
      </c>
      <c r="DI26" s="59"/>
      <c r="DJ26" s="58">
        <v>7.0</v>
      </c>
      <c r="DK26" s="58">
        <v>61.0</v>
      </c>
      <c r="DL26" s="58">
        <v>54.0</v>
      </c>
      <c r="DM26" s="89"/>
      <c r="DN26" s="61">
        <v>340.0</v>
      </c>
      <c r="DO26" s="61">
        <v>140.0</v>
      </c>
      <c r="DP26" s="61">
        <v>39.07</v>
      </c>
      <c r="DQ26" s="61">
        <v>22.04</v>
      </c>
      <c r="DR26" s="61">
        <v>5.94</v>
      </c>
      <c r="DS26" s="61">
        <v>8.0</v>
      </c>
      <c r="DT26" s="61">
        <v>44.0</v>
      </c>
      <c r="DU26" s="61">
        <v>54.9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342.0</v>
      </c>
      <c r="EF26" s="63">
        <v>138.0</v>
      </c>
      <c r="EG26" s="63">
        <v>71.0</v>
      </c>
      <c r="EH26" s="63">
        <v>3.0</v>
      </c>
      <c r="EI26" s="64"/>
      <c r="EJ26" s="63">
        <v>9.0</v>
      </c>
      <c r="EK26" s="63">
        <v>53.0</v>
      </c>
      <c r="EL26" s="63">
        <v>54.0</v>
      </c>
      <c r="EM26" s="63">
        <v>138.0</v>
      </c>
      <c r="EN26" s="63">
        <v>130.0</v>
      </c>
      <c r="EO26" s="63">
        <v>5.3</v>
      </c>
      <c r="EP26" s="64"/>
      <c r="EQ26" s="63">
        <v>9.0</v>
      </c>
      <c r="ER26" s="63">
        <v>54.0</v>
      </c>
      <c r="ES26" s="63">
        <v>55.0</v>
      </c>
      <c r="ET26" s="63">
        <v>342.0</v>
      </c>
      <c r="EU26" s="63">
        <v>237.0</v>
      </c>
      <c r="EV26" s="63">
        <v>139.0</v>
      </c>
      <c r="EW26" s="63">
        <v>-7.4</v>
      </c>
      <c r="EX26" s="63">
        <v>341.0</v>
      </c>
      <c r="EY26" s="63">
        <v>0.0</v>
      </c>
      <c r="EZ26" s="63">
        <v>0.0</v>
      </c>
      <c r="FA26" s="63">
        <v>0.0</v>
      </c>
      <c r="FB26" s="63">
        <v>341.0</v>
      </c>
      <c r="FC26" s="63">
        <v>238.0</v>
      </c>
      <c r="FD26" s="63">
        <v>139.0</v>
      </c>
      <c r="FE26" s="63">
        <v>-4.4</v>
      </c>
      <c r="FF26" s="63">
        <v>341.0</v>
      </c>
      <c r="FG26" s="63">
        <v>0.0</v>
      </c>
      <c r="FH26" s="63">
        <v>0.0</v>
      </c>
      <c r="FI26" s="63">
        <v>0.0</v>
      </c>
      <c r="FJ26" s="63">
        <v>342.0</v>
      </c>
      <c r="FK26" s="63">
        <v>230.0</v>
      </c>
      <c r="FL26" s="63">
        <v>133.7</v>
      </c>
      <c r="FM26" s="64"/>
      <c r="FN26" s="63">
        <v>342.0</v>
      </c>
      <c r="FO26" s="63">
        <v>247.0</v>
      </c>
      <c r="FP26" s="63">
        <v>134.1</v>
      </c>
      <c r="FQ26" s="63">
        <v>6.7</v>
      </c>
      <c r="FR26" s="63">
        <v>137.0</v>
      </c>
      <c r="FS26" s="64"/>
      <c r="FT26" s="63">
        <v>8.9</v>
      </c>
      <c r="FU26" s="64"/>
      <c r="FV26" s="63">
        <v>137.0</v>
      </c>
      <c r="FW26" s="64"/>
      <c r="FX26" s="64"/>
      <c r="FY26" s="64"/>
      <c r="FZ26" s="89"/>
      <c r="GA26" s="65">
        <v>344.0</v>
      </c>
      <c r="GB26" s="66">
        <v>288.54</v>
      </c>
      <c r="GC26" s="66">
        <v>183.26</v>
      </c>
      <c r="GD26" s="66">
        <v>9.3</v>
      </c>
      <c r="GE26" s="66">
        <v>344.0</v>
      </c>
      <c r="GF26" s="66">
        <v>309.79</v>
      </c>
      <c r="GG26" s="66">
        <v>182.09</v>
      </c>
      <c r="GH26" s="66">
        <v>12.48</v>
      </c>
      <c r="GI26" s="66">
        <v>344.0</v>
      </c>
      <c r="GJ26" s="66">
        <v>221.13</v>
      </c>
      <c r="GK26" s="66">
        <v>-129.41</v>
      </c>
      <c r="GL26" s="66">
        <v>-9.88</v>
      </c>
      <c r="GM26" s="66">
        <v>344.0</v>
      </c>
      <c r="GN26" s="66">
        <v>203.1</v>
      </c>
      <c r="GO26" s="66">
        <v>-129.66</v>
      </c>
      <c r="GP26" s="66">
        <v>-17.76</v>
      </c>
      <c r="GQ26" s="66">
        <v>344.0</v>
      </c>
      <c r="GR26" s="66">
        <v>77.37</v>
      </c>
      <c r="GS26" s="66">
        <v>-50.59</v>
      </c>
      <c r="GT26" s="66">
        <v>4.77</v>
      </c>
      <c r="GU26" s="66">
        <v>344.0</v>
      </c>
      <c r="GV26" s="66">
        <v>83.48</v>
      </c>
      <c r="GW26" s="66">
        <v>-48.08</v>
      </c>
      <c r="GX26" s="66">
        <v>3.94</v>
      </c>
      <c r="GY26" s="89"/>
      <c r="GZ26" s="98" t="s">
        <v>91</v>
      </c>
      <c r="HA26" s="98" t="s">
        <v>92</v>
      </c>
      <c r="HB26" s="98">
        <v>193.0</v>
      </c>
      <c r="HC26" s="98">
        <v>9.65</v>
      </c>
      <c r="HD26" s="98">
        <v>3.86</v>
      </c>
      <c r="HE26" s="98">
        <v>8.0</v>
      </c>
      <c r="HF26" s="99">
        <v>53.0</v>
      </c>
      <c r="HG26" s="99">
        <v>50.0</v>
      </c>
      <c r="HH26" s="98" t="s">
        <v>91</v>
      </c>
      <c r="HI26" s="98" t="s">
        <v>92</v>
      </c>
      <c r="HJ26" s="98">
        <v>153.0</v>
      </c>
      <c r="HK26" s="98">
        <v>7.65</v>
      </c>
      <c r="HL26" s="98">
        <v>3.06</v>
      </c>
      <c r="HM26" s="98">
        <v>5.0</v>
      </c>
      <c r="HN26" s="99">
        <v>56.0</v>
      </c>
      <c r="HO26" s="99">
        <v>54.0</v>
      </c>
      <c r="HP26" s="98" t="s">
        <v>91</v>
      </c>
      <c r="HQ26" s="98" t="s">
        <v>92</v>
      </c>
      <c r="HR26" s="98">
        <v>29.0</v>
      </c>
      <c r="HS26" s="98">
        <v>1.45</v>
      </c>
      <c r="HT26" s="98">
        <v>0.725</v>
      </c>
      <c r="HU26" s="98">
        <v>7.0</v>
      </c>
      <c r="HV26" s="99">
        <v>55.0</v>
      </c>
      <c r="HW26" s="99">
        <v>55.0</v>
      </c>
      <c r="HX26" s="89"/>
      <c r="HY26" s="72">
        <v>135.0</v>
      </c>
      <c r="HZ26" s="72">
        <v>33.0</v>
      </c>
      <c r="IA26" s="73">
        <f t="shared" si="5"/>
        <v>112</v>
      </c>
      <c r="IB26" s="72">
        <v>5.6</v>
      </c>
      <c r="IC26" s="73"/>
      <c r="ID26" s="72">
        <v>2.0</v>
      </c>
      <c r="IE26" s="72">
        <v>68.0</v>
      </c>
      <c r="IF26" s="72">
        <v>44.0</v>
      </c>
      <c r="IG26" s="89"/>
      <c r="IH26" s="74">
        <v>137.0</v>
      </c>
      <c r="II26" s="74">
        <v>33.4</v>
      </c>
      <c r="IJ26" s="74">
        <v>66.0</v>
      </c>
      <c r="IK26" s="74">
        <v>3.2</v>
      </c>
      <c r="IL26" s="74">
        <v>3.6</v>
      </c>
      <c r="IM26" s="74">
        <v>6.0</v>
      </c>
      <c r="IN26" s="74">
        <v>48.0</v>
      </c>
      <c r="IO26" s="74">
        <v>47.0</v>
      </c>
      <c r="IP26" s="74">
        <v>137.0</v>
      </c>
      <c r="IQ26" s="74">
        <v>33.8</v>
      </c>
      <c r="IR26" s="74">
        <v>218.0</v>
      </c>
      <c r="IS26" s="74">
        <v>11.3</v>
      </c>
      <c r="IT26" s="74">
        <v>12.4</v>
      </c>
      <c r="IU26" s="74">
        <v>12.0</v>
      </c>
      <c r="IV26" s="74">
        <v>50.0</v>
      </c>
      <c r="IW26" s="74">
        <v>49.0</v>
      </c>
      <c r="IX26" s="89"/>
      <c r="IY26" s="76">
        <v>139.38</v>
      </c>
      <c r="IZ26" s="76">
        <v>34.88</v>
      </c>
      <c r="JA26" s="76">
        <v>390.0</v>
      </c>
      <c r="JB26" s="76">
        <v>19.5</v>
      </c>
      <c r="JC26" s="76">
        <v>7.0</v>
      </c>
      <c r="JD26" s="76">
        <v>3.0</v>
      </c>
      <c r="JE26" s="76">
        <v>64.86</v>
      </c>
      <c r="JF26" s="76">
        <v>50.47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140.0</v>
      </c>
      <c r="JQ26" s="78">
        <v>32.9</v>
      </c>
      <c r="JR26" s="78">
        <v>0.0</v>
      </c>
      <c r="JS26" s="78">
        <v>0.0</v>
      </c>
      <c r="JT26" s="78">
        <v>0.0</v>
      </c>
      <c r="JU26" s="78">
        <v>2.0</v>
      </c>
      <c r="JV26" s="78">
        <v>48.0</v>
      </c>
      <c r="JW26" s="78">
        <v>46.0</v>
      </c>
      <c r="JX26" s="78">
        <v>140.0</v>
      </c>
      <c r="JY26" s="78">
        <v>35.3</v>
      </c>
      <c r="JZ26" s="78">
        <v>9.0</v>
      </c>
      <c r="KA26" s="78">
        <v>0.5</v>
      </c>
      <c r="KB26" s="78">
        <v>0.0</v>
      </c>
      <c r="KC26" s="78">
        <v>2.0</v>
      </c>
      <c r="KD26" s="78">
        <v>54.0</v>
      </c>
      <c r="KE26" s="78">
        <v>52.0</v>
      </c>
      <c r="KF26" s="89"/>
      <c r="KG26" s="79">
        <v>141.0</v>
      </c>
      <c r="KH26" s="79">
        <v>34.0</v>
      </c>
      <c r="KI26" s="79">
        <v>16.0</v>
      </c>
      <c r="KJ26" s="79">
        <v>0.7</v>
      </c>
      <c r="KK26" s="80"/>
      <c r="KL26" s="79">
        <v>1.0</v>
      </c>
      <c r="KM26" s="79">
        <v>50.0</v>
      </c>
      <c r="KN26" s="79">
        <v>50.0</v>
      </c>
      <c r="KO26" s="79">
        <v>141.0</v>
      </c>
      <c r="KP26" s="79">
        <v>34.0</v>
      </c>
      <c r="KQ26" s="79">
        <v>40.0</v>
      </c>
      <c r="KR26" s="79">
        <v>2.2</v>
      </c>
      <c r="KS26" s="80"/>
      <c r="KT26" s="79">
        <v>1.0</v>
      </c>
      <c r="KU26" s="79">
        <v>50.0</v>
      </c>
      <c r="KV26" s="79">
        <v>48.0</v>
      </c>
      <c r="KW26" s="89"/>
      <c r="KX26" s="81">
        <v>132.0</v>
      </c>
      <c r="KY26" s="81">
        <v>34.0</v>
      </c>
      <c r="KZ26" s="81">
        <v>208.0</v>
      </c>
      <c r="LA26" s="81">
        <v>10.2</v>
      </c>
      <c r="LB26" s="81">
        <v>2.0</v>
      </c>
      <c r="LC26" s="81">
        <v>3.0</v>
      </c>
      <c r="LD26" s="81">
        <v>49.0</v>
      </c>
      <c r="LE26" s="81">
        <v>49.0</v>
      </c>
      <c r="LF26" s="81">
        <v>132.0</v>
      </c>
      <c r="LG26" s="81">
        <v>34.0</v>
      </c>
      <c r="LH26" s="81">
        <v>343.0</v>
      </c>
      <c r="LI26" s="81">
        <v>16.8</v>
      </c>
      <c r="LJ26" s="81">
        <v>5.0</v>
      </c>
      <c r="LK26" s="81">
        <v>5.0</v>
      </c>
      <c r="LL26" s="81">
        <v>51.0</v>
      </c>
      <c r="LM26" s="81">
        <v>51.0</v>
      </c>
      <c r="LN26" s="89"/>
      <c r="LO26" s="82">
        <v>336.0</v>
      </c>
      <c r="LP26" s="82">
        <v>284.0</v>
      </c>
      <c r="LQ26" s="82">
        <v>163.0</v>
      </c>
      <c r="LR26" s="82">
        <v>69.0</v>
      </c>
      <c r="LS26" s="82">
        <v>320.0</v>
      </c>
      <c r="LT26" s="83">
        <v>54.0</v>
      </c>
      <c r="LU26" s="83">
        <v>5.1</v>
      </c>
      <c r="LV26" s="83">
        <v>138.0</v>
      </c>
      <c r="LW26" s="83">
        <v>98.0</v>
      </c>
      <c r="LX26" s="83">
        <v>57.0</v>
      </c>
      <c r="LY26" s="83">
        <v>57.0</v>
      </c>
      <c r="LZ26" s="83">
        <v>57.0</v>
      </c>
      <c r="MA26" s="83">
        <v>109.0</v>
      </c>
      <c r="MB26" s="83">
        <v>5.2</v>
      </c>
      <c r="MC26" s="83">
        <v>142.0</v>
      </c>
      <c r="MD26" s="83">
        <v>186.0</v>
      </c>
      <c r="ME26" s="83">
        <v>69.0</v>
      </c>
      <c r="MF26" s="83">
        <v>60.0</v>
      </c>
      <c r="MG26" s="83">
        <v>12.0</v>
      </c>
      <c r="MH26" s="88" t="s">
        <v>95</v>
      </c>
      <c r="MI26" s="88" t="s">
        <v>95</v>
      </c>
      <c r="MJ26" s="88" t="s">
        <v>95</v>
      </c>
      <c r="MK26" s="88" t="s">
        <v>95</v>
      </c>
      <c r="ML26" s="120">
        <v>56.0</v>
      </c>
      <c r="MM26" s="120">
        <v>53.0</v>
      </c>
      <c r="MN26" s="83">
        <v>5.0</v>
      </c>
      <c r="MO26" s="86"/>
      <c r="MP26" s="87"/>
      <c r="MQ26" s="87"/>
      <c r="MR26" s="87"/>
      <c r="MS26" s="87"/>
      <c r="MT26" s="120">
        <v>0.2</v>
      </c>
      <c r="MU26" s="83">
        <v>1.3</v>
      </c>
      <c r="MV26" s="83">
        <v>5.8</v>
      </c>
      <c r="MW26" s="83">
        <v>36.0</v>
      </c>
      <c r="MX26" s="82">
        <v>29.0</v>
      </c>
      <c r="MY26" s="88" t="s">
        <v>96</v>
      </c>
      <c r="MZ26" s="83">
        <v>5.0</v>
      </c>
      <c r="NA26" s="87"/>
      <c r="NB26" s="83">
        <v>28.0</v>
      </c>
      <c r="NC26" s="83">
        <v>8.6</v>
      </c>
      <c r="ND26" s="83">
        <v>523.0</v>
      </c>
      <c r="NE26" s="83">
        <v>34.0</v>
      </c>
      <c r="NF26" s="120">
        <v>40.0</v>
      </c>
      <c r="NG26" s="120">
        <v>40.0</v>
      </c>
      <c r="NH26" s="120">
        <v>5.0</v>
      </c>
      <c r="NI26" s="88"/>
      <c r="NJ26" s="83">
        <v>0.0</v>
      </c>
      <c r="NK26" s="83">
        <v>0.0</v>
      </c>
      <c r="NL26" s="83">
        <v>0.0</v>
      </c>
      <c r="NM26" s="120">
        <v>34.0</v>
      </c>
      <c r="NN26" s="120">
        <v>48.0</v>
      </c>
      <c r="NO26" s="120">
        <v>42.0</v>
      </c>
      <c r="NP26" s="83">
        <v>4.0</v>
      </c>
      <c r="NQ26" s="222"/>
    </row>
    <row r="27" ht="14.25" customHeight="1">
      <c r="A27" s="49">
        <v>0.583333333333334</v>
      </c>
      <c r="B27" s="50"/>
      <c r="C27" s="51">
        <v>50.28</v>
      </c>
      <c r="D27" s="52">
        <v>344.0</v>
      </c>
      <c r="E27" s="53">
        <v>136.0</v>
      </c>
      <c r="F27" s="53">
        <v>40.0</v>
      </c>
      <c r="G27" s="55">
        <v>8.9</v>
      </c>
      <c r="H27" s="54"/>
      <c r="I27" s="53">
        <v>6.0</v>
      </c>
      <c r="J27" s="53">
        <v>49.0</v>
      </c>
      <c r="K27" s="53">
        <v>48.0</v>
      </c>
      <c r="L27" s="53">
        <v>141.0</v>
      </c>
      <c r="M27" s="53">
        <v>90.0</v>
      </c>
      <c r="N27" s="53">
        <v>23.1</v>
      </c>
      <c r="O27" s="54"/>
      <c r="P27" s="53">
        <v>6.0</v>
      </c>
      <c r="Q27" s="53">
        <v>60.0</v>
      </c>
      <c r="R27" s="53">
        <v>50.0</v>
      </c>
      <c r="S27" s="55">
        <v>347.0</v>
      </c>
      <c r="T27" s="55">
        <v>387.1</v>
      </c>
      <c r="U27" s="55">
        <v>175.8</v>
      </c>
      <c r="V27" s="54"/>
      <c r="W27" s="55">
        <v>380.7</v>
      </c>
      <c r="X27" s="55">
        <v>232.1</v>
      </c>
      <c r="Y27" s="55">
        <v>148.8</v>
      </c>
      <c r="Z27" s="54"/>
      <c r="AA27" s="55">
        <v>347.1</v>
      </c>
      <c r="AB27" s="53">
        <v>230.9</v>
      </c>
      <c r="AC27" s="53">
        <v>157.8</v>
      </c>
      <c r="AD27" s="54"/>
      <c r="AE27" s="53">
        <v>346.2</v>
      </c>
      <c r="AF27" s="55">
        <v>258.0</v>
      </c>
      <c r="AG27" s="55">
        <v>142.2</v>
      </c>
      <c r="AH27" s="54"/>
      <c r="AI27" s="55">
        <v>352.7</v>
      </c>
      <c r="AJ27" s="55">
        <v>279.6</v>
      </c>
      <c r="AK27" s="53">
        <v>178.9</v>
      </c>
      <c r="AL27" s="54"/>
      <c r="AM27" s="55">
        <v>345.1</v>
      </c>
      <c r="AN27" s="55">
        <v>300.1</v>
      </c>
      <c r="AO27" s="53">
        <v>171.1</v>
      </c>
      <c r="AP27" s="54"/>
      <c r="AQ27" s="182">
        <f t="shared" ref="AQ27:AS27" si="30">E27</f>
        <v>136</v>
      </c>
      <c r="AR27" s="54">
        <f t="shared" si="30"/>
        <v>40</v>
      </c>
      <c r="AS27" s="56">
        <f t="shared" si="30"/>
        <v>8.9</v>
      </c>
      <c r="AT27" s="54"/>
      <c r="AU27" s="54">
        <f t="shared" ref="AU27:AW27" si="31">L27</f>
        <v>141</v>
      </c>
      <c r="AV27" s="54">
        <f t="shared" si="31"/>
        <v>90</v>
      </c>
      <c r="AW27" s="54">
        <f t="shared" si="31"/>
        <v>23.1</v>
      </c>
      <c r="AX27" s="54"/>
      <c r="AY27" s="182">
        <f t="shared" si="23"/>
        <v>136</v>
      </c>
      <c r="AZ27" s="54"/>
      <c r="BA27" s="54"/>
      <c r="BB27" s="54"/>
      <c r="BC27" s="89"/>
      <c r="BD27" s="54"/>
      <c r="BE27" s="53">
        <v>0.0</v>
      </c>
      <c r="BF27" s="53">
        <v>0.0</v>
      </c>
      <c r="BG27" s="53">
        <v>0.0</v>
      </c>
      <c r="BH27" s="54"/>
      <c r="BI27" s="53">
        <v>22.0</v>
      </c>
      <c r="BJ27" s="53">
        <v>90.0</v>
      </c>
      <c r="BK27" s="53">
        <v>65.0</v>
      </c>
      <c r="BL27" s="89"/>
      <c r="BM27" s="58">
        <v>343.0</v>
      </c>
      <c r="BN27" s="58">
        <v>146.0</v>
      </c>
      <c r="BO27" s="58">
        <v>173.0</v>
      </c>
      <c r="BP27" s="58">
        <v>8.7</v>
      </c>
      <c r="BQ27" s="59"/>
      <c r="BR27" s="58">
        <v>6.0</v>
      </c>
      <c r="BS27" s="58">
        <v>66.0</v>
      </c>
      <c r="BT27" s="58">
        <v>68.0</v>
      </c>
      <c r="BU27" s="58">
        <v>343.0</v>
      </c>
      <c r="BV27" s="58">
        <v>282.0</v>
      </c>
      <c r="BW27" s="58">
        <v>167.0</v>
      </c>
      <c r="BX27" s="58">
        <v>22.0</v>
      </c>
      <c r="BY27" s="58">
        <v>336.0</v>
      </c>
      <c r="BZ27" s="58">
        <v>309.0</v>
      </c>
      <c r="CA27" s="58">
        <v>170.0</v>
      </c>
      <c r="CB27" s="58">
        <v>20.0</v>
      </c>
      <c r="CC27" s="58">
        <v>342.0</v>
      </c>
      <c r="CD27" s="58">
        <v>238.0</v>
      </c>
      <c r="CE27" s="58">
        <v>134.0</v>
      </c>
      <c r="CF27" s="58">
        <v>4.0</v>
      </c>
      <c r="CG27" s="58">
        <v>340.0</v>
      </c>
      <c r="CH27" s="58">
        <v>237.0</v>
      </c>
      <c r="CI27" s="58">
        <v>133.0</v>
      </c>
      <c r="CJ27" s="58">
        <v>5.0</v>
      </c>
      <c r="CK27" s="58">
        <v>353.0</v>
      </c>
      <c r="CL27" s="58">
        <v>296.0</v>
      </c>
      <c r="CM27" s="58">
        <v>166.0</v>
      </c>
      <c r="CN27" s="58">
        <v>6.0</v>
      </c>
      <c r="CO27" s="58">
        <v>333.0</v>
      </c>
      <c r="CP27" s="58">
        <v>314.0</v>
      </c>
      <c r="CQ27" s="58">
        <v>153.0</v>
      </c>
      <c r="CR27" s="58">
        <v>6.0</v>
      </c>
      <c r="CS27" s="58">
        <v>337.0</v>
      </c>
      <c r="CT27" s="58">
        <v>287.0</v>
      </c>
      <c r="CU27" s="58">
        <v>172.0</v>
      </c>
      <c r="CV27" s="58">
        <v>93.0</v>
      </c>
      <c r="CW27" s="58">
        <v>338.0</v>
      </c>
      <c r="CX27" s="58">
        <v>156.0</v>
      </c>
      <c r="CY27" s="58">
        <v>50.0</v>
      </c>
      <c r="CZ27" s="58">
        <v>50.0</v>
      </c>
      <c r="DA27" s="58">
        <v>324.0</v>
      </c>
      <c r="DB27" s="58">
        <v>162.0</v>
      </c>
      <c r="DC27" s="58">
        <v>54.0</v>
      </c>
      <c r="DD27" s="58">
        <v>69.0</v>
      </c>
      <c r="DE27" s="58">
        <v>146.0</v>
      </c>
      <c r="DF27" s="58">
        <v>35.0</v>
      </c>
      <c r="DG27" s="58">
        <v>173.0</v>
      </c>
      <c r="DH27" s="58">
        <v>8.7</v>
      </c>
      <c r="DI27" s="59"/>
      <c r="DJ27" s="58">
        <v>7.0</v>
      </c>
      <c r="DK27" s="58">
        <v>58.0</v>
      </c>
      <c r="DL27" s="58">
        <v>55.0</v>
      </c>
      <c r="DM27" s="89"/>
      <c r="DN27" s="61">
        <v>340.0</v>
      </c>
      <c r="DO27" s="61">
        <v>140.0</v>
      </c>
      <c r="DP27" s="61">
        <v>39.25</v>
      </c>
      <c r="DQ27" s="61">
        <v>22.0</v>
      </c>
      <c r="DR27" s="61">
        <v>5.83</v>
      </c>
      <c r="DS27" s="61">
        <v>8.0</v>
      </c>
      <c r="DT27" s="61">
        <v>46.0</v>
      </c>
      <c r="DU27" s="61">
        <v>56.4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345.0</v>
      </c>
      <c r="EF27" s="63">
        <v>139.0</v>
      </c>
      <c r="EG27" s="63">
        <v>71.0</v>
      </c>
      <c r="EH27" s="63">
        <v>3.0</v>
      </c>
      <c r="EI27" s="64"/>
      <c r="EJ27" s="63">
        <v>9.0</v>
      </c>
      <c r="EK27" s="63">
        <v>54.0</v>
      </c>
      <c r="EL27" s="63">
        <v>55.0</v>
      </c>
      <c r="EM27" s="63">
        <v>139.0</v>
      </c>
      <c r="EN27" s="63">
        <v>113.0</v>
      </c>
      <c r="EO27" s="63">
        <v>4.6</v>
      </c>
      <c r="EP27" s="64"/>
      <c r="EQ27" s="63">
        <v>9.0</v>
      </c>
      <c r="ER27" s="63">
        <v>55.0</v>
      </c>
      <c r="ES27" s="63">
        <v>56.0</v>
      </c>
      <c r="ET27" s="63">
        <v>345.0</v>
      </c>
      <c r="EU27" s="63">
        <v>235.0</v>
      </c>
      <c r="EV27" s="63">
        <v>139.0</v>
      </c>
      <c r="EW27" s="63">
        <v>-6.7</v>
      </c>
      <c r="EX27" s="63">
        <v>343.0</v>
      </c>
      <c r="EY27" s="63">
        <v>0.0</v>
      </c>
      <c r="EZ27" s="63">
        <v>0.0</v>
      </c>
      <c r="FA27" s="63">
        <v>0.0</v>
      </c>
      <c r="FB27" s="63">
        <v>344.0</v>
      </c>
      <c r="FC27" s="63">
        <v>236.0</v>
      </c>
      <c r="FD27" s="63">
        <v>139.0</v>
      </c>
      <c r="FE27" s="63">
        <v>-4.2</v>
      </c>
      <c r="FF27" s="63">
        <v>343.0</v>
      </c>
      <c r="FG27" s="63">
        <v>0.0</v>
      </c>
      <c r="FH27" s="63">
        <v>0.0</v>
      </c>
      <c r="FI27" s="63">
        <v>0.0</v>
      </c>
      <c r="FJ27" s="63">
        <v>345.0</v>
      </c>
      <c r="FK27" s="63">
        <v>220.0</v>
      </c>
      <c r="FL27" s="63">
        <v>128.8</v>
      </c>
      <c r="FM27" s="64"/>
      <c r="FN27" s="63">
        <v>345.0</v>
      </c>
      <c r="FO27" s="63">
        <v>237.0</v>
      </c>
      <c r="FP27" s="63">
        <v>129.4</v>
      </c>
      <c r="FQ27" s="63">
        <v>2.5</v>
      </c>
      <c r="FR27" s="63">
        <v>139.0</v>
      </c>
      <c r="FS27" s="64"/>
      <c r="FT27" s="63">
        <v>16.9</v>
      </c>
      <c r="FU27" s="64"/>
      <c r="FV27" s="63">
        <v>139.0</v>
      </c>
      <c r="FW27" s="64"/>
      <c r="FX27" s="64"/>
      <c r="FY27" s="64"/>
      <c r="FZ27" s="89"/>
      <c r="GA27" s="65">
        <v>344.0</v>
      </c>
      <c r="GB27" s="66">
        <v>288.54</v>
      </c>
      <c r="GC27" s="66">
        <v>183.26</v>
      </c>
      <c r="GD27" s="66">
        <v>9.3</v>
      </c>
      <c r="GE27" s="66">
        <v>344.0</v>
      </c>
      <c r="GF27" s="66">
        <v>309.79</v>
      </c>
      <c r="GG27" s="66">
        <v>182.09</v>
      </c>
      <c r="GH27" s="66">
        <v>12.48</v>
      </c>
      <c r="GI27" s="66">
        <v>344.0</v>
      </c>
      <c r="GJ27" s="66">
        <v>221.13</v>
      </c>
      <c r="GK27" s="66">
        <v>-129.41</v>
      </c>
      <c r="GL27" s="66">
        <v>-9.88</v>
      </c>
      <c r="GM27" s="66">
        <v>344.0</v>
      </c>
      <c r="GN27" s="66">
        <v>203.1</v>
      </c>
      <c r="GO27" s="66">
        <v>-129.66</v>
      </c>
      <c r="GP27" s="66">
        <v>-17.76</v>
      </c>
      <c r="GQ27" s="66">
        <v>344.0</v>
      </c>
      <c r="GR27" s="66">
        <v>77.37</v>
      </c>
      <c r="GS27" s="66">
        <v>-50.59</v>
      </c>
      <c r="GT27" s="66">
        <v>4.77</v>
      </c>
      <c r="GU27" s="66">
        <v>344.0</v>
      </c>
      <c r="GV27" s="66">
        <v>83.48</v>
      </c>
      <c r="GW27" s="66">
        <v>-48.08</v>
      </c>
      <c r="GX27" s="66">
        <v>3.94</v>
      </c>
      <c r="GY27" s="89"/>
      <c r="GZ27" s="98" t="s">
        <v>91</v>
      </c>
      <c r="HA27" s="98" t="s">
        <v>92</v>
      </c>
      <c r="HB27" s="98">
        <v>187.0</v>
      </c>
      <c r="HC27" s="98">
        <v>9.35</v>
      </c>
      <c r="HD27" s="98">
        <v>3.74</v>
      </c>
      <c r="HE27" s="98">
        <v>8.0</v>
      </c>
      <c r="HF27" s="99">
        <v>53.0</v>
      </c>
      <c r="HG27" s="99">
        <v>50.0</v>
      </c>
      <c r="HH27" s="98" t="s">
        <v>91</v>
      </c>
      <c r="HI27" s="98" t="s">
        <v>92</v>
      </c>
      <c r="HJ27" s="98">
        <v>145.0</v>
      </c>
      <c r="HK27" s="98">
        <v>7.25</v>
      </c>
      <c r="HL27" s="98">
        <v>2.9</v>
      </c>
      <c r="HM27" s="98">
        <v>5.0</v>
      </c>
      <c r="HN27" s="99">
        <v>55.0</v>
      </c>
      <c r="HO27" s="99">
        <v>54.0</v>
      </c>
      <c r="HP27" s="98" t="s">
        <v>91</v>
      </c>
      <c r="HQ27" s="98" t="s">
        <v>92</v>
      </c>
      <c r="HR27" s="98">
        <v>28.0</v>
      </c>
      <c r="HS27" s="98">
        <v>1.4</v>
      </c>
      <c r="HT27" s="98">
        <v>0.7</v>
      </c>
      <c r="HU27" s="98">
        <v>7.0</v>
      </c>
      <c r="HV27" s="99">
        <v>55.0</v>
      </c>
      <c r="HW27" s="99">
        <v>55.0</v>
      </c>
      <c r="HX27" s="89"/>
      <c r="HY27" s="72">
        <v>135.0</v>
      </c>
      <c r="HZ27" s="72">
        <v>33.0</v>
      </c>
      <c r="IA27" s="73">
        <f t="shared" si="5"/>
        <v>72</v>
      </c>
      <c r="IB27" s="72">
        <v>3.6</v>
      </c>
      <c r="IC27" s="73"/>
      <c r="ID27" s="72">
        <v>2.0</v>
      </c>
      <c r="IE27" s="72">
        <v>68.0</v>
      </c>
      <c r="IF27" s="72">
        <v>44.0</v>
      </c>
      <c r="IG27" s="89"/>
      <c r="IH27" s="74">
        <v>139.0</v>
      </c>
      <c r="II27" s="74">
        <v>34.1</v>
      </c>
      <c r="IJ27" s="74">
        <v>17.0</v>
      </c>
      <c r="IK27" s="74">
        <v>0.8</v>
      </c>
      <c r="IL27" s="74">
        <v>1.0</v>
      </c>
      <c r="IM27" s="74">
        <v>6.0</v>
      </c>
      <c r="IN27" s="74">
        <v>48.0</v>
      </c>
      <c r="IO27" s="74">
        <v>47.0</v>
      </c>
      <c r="IP27" s="74">
        <v>139.0</v>
      </c>
      <c r="IQ27" s="74">
        <v>34.1</v>
      </c>
      <c r="IR27" s="74">
        <v>215.0</v>
      </c>
      <c r="IS27" s="74">
        <v>11.2</v>
      </c>
      <c r="IT27" s="74">
        <v>12.3</v>
      </c>
      <c r="IU27" s="74">
        <v>12.0</v>
      </c>
      <c r="IV27" s="74">
        <v>50.0</v>
      </c>
      <c r="IW27" s="74">
        <v>49.0</v>
      </c>
      <c r="IX27" s="89"/>
      <c r="IY27" s="76">
        <v>139.45</v>
      </c>
      <c r="IZ27" s="76">
        <v>34.87</v>
      </c>
      <c r="JA27" s="76">
        <v>389.0</v>
      </c>
      <c r="JB27" s="76">
        <v>19.45</v>
      </c>
      <c r="JC27" s="76">
        <v>6.93</v>
      </c>
      <c r="JD27" s="76">
        <v>3.0</v>
      </c>
      <c r="JE27" s="76">
        <v>67.56</v>
      </c>
      <c r="JF27" s="76">
        <v>50.47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32.3</v>
      </c>
      <c r="JR27" s="78">
        <v>0.0</v>
      </c>
      <c r="JS27" s="78">
        <v>0.0</v>
      </c>
      <c r="JT27" s="78">
        <v>0.0</v>
      </c>
      <c r="JU27" s="78">
        <v>2.0</v>
      </c>
      <c r="JV27" s="78">
        <v>51.0</v>
      </c>
      <c r="JW27" s="78">
        <v>49.0</v>
      </c>
      <c r="JX27" s="78">
        <v>138.0</v>
      </c>
      <c r="JY27" s="78">
        <v>34.2</v>
      </c>
      <c r="JZ27" s="78">
        <v>175.0</v>
      </c>
      <c r="KA27" s="78">
        <v>9.2</v>
      </c>
      <c r="KB27" s="78">
        <v>3.7</v>
      </c>
      <c r="KC27" s="78">
        <v>2.0</v>
      </c>
      <c r="KD27" s="78">
        <v>57.0</v>
      </c>
      <c r="KE27" s="78">
        <v>55.0</v>
      </c>
      <c r="KF27" s="89"/>
      <c r="KG27" s="79">
        <v>138.0</v>
      </c>
      <c r="KH27" s="79">
        <v>34.0</v>
      </c>
      <c r="KI27" s="79">
        <v>15.0</v>
      </c>
      <c r="KJ27" s="79">
        <v>0.7</v>
      </c>
      <c r="KK27" s="80"/>
      <c r="KL27" s="79">
        <v>1.0</v>
      </c>
      <c r="KM27" s="79">
        <v>50.0</v>
      </c>
      <c r="KN27" s="79">
        <v>50.0</v>
      </c>
      <c r="KO27" s="79">
        <v>138.0</v>
      </c>
      <c r="KP27" s="79">
        <v>34.0</v>
      </c>
      <c r="KQ27" s="79">
        <v>59.0</v>
      </c>
      <c r="KR27" s="79">
        <v>3.3</v>
      </c>
      <c r="KS27" s="80"/>
      <c r="KT27" s="79">
        <v>1.0</v>
      </c>
      <c r="KU27" s="79">
        <v>50.0</v>
      </c>
      <c r="KV27" s="79">
        <v>48.0</v>
      </c>
      <c r="KW27" s="89"/>
      <c r="KX27" s="81">
        <v>125.0</v>
      </c>
      <c r="KY27" s="81">
        <v>32.0</v>
      </c>
      <c r="KZ27" s="81">
        <v>251.0</v>
      </c>
      <c r="LA27" s="81">
        <v>12.3</v>
      </c>
      <c r="LB27" s="81">
        <v>2.0</v>
      </c>
      <c r="LC27" s="81">
        <v>3.0</v>
      </c>
      <c r="LD27" s="81">
        <v>57.0</v>
      </c>
      <c r="LE27" s="81">
        <v>59.0</v>
      </c>
      <c r="LF27" s="81">
        <v>125.0</v>
      </c>
      <c r="LG27" s="81">
        <v>32.0</v>
      </c>
      <c r="LH27" s="81">
        <v>249.0</v>
      </c>
      <c r="LI27" s="81">
        <v>12.2</v>
      </c>
      <c r="LJ27" s="81">
        <v>5.0</v>
      </c>
      <c r="LK27" s="81">
        <v>5.0</v>
      </c>
      <c r="LL27" s="81">
        <v>46.0</v>
      </c>
      <c r="LM27" s="81">
        <v>51.0</v>
      </c>
      <c r="LN27" s="89"/>
      <c r="LO27" s="82">
        <v>333.0</v>
      </c>
      <c r="LP27" s="82">
        <v>333.0</v>
      </c>
      <c r="LQ27" s="82">
        <v>174.0</v>
      </c>
      <c r="LR27" s="82">
        <v>67.0</v>
      </c>
      <c r="LS27" s="82">
        <v>324.0</v>
      </c>
      <c r="LT27" s="83">
        <v>64.0</v>
      </c>
      <c r="LU27" s="83">
        <v>13.3</v>
      </c>
      <c r="LV27" s="83">
        <v>136.0</v>
      </c>
      <c r="LW27" s="83">
        <v>125.0</v>
      </c>
      <c r="LX27" s="83">
        <v>60.0</v>
      </c>
      <c r="LY27" s="83">
        <v>57.0</v>
      </c>
      <c r="LZ27" s="83">
        <v>10.0</v>
      </c>
      <c r="MA27" s="83">
        <v>110.0</v>
      </c>
      <c r="MB27" s="83">
        <v>7.6</v>
      </c>
      <c r="MC27" s="83">
        <v>141.0</v>
      </c>
      <c r="MD27" s="83">
        <v>208.0</v>
      </c>
      <c r="ME27" s="83">
        <v>74.0</v>
      </c>
      <c r="MF27" s="83">
        <v>59.0</v>
      </c>
      <c r="MG27" s="83">
        <v>12.0</v>
      </c>
      <c r="MH27" s="88" t="s">
        <v>95</v>
      </c>
      <c r="MI27" s="88" t="s">
        <v>95</v>
      </c>
      <c r="MJ27" s="88" t="s">
        <v>95</v>
      </c>
      <c r="MK27" s="88" t="s">
        <v>95</v>
      </c>
      <c r="ML27" s="120">
        <v>56.0</v>
      </c>
      <c r="MM27" s="120">
        <v>53.0</v>
      </c>
      <c r="MN27" s="83">
        <v>5.0</v>
      </c>
      <c r="MO27" s="86"/>
      <c r="MP27" s="87"/>
      <c r="MQ27" s="87"/>
      <c r="MR27" s="87"/>
      <c r="MS27" s="87"/>
      <c r="MT27" s="83">
        <v>2.0</v>
      </c>
      <c r="MU27" s="83">
        <v>0.1</v>
      </c>
      <c r="MV27" s="83">
        <v>31.0</v>
      </c>
      <c r="MW27" s="83">
        <v>36.0</v>
      </c>
      <c r="MX27" s="120">
        <v>42.0</v>
      </c>
      <c r="MY27" s="88" t="s">
        <v>96</v>
      </c>
      <c r="MZ27" s="83">
        <v>5.0</v>
      </c>
      <c r="NA27" s="87"/>
      <c r="NB27" s="83">
        <v>27.0</v>
      </c>
      <c r="NC27" s="83">
        <v>8.0</v>
      </c>
      <c r="ND27" s="83">
        <v>507.0</v>
      </c>
      <c r="NE27" s="83">
        <v>34.0</v>
      </c>
      <c r="NF27" s="120">
        <v>42.0</v>
      </c>
      <c r="NG27" s="120">
        <v>43.0</v>
      </c>
      <c r="NH27" s="120">
        <v>5.0</v>
      </c>
      <c r="NI27" s="88"/>
      <c r="NJ27" s="83">
        <v>0.0</v>
      </c>
      <c r="NK27" s="83">
        <v>0.0</v>
      </c>
      <c r="NL27" s="83">
        <v>0.0</v>
      </c>
      <c r="NM27" s="83">
        <v>34.0</v>
      </c>
      <c r="NN27" s="120">
        <v>50.0</v>
      </c>
      <c r="NO27" s="120">
        <v>48.0</v>
      </c>
      <c r="NP27" s="83">
        <v>4.0</v>
      </c>
      <c r="NQ27" s="222"/>
    </row>
    <row r="28" ht="14.25" customHeight="1">
      <c r="A28" s="49">
        <v>0.625</v>
      </c>
      <c r="B28" s="50"/>
      <c r="C28" s="51">
        <v>50.27</v>
      </c>
      <c r="D28" s="52">
        <v>342.0</v>
      </c>
      <c r="E28" s="53">
        <v>135.0</v>
      </c>
      <c r="F28" s="53">
        <v>84.0</v>
      </c>
      <c r="G28" s="55">
        <v>18.1</v>
      </c>
      <c r="H28" s="54"/>
      <c r="I28" s="53">
        <v>6.0</v>
      </c>
      <c r="J28" s="53">
        <v>49.0</v>
      </c>
      <c r="K28" s="53">
        <v>48.0</v>
      </c>
      <c r="L28" s="53">
        <v>140.0</v>
      </c>
      <c r="M28" s="53">
        <v>93.0</v>
      </c>
      <c r="N28" s="53">
        <v>23.3</v>
      </c>
      <c r="O28" s="54"/>
      <c r="P28" s="53">
        <v>6.0</v>
      </c>
      <c r="Q28" s="53">
        <v>60.0</v>
      </c>
      <c r="R28" s="53">
        <v>50.0</v>
      </c>
      <c r="S28" s="55">
        <v>345.5</v>
      </c>
      <c r="T28" s="55">
        <v>263.9</v>
      </c>
      <c r="U28" s="55">
        <v>163.3</v>
      </c>
      <c r="V28" s="54"/>
      <c r="W28" s="55">
        <v>378.9</v>
      </c>
      <c r="X28" s="55">
        <v>204.6</v>
      </c>
      <c r="Y28" s="55">
        <v>128.8</v>
      </c>
      <c r="Z28" s="54"/>
      <c r="AA28" s="55">
        <v>345.9</v>
      </c>
      <c r="AB28" s="53">
        <v>286.6</v>
      </c>
      <c r="AC28" s="53">
        <v>193.4</v>
      </c>
      <c r="AD28" s="54"/>
      <c r="AE28" s="53">
        <v>345.1</v>
      </c>
      <c r="AF28" s="55">
        <v>219.8</v>
      </c>
      <c r="AG28" s="55">
        <v>174.6</v>
      </c>
      <c r="AH28" s="54"/>
      <c r="AI28" s="55">
        <v>351.6</v>
      </c>
      <c r="AJ28" s="55">
        <v>320.6</v>
      </c>
      <c r="AK28" s="53">
        <v>205.5</v>
      </c>
      <c r="AL28" s="54"/>
      <c r="AM28" s="55">
        <v>343.7</v>
      </c>
      <c r="AN28" s="55">
        <v>344.0</v>
      </c>
      <c r="AO28" s="53">
        <v>195.1</v>
      </c>
      <c r="AP28" s="54"/>
      <c r="AQ28" s="182">
        <f t="shared" ref="AQ28:AS28" si="32">E28</f>
        <v>135</v>
      </c>
      <c r="AR28" s="54">
        <f t="shared" si="32"/>
        <v>84</v>
      </c>
      <c r="AS28" s="56">
        <f t="shared" si="32"/>
        <v>18.1</v>
      </c>
      <c r="AT28" s="54"/>
      <c r="AU28" s="54">
        <f t="shared" ref="AU28:AW28" si="33">L28</f>
        <v>140</v>
      </c>
      <c r="AV28" s="54">
        <f t="shared" si="33"/>
        <v>93</v>
      </c>
      <c r="AW28" s="54">
        <f t="shared" si="33"/>
        <v>23.3</v>
      </c>
      <c r="AX28" s="54"/>
      <c r="AY28" s="182">
        <f t="shared" si="23"/>
        <v>135</v>
      </c>
      <c r="AZ28" s="54"/>
      <c r="BA28" s="54"/>
      <c r="BB28" s="54"/>
      <c r="BC28" s="89"/>
      <c r="BD28" s="54"/>
      <c r="BE28" s="53">
        <v>34.0</v>
      </c>
      <c r="BF28" s="53">
        <v>80.0</v>
      </c>
      <c r="BG28" s="53">
        <v>3.9</v>
      </c>
      <c r="BH28" s="54"/>
      <c r="BI28" s="53">
        <v>22.0</v>
      </c>
      <c r="BJ28" s="53">
        <v>90.0</v>
      </c>
      <c r="BK28" s="53">
        <v>65.0</v>
      </c>
      <c r="BL28" s="89"/>
      <c r="BM28" s="58">
        <v>344.0</v>
      </c>
      <c r="BN28" s="58">
        <v>146.0</v>
      </c>
      <c r="BO28" s="58">
        <v>272.0</v>
      </c>
      <c r="BP28" s="58">
        <v>13.6</v>
      </c>
      <c r="BQ28" s="59"/>
      <c r="BR28" s="58">
        <v>6.0</v>
      </c>
      <c r="BS28" s="58">
        <v>68.0</v>
      </c>
      <c r="BT28" s="58">
        <v>68.0</v>
      </c>
      <c r="BU28" s="58">
        <v>344.0</v>
      </c>
      <c r="BV28" s="58">
        <v>290.0</v>
      </c>
      <c r="BW28" s="58">
        <v>167.0</v>
      </c>
      <c r="BX28" s="58">
        <v>26.0</v>
      </c>
      <c r="BY28" s="58">
        <v>337.0</v>
      </c>
      <c r="BZ28" s="58">
        <v>309.0</v>
      </c>
      <c r="CA28" s="58">
        <v>170.0</v>
      </c>
      <c r="CB28" s="58">
        <v>24.0</v>
      </c>
      <c r="CC28" s="58">
        <v>343.0</v>
      </c>
      <c r="CD28" s="58">
        <v>238.0</v>
      </c>
      <c r="CE28" s="58">
        <v>134.0</v>
      </c>
      <c r="CF28" s="58">
        <v>6.0</v>
      </c>
      <c r="CG28" s="58">
        <v>340.0</v>
      </c>
      <c r="CH28" s="58">
        <v>236.0</v>
      </c>
      <c r="CI28" s="58">
        <v>133.0</v>
      </c>
      <c r="CJ28" s="58">
        <v>8.0</v>
      </c>
      <c r="CK28" s="58">
        <v>355.0</v>
      </c>
      <c r="CL28" s="58">
        <v>262.0</v>
      </c>
      <c r="CM28" s="58">
        <v>147.0</v>
      </c>
      <c r="CN28" s="58">
        <v>2.0</v>
      </c>
      <c r="CO28" s="58">
        <v>334.0</v>
      </c>
      <c r="CP28" s="58">
        <v>274.0</v>
      </c>
      <c r="CQ28" s="58">
        <v>135.0</v>
      </c>
      <c r="CR28" s="58">
        <v>2.0</v>
      </c>
      <c r="CS28" s="58">
        <v>337.0</v>
      </c>
      <c r="CT28" s="58">
        <v>278.0</v>
      </c>
      <c r="CU28" s="58">
        <v>153.0</v>
      </c>
      <c r="CV28" s="58">
        <v>79.0</v>
      </c>
      <c r="CW28" s="58">
        <v>339.0</v>
      </c>
      <c r="CX28" s="58">
        <v>174.0</v>
      </c>
      <c r="CY28" s="58">
        <v>70.0</v>
      </c>
      <c r="CZ28" s="58">
        <v>54.0</v>
      </c>
      <c r="DA28" s="58">
        <v>326.0</v>
      </c>
      <c r="DB28" s="58">
        <v>178.0</v>
      </c>
      <c r="DC28" s="58">
        <v>74.0</v>
      </c>
      <c r="DD28" s="58">
        <v>65.0</v>
      </c>
      <c r="DE28" s="58">
        <v>146.0</v>
      </c>
      <c r="DF28" s="58">
        <v>35.5</v>
      </c>
      <c r="DG28" s="58">
        <v>272.0</v>
      </c>
      <c r="DH28" s="58">
        <v>13.6</v>
      </c>
      <c r="DI28" s="59"/>
      <c r="DJ28" s="58">
        <v>7.0</v>
      </c>
      <c r="DK28" s="58">
        <v>60.0</v>
      </c>
      <c r="DL28" s="58">
        <v>55.0</v>
      </c>
      <c r="DM28" s="89"/>
      <c r="DN28" s="61">
        <v>341.0</v>
      </c>
      <c r="DO28" s="61">
        <v>140.0</v>
      </c>
      <c r="DP28" s="61">
        <v>32.68</v>
      </c>
      <c r="DQ28" s="61">
        <v>18.43</v>
      </c>
      <c r="DR28" s="61">
        <v>4.64</v>
      </c>
      <c r="DS28" s="61">
        <v>8.0</v>
      </c>
      <c r="DT28" s="61">
        <v>47.0</v>
      </c>
      <c r="DU28" s="61">
        <v>57.6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344.0</v>
      </c>
      <c r="EF28" s="63">
        <v>138.0</v>
      </c>
      <c r="EG28" s="63">
        <v>71.0</v>
      </c>
      <c r="EH28" s="63">
        <v>3.0</v>
      </c>
      <c r="EI28" s="64"/>
      <c r="EJ28" s="63">
        <v>9.0</v>
      </c>
      <c r="EK28" s="63">
        <v>56.0</v>
      </c>
      <c r="EL28" s="63">
        <v>56.0</v>
      </c>
      <c r="EM28" s="63">
        <v>138.0</v>
      </c>
      <c r="EN28" s="63">
        <v>113.0</v>
      </c>
      <c r="EO28" s="63">
        <v>4.7</v>
      </c>
      <c r="EP28" s="64"/>
      <c r="EQ28" s="63">
        <v>9.0</v>
      </c>
      <c r="ER28" s="63">
        <v>57.0</v>
      </c>
      <c r="ES28" s="63">
        <v>57.0</v>
      </c>
      <c r="ET28" s="63">
        <v>343.0</v>
      </c>
      <c r="EU28" s="63">
        <v>236.0</v>
      </c>
      <c r="EV28" s="63">
        <v>139.0</v>
      </c>
      <c r="EW28" s="63">
        <v>-5.5</v>
      </c>
      <c r="EX28" s="63">
        <v>341.0</v>
      </c>
      <c r="EY28" s="63">
        <v>0.0</v>
      </c>
      <c r="EZ28" s="63">
        <v>0.0</v>
      </c>
      <c r="FA28" s="63">
        <v>0.0</v>
      </c>
      <c r="FB28" s="63">
        <v>341.0</v>
      </c>
      <c r="FC28" s="63">
        <v>237.0</v>
      </c>
      <c r="FD28" s="63">
        <v>139.0</v>
      </c>
      <c r="FE28" s="63">
        <v>-3.0</v>
      </c>
      <c r="FF28" s="63">
        <v>341.0</v>
      </c>
      <c r="FG28" s="63">
        <v>0.0</v>
      </c>
      <c r="FH28" s="63">
        <v>0.0</v>
      </c>
      <c r="FI28" s="63">
        <v>0.0</v>
      </c>
      <c r="FJ28" s="63">
        <v>344.0</v>
      </c>
      <c r="FK28" s="63">
        <v>221.0</v>
      </c>
      <c r="FL28" s="63">
        <v>129.2</v>
      </c>
      <c r="FM28" s="64"/>
      <c r="FN28" s="63">
        <v>344.0</v>
      </c>
      <c r="FO28" s="63">
        <v>238.0</v>
      </c>
      <c r="FP28" s="63">
        <v>130.0</v>
      </c>
      <c r="FQ28" s="63">
        <v>3.0</v>
      </c>
      <c r="FR28" s="63">
        <v>138.0</v>
      </c>
      <c r="FS28" s="64"/>
      <c r="FT28" s="63">
        <v>16.7</v>
      </c>
      <c r="FU28" s="64"/>
      <c r="FV28" s="63">
        <v>138.0</v>
      </c>
      <c r="FW28" s="64"/>
      <c r="FX28" s="64"/>
      <c r="FY28" s="64"/>
      <c r="FZ28" s="89"/>
      <c r="GA28" s="65">
        <v>344.0</v>
      </c>
      <c r="GB28" s="66">
        <v>319.75</v>
      </c>
      <c r="GC28" s="66">
        <v>202.94</v>
      </c>
      <c r="GD28" s="66">
        <v>10.89</v>
      </c>
      <c r="GE28" s="66">
        <v>344.0</v>
      </c>
      <c r="GF28" s="66">
        <v>342.29</v>
      </c>
      <c r="GG28" s="66">
        <v>201.69</v>
      </c>
      <c r="GH28" s="66">
        <v>15.24</v>
      </c>
      <c r="GI28" s="66">
        <v>344.0</v>
      </c>
      <c r="GJ28" s="66">
        <v>222.15</v>
      </c>
      <c r="GK28" s="66">
        <v>-129.57</v>
      </c>
      <c r="GL28" s="66">
        <v>-9.8</v>
      </c>
      <c r="GM28" s="66">
        <v>344.0</v>
      </c>
      <c r="GN28" s="66">
        <v>204.13</v>
      </c>
      <c r="GO28" s="66">
        <v>-129.99</v>
      </c>
      <c r="GP28" s="66">
        <v>-17.92</v>
      </c>
      <c r="GQ28" s="66">
        <v>344.0</v>
      </c>
      <c r="GR28" s="66">
        <v>115.15</v>
      </c>
      <c r="GS28" s="66">
        <v>-74.54</v>
      </c>
      <c r="GT28" s="66">
        <v>0.0</v>
      </c>
      <c r="GU28" s="66">
        <v>344.0</v>
      </c>
      <c r="GV28" s="66">
        <v>126.02</v>
      </c>
      <c r="GW28" s="66">
        <v>-73.04</v>
      </c>
      <c r="GX28" s="66">
        <v>0.0</v>
      </c>
      <c r="GY28" s="89"/>
      <c r="GZ28" s="98" t="s">
        <v>91</v>
      </c>
      <c r="HA28" s="98" t="s">
        <v>92</v>
      </c>
      <c r="HB28" s="98">
        <v>68.0</v>
      </c>
      <c r="HC28" s="98">
        <v>3.4</v>
      </c>
      <c r="HD28" s="98">
        <v>1.36</v>
      </c>
      <c r="HE28" s="98">
        <v>8.0</v>
      </c>
      <c r="HF28" s="99">
        <v>53.0</v>
      </c>
      <c r="HG28" s="99">
        <v>50.0</v>
      </c>
      <c r="HH28" s="98" t="s">
        <v>91</v>
      </c>
      <c r="HI28" s="98" t="s">
        <v>92</v>
      </c>
      <c r="HJ28" s="98">
        <v>247.0</v>
      </c>
      <c r="HK28" s="98">
        <v>12.35</v>
      </c>
      <c r="HL28" s="98">
        <v>4.94</v>
      </c>
      <c r="HM28" s="98">
        <v>5.0</v>
      </c>
      <c r="HN28" s="99">
        <v>58.0</v>
      </c>
      <c r="HO28" s="99">
        <v>57.0</v>
      </c>
      <c r="HP28" s="98" t="s">
        <v>91</v>
      </c>
      <c r="HQ28" s="98" t="s">
        <v>92</v>
      </c>
      <c r="HR28" s="98">
        <v>87.0</v>
      </c>
      <c r="HS28" s="98">
        <v>4.35</v>
      </c>
      <c r="HT28" s="98">
        <v>2.175</v>
      </c>
      <c r="HU28" s="98">
        <v>7.0</v>
      </c>
      <c r="HV28" s="99">
        <v>58.0</v>
      </c>
      <c r="HW28" s="99">
        <v>58.0</v>
      </c>
      <c r="HX28" s="89"/>
      <c r="HY28" s="72">
        <v>135.0</v>
      </c>
      <c r="HZ28" s="72">
        <v>33.0</v>
      </c>
      <c r="IA28" s="73">
        <f t="shared" si="5"/>
        <v>138</v>
      </c>
      <c r="IB28" s="72">
        <v>6.9</v>
      </c>
      <c r="IC28" s="73"/>
      <c r="ID28" s="72">
        <v>2.0</v>
      </c>
      <c r="IE28" s="72">
        <v>68.0</v>
      </c>
      <c r="IF28" s="72">
        <v>44.0</v>
      </c>
      <c r="IG28" s="89"/>
      <c r="IH28" s="74">
        <v>140.0</v>
      </c>
      <c r="II28" s="74">
        <v>34.2</v>
      </c>
      <c r="IJ28" s="74">
        <v>49.0</v>
      </c>
      <c r="IK28" s="74">
        <v>2.5</v>
      </c>
      <c r="IL28" s="74">
        <v>2.7</v>
      </c>
      <c r="IM28" s="74">
        <v>6.0</v>
      </c>
      <c r="IN28" s="74">
        <v>50.0</v>
      </c>
      <c r="IO28" s="74">
        <v>49.0</v>
      </c>
      <c r="IP28" s="74">
        <v>140.0</v>
      </c>
      <c r="IQ28" s="74">
        <v>34.0</v>
      </c>
      <c r="IR28" s="74">
        <v>210.0</v>
      </c>
      <c r="IS28" s="74">
        <v>10.9</v>
      </c>
      <c r="IT28" s="74">
        <v>12.1</v>
      </c>
      <c r="IU28" s="74">
        <v>12.0</v>
      </c>
      <c r="IV28" s="74">
        <v>52.0</v>
      </c>
      <c r="IW28" s="74">
        <v>51.0</v>
      </c>
      <c r="IX28" s="89"/>
      <c r="IY28" s="76">
        <v>140.02</v>
      </c>
      <c r="IZ28" s="76">
        <v>35.12</v>
      </c>
      <c r="JA28" s="76">
        <v>326.6</v>
      </c>
      <c r="JB28" s="76">
        <v>16.33</v>
      </c>
      <c r="JC28" s="76">
        <v>5.65</v>
      </c>
      <c r="JD28" s="76">
        <v>3.0</v>
      </c>
      <c r="JE28" s="76">
        <v>66.63</v>
      </c>
      <c r="JF28" s="76">
        <v>53.22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138.0</v>
      </c>
      <c r="JQ28" s="78">
        <v>32.3</v>
      </c>
      <c r="JR28" s="78">
        <v>0.0</v>
      </c>
      <c r="JS28" s="78">
        <v>0.0</v>
      </c>
      <c r="JT28" s="78">
        <v>0.0</v>
      </c>
      <c r="JU28" s="78">
        <v>2.0</v>
      </c>
      <c r="JV28" s="78">
        <v>62.0</v>
      </c>
      <c r="JW28" s="78">
        <v>50.0</v>
      </c>
      <c r="JX28" s="78">
        <v>138.0</v>
      </c>
      <c r="JY28" s="78">
        <v>34.4</v>
      </c>
      <c r="JZ28" s="78">
        <v>171.0</v>
      </c>
      <c r="KA28" s="78">
        <v>9.1</v>
      </c>
      <c r="KB28" s="78">
        <v>3.5</v>
      </c>
      <c r="KC28" s="78">
        <v>2.0</v>
      </c>
      <c r="KD28" s="78">
        <v>58.0</v>
      </c>
      <c r="KE28" s="78">
        <v>56.0</v>
      </c>
      <c r="KF28" s="89"/>
      <c r="KG28" s="79">
        <v>140.0</v>
      </c>
      <c r="KH28" s="79">
        <v>34.0</v>
      </c>
      <c r="KI28" s="79">
        <v>15.0</v>
      </c>
      <c r="KJ28" s="79">
        <v>0.7</v>
      </c>
      <c r="KK28" s="80"/>
      <c r="KL28" s="79">
        <v>1.0</v>
      </c>
      <c r="KM28" s="79">
        <v>50.0</v>
      </c>
      <c r="KN28" s="79">
        <v>50.0</v>
      </c>
      <c r="KO28" s="79">
        <v>140.0</v>
      </c>
      <c r="KP28" s="79">
        <v>34.0</v>
      </c>
      <c r="KQ28" s="79" t="s">
        <v>98</v>
      </c>
      <c r="KR28" s="79" t="s">
        <v>98</v>
      </c>
      <c r="KS28" s="80"/>
      <c r="KT28" s="79">
        <v>1.0</v>
      </c>
      <c r="KU28" s="79">
        <v>50.0</v>
      </c>
      <c r="KV28" s="79">
        <v>48.0</v>
      </c>
      <c r="KW28" s="89"/>
      <c r="KX28" s="81">
        <v>126.0</v>
      </c>
      <c r="KY28" s="81">
        <v>32.0</v>
      </c>
      <c r="KZ28" s="81">
        <v>251.0</v>
      </c>
      <c r="LA28" s="81">
        <v>12.3</v>
      </c>
      <c r="LB28" s="81">
        <v>3.2</v>
      </c>
      <c r="LC28" s="81">
        <v>3.0</v>
      </c>
      <c r="LD28" s="81">
        <v>57.0</v>
      </c>
      <c r="LE28" s="81">
        <v>59.0</v>
      </c>
      <c r="LF28" s="81">
        <v>126.0</v>
      </c>
      <c r="LG28" s="81">
        <v>32.0</v>
      </c>
      <c r="LH28" s="81">
        <v>369.0</v>
      </c>
      <c r="LI28" s="81">
        <v>18.1</v>
      </c>
      <c r="LJ28" s="81">
        <v>5.0</v>
      </c>
      <c r="LK28" s="81">
        <v>5.0</v>
      </c>
      <c r="LL28" s="81">
        <v>46.0</v>
      </c>
      <c r="LM28" s="81">
        <v>51.0</v>
      </c>
      <c r="LN28" s="89"/>
      <c r="LO28" s="82">
        <v>335.0</v>
      </c>
      <c r="LP28" s="82">
        <v>338.0</v>
      </c>
      <c r="LQ28" s="82">
        <v>176.0</v>
      </c>
      <c r="LR28" s="82">
        <v>68.0</v>
      </c>
      <c r="LS28" s="82">
        <v>325.0</v>
      </c>
      <c r="LT28" s="83">
        <v>64.0</v>
      </c>
      <c r="LU28" s="83">
        <v>11.9</v>
      </c>
      <c r="LV28" s="83">
        <v>136.0</v>
      </c>
      <c r="LW28" s="83">
        <v>125.0</v>
      </c>
      <c r="LX28" s="83">
        <v>59.0</v>
      </c>
      <c r="LY28" s="83">
        <v>56.0</v>
      </c>
      <c r="LZ28" s="83">
        <v>10.0</v>
      </c>
      <c r="MA28" s="121">
        <v>120.0</v>
      </c>
      <c r="MB28" s="121">
        <v>5.5</v>
      </c>
      <c r="MC28" s="83">
        <v>141.0</v>
      </c>
      <c r="MD28" s="121">
        <v>210.0</v>
      </c>
      <c r="ME28" s="83">
        <v>75.0</v>
      </c>
      <c r="MF28" s="83">
        <v>60.0</v>
      </c>
      <c r="MG28" s="83">
        <v>12.0</v>
      </c>
      <c r="MH28" s="88" t="s">
        <v>95</v>
      </c>
      <c r="MI28" s="88" t="s">
        <v>95</v>
      </c>
      <c r="MJ28" s="88" t="s">
        <v>95</v>
      </c>
      <c r="MK28" s="88" t="s">
        <v>95</v>
      </c>
      <c r="ML28" s="120">
        <v>56.0</v>
      </c>
      <c r="MM28" s="120">
        <v>53.0</v>
      </c>
      <c r="MN28" s="83">
        <v>5.0</v>
      </c>
      <c r="MO28" s="86"/>
      <c r="MP28" s="87"/>
      <c r="MQ28" s="87"/>
      <c r="MR28" s="87"/>
      <c r="MS28" s="87"/>
      <c r="MT28" s="83">
        <v>5.0</v>
      </c>
      <c r="MU28" s="83">
        <v>1.0</v>
      </c>
      <c r="MV28" s="83">
        <v>89.0</v>
      </c>
      <c r="MW28" s="83">
        <v>36.0</v>
      </c>
      <c r="MX28" s="120">
        <v>42.0</v>
      </c>
      <c r="MY28" s="88" t="s">
        <v>96</v>
      </c>
      <c r="MZ28" s="83">
        <v>5.0</v>
      </c>
      <c r="NA28" s="87"/>
      <c r="NB28" s="83">
        <v>26.0</v>
      </c>
      <c r="NC28" s="83">
        <v>7.9</v>
      </c>
      <c r="ND28" s="83">
        <v>495.0</v>
      </c>
      <c r="NE28" s="83">
        <v>35.0</v>
      </c>
      <c r="NF28" s="120">
        <v>40.0</v>
      </c>
      <c r="NG28" s="120">
        <v>40.0</v>
      </c>
      <c r="NH28" s="120">
        <v>5.0</v>
      </c>
      <c r="NI28" s="88"/>
      <c r="NJ28" s="83">
        <v>0.0</v>
      </c>
      <c r="NK28" s="83">
        <v>0.0</v>
      </c>
      <c r="NL28" s="83">
        <v>0.0</v>
      </c>
      <c r="NM28" s="83">
        <v>34.0</v>
      </c>
      <c r="NN28" s="120">
        <v>48.0</v>
      </c>
      <c r="NO28" s="120">
        <v>42.0</v>
      </c>
      <c r="NP28" s="83">
        <v>4.0</v>
      </c>
      <c r="NQ28" s="222"/>
    </row>
    <row r="29" ht="14.25" customHeight="1">
      <c r="A29" s="49">
        <v>0.666666666666667</v>
      </c>
      <c r="B29" s="50"/>
      <c r="C29" s="51">
        <v>50.0</v>
      </c>
      <c r="D29" s="52">
        <v>342.0</v>
      </c>
      <c r="E29" s="53">
        <v>135.0</v>
      </c>
      <c r="F29" s="53">
        <v>102.0</v>
      </c>
      <c r="G29" s="55">
        <v>22.3</v>
      </c>
      <c r="H29" s="54"/>
      <c r="I29" s="53">
        <v>6.0</v>
      </c>
      <c r="J29" s="53">
        <v>52.0</v>
      </c>
      <c r="K29" s="53">
        <v>50.0</v>
      </c>
      <c r="L29" s="53">
        <v>140.0</v>
      </c>
      <c r="M29" s="53">
        <v>117.0</v>
      </c>
      <c r="N29" s="53">
        <v>25.6</v>
      </c>
      <c r="O29" s="54"/>
      <c r="P29" s="53">
        <v>6.0</v>
      </c>
      <c r="Q29" s="53">
        <v>60.0</v>
      </c>
      <c r="R29" s="53">
        <v>52.0</v>
      </c>
      <c r="S29" s="55">
        <v>345.8</v>
      </c>
      <c r="T29" s="55">
        <v>286.2</v>
      </c>
      <c r="U29" s="55">
        <v>174.1</v>
      </c>
      <c r="V29" s="54"/>
      <c r="W29" s="55">
        <v>379.4</v>
      </c>
      <c r="X29" s="55">
        <v>219.4</v>
      </c>
      <c r="Y29" s="55">
        <v>138.8</v>
      </c>
      <c r="Z29" s="54"/>
      <c r="AA29" s="55">
        <v>346.0</v>
      </c>
      <c r="AB29" s="53">
        <v>238.2</v>
      </c>
      <c r="AC29" s="53">
        <v>159.7</v>
      </c>
      <c r="AD29" s="54"/>
      <c r="AE29" s="53">
        <v>345.6</v>
      </c>
      <c r="AF29" s="55">
        <v>265.6</v>
      </c>
      <c r="AG29" s="55">
        <v>144.9</v>
      </c>
      <c r="AH29" s="54"/>
      <c r="AI29" s="55">
        <v>351.8</v>
      </c>
      <c r="AJ29" s="55">
        <v>291.6</v>
      </c>
      <c r="AK29" s="53">
        <v>185.8</v>
      </c>
      <c r="AL29" s="54"/>
      <c r="AM29" s="55">
        <v>344.0</v>
      </c>
      <c r="AN29" s="55">
        <v>313.5</v>
      </c>
      <c r="AO29" s="53">
        <v>177.4</v>
      </c>
      <c r="AP29" s="54"/>
      <c r="AQ29" s="182">
        <f t="shared" ref="AQ29:AS29" si="34">E29</f>
        <v>135</v>
      </c>
      <c r="AR29" s="54">
        <f t="shared" si="34"/>
        <v>102</v>
      </c>
      <c r="AS29" s="56">
        <f t="shared" si="34"/>
        <v>22.3</v>
      </c>
      <c r="AT29" s="54"/>
      <c r="AU29" s="54">
        <f t="shared" ref="AU29:AW29" si="35">L29</f>
        <v>140</v>
      </c>
      <c r="AV29" s="54">
        <f t="shared" si="35"/>
        <v>117</v>
      </c>
      <c r="AW29" s="54">
        <f t="shared" si="35"/>
        <v>25.6</v>
      </c>
      <c r="AX29" s="54"/>
      <c r="AY29" s="182">
        <f t="shared" si="23"/>
        <v>135</v>
      </c>
      <c r="AZ29" s="54"/>
      <c r="BA29" s="54"/>
      <c r="BB29" s="54"/>
      <c r="BC29" s="89"/>
      <c r="BD29" s="54"/>
      <c r="BE29" s="53">
        <v>34.0</v>
      </c>
      <c r="BF29" s="53">
        <v>158.0</v>
      </c>
      <c r="BG29" s="53">
        <v>8.4</v>
      </c>
      <c r="BH29" s="54"/>
      <c r="BI29" s="53">
        <v>22.0</v>
      </c>
      <c r="BJ29" s="53">
        <v>90.0</v>
      </c>
      <c r="BK29" s="53">
        <v>65.0</v>
      </c>
      <c r="BL29" s="89"/>
      <c r="BM29" s="58">
        <v>343.0</v>
      </c>
      <c r="BN29" s="58">
        <v>146.0</v>
      </c>
      <c r="BO29" s="58">
        <v>193.0</v>
      </c>
      <c r="BP29" s="58">
        <v>10.0</v>
      </c>
      <c r="BQ29" s="59"/>
      <c r="BR29" s="58">
        <v>6.0</v>
      </c>
      <c r="BS29" s="58">
        <v>69.0</v>
      </c>
      <c r="BT29" s="58">
        <v>70.0</v>
      </c>
      <c r="BU29" s="58">
        <v>343.0</v>
      </c>
      <c r="BV29" s="58">
        <v>282.0</v>
      </c>
      <c r="BW29" s="58">
        <v>167.0</v>
      </c>
      <c r="BX29" s="58">
        <v>20.0</v>
      </c>
      <c r="BY29" s="58">
        <v>336.0</v>
      </c>
      <c r="BZ29" s="58">
        <v>308.0</v>
      </c>
      <c r="CA29" s="58">
        <v>169.0</v>
      </c>
      <c r="CB29" s="58">
        <v>19.0</v>
      </c>
      <c r="CC29" s="58">
        <v>341.0</v>
      </c>
      <c r="CD29" s="58">
        <v>236.0</v>
      </c>
      <c r="CE29" s="58">
        <v>134.0</v>
      </c>
      <c r="CF29" s="58">
        <v>2.0</v>
      </c>
      <c r="CG29" s="58">
        <v>340.0</v>
      </c>
      <c r="CH29" s="58">
        <v>231.0</v>
      </c>
      <c r="CI29" s="58">
        <v>136.0</v>
      </c>
      <c r="CJ29" s="58">
        <v>3.0</v>
      </c>
      <c r="CK29" s="58">
        <v>351.0</v>
      </c>
      <c r="CL29" s="58">
        <v>261.0</v>
      </c>
      <c r="CM29" s="58">
        <v>157.0</v>
      </c>
      <c r="CN29" s="58">
        <v>4.0</v>
      </c>
      <c r="CO29" s="58">
        <v>333.0</v>
      </c>
      <c r="CP29" s="58">
        <v>290.0</v>
      </c>
      <c r="CQ29" s="58">
        <v>144.0</v>
      </c>
      <c r="CR29" s="58">
        <v>2.0</v>
      </c>
      <c r="CS29" s="58">
        <v>337.0</v>
      </c>
      <c r="CT29" s="58">
        <v>281.0</v>
      </c>
      <c r="CU29" s="58">
        <v>170.0</v>
      </c>
      <c r="CV29" s="58">
        <v>93.0</v>
      </c>
      <c r="CW29" s="58">
        <v>339.0</v>
      </c>
      <c r="CX29" s="58">
        <v>153.0</v>
      </c>
      <c r="CY29" s="58">
        <v>56.0</v>
      </c>
      <c r="CZ29" s="58">
        <v>47.0</v>
      </c>
      <c r="DA29" s="58">
        <v>325.0</v>
      </c>
      <c r="DB29" s="58">
        <v>158.0</v>
      </c>
      <c r="DC29" s="58">
        <v>60.0</v>
      </c>
      <c r="DD29" s="58">
        <v>63.0</v>
      </c>
      <c r="DE29" s="58">
        <v>146.0</v>
      </c>
      <c r="DF29" s="58">
        <v>35.6</v>
      </c>
      <c r="DG29" s="58">
        <v>193.0</v>
      </c>
      <c r="DH29" s="58">
        <v>10.0</v>
      </c>
      <c r="DI29" s="59"/>
      <c r="DJ29" s="58">
        <v>7.0</v>
      </c>
      <c r="DK29" s="58">
        <v>60.0</v>
      </c>
      <c r="DL29" s="58">
        <v>55.0</v>
      </c>
      <c r="DM29" s="89"/>
      <c r="DN29" s="61">
        <v>341.0</v>
      </c>
      <c r="DO29" s="61">
        <v>140.0</v>
      </c>
      <c r="DP29" s="61">
        <v>37.13</v>
      </c>
      <c r="DQ29" s="61">
        <v>21.0</v>
      </c>
      <c r="DR29" s="61">
        <v>5.3</v>
      </c>
      <c r="DS29" s="61">
        <v>8.0</v>
      </c>
      <c r="DT29" s="61">
        <v>47.0</v>
      </c>
      <c r="DU29" s="61">
        <v>57.1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344.0</v>
      </c>
      <c r="EF29" s="63">
        <v>138.0</v>
      </c>
      <c r="EG29" s="63">
        <v>92.0</v>
      </c>
      <c r="EH29" s="63">
        <v>3.8</v>
      </c>
      <c r="EI29" s="64"/>
      <c r="EJ29" s="63">
        <v>9.0</v>
      </c>
      <c r="EK29" s="63">
        <v>57.0</v>
      </c>
      <c r="EL29" s="63">
        <v>56.0</v>
      </c>
      <c r="EM29" s="63">
        <v>138.0</v>
      </c>
      <c r="EN29" s="63">
        <v>113.0</v>
      </c>
      <c r="EO29" s="63">
        <v>4.6</v>
      </c>
      <c r="EP29" s="64"/>
      <c r="EQ29" s="63">
        <v>9.0</v>
      </c>
      <c r="ER29" s="63">
        <v>58.0</v>
      </c>
      <c r="ES29" s="63">
        <v>57.0</v>
      </c>
      <c r="ET29" s="63">
        <v>343.0</v>
      </c>
      <c r="EU29" s="63">
        <v>236.0</v>
      </c>
      <c r="EV29" s="63">
        <v>138.0</v>
      </c>
      <c r="EW29" s="63">
        <v>5.7</v>
      </c>
      <c r="EX29" s="63">
        <v>341.0</v>
      </c>
      <c r="EY29" s="63">
        <v>0.0</v>
      </c>
      <c r="EZ29" s="63">
        <v>0.0</v>
      </c>
      <c r="FA29" s="63">
        <v>0.0</v>
      </c>
      <c r="FB29" s="63">
        <v>342.0</v>
      </c>
      <c r="FC29" s="63">
        <v>237.0</v>
      </c>
      <c r="FD29" s="63">
        <v>139.0</v>
      </c>
      <c r="FE29" s="63">
        <v>-3.0</v>
      </c>
      <c r="FF29" s="63">
        <v>341.0</v>
      </c>
      <c r="FG29" s="63">
        <v>0.0</v>
      </c>
      <c r="FH29" s="63">
        <v>0.0</v>
      </c>
      <c r="FI29" s="63">
        <v>0.0</v>
      </c>
      <c r="FJ29" s="63">
        <v>344.0</v>
      </c>
      <c r="FK29" s="63">
        <v>219.0</v>
      </c>
      <c r="FL29" s="63">
        <v>128.0</v>
      </c>
      <c r="FM29" s="64"/>
      <c r="FN29" s="63">
        <v>344.0</v>
      </c>
      <c r="FO29" s="63">
        <v>236.0</v>
      </c>
      <c r="FP29" s="63">
        <v>128.7</v>
      </c>
      <c r="FQ29" s="63">
        <v>1.7</v>
      </c>
      <c r="FR29" s="63">
        <v>138.0</v>
      </c>
      <c r="FS29" s="64"/>
      <c r="FT29" s="63">
        <v>19.1</v>
      </c>
      <c r="FU29" s="64"/>
      <c r="FV29" s="63">
        <v>138.0</v>
      </c>
      <c r="FW29" s="64"/>
      <c r="FX29" s="64"/>
      <c r="FY29" s="64"/>
      <c r="FZ29" s="89"/>
      <c r="GA29" s="65">
        <v>343.0</v>
      </c>
      <c r="GB29" s="66">
        <v>294.99</v>
      </c>
      <c r="GC29" s="66">
        <v>185.44</v>
      </c>
      <c r="GD29" s="66">
        <v>13.23</v>
      </c>
      <c r="GE29" s="66">
        <v>343.0</v>
      </c>
      <c r="GF29" s="66">
        <v>316.7</v>
      </c>
      <c r="GG29" s="66">
        <v>185.69</v>
      </c>
      <c r="GH29" s="66">
        <v>17.25</v>
      </c>
      <c r="GI29" s="66">
        <v>343.0</v>
      </c>
      <c r="GJ29" s="66">
        <v>219.81</v>
      </c>
      <c r="GK29" s="66">
        <v>-128.06</v>
      </c>
      <c r="GL29" s="66">
        <v>-8.38</v>
      </c>
      <c r="GM29" s="66">
        <v>343.0</v>
      </c>
      <c r="GN29" s="66">
        <v>202.66</v>
      </c>
      <c r="GO29" s="66">
        <v>-127.9</v>
      </c>
      <c r="GP29" s="66">
        <v>-16.08</v>
      </c>
      <c r="GQ29" s="66">
        <v>343.0</v>
      </c>
      <c r="GR29" s="66">
        <v>95.98</v>
      </c>
      <c r="GS29" s="66">
        <v>-62.4</v>
      </c>
      <c r="GT29" s="66">
        <v>0.0</v>
      </c>
      <c r="GU29" s="66">
        <v>343.0</v>
      </c>
      <c r="GV29" s="66">
        <v>107.12</v>
      </c>
      <c r="GW29" s="66">
        <v>-62.06</v>
      </c>
      <c r="GX29" s="66">
        <v>-3.43</v>
      </c>
      <c r="GY29" s="89"/>
      <c r="GZ29" s="98" t="s">
        <v>91</v>
      </c>
      <c r="HA29" s="98" t="s">
        <v>92</v>
      </c>
      <c r="HB29" s="98">
        <v>63.0</v>
      </c>
      <c r="HC29" s="98">
        <v>3.15</v>
      </c>
      <c r="HD29" s="98">
        <v>1.26</v>
      </c>
      <c r="HE29" s="98">
        <v>8.0</v>
      </c>
      <c r="HF29" s="99">
        <v>60.0</v>
      </c>
      <c r="HG29" s="99">
        <v>56.0</v>
      </c>
      <c r="HH29" s="98" t="s">
        <v>91</v>
      </c>
      <c r="HI29" s="98" t="s">
        <v>92</v>
      </c>
      <c r="HJ29" s="98">
        <v>242.0</v>
      </c>
      <c r="HK29" s="98">
        <v>12.1</v>
      </c>
      <c r="HL29" s="98">
        <v>4.84</v>
      </c>
      <c r="HM29" s="98">
        <v>5.0</v>
      </c>
      <c r="HN29" s="99">
        <v>60.0</v>
      </c>
      <c r="HO29" s="99">
        <v>58.0</v>
      </c>
      <c r="HP29" s="98" t="s">
        <v>91</v>
      </c>
      <c r="HQ29" s="98" t="s">
        <v>92</v>
      </c>
      <c r="HR29" s="98">
        <v>188.0</v>
      </c>
      <c r="HS29" s="98">
        <v>9.4</v>
      </c>
      <c r="HT29" s="98">
        <v>4.7</v>
      </c>
      <c r="HU29" s="98">
        <v>7.0</v>
      </c>
      <c r="HV29" s="99">
        <v>58.0</v>
      </c>
      <c r="HW29" s="99">
        <v>58.0</v>
      </c>
      <c r="HX29" s="89"/>
      <c r="HY29" s="72">
        <v>135.0</v>
      </c>
      <c r="HZ29" s="72">
        <v>33.0</v>
      </c>
      <c r="IA29" s="73">
        <f t="shared" si="5"/>
        <v>116</v>
      </c>
      <c r="IB29" s="72">
        <v>5.8</v>
      </c>
      <c r="IC29" s="73"/>
      <c r="ID29" s="72">
        <v>2.0</v>
      </c>
      <c r="IE29" s="72">
        <v>68.0</v>
      </c>
      <c r="IF29" s="72">
        <v>44.0</v>
      </c>
      <c r="IG29" s="89"/>
      <c r="IH29" s="74">
        <v>137.0</v>
      </c>
      <c r="II29" s="74">
        <v>33.0</v>
      </c>
      <c r="IJ29" s="74">
        <v>230.0</v>
      </c>
      <c r="IK29" s="74">
        <v>11.6</v>
      </c>
      <c r="IL29" s="74">
        <v>12.7</v>
      </c>
      <c r="IM29" s="74">
        <v>6.0</v>
      </c>
      <c r="IN29" s="74">
        <v>50.0</v>
      </c>
      <c r="IO29" s="74">
        <v>49.0</v>
      </c>
      <c r="IP29" s="74">
        <v>137.0</v>
      </c>
      <c r="IQ29" s="74">
        <v>33.6</v>
      </c>
      <c r="IR29" s="74">
        <v>120.0</v>
      </c>
      <c r="IS29" s="74">
        <v>5.9</v>
      </c>
      <c r="IT29" s="74">
        <v>6.6</v>
      </c>
      <c r="IU29" s="74">
        <v>12.0</v>
      </c>
      <c r="IV29" s="74">
        <v>52.0</v>
      </c>
      <c r="IW29" s="74">
        <v>51.0</v>
      </c>
      <c r="IX29" s="89"/>
      <c r="IY29" s="76">
        <v>139.77</v>
      </c>
      <c r="IZ29" s="76">
        <v>34.97</v>
      </c>
      <c r="JA29" s="76">
        <v>372.2</v>
      </c>
      <c r="JB29" s="76">
        <v>18.61</v>
      </c>
      <c r="JC29" s="76">
        <v>6.46</v>
      </c>
      <c r="JD29" s="76">
        <v>3.0</v>
      </c>
      <c r="JE29" s="76">
        <v>66.69</v>
      </c>
      <c r="JF29" s="76">
        <v>51.3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32.1</v>
      </c>
      <c r="JR29" s="78">
        <v>0.0</v>
      </c>
      <c r="JS29" s="78">
        <v>0.0</v>
      </c>
      <c r="JT29" s="78">
        <v>0.0</v>
      </c>
      <c r="JU29" s="78">
        <v>2.0</v>
      </c>
      <c r="JV29" s="78">
        <v>52.0</v>
      </c>
      <c r="JW29" s="78">
        <v>50.0</v>
      </c>
      <c r="JX29" s="78">
        <v>137.0</v>
      </c>
      <c r="JY29" s="78">
        <v>34.4</v>
      </c>
      <c r="JZ29" s="78">
        <v>161.0</v>
      </c>
      <c r="KA29" s="78">
        <v>8.7</v>
      </c>
      <c r="KB29" s="78">
        <v>3.2</v>
      </c>
      <c r="KC29" s="78">
        <v>2.0</v>
      </c>
      <c r="KD29" s="78">
        <v>59.0</v>
      </c>
      <c r="KE29" s="78">
        <v>57.0</v>
      </c>
      <c r="KF29" s="89"/>
      <c r="KG29" s="79">
        <v>137.0</v>
      </c>
      <c r="KH29" s="79">
        <v>33.0</v>
      </c>
      <c r="KI29" s="79">
        <v>88.0</v>
      </c>
      <c r="KJ29" s="79">
        <v>4.7</v>
      </c>
      <c r="KK29" s="80"/>
      <c r="KL29" s="79">
        <v>1.0</v>
      </c>
      <c r="KM29" s="79">
        <v>50.0</v>
      </c>
      <c r="KN29" s="79">
        <v>50.0</v>
      </c>
      <c r="KO29" s="79">
        <v>137.0</v>
      </c>
      <c r="KP29" s="79">
        <v>33.0</v>
      </c>
      <c r="KQ29" s="79" t="s">
        <v>98</v>
      </c>
      <c r="KR29" s="79" t="s">
        <v>98</v>
      </c>
      <c r="KS29" s="80"/>
      <c r="KT29" s="79">
        <v>1.0</v>
      </c>
      <c r="KU29" s="79">
        <v>50.0</v>
      </c>
      <c r="KV29" s="79">
        <v>48.0</v>
      </c>
      <c r="KW29" s="89"/>
      <c r="KX29" s="81">
        <v>130.0</v>
      </c>
      <c r="KY29" s="81">
        <v>32.0</v>
      </c>
      <c r="KZ29" s="81">
        <v>255.0</v>
      </c>
      <c r="LA29" s="81">
        <v>12.5</v>
      </c>
      <c r="LB29" s="81">
        <v>3.2</v>
      </c>
      <c r="LC29" s="81">
        <v>3.0</v>
      </c>
      <c r="LD29" s="81">
        <v>57.0</v>
      </c>
      <c r="LE29" s="81">
        <v>59.0</v>
      </c>
      <c r="LF29" s="81">
        <v>130.0</v>
      </c>
      <c r="LG29" s="81">
        <v>32.0</v>
      </c>
      <c r="LH29" s="81">
        <v>363.0</v>
      </c>
      <c r="LI29" s="81">
        <v>17.8</v>
      </c>
      <c r="LJ29" s="81">
        <v>5.0</v>
      </c>
      <c r="LK29" s="81">
        <v>5.0</v>
      </c>
      <c r="LL29" s="81">
        <v>46.0</v>
      </c>
      <c r="LM29" s="81">
        <v>51.0</v>
      </c>
      <c r="LN29" s="89"/>
      <c r="LO29" s="82">
        <v>335.0</v>
      </c>
      <c r="LP29" s="82">
        <v>290.0</v>
      </c>
      <c r="LQ29" s="82">
        <v>166.0</v>
      </c>
      <c r="LR29" s="82">
        <v>69.0</v>
      </c>
      <c r="LS29" s="82">
        <v>325.0</v>
      </c>
      <c r="LT29" s="83">
        <v>47.0</v>
      </c>
      <c r="LU29" s="83">
        <v>3.1</v>
      </c>
      <c r="LV29" s="83">
        <v>139.0</v>
      </c>
      <c r="LW29" s="83">
        <v>85.0</v>
      </c>
      <c r="LX29" s="83">
        <v>58.0</v>
      </c>
      <c r="LY29" s="83">
        <v>56.0</v>
      </c>
      <c r="LZ29" s="83">
        <v>10.0</v>
      </c>
      <c r="MA29" s="83">
        <v>119.0</v>
      </c>
      <c r="MB29" s="83">
        <v>8.4</v>
      </c>
      <c r="MC29" s="83">
        <v>143.0</v>
      </c>
      <c r="MD29" s="83">
        <v>205.0</v>
      </c>
      <c r="ME29" s="83">
        <v>79.0</v>
      </c>
      <c r="MF29" s="83">
        <v>61.0</v>
      </c>
      <c r="MG29" s="83">
        <v>12.0</v>
      </c>
      <c r="MH29" s="88" t="s">
        <v>95</v>
      </c>
      <c r="MI29" s="88" t="s">
        <v>95</v>
      </c>
      <c r="MJ29" s="88" t="s">
        <v>95</v>
      </c>
      <c r="MK29" s="88" t="s">
        <v>95</v>
      </c>
      <c r="ML29" s="120">
        <v>56.0</v>
      </c>
      <c r="MM29" s="120">
        <v>53.0</v>
      </c>
      <c r="MN29" s="83">
        <v>5.0</v>
      </c>
      <c r="MO29" s="86"/>
      <c r="MP29" s="87"/>
      <c r="MQ29" s="87"/>
      <c r="MR29" s="87"/>
      <c r="MS29" s="87"/>
      <c r="MT29" s="83">
        <v>11.5</v>
      </c>
      <c r="MU29" s="83">
        <v>3.0</v>
      </c>
      <c r="MV29" s="83">
        <v>194.0</v>
      </c>
      <c r="MW29" s="83">
        <v>36.0</v>
      </c>
      <c r="MX29" s="120">
        <v>42.0</v>
      </c>
      <c r="MY29" s="88" t="s">
        <v>96</v>
      </c>
      <c r="MZ29" s="83">
        <v>5.0</v>
      </c>
      <c r="NA29" s="87"/>
      <c r="NB29" s="83">
        <v>10.0</v>
      </c>
      <c r="NC29" s="88" t="s">
        <v>127</v>
      </c>
      <c r="ND29" s="83">
        <v>185.0</v>
      </c>
      <c r="NE29" s="83">
        <v>35.0</v>
      </c>
      <c r="NF29" s="120">
        <v>40.0</v>
      </c>
      <c r="NG29" s="120">
        <v>40.0</v>
      </c>
      <c r="NH29" s="120">
        <v>5.0</v>
      </c>
      <c r="NI29" s="88"/>
      <c r="NJ29" s="83">
        <v>0.0</v>
      </c>
      <c r="NK29" s="83">
        <v>0.0</v>
      </c>
      <c r="NL29" s="83">
        <v>0.0</v>
      </c>
      <c r="NM29" s="83">
        <v>34.0</v>
      </c>
      <c r="NN29" s="120">
        <v>48.0</v>
      </c>
      <c r="NO29" s="120">
        <v>42.0</v>
      </c>
      <c r="NP29" s="83">
        <v>4.0</v>
      </c>
      <c r="NQ29" s="222"/>
    </row>
    <row r="30" ht="14.25" customHeight="1">
      <c r="A30" s="49">
        <v>0.708333333333334</v>
      </c>
      <c r="B30" s="50"/>
      <c r="C30" s="51">
        <v>50.3</v>
      </c>
      <c r="D30" s="52">
        <v>339.0</v>
      </c>
      <c r="E30" s="53">
        <v>134.0</v>
      </c>
      <c r="F30" s="53">
        <v>61.0</v>
      </c>
      <c r="G30" s="55">
        <v>13.2</v>
      </c>
      <c r="H30" s="54"/>
      <c r="I30" s="53">
        <v>6.0</v>
      </c>
      <c r="J30" s="53">
        <v>54.0</v>
      </c>
      <c r="K30" s="53">
        <v>52.0</v>
      </c>
      <c r="L30" s="53">
        <v>138.0</v>
      </c>
      <c r="M30" s="53">
        <v>163.0</v>
      </c>
      <c r="N30" s="53">
        <v>39.2</v>
      </c>
      <c r="O30" s="54"/>
      <c r="P30" s="53">
        <v>6.0</v>
      </c>
      <c r="Q30" s="53">
        <v>60.0</v>
      </c>
      <c r="R30" s="53">
        <v>52.0</v>
      </c>
      <c r="S30" s="55">
        <v>341.8</v>
      </c>
      <c r="T30" s="55">
        <v>305.2</v>
      </c>
      <c r="U30" s="55">
        <v>183.9</v>
      </c>
      <c r="V30" s="54"/>
      <c r="W30" s="55">
        <v>374.6</v>
      </c>
      <c r="X30" s="55">
        <v>243.6</v>
      </c>
      <c r="Y30" s="55">
        <v>156.0</v>
      </c>
      <c r="Z30" s="54"/>
      <c r="AA30" s="55">
        <v>341.8</v>
      </c>
      <c r="AB30" s="53">
        <v>260.5</v>
      </c>
      <c r="AC30" s="53">
        <v>174.1</v>
      </c>
      <c r="AD30" s="54"/>
      <c r="AE30" s="53">
        <v>341.7</v>
      </c>
      <c r="AF30" s="55">
        <v>291.2</v>
      </c>
      <c r="AG30" s="55">
        <v>156.7</v>
      </c>
      <c r="AH30" s="54"/>
      <c r="AI30" s="55">
        <v>347.7</v>
      </c>
      <c r="AJ30" s="55">
        <v>340.1</v>
      </c>
      <c r="AK30" s="53">
        <v>216.7</v>
      </c>
      <c r="AL30" s="54"/>
      <c r="AM30" s="55">
        <v>340.2</v>
      </c>
      <c r="AN30" s="55">
        <v>363.0</v>
      </c>
      <c r="AO30" s="53">
        <v>202.7</v>
      </c>
      <c r="AP30" s="54"/>
      <c r="AQ30" s="182">
        <f t="shared" ref="AQ30:AS30" si="36">E30</f>
        <v>134</v>
      </c>
      <c r="AR30" s="54">
        <f t="shared" si="36"/>
        <v>61</v>
      </c>
      <c r="AS30" s="56">
        <f t="shared" si="36"/>
        <v>13.2</v>
      </c>
      <c r="AT30" s="54"/>
      <c r="AU30" s="54">
        <f t="shared" ref="AU30:AW30" si="37">L30</f>
        <v>138</v>
      </c>
      <c r="AV30" s="54">
        <f t="shared" si="37"/>
        <v>163</v>
      </c>
      <c r="AW30" s="54">
        <f t="shared" si="37"/>
        <v>39.2</v>
      </c>
      <c r="AX30" s="54"/>
      <c r="AY30" s="182">
        <f t="shared" si="23"/>
        <v>134</v>
      </c>
      <c r="AZ30" s="54"/>
      <c r="BA30" s="54"/>
      <c r="BB30" s="54"/>
      <c r="BC30" s="89"/>
      <c r="BD30" s="54"/>
      <c r="BE30" s="53">
        <v>0.0</v>
      </c>
      <c r="BF30" s="53">
        <v>0.0</v>
      </c>
      <c r="BG30" s="53">
        <v>0.0</v>
      </c>
      <c r="BH30" s="54"/>
      <c r="BI30" s="53">
        <v>22.0</v>
      </c>
      <c r="BJ30" s="53">
        <v>90.0</v>
      </c>
      <c r="BK30" s="53">
        <v>65.0</v>
      </c>
      <c r="BL30" s="89"/>
      <c r="BM30" s="58">
        <v>342.0</v>
      </c>
      <c r="BN30" s="58">
        <v>146.0</v>
      </c>
      <c r="BO30" s="58">
        <v>173.0</v>
      </c>
      <c r="BP30" s="58">
        <v>8.7</v>
      </c>
      <c r="BQ30" s="59"/>
      <c r="BR30" s="58">
        <v>6.0</v>
      </c>
      <c r="BS30" s="58">
        <v>68.0</v>
      </c>
      <c r="BT30" s="58">
        <v>70.0</v>
      </c>
      <c r="BU30" s="58">
        <v>342.0</v>
      </c>
      <c r="BV30" s="58">
        <v>346.0</v>
      </c>
      <c r="BW30" s="58">
        <v>204.0</v>
      </c>
      <c r="BX30" s="58">
        <v>20.0</v>
      </c>
      <c r="BY30" s="58">
        <v>335.0</v>
      </c>
      <c r="BZ30" s="58">
        <v>376.0</v>
      </c>
      <c r="CA30" s="58">
        <v>207.0</v>
      </c>
      <c r="CB30" s="58">
        <v>19.0</v>
      </c>
      <c r="CC30" s="58">
        <v>342.0</v>
      </c>
      <c r="CD30" s="58">
        <v>274.0</v>
      </c>
      <c r="CE30" s="58">
        <v>156.0</v>
      </c>
      <c r="CF30" s="58">
        <v>12.0</v>
      </c>
      <c r="CG30" s="58">
        <v>338.0</v>
      </c>
      <c r="CH30" s="58">
        <v>277.0</v>
      </c>
      <c r="CI30" s="58">
        <v>155.0</v>
      </c>
      <c r="CJ30" s="58">
        <v>10.0</v>
      </c>
      <c r="CK30" s="58">
        <v>352.0</v>
      </c>
      <c r="CL30" s="58">
        <v>327.0</v>
      </c>
      <c r="CM30" s="58">
        <v>183.0</v>
      </c>
      <c r="CN30" s="58">
        <v>4.0</v>
      </c>
      <c r="CO30" s="58">
        <v>332.0</v>
      </c>
      <c r="CP30" s="58">
        <v>339.0</v>
      </c>
      <c r="CQ30" s="58">
        <v>165.0</v>
      </c>
      <c r="CR30" s="58">
        <v>6.0</v>
      </c>
      <c r="CS30" s="58">
        <v>335.0</v>
      </c>
      <c r="CT30" s="58">
        <v>333.0</v>
      </c>
      <c r="CU30" s="58">
        <v>198.0</v>
      </c>
      <c r="CV30" s="58">
        <v>114.0</v>
      </c>
      <c r="CW30" s="58">
        <v>338.0</v>
      </c>
      <c r="CX30" s="58">
        <v>169.0</v>
      </c>
      <c r="CY30" s="58">
        <v>77.0</v>
      </c>
      <c r="CZ30" s="58">
        <v>50.0</v>
      </c>
      <c r="DA30" s="58">
        <v>324.0</v>
      </c>
      <c r="DB30" s="58">
        <v>172.0</v>
      </c>
      <c r="DC30" s="58">
        <v>78.0</v>
      </c>
      <c r="DD30" s="58">
        <v>52.0</v>
      </c>
      <c r="DE30" s="58">
        <v>146.0</v>
      </c>
      <c r="DF30" s="58">
        <v>35.6</v>
      </c>
      <c r="DG30" s="58">
        <v>173.0</v>
      </c>
      <c r="DH30" s="58">
        <v>8.7</v>
      </c>
      <c r="DI30" s="59"/>
      <c r="DJ30" s="58">
        <v>7.0</v>
      </c>
      <c r="DK30" s="58">
        <v>59.0</v>
      </c>
      <c r="DL30" s="58">
        <v>54.0</v>
      </c>
      <c r="DM30" s="89"/>
      <c r="DN30" s="61">
        <v>340.0</v>
      </c>
      <c r="DO30" s="61">
        <v>140.0</v>
      </c>
      <c r="DP30" s="61">
        <v>30.31</v>
      </c>
      <c r="DQ30" s="61">
        <v>17.5</v>
      </c>
      <c r="DR30" s="61">
        <v>2.68</v>
      </c>
      <c r="DS30" s="61">
        <v>8.0</v>
      </c>
      <c r="DT30" s="61">
        <v>47.0</v>
      </c>
      <c r="DU30" s="61">
        <v>57.2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340.0</v>
      </c>
      <c r="EF30" s="63">
        <v>136.0</v>
      </c>
      <c r="EG30" s="63">
        <v>81.0</v>
      </c>
      <c r="EH30" s="63">
        <v>3.4</v>
      </c>
      <c r="EI30" s="64"/>
      <c r="EJ30" s="63">
        <v>9.0</v>
      </c>
      <c r="EK30" s="63">
        <v>57.0</v>
      </c>
      <c r="EL30" s="63">
        <v>57.0</v>
      </c>
      <c r="EM30" s="63">
        <v>136.0</v>
      </c>
      <c r="EN30" s="63">
        <v>112.0</v>
      </c>
      <c r="EO30" s="63">
        <v>4.6</v>
      </c>
      <c r="EP30" s="64"/>
      <c r="EQ30" s="63">
        <v>9.0</v>
      </c>
      <c r="ER30" s="63">
        <v>57.0</v>
      </c>
      <c r="ES30" s="63">
        <v>58.0</v>
      </c>
      <c r="ET30" s="63">
        <v>339.0</v>
      </c>
      <c r="EU30" s="63">
        <v>240.0</v>
      </c>
      <c r="EV30" s="63">
        <v>139.0</v>
      </c>
      <c r="EW30" s="63">
        <v>-7.7</v>
      </c>
      <c r="EX30" s="63">
        <v>338.0</v>
      </c>
      <c r="EY30" s="63">
        <v>0.0</v>
      </c>
      <c r="EZ30" s="63">
        <v>0.0</v>
      </c>
      <c r="FA30" s="63">
        <v>0.0</v>
      </c>
      <c r="FB30" s="63">
        <v>338.0</v>
      </c>
      <c r="FC30" s="63">
        <v>241.0</v>
      </c>
      <c r="FD30" s="63">
        <v>139.0</v>
      </c>
      <c r="FE30" s="63">
        <v>-5.2</v>
      </c>
      <c r="FF30" s="63">
        <v>337.0</v>
      </c>
      <c r="FG30" s="63">
        <v>0.0</v>
      </c>
      <c r="FH30" s="63">
        <v>0.0</v>
      </c>
      <c r="FI30" s="63">
        <v>0.0</v>
      </c>
      <c r="FJ30" s="63">
        <v>340.0</v>
      </c>
      <c r="FK30" s="63">
        <v>222.0</v>
      </c>
      <c r="FL30" s="63">
        <v>128.5</v>
      </c>
      <c r="FM30" s="64"/>
      <c r="FN30" s="63">
        <v>340.0</v>
      </c>
      <c r="FO30" s="63">
        <v>239.0</v>
      </c>
      <c r="FP30" s="63">
        <v>129.3</v>
      </c>
      <c r="FQ30" s="63">
        <v>3.3</v>
      </c>
      <c r="FR30" s="63">
        <v>136.0</v>
      </c>
      <c r="FS30" s="64"/>
      <c r="FT30" s="63">
        <v>18.7</v>
      </c>
      <c r="FU30" s="64"/>
      <c r="FV30" s="63">
        <v>136.0</v>
      </c>
      <c r="FW30" s="64"/>
      <c r="FX30" s="64"/>
      <c r="FY30" s="64"/>
      <c r="FZ30" s="89"/>
      <c r="GA30" s="65">
        <v>341.0</v>
      </c>
      <c r="GB30" s="66">
        <v>332.23</v>
      </c>
      <c r="GC30" s="66">
        <v>209.31</v>
      </c>
      <c r="GD30" s="66">
        <v>16.25</v>
      </c>
      <c r="GE30" s="66">
        <v>341.0</v>
      </c>
      <c r="GF30" s="66">
        <v>359.17</v>
      </c>
      <c r="GG30" s="66">
        <v>207.55</v>
      </c>
      <c r="GH30" s="66">
        <v>19.43</v>
      </c>
      <c r="GI30" s="66">
        <v>341.0</v>
      </c>
      <c r="GJ30" s="66">
        <v>222.3</v>
      </c>
      <c r="GK30" s="66">
        <v>-129.15</v>
      </c>
      <c r="GL30" s="66">
        <v>-9.3</v>
      </c>
      <c r="GM30" s="66">
        <v>341.0</v>
      </c>
      <c r="GN30" s="66">
        <v>204.86</v>
      </c>
      <c r="GO30" s="66">
        <v>-128.73</v>
      </c>
      <c r="GP30" s="66">
        <v>-16.58</v>
      </c>
      <c r="GQ30" s="66">
        <v>341.0</v>
      </c>
      <c r="GR30" s="66">
        <v>130.42</v>
      </c>
      <c r="GS30" s="66">
        <v>-83.25</v>
      </c>
      <c r="GT30" s="66">
        <v>-4.1</v>
      </c>
      <c r="GU30" s="66">
        <v>341.0</v>
      </c>
      <c r="GV30" s="66">
        <v>142.44</v>
      </c>
      <c r="GW30" s="66">
        <v>-5.61</v>
      </c>
      <c r="GX30" s="66">
        <v>-5.61</v>
      </c>
      <c r="GY30" s="89"/>
      <c r="GZ30" s="98" t="s">
        <v>91</v>
      </c>
      <c r="HA30" s="98" t="s">
        <v>92</v>
      </c>
      <c r="HB30" s="98">
        <v>233.0</v>
      </c>
      <c r="HC30" s="98">
        <v>11.65</v>
      </c>
      <c r="HD30" s="98">
        <v>4.66</v>
      </c>
      <c r="HE30" s="98">
        <v>8.0</v>
      </c>
      <c r="HF30" s="99">
        <v>60.0</v>
      </c>
      <c r="HG30" s="99">
        <v>56.0</v>
      </c>
      <c r="HH30" s="98" t="s">
        <v>91</v>
      </c>
      <c r="HI30" s="98" t="s">
        <v>92</v>
      </c>
      <c r="HJ30" s="98">
        <v>74.0</v>
      </c>
      <c r="HK30" s="98">
        <v>3.7</v>
      </c>
      <c r="HL30" s="98">
        <v>1.48</v>
      </c>
      <c r="HM30" s="98">
        <v>5.0</v>
      </c>
      <c r="HN30" s="99">
        <v>62.0</v>
      </c>
      <c r="HO30" s="99">
        <v>60.0</v>
      </c>
      <c r="HP30" s="98" t="s">
        <v>91</v>
      </c>
      <c r="HQ30" s="98" t="s">
        <v>92</v>
      </c>
      <c r="HR30" s="98">
        <v>185.0</v>
      </c>
      <c r="HS30" s="98">
        <v>9.25</v>
      </c>
      <c r="HT30" s="98">
        <v>4.625</v>
      </c>
      <c r="HU30" s="98">
        <v>7.0</v>
      </c>
      <c r="HV30" s="99">
        <v>60.0</v>
      </c>
      <c r="HW30" s="99">
        <v>60.0</v>
      </c>
      <c r="HX30" s="89"/>
      <c r="HY30" s="72">
        <v>135.0</v>
      </c>
      <c r="HZ30" s="72">
        <v>33.0</v>
      </c>
      <c r="IA30" s="73">
        <f t="shared" si="5"/>
        <v>114</v>
      </c>
      <c r="IB30" s="72">
        <v>5.7</v>
      </c>
      <c r="IC30" s="73"/>
      <c r="ID30" s="72">
        <v>2.0</v>
      </c>
      <c r="IE30" s="72">
        <v>68.0</v>
      </c>
      <c r="IF30" s="72">
        <v>44.0</v>
      </c>
      <c r="IG30" s="89"/>
      <c r="IH30" s="74">
        <v>135.0</v>
      </c>
      <c r="II30" s="74">
        <v>32.3</v>
      </c>
      <c r="IJ30" s="74">
        <v>214.0</v>
      </c>
      <c r="IK30" s="74">
        <v>10.8</v>
      </c>
      <c r="IL30" s="74">
        <v>11.8</v>
      </c>
      <c r="IM30" s="74">
        <v>6.0</v>
      </c>
      <c r="IN30" s="74">
        <v>50.0</v>
      </c>
      <c r="IO30" s="74">
        <v>49.0</v>
      </c>
      <c r="IP30" s="74">
        <v>135.0</v>
      </c>
      <c r="IQ30" s="74">
        <v>33.0</v>
      </c>
      <c r="IR30" s="74">
        <v>115.0</v>
      </c>
      <c r="IS30" s="74">
        <v>5.7</v>
      </c>
      <c r="IT30" s="74">
        <v>6.3</v>
      </c>
      <c r="IU30" s="74">
        <v>12.0</v>
      </c>
      <c r="IV30" s="74">
        <v>52.0</v>
      </c>
      <c r="IW30" s="74">
        <v>51.0</v>
      </c>
      <c r="IX30" s="89"/>
      <c r="IY30" s="76">
        <v>140.05</v>
      </c>
      <c r="IZ30" s="76">
        <v>35.33</v>
      </c>
      <c r="JA30" s="76">
        <v>295.6</v>
      </c>
      <c r="JB30" s="76">
        <v>14.78</v>
      </c>
      <c r="JC30" s="76">
        <v>3.76</v>
      </c>
      <c r="JD30" s="76">
        <v>3.0</v>
      </c>
      <c r="JE30" s="76">
        <v>63.54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135.0</v>
      </c>
      <c r="JQ30" s="78">
        <v>32.1</v>
      </c>
      <c r="JR30" s="78">
        <v>0.0</v>
      </c>
      <c r="JS30" s="78">
        <v>0.0</v>
      </c>
      <c r="JT30" s="78">
        <v>0.0</v>
      </c>
      <c r="JU30" s="78">
        <v>2.0</v>
      </c>
      <c r="JV30" s="78">
        <v>52.0</v>
      </c>
      <c r="JW30" s="78">
        <v>50.0</v>
      </c>
      <c r="JX30" s="78">
        <v>135.0</v>
      </c>
      <c r="JY30" s="78">
        <v>33.8</v>
      </c>
      <c r="JZ30" s="78">
        <v>156.0</v>
      </c>
      <c r="KA30" s="78">
        <v>8.2</v>
      </c>
      <c r="KB30" s="78">
        <v>2.9</v>
      </c>
      <c r="KC30" s="78">
        <v>2.0</v>
      </c>
      <c r="KD30" s="78">
        <v>60.0</v>
      </c>
      <c r="KE30" s="78">
        <v>57.0</v>
      </c>
      <c r="KF30" s="89"/>
      <c r="KG30" s="79">
        <v>136.0</v>
      </c>
      <c r="KH30" s="79">
        <v>33.0</v>
      </c>
      <c r="KI30" s="79">
        <v>89.0</v>
      </c>
      <c r="KJ30" s="79">
        <v>4.8</v>
      </c>
      <c r="KK30" s="80"/>
      <c r="KL30" s="79">
        <v>1.0</v>
      </c>
      <c r="KM30" s="79">
        <v>50.0</v>
      </c>
      <c r="KN30" s="79">
        <v>50.0</v>
      </c>
      <c r="KO30" s="79">
        <v>136.0</v>
      </c>
      <c r="KP30" s="79">
        <v>33.0</v>
      </c>
      <c r="KQ30" s="79" t="s">
        <v>98</v>
      </c>
      <c r="KR30" s="79" t="s">
        <v>98</v>
      </c>
      <c r="KS30" s="80"/>
      <c r="KT30" s="79">
        <v>1.0</v>
      </c>
      <c r="KU30" s="79">
        <v>50.0</v>
      </c>
      <c r="KV30" s="79">
        <v>48.0</v>
      </c>
      <c r="KW30" s="89"/>
      <c r="KX30" s="81">
        <v>136.0</v>
      </c>
      <c r="KY30" s="81">
        <v>33.0</v>
      </c>
      <c r="KZ30" s="81">
        <v>71.0</v>
      </c>
      <c r="LA30" s="81">
        <v>3.5</v>
      </c>
      <c r="LB30" s="81">
        <v>3.0</v>
      </c>
      <c r="LC30" s="81">
        <v>3.0</v>
      </c>
      <c r="LD30" s="81">
        <v>57.0</v>
      </c>
      <c r="LE30" s="81">
        <v>59.0</v>
      </c>
      <c r="LF30" s="81">
        <v>136.0</v>
      </c>
      <c r="LG30" s="81">
        <v>33.0</v>
      </c>
      <c r="LH30" s="81">
        <v>369.0</v>
      </c>
      <c r="LI30" s="81">
        <v>18.1</v>
      </c>
      <c r="LJ30" s="81">
        <v>5.0</v>
      </c>
      <c r="LK30" s="81">
        <v>5.0</v>
      </c>
      <c r="LL30" s="81">
        <v>46.0</v>
      </c>
      <c r="LM30" s="81">
        <v>51.0</v>
      </c>
      <c r="LN30" s="89"/>
      <c r="LO30" s="82">
        <v>341.0</v>
      </c>
      <c r="LP30" s="82">
        <v>253.0</v>
      </c>
      <c r="LQ30" s="82">
        <v>140.0</v>
      </c>
      <c r="LR30" s="82">
        <v>71.0</v>
      </c>
      <c r="LS30" s="82">
        <v>327.0</v>
      </c>
      <c r="LT30" s="83">
        <v>36.0</v>
      </c>
      <c r="LU30" s="83">
        <v>2.0</v>
      </c>
      <c r="LV30" s="83">
        <v>140.0</v>
      </c>
      <c r="LW30" s="83">
        <v>65.0</v>
      </c>
      <c r="LX30" s="83">
        <v>57.0</v>
      </c>
      <c r="LY30" s="83">
        <v>55.0</v>
      </c>
      <c r="LZ30" s="83">
        <v>10.0</v>
      </c>
      <c r="MA30" s="83">
        <v>104.0</v>
      </c>
      <c r="MB30" s="83">
        <v>6.2</v>
      </c>
      <c r="MC30" s="83">
        <v>144.0</v>
      </c>
      <c r="MD30" s="83">
        <v>188.0</v>
      </c>
      <c r="ME30" s="83">
        <v>77.0</v>
      </c>
      <c r="MF30" s="83">
        <v>62.0</v>
      </c>
      <c r="MG30" s="83">
        <v>12.0</v>
      </c>
      <c r="MH30" s="88" t="s">
        <v>95</v>
      </c>
      <c r="MI30" s="88" t="s">
        <v>95</v>
      </c>
      <c r="MJ30" s="88" t="s">
        <v>95</v>
      </c>
      <c r="MK30" s="88" t="s">
        <v>95</v>
      </c>
      <c r="ML30" s="120">
        <v>56.0</v>
      </c>
      <c r="MM30" s="120">
        <v>53.0</v>
      </c>
      <c r="MN30" s="83">
        <v>5.0</v>
      </c>
      <c r="MO30" s="86"/>
      <c r="MP30" s="87"/>
      <c r="MQ30" s="87"/>
      <c r="MR30" s="87"/>
      <c r="MS30" s="87"/>
      <c r="MT30" s="83">
        <v>4.5</v>
      </c>
      <c r="MU30" s="83">
        <v>1.0</v>
      </c>
      <c r="MV30" s="83">
        <v>82.0</v>
      </c>
      <c r="MW30" s="83">
        <v>36.0</v>
      </c>
      <c r="MX30" s="120">
        <v>44.0</v>
      </c>
      <c r="MY30" s="88" t="s">
        <v>96</v>
      </c>
      <c r="MZ30" s="83">
        <v>5.0</v>
      </c>
      <c r="NA30" s="87"/>
      <c r="NB30" s="83">
        <v>3.6</v>
      </c>
      <c r="NC30" s="83">
        <v>1.5</v>
      </c>
      <c r="ND30" s="83">
        <v>70.0</v>
      </c>
      <c r="NE30" s="83">
        <v>35.0</v>
      </c>
      <c r="NF30" s="120">
        <v>40.0</v>
      </c>
      <c r="NG30" s="120">
        <v>40.0</v>
      </c>
      <c r="NH30" s="120">
        <v>5.0</v>
      </c>
      <c r="NI30" s="88"/>
      <c r="NJ30" s="83">
        <v>0.0</v>
      </c>
      <c r="NK30" s="83">
        <v>0.0</v>
      </c>
      <c r="NL30" s="83">
        <v>0.0</v>
      </c>
      <c r="NM30" s="83">
        <v>34.0</v>
      </c>
      <c r="NN30" s="120">
        <v>48.0</v>
      </c>
      <c r="NO30" s="120">
        <v>42.0</v>
      </c>
      <c r="NP30" s="83">
        <v>4.0</v>
      </c>
      <c r="NQ30" s="222"/>
    </row>
    <row r="31" ht="14.25" customHeight="1">
      <c r="A31" s="49">
        <v>0.75</v>
      </c>
      <c r="B31" s="50"/>
      <c r="C31" s="51">
        <v>50.24</v>
      </c>
      <c r="D31" s="52">
        <v>339.0</v>
      </c>
      <c r="E31" s="53">
        <v>134.0</v>
      </c>
      <c r="F31" s="53">
        <v>96.0</v>
      </c>
      <c r="G31" s="55">
        <v>20.6</v>
      </c>
      <c r="H31" s="54"/>
      <c r="I31" s="53">
        <v>6.0</v>
      </c>
      <c r="J31" s="53">
        <v>54.0</v>
      </c>
      <c r="K31" s="53">
        <v>52.0</v>
      </c>
      <c r="L31" s="53">
        <v>139.0</v>
      </c>
      <c r="M31" s="53">
        <v>98.0</v>
      </c>
      <c r="N31" s="53">
        <v>24.5</v>
      </c>
      <c r="O31" s="54"/>
      <c r="P31" s="53">
        <v>6.0</v>
      </c>
      <c r="Q31" s="53">
        <v>58.0</v>
      </c>
      <c r="R31" s="53">
        <v>54.0</v>
      </c>
      <c r="S31" s="55">
        <v>343.3</v>
      </c>
      <c r="T31" s="55">
        <v>330.1</v>
      </c>
      <c r="U31" s="55">
        <v>197.9</v>
      </c>
      <c r="V31" s="54"/>
      <c r="W31" s="55">
        <v>376.7</v>
      </c>
      <c r="X31" s="55">
        <v>254.7</v>
      </c>
      <c r="Y31" s="55">
        <v>163.2</v>
      </c>
      <c r="Z31" s="54"/>
      <c r="AA31" s="55">
        <v>343.5</v>
      </c>
      <c r="AB31" s="53">
        <v>280.9</v>
      </c>
      <c r="AC31" s="53">
        <v>189.9</v>
      </c>
      <c r="AD31" s="54"/>
      <c r="AE31" s="53">
        <v>343.1</v>
      </c>
      <c r="AF31" s="55">
        <v>313.4</v>
      </c>
      <c r="AG31" s="55">
        <v>173.1</v>
      </c>
      <c r="AH31" s="54"/>
      <c r="AI31" s="55">
        <v>348.8</v>
      </c>
      <c r="AJ31" s="55">
        <v>364.3</v>
      </c>
      <c r="AK31" s="53">
        <v>231.4</v>
      </c>
      <c r="AL31" s="54"/>
      <c r="AM31" s="55">
        <v>341.2</v>
      </c>
      <c r="AN31" s="55">
        <v>385.7</v>
      </c>
      <c r="AO31" s="53">
        <v>219.6</v>
      </c>
      <c r="AP31" s="54"/>
      <c r="AQ31" s="182">
        <f t="shared" ref="AQ31:AS31" si="38">E31</f>
        <v>134</v>
      </c>
      <c r="AR31" s="54">
        <f t="shared" si="38"/>
        <v>96</v>
      </c>
      <c r="AS31" s="56">
        <f t="shared" si="38"/>
        <v>20.6</v>
      </c>
      <c r="AT31" s="54"/>
      <c r="AU31" s="54">
        <f t="shared" ref="AU31:AW31" si="39">L31</f>
        <v>139</v>
      </c>
      <c r="AV31" s="54">
        <f t="shared" si="39"/>
        <v>98</v>
      </c>
      <c r="AW31" s="54">
        <f t="shared" si="39"/>
        <v>24.5</v>
      </c>
      <c r="AX31" s="54"/>
      <c r="AY31" s="182">
        <f t="shared" si="23"/>
        <v>134</v>
      </c>
      <c r="AZ31" s="54"/>
      <c r="BA31" s="54"/>
      <c r="BB31" s="54"/>
      <c r="BC31" s="89"/>
      <c r="BD31" s="54"/>
      <c r="BE31" s="53">
        <v>0.0</v>
      </c>
      <c r="BF31" s="53">
        <v>0.0</v>
      </c>
      <c r="BG31" s="53">
        <v>0.0</v>
      </c>
      <c r="BH31" s="54"/>
      <c r="BI31" s="53">
        <v>22.0</v>
      </c>
      <c r="BJ31" s="53">
        <v>90.0</v>
      </c>
      <c r="BK31" s="53">
        <v>65.0</v>
      </c>
      <c r="BL31" s="89"/>
      <c r="BM31" s="58">
        <v>342.0</v>
      </c>
      <c r="BN31" s="58">
        <v>146.0</v>
      </c>
      <c r="BO31" s="58">
        <v>162.0</v>
      </c>
      <c r="BP31" s="58">
        <v>7.1</v>
      </c>
      <c r="BQ31" s="59"/>
      <c r="BR31" s="58">
        <v>6.0</v>
      </c>
      <c r="BS31" s="58">
        <v>67.0</v>
      </c>
      <c r="BT31" s="58">
        <v>68.0</v>
      </c>
      <c r="BU31" s="58">
        <v>342.0</v>
      </c>
      <c r="BV31" s="58">
        <v>347.0</v>
      </c>
      <c r="BW31" s="58">
        <v>204.0</v>
      </c>
      <c r="BX31" s="58">
        <v>28.0</v>
      </c>
      <c r="BY31" s="58">
        <v>335.0</v>
      </c>
      <c r="BZ31" s="58">
        <v>375.0</v>
      </c>
      <c r="CA31" s="58">
        <v>206.0</v>
      </c>
      <c r="CB31" s="58">
        <v>26.0</v>
      </c>
      <c r="CC31" s="58">
        <v>341.0</v>
      </c>
      <c r="CD31" s="58">
        <v>268.0</v>
      </c>
      <c r="CE31" s="58">
        <v>152.0</v>
      </c>
      <c r="CF31" s="58">
        <v>4.0</v>
      </c>
      <c r="CG31" s="58">
        <v>339.0</v>
      </c>
      <c r="CH31" s="58">
        <v>274.0</v>
      </c>
      <c r="CI31" s="58">
        <v>153.0</v>
      </c>
      <c r="CJ31" s="58">
        <v>5.0</v>
      </c>
      <c r="CK31" s="58">
        <v>353.0</v>
      </c>
      <c r="CL31" s="58">
        <v>313.0</v>
      </c>
      <c r="CM31" s="58">
        <v>175.0</v>
      </c>
      <c r="CN31" s="58">
        <v>1.0</v>
      </c>
      <c r="CO31" s="58">
        <v>333.0</v>
      </c>
      <c r="CP31" s="58">
        <v>327.0</v>
      </c>
      <c r="CQ31" s="58">
        <v>161.0</v>
      </c>
      <c r="CR31" s="58">
        <v>1.0</v>
      </c>
      <c r="CS31" s="58">
        <v>336.0</v>
      </c>
      <c r="CT31" s="58">
        <v>312.0</v>
      </c>
      <c r="CU31" s="58">
        <v>186.0</v>
      </c>
      <c r="CV31" s="58">
        <v>102.0</v>
      </c>
      <c r="CW31" s="58">
        <v>338.0</v>
      </c>
      <c r="CX31" s="58">
        <v>196.0</v>
      </c>
      <c r="CY31" s="58">
        <v>89.0</v>
      </c>
      <c r="CZ31" s="58">
        <v>58.0</v>
      </c>
      <c r="DA31" s="58">
        <v>324.0</v>
      </c>
      <c r="DB31" s="58">
        <v>200.0</v>
      </c>
      <c r="DC31" s="58">
        <v>93.0</v>
      </c>
      <c r="DD31" s="58">
        <v>61.0</v>
      </c>
      <c r="DE31" s="58">
        <v>146.0</v>
      </c>
      <c r="DF31" s="58">
        <v>35.6</v>
      </c>
      <c r="DG31" s="58">
        <v>162.0</v>
      </c>
      <c r="DH31" s="58">
        <v>8.1</v>
      </c>
      <c r="DI31" s="59"/>
      <c r="DJ31" s="58">
        <v>7.0</v>
      </c>
      <c r="DK31" s="58">
        <v>58.0</v>
      </c>
      <c r="DL31" s="58">
        <v>54.0</v>
      </c>
      <c r="DM31" s="89"/>
      <c r="DN31" s="61">
        <v>341.0</v>
      </c>
      <c r="DO31" s="61">
        <v>140.0</v>
      </c>
      <c r="DP31" s="61">
        <v>31.03</v>
      </c>
      <c r="DQ31" s="61">
        <v>17.82</v>
      </c>
      <c r="DR31" s="61">
        <v>2.83</v>
      </c>
      <c r="DS31" s="61">
        <v>8.0</v>
      </c>
      <c r="DT31" s="61">
        <v>49.0</v>
      </c>
      <c r="DU31" s="61">
        <v>55.7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341.0</v>
      </c>
      <c r="EF31" s="63">
        <v>137.0</v>
      </c>
      <c r="EG31" s="63">
        <v>70.0</v>
      </c>
      <c r="EH31" s="63">
        <v>2.9</v>
      </c>
      <c r="EI31" s="64"/>
      <c r="EJ31" s="63">
        <v>9.0</v>
      </c>
      <c r="EK31" s="63">
        <v>55.0</v>
      </c>
      <c r="EL31" s="63">
        <v>57.0</v>
      </c>
      <c r="EM31" s="63">
        <v>137.0</v>
      </c>
      <c r="EN31" s="63">
        <v>113.0</v>
      </c>
      <c r="EO31" s="63">
        <v>4.6</v>
      </c>
      <c r="EP31" s="64"/>
      <c r="EQ31" s="63">
        <v>9.0</v>
      </c>
      <c r="ER31" s="63">
        <v>58.0</v>
      </c>
      <c r="ES31" s="63">
        <v>57.0</v>
      </c>
      <c r="ET31" s="63">
        <v>340.0</v>
      </c>
      <c r="EU31" s="63">
        <v>239.0</v>
      </c>
      <c r="EV31" s="63">
        <v>139.0</v>
      </c>
      <c r="EW31" s="63">
        <v>-6.3</v>
      </c>
      <c r="EX31" s="63">
        <v>339.0</v>
      </c>
      <c r="EY31" s="63">
        <v>0.0</v>
      </c>
      <c r="EZ31" s="63">
        <v>0.0</v>
      </c>
      <c r="FA31" s="63">
        <v>0.0</v>
      </c>
      <c r="FB31" s="63">
        <v>339.0</v>
      </c>
      <c r="FC31" s="63">
        <v>240.0</v>
      </c>
      <c r="FD31" s="63">
        <v>139.0</v>
      </c>
      <c r="FE31" s="63">
        <v>-4.7</v>
      </c>
      <c r="FF31" s="63">
        <v>338.0</v>
      </c>
      <c r="FG31" s="63">
        <v>0.0</v>
      </c>
      <c r="FH31" s="63">
        <v>0.0</v>
      </c>
      <c r="FI31" s="63">
        <v>0.0</v>
      </c>
      <c r="FJ31" s="63">
        <v>341.0</v>
      </c>
      <c r="FK31" s="63">
        <v>225.0</v>
      </c>
      <c r="FL31" s="63">
        <v>130.0</v>
      </c>
      <c r="FM31" s="64"/>
      <c r="FN31" s="63">
        <v>341.0</v>
      </c>
      <c r="FO31" s="63">
        <v>222.0</v>
      </c>
      <c r="FP31" s="63">
        <v>130.0</v>
      </c>
      <c r="FQ31" s="63">
        <v>3.6</v>
      </c>
      <c r="FR31" s="63">
        <v>137.0</v>
      </c>
      <c r="FS31" s="64"/>
      <c r="FT31" s="63">
        <v>18.7</v>
      </c>
      <c r="FU31" s="64"/>
      <c r="FV31" s="63">
        <v>137.0</v>
      </c>
      <c r="FW31" s="64"/>
      <c r="FX31" s="64"/>
      <c r="FY31" s="64"/>
      <c r="FZ31" s="89"/>
      <c r="GA31" s="65">
        <v>341.0</v>
      </c>
      <c r="GB31" s="66">
        <v>352.58</v>
      </c>
      <c r="GC31" s="66">
        <v>221.29</v>
      </c>
      <c r="GD31" s="66">
        <v>8.71</v>
      </c>
      <c r="GE31" s="66">
        <v>341.0</v>
      </c>
      <c r="GF31" s="66">
        <v>376.02</v>
      </c>
      <c r="GG31" s="66">
        <v>218.52</v>
      </c>
      <c r="GH31" s="66">
        <v>14.15</v>
      </c>
      <c r="GI31" s="66">
        <v>341.0</v>
      </c>
      <c r="GJ31" s="66">
        <v>224.5</v>
      </c>
      <c r="GK31" s="66">
        <v>-130.99</v>
      </c>
      <c r="GL31" s="66">
        <v>-10.05</v>
      </c>
      <c r="GM31" s="66">
        <v>341.0</v>
      </c>
      <c r="GN31" s="66">
        <v>207.5</v>
      </c>
      <c r="GO31" s="66">
        <v>-130.33</v>
      </c>
      <c r="GP31" s="66">
        <v>-16.92</v>
      </c>
      <c r="GQ31" s="66">
        <v>341.0</v>
      </c>
      <c r="GR31" s="66">
        <v>144.07</v>
      </c>
      <c r="GS31" s="66">
        <v>-92.89</v>
      </c>
      <c r="GT31" s="66">
        <v>0.0</v>
      </c>
      <c r="GU31" s="66">
        <v>341.0</v>
      </c>
      <c r="GV31" s="66">
        <v>160.63</v>
      </c>
      <c r="GW31" s="66">
        <v>-90.37</v>
      </c>
      <c r="GX31" s="66">
        <v>0.0</v>
      </c>
      <c r="GY31" s="89"/>
      <c r="GZ31" s="98" t="s">
        <v>91</v>
      </c>
      <c r="HA31" s="98" t="s">
        <v>92</v>
      </c>
      <c r="HB31" s="98">
        <v>136.0</v>
      </c>
      <c r="HC31" s="99">
        <v>6.8</v>
      </c>
      <c r="HD31" s="98">
        <v>2.72</v>
      </c>
      <c r="HE31" s="98">
        <v>8.0</v>
      </c>
      <c r="HF31" s="99">
        <v>60.0</v>
      </c>
      <c r="HG31" s="99">
        <v>58.0</v>
      </c>
      <c r="HH31" s="98" t="s">
        <v>91</v>
      </c>
      <c r="HI31" s="98" t="s">
        <v>92</v>
      </c>
      <c r="HJ31" s="98">
        <v>219.0</v>
      </c>
      <c r="HK31" s="98">
        <v>10.95</v>
      </c>
      <c r="HL31" s="99">
        <v>4.38</v>
      </c>
      <c r="HM31" s="98">
        <v>5.0</v>
      </c>
      <c r="HN31" s="99">
        <v>62.0</v>
      </c>
      <c r="HO31" s="99">
        <v>60.0</v>
      </c>
      <c r="HP31" s="98" t="s">
        <v>91</v>
      </c>
      <c r="HQ31" s="98" t="s">
        <v>92</v>
      </c>
      <c r="HR31" s="98">
        <v>180.0</v>
      </c>
      <c r="HS31" s="99">
        <v>9.0</v>
      </c>
      <c r="HT31" s="98">
        <v>4.5</v>
      </c>
      <c r="HU31" s="98">
        <v>7.0</v>
      </c>
      <c r="HV31" s="99">
        <v>60.0</v>
      </c>
      <c r="HW31" s="99">
        <v>60.0</v>
      </c>
      <c r="HX31" s="89"/>
      <c r="HY31" s="72">
        <v>135.0</v>
      </c>
      <c r="HZ31" s="72">
        <v>33.0</v>
      </c>
      <c r="IA31" s="73">
        <f t="shared" si="5"/>
        <v>118</v>
      </c>
      <c r="IB31" s="72">
        <v>5.9</v>
      </c>
      <c r="IC31" s="73"/>
      <c r="ID31" s="72">
        <v>2.0</v>
      </c>
      <c r="IE31" s="72">
        <v>68.0</v>
      </c>
      <c r="IF31" s="72">
        <v>44.0</v>
      </c>
      <c r="IG31" s="89"/>
      <c r="IH31" s="74">
        <v>140.0</v>
      </c>
      <c r="II31" s="74">
        <v>32.9</v>
      </c>
      <c r="IJ31" s="74">
        <v>205.0</v>
      </c>
      <c r="IK31" s="74">
        <v>10.3</v>
      </c>
      <c r="IL31" s="74">
        <v>11.3</v>
      </c>
      <c r="IM31" s="74">
        <v>6.0</v>
      </c>
      <c r="IN31" s="74">
        <v>52.0</v>
      </c>
      <c r="IO31" s="74">
        <v>51.0</v>
      </c>
      <c r="IP31" s="74">
        <v>140.0</v>
      </c>
      <c r="IQ31" s="74">
        <v>33.7</v>
      </c>
      <c r="IR31" s="74">
        <v>114.0</v>
      </c>
      <c r="IS31" s="74">
        <v>5.8</v>
      </c>
      <c r="IT31" s="74">
        <v>6.4</v>
      </c>
      <c r="IU31" s="74">
        <v>12.0</v>
      </c>
      <c r="IV31" s="74">
        <v>54.0</v>
      </c>
      <c r="IW31" s="74">
        <v>52.0</v>
      </c>
      <c r="IX31" s="89"/>
      <c r="IY31" s="76">
        <v>139.95</v>
      </c>
      <c r="IZ31" s="76">
        <v>35.27</v>
      </c>
      <c r="JA31" s="76">
        <v>301.0</v>
      </c>
      <c r="JB31" s="76">
        <v>15.05</v>
      </c>
      <c r="JC31" s="76">
        <v>4.06</v>
      </c>
      <c r="JD31" s="76">
        <v>3.0</v>
      </c>
      <c r="JE31" s="76">
        <v>61.77</v>
      </c>
      <c r="JF31" s="76">
        <v>47.37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32.1</v>
      </c>
      <c r="JR31" s="78">
        <v>0.0</v>
      </c>
      <c r="JS31" s="78">
        <v>0.0</v>
      </c>
      <c r="JT31" s="78">
        <v>0.0</v>
      </c>
      <c r="JU31" s="78">
        <v>2.0</v>
      </c>
      <c r="JV31" s="78">
        <v>50.0</v>
      </c>
      <c r="JW31" s="78">
        <v>49.0</v>
      </c>
      <c r="JX31" s="78">
        <v>137.0</v>
      </c>
      <c r="JY31" s="78">
        <v>33.9</v>
      </c>
      <c r="JZ31" s="78">
        <v>197.0</v>
      </c>
      <c r="KA31" s="78">
        <v>10.3</v>
      </c>
      <c r="KB31" s="78">
        <v>4.1</v>
      </c>
      <c r="KC31" s="78">
        <v>2.0</v>
      </c>
      <c r="KD31" s="78">
        <v>58.0</v>
      </c>
      <c r="KE31" s="78">
        <v>56.0</v>
      </c>
      <c r="KF31" s="89"/>
      <c r="KG31" s="79">
        <v>138.0</v>
      </c>
      <c r="KH31" s="79">
        <v>33.0</v>
      </c>
      <c r="KI31" s="79" t="s">
        <v>98</v>
      </c>
      <c r="KJ31" s="79" t="s">
        <v>98</v>
      </c>
      <c r="KK31" s="80"/>
      <c r="KL31" s="79">
        <v>1.0</v>
      </c>
      <c r="KM31" s="79">
        <v>54.0</v>
      </c>
      <c r="KN31" s="79">
        <v>54.0</v>
      </c>
      <c r="KO31" s="79">
        <v>138.0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54.0</v>
      </c>
      <c r="KV31" s="79">
        <v>52.0</v>
      </c>
      <c r="KW31" s="89"/>
      <c r="KX31" s="81">
        <v>132.0</v>
      </c>
      <c r="KY31" s="81">
        <v>32.0</v>
      </c>
      <c r="KZ31" s="81">
        <v>157.0</v>
      </c>
      <c r="LA31" s="81">
        <v>7.7</v>
      </c>
      <c r="LB31" s="81">
        <v>3.0</v>
      </c>
      <c r="LC31" s="81">
        <v>3.0</v>
      </c>
      <c r="LD31" s="81">
        <v>57.0</v>
      </c>
      <c r="LE31" s="81">
        <v>57.0</v>
      </c>
      <c r="LF31" s="81">
        <v>132.0</v>
      </c>
      <c r="LG31" s="81">
        <v>32.0</v>
      </c>
      <c r="LH31" s="81">
        <v>428.0</v>
      </c>
      <c r="LI31" s="81">
        <v>21.0</v>
      </c>
      <c r="LJ31" s="81">
        <v>5.0</v>
      </c>
      <c r="LK31" s="81">
        <v>5.0</v>
      </c>
      <c r="LL31" s="81">
        <v>57.0</v>
      </c>
      <c r="LM31" s="81">
        <v>56.0</v>
      </c>
      <c r="LN31" s="89"/>
      <c r="LO31" s="82">
        <v>341.0</v>
      </c>
      <c r="LP31" s="82">
        <v>253.0</v>
      </c>
      <c r="LQ31" s="82">
        <v>147.0</v>
      </c>
      <c r="LR31" s="82">
        <v>71.0</v>
      </c>
      <c r="LS31" s="82">
        <v>322.0</v>
      </c>
      <c r="LT31" s="83">
        <v>40.0</v>
      </c>
      <c r="LU31" s="83">
        <v>0.0</v>
      </c>
      <c r="LV31" s="83">
        <v>140.0</v>
      </c>
      <c r="LW31" s="83">
        <v>70.0</v>
      </c>
      <c r="LX31" s="83">
        <v>57.0</v>
      </c>
      <c r="LY31" s="83">
        <v>55.0</v>
      </c>
      <c r="LZ31" s="83">
        <v>10.0</v>
      </c>
      <c r="MA31" s="83">
        <v>107.0</v>
      </c>
      <c r="MB31" s="83">
        <v>6.9</v>
      </c>
      <c r="MC31" s="83">
        <v>144.0</v>
      </c>
      <c r="MD31" s="83">
        <v>183.0</v>
      </c>
      <c r="ME31" s="83">
        <v>77.0</v>
      </c>
      <c r="MF31" s="83">
        <v>63.0</v>
      </c>
      <c r="MG31" s="83">
        <v>12.0</v>
      </c>
      <c r="MH31" s="88" t="s">
        <v>95</v>
      </c>
      <c r="MI31" s="88" t="s">
        <v>95</v>
      </c>
      <c r="MJ31" s="88" t="s">
        <v>95</v>
      </c>
      <c r="MK31" s="88" t="s">
        <v>95</v>
      </c>
      <c r="ML31" s="120">
        <v>56.0</v>
      </c>
      <c r="MM31" s="120">
        <v>53.0</v>
      </c>
      <c r="MN31" s="83">
        <v>5.0</v>
      </c>
      <c r="MO31" s="86"/>
      <c r="MP31" s="87"/>
      <c r="MQ31" s="87"/>
      <c r="MR31" s="87"/>
      <c r="MS31" s="87"/>
      <c r="MT31" s="83">
        <v>4.1</v>
      </c>
      <c r="MU31" s="83">
        <v>1.2</v>
      </c>
      <c r="MV31" s="83">
        <v>73.0</v>
      </c>
      <c r="MW31" s="83">
        <v>36.0</v>
      </c>
      <c r="MX31" s="120">
        <v>44.0</v>
      </c>
      <c r="MY31" s="88" t="s">
        <v>96</v>
      </c>
      <c r="MZ31" s="83">
        <v>5.0</v>
      </c>
      <c r="NA31" s="87"/>
      <c r="NB31" s="83">
        <v>3.8</v>
      </c>
      <c r="NC31" s="83">
        <v>1.7</v>
      </c>
      <c r="ND31" s="83">
        <v>73.0</v>
      </c>
      <c r="NE31" s="83">
        <v>35.0</v>
      </c>
      <c r="NF31" s="120">
        <v>40.0</v>
      </c>
      <c r="NG31" s="120">
        <v>40.0</v>
      </c>
      <c r="NH31" s="120">
        <v>5.0</v>
      </c>
      <c r="NI31" s="88"/>
      <c r="NJ31" s="83">
        <v>0.0</v>
      </c>
      <c r="NK31" s="83">
        <v>0.0</v>
      </c>
      <c r="NL31" s="83">
        <v>0.0</v>
      </c>
      <c r="NM31" s="83">
        <v>34.0</v>
      </c>
      <c r="NN31" s="120">
        <v>48.0</v>
      </c>
      <c r="NO31" s="120">
        <v>42.0</v>
      </c>
      <c r="NP31" s="83">
        <v>4.0</v>
      </c>
      <c r="NQ31" s="222"/>
    </row>
    <row r="32" ht="14.25" customHeight="1">
      <c r="A32" s="49">
        <v>0.791666666666667</v>
      </c>
      <c r="B32" s="50"/>
      <c r="C32" s="51">
        <v>50.25</v>
      </c>
      <c r="D32" s="52">
        <v>340.0</v>
      </c>
      <c r="E32" s="53">
        <v>135.0</v>
      </c>
      <c r="F32" s="53">
        <v>76.0</v>
      </c>
      <c r="G32" s="55">
        <v>10.4</v>
      </c>
      <c r="H32" s="54"/>
      <c r="I32" s="53">
        <v>6.0</v>
      </c>
      <c r="J32" s="53">
        <v>54.0</v>
      </c>
      <c r="K32" s="53">
        <v>52.0</v>
      </c>
      <c r="L32" s="53">
        <v>139.0</v>
      </c>
      <c r="M32" s="53">
        <v>131.0</v>
      </c>
      <c r="N32" s="53">
        <v>32.3</v>
      </c>
      <c r="O32" s="54"/>
      <c r="P32" s="53">
        <v>6.0</v>
      </c>
      <c r="Q32" s="53">
        <v>58.0</v>
      </c>
      <c r="R32" s="53">
        <v>54.0</v>
      </c>
      <c r="S32" s="55">
        <v>342.2</v>
      </c>
      <c r="T32" s="55">
        <v>290.4</v>
      </c>
      <c r="U32" s="55">
        <v>172.1</v>
      </c>
      <c r="V32" s="54"/>
      <c r="W32" s="55">
        <v>375.8</v>
      </c>
      <c r="X32" s="55">
        <v>239.6</v>
      </c>
      <c r="Y32" s="55">
        <v>133.0</v>
      </c>
      <c r="Z32" s="54"/>
      <c r="AA32" s="55">
        <v>342.0</v>
      </c>
      <c r="AB32" s="53">
        <v>356.2</v>
      </c>
      <c r="AC32" s="53">
        <v>203.1</v>
      </c>
      <c r="AD32" s="54"/>
      <c r="AE32" s="53">
        <v>342.0</v>
      </c>
      <c r="AF32" s="55">
        <v>327.1</v>
      </c>
      <c r="AG32" s="55">
        <v>184.7</v>
      </c>
      <c r="AH32" s="54"/>
      <c r="AI32" s="55">
        <v>348.3</v>
      </c>
      <c r="AJ32" s="55">
        <v>378.8</v>
      </c>
      <c r="AK32" s="53">
        <v>224.2</v>
      </c>
      <c r="AL32" s="54"/>
      <c r="AM32" s="55">
        <v>340.8</v>
      </c>
      <c r="AN32" s="55">
        <v>390.7</v>
      </c>
      <c r="AO32" s="53">
        <v>214.8</v>
      </c>
      <c r="AP32" s="54"/>
      <c r="AQ32" s="182">
        <f t="shared" ref="AQ32:AS32" si="40">E32</f>
        <v>135</v>
      </c>
      <c r="AR32" s="54">
        <f t="shared" si="40"/>
        <v>76</v>
      </c>
      <c r="AS32" s="56">
        <f t="shared" si="40"/>
        <v>10.4</v>
      </c>
      <c r="AT32" s="54"/>
      <c r="AU32" s="54">
        <f t="shared" ref="AU32:AW32" si="41">L32</f>
        <v>139</v>
      </c>
      <c r="AV32" s="54">
        <f t="shared" si="41"/>
        <v>131</v>
      </c>
      <c r="AW32" s="54">
        <f t="shared" si="41"/>
        <v>32.3</v>
      </c>
      <c r="AX32" s="54"/>
      <c r="AY32" s="182">
        <f t="shared" si="23"/>
        <v>135</v>
      </c>
      <c r="AZ32" s="54"/>
      <c r="BA32" s="54"/>
      <c r="BB32" s="54"/>
      <c r="BC32" s="89"/>
      <c r="BD32" s="54"/>
      <c r="BE32" s="53">
        <v>0.0</v>
      </c>
      <c r="BF32" s="53">
        <v>0.0</v>
      </c>
      <c r="BG32" s="53">
        <v>0.0</v>
      </c>
      <c r="BH32" s="54"/>
      <c r="BI32" s="53">
        <v>22.0</v>
      </c>
      <c r="BJ32" s="53">
        <v>90.0</v>
      </c>
      <c r="BK32" s="53">
        <v>65.0</v>
      </c>
      <c r="BL32" s="89"/>
      <c r="BM32" s="58">
        <v>342.0</v>
      </c>
      <c r="BN32" s="58">
        <v>146.0</v>
      </c>
      <c r="BO32" s="58">
        <v>217.0</v>
      </c>
      <c r="BP32" s="58">
        <v>10.9</v>
      </c>
      <c r="BQ32" s="59"/>
      <c r="BR32" s="58">
        <v>6.0</v>
      </c>
      <c r="BS32" s="58">
        <v>65.0</v>
      </c>
      <c r="BT32" s="58">
        <v>64.0</v>
      </c>
      <c r="BU32" s="58">
        <v>342.0</v>
      </c>
      <c r="BV32" s="58">
        <v>350.0</v>
      </c>
      <c r="BW32" s="58">
        <v>205.0</v>
      </c>
      <c r="BX32" s="58">
        <v>30.0</v>
      </c>
      <c r="BY32" s="58">
        <v>335.0</v>
      </c>
      <c r="BZ32" s="58">
        <v>368.0</v>
      </c>
      <c r="CA32" s="58">
        <v>207.0</v>
      </c>
      <c r="CB32" s="58">
        <v>27.0</v>
      </c>
      <c r="CC32" s="58">
        <v>341.0</v>
      </c>
      <c r="CD32" s="58">
        <v>244.0</v>
      </c>
      <c r="CE32" s="58">
        <v>144.0</v>
      </c>
      <c r="CF32" s="58">
        <v>4.0</v>
      </c>
      <c r="CG32" s="58">
        <v>335.0</v>
      </c>
      <c r="CH32" s="58">
        <v>204.0</v>
      </c>
      <c r="CI32" s="58">
        <v>143.0</v>
      </c>
      <c r="CJ32" s="58">
        <v>5.0</v>
      </c>
      <c r="CK32" s="58">
        <v>352.0</v>
      </c>
      <c r="CL32" s="58">
        <v>278.0</v>
      </c>
      <c r="CM32" s="58">
        <v>165.0</v>
      </c>
      <c r="CN32" s="58">
        <v>1.0</v>
      </c>
      <c r="CO32" s="58">
        <v>333.0</v>
      </c>
      <c r="CP32" s="58">
        <v>313.0</v>
      </c>
      <c r="CQ32" s="58">
        <v>155.0</v>
      </c>
      <c r="CR32" s="58">
        <v>9.0</v>
      </c>
      <c r="CS32" s="58">
        <v>336.0</v>
      </c>
      <c r="CT32" s="58">
        <v>292.0</v>
      </c>
      <c r="CU32" s="58">
        <v>176.0</v>
      </c>
      <c r="CV32" s="58">
        <v>92.0</v>
      </c>
      <c r="CW32" s="58">
        <v>338.0</v>
      </c>
      <c r="CX32" s="58">
        <v>165.0</v>
      </c>
      <c r="CY32" s="58">
        <v>90.0</v>
      </c>
      <c r="CZ32" s="58">
        <v>57.0</v>
      </c>
      <c r="DA32" s="58">
        <v>324.0</v>
      </c>
      <c r="DB32" s="58">
        <v>199.0</v>
      </c>
      <c r="DC32" s="58">
        <v>92.0</v>
      </c>
      <c r="DD32" s="58">
        <v>57.0</v>
      </c>
      <c r="DE32" s="58">
        <v>146.0</v>
      </c>
      <c r="DF32" s="58">
        <v>35.4</v>
      </c>
      <c r="DG32" s="58">
        <v>217.0</v>
      </c>
      <c r="DH32" s="58">
        <v>10.9</v>
      </c>
      <c r="DI32" s="59"/>
      <c r="DJ32" s="58">
        <v>7.0</v>
      </c>
      <c r="DK32" s="58">
        <v>56.0</v>
      </c>
      <c r="DL32" s="58">
        <v>52.0</v>
      </c>
      <c r="DM32" s="89"/>
      <c r="DN32" s="61">
        <v>340.0</v>
      </c>
      <c r="DO32" s="61">
        <v>140.0</v>
      </c>
      <c r="DP32" s="61">
        <v>45.5</v>
      </c>
      <c r="DQ32" s="61">
        <v>25.62</v>
      </c>
      <c r="DR32" s="61">
        <v>6.8</v>
      </c>
      <c r="DS32" s="61">
        <v>8.0</v>
      </c>
      <c r="DT32" s="61">
        <v>44.0</v>
      </c>
      <c r="DU32" s="61">
        <v>53.2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341.0</v>
      </c>
      <c r="EF32" s="63">
        <v>137.0</v>
      </c>
      <c r="EG32" s="63">
        <v>90.0</v>
      </c>
      <c r="EH32" s="63">
        <v>3.7</v>
      </c>
      <c r="EI32" s="64"/>
      <c r="EJ32" s="63">
        <v>9.0</v>
      </c>
      <c r="EK32" s="63">
        <v>54.0</v>
      </c>
      <c r="EL32" s="63">
        <v>56.0</v>
      </c>
      <c r="EM32" s="63">
        <v>137.0</v>
      </c>
      <c r="EN32" s="63">
        <v>123.0</v>
      </c>
      <c r="EO32" s="63">
        <v>5.2</v>
      </c>
      <c r="EP32" s="64"/>
      <c r="EQ32" s="63">
        <v>9.0</v>
      </c>
      <c r="ER32" s="63">
        <v>54.0</v>
      </c>
      <c r="ES32" s="63">
        <v>57.0</v>
      </c>
      <c r="ET32" s="63">
        <v>340.0</v>
      </c>
      <c r="EU32" s="63">
        <v>238.0</v>
      </c>
      <c r="EV32" s="63">
        <v>139.0</v>
      </c>
      <c r="EW32" s="63">
        <v>-6.9</v>
      </c>
      <c r="EX32" s="63">
        <v>339.0</v>
      </c>
      <c r="EY32" s="63">
        <v>0.0</v>
      </c>
      <c r="EZ32" s="63">
        <v>0.0</v>
      </c>
      <c r="FA32" s="63">
        <v>0.0</v>
      </c>
      <c r="FB32" s="63">
        <v>339.0</v>
      </c>
      <c r="FC32" s="63">
        <v>239.0</v>
      </c>
      <c r="FD32" s="63">
        <v>139.0</v>
      </c>
      <c r="FE32" s="63">
        <v>-2.0</v>
      </c>
      <c r="FF32" s="63">
        <v>338.0</v>
      </c>
      <c r="FG32" s="63">
        <v>0.0</v>
      </c>
      <c r="FH32" s="63">
        <v>0.0</v>
      </c>
      <c r="FI32" s="63">
        <v>0.0</v>
      </c>
      <c r="FJ32" s="63">
        <v>341.0</v>
      </c>
      <c r="FK32" s="63">
        <v>221.0</v>
      </c>
      <c r="FL32" s="63">
        <v>128.0</v>
      </c>
      <c r="FM32" s="64"/>
      <c r="FN32" s="63">
        <v>341.0</v>
      </c>
      <c r="FO32" s="63">
        <v>237.0</v>
      </c>
      <c r="FP32" s="63">
        <v>129.0</v>
      </c>
      <c r="FQ32" s="63">
        <v>4.0</v>
      </c>
      <c r="FR32" s="63">
        <v>137.0</v>
      </c>
      <c r="FS32" s="64"/>
      <c r="FT32" s="63">
        <v>19.71</v>
      </c>
      <c r="FU32" s="64"/>
      <c r="FV32" s="63">
        <v>137.0</v>
      </c>
      <c r="FW32" s="64"/>
      <c r="FX32" s="64"/>
      <c r="FY32" s="64"/>
      <c r="FZ32" s="89"/>
      <c r="GA32" s="160">
        <v>341.0</v>
      </c>
      <c r="GB32" s="160">
        <v>358.14</v>
      </c>
      <c r="GC32" s="160">
        <v>223.55</v>
      </c>
      <c r="GD32" s="160">
        <v>13.07</v>
      </c>
      <c r="GE32" s="160">
        <v>341.0</v>
      </c>
      <c r="GF32" s="160">
        <v>381.0</v>
      </c>
      <c r="GG32" s="160">
        <v>221.96</v>
      </c>
      <c r="GH32" s="160">
        <v>16.08</v>
      </c>
      <c r="GI32" s="160">
        <v>341.0</v>
      </c>
      <c r="GJ32" s="160">
        <v>223.33</v>
      </c>
      <c r="GK32" s="160">
        <v>-127.65</v>
      </c>
      <c r="GL32" s="160">
        <v>-9.97</v>
      </c>
      <c r="GM32" s="160">
        <v>341.0</v>
      </c>
      <c r="GN32" s="160">
        <v>204.28</v>
      </c>
      <c r="GO32" s="160">
        <v>-128.65</v>
      </c>
      <c r="GP32" s="160">
        <v>-17.51</v>
      </c>
      <c r="GQ32" s="160">
        <v>341.0</v>
      </c>
      <c r="GR32" s="160">
        <v>156.65</v>
      </c>
      <c r="GS32" s="160">
        <v>-98.67</v>
      </c>
      <c r="GT32" s="160">
        <v>0.0</v>
      </c>
      <c r="GU32" s="160">
        <v>341.0</v>
      </c>
      <c r="GV32" s="160">
        <v>171.74</v>
      </c>
      <c r="GW32" s="160">
        <v>-98.83</v>
      </c>
      <c r="GX32" s="160">
        <v>-3.6</v>
      </c>
      <c r="GY32" s="89"/>
      <c r="GZ32" s="98" t="s">
        <v>91</v>
      </c>
      <c r="HA32" s="98" t="s">
        <v>92</v>
      </c>
      <c r="HB32" s="98">
        <v>288.0</v>
      </c>
      <c r="HC32" s="98">
        <v>14.4</v>
      </c>
      <c r="HD32" s="98">
        <v>5.76</v>
      </c>
      <c r="HE32" s="98">
        <v>8.0</v>
      </c>
      <c r="HF32" s="99">
        <v>60.0</v>
      </c>
      <c r="HG32" s="99">
        <v>58.0</v>
      </c>
      <c r="HH32" s="98" t="s">
        <v>91</v>
      </c>
      <c r="HI32" s="98" t="s">
        <v>92</v>
      </c>
      <c r="HJ32" s="98">
        <v>75.0</v>
      </c>
      <c r="HK32" s="98">
        <v>3.75</v>
      </c>
      <c r="HL32" s="98">
        <v>1.5</v>
      </c>
      <c r="HM32" s="98">
        <v>5.0</v>
      </c>
      <c r="HN32" s="99">
        <v>62.0</v>
      </c>
      <c r="HO32" s="99">
        <v>60.0</v>
      </c>
      <c r="HP32" s="98" t="s">
        <v>91</v>
      </c>
      <c r="HQ32" s="98" t="s">
        <v>92</v>
      </c>
      <c r="HR32" s="98">
        <v>248.0</v>
      </c>
      <c r="HS32" s="98">
        <v>12.4</v>
      </c>
      <c r="HT32" s="98">
        <v>6.2</v>
      </c>
      <c r="HU32" s="98">
        <v>7.0</v>
      </c>
      <c r="HV32" s="99">
        <v>60.0</v>
      </c>
      <c r="HW32" s="99">
        <v>60.0</v>
      </c>
      <c r="HX32" s="89"/>
      <c r="HY32" s="72">
        <v>135.0</v>
      </c>
      <c r="HZ32" s="72">
        <v>33.0</v>
      </c>
      <c r="IA32" s="73">
        <f t="shared" si="5"/>
        <v>114</v>
      </c>
      <c r="IB32" s="72">
        <v>5.7</v>
      </c>
      <c r="IC32" s="73"/>
      <c r="ID32" s="72">
        <v>2.0</v>
      </c>
      <c r="IE32" s="72">
        <v>64.0</v>
      </c>
      <c r="IF32" s="72">
        <v>40.0</v>
      </c>
      <c r="IG32" s="89"/>
      <c r="IH32" s="74">
        <v>135.0</v>
      </c>
      <c r="II32" s="74">
        <v>32.9</v>
      </c>
      <c r="IJ32" s="74">
        <v>169.0</v>
      </c>
      <c r="IK32" s="74">
        <v>8.6</v>
      </c>
      <c r="IL32" s="74">
        <v>9.3</v>
      </c>
      <c r="IM32" s="74">
        <v>6.0</v>
      </c>
      <c r="IN32" s="74">
        <v>52.0</v>
      </c>
      <c r="IO32" s="74">
        <v>51.0</v>
      </c>
      <c r="IP32" s="74">
        <v>135.0</v>
      </c>
      <c r="IQ32" s="74">
        <v>33.5</v>
      </c>
      <c r="IR32" s="74">
        <v>110.0</v>
      </c>
      <c r="IS32" s="74">
        <v>5.7</v>
      </c>
      <c r="IT32" s="74">
        <v>6.2</v>
      </c>
      <c r="IU32" s="74">
        <v>12.0</v>
      </c>
      <c r="IV32" s="74">
        <v>54.0</v>
      </c>
      <c r="IW32" s="74">
        <v>52.0</v>
      </c>
      <c r="IX32" s="89"/>
      <c r="IY32" s="76">
        <v>139.24</v>
      </c>
      <c r="IZ32" s="76">
        <v>34.75</v>
      </c>
      <c r="JA32" s="76">
        <v>452.2</v>
      </c>
      <c r="JB32" s="76">
        <v>22.61</v>
      </c>
      <c r="JC32" s="76">
        <v>8.0</v>
      </c>
      <c r="JD32" s="76">
        <v>3.0</v>
      </c>
      <c r="JE32" s="76">
        <v>65.79</v>
      </c>
      <c r="JF32" s="76">
        <v>48.24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136.0</v>
      </c>
      <c r="JQ32" s="78">
        <v>32.0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48.0</v>
      </c>
      <c r="JW32" s="78">
        <v>47.0</v>
      </c>
      <c r="JX32" s="78">
        <v>136.0</v>
      </c>
      <c r="JY32" s="78">
        <v>34.0</v>
      </c>
      <c r="JZ32" s="78">
        <v>203.0</v>
      </c>
      <c r="KA32" s="78">
        <v>10.9</v>
      </c>
      <c r="KB32" s="78">
        <v>3.9</v>
      </c>
      <c r="KC32" s="78">
        <v>2.0</v>
      </c>
      <c r="KD32" s="78">
        <v>56.0</v>
      </c>
      <c r="KE32" s="78">
        <v>54.0</v>
      </c>
      <c r="KF32" s="89"/>
      <c r="KG32" s="79">
        <v>136.0</v>
      </c>
      <c r="KH32" s="79">
        <v>33.0</v>
      </c>
      <c r="KI32" s="79">
        <v>63.0</v>
      </c>
      <c r="KJ32" s="79">
        <v>3.2</v>
      </c>
      <c r="KK32" s="80"/>
      <c r="KL32" s="79">
        <v>1.0</v>
      </c>
      <c r="KM32" s="79">
        <v>54.0</v>
      </c>
      <c r="KN32" s="79">
        <v>54.0</v>
      </c>
      <c r="KO32" s="79">
        <v>136.0</v>
      </c>
      <c r="KP32" s="79">
        <v>33.0</v>
      </c>
      <c r="KQ32" s="79">
        <v>3.0</v>
      </c>
      <c r="KR32" s="79">
        <v>0.1</v>
      </c>
      <c r="KS32" s="80"/>
      <c r="KT32" s="79">
        <v>1.0</v>
      </c>
      <c r="KU32" s="79">
        <v>54.0</v>
      </c>
      <c r="KV32" s="79">
        <v>52.0</v>
      </c>
      <c r="KW32" s="89"/>
      <c r="KX32" s="81">
        <v>135.0</v>
      </c>
      <c r="KY32" s="81">
        <v>32.0</v>
      </c>
      <c r="KZ32" s="81">
        <v>302.0</v>
      </c>
      <c r="LA32" s="81">
        <v>14.8</v>
      </c>
      <c r="LB32" s="81">
        <v>4.5</v>
      </c>
      <c r="LC32" s="81">
        <v>3.0</v>
      </c>
      <c r="LD32" s="81">
        <v>57.0</v>
      </c>
      <c r="LE32" s="81">
        <v>57.0</v>
      </c>
      <c r="LF32" s="81">
        <v>135.0</v>
      </c>
      <c r="LG32" s="81">
        <v>32.0</v>
      </c>
      <c r="LH32" s="81">
        <v>297.0</v>
      </c>
      <c r="LI32" s="81">
        <v>14.6</v>
      </c>
      <c r="LJ32" s="81">
        <v>5.0</v>
      </c>
      <c r="LK32" s="81">
        <v>5.0</v>
      </c>
      <c r="LL32" s="81">
        <v>57.0</v>
      </c>
      <c r="LM32" s="81">
        <v>56.0</v>
      </c>
      <c r="LN32" s="89"/>
      <c r="LO32" s="82">
        <v>339.0</v>
      </c>
      <c r="LP32" s="82">
        <v>277.0</v>
      </c>
      <c r="LQ32" s="82">
        <v>162.0</v>
      </c>
      <c r="LR32" s="82">
        <v>70.0</v>
      </c>
      <c r="LS32" s="82">
        <v>328.0</v>
      </c>
      <c r="LT32" s="83">
        <v>54.0</v>
      </c>
      <c r="LU32" s="83">
        <v>5.5</v>
      </c>
      <c r="LV32" s="83">
        <v>139.0</v>
      </c>
      <c r="LW32" s="83">
        <v>94.0</v>
      </c>
      <c r="LX32" s="83">
        <v>58.0</v>
      </c>
      <c r="LY32" s="83">
        <v>59.0</v>
      </c>
      <c r="LZ32" s="83">
        <v>10.0</v>
      </c>
      <c r="MA32" s="83">
        <v>108.0</v>
      </c>
      <c r="MB32" s="83">
        <v>11.0</v>
      </c>
      <c r="MC32" s="83">
        <v>144.0</v>
      </c>
      <c r="MD32" s="83">
        <v>183.0</v>
      </c>
      <c r="ME32" s="83">
        <v>76.0</v>
      </c>
      <c r="MF32" s="83">
        <v>63.0</v>
      </c>
      <c r="MG32" s="83">
        <v>12.0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120">
        <v>56.0</v>
      </c>
      <c r="MM32" s="120">
        <v>53.0</v>
      </c>
      <c r="MN32" s="83">
        <v>5.0</v>
      </c>
      <c r="MO32" s="86"/>
      <c r="MP32" s="87"/>
      <c r="MQ32" s="87"/>
      <c r="MR32" s="87"/>
      <c r="MS32" s="87"/>
      <c r="MT32" s="83">
        <v>4.8</v>
      </c>
      <c r="MU32" s="83">
        <v>2.1</v>
      </c>
      <c r="MV32" s="83">
        <v>81.0</v>
      </c>
      <c r="MW32" s="83">
        <v>37.0</v>
      </c>
      <c r="MX32" s="83">
        <v>48.0</v>
      </c>
      <c r="MY32" s="88" t="s">
        <v>96</v>
      </c>
      <c r="MZ32" s="83">
        <v>5.0</v>
      </c>
      <c r="NA32" s="87"/>
      <c r="NB32" s="83">
        <v>10.4</v>
      </c>
      <c r="NC32" s="83">
        <v>3.8</v>
      </c>
      <c r="ND32" s="83">
        <v>186.0</v>
      </c>
      <c r="NE32" s="83">
        <v>35.0</v>
      </c>
      <c r="NF32" s="83">
        <v>40.0</v>
      </c>
      <c r="NG32" s="83">
        <v>40.0</v>
      </c>
      <c r="NH32" s="83">
        <v>5.0</v>
      </c>
      <c r="NI32" s="87"/>
      <c r="NJ32" s="83">
        <v>0.0</v>
      </c>
      <c r="NK32" s="83">
        <v>0.0</v>
      </c>
      <c r="NL32" s="83">
        <v>0.0</v>
      </c>
      <c r="NM32" s="83">
        <v>34.0</v>
      </c>
      <c r="NN32" s="120">
        <v>48.0</v>
      </c>
      <c r="NO32" s="120">
        <v>42.0</v>
      </c>
      <c r="NP32" s="83">
        <v>4.0</v>
      </c>
      <c r="NQ32" s="223"/>
    </row>
    <row r="33" ht="14.25" customHeight="1">
      <c r="A33" s="49">
        <v>0.833333333333334</v>
      </c>
      <c r="B33" s="50"/>
      <c r="C33" s="51">
        <v>50.01</v>
      </c>
      <c r="D33" s="52">
        <v>335.0</v>
      </c>
      <c r="E33" s="53">
        <v>134.0</v>
      </c>
      <c r="F33" s="53">
        <v>73.0</v>
      </c>
      <c r="G33" s="55">
        <v>15.3</v>
      </c>
      <c r="H33" s="54"/>
      <c r="I33" s="53">
        <v>6.0</v>
      </c>
      <c r="J33" s="53">
        <v>54.0</v>
      </c>
      <c r="K33" s="53">
        <v>52.0</v>
      </c>
      <c r="L33" s="53">
        <v>138.0</v>
      </c>
      <c r="M33" s="53">
        <v>147.0</v>
      </c>
      <c r="N33" s="53">
        <v>35.8</v>
      </c>
      <c r="O33" s="54"/>
      <c r="P33" s="53">
        <v>6.0</v>
      </c>
      <c r="Q33" s="53">
        <v>58.0</v>
      </c>
      <c r="R33" s="53">
        <v>54.0</v>
      </c>
      <c r="S33" s="55">
        <v>340.7</v>
      </c>
      <c r="T33" s="55">
        <v>288.7</v>
      </c>
      <c r="U33" s="55">
        <v>169.8</v>
      </c>
      <c r="V33" s="54"/>
      <c r="W33" s="55">
        <v>373.4</v>
      </c>
      <c r="X33" s="55">
        <v>233.2</v>
      </c>
      <c r="Y33" s="55">
        <v>137.9</v>
      </c>
      <c r="Z33" s="54"/>
      <c r="AA33" s="55">
        <v>340.6</v>
      </c>
      <c r="AB33" s="53">
        <v>327.2</v>
      </c>
      <c r="AC33" s="53">
        <v>210.8</v>
      </c>
      <c r="AD33" s="54"/>
      <c r="AE33" s="53">
        <v>340.8</v>
      </c>
      <c r="AF33" s="55">
        <v>369.2</v>
      </c>
      <c r="AG33" s="55">
        <v>192.4</v>
      </c>
      <c r="AH33" s="54"/>
      <c r="AI33" s="55">
        <v>346.5</v>
      </c>
      <c r="AJ33" s="55">
        <v>369.6</v>
      </c>
      <c r="AK33" s="53">
        <v>230.9</v>
      </c>
      <c r="AL33" s="54"/>
      <c r="AM33" s="55">
        <v>339.1</v>
      </c>
      <c r="AN33" s="55">
        <v>393.8</v>
      </c>
      <c r="AO33" s="53">
        <v>219.2</v>
      </c>
      <c r="AP33" s="54"/>
      <c r="AQ33" s="182">
        <f t="shared" ref="AQ33:AS33" si="42">E33</f>
        <v>134</v>
      </c>
      <c r="AR33" s="54">
        <f t="shared" si="42"/>
        <v>73</v>
      </c>
      <c r="AS33" s="56">
        <f t="shared" si="42"/>
        <v>15.3</v>
      </c>
      <c r="AT33" s="54"/>
      <c r="AU33" s="54">
        <f t="shared" ref="AU33:AW33" si="43">L33</f>
        <v>138</v>
      </c>
      <c r="AV33" s="54">
        <f t="shared" si="43"/>
        <v>147</v>
      </c>
      <c r="AW33" s="54">
        <f t="shared" si="43"/>
        <v>35.8</v>
      </c>
      <c r="AX33" s="54"/>
      <c r="AY33" s="182">
        <f t="shared" si="23"/>
        <v>134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90.0</v>
      </c>
      <c r="BK33" s="53">
        <v>65.0</v>
      </c>
      <c r="BL33" s="89"/>
      <c r="BM33" s="58">
        <v>342.0</v>
      </c>
      <c r="BN33" s="58">
        <v>146.0</v>
      </c>
      <c r="BO33" s="58">
        <v>218.0</v>
      </c>
      <c r="BP33" s="58">
        <v>10.9</v>
      </c>
      <c r="BQ33" s="59"/>
      <c r="BR33" s="58">
        <v>6.0</v>
      </c>
      <c r="BS33" s="58">
        <v>64.0</v>
      </c>
      <c r="BT33" s="58">
        <v>64.0</v>
      </c>
      <c r="BU33" s="58">
        <v>342.0</v>
      </c>
      <c r="BV33" s="58">
        <v>356.0</v>
      </c>
      <c r="BW33" s="58">
        <v>205.0</v>
      </c>
      <c r="BX33" s="58">
        <v>25.0</v>
      </c>
      <c r="BY33" s="58">
        <v>334.0</v>
      </c>
      <c r="BZ33" s="58">
        <v>376.0</v>
      </c>
      <c r="CA33" s="58">
        <v>208.0</v>
      </c>
      <c r="CB33" s="58">
        <v>19.0</v>
      </c>
      <c r="CC33" s="58">
        <v>341.0</v>
      </c>
      <c r="CD33" s="58">
        <v>254.0</v>
      </c>
      <c r="CE33" s="58">
        <v>144.0</v>
      </c>
      <c r="CF33" s="58">
        <v>4.0</v>
      </c>
      <c r="CG33" s="58">
        <v>338.0</v>
      </c>
      <c r="CH33" s="58">
        <v>247.0</v>
      </c>
      <c r="CI33" s="58">
        <v>144.0</v>
      </c>
      <c r="CJ33" s="58">
        <v>5.0</v>
      </c>
      <c r="CK33" s="58">
        <v>352.0</v>
      </c>
      <c r="CL33" s="58">
        <v>279.0</v>
      </c>
      <c r="CM33" s="58">
        <v>167.0</v>
      </c>
      <c r="CN33" s="58">
        <v>9.0</v>
      </c>
      <c r="CO33" s="58">
        <v>333.0</v>
      </c>
      <c r="CP33" s="58">
        <v>319.0</v>
      </c>
      <c r="CQ33" s="58">
        <v>155.0</v>
      </c>
      <c r="CR33" s="58">
        <v>2.0</v>
      </c>
      <c r="CS33" s="58">
        <v>339.0</v>
      </c>
      <c r="CT33" s="58">
        <v>291.0</v>
      </c>
      <c r="CU33" s="58">
        <v>171.0</v>
      </c>
      <c r="CV33" s="58">
        <v>31.0</v>
      </c>
      <c r="CW33" s="58">
        <v>338.0</v>
      </c>
      <c r="CX33" s="58">
        <v>193.0</v>
      </c>
      <c r="CY33" s="58">
        <v>93.0</v>
      </c>
      <c r="CZ33" s="58">
        <v>55.0</v>
      </c>
      <c r="DA33" s="58">
        <v>324.0</v>
      </c>
      <c r="DB33" s="58">
        <v>200.0</v>
      </c>
      <c r="DC33" s="58">
        <v>94.0</v>
      </c>
      <c r="DD33" s="58">
        <v>54.0</v>
      </c>
      <c r="DE33" s="58">
        <v>146.0</v>
      </c>
      <c r="DF33" s="58">
        <v>35.2</v>
      </c>
      <c r="DG33" s="58">
        <v>218.0</v>
      </c>
      <c r="DH33" s="58">
        <v>10.9</v>
      </c>
      <c r="DI33" s="59"/>
      <c r="DJ33" s="58">
        <v>7.0</v>
      </c>
      <c r="DK33" s="58">
        <v>56.0</v>
      </c>
      <c r="DL33" s="58">
        <v>52.0</v>
      </c>
      <c r="DM33" s="89"/>
      <c r="DN33" s="61">
        <v>339.0</v>
      </c>
      <c r="DO33" s="61">
        <v>140.0</v>
      </c>
      <c r="DP33" s="61">
        <v>21.56</v>
      </c>
      <c r="DQ33" s="61">
        <v>17.21</v>
      </c>
      <c r="DR33" s="61">
        <v>0.56</v>
      </c>
      <c r="DS33" s="61">
        <v>8.0</v>
      </c>
      <c r="DT33" s="61">
        <v>46.0</v>
      </c>
      <c r="DU33" s="61">
        <v>52.4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339.0</v>
      </c>
      <c r="EF33" s="63">
        <v>136.0</v>
      </c>
      <c r="EG33" s="63">
        <v>71.0</v>
      </c>
      <c r="EH33" s="63">
        <v>2.9</v>
      </c>
      <c r="EI33" s="64"/>
      <c r="EJ33" s="63">
        <v>9.0</v>
      </c>
      <c r="EK33" s="63">
        <v>53.0</v>
      </c>
      <c r="EL33" s="63">
        <v>56.0</v>
      </c>
      <c r="EM33" s="63">
        <v>136.0</v>
      </c>
      <c r="EN33" s="63">
        <v>122.0</v>
      </c>
      <c r="EO33" s="63">
        <v>5.3</v>
      </c>
      <c r="EP33" s="64"/>
      <c r="EQ33" s="63">
        <v>9.0</v>
      </c>
      <c r="ER33" s="63">
        <v>54.0</v>
      </c>
      <c r="ES33" s="63">
        <v>57.0</v>
      </c>
      <c r="ET33" s="63">
        <v>338.0</v>
      </c>
      <c r="EU33" s="63">
        <v>240.0</v>
      </c>
      <c r="EV33" s="63">
        <v>139.0</v>
      </c>
      <c r="EW33" s="63">
        <v>-7.0</v>
      </c>
      <c r="EX33" s="63">
        <v>337.0</v>
      </c>
      <c r="EY33" s="63">
        <v>0.0</v>
      </c>
      <c r="EZ33" s="63">
        <v>0.0</v>
      </c>
      <c r="FA33" s="63">
        <v>0.0</v>
      </c>
      <c r="FB33" s="63">
        <v>337.0</v>
      </c>
      <c r="FC33" s="63">
        <v>241.0</v>
      </c>
      <c r="FD33" s="63">
        <v>139.0</v>
      </c>
      <c r="FE33" s="63">
        <v>-5.0</v>
      </c>
      <c r="FF33" s="63">
        <v>338.0</v>
      </c>
      <c r="FG33" s="63">
        <v>0.0</v>
      </c>
      <c r="FH33" s="63">
        <v>0.0</v>
      </c>
      <c r="FI33" s="63">
        <v>0.0</v>
      </c>
      <c r="FJ33" s="63">
        <v>339.0</v>
      </c>
      <c r="FK33" s="63">
        <v>228.0</v>
      </c>
      <c r="FL33" s="63">
        <v>131.0</v>
      </c>
      <c r="FM33" s="64"/>
      <c r="FN33" s="63">
        <v>339.0</v>
      </c>
      <c r="FO33" s="63">
        <v>243.0</v>
      </c>
      <c r="FP33" s="63">
        <v>131.0</v>
      </c>
      <c r="FQ33" s="63">
        <v>4.0</v>
      </c>
      <c r="FR33" s="63">
        <v>136.0</v>
      </c>
      <c r="FS33" s="64"/>
      <c r="FT33" s="63">
        <v>16.11</v>
      </c>
      <c r="FU33" s="64"/>
      <c r="FV33" s="63">
        <v>136.0</v>
      </c>
      <c r="FW33" s="64"/>
      <c r="FX33" s="64"/>
      <c r="FY33" s="64"/>
      <c r="FZ33" s="89"/>
      <c r="GA33" s="65">
        <v>339.0</v>
      </c>
      <c r="GB33" s="66">
        <v>362.54</v>
      </c>
      <c r="GC33" s="66">
        <v>223.88</v>
      </c>
      <c r="GD33" s="66">
        <v>18.01</v>
      </c>
      <c r="GE33" s="66">
        <v>339.0</v>
      </c>
      <c r="GF33" s="66">
        <v>365.32</v>
      </c>
      <c r="GG33" s="66">
        <v>225.98</v>
      </c>
      <c r="GH33" s="66">
        <v>19.01</v>
      </c>
      <c r="GI33" s="66">
        <v>339.0</v>
      </c>
      <c r="GJ33" s="66">
        <v>227.04</v>
      </c>
      <c r="GK33" s="66">
        <v>-131.25</v>
      </c>
      <c r="GL33" s="66">
        <v>-10.13</v>
      </c>
      <c r="GM33" s="66">
        <v>339.0</v>
      </c>
      <c r="GN33" s="66">
        <v>209.72</v>
      </c>
      <c r="GO33" s="66">
        <v>-131.08</v>
      </c>
      <c r="GP33" s="66">
        <v>-17.25</v>
      </c>
      <c r="GQ33" s="66">
        <v>339.0</v>
      </c>
      <c r="GR33" s="66">
        <v>151.87</v>
      </c>
      <c r="GS33" s="66">
        <v>-96.49</v>
      </c>
      <c r="GT33" s="66">
        <v>-5.61</v>
      </c>
      <c r="GU33" s="66">
        <v>339.0</v>
      </c>
      <c r="GV33" s="66">
        <v>169.23</v>
      </c>
      <c r="GW33" s="66">
        <v>-94.65</v>
      </c>
      <c r="GX33" s="66">
        <v>-7.29</v>
      </c>
      <c r="GY33" s="89"/>
      <c r="GZ33" s="98" t="s">
        <v>91</v>
      </c>
      <c r="HA33" s="98" t="s">
        <v>92</v>
      </c>
      <c r="HB33" s="98">
        <v>280.0</v>
      </c>
      <c r="HC33" s="98">
        <v>14.0</v>
      </c>
      <c r="HD33" s="98">
        <v>5.6</v>
      </c>
      <c r="HE33" s="98">
        <v>8.0</v>
      </c>
      <c r="HF33" s="99">
        <v>60.0</v>
      </c>
      <c r="HG33" s="99">
        <v>58.0</v>
      </c>
      <c r="HH33" s="98" t="s">
        <v>91</v>
      </c>
      <c r="HI33" s="98" t="s">
        <v>92</v>
      </c>
      <c r="HJ33" s="98">
        <v>70.0</v>
      </c>
      <c r="HK33" s="98">
        <v>3.5</v>
      </c>
      <c r="HL33" s="98">
        <v>1.4</v>
      </c>
      <c r="HM33" s="98">
        <v>5.0</v>
      </c>
      <c r="HN33" s="99">
        <v>62.0</v>
      </c>
      <c r="HO33" s="99">
        <v>60.0</v>
      </c>
      <c r="HP33" s="98" t="s">
        <v>91</v>
      </c>
      <c r="HQ33" s="98" t="s">
        <v>92</v>
      </c>
      <c r="HR33" s="98">
        <v>232.0</v>
      </c>
      <c r="HS33" s="98">
        <v>11.6</v>
      </c>
      <c r="HT33" s="98">
        <v>5.8</v>
      </c>
      <c r="HU33" s="98">
        <v>7.0</v>
      </c>
      <c r="HV33" s="99">
        <v>60.0</v>
      </c>
      <c r="HW33" s="99">
        <v>60.0</v>
      </c>
      <c r="HX33" s="89"/>
      <c r="HY33" s="72">
        <v>135.0</v>
      </c>
      <c r="HZ33" s="72">
        <v>33.0</v>
      </c>
      <c r="IA33" s="73">
        <f t="shared" si="5"/>
        <v>36</v>
      </c>
      <c r="IB33" s="72">
        <v>1.8</v>
      </c>
      <c r="IC33" s="73"/>
      <c r="ID33" s="72">
        <v>2.0</v>
      </c>
      <c r="IE33" s="72">
        <v>64.0</v>
      </c>
      <c r="IF33" s="72">
        <v>40.0</v>
      </c>
      <c r="IG33" s="89"/>
      <c r="IH33" s="74">
        <v>135.0</v>
      </c>
      <c r="II33" s="74">
        <v>32.2</v>
      </c>
      <c r="IJ33" s="74">
        <v>241.0</v>
      </c>
      <c r="IK33" s="74">
        <v>12.2</v>
      </c>
      <c r="IL33" s="74">
        <v>13.2</v>
      </c>
      <c r="IM33" s="74">
        <v>6.0</v>
      </c>
      <c r="IN33" s="74">
        <v>49.0</v>
      </c>
      <c r="IO33" s="74">
        <v>49.0</v>
      </c>
      <c r="IP33" s="74">
        <v>135.0</v>
      </c>
      <c r="IQ33" s="74">
        <v>33.7</v>
      </c>
      <c r="IR33" s="74">
        <v>20.0</v>
      </c>
      <c r="IS33" s="74">
        <v>1.1</v>
      </c>
      <c r="IT33" s="74">
        <v>1.3</v>
      </c>
      <c r="IU33" s="74">
        <v>12.0</v>
      </c>
      <c r="IV33" s="74">
        <v>50.0</v>
      </c>
      <c r="IW33" s="74">
        <v>49.0</v>
      </c>
      <c r="IX33" s="89"/>
      <c r="IY33" s="76">
        <v>139.71</v>
      </c>
      <c r="IZ33" s="76">
        <v>35.13</v>
      </c>
      <c r="JA33" s="76">
        <v>353.0</v>
      </c>
      <c r="JB33" s="76">
        <v>17.65</v>
      </c>
      <c r="JC33" s="76">
        <v>4.39</v>
      </c>
      <c r="JD33" s="76">
        <v>3.0</v>
      </c>
      <c r="JE33" s="76">
        <v>63.54</v>
      </c>
      <c r="JF33" s="76">
        <v>50.47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136.0</v>
      </c>
      <c r="JQ33" s="78">
        <v>32.0</v>
      </c>
      <c r="JR33" s="78">
        <v>0.0</v>
      </c>
      <c r="JS33" s="78">
        <v>0.0</v>
      </c>
      <c r="JT33" s="78">
        <v>0.0</v>
      </c>
      <c r="JU33" s="78">
        <v>2.0</v>
      </c>
      <c r="JV33" s="78">
        <v>46.0</v>
      </c>
      <c r="JW33" s="78">
        <v>45.0</v>
      </c>
      <c r="JX33" s="78">
        <v>136.0</v>
      </c>
      <c r="JY33" s="78">
        <v>34.0</v>
      </c>
      <c r="JZ33" s="78">
        <v>204.0</v>
      </c>
      <c r="KA33" s="78">
        <v>11.2</v>
      </c>
      <c r="KB33" s="78">
        <v>3.7</v>
      </c>
      <c r="KC33" s="78">
        <v>2.0</v>
      </c>
      <c r="KD33" s="78">
        <v>54.0</v>
      </c>
      <c r="KE33" s="78">
        <v>53.0</v>
      </c>
      <c r="KF33" s="89"/>
      <c r="KG33" s="79">
        <v>136.0</v>
      </c>
      <c r="KH33" s="79">
        <v>33.0</v>
      </c>
      <c r="KI33" s="79">
        <v>58.0</v>
      </c>
      <c r="KJ33" s="79">
        <v>3.1</v>
      </c>
      <c r="KK33" s="80"/>
      <c r="KL33" s="79">
        <v>1.0</v>
      </c>
      <c r="KM33" s="79">
        <v>54.0</v>
      </c>
      <c r="KN33" s="79">
        <v>54.0</v>
      </c>
      <c r="KO33" s="79">
        <v>136.0</v>
      </c>
      <c r="KP33" s="79">
        <v>33.0</v>
      </c>
      <c r="KQ33" s="79" t="s">
        <v>98</v>
      </c>
      <c r="KR33" s="79" t="s">
        <v>98</v>
      </c>
      <c r="KS33" s="80"/>
      <c r="KT33" s="79">
        <v>1.0</v>
      </c>
      <c r="KU33" s="79">
        <v>54.0</v>
      </c>
      <c r="KV33" s="79">
        <v>52.0</v>
      </c>
      <c r="KW33" s="89"/>
      <c r="KX33" s="81">
        <v>133.0</v>
      </c>
      <c r="KY33" s="81">
        <v>32.0</v>
      </c>
      <c r="KZ33" s="81">
        <v>292.0</v>
      </c>
      <c r="LA33" s="81">
        <v>14.3</v>
      </c>
      <c r="LB33" s="81">
        <v>4.3</v>
      </c>
      <c r="LC33" s="81">
        <v>3.0</v>
      </c>
      <c r="LD33" s="81">
        <v>57.0</v>
      </c>
      <c r="LE33" s="81">
        <v>57.0</v>
      </c>
      <c r="LF33" s="81">
        <v>133.0</v>
      </c>
      <c r="LG33" s="81">
        <v>32.0</v>
      </c>
      <c r="LH33" s="81">
        <v>275.0</v>
      </c>
      <c r="LI33" s="81">
        <v>13.5</v>
      </c>
      <c r="LJ33" s="81">
        <v>5.0</v>
      </c>
      <c r="LK33" s="81">
        <v>5.0</v>
      </c>
      <c r="LL33" s="81">
        <v>57.0</v>
      </c>
      <c r="LM33" s="81">
        <v>56.0</v>
      </c>
      <c r="LN33" s="89"/>
      <c r="LO33" s="82">
        <v>337.0</v>
      </c>
      <c r="LP33" s="82">
        <v>289.0</v>
      </c>
      <c r="LQ33" s="82">
        <v>166.0</v>
      </c>
      <c r="LR33" s="82">
        <v>69.0</v>
      </c>
      <c r="LS33" s="82">
        <v>326.0</v>
      </c>
      <c r="LT33" s="83">
        <v>48.0</v>
      </c>
      <c r="LU33" s="83">
        <v>2.7</v>
      </c>
      <c r="LV33" s="83">
        <v>142.0</v>
      </c>
      <c r="LW33" s="83">
        <v>85.0</v>
      </c>
      <c r="LX33" s="83">
        <v>57.0</v>
      </c>
      <c r="LY33" s="83">
        <v>55.0</v>
      </c>
      <c r="LZ33" s="83">
        <v>12.0</v>
      </c>
      <c r="MA33" s="83">
        <v>118.0</v>
      </c>
      <c r="MB33" s="83">
        <v>4.7</v>
      </c>
      <c r="MC33" s="83">
        <v>142.0</v>
      </c>
      <c r="MD33" s="83">
        <v>204.0</v>
      </c>
      <c r="ME33" s="83">
        <v>79.0</v>
      </c>
      <c r="MF33" s="83">
        <v>63.0</v>
      </c>
      <c r="MG33" s="83">
        <v>12.0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120">
        <v>56.0</v>
      </c>
      <c r="MM33" s="120">
        <v>53.0</v>
      </c>
      <c r="MN33" s="83">
        <v>5.0</v>
      </c>
      <c r="MO33" s="86"/>
      <c r="MP33" s="87"/>
      <c r="MQ33" s="87"/>
      <c r="MR33" s="87"/>
      <c r="MS33" s="87"/>
      <c r="MT33" s="83">
        <v>4.8</v>
      </c>
      <c r="MU33" s="83">
        <v>2.5</v>
      </c>
      <c r="MV33" s="83">
        <v>80.0</v>
      </c>
      <c r="MW33" s="83">
        <v>37.0</v>
      </c>
      <c r="MX33" s="83">
        <v>48.0</v>
      </c>
      <c r="MY33" s="88" t="s">
        <v>96</v>
      </c>
      <c r="MZ33" s="83">
        <v>5.0</v>
      </c>
      <c r="NA33" s="87"/>
      <c r="NB33" s="83">
        <v>10.4</v>
      </c>
      <c r="NC33" s="83">
        <v>3.7</v>
      </c>
      <c r="ND33" s="83">
        <v>187.0</v>
      </c>
      <c r="NE33" s="83">
        <v>35.0</v>
      </c>
      <c r="NF33" s="83">
        <v>40.0</v>
      </c>
      <c r="NG33" s="83">
        <v>40.0</v>
      </c>
      <c r="NH33" s="83">
        <v>5.0</v>
      </c>
      <c r="NI33" s="87"/>
      <c r="NJ33" s="83">
        <v>0.0</v>
      </c>
      <c r="NK33" s="83">
        <v>0.0</v>
      </c>
      <c r="NL33" s="83">
        <v>0.0</v>
      </c>
      <c r="NM33" s="83">
        <v>34.0</v>
      </c>
      <c r="NN33" s="120">
        <v>48.0</v>
      </c>
      <c r="NO33" s="120">
        <v>42.0</v>
      </c>
      <c r="NP33" s="83">
        <v>4.0</v>
      </c>
      <c r="NQ33" s="223"/>
    </row>
    <row r="34" ht="14.25" customHeight="1">
      <c r="A34" s="49">
        <v>0.875</v>
      </c>
      <c r="B34" s="50"/>
      <c r="C34" s="51">
        <v>50.15</v>
      </c>
      <c r="D34" s="52">
        <v>340.0</v>
      </c>
      <c r="E34" s="53">
        <v>134.0</v>
      </c>
      <c r="F34" s="53">
        <v>36.0</v>
      </c>
      <c r="G34" s="55">
        <v>7.8</v>
      </c>
      <c r="H34" s="54"/>
      <c r="I34" s="53">
        <v>6.0</v>
      </c>
      <c r="J34" s="53">
        <v>54.0</v>
      </c>
      <c r="K34" s="53">
        <v>52.0</v>
      </c>
      <c r="L34" s="53">
        <v>138.0</v>
      </c>
      <c r="M34" s="53">
        <v>110.0</v>
      </c>
      <c r="N34" s="53">
        <v>27.4</v>
      </c>
      <c r="O34" s="54"/>
      <c r="P34" s="53">
        <v>6.0</v>
      </c>
      <c r="Q34" s="53">
        <v>58.0</v>
      </c>
      <c r="R34" s="53">
        <v>54.0</v>
      </c>
      <c r="S34" s="55">
        <v>341.9</v>
      </c>
      <c r="T34" s="55">
        <v>300.8</v>
      </c>
      <c r="U34" s="55">
        <v>173.5</v>
      </c>
      <c r="V34" s="54"/>
      <c r="W34" s="55">
        <v>375.0</v>
      </c>
      <c r="X34" s="55">
        <v>269.6</v>
      </c>
      <c r="Y34" s="55">
        <v>147.6</v>
      </c>
      <c r="Z34" s="54"/>
      <c r="AA34" s="55">
        <v>342.0</v>
      </c>
      <c r="AB34" s="53">
        <v>387.0</v>
      </c>
      <c r="AC34" s="53">
        <v>220.7</v>
      </c>
      <c r="AD34" s="54"/>
      <c r="AE34" s="53">
        <v>341.8</v>
      </c>
      <c r="AF34" s="55">
        <v>361.1</v>
      </c>
      <c r="AG34" s="55">
        <v>202.6</v>
      </c>
      <c r="AH34" s="54"/>
      <c r="AI34" s="55">
        <v>348.9</v>
      </c>
      <c r="AJ34" s="55">
        <v>402.4</v>
      </c>
      <c r="AK34" s="53">
        <v>238.3</v>
      </c>
      <c r="AL34" s="54"/>
      <c r="AM34" s="55">
        <v>340.5</v>
      </c>
      <c r="AN34" s="55">
        <v>415.4</v>
      </c>
      <c r="AO34" s="53">
        <v>228.0</v>
      </c>
      <c r="AP34" s="54"/>
      <c r="AQ34" s="182">
        <f t="shared" ref="AQ34:AS34" si="44">E34</f>
        <v>134</v>
      </c>
      <c r="AR34" s="54">
        <f t="shared" si="44"/>
        <v>36</v>
      </c>
      <c r="AS34" s="56">
        <f t="shared" si="44"/>
        <v>7.8</v>
      </c>
      <c r="AT34" s="54"/>
      <c r="AU34" s="54">
        <f t="shared" ref="AU34:AW34" si="45">L34</f>
        <v>138</v>
      </c>
      <c r="AV34" s="54">
        <f t="shared" si="45"/>
        <v>110</v>
      </c>
      <c r="AW34" s="54">
        <f t="shared" si="45"/>
        <v>27.4</v>
      </c>
      <c r="AX34" s="54"/>
      <c r="AY34" s="182">
        <f t="shared" si="23"/>
        <v>134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90.0</v>
      </c>
      <c r="BK34" s="53">
        <v>65.0</v>
      </c>
      <c r="BL34" s="89"/>
      <c r="BM34" s="58">
        <v>343.0</v>
      </c>
      <c r="BN34" s="58">
        <v>146.0</v>
      </c>
      <c r="BO34" s="58">
        <v>210.0</v>
      </c>
      <c r="BP34" s="58">
        <v>10.5</v>
      </c>
      <c r="BQ34" s="59"/>
      <c r="BR34" s="58">
        <v>6.0</v>
      </c>
      <c r="BS34" s="58">
        <v>62.0</v>
      </c>
      <c r="BT34" s="58">
        <v>60.0</v>
      </c>
      <c r="BU34" s="58">
        <v>343.0</v>
      </c>
      <c r="BV34" s="58">
        <v>357.0</v>
      </c>
      <c r="BW34" s="58">
        <v>207.0</v>
      </c>
      <c r="BX34" s="58">
        <v>36.0</v>
      </c>
      <c r="BY34" s="58">
        <v>336.0</v>
      </c>
      <c r="BZ34" s="58">
        <v>377.0</v>
      </c>
      <c r="CA34" s="58">
        <v>207.0</v>
      </c>
      <c r="CB34" s="58">
        <v>34.0</v>
      </c>
      <c r="CC34" s="58">
        <v>342.0</v>
      </c>
      <c r="CD34" s="58">
        <v>234.0</v>
      </c>
      <c r="CE34" s="58">
        <v>134.0</v>
      </c>
      <c r="CF34" s="58">
        <v>18.0</v>
      </c>
      <c r="CG34" s="58">
        <v>339.0</v>
      </c>
      <c r="CH34" s="58">
        <v>227.0</v>
      </c>
      <c r="CI34" s="58">
        <v>133.0</v>
      </c>
      <c r="CJ34" s="58">
        <v>4.0</v>
      </c>
      <c r="CK34" s="58">
        <v>350.0</v>
      </c>
      <c r="CL34" s="58">
        <v>257.0</v>
      </c>
      <c r="CM34" s="58">
        <v>154.0</v>
      </c>
      <c r="CN34" s="58">
        <v>9.0</v>
      </c>
      <c r="CO34" s="58">
        <v>332.0</v>
      </c>
      <c r="CP34" s="58">
        <v>281.0</v>
      </c>
      <c r="CQ34" s="58">
        <v>139.0</v>
      </c>
      <c r="CR34" s="58">
        <v>7.0</v>
      </c>
      <c r="CS34" s="58">
        <v>340.0</v>
      </c>
      <c r="CT34" s="58">
        <v>268.0</v>
      </c>
      <c r="CU34" s="58">
        <v>157.0</v>
      </c>
      <c r="CV34" s="58">
        <v>104.0</v>
      </c>
      <c r="CW34" s="58">
        <v>338.0</v>
      </c>
      <c r="CX34" s="58">
        <v>207.0</v>
      </c>
      <c r="CY34" s="58">
        <v>102.0</v>
      </c>
      <c r="CZ34" s="58">
        <v>58.0</v>
      </c>
      <c r="DA34" s="58">
        <v>324.0</v>
      </c>
      <c r="DB34" s="58">
        <v>211.0</v>
      </c>
      <c r="DC34" s="58">
        <v>102.0</v>
      </c>
      <c r="DD34" s="58">
        <v>54.0</v>
      </c>
      <c r="DE34" s="58">
        <v>146.0</v>
      </c>
      <c r="DF34" s="58">
        <v>35.2</v>
      </c>
      <c r="DG34" s="58">
        <v>210.0</v>
      </c>
      <c r="DH34" s="58">
        <v>10.5</v>
      </c>
      <c r="DI34" s="59"/>
      <c r="DJ34" s="58">
        <v>7.0</v>
      </c>
      <c r="DK34" s="58">
        <v>56.0</v>
      </c>
      <c r="DL34" s="58">
        <v>52.0</v>
      </c>
      <c r="DM34" s="89"/>
      <c r="DN34" s="61">
        <v>340.0</v>
      </c>
      <c r="DO34" s="61">
        <v>140.0</v>
      </c>
      <c r="DP34" s="61">
        <v>33.0</v>
      </c>
      <c r="DQ34" s="61">
        <v>18.87</v>
      </c>
      <c r="DR34" s="61">
        <v>3.43</v>
      </c>
      <c r="DS34" s="61">
        <v>8.0</v>
      </c>
      <c r="DT34" s="61">
        <v>45.0</v>
      </c>
      <c r="DU34" s="61">
        <v>51.6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341.0</v>
      </c>
      <c r="EF34" s="63">
        <v>137.0</v>
      </c>
      <c r="EG34" s="63">
        <v>72.0</v>
      </c>
      <c r="EH34" s="63">
        <v>3.0</v>
      </c>
      <c r="EI34" s="64"/>
      <c r="EJ34" s="63">
        <v>9.0</v>
      </c>
      <c r="EK34" s="63">
        <v>52.0</v>
      </c>
      <c r="EL34" s="63">
        <v>56.0</v>
      </c>
      <c r="EM34" s="63">
        <v>137.0</v>
      </c>
      <c r="EN34" s="63">
        <v>122.0</v>
      </c>
      <c r="EO34" s="63">
        <v>5.3</v>
      </c>
      <c r="EP34" s="64"/>
      <c r="EQ34" s="63">
        <v>9.0</v>
      </c>
      <c r="ER34" s="63">
        <v>53.0</v>
      </c>
      <c r="ES34" s="63">
        <v>56.0</v>
      </c>
      <c r="ET34" s="63">
        <v>340.0</v>
      </c>
      <c r="EU34" s="63">
        <v>240.0</v>
      </c>
      <c r="EV34" s="63">
        <v>139.0</v>
      </c>
      <c r="EW34" s="63">
        <v>-5.0</v>
      </c>
      <c r="EX34" s="63">
        <v>337.0</v>
      </c>
      <c r="EY34" s="63">
        <v>0.0</v>
      </c>
      <c r="EZ34" s="63">
        <v>0.0</v>
      </c>
      <c r="FA34" s="63">
        <v>0.0</v>
      </c>
      <c r="FB34" s="63">
        <v>337.0</v>
      </c>
      <c r="FC34" s="63">
        <v>241.0</v>
      </c>
      <c r="FD34" s="63">
        <v>139.0</v>
      </c>
      <c r="FE34" s="63">
        <v>-2.0</v>
      </c>
      <c r="FF34" s="63">
        <v>338.0</v>
      </c>
      <c r="FG34" s="63">
        <v>0.0</v>
      </c>
      <c r="FH34" s="63">
        <v>0.0</v>
      </c>
      <c r="FI34" s="63">
        <v>0.0</v>
      </c>
      <c r="FJ34" s="63">
        <v>340.0</v>
      </c>
      <c r="FK34" s="63">
        <v>227.0</v>
      </c>
      <c r="FL34" s="63">
        <v>131.0</v>
      </c>
      <c r="FM34" s="64"/>
      <c r="FN34" s="63">
        <v>341.0</v>
      </c>
      <c r="FO34" s="63">
        <v>242.0</v>
      </c>
      <c r="FP34" s="63">
        <v>131.0</v>
      </c>
      <c r="FQ34" s="63">
        <v>4.0</v>
      </c>
      <c r="FR34" s="63">
        <v>137.0</v>
      </c>
      <c r="FS34" s="64"/>
      <c r="FT34" s="63">
        <v>14.31</v>
      </c>
      <c r="FU34" s="64"/>
      <c r="FV34" s="63">
        <v>137.0</v>
      </c>
      <c r="FW34" s="64"/>
      <c r="FX34" s="64"/>
      <c r="FY34" s="64"/>
      <c r="FZ34" s="89"/>
      <c r="GA34" s="65">
        <v>340.0</v>
      </c>
      <c r="GB34" s="66">
        <v>376.9</v>
      </c>
      <c r="GC34" s="66">
        <v>234.86</v>
      </c>
      <c r="GD34" s="66">
        <v>16.92</v>
      </c>
      <c r="GE34" s="66">
        <v>340.0</v>
      </c>
      <c r="GF34" s="66">
        <v>401.23</v>
      </c>
      <c r="GG34" s="66">
        <v>233.77</v>
      </c>
      <c r="GH34" s="66">
        <v>21.69</v>
      </c>
      <c r="GI34" s="66">
        <v>340.0</v>
      </c>
      <c r="GJ34" s="66">
        <v>227.72</v>
      </c>
      <c r="GK34" s="66">
        <v>-131.16</v>
      </c>
      <c r="GL34" s="66">
        <v>-11.06</v>
      </c>
      <c r="GM34" s="66">
        <v>340.0</v>
      </c>
      <c r="GN34" s="66">
        <v>208.7</v>
      </c>
      <c r="GO34" s="66">
        <v>-131.5</v>
      </c>
      <c r="GP34" s="66">
        <v>-18.18</v>
      </c>
      <c r="GQ34" s="66">
        <v>340.0</v>
      </c>
      <c r="GR34" s="66">
        <v>163.69</v>
      </c>
      <c r="GS34" s="66">
        <v>-103.78</v>
      </c>
      <c r="GT34" s="66">
        <v>-3.77</v>
      </c>
      <c r="GU34" s="66">
        <v>340.0</v>
      </c>
      <c r="GV34" s="66">
        <v>177.9</v>
      </c>
      <c r="GW34" s="66">
        <v>-102.27</v>
      </c>
      <c r="GX34" s="66">
        <v>-4.19</v>
      </c>
      <c r="GY34" s="89"/>
      <c r="GZ34" s="98" t="s">
        <v>91</v>
      </c>
      <c r="HA34" s="98" t="s">
        <v>92</v>
      </c>
      <c r="HB34" s="98">
        <v>104.0</v>
      </c>
      <c r="HC34" s="98">
        <v>5.2</v>
      </c>
      <c r="HD34" s="98">
        <v>2.08</v>
      </c>
      <c r="HE34" s="98">
        <v>8.0</v>
      </c>
      <c r="HF34" s="99">
        <v>60.0</v>
      </c>
      <c r="HG34" s="99">
        <v>58.0</v>
      </c>
      <c r="HH34" s="98" t="s">
        <v>91</v>
      </c>
      <c r="HI34" s="98" t="s">
        <v>92</v>
      </c>
      <c r="HJ34" s="98">
        <v>64.0</v>
      </c>
      <c r="HK34" s="98">
        <v>3.2</v>
      </c>
      <c r="HL34" s="98">
        <v>1.28</v>
      </c>
      <c r="HM34" s="98">
        <v>5.0</v>
      </c>
      <c r="HN34" s="99">
        <v>62.0</v>
      </c>
      <c r="HO34" s="99">
        <v>60.0</v>
      </c>
      <c r="HP34" s="98" t="s">
        <v>91</v>
      </c>
      <c r="HQ34" s="98" t="s">
        <v>92</v>
      </c>
      <c r="HR34" s="98">
        <v>89.0</v>
      </c>
      <c r="HS34" s="98">
        <v>4.45</v>
      </c>
      <c r="HT34" s="98">
        <v>2.225</v>
      </c>
      <c r="HU34" s="98">
        <v>7.0</v>
      </c>
      <c r="HV34" s="99">
        <v>60.0</v>
      </c>
      <c r="HW34" s="99">
        <v>60.0</v>
      </c>
      <c r="HX34" s="89"/>
      <c r="HY34" s="72">
        <v>135.0</v>
      </c>
      <c r="HZ34" s="72">
        <v>33.0</v>
      </c>
      <c r="IA34" s="73">
        <f t="shared" si="5"/>
        <v>76</v>
      </c>
      <c r="IB34" s="72">
        <v>3.8</v>
      </c>
      <c r="IC34" s="73"/>
      <c r="ID34" s="72">
        <v>2.0</v>
      </c>
      <c r="IE34" s="72">
        <v>64.0</v>
      </c>
      <c r="IF34" s="72">
        <v>40.0</v>
      </c>
      <c r="IG34" s="89"/>
      <c r="IH34" s="74">
        <v>137.0</v>
      </c>
      <c r="II34" s="74">
        <v>33.0</v>
      </c>
      <c r="IJ34" s="74">
        <v>232.0</v>
      </c>
      <c r="IK34" s="74">
        <v>11.9</v>
      </c>
      <c r="IL34" s="74">
        <v>12.9</v>
      </c>
      <c r="IM34" s="74">
        <v>6.0</v>
      </c>
      <c r="IN34" s="74">
        <v>49.0</v>
      </c>
      <c r="IO34" s="74">
        <v>49.0</v>
      </c>
      <c r="IP34" s="74">
        <v>137.0</v>
      </c>
      <c r="IQ34" s="74">
        <v>34.2</v>
      </c>
      <c r="IR34" s="74">
        <v>27.0</v>
      </c>
      <c r="IS34" s="74">
        <v>1.5</v>
      </c>
      <c r="IT34" s="74">
        <v>1.6</v>
      </c>
      <c r="IU34" s="74">
        <v>12.0</v>
      </c>
      <c r="IV34" s="74">
        <v>50.0</v>
      </c>
      <c r="IW34" s="74">
        <v>49.0</v>
      </c>
      <c r="IX34" s="89"/>
      <c r="IY34" s="76">
        <v>139.65</v>
      </c>
      <c r="IZ34" s="76">
        <v>35.22</v>
      </c>
      <c r="JA34" s="76">
        <v>320.0</v>
      </c>
      <c r="JB34" s="76">
        <v>16.0</v>
      </c>
      <c r="JC34" s="76">
        <v>4.54</v>
      </c>
      <c r="JD34" s="76">
        <v>3.0</v>
      </c>
      <c r="JE34" s="76">
        <v>61.77</v>
      </c>
      <c r="JF34" s="76">
        <v>48.24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137.0</v>
      </c>
      <c r="JQ34" s="78">
        <v>32.2</v>
      </c>
      <c r="JR34" s="78">
        <v>0.0</v>
      </c>
      <c r="JS34" s="78">
        <v>0.0</v>
      </c>
      <c r="JT34" s="78">
        <v>0.0</v>
      </c>
      <c r="JU34" s="78">
        <v>2.0</v>
      </c>
      <c r="JV34" s="78">
        <v>45.0</v>
      </c>
      <c r="JW34" s="78">
        <v>45.0</v>
      </c>
      <c r="JX34" s="78">
        <v>137.0</v>
      </c>
      <c r="JY34" s="78">
        <v>34.3</v>
      </c>
      <c r="JZ34" s="78">
        <v>190.0</v>
      </c>
      <c r="KA34" s="78">
        <v>10.5</v>
      </c>
      <c r="KB34" s="78">
        <v>3.5</v>
      </c>
      <c r="KC34" s="78">
        <v>2.0</v>
      </c>
      <c r="KD34" s="78">
        <v>53.0</v>
      </c>
      <c r="KE34" s="78">
        <v>52.0</v>
      </c>
      <c r="KF34" s="89"/>
      <c r="KG34" s="79">
        <v>138.0</v>
      </c>
      <c r="KH34" s="79">
        <v>34.0</v>
      </c>
      <c r="KI34" s="79" t="s">
        <v>98</v>
      </c>
      <c r="KJ34" s="79" t="s">
        <v>98</v>
      </c>
      <c r="KK34" s="80"/>
      <c r="KL34" s="79">
        <v>1.0</v>
      </c>
      <c r="KM34" s="79">
        <v>54.0</v>
      </c>
      <c r="KN34" s="79">
        <v>54.0</v>
      </c>
      <c r="KO34" s="79">
        <v>138.0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54.0</v>
      </c>
      <c r="KV34" s="79">
        <v>52.0</v>
      </c>
      <c r="KW34" s="89"/>
      <c r="KX34" s="81">
        <v>136.0</v>
      </c>
      <c r="KY34" s="81">
        <v>32.0</v>
      </c>
      <c r="KZ34" s="81">
        <v>353.0</v>
      </c>
      <c r="LA34" s="81">
        <v>17.3</v>
      </c>
      <c r="LB34" s="81">
        <v>5.0</v>
      </c>
      <c r="LC34" s="81">
        <v>3.0</v>
      </c>
      <c r="LD34" s="81">
        <v>58.0</v>
      </c>
      <c r="LE34" s="81">
        <v>58.0</v>
      </c>
      <c r="LF34" s="81">
        <v>136.0</v>
      </c>
      <c r="LG34" s="81">
        <v>32.0</v>
      </c>
      <c r="LH34" s="81">
        <v>245.0</v>
      </c>
      <c r="LI34" s="81">
        <v>12.0</v>
      </c>
      <c r="LJ34" s="81">
        <v>5.0</v>
      </c>
      <c r="LK34" s="81">
        <v>5.0</v>
      </c>
      <c r="LL34" s="81">
        <v>52.0</v>
      </c>
      <c r="LM34" s="81">
        <v>52.0</v>
      </c>
      <c r="LN34" s="89"/>
      <c r="LO34" s="82">
        <v>337.0</v>
      </c>
      <c r="LP34" s="82">
        <v>329.0</v>
      </c>
      <c r="LQ34" s="82">
        <v>185.0</v>
      </c>
      <c r="LR34" s="82">
        <v>69.0</v>
      </c>
      <c r="LS34" s="82">
        <v>322.0</v>
      </c>
      <c r="LT34" s="83">
        <v>63.0</v>
      </c>
      <c r="LU34" s="83">
        <v>10.3</v>
      </c>
      <c r="LV34" s="83">
        <v>140.0</v>
      </c>
      <c r="LW34" s="83">
        <v>116.0</v>
      </c>
      <c r="LX34" s="83">
        <v>58.0</v>
      </c>
      <c r="LY34" s="83">
        <v>55.0</v>
      </c>
      <c r="LZ34" s="83">
        <v>12.0</v>
      </c>
      <c r="MA34" s="121">
        <v>120.0</v>
      </c>
      <c r="MB34" s="83">
        <v>5.5</v>
      </c>
      <c r="MC34" s="83">
        <v>141.0</v>
      </c>
      <c r="MD34" s="83">
        <v>213.0</v>
      </c>
      <c r="ME34" s="83">
        <v>80.0</v>
      </c>
      <c r="MF34" s="83">
        <v>63.0</v>
      </c>
      <c r="MG34" s="83">
        <v>12.0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120">
        <v>56.0</v>
      </c>
      <c r="MM34" s="120">
        <v>53.0</v>
      </c>
      <c r="MN34" s="83">
        <v>5.0</v>
      </c>
      <c r="MO34" s="86"/>
      <c r="MP34" s="87"/>
      <c r="MQ34" s="87"/>
      <c r="MR34" s="87"/>
      <c r="MS34" s="87"/>
      <c r="MT34" s="83">
        <v>4.8</v>
      </c>
      <c r="MU34" s="83">
        <v>2.1</v>
      </c>
      <c r="MV34" s="83">
        <v>81.0</v>
      </c>
      <c r="MW34" s="83">
        <v>37.0</v>
      </c>
      <c r="MX34" s="83">
        <v>48.0</v>
      </c>
      <c r="MY34" s="88" t="s">
        <v>96</v>
      </c>
      <c r="MZ34" s="83">
        <v>5.0</v>
      </c>
      <c r="NA34" s="87"/>
      <c r="NB34" s="83">
        <v>3.7</v>
      </c>
      <c r="NC34" s="83">
        <v>0.9</v>
      </c>
      <c r="ND34" s="83">
        <v>62.0</v>
      </c>
      <c r="NE34" s="83">
        <v>36.0</v>
      </c>
      <c r="NF34" s="83">
        <v>40.0</v>
      </c>
      <c r="NG34" s="83">
        <v>40.0</v>
      </c>
      <c r="NH34" s="83">
        <v>5.0</v>
      </c>
      <c r="NI34" s="87"/>
      <c r="NJ34" s="83">
        <v>0.0</v>
      </c>
      <c r="NK34" s="83">
        <v>0.0</v>
      </c>
      <c r="NL34" s="83">
        <v>0.0</v>
      </c>
      <c r="NM34" s="83">
        <v>34.0</v>
      </c>
      <c r="NN34" s="120">
        <v>48.0</v>
      </c>
      <c r="NO34" s="120">
        <v>42.0</v>
      </c>
      <c r="NP34" s="83">
        <v>4.0</v>
      </c>
      <c r="NQ34" s="223"/>
    </row>
    <row r="35" ht="14.25" customHeight="1">
      <c r="A35" s="49">
        <v>0.916666666666667</v>
      </c>
      <c r="B35" s="50"/>
      <c r="C35" s="51">
        <v>50.24</v>
      </c>
      <c r="D35" s="52">
        <v>338.0</v>
      </c>
      <c r="E35" s="53">
        <v>134.0</v>
      </c>
      <c r="F35" s="53">
        <v>80.0</v>
      </c>
      <c r="G35" s="55">
        <v>16.8</v>
      </c>
      <c r="H35" s="54"/>
      <c r="I35" s="53">
        <v>6.0</v>
      </c>
      <c r="J35" s="53">
        <v>54.0</v>
      </c>
      <c r="K35" s="53">
        <v>52.0</v>
      </c>
      <c r="L35" s="53">
        <v>139.0</v>
      </c>
      <c r="M35" s="53">
        <v>81.0</v>
      </c>
      <c r="N35" s="53">
        <v>20.5</v>
      </c>
      <c r="O35" s="54"/>
      <c r="P35" s="53">
        <v>6.0</v>
      </c>
      <c r="Q35" s="53">
        <v>58.0</v>
      </c>
      <c r="R35" s="53">
        <v>54.0</v>
      </c>
      <c r="S35" s="55">
        <v>342.3</v>
      </c>
      <c r="T35" s="55">
        <v>334.1</v>
      </c>
      <c r="U35" s="55">
        <v>196.4</v>
      </c>
      <c r="V35" s="54"/>
      <c r="W35" s="55">
        <v>375.3</v>
      </c>
      <c r="X35" s="55">
        <v>292.6</v>
      </c>
      <c r="Y35" s="55">
        <v>165.1</v>
      </c>
      <c r="Z35" s="54"/>
      <c r="AA35" s="55">
        <v>342.5</v>
      </c>
      <c r="AB35" s="53">
        <v>335.7</v>
      </c>
      <c r="AC35" s="53">
        <v>205.7</v>
      </c>
      <c r="AD35" s="54"/>
      <c r="AE35" s="53">
        <v>342.0</v>
      </c>
      <c r="AF35" s="55">
        <v>330.1</v>
      </c>
      <c r="AG35" s="55">
        <v>187.0</v>
      </c>
      <c r="AH35" s="54"/>
      <c r="AI35" s="55">
        <v>348.1</v>
      </c>
      <c r="AJ35" s="55">
        <v>415.4</v>
      </c>
      <c r="AK35" s="53">
        <v>246.7</v>
      </c>
      <c r="AL35" s="54"/>
      <c r="AM35" s="55">
        <v>340.6</v>
      </c>
      <c r="AN35" s="55">
        <v>427.8</v>
      </c>
      <c r="AO35" s="53">
        <v>235.5</v>
      </c>
      <c r="AP35" s="54"/>
      <c r="AQ35" s="182">
        <f t="shared" ref="AQ35:AS35" si="46">E35</f>
        <v>134</v>
      </c>
      <c r="AR35" s="54">
        <f t="shared" si="46"/>
        <v>80</v>
      </c>
      <c r="AS35" s="56">
        <f t="shared" si="46"/>
        <v>16.8</v>
      </c>
      <c r="AT35" s="54"/>
      <c r="AU35" s="54">
        <f t="shared" ref="AU35:AW35" si="47">L35</f>
        <v>139</v>
      </c>
      <c r="AV35" s="54">
        <f t="shared" si="47"/>
        <v>81</v>
      </c>
      <c r="AW35" s="54">
        <f t="shared" si="47"/>
        <v>20.5</v>
      </c>
      <c r="AX35" s="54"/>
      <c r="AY35" s="182">
        <f t="shared" si="23"/>
        <v>134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90.0</v>
      </c>
      <c r="BK35" s="53">
        <v>65.0</v>
      </c>
      <c r="BL35" s="89"/>
      <c r="BM35" s="58">
        <v>343.0</v>
      </c>
      <c r="BN35" s="58">
        <v>146.0</v>
      </c>
      <c r="BO35" s="58">
        <v>305.0</v>
      </c>
      <c r="BP35" s="58">
        <v>15.3</v>
      </c>
      <c r="BQ35" s="59"/>
      <c r="BR35" s="58">
        <v>6.0</v>
      </c>
      <c r="BS35" s="58">
        <v>62.0</v>
      </c>
      <c r="BT35" s="58">
        <v>60.0</v>
      </c>
      <c r="BU35" s="58">
        <v>343.0</v>
      </c>
      <c r="BV35" s="58">
        <v>357.0</v>
      </c>
      <c r="BW35" s="58">
        <v>207.0</v>
      </c>
      <c r="BX35" s="58">
        <v>37.0</v>
      </c>
      <c r="BY35" s="58">
        <v>336.0</v>
      </c>
      <c r="BZ35" s="58">
        <v>377.0</v>
      </c>
      <c r="CA35" s="58">
        <v>207.0</v>
      </c>
      <c r="CB35" s="58">
        <v>37.0</v>
      </c>
      <c r="CC35" s="58">
        <v>342.0</v>
      </c>
      <c r="CD35" s="58">
        <v>238.0</v>
      </c>
      <c r="CE35" s="58">
        <v>136.0</v>
      </c>
      <c r="CF35" s="58">
        <v>4.0</v>
      </c>
      <c r="CG35" s="58">
        <v>340.0</v>
      </c>
      <c r="CH35" s="58">
        <v>232.0</v>
      </c>
      <c r="CI35" s="58">
        <v>135.0</v>
      </c>
      <c r="CJ35" s="58">
        <v>3.0</v>
      </c>
      <c r="CK35" s="58">
        <v>354.0</v>
      </c>
      <c r="CL35" s="58">
        <v>244.0</v>
      </c>
      <c r="CM35" s="58">
        <v>145.0</v>
      </c>
      <c r="CN35" s="58">
        <v>16.0</v>
      </c>
      <c r="CO35" s="58">
        <v>333.0</v>
      </c>
      <c r="CP35" s="58">
        <v>275.0</v>
      </c>
      <c r="CQ35" s="58">
        <v>134.0</v>
      </c>
      <c r="CR35" s="58">
        <v>13.0</v>
      </c>
      <c r="CS35" s="58">
        <v>341.0</v>
      </c>
      <c r="CT35" s="58">
        <v>255.0</v>
      </c>
      <c r="CU35" s="58">
        <v>148.0</v>
      </c>
      <c r="CV35" s="58">
        <v>15.0</v>
      </c>
      <c r="CW35" s="58">
        <v>338.0</v>
      </c>
      <c r="CX35" s="58">
        <v>215.0</v>
      </c>
      <c r="CY35" s="58">
        <v>108.0</v>
      </c>
      <c r="CZ35" s="58">
        <v>58.0</v>
      </c>
      <c r="DA35" s="58">
        <v>324.0</v>
      </c>
      <c r="DB35" s="58">
        <v>217.0</v>
      </c>
      <c r="DC35" s="58">
        <v>110.0</v>
      </c>
      <c r="DD35" s="58">
        <v>49.0</v>
      </c>
      <c r="DE35" s="58">
        <v>146.0</v>
      </c>
      <c r="DF35" s="58">
        <v>35.2</v>
      </c>
      <c r="DG35" s="58">
        <v>305.0</v>
      </c>
      <c r="DH35" s="58">
        <v>15.3</v>
      </c>
      <c r="DI35" s="59"/>
      <c r="DJ35" s="58">
        <v>7.0</v>
      </c>
      <c r="DK35" s="58">
        <v>56.0</v>
      </c>
      <c r="DL35" s="58">
        <v>52.0</v>
      </c>
      <c r="DM35" s="89"/>
      <c r="DN35" s="61">
        <v>340.0</v>
      </c>
      <c r="DO35" s="61">
        <v>140.0</v>
      </c>
      <c r="DP35" s="61">
        <v>42.4</v>
      </c>
      <c r="DQ35" s="61">
        <v>24.1</v>
      </c>
      <c r="DR35" s="61">
        <v>5.85</v>
      </c>
      <c r="DS35" s="61">
        <v>8.0</v>
      </c>
      <c r="DT35" s="61">
        <v>44.0</v>
      </c>
      <c r="DU35" s="61">
        <v>49.5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341.0</v>
      </c>
      <c r="EF35" s="63">
        <v>137.0</v>
      </c>
      <c r="EG35" s="63">
        <v>73.0</v>
      </c>
      <c r="EH35" s="63">
        <v>3.1</v>
      </c>
      <c r="EI35" s="64"/>
      <c r="EJ35" s="63">
        <v>9.0</v>
      </c>
      <c r="EK35" s="63">
        <v>52.0</v>
      </c>
      <c r="EL35" s="63">
        <v>56.0</v>
      </c>
      <c r="EM35" s="63">
        <v>137.0</v>
      </c>
      <c r="EN35" s="63">
        <v>140.0</v>
      </c>
      <c r="EO35" s="63">
        <v>6.0</v>
      </c>
      <c r="EP35" s="64"/>
      <c r="EQ35" s="63">
        <v>9.0</v>
      </c>
      <c r="ER35" s="63">
        <v>53.0</v>
      </c>
      <c r="ES35" s="63">
        <v>56.0</v>
      </c>
      <c r="ET35" s="63">
        <v>340.0</v>
      </c>
      <c r="EU35" s="63">
        <v>238.0</v>
      </c>
      <c r="EV35" s="63">
        <v>139.0</v>
      </c>
      <c r="EW35" s="63">
        <v>-5.0</v>
      </c>
      <c r="EX35" s="63">
        <v>338.0</v>
      </c>
      <c r="EY35" s="63">
        <v>0.0</v>
      </c>
      <c r="EZ35" s="63">
        <v>0.0</v>
      </c>
      <c r="FA35" s="63">
        <v>0.0</v>
      </c>
      <c r="FB35" s="63">
        <v>338.0</v>
      </c>
      <c r="FC35" s="63">
        <v>240.0</v>
      </c>
      <c r="FD35" s="63">
        <v>139.0</v>
      </c>
      <c r="FE35" s="63">
        <v>-2.0</v>
      </c>
      <c r="FF35" s="63">
        <v>339.0</v>
      </c>
      <c r="FG35" s="63">
        <v>0.0</v>
      </c>
      <c r="FH35" s="63">
        <v>0.0</v>
      </c>
      <c r="FI35" s="63">
        <v>0.0</v>
      </c>
      <c r="FJ35" s="63">
        <v>340.0</v>
      </c>
      <c r="FK35" s="63">
        <v>227.0</v>
      </c>
      <c r="FL35" s="63">
        <v>131.0</v>
      </c>
      <c r="FM35" s="64"/>
      <c r="FN35" s="63">
        <v>341.0</v>
      </c>
      <c r="FO35" s="63">
        <v>242.0</v>
      </c>
      <c r="FP35" s="63">
        <v>131.0</v>
      </c>
      <c r="FQ35" s="63">
        <v>3.0</v>
      </c>
      <c r="FR35" s="63">
        <v>137.0</v>
      </c>
      <c r="FS35" s="64"/>
      <c r="FT35" s="63">
        <v>17.8</v>
      </c>
      <c r="FU35" s="64"/>
      <c r="FV35" s="63">
        <v>137.0</v>
      </c>
      <c r="FW35" s="64"/>
      <c r="FX35" s="64"/>
      <c r="FY35" s="64"/>
      <c r="FZ35" s="89"/>
      <c r="GA35" s="160">
        <v>340.0</v>
      </c>
      <c r="GB35" s="160">
        <v>392.87</v>
      </c>
      <c r="GC35" s="160">
        <v>244.74</v>
      </c>
      <c r="GD35" s="160">
        <v>14.99</v>
      </c>
      <c r="GE35" s="160">
        <v>340.0</v>
      </c>
      <c r="GF35" s="160">
        <v>415.32</v>
      </c>
      <c r="GG35" s="160">
        <v>241.97</v>
      </c>
      <c r="GH35" s="160">
        <v>19.1</v>
      </c>
      <c r="GI35" s="160">
        <v>340.0</v>
      </c>
      <c r="GJ35" s="160">
        <v>224.21</v>
      </c>
      <c r="GK35" s="160">
        <v>-128.54</v>
      </c>
      <c r="GL35" s="160">
        <v>-9.21</v>
      </c>
      <c r="GM35" s="160">
        <v>340.0</v>
      </c>
      <c r="GN35" s="160">
        <v>205.3</v>
      </c>
      <c r="GO35" s="160">
        <v>-129.66</v>
      </c>
      <c r="GP35" s="160">
        <v>-15.83</v>
      </c>
      <c r="GQ35" s="160">
        <v>340.0</v>
      </c>
      <c r="GR35" s="160">
        <v>178.49</v>
      </c>
      <c r="GS35" s="160">
        <v>-113.74</v>
      </c>
      <c r="GT35" s="160">
        <v>-3.18</v>
      </c>
      <c r="GU35" s="160">
        <v>340.0</v>
      </c>
      <c r="GV35" s="160">
        <v>195.02</v>
      </c>
      <c r="GW35" s="160">
        <v>-111.4</v>
      </c>
      <c r="GX35" s="160">
        <v>-4.77</v>
      </c>
      <c r="GY35" s="89"/>
      <c r="GZ35" s="98" t="s">
        <v>91</v>
      </c>
      <c r="HA35" s="98" t="s">
        <v>92</v>
      </c>
      <c r="HB35" s="98">
        <v>107.0</v>
      </c>
      <c r="HC35" s="98">
        <v>5.35</v>
      </c>
      <c r="HD35" s="98">
        <v>2.14</v>
      </c>
      <c r="HE35" s="98">
        <v>8.0</v>
      </c>
      <c r="HF35" s="99">
        <v>60.0</v>
      </c>
      <c r="HG35" s="99">
        <v>58.0</v>
      </c>
      <c r="HH35" s="98" t="s">
        <v>91</v>
      </c>
      <c r="HI35" s="98" t="s">
        <v>92</v>
      </c>
      <c r="HJ35" s="98">
        <v>62.0</v>
      </c>
      <c r="HK35" s="98">
        <v>3.1</v>
      </c>
      <c r="HL35" s="98">
        <v>1.24</v>
      </c>
      <c r="HM35" s="98">
        <v>5.0</v>
      </c>
      <c r="HN35" s="99">
        <v>62.0</v>
      </c>
      <c r="HO35" s="99">
        <v>60.0</v>
      </c>
      <c r="HP35" s="98" t="s">
        <v>91</v>
      </c>
      <c r="HQ35" s="98" t="s">
        <v>92</v>
      </c>
      <c r="HR35" s="98">
        <v>266.0</v>
      </c>
      <c r="HS35" s="98">
        <v>13.3</v>
      </c>
      <c r="HT35" s="98">
        <v>6.65</v>
      </c>
      <c r="HU35" s="98">
        <v>7.0</v>
      </c>
      <c r="HV35" s="99">
        <v>60.0</v>
      </c>
      <c r="HW35" s="99">
        <v>60.0</v>
      </c>
      <c r="HX35" s="89"/>
      <c r="HY35" s="72">
        <v>135.0</v>
      </c>
      <c r="HZ35" s="72">
        <v>33.0</v>
      </c>
      <c r="IA35" s="73">
        <f t="shared" si="5"/>
        <v>152</v>
      </c>
      <c r="IB35" s="72">
        <v>7.6</v>
      </c>
      <c r="IC35" s="73"/>
      <c r="ID35" s="72">
        <v>2.0</v>
      </c>
      <c r="IE35" s="72">
        <v>64.0</v>
      </c>
      <c r="IF35" s="72">
        <v>40.0</v>
      </c>
      <c r="IG35" s="89"/>
      <c r="IH35" s="74">
        <v>137.0</v>
      </c>
      <c r="II35" s="74">
        <v>33.2</v>
      </c>
      <c r="IJ35" s="74">
        <v>208.0</v>
      </c>
      <c r="IK35" s="74">
        <v>10.6</v>
      </c>
      <c r="IL35" s="74">
        <v>11.6</v>
      </c>
      <c r="IM35" s="74">
        <v>6.0</v>
      </c>
      <c r="IN35" s="74">
        <v>49.0</v>
      </c>
      <c r="IO35" s="74">
        <v>49.0</v>
      </c>
      <c r="IP35" s="74">
        <v>137.0</v>
      </c>
      <c r="IQ35" s="74">
        <v>34.1</v>
      </c>
      <c r="IR35" s="74">
        <v>64.0</v>
      </c>
      <c r="IS35" s="74">
        <v>3.4</v>
      </c>
      <c r="IT35" s="74">
        <v>3.7</v>
      </c>
      <c r="IU35" s="74">
        <v>12.0</v>
      </c>
      <c r="IV35" s="74">
        <v>50.0</v>
      </c>
      <c r="IW35" s="74">
        <v>49.0</v>
      </c>
      <c r="IX35" s="89"/>
      <c r="IY35" s="76">
        <v>139.4</v>
      </c>
      <c r="IZ35" s="76">
        <v>34.94</v>
      </c>
      <c r="JA35" s="76">
        <v>411.0</v>
      </c>
      <c r="JB35" s="76">
        <v>20.59</v>
      </c>
      <c r="JC35" s="76">
        <v>7.12</v>
      </c>
      <c r="JD35" s="76">
        <v>3.0</v>
      </c>
      <c r="JE35" s="76">
        <v>63.54</v>
      </c>
      <c r="JF35" s="76">
        <v>46.47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137.0</v>
      </c>
      <c r="JQ35" s="78">
        <v>32.0</v>
      </c>
      <c r="JR35" s="78">
        <v>0.0</v>
      </c>
      <c r="JS35" s="78">
        <v>0.0</v>
      </c>
      <c r="JT35" s="78">
        <v>0.0</v>
      </c>
      <c r="JU35" s="78">
        <v>2.0</v>
      </c>
      <c r="JV35" s="78">
        <v>44.0</v>
      </c>
      <c r="JW35" s="78">
        <v>44.0</v>
      </c>
      <c r="JX35" s="78">
        <v>137.0</v>
      </c>
      <c r="JY35" s="78">
        <v>34.3</v>
      </c>
      <c r="JZ35" s="78">
        <v>185.0</v>
      </c>
      <c r="KA35" s="78">
        <v>10.2</v>
      </c>
      <c r="KB35" s="78">
        <v>3.3</v>
      </c>
      <c r="KC35" s="78">
        <v>2.0</v>
      </c>
      <c r="KD35" s="78">
        <v>52.0</v>
      </c>
      <c r="KE35" s="78">
        <v>51.0</v>
      </c>
      <c r="KF35" s="89"/>
      <c r="KG35" s="79">
        <v>138.0</v>
      </c>
      <c r="KH35" s="79">
        <v>34.0</v>
      </c>
      <c r="KI35" s="79" t="s">
        <v>98</v>
      </c>
      <c r="KJ35" s="79" t="s">
        <v>98</v>
      </c>
      <c r="KK35" s="80"/>
      <c r="KL35" s="79">
        <v>1.0</v>
      </c>
      <c r="KM35" s="79">
        <v>54.0</v>
      </c>
      <c r="KN35" s="79">
        <v>54.0</v>
      </c>
      <c r="KO35" s="79">
        <v>138.0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54.0</v>
      </c>
      <c r="KV35" s="79">
        <v>52.0</v>
      </c>
      <c r="KW35" s="89"/>
      <c r="KX35" s="81">
        <v>132.0</v>
      </c>
      <c r="KY35" s="81">
        <v>32.0</v>
      </c>
      <c r="KZ35" s="81">
        <v>345.0</v>
      </c>
      <c r="LA35" s="81">
        <v>16.9</v>
      </c>
      <c r="LB35" s="81">
        <v>5.0</v>
      </c>
      <c r="LC35" s="81">
        <v>3.0</v>
      </c>
      <c r="LD35" s="81">
        <v>58.0</v>
      </c>
      <c r="LE35" s="81">
        <v>58.0</v>
      </c>
      <c r="LF35" s="81">
        <v>132.0</v>
      </c>
      <c r="LG35" s="81">
        <v>32.0</v>
      </c>
      <c r="LH35" s="81">
        <v>245.0</v>
      </c>
      <c r="LI35" s="81">
        <v>12.0</v>
      </c>
      <c r="LJ35" s="81">
        <v>5.0</v>
      </c>
      <c r="LK35" s="81">
        <v>5.0</v>
      </c>
      <c r="LL35" s="81">
        <v>52.0</v>
      </c>
      <c r="LM35" s="81">
        <v>52.0</v>
      </c>
      <c r="LN35" s="89"/>
      <c r="LO35" s="82">
        <v>335.0</v>
      </c>
      <c r="LP35" s="82">
        <v>305.0</v>
      </c>
      <c r="LQ35" s="82">
        <v>176.0</v>
      </c>
      <c r="LR35" s="82">
        <v>68.0</v>
      </c>
      <c r="LS35" s="82">
        <v>323.0</v>
      </c>
      <c r="LT35" s="83">
        <v>50.0</v>
      </c>
      <c r="LU35" s="83">
        <v>4.7</v>
      </c>
      <c r="LV35" s="83">
        <v>141.0</v>
      </c>
      <c r="LW35" s="83">
        <v>89.0</v>
      </c>
      <c r="LX35" s="83">
        <v>57.0</v>
      </c>
      <c r="LY35" s="83">
        <v>54.0</v>
      </c>
      <c r="LZ35" s="83">
        <v>12.0</v>
      </c>
      <c r="MA35" s="121">
        <v>120.0</v>
      </c>
      <c r="MB35" s="83">
        <v>1.2</v>
      </c>
      <c r="MC35" s="83">
        <v>141.0</v>
      </c>
      <c r="MD35" s="83">
        <v>216.0</v>
      </c>
      <c r="ME35" s="83">
        <v>82.0</v>
      </c>
      <c r="MF35" s="83">
        <v>63.0</v>
      </c>
      <c r="MG35" s="83">
        <v>12.0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120">
        <v>56.0</v>
      </c>
      <c r="MM35" s="120">
        <v>53.0</v>
      </c>
      <c r="MN35" s="83">
        <v>5.0</v>
      </c>
      <c r="MO35" s="86"/>
      <c r="MP35" s="87"/>
      <c r="MQ35" s="87"/>
      <c r="MR35" s="87"/>
      <c r="MS35" s="87"/>
      <c r="MT35" s="83">
        <v>4.6</v>
      </c>
      <c r="MU35" s="83">
        <v>1.9</v>
      </c>
      <c r="MV35" s="83">
        <v>79.0</v>
      </c>
      <c r="MW35" s="83">
        <v>36.0</v>
      </c>
      <c r="MX35" s="83">
        <v>48.0</v>
      </c>
      <c r="MY35" s="88" t="s">
        <v>96</v>
      </c>
      <c r="MZ35" s="83">
        <v>5.0</v>
      </c>
      <c r="NA35" s="87"/>
      <c r="NB35" s="83">
        <v>6.0</v>
      </c>
      <c r="NC35" s="83">
        <v>1.8</v>
      </c>
      <c r="ND35" s="83">
        <v>109.0</v>
      </c>
      <c r="NE35" s="83">
        <v>35.0</v>
      </c>
      <c r="NF35" s="83">
        <v>40.0</v>
      </c>
      <c r="NG35" s="83">
        <v>40.0</v>
      </c>
      <c r="NH35" s="83">
        <v>5.0</v>
      </c>
      <c r="NI35" s="87"/>
      <c r="NJ35" s="83">
        <v>0.0</v>
      </c>
      <c r="NK35" s="83">
        <v>0.0</v>
      </c>
      <c r="NL35" s="83">
        <v>0.0</v>
      </c>
      <c r="NM35" s="83">
        <v>34.0</v>
      </c>
      <c r="NN35" s="120">
        <v>48.0</v>
      </c>
      <c r="NO35" s="120">
        <v>42.0</v>
      </c>
      <c r="NP35" s="83">
        <v>4.0</v>
      </c>
      <c r="NQ35" s="223"/>
    </row>
    <row r="36" ht="14.25" customHeight="1">
      <c r="A36" s="49">
        <v>0.958333333333334</v>
      </c>
      <c r="B36" s="50"/>
      <c r="C36" s="51">
        <v>50.1</v>
      </c>
      <c r="D36" s="52">
        <v>340.0</v>
      </c>
      <c r="E36" s="53">
        <v>136.0</v>
      </c>
      <c r="F36" s="53">
        <v>76.0</v>
      </c>
      <c r="G36" s="55">
        <v>16.0</v>
      </c>
      <c r="H36" s="54"/>
      <c r="I36" s="53">
        <v>6.0</v>
      </c>
      <c r="J36" s="53">
        <v>54.0</v>
      </c>
      <c r="K36" s="53">
        <v>52.0</v>
      </c>
      <c r="L36" s="53">
        <v>140.0</v>
      </c>
      <c r="M36" s="53">
        <v>79.0</v>
      </c>
      <c r="N36" s="53">
        <v>20.4</v>
      </c>
      <c r="O36" s="54"/>
      <c r="P36" s="53">
        <v>6.0</v>
      </c>
      <c r="Q36" s="53">
        <v>58.0</v>
      </c>
      <c r="R36" s="53">
        <v>54.0</v>
      </c>
      <c r="S36" s="55">
        <v>344.2</v>
      </c>
      <c r="T36" s="55">
        <v>305.3</v>
      </c>
      <c r="U36" s="55">
        <v>179.1</v>
      </c>
      <c r="V36" s="54"/>
      <c r="W36" s="55">
        <v>377.6</v>
      </c>
      <c r="X36" s="55">
        <v>274.5</v>
      </c>
      <c r="Y36" s="55">
        <v>149.0</v>
      </c>
      <c r="Z36" s="54"/>
      <c r="AA36" s="55">
        <v>344.2</v>
      </c>
      <c r="AB36" s="53">
        <v>350.4</v>
      </c>
      <c r="AC36" s="53">
        <v>199.1</v>
      </c>
      <c r="AD36" s="54"/>
      <c r="AE36" s="53">
        <v>343.7</v>
      </c>
      <c r="AF36" s="55">
        <v>322.7</v>
      </c>
      <c r="AG36" s="55">
        <v>183.9</v>
      </c>
      <c r="AH36" s="54"/>
      <c r="AI36" s="55">
        <v>349.8</v>
      </c>
      <c r="AJ36" s="55">
        <v>379.8</v>
      </c>
      <c r="AK36" s="53">
        <v>225.1</v>
      </c>
      <c r="AL36" s="54"/>
      <c r="AM36" s="55">
        <v>342.5</v>
      </c>
      <c r="AN36" s="55">
        <v>389.3</v>
      </c>
      <c r="AO36" s="53">
        <v>215.8</v>
      </c>
      <c r="AP36" s="54"/>
      <c r="AQ36" s="182">
        <f t="shared" ref="AQ36:AS36" si="48">E36</f>
        <v>136</v>
      </c>
      <c r="AR36" s="54">
        <f t="shared" si="48"/>
        <v>76</v>
      </c>
      <c r="AS36" s="56">
        <f t="shared" si="48"/>
        <v>16</v>
      </c>
      <c r="AT36" s="54"/>
      <c r="AU36" s="54">
        <f t="shared" ref="AU36:AW36" si="49">L36</f>
        <v>140</v>
      </c>
      <c r="AV36" s="54">
        <f t="shared" si="49"/>
        <v>79</v>
      </c>
      <c r="AW36" s="54">
        <f t="shared" si="49"/>
        <v>20.4</v>
      </c>
      <c r="AX36" s="54"/>
      <c r="AY36" s="182">
        <f t="shared" si="23"/>
        <v>136</v>
      </c>
      <c r="AZ36" s="54"/>
      <c r="BA36" s="54"/>
      <c r="BB36" s="54"/>
      <c r="BC36" s="89"/>
      <c r="BD36" s="54"/>
      <c r="BE36" s="53">
        <v>0.0</v>
      </c>
      <c r="BF36" s="53">
        <v>0.0</v>
      </c>
      <c r="BG36" s="53">
        <v>0.0</v>
      </c>
      <c r="BH36" s="54"/>
      <c r="BI36" s="53">
        <v>22.0</v>
      </c>
      <c r="BJ36" s="53">
        <v>90.0</v>
      </c>
      <c r="BK36" s="53">
        <v>65.0</v>
      </c>
      <c r="BL36" s="89"/>
      <c r="BM36" s="58">
        <v>343.0</v>
      </c>
      <c r="BN36" s="58">
        <v>145.0</v>
      </c>
      <c r="BO36" s="58">
        <v>270.0</v>
      </c>
      <c r="BP36" s="58">
        <v>13.5</v>
      </c>
      <c r="BQ36" s="59"/>
      <c r="BR36" s="58">
        <v>6.0</v>
      </c>
      <c r="BS36" s="58">
        <v>61.0</v>
      </c>
      <c r="BT36" s="58">
        <v>59.0</v>
      </c>
      <c r="BU36" s="58">
        <v>343.0</v>
      </c>
      <c r="BV36" s="58">
        <v>357.0</v>
      </c>
      <c r="BW36" s="58">
        <v>206.0</v>
      </c>
      <c r="BX36" s="58">
        <v>38.0</v>
      </c>
      <c r="BY36" s="58">
        <v>336.0</v>
      </c>
      <c r="BZ36" s="58">
        <v>377.0</v>
      </c>
      <c r="CA36" s="58">
        <v>207.0</v>
      </c>
      <c r="CB36" s="58">
        <v>35.0</v>
      </c>
      <c r="CC36" s="58">
        <v>344.0</v>
      </c>
      <c r="CD36" s="58">
        <v>236.0</v>
      </c>
      <c r="CE36" s="58">
        <v>134.0</v>
      </c>
      <c r="CF36" s="58">
        <v>18.0</v>
      </c>
      <c r="CG36" s="58">
        <v>340.0</v>
      </c>
      <c r="CH36" s="58">
        <v>228.0</v>
      </c>
      <c r="CI36" s="58">
        <v>133.0</v>
      </c>
      <c r="CJ36" s="58">
        <v>3.0</v>
      </c>
      <c r="CK36" s="58">
        <v>350.0</v>
      </c>
      <c r="CL36" s="58">
        <v>279.0</v>
      </c>
      <c r="CM36" s="58">
        <v>167.0</v>
      </c>
      <c r="CN36" s="58">
        <v>9.0</v>
      </c>
      <c r="CO36" s="58">
        <v>333.0</v>
      </c>
      <c r="CP36" s="58">
        <v>307.0</v>
      </c>
      <c r="CQ36" s="58">
        <v>151.0</v>
      </c>
      <c r="CR36" s="58">
        <v>5.0</v>
      </c>
      <c r="CS36" s="58">
        <v>340.0</v>
      </c>
      <c r="CT36" s="58">
        <v>293.0</v>
      </c>
      <c r="CU36" s="58">
        <v>160.0</v>
      </c>
      <c r="CV36" s="58">
        <v>11.0</v>
      </c>
      <c r="CW36" s="58">
        <v>338.0</v>
      </c>
      <c r="CX36" s="58">
        <v>185.0</v>
      </c>
      <c r="CY36" s="58">
        <v>81.0</v>
      </c>
      <c r="CZ36" s="58">
        <v>56.0</v>
      </c>
      <c r="DA36" s="58">
        <v>324.0</v>
      </c>
      <c r="DB36" s="58">
        <v>190.0</v>
      </c>
      <c r="DC36" s="58">
        <v>83.0</v>
      </c>
      <c r="DD36" s="58">
        <v>62.0</v>
      </c>
      <c r="DE36" s="58">
        <v>145.0</v>
      </c>
      <c r="DF36" s="58">
        <v>35.1</v>
      </c>
      <c r="DG36" s="58">
        <v>270.0</v>
      </c>
      <c r="DH36" s="58">
        <v>13.5</v>
      </c>
      <c r="DI36" s="59"/>
      <c r="DJ36" s="58">
        <v>7.0</v>
      </c>
      <c r="DK36" s="58">
        <v>56.0</v>
      </c>
      <c r="DL36" s="58">
        <v>54.0</v>
      </c>
      <c r="DM36" s="89"/>
      <c r="DN36" s="61">
        <v>340.0</v>
      </c>
      <c r="DO36" s="61">
        <v>140.0</v>
      </c>
      <c r="DP36" s="61">
        <v>33.47</v>
      </c>
      <c r="DQ36" s="61">
        <v>19.23</v>
      </c>
      <c r="DR36" s="61">
        <v>3.2</v>
      </c>
      <c r="DS36" s="61">
        <v>8.0</v>
      </c>
      <c r="DT36" s="61">
        <v>41.0</v>
      </c>
      <c r="DU36" s="61">
        <v>49.3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71.0</v>
      </c>
      <c r="EH36" s="63">
        <v>3.0</v>
      </c>
      <c r="EI36" s="64"/>
      <c r="EJ36" s="63">
        <v>9.0</v>
      </c>
      <c r="EK36" s="63">
        <v>52.0</v>
      </c>
      <c r="EL36" s="63">
        <v>55.0</v>
      </c>
      <c r="EM36" s="63">
        <v>137.0</v>
      </c>
      <c r="EN36" s="63">
        <v>122.0</v>
      </c>
      <c r="EO36" s="63">
        <v>5.2</v>
      </c>
      <c r="EP36" s="64"/>
      <c r="EQ36" s="63">
        <v>9.0</v>
      </c>
      <c r="ER36" s="63">
        <v>52.0</v>
      </c>
      <c r="ES36" s="63">
        <v>56.0</v>
      </c>
      <c r="ET36" s="63">
        <v>341.0</v>
      </c>
      <c r="EU36" s="63">
        <v>238.0</v>
      </c>
      <c r="EV36" s="63">
        <v>139.0</v>
      </c>
      <c r="EW36" s="63">
        <v>-5.0</v>
      </c>
      <c r="EX36" s="63">
        <v>339.0</v>
      </c>
      <c r="EY36" s="63">
        <v>0.0</v>
      </c>
      <c r="EZ36" s="63">
        <v>0.0</v>
      </c>
      <c r="FA36" s="63">
        <v>0.0</v>
      </c>
      <c r="FB36" s="63">
        <v>339.0</v>
      </c>
      <c r="FC36" s="63">
        <v>239.0</v>
      </c>
      <c r="FD36" s="63">
        <v>139.0</v>
      </c>
      <c r="FE36" s="63">
        <v>-2.0</v>
      </c>
      <c r="FF36" s="63">
        <v>340.0</v>
      </c>
      <c r="FG36" s="63">
        <v>0.0</v>
      </c>
      <c r="FH36" s="63">
        <v>0.0</v>
      </c>
      <c r="FI36" s="63">
        <v>0.0</v>
      </c>
      <c r="FJ36" s="63">
        <v>341.0</v>
      </c>
      <c r="FK36" s="63">
        <v>226.0</v>
      </c>
      <c r="FL36" s="63">
        <v>130.0</v>
      </c>
      <c r="FM36" s="64"/>
      <c r="FN36" s="63">
        <v>341.0</v>
      </c>
      <c r="FO36" s="63">
        <v>241.0</v>
      </c>
      <c r="FP36" s="63">
        <v>131.0</v>
      </c>
      <c r="FQ36" s="63">
        <v>5.0</v>
      </c>
      <c r="FR36" s="63">
        <v>137.0</v>
      </c>
      <c r="FS36" s="64"/>
      <c r="FT36" s="63">
        <v>15.01</v>
      </c>
      <c r="FU36" s="64"/>
      <c r="FV36" s="63">
        <v>137.0</v>
      </c>
      <c r="FW36" s="64"/>
      <c r="FX36" s="64"/>
      <c r="FY36" s="64"/>
      <c r="FZ36" s="89"/>
      <c r="GA36" s="65">
        <v>340.0</v>
      </c>
      <c r="GB36" s="66">
        <v>370.01</v>
      </c>
      <c r="GC36" s="66">
        <v>229.58</v>
      </c>
      <c r="GD36" s="66">
        <v>17.09</v>
      </c>
      <c r="GE36" s="66">
        <v>340.0</v>
      </c>
      <c r="GF36" s="66">
        <v>401.96</v>
      </c>
      <c r="GG36" s="66">
        <v>232.76</v>
      </c>
      <c r="GH36" s="94">
        <v>20.1</v>
      </c>
      <c r="GI36" s="66">
        <v>340.0</v>
      </c>
      <c r="GJ36" s="66">
        <v>231.53</v>
      </c>
      <c r="GK36" s="66">
        <v>-133.26</v>
      </c>
      <c r="GL36" s="66">
        <v>-10.13</v>
      </c>
      <c r="GM36" s="66">
        <v>340.0</v>
      </c>
      <c r="GN36" s="66">
        <v>212.48</v>
      </c>
      <c r="GO36" s="66">
        <v>-132.76</v>
      </c>
      <c r="GP36" s="66">
        <v>-17.59</v>
      </c>
      <c r="GQ36" s="66">
        <v>340.0</v>
      </c>
      <c r="GR36" s="66">
        <v>155.63</v>
      </c>
      <c r="GS36" s="66">
        <v>-99.57</v>
      </c>
      <c r="GT36" s="66">
        <v>0.0</v>
      </c>
      <c r="GU36" s="66">
        <v>340.0</v>
      </c>
      <c r="GV36" s="66">
        <v>171.16</v>
      </c>
      <c r="GW36" s="66">
        <v>-98.25</v>
      </c>
      <c r="GX36" s="66">
        <v>-3.35</v>
      </c>
      <c r="GY36" s="89"/>
      <c r="GZ36" s="98" t="s">
        <v>91</v>
      </c>
      <c r="HA36" s="98" t="s">
        <v>92</v>
      </c>
      <c r="HB36" s="98">
        <v>106.0</v>
      </c>
      <c r="HC36" s="98">
        <v>5.3</v>
      </c>
      <c r="HD36" s="98">
        <v>2.12</v>
      </c>
      <c r="HE36" s="98">
        <v>8.0</v>
      </c>
      <c r="HF36" s="99">
        <v>60.0</v>
      </c>
      <c r="HG36" s="99">
        <v>58.0</v>
      </c>
      <c r="HH36" s="98" t="s">
        <v>91</v>
      </c>
      <c r="HI36" s="98" t="s">
        <v>92</v>
      </c>
      <c r="HJ36" s="98">
        <v>59.0</v>
      </c>
      <c r="HK36" s="98">
        <v>2.95</v>
      </c>
      <c r="HL36" s="98">
        <v>1.18</v>
      </c>
      <c r="HM36" s="98">
        <v>5.0</v>
      </c>
      <c r="HN36" s="99">
        <v>62.0</v>
      </c>
      <c r="HO36" s="99">
        <v>60.0</v>
      </c>
      <c r="HP36" s="98" t="s">
        <v>91</v>
      </c>
      <c r="HQ36" s="98" t="s">
        <v>92</v>
      </c>
      <c r="HR36" s="98">
        <v>251.0</v>
      </c>
      <c r="HS36" s="98">
        <v>12.55</v>
      </c>
      <c r="HT36" s="98">
        <v>6.275</v>
      </c>
      <c r="HU36" s="98">
        <v>7.0</v>
      </c>
      <c r="HV36" s="99">
        <v>60.0</v>
      </c>
      <c r="HW36" s="99">
        <v>60.0</v>
      </c>
      <c r="HX36" s="89"/>
      <c r="HY36" s="72">
        <v>135.0</v>
      </c>
      <c r="HZ36" s="72">
        <v>33.0</v>
      </c>
      <c r="IA36" s="73">
        <f t="shared" si="5"/>
        <v>138</v>
      </c>
      <c r="IB36" s="72">
        <v>6.9</v>
      </c>
      <c r="IC36" s="73"/>
      <c r="ID36" s="72">
        <v>2.0</v>
      </c>
      <c r="IE36" s="72">
        <v>64.0</v>
      </c>
      <c r="IF36" s="72">
        <v>40.0</v>
      </c>
      <c r="IG36" s="89"/>
      <c r="IH36" s="74">
        <v>137.0</v>
      </c>
      <c r="II36" s="74">
        <v>33.7</v>
      </c>
      <c r="IJ36" s="74">
        <v>99.0</v>
      </c>
      <c r="IK36" s="74">
        <v>5.2</v>
      </c>
      <c r="IL36" s="74">
        <v>5.6</v>
      </c>
      <c r="IM36" s="74">
        <v>6.0</v>
      </c>
      <c r="IN36" s="74">
        <v>47.0</v>
      </c>
      <c r="IO36" s="74">
        <v>47.0</v>
      </c>
      <c r="IP36" s="74">
        <v>137.0</v>
      </c>
      <c r="IQ36" s="74">
        <v>34.1</v>
      </c>
      <c r="IR36" s="74">
        <v>173.0</v>
      </c>
      <c r="IS36" s="74">
        <v>9.1</v>
      </c>
      <c r="IT36" s="74">
        <v>9.9</v>
      </c>
      <c r="IU36" s="74">
        <v>12.0</v>
      </c>
      <c r="IV36" s="74">
        <v>49.0</v>
      </c>
      <c r="IW36" s="74">
        <v>47.0</v>
      </c>
      <c r="IX36" s="89"/>
      <c r="IY36" s="76">
        <v>139.39</v>
      </c>
      <c r="IZ36" s="76">
        <v>34.93</v>
      </c>
      <c r="JA36" s="76">
        <v>403.2</v>
      </c>
      <c r="JB36" s="76">
        <v>20.16</v>
      </c>
      <c r="JC36" s="76">
        <v>6.93</v>
      </c>
      <c r="JD36" s="76">
        <v>3.0</v>
      </c>
      <c r="JE36" s="76">
        <v>64.86</v>
      </c>
      <c r="JF36" s="76">
        <v>48.24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138.0</v>
      </c>
      <c r="JQ36" s="78">
        <v>32.5</v>
      </c>
      <c r="JR36" s="78">
        <v>0.0</v>
      </c>
      <c r="JS36" s="78">
        <v>0.0</v>
      </c>
      <c r="JT36" s="78">
        <v>0.0</v>
      </c>
      <c r="JU36" s="78">
        <v>2.0</v>
      </c>
      <c r="JV36" s="78">
        <v>44.0</v>
      </c>
      <c r="JW36" s="78">
        <v>44.0</v>
      </c>
      <c r="JX36" s="78">
        <v>138.0</v>
      </c>
      <c r="JY36" s="78">
        <v>34.6</v>
      </c>
      <c r="JZ36" s="78">
        <v>153.0</v>
      </c>
      <c r="KA36" s="78">
        <v>8.2</v>
      </c>
      <c r="KB36" s="78">
        <v>3.0</v>
      </c>
      <c r="KC36" s="78">
        <v>2.0</v>
      </c>
      <c r="KD36" s="78">
        <v>51.0</v>
      </c>
      <c r="KE36" s="78">
        <v>50.0</v>
      </c>
      <c r="KF36" s="89"/>
      <c r="KG36" s="79">
        <v>139.0</v>
      </c>
      <c r="KH36" s="79">
        <v>34.0</v>
      </c>
      <c r="KI36" s="79" t="s">
        <v>98</v>
      </c>
      <c r="KJ36" s="79" t="s">
        <v>98</v>
      </c>
      <c r="KK36" s="80"/>
      <c r="KL36" s="79">
        <v>1.0</v>
      </c>
      <c r="KM36" s="79">
        <v>54.0</v>
      </c>
      <c r="KN36" s="79">
        <v>54.0</v>
      </c>
      <c r="KO36" s="79">
        <v>139.0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54.0</v>
      </c>
      <c r="KV36" s="79">
        <v>52.0</v>
      </c>
      <c r="KW36" s="89"/>
      <c r="KX36" s="81">
        <v>132.0</v>
      </c>
      <c r="KY36" s="81">
        <v>32.0</v>
      </c>
      <c r="KZ36" s="81">
        <v>322.0</v>
      </c>
      <c r="LA36" s="81">
        <v>15.8</v>
      </c>
      <c r="LB36" s="81">
        <v>5.0</v>
      </c>
      <c r="LC36" s="81">
        <v>3.0</v>
      </c>
      <c r="LD36" s="81">
        <v>58.0</v>
      </c>
      <c r="LE36" s="81">
        <v>58.0</v>
      </c>
      <c r="LF36" s="81">
        <v>132.0</v>
      </c>
      <c r="LG36" s="81">
        <v>32.0</v>
      </c>
      <c r="LH36" s="81">
        <v>331.0</v>
      </c>
      <c r="LI36" s="81">
        <v>16.2</v>
      </c>
      <c r="LJ36" s="81">
        <v>5.0</v>
      </c>
      <c r="LK36" s="81">
        <v>5.0</v>
      </c>
      <c r="LL36" s="81">
        <v>52.0</v>
      </c>
      <c r="LM36" s="81">
        <v>52.0</v>
      </c>
      <c r="LN36" s="89"/>
      <c r="LO36" s="82">
        <v>335.0</v>
      </c>
      <c r="LP36" s="82">
        <v>315.0</v>
      </c>
      <c r="LQ36" s="82">
        <v>180.0</v>
      </c>
      <c r="LR36" s="82">
        <v>68.0</v>
      </c>
      <c r="LS36" s="82">
        <v>324.0</v>
      </c>
      <c r="LT36" s="83">
        <v>56.0</v>
      </c>
      <c r="LU36" s="83">
        <v>6.8</v>
      </c>
      <c r="LV36" s="83">
        <v>141.0</v>
      </c>
      <c r="LW36" s="83">
        <v>101.0</v>
      </c>
      <c r="LX36" s="83">
        <v>57.0</v>
      </c>
      <c r="LY36" s="83">
        <v>54.0</v>
      </c>
      <c r="LZ36" s="83">
        <v>12.0</v>
      </c>
      <c r="MA36" s="121">
        <v>120.0</v>
      </c>
      <c r="MB36" s="83">
        <v>3.8</v>
      </c>
      <c r="MC36" s="83">
        <v>141.0</v>
      </c>
      <c r="MD36" s="83">
        <v>214.0</v>
      </c>
      <c r="ME36" s="83">
        <v>81.0</v>
      </c>
      <c r="MF36" s="83">
        <v>62.0</v>
      </c>
      <c r="MG36" s="83">
        <v>12.0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120">
        <v>56.0</v>
      </c>
      <c r="MM36" s="120">
        <v>53.0</v>
      </c>
      <c r="MN36" s="83">
        <v>5.0</v>
      </c>
      <c r="MO36" s="86"/>
      <c r="MP36" s="87"/>
      <c r="MQ36" s="87"/>
      <c r="MR36" s="87"/>
      <c r="MS36" s="87"/>
      <c r="MT36" s="83">
        <v>4.5</v>
      </c>
      <c r="MU36" s="83">
        <v>2.8</v>
      </c>
      <c r="MV36" s="83">
        <v>77.0</v>
      </c>
      <c r="MW36" s="83">
        <v>37.0</v>
      </c>
      <c r="MX36" s="83">
        <v>48.0</v>
      </c>
      <c r="MY36" s="88" t="s">
        <v>96</v>
      </c>
      <c r="MZ36" s="83">
        <v>5.0</v>
      </c>
      <c r="NA36" s="87"/>
      <c r="NB36" s="83">
        <v>15.0</v>
      </c>
      <c r="NC36" s="83">
        <v>5.0</v>
      </c>
      <c r="ND36" s="83">
        <v>269.0</v>
      </c>
      <c r="NE36" s="83">
        <v>35.0</v>
      </c>
      <c r="NF36" s="83">
        <v>40.0</v>
      </c>
      <c r="NG36" s="83">
        <v>40.0</v>
      </c>
      <c r="NH36" s="83">
        <v>5.0</v>
      </c>
      <c r="NI36" s="87"/>
      <c r="NJ36" s="83">
        <v>0.0</v>
      </c>
      <c r="NK36" s="83">
        <v>0.0</v>
      </c>
      <c r="NL36" s="83">
        <v>0.0</v>
      </c>
      <c r="NM36" s="83">
        <v>34.0</v>
      </c>
      <c r="NN36" s="120">
        <v>48.0</v>
      </c>
      <c r="NO36" s="120">
        <v>42.0</v>
      </c>
      <c r="NP36" s="83">
        <v>4.0</v>
      </c>
      <c r="NQ36" s="223"/>
    </row>
    <row r="37" ht="14.25" customHeight="1">
      <c r="A37" s="103" t="s">
        <v>99</v>
      </c>
      <c r="B37" s="104"/>
      <c r="C37" s="51">
        <v>49.96</v>
      </c>
      <c r="D37" s="186">
        <v>340.0</v>
      </c>
      <c r="E37" s="106">
        <v>134.0</v>
      </c>
      <c r="F37" s="53">
        <v>76.0</v>
      </c>
      <c r="G37" s="55">
        <v>16.2</v>
      </c>
      <c r="H37" s="54"/>
      <c r="I37" s="53">
        <v>6.0</v>
      </c>
      <c r="J37" s="53">
        <v>54.0</v>
      </c>
      <c r="K37" s="53">
        <v>52.0</v>
      </c>
      <c r="L37" s="53">
        <v>139.0</v>
      </c>
      <c r="M37" s="53">
        <v>92.0</v>
      </c>
      <c r="N37" s="53">
        <v>22.9</v>
      </c>
      <c r="O37" s="54"/>
      <c r="P37" s="53">
        <v>6.0</v>
      </c>
      <c r="Q37" s="53">
        <v>58.0</v>
      </c>
      <c r="R37" s="53">
        <v>54.0</v>
      </c>
      <c r="S37" s="55">
        <v>342.5</v>
      </c>
      <c r="T37" s="55">
        <v>300.5</v>
      </c>
      <c r="U37" s="55">
        <v>170.2</v>
      </c>
      <c r="V37" s="54"/>
      <c r="W37" s="55">
        <v>375.3</v>
      </c>
      <c r="X37" s="55">
        <v>264.5</v>
      </c>
      <c r="Y37" s="55">
        <v>145.6</v>
      </c>
      <c r="Z37" s="54"/>
      <c r="AA37" s="55">
        <v>342.2</v>
      </c>
      <c r="AB37" s="53">
        <v>361.7</v>
      </c>
      <c r="AC37" s="53">
        <v>205.8</v>
      </c>
      <c r="AD37" s="54"/>
      <c r="AE37" s="53">
        <v>342.1</v>
      </c>
      <c r="AF37" s="55">
        <v>333.3</v>
      </c>
      <c r="AG37" s="55">
        <v>187.1</v>
      </c>
      <c r="AH37" s="54"/>
      <c r="AI37" s="55">
        <v>348.0</v>
      </c>
      <c r="AJ37" s="55">
        <v>374.4</v>
      </c>
      <c r="AK37" s="53">
        <v>222.5</v>
      </c>
      <c r="AL37" s="54"/>
      <c r="AM37" s="55">
        <v>340.6</v>
      </c>
      <c r="AN37" s="55">
        <v>387.1</v>
      </c>
      <c r="AO37" s="53">
        <v>212.9</v>
      </c>
      <c r="AP37" s="54"/>
      <c r="AQ37" s="182">
        <f t="shared" ref="AQ37:AS37" si="50">E37</f>
        <v>134</v>
      </c>
      <c r="AR37" s="54">
        <f t="shared" si="50"/>
        <v>76</v>
      </c>
      <c r="AS37" s="56">
        <f t="shared" si="50"/>
        <v>16.2</v>
      </c>
      <c r="AT37" s="54"/>
      <c r="AU37" s="54">
        <f t="shared" ref="AU37:AW37" si="51">L37</f>
        <v>139</v>
      </c>
      <c r="AV37" s="54">
        <f t="shared" si="51"/>
        <v>92</v>
      </c>
      <c r="AW37" s="54">
        <f t="shared" si="51"/>
        <v>22.9</v>
      </c>
      <c r="AX37" s="54"/>
      <c r="AY37" s="182">
        <f t="shared" si="23"/>
        <v>134</v>
      </c>
      <c r="AZ37" s="54"/>
      <c r="BA37" s="54"/>
      <c r="BB37" s="54"/>
      <c r="BC37" s="107"/>
      <c r="BD37" s="54"/>
      <c r="BE37" s="53">
        <v>0.0</v>
      </c>
      <c r="BF37" s="53">
        <v>0.0</v>
      </c>
      <c r="BG37" s="53">
        <v>0.0</v>
      </c>
      <c r="BH37" s="54"/>
      <c r="BI37" s="53">
        <v>22.0</v>
      </c>
      <c r="BJ37" s="53">
        <v>90.0</v>
      </c>
      <c r="BK37" s="53">
        <v>65.0</v>
      </c>
      <c r="BL37" s="107"/>
      <c r="BM37" s="58">
        <v>343.0</v>
      </c>
      <c r="BN37" s="58">
        <v>145.0</v>
      </c>
      <c r="BO37" s="58">
        <v>270.0</v>
      </c>
      <c r="BP37" s="58">
        <v>13.5</v>
      </c>
      <c r="BQ37" s="59"/>
      <c r="BR37" s="58">
        <v>6.0</v>
      </c>
      <c r="BS37" s="58">
        <v>59.0</v>
      </c>
      <c r="BT37" s="58">
        <v>57.0</v>
      </c>
      <c r="BU37" s="58">
        <v>343.0</v>
      </c>
      <c r="BV37" s="58">
        <v>356.0</v>
      </c>
      <c r="BW37" s="58">
        <v>206.0</v>
      </c>
      <c r="BX37" s="58">
        <v>33.0</v>
      </c>
      <c r="BY37" s="58">
        <v>335.0</v>
      </c>
      <c r="BZ37" s="58">
        <v>377.0</v>
      </c>
      <c r="CA37" s="58">
        <v>207.0</v>
      </c>
      <c r="CB37" s="58">
        <v>31.0</v>
      </c>
      <c r="CC37" s="58">
        <v>344.0</v>
      </c>
      <c r="CD37" s="58">
        <v>248.0</v>
      </c>
      <c r="CE37" s="58">
        <v>142.0</v>
      </c>
      <c r="CF37" s="58">
        <v>12.0</v>
      </c>
      <c r="CG37" s="58">
        <v>339.0</v>
      </c>
      <c r="CH37" s="58">
        <v>240.0</v>
      </c>
      <c r="CI37" s="58">
        <v>140.0</v>
      </c>
      <c r="CJ37" s="58">
        <v>3.0</v>
      </c>
      <c r="CK37" s="58">
        <v>353.0</v>
      </c>
      <c r="CL37" s="58">
        <v>284.0</v>
      </c>
      <c r="CM37" s="58">
        <v>170.0</v>
      </c>
      <c r="CN37" s="58">
        <v>4.0</v>
      </c>
      <c r="CO37" s="58">
        <v>332.0</v>
      </c>
      <c r="CP37" s="58">
        <v>319.0</v>
      </c>
      <c r="CQ37" s="58">
        <v>157.0</v>
      </c>
      <c r="CR37" s="58">
        <v>9.0</v>
      </c>
      <c r="CS37" s="58">
        <v>340.0</v>
      </c>
      <c r="CT37" s="58">
        <v>293.0</v>
      </c>
      <c r="CU37" s="58">
        <v>171.0</v>
      </c>
      <c r="CV37" s="58">
        <v>43.0</v>
      </c>
      <c r="CW37" s="58">
        <v>337.0</v>
      </c>
      <c r="CX37" s="58">
        <v>185.0</v>
      </c>
      <c r="CY37" s="58">
        <v>84.0</v>
      </c>
      <c r="CZ37" s="58">
        <v>54.0</v>
      </c>
      <c r="DA37" s="58">
        <v>325.0</v>
      </c>
      <c r="DB37" s="58">
        <v>191.0</v>
      </c>
      <c r="DC37" s="58">
        <v>86.0</v>
      </c>
      <c r="DD37" s="58">
        <v>59.0</v>
      </c>
      <c r="DE37" s="58">
        <v>145.0</v>
      </c>
      <c r="DF37" s="58">
        <v>35.0</v>
      </c>
      <c r="DG37" s="58">
        <v>270.0</v>
      </c>
      <c r="DH37" s="58">
        <v>13.5</v>
      </c>
      <c r="DI37" s="59"/>
      <c r="DJ37" s="58">
        <v>7.0</v>
      </c>
      <c r="DK37" s="58">
        <v>58.0</v>
      </c>
      <c r="DL37" s="58">
        <v>52.0</v>
      </c>
      <c r="DM37" s="107"/>
      <c r="DN37" s="61">
        <v>340.0</v>
      </c>
      <c r="DO37" s="61">
        <v>140.0</v>
      </c>
      <c r="DP37" s="61">
        <v>39.46</v>
      </c>
      <c r="DQ37" s="61">
        <v>22.27</v>
      </c>
      <c r="DR37" s="61">
        <v>5.6</v>
      </c>
      <c r="DS37" s="61">
        <v>8.0</v>
      </c>
      <c r="DT37" s="61">
        <v>40.0</v>
      </c>
      <c r="DU37" s="61">
        <v>49.7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341.0</v>
      </c>
      <c r="EF37" s="63">
        <v>137.0</v>
      </c>
      <c r="EG37" s="63">
        <v>63.0</v>
      </c>
      <c r="EH37" s="63">
        <v>2.4</v>
      </c>
      <c r="EI37" s="64"/>
      <c r="EJ37" s="63">
        <v>9.0</v>
      </c>
      <c r="EK37" s="63">
        <v>52.0</v>
      </c>
      <c r="EL37" s="63">
        <v>55.0</v>
      </c>
      <c r="EM37" s="63">
        <v>137.0</v>
      </c>
      <c r="EN37" s="63">
        <v>103.0</v>
      </c>
      <c r="EO37" s="63">
        <v>4.6</v>
      </c>
      <c r="EP37" s="64"/>
      <c r="EQ37" s="63">
        <v>9.0</v>
      </c>
      <c r="ER37" s="63">
        <v>52.0</v>
      </c>
      <c r="ES37" s="63">
        <v>55.0</v>
      </c>
      <c r="ET37" s="63">
        <v>340.0</v>
      </c>
      <c r="EU37" s="63">
        <v>239.0</v>
      </c>
      <c r="EV37" s="63">
        <v>139.0</v>
      </c>
      <c r="EW37" s="63">
        <v>-5.0</v>
      </c>
      <c r="EX37" s="63">
        <v>338.0</v>
      </c>
      <c r="EY37" s="63">
        <v>0.0</v>
      </c>
      <c r="EZ37" s="63">
        <v>0.0</v>
      </c>
      <c r="FA37" s="63">
        <v>0.0</v>
      </c>
      <c r="FB37" s="63">
        <v>338.0</v>
      </c>
      <c r="FC37" s="63">
        <v>241.0</v>
      </c>
      <c r="FD37" s="63">
        <v>140.0</v>
      </c>
      <c r="FE37" s="63">
        <v>-2.0</v>
      </c>
      <c r="FF37" s="63">
        <v>3338.0</v>
      </c>
      <c r="FG37" s="63">
        <v>0.0</v>
      </c>
      <c r="FH37" s="63">
        <v>0.0</v>
      </c>
      <c r="FI37" s="63">
        <v>0.0</v>
      </c>
      <c r="FJ37" s="63">
        <v>341.0</v>
      </c>
      <c r="FK37" s="63">
        <v>228.0</v>
      </c>
      <c r="FL37" s="63">
        <v>131.0</v>
      </c>
      <c r="FM37" s="64"/>
      <c r="FN37" s="63">
        <v>341.0</v>
      </c>
      <c r="FO37" s="63">
        <v>241.0</v>
      </c>
      <c r="FP37" s="63">
        <v>131.0</v>
      </c>
      <c r="FQ37" s="63">
        <v>4.0</v>
      </c>
      <c r="FR37" s="63">
        <v>137.0</v>
      </c>
      <c r="FS37" s="64"/>
      <c r="FT37" s="63">
        <v>15.01</v>
      </c>
      <c r="FU37" s="64"/>
      <c r="FV37" s="63">
        <v>137.0</v>
      </c>
      <c r="FW37" s="64"/>
      <c r="FX37" s="64"/>
      <c r="FY37" s="64"/>
      <c r="FZ37" s="107"/>
      <c r="GA37" s="65">
        <v>341.0</v>
      </c>
      <c r="GB37" s="66">
        <v>352.87</v>
      </c>
      <c r="GC37" s="66">
        <v>219.95</v>
      </c>
      <c r="GD37" s="66">
        <v>16.17</v>
      </c>
      <c r="GE37" s="66">
        <v>341.0</v>
      </c>
      <c r="GF37" s="66">
        <v>370.45</v>
      </c>
      <c r="GG37" s="66">
        <v>215.34</v>
      </c>
      <c r="GH37" s="66">
        <v>17.09</v>
      </c>
      <c r="GI37" s="66">
        <v>341.0</v>
      </c>
      <c r="GJ37" s="66">
        <v>229.19</v>
      </c>
      <c r="GK37" s="66">
        <v>-132.09</v>
      </c>
      <c r="GL37" s="66">
        <v>-9.46</v>
      </c>
      <c r="GM37" s="66">
        <v>341.0</v>
      </c>
      <c r="GN37" s="66">
        <v>210.28</v>
      </c>
      <c r="GO37" s="66">
        <v>-132.5</v>
      </c>
      <c r="GP37" s="66">
        <v>-16.92</v>
      </c>
      <c r="GQ37" s="66">
        <v>341.0</v>
      </c>
      <c r="GR37" s="66">
        <v>135.64</v>
      </c>
      <c r="GS37" s="66">
        <v>-85.35</v>
      </c>
      <c r="GT37" s="66">
        <v>0.0</v>
      </c>
      <c r="GU37" s="66">
        <v>341.0</v>
      </c>
      <c r="GV37" s="66">
        <v>147.86</v>
      </c>
      <c r="GW37" s="66">
        <v>-85.51</v>
      </c>
      <c r="GX37" s="66">
        <v>0.0</v>
      </c>
      <c r="GY37" s="107"/>
      <c r="GZ37" s="98" t="s">
        <v>91</v>
      </c>
      <c r="HA37" s="98" t="s">
        <v>92</v>
      </c>
      <c r="HB37" s="98">
        <v>98.0</v>
      </c>
      <c r="HC37" s="98">
        <v>4.9</v>
      </c>
      <c r="HD37" s="98">
        <v>1.96</v>
      </c>
      <c r="HE37" s="98">
        <v>8.0</v>
      </c>
      <c r="HF37" s="99">
        <v>60.0</v>
      </c>
      <c r="HG37" s="99">
        <v>58.0</v>
      </c>
      <c r="HH37" s="98" t="s">
        <v>91</v>
      </c>
      <c r="HI37" s="98" t="s">
        <v>92</v>
      </c>
      <c r="HJ37" s="98">
        <v>57.0</v>
      </c>
      <c r="HK37" s="98">
        <v>2.85</v>
      </c>
      <c r="HL37" s="98">
        <v>1.14</v>
      </c>
      <c r="HM37" s="98">
        <v>5.0</v>
      </c>
      <c r="HN37" s="99">
        <v>62.0</v>
      </c>
      <c r="HO37" s="99">
        <v>60.0</v>
      </c>
      <c r="HP37" s="98" t="s">
        <v>91</v>
      </c>
      <c r="HQ37" s="98" t="s">
        <v>92</v>
      </c>
      <c r="HR37" s="98">
        <v>262.0</v>
      </c>
      <c r="HS37" s="98">
        <v>13.1</v>
      </c>
      <c r="HT37" s="98">
        <v>6.55</v>
      </c>
      <c r="HU37" s="98">
        <v>7.0</v>
      </c>
      <c r="HV37" s="99">
        <v>60.0</v>
      </c>
      <c r="HW37" s="99">
        <v>60.0</v>
      </c>
      <c r="HX37" s="107"/>
      <c r="HY37" s="72">
        <v>135.0</v>
      </c>
      <c r="HZ37" s="72">
        <v>33.0</v>
      </c>
      <c r="IA37" s="73">
        <f t="shared" si="5"/>
        <v>148</v>
      </c>
      <c r="IB37" s="72">
        <v>7.4</v>
      </c>
      <c r="IC37" s="73"/>
      <c r="ID37" s="72">
        <v>2.0</v>
      </c>
      <c r="IE37" s="72">
        <v>64.0</v>
      </c>
      <c r="IF37" s="72">
        <v>40.0</v>
      </c>
      <c r="IG37" s="107"/>
      <c r="IH37" s="74">
        <v>136.0</v>
      </c>
      <c r="II37" s="74">
        <v>33.0</v>
      </c>
      <c r="IJ37" s="74">
        <v>162.0</v>
      </c>
      <c r="IK37" s="74">
        <v>8.2</v>
      </c>
      <c r="IL37" s="74">
        <v>9.0</v>
      </c>
      <c r="IM37" s="74">
        <v>6.0</v>
      </c>
      <c r="IN37" s="74">
        <v>47.0</v>
      </c>
      <c r="IO37" s="74">
        <v>47.0</v>
      </c>
      <c r="IP37" s="74">
        <v>136.0</v>
      </c>
      <c r="IQ37" s="74">
        <v>33.7</v>
      </c>
      <c r="IR37" s="74">
        <v>163.0</v>
      </c>
      <c r="IS37" s="74">
        <v>8.8</v>
      </c>
      <c r="IT37" s="74">
        <v>9.3</v>
      </c>
      <c r="IU37" s="74">
        <v>12.0</v>
      </c>
      <c r="IV37" s="74">
        <v>49.0</v>
      </c>
      <c r="IW37" s="74">
        <v>47.0</v>
      </c>
      <c r="IX37" s="107"/>
      <c r="IY37" s="76">
        <v>139.52</v>
      </c>
      <c r="IZ37" s="76">
        <v>34.95</v>
      </c>
      <c r="JA37" s="76">
        <v>386.4</v>
      </c>
      <c r="JB37" s="76">
        <v>19.32</v>
      </c>
      <c r="JC37" s="76">
        <v>6.62</v>
      </c>
      <c r="JD37" s="76">
        <v>3.0</v>
      </c>
      <c r="JE37" s="76">
        <v>63.54</v>
      </c>
      <c r="JF37" s="76">
        <v>45.54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138.0</v>
      </c>
      <c r="JQ37" s="78">
        <v>32.3</v>
      </c>
      <c r="JR37" s="78">
        <v>0.0</v>
      </c>
      <c r="JS37" s="78">
        <v>0.0</v>
      </c>
      <c r="JT37" s="78">
        <v>0.0</v>
      </c>
      <c r="JU37" s="78">
        <v>2.0</v>
      </c>
      <c r="JV37" s="78">
        <v>44.0</v>
      </c>
      <c r="JW37" s="78">
        <v>44.0</v>
      </c>
      <c r="JX37" s="78">
        <v>138.0</v>
      </c>
      <c r="JY37" s="78">
        <v>34.6</v>
      </c>
      <c r="JZ37" s="78">
        <v>142.0</v>
      </c>
      <c r="KA37" s="78">
        <v>7.6</v>
      </c>
      <c r="KB37" s="78">
        <v>3.0</v>
      </c>
      <c r="KC37" s="78">
        <v>2.0</v>
      </c>
      <c r="KD37" s="78">
        <v>50.0</v>
      </c>
      <c r="KE37" s="78">
        <v>49.0</v>
      </c>
      <c r="KF37" s="107"/>
      <c r="KG37" s="79">
        <v>139.0</v>
      </c>
      <c r="KH37" s="79">
        <v>34.0</v>
      </c>
      <c r="KI37" s="79" t="s">
        <v>98</v>
      </c>
      <c r="KJ37" s="79" t="s">
        <v>98</v>
      </c>
      <c r="KK37" s="80"/>
      <c r="KL37" s="79">
        <v>1.0</v>
      </c>
      <c r="KM37" s="79">
        <v>54.0</v>
      </c>
      <c r="KN37" s="79">
        <v>54.0</v>
      </c>
      <c r="KO37" s="79">
        <v>139.0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54.0</v>
      </c>
      <c r="KV37" s="79">
        <v>52.0</v>
      </c>
      <c r="KW37" s="107"/>
      <c r="KX37" s="81">
        <v>132.0</v>
      </c>
      <c r="KY37" s="81">
        <v>32.0</v>
      </c>
      <c r="KZ37" s="81">
        <v>322.0</v>
      </c>
      <c r="LA37" s="81">
        <v>15.8</v>
      </c>
      <c r="LB37" s="81">
        <v>5.0</v>
      </c>
      <c r="LC37" s="81">
        <v>3.0</v>
      </c>
      <c r="LD37" s="81">
        <v>58.0</v>
      </c>
      <c r="LE37" s="81">
        <v>58.0</v>
      </c>
      <c r="LF37" s="81">
        <v>132.0</v>
      </c>
      <c r="LG37" s="81">
        <v>32.0</v>
      </c>
      <c r="LH37" s="81">
        <v>331.0</v>
      </c>
      <c r="LI37" s="81">
        <v>16.2</v>
      </c>
      <c r="LJ37" s="81">
        <v>5.0</v>
      </c>
      <c r="LK37" s="81">
        <v>5.0</v>
      </c>
      <c r="LL37" s="81">
        <v>52.0</v>
      </c>
      <c r="LM37" s="81">
        <v>52.0</v>
      </c>
      <c r="LN37" s="107"/>
      <c r="LO37" s="82">
        <v>335.0</v>
      </c>
      <c r="LP37" s="82">
        <v>297.0</v>
      </c>
      <c r="LQ37" s="82">
        <v>164.0</v>
      </c>
      <c r="LR37" s="82">
        <v>69.0</v>
      </c>
      <c r="LS37" s="82">
        <v>323.0</v>
      </c>
      <c r="LT37" s="83">
        <v>44.0</v>
      </c>
      <c r="LU37" s="83">
        <v>1.0</v>
      </c>
      <c r="LV37" s="83">
        <v>141.0</v>
      </c>
      <c r="LW37" s="83">
        <v>80.0</v>
      </c>
      <c r="LX37" s="83">
        <v>56.0</v>
      </c>
      <c r="LY37" s="83">
        <v>53.0</v>
      </c>
      <c r="LZ37" s="83">
        <v>12.0</v>
      </c>
      <c r="MA37" s="83">
        <v>120.0</v>
      </c>
      <c r="MB37" s="83">
        <v>0.7</v>
      </c>
      <c r="MC37" s="83">
        <v>142.0</v>
      </c>
      <c r="MD37" s="83">
        <v>217.0</v>
      </c>
      <c r="ME37" s="83">
        <v>81.0</v>
      </c>
      <c r="MF37" s="83">
        <v>63.0</v>
      </c>
      <c r="MG37" s="83">
        <v>12.0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120">
        <v>56.0</v>
      </c>
      <c r="MM37" s="120">
        <v>53.0</v>
      </c>
      <c r="MN37" s="83">
        <v>5.0</v>
      </c>
      <c r="MO37" s="86"/>
      <c r="MP37" s="87"/>
      <c r="MQ37" s="87"/>
      <c r="MR37" s="87"/>
      <c r="MS37" s="87"/>
      <c r="MT37" s="83">
        <v>11.0</v>
      </c>
      <c r="MU37" s="83">
        <v>4.2</v>
      </c>
      <c r="MV37" s="83">
        <v>193.0</v>
      </c>
      <c r="MW37" s="83">
        <v>36.0</v>
      </c>
      <c r="MX37" s="83">
        <v>48.0</v>
      </c>
      <c r="MY37" s="88" t="s">
        <v>96</v>
      </c>
      <c r="MZ37" s="83">
        <v>5.0</v>
      </c>
      <c r="NA37" s="87"/>
      <c r="NB37" s="83">
        <v>15.7</v>
      </c>
      <c r="NC37" s="83">
        <v>5.6</v>
      </c>
      <c r="ND37" s="83">
        <v>283.0</v>
      </c>
      <c r="NE37" s="83">
        <v>35.0</v>
      </c>
      <c r="NF37" s="83">
        <v>40.0</v>
      </c>
      <c r="NG37" s="83">
        <v>40.0</v>
      </c>
      <c r="NH37" s="83">
        <v>5.0</v>
      </c>
      <c r="NI37" s="87"/>
      <c r="NJ37" s="83">
        <v>0.0</v>
      </c>
      <c r="NK37" s="83">
        <v>0.0</v>
      </c>
      <c r="NL37" s="83">
        <v>0.0</v>
      </c>
      <c r="NM37" s="83">
        <v>34.0</v>
      </c>
      <c r="NN37" s="120">
        <v>48.0</v>
      </c>
      <c r="NO37" s="120">
        <v>42.0</v>
      </c>
      <c r="NP37" s="83">
        <v>4.0</v>
      </c>
      <c r="NQ37" s="223"/>
    </row>
    <row r="38" ht="14.25" customHeight="1">
      <c r="C38" s="108"/>
      <c r="D38" s="7"/>
      <c r="G38" s="7"/>
      <c r="S38" s="7"/>
      <c r="T38" s="7"/>
      <c r="U38" s="7"/>
      <c r="W38" s="7"/>
      <c r="X38" s="7"/>
      <c r="Y38" s="7"/>
      <c r="AA38" s="7"/>
      <c r="AF38" s="7"/>
      <c r="AG38" s="7"/>
      <c r="AI38" s="7"/>
      <c r="AJ38" s="7"/>
      <c r="AM38" s="7"/>
      <c r="AN38" s="7"/>
      <c r="AQ38" s="188"/>
      <c r="AY38" s="188"/>
      <c r="BC38" s="31"/>
      <c r="BL38" s="31"/>
      <c r="DM38" s="31"/>
      <c r="DQ38" s="117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52">MIN(C14:C37)</f>
        <v>49.96</v>
      </c>
      <c r="D39" s="111">
        <f t="shared" si="52"/>
        <v>335</v>
      </c>
      <c r="E39" s="110">
        <f t="shared" si="52"/>
        <v>134</v>
      </c>
      <c r="F39" s="110">
        <f t="shared" si="52"/>
        <v>36</v>
      </c>
      <c r="G39" s="111">
        <f t="shared" si="52"/>
        <v>7.8</v>
      </c>
      <c r="H39" s="110">
        <f t="shared" si="52"/>
        <v>0</v>
      </c>
      <c r="I39" s="110">
        <f t="shared" si="52"/>
        <v>6</v>
      </c>
      <c r="J39" s="110">
        <f t="shared" si="52"/>
        <v>48</v>
      </c>
      <c r="K39" s="110">
        <f t="shared" si="52"/>
        <v>48</v>
      </c>
      <c r="L39" s="110">
        <f t="shared" si="52"/>
        <v>137</v>
      </c>
      <c r="M39" s="110">
        <f t="shared" si="52"/>
        <v>52</v>
      </c>
      <c r="N39" s="110">
        <f t="shared" si="52"/>
        <v>12.2</v>
      </c>
      <c r="O39" s="110">
        <f t="shared" si="52"/>
        <v>0</v>
      </c>
      <c r="P39" s="110">
        <f t="shared" si="52"/>
        <v>6</v>
      </c>
      <c r="Q39" s="110">
        <f t="shared" si="52"/>
        <v>58</v>
      </c>
      <c r="R39" s="110">
        <f t="shared" si="52"/>
        <v>50</v>
      </c>
      <c r="S39" s="111">
        <f t="shared" si="52"/>
        <v>340.7</v>
      </c>
      <c r="T39" s="111">
        <f t="shared" si="52"/>
        <v>263.9</v>
      </c>
      <c r="U39" s="111"/>
      <c r="V39" s="110">
        <f t="shared" ref="V39:X39" si="53">MIN(V14:V37)</f>
        <v>0</v>
      </c>
      <c r="W39" s="111">
        <f t="shared" si="53"/>
        <v>373.4</v>
      </c>
      <c r="X39" s="111">
        <f t="shared" si="53"/>
        <v>204.6</v>
      </c>
      <c r="Y39" s="111"/>
      <c r="Z39" s="110">
        <f t="shared" ref="Z39:AB39" si="54">MIN(Z14:Z37)</f>
        <v>0</v>
      </c>
      <c r="AA39" s="111">
        <f t="shared" si="54"/>
        <v>340.6</v>
      </c>
      <c r="AB39" s="110">
        <f t="shared" si="54"/>
        <v>230.9</v>
      </c>
      <c r="AC39" s="110"/>
      <c r="AD39" s="110">
        <f t="shared" ref="AD39:AF39" si="55">MIN(AD14:AD37)</f>
        <v>0</v>
      </c>
      <c r="AE39" s="110">
        <f t="shared" si="55"/>
        <v>340.8</v>
      </c>
      <c r="AF39" s="111">
        <f t="shared" si="55"/>
        <v>219.8</v>
      </c>
      <c r="AG39" s="111"/>
      <c r="AH39" s="110">
        <f t="shared" ref="AH39:AJ39" si="56">MIN(AH14:AH37)</f>
        <v>0</v>
      </c>
      <c r="AI39" s="111">
        <f t="shared" si="56"/>
        <v>341.4</v>
      </c>
      <c r="AJ39" s="111">
        <f t="shared" si="56"/>
        <v>279.6</v>
      </c>
      <c r="AK39" s="110"/>
      <c r="AL39" s="110">
        <f t="shared" ref="AL39:AN39" si="57">MIN(AL14:AL37)</f>
        <v>0</v>
      </c>
      <c r="AM39" s="111">
        <f t="shared" si="57"/>
        <v>339.1</v>
      </c>
      <c r="AN39" s="111">
        <f t="shared" si="57"/>
        <v>300.1</v>
      </c>
      <c r="AO39" s="110"/>
      <c r="AP39" s="110">
        <f t="shared" ref="AP39:AR39" si="58">MIN(AP14:AP37)</f>
        <v>0</v>
      </c>
      <c r="AQ39" s="189">
        <f t="shared" si="58"/>
        <v>134</v>
      </c>
      <c r="AR39" s="110">
        <f t="shared" si="58"/>
        <v>36</v>
      </c>
      <c r="AS39" s="110"/>
      <c r="AT39" s="110">
        <f t="shared" ref="AT39:AV39" si="59">MIN(AT14:AT37)</f>
        <v>0</v>
      </c>
      <c r="AU39" s="110">
        <f t="shared" si="59"/>
        <v>138</v>
      </c>
      <c r="AV39" s="110">
        <f t="shared" si="59"/>
        <v>52</v>
      </c>
      <c r="AW39" s="110"/>
      <c r="AX39" s="110">
        <f t="shared" ref="AX39:AY39" si="60">MIN(AX14:AX37)</f>
        <v>0</v>
      </c>
      <c r="AY39" s="189">
        <f t="shared" si="60"/>
        <v>134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61">MIN(BJ14:BJ37)</f>
        <v>85</v>
      </c>
      <c r="BK39" s="110">
        <f t="shared" si="61"/>
        <v>58</v>
      </c>
      <c r="BL39" s="112">
        <f t="shared" si="61"/>
        <v>0</v>
      </c>
      <c r="BM39" s="110">
        <f t="shared" si="61"/>
        <v>341</v>
      </c>
      <c r="BN39" s="110">
        <f t="shared" si="61"/>
        <v>145</v>
      </c>
      <c r="BO39" s="110">
        <f t="shared" si="61"/>
        <v>38</v>
      </c>
      <c r="BP39" s="110">
        <f t="shared" si="61"/>
        <v>1.9</v>
      </c>
      <c r="BQ39" s="110">
        <f t="shared" si="61"/>
        <v>0</v>
      </c>
      <c r="BR39" s="110">
        <f t="shared" si="61"/>
        <v>6</v>
      </c>
      <c r="BS39" s="110">
        <f t="shared" si="61"/>
        <v>54</v>
      </c>
      <c r="BT39" s="110">
        <f t="shared" si="61"/>
        <v>52</v>
      </c>
      <c r="BU39" s="110">
        <f t="shared" si="61"/>
        <v>341</v>
      </c>
      <c r="BV39" s="110">
        <f t="shared" si="61"/>
        <v>280</v>
      </c>
      <c r="BW39" s="110"/>
      <c r="BX39" s="110">
        <f t="shared" ref="BX39:BZ39" si="62">MIN(BX14:BX37)</f>
        <v>15</v>
      </c>
      <c r="BY39" s="110">
        <f t="shared" si="62"/>
        <v>334</v>
      </c>
      <c r="BZ39" s="110">
        <f t="shared" si="62"/>
        <v>299</v>
      </c>
      <c r="CA39" s="110"/>
      <c r="CB39" s="110">
        <f t="shared" ref="CB39:CD39" si="63">MIN(CB14:CB37)</f>
        <v>13</v>
      </c>
      <c r="CC39" s="110">
        <f t="shared" si="63"/>
        <v>340</v>
      </c>
      <c r="CD39" s="110">
        <f t="shared" si="63"/>
        <v>232</v>
      </c>
      <c r="CE39" s="110"/>
      <c r="CF39" s="110">
        <f t="shared" ref="CF39:CH39" si="64">MIN(CF14:CF37)</f>
        <v>1</v>
      </c>
      <c r="CG39" s="110">
        <f t="shared" si="64"/>
        <v>334</v>
      </c>
      <c r="CH39" s="110">
        <f t="shared" si="64"/>
        <v>204</v>
      </c>
      <c r="CI39" s="110"/>
      <c r="CJ39" s="110">
        <f t="shared" ref="CJ39:CL39" si="65">MIN(CJ14:CJ37)</f>
        <v>1</v>
      </c>
      <c r="CK39" s="110">
        <f t="shared" si="65"/>
        <v>347</v>
      </c>
      <c r="CL39" s="110">
        <f t="shared" si="65"/>
        <v>145</v>
      </c>
      <c r="CM39" s="110"/>
      <c r="CN39" s="110">
        <f t="shared" ref="CN39:CP39" si="66">MIN(CN14:CN37)</f>
        <v>1</v>
      </c>
      <c r="CO39" s="110">
        <f t="shared" si="66"/>
        <v>322</v>
      </c>
      <c r="CP39" s="110">
        <f t="shared" si="66"/>
        <v>274</v>
      </c>
      <c r="CQ39" s="110"/>
      <c r="CR39" s="110">
        <f t="shared" ref="CR39:CT39" si="67">MIN(CR14:CR37)</f>
        <v>1</v>
      </c>
      <c r="CS39" s="110">
        <f t="shared" si="67"/>
        <v>335</v>
      </c>
      <c r="CT39" s="110">
        <f t="shared" si="67"/>
        <v>255</v>
      </c>
      <c r="CU39" s="110"/>
      <c r="CV39" s="110">
        <f t="shared" ref="CV39:CX39" si="68">MIN(CV14:CV37)</f>
        <v>11</v>
      </c>
      <c r="CW39" s="110">
        <f t="shared" si="68"/>
        <v>336</v>
      </c>
      <c r="CX39" s="110">
        <f t="shared" si="68"/>
        <v>153</v>
      </c>
      <c r="CY39" s="110"/>
      <c r="CZ39" s="110">
        <f t="shared" ref="CZ39:DB39" si="69">MIN(CZ14:CZ37)</f>
        <v>20</v>
      </c>
      <c r="DA39" s="110">
        <f t="shared" si="69"/>
        <v>323</v>
      </c>
      <c r="DB39" s="110">
        <f t="shared" si="69"/>
        <v>158</v>
      </c>
      <c r="DC39" s="110"/>
      <c r="DD39" s="110">
        <f t="shared" ref="DD39:DE39" si="70">MIN(DD14:DD37)</f>
        <v>49</v>
      </c>
      <c r="DE39" s="110">
        <f t="shared" si="70"/>
        <v>145</v>
      </c>
      <c r="DF39" s="110"/>
      <c r="DG39" s="110">
        <f t="shared" ref="DG39:DH39" si="71">MIN(DG14:DG37)</f>
        <v>38</v>
      </c>
      <c r="DH39" s="110">
        <f t="shared" si="71"/>
        <v>1.9</v>
      </c>
      <c r="DI39" s="110"/>
      <c r="DJ39" s="110">
        <f t="shared" ref="DJ39:DP39" si="72">MIN(DJ14:DJ37)</f>
        <v>7</v>
      </c>
      <c r="DK39" s="110">
        <f t="shared" si="72"/>
        <v>55</v>
      </c>
      <c r="DL39" s="110">
        <f t="shared" si="72"/>
        <v>50</v>
      </c>
      <c r="DM39" s="112">
        <f t="shared" si="72"/>
        <v>0</v>
      </c>
      <c r="DN39" s="110">
        <f t="shared" si="72"/>
        <v>339</v>
      </c>
      <c r="DO39" s="110">
        <f t="shared" si="72"/>
        <v>140</v>
      </c>
      <c r="DP39" s="110">
        <f t="shared" si="72"/>
        <v>21.56</v>
      </c>
      <c r="DQ39" s="110">
        <f>MIN(DQ14:DQ38)</f>
        <v>16.43</v>
      </c>
      <c r="DR39" s="110">
        <f t="shared" ref="DR39:DW39" si="73">MIN(DR14:DR37)</f>
        <v>0.56</v>
      </c>
      <c r="DS39" s="110">
        <f t="shared" si="73"/>
        <v>8</v>
      </c>
      <c r="DT39" s="110">
        <f t="shared" si="73"/>
        <v>38</v>
      </c>
      <c r="DU39" s="110">
        <f t="shared" si="73"/>
        <v>42.2</v>
      </c>
      <c r="DV39" s="110">
        <f t="shared" si="73"/>
        <v>0</v>
      </c>
      <c r="DW39" s="110">
        <f t="shared" si="73"/>
        <v>0</v>
      </c>
      <c r="DX39" s="110"/>
      <c r="DY39" s="110">
        <f t="shared" ref="DY39:EA39" si="74">MIN(DY14:DY37)</f>
        <v>0</v>
      </c>
      <c r="DZ39" s="110">
        <f t="shared" si="74"/>
        <v>0</v>
      </c>
      <c r="EA39" s="110">
        <f t="shared" si="74"/>
        <v>0</v>
      </c>
      <c r="EB39" s="110"/>
      <c r="EC39" s="110">
        <f t="shared" ref="EC39:EU39" si="75">MIN(EC14:EC37)</f>
        <v>0</v>
      </c>
      <c r="ED39" s="112">
        <f t="shared" si="75"/>
        <v>0</v>
      </c>
      <c r="EE39" s="110">
        <f t="shared" si="75"/>
        <v>339</v>
      </c>
      <c r="EF39" s="110">
        <f t="shared" si="75"/>
        <v>136</v>
      </c>
      <c r="EG39" s="110">
        <f t="shared" si="75"/>
        <v>63</v>
      </c>
      <c r="EH39" s="110">
        <f t="shared" si="75"/>
        <v>2.4</v>
      </c>
      <c r="EI39" s="110">
        <f t="shared" si="75"/>
        <v>0</v>
      </c>
      <c r="EJ39" s="110">
        <f t="shared" si="75"/>
        <v>9</v>
      </c>
      <c r="EK39" s="110">
        <f t="shared" si="75"/>
        <v>46</v>
      </c>
      <c r="EL39" s="110">
        <f t="shared" si="75"/>
        <v>49</v>
      </c>
      <c r="EM39" s="110">
        <f t="shared" si="75"/>
        <v>136</v>
      </c>
      <c r="EN39" s="110">
        <f t="shared" si="75"/>
        <v>103</v>
      </c>
      <c r="EO39" s="110">
        <f t="shared" si="75"/>
        <v>4.5</v>
      </c>
      <c r="EP39" s="110">
        <f t="shared" si="75"/>
        <v>0</v>
      </c>
      <c r="EQ39" s="110">
        <f t="shared" si="75"/>
        <v>9</v>
      </c>
      <c r="ER39" s="110">
        <f t="shared" si="75"/>
        <v>47</v>
      </c>
      <c r="ES39" s="110">
        <f t="shared" si="75"/>
        <v>50</v>
      </c>
      <c r="ET39" s="110">
        <f t="shared" si="75"/>
        <v>338</v>
      </c>
      <c r="EU39" s="110">
        <f t="shared" si="75"/>
        <v>235</v>
      </c>
      <c r="EV39" s="110"/>
      <c r="EW39" s="110">
        <f t="shared" ref="EW39:EY39" si="76">MIN(EW14:EW37)</f>
        <v>-7.7</v>
      </c>
      <c r="EX39" s="110">
        <f t="shared" si="76"/>
        <v>337</v>
      </c>
      <c r="EY39" s="110">
        <f t="shared" si="76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77">MIN(FI14:FI37)</f>
        <v>0</v>
      </c>
      <c r="FJ39" s="110">
        <f t="shared" si="77"/>
        <v>339</v>
      </c>
      <c r="FK39" s="110">
        <f t="shared" si="77"/>
        <v>217</v>
      </c>
      <c r="FL39" s="110"/>
      <c r="FM39" s="110">
        <f t="shared" ref="FM39:FN39" si="78">MIN(FM14:FM37)</f>
        <v>0</v>
      </c>
      <c r="FN39" s="110">
        <f t="shared" si="78"/>
        <v>339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79">MIN(FY14:FY37)</f>
        <v>0</v>
      </c>
      <c r="FZ39" s="112">
        <f t="shared" si="79"/>
        <v>0</v>
      </c>
      <c r="GA39" s="110">
        <f t="shared" si="79"/>
        <v>339</v>
      </c>
      <c r="GB39" s="110">
        <f t="shared" si="79"/>
        <v>283.85</v>
      </c>
      <c r="GC39" s="110"/>
      <c r="GD39" s="110">
        <f t="shared" ref="GD39:GF39" si="80">MIN(GD14:GD37)</f>
        <v>7.04</v>
      </c>
      <c r="GE39" s="110">
        <f t="shared" si="80"/>
        <v>339</v>
      </c>
      <c r="GF39" s="110">
        <f t="shared" si="80"/>
        <v>300.11</v>
      </c>
      <c r="GG39" s="110"/>
      <c r="GH39" s="110">
        <f t="shared" ref="GH39:GJ39" si="81">MIN(GH14:GH37)</f>
        <v>9.21</v>
      </c>
      <c r="GI39" s="110">
        <f t="shared" si="81"/>
        <v>339</v>
      </c>
      <c r="GJ39" s="110">
        <f t="shared" si="81"/>
        <v>202.81</v>
      </c>
      <c r="GK39" s="110"/>
      <c r="GL39" s="110">
        <f t="shared" ref="GL39:GN39" si="82">MIN(GL14:GL37)</f>
        <v>-23.28</v>
      </c>
      <c r="GM39" s="110">
        <f t="shared" si="82"/>
        <v>339</v>
      </c>
      <c r="GN39" s="110">
        <f t="shared" si="82"/>
        <v>185.23</v>
      </c>
      <c r="GO39" s="110"/>
      <c r="GP39" s="110">
        <f t="shared" ref="GP39:GR39" si="83">MIN(GP14:GP37)</f>
        <v>-30.49</v>
      </c>
      <c r="GQ39" s="110">
        <f t="shared" si="83"/>
        <v>339</v>
      </c>
      <c r="GR39" s="110">
        <f t="shared" si="83"/>
        <v>77.37</v>
      </c>
      <c r="GS39" s="110"/>
      <c r="GT39" s="110">
        <f t="shared" ref="GT39:GV39" si="84">MIN(GT14:GT37)</f>
        <v>-5.61</v>
      </c>
      <c r="GU39" s="110">
        <f t="shared" si="84"/>
        <v>339</v>
      </c>
      <c r="GV39" s="110">
        <f t="shared" si="84"/>
        <v>83.48</v>
      </c>
      <c r="GW39" s="110"/>
      <c r="GX39" s="110">
        <f t="shared" ref="GX39:HC39" si="85">MIN(GX14:GX37)</f>
        <v>-7.29</v>
      </c>
      <c r="GY39" s="112">
        <f t="shared" si="85"/>
        <v>0</v>
      </c>
      <c r="GZ39" s="110">
        <f t="shared" si="85"/>
        <v>0</v>
      </c>
      <c r="HA39" s="110">
        <f t="shared" si="85"/>
        <v>0</v>
      </c>
      <c r="HB39" s="110">
        <f t="shared" si="85"/>
        <v>63</v>
      </c>
      <c r="HC39" s="110">
        <f t="shared" si="85"/>
        <v>3.15</v>
      </c>
      <c r="HD39" s="110"/>
      <c r="HE39" s="110">
        <f t="shared" ref="HE39:HK39" si="86">MIN(HE14:HE37)</f>
        <v>8</v>
      </c>
      <c r="HF39" s="110">
        <f t="shared" si="86"/>
        <v>53</v>
      </c>
      <c r="HG39" s="110">
        <f t="shared" si="86"/>
        <v>50</v>
      </c>
      <c r="HH39" s="110">
        <f t="shared" si="86"/>
        <v>0</v>
      </c>
      <c r="HI39" s="110">
        <f t="shared" si="86"/>
        <v>0</v>
      </c>
      <c r="HJ39" s="110">
        <f t="shared" si="86"/>
        <v>57</v>
      </c>
      <c r="HK39" s="110">
        <f t="shared" si="86"/>
        <v>2.85</v>
      </c>
      <c r="HL39" s="110"/>
      <c r="HM39" s="110">
        <f t="shared" ref="HM39:HS39" si="87">MIN(HM14:HM37)</f>
        <v>5</v>
      </c>
      <c r="HN39" s="110">
        <f t="shared" si="87"/>
        <v>55</v>
      </c>
      <c r="HO39" s="110">
        <f t="shared" si="87"/>
        <v>54</v>
      </c>
      <c r="HP39" s="110">
        <f t="shared" si="87"/>
        <v>0</v>
      </c>
      <c r="HQ39" s="110">
        <f t="shared" si="87"/>
        <v>0</v>
      </c>
      <c r="HR39" s="110">
        <f t="shared" si="87"/>
        <v>25</v>
      </c>
      <c r="HS39" s="110">
        <f t="shared" si="87"/>
        <v>1.25</v>
      </c>
      <c r="HT39" s="110"/>
      <c r="HU39" s="110">
        <f t="shared" ref="HU39:IB39" si="88">MIN(HU14:HU37)</f>
        <v>7</v>
      </c>
      <c r="HV39" s="110">
        <f t="shared" si="88"/>
        <v>50</v>
      </c>
      <c r="HW39" s="110">
        <f t="shared" si="88"/>
        <v>50</v>
      </c>
      <c r="HX39" s="112">
        <f t="shared" si="88"/>
        <v>0</v>
      </c>
      <c r="HY39" s="110">
        <f t="shared" si="88"/>
        <v>135</v>
      </c>
      <c r="HZ39" s="110">
        <f t="shared" si="88"/>
        <v>33</v>
      </c>
      <c r="IA39" s="110">
        <f t="shared" si="88"/>
        <v>36</v>
      </c>
      <c r="IB39" s="110">
        <f t="shared" si="88"/>
        <v>1.8</v>
      </c>
      <c r="IC39" s="110"/>
      <c r="ID39" s="110">
        <f t="shared" ref="ID39:IK39" si="89">MIN(ID14:ID37)</f>
        <v>2</v>
      </c>
      <c r="IE39" s="110">
        <f t="shared" si="89"/>
        <v>64</v>
      </c>
      <c r="IF39" s="110">
        <f t="shared" si="89"/>
        <v>40</v>
      </c>
      <c r="IG39" s="112">
        <f t="shared" si="89"/>
        <v>0</v>
      </c>
      <c r="IH39" s="110">
        <f t="shared" si="89"/>
        <v>135</v>
      </c>
      <c r="II39" s="110">
        <f t="shared" si="89"/>
        <v>32.2</v>
      </c>
      <c r="IJ39" s="110">
        <f t="shared" si="89"/>
        <v>17</v>
      </c>
      <c r="IK39" s="110">
        <f t="shared" si="89"/>
        <v>0.8</v>
      </c>
      <c r="IL39" s="110"/>
      <c r="IM39" s="110">
        <f t="shared" ref="IM39:IS39" si="90">MIN(IM14:IM37)</f>
        <v>6</v>
      </c>
      <c r="IN39" s="110">
        <f t="shared" si="90"/>
        <v>45</v>
      </c>
      <c r="IO39" s="110">
        <f t="shared" si="90"/>
        <v>44</v>
      </c>
      <c r="IP39" s="110">
        <f t="shared" si="90"/>
        <v>135</v>
      </c>
      <c r="IQ39" s="110">
        <f t="shared" si="90"/>
        <v>33</v>
      </c>
      <c r="IR39" s="110">
        <f t="shared" si="90"/>
        <v>5</v>
      </c>
      <c r="IS39" s="110">
        <f t="shared" si="90"/>
        <v>0.1</v>
      </c>
      <c r="IT39" s="110"/>
      <c r="IU39" s="110">
        <f t="shared" ref="IU39:JB39" si="91">MIN(IU14:IU37)</f>
        <v>12</v>
      </c>
      <c r="IV39" s="110">
        <f t="shared" si="91"/>
        <v>46</v>
      </c>
      <c r="IW39" s="110">
        <f t="shared" si="91"/>
        <v>45</v>
      </c>
      <c r="IX39" s="112">
        <f t="shared" si="91"/>
        <v>0</v>
      </c>
      <c r="IY39" s="110">
        <f t="shared" si="91"/>
        <v>139.15</v>
      </c>
      <c r="IZ39" s="110">
        <f t="shared" si="91"/>
        <v>34.75</v>
      </c>
      <c r="JA39" s="110">
        <f t="shared" si="91"/>
        <v>285.2</v>
      </c>
      <c r="JB39" s="110">
        <f t="shared" si="91"/>
        <v>14.26</v>
      </c>
      <c r="JC39" s="110"/>
      <c r="JD39" s="110">
        <f t="shared" ref="JD39:JJ39" si="92">MIN(JD14:JD37)</f>
        <v>3</v>
      </c>
      <c r="JE39" s="110">
        <f t="shared" si="92"/>
        <v>55.73</v>
      </c>
      <c r="JF39" s="110">
        <f t="shared" si="92"/>
        <v>38.41</v>
      </c>
      <c r="JG39" s="110">
        <f t="shared" si="92"/>
        <v>0</v>
      </c>
      <c r="JH39" s="110">
        <f t="shared" si="92"/>
        <v>0</v>
      </c>
      <c r="JI39" s="110">
        <f t="shared" si="92"/>
        <v>0</v>
      </c>
      <c r="JJ39" s="110">
        <f t="shared" si="92"/>
        <v>0</v>
      </c>
      <c r="JK39" s="110"/>
      <c r="JL39" s="110">
        <f t="shared" ref="JL39:JS39" si="93">MIN(JL14:JL37)</f>
        <v>0</v>
      </c>
      <c r="JM39" s="110">
        <f t="shared" si="93"/>
        <v>0</v>
      </c>
      <c r="JN39" s="110">
        <f t="shared" si="93"/>
        <v>0</v>
      </c>
      <c r="JO39" s="112">
        <f t="shared" si="93"/>
        <v>0</v>
      </c>
      <c r="JP39" s="110">
        <f t="shared" si="93"/>
        <v>135</v>
      </c>
      <c r="JQ39" s="110">
        <f t="shared" si="93"/>
        <v>32</v>
      </c>
      <c r="JR39" s="110">
        <f t="shared" si="93"/>
        <v>0</v>
      </c>
      <c r="JS39" s="110">
        <f t="shared" si="93"/>
        <v>0</v>
      </c>
      <c r="JT39" s="110"/>
      <c r="JU39" s="110">
        <f t="shared" ref="JU39:KA39" si="94">MIN(JU14:JU37)</f>
        <v>2</v>
      </c>
      <c r="JV39" s="110">
        <f t="shared" si="94"/>
        <v>38</v>
      </c>
      <c r="JW39" s="110">
        <f t="shared" si="94"/>
        <v>38</v>
      </c>
      <c r="JX39" s="110">
        <f t="shared" si="94"/>
        <v>135</v>
      </c>
      <c r="JY39" s="110">
        <f t="shared" si="94"/>
        <v>33.5</v>
      </c>
      <c r="JZ39" s="110">
        <f t="shared" si="94"/>
        <v>9</v>
      </c>
      <c r="KA39" s="110">
        <f t="shared" si="94"/>
        <v>0.5</v>
      </c>
      <c r="KB39" s="110"/>
      <c r="KC39" s="110">
        <f t="shared" ref="KC39:KJ39" si="95">MIN(KC14:KC37)</f>
        <v>2</v>
      </c>
      <c r="KD39" s="110">
        <f t="shared" si="95"/>
        <v>46</v>
      </c>
      <c r="KE39" s="110">
        <f t="shared" si="95"/>
        <v>45</v>
      </c>
      <c r="KF39" s="112">
        <f t="shared" si="95"/>
        <v>0</v>
      </c>
      <c r="KG39" s="110">
        <f t="shared" si="95"/>
        <v>136</v>
      </c>
      <c r="KH39" s="110">
        <f t="shared" si="95"/>
        <v>33</v>
      </c>
      <c r="KI39" s="110">
        <f t="shared" si="95"/>
        <v>15</v>
      </c>
      <c r="KJ39" s="110">
        <f t="shared" si="95"/>
        <v>0.7</v>
      </c>
      <c r="KK39" s="110"/>
      <c r="KL39" s="110">
        <f t="shared" ref="KL39:KR39" si="96">MIN(KL14:KL37)</f>
        <v>1</v>
      </c>
      <c r="KM39" s="110">
        <f t="shared" si="96"/>
        <v>42</v>
      </c>
      <c r="KN39" s="110">
        <f t="shared" si="96"/>
        <v>42</v>
      </c>
      <c r="KO39" s="110">
        <f t="shared" si="96"/>
        <v>136</v>
      </c>
      <c r="KP39" s="110">
        <f t="shared" si="96"/>
        <v>33</v>
      </c>
      <c r="KQ39" s="110">
        <f t="shared" si="96"/>
        <v>3</v>
      </c>
      <c r="KR39" s="110">
        <f t="shared" si="96"/>
        <v>0.1</v>
      </c>
      <c r="KS39" s="110"/>
      <c r="KT39" s="110">
        <f t="shared" ref="KT39:LA39" si="97">MIN(KT14:KT37)</f>
        <v>1</v>
      </c>
      <c r="KU39" s="110">
        <f t="shared" si="97"/>
        <v>42</v>
      </c>
      <c r="KV39" s="110">
        <f t="shared" si="97"/>
        <v>40</v>
      </c>
      <c r="KW39" s="112">
        <f t="shared" si="97"/>
        <v>0</v>
      </c>
      <c r="KX39" s="110">
        <f t="shared" si="97"/>
        <v>125</v>
      </c>
      <c r="KY39" s="110">
        <f t="shared" si="97"/>
        <v>32</v>
      </c>
      <c r="KZ39" s="110">
        <f t="shared" si="97"/>
        <v>71</v>
      </c>
      <c r="LA39" s="110">
        <f t="shared" si="97"/>
        <v>3.5</v>
      </c>
      <c r="LB39" s="110"/>
      <c r="LC39" s="110">
        <f t="shared" ref="LC39:LI39" si="98">MIN(LC14:LC37)</f>
        <v>3</v>
      </c>
      <c r="LD39" s="110">
        <f t="shared" si="98"/>
        <v>47</v>
      </c>
      <c r="LE39" s="110">
        <f t="shared" si="98"/>
        <v>47</v>
      </c>
      <c r="LF39" s="110">
        <f t="shared" si="98"/>
        <v>125</v>
      </c>
      <c r="LG39" s="110">
        <f t="shared" si="98"/>
        <v>32</v>
      </c>
      <c r="LH39" s="110">
        <f t="shared" si="98"/>
        <v>245</v>
      </c>
      <c r="LI39" s="110">
        <f t="shared" si="98"/>
        <v>12</v>
      </c>
      <c r="LJ39" s="110"/>
      <c r="LK39" s="110">
        <f t="shared" ref="LK39:LO39" si="99">MIN(LK14:LK37)</f>
        <v>5</v>
      </c>
      <c r="LL39" s="110">
        <f t="shared" si="99"/>
        <v>46</v>
      </c>
      <c r="LM39" s="110">
        <f t="shared" si="99"/>
        <v>50</v>
      </c>
      <c r="LN39" s="112">
        <f t="shared" si="99"/>
        <v>0</v>
      </c>
      <c r="LO39" s="110">
        <f t="shared" si="99"/>
        <v>333</v>
      </c>
      <c r="LP39" s="110"/>
      <c r="LQ39" s="110"/>
      <c r="LR39" s="110"/>
      <c r="LS39" s="110"/>
      <c r="LT39" s="110" t="str">
        <f t="shared" ref="LT39:MV39" si="100">MIN(#REF!)</f>
        <v>#REF!</v>
      </c>
      <c r="LU39" s="110" t="str">
        <f t="shared" si="100"/>
        <v>#REF!</v>
      </c>
      <c r="LV39" s="110" t="str">
        <f t="shared" si="100"/>
        <v>#REF!</v>
      </c>
      <c r="LW39" s="110" t="str">
        <f t="shared" si="100"/>
        <v>#REF!</v>
      </c>
      <c r="LX39" s="110" t="str">
        <f t="shared" si="100"/>
        <v>#REF!</v>
      </c>
      <c r="LY39" s="110" t="str">
        <f t="shared" si="100"/>
        <v>#REF!</v>
      </c>
      <c r="LZ39" s="110" t="str">
        <f t="shared" si="100"/>
        <v>#REF!</v>
      </c>
      <c r="MA39" s="110" t="str">
        <f t="shared" si="100"/>
        <v>#REF!</v>
      </c>
      <c r="MB39" s="110" t="str">
        <f t="shared" si="100"/>
        <v>#REF!</v>
      </c>
      <c r="MC39" s="110" t="str">
        <f t="shared" si="100"/>
        <v>#REF!</v>
      </c>
      <c r="MD39" s="110" t="str">
        <f t="shared" si="100"/>
        <v>#REF!</v>
      </c>
      <c r="ME39" s="110" t="str">
        <f t="shared" si="100"/>
        <v>#REF!</v>
      </c>
      <c r="MF39" s="110" t="str">
        <f t="shared" si="100"/>
        <v>#REF!</v>
      </c>
      <c r="MG39" s="110" t="str">
        <f t="shared" si="100"/>
        <v>#REF!</v>
      </c>
      <c r="MH39" s="110" t="str">
        <f t="shared" si="100"/>
        <v>#REF!</v>
      </c>
      <c r="MI39" s="110" t="str">
        <f t="shared" si="100"/>
        <v>#REF!</v>
      </c>
      <c r="MJ39" s="110" t="str">
        <f t="shared" si="100"/>
        <v>#REF!</v>
      </c>
      <c r="MK39" s="110" t="str">
        <f t="shared" si="100"/>
        <v>#REF!</v>
      </c>
      <c r="ML39" s="110" t="str">
        <f t="shared" si="100"/>
        <v>#REF!</v>
      </c>
      <c r="MM39" s="110" t="str">
        <f t="shared" si="100"/>
        <v>#REF!</v>
      </c>
      <c r="MN39" s="110" t="str">
        <f t="shared" si="100"/>
        <v>#REF!</v>
      </c>
      <c r="MO39" s="112" t="str">
        <f t="shared" si="100"/>
        <v>#REF!</v>
      </c>
      <c r="MP39" s="110" t="str">
        <f t="shared" si="100"/>
        <v>#REF!</v>
      </c>
      <c r="MQ39" s="110" t="str">
        <f t="shared" si="100"/>
        <v>#REF!</v>
      </c>
      <c r="MR39" s="110" t="str">
        <f t="shared" si="100"/>
        <v>#REF!</v>
      </c>
      <c r="MS39" s="110" t="str">
        <f t="shared" si="100"/>
        <v>#REF!</v>
      </c>
      <c r="MT39" s="110" t="str">
        <f t="shared" si="100"/>
        <v>#REF!</v>
      </c>
      <c r="MU39" s="110" t="str">
        <f t="shared" si="100"/>
        <v>#REF!</v>
      </c>
      <c r="MV39" s="110" t="str">
        <f t="shared" si="100"/>
        <v>#REF!</v>
      </c>
      <c r="MW39" s="110"/>
      <c r="MX39" s="110"/>
      <c r="MY39" s="110" t="str">
        <f t="shared" ref="MY39:ND39" si="101">MIN(#REF!)</f>
        <v>#REF!</v>
      </c>
      <c r="MZ39" s="110" t="str">
        <f t="shared" si="101"/>
        <v>#REF!</v>
      </c>
      <c r="NA39" s="110" t="str">
        <f t="shared" si="101"/>
        <v>#REF!</v>
      </c>
      <c r="NB39" s="110" t="str">
        <f t="shared" si="101"/>
        <v>#REF!</v>
      </c>
      <c r="NC39" s="110" t="str">
        <f t="shared" si="101"/>
        <v>#REF!</v>
      </c>
      <c r="ND39" s="110" t="str">
        <f t="shared" si="101"/>
        <v>#REF!</v>
      </c>
      <c r="NE39" s="110"/>
      <c r="NF39" s="110"/>
      <c r="NG39" s="110" t="str">
        <f t="shared" ref="NG39:NL39" si="102">MIN(#REF!)</f>
        <v>#REF!</v>
      </c>
      <c r="NH39" s="110" t="str">
        <f t="shared" si="102"/>
        <v>#REF!</v>
      </c>
      <c r="NI39" s="110" t="str">
        <f t="shared" si="102"/>
        <v>#REF!</v>
      </c>
      <c r="NJ39" s="110" t="str">
        <f t="shared" si="102"/>
        <v>#REF!</v>
      </c>
      <c r="NK39" s="110" t="str">
        <f t="shared" si="102"/>
        <v>#REF!</v>
      </c>
      <c r="NL39" s="110" t="str">
        <f t="shared" si="102"/>
        <v>#REF!</v>
      </c>
      <c r="NM39" s="110"/>
      <c r="NN39" s="110"/>
      <c r="NO39" s="110" t="str">
        <f t="shared" ref="NO39:NP39" si="103">MIN(#REF!)</f>
        <v>#REF!</v>
      </c>
      <c r="NP39" s="110" t="str">
        <f t="shared" si="103"/>
        <v>#REF!</v>
      </c>
      <c r="NQ39" s="224"/>
    </row>
    <row r="40" ht="14.25" customHeight="1">
      <c r="B40" s="113" t="s">
        <v>101</v>
      </c>
      <c r="C40" s="114">
        <f t="shared" ref="C40:T40" si="104">MAX(C14:C37)</f>
        <v>50.36</v>
      </c>
      <c r="D40" s="115">
        <f t="shared" si="104"/>
        <v>344</v>
      </c>
      <c r="E40" s="114">
        <f t="shared" si="104"/>
        <v>138</v>
      </c>
      <c r="F40" s="114">
        <f t="shared" si="104"/>
        <v>110</v>
      </c>
      <c r="G40" s="115">
        <f t="shared" si="104"/>
        <v>22.3</v>
      </c>
      <c r="H40" s="114">
        <f t="shared" si="104"/>
        <v>0</v>
      </c>
      <c r="I40" s="114">
        <f t="shared" si="104"/>
        <v>6</v>
      </c>
      <c r="J40" s="114">
        <f t="shared" si="104"/>
        <v>54</v>
      </c>
      <c r="K40" s="114">
        <f t="shared" si="104"/>
        <v>52</v>
      </c>
      <c r="L40" s="114">
        <f t="shared" si="104"/>
        <v>141</v>
      </c>
      <c r="M40" s="114">
        <f t="shared" si="104"/>
        <v>163</v>
      </c>
      <c r="N40" s="114">
        <f t="shared" si="104"/>
        <v>39.2</v>
      </c>
      <c r="O40" s="114">
        <f t="shared" si="104"/>
        <v>0</v>
      </c>
      <c r="P40" s="114">
        <f t="shared" si="104"/>
        <v>6</v>
      </c>
      <c r="Q40" s="114">
        <f t="shared" si="104"/>
        <v>62</v>
      </c>
      <c r="R40" s="114">
        <f t="shared" si="104"/>
        <v>56</v>
      </c>
      <c r="S40" s="115">
        <f t="shared" si="104"/>
        <v>347</v>
      </c>
      <c r="T40" s="115">
        <f t="shared" si="104"/>
        <v>387.1</v>
      </c>
      <c r="U40" s="115"/>
      <c r="V40" s="114">
        <f t="shared" ref="V40:X40" si="105">MAX(V14:V37)</f>
        <v>0</v>
      </c>
      <c r="W40" s="115">
        <f t="shared" si="105"/>
        <v>380.7</v>
      </c>
      <c r="X40" s="115">
        <f t="shared" si="105"/>
        <v>292.6</v>
      </c>
      <c r="Y40" s="115"/>
      <c r="Z40" s="114">
        <f t="shared" ref="Z40:AB40" si="106">MAX(Z14:Z37)</f>
        <v>0</v>
      </c>
      <c r="AA40" s="115">
        <f t="shared" si="106"/>
        <v>347.1</v>
      </c>
      <c r="AB40" s="114">
        <f t="shared" si="106"/>
        <v>387</v>
      </c>
      <c r="AC40" s="114"/>
      <c r="AD40" s="114">
        <f t="shared" ref="AD40:AF40" si="107">MAX(AD14:AD37)</f>
        <v>0</v>
      </c>
      <c r="AE40" s="114">
        <f t="shared" si="107"/>
        <v>346.2</v>
      </c>
      <c r="AF40" s="115">
        <f t="shared" si="107"/>
        <v>369.2</v>
      </c>
      <c r="AG40" s="115"/>
      <c r="AH40" s="114">
        <f t="shared" ref="AH40:AJ40" si="108">MAX(AH14:AH37)</f>
        <v>0</v>
      </c>
      <c r="AI40" s="115">
        <f t="shared" si="108"/>
        <v>352.7</v>
      </c>
      <c r="AJ40" s="115">
        <f t="shared" si="108"/>
        <v>415.4</v>
      </c>
      <c r="AK40" s="114"/>
      <c r="AL40" s="114">
        <f t="shared" ref="AL40:AN40" si="109">MAX(AL14:AL37)</f>
        <v>0</v>
      </c>
      <c r="AM40" s="115">
        <f t="shared" si="109"/>
        <v>345.1</v>
      </c>
      <c r="AN40" s="115">
        <f t="shared" si="109"/>
        <v>427.8</v>
      </c>
      <c r="AO40" s="114"/>
      <c r="AP40" s="114">
        <f t="shared" ref="AP40:AR40" si="110">MAX(AP14:AP37)</f>
        <v>0</v>
      </c>
      <c r="AQ40" s="190">
        <f t="shared" si="110"/>
        <v>136</v>
      </c>
      <c r="AR40" s="114">
        <f t="shared" si="110"/>
        <v>110</v>
      </c>
      <c r="AS40" s="114"/>
      <c r="AT40" s="114">
        <f t="shared" ref="AT40:AV40" si="111">MAX(AT14:AT37)</f>
        <v>0</v>
      </c>
      <c r="AU40" s="114">
        <f t="shared" si="111"/>
        <v>141</v>
      </c>
      <c r="AV40" s="114">
        <f t="shared" si="111"/>
        <v>163</v>
      </c>
      <c r="AW40" s="114"/>
      <c r="AX40" s="114">
        <f t="shared" ref="AX40:AY40" si="112">MAX(AX14:AX37)</f>
        <v>0</v>
      </c>
      <c r="AY40" s="190">
        <f t="shared" si="112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13">MAX(BJ14:BJ37)</f>
        <v>90</v>
      </c>
      <c r="BK40" s="114">
        <f t="shared" si="113"/>
        <v>65</v>
      </c>
      <c r="BL40" s="112">
        <f t="shared" si="113"/>
        <v>0</v>
      </c>
      <c r="BM40" s="114">
        <f t="shared" si="113"/>
        <v>344</v>
      </c>
      <c r="BN40" s="114">
        <f t="shared" si="113"/>
        <v>146</v>
      </c>
      <c r="BO40" s="114">
        <f t="shared" si="113"/>
        <v>338</v>
      </c>
      <c r="BP40" s="114">
        <f t="shared" si="113"/>
        <v>16.9</v>
      </c>
      <c r="BQ40" s="114">
        <f t="shared" si="113"/>
        <v>0</v>
      </c>
      <c r="BR40" s="114">
        <f t="shared" si="113"/>
        <v>6</v>
      </c>
      <c r="BS40" s="114">
        <f t="shared" si="113"/>
        <v>69</v>
      </c>
      <c r="BT40" s="114">
        <f t="shared" si="113"/>
        <v>70</v>
      </c>
      <c r="BU40" s="114">
        <f t="shared" si="113"/>
        <v>344</v>
      </c>
      <c r="BV40" s="114">
        <f t="shared" si="113"/>
        <v>376</v>
      </c>
      <c r="BW40" s="114"/>
      <c r="BX40" s="114">
        <f t="shared" ref="BX40:BZ40" si="114">MAX(BX14:BX37)</f>
        <v>38</v>
      </c>
      <c r="BY40" s="114">
        <f t="shared" si="114"/>
        <v>337</v>
      </c>
      <c r="BZ40" s="114">
        <f t="shared" si="114"/>
        <v>380</v>
      </c>
      <c r="CA40" s="114"/>
      <c r="CB40" s="114">
        <f t="shared" ref="CB40:CD40" si="115">MAX(CB14:CB37)</f>
        <v>37</v>
      </c>
      <c r="CC40" s="114">
        <f t="shared" si="115"/>
        <v>344</v>
      </c>
      <c r="CD40" s="114">
        <f t="shared" si="115"/>
        <v>308</v>
      </c>
      <c r="CE40" s="114"/>
      <c r="CF40" s="114">
        <f t="shared" ref="CF40:CH40" si="116">MAX(CF14:CF37)</f>
        <v>18</v>
      </c>
      <c r="CG40" s="114">
        <f t="shared" si="116"/>
        <v>340</v>
      </c>
      <c r="CH40" s="114">
        <f t="shared" si="116"/>
        <v>316</v>
      </c>
      <c r="CI40" s="114"/>
      <c r="CJ40" s="114">
        <f t="shared" ref="CJ40:CL40" si="117">MAX(CJ14:CJ37)</f>
        <v>14</v>
      </c>
      <c r="CK40" s="114">
        <f t="shared" si="117"/>
        <v>355</v>
      </c>
      <c r="CL40" s="114">
        <f t="shared" si="117"/>
        <v>365</v>
      </c>
      <c r="CM40" s="114"/>
      <c r="CN40" s="114">
        <f t="shared" ref="CN40:CP40" si="118">MAX(CN14:CN37)</f>
        <v>16</v>
      </c>
      <c r="CO40" s="114">
        <f t="shared" si="118"/>
        <v>334</v>
      </c>
      <c r="CP40" s="114">
        <f t="shared" si="118"/>
        <v>373</v>
      </c>
      <c r="CQ40" s="114"/>
      <c r="CR40" s="114">
        <f t="shared" ref="CR40:CT40" si="119">MAX(CR14:CR37)</f>
        <v>13</v>
      </c>
      <c r="CS40" s="114">
        <f t="shared" si="119"/>
        <v>341</v>
      </c>
      <c r="CT40" s="114">
        <f t="shared" si="119"/>
        <v>365</v>
      </c>
      <c r="CU40" s="114"/>
      <c r="CV40" s="114">
        <f t="shared" ref="CV40:CX40" si="120">MAX(CV14:CV37)</f>
        <v>116</v>
      </c>
      <c r="CW40" s="114">
        <f t="shared" si="120"/>
        <v>339</v>
      </c>
      <c r="CX40" s="114">
        <f t="shared" si="120"/>
        <v>281</v>
      </c>
      <c r="CY40" s="114"/>
      <c r="CZ40" s="114">
        <f t="shared" ref="CZ40:DB40" si="121">MAX(CZ14:CZ37)</f>
        <v>64</v>
      </c>
      <c r="DA40" s="114">
        <f t="shared" si="121"/>
        <v>335</v>
      </c>
      <c r="DB40" s="114">
        <f t="shared" si="121"/>
        <v>309</v>
      </c>
      <c r="DC40" s="114"/>
      <c r="DD40" s="114">
        <f t="shared" ref="DD40:DE40" si="122">MAX(DD14:DD37)</f>
        <v>69</v>
      </c>
      <c r="DE40" s="114">
        <f t="shared" si="122"/>
        <v>146</v>
      </c>
      <c r="DF40" s="114"/>
      <c r="DG40" s="114">
        <f t="shared" ref="DG40:DH40" si="123">MAX(DG14:DG37)</f>
        <v>338</v>
      </c>
      <c r="DH40" s="114">
        <f t="shared" si="123"/>
        <v>16.9</v>
      </c>
      <c r="DI40" s="114"/>
      <c r="DJ40" s="114">
        <f t="shared" ref="DJ40:DW40" si="124">MAX(DJ14:DJ37)</f>
        <v>7</v>
      </c>
      <c r="DK40" s="114">
        <f t="shared" si="124"/>
        <v>61</v>
      </c>
      <c r="DL40" s="114">
        <f t="shared" si="124"/>
        <v>55</v>
      </c>
      <c r="DM40" s="112">
        <f t="shared" si="124"/>
        <v>0</v>
      </c>
      <c r="DN40" s="114">
        <f t="shared" si="124"/>
        <v>341</v>
      </c>
      <c r="DO40" s="114">
        <f t="shared" si="124"/>
        <v>140</v>
      </c>
      <c r="DP40" s="114">
        <f t="shared" si="124"/>
        <v>45.5</v>
      </c>
      <c r="DQ40" s="114">
        <f t="shared" si="124"/>
        <v>25.62</v>
      </c>
      <c r="DR40" s="114">
        <f t="shared" si="124"/>
        <v>6.8</v>
      </c>
      <c r="DS40" s="114">
        <f t="shared" si="124"/>
        <v>8</v>
      </c>
      <c r="DT40" s="114">
        <f t="shared" si="124"/>
        <v>49</v>
      </c>
      <c r="DU40" s="114">
        <f t="shared" si="124"/>
        <v>57.6</v>
      </c>
      <c r="DV40" s="114">
        <f t="shared" si="124"/>
        <v>0</v>
      </c>
      <c r="DW40" s="114">
        <f t="shared" si="124"/>
        <v>0</v>
      </c>
      <c r="DX40" s="114"/>
      <c r="DY40" s="114">
        <f t="shared" ref="DY40:EA40" si="125">MAX(DY14:DY37)</f>
        <v>0</v>
      </c>
      <c r="DZ40" s="114">
        <f t="shared" si="125"/>
        <v>0</v>
      </c>
      <c r="EA40" s="114">
        <f t="shared" si="125"/>
        <v>0</v>
      </c>
      <c r="EB40" s="114"/>
      <c r="EC40" s="114">
        <f t="shared" ref="EC40:EU40" si="126">MAX(EC14:EC37)</f>
        <v>0</v>
      </c>
      <c r="ED40" s="112">
        <f t="shared" si="126"/>
        <v>0</v>
      </c>
      <c r="EE40" s="114">
        <f t="shared" si="126"/>
        <v>345</v>
      </c>
      <c r="EF40" s="114">
        <f t="shared" si="126"/>
        <v>139</v>
      </c>
      <c r="EG40" s="114">
        <f t="shared" si="126"/>
        <v>92</v>
      </c>
      <c r="EH40" s="114">
        <f t="shared" si="126"/>
        <v>3.8</v>
      </c>
      <c r="EI40" s="114">
        <f t="shared" si="126"/>
        <v>0</v>
      </c>
      <c r="EJ40" s="114">
        <f t="shared" si="126"/>
        <v>9</v>
      </c>
      <c r="EK40" s="114">
        <f t="shared" si="126"/>
        <v>57</v>
      </c>
      <c r="EL40" s="114">
        <f t="shared" si="126"/>
        <v>57</v>
      </c>
      <c r="EM40" s="114">
        <f t="shared" si="126"/>
        <v>139</v>
      </c>
      <c r="EN40" s="114">
        <f t="shared" si="126"/>
        <v>140</v>
      </c>
      <c r="EO40" s="114">
        <f t="shared" si="126"/>
        <v>6</v>
      </c>
      <c r="EP40" s="114">
        <f t="shared" si="126"/>
        <v>0</v>
      </c>
      <c r="EQ40" s="114">
        <f t="shared" si="126"/>
        <v>9</v>
      </c>
      <c r="ER40" s="114">
        <f t="shared" si="126"/>
        <v>58</v>
      </c>
      <c r="ES40" s="114">
        <f t="shared" si="126"/>
        <v>58</v>
      </c>
      <c r="ET40" s="114">
        <f t="shared" si="126"/>
        <v>345</v>
      </c>
      <c r="EU40" s="114">
        <f t="shared" si="126"/>
        <v>240</v>
      </c>
      <c r="EV40" s="114"/>
      <c r="EW40" s="114">
        <f t="shared" ref="EW40:EY40" si="127">MAX(EW14:EW37)</f>
        <v>5.7</v>
      </c>
      <c r="EX40" s="114">
        <f t="shared" si="127"/>
        <v>343</v>
      </c>
      <c r="EY40" s="114">
        <f t="shared" si="127"/>
        <v>0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28">MAX(FI14:FI37)</f>
        <v>0</v>
      </c>
      <c r="FJ40" s="114">
        <f t="shared" si="128"/>
        <v>345</v>
      </c>
      <c r="FK40" s="114">
        <f t="shared" si="128"/>
        <v>230</v>
      </c>
      <c r="FL40" s="114"/>
      <c r="FM40" s="114">
        <f t="shared" ref="FM40:FN40" si="129">MAX(FM14:FM37)</f>
        <v>0</v>
      </c>
      <c r="FN40" s="114">
        <f t="shared" si="129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30">MAX(FY14:FY37)</f>
        <v>0</v>
      </c>
      <c r="FZ40" s="112">
        <f t="shared" si="130"/>
        <v>0</v>
      </c>
      <c r="GA40" s="114">
        <f t="shared" si="130"/>
        <v>344</v>
      </c>
      <c r="GB40" s="114">
        <f t="shared" si="130"/>
        <v>398.3</v>
      </c>
      <c r="GC40" s="114"/>
      <c r="GD40" s="114">
        <f t="shared" ref="GD40:GF40" si="131">MAX(GD14:GD37)</f>
        <v>25.8</v>
      </c>
      <c r="GE40" s="114">
        <f t="shared" si="131"/>
        <v>344</v>
      </c>
      <c r="GF40" s="114">
        <f t="shared" si="131"/>
        <v>415.32</v>
      </c>
      <c r="GG40" s="114"/>
      <c r="GH40" s="114">
        <f t="shared" ref="GH40:GJ40" si="132">MAX(GH14:GH37)</f>
        <v>25.92</v>
      </c>
      <c r="GI40" s="114">
        <f t="shared" si="132"/>
        <v>344</v>
      </c>
      <c r="GJ40" s="114">
        <f t="shared" si="132"/>
        <v>341.25</v>
      </c>
      <c r="GK40" s="114"/>
      <c r="GL40" s="114">
        <f t="shared" ref="GL40:GN40" si="133">MAX(GL14:GL37)</f>
        <v>8.21</v>
      </c>
      <c r="GM40" s="114">
        <f t="shared" si="133"/>
        <v>344</v>
      </c>
      <c r="GN40" s="114">
        <f t="shared" si="133"/>
        <v>239.91</v>
      </c>
      <c r="GO40" s="114"/>
      <c r="GP40" s="114">
        <f t="shared" ref="GP40:GR40" si="134">MAX(GP14:GP37)</f>
        <v>15.66</v>
      </c>
      <c r="GQ40" s="114">
        <f t="shared" si="134"/>
        <v>344</v>
      </c>
      <c r="GR40" s="114">
        <f t="shared" si="134"/>
        <v>198.71</v>
      </c>
      <c r="GS40" s="114"/>
      <c r="GT40" s="114">
        <f t="shared" ref="GT40:GV40" si="135">MAX(GT14:GT37)</f>
        <v>9.63</v>
      </c>
      <c r="GU40" s="114">
        <f t="shared" si="135"/>
        <v>344</v>
      </c>
      <c r="GV40" s="114">
        <f t="shared" si="135"/>
        <v>220.25</v>
      </c>
      <c r="GW40" s="114"/>
      <c r="GX40" s="114">
        <f t="shared" ref="GX40:HC40" si="136">MAX(GX14:GX37)</f>
        <v>6.28</v>
      </c>
      <c r="GY40" s="112">
        <f t="shared" si="136"/>
        <v>0</v>
      </c>
      <c r="GZ40" s="114">
        <f t="shared" si="136"/>
        <v>0</v>
      </c>
      <c r="HA40" s="114">
        <f t="shared" si="136"/>
        <v>0</v>
      </c>
      <c r="HB40" s="114">
        <f t="shared" si="136"/>
        <v>288</v>
      </c>
      <c r="HC40" s="114">
        <f t="shared" si="136"/>
        <v>14.4</v>
      </c>
      <c r="HD40" s="114"/>
      <c r="HE40" s="114">
        <f t="shared" ref="HE40:HK40" si="137">MAX(HE14:HE37)</f>
        <v>8</v>
      </c>
      <c r="HF40" s="114">
        <f t="shared" si="137"/>
        <v>60</v>
      </c>
      <c r="HG40" s="114">
        <f t="shared" si="137"/>
        <v>58</v>
      </c>
      <c r="HH40" s="114">
        <f t="shared" si="137"/>
        <v>0</v>
      </c>
      <c r="HI40" s="114">
        <f t="shared" si="137"/>
        <v>0</v>
      </c>
      <c r="HJ40" s="114">
        <f t="shared" si="137"/>
        <v>247</v>
      </c>
      <c r="HK40" s="114">
        <f t="shared" si="137"/>
        <v>12.35</v>
      </c>
      <c r="HL40" s="114"/>
      <c r="HM40" s="114">
        <f t="shared" ref="HM40:HS40" si="138">MAX(HM14:HM37)</f>
        <v>5</v>
      </c>
      <c r="HN40" s="114">
        <f t="shared" si="138"/>
        <v>62</v>
      </c>
      <c r="HO40" s="114">
        <f t="shared" si="138"/>
        <v>60</v>
      </c>
      <c r="HP40" s="114">
        <f t="shared" si="138"/>
        <v>0</v>
      </c>
      <c r="HQ40" s="114">
        <f t="shared" si="138"/>
        <v>0</v>
      </c>
      <c r="HR40" s="114">
        <f t="shared" si="138"/>
        <v>266</v>
      </c>
      <c r="HS40" s="114">
        <f t="shared" si="138"/>
        <v>13.3</v>
      </c>
      <c r="HT40" s="114"/>
      <c r="HU40" s="114">
        <f t="shared" ref="HU40:IB40" si="139">MAX(HU14:HU37)</f>
        <v>7</v>
      </c>
      <c r="HV40" s="114">
        <f t="shared" si="139"/>
        <v>60</v>
      </c>
      <c r="HW40" s="114">
        <f t="shared" si="139"/>
        <v>60</v>
      </c>
      <c r="HX40" s="112">
        <f t="shared" si="139"/>
        <v>0</v>
      </c>
      <c r="HY40" s="114">
        <f t="shared" si="139"/>
        <v>135</v>
      </c>
      <c r="HZ40" s="114">
        <f t="shared" si="139"/>
        <v>33</v>
      </c>
      <c r="IA40" s="114">
        <f t="shared" si="139"/>
        <v>164</v>
      </c>
      <c r="IB40" s="114">
        <f t="shared" si="139"/>
        <v>8.2</v>
      </c>
      <c r="IC40" s="114"/>
      <c r="ID40" s="114">
        <f t="shared" ref="ID40:IK40" si="140">MAX(ID14:ID37)</f>
        <v>2</v>
      </c>
      <c r="IE40" s="114">
        <f t="shared" si="140"/>
        <v>68</v>
      </c>
      <c r="IF40" s="114">
        <f t="shared" si="140"/>
        <v>44</v>
      </c>
      <c r="IG40" s="112">
        <f t="shared" si="140"/>
        <v>0</v>
      </c>
      <c r="IH40" s="114">
        <f t="shared" si="140"/>
        <v>140</v>
      </c>
      <c r="II40" s="114">
        <f t="shared" si="140"/>
        <v>34.4</v>
      </c>
      <c r="IJ40" s="114">
        <f t="shared" si="140"/>
        <v>241</v>
      </c>
      <c r="IK40" s="114">
        <f t="shared" si="140"/>
        <v>12.2</v>
      </c>
      <c r="IL40" s="114"/>
      <c r="IM40" s="114">
        <f t="shared" ref="IM40:IS40" si="141">MAX(IM14:IM37)</f>
        <v>6</v>
      </c>
      <c r="IN40" s="114">
        <f t="shared" si="141"/>
        <v>52</v>
      </c>
      <c r="IO40" s="114">
        <f t="shared" si="141"/>
        <v>51</v>
      </c>
      <c r="IP40" s="114">
        <f t="shared" si="141"/>
        <v>140</v>
      </c>
      <c r="IQ40" s="114">
        <f t="shared" si="141"/>
        <v>35</v>
      </c>
      <c r="IR40" s="114">
        <f t="shared" si="141"/>
        <v>218</v>
      </c>
      <c r="IS40" s="114">
        <f t="shared" si="141"/>
        <v>11.3</v>
      </c>
      <c r="IT40" s="114"/>
      <c r="IU40" s="114">
        <f t="shared" ref="IU40:JB40" si="142">MAX(IU14:IU37)</f>
        <v>12</v>
      </c>
      <c r="IV40" s="114">
        <f t="shared" si="142"/>
        <v>54</v>
      </c>
      <c r="IW40" s="114">
        <f t="shared" si="142"/>
        <v>52</v>
      </c>
      <c r="IX40" s="112">
        <f t="shared" si="142"/>
        <v>0</v>
      </c>
      <c r="IY40" s="114">
        <f t="shared" si="142"/>
        <v>140.05</v>
      </c>
      <c r="IZ40" s="114">
        <f t="shared" si="142"/>
        <v>35.33</v>
      </c>
      <c r="JA40" s="114">
        <f t="shared" si="142"/>
        <v>452.2</v>
      </c>
      <c r="JB40" s="114">
        <f t="shared" si="142"/>
        <v>22.61</v>
      </c>
      <c r="JC40" s="114"/>
      <c r="JD40" s="114">
        <f t="shared" ref="JD40:JJ40" si="143">MAX(JD14:JD37)</f>
        <v>3</v>
      </c>
      <c r="JE40" s="114">
        <f t="shared" si="143"/>
        <v>67.56</v>
      </c>
      <c r="JF40" s="114">
        <f t="shared" si="143"/>
        <v>53.22</v>
      </c>
      <c r="JG40" s="114">
        <f t="shared" si="143"/>
        <v>0</v>
      </c>
      <c r="JH40" s="114">
        <f t="shared" si="143"/>
        <v>0</v>
      </c>
      <c r="JI40" s="114">
        <f t="shared" si="143"/>
        <v>0</v>
      </c>
      <c r="JJ40" s="114">
        <f t="shared" si="143"/>
        <v>0</v>
      </c>
      <c r="JK40" s="114"/>
      <c r="JL40" s="114">
        <f t="shared" ref="JL40:JS40" si="144">MAX(JL14:JL37)</f>
        <v>0</v>
      </c>
      <c r="JM40" s="114">
        <f t="shared" si="144"/>
        <v>0</v>
      </c>
      <c r="JN40" s="114">
        <f t="shared" si="144"/>
        <v>0</v>
      </c>
      <c r="JO40" s="112">
        <f t="shared" si="144"/>
        <v>0</v>
      </c>
      <c r="JP40" s="114">
        <f t="shared" si="144"/>
        <v>140</v>
      </c>
      <c r="JQ40" s="114">
        <f t="shared" si="144"/>
        <v>32.9</v>
      </c>
      <c r="JR40" s="114">
        <f t="shared" si="144"/>
        <v>0</v>
      </c>
      <c r="JS40" s="114">
        <f t="shared" si="144"/>
        <v>0</v>
      </c>
      <c r="JT40" s="114"/>
      <c r="JU40" s="114">
        <f t="shared" ref="JU40:KA40" si="145">MAX(JU14:JU37)</f>
        <v>2</v>
      </c>
      <c r="JV40" s="114">
        <f t="shared" si="145"/>
        <v>62</v>
      </c>
      <c r="JW40" s="114">
        <f t="shared" si="145"/>
        <v>50</v>
      </c>
      <c r="JX40" s="114">
        <f t="shared" si="145"/>
        <v>140</v>
      </c>
      <c r="JY40" s="114">
        <f t="shared" si="145"/>
        <v>35.3</v>
      </c>
      <c r="JZ40" s="114">
        <f t="shared" si="145"/>
        <v>204</v>
      </c>
      <c r="KA40" s="114">
        <f t="shared" si="145"/>
        <v>11.2</v>
      </c>
      <c r="KB40" s="114"/>
      <c r="KC40" s="114">
        <f t="shared" ref="KC40:KJ40" si="146">MAX(KC14:KC37)</f>
        <v>2</v>
      </c>
      <c r="KD40" s="114">
        <f t="shared" si="146"/>
        <v>60</v>
      </c>
      <c r="KE40" s="114">
        <f t="shared" si="146"/>
        <v>57</v>
      </c>
      <c r="KF40" s="112">
        <f t="shared" si="146"/>
        <v>0</v>
      </c>
      <c r="KG40" s="114">
        <f t="shared" si="146"/>
        <v>141</v>
      </c>
      <c r="KH40" s="114">
        <f t="shared" si="146"/>
        <v>34</v>
      </c>
      <c r="KI40" s="114">
        <f t="shared" si="146"/>
        <v>139</v>
      </c>
      <c r="KJ40" s="114">
        <f t="shared" si="146"/>
        <v>7.2</v>
      </c>
      <c r="KK40" s="114"/>
      <c r="KL40" s="114">
        <f t="shared" ref="KL40:KR40" si="147">MAX(KL14:KL37)</f>
        <v>1</v>
      </c>
      <c r="KM40" s="114">
        <f t="shared" si="147"/>
        <v>54</v>
      </c>
      <c r="KN40" s="114">
        <f t="shared" si="147"/>
        <v>54</v>
      </c>
      <c r="KO40" s="114">
        <f t="shared" si="147"/>
        <v>141</v>
      </c>
      <c r="KP40" s="114">
        <f t="shared" si="147"/>
        <v>34</v>
      </c>
      <c r="KQ40" s="114">
        <f t="shared" si="147"/>
        <v>59</v>
      </c>
      <c r="KR40" s="114">
        <f t="shared" si="147"/>
        <v>3.3</v>
      </c>
      <c r="KS40" s="114"/>
      <c r="KT40" s="114">
        <f t="shared" ref="KT40:LA40" si="148">MAX(KT14:KT37)</f>
        <v>1</v>
      </c>
      <c r="KU40" s="114">
        <f t="shared" si="148"/>
        <v>54</v>
      </c>
      <c r="KV40" s="114">
        <f t="shared" si="148"/>
        <v>52</v>
      </c>
      <c r="KW40" s="112">
        <f t="shared" si="148"/>
        <v>0</v>
      </c>
      <c r="KX40" s="114">
        <f t="shared" si="148"/>
        <v>137</v>
      </c>
      <c r="KY40" s="114">
        <f t="shared" si="148"/>
        <v>34</v>
      </c>
      <c r="KZ40" s="114">
        <f t="shared" si="148"/>
        <v>353</v>
      </c>
      <c r="LA40" s="114">
        <f t="shared" si="148"/>
        <v>17.3</v>
      </c>
      <c r="LB40" s="114"/>
      <c r="LC40" s="114">
        <f t="shared" ref="LC40:LI40" si="149">MAX(LC14:LC37)</f>
        <v>3</v>
      </c>
      <c r="LD40" s="114">
        <f t="shared" si="149"/>
        <v>58</v>
      </c>
      <c r="LE40" s="114">
        <f t="shared" si="149"/>
        <v>59</v>
      </c>
      <c r="LF40" s="114">
        <f t="shared" si="149"/>
        <v>137</v>
      </c>
      <c r="LG40" s="114">
        <f t="shared" si="149"/>
        <v>34</v>
      </c>
      <c r="LH40" s="114">
        <f t="shared" si="149"/>
        <v>428</v>
      </c>
      <c r="LI40" s="114">
        <f t="shared" si="149"/>
        <v>21</v>
      </c>
      <c r="LJ40" s="114"/>
      <c r="LK40" s="114">
        <f t="shared" ref="LK40:LO40" si="150">MAX(LK14:LK37)</f>
        <v>5</v>
      </c>
      <c r="LL40" s="114">
        <f t="shared" si="150"/>
        <v>57</v>
      </c>
      <c r="LM40" s="114">
        <f t="shared" si="150"/>
        <v>56</v>
      </c>
      <c r="LN40" s="112">
        <f t="shared" si="150"/>
        <v>0</v>
      </c>
      <c r="LO40" s="114">
        <f t="shared" si="150"/>
        <v>344</v>
      </c>
      <c r="LP40" s="114"/>
      <c r="LQ40" s="114"/>
      <c r="LR40" s="114"/>
      <c r="LS40" s="114"/>
      <c r="LT40" s="114" t="str">
        <f t="shared" ref="LT40:MV40" si="151">MAX(#REF!)</f>
        <v>#REF!</v>
      </c>
      <c r="LU40" s="114" t="str">
        <f t="shared" si="151"/>
        <v>#REF!</v>
      </c>
      <c r="LV40" s="114" t="str">
        <f t="shared" si="151"/>
        <v>#REF!</v>
      </c>
      <c r="LW40" s="114" t="str">
        <f t="shared" si="151"/>
        <v>#REF!</v>
      </c>
      <c r="LX40" s="114" t="str">
        <f t="shared" si="151"/>
        <v>#REF!</v>
      </c>
      <c r="LY40" s="114" t="str">
        <f t="shared" si="151"/>
        <v>#REF!</v>
      </c>
      <c r="LZ40" s="114" t="str">
        <f t="shared" si="151"/>
        <v>#REF!</v>
      </c>
      <c r="MA40" s="114" t="str">
        <f t="shared" si="151"/>
        <v>#REF!</v>
      </c>
      <c r="MB40" s="114" t="str">
        <f t="shared" si="151"/>
        <v>#REF!</v>
      </c>
      <c r="MC40" s="114" t="str">
        <f t="shared" si="151"/>
        <v>#REF!</v>
      </c>
      <c r="MD40" s="114" t="str">
        <f t="shared" si="151"/>
        <v>#REF!</v>
      </c>
      <c r="ME40" s="114" t="str">
        <f t="shared" si="151"/>
        <v>#REF!</v>
      </c>
      <c r="MF40" s="114" t="str">
        <f t="shared" si="151"/>
        <v>#REF!</v>
      </c>
      <c r="MG40" s="114" t="str">
        <f t="shared" si="151"/>
        <v>#REF!</v>
      </c>
      <c r="MH40" s="114" t="str">
        <f t="shared" si="151"/>
        <v>#REF!</v>
      </c>
      <c r="MI40" s="114" t="str">
        <f t="shared" si="151"/>
        <v>#REF!</v>
      </c>
      <c r="MJ40" s="114" t="str">
        <f t="shared" si="151"/>
        <v>#REF!</v>
      </c>
      <c r="MK40" s="114" t="str">
        <f t="shared" si="151"/>
        <v>#REF!</v>
      </c>
      <c r="ML40" s="114" t="str">
        <f t="shared" si="151"/>
        <v>#REF!</v>
      </c>
      <c r="MM40" s="114" t="str">
        <f t="shared" si="151"/>
        <v>#REF!</v>
      </c>
      <c r="MN40" s="114" t="str">
        <f t="shared" si="151"/>
        <v>#REF!</v>
      </c>
      <c r="MO40" s="112" t="str">
        <f t="shared" si="151"/>
        <v>#REF!</v>
      </c>
      <c r="MP40" s="114" t="str">
        <f t="shared" si="151"/>
        <v>#REF!</v>
      </c>
      <c r="MQ40" s="114" t="str">
        <f t="shared" si="151"/>
        <v>#REF!</v>
      </c>
      <c r="MR40" s="114" t="str">
        <f t="shared" si="151"/>
        <v>#REF!</v>
      </c>
      <c r="MS40" s="114" t="str">
        <f t="shared" si="151"/>
        <v>#REF!</v>
      </c>
      <c r="MT40" s="114" t="str">
        <f t="shared" si="151"/>
        <v>#REF!</v>
      </c>
      <c r="MU40" s="114" t="str">
        <f t="shared" si="151"/>
        <v>#REF!</v>
      </c>
      <c r="MV40" s="114" t="str">
        <f t="shared" si="151"/>
        <v>#REF!</v>
      </c>
      <c r="MW40" s="114"/>
      <c r="MX40" s="114"/>
      <c r="MY40" s="114" t="str">
        <f t="shared" ref="MY40:ND40" si="152">MAX(#REF!)</f>
        <v>#REF!</v>
      </c>
      <c r="MZ40" s="114" t="str">
        <f t="shared" si="152"/>
        <v>#REF!</v>
      </c>
      <c r="NA40" s="114" t="str">
        <f t="shared" si="152"/>
        <v>#REF!</v>
      </c>
      <c r="NB40" s="114" t="str">
        <f t="shared" si="152"/>
        <v>#REF!</v>
      </c>
      <c r="NC40" s="114" t="str">
        <f t="shared" si="152"/>
        <v>#REF!</v>
      </c>
      <c r="ND40" s="114" t="str">
        <f t="shared" si="152"/>
        <v>#REF!</v>
      </c>
      <c r="NE40" s="114"/>
      <c r="NF40" s="114"/>
      <c r="NG40" s="114" t="str">
        <f t="shared" ref="NG40:NL40" si="153">MAX(#REF!)</f>
        <v>#REF!</v>
      </c>
      <c r="NH40" s="114" t="str">
        <f t="shared" si="153"/>
        <v>#REF!</v>
      </c>
      <c r="NI40" s="114" t="str">
        <f t="shared" si="153"/>
        <v>#REF!</v>
      </c>
      <c r="NJ40" s="114" t="str">
        <f t="shared" si="153"/>
        <v>#REF!</v>
      </c>
      <c r="NK40" s="114" t="str">
        <f t="shared" si="153"/>
        <v>#REF!</v>
      </c>
      <c r="NL40" s="114" t="str">
        <f t="shared" si="153"/>
        <v>#REF!</v>
      </c>
      <c r="NM40" s="114"/>
      <c r="NN40" s="114"/>
      <c r="NO40" s="114" t="str">
        <f t="shared" ref="NO40:NP40" si="154">MAX(#REF!)</f>
        <v>#REF!</v>
      </c>
      <c r="NP40" s="114" t="str">
        <f t="shared" si="154"/>
        <v>#REF!</v>
      </c>
      <c r="NQ40" s="225"/>
    </row>
    <row r="41" ht="14.25" customHeight="1">
      <c r="C41" s="6"/>
      <c r="D41" s="7"/>
      <c r="G41" s="7"/>
      <c r="S41" s="7"/>
      <c r="T41" s="7"/>
      <c r="U41" s="7"/>
      <c r="W41" s="7"/>
      <c r="X41" s="7"/>
      <c r="Y41" s="7"/>
      <c r="AA41" s="7"/>
      <c r="AF41" s="7"/>
      <c r="AG41" s="7"/>
      <c r="AI41" s="7"/>
      <c r="AJ41" s="7"/>
      <c r="AM41" s="7"/>
      <c r="AN41" s="7"/>
      <c r="AQ41" s="188"/>
      <c r="AY41" s="188"/>
    </row>
    <row r="42" ht="14.25" customHeight="1">
      <c r="C42" s="6"/>
      <c r="D42" s="7"/>
      <c r="G42" s="7"/>
      <c r="S42" s="7"/>
      <c r="T42" s="7"/>
      <c r="U42" s="7"/>
      <c r="W42" s="7"/>
      <c r="X42" s="7"/>
      <c r="Y42" s="7"/>
      <c r="AA42" s="7"/>
      <c r="AF42" s="7"/>
      <c r="AG42" s="7"/>
      <c r="AI42" s="7"/>
      <c r="AJ42" s="7"/>
      <c r="AM42" s="7"/>
      <c r="AN42" s="7"/>
      <c r="AQ42" s="188"/>
      <c r="AY42" s="188"/>
    </row>
    <row r="43" ht="14.25" customHeight="1">
      <c r="C43" s="6"/>
      <c r="D43" s="7"/>
      <c r="G43" s="7"/>
      <c r="S43" s="7"/>
      <c r="T43" s="7"/>
      <c r="U43" s="7"/>
      <c r="W43" s="7"/>
      <c r="X43" s="7"/>
      <c r="Y43" s="7"/>
      <c r="AA43" s="7"/>
      <c r="AF43" s="7"/>
      <c r="AG43" s="7"/>
      <c r="AI43" s="7"/>
      <c r="AJ43" s="7"/>
      <c r="AM43" s="7"/>
      <c r="AN43" s="7"/>
      <c r="AQ43" s="188"/>
      <c r="AY43" s="188"/>
    </row>
    <row r="44" ht="14.25" customHeight="1">
      <c r="C44" s="6"/>
      <c r="D44" s="7"/>
      <c r="G44" s="7"/>
      <c r="S44" s="7"/>
      <c r="T44" s="7"/>
      <c r="U44" s="7"/>
      <c r="W44" s="7"/>
      <c r="X44" s="7"/>
      <c r="Y44" s="7"/>
      <c r="AA44" s="7"/>
      <c r="AF44" s="7"/>
      <c r="AG44" s="7"/>
      <c r="AI44" s="7"/>
      <c r="AJ44" s="7"/>
      <c r="AM44" s="7"/>
      <c r="AN44" s="7"/>
      <c r="AQ44" s="188"/>
      <c r="AY44" s="188"/>
    </row>
    <row r="45" ht="14.25" customHeight="1">
      <c r="C45" s="6"/>
      <c r="D45" s="7"/>
      <c r="G45" s="7"/>
      <c r="S45" s="7"/>
      <c r="T45" s="7"/>
      <c r="U45" s="7"/>
      <c r="W45" s="7"/>
      <c r="X45" s="7"/>
      <c r="Y45" s="7"/>
      <c r="AA45" s="7"/>
      <c r="AF45" s="7"/>
      <c r="AG45" s="7"/>
      <c r="AI45" s="7"/>
      <c r="AJ45" s="7"/>
      <c r="AM45" s="7"/>
      <c r="AN45" s="7"/>
      <c r="AQ45" s="188"/>
      <c r="AY45" s="188"/>
    </row>
    <row r="46" ht="14.25" customHeight="1">
      <c r="C46" s="6"/>
      <c r="D46" s="7"/>
      <c r="G46" s="7"/>
      <c r="S46" s="7"/>
      <c r="T46" s="7"/>
      <c r="U46" s="7"/>
      <c r="W46" s="7"/>
      <c r="X46" s="7"/>
      <c r="Y46" s="7"/>
      <c r="AA46" s="7"/>
      <c r="AF46" s="7"/>
      <c r="AG46" s="7"/>
      <c r="AI46" s="7"/>
      <c r="AJ46" s="7"/>
      <c r="AM46" s="7"/>
      <c r="AN46" s="7"/>
      <c r="AQ46" s="188"/>
      <c r="AY46" s="188"/>
    </row>
    <row r="47" ht="14.25" customHeight="1">
      <c r="C47" s="6"/>
      <c r="D47" s="7"/>
      <c r="G47" s="7"/>
      <c r="S47" s="7"/>
      <c r="T47" s="7"/>
      <c r="U47" s="7"/>
      <c r="W47" s="7"/>
      <c r="X47" s="7"/>
      <c r="Y47" s="7"/>
      <c r="AA47" s="7"/>
      <c r="AF47" s="7"/>
      <c r="AG47" s="7"/>
      <c r="AI47" s="7"/>
      <c r="AJ47" s="7"/>
      <c r="AM47" s="7"/>
      <c r="AN47" s="7"/>
      <c r="AQ47" s="188"/>
      <c r="AY47" s="188"/>
    </row>
    <row r="48" ht="14.25" customHeight="1">
      <c r="C48" s="6"/>
      <c r="D48" s="7"/>
      <c r="G48" s="7"/>
      <c r="S48" s="7"/>
      <c r="T48" s="7"/>
      <c r="U48" s="7"/>
      <c r="W48" s="7"/>
      <c r="X48" s="7"/>
      <c r="Y48" s="7"/>
      <c r="AA48" s="7"/>
      <c r="AF48" s="7"/>
      <c r="AG48" s="7"/>
      <c r="AI48" s="7"/>
      <c r="AJ48" s="7"/>
      <c r="AM48" s="7"/>
      <c r="AN48" s="7"/>
      <c r="AQ48" s="188"/>
      <c r="AY48" s="188"/>
    </row>
    <row r="49" ht="14.25" customHeight="1">
      <c r="C49" s="6"/>
      <c r="D49" s="7"/>
      <c r="G49" s="7"/>
      <c r="S49" s="7"/>
      <c r="T49" s="7"/>
      <c r="U49" s="7"/>
      <c r="W49" s="7"/>
      <c r="X49" s="7"/>
      <c r="Y49" s="7"/>
      <c r="AA49" s="7"/>
      <c r="AF49" s="7"/>
      <c r="AG49" s="7"/>
      <c r="AI49" s="7"/>
      <c r="AJ49" s="7"/>
      <c r="AM49" s="7"/>
      <c r="AN49" s="7"/>
      <c r="AQ49" s="188"/>
      <c r="AY49" s="188"/>
    </row>
    <row r="50" ht="14.25" customHeight="1">
      <c r="C50" s="6"/>
      <c r="D50" s="7"/>
      <c r="G50" s="7"/>
      <c r="S50" s="7"/>
      <c r="T50" s="7"/>
      <c r="U50" s="7"/>
      <c r="W50" s="7"/>
      <c r="X50" s="7"/>
      <c r="Y50" s="7"/>
      <c r="AA50" s="7"/>
      <c r="AF50" s="7"/>
      <c r="AG50" s="7"/>
      <c r="AI50" s="7"/>
      <c r="AJ50" s="7"/>
      <c r="AM50" s="7"/>
      <c r="AN50" s="7"/>
      <c r="AQ50" s="188"/>
      <c r="AY50" s="188"/>
    </row>
    <row r="51" ht="14.25" customHeight="1">
      <c r="C51" s="6"/>
      <c r="D51" s="7"/>
      <c r="G51" s="7"/>
      <c r="S51" s="7"/>
      <c r="T51" s="7"/>
      <c r="U51" s="7"/>
      <c r="W51" s="7"/>
      <c r="X51" s="7"/>
      <c r="Y51" s="7"/>
      <c r="AA51" s="7"/>
      <c r="AF51" s="7"/>
      <c r="AG51" s="7"/>
      <c r="AI51" s="7"/>
      <c r="AJ51" s="7"/>
      <c r="AM51" s="7"/>
      <c r="AN51" s="7"/>
      <c r="AQ51" s="188"/>
      <c r="AY51" s="188"/>
    </row>
    <row r="52" ht="14.25" customHeight="1">
      <c r="C52" s="6"/>
      <c r="D52" s="7"/>
      <c r="G52" s="7"/>
      <c r="S52" s="7"/>
      <c r="T52" s="7"/>
      <c r="U52" s="7"/>
      <c r="W52" s="7"/>
      <c r="X52" s="7"/>
      <c r="Y52" s="7"/>
      <c r="AA52" s="7"/>
      <c r="AF52" s="7"/>
      <c r="AG52" s="7"/>
      <c r="AI52" s="7"/>
      <c r="AJ52" s="7"/>
      <c r="AM52" s="7"/>
      <c r="AN52" s="7"/>
      <c r="AQ52" s="188"/>
      <c r="AY52" s="188"/>
    </row>
    <row r="53" ht="14.25" customHeight="1">
      <c r="C53" s="6"/>
      <c r="D53" s="7"/>
      <c r="G53" s="7"/>
      <c r="S53" s="7"/>
      <c r="T53" s="7"/>
      <c r="U53" s="7"/>
      <c r="W53" s="7"/>
      <c r="X53" s="7"/>
      <c r="Y53" s="7"/>
      <c r="AA53" s="7"/>
      <c r="AF53" s="7"/>
      <c r="AG53" s="7"/>
      <c r="AI53" s="7"/>
      <c r="AJ53" s="7"/>
      <c r="AM53" s="7"/>
      <c r="AN53" s="7"/>
      <c r="AQ53" s="188"/>
      <c r="AY53" s="188"/>
    </row>
    <row r="54" ht="14.25" customHeight="1">
      <c r="C54" s="6"/>
      <c r="D54" s="7"/>
      <c r="G54" s="7"/>
      <c r="S54" s="7"/>
      <c r="T54" s="7"/>
      <c r="U54" s="7"/>
      <c r="W54" s="7"/>
      <c r="X54" s="7"/>
      <c r="Y54" s="7"/>
      <c r="AA54" s="7"/>
      <c r="AF54" s="7"/>
      <c r="AG54" s="7"/>
      <c r="AI54" s="7"/>
      <c r="AJ54" s="7"/>
      <c r="AM54" s="7"/>
      <c r="AN54" s="7"/>
      <c r="AQ54" s="188"/>
      <c r="AY54" s="188"/>
    </row>
    <row r="55" ht="14.25" customHeight="1">
      <c r="C55" s="6"/>
      <c r="D55" s="7"/>
      <c r="G55" s="7"/>
      <c r="S55" s="7"/>
      <c r="T55" s="7"/>
      <c r="U55" s="7"/>
      <c r="W55" s="7"/>
      <c r="X55" s="7"/>
      <c r="Y55" s="7"/>
      <c r="AA55" s="7"/>
      <c r="AF55" s="7"/>
      <c r="AG55" s="7"/>
      <c r="AI55" s="7"/>
      <c r="AJ55" s="7"/>
      <c r="AM55" s="7"/>
      <c r="AN55" s="7"/>
      <c r="AQ55" s="188"/>
      <c r="AY55" s="188"/>
    </row>
    <row r="56" ht="14.25" customHeight="1">
      <c r="C56" s="6"/>
      <c r="D56" s="7"/>
      <c r="G56" s="7"/>
      <c r="S56" s="7"/>
      <c r="T56" s="7"/>
      <c r="U56" s="7"/>
      <c r="W56" s="7"/>
      <c r="X56" s="7"/>
      <c r="Y56" s="7"/>
      <c r="AA56" s="7"/>
      <c r="AF56" s="7"/>
      <c r="AG56" s="7"/>
      <c r="AI56" s="7"/>
      <c r="AJ56" s="7"/>
      <c r="AM56" s="7"/>
      <c r="AN56" s="7"/>
      <c r="AQ56" s="188"/>
      <c r="AY56" s="188"/>
    </row>
    <row r="57" ht="14.25" customHeight="1">
      <c r="C57" s="6"/>
      <c r="D57" s="7"/>
      <c r="G57" s="7"/>
      <c r="S57" s="7"/>
      <c r="T57" s="7"/>
      <c r="U57" s="7"/>
      <c r="W57" s="7"/>
      <c r="X57" s="7"/>
      <c r="Y57" s="7"/>
      <c r="AA57" s="7"/>
      <c r="AF57" s="7"/>
      <c r="AG57" s="7"/>
      <c r="AI57" s="7"/>
      <c r="AJ57" s="7"/>
      <c r="AM57" s="7"/>
      <c r="AN57" s="7"/>
      <c r="AQ57" s="188"/>
      <c r="AY57" s="188"/>
    </row>
    <row r="58" ht="14.25" customHeight="1">
      <c r="C58" s="6"/>
      <c r="D58" s="7"/>
      <c r="G58" s="7"/>
      <c r="S58" s="7"/>
      <c r="T58" s="7"/>
      <c r="U58" s="7"/>
      <c r="W58" s="7"/>
      <c r="X58" s="7"/>
      <c r="Y58" s="7"/>
      <c r="AA58" s="7"/>
      <c r="AF58" s="7"/>
      <c r="AG58" s="7"/>
      <c r="AI58" s="7"/>
      <c r="AJ58" s="7"/>
      <c r="AM58" s="7"/>
      <c r="AN58" s="7"/>
      <c r="AQ58" s="188"/>
      <c r="AY58" s="188"/>
    </row>
    <row r="59" ht="14.25" customHeight="1">
      <c r="C59" s="6"/>
      <c r="D59" s="7"/>
      <c r="G59" s="7"/>
      <c r="S59" s="7"/>
      <c r="T59" s="7"/>
      <c r="U59" s="7"/>
      <c r="W59" s="7"/>
      <c r="X59" s="7"/>
      <c r="Y59" s="7"/>
      <c r="AA59" s="7"/>
      <c r="AF59" s="7"/>
      <c r="AG59" s="7"/>
      <c r="AI59" s="7"/>
      <c r="AJ59" s="7"/>
      <c r="AM59" s="7"/>
      <c r="AN59" s="7"/>
      <c r="AQ59" s="188"/>
      <c r="AY59" s="188"/>
    </row>
    <row r="60" ht="14.25" customHeight="1">
      <c r="C60" s="6"/>
      <c r="D60" s="7"/>
      <c r="G60" s="7"/>
      <c r="S60" s="7"/>
      <c r="T60" s="7"/>
      <c r="U60" s="7"/>
      <c r="W60" s="7"/>
      <c r="X60" s="7"/>
      <c r="Y60" s="7"/>
      <c r="AA60" s="7"/>
      <c r="AF60" s="7"/>
      <c r="AG60" s="7"/>
      <c r="AI60" s="7"/>
      <c r="AJ60" s="7"/>
      <c r="AM60" s="7"/>
      <c r="AN60" s="7"/>
      <c r="AQ60" s="188"/>
      <c r="AY60" s="188"/>
    </row>
    <row r="61" ht="14.25" customHeight="1">
      <c r="C61" s="6"/>
      <c r="D61" s="7"/>
      <c r="G61" s="7"/>
      <c r="S61" s="7"/>
      <c r="T61" s="7"/>
      <c r="U61" s="7"/>
      <c r="W61" s="7"/>
      <c r="X61" s="7"/>
      <c r="Y61" s="7"/>
      <c r="AA61" s="7"/>
      <c r="AF61" s="7"/>
      <c r="AG61" s="7"/>
      <c r="AI61" s="7"/>
      <c r="AJ61" s="7"/>
      <c r="AM61" s="7"/>
      <c r="AN61" s="7"/>
      <c r="AQ61" s="188"/>
      <c r="AY61" s="188"/>
    </row>
    <row r="62" ht="14.25" customHeight="1">
      <c r="C62" s="6"/>
      <c r="D62" s="7"/>
      <c r="G62" s="7"/>
      <c r="S62" s="7"/>
      <c r="T62" s="7"/>
      <c r="U62" s="7"/>
      <c r="W62" s="7"/>
      <c r="X62" s="7"/>
      <c r="Y62" s="7"/>
      <c r="AA62" s="7"/>
      <c r="AF62" s="7"/>
      <c r="AG62" s="7"/>
      <c r="AI62" s="7"/>
      <c r="AJ62" s="7"/>
      <c r="AM62" s="7"/>
      <c r="AN62" s="7"/>
      <c r="AQ62" s="188"/>
      <c r="AY62" s="188"/>
    </row>
    <row r="63" ht="14.25" customHeight="1">
      <c r="C63" s="6"/>
      <c r="D63" s="7"/>
      <c r="G63" s="7"/>
      <c r="S63" s="7"/>
      <c r="T63" s="7"/>
      <c r="U63" s="7"/>
      <c r="W63" s="7"/>
      <c r="X63" s="7"/>
      <c r="Y63" s="7"/>
      <c r="AA63" s="7"/>
      <c r="AF63" s="7"/>
      <c r="AG63" s="7"/>
      <c r="AI63" s="7"/>
      <c r="AJ63" s="7"/>
      <c r="AM63" s="7"/>
      <c r="AN63" s="7"/>
      <c r="AQ63" s="188"/>
      <c r="AY63" s="188"/>
    </row>
    <row r="64" ht="14.25" customHeight="1">
      <c r="C64" s="6"/>
      <c r="D64" s="7"/>
      <c r="G64" s="7"/>
      <c r="S64" s="7"/>
      <c r="T64" s="7"/>
      <c r="U64" s="7"/>
      <c r="W64" s="7"/>
      <c r="X64" s="7"/>
      <c r="Y64" s="7"/>
      <c r="AA64" s="7"/>
      <c r="AF64" s="7"/>
      <c r="AG64" s="7"/>
      <c r="AI64" s="7"/>
      <c r="AJ64" s="7"/>
      <c r="AM64" s="7"/>
      <c r="AN64" s="7"/>
      <c r="AQ64" s="188"/>
      <c r="AY64" s="188"/>
    </row>
    <row r="65" ht="14.25" customHeight="1">
      <c r="C65" s="6"/>
      <c r="D65" s="7"/>
      <c r="G65" s="7"/>
      <c r="S65" s="7"/>
      <c r="T65" s="7"/>
      <c r="U65" s="7"/>
      <c r="W65" s="7"/>
      <c r="X65" s="7"/>
      <c r="Y65" s="7"/>
      <c r="AA65" s="7"/>
      <c r="AF65" s="7"/>
      <c r="AG65" s="7"/>
      <c r="AI65" s="7"/>
      <c r="AJ65" s="7"/>
      <c r="AM65" s="7"/>
      <c r="AN65" s="7"/>
      <c r="AQ65" s="188"/>
      <c r="AY65" s="188"/>
    </row>
    <row r="66" ht="14.25" customHeight="1">
      <c r="C66" s="6"/>
      <c r="D66" s="7"/>
      <c r="G66" s="7"/>
      <c r="S66" s="7"/>
      <c r="T66" s="7"/>
      <c r="U66" s="7"/>
      <c r="W66" s="7"/>
      <c r="X66" s="7"/>
      <c r="Y66" s="7"/>
      <c r="AA66" s="7"/>
      <c r="AF66" s="7"/>
      <c r="AG66" s="7"/>
      <c r="AI66" s="7"/>
      <c r="AJ66" s="7"/>
      <c r="AM66" s="7"/>
      <c r="AN66" s="7"/>
      <c r="AQ66" s="188"/>
      <c r="AY66" s="188"/>
    </row>
    <row r="67" ht="14.25" customHeight="1">
      <c r="C67" s="6"/>
      <c r="D67" s="7"/>
      <c r="G67" s="7"/>
      <c r="S67" s="7"/>
      <c r="T67" s="7"/>
      <c r="U67" s="7"/>
      <c r="W67" s="7"/>
      <c r="X67" s="7"/>
      <c r="Y67" s="7"/>
      <c r="AA67" s="7"/>
      <c r="AF67" s="7"/>
      <c r="AG67" s="7"/>
      <c r="AI67" s="7"/>
      <c r="AJ67" s="7"/>
      <c r="AM67" s="7"/>
      <c r="AN67" s="7"/>
      <c r="AQ67" s="188"/>
      <c r="AY67" s="188"/>
    </row>
    <row r="68" ht="14.25" customHeight="1">
      <c r="C68" s="6"/>
      <c r="D68" s="7"/>
      <c r="G68" s="7"/>
      <c r="S68" s="7"/>
      <c r="T68" s="7"/>
      <c r="U68" s="7"/>
      <c r="W68" s="7"/>
      <c r="X68" s="7"/>
      <c r="Y68" s="7"/>
      <c r="AA68" s="7"/>
      <c r="AF68" s="7"/>
      <c r="AG68" s="7"/>
      <c r="AI68" s="7"/>
      <c r="AJ68" s="7"/>
      <c r="AM68" s="7"/>
      <c r="AN68" s="7"/>
      <c r="AQ68" s="188"/>
      <c r="AY68" s="188"/>
    </row>
    <row r="69" ht="14.25" customHeight="1">
      <c r="C69" s="6"/>
      <c r="D69" s="7"/>
      <c r="G69" s="7"/>
      <c r="S69" s="7"/>
      <c r="T69" s="7"/>
      <c r="U69" s="7"/>
      <c r="W69" s="7"/>
      <c r="X69" s="7"/>
      <c r="Y69" s="7"/>
      <c r="AA69" s="7"/>
      <c r="AF69" s="7"/>
      <c r="AG69" s="7"/>
      <c r="AI69" s="7"/>
      <c r="AJ69" s="7"/>
      <c r="AM69" s="7"/>
      <c r="AN69" s="7"/>
      <c r="AQ69" s="188"/>
      <c r="AY69" s="188"/>
    </row>
    <row r="70" ht="14.25" customHeight="1">
      <c r="C70" s="6"/>
      <c r="D70" s="7"/>
      <c r="G70" s="7"/>
      <c r="S70" s="7"/>
      <c r="T70" s="7"/>
      <c r="U70" s="7"/>
      <c r="W70" s="7"/>
      <c r="X70" s="7"/>
      <c r="Y70" s="7"/>
      <c r="AA70" s="7"/>
      <c r="AF70" s="7"/>
      <c r="AG70" s="7"/>
      <c r="AI70" s="7"/>
      <c r="AJ70" s="7"/>
      <c r="AM70" s="7"/>
      <c r="AN70" s="7"/>
      <c r="AQ70" s="188"/>
      <c r="AY70" s="188"/>
    </row>
    <row r="71" ht="14.25" customHeight="1">
      <c r="C71" s="6"/>
      <c r="D71" s="7"/>
      <c r="G71" s="7"/>
      <c r="S71" s="7"/>
      <c r="T71" s="7"/>
      <c r="U71" s="7"/>
      <c r="W71" s="7"/>
      <c r="X71" s="7"/>
      <c r="Y71" s="7"/>
      <c r="AA71" s="7"/>
      <c r="AF71" s="7"/>
      <c r="AG71" s="7"/>
      <c r="AI71" s="7"/>
      <c r="AJ71" s="7"/>
      <c r="AM71" s="7"/>
      <c r="AN71" s="7"/>
      <c r="AQ71" s="188"/>
      <c r="AY71" s="188"/>
    </row>
    <row r="72" ht="14.25" customHeight="1">
      <c r="C72" s="6"/>
      <c r="D72" s="7"/>
      <c r="G72" s="7"/>
      <c r="S72" s="7"/>
      <c r="T72" s="7"/>
      <c r="U72" s="7"/>
      <c r="W72" s="7"/>
      <c r="X72" s="7"/>
      <c r="Y72" s="7"/>
      <c r="AA72" s="7"/>
      <c r="AF72" s="7"/>
      <c r="AG72" s="7"/>
      <c r="AI72" s="7"/>
      <c r="AJ72" s="7"/>
      <c r="AM72" s="7"/>
      <c r="AN72" s="7"/>
      <c r="AQ72" s="188"/>
      <c r="AY72" s="188"/>
    </row>
    <row r="73" ht="14.25" customHeight="1">
      <c r="C73" s="6"/>
      <c r="D73" s="7"/>
      <c r="G73" s="7"/>
      <c r="S73" s="7"/>
      <c r="T73" s="7"/>
      <c r="U73" s="7"/>
      <c r="W73" s="7"/>
      <c r="X73" s="7"/>
      <c r="Y73" s="7"/>
      <c r="AA73" s="7"/>
      <c r="AF73" s="7"/>
      <c r="AG73" s="7"/>
      <c r="AI73" s="7"/>
      <c r="AJ73" s="7"/>
      <c r="AM73" s="7"/>
      <c r="AN73" s="7"/>
      <c r="AQ73" s="188"/>
      <c r="AY73" s="188"/>
    </row>
    <row r="74" ht="14.25" customHeight="1">
      <c r="C74" s="6"/>
      <c r="D74" s="7"/>
      <c r="G74" s="7"/>
      <c r="S74" s="7"/>
      <c r="T74" s="7"/>
      <c r="U74" s="7"/>
      <c r="W74" s="7"/>
      <c r="X74" s="7"/>
      <c r="Y74" s="7"/>
      <c r="AA74" s="7"/>
      <c r="AF74" s="7"/>
      <c r="AG74" s="7"/>
      <c r="AI74" s="7"/>
      <c r="AJ74" s="7"/>
      <c r="AM74" s="7"/>
      <c r="AN74" s="7"/>
      <c r="AQ74" s="188"/>
      <c r="AY74" s="188"/>
    </row>
    <row r="75" ht="14.25" customHeight="1">
      <c r="C75" s="6"/>
      <c r="D75" s="7"/>
      <c r="G75" s="7"/>
      <c r="S75" s="7"/>
      <c r="T75" s="7"/>
      <c r="U75" s="7"/>
      <c r="W75" s="7"/>
      <c r="X75" s="7"/>
      <c r="Y75" s="7"/>
      <c r="AA75" s="7"/>
      <c r="AF75" s="7"/>
      <c r="AG75" s="7"/>
      <c r="AI75" s="7"/>
      <c r="AJ75" s="7"/>
      <c r="AM75" s="7"/>
      <c r="AN75" s="7"/>
      <c r="AQ75" s="188"/>
      <c r="AY75" s="188"/>
    </row>
    <row r="76" ht="14.25" customHeight="1">
      <c r="C76" s="6"/>
      <c r="D76" s="7"/>
      <c r="G76" s="7"/>
      <c r="S76" s="7"/>
      <c r="T76" s="7"/>
      <c r="U76" s="7"/>
      <c r="W76" s="7"/>
      <c r="X76" s="7"/>
      <c r="Y76" s="7"/>
      <c r="AA76" s="7"/>
      <c r="AF76" s="7"/>
      <c r="AG76" s="7"/>
      <c r="AI76" s="7"/>
      <c r="AJ76" s="7"/>
      <c r="AM76" s="7"/>
      <c r="AN76" s="7"/>
      <c r="AQ76" s="188"/>
      <c r="AY76" s="188"/>
    </row>
    <row r="77" ht="14.25" customHeight="1">
      <c r="C77" s="6"/>
      <c r="D77" s="7"/>
      <c r="G77" s="7"/>
      <c r="S77" s="7"/>
      <c r="T77" s="7"/>
      <c r="U77" s="7"/>
      <c r="W77" s="7"/>
      <c r="X77" s="7"/>
      <c r="Y77" s="7"/>
      <c r="AA77" s="7"/>
      <c r="AF77" s="7"/>
      <c r="AG77" s="7"/>
      <c r="AI77" s="7"/>
      <c r="AJ77" s="7"/>
      <c r="AM77" s="7"/>
      <c r="AN77" s="7"/>
      <c r="AQ77" s="188"/>
      <c r="AY77" s="188"/>
    </row>
    <row r="78" ht="14.25" customHeight="1">
      <c r="C78" s="6"/>
      <c r="D78" s="7"/>
      <c r="G78" s="7"/>
      <c r="S78" s="7"/>
      <c r="T78" s="7"/>
      <c r="U78" s="7"/>
      <c r="W78" s="7"/>
      <c r="X78" s="7"/>
      <c r="Y78" s="7"/>
      <c r="AA78" s="7"/>
      <c r="AF78" s="7"/>
      <c r="AG78" s="7"/>
      <c r="AI78" s="7"/>
      <c r="AJ78" s="7"/>
      <c r="AM78" s="7"/>
      <c r="AN78" s="7"/>
      <c r="AQ78" s="188"/>
      <c r="AY78" s="188"/>
    </row>
    <row r="79" ht="14.25" customHeight="1">
      <c r="C79" s="6"/>
      <c r="D79" s="7"/>
      <c r="G79" s="7"/>
      <c r="S79" s="7"/>
      <c r="T79" s="7"/>
      <c r="U79" s="7"/>
      <c r="W79" s="7"/>
      <c r="X79" s="7"/>
      <c r="Y79" s="7"/>
      <c r="AA79" s="7"/>
      <c r="AF79" s="7"/>
      <c r="AG79" s="7"/>
      <c r="AI79" s="7"/>
      <c r="AJ79" s="7"/>
      <c r="AM79" s="7"/>
      <c r="AN79" s="7"/>
      <c r="AQ79" s="188"/>
      <c r="AY79" s="188"/>
    </row>
    <row r="80" ht="14.25" customHeight="1">
      <c r="C80" s="6"/>
      <c r="D80" s="7"/>
      <c r="G80" s="7"/>
      <c r="S80" s="7"/>
      <c r="T80" s="7"/>
      <c r="U80" s="7"/>
      <c r="W80" s="7"/>
      <c r="X80" s="7"/>
      <c r="Y80" s="7"/>
      <c r="AA80" s="7"/>
      <c r="AF80" s="7"/>
      <c r="AG80" s="7"/>
      <c r="AI80" s="7"/>
      <c r="AJ80" s="7"/>
      <c r="AM80" s="7"/>
      <c r="AN80" s="7"/>
      <c r="AQ80" s="188"/>
      <c r="AY80" s="188"/>
    </row>
    <row r="81" ht="14.25" customHeight="1">
      <c r="C81" s="6"/>
      <c r="D81" s="7"/>
      <c r="G81" s="7"/>
      <c r="S81" s="7"/>
      <c r="T81" s="7"/>
      <c r="U81" s="7"/>
      <c r="W81" s="7"/>
      <c r="X81" s="7"/>
      <c r="Y81" s="7"/>
      <c r="AA81" s="7"/>
      <c r="AF81" s="7"/>
      <c r="AG81" s="7"/>
      <c r="AI81" s="7"/>
      <c r="AJ81" s="7"/>
      <c r="AM81" s="7"/>
      <c r="AN81" s="7"/>
      <c r="AQ81" s="188"/>
      <c r="AY81" s="188"/>
    </row>
    <row r="82" ht="14.25" customHeight="1">
      <c r="C82" s="6"/>
      <c r="D82" s="7"/>
      <c r="G82" s="7"/>
      <c r="S82" s="7"/>
      <c r="T82" s="7"/>
      <c r="U82" s="7"/>
      <c r="W82" s="7"/>
      <c r="X82" s="7"/>
      <c r="Y82" s="7"/>
      <c r="AA82" s="7"/>
      <c r="AF82" s="7"/>
      <c r="AG82" s="7"/>
      <c r="AI82" s="7"/>
      <c r="AJ82" s="7"/>
      <c r="AM82" s="7"/>
      <c r="AN82" s="7"/>
      <c r="AQ82" s="188"/>
      <c r="AY82" s="188"/>
    </row>
    <row r="83" ht="14.25" customHeight="1">
      <c r="C83" s="6"/>
      <c r="D83" s="7"/>
      <c r="G83" s="7"/>
      <c r="S83" s="7"/>
      <c r="T83" s="7"/>
      <c r="U83" s="7"/>
      <c r="W83" s="7"/>
      <c r="X83" s="7"/>
      <c r="Y83" s="7"/>
      <c r="AA83" s="7"/>
      <c r="AF83" s="7"/>
      <c r="AG83" s="7"/>
      <c r="AI83" s="7"/>
      <c r="AJ83" s="7"/>
      <c r="AM83" s="7"/>
      <c r="AN83" s="7"/>
      <c r="AQ83" s="188"/>
      <c r="AY83" s="188"/>
    </row>
    <row r="84" ht="14.25" customHeight="1">
      <c r="C84" s="6"/>
      <c r="D84" s="7"/>
      <c r="G84" s="7"/>
      <c r="S84" s="7"/>
      <c r="T84" s="7"/>
      <c r="U84" s="7"/>
      <c r="W84" s="7"/>
      <c r="X84" s="7"/>
      <c r="Y84" s="7"/>
      <c r="AA84" s="7"/>
      <c r="AF84" s="7"/>
      <c r="AG84" s="7"/>
      <c r="AI84" s="7"/>
      <c r="AJ84" s="7"/>
      <c r="AM84" s="7"/>
      <c r="AN84" s="7"/>
      <c r="AQ84" s="188"/>
      <c r="AY84" s="188"/>
    </row>
    <row r="85" ht="14.25" customHeight="1">
      <c r="C85" s="6"/>
      <c r="D85" s="7"/>
      <c r="G85" s="7"/>
      <c r="S85" s="7"/>
      <c r="T85" s="7"/>
      <c r="U85" s="7"/>
      <c r="W85" s="7"/>
      <c r="X85" s="7"/>
      <c r="Y85" s="7"/>
      <c r="AA85" s="7"/>
      <c r="AF85" s="7"/>
      <c r="AG85" s="7"/>
      <c r="AI85" s="7"/>
      <c r="AJ85" s="7"/>
      <c r="AM85" s="7"/>
      <c r="AN85" s="7"/>
      <c r="AQ85" s="188"/>
      <c r="AY85" s="188"/>
    </row>
    <row r="86" ht="14.25" customHeight="1">
      <c r="C86" s="6"/>
      <c r="D86" s="7"/>
      <c r="G86" s="7"/>
      <c r="S86" s="7"/>
      <c r="T86" s="7"/>
      <c r="U86" s="7"/>
      <c r="W86" s="7"/>
      <c r="X86" s="7"/>
      <c r="Y86" s="7"/>
      <c r="AA86" s="7"/>
      <c r="AF86" s="7"/>
      <c r="AG86" s="7"/>
      <c r="AI86" s="7"/>
      <c r="AJ86" s="7"/>
      <c r="AM86" s="7"/>
      <c r="AN86" s="7"/>
      <c r="AQ86" s="188"/>
      <c r="AY86" s="188"/>
    </row>
    <row r="87" ht="14.25" customHeight="1">
      <c r="C87" s="6"/>
      <c r="D87" s="7"/>
      <c r="G87" s="7"/>
      <c r="S87" s="7"/>
      <c r="T87" s="7"/>
      <c r="U87" s="7"/>
      <c r="W87" s="7"/>
      <c r="X87" s="7"/>
      <c r="Y87" s="7"/>
      <c r="AA87" s="7"/>
      <c r="AF87" s="7"/>
      <c r="AG87" s="7"/>
      <c r="AI87" s="7"/>
      <c r="AJ87" s="7"/>
      <c r="AM87" s="7"/>
      <c r="AN87" s="7"/>
      <c r="AQ87" s="188"/>
      <c r="AY87" s="188"/>
    </row>
    <row r="88" ht="14.25" customHeight="1">
      <c r="C88" s="6"/>
      <c r="D88" s="7"/>
      <c r="G88" s="7"/>
      <c r="S88" s="7"/>
      <c r="T88" s="7"/>
      <c r="U88" s="7"/>
      <c r="W88" s="7"/>
      <c r="X88" s="7"/>
      <c r="Y88" s="7"/>
      <c r="AA88" s="7"/>
      <c r="AF88" s="7"/>
      <c r="AG88" s="7"/>
      <c r="AI88" s="7"/>
      <c r="AJ88" s="7"/>
      <c r="AM88" s="7"/>
      <c r="AN88" s="7"/>
      <c r="AQ88" s="188"/>
      <c r="AY88" s="188"/>
    </row>
    <row r="89" ht="14.25" customHeight="1">
      <c r="C89" s="6"/>
      <c r="D89" s="7"/>
      <c r="G89" s="7"/>
      <c r="S89" s="7"/>
      <c r="T89" s="7"/>
      <c r="U89" s="7"/>
      <c r="W89" s="7"/>
      <c r="X89" s="7"/>
      <c r="Y89" s="7"/>
      <c r="AA89" s="7"/>
      <c r="AF89" s="7"/>
      <c r="AG89" s="7"/>
      <c r="AI89" s="7"/>
      <c r="AJ89" s="7"/>
      <c r="AM89" s="7"/>
      <c r="AN89" s="7"/>
      <c r="AQ89" s="188"/>
      <c r="AY89" s="188"/>
    </row>
    <row r="90" ht="14.25" customHeight="1">
      <c r="C90" s="6"/>
      <c r="D90" s="7"/>
      <c r="G90" s="7"/>
      <c r="S90" s="7"/>
      <c r="T90" s="7"/>
      <c r="U90" s="7"/>
      <c r="W90" s="7"/>
      <c r="X90" s="7"/>
      <c r="Y90" s="7"/>
      <c r="AA90" s="7"/>
      <c r="AF90" s="7"/>
      <c r="AG90" s="7"/>
      <c r="AI90" s="7"/>
      <c r="AJ90" s="7"/>
      <c r="AM90" s="7"/>
      <c r="AN90" s="7"/>
      <c r="AQ90" s="188"/>
      <c r="AY90" s="188"/>
    </row>
    <row r="91" ht="14.25" customHeight="1">
      <c r="C91" s="6"/>
      <c r="D91" s="7"/>
      <c r="G91" s="7"/>
      <c r="S91" s="7"/>
      <c r="T91" s="7"/>
      <c r="U91" s="7"/>
      <c r="W91" s="7"/>
      <c r="X91" s="7"/>
      <c r="Y91" s="7"/>
      <c r="AA91" s="7"/>
      <c r="AF91" s="7"/>
      <c r="AG91" s="7"/>
      <c r="AI91" s="7"/>
      <c r="AJ91" s="7"/>
      <c r="AM91" s="7"/>
      <c r="AN91" s="7"/>
      <c r="AQ91" s="188"/>
      <c r="AY91" s="188"/>
    </row>
    <row r="92" ht="14.25" customHeight="1">
      <c r="C92" s="6"/>
      <c r="D92" s="7"/>
      <c r="G92" s="7"/>
      <c r="S92" s="7"/>
      <c r="T92" s="7"/>
      <c r="U92" s="7"/>
      <c r="W92" s="7"/>
      <c r="X92" s="7"/>
      <c r="Y92" s="7"/>
      <c r="AA92" s="7"/>
      <c r="AF92" s="7"/>
      <c r="AG92" s="7"/>
      <c r="AI92" s="7"/>
      <c r="AJ92" s="7"/>
      <c r="AM92" s="7"/>
      <c r="AN92" s="7"/>
      <c r="AQ92" s="188"/>
      <c r="AY92" s="188"/>
    </row>
    <row r="93" ht="14.25" customHeight="1">
      <c r="C93" s="6"/>
      <c r="D93" s="7"/>
      <c r="G93" s="7"/>
      <c r="S93" s="7"/>
      <c r="T93" s="7"/>
      <c r="U93" s="7"/>
      <c r="W93" s="7"/>
      <c r="X93" s="7"/>
      <c r="Y93" s="7"/>
      <c r="AA93" s="7"/>
      <c r="AF93" s="7"/>
      <c r="AG93" s="7"/>
      <c r="AI93" s="7"/>
      <c r="AJ93" s="7"/>
      <c r="AM93" s="7"/>
      <c r="AN93" s="7"/>
      <c r="AQ93" s="188"/>
      <c r="AY93" s="188"/>
    </row>
    <row r="94" ht="14.25" customHeight="1">
      <c r="C94" s="6"/>
      <c r="D94" s="7"/>
      <c r="G94" s="7"/>
      <c r="S94" s="7"/>
      <c r="T94" s="7"/>
      <c r="U94" s="7"/>
      <c r="W94" s="7"/>
      <c r="X94" s="7"/>
      <c r="Y94" s="7"/>
      <c r="AA94" s="7"/>
      <c r="AF94" s="7"/>
      <c r="AG94" s="7"/>
      <c r="AI94" s="7"/>
      <c r="AJ94" s="7"/>
      <c r="AM94" s="7"/>
      <c r="AN94" s="7"/>
      <c r="AQ94" s="188"/>
      <c r="AY94" s="188"/>
    </row>
    <row r="95" ht="14.25" customHeight="1">
      <c r="C95" s="6"/>
      <c r="D95" s="7"/>
      <c r="G95" s="7"/>
      <c r="S95" s="7"/>
      <c r="T95" s="7"/>
      <c r="U95" s="7"/>
      <c r="W95" s="7"/>
      <c r="X95" s="7"/>
      <c r="Y95" s="7"/>
      <c r="AA95" s="7"/>
      <c r="AF95" s="7"/>
      <c r="AG95" s="7"/>
      <c r="AI95" s="7"/>
      <c r="AJ95" s="7"/>
      <c r="AM95" s="7"/>
      <c r="AN95" s="7"/>
      <c r="AQ95" s="188"/>
      <c r="AY95" s="188"/>
    </row>
    <row r="96" ht="14.25" customHeight="1">
      <c r="C96" s="6"/>
      <c r="D96" s="7"/>
      <c r="G96" s="7"/>
      <c r="S96" s="7"/>
      <c r="T96" s="7"/>
      <c r="U96" s="7"/>
      <c r="W96" s="7"/>
      <c r="X96" s="7"/>
      <c r="Y96" s="7"/>
      <c r="AA96" s="7"/>
      <c r="AF96" s="7"/>
      <c r="AG96" s="7"/>
      <c r="AI96" s="7"/>
      <c r="AJ96" s="7"/>
      <c r="AM96" s="7"/>
      <c r="AN96" s="7"/>
      <c r="AQ96" s="188"/>
      <c r="AY96" s="188"/>
    </row>
    <row r="97" ht="14.25" customHeight="1">
      <c r="C97" s="6"/>
      <c r="D97" s="7"/>
      <c r="G97" s="7"/>
      <c r="S97" s="7"/>
      <c r="T97" s="7"/>
      <c r="U97" s="7"/>
      <c r="W97" s="7"/>
      <c r="X97" s="7"/>
      <c r="Y97" s="7"/>
      <c r="AA97" s="7"/>
      <c r="AF97" s="7"/>
      <c r="AG97" s="7"/>
      <c r="AI97" s="7"/>
      <c r="AJ97" s="7"/>
      <c r="AM97" s="7"/>
      <c r="AN97" s="7"/>
      <c r="AQ97" s="188"/>
      <c r="AY97" s="188"/>
    </row>
    <row r="98" ht="14.25" customHeight="1">
      <c r="C98" s="6"/>
      <c r="D98" s="7"/>
      <c r="G98" s="7"/>
      <c r="S98" s="7"/>
      <c r="T98" s="7"/>
      <c r="U98" s="7"/>
      <c r="W98" s="7"/>
      <c r="X98" s="7"/>
      <c r="Y98" s="7"/>
      <c r="AA98" s="7"/>
      <c r="AF98" s="7"/>
      <c r="AG98" s="7"/>
      <c r="AI98" s="7"/>
      <c r="AJ98" s="7"/>
      <c r="AM98" s="7"/>
      <c r="AN98" s="7"/>
      <c r="AQ98" s="188"/>
      <c r="AY98" s="188"/>
    </row>
    <row r="99" ht="14.25" customHeight="1">
      <c r="C99" s="6"/>
      <c r="D99" s="7"/>
      <c r="G99" s="7"/>
      <c r="S99" s="7"/>
      <c r="T99" s="7"/>
      <c r="U99" s="7"/>
      <c r="W99" s="7"/>
      <c r="X99" s="7"/>
      <c r="Y99" s="7"/>
      <c r="AA99" s="7"/>
      <c r="AF99" s="7"/>
      <c r="AG99" s="7"/>
      <c r="AI99" s="7"/>
      <c r="AJ99" s="7"/>
      <c r="AM99" s="7"/>
      <c r="AN99" s="7"/>
      <c r="AQ99" s="188"/>
      <c r="AY99" s="188"/>
    </row>
    <row r="100" ht="14.25" customHeight="1">
      <c r="C100" s="6"/>
      <c r="D100" s="7"/>
      <c r="G100" s="7"/>
      <c r="S100" s="7"/>
      <c r="T100" s="7"/>
      <c r="U100" s="7"/>
      <c r="W100" s="7"/>
      <c r="X100" s="7"/>
      <c r="Y100" s="7"/>
      <c r="AA100" s="7"/>
      <c r="AF100" s="7"/>
      <c r="AG100" s="7"/>
      <c r="AI100" s="7"/>
      <c r="AJ100" s="7"/>
      <c r="AM100" s="7"/>
      <c r="AN100" s="7"/>
      <c r="AQ100" s="188"/>
      <c r="AY100" s="188"/>
    </row>
    <row r="101" ht="14.25" customHeight="1">
      <c r="C101" s="6"/>
      <c r="D101" s="7"/>
      <c r="G101" s="7"/>
      <c r="S101" s="7"/>
      <c r="T101" s="7"/>
      <c r="U101" s="7"/>
      <c r="W101" s="7"/>
      <c r="X101" s="7"/>
      <c r="Y101" s="7"/>
      <c r="AA101" s="7"/>
      <c r="AF101" s="7"/>
      <c r="AG101" s="7"/>
      <c r="AI101" s="7"/>
      <c r="AJ101" s="7"/>
      <c r="AM101" s="7"/>
      <c r="AN101" s="7"/>
      <c r="AQ101" s="188"/>
      <c r="AY101" s="188"/>
    </row>
    <row r="102" ht="14.25" customHeight="1">
      <c r="C102" s="6"/>
      <c r="D102" s="7"/>
      <c r="G102" s="7"/>
      <c r="S102" s="7"/>
      <c r="T102" s="7"/>
      <c r="U102" s="7"/>
      <c r="W102" s="7"/>
      <c r="X102" s="7"/>
      <c r="Y102" s="7"/>
      <c r="AA102" s="7"/>
      <c r="AF102" s="7"/>
      <c r="AG102" s="7"/>
      <c r="AI102" s="7"/>
      <c r="AJ102" s="7"/>
      <c r="AM102" s="7"/>
      <c r="AN102" s="7"/>
      <c r="AQ102" s="188"/>
      <c r="AY102" s="188"/>
    </row>
    <row r="103" ht="14.25" customHeight="1">
      <c r="C103" s="6"/>
      <c r="D103" s="7"/>
      <c r="G103" s="7"/>
      <c r="S103" s="7"/>
      <c r="T103" s="7"/>
      <c r="U103" s="7"/>
      <c r="W103" s="7"/>
      <c r="X103" s="7"/>
      <c r="Y103" s="7"/>
      <c r="AA103" s="7"/>
      <c r="AF103" s="7"/>
      <c r="AG103" s="7"/>
      <c r="AI103" s="7"/>
      <c r="AJ103" s="7"/>
      <c r="AM103" s="7"/>
      <c r="AN103" s="7"/>
      <c r="AQ103" s="188"/>
      <c r="AY103" s="188"/>
    </row>
    <row r="104" ht="14.25" customHeight="1">
      <c r="C104" s="6"/>
      <c r="D104" s="7"/>
      <c r="G104" s="7"/>
      <c r="S104" s="7"/>
      <c r="T104" s="7"/>
      <c r="U104" s="7"/>
      <c r="W104" s="7"/>
      <c r="X104" s="7"/>
      <c r="Y104" s="7"/>
      <c r="AA104" s="7"/>
      <c r="AF104" s="7"/>
      <c r="AG104" s="7"/>
      <c r="AI104" s="7"/>
      <c r="AJ104" s="7"/>
      <c r="AM104" s="7"/>
      <c r="AN104" s="7"/>
      <c r="AQ104" s="188"/>
      <c r="AY104" s="188"/>
    </row>
    <row r="105" ht="14.25" customHeight="1">
      <c r="C105" s="6"/>
      <c r="D105" s="7"/>
      <c r="G105" s="7"/>
      <c r="S105" s="7"/>
      <c r="T105" s="7"/>
      <c r="U105" s="7"/>
      <c r="W105" s="7"/>
      <c r="X105" s="7"/>
      <c r="Y105" s="7"/>
      <c r="AA105" s="7"/>
      <c r="AF105" s="7"/>
      <c r="AG105" s="7"/>
      <c r="AI105" s="7"/>
      <c r="AJ105" s="7"/>
      <c r="AM105" s="7"/>
      <c r="AN105" s="7"/>
      <c r="AQ105" s="188"/>
      <c r="AY105" s="188"/>
    </row>
    <row r="106" ht="14.25" customHeight="1">
      <c r="C106" s="6"/>
      <c r="D106" s="7"/>
      <c r="G106" s="7"/>
      <c r="S106" s="7"/>
      <c r="T106" s="7"/>
      <c r="U106" s="7"/>
      <c r="W106" s="7"/>
      <c r="X106" s="7"/>
      <c r="Y106" s="7"/>
      <c r="AA106" s="7"/>
      <c r="AF106" s="7"/>
      <c r="AG106" s="7"/>
      <c r="AI106" s="7"/>
      <c r="AJ106" s="7"/>
      <c r="AM106" s="7"/>
      <c r="AN106" s="7"/>
      <c r="AQ106" s="188"/>
      <c r="AY106" s="188"/>
    </row>
    <row r="107" ht="14.25" customHeight="1">
      <c r="C107" s="6"/>
      <c r="D107" s="7"/>
      <c r="G107" s="7"/>
      <c r="S107" s="7"/>
      <c r="T107" s="7"/>
      <c r="U107" s="7"/>
      <c r="W107" s="7"/>
      <c r="X107" s="7"/>
      <c r="Y107" s="7"/>
      <c r="AA107" s="7"/>
      <c r="AF107" s="7"/>
      <c r="AG107" s="7"/>
      <c r="AI107" s="7"/>
      <c r="AJ107" s="7"/>
      <c r="AM107" s="7"/>
      <c r="AN107" s="7"/>
      <c r="AQ107" s="188"/>
      <c r="AY107" s="188"/>
    </row>
    <row r="108" ht="14.25" customHeight="1">
      <c r="C108" s="6"/>
      <c r="D108" s="7"/>
      <c r="G108" s="7"/>
      <c r="S108" s="7"/>
      <c r="T108" s="7"/>
      <c r="U108" s="7"/>
      <c r="W108" s="7"/>
      <c r="X108" s="7"/>
      <c r="Y108" s="7"/>
      <c r="AA108" s="7"/>
      <c r="AF108" s="7"/>
      <c r="AG108" s="7"/>
      <c r="AI108" s="7"/>
      <c r="AJ108" s="7"/>
      <c r="AM108" s="7"/>
      <c r="AN108" s="7"/>
      <c r="AQ108" s="188"/>
      <c r="AY108" s="188"/>
    </row>
    <row r="109" ht="14.25" customHeight="1">
      <c r="C109" s="6"/>
      <c r="D109" s="7"/>
      <c r="G109" s="7"/>
      <c r="S109" s="7"/>
      <c r="T109" s="7"/>
      <c r="U109" s="7"/>
      <c r="W109" s="7"/>
      <c r="X109" s="7"/>
      <c r="Y109" s="7"/>
      <c r="AA109" s="7"/>
      <c r="AF109" s="7"/>
      <c r="AG109" s="7"/>
      <c r="AI109" s="7"/>
      <c r="AJ109" s="7"/>
      <c r="AM109" s="7"/>
      <c r="AN109" s="7"/>
      <c r="AQ109" s="188"/>
      <c r="AY109" s="188"/>
    </row>
    <row r="110" ht="14.25" customHeight="1">
      <c r="C110" s="6"/>
      <c r="D110" s="7"/>
      <c r="G110" s="7"/>
      <c r="S110" s="7"/>
      <c r="T110" s="7"/>
      <c r="U110" s="7"/>
      <c r="W110" s="7"/>
      <c r="X110" s="7"/>
      <c r="Y110" s="7"/>
      <c r="AA110" s="7"/>
      <c r="AF110" s="7"/>
      <c r="AG110" s="7"/>
      <c r="AI110" s="7"/>
      <c r="AJ110" s="7"/>
      <c r="AM110" s="7"/>
      <c r="AN110" s="7"/>
      <c r="AQ110" s="188"/>
      <c r="AY110" s="188"/>
    </row>
    <row r="111" ht="14.25" customHeight="1">
      <c r="C111" s="6"/>
      <c r="D111" s="7"/>
      <c r="G111" s="7"/>
      <c r="S111" s="7"/>
      <c r="T111" s="7"/>
      <c r="U111" s="7"/>
      <c r="W111" s="7"/>
      <c r="X111" s="7"/>
      <c r="Y111" s="7"/>
      <c r="AA111" s="7"/>
      <c r="AF111" s="7"/>
      <c r="AG111" s="7"/>
      <c r="AI111" s="7"/>
      <c r="AJ111" s="7"/>
      <c r="AM111" s="7"/>
      <c r="AN111" s="7"/>
      <c r="AQ111" s="188"/>
      <c r="AY111" s="188"/>
    </row>
    <row r="112" ht="14.25" customHeight="1">
      <c r="C112" s="6"/>
      <c r="D112" s="7"/>
      <c r="G112" s="7"/>
      <c r="S112" s="7"/>
      <c r="T112" s="7"/>
      <c r="U112" s="7"/>
      <c r="W112" s="7"/>
      <c r="X112" s="7"/>
      <c r="Y112" s="7"/>
      <c r="AA112" s="7"/>
      <c r="AF112" s="7"/>
      <c r="AG112" s="7"/>
      <c r="AI112" s="7"/>
      <c r="AJ112" s="7"/>
      <c r="AM112" s="7"/>
      <c r="AN112" s="7"/>
      <c r="AQ112" s="188"/>
      <c r="AY112" s="188"/>
    </row>
    <row r="113" ht="14.25" customHeight="1">
      <c r="C113" s="6"/>
      <c r="D113" s="7"/>
      <c r="G113" s="7"/>
      <c r="S113" s="7"/>
      <c r="T113" s="7"/>
      <c r="U113" s="7"/>
      <c r="W113" s="7"/>
      <c r="X113" s="7"/>
      <c r="Y113" s="7"/>
      <c r="AA113" s="7"/>
      <c r="AF113" s="7"/>
      <c r="AG113" s="7"/>
      <c r="AI113" s="7"/>
      <c r="AJ113" s="7"/>
      <c r="AM113" s="7"/>
      <c r="AN113" s="7"/>
      <c r="AQ113" s="188"/>
      <c r="AY113" s="188"/>
    </row>
    <row r="114" ht="14.25" customHeight="1">
      <c r="C114" s="6"/>
      <c r="D114" s="7"/>
      <c r="G114" s="7"/>
      <c r="S114" s="7"/>
      <c r="T114" s="7"/>
      <c r="U114" s="7"/>
      <c r="W114" s="7"/>
      <c r="X114" s="7"/>
      <c r="Y114" s="7"/>
      <c r="AA114" s="7"/>
      <c r="AF114" s="7"/>
      <c r="AG114" s="7"/>
      <c r="AI114" s="7"/>
      <c r="AJ114" s="7"/>
      <c r="AM114" s="7"/>
      <c r="AN114" s="7"/>
      <c r="AQ114" s="188"/>
      <c r="AY114" s="188"/>
    </row>
    <row r="115" ht="14.25" customHeight="1">
      <c r="C115" s="6"/>
      <c r="D115" s="7"/>
      <c r="G115" s="7"/>
      <c r="S115" s="7"/>
      <c r="T115" s="7"/>
      <c r="U115" s="7"/>
      <c r="W115" s="7"/>
      <c r="X115" s="7"/>
      <c r="Y115" s="7"/>
      <c r="AA115" s="7"/>
      <c r="AF115" s="7"/>
      <c r="AG115" s="7"/>
      <c r="AI115" s="7"/>
      <c r="AJ115" s="7"/>
      <c r="AM115" s="7"/>
      <c r="AN115" s="7"/>
      <c r="AQ115" s="188"/>
      <c r="AY115" s="188"/>
    </row>
    <row r="116" ht="14.25" customHeight="1">
      <c r="C116" s="6"/>
      <c r="D116" s="7"/>
      <c r="G116" s="7"/>
      <c r="S116" s="7"/>
      <c r="T116" s="7"/>
      <c r="U116" s="7"/>
      <c r="W116" s="7"/>
      <c r="X116" s="7"/>
      <c r="Y116" s="7"/>
      <c r="AA116" s="7"/>
      <c r="AF116" s="7"/>
      <c r="AG116" s="7"/>
      <c r="AI116" s="7"/>
      <c r="AJ116" s="7"/>
      <c r="AM116" s="7"/>
      <c r="AN116" s="7"/>
      <c r="AQ116" s="188"/>
      <c r="AY116" s="188"/>
    </row>
    <row r="117" ht="14.25" customHeight="1">
      <c r="C117" s="6"/>
      <c r="D117" s="7"/>
      <c r="G117" s="7"/>
      <c r="S117" s="7"/>
      <c r="T117" s="7"/>
      <c r="U117" s="7"/>
      <c r="W117" s="7"/>
      <c r="X117" s="7"/>
      <c r="Y117" s="7"/>
      <c r="AA117" s="7"/>
      <c r="AF117" s="7"/>
      <c r="AG117" s="7"/>
      <c r="AI117" s="7"/>
      <c r="AJ117" s="7"/>
      <c r="AM117" s="7"/>
      <c r="AN117" s="7"/>
      <c r="AQ117" s="188"/>
      <c r="AY117" s="188"/>
    </row>
    <row r="118" ht="14.25" customHeight="1">
      <c r="C118" s="6"/>
      <c r="D118" s="7"/>
      <c r="G118" s="7"/>
      <c r="S118" s="7"/>
      <c r="T118" s="7"/>
      <c r="U118" s="7"/>
      <c r="W118" s="7"/>
      <c r="X118" s="7"/>
      <c r="Y118" s="7"/>
      <c r="AA118" s="7"/>
      <c r="AF118" s="7"/>
      <c r="AG118" s="7"/>
      <c r="AI118" s="7"/>
      <c r="AJ118" s="7"/>
      <c r="AM118" s="7"/>
      <c r="AN118" s="7"/>
      <c r="AQ118" s="188"/>
      <c r="AY118" s="188"/>
    </row>
    <row r="119" ht="14.25" customHeight="1">
      <c r="C119" s="6"/>
      <c r="D119" s="7"/>
      <c r="G119" s="7"/>
      <c r="S119" s="7"/>
      <c r="T119" s="7"/>
      <c r="U119" s="7"/>
      <c r="W119" s="7"/>
      <c r="X119" s="7"/>
      <c r="Y119" s="7"/>
      <c r="AA119" s="7"/>
      <c r="AF119" s="7"/>
      <c r="AG119" s="7"/>
      <c r="AI119" s="7"/>
      <c r="AJ119" s="7"/>
      <c r="AM119" s="7"/>
      <c r="AN119" s="7"/>
      <c r="AQ119" s="188"/>
      <c r="AY119" s="188"/>
    </row>
    <row r="120" ht="14.25" customHeight="1">
      <c r="C120" s="6"/>
      <c r="D120" s="7"/>
      <c r="G120" s="7"/>
      <c r="S120" s="7"/>
      <c r="T120" s="7"/>
      <c r="U120" s="7"/>
      <c r="W120" s="7"/>
      <c r="X120" s="7"/>
      <c r="Y120" s="7"/>
      <c r="AA120" s="7"/>
      <c r="AF120" s="7"/>
      <c r="AG120" s="7"/>
      <c r="AI120" s="7"/>
      <c r="AJ120" s="7"/>
      <c r="AM120" s="7"/>
      <c r="AN120" s="7"/>
      <c r="AQ120" s="188"/>
      <c r="AY120" s="188"/>
    </row>
    <row r="121" ht="14.25" customHeight="1">
      <c r="C121" s="6"/>
      <c r="D121" s="7"/>
      <c r="G121" s="7"/>
      <c r="S121" s="7"/>
      <c r="T121" s="7"/>
      <c r="U121" s="7"/>
      <c r="W121" s="7"/>
      <c r="X121" s="7"/>
      <c r="Y121" s="7"/>
      <c r="AA121" s="7"/>
      <c r="AF121" s="7"/>
      <c r="AG121" s="7"/>
      <c r="AI121" s="7"/>
      <c r="AJ121" s="7"/>
      <c r="AM121" s="7"/>
      <c r="AN121" s="7"/>
      <c r="AQ121" s="188"/>
      <c r="AY121" s="188"/>
    </row>
    <row r="122" ht="14.25" customHeight="1">
      <c r="C122" s="6"/>
      <c r="D122" s="7"/>
      <c r="G122" s="7"/>
      <c r="S122" s="7"/>
      <c r="T122" s="7"/>
      <c r="U122" s="7"/>
      <c r="W122" s="7"/>
      <c r="X122" s="7"/>
      <c r="Y122" s="7"/>
      <c r="AA122" s="7"/>
      <c r="AF122" s="7"/>
      <c r="AG122" s="7"/>
      <c r="AI122" s="7"/>
      <c r="AJ122" s="7"/>
      <c r="AM122" s="7"/>
      <c r="AN122" s="7"/>
      <c r="AQ122" s="188"/>
      <c r="AY122" s="188"/>
    </row>
    <row r="123" ht="14.25" customHeight="1">
      <c r="C123" s="6"/>
      <c r="D123" s="7"/>
      <c r="G123" s="7"/>
      <c r="S123" s="7"/>
      <c r="T123" s="7"/>
      <c r="U123" s="7"/>
      <c r="W123" s="7"/>
      <c r="X123" s="7"/>
      <c r="Y123" s="7"/>
      <c r="AA123" s="7"/>
      <c r="AF123" s="7"/>
      <c r="AG123" s="7"/>
      <c r="AI123" s="7"/>
      <c r="AJ123" s="7"/>
      <c r="AM123" s="7"/>
      <c r="AN123" s="7"/>
      <c r="AQ123" s="188"/>
      <c r="AY123" s="188"/>
    </row>
    <row r="124" ht="14.25" customHeight="1">
      <c r="C124" s="6"/>
      <c r="D124" s="7"/>
      <c r="G124" s="7"/>
      <c r="S124" s="7"/>
      <c r="T124" s="7"/>
      <c r="U124" s="7"/>
      <c r="W124" s="7"/>
      <c r="X124" s="7"/>
      <c r="Y124" s="7"/>
      <c r="AA124" s="7"/>
      <c r="AF124" s="7"/>
      <c r="AG124" s="7"/>
      <c r="AI124" s="7"/>
      <c r="AJ124" s="7"/>
      <c r="AM124" s="7"/>
      <c r="AN124" s="7"/>
      <c r="AQ124" s="188"/>
      <c r="AY124" s="188"/>
    </row>
    <row r="125" ht="14.25" customHeight="1">
      <c r="C125" s="6"/>
      <c r="D125" s="7"/>
      <c r="G125" s="7"/>
      <c r="S125" s="7"/>
      <c r="T125" s="7"/>
      <c r="U125" s="7"/>
      <c r="W125" s="7"/>
      <c r="X125" s="7"/>
      <c r="Y125" s="7"/>
      <c r="AA125" s="7"/>
      <c r="AF125" s="7"/>
      <c r="AG125" s="7"/>
      <c r="AI125" s="7"/>
      <c r="AJ125" s="7"/>
      <c r="AM125" s="7"/>
      <c r="AN125" s="7"/>
      <c r="AQ125" s="188"/>
      <c r="AY125" s="188"/>
    </row>
    <row r="126" ht="14.25" customHeight="1">
      <c r="C126" s="6"/>
      <c r="D126" s="7"/>
      <c r="G126" s="7"/>
      <c r="S126" s="7"/>
      <c r="T126" s="7"/>
      <c r="U126" s="7"/>
      <c r="W126" s="7"/>
      <c r="X126" s="7"/>
      <c r="Y126" s="7"/>
      <c r="AA126" s="7"/>
      <c r="AF126" s="7"/>
      <c r="AG126" s="7"/>
      <c r="AI126" s="7"/>
      <c r="AJ126" s="7"/>
      <c r="AM126" s="7"/>
      <c r="AN126" s="7"/>
      <c r="AQ126" s="188"/>
      <c r="AY126" s="188"/>
    </row>
    <row r="127" ht="14.25" customHeight="1">
      <c r="C127" s="6"/>
      <c r="D127" s="7"/>
      <c r="G127" s="7"/>
      <c r="S127" s="7"/>
      <c r="T127" s="7"/>
      <c r="U127" s="7"/>
      <c r="W127" s="7"/>
      <c r="X127" s="7"/>
      <c r="Y127" s="7"/>
      <c r="AA127" s="7"/>
      <c r="AF127" s="7"/>
      <c r="AG127" s="7"/>
      <c r="AI127" s="7"/>
      <c r="AJ127" s="7"/>
      <c r="AM127" s="7"/>
      <c r="AN127" s="7"/>
      <c r="AQ127" s="188"/>
      <c r="AY127" s="188"/>
    </row>
    <row r="128" ht="14.25" customHeight="1">
      <c r="C128" s="6"/>
      <c r="D128" s="7"/>
      <c r="G128" s="7"/>
      <c r="S128" s="7"/>
      <c r="T128" s="7"/>
      <c r="U128" s="7"/>
      <c r="W128" s="7"/>
      <c r="X128" s="7"/>
      <c r="Y128" s="7"/>
      <c r="AA128" s="7"/>
      <c r="AF128" s="7"/>
      <c r="AG128" s="7"/>
      <c r="AI128" s="7"/>
      <c r="AJ128" s="7"/>
      <c r="AM128" s="7"/>
      <c r="AN128" s="7"/>
      <c r="AQ128" s="188"/>
      <c r="AY128" s="188"/>
    </row>
    <row r="129" ht="14.25" customHeight="1">
      <c r="C129" s="6"/>
      <c r="D129" s="7"/>
      <c r="G129" s="7"/>
      <c r="S129" s="7"/>
      <c r="T129" s="7"/>
      <c r="U129" s="7"/>
      <c r="W129" s="7"/>
      <c r="X129" s="7"/>
      <c r="Y129" s="7"/>
      <c r="AA129" s="7"/>
      <c r="AF129" s="7"/>
      <c r="AG129" s="7"/>
      <c r="AI129" s="7"/>
      <c r="AJ129" s="7"/>
      <c r="AM129" s="7"/>
      <c r="AN129" s="7"/>
      <c r="AQ129" s="188"/>
      <c r="AY129" s="188"/>
    </row>
    <row r="130" ht="14.25" customHeight="1">
      <c r="C130" s="6"/>
      <c r="D130" s="7"/>
      <c r="G130" s="7"/>
      <c r="S130" s="7"/>
      <c r="T130" s="7"/>
      <c r="U130" s="7"/>
      <c r="W130" s="7"/>
      <c r="X130" s="7"/>
      <c r="Y130" s="7"/>
      <c r="AA130" s="7"/>
      <c r="AF130" s="7"/>
      <c r="AG130" s="7"/>
      <c r="AI130" s="7"/>
      <c r="AJ130" s="7"/>
      <c r="AM130" s="7"/>
      <c r="AN130" s="7"/>
      <c r="AQ130" s="188"/>
      <c r="AY130" s="188"/>
    </row>
    <row r="131" ht="14.25" customHeight="1">
      <c r="C131" s="6"/>
      <c r="D131" s="7"/>
      <c r="G131" s="7"/>
      <c r="S131" s="7"/>
      <c r="T131" s="7"/>
      <c r="U131" s="7"/>
      <c r="W131" s="7"/>
      <c r="X131" s="7"/>
      <c r="Y131" s="7"/>
      <c r="AA131" s="7"/>
      <c r="AF131" s="7"/>
      <c r="AG131" s="7"/>
      <c r="AI131" s="7"/>
      <c r="AJ131" s="7"/>
      <c r="AM131" s="7"/>
      <c r="AN131" s="7"/>
      <c r="AQ131" s="188"/>
      <c r="AY131" s="188"/>
    </row>
    <row r="132" ht="14.25" customHeight="1">
      <c r="C132" s="6"/>
      <c r="D132" s="7"/>
      <c r="G132" s="7"/>
      <c r="S132" s="7"/>
      <c r="T132" s="7"/>
      <c r="U132" s="7"/>
      <c r="W132" s="7"/>
      <c r="X132" s="7"/>
      <c r="Y132" s="7"/>
      <c r="AA132" s="7"/>
      <c r="AF132" s="7"/>
      <c r="AG132" s="7"/>
      <c r="AI132" s="7"/>
      <c r="AJ132" s="7"/>
      <c r="AM132" s="7"/>
      <c r="AN132" s="7"/>
      <c r="AQ132" s="188"/>
      <c r="AY132" s="188"/>
    </row>
    <row r="133" ht="14.25" customHeight="1">
      <c r="C133" s="6"/>
      <c r="D133" s="7"/>
      <c r="G133" s="7"/>
      <c r="S133" s="7"/>
      <c r="T133" s="7"/>
      <c r="U133" s="7"/>
      <c r="W133" s="7"/>
      <c r="X133" s="7"/>
      <c r="Y133" s="7"/>
      <c r="AA133" s="7"/>
      <c r="AF133" s="7"/>
      <c r="AG133" s="7"/>
      <c r="AI133" s="7"/>
      <c r="AJ133" s="7"/>
      <c r="AM133" s="7"/>
      <c r="AN133" s="7"/>
      <c r="AQ133" s="188"/>
      <c r="AY133" s="188"/>
    </row>
    <row r="134" ht="14.25" customHeight="1">
      <c r="C134" s="6"/>
      <c r="D134" s="7"/>
      <c r="G134" s="7"/>
      <c r="S134" s="7"/>
      <c r="T134" s="7"/>
      <c r="U134" s="7"/>
      <c r="W134" s="7"/>
      <c r="X134" s="7"/>
      <c r="Y134" s="7"/>
      <c r="AA134" s="7"/>
      <c r="AF134" s="7"/>
      <c r="AG134" s="7"/>
      <c r="AI134" s="7"/>
      <c r="AJ134" s="7"/>
      <c r="AM134" s="7"/>
      <c r="AN134" s="7"/>
      <c r="AQ134" s="188"/>
      <c r="AY134" s="188"/>
    </row>
    <row r="135" ht="14.25" customHeight="1">
      <c r="C135" s="6"/>
      <c r="D135" s="7"/>
      <c r="G135" s="7"/>
      <c r="S135" s="7"/>
      <c r="T135" s="7"/>
      <c r="U135" s="7"/>
      <c r="W135" s="7"/>
      <c r="X135" s="7"/>
      <c r="Y135" s="7"/>
      <c r="AA135" s="7"/>
      <c r="AF135" s="7"/>
      <c r="AG135" s="7"/>
      <c r="AI135" s="7"/>
      <c r="AJ135" s="7"/>
      <c r="AM135" s="7"/>
      <c r="AN135" s="7"/>
      <c r="AQ135" s="188"/>
      <c r="AY135" s="188"/>
    </row>
    <row r="136" ht="14.25" customHeight="1">
      <c r="C136" s="6"/>
      <c r="D136" s="7"/>
      <c r="G136" s="7"/>
      <c r="S136" s="7"/>
      <c r="T136" s="7"/>
      <c r="U136" s="7"/>
      <c r="W136" s="7"/>
      <c r="X136" s="7"/>
      <c r="Y136" s="7"/>
      <c r="AA136" s="7"/>
      <c r="AF136" s="7"/>
      <c r="AG136" s="7"/>
      <c r="AI136" s="7"/>
      <c r="AJ136" s="7"/>
      <c r="AM136" s="7"/>
      <c r="AN136" s="7"/>
      <c r="AQ136" s="188"/>
      <c r="AY136" s="188"/>
    </row>
    <row r="137" ht="14.25" customHeight="1">
      <c r="C137" s="6"/>
      <c r="D137" s="7"/>
      <c r="G137" s="7"/>
      <c r="S137" s="7"/>
      <c r="T137" s="7"/>
      <c r="U137" s="7"/>
      <c r="W137" s="7"/>
      <c r="X137" s="7"/>
      <c r="Y137" s="7"/>
      <c r="AA137" s="7"/>
      <c r="AF137" s="7"/>
      <c r="AG137" s="7"/>
      <c r="AI137" s="7"/>
      <c r="AJ137" s="7"/>
      <c r="AM137" s="7"/>
      <c r="AN137" s="7"/>
      <c r="AQ137" s="188"/>
      <c r="AY137" s="188"/>
    </row>
    <row r="138" ht="14.25" customHeight="1">
      <c r="C138" s="6"/>
      <c r="D138" s="7"/>
      <c r="G138" s="7"/>
      <c r="S138" s="7"/>
      <c r="T138" s="7"/>
      <c r="U138" s="7"/>
      <c r="W138" s="7"/>
      <c r="X138" s="7"/>
      <c r="Y138" s="7"/>
      <c r="AA138" s="7"/>
      <c r="AF138" s="7"/>
      <c r="AG138" s="7"/>
      <c r="AI138" s="7"/>
      <c r="AJ138" s="7"/>
      <c r="AM138" s="7"/>
      <c r="AN138" s="7"/>
      <c r="AQ138" s="188"/>
      <c r="AY138" s="188"/>
    </row>
    <row r="139" ht="14.25" customHeight="1">
      <c r="C139" s="6"/>
      <c r="D139" s="7"/>
      <c r="G139" s="7"/>
      <c r="S139" s="7"/>
      <c r="T139" s="7"/>
      <c r="U139" s="7"/>
      <c r="W139" s="7"/>
      <c r="X139" s="7"/>
      <c r="Y139" s="7"/>
      <c r="AA139" s="7"/>
      <c r="AF139" s="7"/>
      <c r="AG139" s="7"/>
      <c r="AI139" s="7"/>
      <c r="AJ139" s="7"/>
      <c r="AM139" s="7"/>
      <c r="AN139" s="7"/>
      <c r="AQ139" s="188"/>
      <c r="AY139" s="188"/>
    </row>
    <row r="140" ht="14.25" customHeight="1">
      <c r="C140" s="6"/>
      <c r="D140" s="7"/>
      <c r="G140" s="7"/>
      <c r="S140" s="7"/>
      <c r="T140" s="7"/>
      <c r="U140" s="7"/>
      <c r="W140" s="7"/>
      <c r="X140" s="7"/>
      <c r="Y140" s="7"/>
      <c r="AA140" s="7"/>
      <c r="AF140" s="7"/>
      <c r="AG140" s="7"/>
      <c r="AI140" s="7"/>
      <c r="AJ140" s="7"/>
      <c r="AM140" s="7"/>
      <c r="AN140" s="7"/>
      <c r="AQ140" s="188"/>
      <c r="AY140" s="188"/>
    </row>
    <row r="141" ht="14.25" customHeight="1">
      <c r="C141" s="6"/>
      <c r="D141" s="7"/>
      <c r="G141" s="7"/>
      <c r="S141" s="7"/>
      <c r="T141" s="7"/>
      <c r="U141" s="7"/>
      <c r="W141" s="7"/>
      <c r="X141" s="7"/>
      <c r="Y141" s="7"/>
      <c r="AA141" s="7"/>
      <c r="AF141" s="7"/>
      <c r="AG141" s="7"/>
      <c r="AI141" s="7"/>
      <c r="AJ141" s="7"/>
      <c r="AM141" s="7"/>
      <c r="AN141" s="7"/>
      <c r="AQ141" s="188"/>
      <c r="AY141" s="188"/>
    </row>
    <row r="142" ht="14.25" customHeight="1">
      <c r="C142" s="6"/>
      <c r="D142" s="7"/>
      <c r="G142" s="7"/>
      <c r="S142" s="7"/>
      <c r="T142" s="7"/>
      <c r="U142" s="7"/>
      <c r="W142" s="7"/>
      <c r="X142" s="7"/>
      <c r="Y142" s="7"/>
      <c r="AA142" s="7"/>
      <c r="AF142" s="7"/>
      <c r="AG142" s="7"/>
      <c r="AI142" s="7"/>
      <c r="AJ142" s="7"/>
      <c r="AM142" s="7"/>
      <c r="AN142" s="7"/>
      <c r="AQ142" s="188"/>
      <c r="AY142" s="188"/>
    </row>
    <row r="143" ht="14.25" customHeight="1">
      <c r="C143" s="6"/>
      <c r="D143" s="7"/>
      <c r="G143" s="7"/>
      <c r="S143" s="7"/>
      <c r="T143" s="7"/>
      <c r="U143" s="7"/>
      <c r="W143" s="7"/>
      <c r="X143" s="7"/>
      <c r="Y143" s="7"/>
      <c r="AA143" s="7"/>
      <c r="AF143" s="7"/>
      <c r="AG143" s="7"/>
      <c r="AI143" s="7"/>
      <c r="AJ143" s="7"/>
      <c r="AM143" s="7"/>
      <c r="AN143" s="7"/>
      <c r="AQ143" s="188"/>
      <c r="AY143" s="188"/>
    </row>
    <row r="144" ht="14.25" customHeight="1">
      <c r="C144" s="6"/>
      <c r="D144" s="7"/>
      <c r="G144" s="7"/>
      <c r="S144" s="7"/>
      <c r="T144" s="7"/>
      <c r="U144" s="7"/>
      <c r="W144" s="7"/>
      <c r="X144" s="7"/>
      <c r="Y144" s="7"/>
      <c r="AA144" s="7"/>
      <c r="AF144" s="7"/>
      <c r="AG144" s="7"/>
      <c r="AI144" s="7"/>
      <c r="AJ144" s="7"/>
      <c r="AM144" s="7"/>
      <c r="AN144" s="7"/>
      <c r="AQ144" s="188"/>
      <c r="AY144" s="188"/>
    </row>
    <row r="145" ht="14.25" customHeight="1">
      <c r="C145" s="6"/>
      <c r="D145" s="7"/>
      <c r="G145" s="7"/>
      <c r="S145" s="7"/>
      <c r="T145" s="7"/>
      <c r="U145" s="7"/>
      <c r="W145" s="7"/>
      <c r="X145" s="7"/>
      <c r="Y145" s="7"/>
      <c r="AA145" s="7"/>
      <c r="AF145" s="7"/>
      <c r="AG145" s="7"/>
      <c r="AI145" s="7"/>
      <c r="AJ145" s="7"/>
      <c r="AM145" s="7"/>
      <c r="AN145" s="7"/>
      <c r="AQ145" s="188"/>
      <c r="AY145" s="188"/>
    </row>
    <row r="146" ht="14.25" customHeight="1">
      <c r="C146" s="6"/>
      <c r="D146" s="7"/>
      <c r="G146" s="7"/>
      <c r="S146" s="7"/>
      <c r="T146" s="7"/>
      <c r="U146" s="7"/>
      <c r="W146" s="7"/>
      <c r="X146" s="7"/>
      <c r="Y146" s="7"/>
      <c r="AA146" s="7"/>
      <c r="AF146" s="7"/>
      <c r="AG146" s="7"/>
      <c r="AI146" s="7"/>
      <c r="AJ146" s="7"/>
      <c r="AM146" s="7"/>
      <c r="AN146" s="7"/>
      <c r="AQ146" s="188"/>
      <c r="AY146" s="188"/>
    </row>
    <row r="147" ht="14.25" customHeight="1">
      <c r="C147" s="6"/>
      <c r="D147" s="7"/>
      <c r="G147" s="7"/>
      <c r="S147" s="7"/>
      <c r="T147" s="7"/>
      <c r="U147" s="7"/>
      <c r="W147" s="7"/>
      <c r="X147" s="7"/>
      <c r="Y147" s="7"/>
      <c r="AA147" s="7"/>
      <c r="AF147" s="7"/>
      <c r="AG147" s="7"/>
      <c r="AI147" s="7"/>
      <c r="AJ147" s="7"/>
      <c r="AM147" s="7"/>
      <c r="AN147" s="7"/>
      <c r="AQ147" s="188"/>
      <c r="AY147" s="188"/>
    </row>
    <row r="148" ht="14.25" customHeight="1">
      <c r="C148" s="6"/>
      <c r="D148" s="7"/>
      <c r="G148" s="7"/>
      <c r="S148" s="7"/>
      <c r="T148" s="7"/>
      <c r="U148" s="7"/>
      <c r="W148" s="7"/>
      <c r="X148" s="7"/>
      <c r="Y148" s="7"/>
      <c r="AA148" s="7"/>
      <c r="AF148" s="7"/>
      <c r="AG148" s="7"/>
      <c r="AI148" s="7"/>
      <c r="AJ148" s="7"/>
      <c r="AM148" s="7"/>
      <c r="AN148" s="7"/>
      <c r="AQ148" s="188"/>
      <c r="AY148" s="188"/>
    </row>
    <row r="149" ht="14.25" customHeight="1">
      <c r="C149" s="6"/>
      <c r="D149" s="7"/>
      <c r="G149" s="7"/>
      <c r="S149" s="7"/>
      <c r="T149" s="7"/>
      <c r="U149" s="7"/>
      <c r="W149" s="7"/>
      <c r="X149" s="7"/>
      <c r="Y149" s="7"/>
      <c r="AA149" s="7"/>
      <c r="AF149" s="7"/>
      <c r="AG149" s="7"/>
      <c r="AI149" s="7"/>
      <c r="AJ149" s="7"/>
      <c r="AM149" s="7"/>
      <c r="AN149" s="7"/>
      <c r="AQ149" s="188"/>
      <c r="AY149" s="188"/>
    </row>
    <row r="150" ht="14.25" customHeight="1">
      <c r="C150" s="6"/>
      <c r="D150" s="7"/>
      <c r="G150" s="7"/>
      <c r="S150" s="7"/>
      <c r="T150" s="7"/>
      <c r="U150" s="7"/>
      <c r="W150" s="7"/>
      <c r="X150" s="7"/>
      <c r="Y150" s="7"/>
      <c r="AA150" s="7"/>
      <c r="AF150" s="7"/>
      <c r="AG150" s="7"/>
      <c r="AI150" s="7"/>
      <c r="AJ150" s="7"/>
      <c r="AM150" s="7"/>
      <c r="AN150" s="7"/>
      <c r="AQ150" s="188"/>
      <c r="AY150" s="188"/>
    </row>
    <row r="151" ht="14.25" customHeight="1">
      <c r="C151" s="6"/>
      <c r="D151" s="7"/>
      <c r="G151" s="7"/>
      <c r="S151" s="7"/>
      <c r="T151" s="7"/>
      <c r="U151" s="7"/>
      <c r="W151" s="7"/>
      <c r="X151" s="7"/>
      <c r="Y151" s="7"/>
      <c r="AA151" s="7"/>
      <c r="AF151" s="7"/>
      <c r="AG151" s="7"/>
      <c r="AI151" s="7"/>
      <c r="AJ151" s="7"/>
      <c r="AM151" s="7"/>
      <c r="AN151" s="7"/>
      <c r="AQ151" s="188"/>
      <c r="AY151" s="188"/>
    </row>
    <row r="152" ht="14.25" customHeight="1">
      <c r="C152" s="6"/>
      <c r="D152" s="7"/>
      <c r="G152" s="7"/>
      <c r="S152" s="7"/>
      <c r="T152" s="7"/>
      <c r="U152" s="7"/>
      <c r="W152" s="7"/>
      <c r="X152" s="7"/>
      <c r="Y152" s="7"/>
      <c r="AA152" s="7"/>
      <c r="AF152" s="7"/>
      <c r="AG152" s="7"/>
      <c r="AI152" s="7"/>
      <c r="AJ152" s="7"/>
      <c r="AM152" s="7"/>
      <c r="AN152" s="7"/>
      <c r="AQ152" s="188"/>
      <c r="AY152" s="188"/>
    </row>
    <row r="153" ht="14.25" customHeight="1">
      <c r="C153" s="6"/>
      <c r="D153" s="7"/>
      <c r="G153" s="7"/>
      <c r="S153" s="7"/>
      <c r="T153" s="7"/>
      <c r="U153" s="7"/>
      <c r="W153" s="7"/>
      <c r="X153" s="7"/>
      <c r="Y153" s="7"/>
      <c r="AA153" s="7"/>
      <c r="AF153" s="7"/>
      <c r="AG153" s="7"/>
      <c r="AI153" s="7"/>
      <c r="AJ153" s="7"/>
      <c r="AM153" s="7"/>
      <c r="AN153" s="7"/>
      <c r="AQ153" s="188"/>
      <c r="AY153" s="188"/>
    </row>
    <row r="154" ht="14.25" customHeight="1">
      <c r="C154" s="6"/>
      <c r="D154" s="7"/>
      <c r="G154" s="7"/>
      <c r="S154" s="7"/>
      <c r="T154" s="7"/>
      <c r="U154" s="7"/>
      <c r="W154" s="7"/>
      <c r="X154" s="7"/>
      <c r="Y154" s="7"/>
      <c r="AA154" s="7"/>
      <c r="AF154" s="7"/>
      <c r="AG154" s="7"/>
      <c r="AI154" s="7"/>
      <c r="AJ154" s="7"/>
      <c r="AM154" s="7"/>
      <c r="AN154" s="7"/>
      <c r="AQ154" s="188"/>
      <c r="AY154" s="188"/>
    </row>
    <row r="155" ht="14.25" customHeight="1">
      <c r="C155" s="6"/>
      <c r="D155" s="7"/>
      <c r="G155" s="7"/>
      <c r="S155" s="7"/>
      <c r="T155" s="7"/>
      <c r="U155" s="7"/>
      <c r="W155" s="7"/>
      <c r="X155" s="7"/>
      <c r="Y155" s="7"/>
      <c r="AA155" s="7"/>
      <c r="AF155" s="7"/>
      <c r="AG155" s="7"/>
      <c r="AI155" s="7"/>
      <c r="AJ155" s="7"/>
      <c r="AM155" s="7"/>
      <c r="AN155" s="7"/>
      <c r="AQ155" s="188"/>
      <c r="AY155" s="188"/>
    </row>
    <row r="156" ht="14.25" customHeight="1">
      <c r="C156" s="6"/>
      <c r="D156" s="7"/>
      <c r="G156" s="7"/>
      <c r="S156" s="7"/>
      <c r="T156" s="7"/>
      <c r="U156" s="7"/>
      <c r="W156" s="7"/>
      <c r="X156" s="7"/>
      <c r="Y156" s="7"/>
      <c r="AA156" s="7"/>
      <c r="AF156" s="7"/>
      <c r="AG156" s="7"/>
      <c r="AI156" s="7"/>
      <c r="AJ156" s="7"/>
      <c r="AM156" s="7"/>
      <c r="AN156" s="7"/>
      <c r="AQ156" s="188"/>
      <c r="AY156" s="188"/>
    </row>
    <row r="157" ht="14.25" customHeight="1">
      <c r="C157" s="6"/>
      <c r="D157" s="7"/>
      <c r="G157" s="7"/>
      <c r="S157" s="7"/>
      <c r="T157" s="7"/>
      <c r="U157" s="7"/>
      <c r="W157" s="7"/>
      <c r="X157" s="7"/>
      <c r="Y157" s="7"/>
      <c r="AA157" s="7"/>
      <c r="AF157" s="7"/>
      <c r="AG157" s="7"/>
      <c r="AI157" s="7"/>
      <c r="AJ157" s="7"/>
      <c r="AM157" s="7"/>
      <c r="AN157" s="7"/>
      <c r="AQ157" s="188"/>
      <c r="AY157" s="188"/>
    </row>
    <row r="158" ht="14.25" customHeight="1">
      <c r="C158" s="6"/>
      <c r="D158" s="7"/>
      <c r="G158" s="7"/>
      <c r="S158" s="7"/>
      <c r="T158" s="7"/>
      <c r="U158" s="7"/>
      <c r="W158" s="7"/>
      <c r="X158" s="7"/>
      <c r="Y158" s="7"/>
      <c r="AA158" s="7"/>
      <c r="AF158" s="7"/>
      <c r="AG158" s="7"/>
      <c r="AI158" s="7"/>
      <c r="AJ158" s="7"/>
      <c r="AM158" s="7"/>
      <c r="AN158" s="7"/>
      <c r="AQ158" s="188"/>
      <c r="AY158" s="188"/>
    </row>
    <row r="159" ht="14.25" customHeight="1">
      <c r="C159" s="6"/>
      <c r="D159" s="7"/>
      <c r="G159" s="7"/>
      <c r="S159" s="7"/>
      <c r="T159" s="7"/>
      <c r="U159" s="7"/>
      <c r="W159" s="7"/>
      <c r="X159" s="7"/>
      <c r="Y159" s="7"/>
      <c r="AA159" s="7"/>
      <c r="AF159" s="7"/>
      <c r="AG159" s="7"/>
      <c r="AI159" s="7"/>
      <c r="AJ159" s="7"/>
      <c r="AM159" s="7"/>
      <c r="AN159" s="7"/>
      <c r="AQ159" s="188"/>
      <c r="AY159" s="188"/>
    </row>
    <row r="160" ht="14.25" customHeight="1">
      <c r="C160" s="6"/>
      <c r="D160" s="7"/>
      <c r="G160" s="7"/>
      <c r="S160" s="7"/>
      <c r="T160" s="7"/>
      <c r="U160" s="7"/>
      <c r="W160" s="7"/>
      <c r="X160" s="7"/>
      <c r="Y160" s="7"/>
      <c r="AA160" s="7"/>
      <c r="AF160" s="7"/>
      <c r="AG160" s="7"/>
      <c r="AI160" s="7"/>
      <c r="AJ160" s="7"/>
      <c r="AM160" s="7"/>
      <c r="AN160" s="7"/>
      <c r="AQ160" s="188"/>
      <c r="AY160" s="188"/>
    </row>
    <row r="161" ht="14.25" customHeight="1">
      <c r="C161" s="6"/>
      <c r="D161" s="7"/>
      <c r="G161" s="7"/>
      <c r="S161" s="7"/>
      <c r="T161" s="7"/>
      <c r="U161" s="7"/>
      <c r="W161" s="7"/>
      <c r="X161" s="7"/>
      <c r="Y161" s="7"/>
      <c r="AA161" s="7"/>
      <c r="AF161" s="7"/>
      <c r="AG161" s="7"/>
      <c r="AI161" s="7"/>
      <c r="AJ161" s="7"/>
      <c r="AM161" s="7"/>
      <c r="AN161" s="7"/>
      <c r="AQ161" s="188"/>
      <c r="AY161" s="188"/>
    </row>
    <row r="162" ht="14.25" customHeight="1">
      <c r="C162" s="6"/>
      <c r="D162" s="7"/>
      <c r="G162" s="7"/>
      <c r="S162" s="7"/>
      <c r="T162" s="7"/>
      <c r="U162" s="7"/>
      <c r="W162" s="7"/>
      <c r="X162" s="7"/>
      <c r="Y162" s="7"/>
      <c r="AA162" s="7"/>
      <c r="AF162" s="7"/>
      <c r="AG162" s="7"/>
      <c r="AI162" s="7"/>
      <c r="AJ162" s="7"/>
      <c r="AM162" s="7"/>
      <c r="AN162" s="7"/>
      <c r="AQ162" s="188"/>
      <c r="AY162" s="188"/>
    </row>
    <row r="163" ht="14.25" customHeight="1">
      <c r="C163" s="6"/>
      <c r="D163" s="7"/>
      <c r="G163" s="7"/>
      <c r="S163" s="7"/>
      <c r="T163" s="7"/>
      <c r="U163" s="7"/>
      <c r="W163" s="7"/>
      <c r="X163" s="7"/>
      <c r="Y163" s="7"/>
      <c r="AA163" s="7"/>
      <c r="AF163" s="7"/>
      <c r="AG163" s="7"/>
      <c r="AI163" s="7"/>
      <c r="AJ163" s="7"/>
      <c r="AM163" s="7"/>
      <c r="AN163" s="7"/>
      <c r="AQ163" s="188"/>
      <c r="AY163" s="188"/>
    </row>
    <row r="164" ht="14.25" customHeight="1">
      <c r="C164" s="6"/>
      <c r="D164" s="7"/>
      <c r="G164" s="7"/>
      <c r="S164" s="7"/>
      <c r="T164" s="7"/>
      <c r="U164" s="7"/>
      <c r="W164" s="7"/>
      <c r="X164" s="7"/>
      <c r="Y164" s="7"/>
      <c r="AA164" s="7"/>
      <c r="AF164" s="7"/>
      <c r="AG164" s="7"/>
      <c r="AI164" s="7"/>
      <c r="AJ164" s="7"/>
      <c r="AM164" s="7"/>
      <c r="AN164" s="7"/>
      <c r="AQ164" s="188"/>
      <c r="AY164" s="188"/>
    </row>
    <row r="165" ht="14.25" customHeight="1">
      <c r="C165" s="6"/>
      <c r="D165" s="7"/>
      <c r="G165" s="7"/>
      <c r="S165" s="7"/>
      <c r="T165" s="7"/>
      <c r="U165" s="7"/>
      <c r="W165" s="7"/>
      <c r="X165" s="7"/>
      <c r="Y165" s="7"/>
      <c r="AA165" s="7"/>
      <c r="AF165" s="7"/>
      <c r="AG165" s="7"/>
      <c r="AI165" s="7"/>
      <c r="AJ165" s="7"/>
      <c r="AM165" s="7"/>
      <c r="AN165" s="7"/>
      <c r="AQ165" s="188"/>
      <c r="AY165" s="188"/>
    </row>
    <row r="166" ht="14.25" customHeight="1">
      <c r="C166" s="6"/>
      <c r="D166" s="7"/>
      <c r="G166" s="7"/>
      <c r="S166" s="7"/>
      <c r="T166" s="7"/>
      <c r="U166" s="7"/>
      <c r="W166" s="7"/>
      <c r="X166" s="7"/>
      <c r="Y166" s="7"/>
      <c r="AA166" s="7"/>
      <c r="AF166" s="7"/>
      <c r="AG166" s="7"/>
      <c r="AI166" s="7"/>
      <c r="AJ166" s="7"/>
      <c r="AM166" s="7"/>
      <c r="AN166" s="7"/>
      <c r="AQ166" s="188"/>
      <c r="AY166" s="188"/>
    </row>
    <row r="167" ht="14.25" customHeight="1">
      <c r="C167" s="6"/>
      <c r="D167" s="7"/>
      <c r="G167" s="7"/>
      <c r="S167" s="7"/>
      <c r="T167" s="7"/>
      <c r="U167" s="7"/>
      <c r="W167" s="7"/>
      <c r="X167" s="7"/>
      <c r="Y167" s="7"/>
      <c r="AA167" s="7"/>
      <c r="AF167" s="7"/>
      <c r="AG167" s="7"/>
      <c r="AI167" s="7"/>
      <c r="AJ167" s="7"/>
      <c r="AM167" s="7"/>
      <c r="AN167" s="7"/>
      <c r="AQ167" s="188"/>
      <c r="AY167" s="188"/>
    </row>
    <row r="168" ht="14.25" customHeight="1">
      <c r="C168" s="6"/>
      <c r="D168" s="7"/>
      <c r="G168" s="7"/>
      <c r="S168" s="7"/>
      <c r="T168" s="7"/>
      <c r="U168" s="7"/>
      <c r="W168" s="7"/>
      <c r="X168" s="7"/>
      <c r="Y168" s="7"/>
      <c r="AA168" s="7"/>
      <c r="AF168" s="7"/>
      <c r="AG168" s="7"/>
      <c r="AI168" s="7"/>
      <c r="AJ168" s="7"/>
      <c r="AM168" s="7"/>
      <c r="AN168" s="7"/>
      <c r="AQ168" s="188"/>
      <c r="AY168" s="188"/>
    </row>
    <row r="169" ht="14.25" customHeight="1">
      <c r="C169" s="6"/>
      <c r="D169" s="7"/>
      <c r="G169" s="7"/>
      <c r="S169" s="7"/>
      <c r="T169" s="7"/>
      <c r="U169" s="7"/>
      <c r="W169" s="7"/>
      <c r="X169" s="7"/>
      <c r="Y169" s="7"/>
      <c r="AA169" s="7"/>
      <c r="AF169" s="7"/>
      <c r="AG169" s="7"/>
      <c r="AI169" s="7"/>
      <c r="AJ169" s="7"/>
      <c r="AM169" s="7"/>
      <c r="AN169" s="7"/>
      <c r="AQ169" s="188"/>
      <c r="AY169" s="188"/>
    </row>
    <row r="170" ht="14.25" customHeight="1">
      <c r="C170" s="6"/>
      <c r="D170" s="7"/>
      <c r="G170" s="7"/>
      <c r="S170" s="7"/>
      <c r="T170" s="7"/>
      <c r="U170" s="7"/>
      <c r="W170" s="7"/>
      <c r="X170" s="7"/>
      <c r="Y170" s="7"/>
      <c r="AA170" s="7"/>
      <c r="AF170" s="7"/>
      <c r="AG170" s="7"/>
      <c r="AI170" s="7"/>
      <c r="AJ170" s="7"/>
      <c r="AM170" s="7"/>
      <c r="AN170" s="7"/>
      <c r="AQ170" s="188"/>
      <c r="AY170" s="188"/>
    </row>
    <row r="171" ht="14.25" customHeight="1">
      <c r="C171" s="6"/>
      <c r="D171" s="7"/>
      <c r="G171" s="7"/>
      <c r="S171" s="7"/>
      <c r="T171" s="7"/>
      <c r="U171" s="7"/>
      <c r="W171" s="7"/>
      <c r="X171" s="7"/>
      <c r="Y171" s="7"/>
      <c r="AA171" s="7"/>
      <c r="AF171" s="7"/>
      <c r="AG171" s="7"/>
      <c r="AI171" s="7"/>
      <c r="AJ171" s="7"/>
      <c r="AM171" s="7"/>
      <c r="AN171" s="7"/>
      <c r="AQ171" s="188"/>
      <c r="AY171" s="188"/>
    </row>
    <row r="172" ht="14.25" customHeight="1">
      <c r="C172" s="6"/>
      <c r="D172" s="7"/>
      <c r="G172" s="7"/>
      <c r="S172" s="7"/>
      <c r="T172" s="7"/>
      <c r="U172" s="7"/>
      <c r="W172" s="7"/>
      <c r="X172" s="7"/>
      <c r="Y172" s="7"/>
      <c r="AA172" s="7"/>
      <c r="AF172" s="7"/>
      <c r="AG172" s="7"/>
      <c r="AI172" s="7"/>
      <c r="AJ172" s="7"/>
      <c r="AM172" s="7"/>
      <c r="AN172" s="7"/>
      <c r="AQ172" s="188"/>
      <c r="AY172" s="188"/>
    </row>
    <row r="173" ht="14.25" customHeight="1">
      <c r="C173" s="6"/>
      <c r="D173" s="7"/>
      <c r="G173" s="7"/>
      <c r="S173" s="7"/>
      <c r="T173" s="7"/>
      <c r="U173" s="7"/>
      <c r="W173" s="7"/>
      <c r="X173" s="7"/>
      <c r="Y173" s="7"/>
      <c r="AA173" s="7"/>
      <c r="AF173" s="7"/>
      <c r="AG173" s="7"/>
      <c r="AI173" s="7"/>
      <c r="AJ173" s="7"/>
      <c r="AM173" s="7"/>
      <c r="AN173" s="7"/>
      <c r="AQ173" s="188"/>
      <c r="AY173" s="188"/>
    </row>
    <row r="174" ht="14.25" customHeight="1">
      <c r="C174" s="6"/>
      <c r="D174" s="7"/>
      <c r="G174" s="7"/>
      <c r="S174" s="7"/>
      <c r="T174" s="7"/>
      <c r="U174" s="7"/>
      <c r="W174" s="7"/>
      <c r="X174" s="7"/>
      <c r="Y174" s="7"/>
      <c r="AA174" s="7"/>
      <c r="AF174" s="7"/>
      <c r="AG174" s="7"/>
      <c r="AI174" s="7"/>
      <c r="AJ174" s="7"/>
      <c r="AM174" s="7"/>
      <c r="AN174" s="7"/>
      <c r="AQ174" s="188"/>
      <c r="AY174" s="188"/>
    </row>
    <row r="175" ht="14.25" customHeight="1">
      <c r="C175" s="6"/>
      <c r="D175" s="7"/>
      <c r="G175" s="7"/>
      <c r="S175" s="7"/>
      <c r="T175" s="7"/>
      <c r="U175" s="7"/>
      <c r="W175" s="7"/>
      <c r="X175" s="7"/>
      <c r="Y175" s="7"/>
      <c r="AA175" s="7"/>
      <c r="AF175" s="7"/>
      <c r="AG175" s="7"/>
      <c r="AI175" s="7"/>
      <c r="AJ175" s="7"/>
      <c r="AM175" s="7"/>
      <c r="AN175" s="7"/>
      <c r="AQ175" s="188"/>
      <c r="AY175" s="188"/>
    </row>
    <row r="176" ht="14.25" customHeight="1">
      <c r="C176" s="6"/>
      <c r="D176" s="7"/>
      <c r="G176" s="7"/>
      <c r="S176" s="7"/>
      <c r="T176" s="7"/>
      <c r="U176" s="7"/>
      <c r="W176" s="7"/>
      <c r="X176" s="7"/>
      <c r="Y176" s="7"/>
      <c r="AA176" s="7"/>
      <c r="AF176" s="7"/>
      <c r="AG176" s="7"/>
      <c r="AI176" s="7"/>
      <c r="AJ176" s="7"/>
      <c r="AM176" s="7"/>
      <c r="AN176" s="7"/>
      <c r="AQ176" s="188"/>
      <c r="AY176" s="188"/>
    </row>
    <row r="177" ht="14.25" customHeight="1">
      <c r="C177" s="6"/>
      <c r="D177" s="7"/>
      <c r="G177" s="7"/>
      <c r="S177" s="7"/>
      <c r="T177" s="7"/>
      <c r="U177" s="7"/>
      <c r="W177" s="7"/>
      <c r="X177" s="7"/>
      <c r="Y177" s="7"/>
      <c r="AA177" s="7"/>
      <c r="AF177" s="7"/>
      <c r="AG177" s="7"/>
      <c r="AI177" s="7"/>
      <c r="AJ177" s="7"/>
      <c r="AM177" s="7"/>
      <c r="AN177" s="7"/>
      <c r="AQ177" s="188"/>
      <c r="AY177" s="188"/>
    </row>
    <row r="178" ht="14.25" customHeight="1">
      <c r="C178" s="6"/>
      <c r="D178" s="7"/>
      <c r="G178" s="7"/>
      <c r="S178" s="7"/>
      <c r="T178" s="7"/>
      <c r="U178" s="7"/>
      <c r="W178" s="7"/>
      <c r="X178" s="7"/>
      <c r="Y178" s="7"/>
      <c r="AA178" s="7"/>
      <c r="AF178" s="7"/>
      <c r="AG178" s="7"/>
      <c r="AI178" s="7"/>
      <c r="AJ178" s="7"/>
      <c r="AM178" s="7"/>
      <c r="AN178" s="7"/>
      <c r="AQ178" s="188"/>
      <c r="AY178" s="188"/>
    </row>
    <row r="179" ht="14.25" customHeight="1">
      <c r="C179" s="6"/>
      <c r="D179" s="7"/>
      <c r="G179" s="7"/>
      <c r="S179" s="7"/>
      <c r="T179" s="7"/>
      <c r="U179" s="7"/>
      <c r="W179" s="7"/>
      <c r="X179" s="7"/>
      <c r="Y179" s="7"/>
      <c r="AA179" s="7"/>
      <c r="AF179" s="7"/>
      <c r="AG179" s="7"/>
      <c r="AI179" s="7"/>
      <c r="AJ179" s="7"/>
      <c r="AM179" s="7"/>
      <c r="AN179" s="7"/>
      <c r="AQ179" s="188"/>
      <c r="AY179" s="188"/>
    </row>
    <row r="180" ht="14.25" customHeight="1">
      <c r="C180" s="6"/>
      <c r="D180" s="7"/>
      <c r="G180" s="7"/>
      <c r="S180" s="7"/>
      <c r="T180" s="7"/>
      <c r="U180" s="7"/>
      <c r="W180" s="7"/>
      <c r="X180" s="7"/>
      <c r="Y180" s="7"/>
      <c r="AA180" s="7"/>
      <c r="AF180" s="7"/>
      <c r="AG180" s="7"/>
      <c r="AI180" s="7"/>
      <c r="AJ180" s="7"/>
      <c r="AM180" s="7"/>
      <c r="AN180" s="7"/>
      <c r="AQ180" s="188"/>
      <c r="AY180" s="188"/>
    </row>
    <row r="181" ht="14.25" customHeight="1">
      <c r="C181" s="6"/>
      <c r="D181" s="7"/>
      <c r="G181" s="7"/>
      <c r="S181" s="7"/>
      <c r="T181" s="7"/>
      <c r="U181" s="7"/>
      <c r="W181" s="7"/>
      <c r="X181" s="7"/>
      <c r="Y181" s="7"/>
      <c r="AA181" s="7"/>
      <c r="AF181" s="7"/>
      <c r="AG181" s="7"/>
      <c r="AI181" s="7"/>
      <c r="AJ181" s="7"/>
      <c r="AM181" s="7"/>
      <c r="AN181" s="7"/>
      <c r="AQ181" s="188"/>
      <c r="AY181" s="188"/>
    </row>
    <row r="182" ht="14.25" customHeight="1">
      <c r="C182" s="6"/>
      <c r="D182" s="7"/>
      <c r="G182" s="7"/>
      <c r="S182" s="7"/>
      <c r="T182" s="7"/>
      <c r="U182" s="7"/>
      <c r="W182" s="7"/>
      <c r="X182" s="7"/>
      <c r="Y182" s="7"/>
      <c r="AA182" s="7"/>
      <c r="AF182" s="7"/>
      <c r="AG182" s="7"/>
      <c r="AI182" s="7"/>
      <c r="AJ182" s="7"/>
      <c r="AM182" s="7"/>
      <c r="AN182" s="7"/>
      <c r="AQ182" s="188"/>
      <c r="AY182" s="188"/>
    </row>
    <row r="183" ht="14.25" customHeight="1">
      <c r="C183" s="6"/>
      <c r="D183" s="7"/>
      <c r="G183" s="7"/>
      <c r="S183" s="7"/>
      <c r="T183" s="7"/>
      <c r="U183" s="7"/>
      <c r="W183" s="7"/>
      <c r="X183" s="7"/>
      <c r="Y183" s="7"/>
      <c r="AA183" s="7"/>
      <c r="AF183" s="7"/>
      <c r="AG183" s="7"/>
      <c r="AI183" s="7"/>
      <c r="AJ183" s="7"/>
      <c r="AM183" s="7"/>
      <c r="AN183" s="7"/>
      <c r="AQ183" s="188"/>
      <c r="AY183" s="188"/>
    </row>
    <row r="184" ht="14.25" customHeight="1">
      <c r="C184" s="6"/>
      <c r="D184" s="7"/>
      <c r="G184" s="7"/>
      <c r="S184" s="7"/>
      <c r="T184" s="7"/>
      <c r="U184" s="7"/>
      <c r="W184" s="7"/>
      <c r="X184" s="7"/>
      <c r="Y184" s="7"/>
      <c r="AA184" s="7"/>
      <c r="AF184" s="7"/>
      <c r="AG184" s="7"/>
      <c r="AI184" s="7"/>
      <c r="AJ184" s="7"/>
      <c r="AM184" s="7"/>
      <c r="AN184" s="7"/>
      <c r="AQ184" s="188"/>
      <c r="AY184" s="188"/>
    </row>
    <row r="185" ht="14.25" customHeight="1">
      <c r="C185" s="6"/>
      <c r="D185" s="7"/>
      <c r="G185" s="7"/>
      <c r="S185" s="7"/>
      <c r="T185" s="7"/>
      <c r="U185" s="7"/>
      <c r="W185" s="7"/>
      <c r="X185" s="7"/>
      <c r="Y185" s="7"/>
      <c r="AA185" s="7"/>
      <c r="AF185" s="7"/>
      <c r="AG185" s="7"/>
      <c r="AI185" s="7"/>
      <c r="AJ185" s="7"/>
      <c r="AM185" s="7"/>
      <c r="AN185" s="7"/>
      <c r="AQ185" s="188"/>
      <c r="AY185" s="188"/>
    </row>
    <row r="186" ht="14.25" customHeight="1">
      <c r="C186" s="6"/>
      <c r="D186" s="7"/>
      <c r="G186" s="7"/>
      <c r="S186" s="7"/>
      <c r="T186" s="7"/>
      <c r="U186" s="7"/>
      <c r="W186" s="7"/>
      <c r="X186" s="7"/>
      <c r="Y186" s="7"/>
      <c r="AA186" s="7"/>
      <c r="AF186" s="7"/>
      <c r="AG186" s="7"/>
      <c r="AI186" s="7"/>
      <c r="AJ186" s="7"/>
      <c r="AM186" s="7"/>
      <c r="AN186" s="7"/>
      <c r="AQ186" s="188"/>
      <c r="AY186" s="188"/>
    </row>
    <row r="187" ht="14.25" customHeight="1">
      <c r="C187" s="6"/>
      <c r="D187" s="7"/>
      <c r="G187" s="7"/>
      <c r="S187" s="7"/>
      <c r="T187" s="7"/>
      <c r="U187" s="7"/>
      <c r="W187" s="7"/>
      <c r="X187" s="7"/>
      <c r="Y187" s="7"/>
      <c r="AA187" s="7"/>
      <c r="AF187" s="7"/>
      <c r="AG187" s="7"/>
      <c r="AI187" s="7"/>
      <c r="AJ187" s="7"/>
      <c r="AM187" s="7"/>
      <c r="AN187" s="7"/>
      <c r="AQ187" s="188"/>
      <c r="AY187" s="188"/>
    </row>
    <row r="188" ht="14.25" customHeight="1">
      <c r="C188" s="6"/>
      <c r="D188" s="7"/>
      <c r="G188" s="7"/>
      <c r="S188" s="7"/>
      <c r="T188" s="7"/>
      <c r="U188" s="7"/>
      <c r="W188" s="7"/>
      <c r="X188" s="7"/>
      <c r="Y188" s="7"/>
      <c r="AA188" s="7"/>
      <c r="AF188" s="7"/>
      <c r="AG188" s="7"/>
      <c r="AI188" s="7"/>
      <c r="AJ188" s="7"/>
      <c r="AM188" s="7"/>
      <c r="AN188" s="7"/>
      <c r="AQ188" s="188"/>
      <c r="AY188" s="188"/>
    </row>
    <row r="189" ht="14.25" customHeight="1">
      <c r="C189" s="6"/>
      <c r="D189" s="7"/>
      <c r="G189" s="7"/>
      <c r="S189" s="7"/>
      <c r="T189" s="7"/>
      <c r="U189" s="7"/>
      <c r="W189" s="7"/>
      <c r="X189" s="7"/>
      <c r="Y189" s="7"/>
      <c r="AA189" s="7"/>
      <c r="AF189" s="7"/>
      <c r="AG189" s="7"/>
      <c r="AI189" s="7"/>
      <c r="AJ189" s="7"/>
      <c r="AM189" s="7"/>
      <c r="AN189" s="7"/>
      <c r="AQ189" s="188"/>
      <c r="AY189" s="188"/>
    </row>
    <row r="190" ht="14.25" customHeight="1">
      <c r="C190" s="6"/>
      <c r="D190" s="7"/>
      <c r="G190" s="7"/>
      <c r="S190" s="7"/>
      <c r="T190" s="7"/>
      <c r="U190" s="7"/>
      <c r="W190" s="7"/>
      <c r="X190" s="7"/>
      <c r="Y190" s="7"/>
      <c r="AA190" s="7"/>
      <c r="AF190" s="7"/>
      <c r="AG190" s="7"/>
      <c r="AI190" s="7"/>
      <c r="AJ190" s="7"/>
      <c r="AM190" s="7"/>
      <c r="AN190" s="7"/>
      <c r="AQ190" s="188"/>
      <c r="AY190" s="188"/>
    </row>
    <row r="191" ht="14.25" customHeight="1">
      <c r="C191" s="6"/>
      <c r="D191" s="7"/>
      <c r="G191" s="7"/>
      <c r="S191" s="7"/>
      <c r="T191" s="7"/>
      <c r="U191" s="7"/>
      <c r="W191" s="7"/>
      <c r="X191" s="7"/>
      <c r="Y191" s="7"/>
      <c r="AA191" s="7"/>
      <c r="AF191" s="7"/>
      <c r="AG191" s="7"/>
      <c r="AI191" s="7"/>
      <c r="AJ191" s="7"/>
      <c r="AM191" s="7"/>
      <c r="AN191" s="7"/>
      <c r="AQ191" s="188"/>
      <c r="AY191" s="188"/>
    </row>
    <row r="192" ht="14.25" customHeight="1">
      <c r="C192" s="6"/>
      <c r="D192" s="7"/>
      <c r="G192" s="7"/>
      <c r="S192" s="7"/>
      <c r="T192" s="7"/>
      <c r="U192" s="7"/>
      <c r="W192" s="7"/>
      <c r="X192" s="7"/>
      <c r="Y192" s="7"/>
      <c r="AA192" s="7"/>
      <c r="AF192" s="7"/>
      <c r="AG192" s="7"/>
      <c r="AI192" s="7"/>
      <c r="AJ192" s="7"/>
      <c r="AM192" s="7"/>
      <c r="AN192" s="7"/>
      <c r="AQ192" s="188"/>
      <c r="AY192" s="188"/>
    </row>
    <row r="193" ht="14.25" customHeight="1">
      <c r="C193" s="6"/>
      <c r="D193" s="7"/>
      <c r="G193" s="7"/>
      <c r="S193" s="7"/>
      <c r="T193" s="7"/>
      <c r="U193" s="7"/>
      <c r="W193" s="7"/>
      <c r="X193" s="7"/>
      <c r="Y193" s="7"/>
      <c r="AA193" s="7"/>
      <c r="AF193" s="7"/>
      <c r="AG193" s="7"/>
      <c r="AI193" s="7"/>
      <c r="AJ193" s="7"/>
      <c r="AM193" s="7"/>
      <c r="AN193" s="7"/>
      <c r="AQ193" s="188"/>
      <c r="AY193" s="188"/>
    </row>
    <row r="194" ht="14.25" customHeight="1">
      <c r="C194" s="6"/>
      <c r="D194" s="7"/>
      <c r="G194" s="7"/>
      <c r="S194" s="7"/>
      <c r="T194" s="7"/>
      <c r="U194" s="7"/>
      <c r="W194" s="7"/>
      <c r="X194" s="7"/>
      <c r="Y194" s="7"/>
      <c r="AA194" s="7"/>
      <c r="AF194" s="7"/>
      <c r="AG194" s="7"/>
      <c r="AI194" s="7"/>
      <c r="AJ194" s="7"/>
      <c r="AM194" s="7"/>
      <c r="AN194" s="7"/>
      <c r="AQ194" s="188"/>
      <c r="AY194" s="188"/>
    </row>
    <row r="195" ht="14.25" customHeight="1">
      <c r="C195" s="6"/>
      <c r="D195" s="7"/>
      <c r="G195" s="7"/>
      <c r="S195" s="7"/>
      <c r="T195" s="7"/>
      <c r="U195" s="7"/>
      <c r="W195" s="7"/>
      <c r="X195" s="7"/>
      <c r="Y195" s="7"/>
      <c r="AA195" s="7"/>
      <c r="AF195" s="7"/>
      <c r="AG195" s="7"/>
      <c r="AI195" s="7"/>
      <c r="AJ195" s="7"/>
      <c r="AM195" s="7"/>
      <c r="AN195" s="7"/>
      <c r="AQ195" s="188"/>
      <c r="AY195" s="188"/>
    </row>
    <row r="196" ht="14.25" customHeight="1">
      <c r="C196" s="6"/>
      <c r="D196" s="7"/>
      <c r="G196" s="7"/>
      <c r="S196" s="7"/>
      <c r="T196" s="7"/>
      <c r="U196" s="7"/>
      <c r="W196" s="7"/>
      <c r="X196" s="7"/>
      <c r="Y196" s="7"/>
      <c r="AA196" s="7"/>
      <c r="AF196" s="7"/>
      <c r="AG196" s="7"/>
      <c r="AI196" s="7"/>
      <c r="AJ196" s="7"/>
      <c r="AM196" s="7"/>
      <c r="AN196" s="7"/>
      <c r="AQ196" s="188"/>
      <c r="AY196" s="188"/>
    </row>
    <row r="197" ht="14.25" customHeight="1">
      <c r="C197" s="6"/>
      <c r="D197" s="7"/>
      <c r="G197" s="7"/>
      <c r="S197" s="7"/>
      <c r="T197" s="7"/>
      <c r="U197" s="7"/>
      <c r="W197" s="7"/>
      <c r="X197" s="7"/>
      <c r="Y197" s="7"/>
      <c r="AA197" s="7"/>
      <c r="AF197" s="7"/>
      <c r="AG197" s="7"/>
      <c r="AI197" s="7"/>
      <c r="AJ197" s="7"/>
      <c r="AM197" s="7"/>
      <c r="AN197" s="7"/>
      <c r="AQ197" s="188"/>
      <c r="AY197" s="188"/>
    </row>
    <row r="198" ht="14.25" customHeight="1">
      <c r="C198" s="6"/>
      <c r="D198" s="7"/>
      <c r="G198" s="7"/>
      <c r="S198" s="7"/>
      <c r="T198" s="7"/>
      <c r="U198" s="7"/>
      <c r="W198" s="7"/>
      <c r="X198" s="7"/>
      <c r="Y198" s="7"/>
      <c r="AA198" s="7"/>
      <c r="AF198" s="7"/>
      <c r="AG198" s="7"/>
      <c r="AI198" s="7"/>
      <c r="AJ198" s="7"/>
      <c r="AM198" s="7"/>
      <c r="AN198" s="7"/>
      <c r="AQ198" s="188"/>
      <c r="AY198" s="188"/>
    </row>
    <row r="199" ht="14.25" customHeight="1">
      <c r="C199" s="6"/>
      <c r="D199" s="7"/>
      <c r="G199" s="7"/>
      <c r="S199" s="7"/>
      <c r="T199" s="7"/>
      <c r="U199" s="7"/>
      <c r="W199" s="7"/>
      <c r="X199" s="7"/>
      <c r="Y199" s="7"/>
      <c r="AA199" s="7"/>
      <c r="AF199" s="7"/>
      <c r="AG199" s="7"/>
      <c r="AI199" s="7"/>
      <c r="AJ199" s="7"/>
      <c r="AM199" s="7"/>
      <c r="AN199" s="7"/>
      <c r="AQ199" s="188"/>
      <c r="AY199" s="188"/>
    </row>
    <row r="200" ht="14.25" customHeight="1">
      <c r="C200" s="6"/>
      <c r="D200" s="7"/>
      <c r="G200" s="7"/>
      <c r="S200" s="7"/>
      <c r="T200" s="7"/>
      <c r="U200" s="7"/>
      <c r="W200" s="7"/>
      <c r="X200" s="7"/>
      <c r="Y200" s="7"/>
      <c r="AA200" s="7"/>
      <c r="AF200" s="7"/>
      <c r="AG200" s="7"/>
      <c r="AI200" s="7"/>
      <c r="AJ200" s="7"/>
      <c r="AM200" s="7"/>
      <c r="AN200" s="7"/>
      <c r="AQ200" s="188"/>
      <c r="AY200" s="188"/>
    </row>
    <row r="201" ht="14.25" customHeight="1">
      <c r="C201" s="6"/>
      <c r="D201" s="7"/>
      <c r="G201" s="7"/>
      <c r="S201" s="7"/>
      <c r="T201" s="7"/>
      <c r="U201" s="7"/>
      <c r="W201" s="7"/>
      <c r="X201" s="7"/>
      <c r="Y201" s="7"/>
      <c r="AA201" s="7"/>
      <c r="AF201" s="7"/>
      <c r="AG201" s="7"/>
      <c r="AI201" s="7"/>
      <c r="AJ201" s="7"/>
      <c r="AM201" s="7"/>
      <c r="AN201" s="7"/>
      <c r="AQ201" s="188"/>
      <c r="AY201" s="188"/>
    </row>
    <row r="202" ht="14.25" customHeight="1">
      <c r="C202" s="6"/>
      <c r="D202" s="7"/>
      <c r="G202" s="7"/>
      <c r="S202" s="7"/>
      <c r="T202" s="7"/>
      <c r="U202" s="7"/>
      <c r="W202" s="7"/>
      <c r="X202" s="7"/>
      <c r="Y202" s="7"/>
      <c r="AA202" s="7"/>
      <c r="AF202" s="7"/>
      <c r="AG202" s="7"/>
      <c r="AI202" s="7"/>
      <c r="AJ202" s="7"/>
      <c r="AM202" s="7"/>
      <c r="AN202" s="7"/>
      <c r="AQ202" s="188"/>
      <c r="AY202" s="188"/>
    </row>
    <row r="203" ht="14.25" customHeight="1">
      <c r="C203" s="6"/>
      <c r="D203" s="7"/>
      <c r="G203" s="7"/>
      <c r="S203" s="7"/>
      <c r="T203" s="7"/>
      <c r="U203" s="7"/>
      <c r="W203" s="7"/>
      <c r="X203" s="7"/>
      <c r="Y203" s="7"/>
      <c r="AA203" s="7"/>
      <c r="AF203" s="7"/>
      <c r="AG203" s="7"/>
      <c r="AI203" s="7"/>
      <c r="AJ203" s="7"/>
      <c r="AM203" s="7"/>
      <c r="AN203" s="7"/>
      <c r="AQ203" s="188"/>
      <c r="AY203" s="188"/>
    </row>
    <row r="204" ht="14.25" customHeight="1">
      <c r="C204" s="6"/>
      <c r="D204" s="7"/>
      <c r="G204" s="7"/>
      <c r="S204" s="7"/>
      <c r="T204" s="7"/>
      <c r="U204" s="7"/>
      <c r="W204" s="7"/>
      <c r="X204" s="7"/>
      <c r="Y204" s="7"/>
      <c r="AA204" s="7"/>
      <c r="AF204" s="7"/>
      <c r="AG204" s="7"/>
      <c r="AI204" s="7"/>
      <c r="AJ204" s="7"/>
      <c r="AM204" s="7"/>
      <c r="AN204" s="7"/>
      <c r="AQ204" s="188"/>
      <c r="AY204" s="188"/>
    </row>
    <row r="205" ht="14.25" customHeight="1">
      <c r="C205" s="6"/>
      <c r="D205" s="7"/>
      <c r="G205" s="7"/>
      <c r="S205" s="7"/>
      <c r="T205" s="7"/>
      <c r="U205" s="7"/>
      <c r="W205" s="7"/>
      <c r="X205" s="7"/>
      <c r="Y205" s="7"/>
      <c r="AA205" s="7"/>
      <c r="AF205" s="7"/>
      <c r="AG205" s="7"/>
      <c r="AI205" s="7"/>
      <c r="AJ205" s="7"/>
      <c r="AM205" s="7"/>
      <c r="AN205" s="7"/>
      <c r="AQ205" s="188"/>
      <c r="AY205" s="188"/>
    </row>
    <row r="206" ht="14.25" customHeight="1">
      <c r="C206" s="6"/>
      <c r="D206" s="7"/>
      <c r="G206" s="7"/>
      <c r="S206" s="7"/>
      <c r="T206" s="7"/>
      <c r="U206" s="7"/>
      <c r="W206" s="7"/>
      <c r="X206" s="7"/>
      <c r="Y206" s="7"/>
      <c r="AA206" s="7"/>
      <c r="AF206" s="7"/>
      <c r="AG206" s="7"/>
      <c r="AI206" s="7"/>
      <c r="AJ206" s="7"/>
      <c r="AM206" s="7"/>
      <c r="AN206" s="7"/>
      <c r="AQ206" s="188"/>
      <c r="AY206" s="188"/>
    </row>
    <row r="207" ht="14.25" customHeight="1">
      <c r="C207" s="6"/>
      <c r="D207" s="7"/>
      <c r="G207" s="7"/>
      <c r="S207" s="7"/>
      <c r="T207" s="7"/>
      <c r="U207" s="7"/>
      <c r="W207" s="7"/>
      <c r="X207" s="7"/>
      <c r="Y207" s="7"/>
      <c r="AA207" s="7"/>
      <c r="AF207" s="7"/>
      <c r="AG207" s="7"/>
      <c r="AI207" s="7"/>
      <c r="AJ207" s="7"/>
      <c r="AM207" s="7"/>
      <c r="AN207" s="7"/>
      <c r="AQ207" s="188"/>
      <c r="AY207" s="188"/>
    </row>
    <row r="208" ht="14.25" customHeight="1">
      <c r="C208" s="6"/>
      <c r="D208" s="7"/>
      <c r="G208" s="7"/>
      <c r="S208" s="7"/>
      <c r="T208" s="7"/>
      <c r="U208" s="7"/>
      <c r="W208" s="7"/>
      <c r="X208" s="7"/>
      <c r="Y208" s="7"/>
      <c r="AA208" s="7"/>
      <c r="AF208" s="7"/>
      <c r="AG208" s="7"/>
      <c r="AI208" s="7"/>
      <c r="AJ208" s="7"/>
      <c r="AM208" s="7"/>
      <c r="AN208" s="7"/>
      <c r="AQ208" s="188"/>
      <c r="AY208" s="188"/>
    </row>
    <row r="209" ht="14.25" customHeight="1">
      <c r="C209" s="6"/>
      <c r="D209" s="7"/>
      <c r="G209" s="7"/>
      <c r="S209" s="7"/>
      <c r="T209" s="7"/>
      <c r="U209" s="7"/>
      <c r="W209" s="7"/>
      <c r="X209" s="7"/>
      <c r="Y209" s="7"/>
      <c r="AA209" s="7"/>
      <c r="AF209" s="7"/>
      <c r="AG209" s="7"/>
      <c r="AI209" s="7"/>
      <c r="AJ209" s="7"/>
      <c r="AM209" s="7"/>
      <c r="AN209" s="7"/>
      <c r="AQ209" s="188"/>
      <c r="AY209" s="188"/>
    </row>
    <row r="210" ht="14.25" customHeight="1">
      <c r="C210" s="6"/>
      <c r="D210" s="7"/>
      <c r="G210" s="7"/>
      <c r="S210" s="7"/>
      <c r="T210" s="7"/>
      <c r="U210" s="7"/>
      <c r="W210" s="7"/>
      <c r="X210" s="7"/>
      <c r="Y210" s="7"/>
      <c r="AA210" s="7"/>
      <c r="AF210" s="7"/>
      <c r="AG210" s="7"/>
      <c r="AI210" s="7"/>
      <c r="AJ210" s="7"/>
      <c r="AM210" s="7"/>
      <c r="AN210" s="7"/>
      <c r="AQ210" s="188"/>
      <c r="AY210" s="188"/>
    </row>
    <row r="211" ht="14.25" customHeight="1">
      <c r="C211" s="6"/>
      <c r="D211" s="7"/>
      <c r="G211" s="7"/>
      <c r="S211" s="7"/>
      <c r="T211" s="7"/>
      <c r="U211" s="7"/>
      <c r="W211" s="7"/>
      <c r="X211" s="7"/>
      <c r="Y211" s="7"/>
      <c r="AA211" s="7"/>
      <c r="AF211" s="7"/>
      <c r="AG211" s="7"/>
      <c r="AI211" s="7"/>
      <c r="AJ211" s="7"/>
      <c r="AM211" s="7"/>
      <c r="AN211" s="7"/>
      <c r="AQ211" s="188"/>
      <c r="AY211" s="188"/>
    </row>
    <row r="212" ht="14.25" customHeight="1">
      <c r="C212" s="6"/>
      <c r="D212" s="7"/>
      <c r="G212" s="7"/>
      <c r="S212" s="7"/>
      <c r="T212" s="7"/>
      <c r="U212" s="7"/>
      <c r="W212" s="7"/>
      <c r="X212" s="7"/>
      <c r="Y212" s="7"/>
      <c r="AA212" s="7"/>
      <c r="AF212" s="7"/>
      <c r="AG212" s="7"/>
      <c r="AI212" s="7"/>
      <c r="AJ212" s="7"/>
      <c r="AM212" s="7"/>
      <c r="AN212" s="7"/>
      <c r="AQ212" s="188"/>
      <c r="AY212" s="188"/>
    </row>
    <row r="213" ht="14.25" customHeight="1">
      <c r="C213" s="6"/>
      <c r="D213" s="7"/>
      <c r="G213" s="7"/>
      <c r="S213" s="7"/>
      <c r="T213" s="7"/>
      <c r="U213" s="7"/>
      <c r="W213" s="7"/>
      <c r="X213" s="7"/>
      <c r="Y213" s="7"/>
      <c r="AA213" s="7"/>
      <c r="AF213" s="7"/>
      <c r="AG213" s="7"/>
      <c r="AI213" s="7"/>
      <c r="AJ213" s="7"/>
      <c r="AM213" s="7"/>
      <c r="AN213" s="7"/>
      <c r="AQ213" s="188"/>
      <c r="AY213" s="188"/>
    </row>
    <row r="214" ht="14.25" customHeight="1">
      <c r="C214" s="6"/>
      <c r="D214" s="7"/>
      <c r="G214" s="7"/>
      <c r="S214" s="7"/>
      <c r="T214" s="7"/>
      <c r="U214" s="7"/>
      <c r="W214" s="7"/>
      <c r="X214" s="7"/>
      <c r="Y214" s="7"/>
      <c r="AA214" s="7"/>
      <c r="AF214" s="7"/>
      <c r="AG214" s="7"/>
      <c r="AI214" s="7"/>
      <c r="AJ214" s="7"/>
      <c r="AM214" s="7"/>
      <c r="AN214" s="7"/>
      <c r="AQ214" s="188"/>
      <c r="AY214" s="188"/>
    </row>
    <row r="215" ht="14.25" customHeight="1">
      <c r="C215" s="6"/>
      <c r="D215" s="7"/>
      <c r="G215" s="7"/>
      <c r="S215" s="7"/>
      <c r="T215" s="7"/>
      <c r="U215" s="7"/>
      <c r="W215" s="7"/>
      <c r="X215" s="7"/>
      <c r="Y215" s="7"/>
      <c r="AA215" s="7"/>
      <c r="AF215" s="7"/>
      <c r="AG215" s="7"/>
      <c r="AI215" s="7"/>
      <c r="AJ215" s="7"/>
      <c r="AM215" s="7"/>
      <c r="AN215" s="7"/>
      <c r="AQ215" s="188"/>
      <c r="AY215" s="188"/>
    </row>
    <row r="216" ht="14.25" customHeight="1">
      <c r="C216" s="6"/>
      <c r="D216" s="7"/>
      <c r="G216" s="7"/>
      <c r="S216" s="7"/>
      <c r="T216" s="7"/>
      <c r="U216" s="7"/>
      <c r="W216" s="7"/>
      <c r="X216" s="7"/>
      <c r="Y216" s="7"/>
      <c r="AA216" s="7"/>
      <c r="AF216" s="7"/>
      <c r="AG216" s="7"/>
      <c r="AI216" s="7"/>
      <c r="AJ216" s="7"/>
      <c r="AM216" s="7"/>
      <c r="AN216" s="7"/>
      <c r="AQ216" s="188"/>
      <c r="AY216" s="188"/>
    </row>
    <row r="217" ht="14.25" customHeight="1">
      <c r="C217" s="6"/>
      <c r="D217" s="7"/>
      <c r="G217" s="7"/>
      <c r="S217" s="7"/>
      <c r="T217" s="7"/>
      <c r="U217" s="7"/>
      <c r="W217" s="7"/>
      <c r="X217" s="7"/>
      <c r="Y217" s="7"/>
      <c r="AA217" s="7"/>
      <c r="AF217" s="7"/>
      <c r="AG217" s="7"/>
      <c r="AI217" s="7"/>
      <c r="AJ217" s="7"/>
      <c r="AM217" s="7"/>
      <c r="AN217" s="7"/>
      <c r="AQ217" s="188"/>
      <c r="AY217" s="188"/>
    </row>
    <row r="218" ht="14.25" customHeight="1">
      <c r="C218" s="6"/>
      <c r="D218" s="7"/>
      <c r="G218" s="7"/>
      <c r="S218" s="7"/>
      <c r="T218" s="7"/>
      <c r="U218" s="7"/>
      <c r="W218" s="7"/>
      <c r="X218" s="7"/>
      <c r="Y218" s="7"/>
      <c r="AA218" s="7"/>
      <c r="AF218" s="7"/>
      <c r="AG218" s="7"/>
      <c r="AI218" s="7"/>
      <c r="AJ218" s="7"/>
      <c r="AM218" s="7"/>
      <c r="AN218" s="7"/>
      <c r="AQ218" s="188"/>
      <c r="AY218" s="188"/>
    </row>
    <row r="219" ht="14.25" customHeight="1">
      <c r="C219" s="6"/>
      <c r="D219" s="7"/>
      <c r="G219" s="7"/>
      <c r="S219" s="7"/>
      <c r="T219" s="7"/>
      <c r="U219" s="7"/>
      <c r="W219" s="7"/>
      <c r="X219" s="7"/>
      <c r="Y219" s="7"/>
      <c r="AA219" s="7"/>
      <c r="AF219" s="7"/>
      <c r="AG219" s="7"/>
      <c r="AI219" s="7"/>
      <c r="AJ219" s="7"/>
      <c r="AM219" s="7"/>
      <c r="AN219" s="7"/>
      <c r="AQ219" s="188"/>
      <c r="AY219" s="188"/>
    </row>
    <row r="220" ht="14.25" customHeight="1">
      <c r="C220" s="6"/>
      <c r="D220" s="7"/>
      <c r="G220" s="7"/>
      <c r="S220" s="7"/>
      <c r="T220" s="7"/>
      <c r="U220" s="7"/>
      <c r="W220" s="7"/>
      <c r="X220" s="7"/>
      <c r="Y220" s="7"/>
      <c r="AA220" s="7"/>
      <c r="AF220" s="7"/>
      <c r="AG220" s="7"/>
      <c r="AI220" s="7"/>
      <c r="AJ220" s="7"/>
      <c r="AM220" s="7"/>
      <c r="AN220" s="7"/>
      <c r="AQ220" s="188"/>
      <c r="AY220" s="188"/>
    </row>
    <row r="221" ht="14.25" customHeight="1">
      <c r="C221" s="6"/>
      <c r="D221" s="7"/>
      <c r="G221" s="7"/>
      <c r="S221" s="7"/>
      <c r="T221" s="7"/>
      <c r="U221" s="7"/>
      <c r="W221" s="7"/>
      <c r="X221" s="7"/>
      <c r="Y221" s="7"/>
      <c r="AA221" s="7"/>
      <c r="AF221" s="7"/>
      <c r="AG221" s="7"/>
      <c r="AI221" s="7"/>
      <c r="AJ221" s="7"/>
      <c r="AM221" s="7"/>
      <c r="AN221" s="7"/>
      <c r="AQ221" s="188"/>
      <c r="AY221" s="188"/>
    </row>
    <row r="222" ht="14.25" customHeight="1">
      <c r="C222" s="6"/>
      <c r="D222" s="7"/>
      <c r="G222" s="7"/>
      <c r="S222" s="7"/>
      <c r="T222" s="7"/>
      <c r="U222" s="7"/>
      <c r="W222" s="7"/>
      <c r="X222" s="7"/>
      <c r="Y222" s="7"/>
      <c r="AA222" s="7"/>
      <c r="AF222" s="7"/>
      <c r="AG222" s="7"/>
      <c r="AI222" s="7"/>
      <c r="AJ222" s="7"/>
      <c r="AM222" s="7"/>
      <c r="AN222" s="7"/>
      <c r="AQ222" s="188"/>
      <c r="AY222" s="188"/>
    </row>
    <row r="223" ht="14.25" customHeight="1">
      <c r="C223" s="6"/>
      <c r="D223" s="7"/>
      <c r="G223" s="7"/>
      <c r="S223" s="7"/>
      <c r="T223" s="7"/>
      <c r="U223" s="7"/>
      <c r="W223" s="7"/>
      <c r="X223" s="7"/>
      <c r="Y223" s="7"/>
      <c r="AA223" s="7"/>
      <c r="AF223" s="7"/>
      <c r="AG223" s="7"/>
      <c r="AI223" s="7"/>
      <c r="AJ223" s="7"/>
      <c r="AM223" s="7"/>
      <c r="AN223" s="7"/>
      <c r="AQ223" s="188"/>
      <c r="AY223" s="188"/>
    </row>
    <row r="224" ht="14.25" customHeight="1">
      <c r="C224" s="6"/>
      <c r="D224" s="7"/>
      <c r="G224" s="7"/>
      <c r="S224" s="7"/>
      <c r="T224" s="7"/>
      <c r="U224" s="7"/>
      <c r="W224" s="7"/>
      <c r="X224" s="7"/>
      <c r="Y224" s="7"/>
      <c r="AA224" s="7"/>
      <c r="AF224" s="7"/>
      <c r="AG224" s="7"/>
      <c r="AI224" s="7"/>
      <c r="AJ224" s="7"/>
      <c r="AM224" s="7"/>
      <c r="AN224" s="7"/>
      <c r="AQ224" s="188"/>
      <c r="AY224" s="188"/>
    </row>
    <row r="225" ht="14.25" customHeight="1">
      <c r="C225" s="6"/>
      <c r="D225" s="7"/>
      <c r="G225" s="7"/>
      <c r="S225" s="7"/>
      <c r="T225" s="7"/>
      <c r="U225" s="7"/>
      <c r="W225" s="7"/>
      <c r="X225" s="7"/>
      <c r="Y225" s="7"/>
      <c r="AA225" s="7"/>
      <c r="AF225" s="7"/>
      <c r="AG225" s="7"/>
      <c r="AI225" s="7"/>
      <c r="AJ225" s="7"/>
      <c r="AM225" s="7"/>
      <c r="AN225" s="7"/>
      <c r="AQ225" s="188"/>
      <c r="AY225" s="188"/>
    </row>
    <row r="226" ht="14.25" customHeight="1">
      <c r="C226" s="6"/>
      <c r="D226" s="7"/>
      <c r="G226" s="7"/>
      <c r="S226" s="7"/>
      <c r="T226" s="7"/>
      <c r="U226" s="7"/>
      <c r="W226" s="7"/>
      <c r="X226" s="7"/>
      <c r="Y226" s="7"/>
      <c r="AA226" s="7"/>
      <c r="AF226" s="7"/>
      <c r="AG226" s="7"/>
      <c r="AI226" s="7"/>
      <c r="AJ226" s="7"/>
      <c r="AM226" s="7"/>
      <c r="AN226" s="7"/>
      <c r="AQ226" s="188"/>
      <c r="AY226" s="188"/>
    </row>
    <row r="227" ht="14.25" customHeight="1">
      <c r="C227" s="6"/>
      <c r="D227" s="7"/>
      <c r="G227" s="7"/>
      <c r="S227" s="7"/>
      <c r="T227" s="7"/>
      <c r="U227" s="7"/>
      <c r="W227" s="7"/>
      <c r="X227" s="7"/>
      <c r="Y227" s="7"/>
      <c r="AA227" s="7"/>
      <c r="AF227" s="7"/>
      <c r="AG227" s="7"/>
      <c r="AI227" s="7"/>
      <c r="AJ227" s="7"/>
      <c r="AM227" s="7"/>
      <c r="AN227" s="7"/>
      <c r="AQ227" s="188"/>
      <c r="AY227" s="188"/>
    </row>
    <row r="228" ht="14.25" customHeight="1">
      <c r="C228" s="6"/>
      <c r="D228" s="7"/>
      <c r="G228" s="7"/>
      <c r="S228" s="7"/>
      <c r="T228" s="7"/>
      <c r="U228" s="7"/>
      <c r="W228" s="7"/>
      <c r="X228" s="7"/>
      <c r="Y228" s="7"/>
      <c r="AA228" s="7"/>
      <c r="AF228" s="7"/>
      <c r="AG228" s="7"/>
      <c r="AI228" s="7"/>
      <c r="AJ228" s="7"/>
      <c r="AM228" s="7"/>
      <c r="AN228" s="7"/>
      <c r="AQ228" s="188"/>
      <c r="AY228" s="188"/>
    </row>
    <row r="229" ht="14.25" customHeight="1">
      <c r="C229" s="6"/>
      <c r="D229" s="7"/>
      <c r="G229" s="7"/>
      <c r="S229" s="7"/>
      <c r="T229" s="7"/>
      <c r="U229" s="7"/>
      <c r="W229" s="7"/>
      <c r="X229" s="7"/>
      <c r="Y229" s="7"/>
      <c r="AA229" s="7"/>
      <c r="AF229" s="7"/>
      <c r="AG229" s="7"/>
      <c r="AI229" s="7"/>
      <c r="AJ229" s="7"/>
      <c r="AM229" s="7"/>
      <c r="AN229" s="7"/>
      <c r="AQ229" s="188"/>
      <c r="AY229" s="188"/>
    </row>
    <row r="230" ht="14.25" customHeight="1">
      <c r="C230" s="6"/>
      <c r="D230" s="7"/>
      <c r="G230" s="7"/>
      <c r="S230" s="7"/>
      <c r="T230" s="7"/>
      <c r="U230" s="7"/>
      <c r="W230" s="7"/>
      <c r="X230" s="7"/>
      <c r="Y230" s="7"/>
      <c r="AA230" s="7"/>
      <c r="AF230" s="7"/>
      <c r="AG230" s="7"/>
      <c r="AI230" s="7"/>
      <c r="AJ230" s="7"/>
      <c r="AM230" s="7"/>
      <c r="AN230" s="7"/>
      <c r="AQ230" s="188"/>
      <c r="AY230" s="188"/>
    </row>
    <row r="231" ht="14.25" customHeight="1">
      <c r="C231" s="6"/>
      <c r="D231" s="7"/>
      <c r="G231" s="7"/>
      <c r="S231" s="7"/>
      <c r="T231" s="7"/>
      <c r="U231" s="7"/>
      <c r="W231" s="7"/>
      <c r="X231" s="7"/>
      <c r="Y231" s="7"/>
      <c r="AA231" s="7"/>
      <c r="AF231" s="7"/>
      <c r="AG231" s="7"/>
      <c r="AI231" s="7"/>
      <c r="AJ231" s="7"/>
      <c r="AM231" s="7"/>
      <c r="AN231" s="7"/>
      <c r="AQ231" s="188"/>
      <c r="AY231" s="188"/>
    </row>
    <row r="232" ht="14.25" customHeight="1">
      <c r="C232" s="6"/>
      <c r="D232" s="7"/>
      <c r="G232" s="7"/>
      <c r="S232" s="7"/>
      <c r="T232" s="7"/>
      <c r="U232" s="7"/>
      <c r="W232" s="7"/>
      <c r="X232" s="7"/>
      <c r="Y232" s="7"/>
      <c r="AA232" s="7"/>
      <c r="AF232" s="7"/>
      <c r="AG232" s="7"/>
      <c r="AI232" s="7"/>
      <c r="AJ232" s="7"/>
      <c r="AM232" s="7"/>
      <c r="AN232" s="7"/>
      <c r="AQ232" s="188"/>
      <c r="AY232" s="188"/>
    </row>
    <row r="233" ht="14.25" customHeight="1">
      <c r="C233" s="6"/>
      <c r="D233" s="7"/>
      <c r="G233" s="7"/>
      <c r="S233" s="7"/>
      <c r="T233" s="7"/>
      <c r="U233" s="7"/>
      <c r="W233" s="7"/>
      <c r="X233" s="7"/>
      <c r="Y233" s="7"/>
      <c r="AA233" s="7"/>
      <c r="AF233" s="7"/>
      <c r="AG233" s="7"/>
      <c r="AI233" s="7"/>
      <c r="AJ233" s="7"/>
      <c r="AM233" s="7"/>
      <c r="AN233" s="7"/>
      <c r="AQ233" s="188"/>
      <c r="AY233" s="188"/>
    </row>
    <row r="234" ht="14.25" customHeight="1">
      <c r="C234" s="6"/>
      <c r="D234" s="7"/>
      <c r="G234" s="7"/>
      <c r="S234" s="7"/>
      <c r="T234" s="7"/>
      <c r="U234" s="7"/>
      <c r="W234" s="7"/>
      <c r="X234" s="7"/>
      <c r="Y234" s="7"/>
      <c r="AA234" s="7"/>
      <c r="AF234" s="7"/>
      <c r="AG234" s="7"/>
      <c r="AI234" s="7"/>
      <c r="AJ234" s="7"/>
      <c r="AM234" s="7"/>
      <c r="AN234" s="7"/>
      <c r="AQ234" s="188"/>
      <c r="AY234" s="188"/>
    </row>
    <row r="235" ht="14.25" customHeight="1">
      <c r="C235" s="6"/>
      <c r="D235" s="7"/>
      <c r="G235" s="7"/>
      <c r="S235" s="7"/>
      <c r="T235" s="7"/>
      <c r="U235" s="7"/>
      <c r="W235" s="7"/>
      <c r="X235" s="7"/>
      <c r="Y235" s="7"/>
      <c r="AA235" s="7"/>
      <c r="AF235" s="7"/>
      <c r="AG235" s="7"/>
      <c r="AI235" s="7"/>
      <c r="AJ235" s="7"/>
      <c r="AM235" s="7"/>
      <c r="AN235" s="7"/>
      <c r="AQ235" s="188"/>
      <c r="AY235" s="188"/>
    </row>
    <row r="236" ht="14.25" customHeight="1">
      <c r="C236" s="6"/>
      <c r="D236" s="7"/>
      <c r="G236" s="7"/>
      <c r="S236" s="7"/>
      <c r="T236" s="7"/>
      <c r="U236" s="7"/>
      <c r="W236" s="7"/>
      <c r="X236" s="7"/>
      <c r="Y236" s="7"/>
      <c r="AA236" s="7"/>
      <c r="AF236" s="7"/>
      <c r="AG236" s="7"/>
      <c r="AI236" s="7"/>
      <c r="AJ236" s="7"/>
      <c r="AM236" s="7"/>
      <c r="AN236" s="7"/>
      <c r="AQ236" s="188"/>
      <c r="AY236" s="188"/>
    </row>
    <row r="237" ht="14.25" customHeight="1">
      <c r="C237" s="6"/>
      <c r="D237" s="7"/>
      <c r="G237" s="7"/>
      <c r="S237" s="7"/>
      <c r="T237" s="7"/>
      <c r="U237" s="7"/>
      <c r="W237" s="7"/>
      <c r="X237" s="7"/>
      <c r="Y237" s="7"/>
      <c r="AA237" s="7"/>
      <c r="AF237" s="7"/>
      <c r="AG237" s="7"/>
      <c r="AI237" s="7"/>
      <c r="AJ237" s="7"/>
      <c r="AM237" s="7"/>
      <c r="AN237" s="7"/>
      <c r="AQ237" s="188"/>
      <c r="AY237" s="188"/>
    </row>
    <row r="238" ht="14.25" customHeight="1">
      <c r="C238" s="6"/>
      <c r="D238" s="7"/>
      <c r="G238" s="7"/>
      <c r="S238" s="7"/>
      <c r="T238" s="7"/>
      <c r="U238" s="7"/>
      <c r="W238" s="7"/>
      <c r="X238" s="7"/>
      <c r="Y238" s="7"/>
      <c r="AA238" s="7"/>
      <c r="AF238" s="7"/>
      <c r="AG238" s="7"/>
      <c r="AI238" s="7"/>
      <c r="AJ238" s="7"/>
      <c r="AM238" s="7"/>
      <c r="AN238" s="7"/>
      <c r="AQ238" s="188"/>
      <c r="AY238" s="188"/>
    </row>
    <row r="239" ht="14.25" customHeight="1">
      <c r="C239" s="6"/>
      <c r="D239" s="7"/>
      <c r="G239" s="7"/>
      <c r="S239" s="7"/>
      <c r="T239" s="7"/>
      <c r="U239" s="7"/>
      <c r="W239" s="7"/>
      <c r="X239" s="7"/>
      <c r="Y239" s="7"/>
      <c r="AA239" s="7"/>
      <c r="AF239" s="7"/>
      <c r="AG239" s="7"/>
      <c r="AI239" s="7"/>
      <c r="AJ239" s="7"/>
      <c r="AM239" s="7"/>
      <c r="AN239" s="7"/>
      <c r="AQ239" s="188"/>
      <c r="AY239" s="188"/>
    </row>
    <row r="240" ht="14.25" customHeight="1">
      <c r="C240" s="6"/>
      <c r="D240" s="7"/>
      <c r="G240" s="7"/>
      <c r="S240" s="7"/>
      <c r="T240" s="7"/>
      <c r="U240" s="7"/>
      <c r="W240" s="7"/>
      <c r="X240" s="7"/>
      <c r="Y240" s="7"/>
      <c r="AA240" s="7"/>
      <c r="AF240" s="7"/>
      <c r="AG240" s="7"/>
      <c r="AI240" s="7"/>
      <c r="AJ240" s="7"/>
      <c r="AM240" s="7"/>
      <c r="AN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5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5"/>
      <c r="T1" s="5"/>
      <c r="U1" s="4"/>
      <c r="V1" s="4"/>
      <c r="W1" s="4"/>
      <c r="X1" s="4"/>
      <c r="Y1" s="5"/>
      <c r="Z1" s="4"/>
      <c r="AA1" s="5"/>
      <c r="AB1" s="5"/>
      <c r="AC1" s="5"/>
      <c r="AD1" s="4"/>
      <c r="AE1" s="5"/>
      <c r="AF1" s="5"/>
      <c r="AG1" s="5"/>
      <c r="AH1" s="4"/>
      <c r="AI1" s="5"/>
      <c r="AJ1" s="5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5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5"/>
      <c r="T2" s="5"/>
      <c r="U2" s="4"/>
      <c r="V2" s="4"/>
      <c r="W2" s="4"/>
      <c r="X2" s="4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5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5"/>
      <c r="T3" s="5"/>
      <c r="U3" s="4"/>
      <c r="V3" s="4"/>
      <c r="W3" s="4"/>
      <c r="X3" s="4"/>
      <c r="Y3" s="5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5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5"/>
      <c r="T4" s="5"/>
      <c r="U4" s="4"/>
      <c r="V4" s="4"/>
      <c r="W4" s="4"/>
      <c r="X4" s="4"/>
      <c r="Y4" s="5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5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5"/>
      <c r="T5" s="5"/>
      <c r="U5" s="4"/>
      <c r="V5" s="4"/>
      <c r="W5" s="4"/>
      <c r="X5" s="4"/>
      <c r="Y5" s="5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5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5"/>
      <c r="T6" s="5"/>
      <c r="U6" s="4"/>
      <c r="V6" s="4"/>
      <c r="W6" s="4"/>
      <c r="X6" s="4"/>
      <c r="Y6" s="5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3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3"/>
      <c r="T7" s="3"/>
      <c r="U7" s="1"/>
      <c r="V7" s="1"/>
      <c r="W7" s="1"/>
      <c r="X7" s="1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3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3"/>
      <c r="T8" s="3"/>
      <c r="U8" s="1"/>
      <c r="V8" s="1"/>
      <c r="W8" s="1"/>
      <c r="X8" s="1"/>
      <c r="Y8" s="3"/>
      <c r="Z8" s="1"/>
      <c r="AA8" s="3"/>
      <c r="AB8" s="3"/>
      <c r="AC8" s="3"/>
      <c r="AD8" s="1"/>
      <c r="AE8" s="3"/>
      <c r="AF8" s="3"/>
      <c r="AG8" s="3"/>
      <c r="AH8" s="1"/>
      <c r="AI8" s="3"/>
      <c r="AJ8" s="3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3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3"/>
      <c r="T9" s="3"/>
      <c r="U9" s="1"/>
      <c r="V9" s="1"/>
      <c r="W9" s="1"/>
      <c r="X9" s="1"/>
      <c r="Y9" s="3"/>
      <c r="Z9" s="1"/>
      <c r="AA9" s="3"/>
      <c r="AB9" s="3"/>
      <c r="AC9" s="3"/>
      <c r="AD9" s="1"/>
      <c r="AE9" s="3"/>
      <c r="AF9" s="3"/>
      <c r="AG9" s="3"/>
      <c r="AH9" s="1"/>
      <c r="AI9" s="3"/>
      <c r="AJ9" s="3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30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30"/>
      <c r="T11" s="30"/>
      <c r="U11" s="28"/>
      <c r="V11" s="28"/>
      <c r="W11" s="28"/>
      <c r="X11" s="28"/>
      <c r="Y11" s="30"/>
      <c r="Z11" s="28"/>
      <c r="AA11" s="30"/>
      <c r="AB11" s="30"/>
      <c r="AC11" s="30"/>
      <c r="AD11" s="28"/>
      <c r="AE11" s="30"/>
      <c r="AF11" s="30"/>
      <c r="AG11" s="30"/>
      <c r="AH11" s="28"/>
      <c r="AI11" s="30"/>
      <c r="AJ11" s="30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4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9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3" t="s">
        <v>84</v>
      </c>
      <c r="Z13" s="41" t="s">
        <v>85</v>
      </c>
      <c r="AA13" s="43" t="s">
        <v>81</v>
      </c>
      <c r="AB13" s="43" t="s">
        <v>83</v>
      </c>
      <c r="AC13" s="43" t="s">
        <v>84</v>
      </c>
      <c r="AD13" s="41" t="s">
        <v>85</v>
      </c>
      <c r="AE13" s="43" t="s">
        <v>81</v>
      </c>
      <c r="AF13" s="43" t="s">
        <v>83</v>
      </c>
      <c r="AG13" s="43" t="s">
        <v>84</v>
      </c>
      <c r="AH13" s="41" t="s">
        <v>85</v>
      </c>
      <c r="AI13" s="43" t="s">
        <v>81</v>
      </c>
      <c r="AJ13" s="43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</row>
    <row r="14" ht="14.25" customHeight="1">
      <c r="A14" s="49">
        <v>0.0416666666666667</v>
      </c>
      <c r="B14" s="50"/>
      <c r="C14" s="51">
        <v>50.13</v>
      </c>
      <c r="D14" s="53">
        <v>339.0</v>
      </c>
      <c r="E14" s="53">
        <v>133.0</v>
      </c>
      <c r="F14" s="53">
        <v>113.0</v>
      </c>
      <c r="G14" s="55">
        <v>18.9</v>
      </c>
      <c r="H14" s="54"/>
      <c r="I14" s="53">
        <v>6.0</v>
      </c>
      <c r="J14" s="53">
        <v>49.0</v>
      </c>
      <c r="K14" s="53">
        <v>48.0</v>
      </c>
      <c r="L14" s="53">
        <v>138.0</v>
      </c>
      <c r="M14" s="53">
        <v>89.0</v>
      </c>
      <c r="N14" s="55">
        <v>22.7</v>
      </c>
      <c r="O14" s="54"/>
      <c r="P14" s="53">
        <v>6.0</v>
      </c>
      <c r="Q14" s="53">
        <v>60.0</v>
      </c>
      <c r="R14" s="53">
        <v>50.0</v>
      </c>
      <c r="S14" s="55">
        <v>341.5</v>
      </c>
      <c r="T14" s="55">
        <v>229.2</v>
      </c>
      <c r="U14" s="53">
        <v>181.2</v>
      </c>
      <c r="V14" s="54"/>
      <c r="W14" s="53">
        <v>374.9</v>
      </c>
      <c r="X14" s="53">
        <v>238.2</v>
      </c>
      <c r="Y14" s="55">
        <v>146.7</v>
      </c>
      <c r="Z14" s="54"/>
      <c r="AA14" s="55">
        <v>341.6</v>
      </c>
      <c r="AB14" s="55">
        <v>294.3</v>
      </c>
      <c r="AC14" s="55">
        <v>192.1</v>
      </c>
      <c r="AD14" s="54"/>
      <c r="AE14" s="55">
        <v>341.5</v>
      </c>
      <c r="AF14" s="55">
        <v>330.2</v>
      </c>
      <c r="AG14" s="55">
        <v>173.6</v>
      </c>
      <c r="AH14" s="54"/>
      <c r="AI14" s="55">
        <v>347.6</v>
      </c>
      <c r="AJ14" s="55">
        <v>350.6</v>
      </c>
      <c r="AK14" s="53">
        <v>219.7</v>
      </c>
      <c r="AL14" s="54"/>
      <c r="AM14" s="53">
        <v>339.8</v>
      </c>
      <c r="AN14" s="53">
        <v>374.1</v>
      </c>
      <c r="AO14" s="53">
        <v>210.5</v>
      </c>
      <c r="AP14" s="54"/>
      <c r="AQ14" s="182">
        <f t="shared" ref="AQ14:AS14" si="1">E14</f>
        <v>133</v>
      </c>
      <c r="AR14" s="54">
        <f t="shared" si="1"/>
        <v>113</v>
      </c>
      <c r="AS14" s="56">
        <f t="shared" si="1"/>
        <v>18.9</v>
      </c>
      <c r="AT14" s="54"/>
      <c r="AU14" s="54">
        <f t="shared" ref="AU14:AW14" si="2">L14</f>
        <v>138</v>
      </c>
      <c r="AV14" s="54">
        <f t="shared" si="2"/>
        <v>89</v>
      </c>
      <c r="AW14" s="56">
        <f t="shared" si="2"/>
        <v>22.7</v>
      </c>
      <c r="AX14" s="54"/>
      <c r="AY14" s="182">
        <f t="shared" ref="AY14:AY37" si="6">E14</f>
        <v>133</v>
      </c>
      <c r="AZ14" s="54"/>
      <c r="BA14" s="54"/>
      <c r="BB14" s="54"/>
      <c r="BC14" s="57"/>
      <c r="BD14" s="54"/>
      <c r="BE14" s="53">
        <v>32.0</v>
      </c>
      <c r="BF14" s="53">
        <v>93.0</v>
      </c>
      <c r="BG14" s="53">
        <v>4.6</v>
      </c>
      <c r="BH14" s="54"/>
      <c r="BI14" s="53">
        <v>22.0</v>
      </c>
      <c r="BJ14" s="53">
        <v>84.0</v>
      </c>
      <c r="BK14" s="53">
        <v>56.0</v>
      </c>
      <c r="BL14" s="57"/>
      <c r="BM14" s="58">
        <v>342.0</v>
      </c>
      <c r="BN14" s="58">
        <v>146.0</v>
      </c>
      <c r="BO14" s="58">
        <v>238.0</v>
      </c>
      <c r="BP14" s="58">
        <v>11.9</v>
      </c>
      <c r="BQ14" s="59"/>
      <c r="BR14" s="58">
        <v>6.0</v>
      </c>
      <c r="BS14" s="58">
        <v>59.0</v>
      </c>
      <c r="BT14" s="58">
        <v>57.0</v>
      </c>
      <c r="BU14" s="59">
        <f t="shared" ref="BU14:BU22" si="7">BM14</f>
        <v>342</v>
      </c>
      <c r="BV14" s="58">
        <v>355.0</v>
      </c>
      <c r="BW14" s="58">
        <v>204.0</v>
      </c>
      <c r="BX14" s="58">
        <v>26.0</v>
      </c>
      <c r="BY14" s="58">
        <v>334.0</v>
      </c>
      <c r="BZ14" s="58">
        <v>375.0</v>
      </c>
      <c r="CA14" s="58">
        <v>206.0</v>
      </c>
      <c r="CB14" s="58">
        <v>25.0</v>
      </c>
      <c r="CC14" s="58">
        <v>343.0</v>
      </c>
      <c r="CD14" s="58">
        <v>240.0</v>
      </c>
      <c r="CE14" s="58">
        <v>136.0</v>
      </c>
      <c r="CF14" s="58">
        <v>4.0</v>
      </c>
      <c r="CG14" s="58">
        <v>338.0</v>
      </c>
      <c r="CH14" s="58">
        <v>234.0</v>
      </c>
      <c r="CI14" s="58">
        <v>135.0</v>
      </c>
      <c r="CJ14" s="58">
        <v>2.0</v>
      </c>
      <c r="CK14" s="58">
        <v>352.0</v>
      </c>
      <c r="CL14" s="58">
        <v>277.0</v>
      </c>
      <c r="CM14" s="58">
        <v>166.0</v>
      </c>
      <c r="CN14" s="58">
        <v>4.0</v>
      </c>
      <c r="CO14" s="58">
        <v>331.0</v>
      </c>
      <c r="CP14" s="58">
        <v>311.0</v>
      </c>
      <c r="CQ14" s="58">
        <v>151.0</v>
      </c>
      <c r="CR14" s="58">
        <v>2.0</v>
      </c>
      <c r="CS14" s="58">
        <v>339.0</v>
      </c>
      <c r="CT14" s="58">
        <v>285.0</v>
      </c>
      <c r="CU14" s="58">
        <v>167.0</v>
      </c>
      <c r="CV14" s="58">
        <v>2.0</v>
      </c>
      <c r="CW14" s="58">
        <v>338.0</v>
      </c>
      <c r="CX14" s="58">
        <v>186.0</v>
      </c>
      <c r="CY14" s="58">
        <v>83.0</v>
      </c>
      <c r="CZ14" s="58">
        <v>55.0</v>
      </c>
      <c r="DA14" s="58">
        <v>324.0</v>
      </c>
      <c r="DB14" s="58">
        <v>191.0</v>
      </c>
      <c r="DC14" s="58">
        <v>87.0</v>
      </c>
      <c r="DD14" s="58">
        <v>59.0</v>
      </c>
      <c r="DE14" s="59">
        <f t="shared" ref="DE14:DE20" si="8">BN14</f>
        <v>146</v>
      </c>
      <c r="DF14" s="58">
        <v>35.0</v>
      </c>
      <c r="DG14" s="59">
        <f t="shared" ref="DG14:DH14" si="3">BO14</f>
        <v>238</v>
      </c>
      <c r="DH14" s="59">
        <f t="shared" si="3"/>
        <v>11.9</v>
      </c>
      <c r="DI14" s="59"/>
      <c r="DJ14" s="58">
        <v>7.0</v>
      </c>
      <c r="DK14" s="58">
        <v>58.0</v>
      </c>
      <c r="DL14" s="58">
        <v>52.0</v>
      </c>
      <c r="DM14" s="57"/>
      <c r="DN14" s="61">
        <v>339.0</v>
      </c>
      <c r="DO14" s="61">
        <v>140.0</v>
      </c>
      <c r="DP14" s="61">
        <v>40.61</v>
      </c>
      <c r="DQ14" s="61">
        <v>22.76</v>
      </c>
      <c r="DR14" s="61">
        <v>5.96</v>
      </c>
      <c r="DS14" s="61">
        <v>8.0</v>
      </c>
      <c r="DT14" s="61">
        <v>45.0</v>
      </c>
      <c r="DU14" s="61">
        <v>49.8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341.0</v>
      </c>
      <c r="EF14" s="63">
        <v>136.0</v>
      </c>
      <c r="EG14" s="63">
        <v>76.0</v>
      </c>
      <c r="EH14" s="63">
        <v>3.2</v>
      </c>
      <c r="EI14" s="64"/>
      <c r="EJ14" s="63">
        <v>9.0</v>
      </c>
      <c r="EK14" s="63">
        <v>51.0</v>
      </c>
      <c r="EL14" s="63">
        <v>54.0</v>
      </c>
      <c r="EM14" s="63">
        <v>136.0</v>
      </c>
      <c r="EN14" s="63">
        <v>81.0</v>
      </c>
      <c r="EO14" s="63">
        <v>3.7</v>
      </c>
      <c r="EP14" s="64"/>
      <c r="EQ14" s="63">
        <v>9.0</v>
      </c>
      <c r="ER14" s="63">
        <v>52.0</v>
      </c>
      <c r="ES14" s="63">
        <v>54.0</v>
      </c>
      <c r="ET14" s="63">
        <v>340.0</v>
      </c>
      <c r="EU14" s="63">
        <v>238.0</v>
      </c>
      <c r="EV14" s="63">
        <v>139.0</v>
      </c>
      <c r="EW14" s="63">
        <v>-5.0</v>
      </c>
      <c r="EX14" s="63">
        <v>338.0</v>
      </c>
      <c r="EY14" s="63">
        <v>0.0</v>
      </c>
      <c r="EZ14" s="63">
        <v>0.0</v>
      </c>
      <c r="FA14" s="63">
        <v>0.0</v>
      </c>
      <c r="FB14" s="63">
        <v>338.0</v>
      </c>
      <c r="FC14" s="63">
        <v>239.0</v>
      </c>
      <c r="FD14" s="63">
        <v>139.0</v>
      </c>
      <c r="FE14" s="63">
        <v>-3.0</v>
      </c>
      <c r="FF14" s="63">
        <v>339.0</v>
      </c>
      <c r="FG14" s="63">
        <v>0.0</v>
      </c>
      <c r="FH14" s="63">
        <v>0.0</v>
      </c>
      <c r="FI14" s="63">
        <v>0.0</v>
      </c>
      <c r="FJ14" s="63">
        <v>341.0</v>
      </c>
      <c r="FK14" s="63">
        <v>219.0</v>
      </c>
      <c r="FL14" s="63">
        <v>126.0</v>
      </c>
      <c r="FM14" s="64"/>
      <c r="FN14" s="63">
        <v>341.0</v>
      </c>
      <c r="FO14" s="63">
        <v>235.0</v>
      </c>
      <c r="FP14" s="63">
        <v>127.0</v>
      </c>
      <c r="FQ14" s="63">
        <v>1.0</v>
      </c>
      <c r="FR14" s="63">
        <v>136.0</v>
      </c>
      <c r="FS14" s="64"/>
      <c r="FT14" s="63">
        <v>24.31</v>
      </c>
      <c r="FU14" s="64"/>
      <c r="FV14" s="63">
        <v>136.0</v>
      </c>
      <c r="FW14" s="64"/>
      <c r="FX14" s="64"/>
      <c r="FY14" s="64"/>
      <c r="FZ14" s="57"/>
      <c r="GA14" s="65">
        <v>341.0</v>
      </c>
      <c r="GB14" s="66">
        <v>342.12</v>
      </c>
      <c r="GC14" s="66">
        <v>206.36</v>
      </c>
      <c r="GD14" s="66">
        <v>7.71</v>
      </c>
      <c r="GE14" s="66">
        <v>341.0</v>
      </c>
      <c r="GF14" s="66">
        <v>356.24</v>
      </c>
      <c r="GG14" s="66">
        <v>210.56</v>
      </c>
      <c r="GH14" s="66">
        <v>14.15</v>
      </c>
      <c r="GI14" s="66">
        <v>341.0</v>
      </c>
      <c r="GJ14" s="66">
        <v>220.71</v>
      </c>
      <c r="GK14" s="66">
        <v>-130.99</v>
      </c>
      <c r="GL14" s="66">
        <v>-9.25</v>
      </c>
      <c r="GM14" s="66">
        <v>341.0</v>
      </c>
      <c r="GN14" s="66">
        <v>215.52</v>
      </c>
      <c r="GO14" s="66">
        <v>-130.33</v>
      </c>
      <c r="GP14" s="66">
        <v>-11.22</v>
      </c>
      <c r="GQ14" s="66">
        <v>341.0</v>
      </c>
      <c r="GR14" s="66">
        <v>144.07</v>
      </c>
      <c r="GS14" s="66">
        <v>-92.89</v>
      </c>
      <c r="GT14" s="66">
        <v>0.0</v>
      </c>
      <c r="GU14" s="66">
        <v>341.0</v>
      </c>
      <c r="GV14" s="66">
        <v>160.63</v>
      </c>
      <c r="GW14" s="66">
        <v>-90.37</v>
      </c>
      <c r="GX14" s="66">
        <v>0.0</v>
      </c>
      <c r="GY14" s="57"/>
      <c r="GZ14" s="98" t="s">
        <v>91</v>
      </c>
      <c r="HA14" s="98" t="s">
        <v>92</v>
      </c>
      <c r="HB14" s="98">
        <v>95.0</v>
      </c>
      <c r="HC14" s="98">
        <v>4.75</v>
      </c>
      <c r="HD14" s="98">
        <v>1.9</v>
      </c>
      <c r="HE14" s="98">
        <v>8.0</v>
      </c>
      <c r="HF14" s="99">
        <v>56.0</v>
      </c>
      <c r="HG14" s="99">
        <v>56.0</v>
      </c>
      <c r="HH14" s="98" t="s">
        <v>91</v>
      </c>
      <c r="HI14" s="98" t="s">
        <v>92</v>
      </c>
      <c r="HJ14" s="98">
        <v>109.0</v>
      </c>
      <c r="HK14" s="98">
        <v>5.45</v>
      </c>
      <c r="HL14" s="98">
        <v>2.18</v>
      </c>
      <c r="HM14" s="98">
        <v>5.0</v>
      </c>
      <c r="HN14" s="99">
        <v>56.0</v>
      </c>
      <c r="HO14" s="99">
        <v>56.0</v>
      </c>
      <c r="HP14" s="98" t="s">
        <v>91</v>
      </c>
      <c r="HQ14" s="98" t="s">
        <v>92</v>
      </c>
      <c r="HR14" s="98">
        <v>267.0</v>
      </c>
      <c r="HS14" s="98">
        <v>13.35</v>
      </c>
      <c r="HT14" s="98">
        <v>6.675</v>
      </c>
      <c r="HU14" s="98">
        <v>7.0</v>
      </c>
      <c r="HV14" s="145">
        <v>58.0</v>
      </c>
      <c r="HW14" s="145">
        <v>58.0</v>
      </c>
      <c r="HX14" s="57"/>
      <c r="HY14" s="147">
        <v>135.0</v>
      </c>
      <c r="HZ14" s="147">
        <v>33.0</v>
      </c>
      <c r="IA14" s="148">
        <f t="shared" ref="IA14:IA37" si="10">IB14*20</f>
        <v>144</v>
      </c>
      <c r="IB14" s="147">
        <v>7.2</v>
      </c>
      <c r="IC14" s="148"/>
      <c r="ID14" s="147">
        <v>2.0</v>
      </c>
      <c r="IE14" s="147">
        <v>58.0</v>
      </c>
      <c r="IF14" s="147">
        <v>38.0</v>
      </c>
      <c r="IG14" s="57"/>
      <c r="IH14" s="74">
        <v>139.0</v>
      </c>
      <c r="II14" s="74">
        <v>33.6</v>
      </c>
      <c r="IJ14" s="74">
        <v>158.0</v>
      </c>
      <c r="IK14" s="74">
        <v>8.0</v>
      </c>
      <c r="IL14" s="74">
        <v>8.9</v>
      </c>
      <c r="IM14" s="74">
        <v>6.0</v>
      </c>
      <c r="IN14" s="74">
        <v>47.0</v>
      </c>
      <c r="IO14" s="74">
        <v>46.0</v>
      </c>
      <c r="IP14" s="75">
        <v>139.0</v>
      </c>
      <c r="IQ14" s="74">
        <v>34.2</v>
      </c>
      <c r="IR14" s="74">
        <v>97.0</v>
      </c>
      <c r="IS14" s="74">
        <v>5.0</v>
      </c>
      <c r="IT14" s="74">
        <v>5.6</v>
      </c>
      <c r="IU14" s="74">
        <v>12.0</v>
      </c>
      <c r="IV14" s="74">
        <v>48.0</v>
      </c>
      <c r="IW14" s="74">
        <v>47.0</v>
      </c>
      <c r="IX14" s="57"/>
      <c r="IY14" s="76">
        <v>139.2</v>
      </c>
      <c r="IZ14" s="76">
        <v>34.77</v>
      </c>
      <c r="JA14" s="76">
        <v>413.6</v>
      </c>
      <c r="JB14" s="76">
        <v>20.68</v>
      </c>
      <c r="JC14" s="76">
        <v>7.94</v>
      </c>
      <c r="JD14" s="76">
        <v>3.0</v>
      </c>
      <c r="JE14" s="76">
        <v>62.64</v>
      </c>
      <c r="JF14" s="76">
        <v>44.22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135.0</v>
      </c>
      <c r="JQ14" s="78">
        <v>32.3</v>
      </c>
      <c r="JR14" s="78">
        <v>0.0</v>
      </c>
      <c r="JS14" s="78">
        <v>0.0</v>
      </c>
      <c r="JT14" s="78">
        <v>0.0</v>
      </c>
      <c r="JU14" s="78">
        <v>2.0</v>
      </c>
      <c r="JV14" s="78">
        <v>44.0</v>
      </c>
      <c r="JW14" s="78">
        <v>44.0</v>
      </c>
      <c r="JX14" s="78">
        <v>135.0</v>
      </c>
      <c r="JY14" s="78">
        <v>33.1</v>
      </c>
      <c r="JZ14" s="78">
        <v>201.0</v>
      </c>
      <c r="KA14" s="78">
        <v>10.7</v>
      </c>
      <c r="KB14" s="78">
        <v>3.8</v>
      </c>
      <c r="KC14" s="78">
        <v>2.0</v>
      </c>
      <c r="KD14" s="78">
        <v>50.0</v>
      </c>
      <c r="KE14" s="78">
        <v>49.0</v>
      </c>
      <c r="KF14" s="57"/>
      <c r="KG14" s="79">
        <v>135.0</v>
      </c>
      <c r="KH14" s="79">
        <v>32.0</v>
      </c>
      <c r="KI14" s="79">
        <v>114.0</v>
      </c>
      <c r="KJ14" s="79">
        <v>6.0</v>
      </c>
      <c r="KK14" s="80"/>
      <c r="KL14" s="79">
        <v>1.0</v>
      </c>
      <c r="KM14" s="79">
        <v>42.0</v>
      </c>
      <c r="KN14" s="79">
        <v>42.0</v>
      </c>
      <c r="KO14" s="79">
        <v>135.0</v>
      </c>
      <c r="KP14" s="79">
        <v>32.0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138.0</v>
      </c>
      <c r="KY14" s="81">
        <v>32.0</v>
      </c>
      <c r="KZ14" s="81">
        <v>189.0</v>
      </c>
      <c r="LA14" s="81">
        <v>9.3</v>
      </c>
      <c r="LB14" s="81">
        <v>3.1</v>
      </c>
      <c r="LC14" s="81">
        <v>3.0</v>
      </c>
      <c r="LD14" s="81">
        <v>55.0</v>
      </c>
      <c r="LE14" s="81">
        <v>55.0</v>
      </c>
      <c r="LF14" s="81">
        <v>138.0</v>
      </c>
      <c r="LG14" s="81">
        <v>33.0</v>
      </c>
      <c r="LH14" s="81">
        <v>244.0</v>
      </c>
      <c r="LI14" s="81">
        <v>12.0</v>
      </c>
      <c r="LJ14" s="81">
        <v>5.0</v>
      </c>
      <c r="LK14" s="81">
        <v>5.0</v>
      </c>
      <c r="LL14" s="81">
        <v>51.0</v>
      </c>
      <c r="LM14" s="81">
        <v>50.0</v>
      </c>
      <c r="LN14" s="57"/>
      <c r="LO14" s="82">
        <v>333.0</v>
      </c>
      <c r="LP14" s="82">
        <v>308.0</v>
      </c>
      <c r="LQ14" s="82">
        <v>176.0</v>
      </c>
      <c r="LR14" s="82">
        <v>68.0</v>
      </c>
      <c r="LS14" s="82">
        <v>323.0</v>
      </c>
      <c r="LT14" s="83">
        <v>51.0</v>
      </c>
      <c r="LU14" s="83">
        <v>5.5</v>
      </c>
      <c r="LV14" s="83">
        <v>141.0</v>
      </c>
      <c r="LW14" s="83">
        <v>91.0</v>
      </c>
      <c r="LX14" s="83">
        <v>56.0</v>
      </c>
      <c r="LY14" s="83">
        <v>53.0</v>
      </c>
      <c r="LZ14" s="83">
        <v>12.0</v>
      </c>
      <c r="MA14" s="121">
        <v>120.0</v>
      </c>
      <c r="MB14" s="83">
        <v>2.4</v>
      </c>
      <c r="MC14" s="83">
        <v>141.0</v>
      </c>
      <c r="MD14" s="83">
        <v>217.0</v>
      </c>
      <c r="ME14" s="83">
        <v>82.0</v>
      </c>
      <c r="MF14" s="83">
        <v>62.0</v>
      </c>
      <c r="MG14" s="83">
        <v>12.0</v>
      </c>
      <c r="MH14" s="88" t="s">
        <v>95</v>
      </c>
      <c r="MI14" s="88" t="s">
        <v>95</v>
      </c>
      <c r="MJ14" s="88" t="s">
        <v>95</v>
      </c>
      <c r="MK14" s="88" t="s">
        <v>95</v>
      </c>
      <c r="ML14" s="82">
        <v>54.0</v>
      </c>
      <c r="MM14" s="82">
        <v>52.0</v>
      </c>
      <c r="MN14" s="83">
        <v>5.0</v>
      </c>
      <c r="MO14" s="86"/>
      <c r="MP14" s="87"/>
      <c r="MQ14" s="87"/>
      <c r="MR14" s="87"/>
      <c r="MS14" s="87"/>
      <c r="MT14" s="83">
        <v>13.3</v>
      </c>
      <c r="MU14" s="83">
        <v>4.5</v>
      </c>
      <c r="MV14" s="83">
        <v>228.0</v>
      </c>
      <c r="MW14" s="83">
        <v>36.0</v>
      </c>
      <c r="MX14" s="83">
        <v>42.0</v>
      </c>
      <c r="MY14" s="88" t="s">
        <v>96</v>
      </c>
      <c r="MZ14" s="83">
        <v>5.0</v>
      </c>
      <c r="NA14" s="87"/>
      <c r="NB14" s="83">
        <v>14.0</v>
      </c>
      <c r="NC14" s="83">
        <v>4.7</v>
      </c>
      <c r="ND14" s="83">
        <v>250.0</v>
      </c>
      <c r="NE14" s="83">
        <v>35.0</v>
      </c>
      <c r="NF14" s="83">
        <v>44.0</v>
      </c>
      <c r="NG14" s="83">
        <v>45.0</v>
      </c>
      <c r="NH14" s="83">
        <v>6.0</v>
      </c>
      <c r="NI14" s="87"/>
      <c r="NJ14" s="83">
        <v>0.0</v>
      </c>
      <c r="NK14" s="83">
        <v>0.0</v>
      </c>
      <c r="NL14" s="83">
        <v>0.0</v>
      </c>
      <c r="NM14" s="83">
        <v>34.0</v>
      </c>
      <c r="NN14" s="83">
        <v>48.0</v>
      </c>
      <c r="NO14" s="83">
        <v>42.0</v>
      </c>
      <c r="NP14" s="83">
        <v>4.0</v>
      </c>
    </row>
    <row r="15" ht="14.25" customHeight="1">
      <c r="A15" s="49">
        <v>0.0833333333333333</v>
      </c>
      <c r="B15" s="50"/>
      <c r="C15" s="51">
        <v>50.24</v>
      </c>
      <c r="D15" s="127">
        <v>339.0</v>
      </c>
      <c r="E15" s="53">
        <v>136.0</v>
      </c>
      <c r="F15" s="53">
        <v>13.0</v>
      </c>
      <c r="G15" s="55">
        <v>2.6</v>
      </c>
      <c r="H15" s="54"/>
      <c r="I15" s="53">
        <v>6.0</v>
      </c>
      <c r="J15" s="53">
        <v>49.0</v>
      </c>
      <c r="K15" s="53">
        <v>48.0</v>
      </c>
      <c r="L15" s="53">
        <v>140.0</v>
      </c>
      <c r="M15" s="53">
        <v>91.0</v>
      </c>
      <c r="N15" s="55">
        <v>23.2</v>
      </c>
      <c r="O15" s="54"/>
      <c r="P15" s="53">
        <v>6.0</v>
      </c>
      <c r="Q15" s="53">
        <v>60.0</v>
      </c>
      <c r="R15" s="53">
        <v>50.0</v>
      </c>
      <c r="S15" s="55">
        <v>344.7</v>
      </c>
      <c r="T15" s="55">
        <v>278.8</v>
      </c>
      <c r="U15" s="53">
        <v>169.3</v>
      </c>
      <c r="V15" s="54"/>
      <c r="W15" s="53">
        <v>378.6</v>
      </c>
      <c r="X15" s="53">
        <v>238.6</v>
      </c>
      <c r="Y15" s="55">
        <v>151.1</v>
      </c>
      <c r="Z15" s="54"/>
      <c r="AA15" s="55">
        <v>344.9</v>
      </c>
      <c r="AB15" s="55">
        <v>297.5</v>
      </c>
      <c r="AC15" s="55">
        <v>196.5</v>
      </c>
      <c r="AD15" s="54"/>
      <c r="AE15" s="55">
        <v>344.6</v>
      </c>
      <c r="AF15" s="55">
        <v>332.9</v>
      </c>
      <c r="AG15" s="55">
        <v>179.6</v>
      </c>
      <c r="AH15" s="54"/>
      <c r="AI15" s="55">
        <v>350.5</v>
      </c>
      <c r="AJ15" s="55">
        <v>323.4</v>
      </c>
      <c r="AK15" s="53">
        <v>205.8</v>
      </c>
      <c r="AL15" s="54"/>
      <c r="AM15" s="53">
        <v>342.6</v>
      </c>
      <c r="AN15" s="53">
        <v>343.7</v>
      </c>
      <c r="AO15" s="53">
        <v>196.1</v>
      </c>
      <c r="AP15" s="54"/>
      <c r="AQ15" s="182">
        <f t="shared" ref="AQ15:AS15" si="4">E15</f>
        <v>136</v>
      </c>
      <c r="AR15" s="54">
        <f t="shared" si="4"/>
        <v>13</v>
      </c>
      <c r="AS15" s="56">
        <f t="shared" si="4"/>
        <v>2.6</v>
      </c>
      <c r="AT15" s="54"/>
      <c r="AU15" s="54">
        <f t="shared" ref="AU15:AW15" si="5">L15</f>
        <v>140</v>
      </c>
      <c r="AV15" s="54">
        <f t="shared" si="5"/>
        <v>91</v>
      </c>
      <c r="AW15" s="56">
        <f t="shared" si="5"/>
        <v>23.2</v>
      </c>
      <c r="AX15" s="54"/>
      <c r="AY15" s="182">
        <f t="shared" si="6"/>
        <v>136</v>
      </c>
      <c r="AZ15" s="54"/>
      <c r="BA15" s="54"/>
      <c r="BB15" s="54"/>
      <c r="BC15" s="89"/>
      <c r="BD15" s="54"/>
      <c r="BE15" s="53">
        <v>32.0</v>
      </c>
      <c r="BF15" s="53">
        <v>95.0</v>
      </c>
      <c r="BG15" s="53">
        <v>4.6</v>
      </c>
      <c r="BH15" s="54"/>
      <c r="BI15" s="53">
        <v>22.0</v>
      </c>
      <c r="BJ15" s="53">
        <v>84.0</v>
      </c>
      <c r="BK15" s="53">
        <v>56.0</v>
      </c>
      <c r="BL15" s="89"/>
      <c r="BM15" s="58">
        <v>344.0</v>
      </c>
      <c r="BN15" s="58">
        <v>146.0</v>
      </c>
      <c r="BO15" s="58">
        <v>162.0</v>
      </c>
      <c r="BP15" s="58">
        <v>8.1</v>
      </c>
      <c r="BQ15" s="59"/>
      <c r="BR15" s="58">
        <v>6.0</v>
      </c>
      <c r="BS15" s="58">
        <v>59.0</v>
      </c>
      <c r="BT15" s="58">
        <v>57.0</v>
      </c>
      <c r="BU15" s="59">
        <f t="shared" si="7"/>
        <v>344</v>
      </c>
      <c r="BV15" s="58">
        <v>283.0</v>
      </c>
      <c r="BW15" s="58">
        <v>164.0</v>
      </c>
      <c r="BX15" s="58">
        <v>36.0</v>
      </c>
      <c r="BY15" s="58">
        <v>336.0</v>
      </c>
      <c r="BZ15" s="58">
        <v>299.0</v>
      </c>
      <c r="CA15" s="58">
        <v>166.0</v>
      </c>
      <c r="CB15" s="58">
        <v>35.0</v>
      </c>
      <c r="CC15" s="58">
        <v>344.0</v>
      </c>
      <c r="CD15" s="58">
        <v>248.0</v>
      </c>
      <c r="CE15" s="58">
        <v>141.0</v>
      </c>
      <c r="CF15" s="58">
        <v>4.0</v>
      </c>
      <c r="CG15" s="58">
        <v>337.0</v>
      </c>
      <c r="CH15" s="58">
        <v>246.0</v>
      </c>
      <c r="CI15" s="58">
        <v>140.0</v>
      </c>
      <c r="CJ15" s="58">
        <v>6.0</v>
      </c>
      <c r="CK15" s="58">
        <v>354.0</v>
      </c>
      <c r="CL15" s="58">
        <v>271.0</v>
      </c>
      <c r="CM15" s="58">
        <v>151.0</v>
      </c>
      <c r="CN15" s="58">
        <v>9.0</v>
      </c>
      <c r="CO15" s="58">
        <v>334.0</v>
      </c>
      <c r="CP15" s="58">
        <v>280.0</v>
      </c>
      <c r="CQ15" s="58">
        <v>138.0</v>
      </c>
      <c r="CR15" s="58">
        <v>7.0</v>
      </c>
      <c r="CS15" s="58">
        <v>341.0</v>
      </c>
      <c r="CT15" s="58">
        <v>282.0</v>
      </c>
      <c r="CU15" s="58">
        <v>154.0</v>
      </c>
      <c r="CV15" s="58">
        <v>8.0</v>
      </c>
      <c r="CW15" s="58">
        <v>339.0</v>
      </c>
      <c r="CX15" s="58">
        <v>173.0</v>
      </c>
      <c r="CY15" s="58">
        <v>73.0</v>
      </c>
      <c r="CZ15" s="58">
        <v>54.0</v>
      </c>
      <c r="DA15" s="58">
        <v>325.0</v>
      </c>
      <c r="DB15" s="58">
        <v>171.0</v>
      </c>
      <c r="DC15" s="58">
        <v>76.0</v>
      </c>
      <c r="DD15" s="58">
        <v>61.0</v>
      </c>
      <c r="DE15" s="59">
        <f t="shared" si="8"/>
        <v>146</v>
      </c>
      <c r="DF15" s="58">
        <v>35.0</v>
      </c>
      <c r="DG15" s="59">
        <f t="shared" ref="DG15:DH15" si="9">BO15</f>
        <v>162</v>
      </c>
      <c r="DH15" s="59">
        <f t="shared" si="9"/>
        <v>8.1</v>
      </c>
      <c r="DI15" s="59"/>
      <c r="DJ15" s="58">
        <v>7.0</v>
      </c>
      <c r="DK15" s="58">
        <v>58.0</v>
      </c>
      <c r="DL15" s="58">
        <v>52.0</v>
      </c>
      <c r="DM15" s="89"/>
      <c r="DN15" s="61">
        <v>339.0</v>
      </c>
      <c r="DO15" s="61">
        <v>140.0</v>
      </c>
      <c r="DP15" s="61">
        <v>41.73</v>
      </c>
      <c r="DQ15" s="61">
        <v>23.25</v>
      </c>
      <c r="DR15" s="61">
        <v>6.91</v>
      </c>
      <c r="DS15" s="61">
        <v>8.0</v>
      </c>
      <c r="DT15" s="61">
        <v>45.0</v>
      </c>
      <c r="DU15" s="61">
        <v>48.7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342.0</v>
      </c>
      <c r="EF15" s="63">
        <v>137.0</v>
      </c>
      <c r="EG15" s="63">
        <v>59.0</v>
      </c>
      <c r="EH15" s="63">
        <v>2.5</v>
      </c>
      <c r="EI15" s="64"/>
      <c r="EJ15" s="63">
        <v>9.0</v>
      </c>
      <c r="EK15" s="63">
        <v>50.0</v>
      </c>
      <c r="EL15" s="63">
        <v>53.0</v>
      </c>
      <c r="EM15" s="63">
        <v>137.0</v>
      </c>
      <c r="EN15" s="63">
        <v>80.0</v>
      </c>
      <c r="EO15" s="63">
        <v>3.7</v>
      </c>
      <c r="EP15" s="64"/>
      <c r="EQ15" s="63">
        <v>9.0</v>
      </c>
      <c r="ER15" s="63">
        <v>51.0</v>
      </c>
      <c r="ES15" s="63">
        <v>54.0</v>
      </c>
      <c r="ET15" s="63">
        <v>342.0</v>
      </c>
      <c r="EU15" s="63">
        <v>237.0</v>
      </c>
      <c r="EV15" s="63">
        <v>138.0</v>
      </c>
      <c r="EW15" s="63">
        <v>-6.0</v>
      </c>
      <c r="EX15" s="63">
        <v>340.0</v>
      </c>
      <c r="EY15" s="63">
        <v>0.0</v>
      </c>
      <c r="EZ15" s="63">
        <v>0.0</v>
      </c>
      <c r="FA15" s="63">
        <v>0.0</v>
      </c>
      <c r="FB15" s="63">
        <v>341.0</v>
      </c>
      <c r="FC15" s="63">
        <v>238.0</v>
      </c>
      <c r="FD15" s="63">
        <v>139.0</v>
      </c>
      <c r="FE15" s="63">
        <v>-4.0</v>
      </c>
      <c r="FF15" s="63">
        <v>341.0</v>
      </c>
      <c r="FG15" s="63">
        <v>0.0</v>
      </c>
      <c r="FH15" s="63">
        <v>0.0</v>
      </c>
      <c r="FI15" s="63">
        <v>0.0</v>
      </c>
      <c r="FJ15" s="63">
        <v>342.0</v>
      </c>
      <c r="FK15" s="63">
        <v>217.0</v>
      </c>
      <c r="FL15" s="63">
        <v>126.0</v>
      </c>
      <c r="FM15" s="64"/>
      <c r="FN15" s="63">
        <v>342.0</v>
      </c>
      <c r="FO15" s="63">
        <v>232.0</v>
      </c>
      <c r="FP15" s="63">
        <v>127.0</v>
      </c>
      <c r="FQ15" s="63">
        <v>3.0</v>
      </c>
      <c r="FR15" s="63">
        <v>137.0</v>
      </c>
      <c r="FS15" s="64"/>
      <c r="FT15" s="63">
        <v>23.1</v>
      </c>
      <c r="FU15" s="64"/>
      <c r="FV15" s="63">
        <v>137.0</v>
      </c>
      <c r="FW15" s="64"/>
      <c r="FX15" s="64"/>
      <c r="FY15" s="64"/>
      <c r="FZ15" s="89"/>
      <c r="GA15" s="95">
        <v>341.0</v>
      </c>
      <c r="GB15" s="96">
        <v>348.12</v>
      </c>
      <c r="GC15" s="96">
        <v>221.23</v>
      </c>
      <c r="GD15" s="96">
        <v>13.07</v>
      </c>
      <c r="GE15" s="96">
        <v>341.0</v>
      </c>
      <c r="GF15" s="96">
        <v>336.41</v>
      </c>
      <c r="GG15" s="96">
        <v>210.23</v>
      </c>
      <c r="GH15" s="96">
        <v>16.08</v>
      </c>
      <c r="GI15" s="96">
        <v>341.0</v>
      </c>
      <c r="GJ15" s="96">
        <v>223.33</v>
      </c>
      <c r="GK15" s="96">
        <v>-127.65</v>
      </c>
      <c r="GL15" s="96">
        <v>-9.97</v>
      </c>
      <c r="GM15" s="96">
        <v>341.0</v>
      </c>
      <c r="GN15" s="96">
        <v>204.28</v>
      </c>
      <c r="GO15" s="96">
        <v>-128.65</v>
      </c>
      <c r="GP15" s="96">
        <v>-17.51</v>
      </c>
      <c r="GQ15" s="96">
        <v>341.0</v>
      </c>
      <c r="GR15" s="96">
        <v>156.65</v>
      </c>
      <c r="GS15" s="96">
        <v>-98.67</v>
      </c>
      <c r="GT15" s="96">
        <v>0.0</v>
      </c>
      <c r="GU15" s="96">
        <v>341.0</v>
      </c>
      <c r="GV15" s="96">
        <v>171.74</v>
      </c>
      <c r="GW15" s="96">
        <v>-98.83</v>
      </c>
      <c r="GX15" s="96">
        <v>-3.6</v>
      </c>
      <c r="GY15" s="89"/>
      <c r="GZ15" s="98" t="s">
        <v>91</v>
      </c>
      <c r="HA15" s="98" t="s">
        <v>92</v>
      </c>
      <c r="HB15" s="98">
        <v>97.0</v>
      </c>
      <c r="HC15" s="98">
        <v>4.85</v>
      </c>
      <c r="HD15" s="98">
        <v>1.94</v>
      </c>
      <c r="HE15" s="98">
        <v>8.0</v>
      </c>
      <c r="HF15" s="99">
        <v>56.0</v>
      </c>
      <c r="HG15" s="99">
        <v>56.0</v>
      </c>
      <c r="HH15" s="98" t="s">
        <v>91</v>
      </c>
      <c r="HI15" s="98" t="s">
        <v>92</v>
      </c>
      <c r="HJ15" s="98">
        <v>36.0</v>
      </c>
      <c r="HK15" s="98">
        <v>1.8</v>
      </c>
      <c r="HL15" s="98">
        <v>0.72</v>
      </c>
      <c r="HM15" s="98">
        <v>5.0</v>
      </c>
      <c r="HN15" s="99">
        <v>56.0</v>
      </c>
      <c r="HO15" s="99">
        <v>56.0</v>
      </c>
      <c r="HP15" s="98" t="s">
        <v>91</v>
      </c>
      <c r="HQ15" s="98" t="s">
        <v>92</v>
      </c>
      <c r="HR15" s="98">
        <v>26.0</v>
      </c>
      <c r="HS15" s="98">
        <v>1.3</v>
      </c>
      <c r="HT15" s="98">
        <v>0.65</v>
      </c>
      <c r="HU15" s="98">
        <v>7.0</v>
      </c>
      <c r="HV15" s="145">
        <v>58.0</v>
      </c>
      <c r="HW15" s="145">
        <v>58.0</v>
      </c>
      <c r="HX15" s="89"/>
      <c r="HY15" s="147">
        <v>135.0</v>
      </c>
      <c r="HZ15" s="147">
        <v>33.0</v>
      </c>
      <c r="IA15" s="148">
        <f t="shared" si="10"/>
        <v>138</v>
      </c>
      <c r="IB15" s="147">
        <v>6.9</v>
      </c>
      <c r="IC15" s="148"/>
      <c r="ID15" s="147">
        <v>2.0</v>
      </c>
      <c r="IE15" s="147">
        <v>58.0</v>
      </c>
      <c r="IF15" s="147">
        <v>38.0</v>
      </c>
      <c r="IG15" s="89"/>
      <c r="IH15" s="74">
        <v>139.0</v>
      </c>
      <c r="II15" s="74">
        <v>33.7</v>
      </c>
      <c r="IJ15" s="74">
        <v>153.0</v>
      </c>
      <c r="IK15" s="74">
        <v>7.7</v>
      </c>
      <c r="IL15" s="74">
        <v>8.6</v>
      </c>
      <c r="IM15" s="74">
        <v>6.0</v>
      </c>
      <c r="IN15" s="74">
        <v>47.0</v>
      </c>
      <c r="IO15" s="74">
        <v>46.0</v>
      </c>
      <c r="IP15" s="74">
        <v>139.0</v>
      </c>
      <c r="IQ15" s="74">
        <v>34.3</v>
      </c>
      <c r="IR15" s="74">
        <v>95.0</v>
      </c>
      <c r="IS15" s="74">
        <v>4.9</v>
      </c>
      <c r="IT15" s="74">
        <v>5.5</v>
      </c>
      <c r="IU15" s="74">
        <v>12.0</v>
      </c>
      <c r="IV15" s="74">
        <v>48.0</v>
      </c>
      <c r="IW15" s="74">
        <v>47.0</v>
      </c>
      <c r="IX15" s="89"/>
      <c r="IY15" s="76">
        <v>139.44</v>
      </c>
      <c r="IZ15" s="76">
        <v>34.84</v>
      </c>
      <c r="JA15" s="76">
        <v>415.6</v>
      </c>
      <c r="JB15" s="76">
        <v>20.78</v>
      </c>
      <c r="JC15" s="76">
        <v>8.05</v>
      </c>
      <c r="JD15" s="76">
        <v>3.0</v>
      </c>
      <c r="JE15" s="76">
        <v>62.71</v>
      </c>
      <c r="JF15" s="76">
        <v>45.54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32.3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43.0</v>
      </c>
      <c r="JX15" s="78">
        <v>136.0</v>
      </c>
      <c r="JY15" s="78">
        <v>33.8</v>
      </c>
      <c r="JZ15" s="78">
        <v>195.0</v>
      </c>
      <c r="KA15" s="78">
        <v>10.4</v>
      </c>
      <c r="KB15" s="78">
        <v>3.9</v>
      </c>
      <c r="KC15" s="78">
        <v>2.0</v>
      </c>
      <c r="KD15" s="78">
        <v>49.0</v>
      </c>
      <c r="KE15" s="78">
        <v>48.0</v>
      </c>
      <c r="KF15" s="89"/>
      <c r="KG15" s="79">
        <v>136.0</v>
      </c>
      <c r="KH15" s="79">
        <v>33.0</v>
      </c>
      <c r="KI15" s="79">
        <v>110.0</v>
      </c>
      <c r="KJ15" s="79">
        <v>5.9</v>
      </c>
      <c r="KK15" s="80"/>
      <c r="KL15" s="79">
        <v>1.0</v>
      </c>
      <c r="KM15" s="79">
        <v>42.0</v>
      </c>
      <c r="KN15" s="79">
        <v>42.0</v>
      </c>
      <c r="KO15" s="79">
        <v>136.0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137.0</v>
      </c>
      <c r="KY15" s="81">
        <v>32.0</v>
      </c>
      <c r="KZ15" s="81">
        <v>167.0</v>
      </c>
      <c r="LA15" s="81">
        <v>8.2</v>
      </c>
      <c r="LB15" s="81">
        <v>2.1</v>
      </c>
      <c r="LC15" s="81">
        <v>3.0</v>
      </c>
      <c r="LD15" s="81">
        <v>55.0</v>
      </c>
      <c r="LE15" s="81">
        <v>55.0</v>
      </c>
      <c r="LF15" s="81">
        <v>137.0</v>
      </c>
      <c r="LG15" s="81">
        <v>33.0</v>
      </c>
      <c r="LH15" s="81">
        <v>330.0</v>
      </c>
      <c r="LI15" s="81">
        <v>16.2</v>
      </c>
      <c r="LJ15" s="81">
        <v>5.0</v>
      </c>
      <c r="LK15" s="81">
        <v>5.0</v>
      </c>
      <c r="LL15" s="81">
        <v>51.0</v>
      </c>
      <c r="LM15" s="81">
        <v>50.0</v>
      </c>
      <c r="LN15" s="89"/>
      <c r="LO15" s="82">
        <v>337.0</v>
      </c>
      <c r="LP15" s="82">
        <v>289.0</v>
      </c>
      <c r="LQ15" s="82">
        <v>164.0</v>
      </c>
      <c r="LR15" s="82">
        <v>69.0</v>
      </c>
      <c r="LS15" s="82">
        <v>325.0</v>
      </c>
      <c r="LT15" s="83">
        <v>53.0</v>
      </c>
      <c r="LU15" s="83">
        <v>6.9</v>
      </c>
      <c r="LV15" s="83">
        <v>142.0</v>
      </c>
      <c r="LW15" s="83">
        <v>96.0</v>
      </c>
      <c r="LX15" s="83">
        <v>56.0</v>
      </c>
      <c r="LY15" s="83">
        <v>52.0</v>
      </c>
      <c r="LZ15" s="83">
        <v>12.0</v>
      </c>
      <c r="MA15" s="83">
        <v>111.0</v>
      </c>
      <c r="MB15" s="83">
        <v>5.8</v>
      </c>
      <c r="MC15" s="83">
        <v>143.0</v>
      </c>
      <c r="MD15" s="83">
        <v>193.0</v>
      </c>
      <c r="ME15" s="83">
        <v>76.0</v>
      </c>
      <c r="MF15" s="83">
        <v>61.0</v>
      </c>
      <c r="MG15" s="83">
        <v>12.0</v>
      </c>
      <c r="MH15" s="88" t="s">
        <v>95</v>
      </c>
      <c r="MI15" s="88" t="s">
        <v>95</v>
      </c>
      <c r="MJ15" s="88" t="s">
        <v>95</v>
      </c>
      <c r="MK15" s="88" t="s">
        <v>95</v>
      </c>
      <c r="ML15" s="82">
        <v>54.0</v>
      </c>
      <c r="MM15" s="82">
        <v>52.0</v>
      </c>
      <c r="MN15" s="83">
        <v>5.0</v>
      </c>
      <c r="MO15" s="86"/>
      <c r="MP15" s="87"/>
      <c r="MQ15" s="87"/>
      <c r="MR15" s="87"/>
      <c r="MS15" s="87"/>
      <c r="MT15" s="83">
        <v>14.5</v>
      </c>
      <c r="MU15" s="83">
        <v>4.9</v>
      </c>
      <c r="MV15" s="83">
        <v>245.0</v>
      </c>
      <c r="MW15" s="83">
        <v>36.0</v>
      </c>
      <c r="MX15" s="83">
        <v>42.0</v>
      </c>
      <c r="MY15" s="88" t="s">
        <v>96</v>
      </c>
      <c r="MZ15" s="83">
        <v>5.0</v>
      </c>
      <c r="NA15" s="87"/>
      <c r="NB15" s="83">
        <v>13.3</v>
      </c>
      <c r="NC15" s="83">
        <v>4.9</v>
      </c>
      <c r="ND15" s="83">
        <v>240.0</v>
      </c>
      <c r="NE15" s="83">
        <v>35.0</v>
      </c>
      <c r="NF15" s="83">
        <v>44.0</v>
      </c>
      <c r="NG15" s="83">
        <v>45.0</v>
      </c>
      <c r="NH15" s="83">
        <v>6.0</v>
      </c>
      <c r="NI15" s="87"/>
      <c r="NJ15" s="83">
        <v>0.0</v>
      </c>
      <c r="NK15" s="83">
        <v>0.0</v>
      </c>
      <c r="NL15" s="83">
        <v>0.0</v>
      </c>
      <c r="NM15" s="83">
        <v>34.0</v>
      </c>
      <c r="NN15" s="83">
        <v>48.0</v>
      </c>
      <c r="NO15" s="83">
        <v>42.0</v>
      </c>
      <c r="NP15" s="83">
        <v>4.0</v>
      </c>
    </row>
    <row r="16" ht="14.25" customHeight="1">
      <c r="A16" s="49">
        <v>0.125</v>
      </c>
      <c r="B16" s="50"/>
      <c r="C16" s="51">
        <v>50.11</v>
      </c>
      <c r="D16" s="127">
        <v>335.0</v>
      </c>
      <c r="E16" s="53">
        <v>135.0</v>
      </c>
      <c r="F16" s="53">
        <v>57.0</v>
      </c>
      <c r="G16" s="55">
        <v>11.8</v>
      </c>
      <c r="H16" s="54"/>
      <c r="I16" s="53">
        <v>6.0</v>
      </c>
      <c r="J16" s="53">
        <v>49.0</v>
      </c>
      <c r="K16" s="53">
        <v>48.0</v>
      </c>
      <c r="L16" s="53">
        <v>139.0</v>
      </c>
      <c r="M16" s="53">
        <v>90.0</v>
      </c>
      <c r="N16" s="55">
        <v>22.5</v>
      </c>
      <c r="O16" s="54"/>
      <c r="P16" s="53">
        <v>6.0</v>
      </c>
      <c r="Q16" s="53">
        <v>60.0</v>
      </c>
      <c r="R16" s="53">
        <v>50.0</v>
      </c>
      <c r="S16" s="55">
        <v>344.4</v>
      </c>
      <c r="T16" s="55">
        <v>271.3</v>
      </c>
      <c r="U16" s="53">
        <v>164.5</v>
      </c>
      <c r="V16" s="54"/>
      <c r="W16" s="53">
        <v>377.5</v>
      </c>
      <c r="X16" s="53">
        <v>227.1</v>
      </c>
      <c r="Y16" s="55">
        <v>139.9</v>
      </c>
      <c r="Z16" s="54"/>
      <c r="AA16" s="55">
        <v>343.8</v>
      </c>
      <c r="AB16" s="55">
        <v>292.3</v>
      </c>
      <c r="AC16" s="55">
        <v>191.8</v>
      </c>
      <c r="AD16" s="54"/>
      <c r="AE16" s="55">
        <v>343.2</v>
      </c>
      <c r="AF16" s="55">
        <v>333.2</v>
      </c>
      <c r="AG16" s="55">
        <v>177.9</v>
      </c>
      <c r="AH16" s="54"/>
      <c r="AI16" s="55">
        <v>349.5</v>
      </c>
      <c r="AJ16" s="55">
        <v>326.8</v>
      </c>
      <c r="AK16" s="53">
        <v>206.1</v>
      </c>
      <c r="AL16" s="54"/>
      <c r="AM16" s="53">
        <v>342.4</v>
      </c>
      <c r="AN16" s="53">
        <v>346.2</v>
      </c>
      <c r="AO16" s="53">
        <v>196.2</v>
      </c>
      <c r="AP16" s="54"/>
      <c r="AQ16" s="182">
        <f t="shared" ref="AQ16:AS16" si="11">E16</f>
        <v>135</v>
      </c>
      <c r="AR16" s="54">
        <f t="shared" si="11"/>
        <v>57</v>
      </c>
      <c r="AS16" s="56">
        <f t="shared" si="11"/>
        <v>11.8</v>
      </c>
      <c r="AT16" s="54"/>
      <c r="AU16" s="54">
        <f t="shared" ref="AU16:AW16" si="12">L16</f>
        <v>139</v>
      </c>
      <c r="AV16" s="54">
        <f t="shared" si="12"/>
        <v>90</v>
      </c>
      <c r="AW16" s="56">
        <f t="shared" si="12"/>
        <v>22.5</v>
      </c>
      <c r="AX16" s="54"/>
      <c r="AY16" s="182">
        <f t="shared" si="6"/>
        <v>135</v>
      </c>
      <c r="AZ16" s="54"/>
      <c r="BA16" s="54"/>
      <c r="BB16" s="54"/>
      <c r="BC16" s="89"/>
      <c r="BD16" s="54"/>
      <c r="BE16" s="53">
        <v>32.0</v>
      </c>
      <c r="BF16" s="53">
        <v>89.0</v>
      </c>
      <c r="BG16" s="53">
        <v>4.4</v>
      </c>
      <c r="BH16" s="54"/>
      <c r="BI16" s="53">
        <v>22.0</v>
      </c>
      <c r="BJ16" s="53">
        <v>84.0</v>
      </c>
      <c r="BK16" s="53">
        <v>56.0</v>
      </c>
      <c r="BL16" s="89"/>
      <c r="BM16" s="58">
        <v>343.0</v>
      </c>
      <c r="BN16" s="58">
        <v>146.0</v>
      </c>
      <c r="BO16" s="58">
        <v>137.0</v>
      </c>
      <c r="BP16" s="58">
        <v>6.9</v>
      </c>
      <c r="BQ16" s="59"/>
      <c r="BR16" s="58">
        <v>6.0</v>
      </c>
      <c r="BS16" s="58">
        <v>59.0</v>
      </c>
      <c r="BT16" s="58">
        <v>57.0</v>
      </c>
      <c r="BU16" s="59">
        <f t="shared" si="7"/>
        <v>343</v>
      </c>
      <c r="BV16" s="58">
        <v>287.0</v>
      </c>
      <c r="BW16" s="58">
        <v>164.0</v>
      </c>
      <c r="BX16" s="58">
        <v>33.0</v>
      </c>
      <c r="BY16" s="58">
        <v>336.0</v>
      </c>
      <c r="BZ16" s="58">
        <v>305.0</v>
      </c>
      <c r="CA16" s="58">
        <v>167.0</v>
      </c>
      <c r="CB16" s="58">
        <v>28.0</v>
      </c>
      <c r="CC16" s="58">
        <v>344.0</v>
      </c>
      <c r="CD16" s="58">
        <v>252.0</v>
      </c>
      <c r="CE16" s="58">
        <v>144.0</v>
      </c>
      <c r="CF16" s="58">
        <v>12.0</v>
      </c>
      <c r="CG16" s="58">
        <v>339.0</v>
      </c>
      <c r="CH16" s="58">
        <v>247.0</v>
      </c>
      <c r="CI16" s="58">
        <v>145.0</v>
      </c>
      <c r="CJ16" s="58">
        <v>1.0</v>
      </c>
      <c r="CK16" s="58">
        <v>353.0</v>
      </c>
      <c r="CL16" s="58">
        <v>264.0</v>
      </c>
      <c r="CM16" s="58">
        <v>158.0</v>
      </c>
      <c r="CN16" s="58">
        <v>2.0</v>
      </c>
      <c r="CO16" s="58">
        <v>333.0</v>
      </c>
      <c r="CP16" s="58">
        <v>294.0</v>
      </c>
      <c r="CQ16" s="58">
        <v>146.0</v>
      </c>
      <c r="CR16" s="58">
        <v>2.0</v>
      </c>
      <c r="CS16" s="58">
        <v>340.0</v>
      </c>
      <c r="CT16" s="58">
        <v>270.0</v>
      </c>
      <c r="CU16" s="58">
        <v>158.0</v>
      </c>
      <c r="CV16" s="58">
        <v>2.0</v>
      </c>
      <c r="CW16" s="58">
        <v>338.0</v>
      </c>
      <c r="CX16" s="58">
        <v>166.0</v>
      </c>
      <c r="CY16" s="58">
        <v>68.0</v>
      </c>
      <c r="CZ16" s="58">
        <v>51.0</v>
      </c>
      <c r="DA16" s="58">
        <v>324.0</v>
      </c>
      <c r="DB16" s="58">
        <v>172.0</v>
      </c>
      <c r="DC16" s="58">
        <v>70.0</v>
      </c>
      <c r="DD16" s="58">
        <v>62.0</v>
      </c>
      <c r="DE16" s="59">
        <f t="shared" si="8"/>
        <v>146</v>
      </c>
      <c r="DF16" s="58">
        <v>35.0</v>
      </c>
      <c r="DG16" s="59">
        <f t="shared" ref="DG16:DH16" si="13">BO16</f>
        <v>137</v>
      </c>
      <c r="DH16" s="59">
        <f t="shared" si="13"/>
        <v>6.9</v>
      </c>
      <c r="DI16" s="59"/>
      <c r="DJ16" s="58">
        <v>7.0</v>
      </c>
      <c r="DK16" s="58">
        <v>58.0</v>
      </c>
      <c r="DL16" s="58">
        <v>52.0</v>
      </c>
      <c r="DM16" s="89"/>
      <c r="DN16" s="61">
        <v>340.0</v>
      </c>
      <c r="DO16" s="61">
        <v>140.0</v>
      </c>
      <c r="DP16" s="61">
        <v>36.54</v>
      </c>
      <c r="DQ16" s="61">
        <v>20.71</v>
      </c>
      <c r="DR16" s="61">
        <v>4.65</v>
      </c>
      <c r="DS16" s="61">
        <v>8.0</v>
      </c>
      <c r="DT16" s="61">
        <v>43.0</v>
      </c>
      <c r="DU16" s="61">
        <v>46.7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342.0</v>
      </c>
      <c r="EF16" s="63">
        <v>137.0</v>
      </c>
      <c r="EG16" s="63">
        <v>59.0</v>
      </c>
      <c r="EH16" s="63">
        <v>2.5</v>
      </c>
      <c r="EI16" s="64"/>
      <c r="EJ16" s="63">
        <v>9.0</v>
      </c>
      <c r="EK16" s="63">
        <v>49.0</v>
      </c>
      <c r="EL16" s="63">
        <v>52.0</v>
      </c>
      <c r="EM16" s="63">
        <v>137.0</v>
      </c>
      <c r="EN16" s="63">
        <v>81.0</v>
      </c>
      <c r="EO16" s="63">
        <v>3.7</v>
      </c>
      <c r="EP16" s="64"/>
      <c r="EQ16" s="63">
        <v>9.0</v>
      </c>
      <c r="ER16" s="63">
        <v>50.0</v>
      </c>
      <c r="ES16" s="63">
        <v>53.0</v>
      </c>
      <c r="ET16" s="63">
        <v>342.0</v>
      </c>
      <c r="EU16" s="63">
        <v>237.0</v>
      </c>
      <c r="EV16" s="63">
        <v>138.0</v>
      </c>
      <c r="EW16" s="63">
        <v>-7.0</v>
      </c>
      <c r="EX16" s="63">
        <v>340.0</v>
      </c>
      <c r="EY16" s="63">
        <v>0.0</v>
      </c>
      <c r="EZ16" s="63">
        <v>0.0</v>
      </c>
      <c r="FA16" s="63">
        <v>0.0</v>
      </c>
      <c r="FB16" s="63">
        <v>341.0</v>
      </c>
      <c r="FC16" s="63">
        <v>238.0</v>
      </c>
      <c r="FD16" s="63">
        <v>139.0</v>
      </c>
      <c r="FE16" s="63">
        <v>-4.0</v>
      </c>
      <c r="FF16" s="63">
        <v>341.0</v>
      </c>
      <c r="FG16" s="63">
        <v>0.0</v>
      </c>
      <c r="FH16" s="63">
        <v>0.0</v>
      </c>
      <c r="FI16" s="63">
        <v>0.0</v>
      </c>
      <c r="FJ16" s="63">
        <v>342.0</v>
      </c>
      <c r="FK16" s="63">
        <v>221.0</v>
      </c>
      <c r="FL16" s="63">
        <v>127.0</v>
      </c>
      <c r="FM16" s="64"/>
      <c r="FN16" s="63">
        <v>342.0</v>
      </c>
      <c r="FO16" s="63">
        <v>238.0</v>
      </c>
      <c r="FP16" s="63">
        <v>127.0</v>
      </c>
      <c r="FQ16" s="63">
        <v>3.0</v>
      </c>
      <c r="FR16" s="63">
        <v>137.0</v>
      </c>
      <c r="FS16" s="64"/>
      <c r="FT16" s="63">
        <v>24.41</v>
      </c>
      <c r="FU16" s="64"/>
      <c r="FV16" s="63">
        <v>137.0</v>
      </c>
      <c r="FW16" s="64"/>
      <c r="FX16" s="64"/>
      <c r="FY16" s="64"/>
      <c r="FZ16" s="89"/>
      <c r="GA16" s="65">
        <v>339.0</v>
      </c>
      <c r="GB16" s="66">
        <v>362.54</v>
      </c>
      <c r="GC16" s="66">
        <v>223.88</v>
      </c>
      <c r="GD16" s="66">
        <v>18.01</v>
      </c>
      <c r="GE16" s="66">
        <v>339.0</v>
      </c>
      <c r="GF16" s="66">
        <v>365.32</v>
      </c>
      <c r="GG16" s="66">
        <v>225.98</v>
      </c>
      <c r="GH16" s="66">
        <v>19.01</v>
      </c>
      <c r="GI16" s="66">
        <v>339.0</v>
      </c>
      <c r="GJ16" s="66">
        <v>227.04</v>
      </c>
      <c r="GK16" s="66">
        <v>-131.25</v>
      </c>
      <c r="GL16" s="66">
        <v>-10.13</v>
      </c>
      <c r="GM16" s="66">
        <v>339.0</v>
      </c>
      <c r="GN16" s="66">
        <v>209.72</v>
      </c>
      <c r="GO16" s="66">
        <v>-131.08</v>
      </c>
      <c r="GP16" s="66">
        <v>-17.25</v>
      </c>
      <c r="GQ16" s="66">
        <v>339.0</v>
      </c>
      <c r="GR16" s="66">
        <v>151.87</v>
      </c>
      <c r="GS16" s="66">
        <v>-96.49</v>
      </c>
      <c r="GT16" s="66">
        <v>-5.61</v>
      </c>
      <c r="GU16" s="66">
        <v>339.0</v>
      </c>
      <c r="GV16" s="66">
        <v>169.23</v>
      </c>
      <c r="GW16" s="66">
        <v>-94.65</v>
      </c>
      <c r="GX16" s="66">
        <v>-7.29</v>
      </c>
      <c r="GY16" s="89"/>
      <c r="GZ16" s="98" t="s">
        <v>91</v>
      </c>
      <c r="HA16" s="98" t="s">
        <v>92</v>
      </c>
      <c r="HB16" s="98">
        <v>95.0</v>
      </c>
      <c r="HC16" s="98">
        <v>4.75</v>
      </c>
      <c r="HD16" s="98">
        <v>1.9</v>
      </c>
      <c r="HE16" s="98">
        <v>8.0</v>
      </c>
      <c r="HF16" s="99">
        <v>56.0</v>
      </c>
      <c r="HG16" s="99">
        <v>56.0</v>
      </c>
      <c r="HH16" s="98" t="s">
        <v>91</v>
      </c>
      <c r="HI16" s="98" t="s">
        <v>92</v>
      </c>
      <c r="HJ16" s="98">
        <v>160.0</v>
      </c>
      <c r="HK16" s="98">
        <v>8.0</v>
      </c>
      <c r="HL16" s="98">
        <v>3.2</v>
      </c>
      <c r="HM16" s="98">
        <v>5.0</v>
      </c>
      <c r="HN16" s="99">
        <v>56.0</v>
      </c>
      <c r="HO16" s="99">
        <v>56.0</v>
      </c>
      <c r="HP16" s="98" t="s">
        <v>91</v>
      </c>
      <c r="HQ16" s="98" t="s">
        <v>92</v>
      </c>
      <c r="HR16" s="98">
        <v>81.0</v>
      </c>
      <c r="HS16" s="98">
        <v>4.05</v>
      </c>
      <c r="HT16" s="98">
        <v>2.025</v>
      </c>
      <c r="HU16" s="98">
        <v>7.0</v>
      </c>
      <c r="HV16" s="145">
        <v>58.0</v>
      </c>
      <c r="HW16" s="145">
        <v>58.0</v>
      </c>
      <c r="HX16" s="89"/>
      <c r="HY16" s="147">
        <v>135.0</v>
      </c>
      <c r="HZ16" s="147">
        <v>33.0</v>
      </c>
      <c r="IA16" s="148">
        <f t="shared" si="10"/>
        <v>138</v>
      </c>
      <c r="IB16" s="147">
        <v>6.9</v>
      </c>
      <c r="IC16" s="148"/>
      <c r="ID16" s="147">
        <v>2.0</v>
      </c>
      <c r="IE16" s="147">
        <v>58.0</v>
      </c>
      <c r="IF16" s="147">
        <v>38.0</v>
      </c>
      <c r="IG16" s="89"/>
      <c r="IH16" s="74">
        <v>139.0</v>
      </c>
      <c r="II16" s="74">
        <v>33.7</v>
      </c>
      <c r="IJ16" s="74">
        <v>170.0</v>
      </c>
      <c r="IK16" s="74">
        <v>8.6</v>
      </c>
      <c r="IL16" s="74">
        <v>9.5</v>
      </c>
      <c r="IM16" s="74">
        <v>6.0</v>
      </c>
      <c r="IN16" s="74">
        <v>47.0</v>
      </c>
      <c r="IO16" s="74">
        <v>46.0</v>
      </c>
      <c r="IP16" s="74">
        <v>139.0</v>
      </c>
      <c r="IQ16" s="74">
        <v>34.5</v>
      </c>
      <c r="IR16" s="74">
        <v>82.0</v>
      </c>
      <c r="IS16" s="74">
        <v>4.2</v>
      </c>
      <c r="IT16" s="74">
        <v>4.8</v>
      </c>
      <c r="IU16" s="74">
        <v>12.0</v>
      </c>
      <c r="IV16" s="74">
        <v>48.0</v>
      </c>
      <c r="IW16" s="74">
        <v>47.0</v>
      </c>
      <c r="IX16" s="89"/>
      <c r="IY16" s="76">
        <v>139.3</v>
      </c>
      <c r="IZ16" s="76">
        <v>34.85</v>
      </c>
      <c r="JA16" s="76">
        <v>400.4</v>
      </c>
      <c r="JB16" s="76">
        <v>20.02</v>
      </c>
      <c r="JC16" s="76">
        <v>7.7</v>
      </c>
      <c r="JD16" s="76">
        <v>3.0</v>
      </c>
      <c r="JE16" s="76">
        <v>63.54</v>
      </c>
      <c r="JF16" s="76">
        <v>46.47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135.0</v>
      </c>
      <c r="JQ16" s="78">
        <v>32.3</v>
      </c>
      <c r="JR16" s="78">
        <v>0.0</v>
      </c>
      <c r="JS16" s="78">
        <v>0.0</v>
      </c>
      <c r="JT16" s="78">
        <v>0.0</v>
      </c>
      <c r="JU16" s="78">
        <v>2.0</v>
      </c>
      <c r="JV16" s="78">
        <v>42.0</v>
      </c>
      <c r="JW16" s="78">
        <v>42.0</v>
      </c>
      <c r="JX16" s="78">
        <v>135.0</v>
      </c>
      <c r="JY16" s="78">
        <v>33.9</v>
      </c>
      <c r="JZ16" s="78">
        <v>216.0</v>
      </c>
      <c r="KA16" s="78">
        <v>11.6</v>
      </c>
      <c r="KB16" s="78">
        <v>4.6</v>
      </c>
      <c r="KC16" s="78">
        <v>2.0</v>
      </c>
      <c r="KD16" s="78">
        <v>48.0</v>
      </c>
      <c r="KE16" s="78">
        <v>47.0</v>
      </c>
      <c r="KF16" s="89"/>
      <c r="KG16" s="79">
        <v>136.0</v>
      </c>
      <c r="KH16" s="79">
        <v>33.0</v>
      </c>
      <c r="KI16" s="79">
        <v>109.0</v>
      </c>
      <c r="KJ16" s="79">
        <v>5.8</v>
      </c>
      <c r="KK16" s="80"/>
      <c r="KL16" s="79">
        <v>1.0</v>
      </c>
      <c r="KM16" s="79">
        <v>42.0</v>
      </c>
      <c r="KN16" s="79">
        <v>42.0</v>
      </c>
      <c r="KO16" s="79">
        <v>136.0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133.0</v>
      </c>
      <c r="KY16" s="81">
        <v>32.0</v>
      </c>
      <c r="KZ16" s="81">
        <v>165.0</v>
      </c>
      <c r="LA16" s="81">
        <v>8.1</v>
      </c>
      <c r="LB16" s="81">
        <v>2.4</v>
      </c>
      <c r="LC16" s="81">
        <v>3.0</v>
      </c>
      <c r="LD16" s="81">
        <v>55.0</v>
      </c>
      <c r="LE16" s="81">
        <v>55.0</v>
      </c>
      <c r="LF16" s="81">
        <v>133.0</v>
      </c>
      <c r="LG16" s="81">
        <v>33.0</v>
      </c>
      <c r="LH16" s="81">
        <v>273.0</v>
      </c>
      <c r="LI16" s="81">
        <v>13.4</v>
      </c>
      <c r="LJ16" s="81">
        <v>5.0</v>
      </c>
      <c r="LK16" s="81">
        <v>5.0</v>
      </c>
      <c r="LL16" s="81">
        <v>51.0</v>
      </c>
      <c r="LM16" s="81">
        <v>50.0</v>
      </c>
      <c r="LN16" s="89"/>
      <c r="LO16" s="82">
        <v>337.0</v>
      </c>
      <c r="LP16" s="82">
        <v>278.0</v>
      </c>
      <c r="LQ16" s="82">
        <v>159.0</v>
      </c>
      <c r="LR16" s="82">
        <v>70.0</v>
      </c>
      <c r="LS16" s="82">
        <v>327.0</v>
      </c>
      <c r="LT16" s="83">
        <v>51.0</v>
      </c>
      <c r="LU16" s="83">
        <v>6.5</v>
      </c>
      <c r="LV16" s="83">
        <v>142.0</v>
      </c>
      <c r="LW16" s="83">
        <v>92.0</v>
      </c>
      <c r="LX16" s="83">
        <v>55.0</v>
      </c>
      <c r="LY16" s="83">
        <v>52.0</v>
      </c>
      <c r="LZ16" s="83">
        <v>12.0</v>
      </c>
      <c r="MA16" s="83">
        <v>108.0</v>
      </c>
      <c r="MB16" s="83">
        <v>7.5</v>
      </c>
      <c r="MC16" s="83">
        <v>143.0</v>
      </c>
      <c r="MD16" s="83">
        <v>186.0</v>
      </c>
      <c r="ME16" s="83">
        <v>75.0</v>
      </c>
      <c r="MF16" s="83">
        <v>60.0</v>
      </c>
      <c r="MG16" s="83">
        <v>12.0</v>
      </c>
      <c r="MH16" s="88" t="s">
        <v>95</v>
      </c>
      <c r="MI16" s="88" t="s">
        <v>95</v>
      </c>
      <c r="MJ16" s="88" t="s">
        <v>95</v>
      </c>
      <c r="MK16" s="88" t="s">
        <v>95</v>
      </c>
      <c r="ML16" s="82">
        <v>54.0</v>
      </c>
      <c r="MM16" s="82">
        <v>52.0</v>
      </c>
      <c r="MN16" s="83">
        <v>5.0</v>
      </c>
      <c r="MO16" s="86"/>
      <c r="MP16" s="87"/>
      <c r="MQ16" s="87"/>
      <c r="MR16" s="87"/>
      <c r="MS16" s="87"/>
      <c r="MT16" s="83">
        <v>7.6</v>
      </c>
      <c r="MU16" s="83">
        <v>2.8</v>
      </c>
      <c r="MV16" s="83">
        <v>133.0</v>
      </c>
      <c r="MW16" s="83">
        <v>37.0</v>
      </c>
      <c r="MX16" s="83">
        <v>42.0</v>
      </c>
      <c r="MY16" s="88" t="s">
        <v>96</v>
      </c>
      <c r="MZ16" s="83">
        <v>5.0</v>
      </c>
      <c r="NA16" s="87"/>
      <c r="NB16" s="83">
        <v>12.7</v>
      </c>
      <c r="NC16" s="83">
        <v>4.9</v>
      </c>
      <c r="ND16" s="83">
        <v>230.0</v>
      </c>
      <c r="NE16" s="83">
        <v>35.0</v>
      </c>
      <c r="NF16" s="83">
        <v>44.0</v>
      </c>
      <c r="NG16" s="83">
        <v>45.0</v>
      </c>
      <c r="NH16" s="83">
        <v>6.0</v>
      </c>
      <c r="NI16" s="87"/>
      <c r="NJ16" s="83">
        <v>0.0</v>
      </c>
      <c r="NK16" s="83">
        <v>0.0</v>
      </c>
      <c r="NL16" s="83">
        <v>0.0</v>
      </c>
      <c r="NM16" s="83">
        <v>34.0</v>
      </c>
      <c r="NN16" s="83">
        <v>48.0</v>
      </c>
      <c r="NO16" s="83">
        <v>42.0</v>
      </c>
      <c r="NP16" s="83">
        <v>4.0</v>
      </c>
    </row>
    <row r="17" ht="14.25" customHeight="1">
      <c r="A17" s="49">
        <v>0.166666666666667</v>
      </c>
      <c r="B17" s="50"/>
      <c r="C17" s="51">
        <v>49.85</v>
      </c>
      <c r="D17" s="127">
        <v>339.0</v>
      </c>
      <c r="E17" s="53">
        <v>135.0</v>
      </c>
      <c r="F17" s="53">
        <v>75.0</v>
      </c>
      <c r="G17" s="55">
        <v>16.1</v>
      </c>
      <c r="H17" s="54"/>
      <c r="I17" s="53">
        <v>6.0</v>
      </c>
      <c r="J17" s="53">
        <v>49.0</v>
      </c>
      <c r="K17" s="53">
        <v>48.0</v>
      </c>
      <c r="L17" s="53">
        <v>140.0</v>
      </c>
      <c r="M17" s="53">
        <v>71.0</v>
      </c>
      <c r="N17" s="55">
        <v>18.2</v>
      </c>
      <c r="O17" s="54"/>
      <c r="P17" s="53">
        <v>6.0</v>
      </c>
      <c r="Q17" s="53">
        <v>60.0</v>
      </c>
      <c r="R17" s="53">
        <v>50.0</v>
      </c>
      <c r="S17" s="55">
        <v>343.8</v>
      </c>
      <c r="T17" s="55">
        <v>279.7</v>
      </c>
      <c r="U17" s="53">
        <v>169.4</v>
      </c>
      <c r="V17" s="54"/>
      <c r="W17" s="53">
        <v>377.2</v>
      </c>
      <c r="X17" s="53">
        <v>236.5</v>
      </c>
      <c r="Y17" s="55">
        <v>147.1</v>
      </c>
      <c r="Z17" s="54"/>
      <c r="AA17" s="55">
        <v>343.4</v>
      </c>
      <c r="AB17" s="55">
        <v>293.4</v>
      </c>
      <c r="AC17" s="55">
        <v>192.9</v>
      </c>
      <c r="AD17" s="54"/>
      <c r="AE17" s="55">
        <v>343.2</v>
      </c>
      <c r="AF17" s="55">
        <v>327.3</v>
      </c>
      <c r="AG17" s="55">
        <v>173.7</v>
      </c>
      <c r="AH17" s="54"/>
      <c r="AI17" s="55">
        <v>349.1</v>
      </c>
      <c r="AJ17" s="55">
        <v>337.6</v>
      </c>
      <c r="AK17" s="53">
        <v>212.1</v>
      </c>
      <c r="AL17" s="54"/>
      <c r="AM17" s="53">
        <v>341.6</v>
      </c>
      <c r="AN17" s="53">
        <v>357.2</v>
      </c>
      <c r="AO17" s="53">
        <v>200.8</v>
      </c>
      <c r="AP17" s="54"/>
      <c r="AQ17" s="182">
        <f t="shared" ref="AQ17:AS17" si="14">E17</f>
        <v>135</v>
      </c>
      <c r="AR17" s="54">
        <f t="shared" si="14"/>
        <v>75</v>
      </c>
      <c r="AS17" s="56">
        <f t="shared" si="14"/>
        <v>16.1</v>
      </c>
      <c r="AT17" s="54"/>
      <c r="AU17" s="54">
        <f t="shared" ref="AU17:AW17" si="15">L17</f>
        <v>140</v>
      </c>
      <c r="AV17" s="54">
        <f t="shared" si="15"/>
        <v>71</v>
      </c>
      <c r="AW17" s="56">
        <f t="shared" si="15"/>
        <v>18.2</v>
      </c>
      <c r="AX17" s="54"/>
      <c r="AY17" s="182">
        <f t="shared" si="6"/>
        <v>135</v>
      </c>
      <c r="AZ17" s="54"/>
      <c r="BA17" s="54"/>
      <c r="BB17" s="54"/>
      <c r="BC17" s="89"/>
      <c r="BD17" s="54"/>
      <c r="BE17" s="53">
        <v>32.0</v>
      </c>
      <c r="BF17" s="53">
        <v>89.0</v>
      </c>
      <c r="BG17" s="53">
        <v>4.2</v>
      </c>
      <c r="BH17" s="54"/>
      <c r="BI17" s="53">
        <v>22.0</v>
      </c>
      <c r="BJ17" s="53">
        <v>84.0</v>
      </c>
      <c r="BK17" s="53">
        <v>56.0</v>
      </c>
      <c r="BL17" s="89"/>
      <c r="BM17" s="58">
        <v>343.0</v>
      </c>
      <c r="BN17" s="58">
        <v>146.0</v>
      </c>
      <c r="BO17" s="58">
        <v>137.0</v>
      </c>
      <c r="BP17" s="58">
        <v>6.9</v>
      </c>
      <c r="BQ17" s="59"/>
      <c r="BR17" s="58">
        <v>6.0</v>
      </c>
      <c r="BS17" s="58">
        <v>58.0</v>
      </c>
      <c r="BT17" s="58">
        <v>58.0</v>
      </c>
      <c r="BU17" s="59">
        <f t="shared" si="7"/>
        <v>343</v>
      </c>
      <c r="BV17" s="58">
        <v>288.0</v>
      </c>
      <c r="BW17" s="58">
        <v>164.0</v>
      </c>
      <c r="BX17" s="58">
        <v>33.0</v>
      </c>
      <c r="BY17" s="58">
        <v>336.0</v>
      </c>
      <c r="BZ17" s="58">
        <v>307.0</v>
      </c>
      <c r="CA17" s="58">
        <v>168.0</v>
      </c>
      <c r="CB17" s="58">
        <v>32.0</v>
      </c>
      <c r="CC17" s="58">
        <v>344.0</v>
      </c>
      <c r="CD17" s="58">
        <v>265.0</v>
      </c>
      <c r="CE17" s="58">
        <v>150.0</v>
      </c>
      <c r="CF17" s="58">
        <v>30.0</v>
      </c>
      <c r="CG17" s="58">
        <v>340.0</v>
      </c>
      <c r="CH17" s="58">
        <v>255.0</v>
      </c>
      <c r="CI17" s="58">
        <v>149.0</v>
      </c>
      <c r="CJ17" s="58">
        <v>1.0</v>
      </c>
      <c r="CK17" s="58">
        <v>353.0</v>
      </c>
      <c r="CL17" s="58">
        <v>263.0</v>
      </c>
      <c r="CM17" s="58">
        <v>158.0</v>
      </c>
      <c r="CN17" s="58">
        <v>4.0</v>
      </c>
      <c r="CO17" s="58">
        <v>334.0</v>
      </c>
      <c r="CP17" s="58">
        <v>293.0</v>
      </c>
      <c r="CQ17" s="58">
        <v>146.0</v>
      </c>
      <c r="CR17" s="58">
        <v>5.0</v>
      </c>
      <c r="CS17" s="58">
        <v>340.0</v>
      </c>
      <c r="CT17" s="58">
        <v>272.0</v>
      </c>
      <c r="CU17" s="58">
        <v>159.0</v>
      </c>
      <c r="CV17" s="58">
        <v>2.0</v>
      </c>
      <c r="CW17" s="58">
        <v>338.0</v>
      </c>
      <c r="CX17" s="58">
        <v>173.0</v>
      </c>
      <c r="CY17" s="58">
        <v>72.0</v>
      </c>
      <c r="CZ17" s="58">
        <v>53.0</v>
      </c>
      <c r="DA17" s="58">
        <v>325.0</v>
      </c>
      <c r="DB17" s="58">
        <v>178.0</v>
      </c>
      <c r="DC17" s="58">
        <v>76.0</v>
      </c>
      <c r="DD17" s="58">
        <v>61.0</v>
      </c>
      <c r="DE17" s="59">
        <f t="shared" si="8"/>
        <v>146</v>
      </c>
      <c r="DF17" s="58">
        <v>35.0</v>
      </c>
      <c r="DG17" s="59">
        <f t="shared" ref="DG17:DH17" si="16">BO17</f>
        <v>137</v>
      </c>
      <c r="DH17" s="59">
        <f t="shared" si="16"/>
        <v>6.9</v>
      </c>
      <c r="DI17" s="59"/>
      <c r="DJ17" s="58">
        <v>7.0</v>
      </c>
      <c r="DK17" s="58">
        <v>58.0</v>
      </c>
      <c r="DL17" s="58">
        <v>52.0</v>
      </c>
      <c r="DM17" s="89"/>
      <c r="DN17" s="61">
        <v>341.0</v>
      </c>
      <c r="DO17" s="61">
        <v>140.0</v>
      </c>
      <c r="DP17" s="61">
        <v>36.61</v>
      </c>
      <c r="DQ17" s="61">
        <v>20.82</v>
      </c>
      <c r="DR17" s="61">
        <v>4.7</v>
      </c>
      <c r="DS17" s="61">
        <v>8.0</v>
      </c>
      <c r="DT17" s="61">
        <v>43.0</v>
      </c>
      <c r="DU17" s="61">
        <v>46.7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342.0</v>
      </c>
      <c r="EF17" s="63">
        <v>138.0</v>
      </c>
      <c r="EG17" s="63">
        <v>58.0</v>
      </c>
      <c r="EH17" s="63">
        <v>2.5</v>
      </c>
      <c r="EI17" s="64"/>
      <c r="EJ17" s="63">
        <v>9.0</v>
      </c>
      <c r="EK17" s="63">
        <v>48.0</v>
      </c>
      <c r="EL17" s="63">
        <v>51.0</v>
      </c>
      <c r="EM17" s="63">
        <v>138.0</v>
      </c>
      <c r="EN17" s="63">
        <v>81.0</v>
      </c>
      <c r="EO17" s="63">
        <v>3.7</v>
      </c>
      <c r="EP17" s="64"/>
      <c r="EQ17" s="63">
        <v>9.0</v>
      </c>
      <c r="ER17" s="63">
        <v>50.0</v>
      </c>
      <c r="ES17" s="63">
        <v>52.0</v>
      </c>
      <c r="ET17" s="63">
        <v>342.0</v>
      </c>
      <c r="EU17" s="63">
        <v>237.0</v>
      </c>
      <c r="EV17" s="63">
        <v>138.0</v>
      </c>
      <c r="EW17" s="63">
        <v>-7.0</v>
      </c>
      <c r="EX17" s="63">
        <v>340.0</v>
      </c>
      <c r="EY17" s="63">
        <v>0.0</v>
      </c>
      <c r="EZ17" s="63">
        <v>0.0</v>
      </c>
      <c r="FA17" s="63">
        <v>0.0</v>
      </c>
      <c r="FB17" s="63">
        <v>341.0</v>
      </c>
      <c r="FC17" s="63">
        <v>238.0</v>
      </c>
      <c r="FD17" s="63">
        <v>338.0</v>
      </c>
      <c r="FE17" s="63">
        <v>-4.0</v>
      </c>
      <c r="FF17" s="63">
        <v>341.0</v>
      </c>
      <c r="FG17" s="63">
        <v>0.0</v>
      </c>
      <c r="FH17" s="63">
        <v>0.0</v>
      </c>
      <c r="FI17" s="63">
        <v>0.0</v>
      </c>
      <c r="FJ17" s="63">
        <v>342.0</v>
      </c>
      <c r="FK17" s="63">
        <v>225.0</v>
      </c>
      <c r="FL17" s="63">
        <v>138.0</v>
      </c>
      <c r="FM17" s="64"/>
      <c r="FN17" s="63">
        <v>342.0</v>
      </c>
      <c r="FO17" s="63">
        <v>240.0</v>
      </c>
      <c r="FP17" s="63">
        <v>131.0</v>
      </c>
      <c r="FQ17" s="63">
        <v>4.0</v>
      </c>
      <c r="FR17" s="63">
        <v>138.0</v>
      </c>
      <c r="FS17" s="64"/>
      <c r="FT17" s="63">
        <v>14.6</v>
      </c>
      <c r="FU17" s="64"/>
      <c r="FV17" s="63">
        <v>138.0</v>
      </c>
      <c r="FW17" s="64"/>
      <c r="FX17" s="64"/>
      <c r="FY17" s="64"/>
      <c r="FZ17" s="89"/>
      <c r="GA17" s="65">
        <v>340.0</v>
      </c>
      <c r="GB17" s="66">
        <v>319.2</v>
      </c>
      <c r="GC17" s="66">
        <v>196.83</v>
      </c>
      <c r="GD17" s="66">
        <v>22.45</v>
      </c>
      <c r="GE17" s="66">
        <v>340.0</v>
      </c>
      <c r="GF17" s="66">
        <v>338.86</v>
      </c>
      <c r="GG17" s="66">
        <v>195.66</v>
      </c>
      <c r="GH17" s="66">
        <v>26.55</v>
      </c>
      <c r="GI17" s="66">
        <v>340.0</v>
      </c>
      <c r="GJ17" s="66">
        <v>227.43</v>
      </c>
      <c r="GK17" s="66">
        <v>-143.22</v>
      </c>
      <c r="GL17" s="66">
        <v>-20.6</v>
      </c>
      <c r="GM17" s="66">
        <v>340.0</v>
      </c>
      <c r="GN17" s="66">
        <v>208.53</v>
      </c>
      <c r="GO17" s="66">
        <v>-130.16</v>
      </c>
      <c r="GP17" s="66">
        <v>-20.52</v>
      </c>
      <c r="GQ17" s="66">
        <v>340.0</v>
      </c>
      <c r="GR17" s="66">
        <v>104.04</v>
      </c>
      <c r="GS17" s="66">
        <v>-65.67</v>
      </c>
      <c r="GT17" s="66">
        <v>-6.2</v>
      </c>
      <c r="GU17" s="66">
        <v>340.0</v>
      </c>
      <c r="GV17" s="66">
        <v>115.47</v>
      </c>
      <c r="GW17" s="66">
        <v>-64.91</v>
      </c>
      <c r="GX17" s="66">
        <v>-7.37</v>
      </c>
      <c r="GY17" s="89"/>
      <c r="GZ17" s="98" t="s">
        <v>91</v>
      </c>
      <c r="HA17" s="98" t="s">
        <v>92</v>
      </c>
      <c r="HB17" s="98">
        <v>94.0</v>
      </c>
      <c r="HC17" s="98">
        <v>4.7</v>
      </c>
      <c r="HD17" s="98">
        <v>1.88</v>
      </c>
      <c r="HE17" s="98">
        <v>8.0</v>
      </c>
      <c r="HF17" s="99">
        <v>54.0</v>
      </c>
      <c r="HG17" s="99">
        <v>54.0</v>
      </c>
      <c r="HH17" s="98" t="s">
        <v>91</v>
      </c>
      <c r="HI17" s="98" t="s">
        <v>92</v>
      </c>
      <c r="HJ17" s="98">
        <v>166.0</v>
      </c>
      <c r="HK17" s="98">
        <v>8.3</v>
      </c>
      <c r="HL17" s="98">
        <v>0.0</v>
      </c>
      <c r="HM17" s="98">
        <v>5.0</v>
      </c>
      <c r="HN17" s="99">
        <v>56.0</v>
      </c>
      <c r="HO17" s="99">
        <v>56.0</v>
      </c>
      <c r="HP17" s="98" t="s">
        <v>91</v>
      </c>
      <c r="HQ17" s="98" t="s">
        <v>92</v>
      </c>
      <c r="HR17" s="98">
        <v>82.0</v>
      </c>
      <c r="HS17" s="98">
        <v>4.1</v>
      </c>
      <c r="HT17" s="98">
        <v>2.05</v>
      </c>
      <c r="HU17" s="98">
        <v>7.0</v>
      </c>
      <c r="HV17" s="145">
        <v>56.0</v>
      </c>
      <c r="HW17" s="145">
        <v>56.0</v>
      </c>
      <c r="HX17" s="89"/>
      <c r="HY17" s="147">
        <v>135.0</v>
      </c>
      <c r="HZ17" s="147">
        <v>33.0</v>
      </c>
      <c r="IA17" s="148">
        <f t="shared" si="10"/>
        <v>138</v>
      </c>
      <c r="IB17" s="147">
        <v>6.9</v>
      </c>
      <c r="IC17" s="148"/>
      <c r="ID17" s="147">
        <v>2.0</v>
      </c>
      <c r="IE17" s="147">
        <v>58.0</v>
      </c>
      <c r="IF17" s="147">
        <v>38.0</v>
      </c>
      <c r="IG17" s="89"/>
      <c r="IH17" s="74">
        <v>139.0</v>
      </c>
      <c r="II17" s="74">
        <v>33.7</v>
      </c>
      <c r="IJ17" s="74">
        <v>170.0</v>
      </c>
      <c r="IK17" s="74">
        <v>8.6</v>
      </c>
      <c r="IL17" s="74">
        <v>9.5</v>
      </c>
      <c r="IM17" s="74">
        <v>6.0</v>
      </c>
      <c r="IN17" s="74">
        <v>46.0</v>
      </c>
      <c r="IO17" s="74">
        <v>45.0</v>
      </c>
      <c r="IP17" s="74">
        <v>139.0</v>
      </c>
      <c r="IQ17" s="74">
        <v>34.5</v>
      </c>
      <c r="IR17" s="74">
        <v>82.0</v>
      </c>
      <c r="IS17" s="74">
        <v>4.2</v>
      </c>
      <c r="IT17" s="74">
        <v>4.8</v>
      </c>
      <c r="IU17" s="74">
        <v>12.0</v>
      </c>
      <c r="IV17" s="74">
        <v>47.0</v>
      </c>
      <c r="IW17" s="74">
        <v>46.0</v>
      </c>
      <c r="IX17" s="89"/>
      <c r="IY17" s="76">
        <v>139.6</v>
      </c>
      <c r="IZ17" s="76">
        <v>34.92</v>
      </c>
      <c r="JA17" s="76">
        <v>396.2</v>
      </c>
      <c r="JB17" s="76">
        <v>19.81</v>
      </c>
      <c r="JC17" s="76">
        <v>7.51</v>
      </c>
      <c r="JD17" s="76">
        <v>3.0</v>
      </c>
      <c r="JE17" s="76">
        <v>63.54</v>
      </c>
      <c r="JF17" s="76">
        <v>46.47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138.0</v>
      </c>
      <c r="JQ17" s="78">
        <v>32.4</v>
      </c>
      <c r="JR17" s="78">
        <v>0.0</v>
      </c>
      <c r="JS17" s="78">
        <v>0.0</v>
      </c>
      <c r="JT17" s="78">
        <v>0.0</v>
      </c>
      <c r="JU17" s="78">
        <v>2.0</v>
      </c>
      <c r="JV17" s="78">
        <v>41.0</v>
      </c>
      <c r="JW17" s="78">
        <v>41.0</v>
      </c>
      <c r="JX17" s="78">
        <v>138.0</v>
      </c>
      <c r="JY17" s="78">
        <v>34.4</v>
      </c>
      <c r="JZ17" s="78">
        <v>144.0</v>
      </c>
      <c r="KA17" s="78">
        <v>7.8</v>
      </c>
      <c r="KB17" s="78">
        <v>3.2</v>
      </c>
      <c r="KC17" s="78">
        <v>2.0</v>
      </c>
      <c r="KD17" s="78">
        <v>47.0</v>
      </c>
      <c r="KE17" s="78">
        <v>46.0</v>
      </c>
      <c r="KF17" s="89"/>
      <c r="KG17" s="79">
        <v>138.0</v>
      </c>
      <c r="KH17" s="79">
        <v>34.0</v>
      </c>
      <c r="KI17" s="79" t="s">
        <v>98</v>
      </c>
      <c r="KJ17" s="79" t="s">
        <v>98</v>
      </c>
      <c r="KK17" s="80"/>
      <c r="KL17" s="79">
        <v>1.0</v>
      </c>
      <c r="KM17" s="79">
        <v>42.0</v>
      </c>
      <c r="KN17" s="79">
        <v>42.0</v>
      </c>
      <c r="KO17" s="79">
        <v>138.0</v>
      </c>
      <c r="KP17" s="79">
        <v>34.0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137.0</v>
      </c>
      <c r="KY17" s="81">
        <v>34.0</v>
      </c>
      <c r="KZ17" s="81">
        <v>153.0</v>
      </c>
      <c r="LA17" s="81">
        <v>7.5</v>
      </c>
      <c r="LB17" s="81">
        <v>2.5</v>
      </c>
      <c r="LC17" s="81">
        <v>3.0</v>
      </c>
      <c r="LD17" s="81">
        <v>55.0</v>
      </c>
      <c r="LE17" s="81">
        <v>55.0</v>
      </c>
      <c r="LF17" s="81">
        <v>137.0</v>
      </c>
      <c r="LG17" s="81">
        <v>34.0</v>
      </c>
      <c r="LH17" s="81">
        <v>406.0</v>
      </c>
      <c r="LI17" s="81">
        <v>19.9</v>
      </c>
      <c r="LJ17" s="81">
        <v>5.0</v>
      </c>
      <c r="LK17" s="81">
        <v>5.0</v>
      </c>
      <c r="LL17" s="81">
        <v>51.0</v>
      </c>
      <c r="LM17" s="81">
        <v>50.0</v>
      </c>
      <c r="LN17" s="89"/>
      <c r="LO17" s="82">
        <v>339.0</v>
      </c>
      <c r="LP17" s="82">
        <v>277.0</v>
      </c>
      <c r="LQ17" s="82">
        <v>162.0</v>
      </c>
      <c r="LR17" s="82">
        <v>70.0</v>
      </c>
      <c r="LS17" s="82">
        <v>328.0</v>
      </c>
      <c r="LT17" s="83">
        <v>54.0</v>
      </c>
      <c r="LU17" s="83">
        <v>5.5</v>
      </c>
      <c r="LV17" s="83">
        <v>139.0</v>
      </c>
      <c r="LW17" s="83">
        <v>94.0</v>
      </c>
      <c r="LX17" s="83">
        <v>58.0</v>
      </c>
      <c r="LY17" s="83">
        <v>59.0</v>
      </c>
      <c r="LZ17" s="83">
        <v>12.0</v>
      </c>
      <c r="MA17" s="83">
        <v>108.0</v>
      </c>
      <c r="MB17" s="83">
        <v>11.0</v>
      </c>
      <c r="MC17" s="83">
        <v>144.0</v>
      </c>
      <c r="MD17" s="83">
        <v>183.0</v>
      </c>
      <c r="ME17" s="83">
        <v>76.0</v>
      </c>
      <c r="MF17" s="83">
        <v>63.0</v>
      </c>
      <c r="MG17" s="83">
        <v>12.0</v>
      </c>
      <c r="MH17" s="88" t="s">
        <v>95</v>
      </c>
      <c r="MI17" s="88" t="s">
        <v>95</v>
      </c>
      <c r="MJ17" s="88" t="s">
        <v>95</v>
      </c>
      <c r="MK17" s="88" t="s">
        <v>95</v>
      </c>
      <c r="ML17" s="82">
        <v>54.0</v>
      </c>
      <c r="MM17" s="82">
        <v>52.0</v>
      </c>
      <c r="MN17" s="83">
        <v>5.0</v>
      </c>
      <c r="MO17" s="86"/>
      <c r="MP17" s="87"/>
      <c r="MQ17" s="87"/>
      <c r="MR17" s="87"/>
      <c r="MS17" s="87"/>
      <c r="MT17" s="83">
        <v>11.8</v>
      </c>
      <c r="MU17" s="83">
        <v>3.9</v>
      </c>
      <c r="MV17" s="83">
        <v>209.0</v>
      </c>
      <c r="MW17" s="83">
        <v>35.0</v>
      </c>
      <c r="MX17" s="83">
        <v>42.0</v>
      </c>
      <c r="MY17" s="88" t="s">
        <v>96</v>
      </c>
      <c r="MZ17" s="83">
        <v>5.0</v>
      </c>
      <c r="NA17" s="87"/>
      <c r="NB17" s="83">
        <v>13.2</v>
      </c>
      <c r="NC17" s="83">
        <v>10.4</v>
      </c>
      <c r="ND17" s="83">
        <v>284.0</v>
      </c>
      <c r="NE17" s="83">
        <v>35.0</v>
      </c>
      <c r="NF17" s="83">
        <v>44.0</v>
      </c>
      <c r="NG17" s="83">
        <v>45.0</v>
      </c>
      <c r="NH17" s="83">
        <v>6.0</v>
      </c>
      <c r="NI17" s="87"/>
      <c r="NJ17" s="83">
        <v>0.0</v>
      </c>
      <c r="NK17" s="83">
        <v>0.0</v>
      </c>
      <c r="NL17" s="83">
        <v>0.0</v>
      </c>
      <c r="NM17" s="83">
        <v>34.0</v>
      </c>
      <c r="NN17" s="83">
        <v>48.0</v>
      </c>
      <c r="NO17" s="83">
        <v>42.0</v>
      </c>
      <c r="NP17" s="83">
        <v>4.0</v>
      </c>
    </row>
    <row r="18" ht="14.25" customHeight="1">
      <c r="A18" s="49">
        <v>0.208333333333334</v>
      </c>
      <c r="B18" s="50"/>
      <c r="C18" s="51">
        <v>50.05</v>
      </c>
      <c r="D18" s="127">
        <v>340.0</v>
      </c>
      <c r="E18" s="53">
        <v>135.0</v>
      </c>
      <c r="F18" s="53">
        <v>78.0</v>
      </c>
      <c r="G18" s="55">
        <v>16.7</v>
      </c>
      <c r="H18" s="54"/>
      <c r="I18" s="53">
        <v>6.0</v>
      </c>
      <c r="J18" s="53">
        <v>49.0</v>
      </c>
      <c r="K18" s="53">
        <v>48.0</v>
      </c>
      <c r="L18" s="53">
        <v>139.0</v>
      </c>
      <c r="M18" s="53">
        <v>103.0</v>
      </c>
      <c r="N18" s="55">
        <v>25.8</v>
      </c>
      <c r="O18" s="54"/>
      <c r="P18" s="53">
        <v>6.0</v>
      </c>
      <c r="Q18" s="53">
        <v>60.0</v>
      </c>
      <c r="R18" s="53">
        <v>50.0</v>
      </c>
      <c r="S18" s="55">
        <v>342.3</v>
      </c>
      <c r="T18" s="55">
        <v>287.3</v>
      </c>
      <c r="U18" s="53">
        <v>173.2</v>
      </c>
      <c r="V18" s="54"/>
      <c r="W18" s="53">
        <v>375.2</v>
      </c>
      <c r="X18" s="53">
        <v>245.5</v>
      </c>
      <c r="Y18" s="55">
        <v>152.2</v>
      </c>
      <c r="Z18" s="54"/>
      <c r="AA18" s="55">
        <v>342.1</v>
      </c>
      <c r="AB18" s="55">
        <v>310.8</v>
      </c>
      <c r="AC18" s="55">
        <v>204.3</v>
      </c>
      <c r="AD18" s="54"/>
      <c r="AE18" s="55">
        <v>341.5</v>
      </c>
      <c r="AF18" s="55">
        <v>347.9</v>
      </c>
      <c r="AG18" s="55">
        <v>185.5</v>
      </c>
      <c r="AH18" s="54"/>
      <c r="AI18" s="55">
        <v>347.9</v>
      </c>
      <c r="AJ18" s="55">
        <v>368.9</v>
      </c>
      <c r="AK18" s="53">
        <v>233.3</v>
      </c>
      <c r="AL18" s="54"/>
      <c r="AM18" s="53">
        <v>340.6</v>
      </c>
      <c r="AN18" s="53">
        <v>386.9</v>
      </c>
      <c r="AO18" s="53">
        <v>221.1</v>
      </c>
      <c r="AP18" s="54"/>
      <c r="AQ18" s="182">
        <f t="shared" ref="AQ18:AS18" si="17">E18</f>
        <v>135</v>
      </c>
      <c r="AR18" s="54">
        <f t="shared" si="17"/>
        <v>78</v>
      </c>
      <c r="AS18" s="56">
        <f t="shared" si="17"/>
        <v>16.7</v>
      </c>
      <c r="AT18" s="54"/>
      <c r="AU18" s="54">
        <f t="shared" ref="AU18:AW18" si="18">L18</f>
        <v>139</v>
      </c>
      <c r="AV18" s="54">
        <f t="shared" si="18"/>
        <v>103</v>
      </c>
      <c r="AW18" s="56">
        <f t="shared" si="18"/>
        <v>25.8</v>
      </c>
      <c r="AX18" s="54"/>
      <c r="AY18" s="182">
        <f t="shared" si="6"/>
        <v>135</v>
      </c>
      <c r="AZ18" s="54"/>
      <c r="BA18" s="54"/>
      <c r="BB18" s="54"/>
      <c r="BC18" s="89"/>
      <c r="BD18" s="54"/>
      <c r="BE18" s="53">
        <v>32.0</v>
      </c>
      <c r="BF18" s="53">
        <v>116.0</v>
      </c>
      <c r="BG18" s="53">
        <v>5.7</v>
      </c>
      <c r="BH18" s="54"/>
      <c r="BI18" s="53">
        <v>22.0</v>
      </c>
      <c r="BJ18" s="53">
        <v>84.0</v>
      </c>
      <c r="BK18" s="53">
        <v>56.0</v>
      </c>
      <c r="BL18" s="89"/>
      <c r="BM18" s="58">
        <v>343.0</v>
      </c>
      <c r="BN18" s="58">
        <v>146.0</v>
      </c>
      <c r="BO18" s="58">
        <v>155.0</v>
      </c>
      <c r="BP18" s="58">
        <v>7.75</v>
      </c>
      <c r="BQ18" s="59"/>
      <c r="BR18" s="58">
        <v>6.0</v>
      </c>
      <c r="BS18" s="58">
        <v>56.0</v>
      </c>
      <c r="BT18" s="58">
        <v>57.0</v>
      </c>
      <c r="BU18" s="59">
        <f t="shared" si="7"/>
        <v>343</v>
      </c>
      <c r="BV18" s="58">
        <v>348.0</v>
      </c>
      <c r="BW18" s="58">
        <v>205.0</v>
      </c>
      <c r="BX18" s="58">
        <v>30.0</v>
      </c>
      <c r="BY18" s="58">
        <v>335.0</v>
      </c>
      <c r="BZ18" s="58">
        <v>374.0</v>
      </c>
      <c r="CA18" s="58">
        <v>205.0</v>
      </c>
      <c r="CB18" s="58">
        <v>27.0</v>
      </c>
      <c r="CC18" s="58">
        <v>344.0</v>
      </c>
      <c r="CD18" s="58">
        <v>276.0</v>
      </c>
      <c r="CE18" s="58">
        <v>158.0</v>
      </c>
      <c r="CF18" s="58">
        <v>4.0</v>
      </c>
      <c r="CG18" s="58">
        <v>339.0</v>
      </c>
      <c r="CH18" s="58">
        <v>285.0</v>
      </c>
      <c r="CI18" s="58">
        <v>159.0</v>
      </c>
      <c r="CJ18" s="58">
        <v>5.0</v>
      </c>
      <c r="CK18" s="58">
        <v>353.0</v>
      </c>
      <c r="CL18" s="58">
        <v>319.0</v>
      </c>
      <c r="CM18" s="58">
        <v>178.0</v>
      </c>
      <c r="CN18" s="58">
        <v>2.0</v>
      </c>
      <c r="CO18" s="58">
        <v>332.0</v>
      </c>
      <c r="CP18" s="58">
        <v>332.0</v>
      </c>
      <c r="CQ18" s="58">
        <v>162.0</v>
      </c>
      <c r="CR18" s="58">
        <v>3.0</v>
      </c>
      <c r="CS18" s="58">
        <v>340.0</v>
      </c>
      <c r="CT18" s="58">
        <v>322.0</v>
      </c>
      <c r="CU18" s="58">
        <v>174.0</v>
      </c>
      <c r="CV18" s="58">
        <v>2.0</v>
      </c>
      <c r="CW18" s="58">
        <v>338.0</v>
      </c>
      <c r="CX18" s="58">
        <v>197.0</v>
      </c>
      <c r="CY18" s="58">
        <v>91.0</v>
      </c>
      <c r="CZ18" s="58">
        <v>57.0</v>
      </c>
      <c r="DA18" s="58">
        <v>324.0</v>
      </c>
      <c r="DB18" s="58">
        <v>202.0</v>
      </c>
      <c r="DC18" s="58">
        <v>91.0</v>
      </c>
      <c r="DD18" s="58">
        <v>61.0</v>
      </c>
      <c r="DE18" s="59">
        <f t="shared" si="8"/>
        <v>146</v>
      </c>
      <c r="DF18" s="58">
        <v>35.0</v>
      </c>
      <c r="DG18" s="59">
        <f t="shared" ref="DG18:DH18" si="19">BO18</f>
        <v>155</v>
      </c>
      <c r="DH18" s="59">
        <f t="shared" si="19"/>
        <v>7.75</v>
      </c>
      <c r="DI18" s="59"/>
      <c r="DJ18" s="58">
        <v>7.0</v>
      </c>
      <c r="DK18" s="58">
        <v>56.0</v>
      </c>
      <c r="DL18" s="58">
        <v>51.0</v>
      </c>
      <c r="DM18" s="89"/>
      <c r="DN18" s="61">
        <v>341.0</v>
      </c>
      <c r="DO18" s="61">
        <v>140.0</v>
      </c>
      <c r="DP18" s="61">
        <v>37.93</v>
      </c>
      <c r="DQ18" s="61">
        <v>21.43</v>
      </c>
      <c r="DR18" s="61">
        <v>4.95</v>
      </c>
      <c r="DS18" s="61">
        <v>8.0</v>
      </c>
      <c r="DT18" s="61">
        <v>41.0</v>
      </c>
      <c r="DU18" s="61">
        <v>45.9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340.0</v>
      </c>
      <c r="EF18" s="63">
        <v>137.0</v>
      </c>
      <c r="EG18" s="63">
        <v>58.0</v>
      </c>
      <c r="EH18" s="63">
        <v>2.4</v>
      </c>
      <c r="EI18" s="64"/>
      <c r="EJ18" s="63">
        <v>9.0</v>
      </c>
      <c r="EK18" s="63">
        <v>47.0</v>
      </c>
      <c r="EL18" s="63">
        <v>50.0</v>
      </c>
      <c r="EM18" s="63">
        <v>137.0</v>
      </c>
      <c r="EN18" s="63">
        <v>79.0</v>
      </c>
      <c r="EO18" s="63">
        <v>3.7</v>
      </c>
      <c r="EP18" s="64"/>
      <c r="EQ18" s="63">
        <v>9.0</v>
      </c>
      <c r="ER18" s="63">
        <v>48.0</v>
      </c>
      <c r="ES18" s="63">
        <v>52.0</v>
      </c>
      <c r="ET18" s="63">
        <v>339.0</v>
      </c>
      <c r="EU18" s="63">
        <v>238.0</v>
      </c>
      <c r="EV18" s="63">
        <v>139.0</v>
      </c>
      <c r="EW18" s="63">
        <v>-7.0</v>
      </c>
      <c r="EX18" s="63">
        <v>339.0</v>
      </c>
      <c r="EY18" s="63">
        <v>0.0</v>
      </c>
      <c r="EZ18" s="63">
        <v>0.0</v>
      </c>
      <c r="FA18" s="63">
        <v>0.0</v>
      </c>
      <c r="FB18" s="63">
        <v>338.0</v>
      </c>
      <c r="FC18" s="63">
        <v>240.0</v>
      </c>
      <c r="FD18" s="63">
        <v>339.0</v>
      </c>
      <c r="FE18" s="63">
        <v>-4.0</v>
      </c>
      <c r="FF18" s="63">
        <v>339.0</v>
      </c>
      <c r="FG18" s="63">
        <v>0.0</v>
      </c>
      <c r="FH18" s="63">
        <v>0.0</v>
      </c>
      <c r="FI18" s="63">
        <v>0.0</v>
      </c>
      <c r="FJ18" s="63">
        <v>340.0</v>
      </c>
      <c r="FK18" s="63">
        <v>228.0</v>
      </c>
      <c r="FL18" s="63">
        <v>131.0</v>
      </c>
      <c r="FM18" s="64"/>
      <c r="FN18" s="63">
        <v>340.0</v>
      </c>
      <c r="FO18" s="63">
        <v>244.0</v>
      </c>
      <c r="FP18" s="63">
        <v>131.0</v>
      </c>
      <c r="FQ18" s="63">
        <v>4.0</v>
      </c>
      <c r="FR18" s="63">
        <v>137.0</v>
      </c>
      <c r="FS18" s="64"/>
      <c r="FT18" s="63">
        <v>13.0</v>
      </c>
      <c r="FU18" s="64"/>
      <c r="FV18" s="63">
        <v>137.0</v>
      </c>
      <c r="FW18" s="64"/>
      <c r="FX18" s="64"/>
      <c r="FY18" s="64"/>
      <c r="FZ18" s="89"/>
      <c r="GA18" s="65">
        <v>340.0</v>
      </c>
      <c r="GB18" s="66">
        <v>387.45</v>
      </c>
      <c r="GC18" s="66">
        <v>239.88</v>
      </c>
      <c r="GD18" s="66">
        <v>16.25</v>
      </c>
      <c r="GE18" s="66">
        <v>340.0</v>
      </c>
      <c r="GF18" s="66">
        <v>407.82</v>
      </c>
      <c r="GG18" s="66">
        <v>237.78</v>
      </c>
      <c r="GH18" s="66">
        <v>20.52</v>
      </c>
      <c r="GI18" s="66">
        <v>340.0</v>
      </c>
      <c r="GJ18" s="66">
        <v>227.34</v>
      </c>
      <c r="GK18" s="66">
        <v>-131.67</v>
      </c>
      <c r="GL18" s="66">
        <v>-11.31</v>
      </c>
      <c r="GM18" s="66">
        <v>340.0</v>
      </c>
      <c r="GN18" s="66">
        <v>209.26</v>
      </c>
      <c r="GO18" s="66">
        <v>-131.75</v>
      </c>
      <c r="GP18" s="66">
        <v>-18.59</v>
      </c>
      <c r="GQ18" s="66">
        <v>340.0</v>
      </c>
      <c r="GR18" s="66">
        <v>166.76</v>
      </c>
      <c r="GS18" s="66">
        <v>-104.95</v>
      </c>
      <c r="GT18" s="66">
        <v>-3.69</v>
      </c>
      <c r="GU18" s="66">
        <v>340.0</v>
      </c>
      <c r="GV18" s="66">
        <v>180.1</v>
      </c>
      <c r="GW18" s="66">
        <v>-103.69</v>
      </c>
      <c r="GX18" s="66">
        <v>-5.53</v>
      </c>
      <c r="GY18" s="89"/>
      <c r="GZ18" s="98" t="s">
        <v>91</v>
      </c>
      <c r="HA18" s="98" t="s">
        <v>92</v>
      </c>
      <c r="HB18" s="98">
        <v>91.0</v>
      </c>
      <c r="HC18" s="98">
        <v>4.55</v>
      </c>
      <c r="HD18" s="98">
        <v>1.82</v>
      </c>
      <c r="HE18" s="98">
        <v>8.0</v>
      </c>
      <c r="HF18" s="99">
        <v>54.0</v>
      </c>
      <c r="HG18" s="99">
        <v>54.0</v>
      </c>
      <c r="HH18" s="98" t="s">
        <v>91</v>
      </c>
      <c r="HI18" s="98" t="s">
        <v>92</v>
      </c>
      <c r="HJ18" s="98">
        <v>170.0</v>
      </c>
      <c r="HK18" s="98">
        <v>8.5</v>
      </c>
      <c r="HL18" s="98">
        <v>3.4</v>
      </c>
      <c r="HM18" s="98">
        <v>5.0</v>
      </c>
      <c r="HN18" s="99">
        <v>54.0</v>
      </c>
      <c r="HO18" s="99">
        <v>54.0</v>
      </c>
      <c r="HP18" s="98" t="s">
        <v>91</v>
      </c>
      <c r="HQ18" s="98" t="s">
        <v>92</v>
      </c>
      <c r="HR18" s="98">
        <v>159.0</v>
      </c>
      <c r="HS18" s="98">
        <v>7.95</v>
      </c>
      <c r="HT18" s="98">
        <v>3.975</v>
      </c>
      <c r="HU18" s="98">
        <v>7.0</v>
      </c>
      <c r="HV18" s="145">
        <v>56.0</v>
      </c>
      <c r="HW18" s="145">
        <v>56.0</v>
      </c>
      <c r="HX18" s="89"/>
      <c r="HY18" s="147">
        <v>135.0</v>
      </c>
      <c r="HZ18" s="147">
        <v>33.0</v>
      </c>
      <c r="IA18" s="148">
        <f t="shared" si="10"/>
        <v>106</v>
      </c>
      <c r="IB18" s="147">
        <v>5.3</v>
      </c>
      <c r="IC18" s="148"/>
      <c r="ID18" s="147">
        <v>2.0</v>
      </c>
      <c r="IE18" s="147">
        <v>58.0</v>
      </c>
      <c r="IF18" s="147">
        <v>38.0</v>
      </c>
      <c r="IG18" s="89"/>
      <c r="IH18" s="74">
        <v>137.0</v>
      </c>
      <c r="II18" s="74">
        <v>33.4</v>
      </c>
      <c r="IJ18" s="74">
        <v>183.0</v>
      </c>
      <c r="IK18" s="74">
        <v>9.4</v>
      </c>
      <c r="IL18" s="74">
        <v>10.2</v>
      </c>
      <c r="IM18" s="74">
        <v>6.0</v>
      </c>
      <c r="IN18" s="74">
        <v>46.0</v>
      </c>
      <c r="IO18" s="74">
        <v>45.0</v>
      </c>
      <c r="IP18" s="74">
        <v>137.0</v>
      </c>
      <c r="IQ18" s="74">
        <v>34.1</v>
      </c>
      <c r="IR18" s="74">
        <v>101.0</v>
      </c>
      <c r="IS18" s="74">
        <v>5.3</v>
      </c>
      <c r="IT18" s="74">
        <v>5.8</v>
      </c>
      <c r="IU18" s="74">
        <v>12.0</v>
      </c>
      <c r="IV18" s="74">
        <v>47.0</v>
      </c>
      <c r="IW18" s="74">
        <v>46.0</v>
      </c>
      <c r="IX18" s="89"/>
      <c r="IY18" s="76">
        <v>139.92</v>
      </c>
      <c r="IZ18" s="76">
        <v>35.13</v>
      </c>
      <c r="JA18" s="76">
        <v>366.6</v>
      </c>
      <c r="JB18" s="76">
        <v>18.33</v>
      </c>
      <c r="JC18" s="76">
        <v>5.97</v>
      </c>
      <c r="JD18" s="76">
        <v>3.0</v>
      </c>
      <c r="JE18" s="76">
        <v>58.5</v>
      </c>
      <c r="JF18" s="76">
        <v>38.48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32.4</v>
      </c>
      <c r="JR18" s="78">
        <v>0.0</v>
      </c>
      <c r="JS18" s="78">
        <v>0.0</v>
      </c>
      <c r="JT18" s="78">
        <v>0.0</v>
      </c>
      <c r="JU18" s="78">
        <v>2.0</v>
      </c>
      <c r="JV18" s="78">
        <v>40.0</v>
      </c>
      <c r="JW18" s="78">
        <v>40.0</v>
      </c>
      <c r="JX18" s="78">
        <v>138.0</v>
      </c>
      <c r="JY18" s="78">
        <v>34.3</v>
      </c>
      <c r="JZ18" s="78">
        <v>149.0</v>
      </c>
      <c r="KA18" s="78">
        <v>8.1</v>
      </c>
      <c r="KB18" s="78">
        <v>3.1</v>
      </c>
      <c r="KC18" s="78">
        <v>2.0</v>
      </c>
      <c r="KD18" s="78">
        <v>46.0</v>
      </c>
      <c r="KE18" s="78">
        <v>46.0</v>
      </c>
      <c r="KF18" s="89"/>
      <c r="KG18" s="79">
        <v>140.0</v>
      </c>
      <c r="KH18" s="79">
        <v>34.0</v>
      </c>
      <c r="KI18" s="79" t="s">
        <v>98</v>
      </c>
      <c r="KJ18" s="79" t="s">
        <v>98</v>
      </c>
      <c r="KK18" s="80"/>
      <c r="KL18" s="79">
        <v>1.0</v>
      </c>
      <c r="KM18" s="79">
        <v>42.0</v>
      </c>
      <c r="KN18" s="79">
        <v>42.0</v>
      </c>
      <c r="KO18" s="79">
        <v>140.0</v>
      </c>
      <c r="KP18" s="79">
        <v>34.0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138.0</v>
      </c>
      <c r="KY18" s="81">
        <v>34.0</v>
      </c>
      <c r="KZ18" s="81">
        <v>155.0</v>
      </c>
      <c r="LA18" s="81">
        <v>7.6</v>
      </c>
      <c r="LB18" s="81">
        <v>2.5</v>
      </c>
      <c r="LC18" s="81">
        <v>3.0</v>
      </c>
      <c r="LD18" s="81">
        <v>34.0</v>
      </c>
      <c r="LE18" s="81">
        <v>36.0</v>
      </c>
      <c r="LF18" s="81">
        <v>138.0</v>
      </c>
      <c r="LG18" s="81">
        <v>34.0</v>
      </c>
      <c r="LH18" s="81">
        <v>406.0</v>
      </c>
      <c r="LI18" s="81">
        <v>19.9</v>
      </c>
      <c r="LJ18" s="81">
        <v>5.0</v>
      </c>
      <c r="LK18" s="81">
        <v>5.0</v>
      </c>
      <c r="LL18" s="81">
        <v>51.0</v>
      </c>
      <c r="LM18" s="81">
        <v>52.0</v>
      </c>
      <c r="LN18" s="89"/>
      <c r="LO18" s="82">
        <v>337.0</v>
      </c>
      <c r="LP18" s="82">
        <v>289.0</v>
      </c>
      <c r="LQ18" s="82">
        <v>166.0</v>
      </c>
      <c r="LR18" s="82">
        <v>69.0</v>
      </c>
      <c r="LS18" s="82">
        <v>326.0</v>
      </c>
      <c r="LT18" s="83">
        <v>48.0</v>
      </c>
      <c r="LU18" s="83">
        <v>2.7</v>
      </c>
      <c r="LV18" s="83">
        <v>142.0</v>
      </c>
      <c r="LW18" s="83">
        <v>85.0</v>
      </c>
      <c r="LX18" s="83">
        <v>57.0</v>
      </c>
      <c r="LY18" s="83">
        <v>55.0</v>
      </c>
      <c r="LZ18" s="83">
        <v>12.0</v>
      </c>
      <c r="MA18" s="83">
        <v>118.0</v>
      </c>
      <c r="MB18" s="83">
        <v>4.7</v>
      </c>
      <c r="MC18" s="83">
        <v>142.0</v>
      </c>
      <c r="MD18" s="83">
        <v>204.0</v>
      </c>
      <c r="ME18" s="83">
        <v>79.0</v>
      </c>
      <c r="MF18" s="83">
        <v>63.0</v>
      </c>
      <c r="MG18" s="83">
        <v>12.0</v>
      </c>
      <c r="MH18" s="88" t="s">
        <v>95</v>
      </c>
      <c r="MI18" s="88" t="s">
        <v>95</v>
      </c>
      <c r="MJ18" s="88" t="s">
        <v>95</v>
      </c>
      <c r="MK18" s="88" t="s">
        <v>95</v>
      </c>
      <c r="ML18" s="82">
        <v>54.0</v>
      </c>
      <c r="MM18" s="82">
        <v>52.0</v>
      </c>
      <c r="MN18" s="83">
        <v>5.0</v>
      </c>
      <c r="MO18" s="86"/>
      <c r="MP18" s="87"/>
      <c r="MQ18" s="87"/>
      <c r="MR18" s="87"/>
      <c r="MS18" s="87"/>
      <c r="MT18" s="83">
        <v>12.7</v>
      </c>
      <c r="MU18" s="83">
        <v>4.2</v>
      </c>
      <c r="MV18" s="83">
        <v>222.0</v>
      </c>
      <c r="MW18" s="83">
        <v>35.0</v>
      </c>
      <c r="MX18" s="83">
        <v>42.0</v>
      </c>
      <c r="MY18" s="88" t="s">
        <v>96</v>
      </c>
      <c r="MZ18" s="83">
        <v>5.0</v>
      </c>
      <c r="NA18" s="87"/>
      <c r="NB18" s="83">
        <v>13.3</v>
      </c>
      <c r="NC18" s="83">
        <v>10.7</v>
      </c>
      <c r="ND18" s="83">
        <v>237.0</v>
      </c>
      <c r="NE18" s="83">
        <v>35.0</v>
      </c>
      <c r="NF18" s="83">
        <v>44.0</v>
      </c>
      <c r="NG18" s="83">
        <v>45.0</v>
      </c>
      <c r="NH18" s="83">
        <v>6.0</v>
      </c>
      <c r="NI18" s="87"/>
      <c r="NJ18" s="83">
        <v>0.0</v>
      </c>
      <c r="NK18" s="83">
        <v>0.0</v>
      </c>
      <c r="NL18" s="83">
        <v>0.0</v>
      </c>
      <c r="NM18" s="83">
        <v>34.0</v>
      </c>
      <c r="NN18" s="83">
        <v>48.0</v>
      </c>
      <c r="NO18" s="83">
        <v>42.0</v>
      </c>
      <c r="NP18" s="83">
        <v>4.0</v>
      </c>
    </row>
    <row r="19" ht="14.25" customHeight="1">
      <c r="A19" s="49">
        <v>0.25</v>
      </c>
      <c r="B19" s="50"/>
      <c r="C19" s="51">
        <v>50.09</v>
      </c>
      <c r="D19" s="127">
        <v>339.0</v>
      </c>
      <c r="E19" s="53">
        <v>134.0</v>
      </c>
      <c r="F19" s="53">
        <v>86.0</v>
      </c>
      <c r="G19" s="55">
        <v>18.2</v>
      </c>
      <c r="H19" s="54"/>
      <c r="I19" s="53">
        <v>6.0</v>
      </c>
      <c r="J19" s="53">
        <v>49.0</v>
      </c>
      <c r="K19" s="53">
        <v>48.0</v>
      </c>
      <c r="L19" s="53">
        <v>137.0</v>
      </c>
      <c r="M19" s="53">
        <v>80.0</v>
      </c>
      <c r="N19" s="55">
        <v>21.1</v>
      </c>
      <c r="O19" s="54"/>
      <c r="P19" s="53">
        <v>6.0</v>
      </c>
      <c r="Q19" s="53">
        <v>60.0</v>
      </c>
      <c r="R19" s="53">
        <v>50.0</v>
      </c>
      <c r="S19" s="55">
        <v>341.3</v>
      </c>
      <c r="T19" s="55">
        <v>307.2</v>
      </c>
      <c r="U19" s="53">
        <v>184.7</v>
      </c>
      <c r="V19" s="54"/>
      <c r="W19" s="53">
        <v>374.3</v>
      </c>
      <c r="X19" s="53">
        <v>247.4</v>
      </c>
      <c r="Y19" s="55">
        <v>153.6</v>
      </c>
      <c r="Z19" s="54"/>
      <c r="AA19" s="55">
        <v>342.1</v>
      </c>
      <c r="AB19" s="55">
        <v>306.2</v>
      </c>
      <c r="AC19" s="55">
        <v>201.5</v>
      </c>
      <c r="AD19" s="54"/>
      <c r="AE19" s="55">
        <v>342.5</v>
      </c>
      <c r="AF19" s="55">
        <v>342.8</v>
      </c>
      <c r="AG19" s="55">
        <v>182.6</v>
      </c>
      <c r="AH19" s="54"/>
      <c r="AI19" s="55">
        <v>347.5</v>
      </c>
      <c r="AJ19" s="55">
        <v>373.1</v>
      </c>
      <c r="AK19" s="53">
        <v>235.3</v>
      </c>
      <c r="AL19" s="54"/>
      <c r="AM19" s="53">
        <v>339.7</v>
      </c>
      <c r="AN19" s="53">
        <v>398.1</v>
      </c>
      <c r="AO19" s="53">
        <v>224.2</v>
      </c>
      <c r="AP19" s="54"/>
      <c r="AQ19" s="182">
        <f t="shared" ref="AQ19:AS19" si="20">E19</f>
        <v>134</v>
      </c>
      <c r="AR19" s="54">
        <f t="shared" si="20"/>
        <v>86</v>
      </c>
      <c r="AS19" s="56">
        <f t="shared" si="20"/>
        <v>18.2</v>
      </c>
      <c r="AT19" s="54"/>
      <c r="AU19" s="54">
        <f t="shared" ref="AU19:AW19" si="21">L19</f>
        <v>137</v>
      </c>
      <c r="AV19" s="54">
        <f t="shared" si="21"/>
        <v>80</v>
      </c>
      <c r="AW19" s="56">
        <f t="shared" si="21"/>
        <v>21.1</v>
      </c>
      <c r="AX19" s="54"/>
      <c r="AY19" s="182">
        <f t="shared" si="6"/>
        <v>134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84.0</v>
      </c>
      <c r="BK19" s="53">
        <v>56.0</v>
      </c>
      <c r="BL19" s="89"/>
      <c r="BM19" s="58">
        <v>343.0</v>
      </c>
      <c r="BN19" s="58">
        <v>146.0</v>
      </c>
      <c r="BO19" s="58">
        <v>235.0</v>
      </c>
      <c r="BP19" s="58">
        <v>11.75</v>
      </c>
      <c r="BQ19" s="59"/>
      <c r="BR19" s="58">
        <v>6.0</v>
      </c>
      <c r="BS19" s="58">
        <v>54.0</v>
      </c>
      <c r="BT19" s="58">
        <v>54.0</v>
      </c>
      <c r="BU19" s="59">
        <f t="shared" si="7"/>
        <v>343</v>
      </c>
      <c r="BV19" s="58">
        <v>350.0</v>
      </c>
      <c r="BW19" s="58">
        <v>205.0</v>
      </c>
      <c r="BX19" s="58">
        <v>32.0</v>
      </c>
      <c r="BY19" s="58">
        <v>335.0</v>
      </c>
      <c r="BZ19" s="58">
        <v>374.0</v>
      </c>
      <c r="CA19" s="58">
        <v>206.0</v>
      </c>
      <c r="CB19" s="58">
        <v>32.0</v>
      </c>
      <c r="CC19" s="58">
        <v>345.0</v>
      </c>
      <c r="CD19" s="58">
        <v>248.0</v>
      </c>
      <c r="CE19" s="58">
        <v>146.0</v>
      </c>
      <c r="CF19" s="58">
        <v>12.0</v>
      </c>
      <c r="CG19" s="58">
        <v>339.0</v>
      </c>
      <c r="CH19" s="58">
        <v>259.0</v>
      </c>
      <c r="CI19" s="58">
        <v>145.0</v>
      </c>
      <c r="CJ19" s="58">
        <v>5.0</v>
      </c>
      <c r="CK19" s="58">
        <v>353.0</v>
      </c>
      <c r="CL19" s="58">
        <v>294.0</v>
      </c>
      <c r="CM19" s="58">
        <v>164.0</v>
      </c>
      <c r="CN19" s="58">
        <v>4.0</v>
      </c>
      <c r="CO19" s="58">
        <v>331.0</v>
      </c>
      <c r="CP19" s="58">
        <v>306.0</v>
      </c>
      <c r="CQ19" s="58">
        <v>148.0</v>
      </c>
      <c r="CR19" s="58">
        <v>5.0</v>
      </c>
      <c r="CS19" s="58">
        <v>340.0</v>
      </c>
      <c r="CT19" s="58">
        <v>302.0</v>
      </c>
      <c r="CU19" s="58">
        <v>166.0</v>
      </c>
      <c r="CV19" s="58">
        <v>6.0</v>
      </c>
      <c r="CW19" s="58">
        <v>339.0</v>
      </c>
      <c r="CX19" s="58">
        <v>259.0</v>
      </c>
      <c r="CY19" s="58">
        <v>145.0</v>
      </c>
      <c r="CZ19" s="58">
        <v>5.0</v>
      </c>
      <c r="DA19" s="58">
        <v>337.0</v>
      </c>
      <c r="DB19" s="58">
        <v>200.0</v>
      </c>
      <c r="DC19" s="58">
        <v>96.0</v>
      </c>
      <c r="DD19" s="58">
        <v>57.0</v>
      </c>
      <c r="DE19" s="59">
        <f t="shared" si="8"/>
        <v>146</v>
      </c>
      <c r="DF19" s="58">
        <v>35.0</v>
      </c>
      <c r="DG19" s="58">
        <v>235.0</v>
      </c>
      <c r="DH19" s="58">
        <v>11.75</v>
      </c>
      <c r="DI19" s="59"/>
      <c r="DJ19" s="58">
        <v>7.0</v>
      </c>
      <c r="DK19" s="58">
        <v>54.0</v>
      </c>
      <c r="DL19" s="58">
        <v>50.0</v>
      </c>
      <c r="DM19" s="89"/>
      <c r="DN19" s="61">
        <v>340.0</v>
      </c>
      <c r="DO19" s="61">
        <v>140.0</v>
      </c>
      <c r="DP19" s="61">
        <v>41.98</v>
      </c>
      <c r="DQ19" s="61">
        <v>23.64</v>
      </c>
      <c r="DR19" s="61">
        <v>5.5</v>
      </c>
      <c r="DS19" s="61">
        <v>8.0</v>
      </c>
      <c r="DT19" s="61">
        <v>42.0</v>
      </c>
      <c r="DU19" s="61">
        <v>45.7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341.0</v>
      </c>
      <c r="EF19" s="63">
        <v>137.0</v>
      </c>
      <c r="EG19" s="63">
        <v>60.0</v>
      </c>
      <c r="EH19" s="63">
        <v>2.6</v>
      </c>
      <c r="EI19" s="64"/>
      <c r="EJ19" s="63">
        <v>9.0</v>
      </c>
      <c r="EK19" s="63">
        <v>47.0</v>
      </c>
      <c r="EL19" s="63">
        <v>50.0</v>
      </c>
      <c r="EM19" s="63">
        <v>137.0</v>
      </c>
      <c r="EN19" s="63">
        <v>76.0</v>
      </c>
      <c r="EO19" s="63">
        <v>2.6</v>
      </c>
      <c r="EP19" s="64"/>
      <c r="EQ19" s="63">
        <v>9.0</v>
      </c>
      <c r="ER19" s="63">
        <v>48.0</v>
      </c>
      <c r="ES19" s="63">
        <v>52.0</v>
      </c>
      <c r="ET19" s="63">
        <v>339.0</v>
      </c>
      <c r="EU19" s="63">
        <v>238.0</v>
      </c>
      <c r="EV19" s="63">
        <v>139.0</v>
      </c>
      <c r="EW19" s="63">
        <v>-7.0</v>
      </c>
      <c r="EX19" s="63">
        <v>339.0</v>
      </c>
      <c r="EY19" s="63">
        <v>0.0</v>
      </c>
      <c r="EZ19" s="63">
        <v>0.0</v>
      </c>
      <c r="FA19" s="63">
        <v>0.0</v>
      </c>
      <c r="FB19" s="63">
        <v>338.0</v>
      </c>
      <c r="FC19" s="63">
        <v>240.0</v>
      </c>
      <c r="FD19" s="63">
        <v>339.0</v>
      </c>
      <c r="FE19" s="63">
        <v>-4.0</v>
      </c>
      <c r="FF19" s="63">
        <v>339.0</v>
      </c>
      <c r="FG19" s="63">
        <v>0.0</v>
      </c>
      <c r="FH19" s="63">
        <v>0.0</v>
      </c>
      <c r="FI19" s="63">
        <v>0.0</v>
      </c>
      <c r="FJ19" s="63">
        <v>341.0</v>
      </c>
      <c r="FK19" s="63">
        <v>227.0</v>
      </c>
      <c r="FL19" s="63">
        <v>131.0</v>
      </c>
      <c r="FM19" s="64"/>
      <c r="FN19" s="63">
        <v>340.0</v>
      </c>
      <c r="FO19" s="63">
        <v>244.0</v>
      </c>
      <c r="FP19" s="63">
        <v>131.0</v>
      </c>
      <c r="FQ19" s="63">
        <v>4.0</v>
      </c>
      <c r="FR19" s="63">
        <v>137.0</v>
      </c>
      <c r="FS19" s="64"/>
      <c r="FT19" s="63">
        <v>15.21</v>
      </c>
      <c r="FU19" s="64"/>
      <c r="FV19" s="63">
        <v>137.0</v>
      </c>
      <c r="FW19" s="64"/>
      <c r="FX19" s="64"/>
      <c r="FY19" s="64"/>
      <c r="FZ19" s="89"/>
      <c r="GA19" s="65">
        <v>341.0</v>
      </c>
      <c r="GB19" s="66">
        <v>370.16</v>
      </c>
      <c r="GC19" s="94">
        <v>231.0</v>
      </c>
      <c r="GD19" s="66">
        <v>13.32</v>
      </c>
      <c r="GE19" s="66">
        <v>341.0</v>
      </c>
      <c r="GF19" s="66">
        <v>391.55</v>
      </c>
      <c r="GG19" s="66">
        <v>228.32</v>
      </c>
      <c r="GH19" s="66">
        <v>17.17</v>
      </c>
      <c r="GI19" s="66">
        <v>341.0</v>
      </c>
      <c r="GJ19" s="66">
        <v>226.7</v>
      </c>
      <c r="GK19" s="66">
        <v>-130.58</v>
      </c>
      <c r="GL19" s="66">
        <v>-9.97</v>
      </c>
      <c r="GM19" s="66">
        <v>341.0</v>
      </c>
      <c r="GN19" s="66">
        <v>208.23</v>
      </c>
      <c r="GO19" s="66">
        <v>-131.83</v>
      </c>
      <c r="GP19" s="66">
        <v>-18.18</v>
      </c>
      <c r="GQ19" s="66">
        <v>341.0</v>
      </c>
      <c r="GR19" s="66">
        <v>155.77</v>
      </c>
      <c r="GS19" s="66">
        <v>-99.67</v>
      </c>
      <c r="GT19" s="66">
        <v>0.0</v>
      </c>
      <c r="GU19" s="66">
        <v>340.0</v>
      </c>
      <c r="GV19" s="66">
        <v>172.89</v>
      </c>
      <c r="GW19" s="66">
        <v>-98.33</v>
      </c>
      <c r="GX19" s="66">
        <v>-5.03</v>
      </c>
      <c r="GY19" s="89"/>
      <c r="GZ19" s="98" t="s">
        <v>91</v>
      </c>
      <c r="HA19" s="98" t="s">
        <v>92</v>
      </c>
      <c r="HB19" s="98">
        <v>99.0</v>
      </c>
      <c r="HC19" s="98">
        <v>4.95</v>
      </c>
      <c r="HD19" s="98">
        <v>1.98</v>
      </c>
      <c r="HE19" s="98">
        <v>8.0</v>
      </c>
      <c r="HF19" s="99">
        <v>54.0</v>
      </c>
      <c r="HG19" s="99">
        <v>54.0</v>
      </c>
      <c r="HH19" s="98" t="s">
        <v>91</v>
      </c>
      <c r="HI19" s="98" t="s">
        <v>92</v>
      </c>
      <c r="HJ19" s="98">
        <v>189.0</v>
      </c>
      <c r="HK19" s="98">
        <v>9.45</v>
      </c>
      <c r="HL19" s="98">
        <v>3.78</v>
      </c>
      <c r="HM19" s="98">
        <v>5.0</v>
      </c>
      <c r="HN19" s="99">
        <v>54.0</v>
      </c>
      <c r="HO19" s="99">
        <v>54.0</v>
      </c>
      <c r="HP19" s="98" t="s">
        <v>91</v>
      </c>
      <c r="HQ19" s="98" t="s">
        <v>92</v>
      </c>
      <c r="HR19" s="98">
        <v>168.0</v>
      </c>
      <c r="HS19" s="98">
        <v>8.4</v>
      </c>
      <c r="HT19" s="98">
        <v>4.2</v>
      </c>
      <c r="HU19" s="98">
        <v>7.0</v>
      </c>
      <c r="HV19" s="145">
        <v>56.0</v>
      </c>
      <c r="HW19" s="145">
        <v>56.0</v>
      </c>
      <c r="HX19" s="89"/>
      <c r="HY19" s="147">
        <v>135.0</v>
      </c>
      <c r="HZ19" s="147">
        <v>33.0</v>
      </c>
      <c r="IA19" s="148">
        <f t="shared" si="10"/>
        <v>122</v>
      </c>
      <c r="IB19" s="147">
        <v>6.1</v>
      </c>
      <c r="IC19" s="148"/>
      <c r="ID19" s="147">
        <v>2.0</v>
      </c>
      <c r="IE19" s="147">
        <v>58.0</v>
      </c>
      <c r="IF19" s="147">
        <v>38.0</v>
      </c>
      <c r="IG19" s="89"/>
      <c r="IH19" s="74">
        <v>139.0</v>
      </c>
      <c r="II19" s="74">
        <v>33.2</v>
      </c>
      <c r="IJ19" s="74">
        <v>178.0</v>
      </c>
      <c r="IK19" s="74">
        <v>9.1</v>
      </c>
      <c r="IL19" s="74">
        <v>9.9</v>
      </c>
      <c r="IM19" s="74">
        <v>6.0</v>
      </c>
      <c r="IN19" s="74">
        <v>46.0</v>
      </c>
      <c r="IO19" s="74">
        <v>45.0</v>
      </c>
      <c r="IP19" s="74">
        <v>139.0</v>
      </c>
      <c r="IQ19" s="74">
        <v>33.8</v>
      </c>
      <c r="IR19" s="74">
        <v>123.0</v>
      </c>
      <c r="IS19" s="74">
        <v>6.4</v>
      </c>
      <c r="IT19" s="74">
        <v>7.0</v>
      </c>
      <c r="IU19" s="74">
        <v>12.0</v>
      </c>
      <c r="IV19" s="74">
        <v>47.0</v>
      </c>
      <c r="IW19" s="74">
        <v>46.0</v>
      </c>
      <c r="IX19" s="89"/>
      <c r="IY19" s="76">
        <v>139.45</v>
      </c>
      <c r="IZ19" s="76">
        <v>34.97</v>
      </c>
      <c r="JA19" s="76">
        <v>401.4</v>
      </c>
      <c r="JB19" s="76">
        <v>20.07</v>
      </c>
      <c r="JC19" s="76">
        <v>6.58</v>
      </c>
      <c r="JD19" s="76">
        <v>3.0</v>
      </c>
      <c r="JE19" s="76">
        <v>59.78</v>
      </c>
      <c r="JF19" s="76">
        <v>41.56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32.4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39.0</v>
      </c>
      <c r="JX19" s="78">
        <v>137.0</v>
      </c>
      <c r="JY19" s="78">
        <v>34.2</v>
      </c>
      <c r="JZ19" s="78">
        <v>163.0</v>
      </c>
      <c r="KA19" s="78">
        <v>8.9</v>
      </c>
      <c r="KB19" s="78">
        <v>3.1</v>
      </c>
      <c r="KC19" s="78">
        <v>2.0</v>
      </c>
      <c r="KD19" s="78">
        <v>46.0</v>
      </c>
      <c r="KE19" s="78">
        <v>46.0</v>
      </c>
      <c r="KF19" s="89"/>
      <c r="KG19" s="79">
        <v>140.0</v>
      </c>
      <c r="KH19" s="79">
        <v>34.0</v>
      </c>
      <c r="KI19" s="79" t="s">
        <v>98</v>
      </c>
      <c r="KJ19" s="79" t="s">
        <v>98</v>
      </c>
      <c r="KK19" s="80"/>
      <c r="KL19" s="79">
        <v>1.0</v>
      </c>
      <c r="KM19" s="79">
        <v>42.0</v>
      </c>
      <c r="KN19" s="79">
        <v>42.0</v>
      </c>
      <c r="KO19" s="79">
        <v>140.0</v>
      </c>
      <c r="KP19" s="79">
        <v>34.0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133.0</v>
      </c>
      <c r="KY19" s="81">
        <v>34.0</v>
      </c>
      <c r="KZ19" s="81">
        <v>186.0</v>
      </c>
      <c r="LA19" s="81">
        <v>9.1</v>
      </c>
      <c r="LB19" s="81">
        <v>2.4</v>
      </c>
      <c r="LC19" s="81">
        <v>3.0</v>
      </c>
      <c r="LD19" s="81">
        <v>34.0</v>
      </c>
      <c r="LE19" s="81">
        <v>36.0</v>
      </c>
      <c r="LF19" s="81">
        <v>133.0</v>
      </c>
      <c r="LG19" s="81">
        <v>34.0</v>
      </c>
      <c r="LH19" s="81">
        <v>435.0</v>
      </c>
      <c r="LI19" s="81">
        <v>21.3</v>
      </c>
      <c r="LJ19" s="81">
        <v>5.0</v>
      </c>
      <c r="LK19" s="81">
        <v>5.0</v>
      </c>
      <c r="LL19" s="81">
        <v>51.0</v>
      </c>
      <c r="LM19" s="81">
        <v>52.0</v>
      </c>
      <c r="LN19" s="89"/>
      <c r="LO19" s="82">
        <v>336.0</v>
      </c>
      <c r="LP19" s="82">
        <v>271.0</v>
      </c>
      <c r="LQ19" s="82">
        <v>157.0</v>
      </c>
      <c r="LR19" s="82">
        <v>69.0</v>
      </c>
      <c r="LS19" s="82">
        <v>325.0</v>
      </c>
      <c r="LT19" s="83">
        <v>48.0</v>
      </c>
      <c r="LU19" s="83">
        <v>4.6</v>
      </c>
      <c r="LV19" s="83">
        <v>142.0</v>
      </c>
      <c r="LW19" s="83">
        <v>86.0</v>
      </c>
      <c r="LX19" s="83">
        <v>53.0</v>
      </c>
      <c r="LY19" s="83">
        <v>50.0</v>
      </c>
      <c r="LZ19" s="83">
        <v>12.0</v>
      </c>
      <c r="MA19" s="83">
        <v>109.0</v>
      </c>
      <c r="MB19" s="83">
        <v>3.1</v>
      </c>
      <c r="MC19" s="83">
        <v>142.0</v>
      </c>
      <c r="MD19" s="83">
        <v>185.0</v>
      </c>
      <c r="ME19" s="83">
        <v>70.0</v>
      </c>
      <c r="MF19" s="83">
        <v>57.0</v>
      </c>
      <c r="MG19" s="83">
        <v>12.0</v>
      </c>
      <c r="MH19" s="88" t="s">
        <v>95</v>
      </c>
      <c r="MI19" s="88" t="s">
        <v>95</v>
      </c>
      <c r="MJ19" s="88" t="s">
        <v>95</v>
      </c>
      <c r="MK19" s="88" t="s">
        <v>95</v>
      </c>
      <c r="ML19" s="82">
        <v>54.0</v>
      </c>
      <c r="MM19" s="82">
        <v>52.0</v>
      </c>
      <c r="MN19" s="83">
        <v>5.0</v>
      </c>
      <c r="MO19" s="86"/>
      <c r="MP19" s="87"/>
      <c r="MQ19" s="87"/>
      <c r="MR19" s="87"/>
      <c r="MS19" s="87"/>
      <c r="MT19" s="83">
        <v>15.0</v>
      </c>
      <c r="MU19" s="83">
        <v>4.7</v>
      </c>
      <c r="MV19" s="83">
        <v>252.0</v>
      </c>
      <c r="MW19" s="83">
        <v>36.0</v>
      </c>
      <c r="MX19" s="83">
        <v>42.0</v>
      </c>
      <c r="MY19" s="88" t="s">
        <v>96</v>
      </c>
      <c r="MZ19" s="83">
        <v>5.0</v>
      </c>
      <c r="NA19" s="87"/>
      <c r="NB19" s="83">
        <v>6.7</v>
      </c>
      <c r="NC19" s="83">
        <v>2.5</v>
      </c>
      <c r="ND19" s="83">
        <v>124.0</v>
      </c>
      <c r="NE19" s="83">
        <v>36.0</v>
      </c>
      <c r="NF19" s="83">
        <v>44.0</v>
      </c>
      <c r="NG19" s="83">
        <v>45.0</v>
      </c>
      <c r="NH19" s="83">
        <v>6.0</v>
      </c>
      <c r="NI19" s="87"/>
      <c r="NJ19" s="83">
        <v>0.0</v>
      </c>
      <c r="NK19" s="83">
        <v>0.0</v>
      </c>
      <c r="NL19" s="83">
        <v>0.0</v>
      </c>
      <c r="NM19" s="83">
        <v>34.0</v>
      </c>
      <c r="NN19" s="83">
        <v>48.0</v>
      </c>
      <c r="NO19" s="83">
        <v>42.0</v>
      </c>
      <c r="NP19" s="83">
        <v>4.0</v>
      </c>
    </row>
    <row r="20" ht="14.25" customHeight="1">
      <c r="A20" s="49">
        <v>0.291666666666667</v>
      </c>
      <c r="B20" s="50"/>
      <c r="C20" s="51">
        <v>50.02</v>
      </c>
      <c r="D20" s="127">
        <v>339.0</v>
      </c>
      <c r="E20" s="53">
        <v>135.0</v>
      </c>
      <c r="F20" s="53">
        <v>50.0</v>
      </c>
      <c r="G20" s="55">
        <v>10.7</v>
      </c>
      <c r="H20" s="54"/>
      <c r="I20" s="53">
        <v>6.0</v>
      </c>
      <c r="J20" s="53">
        <v>49.0</v>
      </c>
      <c r="K20" s="53">
        <v>48.0</v>
      </c>
      <c r="L20" s="53">
        <v>140.0</v>
      </c>
      <c r="M20" s="53">
        <v>104.0</v>
      </c>
      <c r="N20" s="55">
        <v>26.4</v>
      </c>
      <c r="O20" s="54"/>
      <c r="P20" s="53">
        <v>6.0</v>
      </c>
      <c r="Q20" s="53">
        <v>60.0</v>
      </c>
      <c r="R20" s="53">
        <v>50.0</v>
      </c>
      <c r="S20" s="55">
        <v>344.4</v>
      </c>
      <c r="T20" s="55">
        <v>314.0</v>
      </c>
      <c r="U20" s="53">
        <v>184.9</v>
      </c>
      <c r="V20" s="54"/>
      <c r="W20" s="53">
        <v>378.2</v>
      </c>
      <c r="X20" s="53">
        <v>276.7</v>
      </c>
      <c r="Y20" s="55">
        <v>152.3</v>
      </c>
      <c r="Z20" s="54"/>
      <c r="AA20" s="55">
        <v>344.6</v>
      </c>
      <c r="AB20" s="55">
        <v>360.4</v>
      </c>
      <c r="AC20" s="55">
        <v>206.5</v>
      </c>
      <c r="AD20" s="54"/>
      <c r="AE20" s="55">
        <v>344.1</v>
      </c>
      <c r="AF20" s="55">
        <v>331.8</v>
      </c>
      <c r="AG20" s="55">
        <v>188.9</v>
      </c>
      <c r="AH20" s="54"/>
      <c r="AI20" s="55">
        <v>350.2</v>
      </c>
      <c r="AJ20" s="55">
        <v>387.4</v>
      </c>
      <c r="AK20" s="53">
        <v>228.4</v>
      </c>
      <c r="AL20" s="54"/>
      <c r="AM20" s="53">
        <v>342.4</v>
      </c>
      <c r="AN20" s="53">
        <v>400.3</v>
      </c>
      <c r="AO20" s="53">
        <v>221.2</v>
      </c>
      <c r="AP20" s="54"/>
      <c r="AQ20" s="182">
        <f t="shared" ref="AQ20:AS20" si="22">E20</f>
        <v>135</v>
      </c>
      <c r="AR20" s="54">
        <f t="shared" si="22"/>
        <v>50</v>
      </c>
      <c r="AS20" s="56">
        <f t="shared" si="22"/>
        <v>10.7</v>
      </c>
      <c r="AT20" s="54"/>
      <c r="AU20" s="54">
        <f t="shared" ref="AU20:AW20" si="23">L20</f>
        <v>140</v>
      </c>
      <c r="AV20" s="54">
        <f t="shared" si="23"/>
        <v>104</v>
      </c>
      <c r="AW20" s="56">
        <f t="shared" si="23"/>
        <v>26.4</v>
      </c>
      <c r="AX20" s="54"/>
      <c r="AY20" s="182">
        <f t="shared" si="6"/>
        <v>135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84.0</v>
      </c>
      <c r="BK20" s="53">
        <v>56.0</v>
      </c>
      <c r="BL20" s="89"/>
      <c r="BM20" s="58">
        <v>343.0</v>
      </c>
      <c r="BN20" s="58">
        <v>146.0</v>
      </c>
      <c r="BO20" s="58">
        <v>189.0</v>
      </c>
      <c r="BP20" s="58">
        <v>9.5</v>
      </c>
      <c r="BQ20" s="59"/>
      <c r="BR20" s="58">
        <v>6.0</v>
      </c>
      <c r="BS20" s="58">
        <v>54.0</v>
      </c>
      <c r="BT20" s="58">
        <v>54.0</v>
      </c>
      <c r="BU20" s="59">
        <f t="shared" si="7"/>
        <v>343</v>
      </c>
      <c r="BV20" s="58">
        <v>353.0</v>
      </c>
      <c r="BW20" s="58">
        <v>205.0</v>
      </c>
      <c r="BX20" s="58">
        <v>44.0</v>
      </c>
      <c r="BY20" s="58">
        <v>336.0</v>
      </c>
      <c r="BZ20" s="58">
        <v>361.0</v>
      </c>
      <c r="CA20" s="58">
        <v>206.0</v>
      </c>
      <c r="CB20" s="58">
        <v>40.0</v>
      </c>
      <c r="CC20" s="58">
        <v>344.0</v>
      </c>
      <c r="CD20" s="58">
        <v>284.0</v>
      </c>
      <c r="CE20" s="58">
        <v>162.0</v>
      </c>
      <c r="CF20" s="58">
        <v>2.0</v>
      </c>
      <c r="CG20" s="58">
        <v>340.0</v>
      </c>
      <c r="CH20" s="58">
        <v>288.0</v>
      </c>
      <c r="CI20" s="58">
        <v>161.0</v>
      </c>
      <c r="CJ20" s="58">
        <v>2.0</v>
      </c>
      <c r="CK20" s="58">
        <v>334.0</v>
      </c>
      <c r="CL20" s="58">
        <v>284.0</v>
      </c>
      <c r="CM20" s="58">
        <v>175.0</v>
      </c>
      <c r="CN20" s="58">
        <v>10.0</v>
      </c>
      <c r="CO20" s="58">
        <v>334.0</v>
      </c>
      <c r="CP20" s="58">
        <v>324.0</v>
      </c>
      <c r="CQ20" s="58">
        <v>160.0</v>
      </c>
      <c r="CR20" s="58">
        <v>7.0</v>
      </c>
      <c r="CS20" s="58">
        <v>340.0</v>
      </c>
      <c r="CT20" s="58">
        <v>298.0</v>
      </c>
      <c r="CU20" s="58">
        <v>176.0</v>
      </c>
      <c r="CV20" s="58">
        <v>6.0</v>
      </c>
      <c r="CW20" s="58">
        <v>338.0</v>
      </c>
      <c r="CX20" s="58">
        <v>213.0</v>
      </c>
      <c r="CY20" s="58">
        <v>100.0</v>
      </c>
      <c r="CZ20" s="58">
        <v>61.0</v>
      </c>
      <c r="DA20" s="58">
        <v>326.0</v>
      </c>
      <c r="DB20" s="58">
        <v>217.0</v>
      </c>
      <c r="DC20" s="58">
        <v>101.0</v>
      </c>
      <c r="DD20" s="58">
        <v>61.0</v>
      </c>
      <c r="DE20" s="59">
        <f t="shared" si="8"/>
        <v>146</v>
      </c>
      <c r="DF20" s="58">
        <v>35.0</v>
      </c>
      <c r="DG20" s="59">
        <f t="shared" ref="DG20:DH20" si="24">BO20</f>
        <v>189</v>
      </c>
      <c r="DH20" s="59">
        <f t="shared" si="24"/>
        <v>9.5</v>
      </c>
      <c r="DI20" s="59"/>
      <c r="DJ20" s="58">
        <v>7.0</v>
      </c>
      <c r="DK20" s="58">
        <v>54.0</v>
      </c>
      <c r="DL20" s="58">
        <v>50.0</v>
      </c>
      <c r="DM20" s="89"/>
      <c r="DN20" s="61">
        <v>341.0</v>
      </c>
      <c r="DO20" s="61">
        <v>141.0</v>
      </c>
      <c r="DP20" s="61">
        <v>21.84</v>
      </c>
      <c r="DQ20" s="61">
        <v>12.72</v>
      </c>
      <c r="DR20" s="61">
        <v>1.23</v>
      </c>
      <c r="DS20" s="61">
        <v>8.0</v>
      </c>
      <c r="DT20" s="61">
        <v>37.0</v>
      </c>
      <c r="DU20" s="61">
        <v>43.8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137.0</v>
      </c>
      <c r="EG20" s="226">
        <v>71.0</v>
      </c>
      <c r="EH20" s="226">
        <v>3.1</v>
      </c>
      <c r="EI20" s="64"/>
      <c r="EJ20" s="63">
        <v>9.0</v>
      </c>
      <c r="EK20" s="63">
        <v>47.0</v>
      </c>
      <c r="EL20" s="226">
        <v>51.0</v>
      </c>
      <c r="EM20" s="63">
        <v>137.0</v>
      </c>
      <c r="EN20" s="226">
        <v>106.0</v>
      </c>
      <c r="EO20" s="226">
        <v>4.8</v>
      </c>
      <c r="EP20" s="64"/>
      <c r="EQ20" s="63">
        <v>9.0</v>
      </c>
      <c r="ER20" s="63">
        <v>48.0</v>
      </c>
      <c r="ES20" s="226">
        <v>52.0</v>
      </c>
      <c r="ET20" s="63">
        <v>340.0</v>
      </c>
      <c r="EU20" s="63">
        <v>239.0</v>
      </c>
      <c r="EV20" s="63">
        <v>139.0</v>
      </c>
      <c r="EW20" s="63">
        <v>-7.0</v>
      </c>
      <c r="EX20" s="63">
        <v>339.0</v>
      </c>
      <c r="EY20" s="63">
        <v>0.0</v>
      </c>
      <c r="EZ20" s="63">
        <v>0.0</v>
      </c>
      <c r="FA20" s="63">
        <v>0.0</v>
      </c>
      <c r="FB20" s="63">
        <v>339.0</v>
      </c>
      <c r="FC20" s="63">
        <v>237.0</v>
      </c>
      <c r="FD20" s="63">
        <v>137.0</v>
      </c>
      <c r="FE20" s="63">
        <v>-4.0</v>
      </c>
      <c r="FF20" s="63">
        <v>338.0</v>
      </c>
      <c r="FG20" s="63">
        <v>0.0</v>
      </c>
      <c r="FH20" s="63">
        <v>0.0</v>
      </c>
      <c r="FI20" s="63">
        <v>0.0</v>
      </c>
      <c r="FJ20" s="63">
        <v>342.0</v>
      </c>
      <c r="FK20" s="226">
        <v>220.0</v>
      </c>
      <c r="FL20" s="226">
        <v>129.0</v>
      </c>
      <c r="FM20" s="64"/>
      <c r="FN20" s="63">
        <v>342.0</v>
      </c>
      <c r="FO20" s="226">
        <v>236.0</v>
      </c>
      <c r="FP20" s="226">
        <v>128.0</v>
      </c>
      <c r="FQ20" s="226">
        <v>4.0</v>
      </c>
      <c r="FR20" s="63">
        <v>137.0</v>
      </c>
      <c r="FS20" s="64"/>
      <c r="FT20" s="226">
        <v>17.81</v>
      </c>
      <c r="FU20" s="64"/>
      <c r="FV20" s="63">
        <v>137.0</v>
      </c>
      <c r="FW20" s="64"/>
      <c r="FX20" s="64"/>
      <c r="FY20" s="64"/>
      <c r="FZ20" s="89"/>
      <c r="GA20" s="160">
        <v>343.0</v>
      </c>
      <c r="GB20" s="160">
        <v>363.71</v>
      </c>
      <c r="GC20" s="160">
        <v>228.66</v>
      </c>
      <c r="GD20" s="160">
        <v>10.3</v>
      </c>
      <c r="GE20" s="160">
        <v>343.0</v>
      </c>
      <c r="GF20" s="160">
        <v>385.99</v>
      </c>
      <c r="GG20" s="160">
        <v>225.39</v>
      </c>
      <c r="GH20" s="160">
        <v>15.24</v>
      </c>
      <c r="GI20" s="160">
        <v>341.0</v>
      </c>
      <c r="GJ20" s="160">
        <v>220.69</v>
      </c>
      <c r="GK20" s="160">
        <v>-127.9</v>
      </c>
      <c r="GL20" s="160">
        <v>-10.72</v>
      </c>
      <c r="GM20" s="160">
        <v>343.0</v>
      </c>
      <c r="GN20" s="160">
        <v>202.96</v>
      </c>
      <c r="GO20" s="160">
        <v>-128.32</v>
      </c>
      <c r="GP20" s="160">
        <v>-18.85</v>
      </c>
      <c r="GQ20" s="160">
        <v>341.0</v>
      </c>
      <c r="GR20" s="160">
        <v>151.2</v>
      </c>
      <c r="GS20" s="160">
        <v>-96.66</v>
      </c>
      <c r="GT20" s="160">
        <v>0.0</v>
      </c>
      <c r="GU20" s="160">
        <v>343.0</v>
      </c>
      <c r="GV20" s="160">
        <v>163.37</v>
      </c>
      <c r="GW20" s="160">
        <v>-94.48</v>
      </c>
      <c r="GX20" s="160">
        <v>0.0</v>
      </c>
      <c r="GY20" s="89"/>
      <c r="GZ20" s="98" t="s">
        <v>91</v>
      </c>
      <c r="HA20" s="99" t="s">
        <v>92</v>
      </c>
      <c r="HB20" s="98">
        <v>240.0</v>
      </c>
      <c r="HC20" s="98">
        <v>12.0</v>
      </c>
      <c r="HD20" s="98">
        <v>4.8</v>
      </c>
      <c r="HE20" s="99">
        <v>8.0</v>
      </c>
      <c r="HF20" s="99">
        <v>54.0</v>
      </c>
      <c r="HG20" s="99">
        <v>54.0</v>
      </c>
      <c r="HH20" s="98" t="s">
        <v>91</v>
      </c>
      <c r="HI20" s="98" t="s">
        <v>92</v>
      </c>
      <c r="HJ20" s="98">
        <v>35.0</v>
      </c>
      <c r="HK20" s="98">
        <v>1.75</v>
      </c>
      <c r="HL20" s="98">
        <v>0.7</v>
      </c>
      <c r="HM20" s="98">
        <v>5.0</v>
      </c>
      <c r="HN20" s="99">
        <v>54.0</v>
      </c>
      <c r="HO20" s="99">
        <v>54.0</v>
      </c>
      <c r="HP20" s="98" t="s">
        <v>91</v>
      </c>
      <c r="HQ20" s="99" t="s">
        <v>92</v>
      </c>
      <c r="HR20" s="98">
        <v>171.0</v>
      </c>
      <c r="HS20" s="98">
        <v>8.55</v>
      </c>
      <c r="HT20" s="98">
        <v>4.275</v>
      </c>
      <c r="HU20" s="98">
        <v>7.0</v>
      </c>
      <c r="HV20" s="145">
        <v>56.0</v>
      </c>
      <c r="HW20" s="145">
        <v>56.0</v>
      </c>
      <c r="HX20" s="89"/>
      <c r="HY20" s="147">
        <v>135.0</v>
      </c>
      <c r="HZ20" s="147">
        <v>33.0</v>
      </c>
      <c r="IA20" s="148">
        <f t="shared" si="10"/>
        <v>128</v>
      </c>
      <c r="IB20" s="147">
        <v>6.4</v>
      </c>
      <c r="IC20" s="148"/>
      <c r="ID20" s="147">
        <v>2.0</v>
      </c>
      <c r="IE20" s="147">
        <v>58.0</v>
      </c>
      <c r="IF20" s="147">
        <v>38.0</v>
      </c>
      <c r="IG20" s="89"/>
      <c r="IH20" s="74">
        <v>139.0</v>
      </c>
      <c r="II20" s="74">
        <v>33.7</v>
      </c>
      <c r="IJ20" s="74">
        <v>121.0</v>
      </c>
      <c r="IK20" s="74">
        <v>6.2</v>
      </c>
      <c r="IL20" s="74">
        <v>6.9</v>
      </c>
      <c r="IM20" s="74">
        <v>6.0</v>
      </c>
      <c r="IN20" s="74">
        <v>45.0</v>
      </c>
      <c r="IO20" s="74">
        <v>44.0</v>
      </c>
      <c r="IP20" s="74">
        <v>139.0</v>
      </c>
      <c r="IQ20" s="74">
        <v>34.2</v>
      </c>
      <c r="IR20" s="74">
        <v>99.0</v>
      </c>
      <c r="IS20" s="74">
        <v>5.3</v>
      </c>
      <c r="IT20" s="74">
        <v>5.8</v>
      </c>
      <c r="IU20" s="74">
        <v>12.0</v>
      </c>
      <c r="IV20" s="74">
        <v>46.0</v>
      </c>
      <c r="IW20" s="74">
        <v>45.0</v>
      </c>
      <c r="IX20" s="89"/>
      <c r="IY20" s="76">
        <v>140.85</v>
      </c>
      <c r="IZ20" s="76">
        <v>35.71</v>
      </c>
      <c r="JA20" s="76">
        <v>206.4</v>
      </c>
      <c r="JB20" s="76">
        <v>10.32</v>
      </c>
      <c r="JC20" s="76">
        <v>1.19</v>
      </c>
      <c r="JD20" s="76">
        <v>3.0</v>
      </c>
      <c r="JE20" s="76">
        <v>51.65</v>
      </c>
      <c r="JF20" s="76">
        <v>39.34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138.0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39.0</v>
      </c>
      <c r="JX20" s="78">
        <v>138.0</v>
      </c>
      <c r="JY20" s="78">
        <v>34.5</v>
      </c>
      <c r="JZ20" s="78">
        <v>159.0</v>
      </c>
      <c r="KA20" s="78">
        <v>8.6</v>
      </c>
      <c r="KB20" s="78">
        <v>3.1</v>
      </c>
      <c r="KC20" s="78">
        <v>2.0</v>
      </c>
      <c r="KD20" s="78">
        <v>46.0</v>
      </c>
      <c r="KE20" s="78">
        <v>46.0</v>
      </c>
      <c r="KF20" s="89"/>
      <c r="KG20" s="79">
        <v>138.0</v>
      </c>
      <c r="KH20" s="79">
        <v>34.0</v>
      </c>
      <c r="KI20" s="79">
        <v>57.0</v>
      </c>
      <c r="KJ20" s="79">
        <v>2.9</v>
      </c>
      <c r="KK20" s="80"/>
      <c r="KL20" s="79">
        <v>1.0</v>
      </c>
      <c r="KM20" s="79">
        <v>42.0</v>
      </c>
      <c r="KN20" s="79">
        <v>42.0</v>
      </c>
      <c r="KO20" s="79">
        <v>138.0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142.0</v>
      </c>
      <c r="KY20" s="81">
        <v>34.0</v>
      </c>
      <c r="KZ20" s="81">
        <v>189.0</v>
      </c>
      <c r="LA20" s="81">
        <v>9.3</v>
      </c>
      <c r="LB20" s="81">
        <v>2.5</v>
      </c>
      <c r="LC20" s="81">
        <v>3.0</v>
      </c>
      <c r="LD20" s="81">
        <v>34.0</v>
      </c>
      <c r="LE20" s="81">
        <v>36.0</v>
      </c>
      <c r="LF20" s="81">
        <v>142.0</v>
      </c>
      <c r="LG20" s="81">
        <v>34.0</v>
      </c>
      <c r="LH20" s="81">
        <v>228.0</v>
      </c>
      <c r="LI20" s="81">
        <v>11.2</v>
      </c>
      <c r="LJ20" s="81">
        <v>5.0</v>
      </c>
      <c r="LK20" s="81">
        <v>5.0</v>
      </c>
      <c r="LL20" s="81">
        <v>51.0</v>
      </c>
      <c r="LM20" s="81">
        <v>52.0</v>
      </c>
      <c r="LN20" s="89"/>
      <c r="LO20" s="82">
        <v>340.0</v>
      </c>
      <c r="LP20" s="82">
        <v>243.0</v>
      </c>
      <c r="LQ20" s="82">
        <v>143.0</v>
      </c>
      <c r="LR20" s="82">
        <v>71.0</v>
      </c>
      <c r="LS20" s="82">
        <v>330.0</v>
      </c>
      <c r="LT20" s="83">
        <v>46.0</v>
      </c>
      <c r="LU20" s="83">
        <v>3.0</v>
      </c>
      <c r="LV20" s="83">
        <v>144.0</v>
      </c>
      <c r="LW20" s="83">
        <v>81.0</v>
      </c>
      <c r="LX20" s="83">
        <v>52.0</v>
      </c>
      <c r="LY20" s="83">
        <v>48.0</v>
      </c>
      <c r="LZ20" s="83">
        <v>12.0</v>
      </c>
      <c r="MA20" s="83">
        <v>97.0</v>
      </c>
      <c r="MB20" s="83">
        <v>7.0</v>
      </c>
      <c r="MC20" s="83">
        <v>144.0</v>
      </c>
      <c r="MD20" s="83">
        <v>162.0</v>
      </c>
      <c r="ME20" s="83">
        <v>67.0</v>
      </c>
      <c r="MF20" s="83">
        <v>55.0</v>
      </c>
      <c r="MG20" s="83">
        <v>12.0</v>
      </c>
      <c r="MH20" s="88" t="s">
        <v>95</v>
      </c>
      <c r="MI20" s="88" t="s">
        <v>95</v>
      </c>
      <c r="MJ20" s="88" t="s">
        <v>95</v>
      </c>
      <c r="MK20" s="88" t="s">
        <v>95</v>
      </c>
      <c r="ML20" s="82">
        <v>54.0</v>
      </c>
      <c r="MM20" s="82">
        <v>52.0</v>
      </c>
      <c r="MN20" s="83">
        <v>5.0</v>
      </c>
      <c r="MO20" s="86"/>
      <c r="MP20" s="87"/>
      <c r="MQ20" s="87"/>
      <c r="MR20" s="87"/>
      <c r="MS20" s="87"/>
      <c r="MT20" s="83">
        <v>2.8</v>
      </c>
      <c r="MU20" s="83">
        <v>1.5</v>
      </c>
      <c r="MV20" s="83">
        <v>30.0</v>
      </c>
      <c r="MW20" s="83">
        <v>37.0</v>
      </c>
      <c r="MX20" s="83">
        <v>42.0</v>
      </c>
      <c r="MY20" s="88" t="s">
        <v>96</v>
      </c>
      <c r="MZ20" s="83">
        <v>5.0</v>
      </c>
      <c r="NA20" s="87"/>
      <c r="NB20" s="83">
        <v>13.0</v>
      </c>
      <c r="NC20" s="83">
        <v>5.0</v>
      </c>
      <c r="ND20" s="83">
        <v>229.0</v>
      </c>
      <c r="NE20" s="83">
        <v>36.0</v>
      </c>
      <c r="NF20" s="83">
        <v>44.0</v>
      </c>
      <c r="NG20" s="83">
        <v>45.0</v>
      </c>
      <c r="NH20" s="83">
        <v>6.0</v>
      </c>
      <c r="NI20" s="87"/>
      <c r="NJ20" s="83">
        <v>0.0</v>
      </c>
      <c r="NK20" s="83">
        <v>0.0</v>
      </c>
      <c r="NL20" s="83">
        <v>0.0</v>
      </c>
      <c r="NM20" s="83">
        <v>34.0</v>
      </c>
      <c r="NN20" s="83">
        <v>48.0</v>
      </c>
      <c r="NO20" s="83">
        <v>42.0</v>
      </c>
      <c r="NP20" s="83">
        <v>4.0</v>
      </c>
    </row>
    <row r="21" ht="14.25" customHeight="1">
      <c r="A21" s="49">
        <v>0.333333333333334</v>
      </c>
      <c r="B21" s="50"/>
      <c r="C21" s="51">
        <v>50.16</v>
      </c>
      <c r="D21" s="127">
        <v>340.0</v>
      </c>
      <c r="E21" s="53">
        <v>135.0</v>
      </c>
      <c r="F21" s="53">
        <v>51.0</v>
      </c>
      <c r="G21" s="55">
        <v>11.1</v>
      </c>
      <c r="H21" s="54"/>
      <c r="I21" s="53">
        <v>6.0</v>
      </c>
      <c r="J21" s="53">
        <v>49.0</v>
      </c>
      <c r="K21" s="53">
        <v>48.0</v>
      </c>
      <c r="L21" s="53">
        <v>140.0</v>
      </c>
      <c r="M21" s="53">
        <v>77.0</v>
      </c>
      <c r="N21" s="55">
        <v>19.5</v>
      </c>
      <c r="O21" s="54"/>
      <c r="P21" s="53">
        <v>6.0</v>
      </c>
      <c r="Q21" s="53">
        <v>60.0</v>
      </c>
      <c r="R21" s="53">
        <v>50.0</v>
      </c>
      <c r="S21" s="55">
        <v>343.1</v>
      </c>
      <c r="T21" s="55">
        <v>327.0</v>
      </c>
      <c r="U21" s="53">
        <v>190.3</v>
      </c>
      <c r="V21" s="54"/>
      <c r="W21" s="53">
        <v>376.6</v>
      </c>
      <c r="X21" s="53">
        <v>284.2</v>
      </c>
      <c r="Y21" s="55">
        <v>159.4</v>
      </c>
      <c r="Z21" s="54"/>
      <c r="AA21" s="55">
        <v>343.1</v>
      </c>
      <c r="AB21" s="55">
        <v>341.6</v>
      </c>
      <c r="AC21" s="55">
        <v>196.3</v>
      </c>
      <c r="AD21" s="54"/>
      <c r="AE21" s="55">
        <v>343.0</v>
      </c>
      <c r="AF21" s="55">
        <v>314.1</v>
      </c>
      <c r="AG21" s="55">
        <v>179.4</v>
      </c>
      <c r="AH21" s="54"/>
      <c r="AI21" s="55">
        <v>348.8</v>
      </c>
      <c r="AJ21" s="55">
        <v>382.4</v>
      </c>
      <c r="AK21" s="53">
        <v>227.8</v>
      </c>
      <c r="AL21" s="54"/>
      <c r="AM21" s="53">
        <v>341.4</v>
      </c>
      <c r="AN21" s="53">
        <v>393.7</v>
      </c>
      <c r="AO21" s="53">
        <v>216.9</v>
      </c>
      <c r="AP21" s="54"/>
      <c r="AQ21" s="182">
        <f t="shared" ref="AQ21:AS21" si="25">E21</f>
        <v>135</v>
      </c>
      <c r="AR21" s="54">
        <f t="shared" si="25"/>
        <v>51</v>
      </c>
      <c r="AS21" s="56">
        <f t="shared" si="25"/>
        <v>11.1</v>
      </c>
      <c r="AT21" s="54"/>
      <c r="AU21" s="54">
        <f t="shared" ref="AU21:AW21" si="26">L21</f>
        <v>140</v>
      </c>
      <c r="AV21" s="54">
        <f t="shared" si="26"/>
        <v>77</v>
      </c>
      <c r="AW21" s="56">
        <f t="shared" si="26"/>
        <v>19.5</v>
      </c>
      <c r="AX21" s="54"/>
      <c r="AY21" s="182">
        <f t="shared" si="6"/>
        <v>135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84.0</v>
      </c>
      <c r="BK21" s="53">
        <v>56.0</v>
      </c>
      <c r="BL21" s="89"/>
      <c r="BM21" s="58">
        <v>343.0</v>
      </c>
      <c r="BN21" s="58">
        <v>146.0</v>
      </c>
      <c r="BO21" s="58">
        <v>174.0</v>
      </c>
      <c r="BP21" s="58">
        <v>8.7</v>
      </c>
      <c r="BQ21" s="59"/>
      <c r="BR21" s="58">
        <v>6.0</v>
      </c>
      <c r="BS21" s="58">
        <v>55.0</v>
      </c>
      <c r="BT21" s="58">
        <v>55.0</v>
      </c>
      <c r="BU21" s="59">
        <f t="shared" si="7"/>
        <v>343</v>
      </c>
      <c r="BV21" s="58">
        <v>358.0</v>
      </c>
      <c r="BW21" s="58">
        <v>206.0</v>
      </c>
      <c r="BX21" s="58">
        <v>31.0</v>
      </c>
      <c r="BY21" s="58">
        <v>336.0</v>
      </c>
      <c r="BZ21" s="58">
        <v>376.0</v>
      </c>
      <c r="CA21" s="58">
        <v>207.0</v>
      </c>
      <c r="CB21" s="58">
        <v>31.0</v>
      </c>
      <c r="CC21" s="58">
        <v>343.0</v>
      </c>
      <c r="CD21" s="58">
        <v>274.0</v>
      </c>
      <c r="CE21" s="58">
        <v>156.0</v>
      </c>
      <c r="CF21" s="58">
        <v>8.0</v>
      </c>
      <c r="CG21" s="58">
        <v>339.0</v>
      </c>
      <c r="CH21" s="58">
        <v>271.0</v>
      </c>
      <c r="CI21" s="58">
        <v>156.0</v>
      </c>
      <c r="CJ21" s="58">
        <v>4.0</v>
      </c>
      <c r="CK21" s="58">
        <v>353.0</v>
      </c>
      <c r="CL21" s="58">
        <v>300.0</v>
      </c>
      <c r="CM21" s="58">
        <v>180.0</v>
      </c>
      <c r="CN21" s="58">
        <v>1.0</v>
      </c>
      <c r="CO21" s="58">
        <v>332.0</v>
      </c>
      <c r="CP21" s="58">
        <v>334.0</v>
      </c>
      <c r="CQ21" s="58">
        <v>165.0</v>
      </c>
      <c r="CR21" s="58">
        <v>7.0</v>
      </c>
      <c r="CS21" s="58">
        <v>340.0</v>
      </c>
      <c r="CT21" s="58">
        <v>307.0</v>
      </c>
      <c r="CU21" s="58">
        <v>180.0</v>
      </c>
      <c r="CV21" s="58">
        <v>1.0</v>
      </c>
      <c r="CW21" s="58">
        <v>338.0</v>
      </c>
      <c r="CX21" s="58">
        <v>193.0</v>
      </c>
      <c r="CY21" s="58">
        <v>88.0</v>
      </c>
      <c r="CZ21" s="58">
        <v>57.0</v>
      </c>
      <c r="DA21" s="58">
        <v>325.0</v>
      </c>
      <c r="DB21" s="58">
        <v>199.0</v>
      </c>
      <c r="DC21" s="58">
        <v>90.0</v>
      </c>
      <c r="DD21" s="58">
        <v>60.0</v>
      </c>
      <c r="DE21" s="58">
        <v>146.0</v>
      </c>
      <c r="DF21" s="58">
        <v>35.2</v>
      </c>
      <c r="DG21" s="59">
        <f t="shared" ref="DG21:DH21" si="27">BO21</f>
        <v>174</v>
      </c>
      <c r="DH21" s="59">
        <f t="shared" si="27"/>
        <v>8.7</v>
      </c>
      <c r="DI21" s="59"/>
      <c r="DJ21" s="58">
        <v>7.0</v>
      </c>
      <c r="DK21" s="58">
        <v>54.0</v>
      </c>
      <c r="DL21" s="58">
        <v>50.0</v>
      </c>
      <c r="DM21" s="89"/>
      <c r="DN21" s="61">
        <v>341.0</v>
      </c>
      <c r="DO21" s="61">
        <v>141.0</v>
      </c>
      <c r="DP21" s="61">
        <v>35.45</v>
      </c>
      <c r="DQ21" s="61">
        <v>18.86</v>
      </c>
      <c r="DR21" s="61">
        <v>3.7</v>
      </c>
      <c r="DS21" s="61">
        <v>8.0</v>
      </c>
      <c r="DT21" s="61">
        <v>39.0</v>
      </c>
      <c r="DU21" s="61">
        <v>44.4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7">
        <v>342.0</v>
      </c>
      <c r="EF21" s="227">
        <v>137.0</v>
      </c>
      <c r="EG21" s="227">
        <v>70.0</v>
      </c>
      <c r="EH21" s="227">
        <v>3.0</v>
      </c>
      <c r="EI21" s="228"/>
      <c r="EJ21" s="227">
        <v>9.0</v>
      </c>
      <c r="EK21" s="227">
        <v>47.0</v>
      </c>
      <c r="EL21" s="227">
        <v>50.0</v>
      </c>
      <c r="EM21" s="227">
        <v>137.0</v>
      </c>
      <c r="EN21" s="227">
        <v>107.0</v>
      </c>
      <c r="EO21" s="227">
        <v>4.6</v>
      </c>
      <c r="EP21" s="228"/>
      <c r="EQ21" s="227">
        <v>9.0</v>
      </c>
      <c r="ER21" s="227">
        <v>48.0</v>
      </c>
      <c r="ES21" s="227">
        <v>51.0</v>
      </c>
      <c r="ET21" s="227">
        <v>340.0</v>
      </c>
      <c r="EU21" s="227">
        <v>239.0</v>
      </c>
      <c r="EV21" s="227">
        <v>139.0</v>
      </c>
      <c r="EW21" s="227">
        <v>-7.0</v>
      </c>
      <c r="EX21" s="227">
        <v>339.0</v>
      </c>
      <c r="EY21" s="227">
        <v>0.0</v>
      </c>
      <c r="EZ21" s="227">
        <v>0.0</v>
      </c>
      <c r="FA21" s="227">
        <v>0.0</v>
      </c>
      <c r="FB21" s="227">
        <v>339.0</v>
      </c>
      <c r="FC21" s="227">
        <v>237.0</v>
      </c>
      <c r="FD21" s="227">
        <v>137.0</v>
      </c>
      <c r="FE21" s="227">
        <v>-4.0</v>
      </c>
      <c r="FF21" s="227">
        <v>338.0</v>
      </c>
      <c r="FG21" s="227">
        <v>0.0</v>
      </c>
      <c r="FH21" s="227">
        <v>0.0</v>
      </c>
      <c r="FI21" s="227">
        <v>0.0</v>
      </c>
      <c r="FJ21" s="227">
        <v>342.0</v>
      </c>
      <c r="FK21" s="227">
        <v>226.0</v>
      </c>
      <c r="FL21" s="227">
        <v>130.0</v>
      </c>
      <c r="FM21" s="228"/>
      <c r="FN21" s="227">
        <v>342.0</v>
      </c>
      <c r="FO21" s="227">
        <v>241.0</v>
      </c>
      <c r="FP21" s="227">
        <v>131.0</v>
      </c>
      <c r="FQ21" s="227">
        <v>6.0</v>
      </c>
      <c r="FR21" s="227">
        <v>137.0</v>
      </c>
      <c r="FS21" s="228"/>
      <c r="FT21" s="227">
        <v>14.72</v>
      </c>
      <c r="FU21" s="228"/>
      <c r="FV21" s="227">
        <v>137.0</v>
      </c>
      <c r="FW21" s="64"/>
      <c r="FX21" s="64"/>
      <c r="FY21" s="64"/>
      <c r="FZ21" s="89"/>
      <c r="GA21" s="160">
        <v>341.0</v>
      </c>
      <c r="GB21" s="160">
        <v>358.44</v>
      </c>
      <c r="GC21" s="160">
        <v>225.31</v>
      </c>
      <c r="GD21" s="160">
        <v>12.31</v>
      </c>
      <c r="GE21" s="160">
        <v>341.0</v>
      </c>
      <c r="GF21" s="160">
        <v>384.28</v>
      </c>
      <c r="GG21" s="160">
        <v>225.23</v>
      </c>
      <c r="GH21" s="160">
        <v>17.09</v>
      </c>
      <c r="GI21" s="160">
        <v>341.0</v>
      </c>
      <c r="GJ21" s="160">
        <v>228.58</v>
      </c>
      <c r="GK21" s="160">
        <v>-132.17</v>
      </c>
      <c r="GL21" s="160">
        <v>-10.97</v>
      </c>
      <c r="GM21" s="160">
        <v>341.0</v>
      </c>
      <c r="GN21" s="160">
        <v>208.67</v>
      </c>
      <c r="GO21" s="160">
        <v>-132.09</v>
      </c>
      <c r="GP21" s="160">
        <v>-16.42</v>
      </c>
      <c r="GQ21" s="160">
        <v>341.0</v>
      </c>
      <c r="GR21" s="160">
        <v>150.64</v>
      </c>
      <c r="GS21" s="160">
        <v>-94.23</v>
      </c>
      <c r="GT21" s="160">
        <v>5.95</v>
      </c>
      <c r="GU21" s="160">
        <v>341.0</v>
      </c>
      <c r="GV21" s="160">
        <v>163.1</v>
      </c>
      <c r="GW21" s="160">
        <v>-96.74</v>
      </c>
      <c r="GX21" s="160">
        <v>3.85</v>
      </c>
      <c r="GY21" s="89"/>
      <c r="GZ21" s="98" t="s">
        <v>91</v>
      </c>
      <c r="HA21" s="99" t="s">
        <v>92</v>
      </c>
      <c r="HB21" s="98">
        <v>227.0</v>
      </c>
      <c r="HC21" s="98">
        <v>11.35</v>
      </c>
      <c r="HD21" s="98">
        <v>4.54</v>
      </c>
      <c r="HE21" s="99">
        <v>8.0</v>
      </c>
      <c r="HF21" s="99">
        <v>54.0</v>
      </c>
      <c r="HG21" s="99">
        <v>52.0</v>
      </c>
      <c r="HH21" s="98" t="s">
        <v>91</v>
      </c>
      <c r="HI21" s="98" t="s">
        <v>92</v>
      </c>
      <c r="HJ21" s="98">
        <v>37.0</v>
      </c>
      <c r="HK21" s="98">
        <v>1.85</v>
      </c>
      <c r="HL21" s="98">
        <v>0.74</v>
      </c>
      <c r="HM21" s="98">
        <v>5.0</v>
      </c>
      <c r="HN21" s="99">
        <v>55.0</v>
      </c>
      <c r="HO21" s="99">
        <v>55.0</v>
      </c>
      <c r="HP21" s="98" t="s">
        <v>91</v>
      </c>
      <c r="HQ21" s="99" t="s">
        <v>92</v>
      </c>
      <c r="HR21" s="98">
        <v>181.0</v>
      </c>
      <c r="HS21" s="98">
        <v>9.05</v>
      </c>
      <c r="HT21" s="98">
        <v>4.525</v>
      </c>
      <c r="HU21" s="98">
        <v>7.0</v>
      </c>
      <c r="HV21" s="145">
        <v>54.0</v>
      </c>
      <c r="HW21" s="145">
        <v>54.0</v>
      </c>
      <c r="HX21" s="89"/>
      <c r="HY21" s="147">
        <v>135.0</v>
      </c>
      <c r="HZ21" s="147">
        <v>33.0</v>
      </c>
      <c r="IA21" s="148">
        <f t="shared" si="10"/>
        <v>112</v>
      </c>
      <c r="IB21" s="147">
        <v>5.6</v>
      </c>
      <c r="IC21" s="148"/>
      <c r="ID21" s="147">
        <v>2.0</v>
      </c>
      <c r="IE21" s="147">
        <v>58.0</v>
      </c>
      <c r="IF21" s="147">
        <v>38.0</v>
      </c>
      <c r="IG21" s="89"/>
      <c r="IH21" s="74">
        <v>140.0</v>
      </c>
      <c r="II21" s="74">
        <v>34.1</v>
      </c>
      <c r="IJ21" s="74">
        <v>121.0</v>
      </c>
      <c r="IK21" s="74">
        <v>6.1</v>
      </c>
      <c r="IL21" s="74">
        <v>6.9</v>
      </c>
      <c r="IM21" s="74">
        <v>6.0</v>
      </c>
      <c r="IN21" s="74">
        <v>45.0</v>
      </c>
      <c r="IO21" s="74">
        <v>44.0</v>
      </c>
      <c r="IP21" s="74">
        <v>140.0</v>
      </c>
      <c r="IQ21" s="74">
        <v>35.1</v>
      </c>
      <c r="IR21" s="74">
        <v>5.0</v>
      </c>
      <c r="IS21" s="74">
        <v>0.1</v>
      </c>
      <c r="IT21" s="74">
        <v>0.3</v>
      </c>
      <c r="IU21" s="74">
        <v>12.0</v>
      </c>
      <c r="IV21" s="74">
        <v>46.0</v>
      </c>
      <c r="IW21" s="74">
        <v>45.0</v>
      </c>
      <c r="IX21" s="89"/>
      <c r="IY21" s="76">
        <v>140.31</v>
      </c>
      <c r="IZ21" s="76">
        <v>35.63</v>
      </c>
      <c r="JA21" s="76">
        <v>310.2</v>
      </c>
      <c r="JB21" s="76">
        <v>15.51</v>
      </c>
      <c r="JC21" s="76">
        <v>1.5</v>
      </c>
      <c r="JD21" s="76">
        <v>3.0</v>
      </c>
      <c r="JE21" s="76">
        <v>54.41</v>
      </c>
      <c r="JF21" s="76">
        <v>39.34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32.4</v>
      </c>
      <c r="JR21" s="78">
        <v>0.0</v>
      </c>
      <c r="JS21" s="78">
        <v>0.0</v>
      </c>
      <c r="JT21" s="78">
        <v>0.0</v>
      </c>
      <c r="JU21" s="78">
        <v>2.0</v>
      </c>
      <c r="JV21" s="78">
        <v>40.0</v>
      </c>
      <c r="JW21" s="78">
        <v>39.0</v>
      </c>
      <c r="JX21" s="78">
        <v>137.0</v>
      </c>
      <c r="JY21" s="78">
        <v>34.5</v>
      </c>
      <c r="JZ21" s="78">
        <v>165.0</v>
      </c>
      <c r="KA21" s="78">
        <v>8.9</v>
      </c>
      <c r="KB21" s="78">
        <v>3.5</v>
      </c>
      <c r="KC21" s="78">
        <v>2.0</v>
      </c>
      <c r="KD21" s="78">
        <v>46.0</v>
      </c>
      <c r="KE21" s="78">
        <v>45.0</v>
      </c>
      <c r="KF21" s="89"/>
      <c r="KG21" s="79">
        <v>139.0</v>
      </c>
      <c r="KH21" s="79">
        <v>34.0</v>
      </c>
      <c r="KI21" s="79" t="s">
        <v>98</v>
      </c>
      <c r="KJ21" s="79" t="s">
        <v>98</v>
      </c>
      <c r="KK21" s="80"/>
      <c r="KL21" s="79">
        <v>1.0</v>
      </c>
      <c r="KM21" s="79">
        <v>44.0</v>
      </c>
      <c r="KN21" s="79">
        <v>44.0</v>
      </c>
      <c r="KO21" s="79">
        <v>139.0</v>
      </c>
      <c r="KP21" s="79">
        <v>34.0</v>
      </c>
      <c r="KQ21" s="79" t="s">
        <v>98</v>
      </c>
      <c r="KR21" s="79" t="s">
        <v>98</v>
      </c>
      <c r="KS21" s="80"/>
      <c r="KT21" s="79">
        <v>1.0</v>
      </c>
      <c r="KU21" s="79">
        <v>44.0</v>
      </c>
      <c r="KV21" s="79">
        <v>42.0</v>
      </c>
      <c r="KW21" s="89"/>
      <c r="KX21" s="81">
        <v>136.0</v>
      </c>
      <c r="KY21" s="81">
        <v>34.0</v>
      </c>
      <c r="KZ21" s="81">
        <v>271.0</v>
      </c>
      <c r="LA21" s="81">
        <v>13.3</v>
      </c>
      <c r="LB21" s="81">
        <v>2.5</v>
      </c>
      <c r="LC21" s="81">
        <v>3.0</v>
      </c>
      <c r="LD21" s="81">
        <v>34.0</v>
      </c>
      <c r="LE21" s="81">
        <v>36.0</v>
      </c>
      <c r="LF21" s="81">
        <v>136.0</v>
      </c>
      <c r="LG21" s="81">
        <v>34.0</v>
      </c>
      <c r="LH21" s="81">
        <v>402.0</v>
      </c>
      <c r="LI21" s="81">
        <v>19.7</v>
      </c>
      <c r="LJ21" s="81">
        <v>5.0</v>
      </c>
      <c r="LK21" s="81">
        <v>5.0</v>
      </c>
      <c r="LL21" s="81">
        <v>51.0</v>
      </c>
      <c r="LM21" s="81">
        <v>52.0</v>
      </c>
      <c r="LN21" s="89"/>
      <c r="LO21" s="82">
        <v>338.0</v>
      </c>
      <c r="LP21" s="82">
        <v>241.0</v>
      </c>
      <c r="LQ21" s="82">
        <v>141.0</v>
      </c>
      <c r="LR21" s="82">
        <v>70.0</v>
      </c>
      <c r="LS21" s="82">
        <v>329.0</v>
      </c>
      <c r="LT21" s="83">
        <v>44.0</v>
      </c>
      <c r="LU21" s="83">
        <v>3.0</v>
      </c>
      <c r="LV21" s="83">
        <v>143.0</v>
      </c>
      <c r="LW21" s="83">
        <v>77.0</v>
      </c>
      <c r="LX21" s="83">
        <v>52.0</v>
      </c>
      <c r="LY21" s="83">
        <v>49.0</v>
      </c>
      <c r="LZ21" s="83">
        <v>12.0</v>
      </c>
      <c r="MA21" s="83">
        <v>97.0</v>
      </c>
      <c r="MB21" s="83">
        <v>6.8</v>
      </c>
      <c r="MC21" s="83">
        <v>144.0</v>
      </c>
      <c r="MD21" s="83">
        <v>164.0</v>
      </c>
      <c r="ME21" s="83">
        <v>67.0</v>
      </c>
      <c r="MF21" s="83">
        <v>56.0</v>
      </c>
      <c r="MG21" s="83">
        <v>12.0</v>
      </c>
      <c r="MH21" s="88" t="s">
        <v>95</v>
      </c>
      <c r="MI21" s="88" t="s">
        <v>95</v>
      </c>
      <c r="MJ21" s="88" t="s">
        <v>95</v>
      </c>
      <c r="MK21" s="88" t="s">
        <v>95</v>
      </c>
      <c r="ML21" s="82">
        <v>54.0</v>
      </c>
      <c r="MM21" s="82">
        <v>52.0</v>
      </c>
      <c r="MN21" s="83">
        <v>5.0</v>
      </c>
      <c r="MO21" s="86"/>
      <c r="MP21" s="87"/>
      <c r="MQ21" s="87"/>
      <c r="MR21" s="87"/>
      <c r="MS21" s="87"/>
      <c r="MT21" s="83">
        <v>2.4</v>
      </c>
      <c r="MU21" s="83">
        <v>1.6</v>
      </c>
      <c r="MV21" s="83">
        <v>41.0</v>
      </c>
      <c r="MW21" s="83">
        <v>37.0</v>
      </c>
      <c r="MX21" s="121">
        <v>45.0</v>
      </c>
      <c r="MY21" s="88" t="s">
        <v>96</v>
      </c>
      <c r="MZ21" s="83">
        <v>5.0</v>
      </c>
      <c r="NA21" s="87"/>
      <c r="NB21" s="83">
        <v>6.0</v>
      </c>
      <c r="NC21" s="83">
        <v>2.6</v>
      </c>
      <c r="ND21" s="83">
        <v>112.0</v>
      </c>
      <c r="NE21" s="83">
        <v>36.0</v>
      </c>
      <c r="NF21" s="121">
        <v>45.0</v>
      </c>
      <c r="NG21" s="83">
        <v>45.0</v>
      </c>
      <c r="NH21" s="83">
        <v>6.0</v>
      </c>
      <c r="NI21" s="87"/>
      <c r="NJ21" s="83">
        <v>0.0</v>
      </c>
      <c r="NK21" s="83">
        <v>0.0</v>
      </c>
      <c r="NL21" s="83">
        <v>0.0</v>
      </c>
      <c r="NM21" s="83">
        <v>34.0</v>
      </c>
      <c r="NN21" s="83">
        <v>48.0</v>
      </c>
      <c r="NO21" s="83">
        <v>42.0</v>
      </c>
      <c r="NP21" s="83">
        <v>4.0</v>
      </c>
    </row>
    <row r="22" ht="14.25" customHeight="1">
      <c r="A22" s="49">
        <v>0.375</v>
      </c>
      <c r="B22" s="50"/>
      <c r="C22" s="51">
        <v>50.09</v>
      </c>
      <c r="D22" s="127">
        <v>342.0</v>
      </c>
      <c r="E22" s="53">
        <v>136.0</v>
      </c>
      <c r="F22" s="53">
        <v>56.0</v>
      </c>
      <c r="G22" s="55">
        <v>12.3</v>
      </c>
      <c r="H22" s="54"/>
      <c r="I22" s="53">
        <v>6.0</v>
      </c>
      <c r="J22" s="53">
        <v>49.0</v>
      </c>
      <c r="K22" s="53">
        <v>48.0</v>
      </c>
      <c r="L22" s="53">
        <v>141.0</v>
      </c>
      <c r="M22" s="53">
        <v>55.0</v>
      </c>
      <c r="N22" s="55">
        <v>13.6</v>
      </c>
      <c r="O22" s="54"/>
      <c r="P22" s="53">
        <v>6.0</v>
      </c>
      <c r="Q22" s="53">
        <v>60.0</v>
      </c>
      <c r="R22" s="53">
        <v>50.0</v>
      </c>
      <c r="S22" s="55">
        <v>346.2</v>
      </c>
      <c r="T22" s="55">
        <v>311.5</v>
      </c>
      <c r="U22" s="53">
        <v>190.6</v>
      </c>
      <c r="V22" s="54"/>
      <c r="W22" s="53">
        <v>379.8</v>
      </c>
      <c r="X22" s="53">
        <v>243.7</v>
      </c>
      <c r="Y22" s="55">
        <v>153.8</v>
      </c>
      <c r="Z22" s="54"/>
      <c r="AA22" s="55">
        <v>346.3</v>
      </c>
      <c r="AB22" s="55">
        <v>281.9</v>
      </c>
      <c r="AC22" s="55">
        <v>190.3</v>
      </c>
      <c r="AD22" s="54"/>
      <c r="AE22" s="55">
        <v>345.8</v>
      </c>
      <c r="AF22" s="55">
        <v>313.7</v>
      </c>
      <c r="AG22" s="55">
        <v>172.6</v>
      </c>
      <c r="AH22" s="54"/>
      <c r="AI22" s="55">
        <v>352.2</v>
      </c>
      <c r="AJ22" s="55">
        <v>338.9</v>
      </c>
      <c r="AK22" s="53">
        <v>218.2</v>
      </c>
      <c r="AL22" s="54"/>
      <c r="AM22" s="53">
        <v>344.7</v>
      </c>
      <c r="AN22" s="53">
        <v>368.1</v>
      </c>
      <c r="AO22" s="53">
        <v>212.3</v>
      </c>
      <c r="AP22" s="54"/>
      <c r="AQ22" s="182">
        <f t="shared" ref="AQ22:AS22" si="28">E22</f>
        <v>136</v>
      </c>
      <c r="AR22" s="54">
        <f t="shared" si="28"/>
        <v>56</v>
      </c>
      <c r="AS22" s="56">
        <f t="shared" si="28"/>
        <v>12.3</v>
      </c>
      <c r="AT22" s="54"/>
      <c r="AU22" s="54">
        <f t="shared" ref="AU22:AW22" si="29">L22</f>
        <v>141</v>
      </c>
      <c r="AV22" s="54">
        <f t="shared" si="29"/>
        <v>55</v>
      </c>
      <c r="AW22" s="56">
        <f t="shared" si="29"/>
        <v>13.6</v>
      </c>
      <c r="AX22" s="54"/>
      <c r="AY22" s="182">
        <f t="shared" si="6"/>
        <v>136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84.0</v>
      </c>
      <c r="BK22" s="53">
        <v>56.0</v>
      </c>
      <c r="BL22" s="89"/>
      <c r="BM22" s="58">
        <v>344.0</v>
      </c>
      <c r="BN22" s="58">
        <v>146.0</v>
      </c>
      <c r="BO22" s="58">
        <v>279.0</v>
      </c>
      <c r="BP22" s="58">
        <v>14.0</v>
      </c>
      <c r="BQ22" s="59"/>
      <c r="BR22" s="58">
        <v>6.0</v>
      </c>
      <c r="BS22" s="58">
        <v>55.0</v>
      </c>
      <c r="BT22" s="58">
        <v>56.0</v>
      </c>
      <c r="BU22" s="59">
        <f t="shared" si="7"/>
        <v>344</v>
      </c>
      <c r="BV22" s="58">
        <v>358.0</v>
      </c>
      <c r="BW22" s="58">
        <v>206.0</v>
      </c>
      <c r="BX22" s="58">
        <v>36.0</v>
      </c>
      <c r="BY22" s="58">
        <v>335.0</v>
      </c>
      <c r="BZ22" s="58">
        <v>375.0</v>
      </c>
      <c r="CA22" s="58">
        <v>207.0</v>
      </c>
      <c r="CB22" s="58">
        <v>33.0</v>
      </c>
      <c r="CC22" s="58">
        <v>343.0</v>
      </c>
      <c r="CD22" s="58">
        <v>252.0</v>
      </c>
      <c r="CE22" s="58">
        <v>146.0</v>
      </c>
      <c r="CF22" s="58">
        <v>7.0</v>
      </c>
      <c r="CG22" s="58">
        <v>336.0</v>
      </c>
      <c r="CH22" s="58">
        <v>246.0</v>
      </c>
      <c r="CI22" s="58">
        <v>144.0</v>
      </c>
      <c r="CJ22" s="58">
        <v>2.0</v>
      </c>
      <c r="CK22" s="58">
        <v>348.0</v>
      </c>
      <c r="CL22" s="58">
        <v>280.0</v>
      </c>
      <c r="CM22" s="58">
        <v>68.0</v>
      </c>
      <c r="CN22" s="58">
        <v>6.0</v>
      </c>
      <c r="CO22" s="58">
        <v>334.0</v>
      </c>
      <c r="CP22" s="58">
        <v>313.0</v>
      </c>
      <c r="CQ22" s="58">
        <v>155.0</v>
      </c>
      <c r="CR22" s="58">
        <v>7.0</v>
      </c>
      <c r="CS22" s="58">
        <v>337.0</v>
      </c>
      <c r="CT22" s="58">
        <v>309.0</v>
      </c>
      <c r="CU22" s="58">
        <v>189.0</v>
      </c>
      <c r="CV22" s="58">
        <v>9.0</v>
      </c>
      <c r="CW22" s="58">
        <v>340.0</v>
      </c>
      <c r="CX22" s="58">
        <v>207.0</v>
      </c>
      <c r="CY22" s="58">
        <v>91.0</v>
      </c>
      <c r="CZ22" s="58">
        <v>62.0</v>
      </c>
      <c r="DA22" s="58">
        <v>326.0</v>
      </c>
      <c r="DB22" s="58">
        <v>213.0</v>
      </c>
      <c r="DC22" s="58">
        <v>95.0</v>
      </c>
      <c r="DD22" s="58">
        <v>69.0</v>
      </c>
      <c r="DE22" s="59">
        <f t="shared" ref="DE22:DE29" si="33">BN22</f>
        <v>146</v>
      </c>
      <c r="DF22" s="58">
        <v>35.2</v>
      </c>
      <c r="DG22" s="59">
        <f t="shared" ref="DG22:DH22" si="30">BO22</f>
        <v>279</v>
      </c>
      <c r="DH22" s="59">
        <f t="shared" si="30"/>
        <v>14</v>
      </c>
      <c r="DI22" s="59"/>
      <c r="DJ22" s="58">
        <v>7.0</v>
      </c>
      <c r="DK22" s="58">
        <v>55.0</v>
      </c>
      <c r="DL22" s="58">
        <v>52.0</v>
      </c>
      <c r="DM22" s="89"/>
      <c r="DN22" s="61">
        <v>341.0</v>
      </c>
      <c r="DO22" s="61">
        <v>140.0</v>
      </c>
      <c r="DP22" s="61">
        <v>43.15</v>
      </c>
      <c r="DQ22" s="61">
        <v>24.12</v>
      </c>
      <c r="DR22" s="61">
        <v>6.72</v>
      </c>
      <c r="DS22" s="61">
        <v>8.0</v>
      </c>
      <c r="DT22" s="61">
        <v>44.0</v>
      </c>
      <c r="DU22" s="61">
        <v>47.9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9">
        <v>344.0</v>
      </c>
      <c r="EF22" s="229">
        <v>138.0</v>
      </c>
      <c r="EG22" s="229">
        <v>70.0</v>
      </c>
      <c r="EH22" s="229">
        <v>3.0</v>
      </c>
      <c r="EI22" s="228"/>
      <c r="EJ22" s="229">
        <v>9.0</v>
      </c>
      <c r="EK22" s="229">
        <v>48.0</v>
      </c>
      <c r="EL22" s="229">
        <v>51.0</v>
      </c>
      <c r="EM22" s="229">
        <v>138.0</v>
      </c>
      <c r="EN22" s="229">
        <v>103.0</v>
      </c>
      <c r="EO22" s="229">
        <v>4.5</v>
      </c>
      <c r="EP22" s="228"/>
      <c r="EQ22" s="229">
        <v>9.0</v>
      </c>
      <c r="ER22" s="229">
        <v>49.0</v>
      </c>
      <c r="ES22" s="229">
        <v>51.0</v>
      </c>
      <c r="ET22" s="229">
        <v>343.0</v>
      </c>
      <c r="EU22" s="229">
        <v>236.0</v>
      </c>
      <c r="EV22" s="229">
        <v>139.0</v>
      </c>
      <c r="EW22" s="229">
        <v>-7.1</v>
      </c>
      <c r="EX22" s="229">
        <v>342.0</v>
      </c>
      <c r="EY22" s="229">
        <v>0.0</v>
      </c>
      <c r="EZ22" s="229">
        <v>0.0</v>
      </c>
      <c r="FA22" s="229">
        <v>0.0</v>
      </c>
      <c r="FB22" s="229">
        <v>342.0</v>
      </c>
      <c r="FC22" s="229">
        <v>235.0</v>
      </c>
      <c r="FD22" s="229">
        <v>137.7</v>
      </c>
      <c r="FE22" s="229">
        <v>-3.4</v>
      </c>
      <c r="FF22" s="229">
        <v>343.0</v>
      </c>
      <c r="FG22" s="229">
        <v>0.0</v>
      </c>
      <c r="FH22" s="229">
        <v>0.0</v>
      </c>
      <c r="FI22" s="229">
        <v>0.0</v>
      </c>
      <c r="FJ22" s="229">
        <v>344.0</v>
      </c>
      <c r="FK22" s="229">
        <v>221.0</v>
      </c>
      <c r="FL22" s="229">
        <v>128.9</v>
      </c>
      <c r="FM22" s="228"/>
      <c r="FN22" s="229">
        <v>344.0</v>
      </c>
      <c r="FO22" s="229">
        <v>236.0</v>
      </c>
      <c r="FP22" s="229">
        <v>129.7</v>
      </c>
      <c r="FQ22" s="229">
        <v>4.0</v>
      </c>
      <c r="FR22" s="229">
        <v>138.0</v>
      </c>
      <c r="FS22" s="228"/>
      <c r="FT22" s="229">
        <v>17.42</v>
      </c>
      <c r="FU22" s="228"/>
      <c r="FV22" s="229">
        <v>138.0</v>
      </c>
      <c r="FW22" s="64"/>
      <c r="FX22" s="64"/>
      <c r="FY22" s="64"/>
      <c r="FZ22" s="89"/>
      <c r="GA22" s="160">
        <v>344.0</v>
      </c>
      <c r="GB22" s="160">
        <v>350.82</v>
      </c>
      <c r="GC22" s="160">
        <v>222.12</v>
      </c>
      <c r="GD22" s="160">
        <v>0.0</v>
      </c>
      <c r="GE22" s="160">
        <v>344.0</v>
      </c>
      <c r="GF22" s="160">
        <v>369.57</v>
      </c>
      <c r="GG22" s="160">
        <v>217.27</v>
      </c>
      <c r="GH22" s="160">
        <v>7.04</v>
      </c>
      <c r="GI22" s="160">
        <v>341.0</v>
      </c>
      <c r="GJ22" s="160">
        <v>220.4</v>
      </c>
      <c r="GK22" s="160">
        <v>-128.73</v>
      </c>
      <c r="GL22" s="160">
        <v>-9.21</v>
      </c>
      <c r="GM22" s="160">
        <v>341.0</v>
      </c>
      <c r="GN22" s="160">
        <v>203.1</v>
      </c>
      <c r="GO22" s="160">
        <v>-129.41</v>
      </c>
      <c r="GP22" s="160">
        <v>-17.34</v>
      </c>
      <c r="GQ22" s="160">
        <v>341.0</v>
      </c>
      <c r="GR22" s="160">
        <v>140.39</v>
      </c>
      <c r="GS22" s="160">
        <v>-89.54</v>
      </c>
      <c r="GT22" s="160">
        <v>9.55</v>
      </c>
      <c r="GU22" s="160">
        <v>341.0</v>
      </c>
      <c r="GV22" s="160">
        <v>153.11</v>
      </c>
      <c r="GW22" s="160">
        <v>-87.19</v>
      </c>
      <c r="GX22" s="160">
        <v>7.87</v>
      </c>
      <c r="GY22" s="89"/>
      <c r="GZ22" s="98" t="s">
        <v>91</v>
      </c>
      <c r="HA22" s="99" t="s">
        <v>92</v>
      </c>
      <c r="HB22" s="98">
        <v>143.0</v>
      </c>
      <c r="HC22" s="98">
        <v>7.15</v>
      </c>
      <c r="HD22" s="98">
        <v>2.86</v>
      </c>
      <c r="HE22" s="99">
        <v>8.0</v>
      </c>
      <c r="HF22" s="99">
        <v>54.0</v>
      </c>
      <c r="HG22" s="99">
        <v>52.0</v>
      </c>
      <c r="HH22" s="98" t="s">
        <v>91</v>
      </c>
      <c r="HI22" s="98" t="s">
        <v>92</v>
      </c>
      <c r="HJ22" s="98">
        <v>108.0</v>
      </c>
      <c r="HK22" s="98">
        <v>5.4</v>
      </c>
      <c r="HL22" s="98">
        <v>2.16</v>
      </c>
      <c r="HM22" s="98">
        <v>5.0</v>
      </c>
      <c r="HN22" s="99">
        <v>55.0</v>
      </c>
      <c r="HO22" s="99">
        <v>55.0</v>
      </c>
      <c r="HP22" s="98" t="s">
        <v>91</v>
      </c>
      <c r="HQ22" s="99" t="s">
        <v>92</v>
      </c>
      <c r="HR22" s="98">
        <v>138.0</v>
      </c>
      <c r="HS22" s="98">
        <v>6.9</v>
      </c>
      <c r="HT22" s="98">
        <v>3.45</v>
      </c>
      <c r="HU22" s="98">
        <v>7.0</v>
      </c>
      <c r="HV22" s="145">
        <v>54.0</v>
      </c>
      <c r="HW22" s="145">
        <v>54.0</v>
      </c>
      <c r="HX22" s="89"/>
      <c r="HY22" s="147">
        <v>135.0</v>
      </c>
      <c r="HZ22" s="147">
        <v>33.0</v>
      </c>
      <c r="IA22" s="148">
        <f t="shared" si="10"/>
        <v>110</v>
      </c>
      <c r="IB22" s="147">
        <v>5.5</v>
      </c>
      <c r="IC22" s="148"/>
      <c r="ID22" s="147">
        <v>2.0</v>
      </c>
      <c r="IE22" s="147">
        <v>64.0</v>
      </c>
      <c r="IF22" s="147">
        <v>43.0</v>
      </c>
      <c r="IG22" s="89"/>
      <c r="IH22" s="74">
        <v>140.0</v>
      </c>
      <c r="II22" s="74">
        <v>34.2</v>
      </c>
      <c r="IJ22" s="74">
        <v>151.0</v>
      </c>
      <c r="IK22" s="74">
        <v>7.4</v>
      </c>
      <c r="IL22" s="74">
        <v>8.5</v>
      </c>
      <c r="IM22" s="74">
        <v>6.0</v>
      </c>
      <c r="IN22" s="74">
        <v>45.0</v>
      </c>
      <c r="IO22" s="74">
        <v>44.0</v>
      </c>
      <c r="IP22" s="74">
        <v>140.0</v>
      </c>
      <c r="IQ22" s="74">
        <v>35.5</v>
      </c>
      <c r="IR22" s="74">
        <v>6.0</v>
      </c>
      <c r="IS22" s="74">
        <v>0.3</v>
      </c>
      <c r="IT22" s="74">
        <v>0.4</v>
      </c>
      <c r="IU22" s="74">
        <v>12.0</v>
      </c>
      <c r="IV22" s="74">
        <v>48.0</v>
      </c>
      <c r="IW22" s="74">
        <v>48.0</v>
      </c>
      <c r="IX22" s="89"/>
      <c r="IY22" s="76">
        <v>139.46</v>
      </c>
      <c r="IZ22" s="76">
        <v>34.91</v>
      </c>
      <c r="JA22" s="76">
        <v>412.96</v>
      </c>
      <c r="JB22" s="76">
        <v>20.64</v>
      </c>
      <c r="JC22" s="76">
        <v>7.67</v>
      </c>
      <c r="JD22" s="76">
        <v>3.0</v>
      </c>
      <c r="JE22" s="76">
        <v>60.62</v>
      </c>
      <c r="JF22" s="76">
        <v>38.48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32.3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39.0</v>
      </c>
      <c r="JX22" s="78">
        <v>137.0</v>
      </c>
      <c r="JY22" s="78">
        <v>34.4</v>
      </c>
      <c r="JZ22" s="78">
        <v>166.0</v>
      </c>
      <c r="KA22" s="78">
        <v>8.7</v>
      </c>
      <c r="KB22" s="78">
        <v>3.6</v>
      </c>
      <c r="KC22" s="78">
        <v>2.0</v>
      </c>
      <c r="KD22" s="78">
        <v>46.0</v>
      </c>
      <c r="KE22" s="78">
        <v>45.0</v>
      </c>
      <c r="KF22" s="89"/>
      <c r="KG22" s="79">
        <v>138.0</v>
      </c>
      <c r="KH22" s="79">
        <v>34.0</v>
      </c>
      <c r="KI22" s="79">
        <v>58.0</v>
      </c>
      <c r="KJ22" s="79">
        <v>3.0</v>
      </c>
      <c r="KK22" s="80"/>
      <c r="KL22" s="79">
        <v>1.0</v>
      </c>
      <c r="KM22" s="79">
        <v>44.0</v>
      </c>
      <c r="KN22" s="79">
        <v>44.0</v>
      </c>
      <c r="KO22" s="79">
        <v>138.0</v>
      </c>
      <c r="KP22" s="79">
        <v>34.0</v>
      </c>
      <c r="KQ22" s="79" t="s">
        <v>98</v>
      </c>
      <c r="KR22" s="79" t="s">
        <v>98</v>
      </c>
      <c r="KS22" s="80"/>
      <c r="KT22" s="79">
        <v>1.0</v>
      </c>
      <c r="KU22" s="79">
        <v>44.0</v>
      </c>
      <c r="KV22" s="79">
        <v>42.0</v>
      </c>
      <c r="KW22" s="89"/>
      <c r="KX22" s="81">
        <v>131.0</v>
      </c>
      <c r="KY22" s="81">
        <v>33.0</v>
      </c>
      <c r="KZ22" s="81">
        <v>273.0</v>
      </c>
      <c r="LA22" s="81">
        <v>13.4</v>
      </c>
      <c r="LB22" s="81">
        <v>2.5</v>
      </c>
      <c r="LC22" s="81">
        <v>3.0</v>
      </c>
      <c r="LD22" s="81">
        <v>52.0</v>
      </c>
      <c r="LE22" s="81">
        <v>52.0</v>
      </c>
      <c r="LF22" s="81">
        <v>131.0</v>
      </c>
      <c r="LG22" s="81">
        <v>33.0</v>
      </c>
      <c r="LH22" s="81">
        <v>400.0</v>
      </c>
      <c r="LI22" s="81">
        <v>19.6</v>
      </c>
      <c r="LJ22" s="81">
        <v>5.0</v>
      </c>
      <c r="LK22" s="81">
        <v>5.0</v>
      </c>
      <c r="LL22" s="81">
        <v>52.0</v>
      </c>
      <c r="LM22" s="81">
        <v>50.0</v>
      </c>
      <c r="LN22" s="89"/>
      <c r="LO22" s="82">
        <v>338.0</v>
      </c>
      <c r="LP22" s="82">
        <v>247.0</v>
      </c>
      <c r="LQ22" s="82">
        <v>157.0</v>
      </c>
      <c r="LR22" s="82">
        <v>70.0</v>
      </c>
      <c r="LS22" s="82">
        <v>326.0</v>
      </c>
      <c r="LT22" s="82">
        <v>48.0</v>
      </c>
      <c r="LU22" s="82">
        <v>6.0</v>
      </c>
      <c r="LV22" s="82">
        <v>142.0</v>
      </c>
      <c r="LW22" s="82">
        <v>86.0</v>
      </c>
      <c r="LX22" s="82">
        <v>52.0</v>
      </c>
      <c r="LY22" s="82">
        <v>50.0</v>
      </c>
      <c r="LZ22" s="82">
        <v>12.0</v>
      </c>
      <c r="MA22" s="82">
        <v>109.0</v>
      </c>
      <c r="MB22" s="82">
        <v>7.0</v>
      </c>
      <c r="MC22" s="82">
        <v>145.0</v>
      </c>
      <c r="MD22" s="82">
        <v>188.0</v>
      </c>
      <c r="ME22" s="82">
        <v>70.0</v>
      </c>
      <c r="MF22" s="82">
        <v>57.0</v>
      </c>
      <c r="MG22" s="83">
        <v>12.0</v>
      </c>
      <c r="MH22" s="88" t="s">
        <v>95</v>
      </c>
      <c r="MI22" s="88" t="s">
        <v>95</v>
      </c>
      <c r="MJ22" s="88" t="s">
        <v>95</v>
      </c>
      <c r="MK22" s="88" t="s">
        <v>95</v>
      </c>
      <c r="ML22" s="82">
        <v>54.0</v>
      </c>
      <c r="MM22" s="82">
        <v>52.0</v>
      </c>
      <c r="MN22" s="83">
        <v>5.0</v>
      </c>
      <c r="MO22" s="86"/>
      <c r="MP22" s="87"/>
      <c r="MQ22" s="87"/>
      <c r="MR22" s="87"/>
      <c r="MS22" s="87"/>
      <c r="MT22" s="82">
        <v>5.0</v>
      </c>
      <c r="MU22" s="82">
        <v>7.0</v>
      </c>
      <c r="MV22" s="82">
        <v>96.0</v>
      </c>
      <c r="MW22" s="83">
        <v>37.0</v>
      </c>
      <c r="MX22" s="121">
        <v>45.0</v>
      </c>
      <c r="MY22" s="88" t="s">
        <v>96</v>
      </c>
      <c r="MZ22" s="83">
        <v>5.0</v>
      </c>
      <c r="NA22" s="87"/>
      <c r="NB22" s="82">
        <v>4.0</v>
      </c>
      <c r="NC22" s="82">
        <v>2.0</v>
      </c>
      <c r="ND22" s="82">
        <v>65.0</v>
      </c>
      <c r="NE22" s="83">
        <v>36.0</v>
      </c>
      <c r="NF22" s="121">
        <v>45.0</v>
      </c>
      <c r="NG22" s="83">
        <v>45.0</v>
      </c>
      <c r="NH22" s="83">
        <v>6.0</v>
      </c>
      <c r="NI22" s="87"/>
      <c r="NJ22" s="83">
        <v>0.0</v>
      </c>
      <c r="NK22" s="83">
        <v>0.0</v>
      </c>
      <c r="NL22" s="83">
        <v>0.0</v>
      </c>
      <c r="NM22" s="83">
        <v>34.0</v>
      </c>
      <c r="NN22" s="83">
        <v>48.0</v>
      </c>
      <c r="NO22" s="83">
        <v>42.0</v>
      </c>
      <c r="NP22" s="83">
        <v>4.0</v>
      </c>
    </row>
    <row r="23" ht="14.25" customHeight="1">
      <c r="A23" s="49">
        <v>0.416666666666667</v>
      </c>
      <c r="B23" s="50"/>
      <c r="C23" s="51">
        <v>50.19</v>
      </c>
      <c r="D23" s="127">
        <v>340.0</v>
      </c>
      <c r="E23" s="53">
        <v>135.0</v>
      </c>
      <c r="F23" s="53">
        <v>59.0</v>
      </c>
      <c r="G23" s="55">
        <v>12.7</v>
      </c>
      <c r="H23" s="54"/>
      <c r="I23" s="53">
        <v>6.0</v>
      </c>
      <c r="J23" s="53">
        <v>49.0</v>
      </c>
      <c r="K23" s="53">
        <v>48.0</v>
      </c>
      <c r="L23" s="53">
        <v>140.0</v>
      </c>
      <c r="M23" s="53">
        <v>67.0</v>
      </c>
      <c r="N23" s="55">
        <v>17.1</v>
      </c>
      <c r="O23" s="54"/>
      <c r="P23" s="53">
        <v>6.0</v>
      </c>
      <c r="Q23" s="53">
        <v>60.0</v>
      </c>
      <c r="R23" s="53">
        <v>50.0</v>
      </c>
      <c r="S23" s="55">
        <v>344.1</v>
      </c>
      <c r="T23" s="55">
        <v>306.4</v>
      </c>
      <c r="U23" s="53">
        <v>185.6</v>
      </c>
      <c r="V23" s="54"/>
      <c r="W23" s="53">
        <v>377.6</v>
      </c>
      <c r="X23" s="53">
        <v>234.3</v>
      </c>
      <c r="Y23" s="55">
        <v>149.6</v>
      </c>
      <c r="Z23" s="54"/>
      <c r="AA23" s="55">
        <v>344.6</v>
      </c>
      <c r="AB23" s="55">
        <v>317.2</v>
      </c>
      <c r="AC23" s="55">
        <v>210.7</v>
      </c>
      <c r="AD23" s="54"/>
      <c r="AE23" s="55">
        <v>344.0</v>
      </c>
      <c r="AF23" s="55">
        <v>353.2</v>
      </c>
      <c r="AG23" s="55">
        <v>189.9</v>
      </c>
      <c r="AH23" s="54"/>
      <c r="AI23" s="55">
        <v>350.1</v>
      </c>
      <c r="AJ23" s="55">
        <v>373.4</v>
      </c>
      <c r="AK23" s="53">
        <v>237.7</v>
      </c>
      <c r="AL23" s="54"/>
      <c r="AM23" s="53">
        <v>342.1</v>
      </c>
      <c r="AN23" s="53">
        <v>397.4</v>
      </c>
      <c r="AO23" s="53">
        <v>227.3</v>
      </c>
      <c r="AP23" s="54"/>
      <c r="AQ23" s="182">
        <f t="shared" ref="AQ23:AS23" si="31">E23</f>
        <v>135</v>
      </c>
      <c r="AR23" s="54">
        <f t="shared" si="31"/>
        <v>59</v>
      </c>
      <c r="AS23" s="56">
        <f t="shared" si="31"/>
        <v>12.7</v>
      </c>
      <c r="AT23" s="54"/>
      <c r="AU23" s="54">
        <f t="shared" ref="AU23:AW23" si="32">L23</f>
        <v>140</v>
      </c>
      <c r="AV23" s="54">
        <f t="shared" si="32"/>
        <v>67</v>
      </c>
      <c r="AW23" s="56">
        <f t="shared" si="32"/>
        <v>17.1</v>
      </c>
      <c r="AX23" s="54"/>
      <c r="AY23" s="182">
        <f t="shared" si="6"/>
        <v>135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84.0</v>
      </c>
      <c r="BK23" s="53">
        <v>56.0</v>
      </c>
      <c r="BL23" s="89"/>
      <c r="BM23" s="58">
        <v>344.0</v>
      </c>
      <c r="BN23" s="58">
        <v>146.0</v>
      </c>
      <c r="BO23" s="58">
        <v>295.0</v>
      </c>
      <c r="BP23" s="58">
        <v>14.8</v>
      </c>
      <c r="BQ23" s="59"/>
      <c r="BR23" s="58">
        <v>6.0</v>
      </c>
      <c r="BS23" s="58">
        <v>55.0</v>
      </c>
      <c r="BT23" s="58">
        <v>57.0</v>
      </c>
      <c r="BU23" s="58">
        <v>344.0</v>
      </c>
      <c r="BV23" s="58">
        <v>358.0</v>
      </c>
      <c r="BW23" s="58">
        <v>206.0</v>
      </c>
      <c r="BX23" s="58">
        <v>38.0</v>
      </c>
      <c r="BY23" s="58">
        <v>336.0</v>
      </c>
      <c r="BZ23" s="58">
        <v>375.0</v>
      </c>
      <c r="CA23" s="58">
        <v>207.0</v>
      </c>
      <c r="CB23" s="58">
        <v>35.0</v>
      </c>
      <c r="CC23" s="58">
        <v>342.0</v>
      </c>
      <c r="CD23" s="58">
        <v>260.0</v>
      </c>
      <c r="CE23" s="58">
        <v>148.0</v>
      </c>
      <c r="CF23" s="58">
        <v>10.0</v>
      </c>
      <c r="CG23" s="58">
        <v>336.0</v>
      </c>
      <c r="CH23" s="58">
        <v>255.0</v>
      </c>
      <c r="CI23" s="58">
        <v>149.0</v>
      </c>
      <c r="CJ23" s="58">
        <v>4.0</v>
      </c>
      <c r="CK23" s="58">
        <v>346.0</v>
      </c>
      <c r="CL23" s="58">
        <v>268.0</v>
      </c>
      <c r="CM23" s="58">
        <v>162.0</v>
      </c>
      <c r="CN23" s="58">
        <v>8.0</v>
      </c>
      <c r="CO23" s="58">
        <v>334.0</v>
      </c>
      <c r="CP23" s="58">
        <v>296.0</v>
      </c>
      <c r="CQ23" s="58">
        <v>146.0</v>
      </c>
      <c r="CR23" s="58">
        <v>9.0</v>
      </c>
      <c r="CS23" s="58">
        <v>337.0</v>
      </c>
      <c r="CT23" s="58">
        <v>289.0</v>
      </c>
      <c r="CU23" s="58">
        <v>179.0</v>
      </c>
      <c r="CV23" s="58">
        <v>6.0</v>
      </c>
      <c r="CW23" s="58">
        <v>337.0</v>
      </c>
      <c r="CX23" s="58">
        <v>213.0</v>
      </c>
      <c r="CY23" s="58">
        <v>101.0</v>
      </c>
      <c r="CZ23" s="58">
        <v>61.0</v>
      </c>
      <c r="DA23" s="58">
        <v>325.0</v>
      </c>
      <c r="DB23" s="58">
        <v>205.0</v>
      </c>
      <c r="DC23" s="58">
        <v>97.0</v>
      </c>
      <c r="DD23" s="58">
        <v>57.0</v>
      </c>
      <c r="DE23" s="59">
        <f t="shared" si="33"/>
        <v>146</v>
      </c>
      <c r="DF23" s="58">
        <v>35.0</v>
      </c>
      <c r="DG23" s="59">
        <f t="shared" ref="DG23:DH23" si="34">BO23</f>
        <v>295</v>
      </c>
      <c r="DH23" s="59">
        <f t="shared" si="34"/>
        <v>14.8</v>
      </c>
      <c r="DI23" s="59"/>
      <c r="DJ23" s="58">
        <v>7.0</v>
      </c>
      <c r="DK23" s="58">
        <v>58.0</v>
      </c>
      <c r="DL23" s="58">
        <v>54.0</v>
      </c>
      <c r="DM23" s="89"/>
      <c r="DN23" s="61">
        <v>342.0</v>
      </c>
      <c r="DO23" s="61">
        <v>141.0</v>
      </c>
      <c r="DP23" s="61">
        <v>30.5</v>
      </c>
      <c r="DQ23" s="61">
        <v>16.6</v>
      </c>
      <c r="DR23" s="61">
        <v>3.6</v>
      </c>
      <c r="DS23" s="61">
        <v>8.0</v>
      </c>
      <c r="DT23" s="61">
        <v>40.0</v>
      </c>
      <c r="DU23" s="61">
        <v>47.3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9">
        <v>342.0</v>
      </c>
      <c r="EF23" s="229">
        <v>137.0</v>
      </c>
      <c r="EG23" s="229">
        <v>72.0</v>
      </c>
      <c r="EH23" s="229">
        <v>3.0</v>
      </c>
      <c r="EI23" s="228"/>
      <c r="EJ23" s="229">
        <v>9.0</v>
      </c>
      <c r="EK23" s="229">
        <v>49.0</v>
      </c>
      <c r="EL23" s="229">
        <v>52.0</v>
      </c>
      <c r="EM23" s="229">
        <v>137.0</v>
      </c>
      <c r="EN23" s="229">
        <v>103.0</v>
      </c>
      <c r="EO23" s="229">
        <v>4.4</v>
      </c>
      <c r="EP23" s="228"/>
      <c r="EQ23" s="229">
        <v>9.0</v>
      </c>
      <c r="ER23" s="229">
        <v>50.0</v>
      </c>
      <c r="ES23" s="229">
        <v>53.0</v>
      </c>
      <c r="ET23" s="229">
        <v>341.0</v>
      </c>
      <c r="EU23" s="229">
        <v>256.0</v>
      </c>
      <c r="EV23" s="229">
        <v>149.2</v>
      </c>
      <c r="EW23" s="229">
        <v>-9.2</v>
      </c>
      <c r="EX23" s="229">
        <v>339.0</v>
      </c>
      <c r="EY23" s="229">
        <v>0.0</v>
      </c>
      <c r="EZ23" s="229">
        <v>0.0</v>
      </c>
      <c r="FA23" s="229">
        <v>0.0</v>
      </c>
      <c r="FB23" s="229">
        <v>340.0</v>
      </c>
      <c r="FC23" s="229">
        <v>147.9</v>
      </c>
      <c r="FD23" s="229">
        <v>-5.4</v>
      </c>
      <c r="FE23" s="229">
        <v>-4.7</v>
      </c>
      <c r="FF23" s="229">
        <v>339.0</v>
      </c>
      <c r="FG23" s="229">
        <v>0.0</v>
      </c>
      <c r="FH23" s="229">
        <v>0.0</v>
      </c>
      <c r="FI23" s="229">
        <v>0.0</v>
      </c>
      <c r="FJ23" s="229">
        <v>342.0</v>
      </c>
      <c r="FK23" s="229">
        <v>224.0</v>
      </c>
      <c r="FL23" s="229">
        <v>129.7</v>
      </c>
      <c r="FM23" s="228"/>
      <c r="FN23" s="229">
        <v>342.0</v>
      </c>
      <c r="FO23" s="229">
        <v>239.0</v>
      </c>
      <c r="FP23" s="229">
        <v>130.7</v>
      </c>
      <c r="FQ23" s="229">
        <v>2.5</v>
      </c>
      <c r="FR23" s="229">
        <v>137.0</v>
      </c>
      <c r="FS23" s="228"/>
      <c r="FT23" s="230">
        <v>17.31</v>
      </c>
      <c r="FU23" s="228"/>
      <c r="FV23" s="229">
        <v>137.0</v>
      </c>
      <c r="FW23" s="64"/>
      <c r="FX23" s="64"/>
      <c r="FY23" s="64"/>
      <c r="FZ23" s="89"/>
      <c r="GA23" s="65">
        <v>342.0</v>
      </c>
      <c r="GB23" s="66">
        <v>373.38</v>
      </c>
      <c r="GC23" s="66">
        <v>235.19</v>
      </c>
      <c r="GD23" s="66">
        <v>8.71</v>
      </c>
      <c r="GE23" s="66">
        <v>342.0</v>
      </c>
      <c r="GF23" s="66">
        <v>393.75</v>
      </c>
      <c r="GG23" s="66">
        <v>230.92</v>
      </c>
      <c r="GH23" s="66">
        <v>12.81</v>
      </c>
      <c r="GI23" s="66">
        <v>342.0</v>
      </c>
      <c r="GJ23" s="66">
        <v>225.06</v>
      </c>
      <c r="GK23" s="66">
        <v>-130.33</v>
      </c>
      <c r="GL23" s="66">
        <v>-9.8</v>
      </c>
      <c r="GM23" s="66">
        <v>342.0</v>
      </c>
      <c r="GN23" s="66">
        <v>205.89</v>
      </c>
      <c r="GO23" s="66">
        <v>-130.16</v>
      </c>
      <c r="GP23" s="66">
        <v>-16.84</v>
      </c>
      <c r="GQ23" s="66">
        <v>342.0</v>
      </c>
      <c r="GR23" s="66">
        <v>159.0</v>
      </c>
      <c r="GS23" s="66">
        <v>-102.52</v>
      </c>
      <c r="GT23" s="66">
        <v>3.52</v>
      </c>
      <c r="GU23" s="66">
        <v>342.0</v>
      </c>
      <c r="GV23" s="66">
        <v>174.97</v>
      </c>
      <c r="GW23" s="66">
        <v>-101.51</v>
      </c>
      <c r="GX23" s="66">
        <v>0.0</v>
      </c>
      <c r="GY23" s="89"/>
      <c r="GZ23" s="98" t="s">
        <v>91</v>
      </c>
      <c r="HA23" s="99" t="s">
        <v>92</v>
      </c>
      <c r="HB23" s="98">
        <v>136.0</v>
      </c>
      <c r="HC23" s="98">
        <v>6.8</v>
      </c>
      <c r="HD23" s="98">
        <v>2.72</v>
      </c>
      <c r="HE23" s="99">
        <v>8.0</v>
      </c>
      <c r="HF23" s="99">
        <v>54.0</v>
      </c>
      <c r="HG23" s="99">
        <v>52.0</v>
      </c>
      <c r="HH23" s="98" t="s">
        <v>91</v>
      </c>
      <c r="HI23" s="98" t="s">
        <v>92</v>
      </c>
      <c r="HJ23" s="98">
        <v>107.0</v>
      </c>
      <c r="HK23" s="98">
        <v>5.35</v>
      </c>
      <c r="HL23" s="98">
        <v>2.14</v>
      </c>
      <c r="HM23" s="98">
        <v>5.0</v>
      </c>
      <c r="HN23" s="99">
        <v>55.0</v>
      </c>
      <c r="HO23" s="99">
        <v>55.0</v>
      </c>
      <c r="HP23" s="98" t="s">
        <v>91</v>
      </c>
      <c r="HQ23" s="99" t="s">
        <v>92</v>
      </c>
      <c r="HR23" s="98">
        <v>144.0</v>
      </c>
      <c r="HS23" s="98">
        <v>7.2</v>
      </c>
      <c r="HT23" s="98">
        <v>3.6</v>
      </c>
      <c r="HU23" s="98">
        <v>7.0</v>
      </c>
      <c r="HV23" s="145">
        <v>54.0</v>
      </c>
      <c r="HW23" s="145">
        <v>54.0</v>
      </c>
      <c r="HX23" s="89"/>
      <c r="HY23" s="147">
        <v>135.0</v>
      </c>
      <c r="HZ23" s="147">
        <v>33.0</v>
      </c>
      <c r="IA23" s="148">
        <f t="shared" si="10"/>
        <v>116</v>
      </c>
      <c r="IB23" s="147">
        <v>5.8</v>
      </c>
      <c r="IC23" s="148"/>
      <c r="ID23" s="147">
        <v>2.0</v>
      </c>
      <c r="IE23" s="147">
        <v>64.0</v>
      </c>
      <c r="IF23" s="147">
        <v>43.0</v>
      </c>
      <c r="IG23" s="89"/>
      <c r="IH23" s="74">
        <v>140.0</v>
      </c>
      <c r="II23" s="74">
        <v>34.2</v>
      </c>
      <c r="IJ23" s="74">
        <v>151.0</v>
      </c>
      <c r="IK23" s="74">
        <v>7.4</v>
      </c>
      <c r="IL23" s="74">
        <v>8.5</v>
      </c>
      <c r="IM23" s="74">
        <v>6.0</v>
      </c>
      <c r="IN23" s="74">
        <v>45.0</v>
      </c>
      <c r="IO23" s="74">
        <v>44.0</v>
      </c>
      <c r="IP23" s="74">
        <v>140.0</v>
      </c>
      <c r="IQ23" s="74">
        <v>35.5</v>
      </c>
      <c r="IR23" s="74">
        <v>6.0</v>
      </c>
      <c r="IS23" s="74">
        <v>0.3</v>
      </c>
      <c r="IT23" s="74">
        <v>0.4</v>
      </c>
      <c r="IU23" s="74">
        <v>12.0</v>
      </c>
      <c r="IV23" s="74">
        <v>48.0</v>
      </c>
      <c r="IW23" s="74">
        <v>48.0</v>
      </c>
      <c r="IX23" s="89"/>
      <c r="IY23" s="76">
        <v>139.83</v>
      </c>
      <c r="IZ23" s="76">
        <v>35.01</v>
      </c>
      <c r="JA23" s="76">
        <v>348.78</v>
      </c>
      <c r="JB23" s="76">
        <v>17.43</v>
      </c>
      <c r="JC23" s="76">
        <v>6.64</v>
      </c>
      <c r="JD23" s="76">
        <v>3.0</v>
      </c>
      <c r="JE23" s="76">
        <v>61.77</v>
      </c>
      <c r="JF23" s="76">
        <v>49.08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138.0</v>
      </c>
      <c r="JQ23" s="78">
        <v>32.2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41.0</v>
      </c>
      <c r="JX23" s="78">
        <v>138.0</v>
      </c>
      <c r="JY23" s="78">
        <v>34.5</v>
      </c>
      <c r="JZ23" s="78">
        <v>166.0</v>
      </c>
      <c r="KA23" s="78">
        <v>8.9</v>
      </c>
      <c r="KB23" s="78">
        <v>3.6</v>
      </c>
      <c r="KC23" s="78">
        <v>2.0</v>
      </c>
      <c r="KD23" s="78">
        <v>49.0</v>
      </c>
      <c r="KE23" s="78">
        <v>48.0</v>
      </c>
      <c r="KF23" s="89"/>
      <c r="KG23" s="79">
        <v>139.0</v>
      </c>
      <c r="KH23" s="79">
        <v>34.0</v>
      </c>
      <c r="KI23" s="79" t="s">
        <v>98</v>
      </c>
      <c r="KJ23" s="79" t="s">
        <v>98</v>
      </c>
      <c r="KK23" s="80"/>
      <c r="KL23" s="79">
        <v>1.0</v>
      </c>
      <c r="KM23" s="79">
        <v>44.0</v>
      </c>
      <c r="KN23" s="79">
        <v>44.0</v>
      </c>
      <c r="KO23" s="79">
        <v>139.0</v>
      </c>
      <c r="KP23" s="79">
        <v>34.0</v>
      </c>
      <c r="KQ23" s="79">
        <v>3.0</v>
      </c>
      <c r="KR23" s="79">
        <v>0.1</v>
      </c>
      <c r="KS23" s="80"/>
      <c r="KT23" s="79">
        <v>1.0</v>
      </c>
      <c r="KU23" s="79">
        <v>44.0</v>
      </c>
      <c r="KV23" s="79">
        <v>42.0</v>
      </c>
      <c r="KW23" s="89"/>
      <c r="KX23" s="81">
        <v>133.0</v>
      </c>
      <c r="KY23" s="81">
        <v>34.0</v>
      </c>
      <c r="KZ23" s="81">
        <v>288.0</v>
      </c>
      <c r="LA23" s="81">
        <v>14.1</v>
      </c>
      <c r="LB23" s="81">
        <v>2.8</v>
      </c>
      <c r="LC23" s="81">
        <v>3.0</v>
      </c>
      <c r="LD23" s="81">
        <v>52.0</v>
      </c>
      <c r="LE23" s="81">
        <v>52.0</v>
      </c>
      <c r="LF23" s="81">
        <v>133.0</v>
      </c>
      <c r="LG23" s="81">
        <v>34.0</v>
      </c>
      <c r="LH23" s="81">
        <v>324.0</v>
      </c>
      <c r="LI23" s="81">
        <v>15.9</v>
      </c>
      <c r="LJ23" s="81">
        <v>5.0</v>
      </c>
      <c r="LK23" s="81">
        <v>5.0</v>
      </c>
      <c r="LL23" s="81">
        <v>52.0</v>
      </c>
      <c r="LM23" s="81">
        <v>50.0</v>
      </c>
      <c r="LN23" s="89"/>
      <c r="LO23" s="82">
        <v>339.0</v>
      </c>
      <c r="LP23" s="82">
        <v>254.0</v>
      </c>
      <c r="LQ23" s="82">
        <v>147.0</v>
      </c>
      <c r="LR23" s="82">
        <v>70.0</v>
      </c>
      <c r="LS23" s="82">
        <v>328.0</v>
      </c>
      <c r="LT23" s="82">
        <v>43.0</v>
      </c>
      <c r="LU23" s="82">
        <v>2.0</v>
      </c>
      <c r="LV23" s="82">
        <v>143.0</v>
      </c>
      <c r="LW23" s="82">
        <v>79.0</v>
      </c>
      <c r="LX23" s="82">
        <v>52.0</v>
      </c>
      <c r="LY23" s="82">
        <v>52.0</v>
      </c>
      <c r="LZ23" s="82">
        <v>12.0</v>
      </c>
      <c r="MA23" s="82">
        <v>104.0</v>
      </c>
      <c r="MB23" s="82">
        <v>6.0</v>
      </c>
      <c r="MC23" s="82">
        <v>144.0</v>
      </c>
      <c r="MD23" s="82">
        <v>179.0</v>
      </c>
      <c r="ME23" s="82">
        <v>69.0</v>
      </c>
      <c r="MF23" s="82">
        <v>58.0</v>
      </c>
      <c r="MG23" s="83">
        <v>12.0</v>
      </c>
      <c r="MH23" s="88" t="s">
        <v>95</v>
      </c>
      <c r="MI23" s="88" t="s">
        <v>95</v>
      </c>
      <c r="MJ23" s="88" t="s">
        <v>95</v>
      </c>
      <c r="MK23" s="88" t="s">
        <v>95</v>
      </c>
      <c r="ML23" s="82">
        <v>54.0</v>
      </c>
      <c r="MM23" s="82">
        <v>52.0</v>
      </c>
      <c r="MN23" s="83">
        <v>5.0</v>
      </c>
      <c r="MO23" s="86"/>
      <c r="MP23" s="87"/>
      <c r="MQ23" s="87"/>
      <c r="MR23" s="87"/>
      <c r="MS23" s="87"/>
      <c r="MT23" s="82">
        <v>0.0</v>
      </c>
      <c r="MU23" s="82">
        <v>0.0</v>
      </c>
      <c r="MV23" s="82">
        <v>0.0</v>
      </c>
      <c r="MW23" s="83">
        <v>37.0</v>
      </c>
      <c r="MX23" s="121">
        <v>45.0</v>
      </c>
      <c r="MY23" s="88" t="s">
        <v>96</v>
      </c>
      <c r="MZ23" s="83">
        <v>5.0</v>
      </c>
      <c r="NA23" s="87"/>
      <c r="NB23" s="82">
        <v>5.0</v>
      </c>
      <c r="NC23" s="82">
        <v>2.0</v>
      </c>
      <c r="ND23" s="82">
        <v>81.0</v>
      </c>
      <c r="NE23" s="83">
        <v>36.0</v>
      </c>
      <c r="NF23" s="121">
        <v>45.0</v>
      </c>
      <c r="NG23" s="83">
        <v>45.0</v>
      </c>
      <c r="NH23" s="83">
        <v>6.0</v>
      </c>
      <c r="NI23" s="87"/>
      <c r="NJ23" s="83">
        <v>0.0</v>
      </c>
      <c r="NK23" s="83">
        <v>0.0</v>
      </c>
      <c r="NL23" s="83">
        <v>0.0</v>
      </c>
      <c r="NM23" s="83">
        <v>34.0</v>
      </c>
      <c r="NN23" s="83">
        <v>48.0</v>
      </c>
      <c r="NO23" s="83">
        <v>42.0</v>
      </c>
      <c r="NP23" s="83">
        <v>4.0</v>
      </c>
    </row>
    <row r="24" ht="14.25" customHeight="1">
      <c r="A24" s="49">
        <v>0.458333333333334</v>
      </c>
      <c r="B24" s="50"/>
      <c r="C24" s="51">
        <v>49.81</v>
      </c>
      <c r="D24" s="127">
        <v>339.0</v>
      </c>
      <c r="E24" s="53">
        <v>135.0</v>
      </c>
      <c r="F24" s="53">
        <v>66.0</v>
      </c>
      <c r="G24" s="55">
        <v>14.3</v>
      </c>
      <c r="H24" s="54"/>
      <c r="I24" s="53">
        <v>6.0</v>
      </c>
      <c r="J24" s="53">
        <v>49.0</v>
      </c>
      <c r="K24" s="53">
        <v>48.0</v>
      </c>
      <c r="L24" s="53">
        <v>140.0</v>
      </c>
      <c r="M24" s="53">
        <v>54.0</v>
      </c>
      <c r="N24" s="55">
        <v>12.9</v>
      </c>
      <c r="O24" s="54"/>
      <c r="P24" s="53">
        <v>6.0</v>
      </c>
      <c r="Q24" s="53">
        <v>60.0</v>
      </c>
      <c r="R24" s="53">
        <v>50.0</v>
      </c>
      <c r="S24" s="55">
        <v>341.5</v>
      </c>
      <c r="T24" s="55">
        <v>341.3</v>
      </c>
      <c r="U24" s="53">
        <v>206.3</v>
      </c>
      <c r="V24" s="54"/>
      <c r="W24" s="53">
        <v>374.1</v>
      </c>
      <c r="X24" s="53">
        <v>252.5</v>
      </c>
      <c r="Y24" s="55">
        <v>164.5</v>
      </c>
      <c r="Z24" s="54"/>
      <c r="AA24" s="55">
        <v>342.1</v>
      </c>
      <c r="AB24" s="55">
        <v>318.0</v>
      </c>
      <c r="AC24" s="55">
        <v>118.8</v>
      </c>
      <c r="AD24" s="54"/>
      <c r="AE24" s="55">
        <v>342.7</v>
      </c>
      <c r="AF24" s="55">
        <v>353.5</v>
      </c>
      <c r="AG24" s="55">
        <v>192.5</v>
      </c>
      <c r="AH24" s="54"/>
      <c r="AI24" s="55">
        <v>347.5</v>
      </c>
      <c r="AJ24" s="55">
        <v>399.0</v>
      </c>
      <c r="AK24" s="53">
        <v>252.6</v>
      </c>
      <c r="AL24" s="53"/>
      <c r="AM24" s="53">
        <v>339.9</v>
      </c>
      <c r="AN24" s="53">
        <v>425.6</v>
      </c>
      <c r="AO24" s="53">
        <v>241.8</v>
      </c>
      <c r="AP24" s="54"/>
      <c r="AQ24" s="182">
        <f t="shared" ref="AQ24:AS24" si="35">E24</f>
        <v>135</v>
      </c>
      <c r="AR24" s="54">
        <f t="shared" si="35"/>
        <v>66</v>
      </c>
      <c r="AS24" s="56">
        <f t="shared" si="35"/>
        <v>14.3</v>
      </c>
      <c r="AT24" s="54"/>
      <c r="AU24" s="54">
        <f t="shared" ref="AU24:AW24" si="36">L24</f>
        <v>140</v>
      </c>
      <c r="AV24" s="54">
        <f t="shared" si="36"/>
        <v>54</v>
      </c>
      <c r="AW24" s="56">
        <f t="shared" si="36"/>
        <v>12.9</v>
      </c>
      <c r="AX24" s="54"/>
      <c r="AY24" s="182">
        <f t="shared" si="6"/>
        <v>135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84.0</v>
      </c>
      <c r="BK24" s="53">
        <v>56.0</v>
      </c>
      <c r="BL24" s="89"/>
      <c r="BM24" s="58">
        <v>342.0</v>
      </c>
      <c r="BN24" s="58">
        <v>146.0</v>
      </c>
      <c r="BO24" s="58">
        <v>246.0</v>
      </c>
      <c r="BP24" s="58">
        <v>12.3</v>
      </c>
      <c r="BQ24" s="59"/>
      <c r="BR24" s="58">
        <v>6.0</v>
      </c>
      <c r="BS24" s="58">
        <v>63.0</v>
      </c>
      <c r="BT24" s="58">
        <v>64.0</v>
      </c>
      <c r="BU24" s="59">
        <f t="shared" ref="BU24:BU37" si="40">BM24</f>
        <v>342</v>
      </c>
      <c r="BV24" s="58">
        <v>348.0</v>
      </c>
      <c r="BW24" s="58">
        <v>205.0</v>
      </c>
      <c r="BX24" s="58">
        <v>25.0</v>
      </c>
      <c r="BY24" s="58">
        <v>336.0</v>
      </c>
      <c r="BZ24" s="58">
        <v>375.0</v>
      </c>
      <c r="CA24" s="58">
        <v>206.0</v>
      </c>
      <c r="CB24" s="58">
        <v>33.0</v>
      </c>
      <c r="CC24" s="58">
        <v>342.0</v>
      </c>
      <c r="CD24" s="58">
        <v>256.0</v>
      </c>
      <c r="CE24" s="58">
        <v>142.0</v>
      </c>
      <c r="CF24" s="58">
        <v>4.0</v>
      </c>
      <c r="CG24" s="58">
        <v>336.0</v>
      </c>
      <c r="CH24" s="58">
        <v>247.0</v>
      </c>
      <c r="CI24" s="58">
        <v>144.0</v>
      </c>
      <c r="CJ24" s="58">
        <v>9.0</v>
      </c>
      <c r="CK24" s="58">
        <v>346.0</v>
      </c>
      <c r="CL24" s="58">
        <v>268.0</v>
      </c>
      <c r="CM24" s="58">
        <v>161.0</v>
      </c>
      <c r="CN24" s="58">
        <v>10.0</v>
      </c>
      <c r="CO24" s="58">
        <v>334.0</v>
      </c>
      <c r="CP24" s="58">
        <v>304.0</v>
      </c>
      <c r="CQ24" s="58">
        <v>150.0</v>
      </c>
      <c r="CR24" s="58">
        <v>9.0</v>
      </c>
      <c r="CS24" s="58">
        <v>337.0</v>
      </c>
      <c r="CT24" s="58">
        <v>284.0</v>
      </c>
      <c r="CU24" s="58">
        <v>166.0</v>
      </c>
      <c r="CV24" s="58">
        <v>6.0</v>
      </c>
      <c r="CW24" s="58">
        <v>338.0</v>
      </c>
      <c r="CX24" s="58">
        <v>210.0</v>
      </c>
      <c r="CY24" s="58">
        <v>101.0</v>
      </c>
      <c r="CZ24" s="58">
        <v>60.0</v>
      </c>
      <c r="DA24" s="58">
        <v>325.0</v>
      </c>
      <c r="DB24" s="58">
        <v>215.0</v>
      </c>
      <c r="DC24" s="58">
        <v>103.0</v>
      </c>
      <c r="DD24" s="58">
        <v>38.0</v>
      </c>
      <c r="DE24" s="59">
        <f t="shared" si="33"/>
        <v>146</v>
      </c>
      <c r="DF24" s="58">
        <v>35.0</v>
      </c>
      <c r="DG24" s="59">
        <f t="shared" ref="DG24:DH24" si="37">BO24</f>
        <v>246</v>
      </c>
      <c r="DH24" s="59">
        <f t="shared" si="37"/>
        <v>12.3</v>
      </c>
      <c r="DI24" s="59"/>
      <c r="DJ24" s="58">
        <v>7.0</v>
      </c>
      <c r="DK24" s="58">
        <v>60.0</v>
      </c>
      <c r="DL24" s="58">
        <v>54.0</v>
      </c>
      <c r="DM24" s="89"/>
      <c r="DN24" s="61">
        <v>341.0</v>
      </c>
      <c r="DO24" s="61">
        <v>141.0</v>
      </c>
      <c r="DP24" s="61">
        <v>28.88</v>
      </c>
      <c r="DQ24" s="61">
        <v>16.44</v>
      </c>
      <c r="DR24" s="61">
        <v>2.5</v>
      </c>
      <c r="DS24" s="61">
        <v>8.0</v>
      </c>
      <c r="DT24" s="61">
        <v>40.0</v>
      </c>
      <c r="DU24" s="61">
        <v>48.6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9">
        <v>340.0</v>
      </c>
      <c r="EF24" s="229">
        <v>136.0</v>
      </c>
      <c r="EG24" s="229">
        <v>66.0</v>
      </c>
      <c r="EH24" s="229">
        <v>2.9</v>
      </c>
      <c r="EI24" s="228"/>
      <c r="EJ24" s="229">
        <v>9.0</v>
      </c>
      <c r="EK24" s="229">
        <v>50.0</v>
      </c>
      <c r="EL24" s="229">
        <v>53.0</v>
      </c>
      <c r="EM24" s="229">
        <v>136.0</v>
      </c>
      <c r="EN24" s="229">
        <v>103.0</v>
      </c>
      <c r="EO24" s="229">
        <v>4.5</v>
      </c>
      <c r="EP24" s="228"/>
      <c r="EQ24" s="229">
        <v>9.0</v>
      </c>
      <c r="ER24" s="229">
        <v>52.0</v>
      </c>
      <c r="ES24" s="229">
        <v>53.0</v>
      </c>
      <c r="ET24" s="229">
        <v>341.0</v>
      </c>
      <c r="EU24" s="229">
        <v>257.0</v>
      </c>
      <c r="EV24" s="229">
        <v>149.8</v>
      </c>
      <c r="EW24" s="229">
        <v>-8.2</v>
      </c>
      <c r="EX24" s="229">
        <v>339.0</v>
      </c>
      <c r="EY24" s="229">
        <v>0.0</v>
      </c>
      <c r="EZ24" s="229">
        <v>0.0</v>
      </c>
      <c r="FA24" s="229">
        <v>0.0</v>
      </c>
      <c r="FB24" s="229">
        <v>339.0</v>
      </c>
      <c r="FC24" s="229">
        <v>254.0</v>
      </c>
      <c r="FD24" s="229">
        <v>147.5</v>
      </c>
      <c r="FE24" s="229">
        <v>-4.4</v>
      </c>
      <c r="FF24" s="229">
        <v>338.0</v>
      </c>
      <c r="FG24" s="229">
        <v>0.0</v>
      </c>
      <c r="FH24" s="229">
        <v>0.0</v>
      </c>
      <c r="FI24" s="229">
        <v>0.0</v>
      </c>
      <c r="FJ24" s="229">
        <v>340.0</v>
      </c>
      <c r="FK24" s="229">
        <v>243.0</v>
      </c>
      <c r="FL24" s="229">
        <v>140.4</v>
      </c>
      <c r="FM24" s="228"/>
      <c r="FN24" s="229">
        <v>340.0</v>
      </c>
      <c r="FO24" s="229">
        <v>259.0</v>
      </c>
      <c r="FP24" s="229">
        <v>141.3</v>
      </c>
      <c r="FQ24" s="229">
        <v>3.8</v>
      </c>
      <c r="FR24" s="229">
        <v>136.0</v>
      </c>
      <c r="FS24" s="228"/>
      <c r="FT24" s="231">
        <v>11.22</v>
      </c>
      <c r="FU24" s="228"/>
      <c r="FV24" s="229">
        <v>136.0</v>
      </c>
      <c r="FW24" s="64"/>
      <c r="FX24" s="64"/>
      <c r="FY24" s="64"/>
      <c r="FZ24" s="89"/>
      <c r="GA24" s="65">
        <v>340.0</v>
      </c>
      <c r="GB24" s="66">
        <v>390.14</v>
      </c>
      <c r="GC24" s="66">
        <v>246.5</v>
      </c>
      <c r="GD24" s="66">
        <v>10.22</v>
      </c>
      <c r="GE24" s="66">
        <v>340.0</v>
      </c>
      <c r="GF24" s="66">
        <v>420.24</v>
      </c>
      <c r="GG24" s="66">
        <v>247.5</v>
      </c>
      <c r="GH24" s="66">
        <v>18.51</v>
      </c>
      <c r="GI24" s="66">
        <v>340.0</v>
      </c>
      <c r="GJ24" s="66">
        <v>247.36</v>
      </c>
      <c r="GK24" s="66">
        <v>-142.39</v>
      </c>
      <c r="GL24" s="66">
        <v>-8.46</v>
      </c>
      <c r="GM24" s="66">
        <v>340.0</v>
      </c>
      <c r="GN24" s="66">
        <v>228.02</v>
      </c>
      <c r="GO24" s="66">
        <v>-140.05</v>
      </c>
      <c r="GP24" s="66">
        <v>-16.17</v>
      </c>
      <c r="GQ24" s="66">
        <v>340.0</v>
      </c>
      <c r="GR24" s="66">
        <v>167.93</v>
      </c>
      <c r="GS24" s="66">
        <v>-107.21</v>
      </c>
      <c r="GT24" s="66">
        <v>-3.69</v>
      </c>
      <c r="GU24" s="66">
        <v>340.0</v>
      </c>
      <c r="GV24" s="66">
        <v>185.81</v>
      </c>
      <c r="GW24" s="66">
        <v>-107.3</v>
      </c>
      <c r="GX24" s="66">
        <v>-5.03</v>
      </c>
      <c r="GY24" s="89"/>
      <c r="GZ24" s="98" t="s">
        <v>91</v>
      </c>
      <c r="HA24" s="99" t="s">
        <v>92</v>
      </c>
      <c r="HB24" s="98">
        <v>147.0</v>
      </c>
      <c r="HC24" s="98">
        <v>7.35</v>
      </c>
      <c r="HD24" s="98">
        <v>2.94</v>
      </c>
      <c r="HE24" s="99">
        <v>8.0</v>
      </c>
      <c r="HF24" s="99">
        <v>54.0</v>
      </c>
      <c r="HG24" s="99">
        <v>52.0</v>
      </c>
      <c r="HH24" s="98" t="s">
        <v>91</v>
      </c>
      <c r="HI24" s="98" t="s">
        <v>92</v>
      </c>
      <c r="HJ24" s="98">
        <v>107.0</v>
      </c>
      <c r="HK24" s="98">
        <v>5.35</v>
      </c>
      <c r="HL24" s="98">
        <v>2.14</v>
      </c>
      <c r="HM24" s="98">
        <v>5.0</v>
      </c>
      <c r="HN24" s="99">
        <v>55.0</v>
      </c>
      <c r="HO24" s="99">
        <v>55.0</v>
      </c>
      <c r="HP24" s="98" t="s">
        <v>91</v>
      </c>
      <c r="HQ24" s="99" t="s">
        <v>92</v>
      </c>
      <c r="HR24" s="98">
        <v>146.0</v>
      </c>
      <c r="HS24" s="98">
        <v>7.3</v>
      </c>
      <c r="HT24" s="98">
        <v>3.65</v>
      </c>
      <c r="HU24" s="98">
        <v>7.0</v>
      </c>
      <c r="HV24" s="145">
        <v>54.0</v>
      </c>
      <c r="HW24" s="145">
        <v>54.0</v>
      </c>
      <c r="HX24" s="89"/>
      <c r="HY24" s="147">
        <v>135.0</v>
      </c>
      <c r="HZ24" s="147">
        <v>33.0</v>
      </c>
      <c r="IA24" s="148">
        <f t="shared" si="10"/>
        <v>120</v>
      </c>
      <c r="IB24" s="147">
        <v>6.0</v>
      </c>
      <c r="IC24" s="148"/>
      <c r="ID24" s="147">
        <v>2.0</v>
      </c>
      <c r="IE24" s="147">
        <v>64.0</v>
      </c>
      <c r="IF24" s="147">
        <v>43.0</v>
      </c>
      <c r="IG24" s="89"/>
      <c r="IH24" s="74">
        <v>140.0</v>
      </c>
      <c r="II24" s="74">
        <v>34.4</v>
      </c>
      <c r="IJ24" s="74">
        <v>101.0</v>
      </c>
      <c r="IK24" s="74">
        <v>5.0</v>
      </c>
      <c r="IL24" s="74">
        <v>5.8</v>
      </c>
      <c r="IM24" s="74">
        <v>6.0</v>
      </c>
      <c r="IN24" s="74">
        <v>46.0</v>
      </c>
      <c r="IO24" s="74">
        <v>45.0</v>
      </c>
      <c r="IP24" s="74">
        <v>140.0</v>
      </c>
      <c r="IQ24" s="74">
        <v>35.4</v>
      </c>
      <c r="IR24" s="74">
        <v>6.0</v>
      </c>
      <c r="IS24" s="74">
        <v>0.1</v>
      </c>
      <c r="IT24" s="74">
        <v>0.4</v>
      </c>
      <c r="IU24" s="74">
        <v>12.0</v>
      </c>
      <c r="IV24" s="74">
        <v>49.0</v>
      </c>
      <c r="IW24" s="74">
        <v>48.0</v>
      </c>
      <c r="IX24" s="89"/>
      <c r="IY24" s="76">
        <v>140.05</v>
      </c>
      <c r="IZ24" s="76">
        <v>35.33</v>
      </c>
      <c r="JA24" s="76">
        <v>277.14</v>
      </c>
      <c r="JB24" s="76">
        <v>13.85</v>
      </c>
      <c r="JC24" s="76">
        <v>3.69</v>
      </c>
      <c r="JD24" s="76">
        <v>3.0</v>
      </c>
      <c r="JE24" s="76">
        <v>59.78</v>
      </c>
      <c r="JF24" s="76">
        <v>50.47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138.0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138.0</v>
      </c>
      <c r="JY24" s="78">
        <v>34.3</v>
      </c>
      <c r="JZ24" s="78">
        <v>98.0</v>
      </c>
      <c r="KA24" s="78">
        <v>5.2</v>
      </c>
      <c r="KB24" s="78">
        <v>2.5</v>
      </c>
      <c r="KC24" s="78">
        <v>2.0</v>
      </c>
      <c r="KD24" s="78">
        <v>52.0</v>
      </c>
      <c r="KE24" s="78">
        <v>50.0</v>
      </c>
      <c r="KF24" s="89"/>
      <c r="KG24" s="79">
        <v>138.0</v>
      </c>
      <c r="KH24" s="79">
        <v>34.0</v>
      </c>
      <c r="KI24" s="79" t="s">
        <v>98</v>
      </c>
      <c r="KJ24" s="79" t="s">
        <v>98</v>
      </c>
      <c r="KK24" s="80"/>
      <c r="KL24" s="79">
        <v>1.0</v>
      </c>
      <c r="KM24" s="79">
        <v>44.0</v>
      </c>
      <c r="KN24" s="79">
        <v>44.0</v>
      </c>
      <c r="KO24" s="79">
        <v>138.0</v>
      </c>
      <c r="KP24" s="79">
        <v>34.0</v>
      </c>
      <c r="KQ24" s="79" t="s">
        <v>98</v>
      </c>
      <c r="KR24" s="79" t="s">
        <v>98</v>
      </c>
      <c r="KS24" s="80"/>
      <c r="KT24" s="79">
        <v>1.0</v>
      </c>
      <c r="KU24" s="79">
        <v>44.0</v>
      </c>
      <c r="KV24" s="79">
        <v>42.0</v>
      </c>
      <c r="KW24" s="89"/>
      <c r="KX24" s="81">
        <v>127.0</v>
      </c>
      <c r="KY24" s="81">
        <v>34.0</v>
      </c>
      <c r="KZ24" s="81">
        <v>259.0</v>
      </c>
      <c r="LA24" s="81">
        <v>12.7</v>
      </c>
      <c r="LB24" s="81">
        <v>2.8</v>
      </c>
      <c r="LC24" s="81">
        <v>3.0</v>
      </c>
      <c r="LD24" s="81">
        <v>52.0</v>
      </c>
      <c r="LE24" s="81">
        <v>52.0</v>
      </c>
      <c r="LF24" s="81">
        <v>127.0</v>
      </c>
      <c r="LG24" s="81">
        <v>34.0</v>
      </c>
      <c r="LH24" s="81">
        <v>400.0</v>
      </c>
      <c r="LI24" s="81">
        <v>19.6</v>
      </c>
      <c r="LJ24" s="81">
        <v>5.0</v>
      </c>
      <c r="LK24" s="81">
        <v>5.0</v>
      </c>
      <c r="LL24" s="81">
        <v>52.0</v>
      </c>
      <c r="LM24" s="81">
        <v>50.0</v>
      </c>
      <c r="LN24" s="89"/>
      <c r="LO24" s="82">
        <v>333.0</v>
      </c>
      <c r="LP24" s="82">
        <v>294.0</v>
      </c>
      <c r="LQ24" s="82">
        <v>157.0</v>
      </c>
      <c r="LR24" s="82">
        <v>68.0</v>
      </c>
      <c r="LS24" s="82">
        <v>322.0</v>
      </c>
      <c r="LT24" s="82">
        <v>56.0</v>
      </c>
      <c r="LU24" s="82">
        <v>10.3</v>
      </c>
      <c r="LV24" s="82">
        <v>140.0</v>
      </c>
      <c r="LW24" s="82">
        <v>113.0</v>
      </c>
      <c r="LX24" s="82">
        <v>53.0</v>
      </c>
      <c r="LY24" s="82">
        <v>53.0</v>
      </c>
      <c r="LZ24" s="82">
        <v>12.0</v>
      </c>
      <c r="MA24" s="82">
        <v>101.0</v>
      </c>
      <c r="MB24" s="82">
        <v>3.0</v>
      </c>
      <c r="MC24" s="82">
        <v>146.0</v>
      </c>
      <c r="MD24" s="82">
        <v>181.0</v>
      </c>
      <c r="ME24" s="82">
        <v>70.0</v>
      </c>
      <c r="MF24" s="82">
        <v>59.0</v>
      </c>
      <c r="MG24" s="83">
        <v>12.0</v>
      </c>
      <c r="MH24" s="88" t="s">
        <v>95</v>
      </c>
      <c r="MI24" s="88" t="s">
        <v>95</v>
      </c>
      <c r="MJ24" s="88" t="s">
        <v>95</v>
      </c>
      <c r="MK24" s="88" t="s">
        <v>95</v>
      </c>
      <c r="ML24" s="82">
        <v>54.0</v>
      </c>
      <c r="MM24" s="82">
        <v>52.0</v>
      </c>
      <c r="MN24" s="83">
        <v>5.0</v>
      </c>
      <c r="MO24" s="86"/>
      <c r="MP24" s="87"/>
      <c r="MQ24" s="87"/>
      <c r="MR24" s="87"/>
      <c r="MS24" s="87"/>
      <c r="MT24" s="82">
        <v>0.0</v>
      </c>
      <c r="MU24" s="82">
        <v>0.0</v>
      </c>
      <c r="MV24" s="82">
        <v>0.0</v>
      </c>
      <c r="MW24" s="83">
        <v>37.0</v>
      </c>
      <c r="MX24" s="121">
        <v>45.0</v>
      </c>
      <c r="MY24" s="88" t="s">
        <v>96</v>
      </c>
      <c r="MZ24" s="83">
        <v>5.0</v>
      </c>
      <c r="NA24" s="87"/>
      <c r="NB24" s="82">
        <v>13.0</v>
      </c>
      <c r="NC24" s="82">
        <v>4.0</v>
      </c>
      <c r="ND24" s="82">
        <v>231.0</v>
      </c>
      <c r="NE24" s="83">
        <v>36.0</v>
      </c>
      <c r="NF24" s="121">
        <v>45.0</v>
      </c>
      <c r="NG24" s="83">
        <v>45.0</v>
      </c>
      <c r="NH24" s="83">
        <v>6.0</v>
      </c>
      <c r="NI24" s="87"/>
      <c r="NJ24" s="83">
        <v>0.0</v>
      </c>
      <c r="NK24" s="83">
        <v>0.0</v>
      </c>
      <c r="NL24" s="83">
        <v>0.0</v>
      </c>
      <c r="NM24" s="83">
        <v>34.0</v>
      </c>
      <c r="NN24" s="83">
        <v>48.0</v>
      </c>
      <c r="NO24" s="83">
        <v>42.0</v>
      </c>
      <c r="NP24" s="83">
        <v>4.0</v>
      </c>
    </row>
    <row r="25" ht="14.25" customHeight="1">
      <c r="A25" s="49">
        <v>0.5</v>
      </c>
      <c r="B25" s="50"/>
      <c r="C25" s="51">
        <v>50.07</v>
      </c>
      <c r="D25" s="127">
        <v>339.0</v>
      </c>
      <c r="E25" s="53">
        <v>134.0</v>
      </c>
      <c r="F25" s="53">
        <v>63.0</v>
      </c>
      <c r="G25" s="55">
        <v>13.9</v>
      </c>
      <c r="H25" s="54"/>
      <c r="I25" s="53">
        <v>6.0</v>
      </c>
      <c r="J25" s="53">
        <v>49.0</v>
      </c>
      <c r="K25" s="53">
        <v>48.0</v>
      </c>
      <c r="L25" s="53">
        <v>139.0</v>
      </c>
      <c r="M25" s="53">
        <v>74.0</v>
      </c>
      <c r="N25" s="55">
        <v>18.4</v>
      </c>
      <c r="O25" s="54"/>
      <c r="P25" s="53">
        <v>6.0</v>
      </c>
      <c r="Q25" s="53">
        <v>60.0</v>
      </c>
      <c r="R25" s="53">
        <v>50.0</v>
      </c>
      <c r="S25" s="55">
        <v>340.0</v>
      </c>
      <c r="T25" s="55">
        <v>330.2</v>
      </c>
      <c r="U25" s="53">
        <v>195.4</v>
      </c>
      <c r="V25" s="54"/>
      <c r="W25" s="53">
        <v>374.1</v>
      </c>
      <c r="X25" s="53">
        <v>245.9</v>
      </c>
      <c r="Y25" s="55">
        <v>159.0</v>
      </c>
      <c r="Z25" s="54"/>
      <c r="AA25" s="55">
        <v>341.4</v>
      </c>
      <c r="AB25" s="55">
        <v>305.3</v>
      </c>
      <c r="AC25" s="55">
        <v>202.3</v>
      </c>
      <c r="AD25" s="54"/>
      <c r="AE25" s="55">
        <v>341.8</v>
      </c>
      <c r="AF25" s="55">
        <v>341.8</v>
      </c>
      <c r="AG25" s="55">
        <v>184.0</v>
      </c>
      <c r="AH25" s="54"/>
      <c r="AI25" s="55">
        <v>346.4</v>
      </c>
      <c r="AJ25" s="55">
        <v>383.4</v>
      </c>
      <c r="AK25" s="53">
        <v>240.1</v>
      </c>
      <c r="AL25" s="54"/>
      <c r="AM25" s="53">
        <v>338.8</v>
      </c>
      <c r="AN25" s="53">
        <v>409.7</v>
      </c>
      <c r="AO25" s="53">
        <v>228.7</v>
      </c>
      <c r="AP25" s="54"/>
      <c r="AQ25" s="182">
        <f t="shared" ref="AQ25:AS25" si="38">E25</f>
        <v>134</v>
      </c>
      <c r="AR25" s="54">
        <f t="shared" si="38"/>
        <v>63</v>
      </c>
      <c r="AS25" s="56">
        <f t="shared" si="38"/>
        <v>13.9</v>
      </c>
      <c r="AT25" s="54"/>
      <c r="AU25" s="54">
        <f t="shared" ref="AU25:AW25" si="39">L25</f>
        <v>139</v>
      </c>
      <c r="AV25" s="54">
        <f t="shared" si="39"/>
        <v>74</v>
      </c>
      <c r="AW25" s="56">
        <f t="shared" si="39"/>
        <v>18.4</v>
      </c>
      <c r="AX25" s="54"/>
      <c r="AY25" s="182">
        <f t="shared" si="6"/>
        <v>134</v>
      </c>
      <c r="AZ25" s="54"/>
      <c r="BA25" s="54"/>
      <c r="BB25" s="54"/>
      <c r="BC25" s="89"/>
      <c r="BD25" s="54"/>
      <c r="BE25" s="53">
        <v>0.0</v>
      </c>
      <c r="BF25" s="53">
        <v>0.0</v>
      </c>
      <c r="BG25" s="53">
        <v>0.0</v>
      </c>
      <c r="BH25" s="54"/>
      <c r="BI25" s="53">
        <v>22.0</v>
      </c>
      <c r="BJ25" s="53">
        <v>85.0</v>
      </c>
      <c r="BK25" s="53">
        <v>66.0</v>
      </c>
      <c r="BL25" s="89"/>
      <c r="BM25" s="58">
        <v>343.0</v>
      </c>
      <c r="BN25" s="58">
        <v>146.0</v>
      </c>
      <c r="BO25" s="58">
        <v>193.0</v>
      </c>
      <c r="BP25" s="58">
        <v>9.7</v>
      </c>
      <c r="BQ25" s="59"/>
      <c r="BR25" s="58">
        <v>6.0</v>
      </c>
      <c r="BS25" s="58">
        <v>63.0</v>
      </c>
      <c r="BT25" s="58">
        <v>64.0</v>
      </c>
      <c r="BU25" s="59">
        <f t="shared" si="40"/>
        <v>343</v>
      </c>
      <c r="BV25" s="58">
        <v>354.0</v>
      </c>
      <c r="BW25" s="58">
        <v>205.0</v>
      </c>
      <c r="BX25" s="58">
        <v>30.0</v>
      </c>
      <c r="BY25" s="58">
        <v>335.0</v>
      </c>
      <c r="BZ25" s="58">
        <v>370.0</v>
      </c>
      <c r="CA25" s="58">
        <v>204.0</v>
      </c>
      <c r="CB25" s="58">
        <v>20.0</v>
      </c>
      <c r="CC25" s="58">
        <v>342.0</v>
      </c>
      <c r="CD25" s="58">
        <v>274.0</v>
      </c>
      <c r="CE25" s="58">
        <v>154.0</v>
      </c>
      <c r="CF25" s="58">
        <v>8.0</v>
      </c>
      <c r="CG25" s="58">
        <v>336.0</v>
      </c>
      <c r="CH25" s="58">
        <v>265.0</v>
      </c>
      <c r="CI25" s="58">
        <v>155.0</v>
      </c>
      <c r="CJ25" s="58">
        <v>5.0</v>
      </c>
      <c r="CK25" s="58">
        <v>346.0</v>
      </c>
      <c r="CL25" s="58">
        <v>281.0</v>
      </c>
      <c r="CM25" s="58">
        <v>171.0</v>
      </c>
      <c r="CN25" s="58">
        <v>4.0</v>
      </c>
      <c r="CO25" s="58">
        <v>333.0</v>
      </c>
      <c r="CP25" s="58">
        <v>319.0</v>
      </c>
      <c r="CQ25" s="58">
        <v>157.0</v>
      </c>
      <c r="CR25" s="58">
        <v>8.0</v>
      </c>
      <c r="CS25" s="58">
        <v>336.0</v>
      </c>
      <c r="CT25" s="58">
        <v>299.0</v>
      </c>
      <c r="CU25" s="58">
        <v>184.0</v>
      </c>
      <c r="CV25" s="58">
        <v>9.0</v>
      </c>
      <c r="CW25" s="58">
        <v>338.0</v>
      </c>
      <c r="CX25" s="58">
        <v>210.0</v>
      </c>
      <c r="CY25" s="58">
        <v>104.0</v>
      </c>
      <c r="CZ25" s="58">
        <v>58.0</v>
      </c>
      <c r="DA25" s="58">
        <v>321.0</v>
      </c>
      <c r="DB25" s="58">
        <v>215.0</v>
      </c>
      <c r="DC25" s="58">
        <v>105.0</v>
      </c>
      <c r="DD25" s="58">
        <v>53.0</v>
      </c>
      <c r="DE25" s="59">
        <f t="shared" si="33"/>
        <v>146</v>
      </c>
      <c r="DF25" s="58">
        <v>35.0</v>
      </c>
      <c r="DG25" s="59">
        <f t="shared" ref="DG25:DH25" si="41">BO25</f>
        <v>193</v>
      </c>
      <c r="DH25" s="59">
        <f t="shared" si="41"/>
        <v>9.7</v>
      </c>
      <c r="DI25" s="59"/>
      <c r="DJ25" s="58">
        <v>7.0</v>
      </c>
      <c r="DK25" s="58">
        <v>60.0</v>
      </c>
      <c r="DL25" s="58">
        <v>54.0</v>
      </c>
      <c r="DM25" s="89"/>
      <c r="DN25" s="61">
        <v>340.0</v>
      </c>
      <c r="DO25" s="61">
        <v>141.0</v>
      </c>
      <c r="DP25" s="61">
        <v>36.62</v>
      </c>
      <c r="DQ25" s="61">
        <v>23.2</v>
      </c>
      <c r="DR25" s="61">
        <v>5.66</v>
      </c>
      <c r="DS25" s="61">
        <v>8.0</v>
      </c>
      <c r="DT25" s="61">
        <v>43.0</v>
      </c>
      <c r="DU25" s="61">
        <v>52.2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30">
        <v>340.0</v>
      </c>
      <c r="EF25" s="230">
        <v>137.0</v>
      </c>
      <c r="EG25" s="230">
        <v>69.0</v>
      </c>
      <c r="EH25" s="230">
        <v>2.9</v>
      </c>
      <c r="EI25" s="228"/>
      <c r="EJ25" s="230">
        <v>9.0</v>
      </c>
      <c r="EK25" s="230">
        <v>52.0</v>
      </c>
      <c r="EL25" s="230">
        <v>54.0</v>
      </c>
      <c r="EM25" s="230">
        <v>137.0</v>
      </c>
      <c r="EN25" s="230">
        <v>100.0</v>
      </c>
      <c r="EO25" s="230">
        <v>4.3</v>
      </c>
      <c r="EP25" s="228"/>
      <c r="EQ25" s="230">
        <v>9.0</v>
      </c>
      <c r="ER25" s="230">
        <v>53.0</v>
      </c>
      <c r="ES25" s="230">
        <v>55.0</v>
      </c>
      <c r="ET25" s="230">
        <v>340.0</v>
      </c>
      <c r="EU25" s="230">
        <v>258.0</v>
      </c>
      <c r="EV25" s="230">
        <v>149.3</v>
      </c>
      <c r="EW25" s="230">
        <v>-9.9</v>
      </c>
      <c r="EX25" s="230">
        <v>338.0</v>
      </c>
      <c r="EY25" s="230">
        <v>0.0</v>
      </c>
      <c r="EZ25" s="230">
        <v>0.0</v>
      </c>
      <c r="FA25" s="230">
        <v>0.0</v>
      </c>
      <c r="FB25" s="230">
        <v>339.0</v>
      </c>
      <c r="FC25" s="230">
        <v>254.0</v>
      </c>
      <c r="FD25" s="230">
        <v>147.4</v>
      </c>
      <c r="FE25" s="230">
        <v>-4.5</v>
      </c>
      <c r="FF25" s="230">
        <v>338.0</v>
      </c>
      <c r="FG25" s="230">
        <v>0.0</v>
      </c>
      <c r="FH25" s="230">
        <v>0.0</v>
      </c>
      <c r="FI25" s="230">
        <v>0.0</v>
      </c>
      <c r="FJ25" s="230">
        <v>340.0</v>
      </c>
      <c r="FK25" s="230">
        <v>241.0</v>
      </c>
      <c r="FL25" s="230">
        <v>138.6</v>
      </c>
      <c r="FM25" s="228"/>
      <c r="FN25" s="230">
        <v>340.0</v>
      </c>
      <c r="FO25" s="230">
        <v>256.0</v>
      </c>
      <c r="FP25" s="230">
        <v>139.3</v>
      </c>
      <c r="FQ25" s="230">
        <v>2.1</v>
      </c>
      <c r="FR25" s="230">
        <v>137.0</v>
      </c>
      <c r="FS25" s="228"/>
      <c r="FT25" s="231">
        <v>17.32</v>
      </c>
      <c r="FU25" s="228"/>
      <c r="FV25" s="230">
        <v>137.0</v>
      </c>
      <c r="FW25" s="64"/>
      <c r="FX25" s="64"/>
      <c r="FY25" s="64"/>
      <c r="FZ25" s="89"/>
      <c r="GA25" s="65">
        <v>340.0</v>
      </c>
      <c r="GB25" s="66">
        <v>389.36</v>
      </c>
      <c r="GC25" s="66">
        <v>241.97</v>
      </c>
      <c r="GD25" s="66">
        <v>13.4</v>
      </c>
      <c r="GE25" s="66">
        <v>340.0</v>
      </c>
      <c r="GF25" s="66">
        <v>409.58</v>
      </c>
      <c r="GG25" s="66">
        <v>238.37</v>
      </c>
      <c r="GH25" s="66">
        <v>18.34</v>
      </c>
      <c r="GI25" s="66">
        <v>340.0</v>
      </c>
      <c r="GJ25" s="66">
        <v>240.91</v>
      </c>
      <c r="GK25" s="66">
        <v>-138.87</v>
      </c>
      <c r="GL25" s="66">
        <v>-5.7</v>
      </c>
      <c r="GM25" s="66">
        <v>340.0</v>
      </c>
      <c r="GN25" s="66">
        <v>221.59</v>
      </c>
      <c r="GO25" s="66">
        <v>-139.87</v>
      </c>
      <c r="GP25" s="66">
        <v>-14.07</v>
      </c>
      <c r="GQ25" s="66">
        <v>340.0</v>
      </c>
      <c r="GR25" s="66">
        <v>152.99</v>
      </c>
      <c r="GS25" s="66">
        <v>-97.07</v>
      </c>
      <c r="GT25" s="66">
        <v>-3.18</v>
      </c>
      <c r="GU25" s="66">
        <v>340.0</v>
      </c>
      <c r="GV25" s="66">
        <v>164.27</v>
      </c>
      <c r="GW25" s="66">
        <v>-93.89</v>
      </c>
      <c r="GX25" s="66">
        <v>-5.36</v>
      </c>
      <c r="GY25" s="89"/>
      <c r="GZ25" s="98" t="s">
        <v>91</v>
      </c>
      <c r="HA25" s="99" t="s">
        <v>92</v>
      </c>
      <c r="HB25" s="98">
        <v>158.0</v>
      </c>
      <c r="HC25" s="98">
        <v>7.9</v>
      </c>
      <c r="HD25" s="98">
        <v>3.16</v>
      </c>
      <c r="HE25" s="99">
        <v>8.0</v>
      </c>
      <c r="HF25" s="99">
        <v>54.0</v>
      </c>
      <c r="HG25" s="99">
        <v>50.0</v>
      </c>
      <c r="HH25" s="98" t="s">
        <v>91</v>
      </c>
      <c r="HI25" s="98" t="s">
        <v>92</v>
      </c>
      <c r="HJ25" s="98">
        <v>119.0</v>
      </c>
      <c r="HK25" s="98">
        <v>5.95</v>
      </c>
      <c r="HL25" s="98">
        <v>2.38</v>
      </c>
      <c r="HM25" s="98">
        <v>5.0</v>
      </c>
      <c r="HN25" s="99">
        <v>55.0</v>
      </c>
      <c r="HO25" s="99">
        <v>55.0</v>
      </c>
      <c r="HP25" s="98" t="s">
        <v>91</v>
      </c>
      <c r="HQ25" s="99" t="s">
        <v>92</v>
      </c>
      <c r="HR25" s="98">
        <v>207.0</v>
      </c>
      <c r="HS25" s="98">
        <v>10.35</v>
      </c>
      <c r="HT25" s="98">
        <v>5.175</v>
      </c>
      <c r="HU25" s="98">
        <v>7.0</v>
      </c>
      <c r="HV25" s="145">
        <v>56.0</v>
      </c>
      <c r="HW25" s="145">
        <v>56.0</v>
      </c>
      <c r="HX25" s="89"/>
      <c r="HY25" s="147">
        <v>135.0</v>
      </c>
      <c r="HZ25" s="147">
        <v>33.0</v>
      </c>
      <c r="IA25" s="148">
        <f t="shared" si="10"/>
        <v>110</v>
      </c>
      <c r="IB25" s="147">
        <v>5.5</v>
      </c>
      <c r="IC25" s="148"/>
      <c r="ID25" s="147">
        <v>2.0</v>
      </c>
      <c r="IE25" s="147">
        <v>64.0</v>
      </c>
      <c r="IF25" s="147">
        <v>43.0</v>
      </c>
      <c r="IG25" s="89"/>
      <c r="IH25" s="74">
        <v>139.0</v>
      </c>
      <c r="II25" s="74">
        <v>33.6</v>
      </c>
      <c r="IJ25" s="74">
        <v>180.0</v>
      </c>
      <c r="IK25" s="74">
        <v>9.3</v>
      </c>
      <c r="IL25" s="74">
        <v>10.2</v>
      </c>
      <c r="IM25" s="74">
        <v>6.0</v>
      </c>
      <c r="IN25" s="74">
        <v>46.0</v>
      </c>
      <c r="IO25" s="74">
        <v>45.0</v>
      </c>
      <c r="IP25" s="74">
        <v>139.0</v>
      </c>
      <c r="IQ25" s="74">
        <v>34.6</v>
      </c>
      <c r="IR25" s="74">
        <v>5.0</v>
      </c>
      <c r="IS25" s="74">
        <v>0.1</v>
      </c>
      <c r="IT25" s="74">
        <v>0.3</v>
      </c>
      <c r="IU25" s="74">
        <v>12.0</v>
      </c>
      <c r="IV25" s="74">
        <v>49.0</v>
      </c>
      <c r="IW25" s="74">
        <v>48.0</v>
      </c>
      <c r="IX25" s="89"/>
      <c r="IY25" s="76">
        <v>139.68</v>
      </c>
      <c r="IZ25" s="76">
        <v>34.92</v>
      </c>
      <c r="JA25" s="76">
        <v>369.86</v>
      </c>
      <c r="JB25" s="76">
        <v>18.49</v>
      </c>
      <c r="JC25" s="76">
        <v>7.6</v>
      </c>
      <c r="JD25" s="76">
        <v>3.0</v>
      </c>
      <c r="JE25" s="76">
        <v>66.63</v>
      </c>
      <c r="JF25" s="76">
        <v>51.3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137.0</v>
      </c>
      <c r="JQ25" s="78">
        <v>32.1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137.0</v>
      </c>
      <c r="JY25" s="78">
        <v>33.9</v>
      </c>
      <c r="JZ25" s="78">
        <v>101.0</v>
      </c>
      <c r="KA25" s="78">
        <v>4.3</v>
      </c>
      <c r="KB25" s="78">
        <v>2.4</v>
      </c>
      <c r="KC25" s="78">
        <v>2.0</v>
      </c>
      <c r="KD25" s="78">
        <v>54.0</v>
      </c>
      <c r="KE25" s="78">
        <v>52.0</v>
      </c>
      <c r="KF25" s="89"/>
      <c r="KG25" s="79">
        <v>137.0</v>
      </c>
      <c r="KH25" s="79">
        <v>33.0</v>
      </c>
      <c r="KI25" s="79">
        <v>114.0</v>
      </c>
      <c r="KJ25" s="79">
        <v>6.4</v>
      </c>
      <c r="KK25" s="80"/>
      <c r="KL25" s="79">
        <v>1.0</v>
      </c>
      <c r="KM25" s="79">
        <v>50.0</v>
      </c>
      <c r="KN25" s="79">
        <v>50.0</v>
      </c>
      <c r="KO25" s="79">
        <v>137.0</v>
      </c>
      <c r="KP25" s="79">
        <v>33.0</v>
      </c>
      <c r="KQ25" s="79">
        <v>3.0</v>
      </c>
      <c r="KR25" s="79">
        <v>0.1</v>
      </c>
      <c r="KS25" s="80"/>
      <c r="KT25" s="79">
        <v>1.0</v>
      </c>
      <c r="KU25" s="79">
        <v>50.0</v>
      </c>
      <c r="KV25" s="79">
        <v>48.0</v>
      </c>
      <c r="KW25" s="89"/>
      <c r="KX25" s="81">
        <v>138.0</v>
      </c>
      <c r="KY25" s="81">
        <v>34.0</v>
      </c>
      <c r="KZ25" s="81" t="s">
        <v>128</v>
      </c>
      <c r="LA25" s="81" t="s">
        <v>128</v>
      </c>
      <c r="LB25" s="81">
        <v>2.8</v>
      </c>
      <c r="LC25" s="81">
        <v>3.0</v>
      </c>
      <c r="LD25" s="81">
        <v>55.0</v>
      </c>
      <c r="LE25" s="81">
        <v>56.0</v>
      </c>
      <c r="LF25" s="81">
        <v>138.0</v>
      </c>
      <c r="LG25" s="81">
        <v>34.0</v>
      </c>
      <c r="LH25" s="81">
        <v>386.0</v>
      </c>
      <c r="LI25" s="81">
        <v>18.9</v>
      </c>
      <c r="LJ25" s="81">
        <v>5.0</v>
      </c>
      <c r="LK25" s="81">
        <v>5.0</v>
      </c>
      <c r="LL25" s="81">
        <v>56.0</v>
      </c>
      <c r="LM25" s="81">
        <v>58.0</v>
      </c>
      <c r="LN25" s="89"/>
      <c r="LO25" s="82">
        <v>342.0</v>
      </c>
      <c r="LP25" s="82">
        <v>236.0</v>
      </c>
      <c r="LQ25" s="82">
        <v>135.0</v>
      </c>
      <c r="LR25" s="82">
        <v>72.0</v>
      </c>
      <c r="LS25" s="82">
        <v>331.0</v>
      </c>
      <c r="LT25" s="82">
        <v>43.0</v>
      </c>
      <c r="LU25" s="82">
        <v>2.3</v>
      </c>
      <c r="LV25" s="82">
        <v>145.0</v>
      </c>
      <c r="LW25" s="82">
        <v>76.0</v>
      </c>
      <c r="LX25" s="82">
        <v>56.0</v>
      </c>
      <c r="LY25" s="82">
        <v>57.0</v>
      </c>
      <c r="LZ25" s="82">
        <v>12.0</v>
      </c>
      <c r="MA25" s="82">
        <v>92.0</v>
      </c>
      <c r="MB25" s="82">
        <v>12.5</v>
      </c>
      <c r="MC25" s="82">
        <v>145.0</v>
      </c>
      <c r="MD25" s="82">
        <v>160.0</v>
      </c>
      <c r="ME25" s="82">
        <v>71.0</v>
      </c>
      <c r="MF25" s="82">
        <v>62.0</v>
      </c>
      <c r="MG25" s="83">
        <v>12.0</v>
      </c>
      <c r="MH25" s="88" t="s">
        <v>95</v>
      </c>
      <c r="MI25" s="88" t="s">
        <v>95</v>
      </c>
      <c r="MJ25" s="88" t="s">
        <v>95</v>
      </c>
      <c r="MK25" s="88" t="s">
        <v>95</v>
      </c>
      <c r="ML25" s="82">
        <v>54.0</v>
      </c>
      <c r="MM25" s="82">
        <v>52.0</v>
      </c>
      <c r="MN25" s="83">
        <v>5.0</v>
      </c>
      <c r="MO25" s="86"/>
      <c r="MP25" s="87"/>
      <c r="MQ25" s="87"/>
      <c r="MR25" s="87"/>
      <c r="MS25" s="87"/>
      <c r="MT25" s="82">
        <v>0.0</v>
      </c>
      <c r="MU25" s="82">
        <v>0.0</v>
      </c>
      <c r="MV25" s="82">
        <v>0.0</v>
      </c>
      <c r="MW25" s="83">
        <v>37.0</v>
      </c>
      <c r="MX25" s="121">
        <v>45.0</v>
      </c>
      <c r="MY25" s="88" t="s">
        <v>96</v>
      </c>
      <c r="MZ25" s="83">
        <v>5.0</v>
      </c>
      <c r="NA25" s="87"/>
      <c r="NB25" s="82">
        <v>13.0</v>
      </c>
      <c r="NC25" s="82">
        <v>5.5</v>
      </c>
      <c r="ND25" s="82">
        <v>235.0</v>
      </c>
      <c r="NE25" s="83">
        <v>36.0</v>
      </c>
      <c r="NF25" s="121">
        <v>45.0</v>
      </c>
      <c r="NG25" s="83">
        <v>45.0</v>
      </c>
      <c r="NH25" s="83">
        <v>6.0</v>
      </c>
      <c r="NI25" s="87"/>
      <c r="NJ25" s="83">
        <v>0.0</v>
      </c>
      <c r="NK25" s="83">
        <v>0.0</v>
      </c>
      <c r="NL25" s="83">
        <v>0.0</v>
      </c>
      <c r="NM25" s="83">
        <v>34.0</v>
      </c>
      <c r="NN25" s="83">
        <v>48.0</v>
      </c>
      <c r="NO25" s="83">
        <v>42.0</v>
      </c>
      <c r="NP25" s="83">
        <v>4.0</v>
      </c>
    </row>
    <row r="26" ht="14.25" customHeight="1">
      <c r="A26" s="49">
        <v>0.541666666666667</v>
      </c>
      <c r="B26" s="50"/>
      <c r="C26" s="51">
        <v>50.14</v>
      </c>
      <c r="D26" s="53">
        <v>335.0</v>
      </c>
      <c r="E26" s="53">
        <v>133.0</v>
      </c>
      <c r="F26" s="53">
        <v>49.0</v>
      </c>
      <c r="G26" s="55">
        <v>10.4</v>
      </c>
      <c r="H26" s="54"/>
      <c r="I26" s="53">
        <v>6.0</v>
      </c>
      <c r="J26" s="53">
        <v>49.0</v>
      </c>
      <c r="K26" s="53">
        <v>48.0</v>
      </c>
      <c r="L26" s="53">
        <v>138.0</v>
      </c>
      <c r="M26" s="53">
        <v>47.0</v>
      </c>
      <c r="N26" s="55">
        <v>9.9</v>
      </c>
      <c r="O26" s="54"/>
      <c r="P26" s="53">
        <v>6.0</v>
      </c>
      <c r="Q26" s="53">
        <v>60.0</v>
      </c>
      <c r="R26" s="53">
        <v>50.0</v>
      </c>
      <c r="S26" s="55">
        <v>339.6</v>
      </c>
      <c r="T26" s="55">
        <v>518.4</v>
      </c>
      <c r="U26" s="53">
        <v>311.6</v>
      </c>
      <c r="V26" s="54"/>
      <c r="W26" s="53" t="s">
        <v>94</v>
      </c>
      <c r="X26" s="53" t="s">
        <v>94</v>
      </c>
      <c r="Y26" s="55" t="s">
        <v>94</v>
      </c>
      <c r="Z26" s="54"/>
      <c r="AA26" s="55">
        <v>340.9</v>
      </c>
      <c r="AB26" s="55">
        <v>317.8</v>
      </c>
      <c r="AC26" s="55">
        <v>210.5</v>
      </c>
      <c r="AD26" s="54"/>
      <c r="AE26" s="55">
        <v>340.6</v>
      </c>
      <c r="AF26" s="55">
        <v>354.6</v>
      </c>
      <c r="AG26" s="55">
        <v>192.1</v>
      </c>
      <c r="AH26" s="54"/>
      <c r="AI26" s="55">
        <v>346.5</v>
      </c>
      <c r="AJ26" s="55">
        <v>349.5</v>
      </c>
      <c r="AK26" s="53">
        <v>218.2</v>
      </c>
      <c r="AL26" s="54"/>
      <c r="AM26" s="53">
        <v>338.4</v>
      </c>
      <c r="AN26" s="53">
        <v>375.3</v>
      </c>
      <c r="AO26" s="53">
        <v>209.9</v>
      </c>
      <c r="AP26" s="54"/>
      <c r="AQ26" s="182">
        <f t="shared" ref="AQ26:AS26" si="42">E26</f>
        <v>133</v>
      </c>
      <c r="AR26" s="54">
        <f t="shared" si="42"/>
        <v>49</v>
      </c>
      <c r="AS26" s="56">
        <f t="shared" si="42"/>
        <v>10.4</v>
      </c>
      <c r="AT26" s="54"/>
      <c r="AU26" s="54">
        <f t="shared" ref="AU26:AW26" si="43">L26</f>
        <v>138</v>
      </c>
      <c r="AV26" s="54">
        <f t="shared" si="43"/>
        <v>47</v>
      </c>
      <c r="AW26" s="56">
        <f t="shared" si="43"/>
        <v>9.9</v>
      </c>
      <c r="AX26" s="54"/>
      <c r="AY26" s="182">
        <f t="shared" si="6"/>
        <v>133</v>
      </c>
      <c r="AZ26" s="54"/>
      <c r="BA26" s="54"/>
      <c r="BB26" s="54"/>
      <c r="BC26" s="89"/>
      <c r="BD26" s="54"/>
      <c r="BE26" s="53">
        <v>0.0</v>
      </c>
      <c r="BF26" s="53">
        <v>0.0</v>
      </c>
      <c r="BG26" s="53">
        <v>0.0</v>
      </c>
      <c r="BH26" s="54"/>
      <c r="BI26" s="53">
        <v>22.0</v>
      </c>
      <c r="BJ26" s="53">
        <v>85.0</v>
      </c>
      <c r="BK26" s="53">
        <v>66.0</v>
      </c>
      <c r="BL26" s="89"/>
      <c r="BM26" s="58">
        <v>342.0</v>
      </c>
      <c r="BN26" s="58">
        <v>146.0</v>
      </c>
      <c r="BO26" s="59">
        <f>13+167+63</f>
        <v>243</v>
      </c>
      <c r="BP26" s="58">
        <v>12.2</v>
      </c>
      <c r="BQ26" s="59"/>
      <c r="BR26" s="58">
        <v>6.0</v>
      </c>
      <c r="BS26" s="58">
        <v>63.0</v>
      </c>
      <c r="BT26" s="58">
        <v>65.0</v>
      </c>
      <c r="BU26" s="59">
        <f t="shared" si="40"/>
        <v>342</v>
      </c>
      <c r="BV26" s="58">
        <v>347.0</v>
      </c>
      <c r="BW26" s="58">
        <v>204.0</v>
      </c>
      <c r="BX26" s="58">
        <v>27.0</v>
      </c>
      <c r="BY26" s="58">
        <v>335.0</v>
      </c>
      <c r="BZ26" s="58">
        <v>375.0</v>
      </c>
      <c r="CA26" s="58">
        <v>207.0</v>
      </c>
      <c r="CB26" s="58">
        <v>24.0</v>
      </c>
      <c r="CC26" s="58">
        <v>341.0</v>
      </c>
      <c r="CD26" s="58">
        <v>352.0</v>
      </c>
      <c r="CE26" s="58">
        <v>142.0</v>
      </c>
      <c r="CF26" s="58">
        <v>16.0</v>
      </c>
      <c r="CG26" s="58">
        <v>336.0</v>
      </c>
      <c r="CH26" s="58">
        <v>256.0</v>
      </c>
      <c r="CI26" s="58">
        <v>141.0</v>
      </c>
      <c r="CJ26" s="58">
        <v>6.0</v>
      </c>
      <c r="CK26" s="58">
        <v>348.0</v>
      </c>
      <c r="CL26" s="58">
        <v>294.0</v>
      </c>
      <c r="CM26" s="58">
        <v>177.0</v>
      </c>
      <c r="CN26" s="58">
        <v>5.0</v>
      </c>
      <c r="CO26" s="58">
        <v>332.0</v>
      </c>
      <c r="CP26" s="58">
        <v>332.0</v>
      </c>
      <c r="CQ26" s="58">
        <v>163.0</v>
      </c>
      <c r="CR26" s="58">
        <v>5.0</v>
      </c>
      <c r="CS26" s="58">
        <v>335.0</v>
      </c>
      <c r="CT26" s="58">
        <v>310.0</v>
      </c>
      <c r="CU26" s="58">
        <v>192.0</v>
      </c>
      <c r="CV26" s="58">
        <v>9.0</v>
      </c>
      <c r="CW26" s="58">
        <v>338.0</v>
      </c>
      <c r="CX26" s="58">
        <v>160.0</v>
      </c>
      <c r="CY26" s="58">
        <v>75.0</v>
      </c>
      <c r="CZ26" s="58">
        <v>46.0</v>
      </c>
      <c r="DA26" s="58">
        <v>324.0</v>
      </c>
      <c r="DB26" s="58">
        <v>167.0</v>
      </c>
      <c r="DC26" s="58">
        <v>79.0</v>
      </c>
      <c r="DD26" s="58">
        <v>53.0</v>
      </c>
      <c r="DE26" s="59">
        <f t="shared" si="33"/>
        <v>146</v>
      </c>
      <c r="DF26" s="58">
        <v>35.2</v>
      </c>
      <c r="DG26" s="59">
        <f t="shared" ref="DG26:DH26" si="44">BO26</f>
        <v>243</v>
      </c>
      <c r="DH26" s="59">
        <f t="shared" si="44"/>
        <v>12.2</v>
      </c>
      <c r="DI26" s="59"/>
      <c r="DJ26" s="58">
        <v>7.0</v>
      </c>
      <c r="DK26" s="58">
        <v>60.0</v>
      </c>
      <c r="DL26" s="58">
        <v>55.0</v>
      </c>
      <c r="DM26" s="89"/>
      <c r="DN26" s="61">
        <v>340.0</v>
      </c>
      <c r="DO26" s="61">
        <v>140.0</v>
      </c>
      <c r="DP26" s="61">
        <v>34.01</v>
      </c>
      <c r="DQ26" s="61">
        <v>19.03</v>
      </c>
      <c r="DR26" s="61">
        <v>6.0</v>
      </c>
      <c r="DS26" s="61">
        <v>8.0</v>
      </c>
      <c r="DT26" s="61">
        <v>47.0</v>
      </c>
      <c r="DU26" s="61">
        <v>54.4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339.0</v>
      </c>
      <c r="EF26" s="226">
        <v>136.0</v>
      </c>
      <c r="EG26" s="226">
        <v>73.0</v>
      </c>
      <c r="EH26" s="226">
        <v>3.1</v>
      </c>
      <c r="EI26" s="64"/>
      <c r="EJ26" s="226">
        <v>9.0</v>
      </c>
      <c r="EK26" s="226">
        <v>53.0</v>
      </c>
      <c r="EL26" s="226">
        <v>54.0</v>
      </c>
      <c r="EM26" s="226">
        <v>136.0</v>
      </c>
      <c r="EN26" s="226">
        <v>101.0</v>
      </c>
      <c r="EO26" s="226">
        <v>4.4</v>
      </c>
      <c r="EP26" s="64"/>
      <c r="EQ26" s="226">
        <v>9.0</v>
      </c>
      <c r="ER26" s="226">
        <v>55.0</v>
      </c>
      <c r="ES26" s="226">
        <v>56.0</v>
      </c>
      <c r="ET26" s="226">
        <v>337.0</v>
      </c>
      <c r="EU26" s="226">
        <v>260.0</v>
      </c>
      <c r="EV26" s="226">
        <v>149.8</v>
      </c>
      <c r="EW26" s="226">
        <v>-8.7</v>
      </c>
      <c r="EX26" s="226">
        <v>336.0</v>
      </c>
      <c r="EY26" s="226">
        <v>0.0</v>
      </c>
      <c r="EZ26" s="226">
        <v>0.0</v>
      </c>
      <c r="FA26" s="226">
        <v>0.0</v>
      </c>
      <c r="FB26" s="226">
        <v>336.0</v>
      </c>
      <c r="FC26" s="226">
        <v>258.0</v>
      </c>
      <c r="FD26" s="226">
        <v>147.7</v>
      </c>
      <c r="FE26" s="226">
        <v>-6.1</v>
      </c>
      <c r="FF26" s="226">
        <v>336.0</v>
      </c>
      <c r="FG26" s="226">
        <v>0.0</v>
      </c>
      <c r="FH26" s="226">
        <v>0.0</v>
      </c>
      <c r="FI26" s="226">
        <v>0.0</v>
      </c>
      <c r="FJ26" s="226">
        <v>339.0</v>
      </c>
      <c r="FK26" s="226">
        <v>245.0</v>
      </c>
      <c r="FL26" s="226">
        <v>140.3</v>
      </c>
      <c r="FM26" s="64"/>
      <c r="FN26" s="226">
        <v>339.0</v>
      </c>
      <c r="FO26" s="226">
        <v>259.0</v>
      </c>
      <c r="FP26" s="226">
        <v>141.0</v>
      </c>
      <c r="FQ26" s="226">
        <v>3.6</v>
      </c>
      <c r="FR26" s="226">
        <v>136.0</v>
      </c>
      <c r="FS26" s="64"/>
      <c r="FT26" s="226">
        <v>14.12</v>
      </c>
      <c r="FU26" s="64"/>
      <c r="FV26" s="226">
        <v>136.0</v>
      </c>
      <c r="FW26" s="64"/>
      <c r="FX26" s="64"/>
      <c r="FY26" s="64"/>
      <c r="FZ26" s="89"/>
      <c r="GA26" s="65">
        <v>339.0</v>
      </c>
      <c r="GB26" s="66">
        <v>349.35</v>
      </c>
      <c r="GC26" s="66">
        <v>214.33</v>
      </c>
      <c r="GD26" s="66">
        <v>27.05</v>
      </c>
      <c r="GE26" s="66">
        <v>339.0</v>
      </c>
      <c r="GF26" s="66">
        <v>367.96</v>
      </c>
      <c r="GG26" s="66">
        <v>211.16</v>
      </c>
      <c r="GH26" s="66">
        <v>30.32</v>
      </c>
      <c r="GI26" s="66">
        <v>339.0</v>
      </c>
      <c r="GJ26" s="66">
        <v>243.26</v>
      </c>
      <c r="GK26" s="66">
        <v>-138.87</v>
      </c>
      <c r="GL26" s="66">
        <v>-6.37</v>
      </c>
      <c r="GM26" s="66">
        <v>339.0</v>
      </c>
      <c r="GN26" s="66">
        <v>224.21</v>
      </c>
      <c r="GO26" s="66">
        <v>-139.96</v>
      </c>
      <c r="GP26" s="66">
        <v>-14.99</v>
      </c>
      <c r="GQ26" s="66">
        <v>339.0</v>
      </c>
      <c r="GR26" s="66">
        <v>114.33</v>
      </c>
      <c r="GS26" s="66">
        <v>-71.28</v>
      </c>
      <c r="GT26" s="66">
        <v>-19.18</v>
      </c>
      <c r="GU26" s="66">
        <v>339.0</v>
      </c>
      <c r="GV26" s="66">
        <v>127.34</v>
      </c>
      <c r="GW26" s="66">
        <v>-75.8</v>
      </c>
      <c r="GX26" s="66">
        <v>-20.35</v>
      </c>
      <c r="GY26" s="89"/>
      <c r="GZ26" s="98" t="s">
        <v>91</v>
      </c>
      <c r="HA26" s="99" t="s">
        <v>92</v>
      </c>
      <c r="HB26" s="98">
        <v>155.0</v>
      </c>
      <c r="HC26" s="98">
        <v>7.75</v>
      </c>
      <c r="HD26" s="98">
        <v>3.1</v>
      </c>
      <c r="HE26" s="99">
        <v>8.0</v>
      </c>
      <c r="HF26" s="99">
        <v>54.0</v>
      </c>
      <c r="HG26" s="99">
        <v>50.0</v>
      </c>
      <c r="HH26" s="98" t="s">
        <v>91</v>
      </c>
      <c r="HI26" s="98" t="s">
        <v>92</v>
      </c>
      <c r="HJ26" s="98">
        <v>3.0</v>
      </c>
      <c r="HK26" s="98">
        <v>0.15</v>
      </c>
      <c r="HL26" s="98">
        <v>0.06</v>
      </c>
      <c r="HM26" s="98">
        <v>5.0</v>
      </c>
      <c r="HN26" s="99">
        <v>56.0</v>
      </c>
      <c r="HO26" s="99">
        <v>56.0</v>
      </c>
      <c r="HP26" s="98" t="s">
        <v>91</v>
      </c>
      <c r="HQ26" s="99" t="s">
        <v>92</v>
      </c>
      <c r="HR26" s="98">
        <v>206.0</v>
      </c>
      <c r="HS26" s="98">
        <v>10.3</v>
      </c>
      <c r="HT26" s="98">
        <v>5.15</v>
      </c>
      <c r="HU26" s="98">
        <v>7.0</v>
      </c>
      <c r="HV26" s="145">
        <v>56.0</v>
      </c>
      <c r="HW26" s="145">
        <v>56.0</v>
      </c>
      <c r="HX26" s="89"/>
      <c r="HY26" s="147">
        <v>135.0</v>
      </c>
      <c r="HZ26" s="147">
        <v>33.0</v>
      </c>
      <c r="IA26" s="148">
        <f t="shared" si="10"/>
        <v>56</v>
      </c>
      <c r="IB26" s="147">
        <v>2.8</v>
      </c>
      <c r="IC26" s="148"/>
      <c r="ID26" s="147">
        <v>2.0</v>
      </c>
      <c r="IE26" s="147">
        <v>68.0</v>
      </c>
      <c r="IF26" s="147">
        <v>47.0</v>
      </c>
      <c r="IG26" s="89"/>
      <c r="IH26" s="74">
        <v>139.0</v>
      </c>
      <c r="II26" s="74">
        <v>34.4</v>
      </c>
      <c r="IJ26" s="74">
        <v>180.0</v>
      </c>
      <c r="IK26" s="74">
        <v>5.5</v>
      </c>
      <c r="IL26" s="74">
        <v>6.4</v>
      </c>
      <c r="IM26" s="74">
        <v>6.0</v>
      </c>
      <c r="IN26" s="74">
        <v>46.0</v>
      </c>
      <c r="IO26" s="74">
        <v>45.0</v>
      </c>
      <c r="IP26" s="74">
        <v>139.0</v>
      </c>
      <c r="IQ26" s="74">
        <v>34.6</v>
      </c>
      <c r="IR26" s="74">
        <v>5.0</v>
      </c>
      <c r="IS26" s="74">
        <v>0.2</v>
      </c>
      <c r="IT26" s="74">
        <v>0.3</v>
      </c>
      <c r="IU26" s="74">
        <v>12.0</v>
      </c>
      <c r="IV26" s="74">
        <v>49.0</v>
      </c>
      <c r="IW26" s="74">
        <v>48.0</v>
      </c>
      <c r="IX26" s="89"/>
      <c r="IY26" s="76">
        <v>139.76</v>
      </c>
      <c r="IZ26" s="76">
        <v>35.01</v>
      </c>
      <c r="JA26" s="76">
        <v>336.02</v>
      </c>
      <c r="JB26" s="76">
        <v>16.8</v>
      </c>
      <c r="JC26" s="76">
        <v>6.3</v>
      </c>
      <c r="JD26" s="76">
        <v>3.0</v>
      </c>
      <c r="JE26" s="76">
        <v>65.79</v>
      </c>
      <c r="JF26" s="76">
        <v>53.22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136.0</v>
      </c>
      <c r="JQ26" s="78">
        <v>32.1</v>
      </c>
      <c r="JR26" s="78">
        <v>0.0</v>
      </c>
      <c r="JS26" s="78">
        <v>0.0</v>
      </c>
      <c r="JT26" s="78">
        <v>0.0</v>
      </c>
      <c r="JU26" s="78">
        <v>2.0</v>
      </c>
      <c r="JV26" s="78">
        <v>48.0</v>
      </c>
      <c r="JW26" s="78">
        <v>47.0</v>
      </c>
      <c r="JX26" s="78">
        <v>136.0</v>
      </c>
      <c r="JY26" s="78">
        <v>34.2</v>
      </c>
      <c r="JZ26" s="78">
        <v>102.0</v>
      </c>
      <c r="KA26" s="78">
        <v>5.4</v>
      </c>
      <c r="KB26" s="78">
        <v>2.3</v>
      </c>
      <c r="KC26" s="78">
        <v>2.0</v>
      </c>
      <c r="KD26" s="78">
        <v>56.0</v>
      </c>
      <c r="KE26" s="78">
        <v>54.0</v>
      </c>
      <c r="KF26" s="89"/>
      <c r="KG26" s="79">
        <v>136.0</v>
      </c>
      <c r="KH26" s="79">
        <v>33.0</v>
      </c>
      <c r="KI26" s="79">
        <v>112.0</v>
      </c>
      <c r="KJ26" s="79">
        <v>6.0</v>
      </c>
      <c r="KK26" s="80"/>
      <c r="KL26" s="79">
        <v>1.0</v>
      </c>
      <c r="KM26" s="79">
        <v>50.0</v>
      </c>
      <c r="KN26" s="79">
        <v>50.0</v>
      </c>
      <c r="KO26" s="79">
        <v>136.0</v>
      </c>
      <c r="KP26" s="79">
        <v>33.0</v>
      </c>
      <c r="KQ26" s="79">
        <v>3.0</v>
      </c>
      <c r="KR26" s="79">
        <v>0.1</v>
      </c>
      <c r="KS26" s="80"/>
      <c r="KT26" s="79">
        <v>1.0</v>
      </c>
      <c r="KU26" s="79">
        <v>50.0</v>
      </c>
      <c r="KV26" s="79">
        <v>48.0</v>
      </c>
      <c r="KW26" s="89"/>
      <c r="KX26" s="81">
        <v>134.0</v>
      </c>
      <c r="KY26" s="81">
        <v>34.0</v>
      </c>
      <c r="KZ26" s="81">
        <v>233.0</v>
      </c>
      <c r="LA26" s="81">
        <v>11.4</v>
      </c>
      <c r="LB26" s="81">
        <v>2.5</v>
      </c>
      <c r="LC26" s="81">
        <v>3.0</v>
      </c>
      <c r="LD26" s="81">
        <v>55.0</v>
      </c>
      <c r="LE26" s="81">
        <v>56.0</v>
      </c>
      <c r="LF26" s="81">
        <v>134.0</v>
      </c>
      <c r="LG26" s="81">
        <v>34.0</v>
      </c>
      <c r="LH26" s="81">
        <v>216.0</v>
      </c>
      <c r="LI26" s="81">
        <v>10.6</v>
      </c>
      <c r="LJ26" s="81">
        <v>5.0</v>
      </c>
      <c r="LK26" s="81">
        <v>5.0</v>
      </c>
      <c r="LL26" s="81">
        <v>56.0</v>
      </c>
      <c r="LM26" s="81">
        <v>58.0</v>
      </c>
      <c r="LN26" s="89"/>
      <c r="LO26" s="82">
        <v>339.0</v>
      </c>
      <c r="LP26" s="82">
        <v>255.0</v>
      </c>
      <c r="LQ26" s="82">
        <v>146.0</v>
      </c>
      <c r="LR26" s="82">
        <v>71.0</v>
      </c>
      <c r="LS26" s="82">
        <v>329.0</v>
      </c>
      <c r="LT26" s="82">
        <v>51.0</v>
      </c>
      <c r="LU26" s="82">
        <v>5.4</v>
      </c>
      <c r="LV26" s="82">
        <v>143.0</v>
      </c>
      <c r="LW26" s="82">
        <v>90.0</v>
      </c>
      <c r="LX26" s="82">
        <v>59.0</v>
      </c>
      <c r="LY26" s="82">
        <v>56.0</v>
      </c>
      <c r="LZ26" s="82">
        <v>12.0</v>
      </c>
      <c r="MA26" s="87">
        <f>95</f>
        <v>95</v>
      </c>
      <c r="MB26" s="82">
        <v>12.4</v>
      </c>
      <c r="MC26" s="82">
        <v>144.0</v>
      </c>
      <c r="MD26" s="82">
        <v>165.0</v>
      </c>
      <c r="ME26" s="82">
        <v>72.0</v>
      </c>
      <c r="MF26" s="82">
        <v>64.0</v>
      </c>
      <c r="MG26" s="83">
        <v>12.0</v>
      </c>
      <c r="MH26" s="88" t="s">
        <v>95</v>
      </c>
      <c r="MI26" s="88" t="s">
        <v>95</v>
      </c>
      <c r="MJ26" s="88" t="s">
        <v>95</v>
      </c>
      <c r="MK26" s="88" t="s">
        <v>95</v>
      </c>
      <c r="ML26" s="82">
        <v>54.0</v>
      </c>
      <c r="MM26" s="82">
        <v>52.0</v>
      </c>
      <c r="MN26" s="83">
        <v>5.0</v>
      </c>
      <c r="MO26" s="86"/>
      <c r="MP26" s="87"/>
      <c r="MQ26" s="87"/>
      <c r="MR26" s="87"/>
      <c r="MS26" s="87"/>
      <c r="MT26" s="82">
        <v>0.0</v>
      </c>
      <c r="MU26" s="82">
        <v>0.0</v>
      </c>
      <c r="MV26" s="82">
        <v>0.0</v>
      </c>
      <c r="MW26" s="83">
        <v>37.0</v>
      </c>
      <c r="MX26" s="121">
        <v>45.0</v>
      </c>
      <c r="MY26" s="88" t="s">
        <v>96</v>
      </c>
      <c r="MZ26" s="83">
        <v>5.0</v>
      </c>
      <c r="NA26" s="87"/>
      <c r="NB26" s="82">
        <v>13.0</v>
      </c>
      <c r="NC26" s="82">
        <v>4.8</v>
      </c>
      <c r="ND26" s="82">
        <v>230.0</v>
      </c>
      <c r="NE26" s="83">
        <v>36.0</v>
      </c>
      <c r="NF26" s="121">
        <v>45.0</v>
      </c>
      <c r="NG26" s="83">
        <v>45.0</v>
      </c>
      <c r="NH26" s="83">
        <v>6.0</v>
      </c>
      <c r="NI26" s="87"/>
      <c r="NJ26" s="83">
        <v>0.0</v>
      </c>
      <c r="NK26" s="83">
        <v>0.0</v>
      </c>
      <c r="NL26" s="83">
        <v>0.0</v>
      </c>
      <c r="NM26" s="83">
        <v>34.0</v>
      </c>
      <c r="NN26" s="83">
        <v>48.0</v>
      </c>
      <c r="NO26" s="83">
        <v>42.0</v>
      </c>
      <c r="NP26" s="83">
        <v>4.0</v>
      </c>
    </row>
    <row r="27" ht="14.25" customHeight="1">
      <c r="A27" s="49">
        <v>0.583333333333334</v>
      </c>
      <c r="B27" s="50"/>
      <c r="C27" s="51">
        <v>50.12</v>
      </c>
      <c r="D27" s="127">
        <v>337.0</v>
      </c>
      <c r="E27" s="53">
        <v>134.0</v>
      </c>
      <c r="F27" s="53">
        <v>48.0</v>
      </c>
      <c r="G27" s="55">
        <v>10.4</v>
      </c>
      <c r="H27" s="54"/>
      <c r="I27" s="53">
        <v>6.0</v>
      </c>
      <c r="J27" s="53">
        <v>49.0</v>
      </c>
      <c r="K27" s="53">
        <v>48.0</v>
      </c>
      <c r="L27" s="53">
        <v>139.0</v>
      </c>
      <c r="M27" s="53">
        <v>44.0</v>
      </c>
      <c r="N27" s="55">
        <v>8.5</v>
      </c>
      <c r="O27" s="54"/>
      <c r="P27" s="53">
        <v>6.0</v>
      </c>
      <c r="Q27" s="53">
        <v>60.0</v>
      </c>
      <c r="R27" s="53">
        <v>50.0</v>
      </c>
      <c r="S27" s="55">
        <v>340.5</v>
      </c>
      <c r="T27" s="55">
        <v>504.9</v>
      </c>
      <c r="U27" s="53">
        <v>304.1</v>
      </c>
      <c r="V27" s="54"/>
      <c r="W27" s="53" t="s">
        <v>94</v>
      </c>
      <c r="X27" s="53" t="s">
        <v>94</v>
      </c>
      <c r="Y27" s="55" t="s">
        <v>94</v>
      </c>
      <c r="Z27" s="54"/>
      <c r="AA27" s="55">
        <v>340.6</v>
      </c>
      <c r="AB27" s="55">
        <v>327.3</v>
      </c>
      <c r="AC27" s="55">
        <v>216.1</v>
      </c>
      <c r="AD27" s="54"/>
      <c r="AE27" s="55">
        <v>340.3</v>
      </c>
      <c r="AF27" s="55">
        <v>365.9</v>
      </c>
      <c r="AG27" s="55">
        <v>196.5</v>
      </c>
      <c r="AH27" s="54"/>
      <c r="AI27" s="55">
        <v>346.4</v>
      </c>
      <c r="AJ27" s="55">
        <v>362.1</v>
      </c>
      <c r="AK27" s="53">
        <v>224.8</v>
      </c>
      <c r="AL27" s="54"/>
      <c r="AM27" s="53">
        <v>338.9</v>
      </c>
      <c r="AN27" s="53">
        <v>384.7</v>
      </c>
      <c r="AO27" s="53">
        <v>213.1</v>
      </c>
      <c r="AP27" s="54"/>
      <c r="AQ27" s="182">
        <f t="shared" ref="AQ27:AS27" si="45">E27</f>
        <v>134</v>
      </c>
      <c r="AR27" s="54">
        <f t="shared" si="45"/>
        <v>48</v>
      </c>
      <c r="AS27" s="56">
        <f t="shared" si="45"/>
        <v>10.4</v>
      </c>
      <c r="AT27" s="54"/>
      <c r="AU27" s="54">
        <f t="shared" ref="AU27:AW27" si="46">L27</f>
        <v>139</v>
      </c>
      <c r="AV27" s="54">
        <f t="shared" si="46"/>
        <v>44</v>
      </c>
      <c r="AW27" s="56">
        <f t="shared" si="46"/>
        <v>8.5</v>
      </c>
      <c r="AX27" s="54"/>
      <c r="AY27" s="182">
        <f t="shared" si="6"/>
        <v>134</v>
      </c>
      <c r="AZ27" s="54"/>
      <c r="BA27" s="54"/>
      <c r="BB27" s="54"/>
      <c r="BC27" s="89"/>
      <c r="BD27" s="54"/>
      <c r="BE27" s="53">
        <v>0.0</v>
      </c>
      <c r="BF27" s="53">
        <v>0.0</v>
      </c>
      <c r="BG27" s="53">
        <v>0.0</v>
      </c>
      <c r="BH27" s="54"/>
      <c r="BI27" s="53">
        <v>22.0</v>
      </c>
      <c r="BJ27" s="53">
        <v>85.0</v>
      </c>
      <c r="BK27" s="53">
        <v>66.0</v>
      </c>
      <c r="BL27" s="89"/>
      <c r="BM27" s="58">
        <v>342.0</v>
      </c>
      <c r="BN27" s="58">
        <v>146.0</v>
      </c>
      <c r="BO27" s="58">
        <v>171.0</v>
      </c>
      <c r="BP27" s="58">
        <v>8.6</v>
      </c>
      <c r="BQ27" s="59"/>
      <c r="BR27" s="58">
        <v>6.0</v>
      </c>
      <c r="BS27" s="58">
        <v>65.0</v>
      </c>
      <c r="BT27" s="58">
        <v>67.0</v>
      </c>
      <c r="BU27" s="59">
        <f t="shared" si="40"/>
        <v>342</v>
      </c>
      <c r="BV27" s="58">
        <v>350.0</v>
      </c>
      <c r="BW27" s="58">
        <v>207.0</v>
      </c>
      <c r="BX27" s="58">
        <v>26.0</v>
      </c>
      <c r="BY27" s="58">
        <v>335.0</v>
      </c>
      <c r="BZ27" s="58">
        <v>374.0</v>
      </c>
      <c r="CA27" s="58">
        <v>207.0</v>
      </c>
      <c r="CB27" s="58">
        <v>22.0</v>
      </c>
      <c r="CC27" s="58">
        <v>341.0</v>
      </c>
      <c r="CD27" s="58">
        <v>250.0</v>
      </c>
      <c r="CE27" s="58">
        <v>142.0</v>
      </c>
      <c r="CF27" s="58">
        <v>14.0</v>
      </c>
      <c r="CG27" s="58">
        <v>336.0</v>
      </c>
      <c r="CH27" s="58">
        <v>255.0</v>
      </c>
      <c r="CI27" s="58">
        <v>141.0</v>
      </c>
      <c r="CJ27" s="58">
        <v>6.0</v>
      </c>
      <c r="CK27" s="58">
        <v>347.0</v>
      </c>
      <c r="CL27" s="58">
        <v>294.0</v>
      </c>
      <c r="CM27" s="58">
        <v>178.0</v>
      </c>
      <c r="CN27" s="58">
        <v>2.0</v>
      </c>
      <c r="CO27" s="58">
        <v>332.0</v>
      </c>
      <c r="CP27" s="58">
        <v>329.0</v>
      </c>
      <c r="CQ27" s="58">
        <v>163.0</v>
      </c>
      <c r="CR27" s="58">
        <v>4.0</v>
      </c>
      <c r="CS27" s="58">
        <v>335.0</v>
      </c>
      <c r="CT27" s="58">
        <v>311.0</v>
      </c>
      <c r="CU27" s="58">
        <v>191.0</v>
      </c>
      <c r="CV27" s="58">
        <v>9.0</v>
      </c>
      <c r="CW27" s="58">
        <v>338.0</v>
      </c>
      <c r="CX27" s="58">
        <v>167.0</v>
      </c>
      <c r="CY27" s="58">
        <v>78.0</v>
      </c>
      <c r="CZ27" s="58">
        <v>49.0</v>
      </c>
      <c r="DA27" s="58">
        <v>324.0</v>
      </c>
      <c r="DB27" s="58">
        <v>174.0</v>
      </c>
      <c r="DC27" s="58">
        <v>78.0</v>
      </c>
      <c r="DD27" s="58">
        <v>52.0</v>
      </c>
      <c r="DE27" s="59">
        <f t="shared" si="33"/>
        <v>146</v>
      </c>
      <c r="DF27" s="58">
        <v>35.2</v>
      </c>
      <c r="DG27" s="59">
        <f t="shared" ref="DG27:DH27" si="47">BO27</f>
        <v>171</v>
      </c>
      <c r="DH27" s="59">
        <f t="shared" si="47"/>
        <v>8.6</v>
      </c>
      <c r="DI27" s="59"/>
      <c r="DJ27" s="58">
        <v>7.0</v>
      </c>
      <c r="DK27" s="58">
        <v>60.0</v>
      </c>
      <c r="DL27" s="58">
        <v>55.0</v>
      </c>
      <c r="DM27" s="89"/>
      <c r="DN27" s="61">
        <v>341.0</v>
      </c>
      <c r="DO27" s="61">
        <v>140.0</v>
      </c>
      <c r="DP27" s="61">
        <v>42.4</v>
      </c>
      <c r="DQ27" s="61">
        <v>23.31</v>
      </c>
      <c r="DR27" s="61">
        <v>7.7</v>
      </c>
      <c r="DS27" s="61">
        <v>8.0</v>
      </c>
      <c r="DT27" s="61">
        <v>49.0</v>
      </c>
      <c r="DU27" s="61">
        <v>55.5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340.0</v>
      </c>
      <c r="EF27" s="226">
        <v>137.0</v>
      </c>
      <c r="EG27" s="226">
        <v>72.0</v>
      </c>
      <c r="EH27" s="226">
        <v>3.0</v>
      </c>
      <c r="EI27" s="64"/>
      <c r="EJ27" s="226">
        <v>9.0</v>
      </c>
      <c r="EK27" s="226">
        <v>55.0</v>
      </c>
      <c r="EL27" s="226">
        <v>56.0</v>
      </c>
      <c r="EM27" s="226">
        <v>137.0</v>
      </c>
      <c r="EN27" s="226">
        <v>100.0</v>
      </c>
      <c r="EO27" s="226">
        <v>4.3</v>
      </c>
      <c r="EP27" s="64"/>
      <c r="EQ27" s="226">
        <v>9.0</v>
      </c>
      <c r="ER27" s="226">
        <v>56.0</v>
      </c>
      <c r="ES27" s="226">
        <v>57.0</v>
      </c>
      <c r="ET27" s="226">
        <v>339.0</v>
      </c>
      <c r="EU27" s="226">
        <v>258.0</v>
      </c>
      <c r="EV27" s="226">
        <v>149.7</v>
      </c>
      <c r="EW27" s="226">
        <v>0.9</v>
      </c>
      <c r="EX27" s="226">
        <v>338.0</v>
      </c>
      <c r="EY27" s="226">
        <v>0.0</v>
      </c>
      <c r="EZ27" s="226">
        <v>0.0</v>
      </c>
      <c r="FA27" s="226">
        <v>0.0</v>
      </c>
      <c r="FB27" s="226">
        <v>338.0</v>
      </c>
      <c r="FC27" s="226">
        <v>258.0</v>
      </c>
      <c r="FD27" s="226">
        <v>148.6</v>
      </c>
      <c r="FE27" s="226">
        <v>4.1</v>
      </c>
      <c r="FF27" s="226">
        <v>337.0</v>
      </c>
      <c r="FG27" s="226">
        <v>0.0</v>
      </c>
      <c r="FH27" s="226">
        <v>0.0</v>
      </c>
      <c r="FI27" s="226">
        <v>0.0</v>
      </c>
      <c r="FJ27" s="226">
        <v>340.0</v>
      </c>
      <c r="FK27" s="226">
        <v>245.0</v>
      </c>
      <c r="FL27" s="226">
        <v>140.6</v>
      </c>
      <c r="FM27" s="64"/>
      <c r="FN27" s="226">
        <v>340.0</v>
      </c>
      <c r="FO27" s="226">
        <v>260.0</v>
      </c>
      <c r="FP27" s="226">
        <v>140.7</v>
      </c>
      <c r="FQ27" s="226">
        <v>12.6</v>
      </c>
      <c r="FR27" s="226">
        <v>137.0</v>
      </c>
      <c r="FS27" s="64"/>
      <c r="FT27" s="226">
        <v>17.71</v>
      </c>
      <c r="FU27" s="64"/>
      <c r="FV27" s="226">
        <v>137.0</v>
      </c>
      <c r="FW27" s="64"/>
      <c r="FX27" s="64"/>
      <c r="FY27" s="64"/>
      <c r="FZ27" s="89"/>
      <c r="GA27" s="65">
        <v>340.0</v>
      </c>
      <c r="GB27" s="66">
        <v>357.26</v>
      </c>
      <c r="GC27" s="66">
        <v>220.37</v>
      </c>
      <c r="GD27" s="66">
        <v>30.82</v>
      </c>
      <c r="GE27" s="66">
        <v>340.0</v>
      </c>
      <c r="GF27" s="66">
        <v>376.02</v>
      </c>
      <c r="GG27" s="66">
        <v>216.76</v>
      </c>
      <c r="GH27" s="66">
        <v>34.93</v>
      </c>
      <c r="GI27" s="66">
        <v>340.0</v>
      </c>
      <c r="GJ27" s="66">
        <v>246.63</v>
      </c>
      <c r="GK27" s="66">
        <v>-140.54</v>
      </c>
      <c r="GL27" s="66">
        <v>-18.34</v>
      </c>
      <c r="GM27" s="66">
        <v>340.0</v>
      </c>
      <c r="GN27" s="66">
        <v>226.4</v>
      </c>
      <c r="GO27" s="66">
        <v>-139.96</v>
      </c>
      <c r="GP27" s="66">
        <v>-26.05</v>
      </c>
      <c r="GQ27" s="66">
        <v>340.0</v>
      </c>
      <c r="GR27" s="66">
        <v>124.71</v>
      </c>
      <c r="GS27" s="66">
        <v>-78.15</v>
      </c>
      <c r="GT27" s="66">
        <v>-9.97</v>
      </c>
      <c r="GU27" s="66">
        <v>340.0</v>
      </c>
      <c r="GV27" s="66">
        <v>135.23</v>
      </c>
      <c r="GW27" s="66">
        <v>-77.14</v>
      </c>
      <c r="GX27" s="66">
        <v>-11.22</v>
      </c>
      <c r="GY27" s="89"/>
      <c r="GZ27" s="98" t="s">
        <v>91</v>
      </c>
      <c r="HA27" s="99" t="s">
        <v>92</v>
      </c>
      <c r="HB27" s="98">
        <v>157.0</v>
      </c>
      <c r="HC27" s="98">
        <v>7.85</v>
      </c>
      <c r="HD27" s="98">
        <v>3.14</v>
      </c>
      <c r="HE27" s="99">
        <v>8.0</v>
      </c>
      <c r="HF27" s="99">
        <v>55.0</v>
      </c>
      <c r="HG27" s="99">
        <v>53.0</v>
      </c>
      <c r="HH27" s="98" t="s">
        <v>91</v>
      </c>
      <c r="HI27" s="98" t="s">
        <v>92</v>
      </c>
      <c r="HJ27" s="98">
        <v>3.0</v>
      </c>
      <c r="HK27" s="98">
        <v>0.15</v>
      </c>
      <c r="HL27" s="98">
        <v>0.06</v>
      </c>
      <c r="HM27" s="98">
        <v>5.0</v>
      </c>
      <c r="HN27" s="99">
        <v>56.0</v>
      </c>
      <c r="HO27" s="99">
        <v>56.0</v>
      </c>
      <c r="HP27" s="98" t="s">
        <v>91</v>
      </c>
      <c r="HQ27" s="99" t="s">
        <v>92</v>
      </c>
      <c r="HR27" s="98">
        <v>207.0</v>
      </c>
      <c r="HS27" s="98">
        <v>10.35</v>
      </c>
      <c r="HT27" s="98">
        <v>5.175</v>
      </c>
      <c r="HU27" s="98">
        <v>7.0</v>
      </c>
      <c r="HV27" s="145">
        <v>56.0</v>
      </c>
      <c r="HW27" s="145">
        <v>56.0</v>
      </c>
      <c r="HX27" s="89"/>
      <c r="HY27" s="147">
        <v>135.0</v>
      </c>
      <c r="HZ27" s="147">
        <v>33.0</v>
      </c>
      <c r="IA27" s="148">
        <f t="shared" si="10"/>
        <v>120</v>
      </c>
      <c r="IB27" s="147">
        <v>6.0</v>
      </c>
      <c r="IC27" s="148"/>
      <c r="ID27" s="147">
        <v>2.0</v>
      </c>
      <c r="IE27" s="147">
        <v>68.0</v>
      </c>
      <c r="IF27" s="147">
        <v>47.0</v>
      </c>
      <c r="IG27" s="89"/>
      <c r="IH27" s="74">
        <v>140.0</v>
      </c>
      <c r="II27" s="74">
        <v>34.4</v>
      </c>
      <c r="IJ27" s="74">
        <v>7.0</v>
      </c>
      <c r="IK27" s="74">
        <v>0.3</v>
      </c>
      <c r="IL27" s="74">
        <v>0.4</v>
      </c>
      <c r="IM27" s="74">
        <v>6.0</v>
      </c>
      <c r="IN27" s="74">
        <v>46.0</v>
      </c>
      <c r="IO27" s="74">
        <v>45.0</v>
      </c>
      <c r="IP27" s="74">
        <v>140.0</v>
      </c>
      <c r="IQ27" s="74">
        <v>34.4</v>
      </c>
      <c r="IR27" s="74">
        <v>100.0</v>
      </c>
      <c r="IS27" s="74">
        <v>5.2</v>
      </c>
      <c r="IT27" s="74">
        <v>5.9</v>
      </c>
      <c r="IU27" s="74">
        <v>12.0</v>
      </c>
      <c r="IV27" s="74">
        <v>49.0</v>
      </c>
      <c r="IW27" s="74">
        <v>48.0</v>
      </c>
      <c r="IX27" s="89"/>
      <c r="IY27" s="76">
        <v>139.45</v>
      </c>
      <c r="IZ27" s="76">
        <v>34.71</v>
      </c>
      <c r="JA27" s="76">
        <v>404.54</v>
      </c>
      <c r="JB27" s="76">
        <v>20.22</v>
      </c>
      <c r="JC27" s="76">
        <v>8.44</v>
      </c>
      <c r="JD27" s="76">
        <v>3.0</v>
      </c>
      <c r="JE27" s="76">
        <v>69.78</v>
      </c>
      <c r="JF27" s="76">
        <v>54.12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137.0</v>
      </c>
      <c r="JQ27" s="78">
        <v>32.1</v>
      </c>
      <c r="JR27" s="78">
        <v>0.0</v>
      </c>
      <c r="JS27" s="78">
        <v>0.0</v>
      </c>
      <c r="JT27" s="78">
        <v>0.0</v>
      </c>
      <c r="JU27" s="78">
        <v>2.0</v>
      </c>
      <c r="JV27" s="78">
        <v>48.0</v>
      </c>
      <c r="JW27" s="78">
        <v>47.0</v>
      </c>
      <c r="JX27" s="78">
        <v>137.0</v>
      </c>
      <c r="JY27" s="78">
        <v>34.4</v>
      </c>
      <c r="JZ27" s="78">
        <v>94.0</v>
      </c>
      <c r="KA27" s="78">
        <v>5.0</v>
      </c>
      <c r="KB27" s="78">
        <v>2.1</v>
      </c>
      <c r="KC27" s="78">
        <v>2.0</v>
      </c>
      <c r="KD27" s="78">
        <v>56.0</v>
      </c>
      <c r="KE27" s="78">
        <v>55.0</v>
      </c>
      <c r="KF27" s="89"/>
      <c r="KG27" s="79">
        <v>136.0</v>
      </c>
      <c r="KH27" s="79">
        <v>33.0</v>
      </c>
      <c r="KI27" s="79">
        <v>126.0</v>
      </c>
      <c r="KJ27" s="79">
        <v>6.8</v>
      </c>
      <c r="KK27" s="80"/>
      <c r="KL27" s="79">
        <v>1.0</v>
      </c>
      <c r="KM27" s="79">
        <v>50.0</v>
      </c>
      <c r="KN27" s="79">
        <v>50.0</v>
      </c>
      <c r="KO27" s="79">
        <v>136.0</v>
      </c>
      <c r="KP27" s="79">
        <v>33.0</v>
      </c>
      <c r="KQ27" s="79">
        <v>3.0</v>
      </c>
      <c r="KR27" s="79">
        <v>0.1</v>
      </c>
      <c r="KS27" s="80"/>
      <c r="KT27" s="79">
        <v>1.0</v>
      </c>
      <c r="KU27" s="79">
        <v>50.0</v>
      </c>
      <c r="KV27" s="79">
        <v>48.0</v>
      </c>
      <c r="KW27" s="89"/>
      <c r="KX27" s="81">
        <v>141.0</v>
      </c>
      <c r="KY27" s="81">
        <v>34.0</v>
      </c>
      <c r="KZ27" s="81">
        <v>88.0</v>
      </c>
      <c r="LA27" s="81">
        <v>4.3</v>
      </c>
      <c r="LB27" s="81">
        <v>2.5</v>
      </c>
      <c r="LC27" s="81">
        <v>3.0</v>
      </c>
      <c r="LD27" s="81">
        <v>55.0</v>
      </c>
      <c r="LE27" s="81">
        <v>56.0</v>
      </c>
      <c r="LF27" s="81">
        <v>141.0</v>
      </c>
      <c r="LG27" s="81">
        <v>34.0</v>
      </c>
      <c r="LH27" s="81">
        <v>235.0</v>
      </c>
      <c r="LI27" s="81">
        <v>11.5</v>
      </c>
      <c r="LJ27" s="81">
        <v>5.0</v>
      </c>
      <c r="LK27" s="81">
        <v>5.0</v>
      </c>
      <c r="LL27" s="81">
        <v>56.0</v>
      </c>
      <c r="LM27" s="81">
        <v>58.0</v>
      </c>
      <c r="LN27" s="89"/>
      <c r="LO27" s="82">
        <v>340.0</v>
      </c>
      <c r="LP27" s="82">
        <v>255.0</v>
      </c>
      <c r="LQ27" s="82">
        <v>144.0</v>
      </c>
      <c r="LR27" s="82">
        <v>71.0</v>
      </c>
      <c r="LS27" s="82">
        <v>329.0</v>
      </c>
      <c r="LT27" s="82">
        <v>36.0</v>
      </c>
      <c r="LU27" s="82">
        <v>1.1</v>
      </c>
      <c r="LV27" s="82">
        <v>144.0</v>
      </c>
      <c r="LW27" s="82">
        <v>64.0</v>
      </c>
      <c r="LX27" s="82">
        <v>60.0</v>
      </c>
      <c r="LY27" s="82">
        <v>57.0</v>
      </c>
      <c r="LZ27" s="82">
        <v>12.0</v>
      </c>
      <c r="MA27" s="82">
        <v>108.0</v>
      </c>
      <c r="MB27" s="82">
        <v>5.0</v>
      </c>
      <c r="MC27" s="82">
        <v>144.0</v>
      </c>
      <c r="MD27" s="82">
        <v>191.0</v>
      </c>
      <c r="ME27" s="82">
        <v>78.0</v>
      </c>
      <c r="MF27" s="82">
        <v>62.0</v>
      </c>
      <c r="MG27" s="83">
        <v>12.0</v>
      </c>
      <c r="MH27" s="88" t="s">
        <v>95</v>
      </c>
      <c r="MI27" s="88" t="s">
        <v>95</v>
      </c>
      <c r="MJ27" s="88" t="s">
        <v>95</v>
      </c>
      <c r="MK27" s="88" t="s">
        <v>95</v>
      </c>
      <c r="ML27" s="82">
        <v>54.0</v>
      </c>
      <c r="MM27" s="82">
        <v>52.0</v>
      </c>
      <c r="MN27" s="83">
        <v>5.0</v>
      </c>
      <c r="MO27" s="86"/>
      <c r="MP27" s="87"/>
      <c r="MQ27" s="87"/>
      <c r="MR27" s="87"/>
      <c r="MS27" s="87"/>
      <c r="MT27" s="82">
        <v>0.4</v>
      </c>
      <c r="MU27" s="82">
        <v>0.1</v>
      </c>
      <c r="MV27" s="82">
        <v>10.0</v>
      </c>
      <c r="MW27" s="83">
        <v>37.0</v>
      </c>
      <c r="MX27" s="121">
        <v>45.0</v>
      </c>
      <c r="MY27" s="88" t="s">
        <v>96</v>
      </c>
      <c r="MZ27" s="83">
        <v>5.0</v>
      </c>
      <c r="NA27" s="87"/>
      <c r="NB27" s="82">
        <v>13.0</v>
      </c>
      <c r="NC27" s="82">
        <v>5.0</v>
      </c>
      <c r="ND27" s="82">
        <v>229.0</v>
      </c>
      <c r="NE27" s="83">
        <v>36.0</v>
      </c>
      <c r="NF27" s="121">
        <v>45.0</v>
      </c>
      <c r="NG27" s="83">
        <v>45.0</v>
      </c>
      <c r="NH27" s="83">
        <v>6.0</v>
      </c>
      <c r="NI27" s="87"/>
      <c r="NJ27" s="83">
        <v>0.0</v>
      </c>
      <c r="NK27" s="83">
        <v>0.0</v>
      </c>
      <c r="NL27" s="83">
        <v>0.0</v>
      </c>
      <c r="NM27" s="83">
        <v>34.0</v>
      </c>
      <c r="NN27" s="83">
        <v>48.0</v>
      </c>
      <c r="NO27" s="83">
        <v>42.0</v>
      </c>
      <c r="NP27" s="83">
        <v>4.0</v>
      </c>
    </row>
    <row r="28" ht="14.25" customHeight="1">
      <c r="A28" s="49">
        <v>0.625</v>
      </c>
      <c r="B28" s="50"/>
      <c r="C28" s="51">
        <v>50.24</v>
      </c>
      <c r="D28" s="127">
        <v>338.0</v>
      </c>
      <c r="E28" s="53">
        <v>134.0</v>
      </c>
      <c r="F28" s="53">
        <v>62.0</v>
      </c>
      <c r="G28" s="55">
        <v>13.4</v>
      </c>
      <c r="H28" s="54"/>
      <c r="I28" s="53">
        <v>6.0</v>
      </c>
      <c r="J28" s="53">
        <v>49.0</v>
      </c>
      <c r="K28" s="53">
        <v>48.0</v>
      </c>
      <c r="L28" s="53">
        <v>138.0</v>
      </c>
      <c r="M28" s="53">
        <v>50.0</v>
      </c>
      <c r="N28" s="55">
        <v>11.9</v>
      </c>
      <c r="O28" s="54"/>
      <c r="P28" s="53">
        <v>6.0</v>
      </c>
      <c r="Q28" s="53">
        <v>60.0</v>
      </c>
      <c r="R28" s="53">
        <v>50.0</v>
      </c>
      <c r="S28" s="55">
        <v>340.0</v>
      </c>
      <c r="T28" s="55">
        <v>505.1</v>
      </c>
      <c r="U28" s="53">
        <v>302.1</v>
      </c>
      <c r="V28" s="54"/>
      <c r="W28" s="53" t="s">
        <v>94</v>
      </c>
      <c r="X28" s="53" t="s">
        <v>94</v>
      </c>
      <c r="Y28" s="55" t="s">
        <v>94</v>
      </c>
      <c r="Z28" s="54"/>
      <c r="AA28" s="55">
        <v>340.6</v>
      </c>
      <c r="AB28" s="55">
        <v>320.3</v>
      </c>
      <c r="AC28" s="55">
        <v>212.2</v>
      </c>
      <c r="AD28" s="54"/>
      <c r="AE28" s="55">
        <v>340.5</v>
      </c>
      <c r="AF28" s="55">
        <v>360.0</v>
      </c>
      <c r="AG28" s="55">
        <v>193.1</v>
      </c>
      <c r="AH28" s="54"/>
      <c r="AI28" s="55">
        <v>346.0</v>
      </c>
      <c r="AJ28" s="55">
        <v>362.2</v>
      </c>
      <c r="AK28" s="53">
        <v>226.9</v>
      </c>
      <c r="AL28" s="54"/>
      <c r="AM28" s="53">
        <v>337.9</v>
      </c>
      <c r="AN28" s="53">
        <v>392.1</v>
      </c>
      <c r="AO28" s="53">
        <v>217.8</v>
      </c>
      <c r="AP28" s="54"/>
      <c r="AQ28" s="182">
        <f t="shared" ref="AQ28:AS28" si="48">E28</f>
        <v>134</v>
      </c>
      <c r="AR28" s="54">
        <f t="shared" si="48"/>
        <v>62</v>
      </c>
      <c r="AS28" s="56">
        <f t="shared" si="48"/>
        <v>13.4</v>
      </c>
      <c r="AT28" s="54"/>
      <c r="AU28" s="54">
        <f t="shared" ref="AU28:AW28" si="49">L28</f>
        <v>138</v>
      </c>
      <c r="AV28" s="54">
        <f t="shared" si="49"/>
        <v>50</v>
      </c>
      <c r="AW28" s="56">
        <f t="shared" si="49"/>
        <v>11.9</v>
      </c>
      <c r="AX28" s="54"/>
      <c r="AY28" s="182">
        <f t="shared" si="6"/>
        <v>134</v>
      </c>
      <c r="AZ28" s="54"/>
      <c r="BA28" s="54"/>
      <c r="BB28" s="54"/>
      <c r="BC28" s="89"/>
      <c r="BD28" s="54"/>
      <c r="BE28" s="53">
        <v>0.0</v>
      </c>
      <c r="BF28" s="53">
        <v>0.0</v>
      </c>
      <c r="BG28" s="53">
        <v>0.0</v>
      </c>
      <c r="BH28" s="54"/>
      <c r="BI28" s="53">
        <v>22.0</v>
      </c>
      <c r="BJ28" s="53">
        <v>85.0</v>
      </c>
      <c r="BK28" s="53">
        <v>66.0</v>
      </c>
      <c r="BL28" s="89"/>
      <c r="BM28" s="58">
        <v>342.0</v>
      </c>
      <c r="BN28" s="58">
        <v>146.0</v>
      </c>
      <c r="BO28" s="58">
        <v>212.0</v>
      </c>
      <c r="BP28" s="58">
        <v>10.6</v>
      </c>
      <c r="BQ28" s="59"/>
      <c r="BR28" s="58">
        <v>6.0</v>
      </c>
      <c r="BS28" s="58">
        <v>65.0</v>
      </c>
      <c r="BT28" s="58">
        <v>65.0</v>
      </c>
      <c r="BU28" s="59">
        <f t="shared" si="40"/>
        <v>342</v>
      </c>
      <c r="BV28" s="58">
        <v>421.0</v>
      </c>
      <c r="BW28" s="58">
        <v>244.0</v>
      </c>
      <c r="BX28" s="58">
        <v>29.0</v>
      </c>
      <c r="BY28" s="58">
        <v>335.0</v>
      </c>
      <c r="BZ28" s="58">
        <v>441.0</v>
      </c>
      <c r="CA28" s="58">
        <v>244.0</v>
      </c>
      <c r="CB28" s="58">
        <v>25.0</v>
      </c>
      <c r="CC28" s="58">
        <v>342.0</v>
      </c>
      <c r="CD28" s="58">
        <v>264.0</v>
      </c>
      <c r="CE28" s="58">
        <v>150.0</v>
      </c>
      <c r="CF28" s="58">
        <v>10.0</v>
      </c>
      <c r="CG28" s="58">
        <v>335.0</v>
      </c>
      <c r="CH28" s="58">
        <v>270.0</v>
      </c>
      <c r="CI28" s="58">
        <v>150.0</v>
      </c>
      <c r="CJ28" s="58">
        <v>10.0</v>
      </c>
      <c r="CK28" s="58">
        <v>348.0</v>
      </c>
      <c r="CL28" s="58">
        <v>370.0</v>
      </c>
      <c r="CM28" s="58">
        <v>207.0</v>
      </c>
      <c r="CN28" s="58">
        <v>2.0</v>
      </c>
      <c r="CO28" s="58">
        <v>332.0</v>
      </c>
      <c r="CP28" s="58">
        <v>374.0</v>
      </c>
      <c r="CQ28" s="58">
        <v>185.0</v>
      </c>
      <c r="CR28" s="58">
        <v>1.0</v>
      </c>
      <c r="CS28" s="58">
        <v>335.0</v>
      </c>
      <c r="CT28" s="58">
        <v>351.0</v>
      </c>
      <c r="CU28" s="58">
        <v>213.0</v>
      </c>
      <c r="CV28" s="58">
        <v>116.0</v>
      </c>
      <c r="CW28" s="58">
        <v>337.0</v>
      </c>
      <c r="CX28" s="58">
        <v>174.0</v>
      </c>
      <c r="CY28" s="58">
        <v>79.0</v>
      </c>
      <c r="CZ28" s="58">
        <v>52.0</v>
      </c>
      <c r="DA28" s="58">
        <v>324.0</v>
      </c>
      <c r="DB28" s="58">
        <v>183.0</v>
      </c>
      <c r="DC28" s="58">
        <v>81.0</v>
      </c>
      <c r="DD28" s="58">
        <v>58.0</v>
      </c>
      <c r="DE28" s="59">
        <f t="shared" si="33"/>
        <v>146</v>
      </c>
      <c r="DF28" s="58">
        <v>35.2</v>
      </c>
      <c r="DG28" s="59">
        <f t="shared" ref="DG28:DH28" si="50">BO28</f>
        <v>212</v>
      </c>
      <c r="DH28" s="59">
        <f t="shared" si="50"/>
        <v>10.6</v>
      </c>
      <c r="DI28" s="59"/>
      <c r="DJ28" s="58">
        <v>7.0</v>
      </c>
      <c r="DK28" s="58">
        <v>60.0</v>
      </c>
      <c r="DL28" s="58">
        <v>56.0</v>
      </c>
      <c r="DM28" s="89"/>
      <c r="DN28" s="61">
        <v>341.0</v>
      </c>
      <c r="DO28" s="61">
        <v>140.0</v>
      </c>
      <c r="DP28" s="61">
        <v>41.85</v>
      </c>
      <c r="DQ28" s="61">
        <v>23.3</v>
      </c>
      <c r="DR28" s="61">
        <v>7.5</v>
      </c>
      <c r="DS28" s="61">
        <v>8.0</v>
      </c>
      <c r="DT28" s="61">
        <v>51.0</v>
      </c>
      <c r="DU28" s="61">
        <v>56.9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340.0</v>
      </c>
      <c r="EF28" s="226">
        <v>137.0</v>
      </c>
      <c r="EG28" s="226">
        <v>71.0</v>
      </c>
      <c r="EH28" s="226">
        <v>3.0</v>
      </c>
      <c r="EI28" s="64"/>
      <c r="EJ28" s="226">
        <v>9.0</v>
      </c>
      <c r="EK28" s="226">
        <v>56.0</v>
      </c>
      <c r="EL28" s="226">
        <v>57.0</v>
      </c>
      <c r="EM28" s="226">
        <v>137.0</v>
      </c>
      <c r="EN28" s="226">
        <v>119.0</v>
      </c>
      <c r="EO28" s="226">
        <v>5.2</v>
      </c>
      <c r="EP28" s="64"/>
      <c r="EQ28" s="226">
        <v>9.0</v>
      </c>
      <c r="ER28" s="226">
        <v>57.0</v>
      </c>
      <c r="ES28" s="226">
        <v>57.0</v>
      </c>
      <c r="ET28" s="226">
        <v>339.0</v>
      </c>
      <c r="EU28" s="226">
        <v>258.0</v>
      </c>
      <c r="EV28" s="226">
        <v>149.8</v>
      </c>
      <c r="EW28" s="226">
        <v>2.6</v>
      </c>
      <c r="EX28" s="226">
        <v>338.0</v>
      </c>
      <c r="EY28" s="226">
        <v>0.0</v>
      </c>
      <c r="EZ28" s="226">
        <v>0.0</v>
      </c>
      <c r="FA28" s="226">
        <v>0.0</v>
      </c>
      <c r="FB28" s="226">
        <v>338.0</v>
      </c>
      <c r="FC28" s="226">
        <v>258.0</v>
      </c>
      <c r="FD28" s="226">
        <v>148.4</v>
      </c>
      <c r="FE28" s="226">
        <v>4.7</v>
      </c>
      <c r="FF28" s="226">
        <v>337.0</v>
      </c>
      <c r="FG28" s="226">
        <v>0.0</v>
      </c>
      <c r="FH28" s="226">
        <v>0.0</v>
      </c>
      <c r="FI28" s="226">
        <v>0.0</v>
      </c>
      <c r="FJ28" s="226">
        <v>340.0</v>
      </c>
      <c r="FK28" s="226">
        <v>249.0</v>
      </c>
      <c r="FL28" s="226">
        <v>142.0</v>
      </c>
      <c r="FM28" s="64"/>
      <c r="FN28" s="226">
        <v>340.0</v>
      </c>
      <c r="FO28" s="226">
        <v>262.0</v>
      </c>
      <c r="FP28" s="226">
        <v>142.4</v>
      </c>
      <c r="FQ28" s="226">
        <v>13.7</v>
      </c>
      <c r="FR28" s="226">
        <v>137.0</v>
      </c>
      <c r="FS28" s="64"/>
      <c r="FT28" s="226">
        <v>12.41</v>
      </c>
      <c r="FU28" s="64"/>
      <c r="FV28" s="226">
        <v>137.0</v>
      </c>
      <c r="FW28" s="64"/>
      <c r="FX28" s="64"/>
      <c r="FY28" s="64"/>
      <c r="FZ28" s="89"/>
      <c r="GA28" s="65">
        <v>339.0</v>
      </c>
      <c r="GB28" s="66">
        <v>363.27</v>
      </c>
      <c r="GC28" s="66">
        <v>226.73</v>
      </c>
      <c r="GD28" s="66">
        <v>28.9</v>
      </c>
      <c r="GE28" s="66">
        <v>339.0</v>
      </c>
      <c r="GF28" s="66">
        <v>386.28</v>
      </c>
      <c r="GG28" s="66">
        <v>223.55</v>
      </c>
      <c r="GH28" s="66">
        <v>34.59</v>
      </c>
      <c r="GI28" s="66">
        <v>339.0</v>
      </c>
      <c r="GJ28" s="66">
        <v>243.4</v>
      </c>
      <c r="GK28" s="66">
        <v>-138.79</v>
      </c>
      <c r="GL28" s="66">
        <v>-17.42</v>
      </c>
      <c r="GM28" s="66">
        <v>339.0</v>
      </c>
      <c r="GN28" s="66">
        <v>223.62</v>
      </c>
      <c r="GO28" s="66">
        <v>-138.62</v>
      </c>
      <c r="GP28" s="66">
        <v>-25.38</v>
      </c>
      <c r="GQ28" s="66">
        <v>339.0</v>
      </c>
      <c r="GR28" s="66">
        <v>140.97</v>
      </c>
      <c r="GS28" s="66">
        <v>-87.87</v>
      </c>
      <c r="GT28" s="66">
        <v>-9.88</v>
      </c>
      <c r="GU28" s="66">
        <v>339.0</v>
      </c>
      <c r="GV28" s="66">
        <v>153.72</v>
      </c>
      <c r="GW28" s="66">
        <v>-87.44</v>
      </c>
      <c r="GX28" s="66">
        <v>-11.98</v>
      </c>
      <c r="GY28" s="89"/>
      <c r="GZ28" s="98" t="s">
        <v>91</v>
      </c>
      <c r="HA28" s="99" t="s">
        <v>92</v>
      </c>
      <c r="HB28" s="98">
        <v>118.0</v>
      </c>
      <c r="HC28" s="98">
        <v>5.9</v>
      </c>
      <c r="HD28" s="98">
        <v>2.36</v>
      </c>
      <c r="HE28" s="99">
        <v>8.0</v>
      </c>
      <c r="HF28" s="99">
        <v>55.0</v>
      </c>
      <c r="HG28" s="99">
        <v>53.0</v>
      </c>
      <c r="HH28" s="98" t="s">
        <v>91</v>
      </c>
      <c r="HI28" s="98" t="s">
        <v>92</v>
      </c>
      <c r="HJ28" s="98">
        <v>3.0</v>
      </c>
      <c r="HK28" s="98">
        <v>0.15</v>
      </c>
      <c r="HL28" s="98">
        <v>0.06</v>
      </c>
      <c r="HM28" s="98">
        <v>5.0</v>
      </c>
      <c r="HN28" s="99">
        <v>56.0</v>
      </c>
      <c r="HO28" s="99">
        <v>56.0</v>
      </c>
      <c r="HP28" s="98" t="s">
        <v>91</v>
      </c>
      <c r="HQ28" s="99" t="s">
        <v>92</v>
      </c>
      <c r="HR28" s="98">
        <v>264.0</v>
      </c>
      <c r="HS28" s="98">
        <v>13.2</v>
      </c>
      <c r="HT28" s="98">
        <v>6.6</v>
      </c>
      <c r="HU28" s="98">
        <v>7.0</v>
      </c>
      <c r="HV28" s="145">
        <v>56.0</v>
      </c>
      <c r="HW28" s="145">
        <v>56.0</v>
      </c>
      <c r="HX28" s="89"/>
      <c r="HY28" s="147">
        <v>135.0</v>
      </c>
      <c r="HZ28" s="147">
        <v>33.0</v>
      </c>
      <c r="IA28" s="148">
        <f t="shared" si="10"/>
        <v>72</v>
      </c>
      <c r="IB28" s="147">
        <v>3.6</v>
      </c>
      <c r="IC28" s="148"/>
      <c r="ID28" s="147">
        <v>2.0</v>
      </c>
      <c r="IE28" s="147">
        <v>68.0</v>
      </c>
      <c r="IF28" s="147">
        <v>47.0</v>
      </c>
      <c r="IG28" s="89"/>
      <c r="IH28" s="74">
        <v>140.0</v>
      </c>
      <c r="II28" s="74">
        <v>34.6</v>
      </c>
      <c r="IJ28" s="74">
        <v>7.0</v>
      </c>
      <c r="IK28" s="74">
        <v>0.1</v>
      </c>
      <c r="IL28" s="74">
        <v>0.1</v>
      </c>
      <c r="IM28" s="74">
        <v>6.0</v>
      </c>
      <c r="IN28" s="74">
        <v>47.0</v>
      </c>
      <c r="IO28" s="74">
        <v>46.0</v>
      </c>
      <c r="IP28" s="74">
        <v>140.0</v>
      </c>
      <c r="IQ28" s="74">
        <v>34.4</v>
      </c>
      <c r="IR28" s="74">
        <v>112.0</v>
      </c>
      <c r="IS28" s="74">
        <v>5.7</v>
      </c>
      <c r="IT28" s="74">
        <v>6.5</v>
      </c>
      <c r="IU28" s="74">
        <v>12.0</v>
      </c>
      <c r="IV28" s="74">
        <v>50.0</v>
      </c>
      <c r="IW28" s="74">
        <v>50.0</v>
      </c>
      <c r="IX28" s="89"/>
      <c r="IY28" s="76">
        <v>139.48</v>
      </c>
      <c r="IZ28" s="76">
        <v>34.75</v>
      </c>
      <c r="JA28" s="76">
        <v>397.3</v>
      </c>
      <c r="JB28" s="76">
        <v>19.86</v>
      </c>
      <c r="JC28" s="76">
        <v>8.54</v>
      </c>
      <c r="JD28" s="76">
        <v>3.0</v>
      </c>
      <c r="JE28" s="76">
        <v>73.47</v>
      </c>
      <c r="JF28" s="76">
        <v>56.28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32.2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48.0</v>
      </c>
      <c r="JX28" s="78">
        <v>137.0</v>
      </c>
      <c r="JY28" s="78">
        <v>34.5</v>
      </c>
      <c r="JZ28" s="78">
        <v>87.0</v>
      </c>
      <c r="KA28" s="78">
        <v>4.7</v>
      </c>
      <c r="KB28" s="78">
        <v>1.8</v>
      </c>
      <c r="KC28" s="78">
        <v>2.0</v>
      </c>
      <c r="KD28" s="78">
        <v>57.0</v>
      </c>
      <c r="KE28" s="78">
        <v>55.0</v>
      </c>
      <c r="KF28" s="89"/>
      <c r="KG28" s="79">
        <v>138.0</v>
      </c>
      <c r="KH28" s="79">
        <v>33.0</v>
      </c>
      <c r="KI28" s="79">
        <v>75.0</v>
      </c>
      <c r="KJ28" s="79">
        <v>4.0</v>
      </c>
      <c r="KK28" s="80"/>
      <c r="KL28" s="79">
        <v>1.0</v>
      </c>
      <c r="KM28" s="79">
        <v>50.0</v>
      </c>
      <c r="KN28" s="79">
        <v>50.0</v>
      </c>
      <c r="KO28" s="79">
        <v>138.0</v>
      </c>
      <c r="KP28" s="79">
        <v>33.0</v>
      </c>
      <c r="KQ28" s="79">
        <v>3.0</v>
      </c>
      <c r="KR28" s="79">
        <v>0.1</v>
      </c>
      <c r="KS28" s="80"/>
      <c r="KT28" s="79">
        <v>1.0</v>
      </c>
      <c r="KU28" s="79">
        <v>50.0</v>
      </c>
      <c r="KV28" s="79">
        <v>48.0</v>
      </c>
      <c r="KW28" s="89"/>
      <c r="KX28" s="81">
        <v>140.0</v>
      </c>
      <c r="KY28" s="81">
        <v>34.0</v>
      </c>
      <c r="KZ28" s="81">
        <v>169.0</v>
      </c>
      <c r="LA28" s="81">
        <v>8.3</v>
      </c>
      <c r="LB28" s="81">
        <v>2.2</v>
      </c>
      <c r="LC28" s="81">
        <v>3.0</v>
      </c>
      <c r="LD28" s="81">
        <v>55.0</v>
      </c>
      <c r="LE28" s="81">
        <v>56.0</v>
      </c>
      <c r="LF28" s="81">
        <v>140.0</v>
      </c>
      <c r="LG28" s="81">
        <v>34.0</v>
      </c>
      <c r="LH28" s="81">
        <v>224.0</v>
      </c>
      <c r="LI28" s="81">
        <v>11.0</v>
      </c>
      <c r="LJ28" s="81">
        <v>5.0</v>
      </c>
      <c r="LK28" s="81">
        <v>5.0</v>
      </c>
      <c r="LL28" s="81">
        <v>58.0</v>
      </c>
      <c r="LM28" s="81">
        <v>58.0</v>
      </c>
      <c r="LN28" s="89"/>
      <c r="LO28" s="82">
        <v>344.0</v>
      </c>
      <c r="LP28" s="82">
        <v>228.0</v>
      </c>
      <c r="LQ28" s="82">
        <v>136.0</v>
      </c>
      <c r="LR28" s="82">
        <v>73.0</v>
      </c>
      <c r="LS28" s="82">
        <v>332.0</v>
      </c>
      <c r="LT28" s="82">
        <v>35.0</v>
      </c>
      <c r="LU28" s="82">
        <v>10.0</v>
      </c>
      <c r="LV28" s="82">
        <v>145.0</v>
      </c>
      <c r="LW28" s="82">
        <v>60.0</v>
      </c>
      <c r="LX28" s="82">
        <v>60.0</v>
      </c>
      <c r="LY28" s="82">
        <v>57.0</v>
      </c>
      <c r="LZ28" s="82">
        <v>12.0</v>
      </c>
      <c r="MA28" s="82">
        <v>101.0</v>
      </c>
      <c r="MB28" s="82">
        <v>12.0</v>
      </c>
      <c r="MC28" s="82">
        <v>146.0</v>
      </c>
      <c r="MD28" s="82">
        <v>168.0</v>
      </c>
      <c r="ME28" s="82">
        <v>75.0</v>
      </c>
      <c r="MF28" s="82">
        <v>62.0</v>
      </c>
      <c r="MG28" s="83">
        <v>12.0</v>
      </c>
      <c r="MH28" s="88" t="s">
        <v>95</v>
      </c>
      <c r="MI28" s="88" t="s">
        <v>95</v>
      </c>
      <c r="MJ28" s="88" t="s">
        <v>95</v>
      </c>
      <c r="MK28" s="88" t="s">
        <v>95</v>
      </c>
      <c r="ML28" s="82">
        <v>54.0</v>
      </c>
      <c r="MM28" s="82">
        <v>52.0</v>
      </c>
      <c r="MN28" s="83">
        <v>5.0</v>
      </c>
      <c r="MO28" s="86"/>
      <c r="MP28" s="87"/>
      <c r="MQ28" s="87"/>
      <c r="MR28" s="87"/>
      <c r="MS28" s="87"/>
      <c r="MT28" s="82">
        <v>0.0</v>
      </c>
      <c r="MU28" s="82">
        <v>4.0</v>
      </c>
      <c r="MV28" s="82">
        <v>13.0</v>
      </c>
      <c r="MW28" s="83">
        <v>37.0</v>
      </c>
      <c r="MX28" s="121">
        <v>45.0</v>
      </c>
      <c r="MY28" s="88" t="s">
        <v>96</v>
      </c>
      <c r="MZ28" s="83">
        <v>5.0</v>
      </c>
      <c r="NA28" s="87"/>
      <c r="NB28" s="82">
        <v>4.0</v>
      </c>
      <c r="NC28" s="82">
        <v>3.0</v>
      </c>
      <c r="ND28" s="82">
        <v>79.0</v>
      </c>
      <c r="NE28" s="83">
        <v>36.0</v>
      </c>
      <c r="NF28" s="121">
        <v>45.0</v>
      </c>
      <c r="NG28" s="83">
        <v>45.0</v>
      </c>
      <c r="NH28" s="83">
        <v>6.0</v>
      </c>
      <c r="NI28" s="87"/>
      <c r="NJ28" s="83">
        <v>0.0</v>
      </c>
      <c r="NK28" s="83">
        <v>0.0</v>
      </c>
      <c r="NL28" s="83">
        <v>0.0</v>
      </c>
      <c r="NM28" s="83">
        <v>34.0</v>
      </c>
      <c r="NN28" s="83">
        <v>48.0</v>
      </c>
      <c r="NO28" s="83">
        <v>42.0</v>
      </c>
      <c r="NP28" s="83">
        <v>4.0</v>
      </c>
    </row>
    <row r="29" ht="14.25" customHeight="1">
      <c r="A29" s="49">
        <v>0.666666666666667</v>
      </c>
      <c r="B29" s="50"/>
      <c r="C29" s="51">
        <v>50.01</v>
      </c>
      <c r="D29" s="127">
        <v>336.0</v>
      </c>
      <c r="E29" s="53">
        <v>133.0</v>
      </c>
      <c r="F29" s="53">
        <v>69.0</v>
      </c>
      <c r="G29" s="55">
        <v>14.7</v>
      </c>
      <c r="H29" s="54"/>
      <c r="I29" s="53">
        <v>6.0</v>
      </c>
      <c r="J29" s="53">
        <v>49.0</v>
      </c>
      <c r="K29" s="53">
        <v>48.0</v>
      </c>
      <c r="L29" s="53">
        <v>137.0</v>
      </c>
      <c r="M29" s="53">
        <v>77.0</v>
      </c>
      <c r="N29" s="55">
        <v>18.3</v>
      </c>
      <c r="O29" s="54"/>
      <c r="P29" s="53">
        <v>6.0</v>
      </c>
      <c r="Q29" s="53">
        <v>60.0</v>
      </c>
      <c r="R29" s="53">
        <v>50.0</v>
      </c>
      <c r="S29" s="55">
        <v>338.8</v>
      </c>
      <c r="T29" s="55">
        <v>480.9</v>
      </c>
      <c r="U29" s="53">
        <v>288.9</v>
      </c>
      <c r="V29" s="54"/>
      <c r="W29" s="53" t="s">
        <v>94</v>
      </c>
      <c r="X29" s="53" t="s">
        <v>94</v>
      </c>
      <c r="Y29" s="55" t="s">
        <v>94</v>
      </c>
      <c r="Z29" s="54"/>
      <c r="AA29" s="55">
        <v>339.5</v>
      </c>
      <c r="AB29" s="55">
        <v>304.4</v>
      </c>
      <c r="AC29" s="55">
        <v>201.7</v>
      </c>
      <c r="AD29" s="54"/>
      <c r="AE29" s="55">
        <v>339.1</v>
      </c>
      <c r="AF29" s="55">
        <v>343.3</v>
      </c>
      <c r="AG29" s="55">
        <v>183.7</v>
      </c>
      <c r="AH29" s="54"/>
      <c r="AI29" s="55">
        <v>345.6</v>
      </c>
      <c r="AJ29" s="55">
        <v>349.8</v>
      </c>
      <c r="AK29" s="53">
        <v>217.7</v>
      </c>
      <c r="AL29" s="54"/>
      <c r="AM29" s="53">
        <v>337.9</v>
      </c>
      <c r="AN29" s="53">
        <v>373.4</v>
      </c>
      <c r="AO29" s="53">
        <v>205.3</v>
      </c>
      <c r="AP29" s="54"/>
      <c r="AQ29" s="182">
        <f t="shared" ref="AQ29:AS29" si="51">E29</f>
        <v>133</v>
      </c>
      <c r="AR29" s="54">
        <f t="shared" si="51"/>
        <v>69</v>
      </c>
      <c r="AS29" s="56">
        <f t="shared" si="51"/>
        <v>14.7</v>
      </c>
      <c r="AT29" s="54"/>
      <c r="AU29" s="54">
        <f t="shared" ref="AU29:AW29" si="52">L29</f>
        <v>137</v>
      </c>
      <c r="AV29" s="54">
        <f t="shared" si="52"/>
        <v>77</v>
      </c>
      <c r="AW29" s="56">
        <f t="shared" si="52"/>
        <v>18.3</v>
      </c>
      <c r="AX29" s="54"/>
      <c r="AY29" s="182">
        <f t="shared" si="6"/>
        <v>133</v>
      </c>
      <c r="AZ29" s="54"/>
      <c r="BA29" s="54"/>
      <c r="BB29" s="54"/>
      <c r="BC29" s="89"/>
      <c r="BD29" s="54"/>
      <c r="BE29" s="53">
        <v>34.0</v>
      </c>
      <c r="BF29" s="53">
        <v>205.0</v>
      </c>
      <c r="BG29" s="53">
        <v>10.2</v>
      </c>
      <c r="BH29" s="54"/>
      <c r="BI29" s="53">
        <v>22.0</v>
      </c>
      <c r="BJ29" s="53">
        <v>85.0</v>
      </c>
      <c r="BK29" s="53">
        <v>66.0</v>
      </c>
      <c r="BL29" s="89"/>
      <c r="BM29" s="58">
        <v>341.0</v>
      </c>
      <c r="BN29" s="58">
        <v>145.0</v>
      </c>
      <c r="BO29" s="58">
        <v>289.0</v>
      </c>
      <c r="BP29" s="58">
        <v>14.5</v>
      </c>
      <c r="BQ29" s="59"/>
      <c r="BR29" s="58">
        <v>6.0</v>
      </c>
      <c r="BS29" s="58">
        <v>71.0</v>
      </c>
      <c r="BT29" s="58">
        <v>73.0</v>
      </c>
      <c r="BU29" s="59">
        <f t="shared" si="40"/>
        <v>341</v>
      </c>
      <c r="BV29" s="58">
        <v>422.0</v>
      </c>
      <c r="BW29" s="58">
        <v>244.0</v>
      </c>
      <c r="BX29" s="58">
        <v>20.0</v>
      </c>
      <c r="BY29" s="58">
        <v>333.0</v>
      </c>
      <c r="BZ29" s="58">
        <v>440.0</v>
      </c>
      <c r="CA29" s="58">
        <v>244.0</v>
      </c>
      <c r="CB29" s="58">
        <v>19.0</v>
      </c>
      <c r="CC29" s="58">
        <v>340.0</v>
      </c>
      <c r="CD29" s="58">
        <v>238.0</v>
      </c>
      <c r="CE29" s="58">
        <v>134.0</v>
      </c>
      <c r="CF29" s="58">
        <v>8.0</v>
      </c>
      <c r="CG29" s="58">
        <v>334.0</v>
      </c>
      <c r="CH29" s="58">
        <v>241.0</v>
      </c>
      <c r="CI29" s="58">
        <v>134.0</v>
      </c>
      <c r="CJ29" s="58">
        <v>8.0</v>
      </c>
      <c r="CK29" s="58">
        <v>347.0</v>
      </c>
      <c r="CL29" s="58">
        <v>342.0</v>
      </c>
      <c r="CM29" s="58">
        <v>189.0</v>
      </c>
      <c r="CN29" s="58">
        <v>2.0</v>
      </c>
      <c r="CO29" s="58">
        <v>331.0</v>
      </c>
      <c r="CP29" s="58">
        <v>363.0</v>
      </c>
      <c r="CQ29" s="58">
        <v>179.0</v>
      </c>
      <c r="CR29" s="58">
        <v>5.0</v>
      </c>
      <c r="CS29" s="58">
        <v>334.0</v>
      </c>
      <c r="CT29" s="58">
        <v>340.0</v>
      </c>
      <c r="CU29" s="58">
        <v>204.0</v>
      </c>
      <c r="CV29" s="58">
        <v>113.0</v>
      </c>
      <c r="CW29" s="58">
        <v>338.0</v>
      </c>
      <c r="CX29" s="58">
        <v>180.0</v>
      </c>
      <c r="CY29" s="58">
        <v>88.0</v>
      </c>
      <c r="CZ29" s="58">
        <v>50.0</v>
      </c>
      <c r="DA29" s="58">
        <v>324.0</v>
      </c>
      <c r="DB29" s="58">
        <v>188.0</v>
      </c>
      <c r="DC29" s="58">
        <v>90.0</v>
      </c>
      <c r="DD29" s="58">
        <v>48.0</v>
      </c>
      <c r="DE29" s="59">
        <f t="shared" si="33"/>
        <v>145</v>
      </c>
      <c r="DF29" s="58">
        <v>35.0</v>
      </c>
      <c r="DG29" s="59">
        <f t="shared" ref="DG29:DH29" si="53">BO29</f>
        <v>289</v>
      </c>
      <c r="DH29" s="59">
        <f t="shared" si="53"/>
        <v>14.5</v>
      </c>
      <c r="DI29" s="59"/>
      <c r="DJ29" s="58">
        <v>7.0</v>
      </c>
      <c r="DK29" s="58">
        <v>60.0</v>
      </c>
      <c r="DL29" s="58">
        <v>57.0</v>
      </c>
      <c r="DM29" s="89"/>
      <c r="DN29" s="61">
        <v>340.0</v>
      </c>
      <c r="DO29" s="61">
        <v>140.0</v>
      </c>
      <c r="DP29" s="61">
        <v>34.0</v>
      </c>
      <c r="DQ29" s="61">
        <v>18.9</v>
      </c>
      <c r="DR29" s="61">
        <v>6.1</v>
      </c>
      <c r="DS29" s="61">
        <v>8.0</v>
      </c>
      <c r="DT29" s="61">
        <v>50.0</v>
      </c>
      <c r="DU29" s="61">
        <v>56.9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340.0</v>
      </c>
      <c r="EF29" s="226">
        <v>136.0</v>
      </c>
      <c r="EG29" s="226">
        <v>71.0</v>
      </c>
      <c r="EH29" s="226">
        <v>3.1</v>
      </c>
      <c r="EI29" s="64"/>
      <c r="EJ29" s="226">
        <v>9.0</v>
      </c>
      <c r="EK29" s="226">
        <v>57.0</v>
      </c>
      <c r="EL29" s="226">
        <v>57.0</v>
      </c>
      <c r="EM29" s="226">
        <v>136.0</v>
      </c>
      <c r="EN29" s="226">
        <v>97.0</v>
      </c>
      <c r="EO29" s="226">
        <v>4.2</v>
      </c>
      <c r="EP29" s="64"/>
      <c r="EQ29" s="226">
        <v>9.0</v>
      </c>
      <c r="ER29" s="226">
        <v>57.0</v>
      </c>
      <c r="ES29" s="226">
        <v>58.0</v>
      </c>
      <c r="ET29" s="226">
        <v>338.0</v>
      </c>
      <c r="EU29" s="226">
        <v>258.0</v>
      </c>
      <c r="EV29" s="226">
        <v>149.8</v>
      </c>
      <c r="EW29" s="226">
        <v>1.4</v>
      </c>
      <c r="EX29" s="226">
        <v>337.0</v>
      </c>
      <c r="EY29" s="226">
        <v>0.0</v>
      </c>
      <c r="EZ29" s="226">
        <v>0.0</v>
      </c>
      <c r="FA29" s="226">
        <v>0.0</v>
      </c>
      <c r="FB29" s="226">
        <v>337.0</v>
      </c>
      <c r="FC29" s="226">
        <v>258.0</v>
      </c>
      <c r="FD29" s="226">
        <v>148.6</v>
      </c>
      <c r="FE29" s="226">
        <v>6.1</v>
      </c>
      <c r="FF29" s="226">
        <v>336.0</v>
      </c>
      <c r="FG29" s="226">
        <v>0.0</v>
      </c>
      <c r="FH29" s="226">
        <v>0.0</v>
      </c>
      <c r="FI29" s="226">
        <v>0.0</v>
      </c>
      <c r="FJ29" s="226">
        <v>340.0</v>
      </c>
      <c r="FK29" s="226">
        <v>239.0</v>
      </c>
      <c r="FL29" s="226">
        <v>137.0</v>
      </c>
      <c r="FM29" s="64"/>
      <c r="FN29" s="226">
        <v>340.0</v>
      </c>
      <c r="FO29" s="226">
        <v>254.0</v>
      </c>
      <c r="FP29" s="226">
        <v>137.0</v>
      </c>
      <c r="FQ29" s="226">
        <v>10.1</v>
      </c>
      <c r="FR29" s="226">
        <v>136.0</v>
      </c>
      <c r="FS29" s="64"/>
      <c r="FT29" s="226">
        <v>22.22</v>
      </c>
      <c r="FU29" s="64"/>
      <c r="FV29" s="226">
        <v>136.0</v>
      </c>
      <c r="FW29" s="64"/>
      <c r="FX29" s="64"/>
      <c r="FY29" s="64"/>
      <c r="FZ29" s="89"/>
      <c r="GA29" s="65">
        <v>340.0</v>
      </c>
      <c r="GB29" s="66">
        <v>351.84</v>
      </c>
      <c r="GC29" s="66">
        <v>217.18</v>
      </c>
      <c r="GD29" s="66">
        <v>22.36</v>
      </c>
      <c r="GE29" s="66">
        <v>340.0</v>
      </c>
      <c r="GF29" s="66">
        <v>368.94</v>
      </c>
      <c r="GG29" s="66">
        <v>213.33</v>
      </c>
      <c r="GH29" s="66">
        <v>26.3</v>
      </c>
      <c r="GI29" s="66">
        <v>340.0</v>
      </c>
      <c r="GJ29" s="66">
        <v>240.62</v>
      </c>
      <c r="GK29" s="66">
        <v>-136.78</v>
      </c>
      <c r="GL29" s="66">
        <v>-15.24</v>
      </c>
      <c r="GM29" s="66">
        <v>340.0</v>
      </c>
      <c r="GN29" s="66">
        <v>220.1</v>
      </c>
      <c r="GO29" s="66">
        <v>-136.69</v>
      </c>
      <c r="GP29" s="66">
        <v>-23.37</v>
      </c>
      <c r="GQ29" s="66">
        <v>340.0</v>
      </c>
      <c r="GR29" s="66">
        <v>126.9</v>
      </c>
      <c r="GS29" s="66">
        <v>-80.57</v>
      </c>
      <c r="GT29" s="66">
        <v>-4.52</v>
      </c>
      <c r="GU29" s="66">
        <v>340.0</v>
      </c>
      <c r="GV29" s="66">
        <v>133.13</v>
      </c>
      <c r="GW29" s="66">
        <v>-70.1</v>
      </c>
      <c r="GX29" s="66">
        <v>-8.21</v>
      </c>
      <c r="GY29" s="89"/>
      <c r="GZ29" s="98" t="s">
        <v>91</v>
      </c>
      <c r="HA29" s="99" t="s">
        <v>92</v>
      </c>
      <c r="HB29" s="98">
        <v>101.0</v>
      </c>
      <c r="HC29" s="98">
        <v>5.05</v>
      </c>
      <c r="HD29" s="98">
        <v>2.02</v>
      </c>
      <c r="HE29" s="99">
        <v>8.0</v>
      </c>
      <c r="HF29" s="99">
        <v>55.0</v>
      </c>
      <c r="HG29" s="99">
        <v>53.0</v>
      </c>
      <c r="HH29" s="98" t="s">
        <v>91</v>
      </c>
      <c r="HI29" s="98" t="s">
        <v>92</v>
      </c>
      <c r="HJ29" s="98">
        <v>2.0</v>
      </c>
      <c r="HK29" s="98">
        <v>0.1</v>
      </c>
      <c r="HL29" s="98">
        <v>0.04</v>
      </c>
      <c r="HM29" s="98">
        <v>5.0</v>
      </c>
      <c r="HN29" s="99">
        <v>56.0</v>
      </c>
      <c r="HO29" s="99">
        <v>56.0</v>
      </c>
      <c r="HP29" s="98" t="s">
        <v>91</v>
      </c>
      <c r="HQ29" s="99" t="s">
        <v>92</v>
      </c>
      <c r="HR29" s="98">
        <v>295.0</v>
      </c>
      <c r="HS29" s="98">
        <v>14.75</v>
      </c>
      <c r="HT29" s="98">
        <v>7.375</v>
      </c>
      <c r="HU29" s="98">
        <v>7.0</v>
      </c>
      <c r="HV29" s="145">
        <v>56.0</v>
      </c>
      <c r="HW29" s="145">
        <v>56.0</v>
      </c>
      <c r="HX29" s="89"/>
      <c r="HY29" s="147">
        <v>135.0</v>
      </c>
      <c r="HZ29" s="147">
        <v>33.0</v>
      </c>
      <c r="IA29" s="148">
        <f t="shared" si="10"/>
        <v>128</v>
      </c>
      <c r="IB29" s="147">
        <v>6.4</v>
      </c>
      <c r="IC29" s="148"/>
      <c r="ID29" s="147">
        <v>2.0</v>
      </c>
      <c r="IE29" s="147">
        <v>68.0</v>
      </c>
      <c r="IF29" s="147">
        <v>47.0</v>
      </c>
      <c r="IG29" s="89"/>
      <c r="IH29" s="74">
        <v>139.0</v>
      </c>
      <c r="II29" s="74">
        <v>34.2</v>
      </c>
      <c r="IJ29" s="74">
        <v>6.0</v>
      </c>
      <c r="IK29" s="74">
        <v>0.1</v>
      </c>
      <c r="IL29" s="74">
        <v>0.1</v>
      </c>
      <c r="IM29" s="74">
        <v>6.0</v>
      </c>
      <c r="IN29" s="74">
        <v>47.0</v>
      </c>
      <c r="IO29" s="74">
        <v>46.0</v>
      </c>
      <c r="IP29" s="74">
        <v>139.0</v>
      </c>
      <c r="IQ29" s="74">
        <v>34.2</v>
      </c>
      <c r="IR29" s="74">
        <v>104.0</v>
      </c>
      <c r="IS29" s="74">
        <v>5.4</v>
      </c>
      <c r="IT29" s="74">
        <v>6.0</v>
      </c>
      <c r="IU29" s="74">
        <v>12.0</v>
      </c>
      <c r="IV29" s="74">
        <v>51.0</v>
      </c>
      <c r="IW29" s="74">
        <v>50.0</v>
      </c>
      <c r="IX29" s="89"/>
      <c r="IY29" s="76">
        <v>139.45</v>
      </c>
      <c r="IZ29" s="76">
        <v>34.86</v>
      </c>
      <c r="JA29" s="76">
        <v>388.74</v>
      </c>
      <c r="JB29" s="76">
        <v>19.43</v>
      </c>
      <c r="JC29" s="76">
        <v>6.49</v>
      </c>
      <c r="JD29" s="76">
        <v>3.0</v>
      </c>
      <c r="JE29" s="76">
        <v>69.78</v>
      </c>
      <c r="JF29" s="76">
        <v>56.28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134.0</v>
      </c>
      <c r="JQ29" s="78">
        <v>31.9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49.0</v>
      </c>
      <c r="JX29" s="78">
        <v>134.0</v>
      </c>
      <c r="JY29" s="78">
        <v>33.6</v>
      </c>
      <c r="JZ29" s="78">
        <v>223.0</v>
      </c>
      <c r="KA29" s="78">
        <v>11.8</v>
      </c>
      <c r="KB29" s="78">
        <v>4.5</v>
      </c>
      <c r="KC29" s="78">
        <v>2.0</v>
      </c>
      <c r="KD29" s="78">
        <v>57.0</v>
      </c>
      <c r="KE29" s="78">
        <v>55.0</v>
      </c>
      <c r="KF29" s="89"/>
      <c r="KG29" s="79">
        <v>136.0</v>
      </c>
      <c r="KH29" s="79">
        <v>33.0</v>
      </c>
      <c r="KI29" s="79">
        <v>74.0</v>
      </c>
      <c r="KJ29" s="79">
        <v>3.8</v>
      </c>
      <c r="KK29" s="80"/>
      <c r="KL29" s="79">
        <v>1.0</v>
      </c>
      <c r="KM29" s="79">
        <v>50.0</v>
      </c>
      <c r="KN29" s="79">
        <v>50.0</v>
      </c>
      <c r="KO29" s="79">
        <v>136.0</v>
      </c>
      <c r="KP29" s="79">
        <v>33.0</v>
      </c>
      <c r="KQ29" s="79">
        <v>3.0</v>
      </c>
      <c r="KR29" s="79">
        <v>0.1</v>
      </c>
      <c r="KS29" s="80"/>
      <c r="KT29" s="79">
        <v>1.0</v>
      </c>
      <c r="KU29" s="79">
        <v>50.0</v>
      </c>
      <c r="KV29" s="79">
        <v>48.0</v>
      </c>
      <c r="KW29" s="89"/>
      <c r="KX29" s="81">
        <v>138.0</v>
      </c>
      <c r="KY29" s="81">
        <v>34.0</v>
      </c>
      <c r="KZ29" s="81">
        <v>167.0</v>
      </c>
      <c r="LA29" s="81">
        <v>8.2</v>
      </c>
      <c r="LB29" s="81">
        <v>2.2</v>
      </c>
      <c r="LC29" s="81">
        <v>3.0</v>
      </c>
      <c r="LD29" s="81">
        <v>55.0</v>
      </c>
      <c r="LE29" s="81">
        <v>56.0</v>
      </c>
      <c r="LF29" s="81">
        <v>138.0</v>
      </c>
      <c r="LG29" s="81">
        <v>34.0</v>
      </c>
      <c r="LH29" s="81">
        <v>214.0</v>
      </c>
      <c r="LI29" s="81">
        <v>10.5</v>
      </c>
      <c r="LJ29" s="81">
        <v>5.0</v>
      </c>
      <c r="LK29" s="81">
        <v>5.0</v>
      </c>
      <c r="LL29" s="81">
        <v>58.0</v>
      </c>
      <c r="LM29" s="81">
        <v>58.0</v>
      </c>
      <c r="LN29" s="89"/>
      <c r="LO29" s="82">
        <v>337.0</v>
      </c>
      <c r="LP29" s="82">
        <v>295.0</v>
      </c>
      <c r="LQ29" s="82">
        <v>169.0</v>
      </c>
      <c r="LR29" s="82">
        <v>69.0</v>
      </c>
      <c r="LS29" s="82">
        <v>322.0</v>
      </c>
      <c r="LT29" s="82">
        <v>47.0</v>
      </c>
      <c r="LU29" s="82">
        <v>2.0</v>
      </c>
      <c r="LV29" s="82">
        <v>141.0</v>
      </c>
      <c r="LW29" s="82">
        <v>85.0</v>
      </c>
      <c r="LX29" s="82">
        <v>60.0</v>
      </c>
      <c r="LY29" s="82">
        <v>57.0</v>
      </c>
      <c r="LZ29" s="82">
        <v>12.0</v>
      </c>
      <c r="MA29" s="82">
        <v>120.0</v>
      </c>
      <c r="MB29" s="82">
        <v>2.1</v>
      </c>
      <c r="MC29" s="82">
        <v>141.0</v>
      </c>
      <c r="MD29" s="82">
        <v>210.0</v>
      </c>
      <c r="ME29" s="82">
        <v>78.0</v>
      </c>
      <c r="MF29" s="82">
        <v>63.0</v>
      </c>
      <c r="MG29" s="83">
        <v>12.0</v>
      </c>
      <c r="MH29" s="88" t="s">
        <v>95</v>
      </c>
      <c r="MI29" s="88" t="s">
        <v>95</v>
      </c>
      <c r="MJ29" s="88" t="s">
        <v>95</v>
      </c>
      <c r="MK29" s="88" t="s">
        <v>95</v>
      </c>
      <c r="ML29" s="82">
        <v>54.0</v>
      </c>
      <c r="MM29" s="82">
        <v>52.0</v>
      </c>
      <c r="MN29" s="83">
        <v>5.0</v>
      </c>
      <c r="MO29" s="86"/>
      <c r="MP29" s="87"/>
      <c r="MQ29" s="87"/>
      <c r="MR29" s="87"/>
      <c r="MS29" s="87"/>
      <c r="MT29" s="82">
        <v>5.0</v>
      </c>
      <c r="MU29" s="82">
        <v>1.0</v>
      </c>
      <c r="MV29" s="82">
        <v>89.0</v>
      </c>
      <c r="MW29" s="83">
        <v>37.0</v>
      </c>
      <c r="MX29" s="121">
        <v>45.0</v>
      </c>
      <c r="MY29" s="88" t="s">
        <v>96</v>
      </c>
      <c r="MZ29" s="83">
        <v>5.0</v>
      </c>
      <c r="NA29" s="87"/>
      <c r="NB29" s="82">
        <v>25.0</v>
      </c>
      <c r="NC29" s="82">
        <v>8.0</v>
      </c>
      <c r="ND29" s="82">
        <v>438.0</v>
      </c>
      <c r="NE29" s="83">
        <v>36.0</v>
      </c>
      <c r="NF29" s="121">
        <v>45.0</v>
      </c>
      <c r="NG29" s="83">
        <v>45.0</v>
      </c>
      <c r="NH29" s="83">
        <v>6.0</v>
      </c>
      <c r="NI29" s="87"/>
      <c r="NJ29" s="83">
        <v>0.0</v>
      </c>
      <c r="NK29" s="83">
        <v>0.0</v>
      </c>
      <c r="NL29" s="83">
        <v>0.0</v>
      </c>
      <c r="NM29" s="83">
        <v>34.0</v>
      </c>
      <c r="NN29" s="83">
        <v>48.0</v>
      </c>
      <c r="NO29" s="83">
        <v>42.0</v>
      </c>
      <c r="NP29" s="83">
        <v>4.0</v>
      </c>
    </row>
    <row r="30" ht="14.25" customHeight="1">
      <c r="A30" s="49">
        <v>0.708333333333334</v>
      </c>
      <c r="B30" s="50"/>
      <c r="C30" s="51">
        <v>50.28</v>
      </c>
      <c r="D30" s="127">
        <v>335.0</v>
      </c>
      <c r="E30" s="53">
        <v>133.0</v>
      </c>
      <c r="F30" s="53">
        <v>66.0</v>
      </c>
      <c r="G30" s="55">
        <v>14.2</v>
      </c>
      <c r="H30" s="54"/>
      <c r="I30" s="53">
        <v>6.0</v>
      </c>
      <c r="J30" s="53">
        <v>49.0</v>
      </c>
      <c r="K30" s="53">
        <v>48.0</v>
      </c>
      <c r="L30" s="53">
        <v>137.0</v>
      </c>
      <c r="M30" s="53">
        <v>98.0</v>
      </c>
      <c r="N30" s="55">
        <v>24.0</v>
      </c>
      <c r="O30" s="54"/>
      <c r="P30" s="53">
        <v>6.0</v>
      </c>
      <c r="Q30" s="53">
        <v>60.0</v>
      </c>
      <c r="R30" s="53">
        <v>50.0</v>
      </c>
      <c r="S30" s="55">
        <v>339.6</v>
      </c>
      <c r="T30" s="55">
        <v>502.8</v>
      </c>
      <c r="U30" s="53">
        <v>301.3</v>
      </c>
      <c r="V30" s="54"/>
      <c r="W30" s="53" t="s">
        <v>94</v>
      </c>
      <c r="X30" s="53" t="s">
        <v>94</v>
      </c>
      <c r="Y30" s="55" t="s">
        <v>94</v>
      </c>
      <c r="Z30" s="54"/>
      <c r="AA30" s="55">
        <v>339.4</v>
      </c>
      <c r="AB30" s="55">
        <v>314.8</v>
      </c>
      <c r="AC30" s="55">
        <v>206.8</v>
      </c>
      <c r="AD30" s="54"/>
      <c r="AE30" s="55">
        <v>339.4</v>
      </c>
      <c r="AF30" s="55">
        <v>354.9</v>
      </c>
      <c r="AG30" s="55">
        <v>191.4</v>
      </c>
      <c r="AH30" s="54"/>
      <c r="AI30" s="55">
        <v>345.4</v>
      </c>
      <c r="AJ30" s="55">
        <v>360.4</v>
      </c>
      <c r="AK30" s="53">
        <v>223.4</v>
      </c>
      <c r="AL30" s="54"/>
      <c r="AM30" s="53">
        <v>337.8</v>
      </c>
      <c r="AN30" s="53">
        <v>380.8</v>
      </c>
      <c r="AO30" s="53">
        <v>209.8</v>
      </c>
      <c r="AP30" s="54"/>
      <c r="AQ30" s="182">
        <f t="shared" ref="AQ30:AS30" si="54">E30</f>
        <v>133</v>
      </c>
      <c r="AR30" s="54">
        <f t="shared" si="54"/>
        <v>66</v>
      </c>
      <c r="AS30" s="56">
        <f t="shared" si="54"/>
        <v>14.2</v>
      </c>
      <c r="AT30" s="54"/>
      <c r="AU30" s="54">
        <f t="shared" ref="AU30:AW30" si="55">L30</f>
        <v>137</v>
      </c>
      <c r="AV30" s="54">
        <f t="shared" si="55"/>
        <v>98</v>
      </c>
      <c r="AW30" s="56">
        <f t="shared" si="55"/>
        <v>24</v>
      </c>
      <c r="AX30" s="54"/>
      <c r="AY30" s="182">
        <f t="shared" si="6"/>
        <v>133</v>
      </c>
      <c r="AZ30" s="54"/>
      <c r="BA30" s="54"/>
      <c r="BB30" s="54"/>
      <c r="BC30" s="89"/>
      <c r="BD30" s="54"/>
      <c r="BE30" s="53">
        <v>34.0</v>
      </c>
      <c r="BF30" s="53">
        <v>223.0</v>
      </c>
      <c r="BG30" s="53">
        <v>11.0</v>
      </c>
      <c r="BH30" s="54"/>
      <c r="BI30" s="53">
        <v>22.0</v>
      </c>
      <c r="BJ30" s="53">
        <v>85.0</v>
      </c>
      <c r="BK30" s="53">
        <v>66.0</v>
      </c>
      <c r="BL30" s="89"/>
      <c r="BM30" s="58">
        <v>341.0</v>
      </c>
      <c r="BN30" s="58">
        <v>145.0</v>
      </c>
      <c r="BO30" s="58">
        <v>201.0</v>
      </c>
      <c r="BP30" s="58">
        <v>10.1</v>
      </c>
      <c r="BQ30" s="59"/>
      <c r="BR30" s="58">
        <v>6.0</v>
      </c>
      <c r="BS30" s="58">
        <v>71.0</v>
      </c>
      <c r="BT30" s="58">
        <v>70.0</v>
      </c>
      <c r="BU30" s="59">
        <f t="shared" si="40"/>
        <v>341</v>
      </c>
      <c r="BV30" s="58">
        <v>350.0</v>
      </c>
      <c r="BW30" s="58">
        <v>205.0</v>
      </c>
      <c r="BX30" s="58">
        <v>29.0</v>
      </c>
      <c r="BY30" s="58">
        <v>334.0</v>
      </c>
      <c r="BZ30" s="58">
        <v>374.0</v>
      </c>
      <c r="CA30" s="58">
        <v>206.0</v>
      </c>
      <c r="CB30" s="58">
        <v>26.0</v>
      </c>
      <c r="CC30" s="58">
        <v>340.0</v>
      </c>
      <c r="CD30" s="58">
        <v>238.0</v>
      </c>
      <c r="CE30" s="58">
        <v>132.0</v>
      </c>
      <c r="CF30" s="58">
        <v>12.0</v>
      </c>
      <c r="CG30" s="58">
        <v>334.0</v>
      </c>
      <c r="CH30" s="58">
        <v>244.0</v>
      </c>
      <c r="CI30" s="58">
        <v>134.0</v>
      </c>
      <c r="CJ30" s="58">
        <v>8.0</v>
      </c>
      <c r="CK30" s="58">
        <v>347.0</v>
      </c>
      <c r="CL30" s="58">
        <v>161.0</v>
      </c>
      <c r="CM30" s="58">
        <v>106.0</v>
      </c>
      <c r="CN30" s="58">
        <v>9.0</v>
      </c>
      <c r="CO30" s="58">
        <v>331.0</v>
      </c>
      <c r="CP30" s="58">
        <v>320.0</v>
      </c>
      <c r="CQ30" s="58">
        <v>158.0</v>
      </c>
      <c r="CR30" s="58">
        <v>6.0</v>
      </c>
      <c r="CS30" s="58">
        <v>335.0</v>
      </c>
      <c r="CT30" s="58">
        <v>289.0</v>
      </c>
      <c r="CU30" s="58">
        <v>177.0</v>
      </c>
      <c r="CV30" s="58">
        <v>80.0</v>
      </c>
      <c r="CW30" s="58">
        <v>338.0</v>
      </c>
      <c r="CX30" s="58">
        <v>163.0</v>
      </c>
      <c r="CY30" s="58">
        <v>76.0</v>
      </c>
      <c r="CZ30" s="58">
        <v>48.0</v>
      </c>
      <c r="DA30" s="58">
        <v>324.0</v>
      </c>
      <c r="DB30" s="58">
        <v>170.0</v>
      </c>
      <c r="DC30" s="58">
        <v>77.0</v>
      </c>
      <c r="DD30" s="58">
        <v>51.0</v>
      </c>
      <c r="DE30" s="58">
        <v>145.0</v>
      </c>
      <c r="DF30" s="58">
        <v>35.4</v>
      </c>
      <c r="DG30" s="59">
        <f t="shared" ref="DG30:DH30" si="56">BO30</f>
        <v>201</v>
      </c>
      <c r="DH30" s="59">
        <f t="shared" si="56"/>
        <v>10.1</v>
      </c>
      <c r="DI30" s="59"/>
      <c r="DJ30" s="58">
        <v>7.0</v>
      </c>
      <c r="DK30" s="58">
        <v>61.0</v>
      </c>
      <c r="DL30" s="58">
        <v>56.0</v>
      </c>
      <c r="DM30" s="89"/>
      <c r="DN30" s="61">
        <v>340.0</v>
      </c>
      <c r="DO30" s="61">
        <v>140.0</v>
      </c>
      <c r="DP30" s="61">
        <v>39.09</v>
      </c>
      <c r="DQ30" s="61">
        <v>21.88</v>
      </c>
      <c r="DR30" s="61">
        <v>6.03</v>
      </c>
      <c r="DS30" s="61">
        <v>8.0</v>
      </c>
      <c r="DT30" s="61">
        <v>50.0</v>
      </c>
      <c r="DU30" s="61">
        <v>56.3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339.0</v>
      </c>
      <c r="EF30" s="226">
        <v>136.0</v>
      </c>
      <c r="EG30" s="226">
        <v>74.0</v>
      </c>
      <c r="EH30" s="226">
        <v>3.1</v>
      </c>
      <c r="EI30" s="64"/>
      <c r="EJ30" s="226">
        <v>9.0</v>
      </c>
      <c r="EK30" s="226">
        <v>57.0</v>
      </c>
      <c r="EL30" s="226">
        <v>57.0</v>
      </c>
      <c r="EM30" s="226">
        <v>136.0</v>
      </c>
      <c r="EN30" s="226">
        <v>99.0</v>
      </c>
      <c r="EO30" s="226">
        <v>4.3</v>
      </c>
      <c r="EP30" s="64"/>
      <c r="EQ30" s="226">
        <v>9.0</v>
      </c>
      <c r="ER30" s="226">
        <v>57.0</v>
      </c>
      <c r="ES30" s="226">
        <v>58.0</v>
      </c>
      <c r="ET30" s="226">
        <v>338.0</v>
      </c>
      <c r="EU30" s="226">
        <v>258.0</v>
      </c>
      <c r="EV30" s="226">
        <v>149.2</v>
      </c>
      <c r="EW30" s="226">
        <v>2.1</v>
      </c>
      <c r="EX30" s="226">
        <v>337.0</v>
      </c>
      <c r="EY30" s="226">
        <v>0.0</v>
      </c>
      <c r="EZ30" s="226">
        <v>0.0</v>
      </c>
      <c r="FA30" s="226">
        <v>0.0</v>
      </c>
      <c r="FB30" s="226">
        <v>337.0</v>
      </c>
      <c r="FC30" s="226">
        <v>258.0</v>
      </c>
      <c r="FD30" s="226">
        <v>148.3</v>
      </c>
      <c r="FE30" s="226">
        <v>5.6</v>
      </c>
      <c r="FF30" s="226">
        <v>336.0</v>
      </c>
      <c r="FG30" s="226">
        <v>0.0</v>
      </c>
      <c r="FH30" s="226">
        <v>0.0</v>
      </c>
      <c r="FI30" s="226">
        <v>0.0</v>
      </c>
      <c r="FJ30" s="226">
        <v>339.0</v>
      </c>
      <c r="FK30" s="226">
        <v>247.0</v>
      </c>
      <c r="FL30" s="226">
        <v>141.2</v>
      </c>
      <c r="FM30" s="64"/>
      <c r="FN30" s="226">
        <v>339.0</v>
      </c>
      <c r="FO30" s="226">
        <v>265.0</v>
      </c>
      <c r="FP30" s="226">
        <v>141.1</v>
      </c>
      <c r="FQ30" s="226">
        <v>12.0</v>
      </c>
      <c r="FR30" s="226">
        <v>136.0</v>
      </c>
      <c r="FS30" s="64"/>
      <c r="FT30" s="226">
        <v>13.62</v>
      </c>
      <c r="FU30" s="64"/>
      <c r="FV30" s="226">
        <v>136.0</v>
      </c>
      <c r="FW30" s="64"/>
      <c r="FX30" s="64"/>
      <c r="FY30" s="64"/>
      <c r="FZ30" s="89"/>
      <c r="GA30" s="65">
        <v>339.0</v>
      </c>
      <c r="GB30" s="66">
        <v>356.85</v>
      </c>
      <c r="GC30" s="66">
        <v>219.7</v>
      </c>
      <c r="GD30" s="66">
        <v>32.75</v>
      </c>
      <c r="GE30" s="94">
        <v>339.0</v>
      </c>
      <c r="GF30" s="66">
        <v>378.27</v>
      </c>
      <c r="GG30" s="66">
        <v>217.02</v>
      </c>
      <c r="GH30" s="66">
        <v>36.43</v>
      </c>
      <c r="GI30" s="66">
        <v>339.0</v>
      </c>
      <c r="GJ30" s="66">
        <v>248.97</v>
      </c>
      <c r="GK30" s="66">
        <v>-141.38</v>
      </c>
      <c r="GL30" s="66">
        <v>-17.84</v>
      </c>
      <c r="GM30" s="66">
        <v>339.0</v>
      </c>
      <c r="GN30" s="66">
        <v>228.16</v>
      </c>
      <c r="GO30" s="66">
        <v>-140.36</v>
      </c>
      <c r="GP30" s="66">
        <v>-26.22</v>
      </c>
      <c r="GQ30" s="66">
        <v>339.0</v>
      </c>
      <c r="GR30" s="66">
        <v>120.46</v>
      </c>
      <c r="GS30" s="66">
        <v>-75.72</v>
      </c>
      <c r="GT30" s="66">
        <v>-11.39</v>
      </c>
      <c r="GU30" s="66">
        <v>339.0</v>
      </c>
      <c r="GV30" s="66">
        <v>131.15</v>
      </c>
      <c r="GW30" s="66">
        <v>-74.21</v>
      </c>
      <c r="GX30" s="66">
        <v>-12.81</v>
      </c>
      <c r="GY30" s="89"/>
      <c r="GZ30" s="98" t="s">
        <v>91</v>
      </c>
      <c r="HA30" s="99" t="s">
        <v>92</v>
      </c>
      <c r="HB30" s="98">
        <v>83.0</v>
      </c>
      <c r="HC30" s="98">
        <v>4.15</v>
      </c>
      <c r="HD30" s="98">
        <v>1.66</v>
      </c>
      <c r="HE30" s="99">
        <v>8.0</v>
      </c>
      <c r="HF30" s="99">
        <v>55.0</v>
      </c>
      <c r="HG30" s="99">
        <v>53.0</v>
      </c>
      <c r="HH30" s="98" t="s">
        <v>91</v>
      </c>
      <c r="HI30" s="98" t="s">
        <v>92</v>
      </c>
      <c r="HJ30" s="98">
        <v>3.0</v>
      </c>
      <c r="HK30" s="98">
        <v>0.15</v>
      </c>
      <c r="HL30" s="98">
        <v>0.06</v>
      </c>
      <c r="HM30" s="98">
        <v>5.0</v>
      </c>
      <c r="HN30" s="99">
        <v>56.0</v>
      </c>
      <c r="HO30" s="99">
        <v>56.0</v>
      </c>
      <c r="HP30" s="98" t="s">
        <v>91</v>
      </c>
      <c r="HQ30" s="99" t="s">
        <v>92</v>
      </c>
      <c r="HR30" s="98">
        <v>284.0</v>
      </c>
      <c r="HS30" s="98">
        <v>14.2</v>
      </c>
      <c r="HT30" s="98">
        <v>7.1</v>
      </c>
      <c r="HU30" s="98">
        <v>7.0</v>
      </c>
      <c r="HV30" s="145">
        <v>57.0</v>
      </c>
      <c r="HW30" s="145">
        <v>57.0</v>
      </c>
      <c r="HX30" s="89"/>
      <c r="HY30" s="147">
        <v>135.0</v>
      </c>
      <c r="HZ30" s="147">
        <v>33.0</v>
      </c>
      <c r="IA30" s="148">
        <f t="shared" si="10"/>
        <v>126</v>
      </c>
      <c r="IB30" s="147">
        <v>6.3</v>
      </c>
      <c r="IC30" s="148"/>
      <c r="ID30" s="147">
        <v>2.0</v>
      </c>
      <c r="IE30" s="147">
        <v>68.0</v>
      </c>
      <c r="IF30" s="147">
        <v>47.0</v>
      </c>
      <c r="IG30" s="89"/>
      <c r="IH30" s="74">
        <v>138.0</v>
      </c>
      <c r="II30" s="74">
        <v>33.4</v>
      </c>
      <c r="IJ30" s="74">
        <v>188.0</v>
      </c>
      <c r="IK30" s="74">
        <v>9.4</v>
      </c>
      <c r="IL30" s="74">
        <v>10.3</v>
      </c>
      <c r="IM30" s="74">
        <v>6.0</v>
      </c>
      <c r="IN30" s="74">
        <v>47.0</v>
      </c>
      <c r="IO30" s="74">
        <v>46.0</v>
      </c>
      <c r="IP30" s="74">
        <v>138.0</v>
      </c>
      <c r="IQ30" s="74">
        <v>34.4</v>
      </c>
      <c r="IR30" s="74">
        <v>4.0</v>
      </c>
      <c r="IS30" s="74">
        <v>0.2</v>
      </c>
      <c r="IT30" s="74">
        <v>0.3</v>
      </c>
      <c r="IU30" s="74">
        <v>12.0</v>
      </c>
      <c r="IV30" s="74">
        <v>51.0</v>
      </c>
      <c r="IW30" s="74">
        <v>50.0</v>
      </c>
      <c r="IX30" s="89"/>
      <c r="IY30" s="76">
        <v>139.35</v>
      </c>
      <c r="IZ30" s="76">
        <v>34.85</v>
      </c>
      <c r="JA30" s="76">
        <v>362.66</v>
      </c>
      <c r="JB30" s="76">
        <v>18.13</v>
      </c>
      <c r="JC30" s="76">
        <v>7.13</v>
      </c>
      <c r="JD30" s="76">
        <v>3.0</v>
      </c>
      <c r="JE30" s="76">
        <v>70.71</v>
      </c>
      <c r="JF30" s="76">
        <v>54.12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137.0</v>
      </c>
      <c r="JQ30" s="78">
        <v>32.1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49.0</v>
      </c>
      <c r="JX30" s="78">
        <v>137.0</v>
      </c>
      <c r="JY30" s="78">
        <v>34.4</v>
      </c>
      <c r="JZ30" s="78">
        <v>120.0</v>
      </c>
      <c r="KA30" s="78">
        <v>6.5</v>
      </c>
      <c r="KB30" s="78">
        <v>2.4</v>
      </c>
      <c r="KC30" s="78">
        <v>2.0</v>
      </c>
      <c r="KD30" s="78">
        <v>57.0</v>
      </c>
      <c r="KE30" s="78">
        <v>55.0</v>
      </c>
      <c r="KF30" s="89"/>
      <c r="KG30" s="79">
        <v>139.0</v>
      </c>
      <c r="KH30" s="79">
        <v>34.0</v>
      </c>
      <c r="KI30" s="79">
        <v>15.0</v>
      </c>
      <c r="KJ30" s="79">
        <v>0.7</v>
      </c>
      <c r="KK30" s="80"/>
      <c r="KL30" s="79">
        <v>1.0</v>
      </c>
      <c r="KM30" s="79">
        <v>50.0</v>
      </c>
      <c r="KN30" s="79">
        <v>50.0</v>
      </c>
      <c r="KO30" s="79">
        <v>139.0</v>
      </c>
      <c r="KP30" s="79">
        <v>34.0</v>
      </c>
      <c r="KQ30" s="79">
        <v>3.0</v>
      </c>
      <c r="KR30" s="79">
        <v>0.1</v>
      </c>
      <c r="KS30" s="80"/>
      <c r="KT30" s="79">
        <v>1.0</v>
      </c>
      <c r="KU30" s="79">
        <v>50.0</v>
      </c>
      <c r="KV30" s="79">
        <v>48.0</v>
      </c>
      <c r="KW30" s="89"/>
      <c r="KX30" s="81">
        <v>139.0</v>
      </c>
      <c r="KY30" s="81">
        <v>34.0</v>
      </c>
      <c r="KZ30" s="81">
        <v>257.0</v>
      </c>
      <c r="LA30" s="81">
        <v>12.6</v>
      </c>
      <c r="LB30" s="81">
        <v>2.2</v>
      </c>
      <c r="LC30" s="81">
        <v>3.0</v>
      </c>
      <c r="LD30" s="81">
        <v>55.0</v>
      </c>
      <c r="LE30" s="81">
        <v>56.0</v>
      </c>
      <c r="LF30" s="81">
        <v>139.0</v>
      </c>
      <c r="LG30" s="81">
        <v>34.0</v>
      </c>
      <c r="LH30" s="81">
        <v>212.0</v>
      </c>
      <c r="LI30" s="81">
        <v>10.4</v>
      </c>
      <c r="LJ30" s="81">
        <v>5.0</v>
      </c>
      <c r="LK30" s="81">
        <v>5.0</v>
      </c>
      <c r="LL30" s="81">
        <v>58.0</v>
      </c>
      <c r="LM30" s="81">
        <v>58.0</v>
      </c>
      <c r="LN30" s="89"/>
      <c r="LO30" s="82">
        <v>337.0</v>
      </c>
      <c r="LP30" s="82">
        <v>284.0</v>
      </c>
      <c r="LQ30" s="82">
        <v>159.0</v>
      </c>
      <c r="LR30" s="82">
        <v>69.0</v>
      </c>
      <c r="LS30" s="82">
        <v>326.0</v>
      </c>
      <c r="LT30" s="82">
        <v>46.0</v>
      </c>
      <c r="LU30" s="82">
        <v>2.6</v>
      </c>
      <c r="LV30" s="82">
        <v>142.0</v>
      </c>
      <c r="LW30" s="82">
        <v>82.0</v>
      </c>
      <c r="LX30" s="82">
        <v>60.0</v>
      </c>
      <c r="LY30" s="82">
        <v>57.0</v>
      </c>
      <c r="LZ30" s="82">
        <v>12.0</v>
      </c>
      <c r="MA30" s="82">
        <v>113.0</v>
      </c>
      <c r="MB30" s="82">
        <v>6.6</v>
      </c>
      <c r="MC30" s="82">
        <v>143.0</v>
      </c>
      <c r="MD30" s="82">
        <v>202.0</v>
      </c>
      <c r="ME30" s="82">
        <v>81.0</v>
      </c>
      <c r="MF30" s="82">
        <v>64.0</v>
      </c>
      <c r="MG30" s="83">
        <v>12.0</v>
      </c>
      <c r="MH30" s="88" t="s">
        <v>95</v>
      </c>
      <c r="MI30" s="88" t="s">
        <v>95</v>
      </c>
      <c r="MJ30" s="88" t="s">
        <v>95</v>
      </c>
      <c r="MK30" s="88" t="s">
        <v>95</v>
      </c>
      <c r="ML30" s="82">
        <v>54.0</v>
      </c>
      <c r="MM30" s="82">
        <v>52.0</v>
      </c>
      <c r="MN30" s="83">
        <v>5.0</v>
      </c>
      <c r="MO30" s="86"/>
      <c r="MP30" s="87"/>
      <c r="MQ30" s="87"/>
      <c r="MR30" s="87"/>
      <c r="MS30" s="87"/>
      <c r="MT30" s="82">
        <v>5.0</v>
      </c>
      <c r="MU30" s="82">
        <v>5.0</v>
      </c>
      <c r="MV30" s="82">
        <v>98.0</v>
      </c>
      <c r="MW30" s="83">
        <v>37.0</v>
      </c>
      <c r="MX30" s="121">
        <v>45.0</v>
      </c>
      <c r="MY30" s="88" t="s">
        <v>96</v>
      </c>
      <c r="MZ30" s="83">
        <v>5.0</v>
      </c>
      <c r="NA30" s="87"/>
      <c r="NB30" s="82">
        <v>21.0</v>
      </c>
      <c r="NC30" s="82">
        <v>7.4</v>
      </c>
      <c r="ND30" s="82">
        <v>368.0</v>
      </c>
      <c r="NE30" s="83">
        <v>36.0</v>
      </c>
      <c r="NF30" s="121">
        <v>45.0</v>
      </c>
      <c r="NG30" s="83">
        <v>45.0</v>
      </c>
      <c r="NH30" s="83">
        <v>6.0</v>
      </c>
      <c r="NI30" s="87"/>
      <c r="NJ30" s="83">
        <v>0.0</v>
      </c>
      <c r="NK30" s="83">
        <v>0.0</v>
      </c>
      <c r="NL30" s="83">
        <v>0.0</v>
      </c>
      <c r="NM30" s="83">
        <v>34.0</v>
      </c>
      <c r="NN30" s="83">
        <v>48.0</v>
      </c>
      <c r="NO30" s="83">
        <v>42.0</v>
      </c>
      <c r="NP30" s="83">
        <v>4.0</v>
      </c>
    </row>
    <row r="31" ht="14.25" customHeight="1">
      <c r="A31" s="49">
        <v>0.75</v>
      </c>
      <c r="B31" s="50"/>
      <c r="C31" s="51">
        <v>50.24</v>
      </c>
      <c r="D31" s="127">
        <v>336.0</v>
      </c>
      <c r="E31" s="53">
        <v>133.0</v>
      </c>
      <c r="F31" s="53">
        <v>73.0</v>
      </c>
      <c r="G31" s="55">
        <v>15.4</v>
      </c>
      <c r="H31" s="54"/>
      <c r="I31" s="53">
        <v>6.0</v>
      </c>
      <c r="J31" s="53">
        <v>54.0</v>
      </c>
      <c r="K31" s="53">
        <v>52.0</v>
      </c>
      <c r="L31" s="53">
        <v>137.0</v>
      </c>
      <c r="M31" s="53">
        <v>95.0</v>
      </c>
      <c r="N31" s="55">
        <v>23.1</v>
      </c>
      <c r="O31" s="54"/>
      <c r="P31" s="53">
        <v>6.0</v>
      </c>
      <c r="Q31" s="53">
        <v>57.0</v>
      </c>
      <c r="R31" s="53">
        <v>55.0</v>
      </c>
      <c r="S31" s="55">
        <v>340.0</v>
      </c>
      <c r="T31" s="55">
        <v>471.2</v>
      </c>
      <c r="U31" s="53">
        <v>284.6</v>
      </c>
      <c r="V31" s="54"/>
      <c r="W31" s="53" t="s">
        <v>94</v>
      </c>
      <c r="X31" s="53" t="s">
        <v>94</v>
      </c>
      <c r="Y31" s="55" t="s">
        <v>94</v>
      </c>
      <c r="Z31" s="54"/>
      <c r="AA31" s="55">
        <v>340.0</v>
      </c>
      <c r="AB31" s="55">
        <v>357.2</v>
      </c>
      <c r="AC31" s="55">
        <v>234.2</v>
      </c>
      <c r="AD31" s="54"/>
      <c r="AE31" s="55">
        <v>339.8</v>
      </c>
      <c r="AF31" s="55">
        <v>399.3</v>
      </c>
      <c r="AG31" s="55">
        <v>214.1</v>
      </c>
      <c r="AH31" s="54"/>
      <c r="AI31" s="55">
        <v>345.9</v>
      </c>
      <c r="AJ31" s="55">
        <v>387.1</v>
      </c>
      <c r="AK31" s="53">
        <v>240.6</v>
      </c>
      <c r="AL31" s="54"/>
      <c r="AM31" s="53">
        <v>338.5</v>
      </c>
      <c r="AN31" s="53">
        <v>413.7</v>
      </c>
      <c r="AO31" s="53">
        <v>229.5</v>
      </c>
      <c r="AP31" s="54"/>
      <c r="AQ31" s="182">
        <f t="shared" ref="AQ31:AS31" si="57">E31</f>
        <v>133</v>
      </c>
      <c r="AR31" s="54">
        <f t="shared" si="57"/>
        <v>73</v>
      </c>
      <c r="AS31" s="56">
        <f t="shared" si="57"/>
        <v>15.4</v>
      </c>
      <c r="AT31" s="54"/>
      <c r="AU31" s="54">
        <f t="shared" ref="AU31:AW31" si="58">L31</f>
        <v>137</v>
      </c>
      <c r="AV31" s="54">
        <f t="shared" si="58"/>
        <v>95</v>
      </c>
      <c r="AW31" s="56">
        <f t="shared" si="58"/>
        <v>23.1</v>
      </c>
      <c r="AX31" s="54"/>
      <c r="AY31" s="182">
        <f t="shared" si="6"/>
        <v>133</v>
      </c>
      <c r="AZ31" s="54"/>
      <c r="BA31" s="54"/>
      <c r="BB31" s="54"/>
      <c r="BC31" s="89"/>
      <c r="BD31" s="54"/>
      <c r="BE31" s="53">
        <v>34.0</v>
      </c>
      <c r="BF31" s="53">
        <v>216.0</v>
      </c>
      <c r="BG31" s="53">
        <v>10.7</v>
      </c>
      <c r="BH31" s="54"/>
      <c r="BI31" s="53">
        <v>22.0</v>
      </c>
      <c r="BJ31" s="53">
        <v>85.0</v>
      </c>
      <c r="BK31" s="53">
        <v>66.0</v>
      </c>
      <c r="BL31" s="89"/>
      <c r="BM31" s="58">
        <v>341.0</v>
      </c>
      <c r="BN31" s="58">
        <v>146.0</v>
      </c>
      <c r="BO31" s="58">
        <v>192.0</v>
      </c>
      <c r="BP31" s="58">
        <v>9.6</v>
      </c>
      <c r="BQ31" s="59"/>
      <c r="BR31" s="58">
        <v>6.0</v>
      </c>
      <c r="BS31" s="58">
        <v>70.0</v>
      </c>
      <c r="BT31" s="58">
        <v>70.0</v>
      </c>
      <c r="BU31" s="59">
        <f t="shared" si="40"/>
        <v>341</v>
      </c>
      <c r="BV31" s="58">
        <v>353.0</v>
      </c>
      <c r="BW31" s="58">
        <v>207.0</v>
      </c>
      <c r="BX31" s="58">
        <v>37.0</v>
      </c>
      <c r="BY31" s="58">
        <v>335.0</v>
      </c>
      <c r="BZ31" s="58">
        <v>373.0</v>
      </c>
      <c r="CA31" s="58">
        <v>206.0</v>
      </c>
      <c r="CB31" s="58">
        <v>34.0</v>
      </c>
      <c r="CC31" s="58">
        <v>341.0</v>
      </c>
      <c r="CD31" s="58">
        <v>232.0</v>
      </c>
      <c r="CE31" s="58">
        <v>132.0</v>
      </c>
      <c r="CF31" s="58">
        <v>1.0</v>
      </c>
      <c r="CG31" s="58">
        <v>335.0</v>
      </c>
      <c r="CH31" s="58">
        <v>235.0</v>
      </c>
      <c r="CI31" s="58">
        <v>130.0</v>
      </c>
      <c r="CJ31" s="58">
        <v>1.0</v>
      </c>
      <c r="CK31" s="58">
        <v>349.0</v>
      </c>
      <c r="CL31" s="58">
        <v>147.0</v>
      </c>
      <c r="CM31" s="58">
        <v>98.0</v>
      </c>
      <c r="CN31" s="58">
        <v>4.0</v>
      </c>
      <c r="CO31" s="58">
        <v>333.0</v>
      </c>
      <c r="CP31" s="58">
        <v>292.0</v>
      </c>
      <c r="CQ31" s="58">
        <v>145.0</v>
      </c>
      <c r="CR31" s="58">
        <v>5.0</v>
      </c>
      <c r="CS31" s="58">
        <v>336.0</v>
      </c>
      <c r="CT31" s="58">
        <v>263.0</v>
      </c>
      <c r="CU31" s="58">
        <v>166.0</v>
      </c>
      <c r="CV31" s="58">
        <v>65.0</v>
      </c>
      <c r="CW31" s="58">
        <v>337.0</v>
      </c>
      <c r="CX31" s="58">
        <v>189.0</v>
      </c>
      <c r="CY31" s="58">
        <v>96.0</v>
      </c>
      <c r="CZ31" s="58">
        <v>52.0</v>
      </c>
      <c r="DA31" s="58">
        <v>325.0</v>
      </c>
      <c r="DB31" s="58">
        <v>194.0</v>
      </c>
      <c r="DC31" s="58">
        <v>95.0</v>
      </c>
      <c r="DD31" s="58">
        <v>48.0</v>
      </c>
      <c r="DE31" s="59">
        <f t="shared" ref="DE31:DE32" si="62">BN31</f>
        <v>146</v>
      </c>
      <c r="DF31" s="58">
        <v>35.4</v>
      </c>
      <c r="DG31" s="59">
        <f t="shared" ref="DG31:DH31" si="59">BO31</f>
        <v>192</v>
      </c>
      <c r="DH31" s="59">
        <f t="shared" si="59"/>
        <v>9.6</v>
      </c>
      <c r="DI31" s="59"/>
      <c r="DJ31" s="58">
        <v>7.0</v>
      </c>
      <c r="DK31" s="58">
        <v>60.0</v>
      </c>
      <c r="DL31" s="58">
        <v>54.0</v>
      </c>
      <c r="DM31" s="89"/>
      <c r="DN31" s="61">
        <v>341.0</v>
      </c>
      <c r="DO31" s="61">
        <v>141.0</v>
      </c>
      <c r="DP31" s="61">
        <v>39.59</v>
      </c>
      <c r="DQ31" s="61">
        <v>22.3</v>
      </c>
      <c r="DR31" s="61">
        <v>6.02</v>
      </c>
      <c r="DS31" s="61">
        <v>8.0</v>
      </c>
      <c r="DT31" s="61">
        <v>50.0</v>
      </c>
      <c r="DU31" s="61">
        <v>56.6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340.0</v>
      </c>
      <c r="EF31" s="226">
        <v>136.0</v>
      </c>
      <c r="EG31" s="226">
        <v>88.0</v>
      </c>
      <c r="EH31" s="226">
        <v>3.6</v>
      </c>
      <c r="EI31" s="64"/>
      <c r="EJ31" s="226">
        <v>9.0</v>
      </c>
      <c r="EK31" s="226">
        <v>55.0</v>
      </c>
      <c r="EL31" s="226">
        <v>57.0</v>
      </c>
      <c r="EM31" s="226">
        <v>136.0</v>
      </c>
      <c r="EN31" s="226">
        <v>98.0</v>
      </c>
      <c r="EO31" s="226">
        <v>4.2</v>
      </c>
      <c r="EP31" s="64"/>
      <c r="EQ31" s="226">
        <v>9.0</v>
      </c>
      <c r="ER31" s="226">
        <v>56.0</v>
      </c>
      <c r="ES31" s="226">
        <v>58.0</v>
      </c>
      <c r="ET31" s="226">
        <v>338.0</v>
      </c>
      <c r="EU31" s="226">
        <v>258.0</v>
      </c>
      <c r="EV31" s="226">
        <v>149.3</v>
      </c>
      <c r="EW31" s="226">
        <v>1.8</v>
      </c>
      <c r="EX31" s="226">
        <v>337.0</v>
      </c>
      <c r="EY31" s="226">
        <v>0.0</v>
      </c>
      <c r="EZ31" s="226">
        <v>0.0</v>
      </c>
      <c r="FA31" s="226">
        <v>0.0</v>
      </c>
      <c r="FB31" s="226">
        <v>337.0</v>
      </c>
      <c r="FC31" s="226">
        <v>257.0</v>
      </c>
      <c r="FD31" s="226">
        <v>148.4</v>
      </c>
      <c r="FE31" s="226">
        <v>4.5</v>
      </c>
      <c r="FF31" s="226">
        <v>336.0</v>
      </c>
      <c r="FG31" s="226">
        <v>0.0</v>
      </c>
      <c r="FH31" s="226">
        <v>0.0</v>
      </c>
      <c r="FI31" s="226">
        <v>0.0</v>
      </c>
      <c r="FJ31" s="226">
        <v>340.0</v>
      </c>
      <c r="FK31" s="226">
        <v>243.0</v>
      </c>
      <c r="FL31" s="226">
        <v>139.0</v>
      </c>
      <c r="FM31" s="64"/>
      <c r="FN31" s="226">
        <v>340.0</v>
      </c>
      <c r="FO31" s="226">
        <v>258.0</v>
      </c>
      <c r="FP31" s="226">
        <v>139.4</v>
      </c>
      <c r="FQ31" s="226">
        <v>11.4</v>
      </c>
      <c r="FR31" s="226">
        <v>136.0</v>
      </c>
      <c r="FS31" s="64"/>
      <c r="FT31" s="226">
        <v>17.12</v>
      </c>
      <c r="FU31" s="64"/>
      <c r="FV31" s="226">
        <v>136.0</v>
      </c>
      <c r="FW31" s="64"/>
      <c r="FX31" s="64"/>
      <c r="FY31" s="64"/>
      <c r="FZ31" s="89"/>
      <c r="GA31" s="160">
        <v>339.0</v>
      </c>
      <c r="GB31" s="160">
        <v>388.18</v>
      </c>
      <c r="GC31" s="160">
        <v>238.12</v>
      </c>
      <c r="GD31" s="160">
        <v>32.67</v>
      </c>
      <c r="GE31" s="160">
        <v>339.0</v>
      </c>
      <c r="GF31" s="160">
        <v>406.8</v>
      </c>
      <c r="GG31" s="160">
        <v>233.44</v>
      </c>
      <c r="GH31" s="160">
        <v>34.09</v>
      </c>
      <c r="GI31" s="160">
        <v>339.0</v>
      </c>
      <c r="GJ31" s="160">
        <v>244.72</v>
      </c>
      <c r="GK31" s="160">
        <v>-139.17</v>
      </c>
      <c r="GL31" s="160">
        <v>-16.17</v>
      </c>
      <c r="GM31" s="160">
        <v>339.0</v>
      </c>
      <c r="GN31" s="160">
        <v>225.23</v>
      </c>
      <c r="GO31" s="160">
        <v>-138.95</v>
      </c>
      <c r="GP31" s="160">
        <v>-23.87</v>
      </c>
      <c r="GQ31" s="160">
        <v>339.0</v>
      </c>
      <c r="GR31" s="160">
        <v>149.01</v>
      </c>
      <c r="GS31" s="160">
        <v>-93.47</v>
      </c>
      <c r="GT31" s="160">
        <v>-9.8</v>
      </c>
      <c r="GU31" s="160">
        <v>339.0</v>
      </c>
      <c r="GV31" s="160">
        <v>163.81</v>
      </c>
      <c r="GW31" s="160">
        <v>-92.97</v>
      </c>
      <c r="GX31" s="160">
        <v>-11.06</v>
      </c>
      <c r="GY31" s="89"/>
      <c r="GZ31" s="98" t="s">
        <v>91</v>
      </c>
      <c r="HA31" s="99" t="s">
        <v>92</v>
      </c>
      <c r="HB31" s="98">
        <v>74.0</v>
      </c>
      <c r="HC31" s="98">
        <v>3.7</v>
      </c>
      <c r="HD31" s="98">
        <v>1.48</v>
      </c>
      <c r="HE31" s="99">
        <v>8.0</v>
      </c>
      <c r="HF31" s="99">
        <v>60.0</v>
      </c>
      <c r="HG31" s="99">
        <v>58.0</v>
      </c>
      <c r="HH31" s="98" t="s">
        <v>91</v>
      </c>
      <c r="HI31" s="98" t="s">
        <v>92</v>
      </c>
      <c r="HJ31" s="98">
        <v>2.0</v>
      </c>
      <c r="HK31" s="98">
        <v>0.1</v>
      </c>
      <c r="HL31" s="98">
        <v>0.04</v>
      </c>
      <c r="HM31" s="98">
        <v>5.0</v>
      </c>
      <c r="HN31" s="99">
        <v>60.0</v>
      </c>
      <c r="HO31" s="99">
        <v>60.0</v>
      </c>
      <c r="HP31" s="98" t="s">
        <v>91</v>
      </c>
      <c r="HQ31" s="99" t="s">
        <v>92</v>
      </c>
      <c r="HR31" s="98">
        <v>307.0</v>
      </c>
      <c r="HS31" s="98">
        <v>15.35</v>
      </c>
      <c r="HT31" s="98">
        <v>7.675</v>
      </c>
      <c r="HU31" s="98">
        <v>7.0</v>
      </c>
      <c r="HV31" s="145">
        <v>50.0</v>
      </c>
      <c r="HW31" s="145">
        <v>50.0</v>
      </c>
      <c r="HX31" s="89"/>
      <c r="HY31" s="147">
        <v>135.0</v>
      </c>
      <c r="HZ31" s="147">
        <v>33.0</v>
      </c>
      <c r="IA31" s="148">
        <f t="shared" si="10"/>
        <v>120</v>
      </c>
      <c r="IB31" s="147">
        <v>6.0</v>
      </c>
      <c r="IC31" s="148"/>
      <c r="ID31" s="147">
        <v>2.0</v>
      </c>
      <c r="IE31" s="147">
        <v>66.0</v>
      </c>
      <c r="IF31" s="147">
        <v>44.0</v>
      </c>
      <c r="IG31" s="89"/>
      <c r="IH31" s="74">
        <v>137.0</v>
      </c>
      <c r="II31" s="74">
        <v>33.6</v>
      </c>
      <c r="IJ31" s="74">
        <v>184.0</v>
      </c>
      <c r="IK31" s="74">
        <v>9.2</v>
      </c>
      <c r="IL31" s="74">
        <v>10.3</v>
      </c>
      <c r="IM31" s="74">
        <v>6.0</v>
      </c>
      <c r="IN31" s="74">
        <v>47.0</v>
      </c>
      <c r="IO31" s="74">
        <v>46.0</v>
      </c>
      <c r="IP31" s="74">
        <v>137.0</v>
      </c>
      <c r="IQ31" s="74">
        <v>34.4</v>
      </c>
      <c r="IR31" s="74">
        <v>4.0</v>
      </c>
      <c r="IS31" s="74">
        <v>0.2</v>
      </c>
      <c r="IT31" s="74">
        <v>0.3</v>
      </c>
      <c r="IU31" s="74">
        <v>12.0</v>
      </c>
      <c r="IV31" s="74">
        <v>51.0</v>
      </c>
      <c r="IW31" s="74">
        <v>50.0</v>
      </c>
      <c r="IX31" s="89"/>
      <c r="IY31" s="76">
        <v>139.35</v>
      </c>
      <c r="IZ31" s="76">
        <v>34.86</v>
      </c>
      <c r="JA31" s="76">
        <v>345.18</v>
      </c>
      <c r="JB31" s="76">
        <v>17.25</v>
      </c>
      <c r="JC31" s="76">
        <v>7.18</v>
      </c>
      <c r="JD31" s="76">
        <v>3.0</v>
      </c>
      <c r="JE31" s="76">
        <v>70.71</v>
      </c>
      <c r="JF31" s="76">
        <v>54.07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136.0</v>
      </c>
      <c r="JQ31" s="78">
        <v>32.1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48.0</v>
      </c>
      <c r="JX31" s="78">
        <v>136.0</v>
      </c>
      <c r="JY31" s="78">
        <v>33.9</v>
      </c>
      <c r="JZ31" s="78">
        <v>118.0</v>
      </c>
      <c r="KA31" s="78">
        <v>6.4</v>
      </c>
      <c r="KB31" s="78">
        <v>2.3</v>
      </c>
      <c r="KC31" s="78">
        <v>2.0</v>
      </c>
      <c r="KD31" s="78">
        <v>57.0</v>
      </c>
      <c r="KE31" s="78">
        <v>55.0</v>
      </c>
      <c r="KF31" s="89"/>
      <c r="KG31" s="79">
        <v>139.0</v>
      </c>
      <c r="KH31" s="79">
        <v>34.0</v>
      </c>
      <c r="KI31" s="79">
        <v>94.0</v>
      </c>
      <c r="KJ31" s="79">
        <v>4.8</v>
      </c>
      <c r="KK31" s="80"/>
      <c r="KL31" s="79">
        <v>1.0</v>
      </c>
      <c r="KM31" s="79">
        <v>54.0</v>
      </c>
      <c r="KN31" s="79">
        <v>54.0</v>
      </c>
      <c r="KO31" s="79">
        <v>136.0</v>
      </c>
      <c r="KP31" s="79">
        <v>34.0</v>
      </c>
      <c r="KQ31" s="79" t="s">
        <v>98</v>
      </c>
      <c r="KR31" s="79" t="s">
        <v>98</v>
      </c>
      <c r="KS31" s="80"/>
      <c r="KT31" s="79">
        <v>1.0</v>
      </c>
      <c r="KU31" s="79">
        <v>54.0</v>
      </c>
      <c r="KV31" s="79">
        <v>50.0</v>
      </c>
      <c r="KW31" s="89"/>
      <c r="KX31" s="81">
        <v>137.0</v>
      </c>
      <c r="KY31" s="81">
        <v>34.0</v>
      </c>
      <c r="KZ31" s="81">
        <v>277.0</v>
      </c>
      <c r="LA31" s="81">
        <v>13.6</v>
      </c>
      <c r="LB31" s="81">
        <v>2.5</v>
      </c>
      <c r="LC31" s="81">
        <v>3.0</v>
      </c>
      <c r="LD31" s="81">
        <v>55.0</v>
      </c>
      <c r="LE31" s="81">
        <v>56.0</v>
      </c>
      <c r="LF31" s="81">
        <v>137.0</v>
      </c>
      <c r="LG31" s="81">
        <v>34.0</v>
      </c>
      <c r="LH31" s="81">
        <v>193.0</v>
      </c>
      <c r="LI31" s="81">
        <v>9.5</v>
      </c>
      <c r="LJ31" s="81">
        <v>5.0</v>
      </c>
      <c r="LK31" s="81">
        <v>5.0</v>
      </c>
      <c r="LL31" s="81">
        <v>58.0</v>
      </c>
      <c r="LM31" s="81">
        <v>58.0</v>
      </c>
      <c r="LN31" s="89"/>
      <c r="LO31" s="82">
        <v>337.0</v>
      </c>
      <c r="LP31" s="82">
        <v>295.0</v>
      </c>
      <c r="LQ31" s="82">
        <v>170.0</v>
      </c>
      <c r="LR31" s="82">
        <v>69.0</v>
      </c>
      <c r="LS31" s="82">
        <v>326.0</v>
      </c>
      <c r="LT31" s="82">
        <v>55.0</v>
      </c>
      <c r="LU31" s="82">
        <v>6.0</v>
      </c>
      <c r="LV31" s="82">
        <v>142.0</v>
      </c>
      <c r="LW31" s="82">
        <v>97.0</v>
      </c>
      <c r="LX31" s="82">
        <v>60.0</v>
      </c>
      <c r="LY31" s="82">
        <v>57.0</v>
      </c>
      <c r="LZ31" s="82">
        <v>12.0</v>
      </c>
      <c r="MA31" s="82">
        <v>115.0</v>
      </c>
      <c r="MB31" s="82">
        <v>9.0</v>
      </c>
      <c r="MC31" s="82">
        <v>143.0</v>
      </c>
      <c r="MD31" s="82">
        <v>198.0</v>
      </c>
      <c r="ME31" s="82">
        <v>81.0</v>
      </c>
      <c r="MF31" s="82">
        <v>64.0</v>
      </c>
      <c r="MG31" s="83">
        <v>12.0</v>
      </c>
      <c r="MH31" s="88" t="s">
        <v>95</v>
      </c>
      <c r="MI31" s="88" t="s">
        <v>95</v>
      </c>
      <c r="MJ31" s="88" t="s">
        <v>95</v>
      </c>
      <c r="MK31" s="88" t="s">
        <v>95</v>
      </c>
      <c r="ML31" s="82">
        <v>54.0</v>
      </c>
      <c r="MM31" s="82">
        <v>52.0</v>
      </c>
      <c r="MN31" s="83">
        <v>5.0</v>
      </c>
      <c r="MO31" s="86"/>
      <c r="MP31" s="87"/>
      <c r="MQ31" s="87"/>
      <c r="MR31" s="87"/>
      <c r="MS31" s="87"/>
      <c r="MT31" s="82">
        <v>5.0</v>
      </c>
      <c r="MU31" s="82">
        <v>2.0</v>
      </c>
      <c r="MV31" s="82">
        <v>94.0</v>
      </c>
      <c r="MW31" s="83">
        <v>37.0</v>
      </c>
      <c r="MX31" s="121">
        <v>45.0</v>
      </c>
      <c r="MY31" s="88" t="s">
        <v>96</v>
      </c>
      <c r="MZ31" s="83">
        <v>5.0</v>
      </c>
      <c r="NA31" s="87"/>
      <c r="NB31" s="82">
        <v>24.0</v>
      </c>
      <c r="NC31" s="82">
        <v>8.0</v>
      </c>
      <c r="ND31" s="82">
        <v>435.0</v>
      </c>
      <c r="NE31" s="83">
        <v>36.0</v>
      </c>
      <c r="NF31" s="121">
        <v>45.0</v>
      </c>
      <c r="NG31" s="83">
        <v>45.0</v>
      </c>
      <c r="NH31" s="83">
        <v>6.0</v>
      </c>
      <c r="NI31" s="87"/>
      <c r="NJ31" s="83">
        <v>0.0</v>
      </c>
      <c r="NK31" s="83">
        <v>0.0</v>
      </c>
      <c r="NL31" s="83">
        <v>0.0</v>
      </c>
      <c r="NM31" s="83">
        <v>34.0</v>
      </c>
      <c r="NN31" s="83">
        <v>48.0</v>
      </c>
      <c r="NO31" s="83">
        <v>42.0</v>
      </c>
      <c r="NP31" s="83">
        <v>4.0</v>
      </c>
    </row>
    <row r="32" ht="14.25" customHeight="1">
      <c r="A32" s="49">
        <v>0.791666666666667</v>
      </c>
      <c r="B32" s="50"/>
      <c r="C32" s="51">
        <v>50.18</v>
      </c>
      <c r="D32" s="127">
        <v>335.0</v>
      </c>
      <c r="E32" s="53">
        <v>132.0</v>
      </c>
      <c r="F32" s="53">
        <v>85.0</v>
      </c>
      <c r="G32" s="55">
        <v>18.4</v>
      </c>
      <c r="H32" s="54"/>
      <c r="I32" s="53">
        <v>6.0</v>
      </c>
      <c r="J32" s="53">
        <v>54.0</v>
      </c>
      <c r="K32" s="53">
        <v>52.0</v>
      </c>
      <c r="L32" s="53">
        <v>137.0</v>
      </c>
      <c r="M32" s="53">
        <v>73.0</v>
      </c>
      <c r="N32" s="55">
        <v>18.2</v>
      </c>
      <c r="O32" s="54"/>
      <c r="P32" s="53">
        <v>6.0</v>
      </c>
      <c r="Q32" s="53">
        <v>57.0</v>
      </c>
      <c r="R32" s="53">
        <v>55.0</v>
      </c>
      <c r="S32" s="55">
        <v>338.3</v>
      </c>
      <c r="T32" s="55">
        <v>500.3</v>
      </c>
      <c r="U32" s="53">
        <v>284.0</v>
      </c>
      <c r="V32" s="54"/>
      <c r="W32" s="53" t="s">
        <v>94</v>
      </c>
      <c r="X32" s="53" t="s">
        <v>94</v>
      </c>
      <c r="Y32" s="55" t="s">
        <v>94</v>
      </c>
      <c r="Z32" s="54"/>
      <c r="AA32" s="55">
        <v>339.7</v>
      </c>
      <c r="AB32" s="55">
        <v>411.5</v>
      </c>
      <c r="AC32" s="55">
        <v>235.0</v>
      </c>
      <c r="AD32" s="54"/>
      <c r="AE32" s="55">
        <v>340.1</v>
      </c>
      <c r="AF32" s="55">
        <v>376.5</v>
      </c>
      <c r="AG32" s="55">
        <v>213.5</v>
      </c>
      <c r="AH32" s="54"/>
      <c r="AI32" s="55">
        <v>345.6</v>
      </c>
      <c r="AJ32" s="55">
        <v>401.6</v>
      </c>
      <c r="AK32" s="53">
        <v>236.0</v>
      </c>
      <c r="AL32" s="54"/>
      <c r="AM32" s="53">
        <v>338.2</v>
      </c>
      <c r="AN32" s="53">
        <v>427.2</v>
      </c>
      <c r="AO32" s="53">
        <v>223.4</v>
      </c>
      <c r="AP32" s="54"/>
      <c r="AQ32" s="182">
        <f t="shared" ref="AQ32:AS32" si="60">E32</f>
        <v>132</v>
      </c>
      <c r="AR32" s="54">
        <f t="shared" si="60"/>
        <v>85</v>
      </c>
      <c r="AS32" s="56">
        <f t="shared" si="60"/>
        <v>18.4</v>
      </c>
      <c r="AT32" s="54"/>
      <c r="AU32" s="54">
        <f t="shared" ref="AU32:AW32" si="61">L32</f>
        <v>137</v>
      </c>
      <c r="AV32" s="54">
        <f t="shared" si="61"/>
        <v>73</v>
      </c>
      <c r="AW32" s="56">
        <f t="shared" si="61"/>
        <v>18.2</v>
      </c>
      <c r="AX32" s="54"/>
      <c r="AY32" s="182">
        <f t="shared" si="6"/>
        <v>132</v>
      </c>
      <c r="AZ32" s="54"/>
      <c r="BA32" s="54"/>
      <c r="BB32" s="54"/>
      <c r="BC32" s="89"/>
      <c r="BD32" s="54"/>
      <c r="BE32" s="53">
        <v>0.0</v>
      </c>
      <c r="BF32" s="53">
        <v>0.0</v>
      </c>
      <c r="BG32" s="53">
        <v>0.0</v>
      </c>
      <c r="BH32" s="54"/>
      <c r="BI32" s="53">
        <v>22.0</v>
      </c>
      <c r="BJ32" s="53">
        <v>85.0</v>
      </c>
      <c r="BK32" s="53">
        <v>66.0</v>
      </c>
      <c r="BL32" s="89"/>
      <c r="BM32" s="58">
        <v>341.0</v>
      </c>
      <c r="BN32" s="58">
        <v>144.0</v>
      </c>
      <c r="BO32" s="58">
        <v>287.0</v>
      </c>
      <c r="BP32" s="58">
        <v>14.4</v>
      </c>
      <c r="BQ32" s="59"/>
      <c r="BR32" s="58">
        <v>6.0</v>
      </c>
      <c r="BS32" s="58">
        <v>70.0</v>
      </c>
      <c r="BT32" s="58">
        <v>70.0</v>
      </c>
      <c r="BU32" s="59">
        <f t="shared" si="40"/>
        <v>341</v>
      </c>
      <c r="BV32" s="58">
        <v>355.0</v>
      </c>
      <c r="BW32" s="58">
        <v>205.0</v>
      </c>
      <c r="BX32" s="58">
        <v>28.0</v>
      </c>
      <c r="BY32" s="58">
        <v>335.0</v>
      </c>
      <c r="BZ32" s="58">
        <v>371.0</v>
      </c>
      <c r="CA32" s="58">
        <v>205.0</v>
      </c>
      <c r="CB32" s="58">
        <v>25.0</v>
      </c>
      <c r="CC32" s="58">
        <v>341.0</v>
      </c>
      <c r="CD32" s="58">
        <v>234.0</v>
      </c>
      <c r="CE32" s="58">
        <v>138.0</v>
      </c>
      <c r="CF32" s="58">
        <v>10.0</v>
      </c>
      <c r="CG32" s="58">
        <v>334.0</v>
      </c>
      <c r="CH32" s="58">
        <v>232.0</v>
      </c>
      <c r="CI32" s="58">
        <v>132.0</v>
      </c>
      <c r="CJ32" s="58">
        <v>7.0</v>
      </c>
      <c r="CK32" s="58">
        <v>348.0</v>
      </c>
      <c r="CL32" s="58">
        <v>140.0</v>
      </c>
      <c r="CM32" s="58">
        <v>93.0</v>
      </c>
      <c r="CN32" s="58">
        <v>8.0</v>
      </c>
      <c r="CO32" s="58">
        <v>332.0</v>
      </c>
      <c r="CP32" s="58">
        <v>282.0</v>
      </c>
      <c r="CQ32" s="58">
        <v>138.0</v>
      </c>
      <c r="CR32" s="58">
        <v>8.0</v>
      </c>
      <c r="CS32" s="58">
        <v>335.0</v>
      </c>
      <c r="CT32" s="58">
        <v>259.0</v>
      </c>
      <c r="CU32" s="58">
        <v>164.0</v>
      </c>
      <c r="CV32" s="58">
        <v>68.0</v>
      </c>
      <c r="CW32" s="58">
        <v>338.0</v>
      </c>
      <c r="CX32" s="58">
        <v>194.0</v>
      </c>
      <c r="CY32" s="58">
        <v>99.0</v>
      </c>
      <c r="CZ32" s="58">
        <v>52.0</v>
      </c>
      <c r="DA32" s="58">
        <v>324.0</v>
      </c>
      <c r="DB32" s="58">
        <v>199.0</v>
      </c>
      <c r="DC32" s="58">
        <v>99.0</v>
      </c>
      <c r="DD32" s="58">
        <v>47.0</v>
      </c>
      <c r="DE32" s="59">
        <f t="shared" si="62"/>
        <v>144</v>
      </c>
      <c r="DF32" s="58">
        <v>35.4</v>
      </c>
      <c r="DG32" s="58">
        <v>287.0</v>
      </c>
      <c r="DH32" s="58">
        <v>14.4</v>
      </c>
      <c r="DI32" s="59"/>
      <c r="DJ32" s="58">
        <v>7.0</v>
      </c>
      <c r="DK32" s="58">
        <v>60.0</v>
      </c>
      <c r="DL32" s="58">
        <v>54.0</v>
      </c>
      <c r="DM32" s="89"/>
      <c r="DN32" s="61">
        <v>340.0</v>
      </c>
      <c r="DO32" s="61">
        <v>140.0</v>
      </c>
      <c r="DP32" s="61">
        <v>43.7</v>
      </c>
      <c r="DQ32" s="61">
        <v>24.5</v>
      </c>
      <c r="DR32" s="61">
        <v>8.0</v>
      </c>
      <c r="DS32" s="61">
        <v>8.0</v>
      </c>
      <c r="DT32" s="61">
        <v>49.0</v>
      </c>
      <c r="DU32" s="61">
        <v>55.4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339.0</v>
      </c>
      <c r="EF32" s="63">
        <v>136.0</v>
      </c>
      <c r="EG32" s="63">
        <v>69.0</v>
      </c>
      <c r="EH32" s="63">
        <v>2.9</v>
      </c>
      <c r="EI32" s="64"/>
      <c r="EJ32" s="63">
        <v>9.0</v>
      </c>
      <c r="EK32" s="63">
        <v>54.0</v>
      </c>
      <c r="EL32" s="63">
        <v>57.0</v>
      </c>
      <c r="EM32" s="63">
        <v>136.0</v>
      </c>
      <c r="EN32" s="63">
        <v>105.0</v>
      </c>
      <c r="EO32" s="63">
        <v>4.6</v>
      </c>
      <c r="EP32" s="64"/>
      <c r="EQ32" s="63">
        <v>9.0</v>
      </c>
      <c r="ER32" s="63">
        <v>57.0</v>
      </c>
      <c r="ES32" s="63">
        <v>58.0</v>
      </c>
      <c r="ET32" s="63">
        <v>339.0</v>
      </c>
      <c r="EU32" s="63">
        <v>257.0</v>
      </c>
      <c r="EV32" s="63">
        <v>149.0</v>
      </c>
      <c r="EW32" s="63">
        <v>0.1</v>
      </c>
      <c r="EX32" s="63">
        <v>337.0</v>
      </c>
      <c r="EY32" s="63">
        <v>0.0</v>
      </c>
      <c r="EZ32" s="63">
        <v>0.0</v>
      </c>
      <c r="FA32" s="63">
        <v>0.0</v>
      </c>
      <c r="FB32" s="63">
        <v>337.0</v>
      </c>
      <c r="FC32" s="63">
        <v>257.0</v>
      </c>
      <c r="FD32" s="63">
        <v>148.0</v>
      </c>
      <c r="FE32" s="63">
        <v>4.3</v>
      </c>
      <c r="FF32" s="63">
        <v>336.0</v>
      </c>
      <c r="FG32" s="63">
        <v>0.0</v>
      </c>
      <c r="FH32" s="63">
        <v>0.0</v>
      </c>
      <c r="FI32" s="63">
        <v>0.0</v>
      </c>
      <c r="FJ32" s="63">
        <v>338.0</v>
      </c>
      <c r="FK32" s="63">
        <v>245.0</v>
      </c>
      <c r="FL32" s="63">
        <v>139.0</v>
      </c>
      <c r="FM32" s="64"/>
      <c r="FN32" s="63">
        <v>338.0</v>
      </c>
      <c r="FO32" s="63">
        <v>240.0</v>
      </c>
      <c r="FP32" s="63">
        <v>139.0</v>
      </c>
      <c r="FQ32" s="63">
        <v>10.4</v>
      </c>
      <c r="FR32" s="63">
        <v>136.0</v>
      </c>
      <c r="FS32" s="64"/>
      <c r="FT32" s="63">
        <v>17.22</v>
      </c>
      <c r="FU32" s="64"/>
      <c r="FV32" s="63">
        <v>136.0</v>
      </c>
      <c r="FW32" s="64"/>
      <c r="FX32" s="64"/>
      <c r="FY32" s="64"/>
      <c r="FZ32" s="89"/>
      <c r="GA32" s="160">
        <v>337.0</v>
      </c>
      <c r="GB32" s="160">
        <v>396.54</v>
      </c>
      <c r="GC32" s="160">
        <v>241.98</v>
      </c>
      <c r="GD32" s="160">
        <v>34.84</v>
      </c>
      <c r="GE32" s="160">
        <v>337.0</v>
      </c>
      <c r="GF32" s="160">
        <v>413.42</v>
      </c>
      <c r="GG32" s="160">
        <v>236.03</v>
      </c>
      <c r="GH32" s="160">
        <v>35.76</v>
      </c>
      <c r="GI32" s="160">
        <v>337.0</v>
      </c>
      <c r="GJ32" s="160">
        <v>246.04</v>
      </c>
      <c r="GK32" s="160">
        <v>-139.37</v>
      </c>
      <c r="GL32" s="160">
        <v>-15.5</v>
      </c>
      <c r="GM32" s="160">
        <v>337.0</v>
      </c>
      <c r="GN32" s="160">
        <v>224.06</v>
      </c>
      <c r="GO32" s="160">
        <v>-138.95</v>
      </c>
      <c r="GP32" s="160">
        <v>-23.03</v>
      </c>
      <c r="GQ32" s="160">
        <v>337.0</v>
      </c>
      <c r="GR32" s="160">
        <v>145.37</v>
      </c>
      <c r="GS32" s="160">
        <v>-91.63</v>
      </c>
      <c r="GT32" s="160">
        <v>-9.63</v>
      </c>
      <c r="GU32" s="160">
        <v>337.0</v>
      </c>
      <c r="GV32" s="160">
        <v>158.31</v>
      </c>
      <c r="GW32" s="160">
        <v>-90.8</v>
      </c>
      <c r="GX32" s="160">
        <v>-11.56</v>
      </c>
      <c r="GY32" s="89"/>
      <c r="GZ32" s="98" t="s">
        <v>91</v>
      </c>
      <c r="HA32" s="99" t="s">
        <v>92</v>
      </c>
      <c r="HB32" s="98">
        <v>104.0</v>
      </c>
      <c r="HC32" s="98">
        <v>5.2</v>
      </c>
      <c r="HD32" s="98">
        <v>2.08</v>
      </c>
      <c r="HE32" s="99">
        <v>8.0</v>
      </c>
      <c r="HF32" s="99">
        <v>60.0</v>
      </c>
      <c r="HG32" s="99">
        <v>58.0</v>
      </c>
      <c r="HH32" s="98" t="s">
        <v>91</v>
      </c>
      <c r="HI32" s="98" t="s">
        <v>92</v>
      </c>
      <c r="HJ32" s="98">
        <v>2.0</v>
      </c>
      <c r="HK32" s="98">
        <v>0.1</v>
      </c>
      <c r="HL32" s="98">
        <v>0.04</v>
      </c>
      <c r="HM32" s="98">
        <v>5.0</v>
      </c>
      <c r="HN32" s="99">
        <v>59.0</v>
      </c>
      <c r="HO32" s="99">
        <v>59.0</v>
      </c>
      <c r="HP32" s="98" t="s">
        <v>91</v>
      </c>
      <c r="HQ32" s="99" t="s">
        <v>92</v>
      </c>
      <c r="HR32" s="98">
        <v>324.0</v>
      </c>
      <c r="HS32" s="98">
        <v>16.2</v>
      </c>
      <c r="HT32" s="98">
        <v>8.1</v>
      </c>
      <c r="HU32" s="98">
        <v>7.0</v>
      </c>
      <c r="HV32" s="145">
        <v>50.0</v>
      </c>
      <c r="HW32" s="145">
        <v>50.0</v>
      </c>
      <c r="HX32" s="89"/>
      <c r="HY32" s="147">
        <v>135.0</v>
      </c>
      <c r="HZ32" s="147">
        <v>33.0</v>
      </c>
      <c r="IA32" s="148">
        <f t="shared" si="10"/>
        <v>124</v>
      </c>
      <c r="IB32" s="147">
        <v>6.2</v>
      </c>
      <c r="IC32" s="148"/>
      <c r="ID32" s="147">
        <v>2.0</v>
      </c>
      <c r="IE32" s="147">
        <v>66.0</v>
      </c>
      <c r="IF32" s="147">
        <v>44.0</v>
      </c>
      <c r="IG32" s="89"/>
      <c r="IH32" s="74">
        <v>137.0</v>
      </c>
      <c r="II32" s="74">
        <v>33.2</v>
      </c>
      <c r="IJ32" s="74">
        <v>190.0</v>
      </c>
      <c r="IK32" s="74">
        <v>9.6</v>
      </c>
      <c r="IL32" s="74">
        <v>10.5</v>
      </c>
      <c r="IM32" s="74">
        <v>6.0</v>
      </c>
      <c r="IN32" s="74">
        <v>52.0</v>
      </c>
      <c r="IO32" s="74">
        <v>50.0</v>
      </c>
      <c r="IP32" s="74">
        <v>137.0</v>
      </c>
      <c r="IQ32" s="74">
        <v>33.9</v>
      </c>
      <c r="IR32" s="74">
        <v>46.0</v>
      </c>
      <c r="IS32" s="74">
        <v>2.4</v>
      </c>
      <c r="IT32" s="74">
        <v>2.6</v>
      </c>
      <c r="IU32" s="74">
        <v>12.0</v>
      </c>
      <c r="IV32" s="74">
        <v>54.0</v>
      </c>
      <c r="IW32" s="74">
        <v>52.0</v>
      </c>
      <c r="IX32" s="89"/>
      <c r="IY32" s="76">
        <v>139.06</v>
      </c>
      <c r="IZ32" s="76">
        <v>34.72</v>
      </c>
      <c r="JA32" s="76">
        <v>339.22</v>
      </c>
      <c r="JB32" s="76">
        <v>16.96</v>
      </c>
      <c r="JC32" s="76">
        <v>7.91</v>
      </c>
      <c r="JD32" s="76">
        <v>3.0</v>
      </c>
      <c r="JE32" s="76">
        <v>71.71</v>
      </c>
      <c r="JF32" s="76">
        <v>55.44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135.0</v>
      </c>
      <c r="JQ32" s="78">
        <v>32.0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47.0</v>
      </c>
      <c r="JW32" s="78">
        <v>46.0</v>
      </c>
      <c r="JX32" s="78">
        <v>135.0</v>
      </c>
      <c r="JY32" s="78">
        <v>34.2</v>
      </c>
      <c r="JZ32" s="78">
        <v>123.0</v>
      </c>
      <c r="KA32" s="78">
        <v>6.7</v>
      </c>
      <c r="KB32" s="78">
        <v>2.2</v>
      </c>
      <c r="KC32" s="78">
        <v>2.0</v>
      </c>
      <c r="KD32" s="78">
        <v>54.0</v>
      </c>
      <c r="KE32" s="78">
        <v>53.0</v>
      </c>
      <c r="KF32" s="89"/>
      <c r="KG32" s="79">
        <v>136.0</v>
      </c>
      <c r="KH32" s="79">
        <v>33.0</v>
      </c>
      <c r="KI32" s="79">
        <v>85.0</v>
      </c>
      <c r="KJ32" s="79">
        <v>4.5</v>
      </c>
      <c r="KK32" s="80"/>
      <c r="KL32" s="79">
        <v>1.0</v>
      </c>
      <c r="KM32" s="79">
        <v>54.0</v>
      </c>
      <c r="KN32" s="79">
        <v>54.0</v>
      </c>
      <c r="KO32" s="79">
        <v>136.0</v>
      </c>
      <c r="KP32" s="79">
        <v>33.0</v>
      </c>
      <c r="KQ32" s="79" t="s">
        <v>98</v>
      </c>
      <c r="KR32" s="79" t="s">
        <v>98</v>
      </c>
      <c r="KS32" s="80"/>
      <c r="KT32" s="79">
        <v>1.0</v>
      </c>
      <c r="KU32" s="79">
        <v>54.0</v>
      </c>
      <c r="KV32" s="79">
        <v>50.0</v>
      </c>
      <c r="KW32" s="89"/>
      <c r="KX32" s="81">
        <v>134.0</v>
      </c>
      <c r="KY32" s="81">
        <v>34.0</v>
      </c>
      <c r="KZ32" s="81">
        <v>314.0</v>
      </c>
      <c r="LA32" s="81">
        <v>15.4</v>
      </c>
      <c r="LB32" s="81">
        <v>2.5</v>
      </c>
      <c r="LC32" s="81">
        <v>3.0</v>
      </c>
      <c r="LD32" s="81">
        <v>55.0</v>
      </c>
      <c r="LE32" s="81">
        <v>56.0</v>
      </c>
      <c r="LF32" s="81">
        <v>134.0</v>
      </c>
      <c r="LG32" s="81">
        <v>34.0</v>
      </c>
      <c r="LH32" s="81">
        <v>134.0</v>
      </c>
      <c r="LI32" s="81">
        <v>6.6</v>
      </c>
      <c r="LJ32" s="81">
        <v>5.0</v>
      </c>
      <c r="LK32" s="81">
        <v>5.0</v>
      </c>
      <c r="LL32" s="81">
        <v>58.0</v>
      </c>
      <c r="LM32" s="81">
        <v>58.0</v>
      </c>
      <c r="LN32" s="89"/>
      <c r="LO32" s="82">
        <v>336.0</v>
      </c>
      <c r="LP32" s="82">
        <v>302.0</v>
      </c>
      <c r="LQ32" s="82">
        <v>166.0</v>
      </c>
      <c r="LR32" s="82">
        <v>70.0</v>
      </c>
      <c r="LS32" s="82">
        <v>325.0</v>
      </c>
      <c r="LT32" s="83">
        <v>52.0</v>
      </c>
      <c r="LU32" s="83">
        <v>5.0</v>
      </c>
      <c r="LV32" s="83">
        <v>142.0</v>
      </c>
      <c r="LW32" s="83">
        <v>96.0</v>
      </c>
      <c r="LX32" s="83">
        <v>60.0</v>
      </c>
      <c r="LY32" s="83">
        <v>57.0</v>
      </c>
      <c r="LZ32" s="83">
        <v>12.0</v>
      </c>
      <c r="MA32" s="83">
        <v>114.0</v>
      </c>
      <c r="MB32" s="83">
        <v>6.8</v>
      </c>
      <c r="MC32" s="83">
        <v>142.0</v>
      </c>
      <c r="MD32" s="83">
        <v>206.0</v>
      </c>
      <c r="ME32" s="83">
        <v>80.0</v>
      </c>
      <c r="MF32" s="83">
        <v>65.0</v>
      </c>
      <c r="MG32" s="83">
        <v>12.0</v>
      </c>
      <c r="MH32" s="88" t="s">
        <v>95</v>
      </c>
      <c r="MI32" s="88" t="s">
        <v>95</v>
      </c>
      <c r="MJ32" s="88" t="s">
        <v>95</v>
      </c>
      <c r="MK32" s="88" t="s">
        <v>95</v>
      </c>
      <c r="ML32" s="83">
        <v>56.0</v>
      </c>
      <c r="MM32" s="83">
        <v>53.0</v>
      </c>
      <c r="MN32" s="83">
        <v>5.0</v>
      </c>
      <c r="MO32" s="86"/>
      <c r="MP32" s="87"/>
      <c r="MQ32" s="87"/>
      <c r="MR32" s="87"/>
      <c r="MS32" s="87"/>
      <c r="MT32" s="83">
        <v>9.7</v>
      </c>
      <c r="MU32" s="83">
        <v>3.0</v>
      </c>
      <c r="MV32" s="83">
        <v>164.0</v>
      </c>
      <c r="MW32" s="83">
        <v>36.0</v>
      </c>
      <c r="MX32" s="83">
        <v>42.0</v>
      </c>
      <c r="MY32" s="88" t="s">
        <v>96</v>
      </c>
      <c r="MZ32" s="83">
        <v>5.0</v>
      </c>
      <c r="NA32" s="87"/>
      <c r="NB32" s="83">
        <v>14.7</v>
      </c>
      <c r="NC32" s="83">
        <v>5.4</v>
      </c>
      <c r="ND32" s="83">
        <v>262.0</v>
      </c>
      <c r="NE32" s="83">
        <v>36.0</v>
      </c>
      <c r="NF32" s="83">
        <v>52.0</v>
      </c>
      <c r="NG32" s="83">
        <v>52.0</v>
      </c>
      <c r="NH32" s="83">
        <v>6.0</v>
      </c>
      <c r="NI32" s="88"/>
      <c r="NJ32" s="83">
        <v>0.0</v>
      </c>
      <c r="NK32" s="83">
        <v>0.0</v>
      </c>
      <c r="NL32" s="83">
        <v>0.0</v>
      </c>
      <c r="NM32" s="83">
        <v>35.0</v>
      </c>
      <c r="NN32" s="83">
        <v>58.0</v>
      </c>
      <c r="NO32" s="83">
        <v>58.0</v>
      </c>
      <c r="NP32" s="83">
        <v>4.0</v>
      </c>
    </row>
    <row r="33" ht="14.25" customHeight="1">
      <c r="A33" s="49">
        <v>0.833333333333334</v>
      </c>
      <c r="B33" s="50"/>
      <c r="C33" s="51">
        <v>50.05</v>
      </c>
      <c r="D33" s="53">
        <v>338.0</v>
      </c>
      <c r="E33" s="53">
        <v>133.0</v>
      </c>
      <c r="F33" s="53">
        <v>61.0</v>
      </c>
      <c r="G33" s="55">
        <v>13.0</v>
      </c>
      <c r="H33" s="54"/>
      <c r="I33" s="53">
        <v>6.0</v>
      </c>
      <c r="J33" s="53">
        <v>54.0</v>
      </c>
      <c r="K33" s="53">
        <v>52.0</v>
      </c>
      <c r="L33" s="53">
        <v>138.0</v>
      </c>
      <c r="M33" s="53">
        <v>50.0</v>
      </c>
      <c r="N33" s="55">
        <v>12.4</v>
      </c>
      <c r="O33" s="54"/>
      <c r="P33" s="53">
        <v>6.0</v>
      </c>
      <c r="Q33" s="53">
        <v>57.0</v>
      </c>
      <c r="R33" s="53">
        <v>55.0</v>
      </c>
      <c r="S33" s="55">
        <v>341.9</v>
      </c>
      <c r="T33" s="55">
        <v>512.2</v>
      </c>
      <c r="U33" s="53">
        <v>296.9</v>
      </c>
      <c r="V33" s="54"/>
      <c r="W33" s="53" t="s">
        <v>94</v>
      </c>
      <c r="X33" s="53" t="s">
        <v>94</v>
      </c>
      <c r="Y33" s="55" t="s">
        <v>94</v>
      </c>
      <c r="Z33" s="54"/>
      <c r="AA33" s="55">
        <v>341.8</v>
      </c>
      <c r="AB33" s="55">
        <v>385.2</v>
      </c>
      <c r="AC33" s="55">
        <v>220.8</v>
      </c>
      <c r="AD33" s="54"/>
      <c r="AE33" s="55">
        <v>341.7</v>
      </c>
      <c r="AF33" s="55">
        <v>348.9</v>
      </c>
      <c r="AG33" s="55">
        <v>199.4</v>
      </c>
      <c r="AH33" s="54"/>
      <c r="AI33" s="55">
        <v>347.5</v>
      </c>
      <c r="AJ33" s="55">
        <v>381.4</v>
      </c>
      <c r="AK33" s="53">
        <v>222.5</v>
      </c>
      <c r="AL33" s="54"/>
      <c r="AM33" s="53">
        <v>340.0</v>
      </c>
      <c r="AN33" s="53">
        <v>390.9</v>
      </c>
      <c r="AO33" s="53">
        <v>213.2</v>
      </c>
      <c r="AP33" s="54"/>
      <c r="AQ33" s="182">
        <f t="shared" ref="AQ33:AS33" si="63">E33</f>
        <v>133</v>
      </c>
      <c r="AR33" s="54">
        <f t="shared" si="63"/>
        <v>61</v>
      </c>
      <c r="AS33" s="56">
        <f t="shared" si="63"/>
        <v>13</v>
      </c>
      <c r="AT33" s="54"/>
      <c r="AU33" s="54">
        <f t="shared" ref="AU33:AW33" si="64">L33</f>
        <v>138</v>
      </c>
      <c r="AV33" s="54">
        <f t="shared" si="64"/>
        <v>50</v>
      </c>
      <c r="AW33" s="56">
        <f t="shared" si="64"/>
        <v>12.4</v>
      </c>
      <c r="AX33" s="54"/>
      <c r="AY33" s="182">
        <f t="shared" si="6"/>
        <v>133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85.0</v>
      </c>
      <c r="BK33" s="53">
        <v>66.0</v>
      </c>
      <c r="BL33" s="89"/>
      <c r="BM33" s="58">
        <v>342.0</v>
      </c>
      <c r="BN33" s="58">
        <v>146.0</v>
      </c>
      <c r="BO33" s="58">
        <v>166.0</v>
      </c>
      <c r="BP33" s="58">
        <v>8.3</v>
      </c>
      <c r="BQ33" s="59"/>
      <c r="BR33" s="58">
        <v>6.0</v>
      </c>
      <c r="BS33" s="58">
        <v>63.0</v>
      </c>
      <c r="BT33" s="58">
        <v>63.0</v>
      </c>
      <c r="BU33" s="59">
        <f t="shared" si="40"/>
        <v>342</v>
      </c>
      <c r="BV33" s="58">
        <v>350.0</v>
      </c>
      <c r="BW33" s="58">
        <v>205.0</v>
      </c>
      <c r="BX33" s="58">
        <v>35.0</v>
      </c>
      <c r="BY33" s="58">
        <v>335.0</v>
      </c>
      <c r="BZ33" s="58">
        <v>333.0</v>
      </c>
      <c r="CA33" s="58">
        <v>205.0</v>
      </c>
      <c r="CB33" s="58">
        <v>34.0</v>
      </c>
      <c r="CC33" s="58">
        <v>344.0</v>
      </c>
      <c r="CD33" s="58">
        <v>218.0</v>
      </c>
      <c r="CE33" s="58">
        <v>120.0</v>
      </c>
      <c r="CF33" s="58">
        <v>10.0</v>
      </c>
      <c r="CG33" s="58">
        <v>334.0</v>
      </c>
      <c r="CH33" s="58">
        <v>219.0</v>
      </c>
      <c r="CI33" s="58">
        <v>122.0</v>
      </c>
      <c r="CJ33" s="58">
        <v>7.0</v>
      </c>
      <c r="CK33" s="58">
        <v>348.0</v>
      </c>
      <c r="CL33" s="58">
        <v>148.0</v>
      </c>
      <c r="CM33" s="58">
        <v>97.0</v>
      </c>
      <c r="CN33" s="58">
        <v>8.0</v>
      </c>
      <c r="CO33" s="58">
        <v>331.0</v>
      </c>
      <c r="CP33" s="58">
        <v>295.0</v>
      </c>
      <c r="CQ33" s="58">
        <v>147.0</v>
      </c>
      <c r="CR33" s="58">
        <v>8.0</v>
      </c>
      <c r="CS33" s="58">
        <v>335.0</v>
      </c>
      <c r="CT33" s="58">
        <v>283.0</v>
      </c>
      <c r="CU33" s="58">
        <v>177.0</v>
      </c>
      <c r="CV33" s="58">
        <v>78.0</v>
      </c>
      <c r="CW33" s="58">
        <v>337.0</v>
      </c>
      <c r="CX33" s="58">
        <v>62.0</v>
      </c>
      <c r="CY33" s="58">
        <v>76.0</v>
      </c>
      <c r="CZ33" s="58">
        <v>48.0</v>
      </c>
      <c r="DA33" s="58">
        <v>324.0</v>
      </c>
      <c r="DB33" s="58">
        <v>173.0</v>
      </c>
      <c r="DC33" s="58">
        <v>77.0</v>
      </c>
      <c r="DD33" s="58">
        <v>53.0</v>
      </c>
      <c r="DE33" s="58">
        <v>146.0</v>
      </c>
      <c r="DF33" s="58">
        <v>35.8</v>
      </c>
      <c r="DG33" s="59">
        <f t="shared" ref="DG33:DH33" si="65">BO33</f>
        <v>166</v>
      </c>
      <c r="DH33" s="59">
        <f t="shared" si="65"/>
        <v>8.3</v>
      </c>
      <c r="DI33" s="59"/>
      <c r="DJ33" s="58">
        <v>7.0</v>
      </c>
      <c r="DK33" s="58">
        <v>63.0</v>
      </c>
      <c r="DL33" s="58">
        <v>63.0</v>
      </c>
      <c r="DM33" s="89"/>
      <c r="DN33" s="61">
        <v>340.0</v>
      </c>
      <c r="DO33" s="61">
        <v>140.0</v>
      </c>
      <c r="DP33" s="61">
        <v>30.9</v>
      </c>
      <c r="DQ33" s="61">
        <v>17.7</v>
      </c>
      <c r="DR33" s="61">
        <v>3.5</v>
      </c>
      <c r="DS33" s="61">
        <v>8.0</v>
      </c>
      <c r="DT33" s="61">
        <v>44.0</v>
      </c>
      <c r="DU33" s="61">
        <v>53.6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341.0</v>
      </c>
      <c r="EF33" s="63">
        <v>137.0</v>
      </c>
      <c r="EG33" s="63">
        <v>73.0</v>
      </c>
      <c r="EH33" s="63">
        <v>3.0</v>
      </c>
      <c r="EI33" s="64"/>
      <c r="EJ33" s="63">
        <v>9.0</v>
      </c>
      <c r="EK33" s="63">
        <v>54.0</v>
      </c>
      <c r="EL33" s="63">
        <v>56.0</v>
      </c>
      <c r="EM33" s="63">
        <v>137.0</v>
      </c>
      <c r="EN33" s="63">
        <v>109.0</v>
      </c>
      <c r="EO33" s="63">
        <v>4.9</v>
      </c>
      <c r="EP33" s="64"/>
      <c r="EQ33" s="63">
        <v>9.0</v>
      </c>
      <c r="ER33" s="63">
        <v>54.0</v>
      </c>
      <c r="ES33" s="63">
        <v>57.0</v>
      </c>
      <c r="ET33" s="63">
        <v>341.0</v>
      </c>
      <c r="EU33" s="63">
        <v>256.0</v>
      </c>
      <c r="EV33" s="63">
        <v>149.4</v>
      </c>
      <c r="EW33" s="63">
        <v>0.9</v>
      </c>
      <c r="EX33" s="63">
        <v>340.0</v>
      </c>
      <c r="EY33" s="63">
        <v>0.0</v>
      </c>
      <c r="EZ33" s="63">
        <v>0.0</v>
      </c>
      <c r="FA33" s="63">
        <v>0.0</v>
      </c>
      <c r="FB33" s="63">
        <v>340.0</v>
      </c>
      <c r="FC33" s="63">
        <v>256.0</v>
      </c>
      <c r="FD33" s="63">
        <v>148.5</v>
      </c>
      <c r="FE33" s="63">
        <v>4.8</v>
      </c>
      <c r="FF33" s="63">
        <v>339.0</v>
      </c>
      <c r="FG33" s="63">
        <v>0.0</v>
      </c>
      <c r="FH33" s="63">
        <v>0.0</v>
      </c>
      <c r="FI33" s="63">
        <v>0.0</v>
      </c>
      <c r="FJ33" s="63">
        <v>341.0</v>
      </c>
      <c r="FK33" s="63">
        <v>243.0</v>
      </c>
      <c r="FL33" s="63">
        <v>139.7</v>
      </c>
      <c r="FM33" s="64"/>
      <c r="FN33" s="63">
        <v>341.0</v>
      </c>
      <c r="FO33" s="63">
        <v>257.0</v>
      </c>
      <c r="FP33" s="63">
        <v>139.7</v>
      </c>
      <c r="FQ33" s="63">
        <v>12.0</v>
      </c>
      <c r="FR33" s="63">
        <v>137.0</v>
      </c>
      <c r="FS33" s="64"/>
      <c r="FT33" s="63">
        <v>17.52</v>
      </c>
      <c r="FU33" s="64"/>
      <c r="FV33" s="63">
        <v>137.0</v>
      </c>
      <c r="FW33" s="64"/>
      <c r="FX33" s="64"/>
      <c r="FY33" s="64"/>
      <c r="FZ33" s="89"/>
      <c r="GA33" s="160">
        <v>340.0</v>
      </c>
      <c r="GB33" s="160">
        <v>357.24</v>
      </c>
      <c r="GC33" s="160">
        <v>220.11</v>
      </c>
      <c r="GD33" s="160">
        <v>25.96</v>
      </c>
      <c r="GE33" s="160">
        <v>340.0</v>
      </c>
      <c r="GF33" s="160">
        <v>381.0</v>
      </c>
      <c r="GG33" s="160">
        <v>219.95</v>
      </c>
      <c r="GH33" s="160">
        <v>29.06</v>
      </c>
      <c r="GI33" s="160">
        <v>340.0</v>
      </c>
      <c r="GJ33" s="160">
        <v>245.75</v>
      </c>
      <c r="GK33" s="160">
        <v>-140.13</v>
      </c>
      <c r="GL33" s="160">
        <v>-16.08</v>
      </c>
      <c r="GM33" s="160">
        <v>340.0</v>
      </c>
      <c r="GN33" s="160">
        <v>225.23</v>
      </c>
      <c r="GO33" s="160">
        <v>-140.29</v>
      </c>
      <c r="GP33" s="160">
        <v>-24.29</v>
      </c>
      <c r="GQ33" s="160">
        <v>340.0</v>
      </c>
      <c r="GR33" s="160">
        <v>124.56</v>
      </c>
      <c r="GS33" s="160">
        <v>-79.15</v>
      </c>
      <c r="GT33" s="160">
        <v>-4.44</v>
      </c>
      <c r="GU33" s="160">
        <v>340.0</v>
      </c>
      <c r="GV33" s="160">
        <v>134.45</v>
      </c>
      <c r="GW33" s="160">
        <v>-78.82</v>
      </c>
      <c r="GX33" s="187">
        <v>-5.86</v>
      </c>
      <c r="GY33" s="89"/>
      <c r="GZ33" s="98" t="s">
        <v>91</v>
      </c>
      <c r="HA33" s="99" t="s">
        <v>92</v>
      </c>
      <c r="HB33" s="98">
        <v>109.0</v>
      </c>
      <c r="HC33" s="98">
        <v>5.45</v>
      </c>
      <c r="HD33" s="98">
        <v>2.18</v>
      </c>
      <c r="HE33" s="99">
        <v>8.0</v>
      </c>
      <c r="HF33" s="99">
        <v>60.0</v>
      </c>
      <c r="HG33" s="99">
        <v>58.0</v>
      </c>
      <c r="HH33" s="98" t="s">
        <v>91</v>
      </c>
      <c r="HI33" s="98" t="s">
        <v>92</v>
      </c>
      <c r="HJ33" s="98">
        <v>3.0</v>
      </c>
      <c r="HK33" s="98">
        <v>0.15</v>
      </c>
      <c r="HL33" s="98">
        <v>0.06</v>
      </c>
      <c r="HM33" s="98">
        <v>5.0</v>
      </c>
      <c r="HN33" s="99">
        <v>59.0</v>
      </c>
      <c r="HO33" s="99">
        <v>59.0</v>
      </c>
      <c r="HP33" s="98" t="s">
        <v>91</v>
      </c>
      <c r="HQ33" s="99" t="s">
        <v>92</v>
      </c>
      <c r="HR33" s="98">
        <v>100.0</v>
      </c>
      <c r="HS33" s="98">
        <v>5.0</v>
      </c>
      <c r="HT33" s="98">
        <v>2.5</v>
      </c>
      <c r="HU33" s="98">
        <v>7.0</v>
      </c>
      <c r="HV33" s="145">
        <v>50.0</v>
      </c>
      <c r="HW33" s="145">
        <v>50.0</v>
      </c>
      <c r="HX33" s="89"/>
      <c r="HY33" s="147">
        <v>135.0</v>
      </c>
      <c r="HZ33" s="147">
        <v>33.0</v>
      </c>
      <c r="IA33" s="148">
        <f t="shared" si="10"/>
        <v>106</v>
      </c>
      <c r="IB33" s="147">
        <v>5.3</v>
      </c>
      <c r="IC33" s="148"/>
      <c r="ID33" s="147">
        <v>2.0</v>
      </c>
      <c r="IE33" s="147">
        <v>66.0</v>
      </c>
      <c r="IF33" s="147">
        <v>44.0</v>
      </c>
      <c r="IG33" s="89"/>
      <c r="IH33" s="74">
        <v>140.0</v>
      </c>
      <c r="II33" s="74">
        <v>34.1</v>
      </c>
      <c r="IJ33" s="74">
        <v>131.0</v>
      </c>
      <c r="IK33" s="74">
        <v>6.8</v>
      </c>
      <c r="IL33" s="74">
        <v>7.6</v>
      </c>
      <c r="IM33" s="74">
        <v>6.0</v>
      </c>
      <c r="IN33" s="74">
        <v>52.0</v>
      </c>
      <c r="IO33" s="74">
        <v>50.0</v>
      </c>
      <c r="IP33" s="74">
        <v>140.0</v>
      </c>
      <c r="IQ33" s="74">
        <v>34.7</v>
      </c>
      <c r="IR33" s="74">
        <v>6.0</v>
      </c>
      <c r="IS33" s="74">
        <v>0.1</v>
      </c>
      <c r="IT33" s="74">
        <v>0.4</v>
      </c>
      <c r="IU33" s="74">
        <v>12.0</v>
      </c>
      <c r="IV33" s="74">
        <v>54.0</v>
      </c>
      <c r="IW33" s="74">
        <v>52.0</v>
      </c>
      <c r="IX33" s="89"/>
      <c r="IY33" s="76">
        <v>139.09</v>
      </c>
      <c r="IZ33" s="76">
        <v>34.83</v>
      </c>
      <c r="JA33" s="76">
        <v>333.72</v>
      </c>
      <c r="JB33" s="76">
        <v>16.68</v>
      </c>
      <c r="JC33" s="76">
        <v>6.92</v>
      </c>
      <c r="JD33" s="76">
        <v>3.0</v>
      </c>
      <c r="JE33" s="76">
        <v>75.69</v>
      </c>
      <c r="JF33" s="76">
        <v>56.28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137.0</v>
      </c>
      <c r="JQ33" s="78">
        <v>32.0</v>
      </c>
      <c r="JR33" s="78">
        <v>0.0</v>
      </c>
      <c r="JS33" s="78">
        <v>0.0</v>
      </c>
      <c r="JT33" s="78">
        <v>0.0</v>
      </c>
      <c r="JU33" s="78">
        <v>2.0</v>
      </c>
      <c r="JV33" s="78">
        <v>46.0</v>
      </c>
      <c r="JW33" s="78">
        <v>46.0</v>
      </c>
      <c r="JX33" s="78">
        <v>137.0</v>
      </c>
      <c r="JY33" s="78">
        <v>34.1</v>
      </c>
      <c r="JZ33" s="78">
        <v>223.0</v>
      </c>
      <c r="KA33" s="78">
        <v>12.2</v>
      </c>
      <c r="KB33" s="78">
        <v>4.2</v>
      </c>
      <c r="KC33" s="78">
        <v>2.0</v>
      </c>
      <c r="KD33" s="78">
        <v>53.0</v>
      </c>
      <c r="KE33" s="78">
        <v>52.0</v>
      </c>
      <c r="KF33" s="89"/>
      <c r="KG33" s="79">
        <v>139.0</v>
      </c>
      <c r="KH33" s="79">
        <v>34.0</v>
      </c>
      <c r="KI33" s="79" t="s">
        <v>98</v>
      </c>
      <c r="KJ33" s="79" t="s">
        <v>98</v>
      </c>
      <c r="KK33" s="80"/>
      <c r="KL33" s="79">
        <v>1.0</v>
      </c>
      <c r="KM33" s="79">
        <v>54.0</v>
      </c>
      <c r="KN33" s="79">
        <v>54.0</v>
      </c>
      <c r="KO33" s="79">
        <v>139.0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54.0</v>
      </c>
      <c r="KV33" s="79">
        <v>50.0</v>
      </c>
      <c r="KW33" s="89"/>
      <c r="KX33" s="81">
        <v>132.0</v>
      </c>
      <c r="KY33" s="81">
        <v>34.0</v>
      </c>
      <c r="KZ33" s="81">
        <v>328.0</v>
      </c>
      <c r="LA33" s="81">
        <v>16.1</v>
      </c>
      <c r="LB33" s="81">
        <v>2.5</v>
      </c>
      <c r="LC33" s="81">
        <v>3.0</v>
      </c>
      <c r="LD33" s="81">
        <v>58.0</v>
      </c>
      <c r="LE33" s="81">
        <v>60.0</v>
      </c>
      <c r="LF33" s="81">
        <v>132.0</v>
      </c>
      <c r="LG33" s="81">
        <v>34.0</v>
      </c>
      <c r="LH33" s="81">
        <v>133.0</v>
      </c>
      <c r="LI33" s="81">
        <v>6.5</v>
      </c>
      <c r="LJ33" s="81">
        <v>5.0</v>
      </c>
      <c r="LK33" s="81">
        <v>5.0</v>
      </c>
      <c r="LL33" s="81">
        <v>57.0</v>
      </c>
      <c r="LM33" s="81">
        <v>57.0</v>
      </c>
      <c r="LN33" s="89"/>
      <c r="LO33" s="82">
        <v>336.0</v>
      </c>
      <c r="LP33" s="82">
        <v>341.0</v>
      </c>
      <c r="LQ33" s="82">
        <v>170.0</v>
      </c>
      <c r="LR33" s="82">
        <v>68.0</v>
      </c>
      <c r="LS33" s="82">
        <v>325.0</v>
      </c>
      <c r="LT33" s="83">
        <v>54.0</v>
      </c>
      <c r="LU33" s="83">
        <v>6.5</v>
      </c>
      <c r="LV33" s="83">
        <v>140.0</v>
      </c>
      <c r="LW33" s="83">
        <v>110.0</v>
      </c>
      <c r="LX33" s="83">
        <v>60.0</v>
      </c>
      <c r="LY33" s="83">
        <v>56.0</v>
      </c>
      <c r="LZ33" s="83">
        <v>12.0</v>
      </c>
      <c r="MA33" s="83">
        <v>116.0</v>
      </c>
      <c r="MB33" s="83">
        <v>3.9</v>
      </c>
      <c r="MC33" s="83">
        <v>141.0</v>
      </c>
      <c r="MD33" s="83">
        <v>231.0</v>
      </c>
      <c r="ME33" s="83">
        <v>84.0</v>
      </c>
      <c r="MF33" s="83">
        <v>65.0</v>
      </c>
      <c r="MG33" s="83">
        <v>12.0</v>
      </c>
      <c r="MH33" s="88" t="s">
        <v>95</v>
      </c>
      <c r="MI33" s="88" t="s">
        <v>95</v>
      </c>
      <c r="MJ33" s="88" t="s">
        <v>95</v>
      </c>
      <c r="MK33" s="88" t="s">
        <v>95</v>
      </c>
      <c r="ML33" s="83">
        <v>56.0</v>
      </c>
      <c r="MM33" s="83">
        <v>53.0</v>
      </c>
      <c r="MN33" s="83">
        <v>5.0</v>
      </c>
      <c r="MO33" s="86"/>
      <c r="MP33" s="87"/>
      <c r="MQ33" s="87"/>
      <c r="MR33" s="87"/>
      <c r="MS33" s="87"/>
      <c r="MT33" s="83">
        <v>13.4</v>
      </c>
      <c r="MU33" s="83">
        <v>5.0</v>
      </c>
      <c r="MV33" s="83">
        <v>232.0</v>
      </c>
      <c r="MW33" s="83">
        <v>36.0</v>
      </c>
      <c r="MX33" s="83">
        <v>40.0</v>
      </c>
      <c r="MY33" s="88" t="s">
        <v>96</v>
      </c>
      <c r="MZ33" s="83">
        <v>5.0</v>
      </c>
      <c r="NA33" s="87"/>
      <c r="NB33" s="83">
        <v>20.0</v>
      </c>
      <c r="NC33" s="83">
        <v>6.6</v>
      </c>
      <c r="ND33" s="83">
        <v>373.0</v>
      </c>
      <c r="NE33" s="83">
        <v>36.0</v>
      </c>
      <c r="NF33" s="83">
        <v>52.0</v>
      </c>
      <c r="NG33" s="83">
        <v>52.0</v>
      </c>
      <c r="NH33" s="83">
        <v>6.0</v>
      </c>
      <c r="NI33" s="88"/>
      <c r="NJ33" s="83">
        <v>0.0</v>
      </c>
      <c r="NK33" s="83">
        <v>0.0</v>
      </c>
      <c r="NL33" s="83">
        <v>0.0</v>
      </c>
      <c r="NM33" s="83">
        <v>35.0</v>
      </c>
      <c r="NN33" s="83">
        <v>58.0</v>
      </c>
      <c r="NO33" s="83">
        <v>58.0</v>
      </c>
      <c r="NP33" s="83">
        <v>4.0</v>
      </c>
    </row>
    <row r="34" ht="14.25" customHeight="1">
      <c r="A34" s="49">
        <v>0.875</v>
      </c>
      <c r="B34" s="50"/>
      <c r="C34" s="51">
        <v>50.14</v>
      </c>
      <c r="D34" s="127">
        <v>339.0</v>
      </c>
      <c r="E34" s="53">
        <v>134.0</v>
      </c>
      <c r="F34" s="53">
        <v>40.0</v>
      </c>
      <c r="G34" s="55">
        <v>8.5</v>
      </c>
      <c r="H34" s="54"/>
      <c r="I34" s="53">
        <v>6.0</v>
      </c>
      <c r="J34" s="53">
        <v>54.0</v>
      </c>
      <c r="K34" s="53">
        <v>52.0</v>
      </c>
      <c r="L34" s="53">
        <v>139.0</v>
      </c>
      <c r="M34" s="53">
        <v>59.0</v>
      </c>
      <c r="N34" s="55">
        <v>14.8</v>
      </c>
      <c r="O34" s="54"/>
      <c r="P34" s="53">
        <v>6.0</v>
      </c>
      <c r="Q34" s="53">
        <v>57.0</v>
      </c>
      <c r="R34" s="53">
        <v>55.0</v>
      </c>
      <c r="S34" s="55">
        <v>341.7</v>
      </c>
      <c r="T34" s="55">
        <v>522.9</v>
      </c>
      <c r="U34" s="53">
        <v>303.5</v>
      </c>
      <c r="V34" s="54"/>
      <c r="W34" s="53" t="s">
        <v>94</v>
      </c>
      <c r="X34" s="53" t="s">
        <v>94</v>
      </c>
      <c r="Y34" s="55" t="s">
        <v>94</v>
      </c>
      <c r="Z34" s="54"/>
      <c r="AA34" s="55">
        <v>341.1</v>
      </c>
      <c r="AB34" s="55">
        <v>390.6</v>
      </c>
      <c r="AC34" s="55">
        <v>225.0</v>
      </c>
      <c r="AD34" s="54"/>
      <c r="AE34" s="55">
        <v>341.2</v>
      </c>
      <c r="AF34" s="55">
        <v>358.6</v>
      </c>
      <c r="AG34" s="55">
        <v>204.7</v>
      </c>
      <c r="AH34" s="54"/>
      <c r="AI34" s="55">
        <v>347.5</v>
      </c>
      <c r="AJ34" s="55">
        <v>398.1</v>
      </c>
      <c r="AK34" s="53">
        <v>236.4</v>
      </c>
      <c r="AL34" s="54"/>
      <c r="AM34" s="53">
        <v>340.4</v>
      </c>
      <c r="AN34" s="53">
        <v>412.6</v>
      </c>
      <c r="AO34" s="53">
        <v>224.5</v>
      </c>
      <c r="AP34" s="54"/>
      <c r="AQ34" s="182">
        <f t="shared" ref="AQ34:AS34" si="66">E34</f>
        <v>134</v>
      </c>
      <c r="AR34" s="54">
        <f t="shared" si="66"/>
        <v>40</v>
      </c>
      <c r="AS34" s="56">
        <f t="shared" si="66"/>
        <v>8.5</v>
      </c>
      <c r="AT34" s="54"/>
      <c r="AU34" s="54">
        <f t="shared" ref="AU34:AW34" si="67">L34</f>
        <v>139</v>
      </c>
      <c r="AV34" s="54">
        <f t="shared" si="67"/>
        <v>59</v>
      </c>
      <c r="AW34" s="56">
        <f t="shared" si="67"/>
        <v>14.8</v>
      </c>
      <c r="AX34" s="54"/>
      <c r="AY34" s="182">
        <f t="shared" si="6"/>
        <v>134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85.0</v>
      </c>
      <c r="BK34" s="53">
        <v>66.0</v>
      </c>
      <c r="BL34" s="89"/>
      <c r="BM34" s="58">
        <v>343.0</v>
      </c>
      <c r="BN34" s="58">
        <v>146.0</v>
      </c>
      <c r="BO34" s="58">
        <v>154.0</v>
      </c>
      <c r="BP34" s="58">
        <v>7.7</v>
      </c>
      <c r="BQ34" s="59"/>
      <c r="BR34" s="58">
        <v>6.0</v>
      </c>
      <c r="BS34" s="58">
        <v>59.0</v>
      </c>
      <c r="BT34" s="58">
        <v>58.0</v>
      </c>
      <c r="BU34" s="59">
        <f t="shared" si="40"/>
        <v>343</v>
      </c>
      <c r="BV34" s="58">
        <v>354.0</v>
      </c>
      <c r="BW34" s="58">
        <v>206.0</v>
      </c>
      <c r="BX34" s="58">
        <v>42.0</v>
      </c>
      <c r="BY34" s="58">
        <v>335.0</v>
      </c>
      <c r="BZ34" s="58">
        <v>375.0</v>
      </c>
      <c r="CA34" s="58">
        <v>206.0</v>
      </c>
      <c r="CB34" s="58">
        <v>39.0</v>
      </c>
      <c r="CC34" s="58">
        <v>343.0</v>
      </c>
      <c r="CD34" s="58">
        <v>242.0</v>
      </c>
      <c r="CE34" s="58">
        <v>138.0</v>
      </c>
      <c r="CF34" s="58">
        <v>8.0</v>
      </c>
      <c r="CG34" s="58">
        <v>339.0</v>
      </c>
      <c r="CH34" s="58">
        <v>244.0</v>
      </c>
      <c r="CI34" s="58">
        <v>137.0</v>
      </c>
      <c r="CJ34" s="58">
        <v>7.0</v>
      </c>
      <c r="CK34" s="58">
        <v>353.0</v>
      </c>
      <c r="CL34" s="58">
        <v>297.0</v>
      </c>
      <c r="CM34" s="58">
        <v>166.0</v>
      </c>
      <c r="CN34" s="58">
        <v>10.0</v>
      </c>
      <c r="CO34" s="58">
        <v>333.0</v>
      </c>
      <c r="CP34" s="58">
        <v>298.0</v>
      </c>
      <c r="CQ34" s="58">
        <v>148.0</v>
      </c>
      <c r="CR34" s="58">
        <v>7.0</v>
      </c>
      <c r="CS34" s="58">
        <v>336.0</v>
      </c>
      <c r="CT34" s="58">
        <v>289.0</v>
      </c>
      <c r="CU34" s="58">
        <v>179.0</v>
      </c>
      <c r="CV34" s="58">
        <v>81.0</v>
      </c>
      <c r="CW34" s="58">
        <v>338.0</v>
      </c>
      <c r="CX34" s="58">
        <v>190.0</v>
      </c>
      <c r="CY34" s="58">
        <v>91.0</v>
      </c>
      <c r="CZ34" s="58">
        <v>54.0</v>
      </c>
      <c r="DA34" s="58">
        <v>325.0</v>
      </c>
      <c r="DB34" s="58">
        <v>197.0</v>
      </c>
      <c r="DC34" s="58">
        <v>93.0</v>
      </c>
      <c r="DD34" s="58">
        <v>55.0</v>
      </c>
      <c r="DE34" s="59">
        <f t="shared" ref="DE34:DE37" si="71">BN34</f>
        <v>146</v>
      </c>
      <c r="DF34" s="58">
        <v>35.8</v>
      </c>
      <c r="DG34" s="59">
        <f t="shared" ref="DG34:DH34" si="68">BO34</f>
        <v>154</v>
      </c>
      <c r="DH34" s="59">
        <f t="shared" si="68"/>
        <v>7.7</v>
      </c>
      <c r="DI34" s="59"/>
      <c r="DJ34" s="58">
        <v>7.0</v>
      </c>
      <c r="DK34" s="58">
        <v>55.0</v>
      </c>
      <c r="DL34" s="58">
        <v>52.0</v>
      </c>
      <c r="DM34" s="89"/>
      <c r="DN34" s="61">
        <v>341.0</v>
      </c>
      <c r="DO34" s="61">
        <v>141.0</v>
      </c>
      <c r="DP34" s="61">
        <v>38.35</v>
      </c>
      <c r="DQ34" s="61">
        <v>21.76</v>
      </c>
      <c r="DR34" s="61">
        <v>5.16</v>
      </c>
      <c r="DS34" s="61">
        <v>8.0</v>
      </c>
      <c r="DT34" s="61">
        <v>42.0</v>
      </c>
      <c r="DU34" s="61">
        <v>51.0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137.0</v>
      </c>
      <c r="EG34" s="63">
        <v>73.0</v>
      </c>
      <c r="EH34" s="63">
        <v>3.0</v>
      </c>
      <c r="EI34" s="64"/>
      <c r="EJ34" s="63">
        <v>9.0</v>
      </c>
      <c r="EK34" s="63">
        <v>56.0</v>
      </c>
      <c r="EL34" s="63">
        <v>56.0</v>
      </c>
      <c r="EM34" s="63">
        <v>137.0</v>
      </c>
      <c r="EN34" s="63">
        <v>108.0</v>
      </c>
      <c r="EO34" s="63">
        <v>4.9</v>
      </c>
      <c r="EP34" s="64"/>
      <c r="EQ34" s="63">
        <v>9.0</v>
      </c>
      <c r="ER34" s="63">
        <v>54.0</v>
      </c>
      <c r="ES34" s="63">
        <v>57.0</v>
      </c>
      <c r="ET34" s="63">
        <v>340.0</v>
      </c>
      <c r="EU34" s="63">
        <v>257.0</v>
      </c>
      <c r="EV34" s="63">
        <v>149.4</v>
      </c>
      <c r="EW34" s="63">
        <v>1.8</v>
      </c>
      <c r="EX34" s="63">
        <v>339.0</v>
      </c>
      <c r="EY34" s="63">
        <v>0.0</v>
      </c>
      <c r="EZ34" s="63">
        <v>0.0</v>
      </c>
      <c r="FA34" s="63">
        <v>0.0</v>
      </c>
      <c r="FB34" s="63">
        <v>339.0</v>
      </c>
      <c r="FC34" s="63">
        <v>256.0</v>
      </c>
      <c r="FD34" s="63">
        <v>148.3</v>
      </c>
      <c r="FE34" s="63">
        <v>3.5</v>
      </c>
      <c r="FF34" s="63">
        <v>339.0</v>
      </c>
      <c r="FG34" s="63">
        <v>0.0</v>
      </c>
      <c r="FH34" s="63">
        <v>0.0</v>
      </c>
      <c r="FI34" s="63">
        <v>0.0</v>
      </c>
      <c r="FJ34" s="63">
        <v>340.0</v>
      </c>
      <c r="FK34" s="63">
        <v>246.0</v>
      </c>
      <c r="FL34" s="63">
        <v>141.0</v>
      </c>
      <c r="FM34" s="64"/>
      <c r="FN34" s="63">
        <v>340.0</v>
      </c>
      <c r="FO34" s="63">
        <v>241.0</v>
      </c>
      <c r="FP34" s="63">
        <v>141.0</v>
      </c>
      <c r="FQ34" s="63">
        <v>12.6</v>
      </c>
      <c r="FR34" s="63">
        <v>137.0</v>
      </c>
      <c r="FS34" s="64"/>
      <c r="FT34" s="63">
        <v>13.61</v>
      </c>
      <c r="FU34" s="64"/>
      <c r="FV34" s="63">
        <v>137.0</v>
      </c>
      <c r="FW34" s="64"/>
      <c r="FX34" s="64"/>
      <c r="FY34" s="64"/>
      <c r="FZ34" s="89"/>
      <c r="GA34" s="65">
        <v>340.0</v>
      </c>
      <c r="GB34" s="66">
        <v>385.55</v>
      </c>
      <c r="GC34" s="66">
        <v>236.28</v>
      </c>
      <c r="GD34" s="66">
        <v>31.16</v>
      </c>
      <c r="GE34" s="66">
        <v>340.0</v>
      </c>
      <c r="GF34" s="66">
        <v>406.21</v>
      </c>
      <c r="GG34" s="66">
        <v>233.43</v>
      </c>
      <c r="GH34" s="66">
        <v>34.09</v>
      </c>
      <c r="GI34" s="66">
        <v>340.0</v>
      </c>
      <c r="GJ34" s="66">
        <v>249.26</v>
      </c>
      <c r="GK34" s="66">
        <v>-141.38</v>
      </c>
      <c r="GL34" s="66">
        <v>-19.01</v>
      </c>
      <c r="GM34" s="66">
        <v>340.0</v>
      </c>
      <c r="GN34" s="66">
        <v>226.26</v>
      </c>
      <c r="GO34" s="66">
        <v>-140.38</v>
      </c>
      <c r="GP34" s="66">
        <v>-23.95</v>
      </c>
      <c r="GQ34" s="66">
        <v>340.0</v>
      </c>
      <c r="GR34" s="66">
        <v>144.2</v>
      </c>
      <c r="GS34" s="66">
        <v>-90.71</v>
      </c>
      <c r="GT34" s="66">
        <v>-8.12</v>
      </c>
      <c r="GU34" s="66">
        <v>340.0</v>
      </c>
      <c r="GV34" s="66">
        <v>150.94</v>
      </c>
      <c r="GW34" s="66">
        <v>-85.85</v>
      </c>
      <c r="GX34" s="66">
        <v>-9.38</v>
      </c>
      <c r="GY34" s="89"/>
      <c r="GZ34" s="98" t="s">
        <v>91</v>
      </c>
      <c r="HA34" s="99" t="s">
        <v>92</v>
      </c>
      <c r="HB34" s="98">
        <v>103.0</v>
      </c>
      <c r="HC34" s="98">
        <v>5.15</v>
      </c>
      <c r="HD34" s="98">
        <v>2.06</v>
      </c>
      <c r="HE34" s="99">
        <v>8.0</v>
      </c>
      <c r="HF34" s="99">
        <v>59.0</v>
      </c>
      <c r="HG34" s="99">
        <v>55.0</v>
      </c>
      <c r="HH34" s="98" t="s">
        <v>91</v>
      </c>
      <c r="HI34" s="98" t="s">
        <v>92</v>
      </c>
      <c r="HJ34" s="98">
        <v>74.0</v>
      </c>
      <c r="HK34" s="98">
        <v>3.7</v>
      </c>
      <c r="HL34" s="98">
        <v>1.48</v>
      </c>
      <c r="HM34" s="98">
        <v>5.0</v>
      </c>
      <c r="HN34" s="99">
        <v>58.0</v>
      </c>
      <c r="HO34" s="99">
        <v>58.0</v>
      </c>
      <c r="HP34" s="98" t="s">
        <v>91</v>
      </c>
      <c r="HQ34" s="99" t="s">
        <v>92</v>
      </c>
      <c r="HR34" s="98">
        <v>96.0</v>
      </c>
      <c r="HS34" s="98">
        <v>4.8</v>
      </c>
      <c r="HT34" s="98">
        <v>2.4</v>
      </c>
      <c r="HU34" s="98">
        <v>7.0</v>
      </c>
      <c r="HV34" s="99">
        <v>49.0</v>
      </c>
      <c r="HW34" s="99">
        <v>49.0</v>
      </c>
      <c r="HX34" s="89"/>
      <c r="HY34" s="147">
        <v>135.0</v>
      </c>
      <c r="HZ34" s="147">
        <v>33.0</v>
      </c>
      <c r="IA34" s="148">
        <f t="shared" si="10"/>
        <v>120</v>
      </c>
      <c r="IB34" s="147">
        <v>6.0</v>
      </c>
      <c r="IC34" s="148"/>
      <c r="ID34" s="147">
        <v>2.0</v>
      </c>
      <c r="IE34" s="147">
        <v>66.0</v>
      </c>
      <c r="IF34" s="147">
        <v>44.0</v>
      </c>
      <c r="IG34" s="89"/>
      <c r="IH34" s="74">
        <v>139.0</v>
      </c>
      <c r="II34" s="74">
        <v>132.0</v>
      </c>
      <c r="IJ34" s="74">
        <v>33.9</v>
      </c>
      <c r="IK34" s="74">
        <v>6.7</v>
      </c>
      <c r="IL34" s="74">
        <v>7.5</v>
      </c>
      <c r="IM34" s="74">
        <v>6.0</v>
      </c>
      <c r="IN34" s="74">
        <v>52.0</v>
      </c>
      <c r="IO34" s="74">
        <v>50.0</v>
      </c>
      <c r="IP34" s="74">
        <v>139.0</v>
      </c>
      <c r="IQ34" s="74">
        <v>34.4</v>
      </c>
      <c r="IR34" s="74">
        <v>45.0</v>
      </c>
      <c r="IS34" s="74">
        <v>2.5</v>
      </c>
      <c r="IT34" s="74">
        <v>2.7</v>
      </c>
      <c r="IU34" s="74">
        <v>12.0</v>
      </c>
      <c r="IV34" s="74">
        <v>54.0</v>
      </c>
      <c r="IW34" s="74">
        <v>52.0</v>
      </c>
      <c r="IX34" s="89"/>
      <c r="IY34" s="76">
        <v>139.83</v>
      </c>
      <c r="IZ34" s="76">
        <v>35.04</v>
      </c>
      <c r="JA34" s="76">
        <v>367.43</v>
      </c>
      <c r="JB34" s="76">
        <v>18.37</v>
      </c>
      <c r="JC34" s="76">
        <v>6.24</v>
      </c>
      <c r="JD34" s="76">
        <v>3.0</v>
      </c>
      <c r="JE34" s="76">
        <v>69.78</v>
      </c>
      <c r="JF34" s="76">
        <v>54.07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32.0</v>
      </c>
      <c r="JR34" s="78">
        <v>0.0</v>
      </c>
      <c r="JS34" s="78">
        <v>0.0</v>
      </c>
      <c r="JT34" s="78">
        <v>0.0</v>
      </c>
      <c r="JU34" s="78">
        <v>2.0</v>
      </c>
      <c r="JV34" s="78">
        <v>46.0</v>
      </c>
      <c r="JW34" s="78">
        <v>46.0</v>
      </c>
      <c r="JX34" s="78">
        <v>138.0</v>
      </c>
      <c r="JY34" s="78">
        <v>34.5</v>
      </c>
      <c r="JZ34" s="78">
        <v>18.0</v>
      </c>
      <c r="KA34" s="78">
        <v>0.9</v>
      </c>
      <c r="KB34" s="78">
        <v>0.0</v>
      </c>
      <c r="KC34" s="78">
        <v>2.0</v>
      </c>
      <c r="KD34" s="78">
        <v>53.0</v>
      </c>
      <c r="KE34" s="78">
        <v>50.0</v>
      </c>
      <c r="KF34" s="89"/>
      <c r="KG34" s="79">
        <v>138.0</v>
      </c>
      <c r="KH34" s="79">
        <v>33.0</v>
      </c>
      <c r="KI34" s="79">
        <v>123.0</v>
      </c>
      <c r="KJ34" s="79">
        <v>6.7</v>
      </c>
      <c r="KK34" s="80"/>
      <c r="KL34" s="79">
        <v>1.0</v>
      </c>
      <c r="KM34" s="79">
        <v>54.0</v>
      </c>
      <c r="KN34" s="79">
        <v>54.0</v>
      </c>
      <c r="KO34" s="79">
        <v>138.0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54.0</v>
      </c>
      <c r="KV34" s="79">
        <v>50.0</v>
      </c>
      <c r="KW34" s="89"/>
      <c r="KX34" s="81">
        <v>136.0</v>
      </c>
      <c r="KY34" s="81">
        <v>33.0</v>
      </c>
      <c r="KZ34" s="81">
        <v>296.0</v>
      </c>
      <c r="LA34" s="81">
        <v>14.5</v>
      </c>
      <c r="LB34" s="81">
        <v>2.0</v>
      </c>
      <c r="LC34" s="81">
        <v>3.0</v>
      </c>
      <c r="LD34" s="81">
        <v>58.0</v>
      </c>
      <c r="LE34" s="81">
        <v>60.0</v>
      </c>
      <c r="LF34" s="81">
        <v>136.0</v>
      </c>
      <c r="LG34" s="81">
        <v>33.0</v>
      </c>
      <c r="LH34" s="81">
        <v>124.0</v>
      </c>
      <c r="LI34" s="81">
        <v>6.1</v>
      </c>
      <c r="LJ34" s="81">
        <v>5.0</v>
      </c>
      <c r="LK34" s="81">
        <v>5.0</v>
      </c>
      <c r="LL34" s="81">
        <v>58.0</v>
      </c>
      <c r="LM34" s="81">
        <v>58.0</v>
      </c>
      <c r="LN34" s="89"/>
      <c r="LO34" s="82">
        <v>339.0</v>
      </c>
      <c r="LP34" s="82">
        <v>285.0</v>
      </c>
      <c r="LQ34" s="82">
        <v>156.0</v>
      </c>
      <c r="LR34" s="82">
        <v>71.0</v>
      </c>
      <c r="LS34" s="82">
        <v>326.0</v>
      </c>
      <c r="LT34" s="83">
        <v>48.0</v>
      </c>
      <c r="LU34" s="83">
        <v>2.7</v>
      </c>
      <c r="LV34" s="83">
        <v>143.0</v>
      </c>
      <c r="LW34" s="83">
        <v>88.0</v>
      </c>
      <c r="LX34" s="83">
        <v>60.0</v>
      </c>
      <c r="LY34" s="83">
        <v>56.0</v>
      </c>
      <c r="LZ34" s="83">
        <v>12.0</v>
      </c>
      <c r="MA34" s="83">
        <v>108.0</v>
      </c>
      <c r="MB34" s="83">
        <v>10.6</v>
      </c>
      <c r="MC34" s="83">
        <v>144.0</v>
      </c>
      <c r="MD34" s="83">
        <v>197.0</v>
      </c>
      <c r="ME34" s="83">
        <v>79.0</v>
      </c>
      <c r="MF34" s="83">
        <v>65.0</v>
      </c>
      <c r="MG34" s="83">
        <v>12.0</v>
      </c>
      <c r="MH34" s="88" t="s">
        <v>95</v>
      </c>
      <c r="MI34" s="88" t="s">
        <v>95</v>
      </c>
      <c r="MJ34" s="88" t="s">
        <v>95</v>
      </c>
      <c r="MK34" s="88" t="s">
        <v>95</v>
      </c>
      <c r="ML34" s="83">
        <v>56.0</v>
      </c>
      <c r="MM34" s="83">
        <v>53.0</v>
      </c>
      <c r="MN34" s="83">
        <v>5.0</v>
      </c>
      <c r="MO34" s="86"/>
      <c r="MP34" s="87"/>
      <c r="MQ34" s="87"/>
      <c r="MR34" s="87"/>
      <c r="MS34" s="87"/>
      <c r="MT34" s="83">
        <v>7.0</v>
      </c>
      <c r="MU34" s="83">
        <v>2.0</v>
      </c>
      <c r="MV34" s="83">
        <v>104.0</v>
      </c>
      <c r="MW34" s="83">
        <v>36.0</v>
      </c>
      <c r="MX34" s="83">
        <v>42.0</v>
      </c>
      <c r="MY34" s="88" t="s">
        <v>96</v>
      </c>
      <c r="MZ34" s="83">
        <v>5.0</v>
      </c>
      <c r="NA34" s="87"/>
      <c r="NB34" s="83">
        <v>12.0</v>
      </c>
      <c r="NC34" s="83">
        <v>4.1</v>
      </c>
      <c r="ND34" s="83">
        <v>220.0</v>
      </c>
      <c r="NE34" s="83">
        <v>36.0</v>
      </c>
      <c r="NF34" s="83">
        <v>52.0</v>
      </c>
      <c r="NG34" s="83">
        <v>50.0</v>
      </c>
      <c r="NH34" s="83">
        <v>6.0</v>
      </c>
      <c r="NI34" s="88"/>
      <c r="NJ34" s="83">
        <v>0.0</v>
      </c>
      <c r="NK34" s="83">
        <v>0.0</v>
      </c>
      <c r="NL34" s="83">
        <v>0.0</v>
      </c>
      <c r="NM34" s="83">
        <v>35.0</v>
      </c>
      <c r="NN34" s="83">
        <v>58.0</v>
      </c>
      <c r="NO34" s="83">
        <v>56.0</v>
      </c>
      <c r="NP34" s="83">
        <v>4.0</v>
      </c>
    </row>
    <row r="35" ht="14.25" customHeight="1">
      <c r="A35" s="49">
        <v>0.916666666666667</v>
      </c>
      <c r="B35" s="50"/>
      <c r="C35" s="51">
        <v>50.15</v>
      </c>
      <c r="D35" s="127">
        <v>340.0</v>
      </c>
      <c r="E35" s="53">
        <v>133.0</v>
      </c>
      <c r="F35" s="53">
        <v>21.0</v>
      </c>
      <c r="G35" s="55">
        <v>4.7</v>
      </c>
      <c r="H35" s="54"/>
      <c r="I35" s="53">
        <v>6.0</v>
      </c>
      <c r="J35" s="53">
        <v>54.0</v>
      </c>
      <c r="K35" s="53">
        <v>52.0</v>
      </c>
      <c r="L35" s="53">
        <v>138.0</v>
      </c>
      <c r="M35" s="53">
        <v>66.0</v>
      </c>
      <c r="N35" s="55">
        <v>17.8</v>
      </c>
      <c r="O35" s="54"/>
      <c r="P35" s="53">
        <v>6.0</v>
      </c>
      <c r="Q35" s="53">
        <v>57.0</v>
      </c>
      <c r="R35" s="53">
        <v>55.0</v>
      </c>
      <c r="S35" s="55">
        <v>340.4</v>
      </c>
      <c r="T35" s="55">
        <v>535.1</v>
      </c>
      <c r="U35" s="53">
        <v>310.6</v>
      </c>
      <c r="V35" s="54"/>
      <c r="W35" s="53" t="s">
        <v>94</v>
      </c>
      <c r="X35" s="53" t="s">
        <v>94</v>
      </c>
      <c r="Y35" s="55" t="s">
        <v>94</v>
      </c>
      <c r="Z35" s="54"/>
      <c r="AA35" s="55">
        <v>340.1</v>
      </c>
      <c r="AB35" s="55">
        <v>363.1</v>
      </c>
      <c r="AC35" s="55">
        <v>206.1</v>
      </c>
      <c r="AD35" s="54"/>
      <c r="AE35" s="55">
        <v>340.5</v>
      </c>
      <c r="AF35" s="55">
        <v>399.5</v>
      </c>
      <c r="AG35" s="55">
        <v>228.2</v>
      </c>
      <c r="AH35" s="54"/>
      <c r="AI35" s="55">
        <v>346.3</v>
      </c>
      <c r="AJ35" s="55">
        <v>409.3</v>
      </c>
      <c r="AK35" s="53">
        <v>242.1</v>
      </c>
      <c r="AL35" s="54"/>
      <c r="AM35" s="53">
        <v>338.8</v>
      </c>
      <c r="AN35" s="53">
        <v>418.1</v>
      </c>
      <c r="AO35" s="53">
        <v>228.4</v>
      </c>
      <c r="AP35" s="54"/>
      <c r="AQ35" s="182">
        <f t="shared" ref="AQ35:AS35" si="69">E35</f>
        <v>133</v>
      </c>
      <c r="AR35" s="54">
        <f t="shared" si="69"/>
        <v>21</v>
      </c>
      <c r="AS35" s="56">
        <f t="shared" si="69"/>
        <v>4.7</v>
      </c>
      <c r="AT35" s="54"/>
      <c r="AU35" s="54">
        <f t="shared" ref="AU35:AW35" si="70">L35</f>
        <v>138</v>
      </c>
      <c r="AV35" s="54">
        <f t="shared" si="70"/>
        <v>66</v>
      </c>
      <c r="AW35" s="56">
        <f t="shared" si="70"/>
        <v>17.8</v>
      </c>
      <c r="AX35" s="54"/>
      <c r="AY35" s="182">
        <f t="shared" si="6"/>
        <v>133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85.0</v>
      </c>
      <c r="BK35" s="53">
        <v>66.0</v>
      </c>
      <c r="BL35" s="89"/>
      <c r="BM35" s="58">
        <v>342.0</v>
      </c>
      <c r="BN35" s="58">
        <v>146.0</v>
      </c>
      <c r="BO35" s="58">
        <v>146.0</v>
      </c>
      <c r="BP35" s="58">
        <v>7.3</v>
      </c>
      <c r="BQ35" s="59"/>
      <c r="BR35" s="58">
        <v>6.0</v>
      </c>
      <c r="BS35" s="58">
        <v>58.0</v>
      </c>
      <c r="BT35" s="58">
        <v>58.0</v>
      </c>
      <c r="BU35" s="59">
        <f t="shared" si="40"/>
        <v>342</v>
      </c>
      <c r="BV35" s="58">
        <v>356.0</v>
      </c>
      <c r="BW35" s="58">
        <v>205.0</v>
      </c>
      <c r="BX35" s="58">
        <v>34.0</v>
      </c>
      <c r="BY35" s="58">
        <v>334.0</v>
      </c>
      <c r="BZ35" s="58">
        <v>373.0</v>
      </c>
      <c r="CA35" s="58">
        <v>205.0</v>
      </c>
      <c r="CB35" s="58">
        <v>32.0</v>
      </c>
      <c r="CC35" s="58">
        <v>344.0</v>
      </c>
      <c r="CD35" s="58">
        <v>250.0</v>
      </c>
      <c r="CE35" s="58">
        <v>142.0</v>
      </c>
      <c r="CF35" s="58">
        <v>2.0</v>
      </c>
      <c r="CG35" s="58">
        <v>338.0</v>
      </c>
      <c r="CH35" s="58">
        <v>252.0</v>
      </c>
      <c r="CI35" s="58">
        <v>141.0</v>
      </c>
      <c r="CJ35" s="58">
        <v>4.0</v>
      </c>
      <c r="CK35" s="58">
        <v>349.0</v>
      </c>
      <c r="CL35" s="58">
        <v>305.0</v>
      </c>
      <c r="CM35" s="58">
        <v>170.0</v>
      </c>
      <c r="CN35" s="58">
        <v>7.0</v>
      </c>
      <c r="CO35" s="58">
        <v>331.0</v>
      </c>
      <c r="CP35" s="58">
        <v>303.0</v>
      </c>
      <c r="CQ35" s="58">
        <v>149.0</v>
      </c>
      <c r="CR35" s="58">
        <v>6.0</v>
      </c>
      <c r="CS35" s="58">
        <v>337.0</v>
      </c>
      <c r="CT35" s="58">
        <v>291.0</v>
      </c>
      <c r="CU35" s="58">
        <v>178.0</v>
      </c>
      <c r="CV35" s="58">
        <v>85.0</v>
      </c>
      <c r="CW35" s="58">
        <v>337.0</v>
      </c>
      <c r="CX35" s="58">
        <v>182.0</v>
      </c>
      <c r="CY35" s="58">
        <v>88.0</v>
      </c>
      <c r="CZ35" s="58">
        <v>52.0</v>
      </c>
      <c r="DA35" s="58">
        <v>324.0</v>
      </c>
      <c r="DB35" s="58">
        <v>190.0</v>
      </c>
      <c r="DC35" s="58">
        <v>91.0</v>
      </c>
      <c r="DD35" s="58">
        <v>50.0</v>
      </c>
      <c r="DE35" s="59">
        <f t="shared" si="71"/>
        <v>146</v>
      </c>
      <c r="DF35" s="58">
        <v>35.5</v>
      </c>
      <c r="DG35" s="59">
        <f t="shared" ref="DG35:DH35" si="72">BO35</f>
        <v>146</v>
      </c>
      <c r="DH35" s="59">
        <f t="shared" si="72"/>
        <v>7.3</v>
      </c>
      <c r="DI35" s="59"/>
      <c r="DJ35" s="58">
        <v>7.0</v>
      </c>
      <c r="DK35" s="58">
        <v>55.0</v>
      </c>
      <c r="DL35" s="58">
        <v>52.0</v>
      </c>
      <c r="DM35" s="89"/>
      <c r="DN35" s="61">
        <v>340.0</v>
      </c>
      <c r="DO35" s="61">
        <v>140.0</v>
      </c>
      <c r="DP35" s="61">
        <v>44.9</v>
      </c>
      <c r="DQ35" s="61">
        <v>25.0</v>
      </c>
      <c r="DR35" s="61">
        <v>8.5</v>
      </c>
      <c r="DS35" s="61">
        <v>8.0</v>
      </c>
      <c r="DT35" s="61">
        <v>45.0</v>
      </c>
      <c r="DU35" s="61">
        <v>51.1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340.0</v>
      </c>
      <c r="EF35" s="63">
        <v>136.0</v>
      </c>
      <c r="EG35" s="63">
        <v>72.0</v>
      </c>
      <c r="EH35" s="63">
        <v>3.0</v>
      </c>
      <c r="EI35" s="64"/>
      <c r="EJ35" s="63">
        <v>9.0</v>
      </c>
      <c r="EK35" s="63">
        <v>52.0</v>
      </c>
      <c r="EL35" s="63">
        <v>55.0</v>
      </c>
      <c r="EM35" s="63">
        <v>136.0</v>
      </c>
      <c r="EN35" s="63">
        <v>107.0</v>
      </c>
      <c r="EO35" s="63">
        <v>4.8</v>
      </c>
      <c r="EP35" s="64"/>
      <c r="EQ35" s="63">
        <v>9.0</v>
      </c>
      <c r="ER35" s="63">
        <v>53.0</v>
      </c>
      <c r="ES35" s="63">
        <v>56.0</v>
      </c>
      <c r="ET35" s="63">
        <v>340.0</v>
      </c>
      <c r="EU35" s="63">
        <v>256.0</v>
      </c>
      <c r="EV35" s="63">
        <v>149.7</v>
      </c>
      <c r="EW35" s="63">
        <v>2.2</v>
      </c>
      <c r="EX35" s="63">
        <v>338.0</v>
      </c>
      <c r="EY35" s="63">
        <v>0.0</v>
      </c>
      <c r="EZ35" s="63">
        <v>0.0</v>
      </c>
      <c r="FA35" s="63">
        <v>0.0</v>
      </c>
      <c r="FB35" s="63">
        <v>339.0</v>
      </c>
      <c r="FC35" s="63">
        <v>256.0</v>
      </c>
      <c r="FD35" s="63">
        <v>148.4</v>
      </c>
      <c r="FE35" s="63">
        <v>5.7</v>
      </c>
      <c r="FF35" s="63">
        <v>340.0</v>
      </c>
      <c r="FG35" s="63">
        <v>0.0</v>
      </c>
      <c r="FH35" s="63">
        <v>0.0</v>
      </c>
      <c r="FI35" s="63">
        <v>0.0</v>
      </c>
      <c r="FJ35" s="63">
        <v>340.0</v>
      </c>
      <c r="FK35" s="63">
        <v>251.0</v>
      </c>
      <c r="FL35" s="63">
        <v>143.0</v>
      </c>
      <c r="FM35" s="64"/>
      <c r="FN35" s="63">
        <v>340.0</v>
      </c>
      <c r="FO35" s="63">
        <v>245.0</v>
      </c>
      <c r="FP35" s="63">
        <v>143.0</v>
      </c>
      <c r="FQ35" s="63">
        <v>12.8</v>
      </c>
      <c r="FR35" s="63">
        <v>136.0</v>
      </c>
      <c r="FS35" s="64"/>
      <c r="FT35" s="63">
        <v>10.5</v>
      </c>
      <c r="FU35" s="64"/>
      <c r="FV35" s="63">
        <v>136.0</v>
      </c>
      <c r="FW35" s="64"/>
      <c r="FX35" s="64"/>
      <c r="FY35" s="64"/>
      <c r="FZ35" s="89"/>
      <c r="GA35" s="65">
        <v>339.0</v>
      </c>
      <c r="GB35" s="66">
        <v>376.9</v>
      </c>
      <c r="GC35" s="66">
        <v>234.35</v>
      </c>
      <c r="GD35" s="66">
        <v>25.55</v>
      </c>
      <c r="GE35" s="66">
        <v>339.0</v>
      </c>
      <c r="GF35" s="66">
        <v>400.93</v>
      </c>
      <c r="GG35" s="66">
        <v>231.76</v>
      </c>
      <c r="GH35" s="66">
        <v>28.73</v>
      </c>
      <c r="GI35" s="66">
        <v>339.0</v>
      </c>
      <c r="GJ35" s="66">
        <v>247.36</v>
      </c>
      <c r="GK35" s="66">
        <v>-141.21</v>
      </c>
      <c r="GL35" s="66">
        <v>-16.75</v>
      </c>
      <c r="GM35" s="66">
        <v>339.0</v>
      </c>
      <c r="GN35" s="66">
        <v>226.26</v>
      </c>
      <c r="GO35" s="66">
        <v>-141.21</v>
      </c>
      <c r="GP35" s="66">
        <v>-25.38</v>
      </c>
      <c r="GQ35" s="66">
        <v>339.0</v>
      </c>
      <c r="GR35" s="66">
        <v>144.78</v>
      </c>
      <c r="GS35" s="66">
        <v>-92.05</v>
      </c>
      <c r="GT35" s="66">
        <v>0.0</v>
      </c>
      <c r="GU35" s="66">
        <v>339.0</v>
      </c>
      <c r="GV35" s="66">
        <v>157.89</v>
      </c>
      <c r="GW35" s="66">
        <v>-89.54</v>
      </c>
      <c r="GX35" s="66">
        <v>-4.1</v>
      </c>
      <c r="GY35" s="89"/>
      <c r="GZ35" s="98" t="s">
        <v>91</v>
      </c>
      <c r="HA35" s="99" t="s">
        <v>92</v>
      </c>
      <c r="HB35" s="98">
        <v>229.0</v>
      </c>
      <c r="HC35" s="98">
        <v>11.45</v>
      </c>
      <c r="HD35" s="98">
        <v>4.58</v>
      </c>
      <c r="HE35" s="99">
        <v>8.0</v>
      </c>
      <c r="HF35" s="99">
        <v>59.0</v>
      </c>
      <c r="HG35" s="99">
        <v>55.0</v>
      </c>
      <c r="HH35" s="98" t="s">
        <v>91</v>
      </c>
      <c r="HI35" s="98" t="s">
        <v>92</v>
      </c>
      <c r="HJ35" s="98">
        <v>71.0</v>
      </c>
      <c r="HK35" s="98">
        <v>3.55</v>
      </c>
      <c r="HL35" s="98">
        <v>1.42</v>
      </c>
      <c r="HM35" s="98">
        <v>5.0</v>
      </c>
      <c r="HN35" s="99">
        <v>58.0</v>
      </c>
      <c r="HO35" s="99">
        <v>58.0</v>
      </c>
      <c r="HP35" s="98" t="s">
        <v>91</v>
      </c>
      <c r="HQ35" s="99" t="s">
        <v>92</v>
      </c>
      <c r="HR35" s="98">
        <v>29.0</v>
      </c>
      <c r="HS35" s="98">
        <v>1.45</v>
      </c>
      <c r="HT35" s="98">
        <v>0.725</v>
      </c>
      <c r="HU35" s="98">
        <v>7.0</v>
      </c>
      <c r="HV35" s="99">
        <v>49.0</v>
      </c>
      <c r="HW35" s="99">
        <v>49.0</v>
      </c>
      <c r="HX35" s="89"/>
      <c r="HY35" s="147">
        <v>135.0</v>
      </c>
      <c r="HZ35" s="147">
        <v>33.0</v>
      </c>
      <c r="IA35" s="148">
        <f t="shared" si="10"/>
        <v>120</v>
      </c>
      <c r="IB35" s="147">
        <v>6.0</v>
      </c>
      <c r="IC35" s="148"/>
      <c r="ID35" s="147">
        <v>2.0</v>
      </c>
      <c r="IE35" s="147">
        <v>66.0</v>
      </c>
      <c r="IF35" s="147">
        <v>44.0</v>
      </c>
      <c r="IG35" s="89"/>
      <c r="IH35" s="74">
        <v>139.0</v>
      </c>
      <c r="II35" s="74">
        <v>33.9</v>
      </c>
      <c r="IJ35" s="74">
        <v>106.0</v>
      </c>
      <c r="IK35" s="74">
        <v>5.5</v>
      </c>
      <c r="IL35" s="74">
        <v>6.0</v>
      </c>
      <c r="IM35" s="74">
        <v>6.0</v>
      </c>
      <c r="IN35" s="74">
        <v>52.0</v>
      </c>
      <c r="IO35" s="74">
        <v>50.0</v>
      </c>
      <c r="IP35" s="74">
        <v>139.0</v>
      </c>
      <c r="IQ35" s="74">
        <v>34.7</v>
      </c>
      <c r="IR35" s="74">
        <v>5.0</v>
      </c>
      <c r="IS35" s="74">
        <v>0.2</v>
      </c>
      <c r="IT35" s="74">
        <v>0.3</v>
      </c>
      <c r="IU35" s="74">
        <v>12.0</v>
      </c>
      <c r="IV35" s="74">
        <v>54.0</v>
      </c>
      <c r="IW35" s="74">
        <v>52.0</v>
      </c>
      <c r="IX35" s="89"/>
      <c r="IY35" s="76">
        <v>139.02</v>
      </c>
      <c r="IZ35" s="76">
        <v>34.66</v>
      </c>
      <c r="JA35" s="76">
        <v>395.96</v>
      </c>
      <c r="JB35" s="76">
        <v>19.79</v>
      </c>
      <c r="JC35" s="76">
        <v>8.54</v>
      </c>
      <c r="JD35" s="76">
        <v>3.0</v>
      </c>
      <c r="JE35" s="76">
        <v>69.78</v>
      </c>
      <c r="JF35" s="76">
        <v>52.29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138.0</v>
      </c>
      <c r="JQ35" s="78">
        <v>32.0</v>
      </c>
      <c r="JR35" s="78">
        <v>0.0</v>
      </c>
      <c r="JS35" s="78">
        <v>0.0</v>
      </c>
      <c r="JT35" s="78">
        <v>0.0</v>
      </c>
      <c r="JU35" s="78">
        <v>2.0</v>
      </c>
      <c r="JV35" s="78">
        <v>45.0</v>
      </c>
      <c r="JW35" s="78">
        <v>44.0</v>
      </c>
      <c r="JX35" s="78">
        <v>139.0</v>
      </c>
      <c r="JY35" s="78">
        <v>34.6</v>
      </c>
      <c r="JZ35" s="78">
        <v>24.0</v>
      </c>
      <c r="KA35" s="78">
        <v>1.2</v>
      </c>
      <c r="KB35" s="78">
        <v>0.6</v>
      </c>
      <c r="KC35" s="78">
        <v>2.0</v>
      </c>
      <c r="KD35" s="78">
        <v>52.0</v>
      </c>
      <c r="KE35" s="78">
        <v>50.0</v>
      </c>
      <c r="KF35" s="89"/>
      <c r="KG35" s="79">
        <v>140.0</v>
      </c>
      <c r="KH35" s="79">
        <v>34.0</v>
      </c>
      <c r="KI35" s="79">
        <v>61.0</v>
      </c>
      <c r="KJ35" s="79">
        <v>3.3</v>
      </c>
      <c r="KK35" s="80"/>
      <c r="KL35" s="79">
        <v>1.0</v>
      </c>
      <c r="KM35" s="79">
        <v>54.0</v>
      </c>
      <c r="KN35" s="79">
        <v>54.0</v>
      </c>
      <c r="KO35" s="79">
        <v>140.0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54.0</v>
      </c>
      <c r="KV35" s="79">
        <v>50.0</v>
      </c>
      <c r="KW35" s="89"/>
      <c r="KX35" s="81">
        <v>137.0</v>
      </c>
      <c r="KY35" s="81">
        <v>33.0</v>
      </c>
      <c r="KZ35" s="81">
        <v>65.0</v>
      </c>
      <c r="LA35" s="81">
        <v>3.2</v>
      </c>
      <c r="LB35" s="81">
        <v>2.0</v>
      </c>
      <c r="LC35" s="81">
        <v>3.0</v>
      </c>
      <c r="LD35" s="81">
        <v>58.0</v>
      </c>
      <c r="LE35" s="81">
        <v>60.0</v>
      </c>
      <c r="LF35" s="81">
        <v>137.0</v>
      </c>
      <c r="LG35" s="81">
        <v>33.0</v>
      </c>
      <c r="LH35" s="81">
        <v>375.0</v>
      </c>
      <c r="LI35" s="81">
        <v>18.4</v>
      </c>
      <c r="LJ35" s="81">
        <v>5.0</v>
      </c>
      <c r="LK35" s="81">
        <v>5.0</v>
      </c>
      <c r="LL35" s="81">
        <v>58.0</v>
      </c>
      <c r="LM35" s="81">
        <v>58.0</v>
      </c>
      <c r="LN35" s="89"/>
      <c r="LO35" s="82">
        <v>337.0</v>
      </c>
      <c r="LP35" s="82">
        <v>299.0</v>
      </c>
      <c r="LQ35" s="82">
        <v>156.0</v>
      </c>
      <c r="LR35" s="82">
        <v>70.0</v>
      </c>
      <c r="LS35" s="82">
        <v>326.0</v>
      </c>
      <c r="LT35" s="83">
        <v>38.0</v>
      </c>
      <c r="LU35" s="83">
        <v>1.5</v>
      </c>
      <c r="LV35" s="83">
        <v>142.0</v>
      </c>
      <c r="LW35" s="83">
        <v>70.0</v>
      </c>
      <c r="LX35" s="83">
        <v>58.0</v>
      </c>
      <c r="LY35" s="83">
        <v>55.0</v>
      </c>
      <c r="LZ35" s="83">
        <v>12.0</v>
      </c>
      <c r="MA35" s="83">
        <v>118.0</v>
      </c>
      <c r="MB35" s="83">
        <v>10.0</v>
      </c>
      <c r="MC35" s="83">
        <v>142.0</v>
      </c>
      <c r="MD35" s="83">
        <v>229.0</v>
      </c>
      <c r="ME35" s="83">
        <v>83.0</v>
      </c>
      <c r="MF35" s="83">
        <v>64.0</v>
      </c>
      <c r="MG35" s="83">
        <v>12.0</v>
      </c>
      <c r="MH35" s="88" t="s">
        <v>95</v>
      </c>
      <c r="MI35" s="88" t="s">
        <v>95</v>
      </c>
      <c r="MJ35" s="88" t="s">
        <v>95</v>
      </c>
      <c r="MK35" s="88" t="s">
        <v>95</v>
      </c>
      <c r="ML35" s="83">
        <v>56.0</v>
      </c>
      <c r="MM35" s="83">
        <v>53.0</v>
      </c>
      <c r="MN35" s="83">
        <v>5.0</v>
      </c>
      <c r="MO35" s="86"/>
      <c r="MP35" s="87"/>
      <c r="MQ35" s="87"/>
      <c r="MR35" s="87"/>
      <c r="MS35" s="87"/>
      <c r="MT35" s="83">
        <v>11.7</v>
      </c>
      <c r="MU35" s="83">
        <v>3.0</v>
      </c>
      <c r="MV35" s="83">
        <v>205.0</v>
      </c>
      <c r="MW35" s="83">
        <v>36.0</v>
      </c>
      <c r="MX35" s="83">
        <v>40.0</v>
      </c>
      <c r="MY35" s="88" t="s">
        <v>96</v>
      </c>
      <c r="MZ35" s="83">
        <v>5.0</v>
      </c>
      <c r="NA35" s="87"/>
      <c r="NB35" s="83">
        <v>6.8</v>
      </c>
      <c r="NC35" s="83">
        <v>2.6</v>
      </c>
      <c r="ND35" s="83">
        <v>121.0</v>
      </c>
      <c r="NE35" s="83">
        <v>35.0</v>
      </c>
      <c r="NF35" s="83">
        <v>50.0</v>
      </c>
      <c r="NG35" s="83">
        <v>50.0</v>
      </c>
      <c r="NH35" s="83">
        <v>6.0</v>
      </c>
      <c r="NI35" s="88"/>
      <c r="NJ35" s="83">
        <v>0.0</v>
      </c>
      <c r="NK35" s="83">
        <v>0.0</v>
      </c>
      <c r="NL35" s="83">
        <v>0.0</v>
      </c>
      <c r="NM35" s="83">
        <v>35.0</v>
      </c>
      <c r="NN35" s="83">
        <v>56.0</v>
      </c>
      <c r="NO35" s="83">
        <v>54.0</v>
      </c>
      <c r="NP35" s="83">
        <v>4.0</v>
      </c>
    </row>
    <row r="36" ht="14.25" customHeight="1">
      <c r="A36" s="49">
        <v>0.958333333333334</v>
      </c>
      <c r="B36" s="50"/>
      <c r="C36" s="51">
        <v>50.11</v>
      </c>
      <c r="D36" s="127">
        <v>340.0</v>
      </c>
      <c r="E36" s="53">
        <v>134.0</v>
      </c>
      <c r="F36" s="53">
        <v>35.0</v>
      </c>
      <c r="G36" s="55">
        <v>7.5</v>
      </c>
      <c r="H36" s="54"/>
      <c r="I36" s="53">
        <v>6.0</v>
      </c>
      <c r="J36" s="53">
        <v>54.0</v>
      </c>
      <c r="K36" s="53">
        <v>52.0</v>
      </c>
      <c r="L36" s="53">
        <v>137.0</v>
      </c>
      <c r="M36" s="53">
        <v>97.0</v>
      </c>
      <c r="N36" s="55">
        <v>24.8</v>
      </c>
      <c r="O36" s="54"/>
      <c r="P36" s="53">
        <v>6.0</v>
      </c>
      <c r="Q36" s="53">
        <v>57.0</v>
      </c>
      <c r="R36" s="53">
        <v>55.0</v>
      </c>
      <c r="S36" s="55">
        <v>341.1</v>
      </c>
      <c r="T36" s="55">
        <v>514.4</v>
      </c>
      <c r="U36" s="53">
        <v>293.8</v>
      </c>
      <c r="V36" s="54"/>
      <c r="W36" s="54"/>
      <c r="X36" s="54"/>
      <c r="Y36" s="56"/>
      <c r="Z36" s="54"/>
      <c r="AA36" s="55">
        <v>340.6</v>
      </c>
      <c r="AB36" s="55">
        <v>383.3</v>
      </c>
      <c r="AC36" s="55">
        <v>219.2</v>
      </c>
      <c r="AD36" s="54"/>
      <c r="AE36" s="55">
        <v>341.0</v>
      </c>
      <c r="AF36" s="55">
        <v>353.7</v>
      </c>
      <c r="AG36" s="55">
        <v>201.5</v>
      </c>
      <c r="AH36" s="54"/>
      <c r="AI36" s="55">
        <v>346.6</v>
      </c>
      <c r="AJ36" s="55">
        <v>389.9</v>
      </c>
      <c r="AK36" s="53">
        <v>230.0</v>
      </c>
      <c r="AL36" s="54"/>
      <c r="AM36" s="53">
        <v>338.9</v>
      </c>
      <c r="AN36" s="53">
        <v>402.1</v>
      </c>
      <c r="AO36" s="53">
        <v>218.6</v>
      </c>
      <c r="AP36" s="54"/>
      <c r="AQ36" s="182">
        <f t="shared" ref="AQ36:AS36" si="73">E36</f>
        <v>134</v>
      </c>
      <c r="AR36" s="54">
        <f t="shared" si="73"/>
        <v>35</v>
      </c>
      <c r="AS36" s="56">
        <f t="shared" si="73"/>
        <v>7.5</v>
      </c>
      <c r="AT36" s="54"/>
      <c r="AU36" s="54">
        <f t="shared" ref="AU36:AW36" si="74">L36</f>
        <v>137</v>
      </c>
      <c r="AV36" s="54">
        <f t="shared" si="74"/>
        <v>97</v>
      </c>
      <c r="AW36" s="56">
        <f t="shared" si="74"/>
        <v>24.8</v>
      </c>
      <c r="AX36" s="54"/>
      <c r="AY36" s="182">
        <f t="shared" si="6"/>
        <v>134</v>
      </c>
      <c r="AZ36" s="54"/>
      <c r="BA36" s="54"/>
      <c r="BB36" s="54"/>
      <c r="BC36" s="89"/>
      <c r="BD36" s="54"/>
      <c r="BE36" s="53">
        <v>34.0</v>
      </c>
      <c r="BF36" s="53">
        <v>144.0</v>
      </c>
      <c r="BG36" s="53">
        <v>5.6</v>
      </c>
      <c r="BH36" s="54"/>
      <c r="BI36" s="53">
        <v>22.0</v>
      </c>
      <c r="BJ36" s="53">
        <v>85.0</v>
      </c>
      <c r="BK36" s="53">
        <v>66.0</v>
      </c>
      <c r="BL36" s="89"/>
      <c r="BM36" s="58">
        <v>342.0</v>
      </c>
      <c r="BN36" s="58">
        <v>146.0</v>
      </c>
      <c r="BO36" s="58">
        <v>196.0</v>
      </c>
      <c r="BP36" s="58">
        <v>9.8</v>
      </c>
      <c r="BQ36" s="59"/>
      <c r="BR36" s="58">
        <v>6.0</v>
      </c>
      <c r="BS36" s="58">
        <v>59.0</v>
      </c>
      <c r="BT36" s="58">
        <v>56.0</v>
      </c>
      <c r="BU36" s="59">
        <f t="shared" si="40"/>
        <v>342</v>
      </c>
      <c r="BV36" s="58">
        <v>359.0</v>
      </c>
      <c r="BW36" s="58">
        <v>206.0</v>
      </c>
      <c r="BX36" s="58">
        <v>39.0</v>
      </c>
      <c r="BY36" s="58">
        <v>335.0</v>
      </c>
      <c r="BZ36" s="58">
        <v>375.0</v>
      </c>
      <c r="CA36" s="58">
        <v>206.0</v>
      </c>
      <c r="CB36" s="58">
        <v>35.0</v>
      </c>
      <c r="CC36" s="58">
        <v>343.0</v>
      </c>
      <c r="CD36" s="58">
        <v>240.0</v>
      </c>
      <c r="CE36" s="58">
        <v>143.0</v>
      </c>
      <c r="CF36" s="58">
        <v>6.0</v>
      </c>
      <c r="CG36" s="58">
        <v>335.0</v>
      </c>
      <c r="CH36" s="58">
        <v>235.0</v>
      </c>
      <c r="CI36" s="58">
        <v>140.0</v>
      </c>
      <c r="CJ36" s="58">
        <v>5.0</v>
      </c>
      <c r="CK36" s="58">
        <v>353.0</v>
      </c>
      <c r="CL36" s="58">
        <v>313.0</v>
      </c>
      <c r="CM36" s="58">
        <v>175.0</v>
      </c>
      <c r="CN36" s="58">
        <v>2.0</v>
      </c>
      <c r="CO36" s="58">
        <v>333.0</v>
      </c>
      <c r="CP36" s="58">
        <v>312.0</v>
      </c>
      <c r="CQ36" s="58">
        <v>155.0</v>
      </c>
      <c r="CR36" s="58">
        <v>1.0</v>
      </c>
      <c r="CS36" s="58">
        <v>336.0</v>
      </c>
      <c r="CT36" s="58">
        <v>302.0</v>
      </c>
      <c r="CU36" s="58">
        <v>186.0</v>
      </c>
      <c r="CV36" s="58">
        <v>92.0</v>
      </c>
      <c r="CW36" s="58">
        <v>338.0</v>
      </c>
      <c r="CX36" s="58">
        <v>177.0</v>
      </c>
      <c r="CY36" s="58">
        <v>76.0</v>
      </c>
      <c r="CZ36" s="58">
        <v>53.0</v>
      </c>
      <c r="DA36" s="58">
        <v>324.0</v>
      </c>
      <c r="DB36" s="58">
        <v>180.0</v>
      </c>
      <c r="DC36" s="58">
        <v>79.0</v>
      </c>
      <c r="DD36" s="58">
        <v>62.0</v>
      </c>
      <c r="DE36" s="59">
        <f t="shared" si="71"/>
        <v>146</v>
      </c>
      <c r="DF36" s="58">
        <v>35.2</v>
      </c>
      <c r="DG36" s="58">
        <v>196.0</v>
      </c>
      <c r="DH36" s="58">
        <v>9.8</v>
      </c>
      <c r="DI36" s="59"/>
      <c r="DJ36" s="58">
        <v>7.0</v>
      </c>
      <c r="DK36" s="58">
        <v>55.0</v>
      </c>
      <c r="DL36" s="58">
        <v>52.0</v>
      </c>
      <c r="DM36" s="89"/>
      <c r="DN36" s="61">
        <v>339.0</v>
      </c>
      <c r="DO36" s="61">
        <v>140.0</v>
      </c>
      <c r="DP36" s="61">
        <v>43.26</v>
      </c>
      <c r="DQ36" s="61">
        <v>23.86</v>
      </c>
      <c r="DR36" s="61">
        <v>7.21</v>
      </c>
      <c r="DS36" s="61">
        <v>8.0</v>
      </c>
      <c r="DT36" s="61">
        <v>48.0</v>
      </c>
      <c r="DU36" s="61">
        <v>50.1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73.0</v>
      </c>
      <c r="EH36" s="63">
        <v>3.0</v>
      </c>
      <c r="EI36" s="64"/>
      <c r="EJ36" s="63">
        <v>9.0</v>
      </c>
      <c r="EK36" s="63">
        <v>52.0</v>
      </c>
      <c r="EL36" s="63">
        <v>55.0</v>
      </c>
      <c r="EM36" s="63">
        <v>137.0</v>
      </c>
      <c r="EN36" s="63">
        <v>111.0</v>
      </c>
      <c r="EO36" s="63">
        <v>5.0</v>
      </c>
      <c r="EP36" s="64"/>
      <c r="EQ36" s="63">
        <v>9.0</v>
      </c>
      <c r="ER36" s="63">
        <v>53.0</v>
      </c>
      <c r="ES36" s="63">
        <v>56.0</v>
      </c>
      <c r="ET36" s="63">
        <v>341.0</v>
      </c>
      <c r="EU36" s="63">
        <v>256.0</v>
      </c>
      <c r="EV36" s="63">
        <v>149.4</v>
      </c>
      <c r="EW36" s="63">
        <v>0.3</v>
      </c>
      <c r="EX36" s="63">
        <v>339.0</v>
      </c>
      <c r="EY36" s="63">
        <v>0.0</v>
      </c>
      <c r="EZ36" s="63">
        <v>0.0</v>
      </c>
      <c r="FA36" s="63">
        <v>0.0</v>
      </c>
      <c r="FB36" s="63">
        <v>340.0</v>
      </c>
      <c r="FC36" s="63">
        <v>255.0</v>
      </c>
      <c r="FD36" s="63">
        <v>148.4</v>
      </c>
      <c r="FE36" s="63">
        <v>3.1</v>
      </c>
      <c r="FF36" s="63">
        <v>340.0</v>
      </c>
      <c r="FG36" s="63">
        <v>0.0</v>
      </c>
      <c r="FH36" s="63">
        <v>0.0</v>
      </c>
      <c r="FI36" s="63">
        <v>0.0</v>
      </c>
      <c r="FJ36" s="63">
        <v>342.0</v>
      </c>
      <c r="FK36" s="63">
        <v>245.0</v>
      </c>
      <c r="FL36" s="63">
        <v>141.0</v>
      </c>
      <c r="FM36" s="64"/>
      <c r="FN36" s="63">
        <v>342.0</v>
      </c>
      <c r="FO36" s="63">
        <v>240.0</v>
      </c>
      <c r="FP36" s="63">
        <v>141.0</v>
      </c>
      <c r="FQ36" s="63">
        <v>14.5</v>
      </c>
      <c r="FR36" s="63">
        <v>137.0</v>
      </c>
      <c r="FS36" s="64"/>
      <c r="FT36" s="63">
        <v>13.31</v>
      </c>
      <c r="FU36" s="64"/>
      <c r="FV36" s="63">
        <v>137.0</v>
      </c>
      <c r="FW36" s="64"/>
      <c r="FX36" s="64"/>
      <c r="FY36" s="64"/>
      <c r="FZ36" s="89"/>
      <c r="GA36" s="65">
        <v>341.0</v>
      </c>
      <c r="GB36" s="66">
        <v>362.71</v>
      </c>
      <c r="GC36" s="66">
        <v>226.73</v>
      </c>
      <c r="GD36" s="66">
        <v>24.25</v>
      </c>
      <c r="GE36" s="66">
        <v>341.0</v>
      </c>
      <c r="GF36" s="66">
        <v>387.74</v>
      </c>
      <c r="GG36" s="66">
        <v>226.14</v>
      </c>
      <c r="GH36" s="66">
        <v>28.81</v>
      </c>
      <c r="GI36" s="66">
        <v>341.0</v>
      </c>
      <c r="GJ36" s="66">
        <v>248.53</v>
      </c>
      <c r="GK36" s="66">
        <v>-141.3</v>
      </c>
      <c r="GL36" s="66">
        <v>-19.26</v>
      </c>
      <c r="GM36" s="66">
        <v>341.0</v>
      </c>
      <c r="GN36" s="66">
        <v>228.02</v>
      </c>
      <c r="GO36" s="66">
        <v>-141.21</v>
      </c>
      <c r="GP36" s="66">
        <v>-26.97</v>
      </c>
      <c r="GQ36" s="66">
        <v>341.0</v>
      </c>
      <c r="GR36" s="66">
        <v>134.52</v>
      </c>
      <c r="GS36" s="66">
        <v>-85.26</v>
      </c>
      <c r="GT36" s="66">
        <v>-3.6</v>
      </c>
      <c r="GU36" s="66">
        <v>341.0</v>
      </c>
      <c r="GV36" s="66">
        <v>143.2</v>
      </c>
      <c r="GW36" s="66">
        <v>-83.92</v>
      </c>
      <c r="GX36" s="66">
        <v>-5.36</v>
      </c>
      <c r="GY36" s="89"/>
      <c r="GZ36" s="98" t="s">
        <v>91</v>
      </c>
      <c r="HA36" s="99" t="s">
        <v>92</v>
      </c>
      <c r="HB36" s="98">
        <v>279.0</v>
      </c>
      <c r="HC36" s="98">
        <v>13.95</v>
      </c>
      <c r="HD36" s="98">
        <v>5.58</v>
      </c>
      <c r="HE36" s="99">
        <v>8.0</v>
      </c>
      <c r="HF36" s="99">
        <v>58.0</v>
      </c>
      <c r="HG36" s="99">
        <v>55.0</v>
      </c>
      <c r="HH36" s="98" t="s">
        <v>91</v>
      </c>
      <c r="HI36" s="98" t="s">
        <v>92</v>
      </c>
      <c r="HJ36" s="98">
        <v>123.0</v>
      </c>
      <c r="HK36" s="98">
        <v>6.15</v>
      </c>
      <c r="HL36" s="98">
        <v>2.46</v>
      </c>
      <c r="HM36" s="98">
        <v>5.0</v>
      </c>
      <c r="HN36" s="99">
        <v>57.0</v>
      </c>
      <c r="HO36" s="99">
        <v>56.0</v>
      </c>
      <c r="HP36" s="98" t="s">
        <v>91</v>
      </c>
      <c r="HQ36" s="99" t="s">
        <v>92</v>
      </c>
      <c r="HR36" s="98">
        <v>28.0</v>
      </c>
      <c r="HS36" s="98">
        <v>1.4</v>
      </c>
      <c r="HT36" s="98">
        <v>0.7</v>
      </c>
      <c r="HU36" s="98">
        <v>7.0</v>
      </c>
      <c r="HV36" s="99">
        <v>49.0</v>
      </c>
      <c r="HW36" s="99">
        <v>49.0</v>
      </c>
      <c r="HX36" s="89"/>
      <c r="HY36" s="147">
        <v>135.0</v>
      </c>
      <c r="HZ36" s="147">
        <v>33.0</v>
      </c>
      <c r="IA36" s="148">
        <f t="shared" si="10"/>
        <v>108</v>
      </c>
      <c r="IB36" s="147">
        <v>5.4</v>
      </c>
      <c r="IC36" s="148"/>
      <c r="ID36" s="147">
        <v>2.0</v>
      </c>
      <c r="IE36" s="147">
        <v>66.0</v>
      </c>
      <c r="IF36" s="147">
        <v>44.0</v>
      </c>
      <c r="IG36" s="89"/>
      <c r="IH36" s="74">
        <v>140.0</v>
      </c>
      <c r="II36" s="74">
        <v>34.2</v>
      </c>
      <c r="IJ36" s="74">
        <v>92.0</v>
      </c>
      <c r="IK36" s="74">
        <v>4.8</v>
      </c>
      <c r="IL36" s="74">
        <v>5.3</v>
      </c>
      <c r="IM36" s="74">
        <v>6.0</v>
      </c>
      <c r="IN36" s="74">
        <v>50.0</v>
      </c>
      <c r="IO36" s="74">
        <v>48.0</v>
      </c>
      <c r="IP36" s="74">
        <v>140.0</v>
      </c>
      <c r="IQ36" s="74">
        <v>34.4</v>
      </c>
      <c r="IR36" s="74">
        <v>5.0</v>
      </c>
      <c r="IS36" s="74">
        <v>0.1</v>
      </c>
      <c r="IT36" s="74">
        <v>0.3</v>
      </c>
      <c r="IU36" s="74">
        <v>12.0</v>
      </c>
      <c r="IV36" s="74">
        <v>50.0</v>
      </c>
      <c r="IW36" s="74">
        <v>48.0</v>
      </c>
      <c r="IX36" s="89"/>
      <c r="IY36" s="76">
        <v>139.29</v>
      </c>
      <c r="IZ36" s="76">
        <v>34.78</v>
      </c>
      <c r="JA36" s="76">
        <v>385.7</v>
      </c>
      <c r="JB36" s="76">
        <v>19.28</v>
      </c>
      <c r="JC36" s="76">
        <v>8.12</v>
      </c>
      <c r="JD36" s="76">
        <v>3.0</v>
      </c>
      <c r="JE36" s="76">
        <v>68.39</v>
      </c>
      <c r="JF36" s="76">
        <v>53.22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139.0</v>
      </c>
      <c r="JQ36" s="78">
        <v>32.0</v>
      </c>
      <c r="JR36" s="78">
        <v>0.0</v>
      </c>
      <c r="JS36" s="78">
        <v>0.0</v>
      </c>
      <c r="JT36" s="78">
        <v>0.0</v>
      </c>
      <c r="JU36" s="78">
        <v>2.0</v>
      </c>
      <c r="JV36" s="78">
        <v>45.0</v>
      </c>
      <c r="JW36" s="78">
        <v>44.0</v>
      </c>
      <c r="JX36" s="78">
        <v>138.0</v>
      </c>
      <c r="JY36" s="78">
        <v>34.3</v>
      </c>
      <c r="JZ36" s="78">
        <v>100.0</v>
      </c>
      <c r="KA36" s="78">
        <v>5.0</v>
      </c>
      <c r="KB36" s="78">
        <v>0.0</v>
      </c>
      <c r="KC36" s="78">
        <v>2.0</v>
      </c>
      <c r="KD36" s="78">
        <v>52.0</v>
      </c>
      <c r="KE36" s="78">
        <v>50.0</v>
      </c>
      <c r="KF36" s="89"/>
      <c r="KG36" s="79">
        <v>138.0</v>
      </c>
      <c r="KH36" s="79">
        <v>34.0</v>
      </c>
      <c r="KI36" s="79">
        <v>49.0</v>
      </c>
      <c r="KJ36" s="79">
        <v>2.5</v>
      </c>
      <c r="KK36" s="80"/>
      <c r="KL36" s="79">
        <v>1.0</v>
      </c>
      <c r="KM36" s="79">
        <v>54.0</v>
      </c>
      <c r="KN36" s="79">
        <v>54.0</v>
      </c>
      <c r="KO36" s="79">
        <v>138.0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54.0</v>
      </c>
      <c r="KV36" s="79">
        <v>50.0</v>
      </c>
      <c r="KW36" s="89"/>
      <c r="KX36" s="81">
        <v>132.0</v>
      </c>
      <c r="KY36" s="81">
        <v>33.0</v>
      </c>
      <c r="KZ36" s="81">
        <v>61.0</v>
      </c>
      <c r="LA36" s="81">
        <v>3.0</v>
      </c>
      <c r="LB36" s="81">
        <v>2.0</v>
      </c>
      <c r="LC36" s="81">
        <v>3.0</v>
      </c>
      <c r="LD36" s="81">
        <v>58.0</v>
      </c>
      <c r="LE36" s="81">
        <v>60.0</v>
      </c>
      <c r="LF36" s="81">
        <v>132.0</v>
      </c>
      <c r="LG36" s="81">
        <v>33.0</v>
      </c>
      <c r="LH36" s="81">
        <v>412.0</v>
      </c>
      <c r="LI36" s="81">
        <v>20.2</v>
      </c>
      <c r="LJ36" s="81">
        <v>5.0</v>
      </c>
      <c r="LK36" s="81">
        <v>5.0</v>
      </c>
      <c r="LL36" s="81">
        <v>58.0</v>
      </c>
      <c r="LM36" s="81">
        <v>58.0</v>
      </c>
      <c r="LN36" s="89"/>
      <c r="LO36" s="82">
        <v>337.0</v>
      </c>
      <c r="LP36" s="82">
        <v>308.0</v>
      </c>
      <c r="LQ36" s="82">
        <v>165.0</v>
      </c>
      <c r="LR36" s="82">
        <v>70.0</v>
      </c>
      <c r="LS36" s="82">
        <v>327.0</v>
      </c>
      <c r="LT36" s="83">
        <v>50.0</v>
      </c>
      <c r="LU36" s="83">
        <v>4.7</v>
      </c>
      <c r="LV36" s="83">
        <v>141.0</v>
      </c>
      <c r="LW36" s="83">
        <v>94.0</v>
      </c>
      <c r="LX36" s="83">
        <v>58.0</v>
      </c>
      <c r="LY36" s="83">
        <v>55.0</v>
      </c>
      <c r="LZ36" s="83">
        <v>12.0</v>
      </c>
      <c r="MA36" s="83">
        <v>115.0</v>
      </c>
      <c r="MB36" s="83">
        <v>4.5</v>
      </c>
      <c r="MC36" s="83">
        <v>142.0</v>
      </c>
      <c r="MD36" s="83">
        <v>214.0</v>
      </c>
      <c r="ME36" s="83">
        <v>83.0</v>
      </c>
      <c r="MF36" s="83">
        <v>64.0</v>
      </c>
      <c r="MG36" s="83">
        <v>12.0</v>
      </c>
      <c r="MH36" s="88" t="s">
        <v>95</v>
      </c>
      <c r="MI36" s="88" t="s">
        <v>95</v>
      </c>
      <c r="MJ36" s="88" t="s">
        <v>95</v>
      </c>
      <c r="MK36" s="88" t="s">
        <v>95</v>
      </c>
      <c r="ML36" s="83">
        <v>55.0</v>
      </c>
      <c r="MM36" s="83">
        <v>53.0</v>
      </c>
      <c r="MN36" s="83">
        <v>5.0</v>
      </c>
      <c r="MO36" s="86"/>
      <c r="MP36" s="87"/>
      <c r="MQ36" s="87"/>
      <c r="MR36" s="87"/>
      <c r="MS36" s="87"/>
      <c r="MT36" s="83">
        <v>11.7</v>
      </c>
      <c r="MU36" s="83">
        <v>3.0</v>
      </c>
      <c r="MV36" s="83">
        <v>201.0</v>
      </c>
      <c r="MW36" s="83">
        <v>37.0</v>
      </c>
      <c r="MX36" s="83">
        <v>40.0</v>
      </c>
      <c r="MY36" s="88" t="s">
        <v>96</v>
      </c>
      <c r="MZ36" s="83">
        <v>5.0</v>
      </c>
      <c r="NA36" s="87"/>
      <c r="NB36" s="83">
        <v>9.6</v>
      </c>
      <c r="NC36" s="83">
        <v>3.7</v>
      </c>
      <c r="ND36" s="83">
        <v>177.0</v>
      </c>
      <c r="NE36" s="83">
        <v>35.0</v>
      </c>
      <c r="NF36" s="83">
        <v>48.0</v>
      </c>
      <c r="NG36" s="83">
        <v>47.0</v>
      </c>
      <c r="NH36" s="83">
        <v>6.0</v>
      </c>
      <c r="NI36" s="88"/>
      <c r="NJ36" s="83">
        <v>0.0</v>
      </c>
      <c r="NK36" s="83">
        <v>0.0</v>
      </c>
      <c r="NL36" s="83">
        <v>0.0</v>
      </c>
      <c r="NM36" s="83">
        <v>35.0</v>
      </c>
      <c r="NN36" s="83">
        <v>55.0</v>
      </c>
      <c r="NO36" s="83">
        <v>54.0</v>
      </c>
      <c r="NP36" s="83">
        <v>4.0</v>
      </c>
    </row>
    <row r="37" ht="14.25" customHeight="1">
      <c r="A37" s="103" t="s">
        <v>99</v>
      </c>
      <c r="B37" s="104"/>
      <c r="C37" s="51">
        <v>49.91</v>
      </c>
      <c r="D37" s="127">
        <v>340.0</v>
      </c>
      <c r="E37" s="106">
        <v>135.0</v>
      </c>
      <c r="F37" s="53">
        <v>32.0</v>
      </c>
      <c r="G37" s="55">
        <v>7.1</v>
      </c>
      <c r="H37" s="54"/>
      <c r="I37" s="53">
        <v>6.0</v>
      </c>
      <c r="J37" s="53">
        <v>54.0</v>
      </c>
      <c r="K37" s="53">
        <v>52.0</v>
      </c>
      <c r="L37" s="53">
        <v>140.0</v>
      </c>
      <c r="M37" s="53">
        <v>95.0</v>
      </c>
      <c r="N37" s="55">
        <v>23.9</v>
      </c>
      <c r="O37" s="54"/>
      <c r="P37" s="53">
        <v>6.0</v>
      </c>
      <c r="Q37" s="53">
        <v>57.0</v>
      </c>
      <c r="R37" s="53">
        <v>55.0</v>
      </c>
      <c r="S37" s="55">
        <v>344.5</v>
      </c>
      <c r="T37" s="55">
        <v>317.0</v>
      </c>
      <c r="U37" s="53">
        <v>186.8</v>
      </c>
      <c r="V37" s="54"/>
      <c r="W37" s="53">
        <v>340.1</v>
      </c>
      <c r="X37" s="53">
        <v>276.9</v>
      </c>
      <c r="Y37" s="55">
        <v>138.0</v>
      </c>
      <c r="Z37" s="54"/>
      <c r="AA37" s="55">
        <v>344.6</v>
      </c>
      <c r="AB37" s="55">
        <v>357.3</v>
      </c>
      <c r="AC37" s="55">
        <v>207.9</v>
      </c>
      <c r="AD37" s="54"/>
      <c r="AE37" s="55">
        <v>344.1</v>
      </c>
      <c r="AF37" s="55">
        <v>330.9</v>
      </c>
      <c r="AG37" s="55">
        <v>190.9</v>
      </c>
      <c r="AH37" s="54"/>
      <c r="AI37" s="55">
        <v>350.3</v>
      </c>
      <c r="AJ37" s="55">
        <v>393.1</v>
      </c>
      <c r="AK37" s="53">
        <v>236.3</v>
      </c>
      <c r="AL37" s="54"/>
      <c r="AM37" s="53">
        <v>342.5</v>
      </c>
      <c r="AN37" s="53">
        <v>410.7</v>
      </c>
      <c r="AO37" s="53">
        <v>228.9</v>
      </c>
      <c r="AP37" s="54"/>
      <c r="AQ37" s="182">
        <f t="shared" ref="AQ37:AS37" si="75">E37</f>
        <v>135</v>
      </c>
      <c r="AR37" s="54">
        <f t="shared" si="75"/>
        <v>32</v>
      </c>
      <c r="AS37" s="56">
        <f t="shared" si="75"/>
        <v>7.1</v>
      </c>
      <c r="AT37" s="54"/>
      <c r="AU37" s="54">
        <f t="shared" ref="AU37:AW37" si="76">L37</f>
        <v>140</v>
      </c>
      <c r="AV37" s="54">
        <f t="shared" si="76"/>
        <v>95</v>
      </c>
      <c r="AW37" s="56">
        <f t="shared" si="76"/>
        <v>23.9</v>
      </c>
      <c r="AX37" s="54"/>
      <c r="AY37" s="182">
        <f t="shared" si="6"/>
        <v>135</v>
      </c>
      <c r="AZ37" s="54"/>
      <c r="BA37" s="54"/>
      <c r="BB37" s="54"/>
      <c r="BC37" s="107"/>
      <c r="BD37" s="54"/>
      <c r="BE37" s="53">
        <v>34.0</v>
      </c>
      <c r="BF37" s="53">
        <v>104.0</v>
      </c>
      <c r="BG37" s="53">
        <v>5.1</v>
      </c>
      <c r="BH37" s="54"/>
      <c r="BI37" s="53">
        <v>22.0</v>
      </c>
      <c r="BJ37" s="53">
        <v>85.0</v>
      </c>
      <c r="BK37" s="53">
        <v>66.0</v>
      </c>
      <c r="BL37" s="107"/>
      <c r="BM37" s="58">
        <v>342.0</v>
      </c>
      <c r="BN37" s="58">
        <v>146.0</v>
      </c>
      <c r="BO37" s="58">
        <v>188.0</v>
      </c>
      <c r="BP37" s="58">
        <v>9.4</v>
      </c>
      <c r="BQ37" s="59"/>
      <c r="BR37" s="58">
        <v>6.0</v>
      </c>
      <c r="BS37" s="58">
        <v>57.0</v>
      </c>
      <c r="BT37" s="58">
        <v>56.0</v>
      </c>
      <c r="BU37" s="59">
        <f t="shared" si="40"/>
        <v>342</v>
      </c>
      <c r="BV37" s="58">
        <v>353.0</v>
      </c>
      <c r="BW37" s="58">
        <v>206.0</v>
      </c>
      <c r="BX37" s="58">
        <v>38.0</v>
      </c>
      <c r="BY37" s="58">
        <v>335.0</v>
      </c>
      <c r="BZ37" s="58">
        <v>375.0</v>
      </c>
      <c r="CA37" s="58">
        <v>206.0</v>
      </c>
      <c r="CB37" s="58">
        <v>35.0</v>
      </c>
      <c r="CC37" s="58">
        <v>343.0</v>
      </c>
      <c r="CD37" s="58">
        <v>346.0</v>
      </c>
      <c r="CE37" s="58">
        <v>138.0</v>
      </c>
      <c r="CF37" s="58">
        <v>1.0</v>
      </c>
      <c r="CG37" s="58">
        <v>339.0</v>
      </c>
      <c r="CH37" s="58">
        <v>245.0</v>
      </c>
      <c r="CI37" s="58">
        <v>137.0</v>
      </c>
      <c r="CJ37" s="58">
        <v>1.0</v>
      </c>
      <c r="CK37" s="58">
        <v>353.0</v>
      </c>
      <c r="CL37" s="58">
        <v>298.0</v>
      </c>
      <c r="CM37" s="58">
        <v>167.0</v>
      </c>
      <c r="CN37" s="58">
        <v>3.0</v>
      </c>
      <c r="CO37" s="58">
        <v>333.0</v>
      </c>
      <c r="CP37" s="58">
        <v>295.0</v>
      </c>
      <c r="CQ37" s="58">
        <v>147.0</v>
      </c>
      <c r="CR37" s="58">
        <v>2.0</v>
      </c>
      <c r="CS37" s="58">
        <v>336.0</v>
      </c>
      <c r="CT37" s="58">
        <v>289.0</v>
      </c>
      <c r="CU37" s="58">
        <v>171.0</v>
      </c>
      <c r="CV37" s="58">
        <v>82.0</v>
      </c>
      <c r="CW37" s="58">
        <v>338.0</v>
      </c>
      <c r="CX37" s="58">
        <v>200.0</v>
      </c>
      <c r="CY37" s="58">
        <v>91.0</v>
      </c>
      <c r="CZ37" s="58">
        <v>60.0</v>
      </c>
      <c r="DA37" s="58">
        <v>323.0</v>
      </c>
      <c r="DB37" s="58">
        <v>203.0</v>
      </c>
      <c r="DC37" s="58">
        <v>92.0</v>
      </c>
      <c r="DD37" s="58">
        <v>64.0</v>
      </c>
      <c r="DE37" s="59">
        <f t="shared" si="71"/>
        <v>146</v>
      </c>
      <c r="DF37" s="58">
        <v>35.2</v>
      </c>
      <c r="DG37" s="59">
        <f t="shared" ref="DG37:DH37" si="77">BO37</f>
        <v>188</v>
      </c>
      <c r="DH37" s="59">
        <f t="shared" si="77"/>
        <v>9.4</v>
      </c>
      <c r="DI37" s="59"/>
      <c r="DJ37" s="58">
        <v>7.0</v>
      </c>
      <c r="DK37" s="58">
        <v>55.0</v>
      </c>
      <c r="DL37" s="58">
        <v>51.0</v>
      </c>
      <c r="DM37" s="107"/>
      <c r="DN37" s="61">
        <v>340.0</v>
      </c>
      <c r="DO37" s="61">
        <v>140.0</v>
      </c>
      <c r="DP37" s="61">
        <v>42.59</v>
      </c>
      <c r="DQ37" s="61">
        <v>23.94</v>
      </c>
      <c r="DR37" s="61">
        <v>6.23</v>
      </c>
      <c r="DS37" s="61">
        <v>8.0</v>
      </c>
      <c r="DT37" s="61">
        <v>41.0</v>
      </c>
      <c r="DU37" s="61">
        <v>48.4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343.0</v>
      </c>
      <c r="EF37" s="63">
        <v>138.0</v>
      </c>
      <c r="EG37" s="63">
        <v>69.0</v>
      </c>
      <c r="EH37" s="63">
        <v>3.0</v>
      </c>
      <c r="EI37" s="64"/>
      <c r="EJ37" s="63">
        <v>9.0</v>
      </c>
      <c r="EK37" s="63">
        <v>54.0</v>
      </c>
      <c r="EL37" s="63">
        <v>54.0</v>
      </c>
      <c r="EM37" s="63">
        <v>51.0</v>
      </c>
      <c r="EN37" s="63">
        <v>127.0</v>
      </c>
      <c r="EO37" s="63">
        <v>5.7</v>
      </c>
      <c r="EP37" s="64"/>
      <c r="EQ37" s="63">
        <v>9.0</v>
      </c>
      <c r="ER37" s="63">
        <v>52.0</v>
      </c>
      <c r="ES37" s="63">
        <v>55.0</v>
      </c>
      <c r="ET37" s="63">
        <v>342.0</v>
      </c>
      <c r="EU37" s="63">
        <v>255.0</v>
      </c>
      <c r="EV37" s="63">
        <v>149.5</v>
      </c>
      <c r="EW37" s="63">
        <v>-8.7</v>
      </c>
      <c r="EX37" s="63">
        <v>340.0</v>
      </c>
      <c r="EY37" s="63">
        <v>0.0</v>
      </c>
      <c r="EZ37" s="63">
        <v>0.0</v>
      </c>
      <c r="FA37" s="63">
        <v>0.0</v>
      </c>
      <c r="FB37" s="63">
        <v>341.0</v>
      </c>
      <c r="FC37" s="63">
        <v>254.0</v>
      </c>
      <c r="FD37" s="63">
        <v>148.5</v>
      </c>
      <c r="FE37" s="63">
        <v>-5.0</v>
      </c>
      <c r="FF37" s="63">
        <v>340.0</v>
      </c>
      <c r="FG37" s="64"/>
      <c r="FH37" s="63">
        <v>0.0</v>
      </c>
      <c r="FI37" s="63">
        <v>0.0</v>
      </c>
      <c r="FJ37" s="63">
        <v>343.0</v>
      </c>
      <c r="FK37" s="63">
        <v>245.0</v>
      </c>
      <c r="FL37" s="63">
        <v>144.0</v>
      </c>
      <c r="FM37" s="64"/>
      <c r="FN37" s="63">
        <v>343.0</v>
      </c>
      <c r="FO37" s="63">
        <v>250.0</v>
      </c>
      <c r="FP37" s="63">
        <v>143.0</v>
      </c>
      <c r="FQ37" s="63">
        <v>3.5</v>
      </c>
      <c r="FR37" s="63">
        <v>138.0</v>
      </c>
      <c r="FS37" s="64"/>
      <c r="FT37" s="63">
        <v>11.8</v>
      </c>
      <c r="FU37" s="64"/>
      <c r="FV37" s="63">
        <v>138.0</v>
      </c>
      <c r="FW37" s="64"/>
      <c r="FX37" s="64"/>
      <c r="FY37" s="64"/>
      <c r="FZ37" s="107"/>
      <c r="GA37" s="65">
        <v>341.0</v>
      </c>
      <c r="GB37" s="66">
        <v>374.7</v>
      </c>
      <c r="GC37" s="66">
        <v>233.36</v>
      </c>
      <c r="GD37" s="66">
        <v>6.53</v>
      </c>
      <c r="GE37" s="66">
        <v>341.0</v>
      </c>
      <c r="GF37" s="66">
        <v>396.05</v>
      </c>
      <c r="GG37" s="66">
        <v>230.5</v>
      </c>
      <c r="GH37" s="66">
        <v>9.46</v>
      </c>
      <c r="GI37" s="66">
        <v>341.0</v>
      </c>
      <c r="GJ37" s="66">
        <v>245.01</v>
      </c>
      <c r="GK37" s="66">
        <v>-141.63</v>
      </c>
      <c r="GL37" s="66">
        <v>-7.54</v>
      </c>
      <c r="GM37" s="66">
        <v>341.0</v>
      </c>
      <c r="GN37" s="66">
        <v>225.38</v>
      </c>
      <c r="GO37" s="66">
        <v>-142.64</v>
      </c>
      <c r="GP37" s="66">
        <v>-16.23</v>
      </c>
      <c r="GQ37" s="66">
        <v>341.0</v>
      </c>
      <c r="GR37" s="66">
        <v>142.85</v>
      </c>
      <c r="GS37" s="66">
        <v>-90.96</v>
      </c>
      <c r="GT37" s="66">
        <v>5.03</v>
      </c>
      <c r="GU37" s="66">
        <v>341.0</v>
      </c>
      <c r="GV37" s="66">
        <v>155.21</v>
      </c>
      <c r="GW37" s="66">
        <v>-88.62</v>
      </c>
      <c r="GX37" s="66">
        <v>0.0</v>
      </c>
      <c r="GY37" s="107"/>
      <c r="GZ37" s="98" t="s">
        <v>91</v>
      </c>
      <c r="HA37" s="99" t="s">
        <v>92</v>
      </c>
      <c r="HB37" s="98">
        <v>248.0</v>
      </c>
      <c r="HC37" s="98">
        <v>12.4</v>
      </c>
      <c r="HD37" s="98">
        <v>4.96</v>
      </c>
      <c r="HE37" s="99">
        <v>8.0</v>
      </c>
      <c r="HF37" s="99">
        <v>58.0</v>
      </c>
      <c r="HG37" s="99">
        <v>55.0</v>
      </c>
      <c r="HH37" s="98" t="s">
        <v>91</v>
      </c>
      <c r="HI37" s="98" t="s">
        <v>92</v>
      </c>
      <c r="HJ37" s="98">
        <v>117.0</v>
      </c>
      <c r="HK37" s="98">
        <v>5.85</v>
      </c>
      <c r="HL37" s="98">
        <v>2.34</v>
      </c>
      <c r="HM37" s="98">
        <v>5.0</v>
      </c>
      <c r="HN37" s="99">
        <v>57.0</v>
      </c>
      <c r="HO37" s="99">
        <v>56.0</v>
      </c>
      <c r="HP37" s="98" t="s">
        <v>91</v>
      </c>
      <c r="HQ37" s="99" t="s">
        <v>92</v>
      </c>
      <c r="HR37" s="98">
        <v>28.0</v>
      </c>
      <c r="HS37" s="98">
        <v>1.4</v>
      </c>
      <c r="HT37" s="98">
        <v>0.7</v>
      </c>
      <c r="HU37" s="98">
        <v>7.0</v>
      </c>
      <c r="HV37" s="99">
        <v>49.0</v>
      </c>
      <c r="HW37" s="99">
        <v>49.0</v>
      </c>
      <c r="HX37" s="107"/>
      <c r="HY37" s="147">
        <v>135.0</v>
      </c>
      <c r="HZ37" s="147">
        <v>33.0</v>
      </c>
      <c r="IA37" s="148">
        <f t="shared" si="10"/>
        <v>72</v>
      </c>
      <c r="IB37" s="147">
        <v>3.6</v>
      </c>
      <c r="IC37" s="148"/>
      <c r="ID37" s="147">
        <v>2.0</v>
      </c>
      <c r="IE37" s="147">
        <v>66.0</v>
      </c>
      <c r="IF37" s="147">
        <v>44.0</v>
      </c>
      <c r="IG37" s="107"/>
      <c r="IH37" s="74">
        <v>140.0</v>
      </c>
      <c r="II37" s="74">
        <v>34.2</v>
      </c>
      <c r="IJ37" s="74">
        <v>94.0</v>
      </c>
      <c r="IK37" s="74">
        <v>4.9</v>
      </c>
      <c r="IL37" s="74">
        <v>5.5</v>
      </c>
      <c r="IM37" s="74">
        <v>6.0</v>
      </c>
      <c r="IN37" s="74">
        <v>50.0</v>
      </c>
      <c r="IO37" s="74">
        <v>48.0</v>
      </c>
      <c r="IP37" s="74">
        <v>140.0</v>
      </c>
      <c r="IQ37" s="74">
        <v>35.0</v>
      </c>
      <c r="IR37" s="74">
        <v>6.0</v>
      </c>
      <c r="IS37" s="74">
        <v>0.1</v>
      </c>
      <c r="IT37" s="74">
        <v>0.4</v>
      </c>
      <c r="IU37" s="74">
        <v>12.0</v>
      </c>
      <c r="IV37" s="74">
        <v>50.0</v>
      </c>
      <c r="IW37" s="74">
        <v>48.0</v>
      </c>
      <c r="IX37" s="107"/>
      <c r="IY37" s="76">
        <v>139.2</v>
      </c>
      <c r="IZ37" s="76">
        <v>34.87</v>
      </c>
      <c r="JA37" s="76">
        <v>358.08</v>
      </c>
      <c r="JB37" s="76">
        <v>17.9</v>
      </c>
      <c r="JC37" s="76">
        <v>8.12</v>
      </c>
      <c r="JD37" s="76">
        <v>3.0</v>
      </c>
      <c r="JE37" s="76">
        <v>63.54</v>
      </c>
      <c r="JF37" s="76">
        <v>48.24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139.0</v>
      </c>
      <c r="JQ37" s="78">
        <v>32.0</v>
      </c>
      <c r="JR37" s="78">
        <v>0.0</v>
      </c>
      <c r="JS37" s="78">
        <v>0.0</v>
      </c>
      <c r="JT37" s="78">
        <v>0.0</v>
      </c>
      <c r="JU37" s="78">
        <v>2.0</v>
      </c>
      <c r="JV37" s="78">
        <v>45.0</v>
      </c>
      <c r="JW37" s="78">
        <v>44.0</v>
      </c>
      <c r="JX37" s="78">
        <v>138.0</v>
      </c>
      <c r="JY37" s="78">
        <v>34.3</v>
      </c>
      <c r="JZ37" s="78">
        <v>100.0</v>
      </c>
      <c r="KA37" s="78">
        <v>5.0</v>
      </c>
      <c r="KB37" s="78">
        <v>0.0</v>
      </c>
      <c r="KC37" s="78">
        <v>2.0</v>
      </c>
      <c r="KD37" s="78">
        <v>52.0</v>
      </c>
      <c r="KE37" s="78">
        <v>50.0</v>
      </c>
      <c r="KF37" s="107"/>
      <c r="KG37" s="79">
        <v>138.0</v>
      </c>
      <c r="KH37" s="79">
        <v>34.0</v>
      </c>
      <c r="KI37" s="79">
        <v>45.0</v>
      </c>
      <c r="KJ37" s="79">
        <v>2.3</v>
      </c>
      <c r="KK37" s="80"/>
      <c r="KL37" s="79">
        <v>1.0</v>
      </c>
      <c r="KM37" s="79">
        <v>54.0</v>
      </c>
      <c r="KN37" s="79">
        <v>54.0</v>
      </c>
      <c r="KO37" s="79">
        <v>138.0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54.0</v>
      </c>
      <c r="KV37" s="79">
        <v>50.0</v>
      </c>
      <c r="KW37" s="107"/>
      <c r="KX37" s="81">
        <v>131.0</v>
      </c>
      <c r="KY37" s="81">
        <v>33.0</v>
      </c>
      <c r="KZ37" s="81">
        <v>128.0</v>
      </c>
      <c r="LA37" s="81">
        <v>6.3</v>
      </c>
      <c r="LB37" s="81">
        <v>2.0</v>
      </c>
      <c r="LC37" s="81">
        <v>3.0</v>
      </c>
      <c r="LD37" s="81">
        <v>58.0</v>
      </c>
      <c r="LE37" s="81">
        <v>60.0</v>
      </c>
      <c r="LF37" s="81">
        <v>131.0</v>
      </c>
      <c r="LG37" s="81">
        <v>33.0</v>
      </c>
      <c r="LH37" s="81">
        <v>351.0</v>
      </c>
      <c r="LI37" s="81">
        <v>17.2</v>
      </c>
      <c r="LJ37" s="81">
        <v>5.0</v>
      </c>
      <c r="LK37" s="81">
        <v>5.0</v>
      </c>
      <c r="LL37" s="81">
        <v>58.0</v>
      </c>
      <c r="LM37" s="81">
        <v>58.0</v>
      </c>
      <c r="LN37" s="107"/>
      <c r="LO37" s="82">
        <v>339.0</v>
      </c>
      <c r="LP37" s="82">
        <v>339.0</v>
      </c>
      <c r="LQ37" s="82">
        <v>174.0</v>
      </c>
      <c r="LR37" s="82">
        <v>67.0</v>
      </c>
      <c r="LS37" s="82">
        <v>325.0</v>
      </c>
      <c r="LT37" s="120">
        <v>55.0</v>
      </c>
      <c r="LU37" s="83">
        <v>6.7</v>
      </c>
      <c r="LV37" s="83">
        <v>140.0</v>
      </c>
      <c r="LW37" s="83">
        <v>112.0</v>
      </c>
      <c r="LX37" s="83">
        <v>58.0</v>
      </c>
      <c r="LY37" s="83">
        <v>55.0</v>
      </c>
      <c r="LZ37" s="83">
        <v>12.0</v>
      </c>
      <c r="MA37" s="83">
        <v>119.0</v>
      </c>
      <c r="MB37" s="83">
        <v>0.6</v>
      </c>
      <c r="MC37" s="83">
        <v>140.0</v>
      </c>
      <c r="MD37" s="83">
        <v>227.0</v>
      </c>
      <c r="ME37" s="83">
        <v>83.0</v>
      </c>
      <c r="MF37" s="83">
        <v>64.0</v>
      </c>
      <c r="MG37" s="83">
        <v>12.0</v>
      </c>
      <c r="MH37" s="88" t="s">
        <v>95</v>
      </c>
      <c r="MI37" s="88" t="s">
        <v>95</v>
      </c>
      <c r="MJ37" s="88" t="s">
        <v>95</v>
      </c>
      <c r="MK37" s="88" t="s">
        <v>95</v>
      </c>
      <c r="ML37" s="83">
        <v>48.0</v>
      </c>
      <c r="MM37" s="83">
        <v>46.0</v>
      </c>
      <c r="MN37" s="83">
        <v>5.0</v>
      </c>
      <c r="MO37" s="86"/>
      <c r="MP37" s="87"/>
      <c r="MQ37" s="87"/>
      <c r="MR37" s="87"/>
      <c r="MS37" s="87"/>
      <c r="MT37" s="82">
        <v>12.0</v>
      </c>
      <c r="MU37" s="82">
        <v>3.0</v>
      </c>
      <c r="MV37" s="82">
        <v>208.0</v>
      </c>
      <c r="MW37" s="82">
        <v>36.0</v>
      </c>
      <c r="MX37" s="82">
        <v>40.0</v>
      </c>
      <c r="MY37" s="82" t="s">
        <v>96</v>
      </c>
      <c r="MZ37" s="82">
        <v>5.0</v>
      </c>
      <c r="NA37" s="87"/>
      <c r="NB37" s="82">
        <v>25.0</v>
      </c>
      <c r="NC37" s="82">
        <v>8.1</v>
      </c>
      <c r="ND37" s="82">
        <v>476.0</v>
      </c>
      <c r="NE37" s="82">
        <v>35.0</v>
      </c>
      <c r="NF37" s="82">
        <v>48.0</v>
      </c>
      <c r="NG37" s="82">
        <v>47.0</v>
      </c>
      <c r="NH37" s="82">
        <v>6.0</v>
      </c>
      <c r="NI37" s="87"/>
      <c r="NJ37" s="82">
        <v>0.0</v>
      </c>
      <c r="NK37" s="82">
        <v>0.0</v>
      </c>
      <c r="NL37" s="82">
        <v>0.0</v>
      </c>
      <c r="NM37" s="82">
        <v>35.0</v>
      </c>
      <c r="NN37" s="82">
        <v>55.0</v>
      </c>
      <c r="NO37" s="82">
        <v>54.0</v>
      </c>
      <c r="NP37" s="82">
        <v>4.0</v>
      </c>
    </row>
    <row r="38" ht="14.25" customHeight="1">
      <c r="C38" s="108"/>
      <c r="G38" s="7"/>
      <c r="N38" s="7"/>
      <c r="S38" s="7"/>
      <c r="T38" s="7"/>
      <c r="Y38" s="7"/>
      <c r="AA38" s="7"/>
      <c r="AB38" s="7"/>
      <c r="AC38" s="7"/>
      <c r="AE38" s="7"/>
      <c r="AF38" s="7"/>
      <c r="AG38" s="7"/>
      <c r="AI38" s="7"/>
      <c r="AJ38" s="7"/>
      <c r="AQ38" s="188"/>
      <c r="AY38" s="188"/>
      <c r="BC38" s="31"/>
      <c r="BL38" s="31"/>
      <c r="DM38" s="31"/>
      <c r="ED38" s="31"/>
      <c r="FZ38" s="31"/>
      <c r="GA38" s="166"/>
      <c r="GB38" s="166"/>
      <c r="GC38" s="166"/>
      <c r="GD38" s="166"/>
      <c r="GE38" s="166"/>
      <c r="GF38" s="166"/>
      <c r="GG38" s="166"/>
      <c r="GH38" s="166"/>
      <c r="GI38" s="166"/>
      <c r="GJ38" s="166"/>
      <c r="GK38" s="166"/>
      <c r="GL38" s="166"/>
      <c r="GM38" s="166"/>
      <c r="GN38" s="166"/>
      <c r="GO38" s="166"/>
      <c r="GP38" s="166"/>
      <c r="GQ38" s="166"/>
      <c r="GR38" s="166"/>
      <c r="GS38" s="166"/>
      <c r="GT38" s="166"/>
      <c r="GU38" s="166"/>
      <c r="GV38" s="166"/>
      <c r="GW38" s="166"/>
      <c r="GY38" s="31"/>
      <c r="HX38" s="31"/>
      <c r="IG38" s="31"/>
      <c r="IX38" s="31"/>
      <c r="JO38" s="31"/>
      <c r="KF38" s="31"/>
      <c r="KW38" s="31"/>
      <c r="LI38" s="117"/>
      <c r="LN38" s="31"/>
      <c r="MO38" s="31"/>
    </row>
    <row r="39" ht="14.25" customHeight="1">
      <c r="B39" s="109" t="s">
        <v>100</v>
      </c>
      <c r="C39" s="110">
        <f t="shared" ref="C39:T39" si="78">MIN(C14:C37)</f>
        <v>49.81</v>
      </c>
      <c r="D39" s="110">
        <f t="shared" si="78"/>
        <v>335</v>
      </c>
      <c r="E39" s="110">
        <f t="shared" si="78"/>
        <v>132</v>
      </c>
      <c r="F39" s="110">
        <f t="shared" si="78"/>
        <v>13</v>
      </c>
      <c r="G39" s="111">
        <f t="shared" si="78"/>
        <v>2.6</v>
      </c>
      <c r="H39" s="110">
        <f t="shared" si="78"/>
        <v>0</v>
      </c>
      <c r="I39" s="110">
        <f t="shared" si="78"/>
        <v>6</v>
      </c>
      <c r="J39" s="110">
        <f t="shared" si="78"/>
        <v>49</v>
      </c>
      <c r="K39" s="110">
        <f t="shared" si="78"/>
        <v>48</v>
      </c>
      <c r="L39" s="110">
        <f t="shared" si="78"/>
        <v>137</v>
      </c>
      <c r="M39" s="110">
        <f t="shared" si="78"/>
        <v>44</v>
      </c>
      <c r="N39" s="111">
        <f t="shared" si="78"/>
        <v>8.5</v>
      </c>
      <c r="O39" s="110">
        <f t="shared" si="78"/>
        <v>0</v>
      </c>
      <c r="P39" s="110">
        <f t="shared" si="78"/>
        <v>6</v>
      </c>
      <c r="Q39" s="110">
        <f t="shared" si="78"/>
        <v>57</v>
      </c>
      <c r="R39" s="110">
        <f t="shared" si="78"/>
        <v>50</v>
      </c>
      <c r="S39" s="111">
        <f t="shared" si="78"/>
        <v>338.3</v>
      </c>
      <c r="T39" s="111">
        <f t="shared" si="78"/>
        <v>229.2</v>
      </c>
      <c r="U39" s="110"/>
      <c r="V39" s="110">
        <f t="shared" ref="V39:X39" si="79">MIN(V14:V37)</f>
        <v>0</v>
      </c>
      <c r="W39" s="110">
        <f t="shared" si="79"/>
        <v>340.1</v>
      </c>
      <c r="X39" s="110">
        <f t="shared" si="79"/>
        <v>227.1</v>
      </c>
      <c r="Y39" s="111"/>
      <c r="Z39" s="110">
        <f t="shared" ref="Z39:AB39" si="80">MIN(Z14:Z37)</f>
        <v>0</v>
      </c>
      <c r="AA39" s="111">
        <f t="shared" si="80"/>
        <v>339.4</v>
      </c>
      <c r="AB39" s="111">
        <f t="shared" si="80"/>
        <v>281.9</v>
      </c>
      <c r="AC39" s="111"/>
      <c r="AD39" s="110">
        <f t="shared" ref="AD39:AF39" si="81">MIN(AD14:AD37)</f>
        <v>0</v>
      </c>
      <c r="AE39" s="111">
        <f t="shared" si="81"/>
        <v>339.1</v>
      </c>
      <c r="AF39" s="111">
        <f t="shared" si="81"/>
        <v>313.7</v>
      </c>
      <c r="AG39" s="111"/>
      <c r="AH39" s="110">
        <f t="shared" ref="AH39:AJ39" si="82">MIN(AH14:AH37)</f>
        <v>0</v>
      </c>
      <c r="AI39" s="111">
        <f t="shared" si="82"/>
        <v>345.4</v>
      </c>
      <c r="AJ39" s="111">
        <f t="shared" si="82"/>
        <v>323.4</v>
      </c>
      <c r="AK39" s="110"/>
      <c r="AL39" s="110">
        <f t="shared" ref="AL39:AN39" si="83">MIN(AL14:AL37)</f>
        <v>0</v>
      </c>
      <c r="AM39" s="110">
        <f t="shared" si="83"/>
        <v>337.8</v>
      </c>
      <c r="AN39" s="110">
        <f t="shared" si="83"/>
        <v>343.7</v>
      </c>
      <c r="AO39" s="110"/>
      <c r="AP39" s="110">
        <f t="shared" ref="AP39:AR39" si="84">MIN(AP14:AP37)</f>
        <v>0</v>
      </c>
      <c r="AQ39" s="189">
        <f t="shared" si="84"/>
        <v>132</v>
      </c>
      <c r="AR39" s="110">
        <f t="shared" si="84"/>
        <v>13</v>
      </c>
      <c r="AS39" s="110"/>
      <c r="AT39" s="110">
        <f t="shared" ref="AT39:AV39" si="85">MIN(AT14:AT37)</f>
        <v>0</v>
      </c>
      <c r="AU39" s="110">
        <f t="shared" si="85"/>
        <v>137</v>
      </c>
      <c r="AV39" s="110">
        <f t="shared" si="85"/>
        <v>44</v>
      </c>
      <c r="AW39" s="110"/>
      <c r="AX39" s="110">
        <f t="shared" ref="AX39:AY39" si="86">MIN(AX14:AX37)</f>
        <v>0</v>
      </c>
      <c r="AY39" s="189">
        <f t="shared" si="86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7">MIN(BJ14:BJ37)</f>
        <v>84</v>
      </c>
      <c r="BK39" s="110">
        <f t="shared" si="87"/>
        <v>56</v>
      </c>
      <c r="BL39" s="112">
        <f t="shared" si="87"/>
        <v>0</v>
      </c>
      <c r="BM39" s="110">
        <f t="shared" si="87"/>
        <v>341</v>
      </c>
      <c r="BN39" s="110">
        <f t="shared" si="87"/>
        <v>144</v>
      </c>
      <c r="BO39" s="110">
        <f t="shared" si="87"/>
        <v>137</v>
      </c>
      <c r="BP39" s="110">
        <f t="shared" si="87"/>
        <v>6.9</v>
      </c>
      <c r="BQ39" s="110">
        <f t="shared" si="87"/>
        <v>0</v>
      </c>
      <c r="BR39" s="110">
        <f t="shared" si="87"/>
        <v>6</v>
      </c>
      <c r="BS39" s="110">
        <f t="shared" si="87"/>
        <v>54</v>
      </c>
      <c r="BT39" s="110">
        <f t="shared" si="87"/>
        <v>54</v>
      </c>
      <c r="BU39" s="110">
        <f t="shared" si="87"/>
        <v>341</v>
      </c>
      <c r="BV39" s="110">
        <f t="shared" si="87"/>
        <v>283</v>
      </c>
      <c r="BW39" s="110"/>
      <c r="BX39" s="110">
        <f t="shared" ref="BX39:BZ39" si="88">MIN(BX14:BX37)</f>
        <v>20</v>
      </c>
      <c r="BY39" s="110">
        <f t="shared" si="88"/>
        <v>333</v>
      </c>
      <c r="BZ39" s="110">
        <f t="shared" si="88"/>
        <v>299</v>
      </c>
      <c r="CA39" s="110"/>
      <c r="CB39" s="110">
        <f t="shared" ref="CB39:CD39" si="89">MIN(CB14:CB37)</f>
        <v>19</v>
      </c>
      <c r="CC39" s="110">
        <f t="shared" si="89"/>
        <v>340</v>
      </c>
      <c r="CD39" s="110">
        <f t="shared" si="89"/>
        <v>218</v>
      </c>
      <c r="CE39" s="110"/>
      <c r="CF39" s="110">
        <f t="shared" ref="CF39:CH39" si="90">MIN(CF14:CF37)</f>
        <v>1</v>
      </c>
      <c r="CG39" s="110">
        <f t="shared" si="90"/>
        <v>334</v>
      </c>
      <c r="CH39" s="110">
        <f t="shared" si="90"/>
        <v>219</v>
      </c>
      <c r="CI39" s="110"/>
      <c r="CJ39" s="110">
        <f t="shared" ref="CJ39:CL39" si="91">MIN(CJ14:CJ37)</f>
        <v>1</v>
      </c>
      <c r="CK39" s="110">
        <f t="shared" si="91"/>
        <v>334</v>
      </c>
      <c r="CL39" s="110">
        <f t="shared" si="91"/>
        <v>140</v>
      </c>
      <c r="CM39" s="110"/>
      <c r="CN39" s="110">
        <f t="shared" ref="CN39:CP39" si="92">MIN(CN14:CN37)</f>
        <v>1</v>
      </c>
      <c r="CO39" s="110">
        <f t="shared" si="92"/>
        <v>331</v>
      </c>
      <c r="CP39" s="110">
        <f t="shared" si="92"/>
        <v>280</v>
      </c>
      <c r="CQ39" s="110"/>
      <c r="CR39" s="110">
        <f t="shared" ref="CR39:CT39" si="93">MIN(CR14:CR37)</f>
        <v>1</v>
      </c>
      <c r="CS39" s="110">
        <f t="shared" si="93"/>
        <v>334</v>
      </c>
      <c r="CT39" s="110">
        <f t="shared" si="93"/>
        <v>259</v>
      </c>
      <c r="CU39" s="110"/>
      <c r="CV39" s="110">
        <f t="shared" ref="CV39:CX39" si="94">MIN(CV14:CV37)</f>
        <v>1</v>
      </c>
      <c r="CW39" s="110">
        <f t="shared" si="94"/>
        <v>337</v>
      </c>
      <c r="CX39" s="110">
        <f t="shared" si="94"/>
        <v>62</v>
      </c>
      <c r="CY39" s="110"/>
      <c r="CZ39" s="110">
        <f t="shared" ref="CZ39:DB39" si="95">MIN(CZ14:CZ37)</f>
        <v>5</v>
      </c>
      <c r="DA39" s="110">
        <f t="shared" si="95"/>
        <v>321</v>
      </c>
      <c r="DB39" s="110">
        <f t="shared" si="95"/>
        <v>167</v>
      </c>
      <c r="DC39" s="110"/>
      <c r="DD39" s="110">
        <f t="shared" ref="DD39:DE39" si="96">MIN(DD14:DD37)</f>
        <v>38</v>
      </c>
      <c r="DE39" s="110">
        <f t="shared" si="96"/>
        <v>144</v>
      </c>
      <c r="DF39" s="110"/>
      <c r="DG39" s="110">
        <f t="shared" ref="DG39:DH39" si="97">MIN(DG14:DG37)</f>
        <v>137</v>
      </c>
      <c r="DH39" s="110">
        <f t="shared" si="97"/>
        <v>6.9</v>
      </c>
      <c r="DI39" s="110"/>
      <c r="DJ39" s="110">
        <f t="shared" ref="DJ39:DW39" si="98">MIN(DJ14:DJ37)</f>
        <v>7</v>
      </c>
      <c r="DK39" s="110">
        <f t="shared" si="98"/>
        <v>54</v>
      </c>
      <c r="DL39" s="110">
        <f t="shared" si="98"/>
        <v>50</v>
      </c>
      <c r="DM39" s="112">
        <f t="shared" si="98"/>
        <v>0</v>
      </c>
      <c r="DN39" s="110">
        <f t="shared" si="98"/>
        <v>339</v>
      </c>
      <c r="DO39" s="110">
        <f t="shared" si="98"/>
        <v>140</v>
      </c>
      <c r="DP39" s="110">
        <f t="shared" si="98"/>
        <v>21.84</v>
      </c>
      <c r="DQ39" s="110">
        <f t="shared" si="98"/>
        <v>12.72</v>
      </c>
      <c r="DR39" s="110">
        <f t="shared" si="98"/>
        <v>1.23</v>
      </c>
      <c r="DS39" s="110">
        <f t="shared" si="98"/>
        <v>8</v>
      </c>
      <c r="DT39" s="110">
        <f t="shared" si="98"/>
        <v>37</v>
      </c>
      <c r="DU39" s="110">
        <f t="shared" si="98"/>
        <v>43.8</v>
      </c>
      <c r="DV39" s="110">
        <f t="shared" si="98"/>
        <v>0</v>
      </c>
      <c r="DW39" s="110">
        <f t="shared" si="98"/>
        <v>0</v>
      </c>
      <c r="DX39" s="110"/>
      <c r="DY39" s="110">
        <f t="shared" ref="DY39:EA39" si="99">MIN(DY14:DY37)</f>
        <v>0</v>
      </c>
      <c r="DZ39" s="110">
        <f t="shared" si="99"/>
        <v>0</v>
      </c>
      <c r="EA39" s="110">
        <f t="shared" si="99"/>
        <v>0</v>
      </c>
      <c r="EB39" s="110"/>
      <c r="EC39" s="110">
        <f t="shared" ref="EC39:ED39" si="100">MIN(EC14:EC37)</f>
        <v>0</v>
      </c>
      <c r="ED39" s="112">
        <f t="shared" si="100"/>
        <v>0</v>
      </c>
      <c r="EE39" s="63">
        <v>340.0</v>
      </c>
      <c r="EF39" s="63">
        <v>137.0</v>
      </c>
      <c r="EG39" s="63">
        <v>58.0</v>
      </c>
      <c r="EH39" s="63">
        <v>2.4</v>
      </c>
      <c r="EI39" s="64"/>
      <c r="EJ39" s="63">
        <v>9.0</v>
      </c>
      <c r="EK39" s="63">
        <v>47.0</v>
      </c>
      <c r="EL39" s="63">
        <v>50.0</v>
      </c>
      <c r="EM39" s="63">
        <v>137.0</v>
      </c>
      <c r="EN39" s="63">
        <v>79.0</v>
      </c>
      <c r="EO39" s="63">
        <v>3.7</v>
      </c>
      <c r="EP39" s="64"/>
      <c r="EQ39" s="63">
        <v>9.0</v>
      </c>
      <c r="ER39" s="63">
        <v>48.0</v>
      </c>
      <c r="ES39" s="63">
        <v>52.0</v>
      </c>
      <c r="ET39" s="63">
        <v>339.0</v>
      </c>
      <c r="EU39" s="63">
        <v>238.0</v>
      </c>
      <c r="EV39" s="63">
        <v>139.0</v>
      </c>
      <c r="EW39" s="63">
        <v>-7.0</v>
      </c>
      <c r="EX39" s="63">
        <v>339.0</v>
      </c>
      <c r="EY39" s="63">
        <v>0.0</v>
      </c>
      <c r="EZ39" s="63">
        <v>0.0</v>
      </c>
      <c r="FA39" s="63">
        <v>0.0</v>
      </c>
      <c r="FB39" s="63">
        <v>338.0</v>
      </c>
      <c r="FC39" s="63">
        <v>240.0</v>
      </c>
      <c r="FD39" s="63">
        <v>339.0</v>
      </c>
      <c r="FE39" s="63">
        <v>-4.0</v>
      </c>
      <c r="FF39" s="63">
        <v>339.0</v>
      </c>
      <c r="FG39" s="110"/>
      <c r="FH39" s="110"/>
      <c r="FI39" s="110">
        <f t="shared" ref="FI39:FK39" si="101">MIN(FI14:FI37)</f>
        <v>0</v>
      </c>
      <c r="FJ39" s="110">
        <f t="shared" si="101"/>
        <v>338</v>
      </c>
      <c r="FK39" s="110">
        <f t="shared" si="101"/>
        <v>217</v>
      </c>
      <c r="FL39" s="110"/>
      <c r="FM39" s="110">
        <f t="shared" ref="FM39:FN39" si="102">MIN(FM14:FM37)</f>
        <v>0</v>
      </c>
      <c r="FN39" s="110">
        <f t="shared" si="102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3">MIN(FY14:FY37)</f>
        <v>0</v>
      </c>
      <c r="FZ39" s="112">
        <f t="shared" si="103"/>
        <v>0</v>
      </c>
      <c r="GA39" s="110">
        <f t="shared" si="103"/>
        <v>337</v>
      </c>
      <c r="GB39" s="110">
        <f t="shared" si="103"/>
        <v>319.2</v>
      </c>
      <c r="GC39" s="110"/>
      <c r="GD39" s="110">
        <f t="shared" ref="GD39:GF39" si="104">MIN(GD14:GD37)</f>
        <v>0</v>
      </c>
      <c r="GE39" s="110">
        <f t="shared" si="104"/>
        <v>337</v>
      </c>
      <c r="GF39" s="110">
        <f t="shared" si="104"/>
        <v>336.41</v>
      </c>
      <c r="GG39" s="110"/>
      <c r="GH39" s="110">
        <f t="shared" ref="GH39:GJ39" si="105">MIN(GH14:GH37)</f>
        <v>7.04</v>
      </c>
      <c r="GI39" s="110">
        <f t="shared" si="105"/>
        <v>337</v>
      </c>
      <c r="GJ39" s="110">
        <f t="shared" si="105"/>
        <v>220.4</v>
      </c>
      <c r="GK39" s="110"/>
      <c r="GL39" s="110">
        <f t="shared" ref="GL39:GN39" si="106">MIN(GL14:GL37)</f>
        <v>-20.6</v>
      </c>
      <c r="GM39" s="110">
        <f t="shared" si="106"/>
        <v>337</v>
      </c>
      <c r="GN39" s="110">
        <f t="shared" si="106"/>
        <v>202.96</v>
      </c>
      <c r="GO39" s="110"/>
      <c r="GP39" s="110">
        <f t="shared" ref="GP39:GR39" si="107">MIN(GP14:GP37)</f>
        <v>-26.97</v>
      </c>
      <c r="GQ39" s="110">
        <f t="shared" si="107"/>
        <v>337</v>
      </c>
      <c r="GR39" s="110">
        <f t="shared" si="107"/>
        <v>104.04</v>
      </c>
      <c r="GS39" s="110"/>
      <c r="GT39" s="110">
        <f t="shared" ref="GT39:GV39" si="108">MIN(GT14:GT37)</f>
        <v>-19.18</v>
      </c>
      <c r="GU39" s="110">
        <f t="shared" si="108"/>
        <v>337</v>
      </c>
      <c r="GV39" s="110">
        <f t="shared" si="108"/>
        <v>115.47</v>
      </c>
      <c r="GW39" s="110"/>
      <c r="GX39" s="110">
        <f t="shared" ref="GX39:HC39" si="109">MIN(GX14:GX37)</f>
        <v>-20.35</v>
      </c>
      <c r="GY39" s="112">
        <f t="shared" si="109"/>
        <v>0</v>
      </c>
      <c r="GZ39" s="110">
        <f t="shared" si="109"/>
        <v>0</v>
      </c>
      <c r="HA39" s="110">
        <f t="shared" si="109"/>
        <v>0</v>
      </c>
      <c r="HB39" s="110">
        <f t="shared" si="109"/>
        <v>74</v>
      </c>
      <c r="HC39" s="110">
        <f t="shared" si="109"/>
        <v>3.7</v>
      </c>
      <c r="HD39" s="110"/>
      <c r="HE39" s="110">
        <f t="shared" ref="HE39:HK39" si="110">MIN(HE14:HE37)</f>
        <v>8</v>
      </c>
      <c r="HF39" s="110">
        <f t="shared" si="110"/>
        <v>54</v>
      </c>
      <c r="HG39" s="110">
        <f t="shared" si="110"/>
        <v>50</v>
      </c>
      <c r="HH39" s="110">
        <f t="shared" si="110"/>
        <v>0</v>
      </c>
      <c r="HI39" s="110">
        <f t="shared" si="110"/>
        <v>0</v>
      </c>
      <c r="HJ39" s="110">
        <f t="shared" si="110"/>
        <v>2</v>
      </c>
      <c r="HK39" s="110">
        <f t="shared" si="110"/>
        <v>0.1</v>
      </c>
      <c r="HL39" s="110"/>
      <c r="HM39" s="110">
        <f t="shared" ref="HM39:HS39" si="111">MIN(HM14:HM37)</f>
        <v>5</v>
      </c>
      <c r="HN39" s="110">
        <f t="shared" si="111"/>
        <v>54</v>
      </c>
      <c r="HO39" s="110">
        <f t="shared" si="111"/>
        <v>54</v>
      </c>
      <c r="HP39" s="110">
        <f t="shared" si="111"/>
        <v>0</v>
      </c>
      <c r="HQ39" s="110">
        <f t="shared" si="111"/>
        <v>0</v>
      </c>
      <c r="HR39" s="110">
        <f t="shared" si="111"/>
        <v>26</v>
      </c>
      <c r="HS39" s="110">
        <f t="shared" si="111"/>
        <v>1.3</v>
      </c>
      <c r="HT39" s="110"/>
      <c r="HU39" s="110">
        <f t="shared" ref="HU39:IB39" si="112">MIN(HU14:HU37)</f>
        <v>7</v>
      </c>
      <c r="HV39" s="110">
        <f t="shared" si="112"/>
        <v>49</v>
      </c>
      <c r="HW39" s="110">
        <f t="shared" si="112"/>
        <v>49</v>
      </c>
      <c r="HX39" s="112">
        <f t="shared" si="112"/>
        <v>0</v>
      </c>
      <c r="HY39" s="110">
        <f t="shared" si="112"/>
        <v>135</v>
      </c>
      <c r="HZ39" s="110">
        <f t="shared" si="112"/>
        <v>33</v>
      </c>
      <c r="IA39" s="110">
        <f t="shared" si="112"/>
        <v>56</v>
      </c>
      <c r="IB39" s="110">
        <f t="shared" si="112"/>
        <v>2.8</v>
      </c>
      <c r="IC39" s="110"/>
      <c r="ID39" s="110">
        <f t="shared" ref="ID39:IK39" si="113">MIN(ID14:ID37)</f>
        <v>2</v>
      </c>
      <c r="IE39" s="110">
        <f t="shared" si="113"/>
        <v>58</v>
      </c>
      <c r="IF39" s="110">
        <f t="shared" si="113"/>
        <v>38</v>
      </c>
      <c r="IG39" s="112">
        <f t="shared" si="113"/>
        <v>0</v>
      </c>
      <c r="IH39" s="110">
        <f t="shared" si="113"/>
        <v>137</v>
      </c>
      <c r="II39" s="110">
        <f t="shared" si="113"/>
        <v>33.2</v>
      </c>
      <c r="IJ39" s="110">
        <f t="shared" si="113"/>
        <v>6</v>
      </c>
      <c r="IK39" s="110">
        <f t="shared" si="113"/>
        <v>0.1</v>
      </c>
      <c r="IL39" s="110"/>
      <c r="IM39" s="110">
        <f t="shared" ref="IM39:IS39" si="114">MIN(IM14:IM37)</f>
        <v>6</v>
      </c>
      <c r="IN39" s="110">
        <f t="shared" si="114"/>
        <v>45</v>
      </c>
      <c r="IO39" s="110">
        <f t="shared" si="114"/>
        <v>44</v>
      </c>
      <c r="IP39" s="110">
        <f t="shared" si="114"/>
        <v>137</v>
      </c>
      <c r="IQ39" s="110">
        <f t="shared" si="114"/>
        <v>33.8</v>
      </c>
      <c r="IR39" s="110">
        <f t="shared" si="114"/>
        <v>4</v>
      </c>
      <c r="IS39" s="110">
        <f t="shared" si="114"/>
        <v>0.1</v>
      </c>
      <c r="IT39" s="110"/>
      <c r="IU39" s="110">
        <f t="shared" ref="IU39:JB39" si="115">MIN(IU14:IU37)</f>
        <v>12</v>
      </c>
      <c r="IV39" s="110">
        <f t="shared" si="115"/>
        <v>46</v>
      </c>
      <c r="IW39" s="110">
        <f t="shared" si="115"/>
        <v>45</v>
      </c>
      <c r="IX39" s="112">
        <f t="shared" si="115"/>
        <v>0</v>
      </c>
      <c r="IY39" s="110">
        <f t="shared" si="115"/>
        <v>139.02</v>
      </c>
      <c r="IZ39" s="110">
        <f t="shared" si="115"/>
        <v>34.66</v>
      </c>
      <c r="JA39" s="110">
        <f t="shared" si="115"/>
        <v>206.4</v>
      </c>
      <c r="JB39" s="110">
        <f t="shared" si="115"/>
        <v>10.32</v>
      </c>
      <c r="JC39" s="110"/>
      <c r="JD39" s="110">
        <f t="shared" ref="JD39:JJ39" si="116">MIN(JD14:JD37)</f>
        <v>3</v>
      </c>
      <c r="JE39" s="110">
        <f t="shared" si="116"/>
        <v>51.65</v>
      </c>
      <c r="JF39" s="110">
        <f t="shared" si="116"/>
        <v>38.48</v>
      </c>
      <c r="JG39" s="110">
        <f t="shared" si="116"/>
        <v>0</v>
      </c>
      <c r="JH39" s="110">
        <f t="shared" si="116"/>
        <v>0</v>
      </c>
      <c r="JI39" s="110">
        <f t="shared" si="116"/>
        <v>0</v>
      </c>
      <c r="JJ39" s="110">
        <f t="shared" si="116"/>
        <v>0</v>
      </c>
      <c r="JK39" s="110"/>
      <c r="JL39" s="110">
        <f t="shared" ref="JL39:JS39" si="117">MIN(JL14:JL37)</f>
        <v>0</v>
      </c>
      <c r="JM39" s="110">
        <f t="shared" si="117"/>
        <v>0</v>
      </c>
      <c r="JN39" s="110">
        <f t="shared" si="117"/>
        <v>0</v>
      </c>
      <c r="JO39" s="112">
        <f t="shared" si="117"/>
        <v>0</v>
      </c>
      <c r="JP39" s="110">
        <f t="shared" si="117"/>
        <v>134</v>
      </c>
      <c r="JQ39" s="110">
        <f t="shared" si="117"/>
        <v>31.9</v>
      </c>
      <c r="JR39" s="110">
        <f t="shared" si="117"/>
        <v>0</v>
      </c>
      <c r="JS39" s="110">
        <f t="shared" si="117"/>
        <v>0</v>
      </c>
      <c r="JT39" s="110"/>
      <c r="JU39" s="110">
        <f t="shared" ref="JU39:KA39" si="118">MIN(JU14:JU37)</f>
        <v>2</v>
      </c>
      <c r="JV39" s="110">
        <f t="shared" si="118"/>
        <v>39</v>
      </c>
      <c r="JW39" s="110">
        <f t="shared" si="118"/>
        <v>39</v>
      </c>
      <c r="JX39" s="110">
        <f t="shared" si="118"/>
        <v>134</v>
      </c>
      <c r="JY39" s="110">
        <f t="shared" si="118"/>
        <v>33.1</v>
      </c>
      <c r="JZ39" s="110">
        <f t="shared" si="118"/>
        <v>18</v>
      </c>
      <c r="KA39" s="110">
        <f t="shared" si="118"/>
        <v>0.9</v>
      </c>
      <c r="KB39" s="110"/>
      <c r="KC39" s="110">
        <f t="shared" ref="KC39:NP39" si="119">MIN(KC14:KC37)</f>
        <v>2</v>
      </c>
      <c r="KD39" s="110">
        <f t="shared" si="119"/>
        <v>46</v>
      </c>
      <c r="KE39" s="110">
        <f t="shared" si="119"/>
        <v>45</v>
      </c>
      <c r="KF39" s="112">
        <f t="shared" si="119"/>
        <v>0</v>
      </c>
      <c r="KG39" s="110">
        <f t="shared" si="119"/>
        <v>135</v>
      </c>
      <c r="KH39" s="110">
        <f t="shared" si="119"/>
        <v>32</v>
      </c>
      <c r="KI39" s="110">
        <f t="shared" si="119"/>
        <v>15</v>
      </c>
      <c r="KJ39" s="110">
        <f t="shared" si="119"/>
        <v>0.7</v>
      </c>
      <c r="KK39" s="110">
        <f t="shared" si="119"/>
        <v>0</v>
      </c>
      <c r="KL39" s="110">
        <f t="shared" si="119"/>
        <v>1</v>
      </c>
      <c r="KM39" s="110">
        <f t="shared" si="119"/>
        <v>42</v>
      </c>
      <c r="KN39" s="110">
        <f t="shared" si="119"/>
        <v>42</v>
      </c>
      <c r="KO39" s="110">
        <f t="shared" si="119"/>
        <v>135</v>
      </c>
      <c r="KP39" s="110">
        <f t="shared" si="119"/>
        <v>32</v>
      </c>
      <c r="KQ39" s="110">
        <f t="shared" si="119"/>
        <v>3</v>
      </c>
      <c r="KR39" s="110">
        <f t="shared" si="119"/>
        <v>0.1</v>
      </c>
      <c r="KS39" s="110">
        <f t="shared" si="119"/>
        <v>0</v>
      </c>
      <c r="KT39" s="110">
        <f t="shared" si="119"/>
        <v>1</v>
      </c>
      <c r="KU39" s="110">
        <f t="shared" si="119"/>
        <v>42</v>
      </c>
      <c r="KV39" s="110">
        <f t="shared" si="119"/>
        <v>40</v>
      </c>
      <c r="KW39" s="110">
        <f t="shared" si="119"/>
        <v>0</v>
      </c>
      <c r="KX39" s="110">
        <f t="shared" si="119"/>
        <v>127</v>
      </c>
      <c r="KY39" s="110">
        <f t="shared" si="119"/>
        <v>32</v>
      </c>
      <c r="KZ39" s="110">
        <f t="shared" si="119"/>
        <v>61</v>
      </c>
      <c r="LA39" s="110">
        <f t="shared" si="119"/>
        <v>3</v>
      </c>
      <c r="LB39" s="110">
        <f t="shared" si="119"/>
        <v>2</v>
      </c>
      <c r="LC39" s="110">
        <f t="shared" si="119"/>
        <v>3</v>
      </c>
      <c r="LD39" s="110">
        <f t="shared" si="119"/>
        <v>34</v>
      </c>
      <c r="LE39" s="110">
        <f t="shared" si="119"/>
        <v>36</v>
      </c>
      <c r="LF39" s="110">
        <f t="shared" si="119"/>
        <v>127</v>
      </c>
      <c r="LG39" s="110">
        <f t="shared" si="119"/>
        <v>33</v>
      </c>
      <c r="LH39" s="110">
        <f t="shared" si="119"/>
        <v>124</v>
      </c>
      <c r="LI39" s="110">
        <f t="shared" si="119"/>
        <v>6.1</v>
      </c>
      <c r="LJ39" s="110">
        <f t="shared" si="119"/>
        <v>5</v>
      </c>
      <c r="LK39" s="110">
        <f t="shared" si="119"/>
        <v>5</v>
      </c>
      <c r="LL39" s="110">
        <f t="shared" si="119"/>
        <v>51</v>
      </c>
      <c r="LM39" s="110">
        <f t="shared" si="119"/>
        <v>50</v>
      </c>
      <c r="LN39" s="110">
        <f t="shared" si="119"/>
        <v>0</v>
      </c>
      <c r="LO39" s="110">
        <f t="shared" si="119"/>
        <v>333</v>
      </c>
      <c r="LP39" s="110">
        <f t="shared" si="119"/>
        <v>228</v>
      </c>
      <c r="LQ39" s="110">
        <f t="shared" si="119"/>
        <v>135</v>
      </c>
      <c r="LR39" s="110">
        <f t="shared" si="119"/>
        <v>67</v>
      </c>
      <c r="LS39" s="110">
        <f t="shared" si="119"/>
        <v>322</v>
      </c>
      <c r="LT39" s="110">
        <f t="shared" si="119"/>
        <v>35</v>
      </c>
      <c r="LU39" s="110">
        <f t="shared" si="119"/>
        <v>1.1</v>
      </c>
      <c r="LV39" s="110">
        <f t="shared" si="119"/>
        <v>139</v>
      </c>
      <c r="LW39" s="110">
        <f t="shared" si="119"/>
        <v>60</v>
      </c>
      <c r="LX39" s="110">
        <f t="shared" si="119"/>
        <v>52</v>
      </c>
      <c r="LY39" s="110">
        <f t="shared" si="119"/>
        <v>48</v>
      </c>
      <c r="LZ39" s="110">
        <f t="shared" si="119"/>
        <v>12</v>
      </c>
      <c r="MA39" s="110">
        <f t="shared" si="119"/>
        <v>92</v>
      </c>
      <c r="MB39" s="110">
        <f t="shared" si="119"/>
        <v>0.6</v>
      </c>
      <c r="MC39" s="110">
        <f t="shared" si="119"/>
        <v>140</v>
      </c>
      <c r="MD39" s="110">
        <f t="shared" si="119"/>
        <v>160</v>
      </c>
      <c r="ME39" s="110">
        <f t="shared" si="119"/>
        <v>67</v>
      </c>
      <c r="MF39" s="110">
        <f t="shared" si="119"/>
        <v>55</v>
      </c>
      <c r="MG39" s="110">
        <f t="shared" si="119"/>
        <v>12</v>
      </c>
      <c r="MH39" s="110">
        <f t="shared" si="119"/>
        <v>0</v>
      </c>
      <c r="MI39" s="110">
        <f t="shared" si="119"/>
        <v>0</v>
      </c>
      <c r="MJ39" s="110">
        <f t="shared" si="119"/>
        <v>0</v>
      </c>
      <c r="MK39" s="110">
        <f t="shared" si="119"/>
        <v>0</v>
      </c>
      <c r="ML39" s="110">
        <f t="shared" si="119"/>
        <v>48</v>
      </c>
      <c r="MM39" s="110">
        <f t="shared" si="119"/>
        <v>46</v>
      </c>
      <c r="MN39" s="110">
        <f t="shared" si="119"/>
        <v>5</v>
      </c>
      <c r="MO39" s="110">
        <f t="shared" si="119"/>
        <v>0</v>
      </c>
      <c r="MP39" s="110">
        <f t="shared" si="119"/>
        <v>0</v>
      </c>
      <c r="MQ39" s="110">
        <f t="shared" si="119"/>
        <v>0</v>
      </c>
      <c r="MR39" s="110">
        <f t="shared" si="119"/>
        <v>0</v>
      </c>
      <c r="MS39" s="110">
        <f t="shared" si="119"/>
        <v>0</v>
      </c>
      <c r="MT39" s="110">
        <f t="shared" si="119"/>
        <v>0</v>
      </c>
      <c r="MU39" s="110">
        <f t="shared" si="119"/>
        <v>0</v>
      </c>
      <c r="MV39" s="110">
        <f t="shared" si="119"/>
        <v>0</v>
      </c>
      <c r="MW39" s="110">
        <f t="shared" si="119"/>
        <v>35</v>
      </c>
      <c r="MX39" s="110">
        <f t="shared" si="119"/>
        <v>40</v>
      </c>
      <c r="MY39" s="110">
        <f t="shared" si="119"/>
        <v>0</v>
      </c>
      <c r="MZ39" s="110">
        <f t="shared" si="119"/>
        <v>5</v>
      </c>
      <c r="NA39" s="110">
        <f t="shared" si="119"/>
        <v>0</v>
      </c>
      <c r="NB39" s="110">
        <f t="shared" si="119"/>
        <v>4</v>
      </c>
      <c r="NC39" s="110">
        <f t="shared" si="119"/>
        <v>2</v>
      </c>
      <c r="ND39" s="110">
        <f t="shared" si="119"/>
        <v>65</v>
      </c>
      <c r="NE39" s="110">
        <f t="shared" si="119"/>
        <v>35</v>
      </c>
      <c r="NF39" s="110">
        <f t="shared" si="119"/>
        <v>44</v>
      </c>
      <c r="NG39" s="110">
        <f t="shared" si="119"/>
        <v>45</v>
      </c>
      <c r="NH39" s="110">
        <f t="shared" si="119"/>
        <v>6</v>
      </c>
      <c r="NI39" s="110">
        <f t="shared" si="119"/>
        <v>0</v>
      </c>
      <c r="NJ39" s="110">
        <f t="shared" si="119"/>
        <v>0</v>
      </c>
      <c r="NK39" s="110">
        <f t="shared" si="119"/>
        <v>0</v>
      </c>
      <c r="NL39" s="110">
        <f t="shared" si="119"/>
        <v>0</v>
      </c>
      <c r="NM39" s="110">
        <f t="shared" si="119"/>
        <v>34</v>
      </c>
      <c r="NN39" s="110">
        <f t="shared" si="119"/>
        <v>48</v>
      </c>
      <c r="NO39" s="110">
        <f t="shared" si="119"/>
        <v>42</v>
      </c>
      <c r="NP39" s="110">
        <f t="shared" si="119"/>
        <v>4</v>
      </c>
    </row>
    <row r="40" ht="14.25" customHeight="1">
      <c r="B40" s="113" t="s">
        <v>101</v>
      </c>
      <c r="C40" s="114">
        <f t="shared" ref="C40:T40" si="120">MAX(C14:C37)</f>
        <v>50.28</v>
      </c>
      <c r="D40" s="114">
        <f t="shared" si="120"/>
        <v>342</v>
      </c>
      <c r="E40" s="114">
        <f t="shared" si="120"/>
        <v>136</v>
      </c>
      <c r="F40" s="114">
        <f t="shared" si="120"/>
        <v>113</v>
      </c>
      <c r="G40" s="115">
        <f t="shared" si="120"/>
        <v>18.9</v>
      </c>
      <c r="H40" s="114">
        <f t="shared" si="120"/>
        <v>0</v>
      </c>
      <c r="I40" s="114">
        <f t="shared" si="120"/>
        <v>6</v>
      </c>
      <c r="J40" s="114">
        <f t="shared" si="120"/>
        <v>54</v>
      </c>
      <c r="K40" s="114">
        <f t="shared" si="120"/>
        <v>52</v>
      </c>
      <c r="L40" s="114">
        <f t="shared" si="120"/>
        <v>141</v>
      </c>
      <c r="M40" s="114">
        <f t="shared" si="120"/>
        <v>104</v>
      </c>
      <c r="N40" s="115">
        <f t="shared" si="120"/>
        <v>26.4</v>
      </c>
      <c r="O40" s="114">
        <f t="shared" si="120"/>
        <v>0</v>
      </c>
      <c r="P40" s="114">
        <f t="shared" si="120"/>
        <v>6</v>
      </c>
      <c r="Q40" s="114">
        <f t="shared" si="120"/>
        <v>60</v>
      </c>
      <c r="R40" s="114">
        <f t="shared" si="120"/>
        <v>55</v>
      </c>
      <c r="S40" s="115">
        <f t="shared" si="120"/>
        <v>346.2</v>
      </c>
      <c r="T40" s="115">
        <f t="shared" si="120"/>
        <v>535.1</v>
      </c>
      <c r="U40" s="114"/>
      <c r="V40" s="114">
        <f t="shared" ref="V40:X40" si="121">MAX(V14:V37)</f>
        <v>0</v>
      </c>
      <c r="W40" s="114">
        <f t="shared" si="121"/>
        <v>379.8</v>
      </c>
      <c r="X40" s="114">
        <f t="shared" si="121"/>
        <v>284.2</v>
      </c>
      <c r="Y40" s="115"/>
      <c r="Z40" s="114">
        <f t="shared" ref="Z40:AB40" si="122">MAX(Z14:Z37)</f>
        <v>0</v>
      </c>
      <c r="AA40" s="115">
        <f t="shared" si="122"/>
        <v>346.3</v>
      </c>
      <c r="AB40" s="115">
        <f t="shared" si="122"/>
        <v>411.5</v>
      </c>
      <c r="AC40" s="115"/>
      <c r="AD40" s="114">
        <f t="shared" ref="AD40:AF40" si="123">MAX(AD14:AD37)</f>
        <v>0</v>
      </c>
      <c r="AE40" s="115">
        <f t="shared" si="123"/>
        <v>345.8</v>
      </c>
      <c r="AF40" s="115">
        <f t="shared" si="123"/>
        <v>399.5</v>
      </c>
      <c r="AG40" s="115"/>
      <c r="AH40" s="114">
        <f t="shared" ref="AH40:AJ40" si="124">MAX(AH14:AH37)</f>
        <v>0</v>
      </c>
      <c r="AI40" s="115">
        <f t="shared" si="124"/>
        <v>352.2</v>
      </c>
      <c r="AJ40" s="115">
        <f t="shared" si="124"/>
        <v>409.3</v>
      </c>
      <c r="AK40" s="114"/>
      <c r="AL40" s="114">
        <f t="shared" ref="AL40:AN40" si="125">MAX(AL14:AL37)</f>
        <v>0</v>
      </c>
      <c r="AM40" s="114">
        <f t="shared" si="125"/>
        <v>344.7</v>
      </c>
      <c r="AN40" s="114">
        <f t="shared" si="125"/>
        <v>427.2</v>
      </c>
      <c r="AO40" s="114"/>
      <c r="AP40" s="114">
        <f t="shared" ref="AP40:AR40" si="126">MAX(AP14:AP37)</f>
        <v>0</v>
      </c>
      <c r="AQ40" s="190">
        <f t="shared" si="126"/>
        <v>136</v>
      </c>
      <c r="AR40" s="114">
        <f t="shared" si="126"/>
        <v>113</v>
      </c>
      <c r="AS40" s="114"/>
      <c r="AT40" s="114">
        <f t="shared" ref="AT40:AV40" si="127">MAX(AT14:AT37)</f>
        <v>0</v>
      </c>
      <c r="AU40" s="114">
        <f t="shared" si="127"/>
        <v>141</v>
      </c>
      <c r="AV40" s="114">
        <f t="shared" si="127"/>
        <v>104</v>
      </c>
      <c r="AW40" s="114"/>
      <c r="AX40" s="114">
        <f t="shared" ref="AX40:AY40" si="128">MAX(AX14:AX37)</f>
        <v>0</v>
      </c>
      <c r="AY40" s="190">
        <f t="shared" si="128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9">MAX(BJ14:BJ37)</f>
        <v>85</v>
      </c>
      <c r="BK40" s="114">
        <f t="shared" si="129"/>
        <v>66</v>
      </c>
      <c r="BL40" s="112">
        <f t="shared" si="129"/>
        <v>0</v>
      </c>
      <c r="BM40" s="114">
        <f t="shared" si="129"/>
        <v>344</v>
      </c>
      <c r="BN40" s="114">
        <f t="shared" si="129"/>
        <v>146</v>
      </c>
      <c r="BO40" s="114">
        <f t="shared" si="129"/>
        <v>295</v>
      </c>
      <c r="BP40" s="114">
        <f t="shared" si="129"/>
        <v>14.8</v>
      </c>
      <c r="BQ40" s="114">
        <f t="shared" si="129"/>
        <v>0</v>
      </c>
      <c r="BR40" s="114">
        <f t="shared" si="129"/>
        <v>6</v>
      </c>
      <c r="BS40" s="114">
        <f t="shared" si="129"/>
        <v>71</v>
      </c>
      <c r="BT40" s="114">
        <f t="shared" si="129"/>
        <v>73</v>
      </c>
      <c r="BU40" s="114">
        <f t="shared" si="129"/>
        <v>344</v>
      </c>
      <c r="BV40" s="114">
        <f t="shared" si="129"/>
        <v>422</v>
      </c>
      <c r="BW40" s="114"/>
      <c r="BX40" s="114">
        <f t="shared" ref="BX40:BZ40" si="130">MAX(BX14:BX37)</f>
        <v>44</v>
      </c>
      <c r="BY40" s="114">
        <f t="shared" si="130"/>
        <v>336</v>
      </c>
      <c r="BZ40" s="114">
        <f t="shared" si="130"/>
        <v>441</v>
      </c>
      <c r="CA40" s="114"/>
      <c r="CB40" s="114">
        <f t="shared" ref="CB40:CD40" si="131">MAX(CB14:CB37)</f>
        <v>40</v>
      </c>
      <c r="CC40" s="114">
        <f t="shared" si="131"/>
        <v>345</v>
      </c>
      <c r="CD40" s="114">
        <f t="shared" si="131"/>
        <v>352</v>
      </c>
      <c r="CE40" s="114"/>
      <c r="CF40" s="114">
        <f t="shared" ref="CF40:CH40" si="132">MAX(CF14:CF37)</f>
        <v>30</v>
      </c>
      <c r="CG40" s="114">
        <f t="shared" si="132"/>
        <v>340</v>
      </c>
      <c r="CH40" s="114">
        <f t="shared" si="132"/>
        <v>288</v>
      </c>
      <c r="CI40" s="114"/>
      <c r="CJ40" s="114">
        <f t="shared" ref="CJ40:CL40" si="133">MAX(CJ14:CJ37)</f>
        <v>10</v>
      </c>
      <c r="CK40" s="114">
        <f t="shared" si="133"/>
        <v>354</v>
      </c>
      <c r="CL40" s="114">
        <f t="shared" si="133"/>
        <v>370</v>
      </c>
      <c r="CM40" s="114"/>
      <c r="CN40" s="114">
        <f t="shared" ref="CN40:CP40" si="134">MAX(CN14:CN37)</f>
        <v>10</v>
      </c>
      <c r="CO40" s="114">
        <f t="shared" si="134"/>
        <v>334</v>
      </c>
      <c r="CP40" s="114">
        <f t="shared" si="134"/>
        <v>374</v>
      </c>
      <c r="CQ40" s="114"/>
      <c r="CR40" s="114">
        <f t="shared" ref="CR40:CT40" si="135">MAX(CR14:CR37)</f>
        <v>9</v>
      </c>
      <c r="CS40" s="114">
        <f t="shared" si="135"/>
        <v>341</v>
      </c>
      <c r="CT40" s="114">
        <f t="shared" si="135"/>
        <v>351</v>
      </c>
      <c r="CU40" s="114"/>
      <c r="CV40" s="114">
        <f t="shared" ref="CV40:CX40" si="136">MAX(CV14:CV37)</f>
        <v>116</v>
      </c>
      <c r="CW40" s="114">
        <f t="shared" si="136"/>
        <v>340</v>
      </c>
      <c r="CX40" s="114">
        <f t="shared" si="136"/>
        <v>259</v>
      </c>
      <c r="CY40" s="114"/>
      <c r="CZ40" s="114">
        <f t="shared" ref="CZ40:DB40" si="137">MAX(CZ14:CZ37)</f>
        <v>62</v>
      </c>
      <c r="DA40" s="114">
        <f t="shared" si="137"/>
        <v>337</v>
      </c>
      <c r="DB40" s="114">
        <f t="shared" si="137"/>
        <v>217</v>
      </c>
      <c r="DC40" s="114"/>
      <c r="DD40" s="114">
        <f t="shared" ref="DD40:DE40" si="138">MAX(DD14:DD37)</f>
        <v>69</v>
      </c>
      <c r="DE40" s="114">
        <f t="shared" si="138"/>
        <v>146</v>
      </c>
      <c r="DF40" s="114"/>
      <c r="DG40" s="114">
        <f t="shared" ref="DG40:DH40" si="139">MAX(DG14:DG37)</f>
        <v>295</v>
      </c>
      <c r="DH40" s="114">
        <f t="shared" si="139"/>
        <v>14.8</v>
      </c>
      <c r="DI40" s="114"/>
      <c r="DJ40" s="114">
        <f t="shared" ref="DJ40:DW40" si="140">MAX(DJ14:DJ37)</f>
        <v>7</v>
      </c>
      <c r="DK40" s="114">
        <f t="shared" si="140"/>
        <v>63</v>
      </c>
      <c r="DL40" s="114">
        <f t="shared" si="140"/>
        <v>63</v>
      </c>
      <c r="DM40" s="112">
        <f t="shared" si="140"/>
        <v>0</v>
      </c>
      <c r="DN40" s="114">
        <f t="shared" si="140"/>
        <v>342</v>
      </c>
      <c r="DO40" s="114">
        <f t="shared" si="140"/>
        <v>141</v>
      </c>
      <c r="DP40" s="114">
        <f t="shared" si="140"/>
        <v>44.9</v>
      </c>
      <c r="DQ40" s="114">
        <f t="shared" si="140"/>
        <v>25</v>
      </c>
      <c r="DR40" s="114">
        <f t="shared" si="140"/>
        <v>8.5</v>
      </c>
      <c r="DS40" s="114">
        <f t="shared" si="140"/>
        <v>8</v>
      </c>
      <c r="DT40" s="114">
        <f t="shared" si="140"/>
        <v>51</v>
      </c>
      <c r="DU40" s="114">
        <f t="shared" si="140"/>
        <v>56.9</v>
      </c>
      <c r="DV40" s="114">
        <f t="shared" si="140"/>
        <v>0</v>
      </c>
      <c r="DW40" s="114">
        <f t="shared" si="140"/>
        <v>0</v>
      </c>
      <c r="DX40" s="114"/>
      <c r="DY40" s="114">
        <f t="shared" ref="DY40:EA40" si="141">MAX(DY14:DY37)</f>
        <v>0</v>
      </c>
      <c r="DZ40" s="114">
        <f t="shared" si="141"/>
        <v>0</v>
      </c>
      <c r="EA40" s="114">
        <f t="shared" si="141"/>
        <v>0</v>
      </c>
      <c r="EB40" s="114"/>
      <c r="EC40" s="114">
        <f t="shared" ref="EC40:EU40" si="142">MAX(EC14:EC37)</f>
        <v>0</v>
      </c>
      <c r="ED40" s="112">
        <f t="shared" si="142"/>
        <v>0</v>
      </c>
      <c r="EE40" s="114">
        <f t="shared" si="142"/>
        <v>344</v>
      </c>
      <c r="EF40" s="114">
        <f t="shared" si="142"/>
        <v>138</v>
      </c>
      <c r="EG40" s="114">
        <f t="shared" si="142"/>
        <v>88</v>
      </c>
      <c r="EH40" s="114">
        <f t="shared" si="142"/>
        <v>3.6</v>
      </c>
      <c r="EI40" s="114">
        <f t="shared" si="142"/>
        <v>0</v>
      </c>
      <c r="EJ40" s="114">
        <f t="shared" si="142"/>
        <v>9</v>
      </c>
      <c r="EK40" s="114">
        <f t="shared" si="142"/>
        <v>57</v>
      </c>
      <c r="EL40" s="114">
        <f t="shared" si="142"/>
        <v>57</v>
      </c>
      <c r="EM40" s="114">
        <f t="shared" si="142"/>
        <v>138</v>
      </c>
      <c r="EN40" s="114">
        <f t="shared" si="142"/>
        <v>127</v>
      </c>
      <c r="EO40" s="114">
        <f t="shared" si="142"/>
        <v>5.7</v>
      </c>
      <c r="EP40" s="114">
        <f t="shared" si="142"/>
        <v>0</v>
      </c>
      <c r="EQ40" s="114">
        <f t="shared" si="142"/>
        <v>9</v>
      </c>
      <c r="ER40" s="114">
        <f t="shared" si="142"/>
        <v>57</v>
      </c>
      <c r="ES40" s="114">
        <f t="shared" si="142"/>
        <v>58</v>
      </c>
      <c r="ET40" s="114">
        <f t="shared" si="142"/>
        <v>343</v>
      </c>
      <c r="EU40" s="114">
        <f t="shared" si="142"/>
        <v>260</v>
      </c>
      <c r="EV40" s="114"/>
      <c r="EW40" s="114">
        <f t="shared" ref="EW40:EY40" si="143">MAX(EW14:EW37)</f>
        <v>2.6</v>
      </c>
      <c r="EX40" s="114">
        <f t="shared" si="143"/>
        <v>342</v>
      </c>
      <c r="EY40" s="114">
        <f t="shared" si="143"/>
        <v>0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4">MAX(FI14:FI37)</f>
        <v>0</v>
      </c>
      <c r="FJ40" s="114">
        <f t="shared" si="144"/>
        <v>344</v>
      </c>
      <c r="FK40" s="114">
        <f t="shared" si="144"/>
        <v>251</v>
      </c>
      <c r="FL40" s="114"/>
      <c r="FM40" s="114">
        <f t="shared" ref="FM40:FN40" si="145">MAX(FM14:FM37)</f>
        <v>0</v>
      </c>
      <c r="FN40" s="114">
        <f t="shared" si="145"/>
        <v>344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6">MAX(FY14:FY37)</f>
        <v>0</v>
      </c>
      <c r="FZ40" s="112">
        <f t="shared" si="146"/>
        <v>0</v>
      </c>
      <c r="GA40" s="114">
        <f t="shared" si="146"/>
        <v>344</v>
      </c>
      <c r="GB40" s="114">
        <f t="shared" si="146"/>
        <v>396.54</v>
      </c>
      <c r="GC40" s="114"/>
      <c r="GD40" s="114">
        <f t="shared" ref="GD40:GF40" si="147">MAX(GD14:GD37)</f>
        <v>34.84</v>
      </c>
      <c r="GE40" s="114">
        <f t="shared" si="147"/>
        <v>344</v>
      </c>
      <c r="GF40" s="114">
        <f t="shared" si="147"/>
        <v>420.24</v>
      </c>
      <c r="GG40" s="114"/>
      <c r="GH40" s="114">
        <f t="shared" ref="GH40:GJ40" si="148">MAX(GH14:GH37)</f>
        <v>36.43</v>
      </c>
      <c r="GI40" s="114">
        <f t="shared" si="148"/>
        <v>342</v>
      </c>
      <c r="GJ40" s="114">
        <f t="shared" si="148"/>
        <v>249.26</v>
      </c>
      <c r="GK40" s="114"/>
      <c r="GL40" s="114">
        <f t="shared" ref="GL40:GN40" si="149">MAX(GL14:GL37)</f>
        <v>-5.7</v>
      </c>
      <c r="GM40" s="114">
        <f t="shared" si="149"/>
        <v>343</v>
      </c>
      <c r="GN40" s="114">
        <f t="shared" si="149"/>
        <v>228.16</v>
      </c>
      <c r="GO40" s="114"/>
      <c r="GP40" s="114">
        <f t="shared" ref="GP40:GR40" si="150">MAX(GP14:GP37)</f>
        <v>-11.22</v>
      </c>
      <c r="GQ40" s="114">
        <f t="shared" si="150"/>
        <v>342</v>
      </c>
      <c r="GR40" s="114">
        <f t="shared" si="150"/>
        <v>167.93</v>
      </c>
      <c r="GS40" s="114"/>
      <c r="GT40" s="114">
        <f t="shared" ref="GT40:GV40" si="151">MAX(GT14:GT37)</f>
        <v>9.55</v>
      </c>
      <c r="GU40" s="114">
        <f t="shared" si="151"/>
        <v>343</v>
      </c>
      <c r="GV40" s="114">
        <f t="shared" si="151"/>
        <v>185.81</v>
      </c>
      <c r="GW40" s="114"/>
      <c r="GX40" s="114">
        <f t="shared" ref="GX40:HC40" si="152">MAX(GX14:GX37)</f>
        <v>7.87</v>
      </c>
      <c r="GY40" s="112">
        <f t="shared" si="152"/>
        <v>0</v>
      </c>
      <c r="GZ40" s="114">
        <f t="shared" si="152"/>
        <v>0</v>
      </c>
      <c r="HA40" s="114">
        <f t="shared" si="152"/>
        <v>0</v>
      </c>
      <c r="HB40" s="114">
        <f t="shared" si="152"/>
        <v>279</v>
      </c>
      <c r="HC40" s="114">
        <f t="shared" si="152"/>
        <v>13.95</v>
      </c>
      <c r="HD40" s="114"/>
      <c r="HE40" s="114">
        <f t="shared" ref="HE40:HK40" si="153">MAX(HE14:HE37)</f>
        <v>8</v>
      </c>
      <c r="HF40" s="114">
        <f t="shared" si="153"/>
        <v>60</v>
      </c>
      <c r="HG40" s="114">
        <f t="shared" si="153"/>
        <v>58</v>
      </c>
      <c r="HH40" s="114">
        <f t="shared" si="153"/>
        <v>0</v>
      </c>
      <c r="HI40" s="114">
        <f t="shared" si="153"/>
        <v>0</v>
      </c>
      <c r="HJ40" s="114">
        <f t="shared" si="153"/>
        <v>189</v>
      </c>
      <c r="HK40" s="114">
        <f t="shared" si="153"/>
        <v>9.45</v>
      </c>
      <c r="HL40" s="114"/>
      <c r="HM40" s="114">
        <f t="shared" ref="HM40:HS40" si="154">MAX(HM14:HM37)</f>
        <v>5</v>
      </c>
      <c r="HN40" s="114">
        <f t="shared" si="154"/>
        <v>60</v>
      </c>
      <c r="HO40" s="114">
        <f t="shared" si="154"/>
        <v>60</v>
      </c>
      <c r="HP40" s="114">
        <f t="shared" si="154"/>
        <v>0</v>
      </c>
      <c r="HQ40" s="114">
        <f t="shared" si="154"/>
        <v>0</v>
      </c>
      <c r="HR40" s="114">
        <f t="shared" si="154"/>
        <v>324</v>
      </c>
      <c r="HS40" s="114">
        <f t="shared" si="154"/>
        <v>16.2</v>
      </c>
      <c r="HT40" s="114"/>
      <c r="HU40" s="114">
        <f t="shared" ref="HU40:IB40" si="155">MAX(HU14:HU37)</f>
        <v>7</v>
      </c>
      <c r="HV40" s="114">
        <f t="shared" si="155"/>
        <v>58</v>
      </c>
      <c r="HW40" s="114">
        <f t="shared" si="155"/>
        <v>58</v>
      </c>
      <c r="HX40" s="112">
        <f t="shared" si="155"/>
        <v>0</v>
      </c>
      <c r="HY40" s="114">
        <f t="shared" si="155"/>
        <v>135</v>
      </c>
      <c r="HZ40" s="114">
        <f t="shared" si="155"/>
        <v>33</v>
      </c>
      <c r="IA40" s="114">
        <f t="shared" si="155"/>
        <v>144</v>
      </c>
      <c r="IB40" s="114">
        <f t="shared" si="155"/>
        <v>7.2</v>
      </c>
      <c r="IC40" s="114"/>
      <c r="ID40" s="114">
        <f t="shared" ref="ID40:IK40" si="156">MAX(ID14:ID37)</f>
        <v>2</v>
      </c>
      <c r="IE40" s="114">
        <f t="shared" si="156"/>
        <v>68</v>
      </c>
      <c r="IF40" s="114">
        <f t="shared" si="156"/>
        <v>47</v>
      </c>
      <c r="IG40" s="112">
        <f t="shared" si="156"/>
        <v>0</v>
      </c>
      <c r="IH40" s="114">
        <f t="shared" si="156"/>
        <v>140</v>
      </c>
      <c r="II40" s="114">
        <f t="shared" si="156"/>
        <v>132</v>
      </c>
      <c r="IJ40" s="114">
        <f t="shared" si="156"/>
        <v>190</v>
      </c>
      <c r="IK40" s="114">
        <f t="shared" si="156"/>
        <v>9.6</v>
      </c>
      <c r="IL40" s="114"/>
      <c r="IM40" s="114">
        <f t="shared" ref="IM40:IS40" si="157">MAX(IM14:IM37)</f>
        <v>6</v>
      </c>
      <c r="IN40" s="114">
        <f t="shared" si="157"/>
        <v>52</v>
      </c>
      <c r="IO40" s="114">
        <f t="shared" si="157"/>
        <v>50</v>
      </c>
      <c r="IP40" s="114">
        <f t="shared" si="157"/>
        <v>140</v>
      </c>
      <c r="IQ40" s="114">
        <f t="shared" si="157"/>
        <v>35.5</v>
      </c>
      <c r="IR40" s="114">
        <f t="shared" si="157"/>
        <v>123</v>
      </c>
      <c r="IS40" s="114">
        <f t="shared" si="157"/>
        <v>6.4</v>
      </c>
      <c r="IT40" s="114"/>
      <c r="IU40" s="114">
        <f t="shared" ref="IU40:JB40" si="158">MAX(IU14:IU37)</f>
        <v>12</v>
      </c>
      <c r="IV40" s="114">
        <f t="shared" si="158"/>
        <v>54</v>
      </c>
      <c r="IW40" s="114">
        <f t="shared" si="158"/>
        <v>52</v>
      </c>
      <c r="IX40" s="112">
        <f t="shared" si="158"/>
        <v>0</v>
      </c>
      <c r="IY40" s="114">
        <f t="shared" si="158"/>
        <v>140.85</v>
      </c>
      <c r="IZ40" s="114">
        <f t="shared" si="158"/>
        <v>35.71</v>
      </c>
      <c r="JA40" s="114">
        <f t="shared" si="158"/>
        <v>415.6</v>
      </c>
      <c r="JB40" s="114">
        <f t="shared" si="158"/>
        <v>20.78</v>
      </c>
      <c r="JC40" s="114"/>
      <c r="JD40" s="114">
        <f t="shared" ref="JD40:JJ40" si="159">MAX(JD14:JD37)</f>
        <v>3</v>
      </c>
      <c r="JE40" s="114">
        <f t="shared" si="159"/>
        <v>75.69</v>
      </c>
      <c r="JF40" s="114">
        <f t="shared" si="159"/>
        <v>56.28</v>
      </c>
      <c r="JG40" s="114">
        <f t="shared" si="159"/>
        <v>0</v>
      </c>
      <c r="JH40" s="114">
        <f t="shared" si="159"/>
        <v>0</v>
      </c>
      <c r="JI40" s="114">
        <f t="shared" si="159"/>
        <v>0</v>
      </c>
      <c r="JJ40" s="114">
        <f t="shared" si="159"/>
        <v>0</v>
      </c>
      <c r="JK40" s="114"/>
      <c r="JL40" s="114">
        <f t="shared" ref="JL40:JS40" si="160">MAX(JL14:JL37)</f>
        <v>0</v>
      </c>
      <c r="JM40" s="114">
        <f t="shared" si="160"/>
        <v>0</v>
      </c>
      <c r="JN40" s="114">
        <f t="shared" si="160"/>
        <v>0</v>
      </c>
      <c r="JO40" s="112">
        <f t="shared" si="160"/>
        <v>0</v>
      </c>
      <c r="JP40" s="114">
        <f t="shared" si="160"/>
        <v>139</v>
      </c>
      <c r="JQ40" s="114">
        <f t="shared" si="160"/>
        <v>32.5</v>
      </c>
      <c r="JR40" s="114">
        <f t="shared" si="160"/>
        <v>0</v>
      </c>
      <c r="JS40" s="114">
        <f t="shared" si="160"/>
        <v>0</v>
      </c>
      <c r="JT40" s="114"/>
      <c r="JU40" s="114">
        <f t="shared" ref="JU40:KA40" si="161">MAX(JU14:JU37)</f>
        <v>2</v>
      </c>
      <c r="JV40" s="114">
        <f t="shared" si="161"/>
        <v>50</v>
      </c>
      <c r="JW40" s="114">
        <f t="shared" si="161"/>
        <v>49</v>
      </c>
      <c r="JX40" s="114">
        <f t="shared" si="161"/>
        <v>139</v>
      </c>
      <c r="JY40" s="114">
        <f t="shared" si="161"/>
        <v>34.6</v>
      </c>
      <c r="JZ40" s="114">
        <f t="shared" si="161"/>
        <v>223</v>
      </c>
      <c r="KA40" s="114">
        <f t="shared" si="161"/>
        <v>12.2</v>
      </c>
      <c r="KB40" s="114"/>
      <c r="KC40" s="114">
        <f t="shared" ref="KC40:NP40" si="162">MAX(KC14:KC37)</f>
        <v>2</v>
      </c>
      <c r="KD40" s="114">
        <f t="shared" si="162"/>
        <v>57</v>
      </c>
      <c r="KE40" s="114">
        <f t="shared" si="162"/>
        <v>55</v>
      </c>
      <c r="KF40" s="112">
        <f t="shared" si="162"/>
        <v>0</v>
      </c>
      <c r="KG40" s="114">
        <f t="shared" si="162"/>
        <v>140</v>
      </c>
      <c r="KH40" s="114">
        <f t="shared" si="162"/>
        <v>34</v>
      </c>
      <c r="KI40" s="114">
        <f t="shared" si="162"/>
        <v>126</v>
      </c>
      <c r="KJ40" s="114">
        <f t="shared" si="162"/>
        <v>6.8</v>
      </c>
      <c r="KK40" s="114">
        <f t="shared" si="162"/>
        <v>0</v>
      </c>
      <c r="KL40" s="114">
        <f t="shared" si="162"/>
        <v>1</v>
      </c>
      <c r="KM40" s="114">
        <f t="shared" si="162"/>
        <v>54</v>
      </c>
      <c r="KN40" s="114">
        <f t="shared" si="162"/>
        <v>54</v>
      </c>
      <c r="KO40" s="114">
        <f t="shared" si="162"/>
        <v>140</v>
      </c>
      <c r="KP40" s="114">
        <f t="shared" si="162"/>
        <v>34</v>
      </c>
      <c r="KQ40" s="114">
        <f t="shared" si="162"/>
        <v>3</v>
      </c>
      <c r="KR40" s="114">
        <f t="shared" si="162"/>
        <v>0.1</v>
      </c>
      <c r="KS40" s="114">
        <f t="shared" si="162"/>
        <v>0</v>
      </c>
      <c r="KT40" s="114">
        <f t="shared" si="162"/>
        <v>1</v>
      </c>
      <c r="KU40" s="114">
        <f t="shared" si="162"/>
        <v>54</v>
      </c>
      <c r="KV40" s="114">
        <f t="shared" si="162"/>
        <v>50</v>
      </c>
      <c r="KW40" s="114">
        <f t="shared" si="162"/>
        <v>0</v>
      </c>
      <c r="KX40" s="114">
        <f t="shared" si="162"/>
        <v>142</v>
      </c>
      <c r="KY40" s="114">
        <f t="shared" si="162"/>
        <v>34</v>
      </c>
      <c r="KZ40" s="114">
        <f t="shared" si="162"/>
        <v>328</v>
      </c>
      <c r="LA40" s="114">
        <f t="shared" si="162"/>
        <v>16.1</v>
      </c>
      <c r="LB40" s="114">
        <f t="shared" si="162"/>
        <v>3.1</v>
      </c>
      <c r="LC40" s="114">
        <f t="shared" si="162"/>
        <v>3</v>
      </c>
      <c r="LD40" s="114">
        <f t="shared" si="162"/>
        <v>58</v>
      </c>
      <c r="LE40" s="114">
        <f t="shared" si="162"/>
        <v>60</v>
      </c>
      <c r="LF40" s="114">
        <f t="shared" si="162"/>
        <v>142</v>
      </c>
      <c r="LG40" s="114">
        <f t="shared" si="162"/>
        <v>34</v>
      </c>
      <c r="LH40" s="114">
        <f t="shared" si="162"/>
        <v>435</v>
      </c>
      <c r="LI40" s="114">
        <f t="shared" si="162"/>
        <v>21.3</v>
      </c>
      <c r="LJ40" s="114">
        <f t="shared" si="162"/>
        <v>5</v>
      </c>
      <c r="LK40" s="114">
        <f t="shared" si="162"/>
        <v>5</v>
      </c>
      <c r="LL40" s="114">
        <f t="shared" si="162"/>
        <v>58</v>
      </c>
      <c r="LM40" s="114">
        <f t="shared" si="162"/>
        <v>58</v>
      </c>
      <c r="LN40" s="114">
        <f t="shared" si="162"/>
        <v>0</v>
      </c>
      <c r="LO40" s="114">
        <f t="shared" si="162"/>
        <v>344</v>
      </c>
      <c r="LP40" s="114">
        <f t="shared" si="162"/>
        <v>341</v>
      </c>
      <c r="LQ40" s="114">
        <f t="shared" si="162"/>
        <v>176</v>
      </c>
      <c r="LR40" s="114">
        <f t="shared" si="162"/>
        <v>73</v>
      </c>
      <c r="LS40" s="114">
        <f t="shared" si="162"/>
        <v>332</v>
      </c>
      <c r="LT40" s="114">
        <f t="shared" si="162"/>
        <v>56</v>
      </c>
      <c r="LU40" s="114">
        <f t="shared" si="162"/>
        <v>10.3</v>
      </c>
      <c r="LV40" s="114">
        <f t="shared" si="162"/>
        <v>145</v>
      </c>
      <c r="LW40" s="114">
        <f t="shared" si="162"/>
        <v>113</v>
      </c>
      <c r="LX40" s="114">
        <f t="shared" si="162"/>
        <v>60</v>
      </c>
      <c r="LY40" s="114">
        <f t="shared" si="162"/>
        <v>59</v>
      </c>
      <c r="LZ40" s="114">
        <f t="shared" si="162"/>
        <v>12</v>
      </c>
      <c r="MA40" s="114">
        <f t="shared" si="162"/>
        <v>120</v>
      </c>
      <c r="MB40" s="114">
        <f t="shared" si="162"/>
        <v>12.5</v>
      </c>
      <c r="MC40" s="114">
        <f t="shared" si="162"/>
        <v>146</v>
      </c>
      <c r="MD40" s="114">
        <f t="shared" si="162"/>
        <v>231</v>
      </c>
      <c r="ME40" s="114">
        <f t="shared" si="162"/>
        <v>84</v>
      </c>
      <c r="MF40" s="114">
        <f t="shared" si="162"/>
        <v>65</v>
      </c>
      <c r="MG40" s="114">
        <f t="shared" si="162"/>
        <v>12</v>
      </c>
      <c r="MH40" s="114">
        <f t="shared" si="162"/>
        <v>0</v>
      </c>
      <c r="MI40" s="114">
        <f t="shared" si="162"/>
        <v>0</v>
      </c>
      <c r="MJ40" s="114">
        <f t="shared" si="162"/>
        <v>0</v>
      </c>
      <c r="MK40" s="114">
        <f t="shared" si="162"/>
        <v>0</v>
      </c>
      <c r="ML40" s="114">
        <f t="shared" si="162"/>
        <v>56</v>
      </c>
      <c r="MM40" s="114">
        <f t="shared" si="162"/>
        <v>53</v>
      </c>
      <c r="MN40" s="114">
        <f t="shared" si="162"/>
        <v>5</v>
      </c>
      <c r="MO40" s="114">
        <f t="shared" si="162"/>
        <v>0</v>
      </c>
      <c r="MP40" s="114">
        <f t="shared" si="162"/>
        <v>0</v>
      </c>
      <c r="MQ40" s="114">
        <f t="shared" si="162"/>
        <v>0</v>
      </c>
      <c r="MR40" s="114">
        <f t="shared" si="162"/>
        <v>0</v>
      </c>
      <c r="MS40" s="114">
        <f t="shared" si="162"/>
        <v>0</v>
      </c>
      <c r="MT40" s="114">
        <f t="shared" si="162"/>
        <v>15</v>
      </c>
      <c r="MU40" s="114">
        <f t="shared" si="162"/>
        <v>7</v>
      </c>
      <c r="MV40" s="114">
        <f t="shared" si="162"/>
        <v>252</v>
      </c>
      <c r="MW40" s="114">
        <f t="shared" si="162"/>
        <v>37</v>
      </c>
      <c r="MX40" s="114">
        <f t="shared" si="162"/>
        <v>45</v>
      </c>
      <c r="MY40" s="114">
        <f t="shared" si="162"/>
        <v>0</v>
      </c>
      <c r="MZ40" s="114">
        <f t="shared" si="162"/>
        <v>5</v>
      </c>
      <c r="NA40" s="114">
        <f t="shared" si="162"/>
        <v>0</v>
      </c>
      <c r="NB40" s="114">
        <f t="shared" si="162"/>
        <v>25</v>
      </c>
      <c r="NC40" s="114">
        <f t="shared" si="162"/>
        <v>10.7</v>
      </c>
      <c r="ND40" s="114">
        <f t="shared" si="162"/>
        <v>476</v>
      </c>
      <c r="NE40" s="114">
        <f t="shared" si="162"/>
        <v>36</v>
      </c>
      <c r="NF40" s="114">
        <f t="shared" si="162"/>
        <v>52</v>
      </c>
      <c r="NG40" s="114">
        <f t="shared" si="162"/>
        <v>52</v>
      </c>
      <c r="NH40" s="114">
        <f t="shared" si="162"/>
        <v>6</v>
      </c>
      <c r="NI40" s="114">
        <f t="shared" si="162"/>
        <v>0</v>
      </c>
      <c r="NJ40" s="114">
        <f t="shared" si="162"/>
        <v>0</v>
      </c>
      <c r="NK40" s="114">
        <f t="shared" si="162"/>
        <v>0</v>
      </c>
      <c r="NL40" s="114">
        <f t="shared" si="162"/>
        <v>0</v>
      </c>
      <c r="NM40" s="114">
        <f t="shared" si="162"/>
        <v>35</v>
      </c>
      <c r="NN40" s="114">
        <f t="shared" si="162"/>
        <v>58</v>
      </c>
      <c r="NO40" s="114">
        <f t="shared" si="162"/>
        <v>58</v>
      </c>
      <c r="NP40" s="114">
        <f t="shared" si="162"/>
        <v>4</v>
      </c>
    </row>
    <row r="41" ht="14.25" customHeight="1">
      <c r="C41" s="6"/>
      <c r="G41" s="7"/>
      <c r="N41" s="7"/>
      <c r="S41" s="7"/>
      <c r="T41" s="7"/>
      <c r="Y41" s="7"/>
      <c r="AA41" s="7"/>
      <c r="AB41" s="7"/>
      <c r="AC41" s="7"/>
      <c r="AE41" s="7"/>
      <c r="AF41" s="7"/>
      <c r="AG41" s="7"/>
      <c r="AI41" s="7"/>
      <c r="AJ41" s="7"/>
      <c r="AQ41" s="188"/>
      <c r="AY41" s="188"/>
    </row>
    <row r="42" ht="14.25" customHeight="1">
      <c r="C42" s="6"/>
      <c r="G42" s="7"/>
      <c r="L42" s="201"/>
      <c r="N42" s="7"/>
      <c r="S42" s="7"/>
      <c r="T42" s="7"/>
      <c r="Y42" s="7"/>
      <c r="AA42" s="7"/>
      <c r="AB42" s="7"/>
      <c r="AC42" s="7"/>
      <c r="AE42" s="7"/>
      <c r="AF42" s="7"/>
      <c r="AG42" s="7"/>
      <c r="AI42" s="7"/>
      <c r="AJ42" s="7"/>
      <c r="AQ42" s="188"/>
      <c r="AY42" s="188"/>
      <c r="DQ42" s="123">
        <f>sum(DQ14:DQ37)</f>
        <v>510.03</v>
      </c>
    </row>
    <row r="43" ht="14.25" customHeight="1">
      <c r="C43" s="6"/>
      <c r="G43" s="7"/>
      <c r="N43" s="7"/>
      <c r="S43" s="7"/>
      <c r="T43" s="7"/>
      <c r="Y43" s="7"/>
      <c r="AA43" s="7"/>
      <c r="AB43" s="7"/>
      <c r="AC43" s="7"/>
      <c r="AE43" s="7"/>
      <c r="AF43" s="7"/>
      <c r="AG43" s="7"/>
      <c r="AI43" s="7"/>
      <c r="AJ43" s="7"/>
      <c r="AQ43" s="188"/>
      <c r="AY43" s="188"/>
      <c r="DQ43" s="123">
        <f>AVERAGE(DQ14:DQ37)</f>
        <v>21.25125</v>
      </c>
    </row>
    <row r="44" ht="14.25" customHeight="1">
      <c r="C44" s="6"/>
      <c r="G44" s="7"/>
      <c r="N44" s="7"/>
      <c r="S44" s="7"/>
      <c r="T44" s="7"/>
      <c r="Y44" s="7"/>
      <c r="AA44" s="7"/>
      <c r="AB44" s="7"/>
      <c r="AC44" s="7"/>
      <c r="AE44" s="7"/>
      <c r="AF44" s="7"/>
      <c r="AG44" s="7"/>
      <c r="AI44" s="7"/>
      <c r="AJ44" s="7"/>
      <c r="AQ44" s="188"/>
      <c r="AY44" s="188"/>
    </row>
    <row r="45" ht="14.25" customHeight="1">
      <c r="C45" s="6"/>
      <c r="G45" s="7"/>
      <c r="N45" s="7"/>
      <c r="S45" s="7"/>
      <c r="T45" s="7"/>
      <c r="Y45" s="7"/>
      <c r="AA45" s="7"/>
      <c r="AB45" s="7"/>
      <c r="AC45" s="7"/>
      <c r="AE45" s="7"/>
      <c r="AF45" s="7"/>
      <c r="AG45" s="7"/>
      <c r="AI45" s="7"/>
      <c r="AJ45" s="7"/>
      <c r="AQ45" s="188"/>
      <c r="AY45" s="188"/>
      <c r="LC45" s="117">
        <v>131.0</v>
      </c>
    </row>
    <row r="46" ht="14.25" customHeight="1">
      <c r="C46" s="6"/>
      <c r="G46" s="7"/>
      <c r="N46" s="7"/>
      <c r="S46" s="7"/>
      <c r="T46" s="7"/>
      <c r="Y46" s="7"/>
      <c r="AA46" s="7"/>
      <c r="AB46" s="7"/>
      <c r="AC46" s="7"/>
      <c r="AE46" s="7"/>
      <c r="AF46" s="7"/>
      <c r="AG46" s="7"/>
      <c r="AI46" s="7"/>
      <c r="AJ46" s="7"/>
      <c r="AQ46" s="188"/>
      <c r="AY46" s="188"/>
    </row>
    <row r="47" ht="14.25" customHeight="1">
      <c r="C47" s="6"/>
      <c r="G47" s="7"/>
      <c r="N47" s="7"/>
      <c r="S47" s="7"/>
      <c r="T47" s="7"/>
      <c r="Y47" s="7"/>
      <c r="AA47" s="7"/>
      <c r="AB47" s="7"/>
      <c r="AC47" s="7"/>
      <c r="AE47" s="7"/>
      <c r="AF47" s="7"/>
      <c r="AG47" s="7"/>
      <c r="AI47" s="7"/>
      <c r="AJ47" s="7"/>
      <c r="AQ47" s="188"/>
      <c r="AY47" s="188"/>
    </row>
    <row r="48" ht="14.25" customHeight="1">
      <c r="C48" s="6"/>
      <c r="G48" s="7"/>
      <c r="N48" s="7"/>
      <c r="S48" s="7"/>
      <c r="T48" s="7"/>
      <c r="Y48" s="7"/>
      <c r="AA48" s="7"/>
      <c r="AB48" s="7"/>
      <c r="AC48" s="7"/>
      <c r="AE48" s="7"/>
      <c r="AF48" s="7"/>
      <c r="AG48" s="7"/>
      <c r="AI48" s="7"/>
      <c r="AJ48" s="7"/>
      <c r="AQ48" s="188"/>
      <c r="AY48" s="188"/>
    </row>
    <row r="49" ht="14.25" customHeight="1">
      <c r="C49" s="6"/>
      <c r="G49" s="7"/>
      <c r="N49" s="7"/>
      <c r="S49" s="7"/>
      <c r="T49" s="7"/>
      <c r="Y49" s="7"/>
      <c r="AA49" s="7"/>
      <c r="AB49" s="7"/>
      <c r="AC49" s="7"/>
      <c r="AE49" s="7"/>
      <c r="AF49" s="7"/>
      <c r="AG49" s="7"/>
      <c r="AI49" s="7"/>
      <c r="AJ49" s="7"/>
      <c r="AQ49" s="188"/>
      <c r="AY49" s="188"/>
    </row>
    <row r="50" ht="14.25" customHeight="1">
      <c r="C50" s="6"/>
      <c r="G50" s="7"/>
      <c r="N50" s="7"/>
      <c r="S50" s="7"/>
      <c r="T50" s="7"/>
      <c r="Y50" s="7"/>
      <c r="AA50" s="7"/>
      <c r="AB50" s="7"/>
      <c r="AC50" s="7"/>
      <c r="AE50" s="7"/>
      <c r="AF50" s="7"/>
      <c r="AG50" s="7"/>
      <c r="AI50" s="7"/>
      <c r="AJ50" s="7"/>
      <c r="AQ50" s="188"/>
      <c r="AY50" s="188"/>
    </row>
    <row r="51" ht="14.25" customHeight="1">
      <c r="C51" s="6"/>
      <c r="G51" s="7"/>
      <c r="N51" s="7"/>
      <c r="S51" s="7"/>
      <c r="T51" s="7"/>
      <c r="Y51" s="7"/>
      <c r="AA51" s="7"/>
      <c r="AB51" s="7"/>
      <c r="AC51" s="7"/>
      <c r="AE51" s="7"/>
      <c r="AF51" s="7"/>
      <c r="AG51" s="7"/>
      <c r="AI51" s="7"/>
      <c r="AJ51" s="7"/>
      <c r="AQ51" s="188"/>
      <c r="AY51" s="188"/>
    </row>
    <row r="52" ht="14.25" customHeight="1">
      <c r="C52" s="6"/>
      <c r="G52" s="7"/>
      <c r="N52" s="7"/>
      <c r="S52" s="7"/>
      <c r="T52" s="7"/>
      <c r="Y52" s="7"/>
      <c r="AA52" s="7"/>
      <c r="AB52" s="7"/>
      <c r="AC52" s="7"/>
      <c r="AE52" s="7"/>
      <c r="AF52" s="7"/>
      <c r="AG52" s="7"/>
      <c r="AI52" s="7"/>
      <c r="AJ52" s="7"/>
      <c r="AQ52" s="188"/>
      <c r="AY52" s="188"/>
    </row>
    <row r="53" ht="14.25" customHeight="1">
      <c r="C53" s="6"/>
      <c r="G53" s="7"/>
      <c r="N53" s="7"/>
      <c r="S53" s="7"/>
      <c r="T53" s="7"/>
      <c r="Y53" s="7"/>
      <c r="AA53" s="7"/>
      <c r="AB53" s="7"/>
      <c r="AC53" s="7"/>
      <c r="AE53" s="7"/>
      <c r="AF53" s="7"/>
      <c r="AG53" s="7"/>
      <c r="AI53" s="7"/>
      <c r="AJ53" s="7"/>
      <c r="AQ53" s="188"/>
      <c r="AY53" s="188"/>
    </row>
    <row r="54" ht="14.25" customHeight="1">
      <c r="C54" s="6"/>
      <c r="G54" s="7"/>
      <c r="N54" s="7"/>
      <c r="S54" s="7"/>
      <c r="T54" s="7"/>
      <c r="Y54" s="7"/>
      <c r="AA54" s="7"/>
      <c r="AB54" s="7"/>
      <c r="AC54" s="7"/>
      <c r="AE54" s="7"/>
      <c r="AF54" s="7"/>
      <c r="AG54" s="7"/>
      <c r="AI54" s="7"/>
      <c r="AJ54" s="7"/>
      <c r="AQ54" s="188"/>
      <c r="AY54" s="188"/>
    </row>
    <row r="55" ht="14.25" customHeight="1">
      <c r="C55" s="6"/>
      <c r="G55" s="7"/>
      <c r="N55" s="7"/>
      <c r="S55" s="7"/>
      <c r="T55" s="7"/>
      <c r="Y55" s="7"/>
      <c r="AA55" s="7"/>
      <c r="AB55" s="7"/>
      <c r="AC55" s="7"/>
      <c r="AE55" s="7"/>
      <c r="AF55" s="7"/>
      <c r="AG55" s="7"/>
      <c r="AI55" s="7"/>
      <c r="AJ55" s="7"/>
      <c r="AQ55" s="188"/>
      <c r="AY55" s="188"/>
    </row>
    <row r="56" ht="14.25" customHeight="1">
      <c r="C56" s="6"/>
      <c r="G56" s="7"/>
      <c r="N56" s="7"/>
      <c r="S56" s="7"/>
      <c r="T56" s="7"/>
      <c r="Y56" s="7"/>
      <c r="AA56" s="7"/>
      <c r="AB56" s="7"/>
      <c r="AC56" s="7"/>
      <c r="AE56" s="7"/>
      <c r="AF56" s="7"/>
      <c r="AG56" s="7"/>
      <c r="AI56" s="7"/>
      <c r="AJ56" s="7"/>
      <c r="AQ56" s="188"/>
      <c r="AY56" s="188"/>
    </row>
    <row r="57" ht="14.25" customHeight="1">
      <c r="C57" s="6"/>
      <c r="G57" s="7"/>
      <c r="N57" s="7"/>
      <c r="S57" s="7"/>
      <c r="T57" s="7"/>
      <c r="Y57" s="7"/>
      <c r="AA57" s="7"/>
      <c r="AB57" s="7"/>
      <c r="AC57" s="7"/>
      <c r="AE57" s="7"/>
      <c r="AF57" s="7"/>
      <c r="AG57" s="7"/>
      <c r="AI57" s="7"/>
      <c r="AJ57" s="7"/>
      <c r="AQ57" s="188"/>
      <c r="AY57" s="188"/>
    </row>
    <row r="58" ht="14.25" customHeight="1">
      <c r="C58" s="6"/>
      <c r="G58" s="7"/>
      <c r="N58" s="7"/>
      <c r="S58" s="7"/>
      <c r="T58" s="7"/>
      <c r="Y58" s="7"/>
      <c r="AA58" s="7"/>
      <c r="AB58" s="7"/>
      <c r="AC58" s="7"/>
      <c r="AE58" s="7"/>
      <c r="AF58" s="7"/>
      <c r="AG58" s="7"/>
      <c r="AI58" s="7"/>
      <c r="AJ58" s="7"/>
      <c r="AQ58" s="188"/>
      <c r="AY58" s="188"/>
    </row>
    <row r="59" ht="14.25" customHeight="1">
      <c r="C59" s="6"/>
      <c r="G59" s="7"/>
      <c r="N59" s="7"/>
      <c r="S59" s="7"/>
      <c r="T59" s="7"/>
      <c r="Y59" s="7"/>
      <c r="AA59" s="7"/>
      <c r="AB59" s="7"/>
      <c r="AC59" s="7"/>
      <c r="AE59" s="7"/>
      <c r="AF59" s="7"/>
      <c r="AG59" s="7"/>
      <c r="AI59" s="7"/>
      <c r="AJ59" s="7"/>
      <c r="AQ59" s="188"/>
      <c r="AY59" s="188"/>
    </row>
    <row r="60" ht="14.25" customHeight="1">
      <c r="C60" s="6"/>
      <c r="G60" s="7"/>
      <c r="N60" s="7"/>
      <c r="S60" s="7"/>
      <c r="T60" s="7"/>
      <c r="Y60" s="7"/>
      <c r="AA60" s="7"/>
      <c r="AB60" s="7"/>
      <c r="AC60" s="7"/>
      <c r="AE60" s="7"/>
      <c r="AF60" s="7"/>
      <c r="AG60" s="7"/>
      <c r="AI60" s="7"/>
      <c r="AJ60" s="7"/>
      <c r="AQ60" s="188"/>
      <c r="AY60" s="188"/>
    </row>
    <row r="61" ht="14.25" customHeight="1">
      <c r="C61" s="6"/>
      <c r="G61" s="7"/>
      <c r="N61" s="7"/>
      <c r="S61" s="7"/>
      <c r="T61" s="7"/>
      <c r="Y61" s="7"/>
      <c r="AA61" s="7"/>
      <c r="AB61" s="7"/>
      <c r="AC61" s="7"/>
      <c r="AE61" s="7"/>
      <c r="AF61" s="7"/>
      <c r="AG61" s="7"/>
      <c r="AI61" s="7"/>
      <c r="AJ61" s="7"/>
      <c r="AQ61" s="188"/>
      <c r="AY61" s="188"/>
    </row>
    <row r="62" ht="14.25" customHeight="1">
      <c r="C62" s="6"/>
      <c r="G62" s="7"/>
      <c r="N62" s="7"/>
      <c r="S62" s="7"/>
      <c r="T62" s="7"/>
      <c r="Y62" s="7"/>
      <c r="AA62" s="7"/>
      <c r="AB62" s="7"/>
      <c r="AC62" s="7"/>
      <c r="AE62" s="7"/>
      <c r="AF62" s="7"/>
      <c r="AG62" s="7"/>
      <c r="AI62" s="7"/>
      <c r="AJ62" s="7"/>
      <c r="AQ62" s="188"/>
      <c r="AY62" s="188"/>
    </row>
    <row r="63" ht="14.25" customHeight="1">
      <c r="C63" s="6"/>
      <c r="G63" s="7"/>
      <c r="N63" s="7"/>
      <c r="S63" s="7"/>
      <c r="T63" s="7"/>
      <c r="Y63" s="7"/>
      <c r="AA63" s="7"/>
      <c r="AB63" s="7"/>
      <c r="AC63" s="7"/>
      <c r="AE63" s="7"/>
      <c r="AF63" s="7"/>
      <c r="AG63" s="7"/>
      <c r="AI63" s="7"/>
      <c r="AJ63" s="7"/>
      <c r="AQ63" s="188"/>
      <c r="AY63" s="188"/>
    </row>
    <row r="64" ht="14.25" customHeight="1">
      <c r="C64" s="6"/>
      <c r="G64" s="7"/>
      <c r="N64" s="7"/>
      <c r="S64" s="7"/>
      <c r="T64" s="7"/>
      <c r="Y64" s="7"/>
      <c r="AA64" s="7"/>
      <c r="AB64" s="7"/>
      <c r="AC64" s="7"/>
      <c r="AE64" s="7"/>
      <c r="AF64" s="7"/>
      <c r="AG64" s="7"/>
      <c r="AI64" s="7"/>
      <c r="AJ64" s="7"/>
      <c r="AQ64" s="188"/>
      <c r="AY64" s="188"/>
    </row>
    <row r="65" ht="14.25" customHeight="1">
      <c r="C65" s="6"/>
      <c r="G65" s="7"/>
      <c r="N65" s="7"/>
      <c r="S65" s="7"/>
      <c r="T65" s="7"/>
      <c r="Y65" s="7"/>
      <c r="AA65" s="7"/>
      <c r="AB65" s="7"/>
      <c r="AC65" s="7"/>
      <c r="AE65" s="7"/>
      <c r="AF65" s="7"/>
      <c r="AG65" s="7"/>
      <c r="AI65" s="7"/>
      <c r="AJ65" s="7"/>
      <c r="AQ65" s="188"/>
      <c r="AY65" s="188"/>
    </row>
    <row r="66" ht="14.25" customHeight="1">
      <c r="C66" s="6"/>
      <c r="G66" s="7"/>
      <c r="N66" s="7"/>
      <c r="S66" s="7"/>
      <c r="T66" s="7"/>
      <c r="Y66" s="7"/>
      <c r="AA66" s="7"/>
      <c r="AB66" s="7"/>
      <c r="AC66" s="7"/>
      <c r="AE66" s="7"/>
      <c r="AF66" s="7"/>
      <c r="AG66" s="7"/>
      <c r="AI66" s="7"/>
      <c r="AJ66" s="7"/>
      <c r="AQ66" s="188"/>
      <c r="AY66" s="188"/>
    </row>
    <row r="67" ht="14.25" customHeight="1">
      <c r="C67" s="6"/>
      <c r="G67" s="7"/>
      <c r="N67" s="7"/>
      <c r="S67" s="7"/>
      <c r="T67" s="7"/>
      <c r="Y67" s="7"/>
      <c r="AA67" s="7"/>
      <c r="AB67" s="7"/>
      <c r="AC67" s="7"/>
      <c r="AE67" s="7"/>
      <c r="AF67" s="7"/>
      <c r="AG67" s="7"/>
      <c r="AI67" s="7"/>
      <c r="AJ67" s="7"/>
      <c r="AQ67" s="188"/>
      <c r="AY67" s="188"/>
    </row>
    <row r="68" ht="14.25" customHeight="1">
      <c r="C68" s="6"/>
      <c r="G68" s="7"/>
      <c r="N68" s="7"/>
      <c r="S68" s="7"/>
      <c r="T68" s="7"/>
      <c r="Y68" s="7"/>
      <c r="AA68" s="7"/>
      <c r="AB68" s="7"/>
      <c r="AC68" s="7"/>
      <c r="AE68" s="7"/>
      <c r="AF68" s="7"/>
      <c r="AG68" s="7"/>
      <c r="AI68" s="7"/>
      <c r="AJ68" s="7"/>
      <c r="AQ68" s="188"/>
      <c r="AY68" s="188"/>
    </row>
    <row r="69" ht="14.25" customHeight="1">
      <c r="C69" s="6"/>
      <c r="G69" s="7"/>
      <c r="N69" s="7"/>
      <c r="S69" s="7"/>
      <c r="T69" s="7"/>
      <c r="Y69" s="7"/>
      <c r="AA69" s="7"/>
      <c r="AB69" s="7"/>
      <c r="AC69" s="7"/>
      <c r="AE69" s="7"/>
      <c r="AF69" s="7"/>
      <c r="AG69" s="7"/>
      <c r="AI69" s="7"/>
      <c r="AJ69" s="7"/>
      <c r="AQ69" s="188"/>
      <c r="AY69" s="188"/>
    </row>
    <row r="70" ht="14.25" customHeight="1">
      <c r="C70" s="6"/>
      <c r="G70" s="7"/>
      <c r="N70" s="7"/>
      <c r="S70" s="7"/>
      <c r="T70" s="7"/>
      <c r="Y70" s="7"/>
      <c r="AA70" s="7"/>
      <c r="AB70" s="7"/>
      <c r="AC70" s="7"/>
      <c r="AE70" s="7"/>
      <c r="AF70" s="7"/>
      <c r="AG70" s="7"/>
      <c r="AI70" s="7"/>
      <c r="AJ70" s="7"/>
      <c r="AQ70" s="188"/>
      <c r="AY70" s="188"/>
    </row>
    <row r="71" ht="14.25" customHeight="1">
      <c r="C71" s="6"/>
      <c r="G71" s="7"/>
      <c r="N71" s="7"/>
      <c r="S71" s="7"/>
      <c r="T71" s="7"/>
      <c r="Y71" s="7"/>
      <c r="AA71" s="7"/>
      <c r="AB71" s="7"/>
      <c r="AC71" s="7"/>
      <c r="AE71" s="7"/>
      <c r="AF71" s="7"/>
      <c r="AG71" s="7"/>
      <c r="AI71" s="7"/>
      <c r="AJ71" s="7"/>
      <c r="AQ71" s="188"/>
      <c r="AY71" s="188"/>
    </row>
    <row r="72" ht="14.25" customHeight="1">
      <c r="C72" s="6"/>
      <c r="G72" s="7"/>
      <c r="N72" s="7"/>
      <c r="S72" s="7"/>
      <c r="T72" s="7"/>
      <c r="Y72" s="7"/>
      <c r="AA72" s="7"/>
      <c r="AB72" s="7"/>
      <c r="AC72" s="7"/>
      <c r="AE72" s="7"/>
      <c r="AF72" s="7"/>
      <c r="AG72" s="7"/>
      <c r="AI72" s="7"/>
      <c r="AJ72" s="7"/>
      <c r="AQ72" s="188"/>
      <c r="AY72" s="188"/>
    </row>
    <row r="73" ht="14.25" customHeight="1">
      <c r="C73" s="6"/>
      <c r="G73" s="7"/>
      <c r="N73" s="7"/>
      <c r="S73" s="7"/>
      <c r="T73" s="7"/>
      <c r="Y73" s="7"/>
      <c r="AA73" s="7"/>
      <c r="AB73" s="7"/>
      <c r="AC73" s="7"/>
      <c r="AE73" s="7"/>
      <c r="AF73" s="7"/>
      <c r="AG73" s="7"/>
      <c r="AI73" s="7"/>
      <c r="AJ73" s="7"/>
      <c r="AQ73" s="188"/>
      <c r="AY73" s="188"/>
    </row>
    <row r="74" ht="14.25" customHeight="1">
      <c r="C74" s="6"/>
      <c r="G74" s="7"/>
      <c r="N74" s="7"/>
      <c r="S74" s="7"/>
      <c r="T74" s="7"/>
      <c r="Y74" s="7"/>
      <c r="AA74" s="7"/>
      <c r="AB74" s="7"/>
      <c r="AC74" s="7"/>
      <c r="AE74" s="7"/>
      <c r="AF74" s="7"/>
      <c r="AG74" s="7"/>
      <c r="AI74" s="7"/>
      <c r="AJ74" s="7"/>
      <c r="AQ74" s="188"/>
      <c r="AY74" s="188"/>
    </row>
    <row r="75" ht="14.25" customHeight="1">
      <c r="C75" s="6"/>
      <c r="G75" s="7"/>
      <c r="N75" s="7"/>
      <c r="S75" s="7"/>
      <c r="T75" s="7"/>
      <c r="Y75" s="7"/>
      <c r="AA75" s="7"/>
      <c r="AB75" s="7"/>
      <c r="AC75" s="7"/>
      <c r="AE75" s="7"/>
      <c r="AF75" s="7"/>
      <c r="AG75" s="7"/>
      <c r="AI75" s="7"/>
      <c r="AJ75" s="7"/>
      <c r="AQ75" s="188"/>
      <c r="AY75" s="188"/>
    </row>
    <row r="76" ht="14.25" customHeight="1">
      <c r="C76" s="6"/>
      <c r="G76" s="7"/>
      <c r="N76" s="7"/>
      <c r="S76" s="7"/>
      <c r="T76" s="7"/>
      <c r="Y76" s="7"/>
      <c r="AA76" s="7"/>
      <c r="AB76" s="7"/>
      <c r="AC76" s="7"/>
      <c r="AE76" s="7"/>
      <c r="AF76" s="7"/>
      <c r="AG76" s="7"/>
      <c r="AI76" s="7"/>
      <c r="AJ76" s="7"/>
      <c r="AQ76" s="188"/>
      <c r="AY76" s="188"/>
    </row>
    <row r="77" ht="14.25" customHeight="1">
      <c r="C77" s="6"/>
      <c r="G77" s="7"/>
      <c r="N77" s="7"/>
      <c r="S77" s="7"/>
      <c r="T77" s="7"/>
      <c r="Y77" s="7"/>
      <c r="AA77" s="7"/>
      <c r="AB77" s="7"/>
      <c r="AC77" s="7"/>
      <c r="AE77" s="7"/>
      <c r="AF77" s="7"/>
      <c r="AG77" s="7"/>
      <c r="AI77" s="7"/>
      <c r="AJ77" s="7"/>
      <c r="AQ77" s="188"/>
      <c r="AY77" s="188"/>
    </row>
    <row r="78" ht="14.25" customHeight="1">
      <c r="C78" s="6"/>
      <c r="G78" s="7"/>
      <c r="N78" s="7"/>
      <c r="S78" s="7"/>
      <c r="T78" s="7"/>
      <c r="Y78" s="7"/>
      <c r="AA78" s="7"/>
      <c r="AB78" s="7"/>
      <c r="AC78" s="7"/>
      <c r="AE78" s="7"/>
      <c r="AF78" s="7"/>
      <c r="AG78" s="7"/>
      <c r="AI78" s="7"/>
      <c r="AJ78" s="7"/>
      <c r="AQ78" s="188"/>
      <c r="AY78" s="188"/>
    </row>
    <row r="79" ht="14.25" customHeight="1">
      <c r="C79" s="6"/>
      <c r="G79" s="7"/>
      <c r="N79" s="7"/>
      <c r="S79" s="7"/>
      <c r="T79" s="7"/>
      <c r="Y79" s="7"/>
      <c r="AA79" s="7"/>
      <c r="AB79" s="7"/>
      <c r="AC79" s="7"/>
      <c r="AE79" s="7"/>
      <c r="AF79" s="7"/>
      <c r="AG79" s="7"/>
      <c r="AI79" s="7"/>
      <c r="AJ79" s="7"/>
      <c r="AQ79" s="188"/>
      <c r="AY79" s="188"/>
    </row>
    <row r="80" ht="14.25" customHeight="1">
      <c r="C80" s="6"/>
      <c r="G80" s="7"/>
      <c r="N80" s="7"/>
      <c r="S80" s="7"/>
      <c r="T80" s="7"/>
      <c r="Y80" s="7"/>
      <c r="AA80" s="7"/>
      <c r="AB80" s="7"/>
      <c r="AC80" s="7"/>
      <c r="AE80" s="7"/>
      <c r="AF80" s="7"/>
      <c r="AG80" s="7"/>
      <c r="AI80" s="7"/>
      <c r="AJ80" s="7"/>
      <c r="AQ80" s="188"/>
      <c r="AY80" s="188"/>
    </row>
    <row r="81" ht="14.25" customHeight="1">
      <c r="C81" s="6"/>
      <c r="G81" s="7"/>
      <c r="N81" s="7"/>
      <c r="S81" s="7"/>
      <c r="T81" s="7"/>
      <c r="Y81" s="7"/>
      <c r="AA81" s="7"/>
      <c r="AB81" s="7"/>
      <c r="AC81" s="7"/>
      <c r="AE81" s="7"/>
      <c r="AF81" s="7"/>
      <c r="AG81" s="7"/>
      <c r="AI81" s="7"/>
      <c r="AJ81" s="7"/>
      <c r="AQ81" s="188"/>
      <c r="AY81" s="188"/>
    </row>
    <row r="82" ht="14.25" customHeight="1">
      <c r="C82" s="6"/>
      <c r="G82" s="7"/>
      <c r="N82" s="7"/>
      <c r="S82" s="7"/>
      <c r="T82" s="7"/>
      <c r="Y82" s="7"/>
      <c r="AA82" s="7"/>
      <c r="AB82" s="7"/>
      <c r="AC82" s="7"/>
      <c r="AE82" s="7"/>
      <c r="AF82" s="7"/>
      <c r="AG82" s="7"/>
      <c r="AI82" s="7"/>
      <c r="AJ82" s="7"/>
      <c r="AQ82" s="188"/>
      <c r="AY82" s="188"/>
    </row>
    <row r="83" ht="14.25" customHeight="1">
      <c r="C83" s="6"/>
      <c r="G83" s="7"/>
      <c r="N83" s="7"/>
      <c r="S83" s="7"/>
      <c r="T83" s="7"/>
      <c r="Y83" s="7"/>
      <c r="AA83" s="7"/>
      <c r="AB83" s="7"/>
      <c r="AC83" s="7"/>
      <c r="AE83" s="7"/>
      <c r="AF83" s="7"/>
      <c r="AG83" s="7"/>
      <c r="AI83" s="7"/>
      <c r="AJ83" s="7"/>
      <c r="AQ83" s="188"/>
      <c r="AY83" s="188"/>
    </row>
    <row r="84" ht="14.25" customHeight="1">
      <c r="C84" s="6"/>
      <c r="G84" s="7"/>
      <c r="N84" s="7"/>
      <c r="S84" s="7"/>
      <c r="T84" s="7"/>
      <c r="Y84" s="7"/>
      <c r="AA84" s="7"/>
      <c r="AB84" s="7"/>
      <c r="AC84" s="7"/>
      <c r="AE84" s="7"/>
      <c r="AF84" s="7"/>
      <c r="AG84" s="7"/>
      <c r="AI84" s="7"/>
      <c r="AJ84" s="7"/>
      <c r="AQ84" s="188"/>
      <c r="AY84" s="188"/>
    </row>
    <row r="85" ht="14.25" customHeight="1">
      <c r="C85" s="6"/>
      <c r="G85" s="7"/>
      <c r="N85" s="7"/>
      <c r="S85" s="7"/>
      <c r="T85" s="7"/>
      <c r="Y85" s="7"/>
      <c r="AA85" s="7"/>
      <c r="AB85" s="7"/>
      <c r="AC85" s="7"/>
      <c r="AE85" s="7"/>
      <c r="AF85" s="7"/>
      <c r="AG85" s="7"/>
      <c r="AI85" s="7"/>
      <c r="AJ85" s="7"/>
      <c r="AQ85" s="188"/>
      <c r="AY85" s="188"/>
    </row>
    <row r="86" ht="14.25" customHeight="1">
      <c r="C86" s="6"/>
      <c r="G86" s="7"/>
      <c r="N86" s="7"/>
      <c r="S86" s="7"/>
      <c r="T86" s="7"/>
      <c r="Y86" s="7"/>
      <c r="AA86" s="7"/>
      <c r="AB86" s="7"/>
      <c r="AC86" s="7"/>
      <c r="AE86" s="7"/>
      <c r="AF86" s="7"/>
      <c r="AG86" s="7"/>
      <c r="AI86" s="7"/>
      <c r="AJ86" s="7"/>
      <c r="AQ86" s="188"/>
      <c r="AY86" s="188"/>
    </row>
    <row r="87" ht="14.25" customHeight="1">
      <c r="C87" s="6"/>
      <c r="G87" s="7"/>
      <c r="N87" s="7"/>
      <c r="S87" s="7"/>
      <c r="T87" s="7"/>
      <c r="Y87" s="7"/>
      <c r="AA87" s="7"/>
      <c r="AB87" s="7"/>
      <c r="AC87" s="7"/>
      <c r="AE87" s="7"/>
      <c r="AF87" s="7"/>
      <c r="AG87" s="7"/>
      <c r="AI87" s="7"/>
      <c r="AJ87" s="7"/>
      <c r="AQ87" s="188"/>
      <c r="AY87" s="188"/>
    </row>
    <row r="88" ht="14.25" customHeight="1">
      <c r="C88" s="6"/>
      <c r="G88" s="7"/>
      <c r="N88" s="7"/>
      <c r="S88" s="7"/>
      <c r="T88" s="7"/>
      <c r="Y88" s="7"/>
      <c r="AA88" s="7"/>
      <c r="AB88" s="7"/>
      <c r="AC88" s="7"/>
      <c r="AE88" s="7"/>
      <c r="AF88" s="7"/>
      <c r="AG88" s="7"/>
      <c r="AI88" s="7"/>
      <c r="AJ88" s="7"/>
      <c r="AQ88" s="188"/>
      <c r="AY88" s="188"/>
    </row>
    <row r="89" ht="14.25" customHeight="1">
      <c r="C89" s="6"/>
      <c r="G89" s="7"/>
      <c r="N89" s="7"/>
      <c r="S89" s="7"/>
      <c r="T89" s="7"/>
      <c r="Y89" s="7"/>
      <c r="AA89" s="7"/>
      <c r="AB89" s="7"/>
      <c r="AC89" s="7"/>
      <c r="AE89" s="7"/>
      <c r="AF89" s="7"/>
      <c r="AG89" s="7"/>
      <c r="AI89" s="7"/>
      <c r="AJ89" s="7"/>
      <c r="AQ89" s="188"/>
      <c r="AY89" s="188"/>
    </row>
    <row r="90" ht="14.25" customHeight="1">
      <c r="C90" s="6"/>
      <c r="G90" s="7"/>
      <c r="N90" s="7"/>
      <c r="S90" s="7"/>
      <c r="T90" s="7"/>
      <c r="Y90" s="7"/>
      <c r="AA90" s="7"/>
      <c r="AB90" s="7"/>
      <c r="AC90" s="7"/>
      <c r="AE90" s="7"/>
      <c r="AF90" s="7"/>
      <c r="AG90" s="7"/>
      <c r="AI90" s="7"/>
      <c r="AJ90" s="7"/>
      <c r="AQ90" s="188"/>
      <c r="AY90" s="188"/>
    </row>
    <row r="91" ht="14.25" customHeight="1">
      <c r="C91" s="6"/>
      <c r="G91" s="7"/>
      <c r="N91" s="7"/>
      <c r="S91" s="7"/>
      <c r="T91" s="7"/>
      <c r="Y91" s="7"/>
      <c r="AA91" s="7"/>
      <c r="AB91" s="7"/>
      <c r="AC91" s="7"/>
      <c r="AE91" s="7"/>
      <c r="AF91" s="7"/>
      <c r="AG91" s="7"/>
      <c r="AI91" s="7"/>
      <c r="AJ91" s="7"/>
      <c r="AQ91" s="188"/>
      <c r="AY91" s="188"/>
    </row>
    <row r="92" ht="14.25" customHeight="1">
      <c r="C92" s="6"/>
      <c r="G92" s="7"/>
      <c r="N92" s="7"/>
      <c r="S92" s="7"/>
      <c r="T92" s="7"/>
      <c r="Y92" s="7"/>
      <c r="AA92" s="7"/>
      <c r="AB92" s="7"/>
      <c r="AC92" s="7"/>
      <c r="AE92" s="7"/>
      <c r="AF92" s="7"/>
      <c r="AG92" s="7"/>
      <c r="AI92" s="7"/>
      <c r="AJ92" s="7"/>
      <c r="AQ92" s="188"/>
      <c r="AY92" s="188"/>
    </row>
    <row r="93" ht="14.25" customHeight="1">
      <c r="C93" s="6"/>
      <c r="G93" s="7"/>
      <c r="N93" s="7"/>
      <c r="S93" s="7"/>
      <c r="T93" s="7"/>
      <c r="Y93" s="7"/>
      <c r="AA93" s="7"/>
      <c r="AB93" s="7"/>
      <c r="AC93" s="7"/>
      <c r="AE93" s="7"/>
      <c r="AF93" s="7"/>
      <c r="AG93" s="7"/>
      <c r="AI93" s="7"/>
      <c r="AJ93" s="7"/>
      <c r="AQ93" s="188"/>
      <c r="AY93" s="188"/>
    </row>
    <row r="94" ht="14.25" customHeight="1">
      <c r="C94" s="6"/>
      <c r="G94" s="7"/>
      <c r="N94" s="7"/>
      <c r="S94" s="7"/>
      <c r="T94" s="7"/>
      <c r="Y94" s="7"/>
      <c r="AA94" s="7"/>
      <c r="AB94" s="7"/>
      <c r="AC94" s="7"/>
      <c r="AE94" s="7"/>
      <c r="AF94" s="7"/>
      <c r="AG94" s="7"/>
      <c r="AI94" s="7"/>
      <c r="AJ94" s="7"/>
      <c r="AQ94" s="188"/>
      <c r="AY94" s="188"/>
    </row>
    <row r="95" ht="14.25" customHeight="1">
      <c r="C95" s="6"/>
      <c r="G95" s="7"/>
      <c r="N95" s="7"/>
      <c r="S95" s="7"/>
      <c r="T95" s="7"/>
      <c r="Y95" s="7"/>
      <c r="AA95" s="7"/>
      <c r="AB95" s="7"/>
      <c r="AC95" s="7"/>
      <c r="AE95" s="7"/>
      <c r="AF95" s="7"/>
      <c r="AG95" s="7"/>
      <c r="AI95" s="7"/>
      <c r="AJ95" s="7"/>
      <c r="AQ95" s="188"/>
      <c r="AY95" s="188"/>
    </row>
    <row r="96" ht="14.25" customHeight="1">
      <c r="C96" s="6"/>
      <c r="G96" s="7"/>
      <c r="N96" s="7"/>
      <c r="S96" s="7"/>
      <c r="T96" s="7"/>
      <c r="Y96" s="7"/>
      <c r="AA96" s="7"/>
      <c r="AB96" s="7"/>
      <c r="AC96" s="7"/>
      <c r="AE96" s="7"/>
      <c r="AF96" s="7"/>
      <c r="AG96" s="7"/>
      <c r="AI96" s="7"/>
      <c r="AJ96" s="7"/>
      <c r="AQ96" s="188"/>
      <c r="AY96" s="188"/>
    </row>
    <row r="97" ht="14.25" customHeight="1">
      <c r="C97" s="6"/>
      <c r="G97" s="7"/>
      <c r="N97" s="7"/>
      <c r="S97" s="7"/>
      <c r="T97" s="7"/>
      <c r="Y97" s="7"/>
      <c r="AA97" s="7"/>
      <c r="AB97" s="7"/>
      <c r="AC97" s="7"/>
      <c r="AE97" s="7"/>
      <c r="AF97" s="7"/>
      <c r="AG97" s="7"/>
      <c r="AI97" s="7"/>
      <c r="AJ97" s="7"/>
      <c r="AQ97" s="188"/>
      <c r="AY97" s="188"/>
    </row>
    <row r="98" ht="14.25" customHeight="1">
      <c r="C98" s="6"/>
      <c r="G98" s="7"/>
      <c r="N98" s="7"/>
      <c r="S98" s="7"/>
      <c r="T98" s="7"/>
      <c r="Y98" s="7"/>
      <c r="AA98" s="7"/>
      <c r="AB98" s="7"/>
      <c r="AC98" s="7"/>
      <c r="AE98" s="7"/>
      <c r="AF98" s="7"/>
      <c r="AG98" s="7"/>
      <c r="AI98" s="7"/>
      <c r="AJ98" s="7"/>
      <c r="AQ98" s="188"/>
      <c r="AY98" s="188"/>
    </row>
    <row r="99" ht="14.25" customHeight="1">
      <c r="C99" s="6"/>
      <c r="G99" s="7"/>
      <c r="N99" s="7"/>
      <c r="S99" s="7"/>
      <c r="T99" s="7"/>
      <c r="Y99" s="7"/>
      <c r="AA99" s="7"/>
      <c r="AB99" s="7"/>
      <c r="AC99" s="7"/>
      <c r="AE99" s="7"/>
      <c r="AF99" s="7"/>
      <c r="AG99" s="7"/>
      <c r="AI99" s="7"/>
      <c r="AJ99" s="7"/>
      <c r="AQ99" s="188"/>
      <c r="AY99" s="188"/>
    </row>
    <row r="100" ht="14.25" customHeight="1">
      <c r="C100" s="6"/>
      <c r="G100" s="7"/>
      <c r="N100" s="7"/>
      <c r="S100" s="7"/>
      <c r="T100" s="7"/>
      <c r="Y100" s="7"/>
      <c r="AA100" s="7"/>
      <c r="AB100" s="7"/>
      <c r="AC100" s="7"/>
      <c r="AE100" s="7"/>
      <c r="AF100" s="7"/>
      <c r="AG100" s="7"/>
      <c r="AI100" s="7"/>
      <c r="AJ100" s="7"/>
      <c r="AQ100" s="188"/>
      <c r="AY100" s="188"/>
    </row>
    <row r="101" ht="14.25" customHeight="1">
      <c r="C101" s="6"/>
      <c r="G101" s="7"/>
      <c r="N101" s="7"/>
      <c r="S101" s="7"/>
      <c r="T101" s="7"/>
      <c r="Y101" s="7"/>
      <c r="AA101" s="7"/>
      <c r="AB101" s="7"/>
      <c r="AC101" s="7"/>
      <c r="AE101" s="7"/>
      <c r="AF101" s="7"/>
      <c r="AG101" s="7"/>
      <c r="AI101" s="7"/>
      <c r="AJ101" s="7"/>
      <c r="AQ101" s="188"/>
      <c r="AY101" s="188"/>
    </row>
    <row r="102" ht="14.25" customHeight="1">
      <c r="C102" s="6"/>
      <c r="G102" s="7"/>
      <c r="N102" s="7"/>
      <c r="S102" s="7"/>
      <c r="T102" s="7"/>
      <c r="Y102" s="7"/>
      <c r="AA102" s="7"/>
      <c r="AB102" s="7"/>
      <c r="AC102" s="7"/>
      <c r="AE102" s="7"/>
      <c r="AF102" s="7"/>
      <c r="AG102" s="7"/>
      <c r="AI102" s="7"/>
      <c r="AJ102" s="7"/>
      <c r="AQ102" s="188"/>
      <c r="AY102" s="188"/>
    </row>
    <row r="103" ht="14.25" customHeight="1">
      <c r="C103" s="6"/>
      <c r="G103" s="7"/>
      <c r="N103" s="7"/>
      <c r="S103" s="7"/>
      <c r="T103" s="7"/>
      <c r="Y103" s="7"/>
      <c r="AA103" s="7"/>
      <c r="AB103" s="7"/>
      <c r="AC103" s="7"/>
      <c r="AE103" s="7"/>
      <c r="AF103" s="7"/>
      <c r="AG103" s="7"/>
      <c r="AI103" s="7"/>
      <c r="AJ103" s="7"/>
      <c r="AQ103" s="188"/>
      <c r="AY103" s="188"/>
    </row>
    <row r="104" ht="14.25" customHeight="1">
      <c r="C104" s="6"/>
      <c r="G104" s="7"/>
      <c r="N104" s="7"/>
      <c r="S104" s="7"/>
      <c r="T104" s="7"/>
      <c r="Y104" s="7"/>
      <c r="AA104" s="7"/>
      <c r="AB104" s="7"/>
      <c r="AC104" s="7"/>
      <c r="AE104" s="7"/>
      <c r="AF104" s="7"/>
      <c r="AG104" s="7"/>
      <c r="AI104" s="7"/>
      <c r="AJ104" s="7"/>
      <c r="AQ104" s="188"/>
      <c r="AY104" s="188"/>
    </row>
    <row r="105" ht="14.25" customHeight="1">
      <c r="C105" s="6"/>
      <c r="G105" s="7"/>
      <c r="N105" s="7"/>
      <c r="S105" s="7"/>
      <c r="T105" s="7"/>
      <c r="Y105" s="7"/>
      <c r="AA105" s="7"/>
      <c r="AB105" s="7"/>
      <c r="AC105" s="7"/>
      <c r="AE105" s="7"/>
      <c r="AF105" s="7"/>
      <c r="AG105" s="7"/>
      <c r="AI105" s="7"/>
      <c r="AJ105" s="7"/>
      <c r="AQ105" s="188"/>
      <c r="AY105" s="188"/>
    </row>
    <row r="106" ht="14.25" customHeight="1">
      <c r="C106" s="6"/>
      <c r="G106" s="7"/>
      <c r="N106" s="7"/>
      <c r="S106" s="7"/>
      <c r="T106" s="7"/>
      <c r="Y106" s="7"/>
      <c r="AA106" s="7"/>
      <c r="AB106" s="7"/>
      <c r="AC106" s="7"/>
      <c r="AE106" s="7"/>
      <c r="AF106" s="7"/>
      <c r="AG106" s="7"/>
      <c r="AI106" s="7"/>
      <c r="AJ106" s="7"/>
      <c r="AQ106" s="188"/>
      <c r="AY106" s="188"/>
    </row>
    <row r="107" ht="14.25" customHeight="1">
      <c r="C107" s="6"/>
      <c r="G107" s="7"/>
      <c r="N107" s="7"/>
      <c r="S107" s="7"/>
      <c r="T107" s="7"/>
      <c r="Y107" s="7"/>
      <c r="AA107" s="7"/>
      <c r="AB107" s="7"/>
      <c r="AC107" s="7"/>
      <c r="AE107" s="7"/>
      <c r="AF107" s="7"/>
      <c r="AG107" s="7"/>
      <c r="AI107" s="7"/>
      <c r="AJ107" s="7"/>
      <c r="AQ107" s="188"/>
      <c r="AY107" s="188"/>
    </row>
    <row r="108" ht="14.25" customHeight="1">
      <c r="C108" s="6"/>
      <c r="G108" s="7"/>
      <c r="N108" s="7"/>
      <c r="S108" s="7"/>
      <c r="T108" s="7"/>
      <c r="Y108" s="7"/>
      <c r="AA108" s="7"/>
      <c r="AB108" s="7"/>
      <c r="AC108" s="7"/>
      <c r="AE108" s="7"/>
      <c r="AF108" s="7"/>
      <c r="AG108" s="7"/>
      <c r="AI108" s="7"/>
      <c r="AJ108" s="7"/>
      <c r="AQ108" s="188"/>
      <c r="AY108" s="188"/>
    </row>
    <row r="109" ht="14.25" customHeight="1">
      <c r="C109" s="6"/>
      <c r="G109" s="7"/>
      <c r="N109" s="7"/>
      <c r="S109" s="7"/>
      <c r="T109" s="7"/>
      <c r="Y109" s="7"/>
      <c r="AA109" s="7"/>
      <c r="AB109" s="7"/>
      <c r="AC109" s="7"/>
      <c r="AE109" s="7"/>
      <c r="AF109" s="7"/>
      <c r="AG109" s="7"/>
      <c r="AI109" s="7"/>
      <c r="AJ109" s="7"/>
      <c r="AQ109" s="188"/>
      <c r="AY109" s="188"/>
    </row>
    <row r="110" ht="14.25" customHeight="1">
      <c r="C110" s="6"/>
      <c r="G110" s="7"/>
      <c r="N110" s="7"/>
      <c r="S110" s="7"/>
      <c r="T110" s="7"/>
      <c r="Y110" s="7"/>
      <c r="AA110" s="7"/>
      <c r="AB110" s="7"/>
      <c r="AC110" s="7"/>
      <c r="AE110" s="7"/>
      <c r="AF110" s="7"/>
      <c r="AG110" s="7"/>
      <c r="AI110" s="7"/>
      <c r="AJ110" s="7"/>
      <c r="AQ110" s="188"/>
      <c r="AY110" s="188"/>
    </row>
    <row r="111" ht="14.25" customHeight="1">
      <c r="C111" s="6"/>
      <c r="G111" s="7"/>
      <c r="N111" s="7"/>
      <c r="S111" s="7"/>
      <c r="T111" s="7"/>
      <c r="Y111" s="7"/>
      <c r="AA111" s="7"/>
      <c r="AB111" s="7"/>
      <c r="AC111" s="7"/>
      <c r="AE111" s="7"/>
      <c r="AF111" s="7"/>
      <c r="AG111" s="7"/>
      <c r="AI111" s="7"/>
      <c r="AJ111" s="7"/>
      <c r="AQ111" s="188"/>
      <c r="AY111" s="188"/>
    </row>
    <row r="112" ht="14.25" customHeight="1">
      <c r="C112" s="6"/>
      <c r="G112" s="7"/>
      <c r="N112" s="7"/>
      <c r="S112" s="7"/>
      <c r="T112" s="7"/>
      <c r="Y112" s="7"/>
      <c r="AA112" s="7"/>
      <c r="AB112" s="7"/>
      <c r="AC112" s="7"/>
      <c r="AE112" s="7"/>
      <c r="AF112" s="7"/>
      <c r="AG112" s="7"/>
      <c r="AI112" s="7"/>
      <c r="AJ112" s="7"/>
      <c r="AQ112" s="188"/>
      <c r="AY112" s="188"/>
    </row>
    <row r="113" ht="14.25" customHeight="1">
      <c r="C113" s="6"/>
      <c r="G113" s="7"/>
      <c r="N113" s="7"/>
      <c r="S113" s="7"/>
      <c r="T113" s="7"/>
      <c r="Y113" s="7"/>
      <c r="AA113" s="7"/>
      <c r="AB113" s="7"/>
      <c r="AC113" s="7"/>
      <c r="AE113" s="7"/>
      <c r="AF113" s="7"/>
      <c r="AG113" s="7"/>
      <c r="AI113" s="7"/>
      <c r="AJ113" s="7"/>
      <c r="AQ113" s="188"/>
      <c r="AY113" s="188"/>
    </row>
    <row r="114" ht="14.25" customHeight="1">
      <c r="C114" s="6"/>
      <c r="G114" s="7"/>
      <c r="N114" s="7"/>
      <c r="S114" s="7"/>
      <c r="T114" s="7"/>
      <c r="Y114" s="7"/>
      <c r="AA114" s="7"/>
      <c r="AB114" s="7"/>
      <c r="AC114" s="7"/>
      <c r="AE114" s="7"/>
      <c r="AF114" s="7"/>
      <c r="AG114" s="7"/>
      <c r="AI114" s="7"/>
      <c r="AJ114" s="7"/>
      <c r="AQ114" s="188"/>
      <c r="AY114" s="188"/>
    </row>
    <row r="115" ht="14.25" customHeight="1">
      <c r="C115" s="6"/>
      <c r="G115" s="7"/>
      <c r="N115" s="7"/>
      <c r="S115" s="7"/>
      <c r="T115" s="7"/>
      <c r="Y115" s="7"/>
      <c r="AA115" s="7"/>
      <c r="AB115" s="7"/>
      <c r="AC115" s="7"/>
      <c r="AE115" s="7"/>
      <c r="AF115" s="7"/>
      <c r="AG115" s="7"/>
      <c r="AI115" s="7"/>
      <c r="AJ115" s="7"/>
      <c r="AQ115" s="188"/>
      <c r="AY115" s="188"/>
    </row>
    <row r="116" ht="14.25" customHeight="1">
      <c r="C116" s="6"/>
      <c r="G116" s="7"/>
      <c r="N116" s="7"/>
      <c r="S116" s="7"/>
      <c r="T116" s="7"/>
      <c r="Y116" s="7"/>
      <c r="AA116" s="7"/>
      <c r="AB116" s="7"/>
      <c r="AC116" s="7"/>
      <c r="AE116" s="7"/>
      <c r="AF116" s="7"/>
      <c r="AG116" s="7"/>
      <c r="AI116" s="7"/>
      <c r="AJ116" s="7"/>
      <c r="AQ116" s="188"/>
      <c r="AY116" s="188"/>
    </row>
    <row r="117" ht="14.25" customHeight="1">
      <c r="C117" s="6"/>
      <c r="G117" s="7"/>
      <c r="N117" s="7"/>
      <c r="S117" s="7"/>
      <c r="T117" s="7"/>
      <c r="Y117" s="7"/>
      <c r="AA117" s="7"/>
      <c r="AB117" s="7"/>
      <c r="AC117" s="7"/>
      <c r="AE117" s="7"/>
      <c r="AF117" s="7"/>
      <c r="AG117" s="7"/>
      <c r="AI117" s="7"/>
      <c r="AJ117" s="7"/>
      <c r="AQ117" s="188"/>
      <c r="AY117" s="188"/>
    </row>
    <row r="118" ht="14.25" customHeight="1">
      <c r="C118" s="6"/>
      <c r="G118" s="7"/>
      <c r="N118" s="7"/>
      <c r="S118" s="7"/>
      <c r="T118" s="7"/>
      <c r="Y118" s="7"/>
      <c r="AA118" s="7"/>
      <c r="AB118" s="7"/>
      <c r="AC118" s="7"/>
      <c r="AE118" s="7"/>
      <c r="AF118" s="7"/>
      <c r="AG118" s="7"/>
      <c r="AI118" s="7"/>
      <c r="AJ118" s="7"/>
      <c r="AQ118" s="188"/>
      <c r="AY118" s="188"/>
    </row>
    <row r="119" ht="14.25" customHeight="1">
      <c r="C119" s="6"/>
      <c r="G119" s="7"/>
      <c r="N119" s="7"/>
      <c r="S119" s="7"/>
      <c r="T119" s="7"/>
      <c r="Y119" s="7"/>
      <c r="AA119" s="7"/>
      <c r="AB119" s="7"/>
      <c r="AC119" s="7"/>
      <c r="AE119" s="7"/>
      <c r="AF119" s="7"/>
      <c r="AG119" s="7"/>
      <c r="AI119" s="7"/>
      <c r="AJ119" s="7"/>
      <c r="AQ119" s="188"/>
      <c r="AY119" s="188"/>
    </row>
    <row r="120" ht="14.25" customHeight="1">
      <c r="C120" s="6"/>
      <c r="G120" s="7"/>
      <c r="N120" s="7"/>
      <c r="S120" s="7"/>
      <c r="T120" s="7"/>
      <c r="Y120" s="7"/>
      <c r="AA120" s="7"/>
      <c r="AB120" s="7"/>
      <c r="AC120" s="7"/>
      <c r="AE120" s="7"/>
      <c r="AF120" s="7"/>
      <c r="AG120" s="7"/>
      <c r="AI120" s="7"/>
      <c r="AJ120" s="7"/>
      <c r="AQ120" s="188"/>
      <c r="AY120" s="188"/>
    </row>
    <row r="121" ht="14.25" customHeight="1">
      <c r="C121" s="6"/>
      <c r="G121" s="7"/>
      <c r="N121" s="7"/>
      <c r="S121" s="7"/>
      <c r="T121" s="7"/>
      <c r="Y121" s="7"/>
      <c r="AA121" s="7"/>
      <c r="AB121" s="7"/>
      <c r="AC121" s="7"/>
      <c r="AE121" s="7"/>
      <c r="AF121" s="7"/>
      <c r="AG121" s="7"/>
      <c r="AI121" s="7"/>
      <c r="AJ121" s="7"/>
      <c r="AQ121" s="188"/>
      <c r="AY121" s="188"/>
    </row>
    <row r="122" ht="14.25" customHeight="1">
      <c r="C122" s="6"/>
      <c r="G122" s="7"/>
      <c r="N122" s="7"/>
      <c r="S122" s="7"/>
      <c r="T122" s="7"/>
      <c r="Y122" s="7"/>
      <c r="AA122" s="7"/>
      <c r="AB122" s="7"/>
      <c r="AC122" s="7"/>
      <c r="AE122" s="7"/>
      <c r="AF122" s="7"/>
      <c r="AG122" s="7"/>
      <c r="AI122" s="7"/>
      <c r="AJ122" s="7"/>
      <c r="AQ122" s="188"/>
      <c r="AY122" s="188"/>
    </row>
    <row r="123" ht="14.25" customHeight="1">
      <c r="C123" s="6"/>
      <c r="G123" s="7"/>
      <c r="N123" s="7"/>
      <c r="S123" s="7"/>
      <c r="T123" s="7"/>
      <c r="Y123" s="7"/>
      <c r="AA123" s="7"/>
      <c r="AB123" s="7"/>
      <c r="AC123" s="7"/>
      <c r="AE123" s="7"/>
      <c r="AF123" s="7"/>
      <c r="AG123" s="7"/>
      <c r="AI123" s="7"/>
      <c r="AJ123" s="7"/>
      <c r="AQ123" s="188"/>
      <c r="AY123" s="188"/>
    </row>
    <row r="124" ht="14.25" customHeight="1">
      <c r="C124" s="6"/>
      <c r="G124" s="7"/>
      <c r="N124" s="7"/>
      <c r="S124" s="7"/>
      <c r="T124" s="7"/>
      <c r="Y124" s="7"/>
      <c r="AA124" s="7"/>
      <c r="AB124" s="7"/>
      <c r="AC124" s="7"/>
      <c r="AE124" s="7"/>
      <c r="AF124" s="7"/>
      <c r="AG124" s="7"/>
      <c r="AI124" s="7"/>
      <c r="AJ124" s="7"/>
      <c r="AQ124" s="188"/>
      <c r="AY124" s="188"/>
    </row>
    <row r="125" ht="14.25" customHeight="1">
      <c r="C125" s="6"/>
      <c r="G125" s="7"/>
      <c r="N125" s="7"/>
      <c r="S125" s="7"/>
      <c r="T125" s="7"/>
      <c r="Y125" s="7"/>
      <c r="AA125" s="7"/>
      <c r="AB125" s="7"/>
      <c r="AC125" s="7"/>
      <c r="AE125" s="7"/>
      <c r="AF125" s="7"/>
      <c r="AG125" s="7"/>
      <c r="AI125" s="7"/>
      <c r="AJ125" s="7"/>
      <c r="AQ125" s="188"/>
      <c r="AY125" s="188"/>
    </row>
    <row r="126" ht="14.25" customHeight="1">
      <c r="C126" s="6"/>
      <c r="G126" s="7"/>
      <c r="N126" s="7"/>
      <c r="S126" s="7"/>
      <c r="T126" s="7"/>
      <c r="Y126" s="7"/>
      <c r="AA126" s="7"/>
      <c r="AB126" s="7"/>
      <c r="AC126" s="7"/>
      <c r="AE126" s="7"/>
      <c r="AF126" s="7"/>
      <c r="AG126" s="7"/>
      <c r="AI126" s="7"/>
      <c r="AJ126" s="7"/>
      <c r="AQ126" s="188"/>
      <c r="AY126" s="188"/>
    </row>
    <row r="127" ht="14.25" customHeight="1">
      <c r="C127" s="6"/>
      <c r="G127" s="7"/>
      <c r="N127" s="7"/>
      <c r="S127" s="7"/>
      <c r="T127" s="7"/>
      <c r="Y127" s="7"/>
      <c r="AA127" s="7"/>
      <c r="AB127" s="7"/>
      <c r="AC127" s="7"/>
      <c r="AE127" s="7"/>
      <c r="AF127" s="7"/>
      <c r="AG127" s="7"/>
      <c r="AI127" s="7"/>
      <c r="AJ127" s="7"/>
      <c r="AQ127" s="188"/>
      <c r="AY127" s="188"/>
    </row>
    <row r="128" ht="14.25" customHeight="1">
      <c r="C128" s="6"/>
      <c r="G128" s="7"/>
      <c r="N128" s="7"/>
      <c r="S128" s="7"/>
      <c r="T128" s="7"/>
      <c r="Y128" s="7"/>
      <c r="AA128" s="7"/>
      <c r="AB128" s="7"/>
      <c r="AC128" s="7"/>
      <c r="AE128" s="7"/>
      <c r="AF128" s="7"/>
      <c r="AG128" s="7"/>
      <c r="AI128" s="7"/>
      <c r="AJ128" s="7"/>
      <c r="AQ128" s="188"/>
      <c r="AY128" s="188"/>
    </row>
    <row r="129" ht="14.25" customHeight="1">
      <c r="C129" s="6"/>
      <c r="G129" s="7"/>
      <c r="N129" s="7"/>
      <c r="S129" s="7"/>
      <c r="T129" s="7"/>
      <c r="Y129" s="7"/>
      <c r="AA129" s="7"/>
      <c r="AB129" s="7"/>
      <c r="AC129" s="7"/>
      <c r="AE129" s="7"/>
      <c r="AF129" s="7"/>
      <c r="AG129" s="7"/>
      <c r="AI129" s="7"/>
      <c r="AJ129" s="7"/>
      <c r="AQ129" s="188"/>
      <c r="AY129" s="188"/>
    </row>
    <row r="130" ht="14.25" customHeight="1">
      <c r="C130" s="6"/>
      <c r="G130" s="7"/>
      <c r="N130" s="7"/>
      <c r="S130" s="7"/>
      <c r="T130" s="7"/>
      <c r="Y130" s="7"/>
      <c r="AA130" s="7"/>
      <c r="AB130" s="7"/>
      <c r="AC130" s="7"/>
      <c r="AE130" s="7"/>
      <c r="AF130" s="7"/>
      <c r="AG130" s="7"/>
      <c r="AI130" s="7"/>
      <c r="AJ130" s="7"/>
      <c r="AQ130" s="188"/>
      <c r="AY130" s="188"/>
    </row>
    <row r="131" ht="14.25" customHeight="1">
      <c r="C131" s="6"/>
      <c r="G131" s="7"/>
      <c r="N131" s="7"/>
      <c r="S131" s="7"/>
      <c r="T131" s="7"/>
      <c r="Y131" s="7"/>
      <c r="AA131" s="7"/>
      <c r="AB131" s="7"/>
      <c r="AC131" s="7"/>
      <c r="AE131" s="7"/>
      <c r="AF131" s="7"/>
      <c r="AG131" s="7"/>
      <c r="AI131" s="7"/>
      <c r="AJ131" s="7"/>
      <c r="AQ131" s="188"/>
      <c r="AY131" s="188"/>
    </row>
    <row r="132" ht="14.25" customHeight="1">
      <c r="C132" s="6"/>
      <c r="G132" s="7"/>
      <c r="N132" s="7"/>
      <c r="S132" s="7"/>
      <c r="T132" s="7"/>
      <c r="Y132" s="7"/>
      <c r="AA132" s="7"/>
      <c r="AB132" s="7"/>
      <c r="AC132" s="7"/>
      <c r="AE132" s="7"/>
      <c r="AF132" s="7"/>
      <c r="AG132" s="7"/>
      <c r="AI132" s="7"/>
      <c r="AJ132" s="7"/>
      <c r="AQ132" s="188"/>
      <c r="AY132" s="188"/>
    </row>
    <row r="133" ht="14.25" customHeight="1">
      <c r="C133" s="6"/>
      <c r="G133" s="7"/>
      <c r="N133" s="7"/>
      <c r="S133" s="7"/>
      <c r="T133" s="7"/>
      <c r="Y133" s="7"/>
      <c r="AA133" s="7"/>
      <c r="AB133" s="7"/>
      <c r="AC133" s="7"/>
      <c r="AE133" s="7"/>
      <c r="AF133" s="7"/>
      <c r="AG133" s="7"/>
      <c r="AI133" s="7"/>
      <c r="AJ133" s="7"/>
      <c r="AQ133" s="188"/>
      <c r="AY133" s="188"/>
    </row>
    <row r="134" ht="14.25" customHeight="1">
      <c r="C134" s="6"/>
      <c r="G134" s="7"/>
      <c r="N134" s="7"/>
      <c r="S134" s="7"/>
      <c r="T134" s="7"/>
      <c r="Y134" s="7"/>
      <c r="AA134" s="7"/>
      <c r="AB134" s="7"/>
      <c r="AC134" s="7"/>
      <c r="AE134" s="7"/>
      <c r="AF134" s="7"/>
      <c r="AG134" s="7"/>
      <c r="AI134" s="7"/>
      <c r="AJ134" s="7"/>
      <c r="AQ134" s="188"/>
      <c r="AY134" s="188"/>
    </row>
    <row r="135" ht="14.25" customHeight="1">
      <c r="C135" s="6"/>
      <c r="G135" s="7"/>
      <c r="N135" s="7"/>
      <c r="S135" s="7"/>
      <c r="T135" s="7"/>
      <c r="Y135" s="7"/>
      <c r="AA135" s="7"/>
      <c r="AB135" s="7"/>
      <c r="AC135" s="7"/>
      <c r="AE135" s="7"/>
      <c r="AF135" s="7"/>
      <c r="AG135" s="7"/>
      <c r="AI135" s="7"/>
      <c r="AJ135" s="7"/>
      <c r="AQ135" s="188"/>
      <c r="AY135" s="188"/>
    </row>
    <row r="136" ht="14.25" customHeight="1">
      <c r="C136" s="6"/>
      <c r="G136" s="7"/>
      <c r="N136" s="7"/>
      <c r="S136" s="7"/>
      <c r="T136" s="7"/>
      <c r="Y136" s="7"/>
      <c r="AA136" s="7"/>
      <c r="AB136" s="7"/>
      <c r="AC136" s="7"/>
      <c r="AE136" s="7"/>
      <c r="AF136" s="7"/>
      <c r="AG136" s="7"/>
      <c r="AI136" s="7"/>
      <c r="AJ136" s="7"/>
      <c r="AQ136" s="188"/>
      <c r="AY136" s="188"/>
    </row>
    <row r="137" ht="14.25" customHeight="1">
      <c r="C137" s="6"/>
      <c r="G137" s="7"/>
      <c r="N137" s="7"/>
      <c r="S137" s="7"/>
      <c r="T137" s="7"/>
      <c r="Y137" s="7"/>
      <c r="AA137" s="7"/>
      <c r="AB137" s="7"/>
      <c r="AC137" s="7"/>
      <c r="AE137" s="7"/>
      <c r="AF137" s="7"/>
      <c r="AG137" s="7"/>
      <c r="AI137" s="7"/>
      <c r="AJ137" s="7"/>
      <c r="AQ137" s="188"/>
      <c r="AY137" s="188"/>
    </row>
    <row r="138" ht="14.25" customHeight="1">
      <c r="C138" s="6"/>
      <c r="G138" s="7"/>
      <c r="N138" s="7"/>
      <c r="S138" s="7"/>
      <c r="T138" s="7"/>
      <c r="Y138" s="7"/>
      <c r="AA138" s="7"/>
      <c r="AB138" s="7"/>
      <c r="AC138" s="7"/>
      <c r="AE138" s="7"/>
      <c r="AF138" s="7"/>
      <c r="AG138" s="7"/>
      <c r="AI138" s="7"/>
      <c r="AJ138" s="7"/>
      <c r="AQ138" s="188"/>
      <c r="AY138" s="188"/>
    </row>
    <row r="139" ht="14.25" customHeight="1">
      <c r="C139" s="6"/>
      <c r="G139" s="7"/>
      <c r="N139" s="7"/>
      <c r="S139" s="7"/>
      <c r="T139" s="7"/>
      <c r="Y139" s="7"/>
      <c r="AA139" s="7"/>
      <c r="AB139" s="7"/>
      <c r="AC139" s="7"/>
      <c r="AE139" s="7"/>
      <c r="AF139" s="7"/>
      <c r="AG139" s="7"/>
      <c r="AI139" s="7"/>
      <c r="AJ139" s="7"/>
      <c r="AQ139" s="188"/>
      <c r="AY139" s="188"/>
    </row>
    <row r="140" ht="14.25" customHeight="1">
      <c r="C140" s="6"/>
      <c r="G140" s="7"/>
      <c r="N140" s="7"/>
      <c r="S140" s="7"/>
      <c r="T140" s="7"/>
      <c r="Y140" s="7"/>
      <c r="AA140" s="7"/>
      <c r="AB140" s="7"/>
      <c r="AC140" s="7"/>
      <c r="AE140" s="7"/>
      <c r="AF140" s="7"/>
      <c r="AG140" s="7"/>
      <c r="AI140" s="7"/>
      <c r="AJ140" s="7"/>
      <c r="AQ140" s="188"/>
      <c r="AY140" s="188"/>
    </row>
    <row r="141" ht="14.25" customHeight="1">
      <c r="C141" s="6"/>
      <c r="G141" s="7"/>
      <c r="N141" s="7"/>
      <c r="S141" s="7"/>
      <c r="T141" s="7"/>
      <c r="Y141" s="7"/>
      <c r="AA141" s="7"/>
      <c r="AB141" s="7"/>
      <c r="AC141" s="7"/>
      <c r="AE141" s="7"/>
      <c r="AF141" s="7"/>
      <c r="AG141" s="7"/>
      <c r="AI141" s="7"/>
      <c r="AJ141" s="7"/>
      <c r="AQ141" s="188"/>
      <c r="AY141" s="188"/>
    </row>
    <row r="142" ht="14.25" customHeight="1">
      <c r="C142" s="6"/>
      <c r="G142" s="7"/>
      <c r="N142" s="7"/>
      <c r="S142" s="7"/>
      <c r="T142" s="7"/>
      <c r="Y142" s="7"/>
      <c r="AA142" s="7"/>
      <c r="AB142" s="7"/>
      <c r="AC142" s="7"/>
      <c r="AE142" s="7"/>
      <c r="AF142" s="7"/>
      <c r="AG142" s="7"/>
      <c r="AI142" s="7"/>
      <c r="AJ142" s="7"/>
      <c r="AQ142" s="188"/>
      <c r="AY142" s="188"/>
    </row>
    <row r="143" ht="14.25" customHeight="1">
      <c r="C143" s="6"/>
      <c r="G143" s="7"/>
      <c r="N143" s="7"/>
      <c r="S143" s="7"/>
      <c r="T143" s="7"/>
      <c r="Y143" s="7"/>
      <c r="AA143" s="7"/>
      <c r="AB143" s="7"/>
      <c r="AC143" s="7"/>
      <c r="AE143" s="7"/>
      <c r="AF143" s="7"/>
      <c r="AG143" s="7"/>
      <c r="AI143" s="7"/>
      <c r="AJ143" s="7"/>
      <c r="AQ143" s="188"/>
      <c r="AY143" s="188"/>
    </row>
    <row r="144" ht="14.25" customHeight="1">
      <c r="C144" s="6"/>
      <c r="G144" s="7"/>
      <c r="N144" s="7"/>
      <c r="S144" s="7"/>
      <c r="T144" s="7"/>
      <c r="Y144" s="7"/>
      <c r="AA144" s="7"/>
      <c r="AB144" s="7"/>
      <c r="AC144" s="7"/>
      <c r="AE144" s="7"/>
      <c r="AF144" s="7"/>
      <c r="AG144" s="7"/>
      <c r="AI144" s="7"/>
      <c r="AJ144" s="7"/>
      <c r="AQ144" s="188"/>
      <c r="AY144" s="188"/>
    </row>
    <row r="145" ht="14.25" customHeight="1">
      <c r="C145" s="6"/>
      <c r="G145" s="7"/>
      <c r="N145" s="7"/>
      <c r="S145" s="7"/>
      <c r="T145" s="7"/>
      <c r="Y145" s="7"/>
      <c r="AA145" s="7"/>
      <c r="AB145" s="7"/>
      <c r="AC145" s="7"/>
      <c r="AE145" s="7"/>
      <c r="AF145" s="7"/>
      <c r="AG145" s="7"/>
      <c r="AI145" s="7"/>
      <c r="AJ145" s="7"/>
      <c r="AQ145" s="188"/>
      <c r="AY145" s="188"/>
    </row>
    <row r="146" ht="14.25" customHeight="1">
      <c r="C146" s="6"/>
      <c r="G146" s="7"/>
      <c r="N146" s="7"/>
      <c r="S146" s="7"/>
      <c r="T146" s="7"/>
      <c r="Y146" s="7"/>
      <c r="AA146" s="7"/>
      <c r="AB146" s="7"/>
      <c r="AC146" s="7"/>
      <c r="AE146" s="7"/>
      <c r="AF146" s="7"/>
      <c r="AG146" s="7"/>
      <c r="AI146" s="7"/>
      <c r="AJ146" s="7"/>
      <c r="AQ146" s="188"/>
      <c r="AY146" s="188"/>
    </row>
    <row r="147" ht="14.25" customHeight="1">
      <c r="C147" s="6"/>
      <c r="G147" s="7"/>
      <c r="N147" s="7"/>
      <c r="S147" s="7"/>
      <c r="T147" s="7"/>
      <c r="Y147" s="7"/>
      <c r="AA147" s="7"/>
      <c r="AB147" s="7"/>
      <c r="AC147" s="7"/>
      <c r="AE147" s="7"/>
      <c r="AF147" s="7"/>
      <c r="AG147" s="7"/>
      <c r="AI147" s="7"/>
      <c r="AJ147" s="7"/>
      <c r="AQ147" s="188"/>
      <c r="AY147" s="188"/>
    </row>
    <row r="148" ht="14.25" customHeight="1">
      <c r="C148" s="6"/>
      <c r="G148" s="7"/>
      <c r="N148" s="7"/>
      <c r="S148" s="7"/>
      <c r="T148" s="7"/>
      <c r="Y148" s="7"/>
      <c r="AA148" s="7"/>
      <c r="AB148" s="7"/>
      <c r="AC148" s="7"/>
      <c r="AE148" s="7"/>
      <c r="AF148" s="7"/>
      <c r="AG148" s="7"/>
      <c r="AI148" s="7"/>
      <c r="AJ148" s="7"/>
      <c r="AQ148" s="188"/>
      <c r="AY148" s="188"/>
    </row>
    <row r="149" ht="14.25" customHeight="1">
      <c r="C149" s="6"/>
      <c r="G149" s="7"/>
      <c r="N149" s="7"/>
      <c r="S149" s="7"/>
      <c r="T149" s="7"/>
      <c r="Y149" s="7"/>
      <c r="AA149" s="7"/>
      <c r="AB149" s="7"/>
      <c r="AC149" s="7"/>
      <c r="AE149" s="7"/>
      <c r="AF149" s="7"/>
      <c r="AG149" s="7"/>
      <c r="AI149" s="7"/>
      <c r="AJ149" s="7"/>
      <c r="AQ149" s="188"/>
      <c r="AY149" s="188"/>
    </row>
    <row r="150" ht="14.25" customHeight="1">
      <c r="C150" s="6"/>
      <c r="G150" s="7"/>
      <c r="N150" s="7"/>
      <c r="S150" s="7"/>
      <c r="T150" s="7"/>
      <c r="Y150" s="7"/>
      <c r="AA150" s="7"/>
      <c r="AB150" s="7"/>
      <c r="AC150" s="7"/>
      <c r="AE150" s="7"/>
      <c r="AF150" s="7"/>
      <c r="AG150" s="7"/>
      <c r="AI150" s="7"/>
      <c r="AJ150" s="7"/>
      <c r="AQ150" s="188"/>
      <c r="AY150" s="188"/>
    </row>
    <row r="151" ht="14.25" customHeight="1">
      <c r="C151" s="6"/>
      <c r="G151" s="7"/>
      <c r="N151" s="7"/>
      <c r="S151" s="7"/>
      <c r="T151" s="7"/>
      <c r="Y151" s="7"/>
      <c r="AA151" s="7"/>
      <c r="AB151" s="7"/>
      <c r="AC151" s="7"/>
      <c r="AE151" s="7"/>
      <c r="AF151" s="7"/>
      <c r="AG151" s="7"/>
      <c r="AI151" s="7"/>
      <c r="AJ151" s="7"/>
      <c r="AQ151" s="188"/>
      <c r="AY151" s="188"/>
    </row>
    <row r="152" ht="14.25" customHeight="1">
      <c r="C152" s="6"/>
      <c r="G152" s="7"/>
      <c r="N152" s="7"/>
      <c r="S152" s="7"/>
      <c r="T152" s="7"/>
      <c r="Y152" s="7"/>
      <c r="AA152" s="7"/>
      <c r="AB152" s="7"/>
      <c r="AC152" s="7"/>
      <c r="AE152" s="7"/>
      <c r="AF152" s="7"/>
      <c r="AG152" s="7"/>
      <c r="AI152" s="7"/>
      <c r="AJ152" s="7"/>
      <c r="AQ152" s="188"/>
      <c r="AY152" s="188"/>
    </row>
    <row r="153" ht="14.25" customHeight="1">
      <c r="C153" s="6"/>
      <c r="G153" s="7"/>
      <c r="N153" s="7"/>
      <c r="S153" s="7"/>
      <c r="T153" s="7"/>
      <c r="Y153" s="7"/>
      <c r="AA153" s="7"/>
      <c r="AB153" s="7"/>
      <c r="AC153" s="7"/>
      <c r="AE153" s="7"/>
      <c r="AF153" s="7"/>
      <c r="AG153" s="7"/>
      <c r="AI153" s="7"/>
      <c r="AJ153" s="7"/>
      <c r="AQ153" s="188"/>
      <c r="AY153" s="188"/>
    </row>
    <row r="154" ht="14.25" customHeight="1">
      <c r="C154" s="6"/>
      <c r="G154" s="7"/>
      <c r="N154" s="7"/>
      <c r="S154" s="7"/>
      <c r="T154" s="7"/>
      <c r="Y154" s="7"/>
      <c r="AA154" s="7"/>
      <c r="AB154" s="7"/>
      <c r="AC154" s="7"/>
      <c r="AE154" s="7"/>
      <c r="AF154" s="7"/>
      <c r="AG154" s="7"/>
      <c r="AI154" s="7"/>
      <c r="AJ154" s="7"/>
      <c r="AQ154" s="188"/>
      <c r="AY154" s="188"/>
    </row>
    <row r="155" ht="14.25" customHeight="1">
      <c r="C155" s="6"/>
      <c r="G155" s="7"/>
      <c r="N155" s="7"/>
      <c r="S155" s="7"/>
      <c r="T155" s="7"/>
      <c r="Y155" s="7"/>
      <c r="AA155" s="7"/>
      <c r="AB155" s="7"/>
      <c r="AC155" s="7"/>
      <c r="AE155" s="7"/>
      <c r="AF155" s="7"/>
      <c r="AG155" s="7"/>
      <c r="AI155" s="7"/>
      <c r="AJ155" s="7"/>
      <c r="AQ155" s="188"/>
      <c r="AY155" s="188"/>
    </row>
    <row r="156" ht="14.25" customHeight="1">
      <c r="C156" s="6"/>
      <c r="G156" s="7"/>
      <c r="N156" s="7"/>
      <c r="S156" s="7"/>
      <c r="T156" s="7"/>
      <c r="Y156" s="7"/>
      <c r="AA156" s="7"/>
      <c r="AB156" s="7"/>
      <c r="AC156" s="7"/>
      <c r="AE156" s="7"/>
      <c r="AF156" s="7"/>
      <c r="AG156" s="7"/>
      <c r="AI156" s="7"/>
      <c r="AJ156" s="7"/>
      <c r="AQ156" s="188"/>
      <c r="AY156" s="188"/>
    </row>
    <row r="157" ht="14.25" customHeight="1">
      <c r="C157" s="6"/>
      <c r="G157" s="7"/>
      <c r="N157" s="7"/>
      <c r="S157" s="7"/>
      <c r="T157" s="7"/>
      <c r="Y157" s="7"/>
      <c r="AA157" s="7"/>
      <c r="AB157" s="7"/>
      <c r="AC157" s="7"/>
      <c r="AE157" s="7"/>
      <c r="AF157" s="7"/>
      <c r="AG157" s="7"/>
      <c r="AI157" s="7"/>
      <c r="AJ157" s="7"/>
      <c r="AQ157" s="188"/>
      <c r="AY157" s="188"/>
    </row>
    <row r="158" ht="14.25" customHeight="1">
      <c r="C158" s="6"/>
      <c r="G158" s="7"/>
      <c r="N158" s="7"/>
      <c r="S158" s="7"/>
      <c r="T158" s="7"/>
      <c r="Y158" s="7"/>
      <c r="AA158" s="7"/>
      <c r="AB158" s="7"/>
      <c r="AC158" s="7"/>
      <c r="AE158" s="7"/>
      <c r="AF158" s="7"/>
      <c r="AG158" s="7"/>
      <c r="AI158" s="7"/>
      <c r="AJ158" s="7"/>
      <c r="AQ158" s="188"/>
      <c r="AY158" s="188"/>
    </row>
    <row r="159" ht="14.25" customHeight="1">
      <c r="C159" s="6"/>
      <c r="G159" s="7"/>
      <c r="N159" s="7"/>
      <c r="S159" s="7"/>
      <c r="T159" s="7"/>
      <c r="Y159" s="7"/>
      <c r="AA159" s="7"/>
      <c r="AB159" s="7"/>
      <c r="AC159" s="7"/>
      <c r="AE159" s="7"/>
      <c r="AF159" s="7"/>
      <c r="AG159" s="7"/>
      <c r="AI159" s="7"/>
      <c r="AJ159" s="7"/>
      <c r="AQ159" s="188"/>
      <c r="AY159" s="188"/>
    </row>
    <row r="160" ht="14.25" customHeight="1">
      <c r="C160" s="6"/>
      <c r="G160" s="7"/>
      <c r="N160" s="7"/>
      <c r="S160" s="7"/>
      <c r="T160" s="7"/>
      <c r="Y160" s="7"/>
      <c r="AA160" s="7"/>
      <c r="AB160" s="7"/>
      <c r="AC160" s="7"/>
      <c r="AE160" s="7"/>
      <c r="AF160" s="7"/>
      <c r="AG160" s="7"/>
      <c r="AI160" s="7"/>
      <c r="AJ160" s="7"/>
      <c r="AQ160" s="188"/>
      <c r="AY160" s="188"/>
    </row>
    <row r="161" ht="14.25" customHeight="1">
      <c r="C161" s="6"/>
      <c r="G161" s="7"/>
      <c r="N161" s="7"/>
      <c r="S161" s="7"/>
      <c r="T161" s="7"/>
      <c r="Y161" s="7"/>
      <c r="AA161" s="7"/>
      <c r="AB161" s="7"/>
      <c r="AC161" s="7"/>
      <c r="AE161" s="7"/>
      <c r="AF161" s="7"/>
      <c r="AG161" s="7"/>
      <c r="AI161" s="7"/>
      <c r="AJ161" s="7"/>
      <c r="AQ161" s="188"/>
      <c r="AY161" s="188"/>
    </row>
    <row r="162" ht="14.25" customHeight="1">
      <c r="C162" s="6"/>
      <c r="G162" s="7"/>
      <c r="N162" s="7"/>
      <c r="S162" s="7"/>
      <c r="T162" s="7"/>
      <c r="Y162" s="7"/>
      <c r="AA162" s="7"/>
      <c r="AB162" s="7"/>
      <c r="AC162" s="7"/>
      <c r="AE162" s="7"/>
      <c r="AF162" s="7"/>
      <c r="AG162" s="7"/>
      <c r="AI162" s="7"/>
      <c r="AJ162" s="7"/>
      <c r="AQ162" s="188"/>
      <c r="AY162" s="188"/>
    </row>
    <row r="163" ht="14.25" customHeight="1">
      <c r="C163" s="6"/>
      <c r="G163" s="7"/>
      <c r="N163" s="7"/>
      <c r="S163" s="7"/>
      <c r="T163" s="7"/>
      <c r="Y163" s="7"/>
      <c r="AA163" s="7"/>
      <c r="AB163" s="7"/>
      <c r="AC163" s="7"/>
      <c r="AE163" s="7"/>
      <c r="AF163" s="7"/>
      <c r="AG163" s="7"/>
      <c r="AI163" s="7"/>
      <c r="AJ163" s="7"/>
      <c r="AQ163" s="188"/>
      <c r="AY163" s="188"/>
    </row>
    <row r="164" ht="14.25" customHeight="1">
      <c r="C164" s="6"/>
      <c r="G164" s="7"/>
      <c r="N164" s="7"/>
      <c r="S164" s="7"/>
      <c r="T164" s="7"/>
      <c r="Y164" s="7"/>
      <c r="AA164" s="7"/>
      <c r="AB164" s="7"/>
      <c r="AC164" s="7"/>
      <c r="AE164" s="7"/>
      <c r="AF164" s="7"/>
      <c r="AG164" s="7"/>
      <c r="AI164" s="7"/>
      <c r="AJ164" s="7"/>
      <c r="AQ164" s="188"/>
      <c r="AY164" s="188"/>
    </row>
    <row r="165" ht="14.25" customHeight="1">
      <c r="C165" s="6"/>
      <c r="G165" s="7"/>
      <c r="N165" s="7"/>
      <c r="S165" s="7"/>
      <c r="T165" s="7"/>
      <c r="Y165" s="7"/>
      <c r="AA165" s="7"/>
      <c r="AB165" s="7"/>
      <c r="AC165" s="7"/>
      <c r="AE165" s="7"/>
      <c r="AF165" s="7"/>
      <c r="AG165" s="7"/>
      <c r="AI165" s="7"/>
      <c r="AJ165" s="7"/>
      <c r="AQ165" s="188"/>
      <c r="AY165" s="188"/>
    </row>
    <row r="166" ht="14.25" customHeight="1">
      <c r="C166" s="6"/>
      <c r="G166" s="7"/>
      <c r="N166" s="7"/>
      <c r="S166" s="7"/>
      <c r="T166" s="7"/>
      <c r="Y166" s="7"/>
      <c r="AA166" s="7"/>
      <c r="AB166" s="7"/>
      <c r="AC166" s="7"/>
      <c r="AE166" s="7"/>
      <c r="AF166" s="7"/>
      <c r="AG166" s="7"/>
      <c r="AI166" s="7"/>
      <c r="AJ166" s="7"/>
      <c r="AQ166" s="188"/>
      <c r="AY166" s="188"/>
    </row>
    <row r="167" ht="14.25" customHeight="1">
      <c r="C167" s="6"/>
      <c r="G167" s="7"/>
      <c r="N167" s="7"/>
      <c r="S167" s="7"/>
      <c r="T167" s="7"/>
      <c r="Y167" s="7"/>
      <c r="AA167" s="7"/>
      <c r="AB167" s="7"/>
      <c r="AC167" s="7"/>
      <c r="AE167" s="7"/>
      <c r="AF167" s="7"/>
      <c r="AG167" s="7"/>
      <c r="AI167" s="7"/>
      <c r="AJ167" s="7"/>
      <c r="AQ167" s="188"/>
      <c r="AY167" s="188"/>
    </row>
    <row r="168" ht="14.25" customHeight="1">
      <c r="C168" s="6"/>
      <c r="G168" s="7"/>
      <c r="N168" s="7"/>
      <c r="S168" s="7"/>
      <c r="T168" s="7"/>
      <c r="Y168" s="7"/>
      <c r="AA168" s="7"/>
      <c r="AB168" s="7"/>
      <c r="AC168" s="7"/>
      <c r="AE168" s="7"/>
      <c r="AF168" s="7"/>
      <c r="AG168" s="7"/>
      <c r="AI168" s="7"/>
      <c r="AJ168" s="7"/>
      <c r="AQ168" s="188"/>
      <c r="AY168" s="188"/>
    </row>
    <row r="169" ht="14.25" customHeight="1">
      <c r="C169" s="6"/>
      <c r="G169" s="7"/>
      <c r="N169" s="7"/>
      <c r="S169" s="7"/>
      <c r="T169" s="7"/>
      <c r="Y169" s="7"/>
      <c r="AA169" s="7"/>
      <c r="AB169" s="7"/>
      <c r="AC169" s="7"/>
      <c r="AE169" s="7"/>
      <c r="AF169" s="7"/>
      <c r="AG169" s="7"/>
      <c r="AI169" s="7"/>
      <c r="AJ169" s="7"/>
      <c r="AQ169" s="188"/>
      <c r="AY169" s="188"/>
    </row>
    <row r="170" ht="14.25" customHeight="1">
      <c r="C170" s="6"/>
      <c r="G170" s="7"/>
      <c r="N170" s="7"/>
      <c r="S170" s="7"/>
      <c r="T170" s="7"/>
      <c r="Y170" s="7"/>
      <c r="AA170" s="7"/>
      <c r="AB170" s="7"/>
      <c r="AC170" s="7"/>
      <c r="AE170" s="7"/>
      <c r="AF170" s="7"/>
      <c r="AG170" s="7"/>
      <c r="AI170" s="7"/>
      <c r="AJ170" s="7"/>
      <c r="AQ170" s="188"/>
      <c r="AY170" s="188"/>
    </row>
    <row r="171" ht="14.25" customHeight="1">
      <c r="C171" s="6"/>
      <c r="G171" s="7"/>
      <c r="N171" s="7"/>
      <c r="S171" s="7"/>
      <c r="T171" s="7"/>
      <c r="Y171" s="7"/>
      <c r="AA171" s="7"/>
      <c r="AB171" s="7"/>
      <c r="AC171" s="7"/>
      <c r="AE171" s="7"/>
      <c r="AF171" s="7"/>
      <c r="AG171" s="7"/>
      <c r="AI171" s="7"/>
      <c r="AJ171" s="7"/>
      <c r="AQ171" s="188"/>
      <c r="AY171" s="188"/>
    </row>
    <row r="172" ht="14.25" customHeight="1">
      <c r="C172" s="6"/>
      <c r="G172" s="7"/>
      <c r="N172" s="7"/>
      <c r="S172" s="7"/>
      <c r="T172" s="7"/>
      <c r="Y172" s="7"/>
      <c r="AA172" s="7"/>
      <c r="AB172" s="7"/>
      <c r="AC172" s="7"/>
      <c r="AE172" s="7"/>
      <c r="AF172" s="7"/>
      <c r="AG172" s="7"/>
      <c r="AI172" s="7"/>
      <c r="AJ172" s="7"/>
      <c r="AQ172" s="188"/>
      <c r="AY172" s="188"/>
    </row>
    <row r="173" ht="14.25" customHeight="1">
      <c r="C173" s="6"/>
      <c r="G173" s="7"/>
      <c r="N173" s="7"/>
      <c r="S173" s="7"/>
      <c r="T173" s="7"/>
      <c r="Y173" s="7"/>
      <c r="AA173" s="7"/>
      <c r="AB173" s="7"/>
      <c r="AC173" s="7"/>
      <c r="AE173" s="7"/>
      <c r="AF173" s="7"/>
      <c r="AG173" s="7"/>
      <c r="AI173" s="7"/>
      <c r="AJ173" s="7"/>
      <c r="AQ173" s="188"/>
      <c r="AY173" s="188"/>
    </row>
    <row r="174" ht="14.25" customHeight="1">
      <c r="C174" s="6"/>
      <c r="G174" s="7"/>
      <c r="N174" s="7"/>
      <c r="S174" s="7"/>
      <c r="T174" s="7"/>
      <c r="Y174" s="7"/>
      <c r="AA174" s="7"/>
      <c r="AB174" s="7"/>
      <c r="AC174" s="7"/>
      <c r="AE174" s="7"/>
      <c r="AF174" s="7"/>
      <c r="AG174" s="7"/>
      <c r="AI174" s="7"/>
      <c r="AJ174" s="7"/>
      <c r="AQ174" s="188"/>
      <c r="AY174" s="188"/>
    </row>
    <row r="175" ht="14.25" customHeight="1">
      <c r="C175" s="6"/>
      <c r="G175" s="7"/>
      <c r="N175" s="7"/>
      <c r="S175" s="7"/>
      <c r="T175" s="7"/>
      <c r="Y175" s="7"/>
      <c r="AA175" s="7"/>
      <c r="AB175" s="7"/>
      <c r="AC175" s="7"/>
      <c r="AE175" s="7"/>
      <c r="AF175" s="7"/>
      <c r="AG175" s="7"/>
      <c r="AI175" s="7"/>
      <c r="AJ175" s="7"/>
      <c r="AQ175" s="188"/>
      <c r="AY175" s="188"/>
    </row>
    <row r="176" ht="14.25" customHeight="1">
      <c r="C176" s="6"/>
      <c r="G176" s="7"/>
      <c r="N176" s="7"/>
      <c r="S176" s="7"/>
      <c r="T176" s="7"/>
      <c r="Y176" s="7"/>
      <c r="AA176" s="7"/>
      <c r="AB176" s="7"/>
      <c r="AC176" s="7"/>
      <c r="AE176" s="7"/>
      <c r="AF176" s="7"/>
      <c r="AG176" s="7"/>
      <c r="AI176" s="7"/>
      <c r="AJ176" s="7"/>
      <c r="AQ176" s="188"/>
      <c r="AY176" s="188"/>
    </row>
    <row r="177" ht="14.25" customHeight="1">
      <c r="C177" s="6"/>
      <c r="G177" s="7"/>
      <c r="N177" s="7"/>
      <c r="S177" s="7"/>
      <c r="T177" s="7"/>
      <c r="Y177" s="7"/>
      <c r="AA177" s="7"/>
      <c r="AB177" s="7"/>
      <c r="AC177" s="7"/>
      <c r="AE177" s="7"/>
      <c r="AF177" s="7"/>
      <c r="AG177" s="7"/>
      <c r="AI177" s="7"/>
      <c r="AJ177" s="7"/>
      <c r="AQ177" s="188"/>
      <c r="AY177" s="188"/>
    </row>
    <row r="178" ht="14.25" customHeight="1">
      <c r="C178" s="6"/>
      <c r="G178" s="7"/>
      <c r="N178" s="7"/>
      <c r="S178" s="7"/>
      <c r="T178" s="7"/>
      <c r="Y178" s="7"/>
      <c r="AA178" s="7"/>
      <c r="AB178" s="7"/>
      <c r="AC178" s="7"/>
      <c r="AE178" s="7"/>
      <c r="AF178" s="7"/>
      <c r="AG178" s="7"/>
      <c r="AI178" s="7"/>
      <c r="AJ178" s="7"/>
      <c r="AQ178" s="188"/>
      <c r="AY178" s="188"/>
    </row>
    <row r="179" ht="14.25" customHeight="1">
      <c r="C179" s="6"/>
      <c r="G179" s="7"/>
      <c r="N179" s="7"/>
      <c r="S179" s="7"/>
      <c r="T179" s="7"/>
      <c r="Y179" s="7"/>
      <c r="AA179" s="7"/>
      <c r="AB179" s="7"/>
      <c r="AC179" s="7"/>
      <c r="AE179" s="7"/>
      <c r="AF179" s="7"/>
      <c r="AG179" s="7"/>
      <c r="AI179" s="7"/>
      <c r="AJ179" s="7"/>
      <c r="AQ179" s="188"/>
      <c r="AY179" s="188"/>
    </row>
    <row r="180" ht="14.25" customHeight="1">
      <c r="C180" s="6"/>
      <c r="G180" s="7"/>
      <c r="N180" s="7"/>
      <c r="S180" s="7"/>
      <c r="T180" s="7"/>
      <c r="Y180" s="7"/>
      <c r="AA180" s="7"/>
      <c r="AB180" s="7"/>
      <c r="AC180" s="7"/>
      <c r="AE180" s="7"/>
      <c r="AF180" s="7"/>
      <c r="AG180" s="7"/>
      <c r="AI180" s="7"/>
      <c r="AJ180" s="7"/>
      <c r="AQ180" s="188"/>
      <c r="AY180" s="188"/>
    </row>
    <row r="181" ht="14.25" customHeight="1">
      <c r="C181" s="6"/>
      <c r="G181" s="7"/>
      <c r="N181" s="7"/>
      <c r="S181" s="7"/>
      <c r="T181" s="7"/>
      <c r="Y181" s="7"/>
      <c r="AA181" s="7"/>
      <c r="AB181" s="7"/>
      <c r="AC181" s="7"/>
      <c r="AE181" s="7"/>
      <c r="AF181" s="7"/>
      <c r="AG181" s="7"/>
      <c r="AI181" s="7"/>
      <c r="AJ181" s="7"/>
      <c r="AQ181" s="188"/>
      <c r="AY181" s="188"/>
    </row>
    <row r="182" ht="14.25" customHeight="1">
      <c r="C182" s="6"/>
      <c r="G182" s="7"/>
      <c r="N182" s="7"/>
      <c r="S182" s="7"/>
      <c r="T182" s="7"/>
      <c r="Y182" s="7"/>
      <c r="AA182" s="7"/>
      <c r="AB182" s="7"/>
      <c r="AC182" s="7"/>
      <c r="AE182" s="7"/>
      <c r="AF182" s="7"/>
      <c r="AG182" s="7"/>
      <c r="AI182" s="7"/>
      <c r="AJ182" s="7"/>
      <c r="AQ182" s="188"/>
      <c r="AY182" s="188"/>
    </row>
    <row r="183" ht="14.25" customHeight="1">
      <c r="C183" s="6"/>
      <c r="G183" s="7"/>
      <c r="N183" s="7"/>
      <c r="S183" s="7"/>
      <c r="T183" s="7"/>
      <c r="Y183" s="7"/>
      <c r="AA183" s="7"/>
      <c r="AB183" s="7"/>
      <c r="AC183" s="7"/>
      <c r="AE183" s="7"/>
      <c r="AF183" s="7"/>
      <c r="AG183" s="7"/>
      <c r="AI183" s="7"/>
      <c r="AJ183" s="7"/>
      <c r="AQ183" s="188"/>
      <c r="AY183" s="188"/>
    </row>
    <row r="184" ht="14.25" customHeight="1">
      <c r="C184" s="6"/>
      <c r="G184" s="7"/>
      <c r="N184" s="7"/>
      <c r="S184" s="7"/>
      <c r="T184" s="7"/>
      <c r="Y184" s="7"/>
      <c r="AA184" s="7"/>
      <c r="AB184" s="7"/>
      <c r="AC184" s="7"/>
      <c r="AE184" s="7"/>
      <c r="AF184" s="7"/>
      <c r="AG184" s="7"/>
      <c r="AI184" s="7"/>
      <c r="AJ184" s="7"/>
      <c r="AQ184" s="188"/>
      <c r="AY184" s="188"/>
    </row>
    <row r="185" ht="14.25" customHeight="1">
      <c r="C185" s="6"/>
      <c r="G185" s="7"/>
      <c r="N185" s="7"/>
      <c r="S185" s="7"/>
      <c r="T185" s="7"/>
      <c r="Y185" s="7"/>
      <c r="AA185" s="7"/>
      <c r="AB185" s="7"/>
      <c r="AC185" s="7"/>
      <c r="AE185" s="7"/>
      <c r="AF185" s="7"/>
      <c r="AG185" s="7"/>
      <c r="AI185" s="7"/>
      <c r="AJ185" s="7"/>
      <c r="AQ185" s="188"/>
      <c r="AY185" s="188"/>
    </row>
    <row r="186" ht="14.25" customHeight="1">
      <c r="C186" s="6"/>
      <c r="G186" s="7"/>
      <c r="N186" s="7"/>
      <c r="S186" s="7"/>
      <c r="T186" s="7"/>
      <c r="Y186" s="7"/>
      <c r="AA186" s="7"/>
      <c r="AB186" s="7"/>
      <c r="AC186" s="7"/>
      <c r="AE186" s="7"/>
      <c r="AF186" s="7"/>
      <c r="AG186" s="7"/>
      <c r="AI186" s="7"/>
      <c r="AJ186" s="7"/>
      <c r="AQ186" s="188"/>
      <c r="AY186" s="188"/>
    </row>
    <row r="187" ht="14.25" customHeight="1">
      <c r="C187" s="6"/>
      <c r="G187" s="7"/>
      <c r="N187" s="7"/>
      <c r="S187" s="7"/>
      <c r="T187" s="7"/>
      <c r="Y187" s="7"/>
      <c r="AA187" s="7"/>
      <c r="AB187" s="7"/>
      <c r="AC187" s="7"/>
      <c r="AE187" s="7"/>
      <c r="AF187" s="7"/>
      <c r="AG187" s="7"/>
      <c r="AI187" s="7"/>
      <c r="AJ187" s="7"/>
      <c r="AQ187" s="188"/>
      <c r="AY187" s="188"/>
    </row>
    <row r="188" ht="14.25" customHeight="1">
      <c r="C188" s="6"/>
      <c r="G188" s="7"/>
      <c r="N188" s="7"/>
      <c r="S188" s="7"/>
      <c r="T188" s="7"/>
      <c r="Y188" s="7"/>
      <c r="AA188" s="7"/>
      <c r="AB188" s="7"/>
      <c r="AC188" s="7"/>
      <c r="AE188" s="7"/>
      <c r="AF188" s="7"/>
      <c r="AG188" s="7"/>
      <c r="AI188" s="7"/>
      <c r="AJ188" s="7"/>
      <c r="AQ188" s="188"/>
      <c r="AY188" s="188"/>
    </row>
    <row r="189" ht="14.25" customHeight="1">
      <c r="C189" s="6"/>
      <c r="G189" s="7"/>
      <c r="N189" s="7"/>
      <c r="S189" s="7"/>
      <c r="T189" s="7"/>
      <c r="Y189" s="7"/>
      <c r="AA189" s="7"/>
      <c r="AB189" s="7"/>
      <c r="AC189" s="7"/>
      <c r="AE189" s="7"/>
      <c r="AF189" s="7"/>
      <c r="AG189" s="7"/>
      <c r="AI189" s="7"/>
      <c r="AJ189" s="7"/>
      <c r="AQ189" s="188"/>
      <c r="AY189" s="188"/>
    </row>
    <row r="190" ht="14.25" customHeight="1">
      <c r="C190" s="6"/>
      <c r="G190" s="7"/>
      <c r="N190" s="7"/>
      <c r="S190" s="7"/>
      <c r="T190" s="7"/>
      <c r="Y190" s="7"/>
      <c r="AA190" s="7"/>
      <c r="AB190" s="7"/>
      <c r="AC190" s="7"/>
      <c r="AE190" s="7"/>
      <c r="AF190" s="7"/>
      <c r="AG190" s="7"/>
      <c r="AI190" s="7"/>
      <c r="AJ190" s="7"/>
      <c r="AQ190" s="188"/>
      <c r="AY190" s="188"/>
    </row>
    <row r="191" ht="14.25" customHeight="1">
      <c r="C191" s="6"/>
      <c r="G191" s="7"/>
      <c r="N191" s="7"/>
      <c r="S191" s="7"/>
      <c r="T191" s="7"/>
      <c r="Y191" s="7"/>
      <c r="AA191" s="7"/>
      <c r="AB191" s="7"/>
      <c r="AC191" s="7"/>
      <c r="AE191" s="7"/>
      <c r="AF191" s="7"/>
      <c r="AG191" s="7"/>
      <c r="AI191" s="7"/>
      <c r="AJ191" s="7"/>
      <c r="AQ191" s="188"/>
      <c r="AY191" s="188"/>
    </row>
    <row r="192" ht="14.25" customHeight="1">
      <c r="C192" s="6"/>
      <c r="G192" s="7"/>
      <c r="N192" s="7"/>
      <c r="S192" s="7"/>
      <c r="T192" s="7"/>
      <c r="Y192" s="7"/>
      <c r="AA192" s="7"/>
      <c r="AB192" s="7"/>
      <c r="AC192" s="7"/>
      <c r="AE192" s="7"/>
      <c r="AF192" s="7"/>
      <c r="AG192" s="7"/>
      <c r="AI192" s="7"/>
      <c r="AJ192" s="7"/>
      <c r="AQ192" s="188"/>
      <c r="AY192" s="188"/>
    </row>
    <row r="193" ht="14.25" customHeight="1">
      <c r="C193" s="6"/>
      <c r="G193" s="7"/>
      <c r="N193" s="7"/>
      <c r="S193" s="7"/>
      <c r="T193" s="7"/>
      <c r="Y193" s="7"/>
      <c r="AA193" s="7"/>
      <c r="AB193" s="7"/>
      <c r="AC193" s="7"/>
      <c r="AE193" s="7"/>
      <c r="AF193" s="7"/>
      <c r="AG193" s="7"/>
      <c r="AI193" s="7"/>
      <c r="AJ193" s="7"/>
      <c r="AQ193" s="188"/>
      <c r="AY193" s="188"/>
    </row>
    <row r="194" ht="14.25" customHeight="1">
      <c r="C194" s="6"/>
      <c r="G194" s="7"/>
      <c r="N194" s="7"/>
      <c r="S194" s="7"/>
      <c r="T194" s="7"/>
      <c r="Y194" s="7"/>
      <c r="AA194" s="7"/>
      <c r="AB194" s="7"/>
      <c r="AC194" s="7"/>
      <c r="AE194" s="7"/>
      <c r="AF194" s="7"/>
      <c r="AG194" s="7"/>
      <c r="AI194" s="7"/>
      <c r="AJ194" s="7"/>
      <c r="AQ194" s="188"/>
      <c r="AY194" s="188"/>
    </row>
    <row r="195" ht="14.25" customHeight="1">
      <c r="C195" s="6"/>
      <c r="G195" s="7"/>
      <c r="N195" s="7"/>
      <c r="S195" s="7"/>
      <c r="T195" s="7"/>
      <c r="Y195" s="7"/>
      <c r="AA195" s="7"/>
      <c r="AB195" s="7"/>
      <c r="AC195" s="7"/>
      <c r="AE195" s="7"/>
      <c r="AF195" s="7"/>
      <c r="AG195" s="7"/>
      <c r="AI195" s="7"/>
      <c r="AJ195" s="7"/>
      <c r="AQ195" s="188"/>
      <c r="AY195" s="188"/>
    </row>
    <row r="196" ht="14.25" customHeight="1">
      <c r="C196" s="6"/>
      <c r="G196" s="7"/>
      <c r="N196" s="7"/>
      <c r="S196" s="7"/>
      <c r="T196" s="7"/>
      <c r="Y196" s="7"/>
      <c r="AA196" s="7"/>
      <c r="AB196" s="7"/>
      <c r="AC196" s="7"/>
      <c r="AE196" s="7"/>
      <c r="AF196" s="7"/>
      <c r="AG196" s="7"/>
      <c r="AI196" s="7"/>
      <c r="AJ196" s="7"/>
      <c r="AQ196" s="188"/>
      <c r="AY196" s="188"/>
    </row>
    <row r="197" ht="14.25" customHeight="1">
      <c r="C197" s="6"/>
      <c r="G197" s="7"/>
      <c r="N197" s="7"/>
      <c r="S197" s="7"/>
      <c r="T197" s="7"/>
      <c r="Y197" s="7"/>
      <c r="AA197" s="7"/>
      <c r="AB197" s="7"/>
      <c r="AC197" s="7"/>
      <c r="AE197" s="7"/>
      <c r="AF197" s="7"/>
      <c r="AG197" s="7"/>
      <c r="AI197" s="7"/>
      <c r="AJ197" s="7"/>
      <c r="AQ197" s="188"/>
      <c r="AY197" s="188"/>
    </row>
    <row r="198" ht="14.25" customHeight="1">
      <c r="C198" s="6"/>
      <c r="G198" s="7"/>
      <c r="N198" s="7"/>
      <c r="S198" s="7"/>
      <c r="T198" s="7"/>
      <c r="Y198" s="7"/>
      <c r="AA198" s="7"/>
      <c r="AB198" s="7"/>
      <c r="AC198" s="7"/>
      <c r="AE198" s="7"/>
      <c r="AF198" s="7"/>
      <c r="AG198" s="7"/>
      <c r="AI198" s="7"/>
      <c r="AJ198" s="7"/>
      <c r="AQ198" s="188"/>
      <c r="AY198" s="188"/>
    </row>
    <row r="199" ht="14.25" customHeight="1">
      <c r="C199" s="6"/>
      <c r="G199" s="7"/>
      <c r="N199" s="7"/>
      <c r="S199" s="7"/>
      <c r="T199" s="7"/>
      <c r="Y199" s="7"/>
      <c r="AA199" s="7"/>
      <c r="AB199" s="7"/>
      <c r="AC199" s="7"/>
      <c r="AE199" s="7"/>
      <c r="AF199" s="7"/>
      <c r="AG199" s="7"/>
      <c r="AI199" s="7"/>
      <c r="AJ199" s="7"/>
      <c r="AQ199" s="188"/>
      <c r="AY199" s="188"/>
    </row>
    <row r="200" ht="14.25" customHeight="1">
      <c r="C200" s="6"/>
      <c r="G200" s="7"/>
      <c r="N200" s="7"/>
      <c r="S200" s="7"/>
      <c r="T200" s="7"/>
      <c r="Y200" s="7"/>
      <c r="AA200" s="7"/>
      <c r="AB200" s="7"/>
      <c r="AC200" s="7"/>
      <c r="AE200" s="7"/>
      <c r="AF200" s="7"/>
      <c r="AG200" s="7"/>
      <c r="AI200" s="7"/>
      <c r="AJ200" s="7"/>
      <c r="AQ200" s="188"/>
      <c r="AY200" s="188"/>
    </row>
    <row r="201" ht="14.25" customHeight="1">
      <c r="C201" s="6"/>
      <c r="G201" s="7"/>
      <c r="N201" s="7"/>
      <c r="S201" s="7"/>
      <c r="T201" s="7"/>
      <c r="Y201" s="7"/>
      <c r="AA201" s="7"/>
      <c r="AB201" s="7"/>
      <c r="AC201" s="7"/>
      <c r="AE201" s="7"/>
      <c r="AF201" s="7"/>
      <c r="AG201" s="7"/>
      <c r="AI201" s="7"/>
      <c r="AJ201" s="7"/>
      <c r="AQ201" s="188"/>
      <c r="AY201" s="188"/>
    </row>
    <row r="202" ht="14.25" customHeight="1">
      <c r="C202" s="6"/>
      <c r="G202" s="7"/>
      <c r="N202" s="7"/>
      <c r="S202" s="7"/>
      <c r="T202" s="7"/>
      <c r="Y202" s="7"/>
      <c r="AA202" s="7"/>
      <c r="AB202" s="7"/>
      <c r="AC202" s="7"/>
      <c r="AE202" s="7"/>
      <c r="AF202" s="7"/>
      <c r="AG202" s="7"/>
      <c r="AI202" s="7"/>
      <c r="AJ202" s="7"/>
      <c r="AQ202" s="188"/>
      <c r="AY202" s="188"/>
    </row>
    <row r="203" ht="14.25" customHeight="1">
      <c r="C203" s="6"/>
      <c r="G203" s="7"/>
      <c r="N203" s="7"/>
      <c r="S203" s="7"/>
      <c r="T203" s="7"/>
      <c r="Y203" s="7"/>
      <c r="AA203" s="7"/>
      <c r="AB203" s="7"/>
      <c r="AC203" s="7"/>
      <c r="AE203" s="7"/>
      <c r="AF203" s="7"/>
      <c r="AG203" s="7"/>
      <c r="AI203" s="7"/>
      <c r="AJ203" s="7"/>
      <c r="AQ203" s="188"/>
      <c r="AY203" s="188"/>
    </row>
    <row r="204" ht="14.25" customHeight="1">
      <c r="C204" s="6"/>
      <c r="G204" s="7"/>
      <c r="N204" s="7"/>
      <c r="S204" s="7"/>
      <c r="T204" s="7"/>
      <c r="Y204" s="7"/>
      <c r="AA204" s="7"/>
      <c r="AB204" s="7"/>
      <c r="AC204" s="7"/>
      <c r="AE204" s="7"/>
      <c r="AF204" s="7"/>
      <c r="AG204" s="7"/>
      <c r="AI204" s="7"/>
      <c r="AJ204" s="7"/>
      <c r="AQ204" s="188"/>
      <c r="AY204" s="188"/>
    </row>
    <row r="205" ht="14.25" customHeight="1">
      <c r="C205" s="6"/>
      <c r="G205" s="7"/>
      <c r="N205" s="7"/>
      <c r="S205" s="7"/>
      <c r="T205" s="7"/>
      <c r="Y205" s="7"/>
      <c r="AA205" s="7"/>
      <c r="AB205" s="7"/>
      <c r="AC205" s="7"/>
      <c r="AE205" s="7"/>
      <c r="AF205" s="7"/>
      <c r="AG205" s="7"/>
      <c r="AI205" s="7"/>
      <c r="AJ205" s="7"/>
      <c r="AQ205" s="188"/>
      <c r="AY205" s="188"/>
    </row>
    <row r="206" ht="14.25" customHeight="1">
      <c r="C206" s="6"/>
      <c r="G206" s="7"/>
      <c r="N206" s="7"/>
      <c r="S206" s="7"/>
      <c r="T206" s="7"/>
      <c r="Y206" s="7"/>
      <c r="AA206" s="7"/>
      <c r="AB206" s="7"/>
      <c r="AC206" s="7"/>
      <c r="AE206" s="7"/>
      <c r="AF206" s="7"/>
      <c r="AG206" s="7"/>
      <c r="AI206" s="7"/>
      <c r="AJ206" s="7"/>
      <c r="AQ206" s="188"/>
      <c r="AY206" s="188"/>
    </row>
    <row r="207" ht="14.25" customHeight="1">
      <c r="C207" s="6"/>
      <c r="G207" s="7"/>
      <c r="N207" s="7"/>
      <c r="S207" s="7"/>
      <c r="T207" s="7"/>
      <c r="Y207" s="7"/>
      <c r="AA207" s="7"/>
      <c r="AB207" s="7"/>
      <c r="AC207" s="7"/>
      <c r="AE207" s="7"/>
      <c r="AF207" s="7"/>
      <c r="AG207" s="7"/>
      <c r="AI207" s="7"/>
      <c r="AJ207" s="7"/>
      <c r="AQ207" s="188"/>
      <c r="AY207" s="188"/>
    </row>
    <row r="208" ht="14.25" customHeight="1">
      <c r="C208" s="6"/>
      <c r="G208" s="7"/>
      <c r="N208" s="7"/>
      <c r="S208" s="7"/>
      <c r="T208" s="7"/>
      <c r="Y208" s="7"/>
      <c r="AA208" s="7"/>
      <c r="AB208" s="7"/>
      <c r="AC208" s="7"/>
      <c r="AE208" s="7"/>
      <c r="AF208" s="7"/>
      <c r="AG208" s="7"/>
      <c r="AI208" s="7"/>
      <c r="AJ208" s="7"/>
      <c r="AQ208" s="188"/>
      <c r="AY208" s="188"/>
    </row>
    <row r="209" ht="14.25" customHeight="1">
      <c r="C209" s="6"/>
      <c r="G209" s="7"/>
      <c r="N209" s="7"/>
      <c r="S209" s="7"/>
      <c r="T209" s="7"/>
      <c r="Y209" s="7"/>
      <c r="AA209" s="7"/>
      <c r="AB209" s="7"/>
      <c r="AC209" s="7"/>
      <c r="AE209" s="7"/>
      <c r="AF209" s="7"/>
      <c r="AG209" s="7"/>
      <c r="AI209" s="7"/>
      <c r="AJ209" s="7"/>
      <c r="AQ209" s="188"/>
      <c r="AY209" s="188"/>
    </row>
    <row r="210" ht="14.25" customHeight="1">
      <c r="C210" s="6"/>
      <c r="G210" s="7"/>
      <c r="N210" s="7"/>
      <c r="S210" s="7"/>
      <c r="T210" s="7"/>
      <c r="Y210" s="7"/>
      <c r="AA210" s="7"/>
      <c r="AB210" s="7"/>
      <c r="AC210" s="7"/>
      <c r="AE210" s="7"/>
      <c r="AF210" s="7"/>
      <c r="AG210" s="7"/>
      <c r="AI210" s="7"/>
      <c r="AJ210" s="7"/>
      <c r="AQ210" s="188"/>
      <c r="AY210" s="188"/>
    </row>
    <row r="211" ht="14.25" customHeight="1">
      <c r="C211" s="6"/>
      <c r="G211" s="7"/>
      <c r="N211" s="7"/>
      <c r="S211" s="7"/>
      <c r="T211" s="7"/>
      <c r="Y211" s="7"/>
      <c r="AA211" s="7"/>
      <c r="AB211" s="7"/>
      <c r="AC211" s="7"/>
      <c r="AE211" s="7"/>
      <c r="AF211" s="7"/>
      <c r="AG211" s="7"/>
      <c r="AI211" s="7"/>
      <c r="AJ211" s="7"/>
      <c r="AQ211" s="188"/>
      <c r="AY211" s="188"/>
    </row>
    <row r="212" ht="14.25" customHeight="1">
      <c r="C212" s="6"/>
      <c r="G212" s="7"/>
      <c r="N212" s="7"/>
      <c r="S212" s="7"/>
      <c r="T212" s="7"/>
      <c r="Y212" s="7"/>
      <c r="AA212" s="7"/>
      <c r="AB212" s="7"/>
      <c r="AC212" s="7"/>
      <c r="AE212" s="7"/>
      <c r="AF212" s="7"/>
      <c r="AG212" s="7"/>
      <c r="AI212" s="7"/>
      <c r="AJ212" s="7"/>
      <c r="AQ212" s="188"/>
      <c r="AY212" s="188"/>
    </row>
    <row r="213" ht="14.25" customHeight="1">
      <c r="C213" s="6"/>
      <c r="G213" s="7"/>
      <c r="N213" s="7"/>
      <c r="S213" s="7"/>
      <c r="T213" s="7"/>
      <c r="Y213" s="7"/>
      <c r="AA213" s="7"/>
      <c r="AB213" s="7"/>
      <c r="AC213" s="7"/>
      <c r="AE213" s="7"/>
      <c r="AF213" s="7"/>
      <c r="AG213" s="7"/>
      <c r="AI213" s="7"/>
      <c r="AJ213" s="7"/>
      <c r="AQ213" s="188"/>
      <c r="AY213" s="188"/>
    </row>
    <row r="214" ht="14.25" customHeight="1">
      <c r="C214" s="6"/>
      <c r="G214" s="7"/>
      <c r="N214" s="7"/>
      <c r="S214" s="7"/>
      <c r="T214" s="7"/>
      <c r="Y214" s="7"/>
      <c r="AA214" s="7"/>
      <c r="AB214" s="7"/>
      <c r="AC214" s="7"/>
      <c r="AE214" s="7"/>
      <c r="AF214" s="7"/>
      <c r="AG214" s="7"/>
      <c r="AI214" s="7"/>
      <c r="AJ214" s="7"/>
      <c r="AQ214" s="188"/>
      <c r="AY214" s="188"/>
    </row>
    <row r="215" ht="14.25" customHeight="1">
      <c r="C215" s="6"/>
      <c r="G215" s="7"/>
      <c r="N215" s="7"/>
      <c r="S215" s="7"/>
      <c r="T215" s="7"/>
      <c r="Y215" s="7"/>
      <c r="AA215" s="7"/>
      <c r="AB215" s="7"/>
      <c r="AC215" s="7"/>
      <c r="AE215" s="7"/>
      <c r="AF215" s="7"/>
      <c r="AG215" s="7"/>
      <c r="AI215" s="7"/>
      <c r="AJ215" s="7"/>
      <c r="AQ215" s="188"/>
      <c r="AY215" s="188"/>
    </row>
    <row r="216" ht="14.25" customHeight="1">
      <c r="C216" s="6"/>
      <c r="G216" s="7"/>
      <c r="N216" s="7"/>
      <c r="S216" s="7"/>
      <c r="T216" s="7"/>
      <c r="Y216" s="7"/>
      <c r="AA216" s="7"/>
      <c r="AB216" s="7"/>
      <c r="AC216" s="7"/>
      <c r="AE216" s="7"/>
      <c r="AF216" s="7"/>
      <c r="AG216" s="7"/>
      <c r="AI216" s="7"/>
      <c r="AJ216" s="7"/>
      <c r="AQ216" s="188"/>
      <c r="AY216" s="188"/>
    </row>
    <row r="217" ht="14.25" customHeight="1">
      <c r="C217" s="6"/>
      <c r="G217" s="7"/>
      <c r="N217" s="7"/>
      <c r="S217" s="7"/>
      <c r="T217" s="7"/>
      <c r="Y217" s="7"/>
      <c r="AA217" s="7"/>
      <c r="AB217" s="7"/>
      <c r="AC217" s="7"/>
      <c r="AE217" s="7"/>
      <c r="AF217" s="7"/>
      <c r="AG217" s="7"/>
      <c r="AI217" s="7"/>
      <c r="AJ217" s="7"/>
      <c r="AQ217" s="188"/>
      <c r="AY217" s="188"/>
    </row>
    <row r="218" ht="14.25" customHeight="1">
      <c r="C218" s="6"/>
      <c r="G218" s="7"/>
      <c r="N218" s="7"/>
      <c r="S218" s="7"/>
      <c r="T218" s="7"/>
      <c r="Y218" s="7"/>
      <c r="AA218" s="7"/>
      <c r="AB218" s="7"/>
      <c r="AC218" s="7"/>
      <c r="AE218" s="7"/>
      <c r="AF218" s="7"/>
      <c r="AG218" s="7"/>
      <c r="AI218" s="7"/>
      <c r="AJ218" s="7"/>
      <c r="AQ218" s="188"/>
      <c r="AY218" s="188"/>
    </row>
    <row r="219" ht="14.25" customHeight="1">
      <c r="C219" s="6"/>
      <c r="G219" s="7"/>
      <c r="N219" s="7"/>
      <c r="S219" s="7"/>
      <c r="T219" s="7"/>
      <c r="Y219" s="7"/>
      <c r="AA219" s="7"/>
      <c r="AB219" s="7"/>
      <c r="AC219" s="7"/>
      <c r="AE219" s="7"/>
      <c r="AF219" s="7"/>
      <c r="AG219" s="7"/>
      <c r="AI219" s="7"/>
      <c r="AJ219" s="7"/>
      <c r="AQ219" s="188"/>
      <c r="AY219" s="188"/>
    </row>
    <row r="220" ht="14.25" customHeight="1">
      <c r="C220" s="6"/>
      <c r="G220" s="7"/>
      <c r="N220" s="7"/>
      <c r="S220" s="7"/>
      <c r="T220" s="7"/>
      <c r="Y220" s="7"/>
      <c r="AA220" s="7"/>
      <c r="AB220" s="7"/>
      <c r="AC220" s="7"/>
      <c r="AE220" s="7"/>
      <c r="AF220" s="7"/>
      <c r="AG220" s="7"/>
      <c r="AI220" s="7"/>
      <c r="AJ220" s="7"/>
      <c r="AQ220" s="188"/>
      <c r="AY220" s="188"/>
    </row>
    <row r="221" ht="14.25" customHeight="1">
      <c r="C221" s="6"/>
      <c r="G221" s="7"/>
      <c r="N221" s="7"/>
      <c r="S221" s="7"/>
      <c r="T221" s="7"/>
      <c r="Y221" s="7"/>
      <c r="AA221" s="7"/>
      <c r="AB221" s="7"/>
      <c r="AC221" s="7"/>
      <c r="AE221" s="7"/>
      <c r="AF221" s="7"/>
      <c r="AG221" s="7"/>
      <c r="AI221" s="7"/>
      <c r="AJ221" s="7"/>
      <c r="AQ221" s="188"/>
      <c r="AY221" s="188"/>
    </row>
    <row r="222" ht="14.25" customHeight="1">
      <c r="C222" s="6"/>
      <c r="G222" s="7"/>
      <c r="N222" s="7"/>
      <c r="S222" s="7"/>
      <c r="T222" s="7"/>
      <c r="Y222" s="7"/>
      <c r="AA222" s="7"/>
      <c r="AB222" s="7"/>
      <c r="AC222" s="7"/>
      <c r="AE222" s="7"/>
      <c r="AF222" s="7"/>
      <c r="AG222" s="7"/>
      <c r="AI222" s="7"/>
      <c r="AJ222" s="7"/>
      <c r="AQ222" s="188"/>
      <c r="AY222" s="188"/>
    </row>
    <row r="223" ht="14.25" customHeight="1">
      <c r="C223" s="6"/>
      <c r="G223" s="7"/>
      <c r="N223" s="7"/>
      <c r="S223" s="7"/>
      <c r="T223" s="7"/>
      <c r="Y223" s="7"/>
      <c r="AA223" s="7"/>
      <c r="AB223" s="7"/>
      <c r="AC223" s="7"/>
      <c r="AE223" s="7"/>
      <c r="AF223" s="7"/>
      <c r="AG223" s="7"/>
      <c r="AI223" s="7"/>
      <c r="AJ223" s="7"/>
      <c r="AQ223" s="188"/>
      <c r="AY223" s="188"/>
    </row>
    <row r="224" ht="14.25" customHeight="1">
      <c r="C224" s="6"/>
      <c r="G224" s="7"/>
      <c r="N224" s="7"/>
      <c r="S224" s="7"/>
      <c r="T224" s="7"/>
      <c r="Y224" s="7"/>
      <c r="AA224" s="7"/>
      <c r="AB224" s="7"/>
      <c r="AC224" s="7"/>
      <c r="AE224" s="7"/>
      <c r="AF224" s="7"/>
      <c r="AG224" s="7"/>
      <c r="AI224" s="7"/>
      <c r="AJ224" s="7"/>
      <c r="AQ224" s="188"/>
      <c r="AY224" s="188"/>
    </row>
    <row r="225" ht="14.25" customHeight="1">
      <c r="C225" s="6"/>
      <c r="G225" s="7"/>
      <c r="N225" s="7"/>
      <c r="S225" s="7"/>
      <c r="T225" s="7"/>
      <c r="Y225" s="7"/>
      <c r="AA225" s="7"/>
      <c r="AB225" s="7"/>
      <c r="AC225" s="7"/>
      <c r="AE225" s="7"/>
      <c r="AF225" s="7"/>
      <c r="AG225" s="7"/>
      <c r="AI225" s="7"/>
      <c r="AJ225" s="7"/>
      <c r="AQ225" s="188"/>
      <c r="AY225" s="188"/>
    </row>
    <row r="226" ht="14.25" customHeight="1">
      <c r="C226" s="6"/>
      <c r="G226" s="7"/>
      <c r="N226" s="7"/>
      <c r="S226" s="7"/>
      <c r="T226" s="7"/>
      <c r="Y226" s="7"/>
      <c r="AA226" s="7"/>
      <c r="AB226" s="7"/>
      <c r="AC226" s="7"/>
      <c r="AE226" s="7"/>
      <c r="AF226" s="7"/>
      <c r="AG226" s="7"/>
      <c r="AI226" s="7"/>
      <c r="AJ226" s="7"/>
      <c r="AQ226" s="188"/>
      <c r="AY226" s="188"/>
    </row>
    <row r="227" ht="14.25" customHeight="1">
      <c r="C227" s="6"/>
      <c r="G227" s="7"/>
      <c r="N227" s="7"/>
      <c r="S227" s="7"/>
      <c r="T227" s="7"/>
      <c r="Y227" s="7"/>
      <c r="AA227" s="7"/>
      <c r="AB227" s="7"/>
      <c r="AC227" s="7"/>
      <c r="AE227" s="7"/>
      <c r="AF227" s="7"/>
      <c r="AG227" s="7"/>
      <c r="AI227" s="7"/>
      <c r="AJ227" s="7"/>
      <c r="AQ227" s="188"/>
      <c r="AY227" s="188"/>
    </row>
    <row r="228" ht="14.25" customHeight="1">
      <c r="C228" s="6"/>
      <c r="G228" s="7"/>
      <c r="N228" s="7"/>
      <c r="S228" s="7"/>
      <c r="T228" s="7"/>
      <c r="Y228" s="7"/>
      <c r="AA228" s="7"/>
      <c r="AB228" s="7"/>
      <c r="AC228" s="7"/>
      <c r="AE228" s="7"/>
      <c r="AF228" s="7"/>
      <c r="AG228" s="7"/>
      <c r="AI228" s="7"/>
      <c r="AJ228" s="7"/>
      <c r="AQ228" s="188"/>
      <c r="AY228" s="188"/>
    </row>
    <row r="229" ht="14.25" customHeight="1">
      <c r="C229" s="6"/>
      <c r="G229" s="7"/>
      <c r="N229" s="7"/>
      <c r="S229" s="7"/>
      <c r="T229" s="7"/>
      <c r="Y229" s="7"/>
      <c r="AA229" s="7"/>
      <c r="AB229" s="7"/>
      <c r="AC229" s="7"/>
      <c r="AE229" s="7"/>
      <c r="AF229" s="7"/>
      <c r="AG229" s="7"/>
      <c r="AI229" s="7"/>
      <c r="AJ229" s="7"/>
      <c r="AQ229" s="188"/>
      <c r="AY229" s="188"/>
    </row>
    <row r="230" ht="14.25" customHeight="1">
      <c r="C230" s="6"/>
      <c r="G230" s="7"/>
      <c r="N230" s="7"/>
      <c r="S230" s="7"/>
      <c r="T230" s="7"/>
      <c r="Y230" s="7"/>
      <c r="AA230" s="7"/>
      <c r="AB230" s="7"/>
      <c r="AC230" s="7"/>
      <c r="AE230" s="7"/>
      <c r="AF230" s="7"/>
      <c r="AG230" s="7"/>
      <c r="AI230" s="7"/>
      <c r="AJ230" s="7"/>
      <c r="AQ230" s="188"/>
      <c r="AY230" s="188"/>
    </row>
    <row r="231" ht="14.25" customHeight="1">
      <c r="C231" s="6"/>
      <c r="G231" s="7"/>
      <c r="N231" s="7"/>
      <c r="S231" s="7"/>
      <c r="T231" s="7"/>
      <c r="Y231" s="7"/>
      <c r="AA231" s="7"/>
      <c r="AB231" s="7"/>
      <c r="AC231" s="7"/>
      <c r="AE231" s="7"/>
      <c r="AF231" s="7"/>
      <c r="AG231" s="7"/>
      <c r="AI231" s="7"/>
      <c r="AJ231" s="7"/>
      <c r="AQ231" s="188"/>
      <c r="AY231" s="188"/>
    </row>
    <row r="232" ht="14.25" customHeight="1">
      <c r="C232" s="6"/>
      <c r="G232" s="7"/>
      <c r="N232" s="7"/>
      <c r="S232" s="7"/>
      <c r="T232" s="7"/>
      <c r="Y232" s="7"/>
      <c r="AA232" s="7"/>
      <c r="AB232" s="7"/>
      <c r="AC232" s="7"/>
      <c r="AE232" s="7"/>
      <c r="AF232" s="7"/>
      <c r="AG232" s="7"/>
      <c r="AI232" s="7"/>
      <c r="AJ232" s="7"/>
      <c r="AQ232" s="188"/>
      <c r="AY232" s="188"/>
    </row>
    <row r="233" ht="14.25" customHeight="1">
      <c r="C233" s="6"/>
      <c r="G233" s="7"/>
      <c r="N233" s="7"/>
      <c r="S233" s="7"/>
      <c r="T233" s="7"/>
      <c r="Y233" s="7"/>
      <c r="AA233" s="7"/>
      <c r="AB233" s="7"/>
      <c r="AC233" s="7"/>
      <c r="AE233" s="7"/>
      <c r="AF233" s="7"/>
      <c r="AG233" s="7"/>
      <c r="AI233" s="7"/>
      <c r="AJ233" s="7"/>
      <c r="AQ233" s="188"/>
      <c r="AY233" s="188"/>
    </row>
    <row r="234" ht="14.25" customHeight="1">
      <c r="C234" s="6"/>
      <c r="G234" s="7"/>
      <c r="N234" s="7"/>
      <c r="S234" s="7"/>
      <c r="T234" s="7"/>
      <c r="Y234" s="7"/>
      <c r="AA234" s="7"/>
      <c r="AB234" s="7"/>
      <c r="AC234" s="7"/>
      <c r="AE234" s="7"/>
      <c r="AF234" s="7"/>
      <c r="AG234" s="7"/>
      <c r="AI234" s="7"/>
      <c r="AJ234" s="7"/>
      <c r="AQ234" s="188"/>
      <c r="AY234" s="188"/>
    </row>
    <row r="235" ht="14.25" customHeight="1">
      <c r="C235" s="6"/>
      <c r="G235" s="7"/>
      <c r="N235" s="7"/>
      <c r="S235" s="7"/>
      <c r="T235" s="7"/>
      <c r="Y235" s="7"/>
      <c r="AA235" s="7"/>
      <c r="AB235" s="7"/>
      <c r="AC235" s="7"/>
      <c r="AE235" s="7"/>
      <c r="AF235" s="7"/>
      <c r="AG235" s="7"/>
      <c r="AI235" s="7"/>
      <c r="AJ235" s="7"/>
      <c r="AQ235" s="188"/>
      <c r="AY235" s="188"/>
    </row>
    <row r="236" ht="14.25" customHeight="1">
      <c r="C236" s="6"/>
      <c r="G236" s="7"/>
      <c r="N236" s="7"/>
      <c r="S236" s="7"/>
      <c r="T236" s="7"/>
      <c r="Y236" s="7"/>
      <c r="AA236" s="7"/>
      <c r="AB236" s="7"/>
      <c r="AC236" s="7"/>
      <c r="AE236" s="7"/>
      <c r="AF236" s="7"/>
      <c r="AG236" s="7"/>
      <c r="AI236" s="7"/>
      <c r="AJ236" s="7"/>
      <c r="AQ236" s="188"/>
      <c r="AY236" s="188"/>
    </row>
    <row r="237" ht="14.25" customHeight="1">
      <c r="C237" s="6"/>
      <c r="G237" s="7"/>
      <c r="N237" s="7"/>
      <c r="S237" s="7"/>
      <c r="T237" s="7"/>
      <c r="Y237" s="7"/>
      <c r="AA237" s="7"/>
      <c r="AB237" s="7"/>
      <c r="AC237" s="7"/>
      <c r="AE237" s="7"/>
      <c r="AF237" s="7"/>
      <c r="AG237" s="7"/>
      <c r="AI237" s="7"/>
      <c r="AJ237" s="7"/>
      <c r="AQ237" s="188"/>
      <c r="AY237" s="188"/>
    </row>
    <row r="238" ht="14.25" customHeight="1">
      <c r="C238" s="6"/>
      <c r="G238" s="7"/>
      <c r="N238" s="7"/>
      <c r="S238" s="7"/>
      <c r="T238" s="7"/>
      <c r="Y238" s="7"/>
      <c r="AA238" s="7"/>
      <c r="AB238" s="7"/>
      <c r="AC238" s="7"/>
      <c r="AE238" s="7"/>
      <c r="AF238" s="7"/>
      <c r="AG238" s="7"/>
      <c r="AI238" s="7"/>
      <c r="AJ238" s="7"/>
      <c r="AQ238" s="188"/>
      <c r="AY238" s="188"/>
    </row>
    <row r="239" ht="14.25" customHeight="1">
      <c r="C239" s="6"/>
      <c r="G239" s="7"/>
      <c r="N239" s="7"/>
      <c r="S239" s="7"/>
      <c r="T239" s="7"/>
      <c r="Y239" s="7"/>
      <c r="AA239" s="7"/>
      <c r="AB239" s="7"/>
      <c r="AC239" s="7"/>
      <c r="AE239" s="7"/>
      <c r="AF239" s="7"/>
      <c r="AG239" s="7"/>
      <c r="AI239" s="7"/>
      <c r="AJ239" s="7"/>
      <c r="AQ239" s="188"/>
      <c r="AY239" s="188"/>
    </row>
    <row r="240" ht="14.25" customHeight="1">
      <c r="C240" s="6"/>
      <c r="G240" s="7"/>
      <c r="N240" s="7"/>
      <c r="S240" s="7"/>
      <c r="T240" s="7"/>
      <c r="Y240" s="7"/>
      <c r="AA240" s="7"/>
      <c r="AB240" s="7"/>
      <c r="AC240" s="7"/>
      <c r="AE240" s="7"/>
      <c r="AF240" s="7"/>
      <c r="AG240" s="7"/>
      <c r="AI240" s="7"/>
      <c r="AJ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4"/>
      <c r="W1" s="4"/>
      <c r="X1" s="5"/>
      <c r="Y1" s="5"/>
      <c r="Z1" s="4"/>
      <c r="AA1" s="5"/>
      <c r="AB1" s="4"/>
      <c r="AC1" s="4"/>
      <c r="AD1" s="4"/>
      <c r="AE1" s="5"/>
      <c r="AF1" s="5"/>
      <c r="AG1" s="5"/>
      <c r="AH1" s="4"/>
      <c r="AI1" s="4"/>
      <c r="AJ1" s="4"/>
      <c r="AK1" s="4"/>
      <c r="AL1" s="4"/>
      <c r="AM1" s="4"/>
      <c r="AN1" s="5"/>
      <c r="AO1" s="5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7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4"/>
      <c r="W2" s="4"/>
      <c r="X2" s="5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7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4"/>
      <c r="W3" s="4"/>
      <c r="X3" s="5"/>
      <c r="Y3" s="5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7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4"/>
      <c r="W4" s="4"/>
      <c r="X4" s="5"/>
      <c r="Y4" s="5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7"/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5"/>
      <c r="U5" s="5"/>
      <c r="V5" s="4"/>
      <c r="W5" s="4"/>
      <c r="X5" s="5"/>
      <c r="Y5" s="5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7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5"/>
      <c r="U6" s="5"/>
      <c r="V6" s="4"/>
      <c r="W6" s="4"/>
      <c r="X6" s="5"/>
      <c r="Y6" s="5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1"/>
      <c r="W7" s="1"/>
      <c r="X7" s="3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1"/>
      <c r="W8" s="1"/>
      <c r="X8" s="3"/>
      <c r="Y8" s="3"/>
      <c r="Z8" s="1"/>
      <c r="AA8" s="3"/>
      <c r="AB8" s="1"/>
      <c r="AC8" s="1"/>
      <c r="AD8" s="1"/>
      <c r="AE8" s="3"/>
      <c r="AF8" s="3"/>
      <c r="AG8" s="3"/>
      <c r="AH8" s="1"/>
      <c r="AI8" s="1"/>
      <c r="AJ8" s="1"/>
      <c r="AK8" s="1"/>
      <c r="AL8" s="1"/>
      <c r="AM8" s="1"/>
      <c r="AN8" s="3"/>
      <c r="AO8" s="3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1"/>
      <c r="W9" s="1"/>
      <c r="X9" s="3"/>
      <c r="Y9" s="3"/>
      <c r="Z9" s="1"/>
      <c r="AA9" s="3"/>
      <c r="AB9" s="1"/>
      <c r="AC9" s="1"/>
      <c r="AD9" s="1"/>
      <c r="AE9" s="3"/>
      <c r="AF9" s="3"/>
      <c r="AG9" s="3"/>
      <c r="AH9" s="1"/>
      <c r="AI9" s="1"/>
      <c r="AJ9" s="1"/>
      <c r="AK9" s="1"/>
      <c r="AL9" s="1"/>
      <c r="AM9" s="1"/>
      <c r="AN9" s="3"/>
      <c r="AO9" s="3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119" t="s">
        <v>129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0"/>
      <c r="T11" s="30"/>
      <c r="U11" s="30"/>
      <c r="V11" s="28"/>
      <c r="W11" s="28"/>
      <c r="X11" s="30"/>
      <c r="Y11" s="30"/>
      <c r="Z11" s="28"/>
      <c r="AA11" s="30"/>
      <c r="AB11" s="28"/>
      <c r="AC11" s="28"/>
      <c r="AD11" s="28"/>
      <c r="AE11" s="30"/>
      <c r="AF11" s="30"/>
      <c r="AG11" s="30"/>
      <c r="AH11" s="28"/>
      <c r="AI11" s="28"/>
      <c r="AJ11" s="28"/>
      <c r="AK11" s="28"/>
      <c r="AL11" s="28"/>
      <c r="AM11" s="28"/>
      <c r="AN11" s="30"/>
      <c r="AO11" s="30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4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3" t="s">
        <v>83</v>
      </c>
      <c r="U13" s="43" t="s">
        <v>84</v>
      </c>
      <c r="V13" s="41" t="s">
        <v>85</v>
      </c>
      <c r="W13" s="41" t="s">
        <v>81</v>
      </c>
      <c r="X13" s="43" t="s">
        <v>83</v>
      </c>
      <c r="Y13" s="43" t="s">
        <v>84</v>
      </c>
      <c r="Z13" s="41" t="s">
        <v>85</v>
      </c>
      <c r="AA13" s="43" t="s">
        <v>81</v>
      </c>
      <c r="AB13" s="41" t="s">
        <v>83</v>
      </c>
      <c r="AC13" s="41" t="s">
        <v>84</v>
      </c>
      <c r="AD13" s="41" t="s">
        <v>85</v>
      </c>
      <c r="AE13" s="43" t="s">
        <v>81</v>
      </c>
      <c r="AF13" s="43" t="s">
        <v>83</v>
      </c>
      <c r="AG13" s="43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3" t="s">
        <v>83</v>
      </c>
      <c r="AO13" s="43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</row>
    <row r="14" ht="14.25" customHeight="1">
      <c r="A14" s="49">
        <v>0.0416666666666667</v>
      </c>
      <c r="B14" s="50"/>
      <c r="C14" s="51">
        <v>49.99</v>
      </c>
      <c r="D14" s="52">
        <v>340.0</v>
      </c>
      <c r="E14" s="53">
        <v>135.0</v>
      </c>
      <c r="F14" s="53">
        <v>86.0</v>
      </c>
      <c r="G14" s="55">
        <v>18.8</v>
      </c>
      <c r="H14" s="54"/>
      <c r="I14" s="53">
        <v>6.0</v>
      </c>
      <c r="J14" s="53">
        <v>48.0</v>
      </c>
      <c r="K14" s="53">
        <v>47.0</v>
      </c>
      <c r="L14" s="53">
        <v>139.0</v>
      </c>
      <c r="M14" s="53">
        <v>56.0</v>
      </c>
      <c r="N14" s="53">
        <v>12.9</v>
      </c>
      <c r="O14" s="54"/>
      <c r="P14" s="53">
        <v>6.0</v>
      </c>
      <c r="Q14" s="53">
        <v>54.0</v>
      </c>
      <c r="R14" s="53">
        <v>48.0</v>
      </c>
      <c r="S14" s="55">
        <v>339.6</v>
      </c>
      <c r="T14" s="55">
        <v>242.6</v>
      </c>
      <c r="U14" s="55">
        <v>132.9</v>
      </c>
      <c r="V14" s="54"/>
      <c r="W14" s="53">
        <v>343.9</v>
      </c>
      <c r="X14" s="55">
        <v>299.1</v>
      </c>
      <c r="Y14" s="55">
        <v>181.0</v>
      </c>
      <c r="Z14" s="54"/>
      <c r="AA14" s="55">
        <v>343.9</v>
      </c>
      <c r="AB14" s="53">
        <v>301.9</v>
      </c>
      <c r="AC14" s="53">
        <v>201.5</v>
      </c>
      <c r="AD14" s="54"/>
      <c r="AE14" s="55">
        <v>343.6</v>
      </c>
      <c r="AF14" s="55">
        <v>338.0</v>
      </c>
      <c r="AG14" s="55">
        <v>184.0</v>
      </c>
      <c r="AH14" s="54"/>
      <c r="AI14" s="53">
        <v>349.6</v>
      </c>
      <c r="AJ14" s="53">
        <v>354.6</v>
      </c>
      <c r="AK14" s="53">
        <v>224.2</v>
      </c>
      <c r="AL14" s="54"/>
      <c r="AM14" s="53">
        <v>342.1</v>
      </c>
      <c r="AN14" s="55">
        <v>272.2</v>
      </c>
      <c r="AO14" s="55">
        <v>213.7</v>
      </c>
      <c r="AP14" s="54"/>
      <c r="AQ14" s="182">
        <f t="shared" ref="AQ14:AS14" si="1">E14</f>
        <v>135</v>
      </c>
      <c r="AR14" s="54">
        <f t="shared" si="1"/>
        <v>86</v>
      </c>
      <c r="AS14" s="56">
        <f t="shared" si="1"/>
        <v>18.8</v>
      </c>
      <c r="AT14" s="54"/>
      <c r="AU14" s="54">
        <f t="shared" ref="AU14:AW14" si="2">L14</f>
        <v>139</v>
      </c>
      <c r="AV14" s="54">
        <f t="shared" si="2"/>
        <v>56</v>
      </c>
      <c r="AW14" s="54">
        <f t="shared" si="2"/>
        <v>12.9</v>
      </c>
      <c r="AX14" s="54"/>
      <c r="AY14" s="182">
        <f t="shared" ref="AY14:AY37" si="6">E14</f>
        <v>135</v>
      </c>
      <c r="AZ14" s="54"/>
      <c r="BA14" s="54"/>
      <c r="BB14" s="54"/>
      <c r="BC14" s="57"/>
      <c r="BD14" s="54"/>
      <c r="BE14" s="53">
        <v>34.0</v>
      </c>
      <c r="BF14" s="53">
        <v>97.0</v>
      </c>
      <c r="BG14" s="53">
        <v>4.7</v>
      </c>
      <c r="BH14" s="54"/>
      <c r="BI14" s="53">
        <v>22.0</v>
      </c>
      <c r="BJ14" s="53">
        <v>83.0</v>
      </c>
      <c r="BK14" s="53">
        <v>55.0</v>
      </c>
      <c r="BL14" s="57"/>
      <c r="BM14" s="58">
        <v>342.0</v>
      </c>
      <c r="BN14" s="58">
        <v>146.0</v>
      </c>
      <c r="BO14" s="58">
        <v>132.0</v>
      </c>
      <c r="BP14" s="58">
        <v>6.6</v>
      </c>
      <c r="BQ14" s="59"/>
      <c r="BR14" s="58">
        <v>6.0</v>
      </c>
      <c r="BS14" s="58">
        <v>57.0</v>
      </c>
      <c r="BT14" s="58">
        <v>56.0</v>
      </c>
      <c r="BU14" s="59">
        <f t="shared" ref="BU14:BU37" si="7">BM14</f>
        <v>342</v>
      </c>
      <c r="BV14" s="58">
        <v>360.0</v>
      </c>
      <c r="BW14" s="58">
        <v>206.0</v>
      </c>
      <c r="BX14" s="58">
        <v>37.0</v>
      </c>
      <c r="BY14" s="58">
        <v>335.0</v>
      </c>
      <c r="BZ14" s="58">
        <v>375.0</v>
      </c>
      <c r="CA14" s="58">
        <v>205.0</v>
      </c>
      <c r="CB14" s="58">
        <v>33.0</v>
      </c>
      <c r="CC14" s="58">
        <v>343.0</v>
      </c>
      <c r="CD14" s="58">
        <v>222.0</v>
      </c>
      <c r="CE14" s="58">
        <v>126.0</v>
      </c>
      <c r="CF14" s="58">
        <v>16.0</v>
      </c>
      <c r="CG14" s="58">
        <v>335.0</v>
      </c>
      <c r="CH14" s="58">
        <v>215.0</v>
      </c>
      <c r="CI14" s="58">
        <v>123.0</v>
      </c>
      <c r="CJ14" s="58">
        <v>6.0</v>
      </c>
      <c r="CK14" s="58">
        <v>353.0</v>
      </c>
      <c r="CL14" s="58">
        <v>293.0</v>
      </c>
      <c r="CM14" s="58">
        <v>163.0</v>
      </c>
      <c r="CN14" s="58">
        <v>6.0</v>
      </c>
      <c r="CO14" s="58">
        <v>332.0</v>
      </c>
      <c r="CP14" s="58">
        <v>291.0</v>
      </c>
      <c r="CQ14" s="58">
        <v>145.0</v>
      </c>
      <c r="CR14" s="58">
        <v>9.0</v>
      </c>
      <c r="CS14" s="58">
        <v>336.0</v>
      </c>
      <c r="CT14" s="58">
        <v>280.0</v>
      </c>
      <c r="CU14" s="58">
        <v>172.0</v>
      </c>
      <c r="CV14" s="58">
        <v>84.0</v>
      </c>
      <c r="CW14" s="58">
        <v>338.0</v>
      </c>
      <c r="CX14" s="58">
        <v>195.0</v>
      </c>
      <c r="CY14" s="58">
        <v>82.0</v>
      </c>
      <c r="CZ14" s="58">
        <v>59.0</v>
      </c>
      <c r="DA14" s="58">
        <v>324.0</v>
      </c>
      <c r="DB14" s="58">
        <v>201.0</v>
      </c>
      <c r="DC14" s="58">
        <v>85.0</v>
      </c>
      <c r="DD14" s="58">
        <v>68.0</v>
      </c>
      <c r="DE14" s="58">
        <v>146.0</v>
      </c>
      <c r="DF14" s="58">
        <v>35.2</v>
      </c>
      <c r="DG14" s="59">
        <f t="shared" ref="DG14:DH14" si="3">BO14</f>
        <v>132</v>
      </c>
      <c r="DH14" s="59">
        <f t="shared" si="3"/>
        <v>6.6</v>
      </c>
      <c r="DI14" s="59"/>
      <c r="DJ14" s="58">
        <v>7.0</v>
      </c>
      <c r="DK14" s="58">
        <v>55.0</v>
      </c>
      <c r="DL14" s="58">
        <v>51.0</v>
      </c>
      <c r="DM14" s="60">
        <v>50.0</v>
      </c>
      <c r="DN14" s="61">
        <v>339.0</v>
      </c>
      <c r="DO14" s="61">
        <v>140.0</v>
      </c>
      <c r="DP14" s="61">
        <v>41.51</v>
      </c>
      <c r="DQ14" s="61">
        <v>23.3</v>
      </c>
      <c r="DR14" s="61">
        <v>6.11</v>
      </c>
      <c r="DS14" s="61">
        <v>8.0</v>
      </c>
      <c r="DT14" s="61">
        <v>44.0</v>
      </c>
      <c r="DU14" s="61" t="s">
        <v>130</v>
      </c>
      <c r="DV14" s="232">
        <v>336.0</v>
      </c>
      <c r="DW14" s="233" t="s">
        <v>112</v>
      </c>
      <c r="DX14" s="232">
        <v>129.0</v>
      </c>
      <c r="DY14" s="233" t="s">
        <v>112</v>
      </c>
      <c r="DZ14" s="232">
        <v>336.0</v>
      </c>
      <c r="EA14" s="233" t="s">
        <v>112</v>
      </c>
      <c r="EB14" s="232">
        <v>122.0</v>
      </c>
      <c r="EC14" s="233" t="s">
        <v>112</v>
      </c>
      <c r="ED14" s="57"/>
      <c r="EE14" s="63">
        <v>343.0</v>
      </c>
      <c r="EF14" s="63">
        <v>138.0</v>
      </c>
      <c r="EG14" s="63">
        <v>71.0</v>
      </c>
      <c r="EH14" s="63">
        <v>2.9</v>
      </c>
      <c r="EI14" s="64"/>
      <c r="EJ14" s="63">
        <v>9.0</v>
      </c>
      <c r="EK14" s="63">
        <v>50.0</v>
      </c>
      <c r="EL14" s="63">
        <v>53.0</v>
      </c>
      <c r="EM14" s="63">
        <v>138.0</v>
      </c>
      <c r="EN14" s="63">
        <v>108.0</v>
      </c>
      <c r="EO14" s="63">
        <v>4.8</v>
      </c>
      <c r="EP14" s="64"/>
      <c r="EQ14" s="63">
        <v>9.0</v>
      </c>
      <c r="ER14" s="63">
        <v>51.0</v>
      </c>
      <c r="ES14" s="63">
        <v>54.0</v>
      </c>
      <c r="ET14" s="63">
        <v>341.0</v>
      </c>
      <c r="EU14" s="63">
        <v>256.0</v>
      </c>
      <c r="EV14" s="63">
        <v>149.8</v>
      </c>
      <c r="EW14" s="63">
        <v>-7.6</v>
      </c>
      <c r="EX14" s="63">
        <v>339.0</v>
      </c>
      <c r="EY14" s="63">
        <v>0.0</v>
      </c>
      <c r="EZ14" s="63">
        <v>0.0</v>
      </c>
      <c r="FA14" s="63">
        <v>0.0</v>
      </c>
      <c r="FB14" s="63">
        <v>340.0</v>
      </c>
      <c r="FC14" s="63">
        <v>256.0</v>
      </c>
      <c r="FD14" s="63">
        <v>149.0</v>
      </c>
      <c r="FE14" s="63">
        <v>-4.2</v>
      </c>
      <c r="FF14" s="63">
        <v>338.0</v>
      </c>
      <c r="FG14" s="63">
        <v>0.0</v>
      </c>
      <c r="FH14" s="63">
        <v>0.0</v>
      </c>
      <c r="FI14" s="63">
        <v>0.0</v>
      </c>
      <c r="FJ14" s="63">
        <v>343.0</v>
      </c>
      <c r="FK14" s="63">
        <v>243.0</v>
      </c>
      <c r="FL14" s="63">
        <v>140.3</v>
      </c>
      <c r="FM14" s="63">
        <v>3.4</v>
      </c>
      <c r="FN14" s="63">
        <v>343.0</v>
      </c>
      <c r="FO14" s="63">
        <v>257.0</v>
      </c>
      <c r="FP14" s="63">
        <v>141.0</v>
      </c>
      <c r="FQ14" s="63">
        <v>3.4</v>
      </c>
      <c r="FR14" s="63">
        <v>138.0</v>
      </c>
      <c r="FS14" s="64"/>
      <c r="FT14" s="63">
        <v>14.99</v>
      </c>
      <c r="FU14" s="64"/>
      <c r="FV14" s="63">
        <v>138.0</v>
      </c>
      <c r="FW14" s="64"/>
      <c r="FX14" s="64"/>
      <c r="FY14" s="64"/>
      <c r="FZ14" s="57"/>
      <c r="GA14" s="66">
        <v>339.0</v>
      </c>
      <c r="GB14" s="66">
        <v>284.14</v>
      </c>
      <c r="GC14" s="66">
        <v>220.37</v>
      </c>
      <c r="GD14" s="66">
        <v>14.07</v>
      </c>
      <c r="GE14" s="66">
        <v>339.0</v>
      </c>
      <c r="GF14" s="66">
        <v>237.23</v>
      </c>
      <c r="GG14" s="66">
        <v>225.06</v>
      </c>
      <c r="GH14" s="96">
        <v>15.24</v>
      </c>
      <c r="GI14" s="66">
        <v>339.0</v>
      </c>
      <c r="GJ14" s="66">
        <v>247.36</v>
      </c>
      <c r="GK14" s="66">
        <v>-141.01</v>
      </c>
      <c r="GL14" s="66">
        <v>-17.25</v>
      </c>
      <c r="GM14" s="66">
        <v>339.0</v>
      </c>
      <c r="GN14" s="66">
        <v>215.52</v>
      </c>
      <c r="GO14" s="66">
        <v>-141.1</v>
      </c>
      <c r="GP14" s="96">
        <v>-16.42</v>
      </c>
      <c r="GQ14" s="66">
        <v>339.0</v>
      </c>
      <c r="GR14" s="96">
        <v>149.01</v>
      </c>
      <c r="GS14" s="66">
        <v>-79.25</v>
      </c>
      <c r="GT14" s="66">
        <v>-9.97</v>
      </c>
      <c r="GU14" s="66">
        <v>339.0</v>
      </c>
      <c r="GV14" s="66">
        <v>164.27</v>
      </c>
      <c r="GW14" s="66">
        <v>-79.52</v>
      </c>
      <c r="GX14" s="66">
        <v>-4.56</v>
      </c>
      <c r="GY14" s="57"/>
      <c r="GZ14" s="98" t="s">
        <v>91</v>
      </c>
      <c r="HA14" s="99" t="s">
        <v>92</v>
      </c>
      <c r="HB14" s="98">
        <v>254.0</v>
      </c>
      <c r="HC14" s="98">
        <v>12.7</v>
      </c>
      <c r="HD14" s="98">
        <v>5.08</v>
      </c>
      <c r="HE14" s="99">
        <v>8.0</v>
      </c>
      <c r="HF14" s="99">
        <v>58.0</v>
      </c>
      <c r="HG14" s="99">
        <v>55.0</v>
      </c>
      <c r="HH14" s="98" t="s">
        <v>91</v>
      </c>
      <c r="HI14" s="98" t="s">
        <v>92</v>
      </c>
      <c r="HJ14" s="98">
        <v>111.0</v>
      </c>
      <c r="HK14" s="98">
        <v>5.55</v>
      </c>
      <c r="HL14" s="98">
        <v>2.22</v>
      </c>
      <c r="HM14" s="98">
        <v>5.0</v>
      </c>
      <c r="HN14" s="99">
        <v>57.0</v>
      </c>
      <c r="HO14" s="99">
        <v>56.0</v>
      </c>
      <c r="HP14" s="98" t="s">
        <v>91</v>
      </c>
      <c r="HQ14" s="99" t="s">
        <v>92</v>
      </c>
      <c r="HR14" s="98">
        <v>121.0</v>
      </c>
      <c r="HS14" s="98">
        <v>6.05</v>
      </c>
      <c r="HT14" s="98">
        <v>3.025</v>
      </c>
      <c r="HU14" s="98">
        <v>7.0</v>
      </c>
      <c r="HV14" s="99">
        <v>49.0</v>
      </c>
      <c r="HW14" s="99">
        <v>49.0</v>
      </c>
      <c r="HX14" s="57"/>
      <c r="HY14" s="72">
        <v>135.0</v>
      </c>
      <c r="HZ14" s="72">
        <v>33.0</v>
      </c>
      <c r="IA14" s="73">
        <f t="shared" ref="IA14:IA37" si="9">IB14*20</f>
        <v>90</v>
      </c>
      <c r="IB14" s="72">
        <v>4.5</v>
      </c>
      <c r="IC14" s="73"/>
      <c r="ID14" s="72">
        <v>2.0</v>
      </c>
      <c r="IE14" s="72">
        <v>58.0</v>
      </c>
      <c r="IF14" s="72">
        <v>38.0</v>
      </c>
      <c r="IG14" s="57"/>
      <c r="IH14" s="74">
        <v>140.0</v>
      </c>
      <c r="II14" s="74">
        <v>34.3</v>
      </c>
      <c r="IJ14" s="74">
        <v>97.0</v>
      </c>
      <c r="IK14" s="74">
        <v>5.0</v>
      </c>
      <c r="IL14" s="74">
        <v>5.7</v>
      </c>
      <c r="IM14" s="74">
        <v>6.0</v>
      </c>
      <c r="IN14" s="74">
        <v>44.0</v>
      </c>
      <c r="IO14" s="74">
        <v>44.0</v>
      </c>
      <c r="IP14" s="75">
        <v>140.0</v>
      </c>
      <c r="IQ14" s="74">
        <v>35.0</v>
      </c>
      <c r="IR14" s="74">
        <v>6.0</v>
      </c>
      <c r="IS14" s="74">
        <v>0.1</v>
      </c>
      <c r="IT14" s="74">
        <v>0.3</v>
      </c>
      <c r="IU14" s="74">
        <v>12.0</v>
      </c>
      <c r="IV14" s="74">
        <v>45.0</v>
      </c>
      <c r="IW14" s="74">
        <v>45.0</v>
      </c>
      <c r="IX14" s="57"/>
      <c r="IY14" s="76">
        <v>138.81</v>
      </c>
      <c r="IZ14" s="76">
        <v>34.78</v>
      </c>
      <c r="JA14" s="76">
        <v>376.36</v>
      </c>
      <c r="JB14" s="76">
        <v>18.81</v>
      </c>
      <c r="JC14" s="76">
        <v>7.04</v>
      </c>
      <c r="JD14" s="76">
        <v>3.0</v>
      </c>
      <c r="JE14" s="76">
        <v>63.54</v>
      </c>
      <c r="JF14" s="76">
        <v>45.54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138.0</v>
      </c>
      <c r="JQ14" s="78">
        <v>32.3</v>
      </c>
      <c r="JR14" s="78">
        <v>0.0</v>
      </c>
      <c r="JS14" s="78">
        <v>0.0</v>
      </c>
      <c r="JT14" s="78">
        <v>0.0</v>
      </c>
      <c r="JU14" s="78">
        <v>2.0</v>
      </c>
      <c r="JV14" s="78">
        <v>45.0</v>
      </c>
      <c r="JW14" s="78">
        <v>44.0</v>
      </c>
      <c r="JX14" s="78">
        <v>138.0</v>
      </c>
      <c r="JY14" s="78">
        <v>34.5</v>
      </c>
      <c r="JZ14" s="78">
        <v>86.0</v>
      </c>
      <c r="KA14" s="78">
        <v>4.5</v>
      </c>
      <c r="KB14" s="78">
        <v>2.0</v>
      </c>
      <c r="KC14" s="78">
        <v>2.0</v>
      </c>
      <c r="KD14" s="78">
        <v>51.0</v>
      </c>
      <c r="KE14" s="78">
        <v>50.0</v>
      </c>
      <c r="KF14" s="57"/>
      <c r="KG14" s="79">
        <v>137.0</v>
      </c>
      <c r="KH14" s="79">
        <v>33.0</v>
      </c>
      <c r="KI14" s="79">
        <v>111.0</v>
      </c>
      <c r="KJ14" s="79">
        <v>5.9</v>
      </c>
      <c r="KK14" s="80"/>
      <c r="KL14" s="79">
        <v>1.0</v>
      </c>
      <c r="KM14" s="79">
        <v>42.0</v>
      </c>
      <c r="KN14" s="79">
        <v>42.0</v>
      </c>
      <c r="KO14" s="79">
        <v>137.0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123.0</v>
      </c>
      <c r="KY14" s="81">
        <v>32.0</v>
      </c>
      <c r="KZ14" s="81">
        <v>73.0</v>
      </c>
      <c r="LA14" s="81">
        <v>3.6</v>
      </c>
      <c r="LB14" s="81">
        <v>2.5</v>
      </c>
      <c r="LC14" s="81">
        <v>3.0</v>
      </c>
      <c r="LD14" s="81">
        <v>56.0</v>
      </c>
      <c r="LE14" s="81">
        <v>56.0</v>
      </c>
      <c r="LF14" s="81">
        <v>123.0</v>
      </c>
      <c r="LG14" s="81">
        <v>32.0</v>
      </c>
      <c r="LH14" s="81">
        <v>390.0</v>
      </c>
      <c r="LI14" s="81">
        <v>19.1</v>
      </c>
      <c r="LJ14" s="81">
        <v>5.0</v>
      </c>
      <c r="LK14" s="81">
        <v>5.0</v>
      </c>
      <c r="LL14" s="81">
        <v>55.0</v>
      </c>
      <c r="LM14" s="81">
        <v>55.0</v>
      </c>
      <c r="LN14" s="57"/>
      <c r="LO14" s="83">
        <v>325.0</v>
      </c>
      <c r="LP14" s="121">
        <v>371.0</v>
      </c>
      <c r="LQ14" s="82">
        <v>171.0</v>
      </c>
      <c r="LR14" s="83">
        <v>64.0</v>
      </c>
      <c r="LS14" s="82">
        <v>323.0</v>
      </c>
      <c r="LT14" s="83">
        <v>53.0</v>
      </c>
      <c r="LU14" s="83">
        <v>17.7</v>
      </c>
      <c r="LV14" s="83">
        <v>136.0</v>
      </c>
      <c r="LW14" s="83">
        <v>144.0</v>
      </c>
      <c r="LX14" s="83">
        <v>59.0</v>
      </c>
      <c r="LY14" s="83">
        <v>54.0</v>
      </c>
      <c r="LZ14" s="83">
        <v>12.0</v>
      </c>
      <c r="MA14" s="83">
        <v>118.0</v>
      </c>
      <c r="MB14" s="83">
        <v>0.6</v>
      </c>
      <c r="MC14" s="83">
        <v>140.0</v>
      </c>
      <c r="MD14" s="83">
        <v>227.0</v>
      </c>
      <c r="ME14" s="83">
        <v>83.0</v>
      </c>
      <c r="MF14" s="83">
        <v>64.0</v>
      </c>
      <c r="MG14" s="83">
        <v>12.0</v>
      </c>
      <c r="MH14" s="83">
        <v>0.0</v>
      </c>
      <c r="MI14" s="83">
        <v>0.0</v>
      </c>
      <c r="MJ14" s="83">
        <v>0.0</v>
      </c>
      <c r="MK14" s="83">
        <v>0.0</v>
      </c>
      <c r="ML14" s="83">
        <v>48.0</v>
      </c>
      <c r="MM14" s="83">
        <v>46.0</v>
      </c>
      <c r="MN14" s="83">
        <v>5.0</v>
      </c>
      <c r="MO14" s="86"/>
      <c r="MP14" s="87"/>
      <c r="MQ14" s="87"/>
      <c r="MR14" s="87"/>
      <c r="MS14" s="87"/>
      <c r="MT14" s="83">
        <v>15.4</v>
      </c>
      <c r="MU14" s="83">
        <v>5.0</v>
      </c>
      <c r="MV14" s="83">
        <v>267.0</v>
      </c>
      <c r="MW14" s="83">
        <v>36.0</v>
      </c>
      <c r="MX14" s="83">
        <v>42.0</v>
      </c>
      <c r="MY14" s="88" t="s">
        <v>96</v>
      </c>
      <c r="MZ14" s="83">
        <v>5.0</v>
      </c>
      <c r="NA14" s="87"/>
      <c r="NB14" s="83">
        <v>24.0</v>
      </c>
      <c r="NC14" s="83">
        <v>7.2</v>
      </c>
      <c r="ND14" s="83">
        <v>465.0</v>
      </c>
      <c r="NE14" s="83">
        <v>36.0</v>
      </c>
      <c r="NF14" s="83">
        <v>50.0</v>
      </c>
      <c r="NG14" s="83">
        <v>50.0</v>
      </c>
      <c r="NH14" s="83">
        <v>6.0</v>
      </c>
      <c r="NI14" s="88"/>
      <c r="NJ14" s="83">
        <v>0.0</v>
      </c>
      <c r="NK14" s="83">
        <v>0.0</v>
      </c>
      <c r="NL14" s="83">
        <v>0.0</v>
      </c>
      <c r="NM14" s="83">
        <v>35.0</v>
      </c>
      <c r="NN14" s="83">
        <v>55.0</v>
      </c>
      <c r="NO14" s="83">
        <v>54.0</v>
      </c>
      <c r="NP14" s="83">
        <v>4.0</v>
      </c>
    </row>
    <row r="15" ht="14.25" customHeight="1">
      <c r="A15" s="49">
        <v>0.0833333333333333</v>
      </c>
      <c r="B15" s="50"/>
      <c r="C15" s="51">
        <v>49.89</v>
      </c>
      <c r="D15" s="52">
        <v>339.0</v>
      </c>
      <c r="E15" s="53">
        <v>135.0</v>
      </c>
      <c r="F15" s="53">
        <v>84.0</v>
      </c>
      <c r="G15" s="55">
        <v>18.3</v>
      </c>
      <c r="H15" s="54"/>
      <c r="I15" s="53">
        <v>6.0</v>
      </c>
      <c r="J15" s="53">
        <v>48.0</v>
      </c>
      <c r="K15" s="53">
        <v>47.0</v>
      </c>
      <c r="L15" s="53">
        <v>140.0</v>
      </c>
      <c r="M15" s="53">
        <v>67.0</v>
      </c>
      <c r="N15" s="53">
        <v>15.4</v>
      </c>
      <c r="O15" s="54"/>
      <c r="P15" s="53">
        <v>6.0</v>
      </c>
      <c r="Q15" s="53">
        <v>54.0</v>
      </c>
      <c r="R15" s="53">
        <v>48.0</v>
      </c>
      <c r="S15" s="55">
        <v>344.3</v>
      </c>
      <c r="T15" s="55">
        <v>308.0</v>
      </c>
      <c r="U15" s="55">
        <v>180.7</v>
      </c>
      <c r="V15" s="54"/>
      <c r="W15" s="53">
        <v>339.9</v>
      </c>
      <c r="X15" s="55">
        <v>258.8</v>
      </c>
      <c r="Y15" s="55">
        <v>133.7</v>
      </c>
      <c r="Z15" s="54"/>
      <c r="AA15" s="55">
        <v>344.3</v>
      </c>
      <c r="AB15" s="53">
        <v>296.9</v>
      </c>
      <c r="AC15" s="53">
        <v>170.9</v>
      </c>
      <c r="AD15" s="54"/>
      <c r="AE15" s="55">
        <v>344.7</v>
      </c>
      <c r="AF15" s="55">
        <v>323.8</v>
      </c>
      <c r="AG15" s="55">
        <v>187.5</v>
      </c>
      <c r="AH15" s="54"/>
      <c r="AI15" s="53">
        <v>350.4</v>
      </c>
      <c r="AJ15" s="53">
        <v>354.3</v>
      </c>
      <c r="AK15" s="53">
        <v>211.8</v>
      </c>
      <c r="AL15" s="54"/>
      <c r="AM15" s="53">
        <v>342.5</v>
      </c>
      <c r="AN15" s="55">
        <v>369.1</v>
      </c>
      <c r="AO15" s="55">
        <v>204.4</v>
      </c>
      <c r="AP15" s="54"/>
      <c r="AQ15" s="182">
        <f t="shared" ref="AQ15:AS15" si="4">E15</f>
        <v>135</v>
      </c>
      <c r="AR15" s="54">
        <f t="shared" si="4"/>
        <v>84</v>
      </c>
      <c r="AS15" s="56">
        <f t="shared" si="4"/>
        <v>18.3</v>
      </c>
      <c r="AT15" s="54"/>
      <c r="AU15" s="54">
        <f t="shared" ref="AU15:AW15" si="5">L15</f>
        <v>140</v>
      </c>
      <c r="AV15" s="54">
        <f t="shared" si="5"/>
        <v>67</v>
      </c>
      <c r="AW15" s="54">
        <f t="shared" si="5"/>
        <v>15.4</v>
      </c>
      <c r="AX15" s="54"/>
      <c r="AY15" s="182">
        <f t="shared" si="6"/>
        <v>135</v>
      </c>
      <c r="AZ15" s="54"/>
      <c r="BA15" s="54"/>
      <c r="BB15" s="54"/>
      <c r="BC15" s="89"/>
      <c r="BD15" s="54"/>
      <c r="BE15" s="53">
        <v>34.0</v>
      </c>
      <c r="BF15" s="53">
        <v>92.0</v>
      </c>
      <c r="BG15" s="53">
        <v>4.4</v>
      </c>
      <c r="BH15" s="54"/>
      <c r="BI15" s="53">
        <v>22.0</v>
      </c>
      <c r="BJ15" s="53">
        <v>83.0</v>
      </c>
      <c r="BK15" s="53">
        <v>55.0</v>
      </c>
      <c r="BL15" s="89"/>
      <c r="BM15" s="58">
        <v>342.0</v>
      </c>
      <c r="BN15" s="58">
        <v>146.0</v>
      </c>
      <c r="BO15" s="58">
        <v>169.0</v>
      </c>
      <c r="BP15" s="58">
        <v>8.4</v>
      </c>
      <c r="BQ15" s="59"/>
      <c r="BR15" s="58">
        <v>6.0</v>
      </c>
      <c r="BS15" s="58">
        <v>57.0</v>
      </c>
      <c r="BT15" s="58">
        <v>56.0</v>
      </c>
      <c r="BU15" s="59">
        <f t="shared" si="7"/>
        <v>342</v>
      </c>
      <c r="BV15" s="58">
        <v>350.0</v>
      </c>
      <c r="BW15" s="58">
        <v>205.0</v>
      </c>
      <c r="BX15" s="58">
        <v>27.0</v>
      </c>
      <c r="BY15" s="58">
        <v>334.0</v>
      </c>
      <c r="BZ15" s="58">
        <v>375.0</v>
      </c>
      <c r="CA15" s="58">
        <v>206.0</v>
      </c>
      <c r="CB15" s="58">
        <v>24.0</v>
      </c>
      <c r="CC15" s="58">
        <v>342.0</v>
      </c>
      <c r="CD15" s="58">
        <v>244.0</v>
      </c>
      <c r="CE15" s="58">
        <v>140.0</v>
      </c>
      <c r="CF15" s="58">
        <v>4.0</v>
      </c>
      <c r="CG15" s="58">
        <v>338.0</v>
      </c>
      <c r="CH15" s="58">
        <v>237.0</v>
      </c>
      <c r="CI15" s="58">
        <v>138.0</v>
      </c>
      <c r="CJ15" s="58">
        <v>5.0</v>
      </c>
      <c r="CK15" s="58">
        <v>349.0</v>
      </c>
      <c r="CL15" s="58">
        <v>292.0</v>
      </c>
      <c r="CM15" s="58">
        <v>172.0</v>
      </c>
      <c r="CN15" s="58">
        <v>2.0</v>
      </c>
      <c r="CO15" s="58">
        <v>330.0</v>
      </c>
      <c r="CP15" s="58">
        <v>317.0</v>
      </c>
      <c r="CQ15" s="58">
        <v>135.0</v>
      </c>
      <c r="CR15" s="58">
        <v>2.0</v>
      </c>
      <c r="CS15" s="58">
        <v>335.0</v>
      </c>
      <c r="CT15" s="58">
        <v>297.0</v>
      </c>
      <c r="CU15" s="58">
        <v>180.0</v>
      </c>
      <c r="CV15" s="58">
        <v>93.0</v>
      </c>
      <c r="CW15" s="58">
        <v>337.0</v>
      </c>
      <c r="CX15" s="58">
        <v>179.0</v>
      </c>
      <c r="CY15" s="58">
        <v>81.0</v>
      </c>
      <c r="CZ15" s="58">
        <v>52.0</v>
      </c>
      <c r="DA15" s="58">
        <v>323.0</v>
      </c>
      <c r="DB15" s="58">
        <v>184.0</v>
      </c>
      <c r="DC15" s="58">
        <v>83.0</v>
      </c>
      <c r="DD15" s="58">
        <v>56.0</v>
      </c>
      <c r="DE15" s="59">
        <f t="shared" ref="DE15:DE37" si="12">BN15</f>
        <v>146</v>
      </c>
      <c r="DF15" s="58">
        <v>35.2</v>
      </c>
      <c r="DG15" s="59">
        <f t="shared" ref="DG15:DH15" si="8">BO15</f>
        <v>169</v>
      </c>
      <c r="DH15" s="59">
        <f t="shared" si="8"/>
        <v>8.4</v>
      </c>
      <c r="DI15" s="59"/>
      <c r="DJ15" s="58">
        <v>7.0</v>
      </c>
      <c r="DK15" s="58">
        <v>55.0</v>
      </c>
      <c r="DL15" s="58">
        <v>51.0</v>
      </c>
      <c r="DM15" s="89"/>
      <c r="DN15" s="61">
        <v>339.0</v>
      </c>
      <c r="DO15" s="61">
        <v>140.0</v>
      </c>
      <c r="DP15" s="61">
        <v>38.75</v>
      </c>
      <c r="DQ15" s="61">
        <v>21.8</v>
      </c>
      <c r="DR15" s="61">
        <v>5.06</v>
      </c>
      <c r="DS15" s="61">
        <v>8.0</v>
      </c>
      <c r="DT15" s="61">
        <v>41.0</v>
      </c>
      <c r="DU15" s="61">
        <v>47.0</v>
      </c>
      <c r="DV15" s="232">
        <v>335.0</v>
      </c>
      <c r="DW15" s="233" t="s">
        <v>112</v>
      </c>
      <c r="DX15" s="232">
        <v>137.0</v>
      </c>
      <c r="DY15" s="233" t="s">
        <v>112</v>
      </c>
      <c r="DZ15" s="232">
        <v>335.0</v>
      </c>
      <c r="EA15" s="233" t="s">
        <v>112</v>
      </c>
      <c r="EB15" s="232">
        <v>129.0</v>
      </c>
      <c r="EC15" s="233" t="s">
        <v>112</v>
      </c>
      <c r="ED15" s="89"/>
      <c r="EE15" s="63">
        <v>340.0</v>
      </c>
      <c r="EF15" s="63">
        <v>137.0</v>
      </c>
      <c r="EG15" s="63">
        <v>69.0</v>
      </c>
      <c r="EH15" s="63">
        <v>2.8</v>
      </c>
      <c r="EI15" s="64"/>
      <c r="EJ15" s="63">
        <v>9.0</v>
      </c>
      <c r="EK15" s="63">
        <v>49.0</v>
      </c>
      <c r="EL15" s="63">
        <v>52.0</v>
      </c>
      <c r="EM15" s="63">
        <v>137.0</v>
      </c>
      <c r="EN15" s="63">
        <v>109.0</v>
      </c>
      <c r="EO15" s="63">
        <v>4.9</v>
      </c>
      <c r="EP15" s="64"/>
      <c r="EQ15" s="63">
        <v>9.0</v>
      </c>
      <c r="ER15" s="63">
        <v>50.0</v>
      </c>
      <c r="ES15" s="63">
        <v>53.0</v>
      </c>
      <c r="ET15" s="63">
        <v>339.0</v>
      </c>
      <c r="EU15" s="63">
        <v>257.0</v>
      </c>
      <c r="EV15" s="63">
        <v>149.5</v>
      </c>
      <c r="EW15" s="63">
        <v>-9.2</v>
      </c>
      <c r="EX15" s="63">
        <v>338.0</v>
      </c>
      <c r="EY15" s="63">
        <v>0.0</v>
      </c>
      <c r="EZ15" s="63">
        <v>0.0</v>
      </c>
      <c r="FA15" s="63">
        <v>0.0</v>
      </c>
      <c r="FB15" s="63">
        <v>338.0</v>
      </c>
      <c r="FC15" s="63">
        <v>256.0</v>
      </c>
      <c r="FD15" s="63">
        <v>148.3</v>
      </c>
      <c r="FE15" s="63">
        <v>-6.8</v>
      </c>
      <c r="FF15" s="63">
        <v>338.0</v>
      </c>
      <c r="FG15" s="63">
        <v>0.0</v>
      </c>
      <c r="FH15" s="63">
        <v>0.0</v>
      </c>
      <c r="FI15" s="63">
        <v>0.0</v>
      </c>
      <c r="FJ15" s="63">
        <v>340.0</v>
      </c>
      <c r="FK15" s="63">
        <v>246.0</v>
      </c>
      <c r="FL15" s="63">
        <v>140.9</v>
      </c>
      <c r="FM15" s="63">
        <v>1.2</v>
      </c>
      <c r="FN15" s="63">
        <v>340.0</v>
      </c>
      <c r="FO15" s="63">
        <v>261.0</v>
      </c>
      <c r="FP15" s="63">
        <v>141.5</v>
      </c>
      <c r="FQ15" s="63">
        <v>1.2</v>
      </c>
      <c r="FR15" s="63">
        <v>137.0</v>
      </c>
      <c r="FS15" s="64"/>
      <c r="FT15" s="63">
        <v>15.31</v>
      </c>
      <c r="FU15" s="64"/>
      <c r="FV15" s="63">
        <v>137.0</v>
      </c>
      <c r="FW15" s="64"/>
      <c r="FX15" s="64"/>
      <c r="FY15" s="64"/>
      <c r="FZ15" s="89"/>
      <c r="GA15" s="66">
        <v>341.0</v>
      </c>
      <c r="GB15" s="66">
        <v>291.17</v>
      </c>
      <c r="GC15" s="66">
        <v>226.73</v>
      </c>
      <c r="GD15" s="66">
        <v>13.07</v>
      </c>
      <c r="GE15" s="66">
        <v>341.0</v>
      </c>
      <c r="GF15" s="66">
        <v>315.54</v>
      </c>
      <c r="GG15" s="66">
        <v>247.36</v>
      </c>
      <c r="GH15" s="96">
        <v>17.09</v>
      </c>
      <c r="GI15" s="66">
        <v>341.0</v>
      </c>
      <c r="GJ15" s="66">
        <v>240.91</v>
      </c>
      <c r="GK15" s="66">
        <v>-140.27</v>
      </c>
      <c r="GL15" s="66">
        <v>-12.13</v>
      </c>
      <c r="GM15" s="66">
        <v>341.0</v>
      </c>
      <c r="GN15" s="96">
        <v>204.28</v>
      </c>
      <c r="GO15" s="66">
        <v>-141.29</v>
      </c>
      <c r="GP15" s="96">
        <v>-17.34</v>
      </c>
      <c r="GQ15" s="66">
        <v>341.0</v>
      </c>
      <c r="GR15" s="96">
        <v>145.37</v>
      </c>
      <c r="GS15" s="66">
        <v>-83.72</v>
      </c>
      <c r="GT15" s="66">
        <v>-9.88</v>
      </c>
      <c r="GU15" s="66">
        <v>341.0</v>
      </c>
      <c r="GV15" s="66">
        <v>127.34</v>
      </c>
      <c r="GW15" s="66">
        <v>-83.84</v>
      </c>
      <c r="GX15" s="66">
        <v>-16.98</v>
      </c>
      <c r="GY15" s="89"/>
      <c r="GZ15" s="98" t="s">
        <v>91</v>
      </c>
      <c r="HA15" s="99" t="s">
        <v>92</v>
      </c>
      <c r="HB15" s="98">
        <v>80.0</v>
      </c>
      <c r="HC15" s="98">
        <v>4.0</v>
      </c>
      <c r="HD15" s="98">
        <v>1.6</v>
      </c>
      <c r="HE15" s="99">
        <v>8.0</v>
      </c>
      <c r="HF15" s="99">
        <v>56.0</v>
      </c>
      <c r="HG15" s="99">
        <v>53.0</v>
      </c>
      <c r="HH15" s="98" t="s">
        <v>91</v>
      </c>
      <c r="HI15" s="98" t="s">
        <v>92</v>
      </c>
      <c r="HJ15" s="98">
        <v>185.0</v>
      </c>
      <c r="HK15" s="98">
        <v>9.25</v>
      </c>
      <c r="HL15" s="98">
        <v>3.7</v>
      </c>
      <c r="HM15" s="98">
        <v>5.0</v>
      </c>
      <c r="HN15" s="99">
        <v>57.0</v>
      </c>
      <c r="HO15" s="99">
        <v>56.0</v>
      </c>
      <c r="HP15" s="98" t="s">
        <v>91</v>
      </c>
      <c r="HQ15" s="99" t="s">
        <v>92</v>
      </c>
      <c r="HR15" s="98">
        <v>167.0</v>
      </c>
      <c r="HS15" s="98">
        <v>8.35</v>
      </c>
      <c r="HT15" s="98">
        <v>4.175</v>
      </c>
      <c r="HU15" s="98">
        <v>7.0</v>
      </c>
      <c r="HV15" s="99">
        <v>49.0</v>
      </c>
      <c r="HW15" s="99">
        <v>49.0</v>
      </c>
      <c r="HX15" s="89"/>
      <c r="HY15" s="72">
        <v>135.0</v>
      </c>
      <c r="HZ15" s="72">
        <v>33.0</v>
      </c>
      <c r="IA15" s="73">
        <f t="shared" si="9"/>
        <v>84</v>
      </c>
      <c r="IB15" s="72">
        <v>4.2</v>
      </c>
      <c r="IC15" s="73"/>
      <c r="ID15" s="72">
        <v>2.0</v>
      </c>
      <c r="IE15" s="72">
        <v>58.0</v>
      </c>
      <c r="IF15" s="72">
        <v>38.0</v>
      </c>
      <c r="IG15" s="89"/>
      <c r="IH15" s="74">
        <v>140.0</v>
      </c>
      <c r="II15" s="74">
        <v>34.8</v>
      </c>
      <c r="IJ15" s="74">
        <v>170.0</v>
      </c>
      <c r="IK15" s="74">
        <v>8.1</v>
      </c>
      <c r="IL15" s="74">
        <v>8.9</v>
      </c>
      <c r="IM15" s="74">
        <v>6.0</v>
      </c>
      <c r="IN15" s="74">
        <v>44.0</v>
      </c>
      <c r="IO15" s="74">
        <v>44.0</v>
      </c>
      <c r="IP15" s="74">
        <v>140.0</v>
      </c>
      <c r="IQ15" s="74">
        <v>35.1</v>
      </c>
      <c r="IR15" s="74">
        <v>6.0</v>
      </c>
      <c r="IS15" s="74">
        <v>0.3</v>
      </c>
      <c r="IT15" s="74">
        <v>0.4</v>
      </c>
      <c r="IU15" s="74">
        <v>12.0</v>
      </c>
      <c r="IV15" s="74">
        <v>46.0</v>
      </c>
      <c r="IW15" s="74">
        <v>45.0</v>
      </c>
      <c r="IX15" s="89"/>
      <c r="IY15" s="76">
        <v>139.23</v>
      </c>
      <c r="IZ15" s="76">
        <v>34.97</v>
      </c>
      <c r="JA15" s="76">
        <v>337.26</v>
      </c>
      <c r="JB15" s="76">
        <v>16.86</v>
      </c>
      <c r="JC15" s="76">
        <v>5.18</v>
      </c>
      <c r="JD15" s="76">
        <v>3.0</v>
      </c>
      <c r="JE15" s="76">
        <v>60.71</v>
      </c>
      <c r="JF15" s="76">
        <v>45.54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42.0</v>
      </c>
      <c r="JX15" s="78">
        <v>136.0</v>
      </c>
      <c r="JY15" s="78">
        <v>34.1</v>
      </c>
      <c r="JZ15" s="78">
        <v>102.0</v>
      </c>
      <c r="KA15" s="78">
        <v>5.4</v>
      </c>
      <c r="KB15" s="78">
        <v>2.1</v>
      </c>
      <c r="KC15" s="78">
        <v>2.0</v>
      </c>
      <c r="KD15" s="78">
        <v>50.0</v>
      </c>
      <c r="KE15" s="78">
        <v>49.0</v>
      </c>
      <c r="KF15" s="89"/>
      <c r="KG15" s="79">
        <v>137.0</v>
      </c>
      <c r="KH15" s="79">
        <v>33.0</v>
      </c>
      <c r="KI15" s="79">
        <v>105.0</v>
      </c>
      <c r="KJ15" s="79">
        <v>5.7</v>
      </c>
      <c r="KK15" s="80"/>
      <c r="KL15" s="79">
        <v>1.0</v>
      </c>
      <c r="KM15" s="79">
        <v>42.0</v>
      </c>
      <c r="KN15" s="79">
        <v>42.0</v>
      </c>
      <c r="KO15" s="79">
        <v>137.0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136.0</v>
      </c>
      <c r="KY15" s="81">
        <v>33.0</v>
      </c>
      <c r="KZ15" s="81">
        <v>75.0</v>
      </c>
      <c r="LA15" s="81">
        <v>3.7</v>
      </c>
      <c r="LB15" s="81">
        <v>2.5</v>
      </c>
      <c r="LC15" s="81">
        <v>3.0</v>
      </c>
      <c r="LD15" s="81">
        <v>54.0</v>
      </c>
      <c r="LE15" s="81">
        <v>54.0</v>
      </c>
      <c r="LF15" s="81">
        <v>136.0</v>
      </c>
      <c r="LG15" s="81">
        <v>33.0</v>
      </c>
      <c r="LH15" s="81">
        <v>316.0</v>
      </c>
      <c r="LI15" s="81">
        <v>15.5</v>
      </c>
      <c r="LJ15" s="81">
        <v>5.0</v>
      </c>
      <c r="LK15" s="81">
        <v>5.0</v>
      </c>
      <c r="LL15" s="81">
        <v>53.0</v>
      </c>
      <c r="LM15" s="81">
        <v>53.0</v>
      </c>
      <c r="LN15" s="89"/>
      <c r="LO15" s="83">
        <v>325.0</v>
      </c>
      <c r="LP15" s="121">
        <v>323.0</v>
      </c>
      <c r="LQ15" s="82">
        <v>170.0</v>
      </c>
      <c r="LR15" s="83">
        <v>64.0</v>
      </c>
      <c r="LS15" s="82">
        <v>327.0</v>
      </c>
      <c r="LT15" s="83">
        <v>50.0</v>
      </c>
      <c r="LU15" s="83">
        <v>3.0</v>
      </c>
      <c r="LV15" s="83">
        <v>141.0</v>
      </c>
      <c r="LW15" s="83">
        <v>95.0</v>
      </c>
      <c r="LX15" s="83">
        <v>57.0</v>
      </c>
      <c r="LY15" s="83">
        <v>54.0</v>
      </c>
      <c r="LZ15" s="83">
        <v>12.0</v>
      </c>
      <c r="MA15" s="83">
        <v>120.0</v>
      </c>
      <c r="MB15" s="83">
        <v>1.6</v>
      </c>
      <c r="MC15" s="83">
        <v>140.0</v>
      </c>
      <c r="MD15" s="83">
        <v>228.0</v>
      </c>
      <c r="ME15" s="83">
        <v>81.0</v>
      </c>
      <c r="MF15" s="83">
        <v>63.0</v>
      </c>
      <c r="MG15" s="83">
        <v>12.0</v>
      </c>
      <c r="MH15" s="83">
        <v>0.0</v>
      </c>
      <c r="MI15" s="83">
        <v>0.0</v>
      </c>
      <c r="MJ15" s="83">
        <v>0.0</v>
      </c>
      <c r="MK15" s="83">
        <v>0.0</v>
      </c>
      <c r="ML15" s="83">
        <v>48.0</v>
      </c>
      <c r="MM15" s="83">
        <v>46.0</v>
      </c>
      <c r="MN15" s="83">
        <v>5.0</v>
      </c>
      <c r="MO15" s="86"/>
      <c r="MP15" s="87"/>
      <c r="MQ15" s="87"/>
      <c r="MR15" s="87"/>
      <c r="MS15" s="87"/>
      <c r="MT15" s="83">
        <v>5.6</v>
      </c>
      <c r="MU15" s="83">
        <v>2.0</v>
      </c>
      <c r="MV15" s="83">
        <v>96.0</v>
      </c>
      <c r="MW15" s="83">
        <v>36.0</v>
      </c>
      <c r="MX15" s="83">
        <v>42.0</v>
      </c>
      <c r="MY15" s="88" t="s">
        <v>96</v>
      </c>
      <c r="MZ15" s="83">
        <v>5.0</v>
      </c>
      <c r="NA15" s="87"/>
      <c r="NB15" s="83">
        <v>19.0</v>
      </c>
      <c r="NC15" s="83">
        <v>6.6</v>
      </c>
      <c r="ND15" s="83">
        <v>353.0</v>
      </c>
      <c r="NE15" s="83">
        <v>36.0</v>
      </c>
      <c r="NF15" s="83">
        <v>50.0</v>
      </c>
      <c r="NG15" s="83">
        <v>50.0</v>
      </c>
      <c r="NH15" s="83">
        <v>6.0</v>
      </c>
      <c r="NI15" s="88"/>
      <c r="NJ15" s="83">
        <v>0.0</v>
      </c>
      <c r="NK15" s="83">
        <v>0.0</v>
      </c>
      <c r="NL15" s="83">
        <v>0.0</v>
      </c>
      <c r="NM15" s="83">
        <v>35.0</v>
      </c>
      <c r="NN15" s="83">
        <v>55.0</v>
      </c>
      <c r="NO15" s="83">
        <v>54.0</v>
      </c>
      <c r="NP15" s="83">
        <v>4.0</v>
      </c>
    </row>
    <row r="16" ht="14.25" customHeight="1">
      <c r="A16" s="49">
        <v>0.125</v>
      </c>
      <c r="B16" s="50"/>
      <c r="C16" s="51">
        <v>50.05</v>
      </c>
      <c r="D16" s="52">
        <v>337.0</v>
      </c>
      <c r="E16" s="53">
        <v>135.0</v>
      </c>
      <c r="F16" s="53">
        <v>82.0</v>
      </c>
      <c r="G16" s="55">
        <v>17.9</v>
      </c>
      <c r="H16" s="54"/>
      <c r="I16" s="53">
        <v>6.0</v>
      </c>
      <c r="J16" s="53">
        <v>48.0</v>
      </c>
      <c r="K16" s="53">
        <v>47.0</v>
      </c>
      <c r="L16" s="53">
        <v>140.0</v>
      </c>
      <c r="M16" s="53">
        <v>70.0</v>
      </c>
      <c r="N16" s="53">
        <v>16.2</v>
      </c>
      <c r="O16" s="54"/>
      <c r="P16" s="53">
        <v>6.0</v>
      </c>
      <c r="Q16" s="53">
        <v>54.0</v>
      </c>
      <c r="R16" s="53">
        <v>48.0</v>
      </c>
      <c r="S16" s="55">
        <v>344.5</v>
      </c>
      <c r="T16" s="55">
        <v>300.8</v>
      </c>
      <c r="U16" s="55">
        <v>176.5</v>
      </c>
      <c r="V16" s="53"/>
      <c r="W16" s="53">
        <v>340.5</v>
      </c>
      <c r="X16" s="55">
        <v>246.3</v>
      </c>
      <c r="Y16" s="55">
        <v>125.9</v>
      </c>
      <c r="Z16" s="54"/>
      <c r="AA16" s="55">
        <v>349.7</v>
      </c>
      <c r="AB16" s="53">
        <v>323.6</v>
      </c>
      <c r="AC16" s="53">
        <v>187.7</v>
      </c>
      <c r="AD16" s="54"/>
      <c r="AE16" s="55">
        <v>344.6</v>
      </c>
      <c r="AF16" s="55">
        <v>297.7</v>
      </c>
      <c r="AG16" s="55">
        <v>171.2</v>
      </c>
      <c r="AH16" s="54"/>
      <c r="AI16" s="53">
        <v>350.5</v>
      </c>
      <c r="AJ16" s="53">
        <v>345.1</v>
      </c>
      <c r="AK16" s="53">
        <v>206.1</v>
      </c>
      <c r="AL16" s="54"/>
      <c r="AM16" s="53">
        <v>343.7</v>
      </c>
      <c r="AN16" s="55">
        <v>355.7</v>
      </c>
      <c r="AO16" s="55">
        <v>195.1</v>
      </c>
      <c r="AP16" s="54"/>
      <c r="AQ16" s="182">
        <f t="shared" ref="AQ16:AS16" si="10">E16</f>
        <v>135</v>
      </c>
      <c r="AR16" s="54">
        <f t="shared" si="10"/>
        <v>82</v>
      </c>
      <c r="AS16" s="56">
        <f t="shared" si="10"/>
        <v>17.9</v>
      </c>
      <c r="AT16" s="54"/>
      <c r="AU16" s="54">
        <f t="shared" ref="AU16:AW16" si="11">L16</f>
        <v>140</v>
      </c>
      <c r="AV16" s="54">
        <f t="shared" si="11"/>
        <v>70</v>
      </c>
      <c r="AW16" s="54">
        <f t="shared" si="11"/>
        <v>16.2</v>
      </c>
      <c r="AX16" s="54"/>
      <c r="AY16" s="182">
        <f t="shared" si="6"/>
        <v>135</v>
      </c>
      <c r="AZ16" s="54"/>
      <c r="BA16" s="54"/>
      <c r="BB16" s="54"/>
      <c r="BC16" s="89"/>
      <c r="BD16" s="54"/>
      <c r="BE16" s="53">
        <v>34.0</v>
      </c>
      <c r="BF16" s="53">
        <v>84.0</v>
      </c>
      <c r="BG16" s="53">
        <v>4.2</v>
      </c>
      <c r="BH16" s="54"/>
      <c r="BI16" s="53">
        <v>22.0</v>
      </c>
      <c r="BJ16" s="53">
        <v>83.0</v>
      </c>
      <c r="BK16" s="53">
        <v>55.0</v>
      </c>
      <c r="BL16" s="89"/>
      <c r="BM16" s="58">
        <v>343.0</v>
      </c>
      <c r="BN16" s="58">
        <v>146.0</v>
      </c>
      <c r="BO16" s="58">
        <v>171.0</v>
      </c>
      <c r="BP16" s="58">
        <v>8.6</v>
      </c>
      <c r="BQ16" s="59"/>
      <c r="BR16" s="58">
        <v>6.0</v>
      </c>
      <c r="BS16" s="58">
        <v>55.0</v>
      </c>
      <c r="BT16" s="58">
        <v>54.0</v>
      </c>
      <c r="BU16" s="59">
        <f t="shared" si="7"/>
        <v>343</v>
      </c>
      <c r="BV16" s="58">
        <v>285.0</v>
      </c>
      <c r="BW16" s="58">
        <v>166.0</v>
      </c>
      <c r="BX16" s="58">
        <v>37.0</v>
      </c>
      <c r="BY16" s="58">
        <v>336.0</v>
      </c>
      <c r="BZ16" s="58">
        <v>307.0</v>
      </c>
      <c r="CA16" s="58">
        <v>167.0</v>
      </c>
      <c r="CB16" s="58">
        <v>36.0</v>
      </c>
      <c r="CC16" s="58">
        <v>344.0</v>
      </c>
      <c r="CD16" s="58">
        <v>282.0</v>
      </c>
      <c r="CE16" s="58">
        <v>144.0</v>
      </c>
      <c r="CF16" s="58">
        <v>2.0</v>
      </c>
      <c r="CG16" s="58">
        <v>339.0</v>
      </c>
      <c r="CH16" s="58">
        <v>245.0</v>
      </c>
      <c r="CI16" s="58">
        <v>143.0</v>
      </c>
      <c r="CJ16" s="58">
        <v>2.0</v>
      </c>
      <c r="CK16" s="58">
        <v>351.0</v>
      </c>
      <c r="CL16" s="58">
        <v>263.0</v>
      </c>
      <c r="CM16" s="58">
        <v>157.0</v>
      </c>
      <c r="CN16" s="58">
        <v>4.0</v>
      </c>
      <c r="CO16" s="58">
        <v>333.0</v>
      </c>
      <c r="CP16" s="58">
        <v>293.0</v>
      </c>
      <c r="CQ16" s="58">
        <v>144.0</v>
      </c>
      <c r="CR16" s="58">
        <v>4.0</v>
      </c>
      <c r="CS16" s="58">
        <v>338.0</v>
      </c>
      <c r="CT16" s="58">
        <v>275.0</v>
      </c>
      <c r="CU16" s="58">
        <v>161.0</v>
      </c>
      <c r="CV16" s="58">
        <v>84.0</v>
      </c>
      <c r="CW16" s="58">
        <v>340.0</v>
      </c>
      <c r="CX16" s="58">
        <v>175.0</v>
      </c>
      <c r="CY16" s="58">
        <v>72.0</v>
      </c>
      <c r="CZ16" s="58">
        <v>55.0</v>
      </c>
      <c r="DA16" s="58">
        <v>325.0</v>
      </c>
      <c r="DB16" s="58">
        <v>182.0</v>
      </c>
      <c r="DC16" s="58">
        <v>75.0</v>
      </c>
      <c r="DD16" s="58">
        <v>64.0</v>
      </c>
      <c r="DE16" s="59">
        <f t="shared" si="12"/>
        <v>146</v>
      </c>
      <c r="DF16" s="58">
        <v>35.5</v>
      </c>
      <c r="DG16" s="59">
        <f t="shared" ref="DG16:DH16" si="13">BO16</f>
        <v>171</v>
      </c>
      <c r="DH16" s="59">
        <f t="shared" si="13"/>
        <v>8.6</v>
      </c>
      <c r="DI16" s="59"/>
      <c r="DJ16" s="58">
        <v>7.0</v>
      </c>
      <c r="DK16" s="58">
        <v>53.0</v>
      </c>
      <c r="DL16" s="58">
        <v>50.0</v>
      </c>
      <c r="DM16" s="89"/>
      <c r="DN16" s="61">
        <v>341.0</v>
      </c>
      <c r="DO16" s="61">
        <v>140.0</v>
      </c>
      <c r="DP16" s="61">
        <v>36.4</v>
      </c>
      <c r="DQ16" s="61">
        <v>20.5</v>
      </c>
      <c r="DR16" s="61">
        <v>6.2</v>
      </c>
      <c r="DS16" s="61">
        <v>8.0</v>
      </c>
      <c r="DT16" s="61">
        <v>42.0</v>
      </c>
      <c r="DU16" s="61">
        <v>46.0</v>
      </c>
      <c r="DV16" s="232">
        <v>337.0</v>
      </c>
      <c r="DW16" s="233" t="s">
        <v>112</v>
      </c>
      <c r="DX16" s="232">
        <v>145.0</v>
      </c>
      <c r="DY16" s="233" t="s">
        <v>112</v>
      </c>
      <c r="DZ16" s="232">
        <v>337.0</v>
      </c>
      <c r="EA16" s="233" t="s">
        <v>112</v>
      </c>
      <c r="EB16" s="232">
        <v>136.0</v>
      </c>
      <c r="EC16" s="233" t="s">
        <v>112</v>
      </c>
      <c r="ED16" s="89"/>
      <c r="EE16" s="63">
        <v>343.0</v>
      </c>
      <c r="EF16" s="63">
        <v>138.0</v>
      </c>
      <c r="EG16" s="63">
        <v>89.0</v>
      </c>
      <c r="EH16" s="63">
        <v>3.7</v>
      </c>
      <c r="EI16" s="64"/>
      <c r="EJ16" s="63">
        <v>9.0</v>
      </c>
      <c r="EK16" s="63">
        <v>48.0</v>
      </c>
      <c r="EL16" s="63">
        <v>51.0</v>
      </c>
      <c r="EM16" s="63">
        <v>138.0</v>
      </c>
      <c r="EN16" s="63">
        <v>109.0</v>
      </c>
      <c r="EO16" s="63">
        <v>4.9</v>
      </c>
      <c r="EP16" s="64"/>
      <c r="EQ16" s="63">
        <v>9.0</v>
      </c>
      <c r="ER16" s="63">
        <v>49.0</v>
      </c>
      <c r="ES16" s="63">
        <v>52.0</v>
      </c>
      <c r="ET16" s="63">
        <v>342.0</v>
      </c>
      <c r="EU16" s="63">
        <v>255.0</v>
      </c>
      <c r="EV16" s="63">
        <v>149.4</v>
      </c>
      <c r="EW16" s="63">
        <v>-8.4</v>
      </c>
      <c r="EX16" s="63">
        <v>340.0</v>
      </c>
      <c r="EY16" s="63">
        <v>0.0</v>
      </c>
      <c r="EZ16" s="63">
        <v>0.0</v>
      </c>
      <c r="FA16" s="63">
        <v>0.0</v>
      </c>
      <c r="FB16" s="63">
        <v>341.0</v>
      </c>
      <c r="FC16" s="63">
        <v>254.0</v>
      </c>
      <c r="FD16" s="63">
        <v>147.5</v>
      </c>
      <c r="FE16" s="63">
        <v>-5.5</v>
      </c>
      <c r="FF16" s="63">
        <v>341.0</v>
      </c>
      <c r="FG16" s="63">
        <v>0.0</v>
      </c>
      <c r="FH16" s="63">
        <v>0.0</v>
      </c>
      <c r="FI16" s="63">
        <v>0.0</v>
      </c>
      <c r="FJ16" s="63">
        <v>343.0</v>
      </c>
      <c r="FK16" s="63">
        <v>245.0</v>
      </c>
      <c r="FL16" s="63">
        <v>143.0</v>
      </c>
      <c r="FM16" s="63">
        <v>4.5</v>
      </c>
      <c r="FN16" s="63">
        <v>343.0</v>
      </c>
      <c r="FO16" s="63">
        <v>262.0</v>
      </c>
      <c r="FP16" s="63">
        <v>143.6</v>
      </c>
      <c r="FQ16" s="63">
        <v>4.5</v>
      </c>
      <c r="FR16" s="63">
        <v>138.0</v>
      </c>
      <c r="FS16" s="64"/>
      <c r="FT16" s="63">
        <v>9.7</v>
      </c>
      <c r="FU16" s="64"/>
      <c r="FV16" s="63">
        <v>138.0</v>
      </c>
      <c r="FW16" s="64"/>
      <c r="FX16" s="64"/>
      <c r="FY16" s="64"/>
      <c r="FZ16" s="89"/>
      <c r="GA16" s="66">
        <v>342.0</v>
      </c>
      <c r="GB16" s="66">
        <v>289.21</v>
      </c>
      <c r="GC16" s="66">
        <v>217.18</v>
      </c>
      <c r="GD16" s="66">
        <v>10.47</v>
      </c>
      <c r="GE16" s="66">
        <v>342.0</v>
      </c>
      <c r="GF16" s="66">
        <v>365.14</v>
      </c>
      <c r="GG16" s="66">
        <v>240.91</v>
      </c>
      <c r="GH16" s="96">
        <v>7.04</v>
      </c>
      <c r="GI16" s="66">
        <v>342.0</v>
      </c>
      <c r="GJ16" s="66">
        <v>243.26</v>
      </c>
      <c r="GK16" s="66">
        <v>-143.25</v>
      </c>
      <c r="GL16" s="66">
        <v>-10.25</v>
      </c>
      <c r="GM16" s="66">
        <v>342.0</v>
      </c>
      <c r="GN16" s="66">
        <v>209.72</v>
      </c>
      <c r="GO16" s="66">
        <v>-143.42</v>
      </c>
      <c r="GP16" s="66">
        <v>-16.84</v>
      </c>
      <c r="GQ16" s="66">
        <v>342.0</v>
      </c>
      <c r="GR16" s="96">
        <v>124.56</v>
      </c>
      <c r="GS16" s="66">
        <v>-67.54</v>
      </c>
      <c r="GT16" s="66">
        <v>-4.52</v>
      </c>
      <c r="GU16" s="66">
        <v>342.0</v>
      </c>
      <c r="GV16" s="66">
        <v>135.23</v>
      </c>
      <c r="GW16" s="66">
        <v>-67.54</v>
      </c>
      <c r="GX16" s="66">
        <v>-12.58</v>
      </c>
      <c r="GY16" s="89"/>
      <c r="GZ16" s="98" t="s">
        <v>91</v>
      </c>
      <c r="HA16" s="99" t="s">
        <v>92</v>
      </c>
      <c r="HB16" s="98">
        <v>78.0</v>
      </c>
      <c r="HC16" s="98">
        <v>3.9</v>
      </c>
      <c r="HD16" s="98">
        <v>1.56</v>
      </c>
      <c r="HE16" s="99">
        <v>8.0</v>
      </c>
      <c r="HF16" s="99">
        <v>56.0</v>
      </c>
      <c r="HG16" s="99">
        <v>53.0</v>
      </c>
      <c r="HH16" s="98" t="s">
        <v>91</v>
      </c>
      <c r="HI16" s="98" t="s">
        <v>92</v>
      </c>
      <c r="HJ16" s="98">
        <v>179.0</v>
      </c>
      <c r="HK16" s="98">
        <v>8.95</v>
      </c>
      <c r="HL16" s="98">
        <v>3.58</v>
      </c>
      <c r="HM16" s="98">
        <v>5.0</v>
      </c>
      <c r="HN16" s="99">
        <v>55.0</v>
      </c>
      <c r="HO16" s="99">
        <v>54.0</v>
      </c>
      <c r="HP16" s="98" t="s">
        <v>91</v>
      </c>
      <c r="HQ16" s="99" t="s">
        <v>92</v>
      </c>
      <c r="HR16" s="98">
        <v>169.0</v>
      </c>
      <c r="HS16" s="98">
        <v>8.45</v>
      </c>
      <c r="HT16" s="98">
        <v>4.225</v>
      </c>
      <c r="HU16" s="98">
        <v>7.0</v>
      </c>
      <c r="HV16" s="99">
        <v>49.0</v>
      </c>
      <c r="HW16" s="99">
        <v>49.0</v>
      </c>
      <c r="HX16" s="89"/>
      <c r="HY16" s="72">
        <v>135.0</v>
      </c>
      <c r="HZ16" s="72">
        <v>33.0</v>
      </c>
      <c r="IA16" s="73">
        <f t="shared" si="9"/>
        <v>78</v>
      </c>
      <c r="IB16" s="72">
        <v>3.9</v>
      </c>
      <c r="IC16" s="73"/>
      <c r="ID16" s="72">
        <v>2.0</v>
      </c>
      <c r="IE16" s="72">
        <v>58.0</v>
      </c>
      <c r="IF16" s="72">
        <v>38.0</v>
      </c>
      <c r="IG16" s="89"/>
      <c r="IH16" s="74">
        <v>140.0</v>
      </c>
      <c r="II16" s="74">
        <v>34.8</v>
      </c>
      <c r="IJ16" s="74">
        <v>170.0</v>
      </c>
      <c r="IK16" s="74">
        <v>8.1</v>
      </c>
      <c r="IL16" s="74">
        <v>8.9</v>
      </c>
      <c r="IM16" s="74">
        <v>6.0</v>
      </c>
      <c r="IN16" s="74">
        <v>44.0</v>
      </c>
      <c r="IO16" s="74">
        <v>44.0</v>
      </c>
      <c r="IP16" s="74">
        <v>140.0</v>
      </c>
      <c r="IQ16" s="74">
        <v>35.1</v>
      </c>
      <c r="IR16" s="74">
        <v>6.0</v>
      </c>
      <c r="IS16" s="74">
        <v>0.3</v>
      </c>
      <c r="IT16" s="74">
        <v>0.4</v>
      </c>
      <c r="IU16" s="74">
        <v>12.0</v>
      </c>
      <c r="IV16" s="74">
        <v>46.0</v>
      </c>
      <c r="IW16" s="74">
        <v>45.0</v>
      </c>
      <c r="IX16" s="89"/>
      <c r="IY16" s="76">
        <v>139.71</v>
      </c>
      <c r="IZ16" s="76">
        <v>35.03</v>
      </c>
      <c r="JA16" s="76">
        <v>328.72</v>
      </c>
      <c r="JB16" s="76">
        <v>16.43</v>
      </c>
      <c r="JC16" s="76">
        <v>6.52</v>
      </c>
      <c r="JD16" s="76">
        <v>3.0</v>
      </c>
      <c r="JE16" s="76">
        <v>56.73</v>
      </c>
      <c r="JF16" s="76">
        <v>42.49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139.0</v>
      </c>
      <c r="JQ16" s="78">
        <v>32.7</v>
      </c>
      <c r="JR16" s="78">
        <v>0.0</v>
      </c>
      <c r="JS16" s="78">
        <v>0.0</v>
      </c>
      <c r="JT16" s="78">
        <v>0.0</v>
      </c>
      <c r="JU16" s="78">
        <v>2.0</v>
      </c>
      <c r="JV16" s="78">
        <v>42.0</v>
      </c>
      <c r="JW16" s="78">
        <v>40.0</v>
      </c>
      <c r="JX16" s="78">
        <v>139.0</v>
      </c>
      <c r="JY16" s="78">
        <v>34.9</v>
      </c>
      <c r="JZ16" s="78">
        <v>109.0</v>
      </c>
      <c r="KA16" s="78">
        <v>5.8</v>
      </c>
      <c r="KB16" s="78">
        <v>2.5</v>
      </c>
      <c r="KC16" s="78">
        <v>2.0</v>
      </c>
      <c r="KD16" s="78">
        <v>49.0</v>
      </c>
      <c r="KE16" s="78">
        <v>48.0</v>
      </c>
      <c r="KF16" s="89"/>
      <c r="KG16" s="79">
        <v>141.0</v>
      </c>
      <c r="KH16" s="79">
        <v>35.0</v>
      </c>
      <c r="KI16" s="79" t="s">
        <v>98</v>
      </c>
      <c r="KJ16" s="79" t="s">
        <v>98</v>
      </c>
      <c r="KK16" s="80"/>
      <c r="KL16" s="79">
        <v>1.0</v>
      </c>
      <c r="KM16" s="79">
        <v>42.0</v>
      </c>
      <c r="KN16" s="79">
        <v>42.0</v>
      </c>
      <c r="KO16" s="79">
        <v>141.0</v>
      </c>
      <c r="KP16" s="79">
        <v>35.0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136.0</v>
      </c>
      <c r="KY16" s="81">
        <v>33.0</v>
      </c>
      <c r="KZ16" s="81">
        <v>75.0</v>
      </c>
      <c r="LA16" s="81">
        <v>3.7</v>
      </c>
      <c r="LB16" s="81">
        <v>2.5</v>
      </c>
      <c r="LC16" s="81">
        <v>3.0</v>
      </c>
      <c r="LD16" s="81">
        <v>53.0</v>
      </c>
      <c r="LE16" s="81">
        <v>53.0</v>
      </c>
      <c r="LF16" s="81">
        <v>136.0</v>
      </c>
      <c r="LG16" s="81">
        <v>33.0</v>
      </c>
      <c r="LH16" s="81">
        <v>308.0</v>
      </c>
      <c r="LI16" s="81">
        <v>15.1</v>
      </c>
      <c r="LJ16" s="81">
        <v>5.0</v>
      </c>
      <c r="LK16" s="81">
        <v>5.0</v>
      </c>
      <c r="LL16" s="81">
        <v>51.0</v>
      </c>
      <c r="LM16" s="81">
        <v>51.0</v>
      </c>
      <c r="LN16" s="89"/>
      <c r="LO16" s="83">
        <v>343.0</v>
      </c>
      <c r="LP16" s="121">
        <v>294.0</v>
      </c>
      <c r="LQ16" s="82">
        <v>150.0</v>
      </c>
      <c r="LR16" s="83">
        <v>72.0</v>
      </c>
      <c r="LS16" s="82">
        <v>327.0</v>
      </c>
      <c r="LT16" s="83">
        <v>43.0</v>
      </c>
      <c r="LU16" s="83">
        <v>1.1</v>
      </c>
      <c r="LV16" s="83">
        <v>143.0</v>
      </c>
      <c r="LW16" s="83">
        <v>80.0</v>
      </c>
      <c r="LX16" s="83">
        <v>56.0</v>
      </c>
      <c r="LY16" s="83">
        <v>53.0</v>
      </c>
      <c r="LZ16" s="83">
        <v>12.0</v>
      </c>
      <c r="MA16" s="83">
        <v>107.0</v>
      </c>
      <c r="MB16" s="83">
        <v>4.3</v>
      </c>
      <c r="MC16" s="83">
        <v>143.0</v>
      </c>
      <c r="MD16" s="83">
        <v>214.0</v>
      </c>
      <c r="ME16" s="83">
        <v>81.0</v>
      </c>
      <c r="MF16" s="83">
        <v>63.0</v>
      </c>
      <c r="MG16" s="83">
        <v>12.0</v>
      </c>
      <c r="MH16" s="83">
        <v>0.0</v>
      </c>
      <c r="MI16" s="83">
        <v>0.0</v>
      </c>
      <c r="MJ16" s="83">
        <v>0.0</v>
      </c>
      <c r="MK16" s="83">
        <v>0.0</v>
      </c>
      <c r="ML16" s="83">
        <v>48.0</v>
      </c>
      <c r="MM16" s="83">
        <v>46.0</v>
      </c>
      <c r="MN16" s="83">
        <v>5.0</v>
      </c>
      <c r="MO16" s="86"/>
      <c r="MP16" s="87"/>
      <c r="MQ16" s="87"/>
      <c r="MR16" s="87"/>
      <c r="MS16" s="87"/>
      <c r="MT16" s="83">
        <v>1.8</v>
      </c>
      <c r="MU16" s="83">
        <v>0.0</v>
      </c>
      <c r="MV16" s="83">
        <v>33.0</v>
      </c>
      <c r="MW16" s="83">
        <v>37.0</v>
      </c>
      <c r="MX16" s="83">
        <v>40.0</v>
      </c>
      <c r="MY16" s="88" t="s">
        <v>96</v>
      </c>
      <c r="MZ16" s="83">
        <v>5.0</v>
      </c>
      <c r="NA16" s="87"/>
      <c r="NB16" s="83">
        <v>8.3</v>
      </c>
      <c r="NC16" s="83">
        <v>4.0</v>
      </c>
      <c r="ND16" s="83">
        <v>157.0</v>
      </c>
      <c r="NE16" s="83">
        <v>36.0</v>
      </c>
      <c r="NF16" s="83">
        <v>50.0</v>
      </c>
      <c r="NG16" s="83">
        <v>49.0</v>
      </c>
      <c r="NH16" s="83">
        <v>6.0</v>
      </c>
      <c r="NI16" s="88"/>
      <c r="NJ16" s="83">
        <v>0.0</v>
      </c>
      <c r="NK16" s="83">
        <v>0.0</v>
      </c>
      <c r="NL16" s="83">
        <v>0.0</v>
      </c>
      <c r="NM16" s="83">
        <v>35.0</v>
      </c>
      <c r="NN16" s="83">
        <v>55.0</v>
      </c>
      <c r="NO16" s="83">
        <v>54.0</v>
      </c>
      <c r="NP16" s="83">
        <v>4.0</v>
      </c>
    </row>
    <row r="17" ht="14.25" customHeight="1">
      <c r="A17" s="49">
        <v>0.166666666666667</v>
      </c>
      <c r="B17" s="50"/>
      <c r="C17" s="51">
        <v>50.19</v>
      </c>
      <c r="D17" s="52">
        <v>339.0</v>
      </c>
      <c r="E17" s="53">
        <v>135.0</v>
      </c>
      <c r="F17" s="53">
        <v>86.0</v>
      </c>
      <c r="G17" s="55">
        <v>18.9</v>
      </c>
      <c r="H17" s="54"/>
      <c r="I17" s="53">
        <v>6.0</v>
      </c>
      <c r="J17" s="53">
        <v>48.0</v>
      </c>
      <c r="K17" s="53">
        <v>47.0</v>
      </c>
      <c r="L17" s="53">
        <v>140.0</v>
      </c>
      <c r="M17" s="53">
        <v>74.0</v>
      </c>
      <c r="N17" s="53">
        <v>17.1</v>
      </c>
      <c r="O17" s="54"/>
      <c r="P17" s="53">
        <v>6.0</v>
      </c>
      <c r="Q17" s="53">
        <v>54.0</v>
      </c>
      <c r="R17" s="53">
        <v>48.0</v>
      </c>
      <c r="S17" s="55">
        <v>345.2</v>
      </c>
      <c r="T17" s="55">
        <v>300.3</v>
      </c>
      <c r="U17" s="55">
        <v>181.2</v>
      </c>
      <c r="V17" s="54"/>
      <c r="W17" s="53">
        <v>340.7</v>
      </c>
      <c r="X17" s="55">
        <v>232.1</v>
      </c>
      <c r="Y17" s="55">
        <v>134.5</v>
      </c>
      <c r="Z17" s="54"/>
      <c r="AA17" s="55">
        <v>345.6</v>
      </c>
      <c r="AB17" s="53">
        <v>273.6</v>
      </c>
      <c r="AC17" s="53">
        <v>184.9</v>
      </c>
      <c r="AD17" s="54"/>
      <c r="AE17" s="55">
        <v>345.3</v>
      </c>
      <c r="AF17" s="55">
        <v>307.7</v>
      </c>
      <c r="AG17" s="55">
        <v>169.5</v>
      </c>
      <c r="AH17" s="54"/>
      <c r="AI17" s="53">
        <v>350.9</v>
      </c>
      <c r="AJ17" s="53">
        <v>328.1</v>
      </c>
      <c r="AK17" s="53">
        <v>208.7</v>
      </c>
      <c r="AL17" s="54"/>
      <c r="AM17" s="53">
        <v>343.3</v>
      </c>
      <c r="AN17" s="55">
        <v>350.5</v>
      </c>
      <c r="AO17" s="55">
        <v>198.7</v>
      </c>
      <c r="AP17" s="54"/>
      <c r="AQ17" s="182">
        <f t="shared" ref="AQ17:AS17" si="14">E17</f>
        <v>135</v>
      </c>
      <c r="AR17" s="54">
        <f t="shared" si="14"/>
        <v>86</v>
      </c>
      <c r="AS17" s="56">
        <f t="shared" si="14"/>
        <v>18.9</v>
      </c>
      <c r="AT17" s="54"/>
      <c r="AU17" s="54">
        <f t="shared" ref="AU17:AW17" si="15">L17</f>
        <v>140</v>
      </c>
      <c r="AV17" s="54">
        <f t="shared" si="15"/>
        <v>74</v>
      </c>
      <c r="AW17" s="54">
        <f t="shared" si="15"/>
        <v>17.1</v>
      </c>
      <c r="AX17" s="54"/>
      <c r="AY17" s="182">
        <f t="shared" si="6"/>
        <v>135</v>
      </c>
      <c r="AZ17" s="54"/>
      <c r="BA17" s="54"/>
      <c r="BB17" s="54"/>
      <c r="BC17" s="89"/>
      <c r="BD17" s="54"/>
      <c r="BE17" s="53">
        <v>34.0</v>
      </c>
      <c r="BF17" s="53">
        <v>94.0</v>
      </c>
      <c r="BG17" s="53">
        <v>4.6</v>
      </c>
      <c r="BH17" s="54"/>
      <c r="BI17" s="53">
        <v>22.0</v>
      </c>
      <c r="BJ17" s="53">
        <v>83.0</v>
      </c>
      <c r="BK17" s="53">
        <v>55.0</v>
      </c>
      <c r="BL17" s="89"/>
      <c r="BM17" s="58">
        <v>343.0</v>
      </c>
      <c r="BN17" s="58">
        <v>146.0</v>
      </c>
      <c r="BO17" s="58">
        <v>185.0</v>
      </c>
      <c r="BP17" s="58">
        <v>9.3</v>
      </c>
      <c r="BQ17" s="59"/>
      <c r="BR17" s="58">
        <v>6.0</v>
      </c>
      <c r="BS17" s="58">
        <v>54.0</v>
      </c>
      <c r="BT17" s="58">
        <v>53.0</v>
      </c>
      <c r="BU17" s="59">
        <f t="shared" si="7"/>
        <v>343</v>
      </c>
      <c r="BV17" s="58">
        <v>291.0</v>
      </c>
      <c r="BW17" s="58">
        <v>166.0</v>
      </c>
      <c r="BX17" s="58">
        <v>34.0</v>
      </c>
      <c r="BY17" s="58">
        <v>336.0</v>
      </c>
      <c r="BZ17" s="58">
        <v>307.0</v>
      </c>
      <c r="CA17" s="58">
        <v>168.0</v>
      </c>
      <c r="CB17" s="58">
        <v>32.0</v>
      </c>
      <c r="CC17" s="58">
        <v>343.0</v>
      </c>
      <c r="CD17" s="58">
        <v>254.0</v>
      </c>
      <c r="CE17" s="58">
        <v>156.0</v>
      </c>
      <c r="CF17" s="58">
        <v>10.0</v>
      </c>
      <c r="CG17" s="58">
        <v>339.0</v>
      </c>
      <c r="CH17" s="58">
        <v>249.0</v>
      </c>
      <c r="CI17" s="58">
        <v>150.0</v>
      </c>
      <c r="CJ17" s="58">
        <v>5.0</v>
      </c>
      <c r="CK17" s="58">
        <v>353.0</v>
      </c>
      <c r="CL17" s="58">
        <v>291.0</v>
      </c>
      <c r="CM17" s="58">
        <v>163.0</v>
      </c>
      <c r="CN17" s="58">
        <v>1.0</v>
      </c>
      <c r="CO17" s="58">
        <v>333.0</v>
      </c>
      <c r="CP17" s="58">
        <v>292.0</v>
      </c>
      <c r="CQ17" s="58">
        <v>145.0</v>
      </c>
      <c r="CR17" s="58">
        <v>3.0</v>
      </c>
      <c r="CS17" s="58">
        <v>336.0</v>
      </c>
      <c r="CT17" s="58">
        <v>284.0</v>
      </c>
      <c r="CU17" s="58">
        <v>173.0</v>
      </c>
      <c r="CV17" s="58">
        <v>88.0</v>
      </c>
      <c r="CW17" s="58">
        <v>340.0</v>
      </c>
      <c r="CX17" s="58">
        <v>162.0</v>
      </c>
      <c r="CY17" s="58">
        <v>58.0</v>
      </c>
      <c r="CZ17" s="58">
        <v>52.0</v>
      </c>
      <c r="DA17" s="58">
        <v>325.0</v>
      </c>
      <c r="DB17" s="58">
        <v>168.0</v>
      </c>
      <c r="DC17" s="58">
        <v>62.0</v>
      </c>
      <c r="DD17" s="58">
        <v>67.0</v>
      </c>
      <c r="DE17" s="59">
        <f t="shared" si="12"/>
        <v>146</v>
      </c>
      <c r="DF17" s="58">
        <v>35.4</v>
      </c>
      <c r="DG17" s="59">
        <f t="shared" ref="DG17:DH17" si="16">BO17</f>
        <v>185</v>
      </c>
      <c r="DH17" s="59">
        <f t="shared" si="16"/>
        <v>9.3</v>
      </c>
      <c r="DI17" s="59"/>
      <c r="DJ17" s="58">
        <v>7.0</v>
      </c>
      <c r="DK17" s="58">
        <v>52.0</v>
      </c>
      <c r="DL17" s="58">
        <v>49.0</v>
      </c>
      <c r="DM17" s="89"/>
      <c r="DN17" s="61">
        <v>340.0</v>
      </c>
      <c r="DO17" s="61">
        <v>140.0</v>
      </c>
      <c r="DP17" s="61">
        <v>36.2</v>
      </c>
      <c r="DQ17" s="61">
        <v>20.4</v>
      </c>
      <c r="DR17" s="61">
        <v>6.0</v>
      </c>
      <c r="DS17" s="61">
        <v>8.0</v>
      </c>
      <c r="DT17" s="61">
        <v>42.0</v>
      </c>
      <c r="DU17" s="61">
        <v>41.0</v>
      </c>
      <c r="DV17" s="232">
        <v>336.0</v>
      </c>
      <c r="DW17" s="233" t="s">
        <v>112</v>
      </c>
      <c r="DX17" s="232">
        <v>141.0</v>
      </c>
      <c r="DY17" s="233" t="s">
        <v>112</v>
      </c>
      <c r="DZ17" s="232">
        <v>336.0</v>
      </c>
      <c r="EA17" s="233" t="s">
        <v>112</v>
      </c>
      <c r="EB17" s="232">
        <v>132.0</v>
      </c>
      <c r="EC17" s="233" t="s">
        <v>112</v>
      </c>
      <c r="ED17" s="89"/>
      <c r="EE17" s="63">
        <v>343.0</v>
      </c>
      <c r="EF17" s="63">
        <v>138.0</v>
      </c>
      <c r="EG17" s="63">
        <v>71.0</v>
      </c>
      <c r="EH17" s="63">
        <v>2.9</v>
      </c>
      <c r="EI17" s="64"/>
      <c r="EJ17" s="63">
        <v>9.0</v>
      </c>
      <c r="EK17" s="63">
        <v>51.0</v>
      </c>
      <c r="EL17" s="63">
        <v>50.0</v>
      </c>
      <c r="EM17" s="63">
        <v>138.0</v>
      </c>
      <c r="EN17" s="63">
        <v>108.0</v>
      </c>
      <c r="EO17" s="63">
        <v>4.8</v>
      </c>
      <c r="EP17" s="64"/>
      <c r="EQ17" s="63">
        <v>9.0</v>
      </c>
      <c r="ER17" s="63">
        <v>49.0</v>
      </c>
      <c r="ES17" s="63">
        <v>52.0</v>
      </c>
      <c r="ET17" s="63">
        <v>342.0</v>
      </c>
      <c r="EU17" s="63">
        <v>255.0</v>
      </c>
      <c r="EV17" s="63">
        <v>149.5</v>
      </c>
      <c r="EW17" s="63">
        <v>-8.0</v>
      </c>
      <c r="EX17" s="63">
        <v>340.0</v>
      </c>
      <c r="EY17" s="63">
        <v>0.0</v>
      </c>
      <c r="EZ17" s="63">
        <v>0.0</v>
      </c>
      <c r="FA17" s="63">
        <v>0.0</v>
      </c>
      <c r="FB17" s="63">
        <v>341.0</v>
      </c>
      <c r="FC17" s="63">
        <v>254.0</v>
      </c>
      <c r="FD17" s="63">
        <v>148.4</v>
      </c>
      <c r="FE17" s="63">
        <v>-4.0</v>
      </c>
      <c r="FF17" s="63">
        <v>339.0</v>
      </c>
      <c r="FG17" s="63">
        <v>0.0</v>
      </c>
      <c r="FH17" s="63">
        <v>0.0</v>
      </c>
      <c r="FI17" s="63">
        <v>0.0</v>
      </c>
      <c r="FJ17" s="63">
        <v>343.0</v>
      </c>
      <c r="FK17" s="63">
        <v>243.0</v>
      </c>
      <c r="FL17" s="63">
        <v>143.5</v>
      </c>
      <c r="FM17" s="63">
        <v>3.3</v>
      </c>
      <c r="FN17" s="63">
        <v>343.0</v>
      </c>
      <c r="FO17" s="63">
        <v>262.0</v>
      </c>
      <c r="FP17" s="63">
        <v>144.2</v>
      </c>
      <c r="FQ17" s="63">
        <v>3.3</v>
      </c>
      <c r="FR17" s="63">
        <v>138.0</v>
      </c>
      <c r="FS17" s="64"/>
      <c r="FT17" s="63">
        <v>13.11</v>
      </c>
      <c r="FU17" s="64"/>
      <c r="FV17" s="63">
        <v>138.0</v>
      </c>
      <c r="FW17" s="64"/>
      <c r="FX17" s="64"/>
      <c r="FY17" s="64"/>
      <c r="FZ17" s="89"/>
      <c r="GA17" s="66">
        <v>340.0</v>
      </c>
      <c r="GB17" s="66">
        <v>292.22</v>
      </c>
      <c r="GC17" s="66">
        <v>219.7</v>
      </c>
      <c r="GD17" s="66">
        <v>25.8</v>
      </c>
      <c r="GE17" s="66">
        <v>340.0</v>
      </c>
      <c r="GF17" s="66">
        <v>338.86</v>
      </c>
      <c r="GG17" s="66">
        <v>243.26</v>
      </c>
      <c r="GH17" s="66">
        <v>12.81</v>
      </c>
      <c r="GI17" s="66">
        <v>340.0</v>
      </c>
      <c r="GJ17" s="66">
        <v>246.63</v>
      </c>
      <c r="GK17" s="66">
        <v>-144.12</v>
      </c>
      <c r="GL17" s="66">
        <v>-7.25</v>
      </c>
      <c r="GM17" s="66">
        <v>340.0</v>
      </c>
      <c r="GN17" s="66">
        <v>208.53</v>
      </c>
      <c r="GO17" s="66">
        <v>-143.25</v>
      </c>
      <c r="GP17" s="66">
        <v>-16.17</v>
      </c>
      <c r="GQ17" s="66">
        <v>340.0</v>
      </c>
      <c r="GR17" s="66">
        <v>144.2</v>
      </c>
      <c r="GS17" s="66">
        <v>-61.25</v>
      </c>
      <c r="GT17" s="66">
        <v>-11.39</v>
      </c>
      <c r="GU17" s="66">
        <v>340.0</v>
      </c>
      <c r="GV17" s="66">
        <v>153.72</v>
      </c>
      <c r="GW17" s="66">
        <v>-61.24</v>
      </c>
      <c r="GX17" s="66">
        <v>-11.54</v>
      </c>
      <c r="GY17" s="89"/>
      <c r="GZ17" s="98" t="s">
        <v>91</v>
      </c>
      <c r="HA17" s="99" t="s">
        <v>92</v>
      </c>
      <c r="HB17" s="98">
        <v>76.0</v>
      </c>
      <c r="HC17" s="98">
        <v>3.8</v>
      </c>
      <c r="HD17" s="98">
        <v>1.52</v>
      </c>
      <c r="HE17" s="99">
        <v>8.0</v>
      </c>
      <c r="HF17" s="99">
        <v>55.0</v>
      </c>
      <c r="HG17" s="99">
        <v>52.0</v>
      </c>
      <c r="HH17" s="98" t="s">
        <v>91</v>
      </c>
      <c r="HI17" s="98" t="s">
        <v>92</v>
      </c>
      <c r="HJ17" s="98">
        <v>180.0</v>
      </c>
      <c r="HK17" s="98">
        <v>9.0</v>
      </c>
      <c r="HL17" s="98">
        <v>0.0</v>
      </c>
      <c r="HM17" s="98">
        <v>5.0</v>
      </c>
      <c r="HN17" s="99">
        <v>55.0</v>
      </c>
      <c r="HO17" s="99">
        <v>54.0</v>
      </c>
      <c r="HP17" s="98" t="s">
        <v>91</v>
      </c>
      <c r="HQ17" s="99" t="s">
        <v>92</v>
      </c>
      <c r="HR17" s="98">
        <v>190.0</v>
      </c>
      <c r="HS17" s="98">
        <v>9.5</v>
      </c>
      <c r="HT17" s="98">
        <v>4.75</v>
      </c>
      <c r="HU17" s="98">
        <v>7.0</v>
      </c>
      <c r="HV17" s="99">
        <v>48.0</v>
      </c>
      <c r="HW17" s="99">
        <v>48.0</v>
      </c>
      <c r="HX17" s="89"/>
      <c r="HY17" s="72">
        <v>135.0</v>
      </c>
      <c r="HZ17" s="72">
        <v>33.0</v>
      </c>
      <c r="IA17" s="73">
        <f t="shared" si="9"/>
        <v>56</v>
      </c>
      <c r="IB17" s="72">
        <v>2.8</v>
      </c>
      <c r="IC17" s="73"/>
      <c r="ID17" s="72">
        <v>2.0</v>
      </c>
      <c r="IE17" s="72">
        <v>58.0</v>
      </c>
      <c r="IF17" s="72">
        <v>38.0</v>
      </c>
      <c r="IG17" s="89"/>
      <c r="IH17" s="74">
        <v>140.0</v>
      </c>
      <c r="II17" s="74">
        <v>34.8</v>
      </c>
      <c r="IJ17" s="74">
        <v>179.0</v>
      </c>
      <c r="IK17" s="74">
        <v>8.6</v>
      </c>
      <c r="IL17" s="74">
        <v>9.4</v>
      </c>
      <c r="IM17" s="74">
        <v>6.0</v>
      </c>
      <c r="IN17" s="74">
        <v>44.0</v>
      </c>
      <c r="IO17" s="74">
        <v>44.0</v>
      </c>
      <c r="IP17" s="74">
        <v>140.0</v>
      </c>
      <c r="IQ17" s="74">
        <v>35.1</v>
      </c>
      <c r="IR17" s="74">
        <v>6.0</v>
      </c>
      <c r="IS17" s="74">
        <v>0.3</v>
      </c>
      <c r="IT17" s="74">
        <v>0.4</v>
      </c>
      <c r="IU17" s="74">
        <v>12.0</v>
      </c>
      <c r="IV17" s="74">
        <v>46.0</v>
      </c>
      <c r="IW17" s="74">
        <v>45.0</v>
      </c>
      <c r="IX17" s="89"/>
      <c r="IY17" s="76">
        <v>139.6</v>
      </c>
      <c r="IZ17" s="76">
        <v>35.05</v>
      </c>
      <c r="JA17" s="76">
        <v>327.04</v>
      </c>
      <c r="JB17" s="76">
        <v>16.35</v>
      </c>
      <c r="JC17" s="76">
        <v>6.35</v>
      </c>
      <c r="JD17" s="76">
        <v>3.0</v>
      </c>
      <c r="JE17" s="76">
        <v>56.73</v>
      </c>
      <c r="JF17" s="76">
        <v>43.39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139.0</v>
      </c>
      <c r="JQ17" s="78">
        <v>32.6</v>
      </c>
      <c r="JR17" s="78">
        <v>0.0</v>
      </c>
      <c r="JS17" s="78">
        <v>0.0</v>
      </c>
      <c r="JT17" s="78">
        <v>0.0</v>
      </c>
      <c r="JU17" s="78">
        <v>2.0</v>
      </c>
      <c r="JV17" s="78">
        <v>41.0</v>
      </c>
      <c r="JW17" s="78">
        <v>40.0</v>
      </c>
      <c r="JX17" s="78">
        <v>139.0</v>
      </c>
      <c r="JY17" s="78">
        <v>35.0</v>
      </c>
      <c r="JZ17" s="78">
        <v>110.0</v>
      </c>
      <c r="KA17" s="78">
        <v>5.8</v>
      </c>
      <c r="KB17" s="78">
        <v>2.5</v>
      </c>
      <c r="KC17" s="78">
        <v>2.0</v>
      </c>
      <c r="KD17" s="78">
        <v>47.0</v>
      </c>
      <c r="KE17" s="78">
        <v>47.0</v>
      </c>
      <c r="KF17" s="89"/>
      <c r="KG17" s="79">
        <v>140.0</v>
      </c>
      <c r="KH17" s="79">
        <v>34.0</v>
      </c>
      <c r="KI17" s="79" t="s">
        <v>98</v>
      </c>
      <c r="KJ17" s="79" t="s">
        <v>98</v>
      </c>
      <c r="KK17" s="80"/>
      <c r="KL17" s="79">
        <v>1.0</v>
      </c>
      <c r="KM17" s="79">
        <v>42.0</v>
      </c>
      <c r="KN17" s="79">
        <v>42.0</v>
      </c>
      <c r="KO17" s="79">
        <v>140.0</v>
      </c>
      <c r="KP17" s="79">
        <v>34.0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135.0</v>
      </c>
      <c r="KY17" s="81">
        <v>33.0</v>
      </c>
      <c r="KZ17" s="81">
        <v>69.0</v>
      </c>
      <c r="LA17" s="81">
        <v>3.4</v>
      </c>
      <c r="LB17" s="81">
        <v>2.5</v>
      </c>
      <c r="LC17" s="81">
        <v>3.0</v>
      </c>
      <c r="LD17" s="81">
        <v>48.0</v>
      </c>
      <c r="LE17" s="81">
        <v>48.0</v>
      </c>
      <c r="LF17" s="81">
        <v>135.0</v>
      </c>
      <c r="LG17" s="81">
        <v>33.0</v>
      </c>
      <c r="LH17" s="81">
        <v>310.0</v>
      </c>
      <c r="LI17" s="81">
        <v>15.2</v>
      </c>
      <c r="LJ17" s="81">
        <v>5.0</v>
      </c>
      <c r="LK17" s="81">
        <v>5.0</v>
      </c>
      <c r="LL17" s="81">
        <v>48.0</v>
      </c>
      <c r="LM17" s="81">
        <v>48.0</v>
      </c>
      <c r="LN17" s="89"/>
      <c r="LO17" s="83">
        <v>336.0</v>
      </c>
      <c r="LP17" s="121">
        <v>302.0</v>
      </c>
      <c r="LQ17" s="82">
        <v>159.0</v>
      </c>
      <c r="LR17" s="83">
        <v>69.0</v>
      </c>
      <c r="LS17" s="82">
        <v>322.0</v>
      </c>
      <c r="LT17" s="83">
        <v>43.0</v>
      </c>
      <c r="LU17" s="83">
        <v>2.1</v>
      </c>
      <c r="LV17" s="83">
        <v>143.0</v>
      </c>
      <c r="LW17" s="83">
        <v>81.0</v>
      </c>
      <c r="LX17" s="83">
        <v>56.0</v>
      </c>
      <c r="LY17" s="83">
        <v>53.0</v>
      </c>
      <c r="LZ17" s="83">
        <v>12.0</v>
      </c>
      <c r="MA17" s="83">
        <v>116.0</v>
      </c>
      <c r="MB17" s="83">
        <v>7.2</v>
      </c>
      <c r="MC17" s="83">
        <v>143.0</v>
      </c>
      <c r="MD17" s="83">
        <v>221.0</v>
      </c>
      <c r="ME17" s="83">
        <v>80.0</v>
      </c>
      <c r="MF17" s="83">
        <v>62.0</v>
      </c>
      <c r="MG17" s="83">
        <v>12.0</v>
      </c>
      <c r="MH17" s="83">
        <v>0.0</v>
      </c>
      <c r="MI17" s="83">
        <v>0.0</v>
      </c>
      <c r="MJ17" s="83">
        <v>0.0</v>
      </c>
      <c r="MK17" s="83">
        <v>0.0</v>
      </c>
      <c r="ML17" s="83">
        <v>48.0</v>
      </c>
      <c r="MM17" s="83">
        <v>46.0</v>
      </c>
      <c r="MN17" s="83">
        <v>5.0</v>
      </c>
      <c r="MO17" s="86"/>
      <c r="MP17" s="87"/>
      <c r="MQ17" s="87"/>
      <c r="MR17" s="87"/>
      <c r="MS17" s="87"/>
      <c r="MT17" s="83">
        <v>8.4</v>
      </c>
      <c r="MU17" s="83">
        <v>3.0</v>
      </c>
      <c r="MV17" s="83">
        <v>142.0</v>
      </c>
      <c r="MW17" s="83">
        <v>36.0</v>
      </c>
      <c r="MX17" s="83">
        <v>40.0</v>
      </c>
      <c r="MY17" s="88" t="s">
        <v>96</v>
      </c>
      <c r="MZ17" s="83">
        <v>5.0</v>
      </c>
      <c r="NA17" s="87"/>
      <c r="NB17" s="83">
        <v>8.1</v>
      </c>
      <c r="NC17" s="83">
        <v>3.4</v>
      </c>
      <c r="ND17" s="83">
        <v>152.0</v>
      </c>
      <c r="NE17" s="83">
        <v>36.0</v>
      </c>
      <c r="NF17" s="83">
        <v>50.0</v>
      </c>
      <c r="NG17" s="83">
        <v>49.0</v>
      </c>
      <c r="NH17" s="83">
        <v>6.0</v>
      </c>
      <c r="NI17" s="88"/>
      <c r="NJ17" s="83">
        <v>0.0</v>
      </c>
      <c r="NK17" s="83">
        <v>0.0</v>
      </c>
      <c r="NL17" s="83">
        <v>0.0</v>
      </c>
      <c r="NM17" s="83">
        <v>35.0</v>
      </c>
      <c r="NN17" s="83">
        <v>55.0</v>
      </c>
      <c r="NO17" s="83">
        <v>54.0</v>
      </c>
      <c r="NP17" s="83">
        <v>4.0</v>
      </c>
    </row>
    <row r="18" ht="14.25" customHeight="1">
      <c r="A18" s="49">
        <v>0.208333333333334</v>
      </c>
      <c r="B18" s="50"/>
      <c r="C18" s="51">
        <v>49.98</v>
      </c>
      <c r="D18" s="52">
        <v>341.0</v>
      </c>
      <c r="E18" s="53">
        <v>135.0</v>
      </c>
      <c r="F18" s="53">
        <v>90.0</v>
      </c>
      <c r="G18" s="55">
        <v>19.7</v>
      </c>
      <c r="H18" s="54"/>
      <c r="I18" s="53">
        <v>6.0</v>
      </c>
      <c r="J18" s="53">
        <v>48.0</v>
      </c>
      <c r="K18" s="53">
        <v>47.0</v>
      </c>
      <c r="L18" s="53">
        <v>140.0</v>
      </c>
      <c r="M18" s="53">
        <v>79.0</v>
      </c>
      <c r="N18" s="53">
        <v>18.1</v>
      </c>
      <c r="O18" s="54"/>
      <c r="P18" s="53">
        <v>6.0</v>
      </c>
      <c r="Q18" s="53">
        <v>54.0</v>
      </c>
      <c r="R18" s="53">
        <v>48.0</v>
      </c>
      <c r="S18" s="55">
        <v>343.9</v>
      </c>
      <c r="T18" s="55">
        <v>301.8</v>
      </c>
      <c r="U18" s="55">
        <v>182.2</v>
      </c>
      <c r="V18" s="54"/>
      <c r="W18" s="53">
        <v>339.7</v>
      </c>
      <c r="X18" s="55">
        <v>231.6</v>
      </c>
      <c r="Y18" s="55">
        <v>132.8</v>
      </c>
      <c r="Z18" s="54"/>
      <c r="AA18" s="55">
        <v>343.6</v>
      </c>
      <c r="AB18" s="53">
        <v>303.3</v>
      </c>
      <c r="AC18" s="53">
        <v>203.5</v>
      </c>
      <c r="AD18" s="54"/>
      <c r="AE18" s="55">
        <v>343.3</v>
      </c>
      <c r="AF18" s="55">
        <v>340.4</v>
      </c>
      <c r="AG18" s="55">
        <v>185.2</v>
      </c>
      <c r="AH18" s="54"/>
      <c r="AI18" s="53">
        <v>349.3</v>
      </c>
      <c r="AJ18" s="53">
        <v>365.1</v>
      </c>
      <c r="AK18" s="53">
        <v>232.5</v>
      </c>
      <c r="AL18" s="54"/>
      <c r="AM18" s="53">
        <v>342.1</v>
      </c>
      <c r="AN18" s="55">
        <v>387.9</v>
      </c>
      <c r="AO18" s="55">
        <v>219.8</v>
      </c>
      <c r="AP18" s="54"/>
      <c r="AQ18" s="182">
        <f t="shared" ref="AQ18:AS18" si="17">E18</f>
        <v>135</v>
      </c>
      <c r="AR18" s="54">
        <f t="shared" si="17"/>
        <v>90</v>
      </c>
      <c r="AS18" s="56">
        <f t="shared" si="17"/>
        <v>19.7</v>
      </c>
      <c r="AT18" s="54"/>
      <c r="AU18" s="54">
        <f t="shared" ref="AU18:AW18" si="18">L18</f>
        <v>140</v>
      </c>
      <c r="AV18" s="54">
        <f t="shared" si="18"/>
        <v>79</v>
      </c>
      <c r="AW18" s="54">
        <f t="shared" si="18"/>
        <v>18.1</v>
      </c>
      <c r="AX18" s="54"/>
      <c r="AY18" s="182">
        <f t="shared" si="6"/>
        <v>135</v>
      </c>
      <c r="AZ18" s="54"/>
      <c r="BA18" s="54"/>
      <c r="BB18" s="54"/>
      <c r="BC18" s="89"/>
      <c r="BD18" s="54"/>
      <c r="BE18" s="53">
        <v>34.0</v>
      </c>
      <c r="BF18" s="53">
        <v>103.0</v>
      </c>
      <c r="BG18" s="53">
        <v>5.0</v>
      </c>
      <c r="BH18" s="54"/>
      <c r="BI18" s="53">
        <v>22.0</v>
      </c>
      <c r="BJ18" s="53">
        <v>83.0</v>
      </c>
      <c r="BK18" s="53">
        <v>55.0</v>
      </c>
      <c r="BL18" s="89"/>
      <c r="BM18" s="58">
        <v>343.0</v>
      </c>
      <c r="BN18" s="58">
        <v>146.0</v>
      </c>
      <c r="BO18" s="58">
        <v>145.0</v>
      </c>
      <c r="BP18" s="58">
        <v>7.3</v>
      </c>
      <c r="BQ18" s="59"/>
      <c r="BR18" s="58">
        <v>6.0</v>
      </c>
      <c r="BS18" s="58">
        <v>54.0</v>
      </c>
      <c r="BT18" s="58">
        <v>53.0</v>
      </c>
      <c r="BU18" s="59">
        <f t="shared" si="7"/>
        <v>343</v>
      </c>
      <c r="BV18" s="58">
        <v>360.0</v>
      </c>
      <c r="BW18" s="58">
        <v>207.0</v>
      </c>
      <c r="BX18" s="58">
        <v>38.0</v>
      </c>
      <c r="BY18" s="58">
        <v>335.0</v>
      </c>
      <c r="BZ18" s="58">
        <v>376.0</v>
      </c>
      <c r="CA18" s="58">
        <v>207.0</v>
      </c>
      <c r="CB18" s="58">
        <v>31.0</v>
      </c>
      <c r="CC18" s="58">
        <v>343.0</v>
      </c>
      <c r="CD18" s="58">
        <v>259.0</v>
      </c>
      <c r="CE18" s="58">
        <v>146.0</v>
      </c>
      <c r="CF18" s="58">
        <v>6.0</v>
      </c>
      <c r="CG18" s="58">
        <v>339.0</v>
      </c>
      <c r="CH18" s="58">
        <v>262.0</v>
      </c>
      <c r="CI18" s="58">
        <v>146.0</v>
      </c>
      <c r="CJ18" s="58">
        <v>6.0</v>
      </c>
      <c r="CK18" s="58">
        <v>353.0</v>
      </c>
      <c r="CL18" s="58">
        <v>318.0</v>
      </c>
      <c r="CM18" s="58">
        <v>176.0</v>
      </c>
      <c r="CN18" s="58">
        <v>1.0</v>
      </c>
      <c r="CO18" s="58">
        <v>332.0</v>
      </c>
      <c r="CP18" s="58">
        <v>315.0</v>
      </c>
      <c r="CQ18" s="58">
        <v>157.0</v>
      </c>
      <c r="CR18" s="58">
        <v>1.0</v>
      </c>
      <c r="CS18" s="58">
        <v>339.0</v>
      </c>
      <c r="CT18" s="58">
        <v>320.0</v>
      </c>
      <c r="CU18" s="58">
        <v>176.0</v>
      </c>
      <c r="CV18" s="58">
        <v>94.0</v>
      </c>
      <c r="CW18" s="58">
        <v>338.0</v>
      </c>
      <c r="CX18" s="58">
        <v>189.0</v>
      </c>
      <c r="CY18" s="58">
        <v>83.0</v>
      </c>
      <c r="CZ18" s="58">
        <v>57.0</v>
      </c>
      <c r="DA18" s="58">
        <v>325.0</v>
      </c>
      <c r="DB18" s="58">
        <v>194.0</v>
      </c>
      <c r="DC18" s="58">
        <v>84.0</v>
      </c>
      <c r="DD18" s="58">
        <v>63.0</v>
      </c>
      <c r="DE18" s="59">
        <f t="shared" si="12"/>
        <v>146</v>
      </c>
      <c r="DF18" s="58">
        <v>35.4</v>
      </c>
      <c r="DG18" s="59">
        <f t="shared" ref="DG18:DH18" si="19">BO18</f>
        <v>145</v>
      </c>
      <c r="DH18" s="59">
        <f t="shared" si="19"/>
        <v>7.3</v>
      </c>
      <c r="DI18" s="59"/>
      <c r="DJ18" s="58">
        <v>7.0</v>
      </c>
      <c r="DK18" s="58">
        <v>52.0</v>
      </c>
      <c r="DL18" s="58">
        <v>49.0</v>
      </c>
      <c r="DM18" s="89"/>
      <c r="DN18" s="61">
        <v>341.0</v>
      </c>
      <c r="DO18" s="61">
        <v>141.0</v>
      </c>
      <c r="DP18" s="61">
        <v>40.67</v>
      </c>
      <c r="DQ18" s="61">
        <v>21.59</v>
      </c>
      <c r="DR18" s="61">
        <v>5.18</v>
      </c>
      <c r="DS18" s="61">
        <v>8.0</v>
      </c>
      <c r="DT18" s="61">
        <v>37.0</v>
      </c>
      <c r="DU18" s="61">
        <v>42.3</v>
      </c>
      <c r="DV18" s="232">
        <v>336.0</v>
      </c>
      <c r="DW18" s="233" t="s">
        <v>112</v>
      </c>
      <c r="DX18" s="232">
        <v>147.0</v>
      </c>
      <c r="DY18" s="233" t="s">
        <v>112</v>
      </c>
      <c r="DZ18" s="232">
        <v>336.0</v>
      </c>
      <c r="EA18" s="233" t="s">
        <v>112</v>
      </c>
      <c r="EB18" s="232">
        <v>138.0</v>
      </c>
      <c r="EC18" s="233" t="s">
        <v>112</v>
      </c>
      <c r="ED18" s="89"/>
      <c r="EE18" s="63">
        <v>342.0</v>
      </c>
      <c r="EF18" s="63">
        <v>137.0</v>
      </c>
      <c r="EG18" s="63">
        <v>70.0</v>
      </c>
      <c r="EH18" s="63">
        <v>2.9</v>
      </c>
      <c r="EI18" s="64"/>
      <c r="EJ18" s="63">
        <v>9.0</v>
      </c>
      <c r="EK18" s="63">
        <v>47.0</v>
      </c>
      <c r="EL18" s="63">
        <v>50.0</v>
      </c>
      <c r="EM18" s="63">
        <v>137.0</v>
      </c>
      <c r="EN18" s="63">
        <v>109.0</v>
      </c>
      <c r="EO18" s="63">
        <v>4.8</v>
      </c>
      <c r="EP18" s="64"/>
      <c r="EQ18" s="63">
        <v>9.0</v>
      </c>
      <c r="ER18" s="63">
        <v>48.0</v>
      </c>
      <c r="ES18" s="63">
        <v>51.0</v>
      </c>
      <c r="ET18" s="63">
        <v>340.0</v>
      </c>
      <c r="EU18" s="63">
        <v>257.0</v>
      </c>
      <c r="EV18" s="63">
        <v>149.7</v>
      </c>
      <c r="EW18" s="63">
        <v>-6.7</v>
      </c>
      <c r="EX18" s="63">
        <v>338.0</v>
      </c>
      <c r="EY18" s="63">
        <v>0.0</v>
      </c>
      <c r="EZ18" s="63">
        <v>0.0</v>
      </c>
      <c r="FA18" s="63">
        <v>0.0</v>
      </c>
      <c r="FB18" s="63">
        <v>338.0</v>
      </c>
      <c r="FC18" s="63">
        <v>257.0</v>
      </c>
      <c r="FD18" s="63">
        <v>149.0</v>
      </c>
      <c r="FE18" s="63">
        <v>-4.2</v>
      </c>
      <c r="FF18" s="63">
        <v>338.0</v>
      </c>
      <c r="FG18" s="63">
        <v>0.0</v>
      </c>
      <c r="FH18" s="63">
        <v>0.0</v>
      </c>
      <c r="FI18" s="63">
        <v>0.0</v>
      </c>
      <c r="FJ18" s="63">
        <v>342.0</v>
      </c>
      <c r="FK18" s="63">
        <v>243.0</v>
      </c>
      <c r="FL18" s="63">
        <v>140.7</v>
      </c>
      <c r="FM18" s="63">
        <v>3.3</v>
      </c>
      <c r="FN18" s="63">
        <v>342.0</v>
      </c>
      <c r="FO18" s="63">
        <v>259.0</v>
      </c>
      <c r="FP18" s="63">
        <v>141.1</v>
      </c>
      <c r="FQ18" s="63">
        <v>3.3</v>
      </c>
      <c r="FR18" s="63">
        <v>137.0</v>
      </c>
      <c r="FS18" s="64"/>
      <c r="FT18" s="63">
        <v>15.4</v>
      </c>
      <c r="FU18" s="64"/>
      <c r="FV18" s="63">
        <v>137.0</v>
      </c>
      <c r="FW18" s="64"/>
      <c r="FX18" s="64"/>
      <c r="FY18" s="64"/>
      <c r="FZ18" s="89"/>
      <c r="GA18" s="66">
        <v>342.0</v>
      </c>
      <c r="GB18" s="66">
        <v>376.07</v>
      </c>
      <c r="GC18" s="96">
        <v>238.12</v>
      </c>
      <c r="GD18" s="66">
        <v>12.98</v>
      </c>
      <c r="GE18" s="66">
        <v>342.0</v>
      </c>
      <c r="GF18" s="66">
        <v>359.75</v>
      </c>
      <c r="GG18" s="66">
        <v>236.28</v>
      </c>
      <c r="GH18" s="66">
        <v>18.51</v>
      </c>
      <c r="GI18" s="66">
        <v>342.0</v>
      </c>
      <c r="GJ18" s="66">
        <v>243.4</v>
      </c>
      <c r="GK18" s="66">
        <v>-140.63</v>
      </c>
      <c r="GL18" s="66">
        <v>-8.46</v>
      </c>
      <c r="GM18" s="66">
        <v>342.0</v>
      </c>
      <c r="GN18" s="66">
        <v>209.26</v>
      </c>
      <c r="GO18" s="66">
        <v>-142.17</v>
      </c>
      <c r="GP18" s="66">
        <v>-14.07</v>
      </c>
      <c r="GQ18" s="66">
        <v>342.0</v>
      </c>
      <c r="GR18" s="66">
        <v>144.78</v>
      </c>
      <c r="GS18" s="66">
        <v>-85.71</v>
      </c>
      <c r="GT18" s="96">
        <v>-9.8</v>
      </c>
      <c r="GU18" s="66">
        <v>342.0</v>
      </c>
      <c r="GV18" s="66">
        <v>133.13</v>
      </c>
      <c r="GW18" s="66">
        <v>-85.54</v>
      </c>
      <c r="GX18" s="66">
        <v>-5.26</v>
      </c>
      <c r="GY18" s="89"/>
      <c r="GZ18" s="98" t="s">
        <v>91</v>
      </c>
      <c r="HA18" s="99" t="s">
        <v>92</v>
      </c>
      <c r="HB18" s="98">
        <v>75.0</v>
      </c>
      <c r="HC18" s="98">
        <v>3.75</v>
      </c>
      <c r="HD18" s="98">
        <v>1.5</v>
      </c>
      <c r="HE18" s="99">
        <v>8.0</v>
      </c>
      <c r="HF18" s="99">
        <v>55.0</v>
      </c>
      <c r="HG18" s="99">
        <v>52.0</v>
      </c>
      <c r="HH18" s="98" t="s">
        <v>91</v>
      </c>
      <c r="HI18" s="98" t="s">
        <v>92</v>
      </c>
      <c r="HJ18" s="98">
        <v>184.0</v>
      </c>
      <c r="HK18" s="98">
        <v>9.2</v>
      </c>
      <c r="HL18" s="98">
        <v>3.68</v>
      </c>
      <c r="HM18" s="98">
        <v>5.0</v>
      </c>
      <c r="HN18" s="99">
        <v>55.0</v>
      </c>
      <c r="HO18" s="99">
        <v>53.0</v>
      </c>
      <c r="HP18" s="98" t="s">
        <v>91</v>
      </c>
      <c r="HQ18" s="99" t="s">
        <v>92</v>
      </c>
      <c r="HR18" s="98">
        <v>191.0</v>
      </c>
      <c r="HS18" s="98">
        <v>9.55</v>
      </c>
      <c r="HT18" s="98">
        <v>4.775</v>
      </c>
      <c r="HU18" s="98">
        <v>7.0</v>
      </c>
      <c r="HV18" s="99">
        <v>48.0</v>
      </c>
      <c r="HW18" s="99">
        <v>48.0</v>
      </c>
      <c r="HX18" s="89"/>
      <c r="HY18" s="72">
        <v>135.0</v>
      </c>
      <c r="HZ18" s="72">
        <v>33.0</v>
      </c>
      <c r="IA18" s="73">
        <f t="shared" si="9"/>
        <v>84</v>
      </c>
      <c r="IB18" s="72">
        <v>4.2</v>
      </c>
      <c r="IC18" s="73"/>
      <c r="ID18" s="72">
        <v>2.0</v>
      </c>
      <c r="IE18" s="72">
        <v>58.0</v>
      </c>
      <c r="IF18" s="72">
        <v>38.0</v>
      </c>
      <c r="IG18" s="89"/>
      <c r="IH18" s="74">
        <v>140.0</v>
      </c>
      <c r="II18" s="74">
        <v>34.6</v>
      </c>
      <c r="IJ18" s="74">
        <v>191.0</v>
      </c>
      <c r="IK18" s="74">
        <v>9.1</v>
      </c>
      <c r="IL18" s="74">
        <v>9.8</v>
      </c>
      <c r="IM18" s="74">
        <v>6.0</v>
      </c>
      <c r="IN18" s="74">
        <v>45.0</v>
      </c>
      <c r="IO18" s="74">
        <v>46.0</v>
      </c>
      <c r="IP18" s="74">
        <v>140.0</v>
      </c>
      <c r="IQ18" s="74">
        <v>35.0</v>
      </c>
      <c r="IR18" s="74">
        <v>6.0</v>
      </c>
      <c r="IS18" s="74">
        <v>0.3</v>
      </c>
      <c r="IT18" s="74">
        <v>0.4</v>
      </c>
      <c r="IU18" s="74">
        <v>12.0</v>
      </c>
      <c r="IV18" s="74">
        <v>44.0</v>
      </c>
      <c r="IW18" s="74">
        <v>42.0</v>
      </c>
      <c r="IX18" s="89"/>
      <c r="IY18" s="76">
        <v>139.88</v>
      </c>
      <c r="IZ18" s="76">
        <v>35.03</v>
      </c>
      <c r="JA18" s="76">
        <v>361.38</v>
      </c>
      <c r="JB18" s="76">
        <v>18.07</v>
      </c>
      <c r="JC18" s="76">
        <v>6.52</v>
      </c>
      <c r="JD18" s="76">
        <v>3.0</v>
      </c>
      <c r="JE18" s="76">
        <v>56.73</v>
      </c>
      <c r="JF18" s="76">
        <v>37.58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138.0</v>
      </c>
      <c r="JQ18" s="78">
        <v>32.3</v>
      </c>
      <c r="JR18" s="78">
        <v>0.0</v>
      </c>
      <c r="JS18" s="78">
        <v>0.0</v>
      </c>
      <c r="JT18" s="78">
        <v>0.0</v>
      </c>
      <c r="JU18" s="78">
        <v>2.0</v>
      </c>
      <c r="JV18" s="78">
        <v>39.0</v>
      </c>
      <c r="JW18" s="78">
        <v>39.0</v>
      </c>
      <c r="JX18" s="78">
        <v>138.0</v>
      </c>
      <c r="JY18" s="78">
        <v>34.5</v>
      </c>
      <c r="JZ18" s="78">
        <v>110.0</v>
      </c>
      <c r="KA18" s="78">
        <v>5.9</v>
      </c>
      <c r="KB18" s="78">
        <v>2.3</v>
      </c>
      <c r="KC18" s="78">
        <v>2.0</v>
      </c>
      <c r="KD18" s="78">
        <v>46.0</v>
      </c>
      <c r="KE18" s="78">
        <v>46.0</v>
      </c>
      <c r="KF18" s="89"/>
      <c r="KG18" s="79">
        <v>136.0</v>
      </c>
      <c r="KH18" s="79">
        <v>33.0</v>
      </c>
      <c r="KI18" s="79">
        <v>97.0</v>
      </c>
      <c r="KJ18" s="79">
        <v>5.3</v>
      </c>
      <c r="KK18" s="80"/>
      <c r="KL18" s="79">
        <v>1.0</v>
      </c>
      <c r="KM18" s="79">
        <v>42.0</v>
      </c>
      <c r="KN18" s="79">
        <v>42.0</v>
      </c>
      <c r="KO18" s="79">
        <v>136.0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138.0</v>
      </c>
      <c r="KY18" s="81">
        <v>33.0</v>
      </c>
      <c r="KZ18" s="81">
        <v>65.0</v>
      </c>
      <c r="LA18" s="81">
        <v>3.2</v>
      </c>
      <c r="LB18" s="81">
        <v>2.5</v>
      </c>
      <c r="LC18" s="81">
        <v>3.0</v>
      </c>
      <c r="LD18" s="81">
        <v>48.0</v>
      </c>
      <c r="LE18" s="81">
        <v>48.0</v>
      </c>
      <c r="LF18" s="81">
        <v>138.0</v>
      </c>
      <c r="LG18" s="81">
        <v>33.0</v>
      </c>
      <c r="LH18" s="81">
        <v>298.0</v>
      </c>
      <c r="LI18" s="81">
        <v>14.6</v>
      </c>
      <c r="LJ18" s="81">
        <v>5.0</v>
      </c>
      <c r="LK18" s="81">
        <v>5.0</v>
      </c>
      <c r="LL18" s="81">
        <v>48.0</v>
      </c>
      <c r="LM18" s="81">
        <v>48.0</v>
      </c>
      <c r="LN18" s="89"/>
      <c r="LO18" s="83">
        <v>337.0</v>
      </c>
      <c r="LP18" s="121">
        <v>288.0</v>
      </c>
      <c r="LQ18" s="82">
        <v>152.0</v>
      </c>
      <c r="LR18" s="83">
        <v>71.0</v>
      </c>
      <c r="LS18" s="82">
        <v>319.0</v>
      </c>
      <c r="LT18" s="83">
        <v>40.0</v>
      </c>
      <c r="LU18" s="83">
        <v>1.3</v>
      </c>
      <c r="LV18" s="83">
        <v>142.0</v>
      </c>
      <c r="LW18" s="83">
        <v>74.0</v>
      </c>
      <c r="LX18" s="83">
        <v>53.0</v>
      </c>
      <c r="LY18" s="83">
        <v>52.0</v>
      </c>
      <c r="LZ18" s="83">
        <v>12.0</v>
      </c>
      <c r="MA18" s="83">
        <v>112.0</v>
      </c>
      <c r="MB18" s="83">
        <v>7.4</v>
      </c>
      <c r="MC18" s="83">
        <v>143.0</v>
      </c>
      <c r="MD18" s="83">
        <v>214.0</v>
      </c>
      <c r="ME18" s="83">
        <v>77.0</v>
      </c>
      <c r="MF18" s="83">
        <v>61.0</v>
      </c>
      <c r="MG18" s="83">
        <v>12.0</v>
      </c>
      <c r="MH18" s="83">
        <v>0.0</v>
      </c>
      <c r="MI18" s="83">
        <v>0.0</v>
      </c>
      <c r="MJ18" s="83">
        <v>0.0</v>
      </c>
      <c r="MK18" s="83">
        <v>0.0</v>
      </c>
      <c r="ML18" s="83">
        <v>48.0</v>
      </c>
      <c r="MM18" s="83">
        <v>46.0</v>
      </c>
      <c r="MN18" s="83">
        <v>5.0</v>
      </c>
      <c r="MO18" s="86"/>
      <c r="MP18" s="87"/>
      <c r="MQ18" s="87"/>
      <c r="MR18" s="87"/>
      <c r="MS18" s="87"/>
      <c r="MT18" s="83">
        <v>2.0</v>
      </c>
      <c r="MU18" s="83">
        <v>0.1</v>
      </c>
      <c r="MV18" s="83">
        <v>38.0</v>
      </c>
      <c r="MW18" s="121">
        <v>36.0</v>
      </c>
      <c r="MX18" s="83">
        <v>39.0</v>
      </c>
      <c r="MY18" s="88" t="s">
        <v>96</v>
      </c>
      <c r="MZ18" s="83">
        <v>5.0</v>
      </c>
      <c r="NA18" s="87"/>
      <c r="NB18" s="83">
        <v>3.0</v>
      </c>
      <c r="NC18" s="83">
        <v>2.0</v>
      </c>
      <c r="ND18" s="83">
        <v>63.0</v>
      </c>
      <c r="NE18" s="83">
        <v>36.0</v>
      </c>
      <c r="NF18" s="83">
        <v>50.0</v>
      </c>
      <c r="NG18" s="83">
        <v>49.0</v>
      </c>
      <c r="NH18" s="83">
        <v>6.0</v>
      </c>
      <c r="NI18" s="88"/>
      <c r="NJ18" s="83">
        <v>0.0</v>
      </c>
      <c r="NK18" s="83">
        <v>0.0</v>
      </c>
      <c r="NL18" s="83">
        <v>0.0</v>
      </c>
      <c r="NM18" s="83">
        <v>35.0</v>
      </c>
      <c r="NN18" s="83">
        <v>55.0</v>
      </c>
      <c r="NO18" s="83">
        <v>54.0</v>
      </c>
      <c r="NP18" s="83">
        <v>4.0</v>
      </c>
    </row>
    <row r="19" ht="14.25" customHeight="1">
      <c r="A19" s="49">
        <v>0.25</v>
      </c>
      <c r="B19" s="50"/>
      <c r="C19" s="51">
        <v>50.07</v>
      </c>
      <c r="D19" s="52">
        <v>340.0</v>
      </c>
      <c r="E19" s="53">
        <v>134.0</v>
      </c>
      <c r="F19" s="53">
        <v>116.0</v>
      </c>
      <c r="G19" s="55">
        <v>24.7</v>
      </c>
      <c r="H19" s="54"/>
      <c r="I19" s="53">
        <v>6.0</v>
      </c>
      <c r="J19" s="53">
        <v>48.0</v>
      </c>
      <c r="K19" s="53">
        <v>48.0</v>
      </c>
      <c r="L19" s="53">
        <v>139.0</v>
      </c>
      <c r="M19" s="53">
        <v>52.0</v>
      </c>
      <c r="N19" s="53">
        <v>11.9</v>
      </c>
      <c r="O19" s="54"/>
      <c r="P19" s="53">
        <v>6.0</v>
      </c>
      <c r="Q19" s="53">
        <v>54.0</v>
      </c>
      <c r="R19" s="53">
        <v>48.0</v>
      </c>
      <c r="S19" s="55">
        <v>341.7</v>
      </c>
      <c r="T19" s="55">
        <v>319.2</v>
      </c>
      <c r="U19" s="55">
        <v>190.6</v>
      </c>
      <c r="V19" s="54"/>
      <c r="W19" s="53">
        <v>337.3</v>
      </c>
      <c r="X19" s="55">
        <v>228.7</v>
      </c>
      <c r="Y19" s="55">
        <v>130.6</v>
      </c>
      <c r="Z19" s="54"/>
      <c r="AA19" s="55">
        <v>341.7</v>
      </c>
      <c r="AB19" s="53">
        <v>324.9</v>
      </c>
      <c r="AC19" s="53">
        <v>216.6</v>
      </c>
      <c r="AD19" s="54"/>
      <c r="AE19" s="55">
        <v>341.5</v>
      </c>
      <c r="AF19" s="55">
        <v>365.5</v>
      </c>
      <c r="AG19" s="55">
        <v>198.2</v>
      </c>
      <c r="AH19" s="54"/>
      <c r="AI19" s="53">
        <v>347.2</v>
      </c>
      <c r="AJ19" s="53">
        <v>395.2</v>
      </c>
      <c r="AK19" s="53">
        <v>348.1</v>
      </c>
      <c r="AL19" s="54"/>
      <c r="AM19" s="53">
        <v>339.7</v>
      </c>
      <c r="AN19" s="55">
        <v>418.7</v>
      </c>
      <c r="AO19" s="55">
        <v>236.8</v>
      </c>
      <c r="AP19" s="54"/>
      <c r="AQ19" s="182">
        <f t="shared" ref="AQ19:AS19" si="20">E19</f>
        <v>134</v>
      </c>
      <c r="AR19" s="54">
        <f t="shared" si="20"/>
        <v>116</v>
      </c>
      <c r="AS19" s="56">
        <f t="shared" si="20"/>
        <v>24.7</v>
      </c>
      <c r="AT19" s="54"/>
      <c r="AU19" s="54">
        <f t="shared" ref="AU19:AW19" si="21">L19</f>
        <v>139</v>
      </c>
      <c r="AV19" s="54">
        <f t="shared" si="21"/>
        <v>52</v>
      </c>
      <c r="AW19" s="54">
        <f t="shared" si="21"/>
        <v>11.9</v>
      </c>
      <c r="AX19" s="54"/>
      <c r="AY19" s="182">
        <f t="shared" si="6"/>
        <v>134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83.0</v>
      </c>
      <c r="BK19" s="53">
        <v>55.0</v>
      </c>
      <c r="BL19" s="89"/>
      <c r="BM19" s="58">
        <v>342.0</v>
      </c>
      <c r="BN19" s="58">
        <v>146.0</v>
      </c>
      <c r="BO19" s="58">
        <v>221.0</v>
      </c>
      <c r="BP19" s="58">
        <v>11.1</v>
      </c>
      <c r="BQ19" s="59"/>
      <c r="BR19" s="58">
        <v>6.0</v>
      </c>
      <c r="BS19" s="58">
        <v>54.0</v>
      </c>
      <c r="BT19" s="58">
        <v>53.0</v>
      </c>
      <c r="BU19" s="59">
        <f t="shared" si="7"/>
        <v>342</v>
      </c>
      <c r="BV19" s="58">
        <v>360.0</v>
      </c>
      <c r="BW19" s="58">
        <v>207.0</v>
      </c>
      <c r="BX19" s="58">
        <v>38.0</v>
      </c>
      <c r="BY19" s="58">
        <v>335.0</v>
      </c>
      <c r="BZ19" s="58">
        <v>376.0</v>
      </c>
      <c r="CA19" s="58">
        <v>206.0</v>
      </c>
      <c r="CB19" s="58">
        <v>32.0</v>
      </c>
      <c r="CC19" s="58">
        <v>345.0</v>
      </c>
      <c r="CD19" s="58">
        <v>248.0</v>
      </c>
      <c r="CE19" s="58">
        <v>154.0</v>
      </c>
      <c r="CF19" s="58">
        <v>14.0</v>
      </c>
      <c r="CG19" s="58">
        <v>335.0</v>
      </c>
      <c r="CH19" s="58">
        <v>253.0</v>
      </c>
      <c r="CI19" s="58">
        <v>147.0</v>
      </c>
      <c r="CJ19" s="58">
        <v>7.0</v>
      </c>
      <c r="CK19" s="58">
        <v>353.0</v>
      </c>
      <c r="CL19" s="58">
        <v>293.0</v>
      </c>
      <c r="CM19" s="58">
        <v>164.0</v>
      </c>
      <c r="CN19" s="58">
        <v>7.0</v>
      </c>
      <c r="CO19" s="58">
        <v>332.0</v>
      </c>
      <c r="CP19" s="58">
        <v>292.0</v>
      </c>
      <c r="CQ19" s="58">
        <v>145.0</v>
      </c>
      <c r="CR19" s="58">
        <v>4.0</v>
      </c>
      <c r="CS19" s="58">
        <v>336.0</v>
      </c>
      <c r="CT19" s="58">
        <v>284.0</v>
      </c>
      <c r="CU19" s="58">
        <v>177.0</v>
      </c>
      <c r="CV19" s="58">
        <v>85.0</v>
      </c>
      <c r="CW19" s="58">
        <v>338.0</v>
      </c>
      <c r="CX19" s="58">
        <v>209.0</v>
      </c>
      <c r="CY19" s="58">
        <v>100.0</v>
      </c>
      <c r="CZ19" s="58">
        <v>60.0</v>
      </c>
      <c r="DA19" s="58">
        <v>324.0</v>
      </c>
      <c r="DB19" s="58">
        <v>208.0</v>
      </c>
      <c r="DC19" s="58">
        <v>97.0</v>
      </c>
      <c r="DD19" s="58">
        <v>59.0</v>
      </c>
      <c r="DE19" s="59">
        <f t="shared" si="12"/>
        <v>146</v>
      </c>
      <c r="DF19" s="58">
        <v>35.1</v>
      </c>
      <c r="DG19" s="59">
        <f t="shared" ref="DG19:DH19" si="22">BO19</f>
        <v>221</v>
      </c>
      <c r="DH19" s="59">
        <f t="shared" si="22"/>
        <v>11.1</v>
      </c>
      <c r="DI19" s="59"/>
      <c r="DJ19" s="58">
        <v>7.0</v>
      </c>
      <c r="DK19" s="58">
        <v>54.0</v>
      </c>
      <c r="DL19" s="58">
        <v>49.0</v>
      </c>
      <c r="DM19" s="89"/>
      <c r="DN19" s="61">
        <v>339.0</v>
      </c>
      <c r="DO19" s="61">
        <v>140.0</v>
      </c>
      <c r="DP19" s="61">
        <v>50.0</v>
      </c>
      <c r="DQ19" s="61">
        <v>26.2</v>
      </c>
      <c r="DR19" s="61">
        <v>5.3</v>
      </c>
      <c r="DS19" s="61">
        <v>8.0</v>
      </c>
      <c r="DT19" s="61">
        <v>39.0</v>
      </c>
      <c r="DU19" s="61">
        <v>45.0</v>
      </c>
      <c r="DV19" s="232">
        <v>336.0</v>
      </c>
      <c r="DW19" s="233" t="s">
        <v>112</v>
      </c>
      <c r="DX19" s="232">
        <v>142.0</v>
      </c>
      <c r="DY19" s="233" t="s">
        <v>112</v>
      </c>
      <c r="DZ19" s="232">
        <v>336.0</v>
      </c>
      <c r="EA19" s="233" t="s">
        <v>112</v>
      </c>
      <c r="EB19" s="232">
        <v>134.0</v>
      </c>
      <c r="EC19" s="233" t="s">
        <v>112</v>
      </c>
      <c r="ED19" s="89"/>
      <c r="EE19" s="63">
        <v>340.0</v>
      </c>
      <c r="EF19" s="63">
        <v>137.0</v>
      </c>
      <c r="EG19" s="63">
        <v>87.0</v>
      </c>
      <c r="EH19" s="63">
        <v>3.7</v>
      </c>
      <c r="EI19" s="64"/>
      <c r="EJ19" s="63">
        <v>9.0</v>
      </c>
      <c r="EK19" s="63">
        <v>47.0</v>
      </c>
      <c r="EL19" s="63">
        <v>50.0</v>
      </c>
      <c r="EM19" s="63">
        <v>137.0</v>
      </c>
      <c r="EN19" s="63">
        <v>107.0</v>
      </c>
      <c r="EO19" s="63">
        <v>4.8</v>
      </c>
      <c r="EP19" s="64"/>
      <c r="EQ19" s="63">
        <v>9.0</v>
      </c>
      <c r="ER19" s="63">
        <v>48.0</v>
      </c>
      <c r="ES19" s="63">
        <v>51.0</v>
      </c>
      <c r="ET19" s="63">
        <v>339.0</v>
      </c>
      <c r="EU19" s="63">
        <v>257.0</v>
      </c>
      <c r="EV19" s="63">
        <v>149.0</v>
      </c>
      <c r="EW19" s="63">
        <v>-7.6</v>
      </c>
      <c r="EX19" s="63">
        <v>338.0</v>
      </c>
      <c r="EY19" s="63">
        <v>0.0</v>
      </c>
      <c r="EZ19" s="63">
        <v>0.0</v>
      </c>
      <c r="FA19" s="63">
        <v>0.0</v>
      </c>
      <c r="FB19" s="63">
        <v>338.0</v>
      </c>
      <c r="FC19" s="63">
        <v>256.0</v>
      </c>
      <c r="FD19" s="63">
        <v>148.0</v>
      </c>
      <c r="FE19" s="63">
        <v>-5.5</v>
      </c>
      <c r="FF19" s="63">
        <v>337.0</v>
      </c>
      <c r="FG19" s="63">
        <v>0.0</v>
      </c>
      <c r="FH19" s="63">
        <v>0.0</v>
      </c>
      <c r="FI19" s="63">
        <v>0.0</v>
      </c>
      <c r="FJ19" s="63">
        <v>340.0</v>
      </c>
      <c r="FK19" s="63">
        <v>243.0</v>
      </c>
      <c r="FL19" s="63">
        <v>140.0</v>
      </c>
      <c r="FM19" s="63">
        <v>3.7</v>
      </c>
      <c r="FN19" s="63">
        <v>340.0</v>
      </c>
      <c r="FO19" s="63">
        <v>238.0</v>
      </c>
      <c r="FP19" s="63">
        <v>140.0</v>
      </c>
      <c r="FQ19" s="63">
        <v>3.7</v>
      </c>
      <c r="FR19" s="63">
        <v>137.0</v>
      </c>
      <c r="FS19" s="64"/>
      <c r="FT19" s="63">
        <v>12.82</v>
      </c>
      <c r="FU19" s="64"/>
      <c r="FV19" s="63">
        <v>137.0</v>
      </c>
      <c r="FW19" s="64"/>
      <c r="FX19" s="64"/>
      <c r="FY19" s="64"/>
      <c r="FZ19" s="89"/>
      <c r="GA19" s="65">
        <v>340.0</v>
      </c>
      <c r="GB19" s="66">
        <v>388.94</v>
      </c>
      <c r="GC19" s="66">
        <v>242.23</v>
      </c>
      <c r="GD19" s="66">
        <v>13.9</v>
      </c>
      <c r="GE19" s="66">
        <v>340.0</v>
      </c>
      <c r="GF19" s="66">
        <v>416.47</v>
      </c>
      <c r="GG19" s="66">
        <v>240.8</v>
      </c>
      <c r="GH19" s="66">
        <v>17.84</v>
      </c>
      <c r="GI19" s="66">
        <v>340.0</v>
      </c>
      <c r="GJ19" s="66">
        <v>246.63</v>
      </c>
      <c r="GK19" s="66">
        <v>-141.72</v>
      </c>
      <c r="GL19" s="66">
        <v>-9.38</v>
      </c>
      <c r="GM19" s="66">
        <v>340.0</v>
      </c>
      <c r="GN19" s="66">
        <v>225.38</v>
      </c>
      <c r="GO19" s="66">
        <v>-141.3</v>
      </c>
      <c r="GP19" s="66">
        <v>-16.92</v>
      </c>
      <c r="GQ19" s="66">
        <v>340.0</v>
      </c>
      <c r="GR19" s="66">
        <v>151.23</v>
      </c>
      <c r="GS19" s="66">
        <v>-95.4</v>
      </c>
      <c r="GT19" s="96">
        <v>0.0</v>
      </c>
      <c r="GU19" s="66">
        <v>340.0</v>
      </c>
      <c r="GV19" s="66">
        <v>131.15</v>
      </c>
      <c r="GW19" s="66">
        <v>-101.77</v>
      </c>
      <c r="GX19" s="66">
        <v>-3.35</v>
      </c>
      <c r="GY19" s="89"/>
      <c r="GZ19" s="98" t="s">
        <v>91</v>
      </c>
      <c r="HA19" s="99" t="s">
        <v>92</v>
      </c>
      <c r="HB19" s="98">
        <v>79.0</v>
      </c>
      <c r="HC19" s="98">
        <v>3.95</v>
      </c>
      <c r="HD19" s="98">
        <v>1.58</v>
      </c>
      <c r="HE19" s="99">
        <v>8.0</v>
      </c>
      <c r="HF19" s="99">
        <v>55.0</v>
      </c>
      <c r="HG19" s="99">
        <v>52.0</v>
      </c>
      <c r="HH19" s="98" t="s">
        <v>91</v>
      </c>
      <c r="HI19" s="98" t="s">
        <v>92</v>
      </c>
      <c r="HJ19" s="98">
        <v>214.0</v>
      </c>
      <c r="HK19" s="98">
        <v>10.7</v>
      </c>
      <c r="HL19" s="98">
        <v>4.28</v>
      </c>
      <c r="HM19" s="98">
        <v>5.0</v>
      </c>
      <c r="HN19" s="99">
        <v>55.0</v>
      </c>
      <c r="HO19" s="99">
        <v>53.0</v>
      </c>
      <c r="HP19" s="98" t="s">
        <v>91</v>
      </c>
      <c r="HQ19" s="99" t="s">
        <v>92</v>
      </c>
      <c r="HR19" s="98">
        <v>273.0</v>
      </c>
      <c r="HS19" s="98">
        <v>13.65</v>
      </c>
      <c r="HT19" s="98">
        <v>6.825</v>
      </c>
      <c r="HU19" s="98">
        <v>7.0</v>
      </c>
      <c r="HV19" s="99">
        <v>48.0</v>
      </c>
      <c r="HW19" s="99">
        <v>48.0</v>
      </c>
      <c r="HX19" s="89"/>
      <c r="HY19" s="72">
        <v>135.0</v>
      </c>
      <c r="HZ19" s="72">
        <v>33.0</v>
      </c>
      <c r="IA19" s="73">
        <f t="shared" si="9"/>
        <v>98</v>
      </c>
      <c r="IB19" s="72">
        <v>4.9</v>
      </c>
      <c r="IC19" s="73"/>
      <c r="ID19" s="72">
        <v>2.0</v>
      </c>
      <c r="IE19" s="72">
        <v>58.0</v>
      </c>
      <c r="IF19" s="72">
        <v>38.0</v>
      </c>
      <c r="IG19" s="89"/>
      <c r="IH19" s="74">
        <v>140.0</v>
      </c>
      <c r="II19" s="74">
        <v>34.2</v>
      </c>
      <c r="IJ19" s="74">
        <v>152.0</v>
      </c>
      <c r="IK19" s="74">
        <v>8.1</v>
      </c>
      <c r="IL19" s="74">
        <v>8.8</v>
      </c>
      <c r="IM19" s="74">
        <v>6.0</v>
      </c>
      <c r="IN19" s="74">
        <v>45.0</v>
      </c>
      <c r="IO19" s="74">
        <v>46.0</v>
      </c>
      <c r="IP19" s="74">
        <v>140.0</v>
      </c>
      <c r="IQ19" s="74">
        <v>35.0</v>
      </c>
      <c r="IR19" s="74">
        <v>5.0</v>
      </c>
      <c r="IS19" s="74">
        <v>0.1</v>
      </c>
      <c r="IT19" s="74">
        <v>0.4</v>
      </c>
      <c r="IU19" s="74">
        <v>12.0</v>
      </c>
      <c r="IV19" s="74">
        <v>44.0</v>
      </c>
      <c r="IW19" s="74">
        <v>42.0</v>
      </c>
      <c r="IX19" s="89"/>
      <c r="IY19" s="76">
        <v>139.45</v>
      </c>
      <c r="IZ19" s="76">
        <v>34.91</v>
      </c>
      <c r="JA19" s="76">
        <v>387.82</v>
      </c>
      <c r="JB19" s="76">
        <v>19.39</v>
      </c>
      <c r="JC19" s="76">
        <v>7.26</v>
      </c>
      <c r="JD19" s="76">
        <v>3.0</v>
      </c>
      <c r="JE19" s="76">
        <v>58.4</v>
      </c>
      <c r="JF19" s="76">
        <v>37.58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138.0</v>
      </c>
      <c r="JQ19" s="78">
        <v>32.4</v>
      </c>
      <c r="JR19" s="78">
        <v>0.0</v>
      </c>
      <c r="JS19" s="78">
        <v>0.0</v>
      </c>
      <c r="JT19" s="78">
        <v>0.0</v>
      </c>
      <c r="JU19" s="78">
        <v>2.0</v>
      </c>
      <c r="JV19" s="78">
        <v>38.0</v>
      </c>
      <c r="JW19" s="78">
        <v>38.0</v>
      </c>
      <c r="JX19" s="78">
        <v>138.0</v>
      </c>
      <c r="JY19" s="78">
        <v>34.6</v>
      </c>
      <c r="JZ19" s="78">
        <v>86.0</v>
      </c>
      <c r="KA19" s="78">
        <v>4.7</v>
      </c>
      <c r="KB19" s="78">
        <v>1.7</v>
      </c>
      <c r="KC19" s="78">
        <v>2.0</v>
      </c>
      <c r="KD19" s="78">
        <v>44.0</v>
      </c>
      <c r="KE19" s="78">
        <v>44.0</v>
      </c>
      <c r="KF19" s="89"/>
      <c r="KG19" s="79">
        <v>137.0</v>
      </c>
      <c r="KH19" s="79">
        <v>33.0</v>
      </c>
      <c r="KI19" s="79">
        <v>64.0</v>
      </c>
      <c r="KJ19" s="79">
        <v>3.3</v>
      </c>
      <c r="KK19" s="80"/>
      <c r="KL19" s="79">
        <v>1.0</v>
      </c>
      <c r="KM19" s="79">
        <v>42.0</v>
      </c>
      <c r="KN19" s="79">
        <v>42.0</v>
      </c>
      <c r="KO19" s="79">
        <v>137.0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138.0</v>
      </c>
      <c r="KY19" s="81">
        <v>34.0</v>
      </c>
      <c r="KZ19" s="81">
        <v>55.0</v>
      </c>
      <c r="LA19" s="81">
        <v>2.7</v>
      </c>
      <c r="LB19" s="81">
        <v>2.8</v>
      </c>
      <c r="LC19" s="81">
        <v>3.0</v>
      </c>
      <c r="LD19" s="81">
        <v>48.0</v>
      </c>
      <c r="LE19" s="81">
        <v>48.0</v>
      </c>
      <c r="LF19" s="81">
        <v>138.0</v>
      </c>
      <c r="LG19" s="81">
        <v>34.0</v>
      </c>
      <c r="LH19" s="81">
        <v>341.0</v>
      </c>
      <c r="LI19" s="81">
        <v>16.7</v>
      </c>
      <c r="LJ19" s="81">
        <v>5.0</v>
      </c>
      <c r="LK19" s="81">
        <v>5.0</v>
      </c>
      <c r="LL19" s="81">
        <v>48.0</v>
      </c>
      <c r="LM19" s="81">
        <v>48.0</v>
      </c>
      <c r="LN19" s="89"/>
      <c r="LO19" s="83">
        <v>339.0</v>
      </c>
      <c r="LP19" s="121">
        <v>292.0</v>
      </c>
      <c r="LQ19" s="82">
        <v>156.0</v>
      </c>
      <c r="LR19" s="83">
        <v>70.0</v>
      </c>
      <c r="LS19" s="82">
        <v>320.0</v>
      </c>
      <c r="LT19" s="83">
        <v>37.0</v>
      </c>
      <c r="LU19" s="83">
        <v>1.3</v>
      </c>
      <c r="LV19" s="83">
        <v>142.0</v>
      </c>
      <c r="LW19" s="83">
        <v>69.0</v>
      </c>
      <c r="LX19" s="83">
        <v>53.0</v>
      </c>
      <c r="LY19" s="83">
        <v>51.0</v>
      </c>
      <c r="LZ19" s="83">
        <v>12.0</v>
      </c>
      <c r="MA19" s="83">
        <v>119.0</v>
      </c>
      <c r="MB19" s="83">
        <v>0.3</v>
      </c>
      <c r="MC19" s="83">
        <v>142.0</v>
      </c>
      <c r="MD19" s="83">
        <v>223.0</v>
      </c>
      <c r="ME19" s="83">
        <v>77.0</v>
      </c>
      <c r="MF19" s="83">
        <v>60.0</v>
      </c>
      <c r="MG19" s="83">
        <v>12.0</v>
      </c>
      <c r="MH19" s="83">
        <v>0.0</v>
      </c>
      <c r="MI19" s="83">
        <v>0.0</v>
      </c>
      <c r="MJ19" s="83">
        <v>0.0</v>
      </c>
      <c r="MK19" s="83">
        <v>0.0</v>
      </c>
      <c r="ML19" s="83">
        <v>46.0</v>
      </c>
      <c r="MM19" s="83">
        <v>46.0</v>
      </c>
      <c r="MN19" s="83">
        <v>5.0</v>
      </c>
      <c r="MO19" s="86"/>
      <c r="MP19" s="87"/>
      <c r="MQ19" s="87"/>
      <c r="MR19" s="87"/>
      <c r="MS19" s="87"/>
      <c r="MT19" s="83">
        <v>11.2</v>
      </c>
      <c r="MU19" s="83">
        <v>4.0</v>
      </c>
      <c r="MV19" s="83">
        <v>189.0</v>
      </c>
      <c r="MW19" s="121">
        <v>36.0</v>
      </c>
      <c r="MX19" s="83">
        <v>39.0</v>
      </c>
      <c r="MY19" s="88" t="s">
        <v>96</v>
      </c>
      <c r="MZ19" s="83">
        <v>5.0</v>
      </c>
      <c r="NA19" s="87"/>
      <c r="NB19" s="83">
        <v>3.0</v>
      </c>
      <c r="NC19" s="83">
        <v>1.7</v>
      </c>
      <c r="ND19" s="83">
        <v>62.0</v>
      </c>
      <c r="NE19" s="83">
        <v>36.0</v>
      </c>
      <c r="NF19" s="83">
        <v>48.0</v>
      </c>
      <c r="NG19" s="83">
        <v>48.0</v>
      </c>
      <c r="NH19" s="83">
        <v>6.0</v>
      </c>
      <c r="NI19" s="88"/>
      <c r="NJ19" s="83">
        <v>0.0</v>
      </c>
      <c r="NK19" s="83">
        <v>0.0</v>
      </c>
      <c r="NL19" s="83">
        <v>0.0</v>
      </c>
      <c r="NM19" s="83">
        <v>35.0</v>
      </c>
      <c r="NN19" s="83">
        <v>55.0</v>
      </c>
      <c r="NO19" s="83">
        <v>54.0</v>
      </c>
      <c r="NP19" s="83">
        <v>4.0</v>
      </c>
    </row>
    <row r="20" ht="14.25" customHeight="1">
      <c r="A20" s="49">
        <v>0.291666666666667</v>
      </c>
      <c r="B20" s="50"/>
      <c r="C20" s="51">
        <v>50.28</v>
      </c>
      <c r="D20" s="52">
        <v>340.0</v>
      </c>
      <c r="E20" s="53">
        <v>134.0</v>
      </c>
      <c r="F20" s="53">
        <v>73.0</v>
      </c>
      <c r="G20" s="55">
        <v>16.2</v>
      </c>
      <c r="H20" s="54"/>
      <c r="I20" s="53">
        <v>6.0</v>
      </c>
      <c r="J20" s="53">
        <v>48.0</v>
      </c>
      <c r="K20" s="53">
        <v>48.0</v>
      </c>
      <c r="L20" s="53">
        <v>140.0</v>
      </c>
      <c r="M20" s="53">
        <v>55.0</v>
      </c>
      <c r="N20" s="53">
        <v>13.3</v>
      </c>
      <c r="O20" s="54"/>
      <c r="P20" s="53">
        <v>6.0</v>
      </c>
      <c r="Q20" s="53">
        <v>54.0</v>
      </c>
      <c r="R20" s="53">
        <v>48.0</v>
      </c>
      <c r="S20" s="55">
        <v>342.7</v>
      </c>
      <c r="T20" s="55">
        <v>315.2</v>
      </c>
      <c r="U20" s="55">
        <v>188.4</v>
      </c>
      <c r="V20" s="54"/>
      <c r="W20" s="53">
        <v>338.3</v>
      </c>
      <c r="X20" s="55">
        <v>230.3</v>
      </c>
      <c r="Y20" s="55">
        <v>131.4</v>
      </c>
      <c r="Z20" s="54"/>
      <c r="AA20" s="55">
        <v>342.9</v>
      </c>
      <c r="AB20" s="53">
        <v>325.3</v>
      </c>
      <c r="AC20" s="53">
        <v>217.1</v>
      </c>
      <c r="AD20" s="54"/>
      <c r="AE20" s="55">
        <v>342.3</v>
      </c>
      <c r="AF20" s="55">
        <v>364.8</v>
      </c>
      <c r="AG20" s="55">
        <v>197.3</v>
      </c>
      <c r="AH20" s="54"/>
      <c r="AI20" s="53">
        <v>348.7</v>
      </c>
      <c r="AJ20" s="53">
        <v>381.7</v>
      </c>
      <c r="AK20" s="53">
        <v>242.5</v>
      </c>
      <c r="AL20" s="54"/>
      <c r="AM20" s="53">
        <v>341.1</v>
      </c>
      <c r="AN20" s="55">
        <v>408.1</v>
      </c>
      <c r="AO20" s="55">
        <v>231.2</v>
      </c>
      <c r="AP20" s="54"/>
      <c r="AQ20" s="182">
        <f t="shared" ref="AQ20:AS20" si="23">E20</f>
        <v>134</v>
      </c>
      <c r="AR20" s="54">
        <f t="shared" si="23"/>
        <v>73</v>
      </c>
      <c r="AS20" s="56">
        <f t="shared" si="23"/>
        <v>16.2</v>
      </c>
      <c r="AT20" s="54"/>
      <c r="AU20" s="54">
        <f t="shared" ref="AU20:AW20" si="24">L20</f>
        <v>140</v>
      </c>
      <c r="AV20" s="54">
        <f t="shared" si="24"/>
        <v>55</v>
      </c>
      <c r="AW20" s="54">
        <f t="shared" si="24"/>
        <v>13.3</v>
      </c>
      <c r="AX20" s="54"/>
      <c r="AY20" s="182">
        <f t="shared" si="6"/>
        <v>134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83.0</v>
      </c>
      <c r="BK20" s="53">
        <v>55.0</v>
      </c>
      <c r="BL20" s="89"/>
      <c r="BM20" s="58">
        <v>342.0</v>
      </c>
      <c r="BN20" s="58">
        <v>146.0</v>
      </c>
      <c r="BO20" s="58">
        <v>162.0</v>
      </c>
      <c r="BP20" s="58">
        <v>8.3</v>
      </c>
      <c r="BQ20" s="59"/>
      <c r="BR20" s="58">
        <v>6.0</v>
      </c>
      <c r="BS20" s="58">
        <v>54.0</v>
      </c>
      <c r="BT20" s="58">
        <v>53.0</v>
      </c>
      <c r="BU20" s="59">
        <f t="shared" si="7"/>
        <v>342</v>
      </c>
      <c r="BV20" s="58">
        <v>354.0</v>
      </c>
      <c r="BW20" s="58">
        <v>207.0</v>
      </c>
      <c r="BX20" s="58">
        <v>36.0</v>
      </c>
      <c r="BY20" s="58">
        <v>335.0</v>
      </c>
      <c r="BZ20" s="58">
        <v>377.0</v>
      </c>
      <c r="CA20" s="58">
        <v>207.0</v>
      </c>
      <c r="CB20" s="58">
        <v>32.0</v>
      </c>
      <c r="CC20" s="58">
        <v>343.0</v>
      </c>
      <c r="CD20" s="58">
        <v>250.0</v>
      </c>
      <c r="CE20" s="58">
        <v>142.0</v>
      </c>
      <c r="CF20" s="58">
        <v>4.0</v>
      </c>
      <c r="CG20" s="58">
        <v>339.0</v>
      </c>
      <c r="CH20" s="58">
        <v>253.0</v>
      </c>
      <c r="CI20" s="58">
        <v>141.0</v>
      </c>
      <c r="CJ20" s="58">
        <v>5.0</v>
      </c>
      <c r="CK20" s="58">
        <v>352.0</v>
      </c>
      <c r="CL20" s="58">
        <v>297.0</v>
      </c>
      <c r="CM20" s="58">
        <v>165.0</v>
      </c>
      <c r="CN20" s="58">
        <v>1.0</v>
      </c>
      <c r="CO20" s="58">
        <v>332.0</v>
      </c>
      <c r="CP20" s="58">
        <v>304.0</v>
      </c>
      <c r="CQ20" s="58">
        <v>149.0</v>
      </c>
      <c r="CR20" s="58">
        <v>1.0</v>
      </c>
      <c r="CS20" s="58">
        <v>336.0</v>
      </c>
      <c r="CT20" s="58">
        <v>285.0</v>
      </c>
      <c r="CU20" s="58">
        <v>177.0</v>
      </c>
      <c r="CV20" s="58">
        <v>84.0</v>
      </c>
      <c r="CW20" s="58">
        <v>338.0</v>
      </c>
      <c r="CX20" s="58">
        <v>205.0</v>
      </c>
      <c r="CY20" s="58">
        <v>97.0</v>
      </c>
      <c r="CZ20" s="58">
        <v>58.0</v>
      </c>
      <c r="DA20" s="58">
        <v>324.0</v>
      </c>
      <c r="DB20" s="58">
        <v>208.0</v>
      </c>
      <c r="DC20" s="58">
        <v>98.0</v>
      </c>
      <c r="DD20" s="58">
        <v>58.0</v>
      </c>
      <c r="DE20" s="59">
        <f t="shared" si="12"/>
        <v>146</v>
      </c>
      <c r="DF20" s="58">
        <v>35.0</v>
      </c>
      <c r="DG20" s="59">
        <f t="shared" ref="DG20:DH20" si="25">BO20</f>
        <v>162</v>
      </c>
      <c r="DH20" s="59">
        <f t="shared" si="25"/>
        <v>8.3</v>
      </c>
      <c r="DI20" s="59"/>
      <c r="DJ20" s="58">
        <v>7.0</v>
      </c>
      <c r="DK20" s="58">
        <v>54.0</v>
      </c>
      <c r="DL20" s="58">
        <v>49.0</v>
      </c>
      <c r="DM20" s="89"/>
      <c r="DN20" s="61">
        <v>340.0</v>
      </c>
      <c r="DO20" s="61">
        <v>141.0</v>
      </c>
      <c r="DP20" s="61">
        <v>38.94</v>
      </c>
      <c r="DQ20" s="61">
        <v>22.07</v>
      </c>
      <c r="DR20" s="61">
        <v>5.27</v>
      </c>
      <c r="DS20" s="61">
        <v>8.0</v>
      </c>
      <c r="DT20" s="61">
        <v>40.0</v>
      </c>
      <c r="DU20" s="61">
        <v>45.0</v>
      </c>
      <c r="DV20" s="232">
        <v>336.0</v>
      </c>
      <c r="DW20" s="233" t="s">
        <v>112</v>
      </c>
      <c r="DX20" s="232">
        <v>140.0</v>
      </c>
      <c r="DY20" s="233" t="s">
        <v>112</v>
      </c>
      <c r="DZ20" s="232">
        <v>336.0</v>
      </c>
      <c r="EA20" s="233" t="s">
        <v>112</v>
      </c>
      <c r="EB20" s="232">
        <v>132.0</v>
      </c>
      <c r="EC20" s="233" t="s">
        <v>112</v>
      </c>
      <c r="ED20" s="89"/>
      <c r="EE20" s="63">
        <v>341.0</v>
      </c>
      <c r="EF20" s="63">
        <v>137.0</v>
      </c>
      <c r="EG20" s="63">
        <v>71.0</v>
      </c>
      <c r="EH20" s="63">
        <v>3.0</v>
      </c>
      <c r="EI20" s="64"/>
      <c r="EJ20" s="63">
        <v>9.0</v>
      </c>
      <c r="EK20" s="63">
        <v>46.0</v>
      </c>
      <c r="EL20" s="63">
        <v>49.0</v>
      </c>
      <c r="EM20" s="63">
        <v>137.0</v>
      </c>
      <c r="EN20" s="63">
        <v>100.0</v>
      </c>
      <c r="EO20" s="63">
        <v>4.3</v>
      </c>
      <c r="EP20" s="64"/>
      <c r="EQ20" s="63">
        <v>9.0</v>
      </c>
      <c r="ER20" s="63">
        <v>48.0</v>
      </c>
      <c r="ES20" s="63">
        <v>51.0</v>
      </c>
      <c r="ET20" s="63">
        <v>340.0</v>
      </c>
      <c r="EU20" s="63">
        <v>256.0</v>
      </c>
      <c r="EV20" s="63">
        <v>149.0</v>
      </c>
      <c r="EW20" s="63">
        <v>-9.0</v>
      </c>
      <c r="EX20" s="63">
        <v>338.0</v>
      </c>
      <c r="EY20" s="63">
        <v>0.0</v>
      </c>
      <c r="EZ20" s="63">
        <v>0.0</v>
      </c>
      <c r="FA20" s="63">
        <v>0.0</v>
      </c>
      <c r="FB20" s="63">
        <v>339.0</v>
      </c>
      <c r="FC20" s="63">
        <v>255.0</v>
      </c>
      <c r="FD20" s="63">
        <v>148.0</v>
      </c>
      <c r="FE20" s="63">
        <v>-5.7</v>
      </c>
      <c r="FF20" s="63">
        <v>338.0</v>
      </c>
      <c r="FG20" s="63">
        <v>0.0</v>
      </c>
      <c r="FH20" s="63">
        <v>0.0</v>
      </c>
      <c r="FI20" s="63">
        <v>0.0</v>
      </c>
      <c r="FJ20" s="63">
        <v>341.0</v>
      </c>
      <c r="FK20" s="63">
        <v>247.0</v>
      </c>
      <c r="FL20" s="63">
        <v>142.0</v>
      </c>
      <c r="FM20" s="63">
        <v>3.3</v>
      </c>
      <c r="FN20" s="63">
        <v>341.0</v>
      </c>
      <c r="FO20" s="63">
        <v>243.0</v>
      </c>
      <c r="FP20" s="63">
        <v>143.0</v>
      </c>
      <c r="FQ20" s="63">
        <v>3.3</v>
      </c>
      <c r="FR20" s="63">
        <v>137.0</v>
      </c>
      <c r="FS20" s="64"/>
      <c r="FT20" s="63">
        <v>11.71</v>
      </c>
      <c r="FU20" s="64"/>
      <c r="FV20" s="63">
        <v>137.0</v>
      </c>
      <c r="FW20" s="64"/>
      <c r="FX20" s="64"/>
      <c r="FY20" s="64"/>
      <c r="FZ20" s="89"/>
      <c r="GA20" s="93">
        <v>341.0</v>
      </c>
      <c r="GB20" s="94">
        <v>382.86</v>
      </c>
      <c r="GC20" s="94">
        <v>237.7</v>
      </c>
      <c r="GD20" s="94">
        <v>10.89</v>
      </c>
      <c r="GE20" s="94">
        <v>341.0</v>
      </c>
      <c r="GF20" s="94">
        <v>406.67</v>
      </c>
      <c r="GG20" s="94">
        <v>237.03</v>
      </c>
      <c r="GH20" s="94">
        <v>15.5</v>
      </c>
      <c r="GI20" s="94">
        <v>341.0</v>
      </c>
      <c r="GJ20" s="94">
        <v>245.75</v>
      </c>
      <c r="GK20" s="94">
        <v>-141.8</v>
      </c>
      <c r="GL20" s="94">
        <v>-8.54</v>
      </c>
      <c r="GM20" s="94">
        <v>341.0</v>
      </c>
      <c r="GN20" s="94">
        <v>225.67</v>
      </c>
      <c r="GO20" s="94">
        <v>-141.8</v>
      </c>
      <c r="GP20" s="94">
        <v>-16.33</v>
      </c>
      <c r="GQ20" s="94">
        <v>341.0</v>
      </c>
      <c r="GR20" s="94">
        <v>148.88</v>
      </c>
      <c r="GS20" s="94">
        <v>-94.14</v>
      </c>
      <c r="GT20" s="94">
        <v>0.0</v>
      </c>
      <c r="GU20" s="94">
        <v>341.0</v>
      </c>
      <c r="GV20" s="94">
        <v>163.1</v>
      </c>
      <c r="GW20" s="94">
        <v>-94.48</v>
      </c>
      <c r="GX20" s="94">
        <v>0.0</v>
      </c>
      <c r="GY20" s="89"/>
      <c r="GZ20" s="98" t="s">
        <v>91</v>
      </c>
      <c r="HA20" s="99" t="s">
        <v>92</v>
      </c>
      <c r="HB20" s="98">
        <v>68.0</v>
      </c>
      <c r="HC20" s="98">
        <v>3.4</v>
      </c>
      <c r="HD20" s="98">
        <v>1.36</v>
      </c>
      <c r="HE20" s="99">
        <v>8.0</v>
      </c>
      <c r="HF20" s="99">
        <v>57.0</v>
      </c>
      <c r="HG20" s="99">
        <v>53.0</v>
      </c>
      <c r="HH20" s="98" t="s">
        <v>91</v>
      </c>
      <c r="HI20" s="98" t="s">
        <v>92</v>
      </c>
      <c r="HJ20" s="98">
        <v>202.0</v>
      </c>
      <c r="HK20" s="98">
        <v>10.1</v>
      </c>
      <c r="HL20" s="98">
        <v>4.04</v>
      </c>
      <c r="HM20" s="98">
        <v>5.0</v>
      </c>
      <c r="HN20" s="99">
        <v>56.0</v>
      </c>
      <c r="HO20" s="99">
        <v>55.0</v>
      </c>
      <c r="HP20" s="98" t="s">
        <v>91</v>
      </c>
      <c r="HQ20" s="99" t="s">
        <v>92</v>
      </c>
      <c r="HR20" s="98">
        <v>124.0</v>
      </c>
      <c r="HS20" s="98">
        <v>6.2</v>
      </c>
      <c r="HT20" s="98">
        <v>3.1</v>
      </c>
      <c r="HU20" s="98">
        <v>7.0</v>
      </c>
      <c r="HV20" s="99">
        <v>50.0</v>
      </c>
      <c r="HW20" s="99">
        <v>50.0</v>
      </c>
      <c r="HX20" s="89"/>
      <c r="HY20" s="72">
        <v>135.0</v>
      </c>
      <c r="HZ20" s="72">
        <v>33.0</v>
      </c>
      <c r="IA20" s="73">
        <f t="shared" si="9"/>
        <v>108</v>
      </c>
      <c r="IB20" s="72">
        <v>5.4</v>
      </c>
      <c r="IC20" s="73"/>
      <c r="ID20" s="72">
        <v>2.0</v>
      </c>
      <c r="IE20" s="72">
        <v>58.0</v>
      </c>
      <c r="IF20" s="72">
        <v>38.0</v>
      </c>
      <c r="IG20" s="89"/>
      <c r="IH20" s="74">
        <v>140.0</v>
      </c>
      <c r="II20" s="74">
        <v>34.1</v>
      </c>
      <c r="IJ20" s="74">
        <v>178.0</v>
      </c>
      <c r="IK20" s="74">
        <v>9.3</v>
      </c>
      <c r="IL20" s="74">
        <v>10.2</v>
      </c>
      <c r="IM20" s="74">
        <v>6.0</v>
      </c>
      <c r="IN20" s="74">
        <v>45.0</v>
      </c>
      <c r="IO20" s="74">
        <v>46.0</v>
      </c>
      <c r="IP20" s="74">
        <v>140.0</v>
      </c>
      <c r="IQ20" s="74">
        <v>35.0</v>
      </c>
      <c r="IR20" s="74">
        <v>5.0</v>
      </c>
      <c r="IS20" s="74">
        <v>0.1</v>
      </c>
      <c r="IT20" s="74">
        <v>0.4</v>
      </c>
      <c r="IU20" s="74">
        <v>12.0</v>
      </c>
      <c r="IV20" s="74">
        <v>44.0</v>
      </c>
      <c r="IW20" s="74">
        <v>44.0</v>
      </c>
      <c r="IX20" s="89"/>
      <c r="IY20" s="76">
        <v>139.12</v>
      </c>
      <c r="IZ20" s="76">
        <v>34.99</v>
      </c>
      <c r="JA20" s="76">
        <v>358.4</v>
      </c>
      <c r="JB20" s="76">
        <v>17.92</v>
      </c>
      <c r="JC20" s="76">
        <v>6.37</v>
      </c>
      <c r="JD20" s="76">
        <v>3.0</v>
      </c>
      <c r="JE20" s="76">
        <v>54.48</v>
      </c>
      <c r="JF20" s="76">
        <v>39.34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139.0</v>
      </c>
      <c r="JQ20" s="78">
        <v>32.6</v>
      </c>
      <c r="JR20" s="78">
        <v>0.0</v>
      </c>
      <c r="JS20" s="78">
        <v>0.0</v>
      </c>
      <c r="JT20" s="78">
        <v>0.0</v>
      </c>
      <c r="JU20" s="78">
        <v>2.0</v>
      </c>
      <c r="JV20" s="78">
        <v>38.0</v>
      </c>
      <c r="JW20" s="78">
        <v>38.0</v>
      </c>
      <c r="JX20" s="78">
        <v>139.0</v>
      </c>
      <c r="JY20" s="78">
        <v>34.8</v>
      </c>
      <c r="JZ20" s="78">
        <v>91.0</v>
      </c>
      <c r="KA20" s="78">
        <v>4.9</v>
      </c>
      <c r="KB20" s="78">
        <v>1.9</v>
      </c>
      <c r="KC20" s="78">
        <v>2.0</v>
      </c>
      <c r="KD20" s="78">
        <v>46.0</v>
      </c>
      <c r="KE20" s="78">
        <v>44.0</v>
      </c>
      <c r="KF20" s="89"/>
      <c r="KG20" s="79">
        <v>140.0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140.0</v>
      </c>
      <c r="KP20" s="79">
        <v>34.0</v>
      </c>
      <c r="KQ20" s="79">
        <v>28.0</v>
      </c>
      <c r="KR20" s="79">
        <v>1.5</v>
      </c>
      <c r="KS20" s="80"/>
      <c r="KT20" s="79">
        <v>1.0</v>
      </c>
      <c r="KU20" s="79">
        <v>42.0</v>
      </c>
      <c r="KV20" s="79">
        <v>40.0</v>
      </c>
      <c r="KW20" s="89"/>
      <c r="KX20" s="81">
        <v>135.0</v>
      </c>
      <c r="KY20" s="81">
        <v>33.0</v>
      </c>
      <c r="KZ20" s="81">
        <v>59.0</v>
      </c>
      <c r="LA20" s="81">
        <v>2.9</v>
      </c>
      <c r="LB20" s="81">
        <v>2.8</v>
      </c>
      <c r="LC20" s="81">
        <v>3.0</v>
      </c>
      <c r="LD20" s="81">
        <v>48.0</v>
      </c>
      <c r="LE20" s="81">
        <v>48.0</v>
      </c>
      <c r="LF20" s="81">
        <v>135.0</v>
      </c>
      <c r="LG20" s="81">
        <v>33.0</v>
      </c>
      <c r="LH20" s="81">
        <v>384.0</v>
      </c>
      <c r="LI20" s="81">
        <v>18.8</v>
      </c>
      <c r="LJ20" s="81">
        <v>5.0</v>
      </c>
      <c r="LK20" s="81">
        <v>5.0</v>
      </c>
      <c r="LL20" s="81">
        <v>52.0</v>
      </c>
      <c r="LM20" s="81">
        <v>52.0</v>
      </c>
      <c r="LN20" s="89"/>
      <c r="LO20" s="82">
        <v>337.0</v>
      </c>
      <c r="LP20" s="82">
        <v>299.0</v>
      </c>
      <c r="LQ20" s="82">
        <v>160.0</v>
      </c>
      <c r="LR20" s="82">
        <v>69.0</v>
      </c>
      <c r="LS20" s="82">
        <v>319.0</v>
      </c>
      <c r="LT20" s="83">
        <v>41.0</v>
      </c>
      <c r="LU20" s="83">
        <v>0.6</v>
      </c>
      <c r="LV20" s="83">
        <v>142.0</v>
      </c>
      <c r="LW20" s="83">
        <v>75.0</v>
      </c>
      <c r="LX20" s="83">
        <v>52.0</v>
      </c>
      <c r="LY20" s="83">
        <v>50.0</v>
      </c>
      <c r="LZ20" s="83">
        <v>12.0</v>
      </c>
      <c r="MA20" s="83">
        <v>119.0</v>
      </c>
      <c r="MB20" s="83">
        <v>4.9</v>
      </c>
      <c r="MC20" s="83">
        <v>142.0</v>
      </c>
      <c r="MD20" s="83">
        <v>224.0</v>
      </c>
      <c r="ME20" s="83">
        <v>77.0</v>
      </c>
      <c r="MF20" s="83">
        <v>59.0</v>
      </c>
      <c r="MG20" s="83">
        <v>12.0</v>
      </c>
      <c r="MH20" s="83">
        <v>0.0</v>
      </c>
      <c r="MI20" s="83">
        <v>0.0</v>
      </c>
      <c r="MJ20" s="83">
        <v>0.0</v>
      </c>
      <c r="MK20" s="83">
        <v>0.0</v>
      </c>
      <c r="ML20" s="83">
        <v>44.0</v>
      </c>
      <c r="MM20" s="83">
        <v>40.0</v>
      </c>
      <c r="MN20" s="83">
        <v>5.0</v>
      </c>
      <c r="MO20" s="86"/>
      <c r="MP20" s="87"/>
      <c r="MQ20" s="87"/>
      <c r="MR20" s="87"/>
      <c r="MS20" s="87"/>
      <c r="MT20" s="83">
        <v>17.6</v>
      </c>
      <c r="MU20" s="83">
        <v>6.0</v>
      </c>
      <c r="MV20" s="83">
        <v>301.0</v>
      </c>
      <c r="MW20" s="83">
        <v>36.0</v>
      </c>
      <c r="MX20" s="83">
        <v>39.0</v>
      </c>
      <c r="MY20" s="88" t="s">
        <v>96</v>
      </c>
      <c r="MZ20" s="83">
        <v>5.0</v>
      </c>
      <c r="NA20" s="87"/>
      <c r="NB20" s="83">
        <v>3.2</v>
      </c>
      <c r="NC20" s="83">
        <v>1.5</v>
      </c>
      <c r="ND20" s="83">
        <v>63.0</v>
      </c>
      <c r="NE20" s="83">
        <v>36.0</v>
      </c>
      <c r="NF20" s="83">
        <v>42.0</v>
      </c>
      <c r="NG20" s="83">
        <v>42.0</v>
      </c>
      <c r="NH20" s="83">
        <v>6.0</v>
      </c>
      <c r="NI20" s="88"/>
      <c r="NJ20" s="83">
        <v>0.0</v>
      </c>
      <c r="NK20" s="83">
        <v>0.0</v>
      </c>
      <c r="NL20" s="83">
        <v>0.0</v>
      </c>
      <c r="NM20" s="83">
        <v>34.0</v>
      </c>
      <c r="NN20" s="83">
        <v>48.0</v>
      </c>
      <c r="NO20" s="83">
        <v>46.0</v>
      </c>
      <c r="NP20" s="83">
        <v>4.0</v>
      </c>
    </row>
    <row r="21" ht="14.25" customHeight="1">
      <c r="A21" s="49">
        <v>0.333333333333334</v>
      </c>
      <c r="B21" s="50"/>
      <c r="C21" s="51">
        <v>50.17</v>
      </c>
      <c r="D21" s="52">
        <v>339.0</v>
      </c>
      <c r="E21" s="53">
        <v>134.0</v>
      </c>
      <c r="F21" s="53">
        <v>84.0</v>
      </c>
      <c r="G21" s="55">
        <v>17.9</v>
      </c>
      <c r="H21" s="54"/>
      <c r="I21" s="53">
        <v>6.0</v>
      </c>
      <c r="J21" s="53">
        <v>47.0</v>
      </c>
      <c r="K21" s="53">
        <v>47.0</v>
      </c>
      <c r="L21" s="53">
        <v>139.0</v>
      </c>
      <c r="M21" s="53">
        <v>56.0</v>
      </c>
      <c r="N21" s="53">
        <v>13.8</v>
      </c>
      <c r="O21" s="54"/>
      <c r="P21" s="53">
        <v>6.0</v>
      </c>
      <c r="Q21" s="53">
        <v>56.0</v>
      </c>
      <c r="R21" s="53">
        <v>49.0</v>
      </c>
      <c r="S21" s="55">
        <v>341.0</v>
      </c>
      <c r="T21" s="55">
        <v>309.8</v>
      </c>
      <c r="U21" s="55">
        <v>183.9</v>
      </c>
      <c r="V21" s="54"/>
      <c r="W21" s="53">
        <v>336.9</v>
      </c>
      <c r="X21" s="55">
        <v>226.7</v>
      </c>
      <c r="Y21" s="55">
        <v>130.4</v>
      </c>
      <c r="Z21" s="54"/>
      <c r="AA21" s="55">
        <v>341.0</v>
      </c>
      <c r="AB21" s="53">
        <v>328.8</v>
      </c>
      <c r="AC21" s="53">
        <v>216.8</v>
      </c>
      <c r="AD21" s="54"/>
      <c r="AE21" s="55">
        <v>340.7</v>
      </c>
      <c r="AF21" s="55">
        <v>367.2</v>
      </c>
      <c r="AG21" s="55">
        <v>197.7</v>
      </c>
      <c r="AH21" s="54"/>
      <c r="AI21" s="53">
        <v>346.8</v>
      </c>
      <c r="AJ21" s="53">
        <v>382.7</v>
      </c>
      <c r="AK21" s="53">
        <v>240.3</v>
      </c>
      <c r="AL21" s="54"/>
      <c r="AM21" s="53">
        <v>339.3</v>
      </c>
      <c r="AN21" s="55">
        <v>409.5</v>
      </c>
      <c r="AO21" s="55">
        <v>230.9</v>
      </c>
      <c r="AP21" s="54"/>
      <c r="AQ21" s="182">
        <f t="shared" ref="AQ21:AS21" si="26">E21</f>
        <v>134</v>
      </c>
      <c r="AR21" s="54">
        <f t="shared" si="26"/>
        <v>84</v>
      </c>
      <c r="AS21" s="56">
        <f t="shared" si="26"/>
        <v>17.9</v>
      </c>
      <c r="AT21" s="54"/>
      <c r="AU21" s="54">
        <f t="shared" ref="AU21:AW21" si="27">L21</f>
        <v>139</v>
      </c>
      <c r="AV21" s="54">
        <f t="shared" si="27"/>
        <v>56</v>
      </c>
      <c r="AW21" s="54">
        <f t="shared" si="27"/>
        <v>13.8</v>
      </c>
      <c r="AX21" s="54"/>
      <c r="AY21" s="182">
        <f t="shared" si="6"/>
        <v>134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83.0</v>
      </c>
      <c r="BK21" s="53">
        <v>55.0</v>
      </c>
      <c r="BL21" s="89"/>
      <c r="BM21" s="58">
        <v>342.0</v>
      </c>
      <c r="BN21" s="58">
        <v>146.0</v>
      </c>
      <c r="BO21" s="58">
        <v>187.0</v>
      </c>
      <c r="BP21" s="58">
        <v>9.4</v>
      </c>
      <c r="BQ21" s="59"/>
      <c r="BR21" s="58">
        <v>6.0</v>
      </c>
      <c r="BS21" s="58">
        <v>54.0</v>
      </c>
      <c r="BT21" s="58">
        <v>55.0</v>
      </c>
      <c r="BU21" s="59">
        <f t="shared" si="7"/>
        <v>342</v>
      </c>
      <c r="BV21" s="58">
        <v>358.0</v>
      </c>
      <c r="BW21" s="58">
        <v>207.0</v>
      </c>
      <c r="BX21" s="58">
        <v>26.0</v>
      </c>
      <c r="BY21" s="58">
        <v>334.0</v>
      </c>
      <c r="BZ21" s="58">
        <v>384.0</v>
      </c>
      <c r="CA21" s="58">
        <v>206.0</v>
      </c>
      <c r="CB21" s="58">
        <v>23.0</v>
      </c>
      <c r="CC21" s="58">
        <v>342.0</v>
      </c>
      <c r="CD21" s="58">
        <v>254.0</v>
      </c>
      <c r="CE21" s="58">
        <v>144.0</v>
      </c>
      <c r="CF21" s="58">
        <v>6.0</v>
      </c>
      <c r="CG21" s="58">
        <v>334.0</v>
      </c>
      <c r="CH21" s="58">
        <v>251.0</v>
      </c>
      <c r="CI21" s="58">
        <v>143.0</v>
      </c>
      <c r="CJ21" s="58">
        <v>7.0</v>
      </c>
      <c r="CK21" s="58">
        <v>352.0</v>
      </c>
      <c r="CL21" s="58">
        <v>277.0</v>
      </c>
      <c r="CM21" s="58">
        <v>166.0</v>
      </c>
      <c r="CN21" s="58">
        <v>3.0</v>
      </c>
      <c r="CO21" s="58">
        <v>331.0</v>
      </c>
      <c r="CP21" s="58">
        <v>304.0</v>
      </c>
      <c r="CQ21" s="58">
        <v>150.0</v>
      </c>
      <c r="CR21" s="58">
        <v>6.0</v>
      </c>
      <c r="CS21" s="58">
        <v>335.0</v>
      </c>
      <c r="CT21" s="58">
        <v>290.0</v>
      </c>
      <c r="CU21" s="58">
        <v>175.0</v>
      </c>
      <c r="CV21" s="58">
        <v>91.0</v>
      </c>
      <c r="CW21" s="58">
        <v>335.0</v>
      </c>
      <c r="CX21" s="58">
        <v>194.0</v>
      </c>
      <c r="CY21" s="58">
        <v>92.0</v>
      </c>
      <c r="CZ21" s="58">
        <v>55.0</v>
      </c>
      <c r="DA21" s="58">
        <v>323.0</v>
      </c>
      <c r="DB21" s="58">
        <v>200.0</v>
      </c>
      <c r="DC21" s="58">
        <v>95.0</v>
      </c>
      <c r="DD21" s="58">
        <v>55.0</v>
      </c>
      <c r="DE21" s="59">
        <f t="shared" si="12"/>
        <v>146</v>
      </c>
      <c r="DF21" s="58">
        <v>35.1</v>
      </c>
      <c r="DG21" s="58">
        <v>187.0</v>
      </c>
      <c r="DH21" s="58">
        <v>9.4</v>
      </c>
      <c r="DI21" s="59"/>
      <c r="DJ21" s="58">
        <v>7.0</v>
      </c>
      <c r="DK21" s="58">
        <v>54.0</v>
      </c>
      <c r="DL21" s="58">
        <v>50.0</v>
      </c>
      <c r="DM21" s="89"/>
      <c r="DN21" s="61">
        <v>339.0</v>
      </c>
      <c r="DO21" s="61">
        <v>140.0</v>
      </c>
      <c r="DP21" s="61">
        <v>36.82</v>
      </c>
      <c r="DQ21" s="61">
        <v>20.8</v>
      </c>
      <c r="DR21" s="61">
        <v>5.04</v>
      </c>
      <c r="DS21" s="61">
        <v>8.0</v>
      </c>
      <c r="DT21" s="61">
        <v>40.0</v>
      </c>
      <c r="DU21" s="61">
        <v>45.1</v>
      </c>
      <c r="DV21" s="232">
        <v>335.0</v>
      </c>
      <c r="DW21" s="233" t="s">
        <v>112</v>
      </c>
      <c r="DX21" s="232">
        <v>141.0</v>
      </c>
      <c r="DY21" s="233" t="s">
        <v>112</v>
      </c>
      <c r="DZ21" s="232">
        <v>335.0</v>
      </c>
      <c r="EA21" s="233" t="s">
        <v>112</v>
      </c>
      <c r="EB21" s="232">
        <v>133.0</v>
      </c>
      <c r="EC21" s="233" t="s">
        <v>112</v>
      </c>
      <c r="ED21" s="89"/>
      <c r="EE21" s="226">
        <v>340.0</v>
      </c>
      <c r="EF21" s="226">
        <v>136.0</v>
      </c>
      <c r="EG21" s="226">
        <v>87.0</v>
      </c>
      <c r="EH21" s="226">
        <v>3.7</v>
      </c>
      <c r="EI21" s="64"/>
      <c r="EJ21" s="63">
        <v>9.0</v>
      </c>
      <c r="EK21" s="226">
        <v>46.0</v>
      </c>
      <c r="EL21" s="226">
        <v>49.0</v>
      </c>
      <c r="EM21" s="226">
        <v>136.0</v>
      </c>
      <c r="EN21" s="226">
        <v>115.0</v>
      </c>
      <c r="EO21" s="226">
        <v>4.8</v>
      </c>
      <c r="EP21" s="64"/>
      <c r="EQ21" s="63">
        <v>9.0</v>
      </c>
      <c r="ER21" s="226">
        <v>48.0</v>
      </c>
      <c r="ES21" s="226">
        <v>50.0</v>
      </c>
      <c r="ET21" s="226">
        <v>339.0</v>
      </c>
      <c r="EU21" s="226">
        <v>257.0</v>
      </c>
      <c r="EV21" s="226">
        <v>149.2</v>
      </c>
      <c r="EW21" s="226">
        <v>-8.8</v>
      </c>
      <c r="EX21" s="226">
        <v>338.0</v>
      </c>
      <c r="EY21" s="226">
        <v>0.0</v>
      </c>
      <c r="EZ21" s="226">
        <v>0.0</v>
      </c>
      <c r="FA21" s="226">
        <v>0.0</v>
      </c>
      <c r="FB21" s="226">
        <v>338.0</v>
      </c>
      <c r="FC21" s="226">
        <v>256.0</v>
      </c>
      <c r="FD21" s="226">
        <v>148.3</v>
      </c>
      <c r="FE21" s="226">
        <v>-6.0</v>
      </c>
      <c r="FF21" s="226">
        <v>338.0</v>
      </c>
      <c r="FG21" s="226">
        <v>0.0</v>
      </c>
      <c r="FH21" s="226">
        <v>0.0</v>
      </c>
      <c r="FI21" s="226">
        <v>0.0</v>
      </c>
      <c r="FJ21" s="226">
        <v>340.0</v>
      </c>
      <c r="FK21" s="226">
        <v>243.0</v>
      </c>
      <c r="FL21" s="226">
        <v>139.2</v>
      </c>
      <c r="FM21" s="226"/>
      <c r="FN21" s="226">
        <v>340.0</v>
      </c>
      <c r="FO21" s="226">
        <v>258.0</v>
      </c>
      <c r="FP21" s="226">
        <v>139.9</v>
      </c>
      <c r="FQ21" s="226">
        <v>1.2</v>
      </c>
      <c r="FR21" s="226">
        <v>136.0</v>
      </c>
      <c r="FS21" s="64"/>
      <c r="FT21" s="226">
        <v>13.52</v>
      </c>
      <c r="FU21" s="64"/>
      <c r="FV21" s="226">
        <v>136.0</v>
      </c>
      <c r="FW21" s="64"/>
      <c r="FX21" s="64"/>
      <c r="FY21" s="64"/>
      <c r="FZ21" s="89"/>
      <c r="GA21" s="65">
        <v>339.0</v>
      </c>
      <c r="GB21" s="66">
        <v>384.08</v>
      </c>
      <c r="GC21" s="66">
        <v>237.03</v>
      </c>
      <c r="GD21" s="66">
        <v>15.83</v>
      </c>
      <c r="GE21" s="66">
        <v>339.0</v>
      </c>
      <c r="GF21" s="66">
        <v>403.72</v>
      </c>
      <c r="GG21" s="66">
        <v>233.18</v>
      </c>
      <c r="GH21" s="66">
        <v>18.93</v>
      </c>
      <c r="GI21" s="66">
        <v>339.0</v>
      </c>
      <c r="GJ21" s="66">
        <v>243.84</v>
      </c>
      <c r="GK21" s="66">
        <v>-139.71</v>
      </c>
      <c r="GL21" s="66">
        <v>-7.45</v>
      </c>
      <c r="GM21" s="66">
        <v>339.0</v>
      </c>
      <c r="GN21" s="66">
        <v>223.33</v>
      </c>
      <c r="GO21" s="66">
        <v>-139.71</v>
      </c>
      <c r="GP21" s="66">
        <v>-14.57</v>
      </c>
      <c r="GQ21" s="66">
        <v>339.0</v>
      </c>
      <c r="GR21" s="66">
        <v>152.45</v>
      </c>
      <c r="GS21" s="66">
        <v>-96.74</v>
      </c>
      <c r="GT21" s="66">
        <v>-3.77</v>
      </c>
      <c r="GU21" s="66">
        <v>339.0</v>
      </c>
      <c r="GV21" s="66">
        <v>168.01</v>
      </c>
      <c r="GW21" s="66">
        <v>-97.41</v>
      </c>
      <c r="GX21" s="66">
        <v>-4.86</v>
      </c>
      <c r="GY21" s="89"/>
      <c r="GZ21" s="98" t="s">
        <v>91</v>
      </c>
      <c r="HA21" s="99" t="s">
        <v>92</v>
      </c>
      <c r="HB21" s="98">
        <v>85.0</v>
      </c>
      <c r="HC21" s="98">
        <v>4.25</v>
      </c>
      <c r="HD21" s="98">
        <v>1.7</v>
      </c>
      <c r="HE21" s="99">
        <v>8.0</v>
      </c>
      <c r="HF21" s="99">
        <v>57.0</v>
      </c>
      <c r="HG21" s="99">
        <v>53.0</v>
      </c>
      <c r="HH21" s="98" t="s">
        <v>91</v>
      </c>
      <c r="HI21" s="98" t="s">
        <v>92</v>
      </c>
      <c r="HJ21" s="98">
        <v>190.0</v>
      </c>
      <c r="HK21" s="98">
        <v>9.5</v>
      </c>
      <c r="HL21" s="98">
        <v>3.8</v>
      </c>
      <c r="HM21" s="98">
        <v>5.0</v>
      </c>
      <c r="HN21" s="99">
        <v>56.0</v>
      </c>
      <c r="HO21" s="99">
        <v>55.0</v>
      </c>
      <c r="HP21" s="98" t="s">
        <v>91</v>
      </c>
      <c r="HQ21" s="99" t="s">
        <v>92</v>
      </c>
      <c r="HR21" s="98">
        <v>165.0</v>
      </c>
      <c r="HS21" s="98">
        <v>8.25</v>
      </c>
      <c r="HT21" s="98">
        <v>4.125</v>
      </c>
      <c r="HU21" s="98">
        <v>7.0</v>
      </c>
      <c r="HV21" s="99">
        <v>50.0</v>
      </c>
      <c r="HW21" s="99">
        <v>50.0</v>
      </c>
      <c r="HX21" s="89"/>
      <c r="HY21" s="72">
        <v>135.0</v>
      </c>
      <c r="HZ21" s="72">
        <v>33.0</v>
      </c>
      <c r="IA21" s="73">
        <f t="shared" si="9"/>
        <v>112</v>
      </c>
      <c r="IB21" s="72">
        <v>5.6</v>
      </c>
      <c r="IC21" s="73"/>
      <c r="ID21" s="72">
        <v>2.0</v>
      </c>
      <c r="IE21" s="72">
        <v>58.0</v>
      </c>
      <c r="IF21" s="72">
        <v>38.0</v>
      </c>
      <c r="IG21" s="89"/>
      <c r="IH21" s="74">
        <v>140.0</v>
      </c>
      <c r="II21" s="74">
        <v>34.0</v>
      </c>
      <c r="IJ21" s="74">
        <v>175.0</v>
      </c>
      <c r="IK21" s="74">
        <v>9.3</v>
      </c>
      <c r="IL21" s="74">
        <v>10.2</v>
      </c>
      <c r="IM21" s="74">
        <v>6.0</v>
      </c>
      <c r="IN21" s="74">
        <v>46.0</v>
      </c>
      <c r="IO21" s="74">
        <v>46.0</v>
      </c>
      <c r="IP21" s="74">
        <v>140.0</v>
      </c>
      <c r="IQ21" s="74">
        <v>34.4</v>
      </c>
      <c r="IR21" s="74">
        <v>5.0</v>
      </c>
      <c r="IS21" s="74">
        <v>0.1</v>
      </c>
      <c r="IT21" s="74">
        <v>0.3</v>
      </c>
      <c r="IU21" s="74">
        <v>12.0</v>
      </c>
      <c r="IV21" s="74">
        <v>46.0</v>
      </c>
      <c r="IW21" s="74">
        <v>45.0</v>
      </c>
      <c r="IX21" s="89"/>
      <c r="IY21" s="76">
        <v>139.27</v>
      </c>
      <c r="IZ21" s="76">
        <v>34.92</v>
      </c>
      <c r="JA21" s="76">
        <v>359.2</v>
      </c>
      <c r="JB21" s="76">
        <v>17.96</v>
      </c>
      <c r="JC21" s="76">
        <v>6.19</v>
      </c>
      <c r="JD21" s="76">
        <v>3.0</v>
      </c>
      <c r="JE21" s="76">
        <v>55.8</v>
      </c>
      <c r="JF21" s="76">
        <v>39.34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137.0</v>
      </c>
      <c r="JQ21" s="78">
        <v>32.6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39.0</v>
      </c>
      <c r="JX21" s="78">
        <v>137.0</v>
      </c>
      <c r="JY21" s="78">
        <v>33.9</v>
      </c>
      <c r="JZ21" s="78">
        <v>89.0</v>
      </c>
      <c r="KA21" s="78">
        <v>4.8</v>
      </c>
      <c r="KB21" s="78">
        <v>1.9</v>
      </c>
      <c r="KC21" s="78">
        <v>2.0</v>
      </c>
      <c r="KD21" s="78">
        <v>44.0</v>
      </c>
      <c r="KE21" s="78">
        <v>43.0</v>
      </c>
      <c r="KF21" s="89"/>
      <c r="KG21" s="79">
        <v>137.0</v>
      </c>
      <c r="KH21" s="79">
        <v>33.0</v>
      </c>
      <c r="KI21" s="79">
        <v>55.0</v>
      </c>
      <c r="KJ21" s="79">
        <v>2.9</v>
      </c>
      <c r="KK21" s="80"/>
      <c r="KL21" s="79">
        <v>1.0</v>
      </c>
      <c r="KM21" s="79">
        <v>44.0</v>
      </c>
      <c r="KN21" s="79">
        <v>44.0</v>
      </c>
      <c r="KO21" s="79">
        <v>137.0</v>
      </c>
      <c r="KP21" s="79">
        <v>33.0</v>
      </c>
      <c r="KQ21" s="79">
        <v>62.0</v>
      </c>
      <c r="KR21" s="79">
        <v>3.3</v>
      </c>
      <c r="KS21" s="80"/>
      <c r="KT21" s="79">
        <v>1.0</v>
      </c>
      <c r="KU21" s="79">
        <v>44.0</v>
      </c>
      <c r="KV21" s="79">
        <v>42.0</v>
      </c>
      <c r="KW21" s="89"/>
      <c r="KX21" s="81">
        <v>135.0</v>
      </c>
      <c r="KY21" s="81">
        <v>32.0</v>
      </c>
      <c r="KZ21" s="81">
        <v>69.0</v>
      </c>
      <c r="LA21" s="81">
        <v>3.4</v>
      </c>
      <c r="LB21" s="81">
        <v>2.5</v>
      </c>
      <c r="LC21" s="81">
        <v>3.0</v>
      </c>
      <c r="LD21" s="81">
        <v>48.0</v>
      </c>
      <c r="LE21" s="81">
        <v>48.0</v>
      </c>
      <c r="LF21" s="81">
        <v>135.0</v>
      </c>
      <c r="LG21" s="81">
        <v>3.0</v>
      </c>
      <c r="LH21" s="81">
        <v>355.0</v>
      </c>
      <c r="LI21" s="81">
        <v>17.4</v>
      </c>
      <c r="LJ21" s="81">
        <v>5.0</v>
      </c>
      <c r="LK21" s="81">
        <v>5.0</v>
      </c>
      <c r="LL21" s="81">
        <v>52.0</v>
      </c>
      <c r="LM21" s="81">
        <v>52.0</v>
      </c>
      <c r="LN21" s="89"/>
      <c r="LO21" s="82">
        <v>333.0</v>
      </c>
      <c r="LP21" s="82">
        <v>296.0</v>
      </c>
      <c r="LQ21" s="82">
        <v>159.0</v>
      </c>
      <c r="LR21" s="82">
        <v>69.0</v>
      </c>
      <c r="LS21" s="82">
        <v>316.0</v>
      </c>
      <c r="LT21" s="83">
        <v>39.0</v>
      </c>
      <c r="LU21" s="83">
        <v>0.3</v>
      </c>
      <c r="LV21" s="83">
        <v>141.0</v>
      </c>
      <c r="LW21" s="83">
        <v>73.0</v>
      </c>
      <c r="LX21" s="83">
        <v>52.0</v>
      </c>
      <c r="LY21" s="83">
        <v>50.0</v>
      </c>
      <c r="LZ21" s="83">
        <v>12.0</v>
      </c>
      <c r="MA21" s="83">
        <v>120.0</v>
      </c>
      <c r="MB21" s="83">
        <v>4.5</v>
      </c>
      <c r="MC21" s="83">
        <v>141.0</v>
      </c>
      <c r="MD21" s="83">
        <v>223.0</v>
      </c>
      <c r="ME21" s="83">
        <v>75.0</v>
      </c>
      <c r="MF21" s="83">
        <v>59.0</v>
      </c>
      <c r="MG21" s="83">
        <v>12.0</v>
      </c>
      <c r="MH21" s="83">
        <v>0.0</v>
      </c>
      <c r="MI21" s="83">
        <v>0.0</v>
      </c>
      <c r="MJ21" s="83">
        <v>0.0</v>
      </c>
      <c r="MK21" s="83">
        <v>0.0</v>
      </c>
      <c r="ML21" s="83">
        <v>48.0</v>
      </c>
      <c r="MM21" s="83">
        <v>40.0</v>
      </c>
      <c r="MN21" s="83">
        <v>5.0</v>
      </c>
      <c r="MO21" s="86"/>
      <c r="MP21" s="87"/>
      <c r="MQ21" s="87"/>
      <c r="MR21" s="87"/>
      <c r="MS21" s="87"/>
      <c r="MT21" s="83">
        <v>11.6</v>
      </c>
      <c r="MU21" s="83">
        <v>4.0</v>
      </c>
      <c r="MV21" s="83">
        <v>197.0</v>
      </c>
      <c r="MW21" s="83">
        <v>36.0</v>
      </c>
      <c r="MX21" s="83">
        <v>38.0</v>
      </c>
      <c r="MY21" s="88" t="s">
        <v>96</v>
      </c>
      <c r="MZ21" s="83">
        <v>5.0</v>
      </c>
      <c r="NA21" s="87"/>
      <c r="NB21" s="83">
        <v>4.0</v>
      </c>
      <c r="NC21" s="83">
        <v>1.5</v>
      </c>
      <c r="ND21" s="83">
        <v>75.0</v>
      </c>
      <c r="NE21" s="83">
        <v>36.0</v>
      </c>
      <c r="NF21" s="83">
        <v>42.0</v>
      </c>
      <c r="NG21" s="83">
        <v>42.0</v>
      </c>
      <c r="NH21" s="83">
        <v>6.0</v>
      </c>
      <c r="NI21" s="88"/>
      <c r="NJ21" s="83">
        <v>0.0</v>
      </c>
      <c r="NK21" s="83">
        <v>0.0</v>
      </c>
      <c r="NL21" s="83">
        <v>0.0</v>
      </c>
      <c r="NM21" s="83">
        <v>35.0</v>
      </c>
      <c r="NN21" s="83">
        <v>48.0</v>
      </c>
      <c r="NO21" s="83">
        <v>46.0</v>
      </c>
      <c r="NP21" s="83">
        <v>4.0</v>
      </c>
    </row>
    <row r="22" ht="14.25" customHeight="1">
      <c r="A22" s="49">
        <v>0.375</v>
      </c>
      <c r="B22" s="50"/>
      <c r="C22" s="51">
        <v>50.17</v>
      </c>
      <c r="D22" s="52">
        <v>339.0</v>
      </c>
      <c r="E22" s="53">
        <v>134.0</v>
      </c>
      <c r="F22" s="53">
        <v>43.0</v>
      </c>
      <c r="G22" s="55">
        <v>9.1</v>
      </c>
      <c r="H22" s="54"/>
      <c r="I22" s="53">
        <v>6.0</v>
      </c>
      <c r="J22" s="53">
        <v>47.0</v>
      </c>
      <c r="K22" s="53">
        <v>47.0</v>
      </c>
      <c r="L22" s="53">
        <v>139.0</v>
      </c>
      <c r="M22" s="53">
        <v>80.0</v>
      </c>
      <c r="N22" s="53">
        <v>20.1</v>
      </c>
      <c r="O22" s="54"/>
      <c r="P22" s="53">
        <v>6.0</v>
      </c>
      <c r="Q22" s="53">
        <v>56.0</v>
      </c>
      <c r="R22" s="53">
        <v>49.0</v>
      </c>
      <c r="S22" s="55">
        <v>342.3</v>
      </c>
      <c r="T22" s="55">
        <v>344.0</v>
      </c>
      <c r="U22" s="55">
        <v>202.7</v>
      </c>
      <c r="V22" s="54"/>
      <c r="W22" s="53">
        <v>337.8</v>
      </c>
      <c r="X22" s="55">
        <v>251.5</v>
      </c>
      <c r="Y22" s="55">
        <v>145.2</v>
      </c>
      <c r="Z22" s="54"/>
      <c r="AA22" s="55">
        <v>342.5</v>
      </c>
      <c r="AB22" s="53">
        <v>306.7</v>
      </c>
      <c r="AC22" s="53">
        <v>204.6</v>
      </c>
      <c r="AD22" s="54"/>
      <c r="AE22" s="55">
        <v>342.2</v>
      </c>
      <c r="AF22" s="55">
        <v>344.3</v>
      </c>
      <c r="AG22" s="55">
        <v>186.8</v>
      </c>
      <c r="AH22" s="54"/>
      <c r="AI22" s="53">
        <v>348.2</v>
      </c>
      <c r="AJ22" s="53">
        <v>391.8</v>
      </c>
      <c r="AK22" s="53">
        <v>247.8</v>
      </c>
      <c r="AL22" s="54"/>
      <c r="AM22" s="53">
        <v>340.8</v>
      </c>
      <c r="AN22" s="55">
        <v>419.0</v>
      </c>
      <c r="AO22" s="55">
        <v>236.2</v>
      </c>
      <c r="AP22" s="54"/>
      <c r="AQ22" s="182">
        <f t="shared" ref="AQ22:AS22" si="28">E22</f>
        <v>134</v>
      </c>
      <c r="AR22" s="54">
        <f t="shared" si="28"/>
        <v>43</v>
      </c>
      <c r="AS22" s="56">
        <f t="shared" si="28"/>
        <v>9.1</v>
      </c>
      <c r="AT22" s="54"/>
      <c r="AU22" s="54">
        <f t="shared" ref="AU22:AW22" si="29">L22</f>
        <v>139</v>
      </c>
      <c r="AV22" s="54">
        <f t="shared" si="29"/>
        <v>80</v>
      </c>
      <c r="AW22" s="54">
        <f t="shared" si="29"/>
        <v>20.1</v>
      </c>
      <c r="AX22" s="54"/>
      <c r="AY22" s="182">
        <f t="shared" si="6"/>
        <v>134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83.0</v>
      </c>
      <c r="BK22" s="53">
        <v>55.0</v>
      </c>
      <c r="BL22" s="89"/>
      <c r="BM22" s="58">
        <v>341.0</v>
      </c>
      <c r="BN22" s="58">
        <v>145.0</v>
      </c>
      <c r="BO22" s="58">
        <v>201.0</v>
      </c>
      <c r="BP22" s="58">
        <v>10.1</v>
      </c>
      <c r="BQ22" s="59"/>
      <c r="BR22" s="58">
        <v>6.0</v>
      </c>
      <c r="BS22" s="58">
        <v>55.0</v>
      </c>
      <c r="BT22" s="58">
        <v>55.0</v>
      </c>
      <c r="BU22" s="59">
        <f t="shared" si="7"/>
        <v>341</v>
      </c>
      <c r="BV22" s="58">
        <v>358.0</v>
      </c>
      <c r="BW22" s="58">
        <v>206.0</v>
      </c>
      <c r="BX22" s="58">
        <v>24.0</v>
      </c>
      <c r="BY22" s="58">
        <v>334.0</v>
      </c>
      <c r="BZ22" s="58">
        <v>375.0</v>
      </c>
      <c r="CA22" s="58">
        <v>206.0</v>
      </c>
      <c r="CB22" s="58">
        <v>25.0</v>
      </c>
      <c r="CC22" s="58">
        <v>341.0</v>
      </c>
      <c r="CD22" s="58">
        <v>248.0</v>
      </c>
      <c r="CE22" s="58">
        <v>140.0</v>
      </c>
      <c r="CF22" s="58">
        <v>6.0</v>
      </c>
      <c r="CG22" s="58">
        <v>334.0</v>
      </c>
      <c r="CH22" s="58">
        <v>236.0</v>
      </c>
      <c r="CI22" s="58">
        <v>136.0</v>
      </c>
      <c r="CJ22" s="58">
        <v>5.0</v>
      </c>
      <c r="CK22" s="58">
        <v>345.0</v>
      </c>
      <c r="CL22" s="58">
        <v>264.0</v>
      </c>
      <c r="CM22" s="58">
        <v>161.0</v>
      </c>
      <c r="CN22" s="58">
        <v>3.0</v>
      </c>
      <c r="CO22" s="58">
        <v>332.0</v>
      </c>
      <c r="CP22" s="58">
        <v>295.0</v>
      </c>
      <c r="CQ22" s="58">
        <v>145.0</v>
      </c>
      <c r="CR22" s="58">
        <v>8.0</v>
      </c>
      <c r="CS22" s="58">
        <v>335.0</v>
      </c>
      <c r="CT22" s="58">
        <v>287.0</v>
      </c>
      <c r="CU22" s="58">
        <v>171.0</v>
      </c>
      <c r="CV22" s="58">
        <v>92.0</v>
      </c>
      <c r="CW22" s="58">
        <v>334.0</v>
      </c>
      <c r="CX22" s="58">
        <v>191.0</v>
      </c>
      <c r="CY22" s="58">
        <v>95.0</v>
      </c>
      <c r="CZ22" s="58">
        <v>53.0</v>
      </c>
      <c r="DA22" s="58">
        <v>323.0</v>
      </c>
      <c r="DB22" s="58">
        <v>199.0</v>
      </c>
      <c r="DC22" s="58">
        <v>97.0</v>
      </c>
      <c r="DD22" s="58">
        <v>48.0</v>
      </c>
      <c r="DE22" s="59">
        <f t="shared" si="12"/>
        <v>145</v>
      </c>
      <c r="DF22" s="58">
        <v>35.2</v>
      </c>
      <c r="DG22" s="59">
        <f t="shared" ref="DG22:DH22" si="30">BO22</f>
        <v>201</v>
      </c>
      <c r="DH22" s="59">
        <f t="shared" si="30"/>
        <v>10.1</v>
      </c>
      <c r="DI22" s="59"/>
      <c r="DJ22" s="58">
        <v>7.0</v>
      </c>
      <c r="DK22" s="58">
        <v>54.0</v>
      </c>
      <c r="DL22" s="58">
        <v>50.0</v>
      </c>
      <c r="DM22" s="89"/>
      <c r="DN22" s="61">
        <v>339.0</v>
      </c>
      <c r="DO22" s="61">
        <v>140.0</v>
      </c>
      <c r="DP22" s="61">
        <v>35.6</v>
      </c>
      <c r="DQ22" s="61">
        <v>20.21</v>
      </c>
      <c r="DR22" s="61">
        <v>4.99</v>
      </c>
      <c r="DS22" s="61">
        <v>8.0</v>
      </c>
      <c r="DT22" s="61">
        <v>42.0</v>
      </c>
      <c r="DU22" s="61">
        <v>46.6</v>
      </c>
      <c r="DV22" s="232">
        <v>336.0</v>
      </c>
      <c r="DW22" s="233" t="s">
        <v>112</v>
      </c>
      <c r="DX22" s="232">
        <v>141.0</v>
      </c>
      <c r="DY22" s="233" t="s">
        <v>112</v>
      </c>
      <c r="DZ22" s="232">
        <v>336.0</v>
      </c>
      <c r="EA22" s="233" t="s">
        <v>112</v>
      </c>
      <c r="EB22" s="232">
        <v>135.0</v>
      </c>
      <c r="EC22" s="233" t="s">
        <v>112</v>
      </c>
      <c r="ED22" s="89"/>
      <c r="EE22" s="226">
        <v>341.0</v>
      </c>
      <c r="EF22" s="226">
        <v>138.0</v>
      </c>
      <c r="EG22" s="226">
        <v>71.0</v>
      </c>
      <c r="EH22" s="226">
        <v>3.0</v>
      </c>
      <c r="EI22" s="64"/>
      <c r="EJ22" s="63">
        <v>9.0</v>
      </c>
      <c r="EK22" s="226">
        <v>46.0</v>
      </c>
      <c r="EL22" s="226">
        <v>49.0</v>
      </c>
      <c r="EM22" s="226">
        <v>138.0</v>
      </c>
      <c r="EN22" s="226">
        <v>119.0</v>
      </c>
      <c r="EO22" s="226">
        <v>5.1</v>
      </c>
      <c r="EP22" s="64"/>
      <c r="EQ22" s="63">
        <v>9.0</v>
      </c>
      <c r="ER22" s="226">
        <v>47.0</v>
      </c>
      <c r="ES22" s="226">
        <v>50.0</v>
      </c>
      <c r="ET22" s="226">
        <v>340.0</v>
      </c>
      <c r="EU22" s="226">
        <v>256.0</v>
      </c>
      <c r="EV22" s="226">
        <v>149.5</v>
      </c>
      <c r="EW22" s="226">
        <v>2.4</v>
      </c>
      <c r="EX22" s="226">
        <v>338.0</v>
      </c>
      <c r="EY22" s="226">
        <v>0.0</v>
      </c>
      <c r="EZ22" s="226">
        <v>0.0</v>
      </c>
      <c r="FA22" s="226">
        <v>0.0</v>
      </c>
      <c r="FB22" s="226">
        <v>338.0</v>
      </c>
      <c r="FC22" s="226">
        <v>255.0</v>
      </c>
      <c r="FD22" s="226">
        <v>148.4</v>
      </c>
      <c r="FE22" s="226">
        <v>5.4</v>
      </c>
      <c r="FF22" s="226">
        <v>338.0</v>
      </c>
      <c r="FG22" s="226">
        <v>0.0</v>
      </c>
      <c r="FH22" s="226">
        <v>0.0</v>
      </c>
      <c r="FI22" s="226">
        <v>0.0</v>
      </c>
      <c r="FJ22" s="226">
        <v>341.0</v>
      </c>
      <c r="FK22" s="226">
        <v>248.0</v>
      </c>
      <c r="FL22" s="226">
        <v>142.5</v>
      </c>
      <c r="FM22" s="226"/>
      <c r="FN22" s="226">
        <v>341.0</v>
      </c>
      <c r="FO22" s="226">
        <v>263.0</v>
      </c>
      <c r="FP22" s="226">
        <v>142.3</v>
      </c>
      <c r="FQ22" s="226">
        <v>13.8</v>
      </c>
      <c r="FR22" s="226">
        <v>138.0</v>
      </c>
      <c r="FS22" s="64"/>
      <c r="FT22" s="226">
        <v>10.52</v>
      </c>
      <c r="FU22" s="64"/>
      <c r="FV22" s="226">
        <v>138.0</v>
      </c>
      <c r="FW22" s="64"/>
      <c r="FX22" s="64"/>
      <c r="FY22" s="64"/>
      <c r="FZ22" s="89"/>
      <c r="GA22" s="65">
        <v>341.0</v>
      </c>
      <c r="GB22" s="66">
        <v>391.12</v>
      </c>
      <c r="GC22" s="66">
        <v>243.06</v>
      </c>
      <c r="GD22" s="66">
        <v>17.76</v>
      </c>
      <c r="GE22" s="66">
        <v>340.0</v>
      </c>
      <c r="GF22" s="66">
        <v>416.47</v>
      </c>
      <c r="GG22" s="66">
        <v>241.81</v>
      </c>
      <c r="GH22" s="66">
        <v>21.86</v>
      </c>
      <c r="GI22" s="66">
        <v>341.0</v>
      </c>
      <c r="GJ22" s="66">
        <v>250.14</v>
      </c>
      <c r="GK22" s="66">
        <v>-142.97</v>
      </c>
      <c r="GL22" s="66">
        <v>-18.43</v>
      </c>
      <c r="GM22" s="66">
        <v>341.0</v>
      </c>
      <c r="GN22" s="66">
        <v>229.77</v>
      </c>
      <c r="GO22" s="66">
        <v>-142.47</v>
      </c>
      <c r="GP22" s="66">
        <v>-26.97</v>
      </c>
      <c r="GQ22" s="66">
        <v>341.0</v>
      </c>
      <c r="GR22" s="66">
        <v>150.5</v>
      </c>
      <c r="GS22" s="66">
        <v>-95.73</v>
      </c>
      <c r="GT22" s="66">
        <v>3.69</v>
      </c>
      <c r="GU22" s="66">
        <v>341.0</v>
      </c>
      <c r="GV22" s="66">
        <v>161.78</v>
      </c>
      <c r="GW22" s="66">
        <v>-92.38</v>
      </c>
      <c r="GX22" s="66">
        <v>0.0</v>
      </c>
      <c r="GY22" s="89"/>
      <c r="GZ22" s="98" t="s">
        <v>91</v>
      </c>
      <c r="HA22" s="99" t="s">
        <v>92</v>
      </c>
      <c r="HB22" s="98">
        <v>253.0</v>
      </c>
      <c r="HC22" s="98">
        <v>12.65</v>
      </c>
      <c r="HD22" s="98">
        <v>5.06</v>
      </c>
      <c r="HE22" s="99">
        <v>8.0</v>
      </c>
      <c r="HF22" s="99">
        <v>50.0</v>
      </c>
      <c r="HG22" s="99">
        <v>48.0</v>
      </c>
      <c r="HH22" s="98" t="s">
        <v>91</v>
      </c>
      <c r="HI22" s="98" t="s">
        <v>92</v>
      </c>
      <c r="HJ22" s="98">
        <v>83.0</v>
      </c>
      <c r="HK22" s="98">
        <v>4.15</v>
      </c>
      <c r="HL22" s="98">
        <v>1.66</v>
      </c>
      <c r="HM22" s="98">
        <v>5.0</v>
      </c>
      <c r="HN22" s="99">
        <v>54.0</v>
      </c>
      <c r="HO22" s="99">
        <v>54.0</v>
      </c>
      <c r="HP22" s="98" t="s">
        <v>91</v>
      </c>
      <c r="HQ22" s="99" t="s">
        <v>92</v>
      </c>
      <c r="HR22" s="98">
        <v>110.0</v>
      </c>
      <c r="HS22" s="98">
        <v>5.5</v>
      </c>
      <c r="HT22" s="98">
        <v>2.75</v>
      </c>
      <c r="HU22" s="98">
        <v>7.0</v>
      </c>
      <c r="HV22" s="99">
        <v>48.0</v>
      </c>
      <c r="HW22" s="99">
        <v>48.0</v>
      </c>
      <c r="HX22" s="89"/>
      <c r="HY22" s="72">
        <v>135.0</v>
      </c>
      <c r="HZ22" s="72">
        <v>33.0</v>
      </c>
      <c r="IA22" s="73">
        <f t="shared" si="9"/>
        <v>124</v>
      </c>
      <c r="IB22" s="72">
        <v>6.2</v>
      </c>
      <c r="IC22" s="73"/>
      <c r="ID22" s="72">
        <v>2.0</v>
      </c>
      <c r="IE22" s="72">
        <v>58.0</v>
      </c>
      <c r="IF22" s="72">
        <v>38.0</v>
      </c>
      <c r="IG22" s="89"/>
      <c r="IH22" s="74">
        <v>137.0</v>
      </c>
      <c r="II22" s="74">
        <v>33.2</v>
      </c>
      <c r="IJ22" s="74">
        <v>168.0</v>
      </c>
      <c r="IK22" s="74">
        <v>8.7</v>
      </c>
      <c r="IL22" s="74">
        <v>9.4</v>
      </c>
      <c r="IM22" s="74">
        <v>6.0</v>
      </c>
      <c r="IN22" s="74">
        <v>46.0</v>
      </c>
      <c r="IO22" s="74">
        <v>46.0</v>
      </c>
      <c r="IP22" s="74">
        <v>137.0</v>
      </c>
      <c r="IQ22" s="74">
        <v>34.4</v>
      </c>
      <c r="IR22" s="74">
        <v>5.0</v>
      </c>
      <c r="IS22" s="74">
        <v>0.2</v>
      </c>
      <c r="IT22" s="74">
        <v>0.3</v>
      </c>
      <c r="IU22" s="74">
        <v>12.0</v>
      </c>
      <c r="IV22" s="74">
        <v>46.0</v>
      </c>
      <c r="IW22" s="74">
        <v>45.0</v>
      </c>
      <c r="IX22" s="89"/>
      <c r="IY22" s="76">
        <v>138.76</v>
      </c>
      <c r="IZ22" s="76">
        <v>34.82</v>
      </c>
      <c r="JA22" s="76">
        <v>350.6</v>
      </c>
      <c r="JB22" s="76">
        <v>17.53</v>
      </c>
      <c r="JC22" s="76">
        <v>6.2</v>
      </c>
      <c r="JD22" s="76">
        <v>3.0</v>
      </c>
      <c r="JE22" s="76">
        <v>52.72</v>
      </c>
      <c r="JF22" s="76">
        <v>39.4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138.0</v>
      </c>
      <c r="JQ22" s="78">
        <v>32.5</v>
      </c>
      <c r="JR22" s="78">
        <v>0.0</v>
      </c>
      <c r="JS22" s="78">
        <v>0.0</v>
      </c>
      <c r="JT22" s="78">
        <v>0.0</v>
      </c>
      <c r="JU22" s="78">
        <v>2.0</v>
      </c>
      <c r="JV22" s="78">
        <v>39.0</v>
      </c>
      <c r="JW22" s="78">
        <v>39.0</v>
      </c>
      <c r="JX22" s="78">
        <v>138.0</v>
      </c>
      <c r="JY22" s="78">
        <v>34.9</v>
      </c>
      <c r="JZ22" s="78">
        <v>20.0</v>
      </c>
      <c r="KA22" s="78">
        <v>0.6</v>
      </c>
      <c r="KB22" s="78">
        <v>0.4</v>
      </c>
      <c r="KC22" s="78">
        <v>2.0</v>
      </c>
      <c r="KD22" s="78">
        <v>44.0</v>
      </c>
      <c r="KE22" s="78">
        <v>43.0</v>
      </c>
      <c r="KF22" s="89"/>
      <c r="KG22" s="79">
        <v>137.0</v>
      </c>
      <c r="KH22" s="79">
        <v>33.0</v>
      </c>
      <c r="KI22" s="79" t="s">
        <v>98</v>
      </c>
      <c r="KJ22" s="79" t="s">
        <v>98</v>
      </c>
      <c r="KK22" s="80"/>
      <c r="KL22" s="79">
        <v>1.0</v>
      </c>
      <c r="KM22" s="79">
        <v>44.0</v>
      </c>
      <c r="KN22" s="79">
        <v>44.0</v>
      </c>
      <c r="KO22" s="79">
        <v>137.0</v>
      </c>
      <c r="KP22" s="79">
        <v>33.0</v>
      </c>
      <c r="KQ22" s="79">
        <v>64.0</v>
      </c>
      <c r="KR22" s="79">
        <v>3.4</v>
      </c>
      <c r="KS22" s="80"/>
      <c r="KT22" s="79">
        <v>1.0</v>
      </c>
      <c r="KU22" s="79">
        <v>44.0</v>
      </c>
      <c r="KV22" s="79">
        <v>42.0</v>
      </c>
      <c r="KW22" s="89"/>
      <c r="KX22" s="81">
        <v>128.0</v>
      </c>
      <c r="KY22" s="81">
        <v>33.0</v>
      </c>
      <c r="KZ22" s="81">
        <v>237.0</v>
      </c>
      <c r="LA22" s="81">
        <v>11.6</v>
      </c>
      <c r="LB22" s="81">
        <v>2.5</v>
      </c>
      <c r="LC22" s="81">
        <v>3.0</v>
      </c>
      <c r="LD22" s="81">
        <v>49.0</v>
      </c>
      <c r="LE22" s="81">
        <v>49.0</v>
      </c>
      <c r="LF22" s="81">
        <v>128.0</v>
      </c>
      <c r="LG22" s="81">
        <v>33.0</v>
      </c>
      <c r="LH22" s="81">
        <v>335.0</v>
      </c>
      <c r="LI22" s="81">
        <v>16.4</v>
      </c>
      <c r="LJ22" s="81">
        <v>5.0</v>
      </c>
      <c r="LK22" s="81">
        <v>5.0</v>
      </c>
      <c r="LL22" s="81">
        <v>52.0</v>
      </c>
      <c r="LM22" s="81">
        <v>52.0</v>
      </c>
      <c r="LN22" s="89"/>
      <c r="LO22" s="82">
        <v>332.0</v>
      </c>
      <c r="LP22" s="82">
        <v>325.0</v>
      </c>
      <c r="LQ22" s="82">
        <v>179.0</v>
      </c>
      <c r="LR22" s="82">
        <v>68.0</v>
      </c>
      <c r="LS22" s="82">
        <v>330.0</v>
      </c>
      <c r="LT22" s="82">
        <v>55.0</v>
      </c>
      <c r="LU22" s="82">
        <v>9.0</v>
      </c>
      <c r="LV22" s="82">
        <v>138.0</v>
      </c>
      <c r="LW22" s="82">
        <v>101.0</v>
      </c>
      <c r="LX22" s="82">
        <v>52.0</v>
      </c>
      <c r="LY22" s="82">
        <v>50.0</v>
      </c>
      <c r="LZ22" s="82">
        <v>12.0</v>
      </c>
      <c r="MA22" s="82">
        <v>124.0</v>
      </c>
      <c r="MB22" s="82">
        <v>37.0</v>
      </c>
      <c r="MC22" s="82">
        <v>142.0</v>
      </c>
      <c r="MD22" s="82">
        <v>224.0</v>
      </c>
      <c r="ME22" s="82">
        <v>75.0</v>
      </c>
      <c r="MF22" s="82">
        <v>59.0</v>
      </c>
      <c r="MG22" s="82">
        <v>12.0</v>
      </c>
      <c r="MH22" s="82">
        <v>0.0</v>
      </c>
      <c r="MI22" s="82">
        <v>0.0</v>
      </c>
      <c r="MJ22" s="82">
        <v>0.0</v>
      </c>
      <c r="MK22" s="82">
        <v>0.0</v>
      </c>
      <c r="ML22" s="82">
        <v>45.0</v>
      </c>
      <c r="MM22" s="82">
        <v>55.0</v>
      </c>
      <c r="MN22" s="82">
        <v>5.0</v>
      </c>
      <c r="MO22" s="86"/>
      <c r="MP22" s="87"/>
      <c r="MQ22" s="87"/>
      <c r="MR22" s="87"/>
      <c r="MS22" s="87"/>
      <c r="MT22" s="82">
        <v>10.0</v>
      </c>
      <c r="MU22" s="82">
        <v>4.0</v>
      </c>
      <c r="MV22" s="82">
        <v>181.0</v>
      </c>
      <c r="MW22" s="82">
        <v>36.0</v>
      </c>
      <c r="MX22" s="82">
        <v>35.0</v>
      </c>
      <c r="MY22" s="82" t="s">
        <v>96</v>
      </c>
      <c r="MZ22" s="82">
        <v>5.0</v>
      </c>
      <c r="NA22" s="87"/>
      <c r="NB22" s="82">
        <v>10.0</v>
      </c>
      <c r="NC22" s="82">
        <v>3.0</v>
      </c>
      <c r="ND22" s="82">
        <v>180.0</v>
      </c>
      <c r="NE22" s="82">
        <v>36.0</v>
      </c>
      <c r="NF22" s="82">
        <v>40.0</v>
      </c>
      <c r="NG22" s="82">
        <v>40.0</v>
      </c>
      <c r="NH22" s="82">
        <v>5.0</v>
      </c>
      <c r="NI22" s="87"/>
      <c r="NJ22" s="82">
        <v>0.0</v>
      </c>
      <c r="NK22" s="82">
        <v>0.0</v>
      </c>
      <c r="NL22" s="82">
        <v>0.0</v>
      </c>
      <c r="NM22" s="82">
        <v>35.0</v>
      </c>
      <c r="NN22" s="82">
        <v>50.0</v>
      </c>
      <c r="NO22" s="82">
        <v>45.0</v>
      </c>
      <c r="NP22" s="82">
        <v>4.0</v>
      </c>
    </row>
    <row r="23" ht="14.25" customHeight="1">
      <c r="A23" s="49">
        <v>0.416666666666667</v>
      </c>
      <c r="B23" s="50"/>
      <c r="C23" s="51">
        <v>50.21</v>
      </c>
      <c r="D23" s="52">
        <v>341.0</v>
      </c>
      <c r="E23" s="53">
        <v>135.0</v>
      </c>
      <c r="F23" s="53">
        <v>45.0</v>
      </c>
      <c r="G23" s="55">
        <v>9.9</v>
      </c>
      <c r="H23" s="54"/>
      <c r="I23" s="53">
        <v>6.0</v>
      </c>
      <c r="J23" s="53">
        <v>47.0</v>
      </c>
      <c r="K23" s="53">
        <v>47.0</v>
      </c>
      <c r="L23" s="53">
        <v>140.0</v>
      </c>
      <c r="M23" s="53">
        <v>88.0</v>
      </c>
      <c r="N23" s="53">
        <v>22.4</v>
      </c>
      <c r="O23" s="54"/>
      <c r="P23" s="53">
        <v>6.0</v>
      </c>
      <c r="Q23" s="53">
        <v>56.0</v>
      </c>
      <c r="R23" s="53">
        <v>49.0</v>
      </c>
      <c r="S23" s="55">
        <v>344.8</v>
      </c>
      <c r="T23" s="55">
        <v>301.3</v>
      </c>
      <c r="U23" s="55">
        <v>179.5</v>
      </c>
      <c r="V23" s="54"/>
      <c r="W23" s="53">
        <v>340.6</v>
      </c>
      <c r="X23" s="55">
        <v>233.5</v>
      </c>
      <c r="Y23" s="55">
        <v>134.2</v>
      </c>
      <c r="Z23" s="54"/>
      <c r="AA23" s="55">
        <v>345.3</v>
      </c>
      <c r="AB23" s="53">
        <v>301.6</v>
      </c>
      <c r="AC23" s="53">
        <v>202.4</v>
      </c>
      <c r="AD23" s="54"/>
      <c r="AE23" s="55">
        <v>344.9</v>
      </c>
      <c r="AF23" s="55">
        <v>333.5</v>
      </c>
      <c r="AG23" s="55">
        <v>181.7</v>
      </c>
      <c r="AH23" s="54"/>
      <c r="AI23" s="53">
        <v>350.9</v>
      </c>
      <c r="AJ23" s="53">
        <v>356.3</v>
      </c>
      <c r="AK23" s="53">
        <v>224.1</v>
      </c>
      <c r="AL23" s="54"/>
      <c r="AM23" s="53">
        <v>343.3</v>
      </c>
      <c r="AN23" s="55">
        <v>381.3</v>
      </c>
      <c r="AO23" s="55">
        <v>218.5</v>
      </c>
      <c r="AP23" s="54"/>
      <c r="AQ23" s="182">
        <f t="shared" ref="AQ23:AS23" si="31">E23</f>
        <v>135</v>
      </c>
      <c r="AR23" s="54">
        <f t="shared" si="31"/>
        <v>45</v>
      </c>
      <c r="AS23" s="56">
        <f t="shared" si="31"/>
        <v>9.9</v>
      </c>
      <c r="AT23" s="54"/>
      <c r="AU23" s="54">
        <f t="shared" ref="AU23:AW23" si="32">L23</f>
        <v>140</v>
      </c>
      <c r="AV23" s="54">
        <f t="shared" si="32"/>
        <v>88</v>
      </c>
      <c r="AW23" s="54">
        <f t="shared" si="32"/>
        <v>22.4</v>
      </c>
      <c r="AX23" s="54"/>
      <c r="AY23" s="182">
        <f t="shared" si="6"/>
        <v>135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83.0</v>
      </c>
      <c r="BK23" s="53">
        <v>55.0</v>
      </c>
      <c r="BL23" s="89"/>
      <c r="BM23" s="58">
        <v>342.0</v>
      </c>
      <c r="BN23" s="58">
        <v>146.0</v>
      </c>
      <c r="BO23" s="58">
        <v>183.0</v>
      </c>
      <c r="BP23" s="58">
        <v>9.2</v>
      </c>
      <c r="BQ23" s="59"/>
      <c r="BR23" s="58">
        <v>6.0</v>
      </c>
      <c r="BS23" s="58">
        <v>55.0</v>
      </c>
      <c r="BT23" s="58">
        <v>55.0</v>
      </c>
      <c r="BU23" s="59">
        <f t="shared" si="7"/>
        <v>342</v>
      </c>
      <c r="BV23" s="58">
        <v>354.0</v>
      </c>
      <c r="BW23" s="58">
        <v>207.0</v>
      </c>
      <c r="BX23" s="58">
        <v>36.0</v>
      </c>
      <c r="BY23" s="58">
        <v>334.0</v>
      </c>
      <c r="BZ23" s="58">
        <v>377.0</v>
      </c>
      <c r="CA23" s="58">
        <v>207.0</v>
      </c>
      <c r="CB23" s="58">
        <v>32.0</v>
      </c>
      <c r="CC23" s="58">
        <v>342.0</v>
      </c>
      <c r="CD23" s="58">
        <v>310.0</v>
      </c>
      <c r="CE23" s="58">
        <v>146.0</v>
      </c>
      <c r="CF23" s="58">
        <v>10.0</v>
      </c>
      <c r="CG23" s="58">
        <v>336.0</v>
      </c>
      <c r="CH23" s="58">
        <v>255.0</v>
      </c>
      <c r="CI23" s="58">
        <v>147.0</v>
      </c>
      <c r="CJ23" s="58">
        <v>4.0</v>
      </c>
      <c r="CK23" s="58">
        <v>346.0</v>
      </c>
      <c r="CL23" s="58">
        <v>310.0</v>
      </c>
      <c r="CM23" s="58">
        <v>184.0</v>
      </c>
      <c r="CN23" s="58">
        <v>19.0</v>
      </c>
      <c r="CO23" s="58">
        <v>331.0</v>
      </c>
      <c r="CP23" s="58">
        <v>323.0</v>
      </c>
      <c r="CQ23" s="58">
        <v>162.0</v>
      </c>
      <c r="CR23" s="58">
        <v>6.0</v>
      </c>
      <c r="CS23" s="58">
        <v>335.0</v>
      </c>
      <c r="CT23" s="58">
        <v>318.0</v>
      </c>
      <c r="CU23" s="58">
        <v>190.0</v>
      </c>
      <c r="CV23" s="58">
        <v>107.0</v>
      </c>
      <c r="CW23" s="58">
        <v>336.0</v>
      </c>
      <c r="CX23" s="58">
        <v>181.0</v>
      </c>
      <c r="CY23" s="58">
        <v>64.0</v>
      </c>
      <c r="CZ23" s="58">
        <v>58.0</v>
      </c>
      <c r="DA23" s="58">
        <v>323.0</v>
      </c>
      <c r="DB23" s="58">
        <v>186.0</v>
      </c>
      <c r="DC23" s="58">
        <v>68.0</v>
      </c>
      <c r="DD23" s="58">
        <v>75.0</v>
      </c>
      <c r="DE23" s="59">
        <f t="shared" si="12"/>
        <v>146</v>
      </c>
      <c r="DF23" s="58">
        <v>35.2</v>
      </c>
      <c r="DG23" s="59">
        <f t="shared" ref="DG23:DH23" si="33">BO23</f>
        <v>183</v>
      </c>
      <c r="DH23" s="59">
        <f t="shared" si="33"/>
        <v>9.2</v>
      </c>
      <c r="DI23" s="59"/>
      <c r="DJ23" s="58">
        <v>7.0</v>
      </c>
      <c r="DK23" s="58">
        <v>54.0</v>
      </c>
      <c r="DL23" s="58">
        <v>50.0</v>
      </c>
      <c r="DM23" s="89"/>
      <c r="DN23" s="61">
        <v>340.0</v>
      </c>
      <c r="DO23" s="61">
        <v>140.0</v>
      </c>
      <c r="DP23" s="61">
        <v>36.02</v>
      </c>
      <c r="DQ23" s="61">
        <v>21.7</v>
      </c>
      <c r="DR23" s="61">
        <v>5.56</v>
      </c>
      <c r="DS23" s="61">
        <v>8.0</v>
      </c>
      <c r="DT23" s="61">
        <v>42.0</v>
      </c>
      <c r="DU23" s="61">
        <v>48.7</v>
      </c>
      <c r="DV23" s="232">
        <v>336.0</v>
      </c>
      <c r="DW23" s="233" t="s">
        <v>112</v>
      </c>
      <c r="DX23" s="232">
        <v>143.0</v>
      </c>
      <c r="DY23" s="233" t="s">
        <v>112</v>
      </c>
      <c r="DZ23" s="232">
        <v>336.0</v>
      </c>
      <c r="EA23" s="233" t="s">
        <v>112</v>
      </c>
      <c r="EB23" s="232">
        <v>136.0</v>
      </c>
      <c r="EC23" s="233" t="s">
        <v>112</v>
      </c>
      <c r="ED23" s="89"/>
      <c r="EE23" s="226">
        <v>343.0</v>
      </c>
      <c r="EF23" s="226">
        <v>138.0</v>
      </c>
      <c r="EG23" s="226">
        <v>71.0</v>
      </c>
      <c r="EH23" s="226">
        <v>3.0</v>
      </c>
      <c r="EI23" s="64"/>
      <c r="EJ23" s="63">
        <v>9.0</v>
      </c>
      <c r="EK23" s="226">
        <v>47.0</v>
      </c>
      <c r="EL23" s="226">
        <v>50.0</v>
      </c>
      <c r="EM23" s="226">
        <v>138.0</v>
      </c>
      <c r="EN23" s="226">
        <v>100.0</v>
      </c>
      <c r="EO23" s="226">
        <v>4.3</v>
      </c>
      <c r="EP23" s="64"/>
      <c r="EQ23" s="63">
        <v>9.0</v>
      </c>
      <c r="ER23" s="226">
        <v>49.0</v>
      </c>
      <c r="ES23" s="226">
        <v>51.0</v>
      </c>
      <c r="ET23" s="226">
        <v>343.0</v>
      </c>
      <c r="EU23" s="226">
        <v>253.0</v>
      </c>
      <c r="EV23" s="226">
        <v>149.2</v>
      </c>
      <c r="EW23" s="226">
        <v>0.7</v>
      </c>
      <c r="EX23" s="226">
        <v>341.0</v>
      </c>
      <c r="EY23" s="226">
        <v>0.0</v>
      </c>
      <c r="EZ23" s="226">
        <v>0.0</v>
      </c>
      <c r="FA23" s="226">
        <v>0.0</v>
      </c>
      <c r="FB23" s="226">
        <v>342.0</v>
      </c>
      <c r="FC23" s="226">
        <v>253.0</v>
      </c>
      <c r="FD23" s="226">
        <v>148.4</v>
      </c>
      <c r="FE23" s="226">
        <v>3.6</v>
      </c>
      <c r="FF23" s="226">
        <v>341.0</v>
      </c>
      <c r="FG23" s="226">
        <v>0.0</v>
      </c>
      <c r="FH23" s="226">
        <v>0.0</v>
      </c>
      <c r="FI23" s="226">
        <v>0.0</v>
      </c>
      <c r="FJ23" s="226">
        <v>343.0</v>
      </c>
      <c r="FK23" s="226">
        <v>247.0</v>
      </c>
      <c r="FL23" s="226">
        <v>142.6</v>
      </c>
      <c r="FM23" s="64"/>
      <c r="FN23" s="226">
        <v>343.0</v>
      </c>
      <c r="FO23" s="226">
        <v>262.0</v>
      </c>
      <c r="FP23" s="226">
        <v>142.2</v>
      </c>
      <c r="FQ23" s="226">
        <v>14.2</v>
      </c>
      <c r="FR23" s="226">
        <v>138.0</v>
      </c>
      <c r="FS23" s="64"/>
      <c r="FT23" s="226">
        <v>11.94</v>
      </c>
      <c r="FU23" s="64"/>
      <c r="FV23" s="226">
        <v>138.0</v>
      </c>
      <c r="FW23" s="64"/>
      <c r="FX23" s="64"/>
      <c r="FY23" s="64"/>
      <c r="FZ23" s="89"/>
      <c r="GA23" s="65">
        <v>343.0</v>
      </c>
      <c r="GB23" s="66">
        <v>347.74</v>
      </c>
      <c r="GC23" s="66">
        <v>217.69</v>
      </c>
      <c r="GD23" s="66">
        <v>11.73</v>
      </c>
      <c r="GE23" s="66">
        <v>343.0</v>
      </c>
      <c r="GF23" s="66">
        <v>369.57</v>
      </c>
      <c r="GG23" s="66">
        <v>215.34</v>
      </c>
      <c r="GH23" s="66">
        <v>14.99</v>
      </c>
      <c r="GI23" s="66">
        <v>343.0</v>
      </c>
      <c r="GJ23" s="66">
        <v>247.8</v>
      </c>
      <c r="GK23" s="66">
        <v>-143.31</v>
      </c>
      <c r="GL23" s="66">
        <v>-17.84</v>
      </c>
      <c r="GM23" s="66">
        <v>343.0</v>
      </c>
      <c r="GN23" s="66">
        <v>225.53</v>
      </c>
      <c r="GO23" s="66">
        <v>-141.21</v>
      </c>
      <c r="GP23" s="66">
        <v>-26.63</v>
      </c>
      <c r="GQ23" s="66">
        <v>343.0</v>
      </c>
      <c r="GR23" s="66">
        <v>111.37</v>
      </c>
      <c r="GS23" s="66">
        <v>-70.61</v>
      </c>
      <c r="GT23" s="66">
        <v>6.7</v>
      </c>
      <c r="GU23" s="66">
        <v>342.0</v>
      </c>
      <c r="GV23" s="66">
        <v>104.19</v>
      </c>
      <c r="GW23" s="66">
        <v>-59.38</v>
      </c>
      <c r="GX23" s="66">
        <v>0.0</v>
      </c>
      <c r="GY23" s="89"/>
      <c r="GZ23" s="98" t="s">
        <v>91</v>
      </c>
      <c r="HA23" s="99" t="s">
        <v>92</v>
      </c>
      <c r="HB23" s="98">
        <v>284.0</v>
      </c>
      <c r="HC23" s="98">
        <v>14.2</v>
      </c>
      <c r="HD23" s="98">
        <v>5.68</v>
      </c>
      <c r="HE23" s="99">
        <v>8.0</v>
      </c>
      <c r="HF23" s="99">
        <v>54.0</v>
      </c>
      <c r="HG23" s="99">
        <v>51.0</v>
      </c>
      <c r="HH23" s="98" t="s">
        <v>91</v>
      </c>
      <c r="HI23" s="98" t="s">
        <v>92</v>
      </c>
      <c r="HJ23" s="98">
        <v>88.0</v>
      </c>
      <c r="HK23" s="98">
        <v>4.4</v>
      </c>
      <c r="HL23" s="98">
        <v>1.76</v>
      </c>
      <c r="HM23" s="98">
        <v>5.0</v>
      </c>
      <c r="HN23" s="99">
        <v>56.0</v>
      </c>
      <c r="HO23" s="99">
        <v>56.0</v>
      </c>
      <c r="HP23" s="98" t="s">
        <v>91</v>
      </c>
      <c r="HQ23" s="99" t="s">
        <v>92</v>
      </c>
      <c r="HR23" s="98">
        <v>118.0</v>
      </c>
      <c r="HS23" s="98">
        <v>5.9</v>
      </c>
      <c r="HT23" s="98">
        <v>2.95</v>
      </c>
      <c r="HU23" s="98">
        <v>7.0</v>
      </c>
      <c r="HV23" s="99">
        <v>52.0</v>
      </c>
      <c r="HW23" s="99">
        <v>52.0</v>
      </c>
      <c r="HX23" s="89"/>
      <c r="HY23" s="72">
        <v>135.0</v>
      </c>
      <c r="HZ23" s="72">
        <v>33.0</v>
      </c>
      <c r="IA23" s="73">
        <f t="shared" si="9"/>
        <v>96</v>
      </c>
      <c r="IB23" s="72">
        <v>4.8</v>
      </c>
      <c r="IC23" s="73"/>
      <c r="ID23" s="72">
        <v>2.0</v>
      </c>
      <c r="IE23" s="72">
        <v>58.0</v>
      </c>
      <c r="IF23" s="72">
        <v>38.0</v>
      </c>
      <c r="IG23" s="89"/>
      <c r="IH23" s="74">
        <v>140.0</v>
      </c>
      <c r="II23" s="74">
        <v>34.2</v>
      </c>
      <c r="IJ23" s="74">
        <v>120.0</v>
      </c>
      <c r="IK23" s="74">
        <v>6.4</v>
      </c>
      <c r="IL23" s="74">
        <v>6.9</v>
      </c>
      <c r="IM23" s="74">
        <v>6.0</v>
      </c>
      <c r="IN23" s="74">
        <v>46.0</v>
      </c>
      <c r="IO23" s="74">
        <v>46.0</v>
      </c>
      <c r="IP23" s="74">
        <v>140.0</v>
      </c>
      <c r="IQ23" s="74">
        <v>34.4</v>
      </c>
      <c r="IR23" s="74">
        <v>5.0</v>
      </c>
      <c r="IS23" s="74">
        <v>0.2</v>
      </c>
      <c r="IT23" s="74">
        <v>0.3</v>
      </c>
      <c r="IU23" s="74">
        <v>12.0</v>
      </c>
      <c r="IV23" s="74">
        <v>46.0</v>
      </c>
      <c r="IW23" s="74">
        <v>45.0</v>
      </c>
      <c r="IX23" s="89"/>
      <c r="IY23" s="76">
        <v>139.59</v>
      </c>
      <c r="IZ23" s="76">
        <v>34.97</v>
      </c>
      <c r="JA23" s="76">
        <v>346.6</v>
      </c>
      <c r="JB23" s="76">
        <v>17.33</v>
      </c>
      <c r="JC23" s="76">
        <v>6.01</v>
      </c>
      <c r="JD23" s="76">
        <v>3.0</v>
      </c>
      <c r="JE23" s="76">
        <v>53.58</v>
      </c>
      <c r="JF23" s="76">
        <v>43.39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140.0</v>
      </c>
      <c r="JQ23" s="78">
        <v>32.5</v>
      </c>
      <c r="JR23" s="78">
        <v>0.0</v>
      </c>
      <c r="JS23" s="78">
        <v>0.0</v>
      </c>
      <c r="JT23" s="78">
        <v>0.0</v>
      </c>
      <c r="JU23" s="78">
        <v>2.0</v>
      </c>
      <c r="JV23" s="78">
        <v>41.0</v>
      </c>
      <c r="JW23" s="78">
        <v>41.0</v>
      </c>
      <c r="JX23" s="78">
        <v>140.0</v>
      </c>
      <c r="JY23" s="78">
        <v>34.8</v>
      </c>
      <c r="JZ23" s="78">
        <v>57.0</v>
      </c>
      <c r="KA23" s="78">
        <v>3.0</v>
      </c>
      <c r="KB23" s="78">
        <v>1.4</v>
      </c>
      <c r="KC23" s="78">
        <v>2.0</v>
      </c>
      <c r="KD23" s="78">
        <v>46.0</v>
      </c>
      <c r="KE23" s="78">
        <v>45.0</v>
      </c>
      <c r="KF23" s="89"/>
      <c r="KG23" s="79">
        <v>140.0</v>
      </c>
      <c r="KH23" s="79">
        <v>34.0</v>
      </c>
      <c r="KI23" s="79">
        <v>40.0</v>
      </c>
      <c r="KJ23" s="79">
        <v>2.2</v>
      </c>
      <c r="KK23" s="80"/>
      <c r="KL23" s="79">
        <v>1.0</v>
      </c>
      <c r="KM23" s="79">
        <v>44.0</v>
      </c>
      <c r="KN23" s="79">
        <v>44.0</v>
      </c>
      <c r="KO23" s="79">
        <v>140.0</v>
      </c>
      <c r="KP23" s="79">
        <v>34.0</v>
      </c>
      <c r="KQ23" s="79" t="s">
        <v>98</v>
      </c>
      <c r="KR23" s="79" t="s">
        <v>98</v>
      </c>
      <c r="KS23" s="80"/>
      <c r="KT23" s="79">
        <v>1.0</v>
      </c>
      <c r="KU23" s="79">
        <v>44.0</v>
      </c>
      <c r="KV23" s="79">
        <v>42.0</v>
      </c>
      <c r="KW23" s="89"/>
      <c r="KX23" s="81">
        <v>131.0</v>
      </c>
      <c r="KY23" s="81">
        <v>34.0</v>
      </c>
      <c r="KZ23" s="81">
        <v>88.0</v>
      </c>
      <c r="LA23" s="81">
        <v>4.3</v>
      </c>
      <c r="LB23" s="81">
        <v>2.5</v>
      </c>
      <c r="LC23" s="81">
        <v>3.0</v>
      </c>
      <c r="LD23" s="81">
        <v>50.0</v>
      </c>
      <c r="LE23" s="81">
        <v>50.0</v>
      </c>
      <c r="LF23" s="81">
        <v>131.0</v>
      </c>
      <c r="LG23" s="81">
        <v>33.0</v>
      </c>
      <c r="LH23" s="81">
        <v>398.0</v>
      </c>
      <c r="LI23" s="81">
        <v>19.5</v>
      </c>
      <c r="LJ23" s="81">
        <v>5.0</v>
      </c>
      <c r="LK23" s="81">
        <v>5.0</v>
      </c>
      <c r="LL23" s="81">
        <v>53.0</v>
      </c>
      <c r="LM23" s="81">
        <v>53.0</v>
      </c>
      <c r="LN23" s="89"/>
      <c r="LO23" s="82">
        <v>333.0</v>
      </c>
      <c r="LP23" s="82">
        <v>289.0</v>
      </c>
      <c r="LQ23" s="82">
        <v>154.0</v>
      </c>
      <c r="LR23" s="82">
        <v>68.0</v>
      </c>
      <c r="LS23" s="82">
        <v>322.0</v>
      </c>
      <c r="LT23" s="82">
        <v>93.0</v>
      </c>
      <c r="LU23" s="82">
        <v>6.5</v>
      </c>
      <c r="LV23" s="82">
        <v>140.0</v>
      </c>
      <c r="LW23" s="82">
        <v>93.0</v>
      </c>
      <c r="LX23" s="82">
        <v>52.0</v>
      </c>
      <c r="LY23" s="82">
        <v>51.0</v>
      </c>
      <c r="LZ23" s="82">
        <v>12.0</v>
      </c>
      <c r="MA23" s="82">
        <v>103.0</v>
      </c>
      <c r="MB23" s="82">
        <v>0.0</v>
      </c>
      <c r="MC23" s="82">
        <v>141.0</v>
      </c>
      <c r="MD23" s="82">
        <v>196.0</v>
      </c>
      <c r="ME23" s="82">
        <v>70.0</v>
      </c>
      <c r="MF23" s="82">
        <v>59.0</v>
      </c>
      <c r="MG23" s="82">
        <v>12.0</v>
      </c>
      <c r="MH23" s="82">
        <v>0.0</v>
      </c>
      <c r="MI23" s="82">
        <v>0.0</v>
      </c>
      <c r="MJ23" s="82">
        <v>0.0</v>
      </c>
      <c r="MK23" s="82">
        <v>0.0</v>
      </c>
      <c r="ML23" s="82">
        <v>45.0</v>
      </c>
      <c r="MM23" s="82">
        <v>55.0</v>
      </c>
      <c r="MN23" s="82">
        <v>5.0</v>
      </c>
      <c r="MO23" s="86"/>
      <c r="MP23" s="87"/>
      <c r="MQ23" s="87"/>
      <c r="MR23" s="87"/>
      <c r="MS23" s="87"/>
      <c r="MT23" s="82">
        <v>11.0</v>
      </c>
      <c r="MU23" s="82">
        <v>4.0</v>
      </c>
      <c r="MV23" s="82">
        <v>199.0</v>
      </c>
      <c r="MW23" s="82">
        <v>36.0</v>
      </c>
      <c r="MX23" s="82">
        <v>35.0</v>
      </c>
      <c r="MY23" s="82" t="s">
        <v>96</v>
      </c>
      <c r="MZ23" s="82">
        <v>5.0</v>
      </c>
      <c r="NA23" s="87"/>
      <c r="NB23" s="82">
        <v>10.0</v>
      </c>
      <c r="NC23" s="82">
        <v>4.0</v>
      </c>
      <c r="ND23" s="82">
        <v>191.0</v>
      </c>
      <c r="NE23" s="82">
        <v>36.0</v>
      </c>
      <c r="NF23" s="82">
        <v>40.0</v>
      </c>
      <c r="NG23" s="82">
        <v>40.0</v>
      </c>
      <c r="NH23" s="82">
        <v>5.0</v>
      </c>
      <c r="NI23" s="87"/>
      <c r="NJ23" s="82">
        <v>0.0</v>
      </c>
      <c r="NK23" s="82">
        <v>0.0</v>
      </c>
      <c r="NL23" s="82">
        <v>0.0</v>
      </c>
      <c r="NM23" s="82">
        <v>35.0</v>
      </c>
      <c r="NN23" s="82">
        <v>50.0</v>
      </c>
      <c r="NO23" s="82">
        <v>45.0</v>
      </c>
      <c r="NP23" s="82">
        <v>4.0</v>
      </c>
    </row>
    <row r="24" ht="14.25" customHeight="1">
      <c r="A24" s="49">
        <v>0.458333333333334</v>
      </c>
      <c r="B24" s="50"/>
      <c r="C24" s="51">
        <v>50.25</v>
      </c>
      <c r="D24" s="52">
        <v>337.0</v>
      </c>
      <c r="E24" s="53">
        <v>134.0</v>
      </c>
      <c r="F24" s="53">
        <v>46.0</v>
      </c>
      <c r="G24" s="55">
        <v>9.8</v>
      </c>
      <c r="H24" s="54"/>
      <c r="I24" s="53">
        <v>6.0</v>
      </c>
      <c r="J24" s="53">
        <v>47.0</v>
      </c>
      <c r="K24" s="53">
        <v>47.0</v>
      </c>
      <c r="L24" s="53">
        <v>138.0</v>
      </c>
      <c r="M24" s="53">
        <v>90.0</v>
      </c>
      <c r="N24" s="53">
        <v>22.5</v>
      </c>
      <c r="O24" s="54"/>
      <c r="P24" s="53">
        <v>6.0</v>
      </c>
      <c r="Q24" s="53">
        <v>56.0</v>
      </c>
      <c r="R24" s="53">
        <v>49.0</v>
      </c>
      <c r="S24" s="55">
        <v>341.6</v>
      </c>
      <c r="T24" s="55">
        <v>262.0</v>
      </c>
      <c r="U24" s="55">
        <v>157.6</v>
      </c>
      <c r="V24" s="54"/>
      <c r="W24" s="53">
        <v>337.2</v>
      </c>
      <c r="X24" s="55">
        <v>197.0</v>
      </c>
      <c r="Y24" s="55">
        <v>107.7</v>
      </c>
      <c r="Z24" s="54"/>
      <c r="AA24" s="55">
        <v>341.0</v>
      </c>
      <c r="AB24" s="53">
        <v>314.7</v>
      </c>
      <c r="AC24" s="53">
        <v>208.6</v>
      </c>
      <c r="AD24" s="54"/>
      <c r="AE24" s="55">
        <v>340.3</v>
      </c>
      <c r="AF24" s="55">
        <v>344.0</v>
      </c>
      <c r="AG24" s="55">
        <v>188.0</v>
      </c>
      <c r="AH24" s="54"/>
      <c r="AI24" s="53" t="s">
        <v>131</v>
      </c>
      <c r="AJ24" s="53" t="s">
        <v>131</v>
      </c>
      <c r="AK24" s="53" t="s">
        <v>131</v>
      </c>
      <c r="AL24" s="54"/>
      <c r="AM24" s="53">
        <v>339.8</v>
      </c>
      <c r="AN24" s="55">
        <v>677.2</v>
      </c>
      <c r="AO24" s="55">
        <v>405.0</v>
      </c>
      <c r="AP24" s="54"/>
      <c r="AQ24" s="182">
        <f t="shared" ref="AQ24:AS24" si="34">E24</f>
        <v>134</v>
      </c>
      <c r="AR24" s="54">
        <f t="shared" si="34"/>
        <v>46</v>
      </c>
      <c r="AS24" s="56">
        <f t="shared" si="34"/>
        <v>9.8</v>
      </c>
      <c r="AT24" s="54"/>
      <c r="AU24" s="54">
        <f t="shared" ref="AU24:AW24" si="35">L24</f>
        <v>138</v>
      </c>
      <c r="AV24" s="54">
        <f t="shared" si="35"/>
        <v>90</v>
      </c>
      <c r="AW24" s="54">
        <f t="shared" si="35"/>
        <v>22.5</v>
      </c>
      <c r="AX24" s="54"/>
      <c r="AY24" s="182">
        <f t="shared" si="6"/>
        <v>134</v>
      </c>
      <c r="AZ24" s="54"/>
      <c r="BA24" s="54"/>
      <c r="BB24" s="54"/>
      <c r="BC24" s="89"/>
      <c r="BD24" s="54"/>
      <c r="BE24" s="53">
        <v>34.0</v>
      </c>
      <c r="BF24" s="53">
        <v>98.0</v>
      </c>
      <c r="BG24" s="53">
        <v>4.9</v>
      </c>
      <c r="BH24" s="54"/>
      <c r="BI24" s="53">
        <v>22.0</v>
      </c>
      <c r="BJ24" s="53">
        <v>83.0</v>
      </c>
      <c r="BK24" s="53">
        <v>55.0</v>
      </c>
      <c r="BL24" s="89"/>
      <c r="BM24" s="58">
        <v>341.0</v>
      </c>
      <c r="BN24" s="58">
        <v>145.0</v>
      </c>
      <c r="BO24" s="58">
        <v>242.0</v>
      </c>
      <c r="BP24" s="58">
        <v>12.1</v>
      </c>
      <c r="BQ24" s="59"/>
      <c r="BR24" s="58">
        <v>6.0</v>
      </c>
      <c r="BS24" s="58">
        <v>58.0</v>
      </c>
      <c r="BT24" s="58">
        <v>60.0</v>
      </c>
      <c r="BU24" s="59">
        <f t="shared" si="7"/>
        <v>341</v>
      </c>
      <c r="BV24" s="58">
        <v>274.0</v>
      </c>
      <c r="BW24" s="58">
        <v>160.0</v>
      </c>
      <c r="BX24" s="58">
        <v>25.0</v>
      </c>
      <c r="BY24" s="58">
        <v>333.0</v>
      </c>
      <c r="BZ24" s="58">
        <v>297.0</v>
      </c>
      <c r="CA24" s="58">
        <v>162.0</v>
      </c>
      <c r="CB24" s="58">
        <v>20.0</v>
      </c>
      <c r="CC24" s="58">
        <v>342.0</v>
      </c>
      <c r="CD24" s="58">
        <v>276.0</v>
      </c>
      <c r="CE24" s="58">
        <v>158.0</v>
      </c>
      <c r="CF24" s="58">
        <v>18.0</v>
      </c>
      <c r="CG24" s="58">
        <v>336.0</v>
      </c>
      <c r="CH24" s="58">
        <v>283.0</v>
      </c>
      <c r="CI24" s="58">
        <v>157.0</v>
      </c>
      <c r="CJ24" s="58">
        <v>10.0</v>
      </c>
      <c r="CK24" s="58">
        <v>346.0</v>
      </c>
      <c r="CL24" s="58">
        <v>302.0</v>
      </c>
      <c r="CM24" s="58">
        <v>169.0</v>
      </c>
      <c r="CN24" s="58">
        <v>4.0</v>
      </c>
      <c r="CO24" s="58">
        <v>332.0</v>
      </c>
      <c r="CP24" s="58">
        <v>299.0</v>
      </c>
      <c r="CQ24" s="58">
        <v>149.0</v>
      </c>
      <c r="CR24" s="58">
        <v>6.0</v>
      </c>
      <c r="CS24" s="58">
        <v>335.0</v>
      </c>
      <c r="CT24" s="58">
        <v>294.0</v>
      </c>
      <c r="CU24" s="58">
        <v>174.0</v>
      </c>
      <c r="CV24" s="58">
        <v>102.0</v>
      </c>
      <c r="CW24" s="58">
        <v>336.0</v>
      </c>
      <c r="CX24" s="58">
        <v>159.0</v>
      </c>
      <c r="CY24" s="58">
        <v>60.0</v>
      </c>
      <c r="CZ24" s="58">
        <v>50.0</v>
      </c>
      <c r="DA24" s="58">
        <v>324.0</v>
      </c>
      <c r="DB24" s="58">
        <v>164.0</v>
      </c>
      <c r="DC24" s="58">
        <v>64.0</v>
      </c>
      <c r="DD24" s="58">
        <v>62.0</v>
      </c>
      <c r="DE24" s="59">
        <f t="shared" si="12"/>
        <v>145</v>
      </c>
      <c r="DF24" s="58">
        <v>35.0</v>
      </c>
      <c r="DG24" s="59">
        <f t="shared" ref="DG24:DH24" si="36">BO24</f>
        <v>242</v>
      </c>
      <c r="DH24" s="59">
        <f t="shared" si="36"/>
        <v>12.1</v>
      </c>
      <c r="DI24" s="59"/>
      <c r="DJ24" s="58">
        <v>7.0</v>
      </c>
      <c r="DK24" s="58">
        <v>57.0</v>
      </c>
      <c r="DL24" s="58">
        <v>52.0</v>
      </c>
      <c r="DM24" s="89"/>
      <c r="DN24" s="61">
        <v>339.0</v>
      </c>
      <c r="DO24" s="61">
        <v>140.0</v>
      </c>
      <c r="DP24" s="61">
        <v>36.86</v>
      </c>
      <c r="DQ24" s="61">
        <v>20.55</v>
      </c>
      <c r="DR24" s="61">
        <v>6.11</v>
      </c>
      <c r="DS24" s="61">
        <v>8.0</v>
      </c>
      <c r="DT24" s="61">
        <v>40.0</v>
      </c>
      <c r="DU24" s="61">
        <v>48.4</v>
      </c>
      <c r="DV24" s="232">
        <v>336.0</v>
      </c>
      <c r="DW24" s="233" t="s">
        <v>112</v>
      </c>
      <c r="DX24" s="232">
        <v>145.0</v>
      </c>
      <c r="DY24" s="233" t="s">
        <v>112</v>
      </c>
      <c r="DZ24" s="232">
        <v>336.0</v>
      </c>
      <c r="EA24" s="233" t="s">
        <v>112</v>
      </c>
      <c r="EB24" s="232">
        <v>138.0</v>
      </c>
      <c r="EC24" s="233" t="s">
        <v>112</v>
      </c>
      <c r="ED24" s="89"/>
      <c r="EE24" s="226">
        <v>338.0</v>
      </c>
      <c r="EF24" s="226">
        <v>136.0</v>
      </c>
      <c r="EG24" s="226">
        <v>74.0</v>
      </c>
      <c r="EH24" s="226">
        <v>3.1</v>
      </c>
      <c r="EI24" s="64"/>
      <c r="EJ24" s="63">
        <v>9.0</v>
      </c>
      <c r="EK24" s="226">
        <v>49.0</v>
      </c>
      <c r="EL24" s="226">
        <v>51.0</v>
      </c>
      <c r="EM24" s="226">
        <v>136.0</v>
      </c>
      <c r="EN24" s="226">
        <v>101.0</v>
      </c>
      <c r="EO24" s="226">
        <v>4.3</v>
      </c>
      <c r="EP24" s="64"/>
      <c r="EQ24" s="63">
        <v>9.0</v>
      </c>
      <c r="ER24" s="226">
        <v>50.0</v>
      </c>
      <c r="ES24" s="226">
        <v>52.0</v>
      </c>
      <c r="ET24" s="226">
        <v>340.0</v>
      </c>
      <c r="EU24" s="226">
        <v>255.0</v>
      </c>
      <c r="EV24" s="226">
        <v>149.3</v>
      </c>
      <c r="EW24" s="226">
        <v>-9.0</v>
      </c>
      <c r="EX24" s="226">
        <v>338.0</v>
      </c>
      <c r="EY24" s="226">
        <v>1.0</v>
      </c>
      <c r="EZ24" s="226">
        <v>0.0</v>
      </c>
      <c r="FA24" s="226">
        <v>0.0</v>
      </c>
      <c r="FB24" s="226">
        <v>339.0</v>
      </c>
      <c r="FC24" s="226">
        <v>253.0</v>
      </c>
      <c r="FD24" s="226">
        <v>148.0</v>
      </c>
      <c r="FE24" s="226">
        <v>-6.5</v>
      </c>
      <c r="FF24" s="226">
        <v>337.0</v>
      </c>
      <c r="FG24" s="226">
        <v>1.0</v>
      </c>
      <c r="FH24" s="226">
        <v>0.0</v>
      </c>
      <c r="FI24" s="226">
        <v>0.0</v>
      </c>
      <c r="FJ24" s="226">
        <v>338.0</v>
      </c>
      <c r="FK24" s="226">
        <v>243.0</v>
      </c>
      <c r="FL24" s="226">
        <v>138.7</v>
      </c>
      <c r="FM24" s="64"/>
      <c r="FN24" s="226">
        <v>338.0</v>
      </c>
      <c r="FO24" s="226">
        <v>257.0</v>
      </c>
      <c r="FP24" s="226">
        <v>139.0</v>
      </c>
      <c r="FQ24" s="226">
        <v>2.3</v>
      </c>
      <c r="FR24" s="226">
        <v>136.0</v>
      </c>
      <c r="FS24" s="64"/>
      <c r="FT24" s="226">
        <v>18.21</v>
      </c>
      <c r="FU24" s="64"/>
      <c r="FV24" s="226">
        <v>136.0</v>
      </c>
      <c r="FW24" s="64"/>
      <c r="FX24" s="64"/>
      <c r="FY24" s="64"/>
      <c r="FZ24" s="89"/>
      <c r="GA24" s="65">
        <v>0.0</v>
      </c>
      <c r="GB24" s="66">
        <v>0.0</v>
      </c>
      <c r="GC24" s="66">
        <v>0.0</v>
      </c>
      <c r="GD24" s="66">
        <v>0.0</v>
      </c>
      <c r="GE24" s="66">
        <v>339.0</v>
      </c>
      <c r="GF24" s="66">
        <v>691.38</v>
      </c>
      <c r="GG24" s="66">
        <v>412.59</v>
      </c>
      <c r="GH24" s="66">
        <v>35.51</v>
      </c>
      <c r="GI24" s="66">
        <v>340.0</v>
      </c>
      <c r="GJ24" s="66">
        <v>248.82</v>
      </c>
      <c r="GK24" s="66">
        <v>-142.81</v>
      </c>
      <c r="GL24" s="66">
        <v>-6.7</v>
      </c>
      <c r="GM24" s="66">
        <v>340.0</v>
      </c>
      <c r="GN24" s="66">
        <v>228.75</v>
      </c>
      <c r="GO24" s="66">
        <v>-142.47</v>
      </c>
      <c r="GP24" s="66">
        <v>-14.74</v>
      </c>
      <c r="GQ24" s="66">
        <v>341.0</v>
      </c>
      <c r="GR24" s="66">
        <v>100.97</v>
      </c>
      <c r="GS24" s="66">
        <v>-63.82</v>
      </c>
      <c r="GT24" s="66">
        <v>-2.85</v>
      </c>
      <c r="GU24" s="66">
        <v>340.0</v>
      </c>
      <c r="GV24" s="66">
        <v>112.84</v>
      </c>
      <c r="GW24" s="66">
        <v>-64.24</v>
      </c>
      <c r="GX24" s="66">
        <v>-4.1</v>
      </c>
      <c r="GY24" s="89"/>
      <c r="GZ24" s="98" t="s">
        <v>91</v>
      </c>
      <c r="HA24" s="99" t="s">
        <v>92</v>
      </c>
      <c r="HB24" s="98">
        <v>286.0</v>
      </c>
      <c r="HC24" s="98">
        <v>14.3</v>
      </c>
      <c r="HD24" s="98">
        <v>5.72</v>
      </c>
      <c r="HE24" s="99">
        <v>8.0</v>
      </c>
      <c r="HF24" s="99">
        <v>54.0</v>
      </c>
      <c r="HG24" s="99">
        <v>50.0</v>
      </c>
      <c r="HH24" s="98" t="s">
        <v>91</v>
      </c>
      <c r="HI24" s="98" t="s">
        <v>92</v>
      </c>
      <c r="HJ24" s="98">
        <v>87.0</v>
      </c>
      <c r="HK24" s="98">
        <v>4.35</v>
      </c>
      <c r="HL24" s="98">
        <v>1.74</v>
      </c>
      <c r="HM24" s="98">
        <v>5.0</v>
      </c>
      <c r="HN24" s="99">
        <v>56.0</v>
      </c>
      <c r="HO24" s="99">
        <v>56.0</v>
      </c>
      <c r="HP24" s="98" t="s">
        <v>91</v>
      </c>
      <c r="HQ24" s="99" t="s">
        <v>92</v>
      </c>
      <c r="HR24" s="98">
        <v>117.0</v>
      </c>
      <c r="HS24" s="98">
        <v>5.85</v>
      </c>
      <c r="HT24" s="98">
        <v>2.925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3">
        <f t="shared" si="9"/>
        <v>116</v>
      </c>
      <c r="IB24" s="72">
        <v>5.8</v>
      </c>
      <c r="IC24" s="73"/>
      <c r="ID24" s="72">
        <v>2.0</v>
      </c>
      <c r="IE24" s="72">
        <v>64.0</v>
      </c>
      <c r="IF24" s="72">
        <v>40.0</v>
      </c>
      <c r="IG24" s="89"/>
      <c r="IH24" s="74">
        <v>140.0</v>
      </c>
      <c r="II24" s="74">
        <v>33.9</v>
      </c>
      <c r="IJ24" s="74">
        <v>118.0</v>
      </c>
      <c r="IK24" s="74">
        <v>6.2</v>
      </c>
      <c r="IL24" s="74">
        <v>6.7</v>
      </c>
      <c r="IM24" s="74">
        <v>6.0</v>
      </c>
      <c r="IN24" s="74">
        <v>46.0</v>
      </c>
      <c r="IO24" s="74">
        <v>46.0</v>
      </c>
      <c r="IP24" s="74">
        <v>140.0</v>
      </c>
      <c r="IQ24" s="74">
        <v>34.4</v>
      </c>
      <c r="IR24" s="74">
        <v>5.0</v>
      </c>
      <c r="IS24" s="74">
        <v>0.2</v>
      </c>
      <c r="IT24" s="74">
        <v>0.3</v>
      </c>
      <c r="IU24" s="74">
        <v>12.0</v>
      </c>
      <c r="IV24" s="74">
        <v>46.0</v>
      </c>
      <c r="IW24" s="74">
        <v>45.0</v>
      </c>
      <c r="IX24" s="89"/>
      <c r="IY24" s="76">
        <v>139.42</v>
      </c>
      <c r="IZ24" s="76">
        <v>34.91</v>
      </c>
      <c r="JA24" s="76">
        <v>368.6</v>
      </c>
      <c r="JB24" s="76">
        <v>18.43</v>
      </c>
      <c r="JC24" s="76">
        <v>7.15</v>
      </c>
      <c r="JD24" s="76">
        <v>3.0</v>
      </c>
      <c r="JE24" s="76">
        <v>57.56</v>
      </c>
      <c r="JF24" s="76">
        <v>42.55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137.0</v>
      </c>
      <c r="JQ24" s="78">
        <v>32.9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42.0</v>
      </c>
      <c r="JX24" s="78">
        <v>137.0</v>
      </c>
      <c r="JY24" s="78">
        <v>33.9</v>
      </c>
      <c r="JZ24" s="78">
        <v>126.0</v>
      </c>
      <c r="KA24" s="78">
        <v>6.8</v>
      </c>
      <c r="KB24" s="78">
        <v>2.5</v>
      </c>
      <c r="KC24" s="78">
        <v>2.0</v>
      </c>
      <c r="KD24" s="78">
        <v>48.0</v>
      </c>
      <c r="KE24" s="78">
        <v>47.0</v>
      </c>
      <c r="KF24" s="89"/>
      <c r="KG24" s="79">
        <v>137.0</v>
      </c>
      <c r="KH24" s="79">
        <v>33.0</v>
      </c>
      <c r="KI24" s="79">
        <v>108.0</v>
      </c>
      <c r="KJ24" s="79">
        <v>5.6</v>
      </c>
      <c r="KK24" s="80"/>
      <c r="KL24" s="79">
        <v>1.0</v>
      </c>
      <c r="KM24" s="79">
        <v>44.0</v>
      </c>
      <c r="KN24" s="79">
        <v>44.0</v>
      </c>
      <c r="KO24" s="79">
        <v>137.0</v>
      </c>
      <c r="KP24" s="79">
        <v>33.0</v>
      </c>
      <c r="KQ24" s="79" t="s">
        <v>98</v>
      </c>
      <c r="KR24" s="79" t="s">
        <v>98</v>
      </c>
      <c r="KS24" s="80"/>
      <c r="KT24" s="79">
        <v>1.0</v>
      </c>
      <c r="KU24" s="79">
        <v>44.0</v>
      </c>
      <c r="KV24" s="79">
        <v>42.0</v>
      </c>
      <c r="KW24" s="89"/>
      <c r="KX24" s="81">
        <v>139.0</v>
      </c>
      <c r="KY24" s="81">
        <v>34.0</v>
      </c>
      <c r="KZ24" s="81">
        <v>0.0</v>
      </c>
      <c r="LA24" s="81">
        <v>0.0</v>
      </c>
      <c r="LB24" s="81">
        <v>0.0</v>
      </c>
      <c r="LC24" s="81">
        <v>3.0</v>
      </c>
      <c r="LD24" s="81">
        <v>50.0</v>
      </c>
      <c r="LE24" s="81">
        <v>50.0</v>
      </c>
      <c r="LF24" s="81">
        <v>139.0</v>
      </c>
      <c r="LG24" s="81">
        <v>33.0</v>
      </c>
      <c r="LH24" s="81">
        <v>333.0</v>
      </c>
      <c r="LI24" s="81">
        <v>16.3</v>
      </c>
      <c r="LJ24" s="81">
        <v>5.0</v>
      </c>
      <c r="LK24" s="81">
        <v>5.0</v>
      </c>
      <c r="LL24" s="81">
        <v>53.0</v>
      </c>
      <c r="LM24" s="81">
        <v>53.0</v>
      </c>
      <c r="LN24" s="89"/>
      <c r="LO24" s="82">
        <v>339.0</v>
      </c>
      <c r="LP24" s="82">
        <v>231.0</v>
      </c>
      <c r="LQ24" s="82">
        <v>132.0</v>
      </c>
      <c r="LR24" s="82">
        <v>71.0</v>
      </c>
      <c r="LS24" s="82">
        <v>329.0</v>
      </c>
      <c r="LT24" s="82">
        <v>40.0</v>
      </c>
      <c r="LU24" s="82">
        <v>0.5</v>
      </c>
      <c r="LV24" s="82">
        <v>143.0</v>
      </c>
      <c r="LW24" s="82">
        <v>70.0</v>
      </c>
      <c r="LX24" s="82">
        <v>53.0</v>
      </c>
      <c r="LY24" s="82">
        <v>53.0</v>
      </c>
      <c r="LZ24" s="82">
        <v>12.0</v>
      </c>
      <c r="MA24" s="82">
        <v>92.0</v>
      </c>
      <c r="MB24" s="82">
        <v>4.4</v>
      </c>
      <c r="MC24" s="82">
        <v>144.0</v>
      </c>
      <c r="MD24" s="82">
        <v>161.0</v>
      </c>
      <c r="ME24" s="82">
        <v>70.0</v>
      </c>
      <c r="MF24" s="82">
        <v>60.0</v>
      </c>
      <c r="MG24" s="82">
        <v>12.0</v>
      </c>
      <c r="MH24" s="82">
        <v>0.0</v>
      </c>
      <c r="MI24" s="82">
        <v>0.0</v>
      </c>
      <c r="MJ24" s="82">
        <v>0.0</v>
      </c>
      <c r="MK24" s="82">
        <v>0.0</v>
      </c>
      <c r="ML24" s="82">
        <v>45.0</v>
      </c>
      <c r="MM24" s="82">
        <v>55.0</v>
      </c>
      <c r="MN24" s="82">
        <v>5.0</v>
      </c>
      <c r="MO24" s="86"/>
      <c r="MP24" s="87"/>
      <c r="MQ24" s="87"/>
      <c r="MR24" s="87"/>
      <c r="MS24" s="87"/>
      <c r="MT24" s="82">
        <v>11.0</v>
      </c>
      <c r="MU24" s="82">
        <v>5.0</v>
      </c>
      <c r="MV24" s="82">
        <v>193.0</v>
      </c>
      <c r="MW24" s="82">
        <v>36.0</v>
      </c>
      <c r="MX24" s="82">
        <v>35.0</v>
      </c>
      <c r="MY24" s="82" t="s">
        <v>96</v>
      </c>
      <c r="MZ24" s="82">
        <v>5.0</v>
      </c>
      <c r="NA24" s="87"/>
      <c r="NB24" s="82">
        <v>15.0</v>
      </c>
      <c r="NC24" s="82">
        <v>6.0</v>
      </c>
      <c r="ND24" s="82">
        <v>271.0</v>
      </c>
      <c r="NE24" s="82">
        <v>36.0</v>
      </c>
      <c r="NF24" s="82">
        <v>40.0</v>
      </c>
      <c r="NG24" s="82">
        <v>40.0</v>
      </c>
      <c r="NH24" s="82">
        <v>5.0</v>
      </c>
      <c r="NI24" s="87"/>
      <c r="NJ24" s="82">
        <v>0.0</v>
      </c>
      <c r="NK24" s="82">
        <v>0.0</v>
      </c>
      <c r="NL24" s="82">
        <v>0.0</v>
      </c>
      <c r="NM24" s="82">
        <v>35.0</v>
      </c>
      <c r="NN24" s="82">
        <v>50.0</v>
      </c>
      <c r="NO24" s="82">
        <v>45.0</v>
      </c>
      <c r="NP24" s="82">
        <v>4.0</v>
      </c>
    </row>
    <row r="25" ht="14.25" customHeight="1">
      <c r="A25" s="49">
        <v>0.5</v>
      </c>
      <c r="B25" s="50"/>
      <c r="C25" s="51">
        <v>50.22</v>
      </c>
      <c r="D25" s="52">
        <v>338.0</v>
      </c>
      <c r="E25" s="53">
        <v>134.0</v>
      </c>
      <c r="F25" s="53">
        <v>47.0</v>
      </c>
      <c r="G25" s="55">
        <v>10.0</v>
      </c>
      <c r="H25" s="54"/>
      <c r="I25" s="53">
        <v>6.0</v>
      </c>
      <c r="J25" s="53">
        <v>47.0</v>
      </c>
      <c r="K25" s="53">
        <v>47.0</v>
      </c>
      <c r="L25" s="53">
        <v>139.0</v>
      </c>
      <c r="M25" s="53">
        <v>93.0</v>
      </c>
      <c r="N25" s="53">
        <v>23.2</v>
      </c>
      <c r="O25" s="54"/>
      <c r="P25" s="53">
        <v>6.0</v>
      </c>
      <c r="Q25" s="53">
        <v>56.0</v>
      </c>
      <c r="R25" s="53">
        <v>49.0</v>
      </c>
      <c r="S25" s="55">
        <v>342.9</v>
      </c>
      <c r="T25" s="55">
        <v>290.1</v>
      </c>
      <c r="U25" s="55">
        <v>173.6</v>
      </c>
      <c r="V25" s="54"/>
      <c r="W25" s="53">
        <v>338.9</v>
      </c>
      <c r="X25" s="55">
        <v>214.3</v>
      </c>
      <c r="Y25" s="55">
        <v>122.3</v>
      </c>
      <c r="Z25" s="54"/>
      <c r="AA25" s="55">
        <v>342.3</v>
      </c>
      <c r="AB25" s="53">
        <v>265.6</v>
      </c>
      <c r="AC25" s="53">
        <v>175.1</v>
      </c>
      <c r="AD25" s="54"/>
      <c r="AE25" s="55">
        <v>341.7</v>
      </c>
      <c r="AF25" s="55">
        <v>295.5</v>
      </c>
      <c r="AG25" s="55">
        <v>159.1</v>
      </c>
      <c r="AH25" s="54"/>
      <c r="AI25" s="53" t="s">
        <v>131</v>
      </c>
      <c r="AJ25" s="53" t="s">
        <v>131</v>
      </c>
      <c r="AK25" s="53" t="s">
        <v>131</v>
      </c>
      <c r="AL25" s="54"/>
      <c r="AM25" s="53">
        <v>341.1</v>
      </c>
      <c r="AN25" s="55">
        <v>617.2</v>
      </c>
      <c r="AO25" s="55">
        <v>369.5</v>
      </c>
      <c r="AP25" s="54"/>
      <c r="AQ25" s="182">
        <f t="shared" ref="AQ25:AS25" si="37">E25</f>
        <v>134</v>
      </c>
      <c r="AR25" s="54">
        <f t="shared" si="37"/>
        <v>47</v>
      </c>
      <c r="AS25" s="56">
        <f t="shared" si="37"/>
        <v>10</v>
      </c>
      <c r="AT25" s="54"/>
      <c r="AU25" s="54">
        <f t="shared" ref="AU25:AW25" si="38">L25</f>
        <v>139</v>
      </c>
      <c r="AV25" s="54">
        <f t="shared" si="38"/>
        <v>93</v>
      </c>
      <c r="AW25" s="54">
        <f t="shared" si="38"/>
        <v>23.2</v>
      </c>
      <c r="AX25" s="54"/>
      <c r="AY25" s="182">
        <f t="shared" si="6"/>
        <v>134</v>
      </c>
      <c r="AZ25" s="54"/>
      <c r="BA25" s="54"/>
      <c r="BB25" s="54"/>
      <c r="BC25" s="89"/>
      <c r="BD25" s="54"/>
      <c r="BE25" s="53">
        <v>34.0</v>
      </c>
      <c r="BF25" s="53">
        <v>63.0</v>
      </c>
      <c r="BG25" s="53">
        <v>8.0</v>
      </c>
      <c r="BH25" s="54"/>
      <c r="BI25" s="53">
        <v>22.0</v>
      </c>
      <c r="BJ25" s="53">
        <v>85.0</v>
      </c>
      <c r="BK25" s="53">
        <v>62.0</v>
      </c>
      <c r="BL25" s="89"/>
      <c r="BM25" s="58">
        <v>342.0</v>
      </c>
      <c r="BN25" s="58">
        <v>146.0</v>
      </c>
      <c r="BO25" s="58">
        <v>235.0</v>
      </c>
      <c r="BP25" s="58">
        <v>11.8</v>
      </c>
      <c r="BQ25" s="59"/>
      <c r="BR25" s="58">
        <v>6.0</v>
      </c>
      <c r="BS25" s="58">
        <v>63.0</v>
      </c>
      <c r="BT25" s="58">
        <v>64.0</v>
      </c>
      <c r="BU25" s="59">
        <f t="shared" si="7"/>
        <v>342</v>
      </c>
      <c r="BV25" s="58">
        <v>569.0</v>
      </c>
      <c r="BW25" s="58">
        <v>332.0</v>
      </c>
      <c r="BX25" s="58">
        <v>60.0</v>
      </c>
      <c r="BY25" s="58" t="s">
        <v>94</v>
      </c>
      <c r="BZ25" s="58" t="s">
        <v>94</v>
      </c>
      <c r="CA25" s="58" t="s">
        <v>94</v>
      </c>
      <c r="CB25" s="58" t="s">
        <v>94</v>
      </c>
      <c r="CC25" s="58">
        <v>343.0</v>
      </c>
      <c r="CD25" s="58">
        <v>272.0</v>
      </c>
      <c r="CE25" s="58">
        <v>154.0</v>
      </c>
      <c r="CF25" s="58">
        <v>16.0</v>
      </c>
      <c r="CG25" s="58">
        <v>336.0</v>
      </c>
      <c r="CH25" s="58">
        <v>277.0</v>
      </c>
      <c r="CI25" s="58">
        <v>154.0</v>
      </c>
      <c r="CJ25" s="58">
        <v>7.0</v>
      </c>
      <c r="CK25" s="58">
        <v>346.0</v>
      </c>
      <c r="CL25" s="58">
        <v>287.0</v>
      </c>
      <c r="CM25" s="58">
        <v>159.0</v>
      </c>
      <c r="CN25" s="58">
        <v>4.0</v>
      </c>
      <c r="CO25" s="58">
        <v>332.0</v>
      </c>
      <c r="CP25" s="58">
        <v>288.0</v>
      </c>
      <c r="CQ25" s="58">
        <v>143.0</v>
      </c>
      <c r="CR25" s="58">
        <v>7.0</v>
      </c>
      <c r="CS25" s="58">
        <v>336.0</v>
      </c>
      <c r="CT25" s="58">
        <v>282.0</v>
      </c>
      <c r="CU25" s="58">
        <v>169.0</v>
      </c>
      <c r="CV25" s="58">
        <v>92.0</v>
      </c>
      <c r="CW25" s="58">
        <v>337.0</v>
      </c>
      <c r="CX25" s="58">
        <v>177.0</v>
      </c>
      <c r="CY25" s="58">
        <v>68.0</v>
      </c>
      <c r="CZ25" s="58">
        <v>55.0</v>
      </c>
      <c r="DA25" s="58">
        <v>324.0</v>
      </c>
      <c r="DB25" s="58">
        <v>182.0</v>
      </c>
      <c r="DC25" s="58">
        <v>92.0</v>
      </c>
      <c r="DD25" s="58">
        <v>66.0</v>
      </c>
      <c r="DE25" s="59">
        <f t="shared" si="12"/>
        <v>146</v>
      </c>
      <c r="DF25" s="58">
        <v>35.0</v>
      </c>
      <c r="DG25" s="59">
        <f t="shared" ref="DG25:DH25" si="39">BO25</f>
        <v>235</v>
      </c>
      <c r="DH25" s="59">
        <f t="shared" si="39"/>
        <v>11.8</v>
      </c>
      <c r="DI25" s="59"/>
      <c r="DJ25" s="58">
        <v>7.0</v>
      </c>
      <c r="DK25" s="58">
        <v>59.0</v>
      </c>
      <c r="DL25" s="58">
        <v>54.0</v>
      </c>
      <c r="DM25" s="89"/>
      <c r="DN25" s="61">
        <v>340.0</v>
      </c>
      <c r="DO25" s="61">
        <v>140.0</v>
      </c>
      <c r="DP25" s="61">
        <v>46.06</v>
      </c>
      <c r="DQ25" s="61">
        <v>25.18</v>
      </c>
      <c r="DR25" s="61">
        <v>8.87</v>
      </c>
      <c r="DS25" s="61">
        <v>8.0</v>
      </c>
      <c r="DT25" s="61">
        <v>42.0</v>
      </c>
      <c r="DU25" s="61">
        <v>50.9</v>
      </c>
      <c r="DV25" s="232">
        <v>336.0</v>
      </c>
      <c r="DW25" s="233" t="s">
        <v>112</v>
      </c>
      <c r="DX25" s="232">
        <v>147.0</v>
      </c>
      <c r="DY25" s="233" t="s">
        <v>112</v>
      </c>
      <c r="DZ25" s="232">
        <v>336.0</v>
      </c>
      <c r="EA25" s="233" t="s">
        <v>112</v>
      </c>
      <c r="EB25" s="232">
        <v>138.0</v>
      </c>
      <c r="EC25" s="233" t="s">
        <v>112</v>
      </c>
      <c r="ED25" s="89"/>
      <c r="EE25" s="226">
        <v>342.0</v>
      </c>
      <c r="EF25" s="226">
        <v>137.0</v>
      </c>
      <c r="EG25" s="226">
        <v>91.0</v>
      </c>
      <c r="EH25" s="226">
        <v>3.8</v>
      </c>
      <c r="EI25" s="64"/>
      <c r="EJ25" s="63">
        <v>9.0</v>
      </c>
      <c r="EK25" s="226">
        <v>50.0</v>
      </c>
      <c r="EL25" s="226">
        <v>52.0</v>
      </c>
      <c r="EM25" s="226">
        <v>137.0</v>
      </c>
      <c r="EN25" s="226">
        <v>101.0</v>
      </c>
      <c r="EO25" s="226">
        <v>4.3</v>
      </c>
      <c r="EP25" s="64"/>
      <c r="EQ25" s="63">
        <v>9.0</v>
      </c>
      <c r="ER25" s="226">
        <v>52.0</v>
      </c>
      <c r="ES25" s="226">
        <v>53.0</v>
      </c>
      <c r="ET25" s="226">
        <v>341.0</v>
      </c>
      <c r="EU25" s="226">
        <v>210.0</v>
      </c>
      <c r="EV25" s="226">
        <v>123.8</v>
      </c>
      <c r="EW25" s="226">
        <v>-4.3</v>
      </c>
      <c r="EX25" s="226">
        <v>339.0</v>
      </c>
      <c r="EY25" s="226">
        <v>1.0</v>
      </c>
      <c r="EZ25" s="226">
        <v>0.0</v>
      </c>
      <c r="FA25" s="226">
        <v>0.0</v>
      </c>
      <c r="FB25" s="226">
        <v>340.0</v>
      </c>
      <c r="FC25" s="226">
        <v>210.0</v>
      </c>
      <c r="FD25" s="226">
        <v>123.4</v>
      </c>
      <c r="FE25" s="226">
        <v>-0.9</v>
      </c>
      <c r="FF25" s="226">
        <v>339.0</v>
      </c>
      <c r="FG25" s="226">
        <v>1.0</v>
      </c>
      <c r="FH25" s="226">
        <v>0.0</v>
      </c>
      <c r="FI25" s="226">
        <v>0.0</v>
      </c>
      <c r="FJ25" s="226">
        <v>342.0</v>
      </c>
      <c r="FK25" s="226">
        <v>202.0</v>
      </c>
      <c r="FL25" s="226">
        <v>116.9</v>
      </c>
      <c r="FM25" s="64"/>
      <c r="FN25" s="226">
        <v>342.0</v>
      </c>
      <c r="FO25" s="226">
        <v>216.0</v>
      </c>
      <c r="FP25" s="226">
        <v>117.2</v>
      </c>
      <c r="FQ25" s="226">
        <v>6.4</v>
      </c>
      <c r="FR25" s="226">
        <v>137.0</v>
      </c>
      <c r="FS25" s="64"/>
      <c r="FT25" s="226">
        <v>11.42</v>
      </c>
      <c r="FU25" s="64"/>
      <c r="FV25" s="226">
        <v>137.0</v>
      </c>
      <c r="FW25" s="64"/>
      <c r="FX25" s="64"/>
      <c r="FY25" s="64"/>
      <c r="FZ25" s="89"/>
      <c r="GA25" s="65">
        <v>0.0</v>
      </c>
      <c r="GB25" s="66">
        <v>0.0</v>
      </c>
      <c r="GC25" s="66">
        <v>0.0</v>
      </c>
      <c r="GD25" s="66">
        <v>0.0</v>
      </c>
      <c r="GE25" s="66">
        <v>342.0</v>
      </c>
      <c r="GF25" s="66">
        <v>600.37</v>
      </c>
      <c r="GG25" s="66">
        <v>364.09</v>
      </c>
      <c r="GH25" s="66">
        <v>25.29</v>
      </c>
      <c r="GI25" s="66">
        <v>342.0</v>
      </c>
      <c r="GJ25" s="66">
        <v>203.25</v>
      </c>
      <c r="GK25" s="66">
        <v>-117.01</v>
      </c>
      <c r="GL25" s="66">
        <v>-14.32</v>
      </c>
      <c r="GM25" s="66">
        <v>342.0</v>
      </c>
      <c r="GN25" s="66">
        <v>189.18</v>
      </c>
      <c r="GO25" s="66">
        <v>-117.01</v>
      </c>
      <c r="GP25" s="66">
        <v>-20.6</v>
      </c>
      <c r="GQ25" s="66">
        <v>343.0</v>
      </c>
      <c r="GR25" s="66">
        <v>99.65</v>
      </c>
      <c r="GS25" s="66">
        <v>-63.91</v>
      </c>
      <c r="GT25" s="66">
        <v>6.45</v>
      </c>
      <c r="GU25" s="66">
        <v>343.0</v>
      </c>
      <c r="GV25" s="66">
        <v>111.52</v>
      </c>
      <c r="GW25" s="66">
        <v>-62.73</v>
      </c>
      <c r="GX25" s="66">
        <v>7.45</v>
      </c>
      <c r="GY25" s="89"/>
      <c r="GZ25" s="98" t="s">
        <v>91</v>
      </c>
      <c r="HA25" s="99" t="s">
        <v>92</v>
      </c>
      <c r="HB25" s="98">
        <v>299.0</v>
      </c>
      <c r="HC25" s="98">
        <v>14.95</v>
      </c>
      <c r="HD25" s="98">
        <v>5.98</v>
      </c>
      <c r="HE25" s="99">
        <v>8.0</v>
      </c>
      <c r="HF25" s="99">
        <v>55.0</v>
      </c>
      <c r="HG25" s="99">
        <v>51.0</v>
      </c>
      <c r="HH25" s="98" t="s">
        <v>91</v>
      </c>
      <c r="HI25" s="98" t="s">
        <v>92</v>
      </c>
      <c r="HJ25" s="98">
        <v>89.0</v>
      </c>
      <c r="HK25" s="98">
        <v>4.45</v>
      </c>
      <c r="HL25" s="98">
        <v>1.78</v>
      </c>
      <c r="HM25" s="98">
        <v>5.0</v>
      </c>
      <c r="HN25" s="99">
        <v>58.0</v>
      </c>
      <c r="HO25" s="99">
        <v>58.0</v>
      </c>
      <c r="HP25" s="98" t="s">
        <v>91</v>
      </c>
      <c r="HQ25" s="99" t="s">
        <v>92</v>
      </c>
      <c r="HR25" s="98">
        <v>117.0</v>
      </c>
      <c r="HS25" s="98">
        <v>5.85</v>
      </c>
      <c r="HT25" s="98">
        <v>2.925</v>
      </c>
      <c r="HU25" s="98">
        <v>7.0</v>
      </c>
      <c r="HV25" s="99">
        <v>54.0</v>
      </c>
      <c r="HW25" s="99">
        <v>54.0</v>
      </c>
      <c r="HX25" s="89"/>
      <c r="HY25" s="72">
        <v>135.0</v>
      </c>
      <c r="HZ25" s="72">
        <v>33.0</v>
      </c>
      <c r="IA25" s="73">
        <f t="shared" si="9"/>
        <v>112</v>
      </c>
      <c r="IB25" s="72">
        <v>5.6</v>
      </c>
      <c r="IC25" s="73"/>
      <c r="ID25" s="72">
        <v>2.0</v>
      </c>
      <c r="IE25" s="72">
        <v>64.0</v>
      </c>
      <c r="IF25" s="72">
        <v>40.0</v>
      </c>
      <c r="IG25" s="89"/>
      <c r="IH25" s="74">
        <v>139.0</v>
      </c>
      <c r="II25" s="74">
        <v>33.9</v>
      </c>
      <c r="IJ25" s="74">
        <v>112.0</v>
      </c>
      <c r="IK25" s="74">
        <v>5.9</v>
      </c>
      <c r="IL25" s="74">
        <v>6.4</v>
      </c>
      <c r="IM25" s="74">
        <v>6.0</v>
      </c>
      <c r="IN25" s="74">
        <v>48.0</v>
      </c>
      <c r="IO25" s="74">
        <v>47.0</v>
      </c>
      <c r="IP25" s="74">
        <v>139.0</v>
      </c>
      <c r="IQ25" s="74">
        <v>34.4</v>
      </c>
      <c r="IR25" s="74">
        <v>5.0</v>
      </c>
      <c r="IS25" s="74">
        <v>0.2</v>
      </c>
      <c r="IT25" s="74">
        <v>0.3</v>
      </c>
      <c r="IU25" s="74">
        <v>12.0</v>
      </c>
      <c r="IV25" s="74">
        <v>46.0</v>
      </c>
      <c r="IW25" s="74">
        <v>45.0</v>
      </c>
      <c r="IX25" s="89"/>
      <c r="IY25" s="76">
        <v>139.15</v>
      </c>
      <c r="IZ25" s="76">
        <v>34.63</v>
      </c>
      <c r="JA25" s="76">
        <v>442.8</v>
      </c>
      <c r="JB25" s="76">
        <v>22.14</v>
      </c>
      <c r="JC25" s="76">
        <v>9.46</v>
      </c>
      <c r="JD25" s="76">
        <v>3.0</v>
      </c>
      <c r="JE25" s="76">
        <v>65.79</v>
      </c>
      <c r="JF25" s="76">
        <v>46.47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139.0</v>
      </c>
      <c r="JQ25" s="78">
        <v>32.9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139.0</v>
      </c>
      <c r="JY25" s="78">
        <v>34.5</v>
      </c>
      <c r="JZ25" s="78">
        <v>58.0</v>
      </c>
      <c r="KA25" s="78">
        <v>3.0</v>
      </c>
      <c r="KB25" s="78">
        <v>1.4</v>
      </c>
      <c r="KC25" s="78">
        <v>2.0</v>
      </c>
      <c r="KD25" s="78">
        <v>50.0</v>
      </c>
      <c r="KE25" s="78">
        <v>49.0</v>
      </c>
      <c r="KF25" s="89"/>
      <c r="KG25" s="79">
        <v>139.0</v>
      </c>
      <c r="KH25" s="79">
        <v>34.0</v>
      </c>
      <c r="KI25" s="79">
        <v>54.0</v>
      </c>
      <c r="KJ25" s="79">
        <v>2.8</v>
      </c>
      <c r="KK25" s="80"/>
      <c r="KL25" s="79">
        <v>1.0</v>
      </c>
      <c r="KM25" s="79">
        <v>50.0</v>
      </c>
      <c r="KN25" s="79">
        <v>50.0</v>
      </c>
      <c r="KO25" s="79">
        <v>139.0</v>
      </c>
      <c r="KP25" s="79">
        <v>34.0</v>
      </c>
      <c r="KQ25" s="79">
        <v>3.0</v>
      </c>
      <c r="KR25" s="79">
        <v>0.1</v>
      </c>
      <c r="KS25" s="80"/>
      <c r="KT25" s="79">
        <v>1.0</v>
      </c>
      <c r="KU25" s="79">
        <v>50.0</v>
      </c>
      <c r="KV25" s="79">
        <v>48.0</v>
      </c>
      <c r="KW25" s="89"/>
      <c r="KX25" s="81">
        <v>137.0</v>
      </c>
      <c r="KY25" s="81">
        <v>34.0</v>
      </c>
      <c r="KZ25" s="81">
        <v>22.0</v>
      </c>
      <c r="LA25" s="81">
        <v>1.1</v>
      </c>
      <c r="LB25" s="81">
        <v>2.5</v>
      </c>
      <c r="LC25" s="81">
        <v>3.0</v>
      </c>
      <c r="LD25" s="81">
        <v>50.0</v>
      </c>
      <c r="LE25" s="81">
        <v>50.0</v>
      </c>
      <c r="LF25" s="81">
        <v>137.0</v>
      </c>
      <c r="LG25" s="81">
        <v>34.0</v>
      </c>
      <c r="LH25" s="81">
        <v>355.0</v>
      </c>
      <c r="LI25" s="81">
        <v>17.4</v>
      </c>
      <c r="LJ25" s="81">
        <v>5.0</v>
      </c>
      <c r="LK25" s="81">
        <v>5.0</v>
      </c>
      <c r="LL25" s="81">
        <v>55.0</v>
      </c>
      <c r="LM25" s="81">
        <v>55.0</v>
      </c>
      <c r="LN25" s="89"/>
      <c r="LO25" s="82">
        <v>339.0</v>
      </c>
      <c r="LP25" s="82">
        <v>241.0</v>
      </c>
      <c r="LQ25" s="82">
        <v>142.0</v>
      </c>
      <c r="LR25" s="82">
        <v>71.0</v>
      </c>
      <c r="LS25" s="82">
        <v>327.0</v>
      </c>
      <c r="LT25" s="82">
        <v>35.0</v>
      </c>
      <c r="LU25" s="82">
        <v>1.0</v>
      </c>
      <c r="LV25" s="82">
        <v>143.0</v>
      </c>
      <c r="LW25" s="82">
        <v>61.0</v>
      </c>
      <c r="LX25" s="82">
        <v>55.0</v>
      </c>
      <c r="LY25" s="82">
        <v>56.0</v>
      </c>
      <c r="LZ25" s="82">
        <v>12.0</v>
      </c>
      <c r="MA25" s="82">
        <v>107.0</v>
      </c>
      <c r="MB25" s="82">
        <v>3.6</v>
      </c>
      <c r="MC25" s="82">
        <v>144.0</v>
      </c>
      <c r="MD25" s="82">
        <v>180.0</v>
      </c>
      <c r="ME25" s="82">
        <v>70.0</v>
      </c>
      <c r="MF25" s="82">
        <v>61.0</v>
      </c>
      <c r="MG25" s="82">
        <v>12.0</v>
      </c>
      <c r="MH25" s="82">
        <v>0.0</v>
      </c>
      <c r="MI25" s="82">
        <v>0.0</v>
      </c>
      <c r="MJ25" s="82">
        <v>0.0</v>
      </c>
      <c r="MK25" s="82">
        <v>0.0</v>
      </c>
      <c r="ML25" s="82">
        <v>45.0</v>
      </c>
      <c r="MM25" s="82">
        <v>55.0</v>
      </c>
      <c r="MN25" s="82">
        <v>5.0</v>
      </c>
      <c r="MO25" s="86"/>
      <c r="MP25" s="87"/>
      <c r="MQ25" s="87"/>
      <c r="MR25" s="87"/>
      <c r="MS25" s="87"/>
      <c r="MT25" s="82">
        <v>10.0</v>
      </c>
      <c r="MU25" s="82">
        <v>1.0</v>
      </c>
      <c r="MV25" s="82">
        <v>173.0</v>
      </c>
      <c r="MW25" s="82">
        <v>36.0</v>
      </c>
      <c r="MX25" s="82">
        <v>35.0</v>
      </c>
      <c r="MY25" s="82" t="s">
        <v>96</v>
      </c>
      <c r="MZ25" s="82">
        <v>5.0</v>
      </c>
      <c r="NA25" s="87"/>
      <c r="NB25" s="82">
        <v>3.0</v>
      </c>
      <c r="NC25" s="82">
        <v>2.0</v>
      </c>
      <c r="ND25" s="82">
        <v>65.0</v>
      </c>
      <c r="NE25" s="82">
        <v>36.0</v>
      </c>
      <c r="NF25" s="82">
        <v>40.0</v>
      </c>
      <c r="NG25" s="82">
        <v>40.0</v>
      </c>
      <c r="NH25" s="82">
        <v>5.0</v>
      </c>
      <c r="NI25" s="87"/>
      <c r="NJ25" s="82">
        <v>0.0</v>
      </c>
      <c r="NK25" s="82">
        <v>0.0</v>
      </c>
      <c r="NL25" s="82">
        <v>0.0</v>
      </c>
      <c r="NM25" s="82">
        <v>35.0</v>
      </c>
      <c r="NN25" s="82">
        <v>50.0</v>
      </c>
      <c r="NO25" s="82">
        <v>45.0</v>
      </c>
      <c r="NP25" s="82">
        <v>4.0</v>
      </c>
    </row>
    <row r="26" ht="14.25" customHeight="1">
      <c r="A26" s="49">
        <v>0.541666666666667</v>
      </c>
      <c r="B26" s="50"/>
      <c r="C26" s="51">
        <v>50.28</v>
      </c>
      <c r="D26" s="55">
        <v>339.0</v>
      </c>
      <c r="E26" s="53">
        <v>135.0</v>
      </c>
      <c r="F26" s="53">
        <v>45.0</v>
      </c>
      <c r="G26" s="55">
        <v>9.5</v>
      </c>
      <c r="H26" s="54"/>
      <c r="I26" s="53">
        <v>6.0</v>
      </c>
      <c r="J26" s="53">
        <v>47.0</v>
      </c>
      <c r="K26" s="53">
        <v>47.0</v>
      </c>
      <c r="L26" s="53">
        <v>140.0</v>
      </c>
      <c r="M26" s="53">
        <v>57.0</v>
      </c>
      <c r="N26" s="53">
        <v>13.7</v>
      </c>
      <c r="O26" s="54"/>
      <c r="P26" s="53">
        <v>6.0</v>
      </c>
      <c r="Q26" s="53">
        <v>56.0</v>
      </c>
      <c r="R26" s="53">
        <v>49.0</v>
      </c>
      <c r="S26" s="55">
        <v>343.2</v>
      </c>
      <c r="T26" s="55">
        <v>268.5</v>
      </c>
      <c r="U26" s="55">
        <v>162.1</v>
      </c>
      <c r="V26" s="54"/>
      <c r="W26" s="53">
        <v>338.7</v>
      </c>
      <c r="X26" s="55">
        <v>201.1</v>
      </c>
      <c r="Y26" s="55">
        <v>115.4</v>
      </c>
      <c r="Z26" s="54"/>
      <c r="AA26" s="55">
        <v>343.8</v>
      </c>
      <c r="AB26" s="53">
        <v>262.3</v>
      </c>
      <c r="AC26" s="53">
        <v>177.4</v>
      </c>
      <c r="AD26" s="54"/>
      <c r="AE26" s="55">
        <v>343.3</v>
      </c>
      <c r="AF26" s="55">
        <v>291.1</v>
      </c>
      <c r="AG26" s="55">
        <v>159.8</v>
      </c>
      <c r="AH26" s="54"/>
      <c r="AI26" s="53" t="s">
        <v>131</v>
      </c>
      <c r="AJ26" s="53" t="s">
        <v>131</v>
      </c>
      <c r="AK26" s="53" t="s">
        <v>131</v>
      </c>
      <c r="AL26" s="54"/>
      <c r="AM26" s="53">
        <v>341.1</v>
      </c>
      <c r="AN26" s="55">
        <v>566.2</v>
      </c>
      <c r="AO26" s="55">
        <v>342.2</v>
      </c>
      <c r="AP26" s="54"/>
      <c r="AQ26" s="182">
        <f t="shared" ref="AQ26:AS26" si="40">E26</f>
        <v>135</v>
      </c>
      <c r="AR26" s="54">
        <f t="shared" si="40"/>
        <v>45</v>
      </c>
      <c r="AS26" s="56">
        <f t="shared" si="40"/>
        <v>9.5</v>
      </c>
      <c r="AT26" s="54"/>
      <c r="AU26" s="54">
        <f t="shared" ref="AU26:AW26" si="41">L26</f>
        <v>140</v>
      </c>
      <c r="AV26" s="54">
        <f t="shared" si="41"/>
        <v>57</v>
      </c>
      <c r="AW26" s="54">
        <f t="shared" si="41"/>
        <v>13.7</v>
      </c>
      <c r="AX26" s="54"/>
      <c r="AY26" s="182">
        <f t="shared" si="6"/>
        <v>135</v>
      </c>
      <c r="AZ26" s="54"/>
      <c r="BA26" s="54"/>
      <c r="BB26" s="54"/>
      <c r="BC26" s="89"/>
      <c r="BD26" s="54"/>
      <c r="BE26" s="53">
        <v>0.0</v>
      </c>
      <c r="BF26" s="53">
        <v>0.0</v>
      </c>
      <c r="BG26" s="53">
        <v>0.0</v>
      </c>
      <c r="BH26" s="54"/>
      <c r="BI26" s="53">
        <v>22.0</v>
      </c>
      <c r="BJ26" s="53">
        <v>85.0</v>
      </c>
      <c r="BK26" s="53">
        <v>62.0</v>
      </c>
      <c r="BL26" s="89"/>
      <c r="BM26" s="58">
        <v>342.0</v>
      </c>
      <c r="BN26" s="58">
        <v>145.0</v>
      </c>
      <c r="BO26" s="58">
        <v>231.0</v>
      </c>
      <c r="BP26" s="58">
        <v>11.6</v>
      </c>
      <c r="BQ26" s="59"/>
      <c r="BR26" s="58">
        <v>6.0</v>
      </c>
      <c r="BS26" s="58">
        <v>65.0</v>
      </c>
      <c r="BT26" s="58">
        <v>67.0</v>
      </c>
      <c r="BU26" s="59">
        <f t="shared" si="7"/>
        <v>342</v>
      </c>
      <c r="BV26" s="58">
        <v>567.0</v>
      </c>
      <c r="BW26" s="58">
        <v>332.0</v>
      </c>
      <c r="BX26" s="58">
        <v>52.0</v>
      </c>
      <c r="BY26" s="58" t="s">
        <v>94</v>
      </c>
      <c r="BZ26" s="58" t="s">
        <v>94</v>
      </c>
      <c r="CA26" s="58" t="s">
        <v>94</v>
      </c>
      <c r="CB26" s="58" t="s">
        <v>94</v>
      </c>
      <c r="CC26" s="58">
        <v>343.0</v>
      </c>
      <c r="CD26" s="58">
        <v>268.0</v>
      </c>
      <c r="CE26" s="58">
        <v>152.0</v>
      </c>
      <c r="CF26" s="58">
        <v>12.0</v>
      </c>
      <c r="CG26" s="58">
        <v>336.0</v>
      </c>
      <c r="CH26" s="58">
        <v>257.0</v>
      </c>
      <c r="CI26" s="58">
        <v>150.0</v>
      </c>
      <c r="CJ26" s="58">
        <v>9.0</v>
      </c>
      <c r="CK26" s="58">
        <v>346.0</v>
      </c>
      <c r="CL26" s="58">
        <v>294.0</v>
      </c>
      <c r="CM26" s="58">
        <v>164.0</v>
      </c>
      <c r="CN26" s="58">
        <v>6.0</v>
      </c>
      <c r="CO26" s="58">
        <v>332.0</v>
      </c>
      <c r="CP26" s="58">
        <v>299.0</v>
      </c>
      <c r="CQ26" s="58">
        <v>148.0</v>
      </c>
      <c r="CR26" s="58">
        <v>4.0</v>
      </c>
      <c r="CS26" s="58">
        <v>337.0</v>
      </c>
      <c r="CT26" s="58">
        <v>303.0</v>
      </c>
      <c r="CU26" s="58">
        <v>174.0</v>
      </c>
      <c r="CV26" s="58">
        <v>106.0</v>
      </c>
      <c r="CW26" s="58">
        <v>338.0</v>
      </c>
      <c r="CX26" s="58">
        <v>164.0</v>
      </c>
      <c r="CY26" s="58">
        <v>55.0</v>
      </c>
      <c r="CZ26" s="58">
        <v>52.0</v>
      </c>
      <c r="DA26" s="58">
        <v>324.0</v>
      </c>
      <c r="DB26" s="58">
        <v>166.0</v>
      </c>
      <c r="DC26" s="58">
        <v>57.0</v>
      </c>
      <c r="DD26" s="58">
        <v>70.0</v>
      </c>
      <c r="DE26" s="59">
        <f t="shared" si="12"/>
        <v>145</v>
      </c>
      <c r="DF26" s="58">
        <v>35.0</v>
      </c>
      <c r="DG26" s="59">
        <f t="shared" ref="DG26:DH26" si="42">BO26</f>
        <v>231</v>
      </c>
      <c r="DH26" s="59">
        <f t="shared" si="42"/>
        <v>11.6</v>
      </c>
      <c r="DI26" s="59"/>
      <c r="DJ26" s="58">
        <v>7.0</v>
      </c>
      <c r="DK26" s="58">
        <v>60.0</v>
      </c>
      <c r="DL26" s="58">
        <v>55.0</v>
      </c>
      <c r="DM26" s="89"/>
      <c r="DN26" s="61">
        <v>339.0</v>
      </c>
      <c r="DO26" s="61">
        <v>140.0</v>
      </c>
      <c r="DP26" s="61">
        <v>39.74</v>
      </c>
      <c r="DQ26" s="61">
        <v>22.41</v>
      </c>
      <c r="DR26" s="61">
        <v>6.27</v>
      </c>
      <c r="DS26" s="61">
        <v>8.0</v>
      </c>
      <c r="DT26" s="61">
        <v>44.0</v>
      </c>
      <c r="DU26" s="61">
        <v>52.9</v>
      </c>
      <c r="DV26" s="232">
        <v>336.0</v>
      </c>
      <c r="DW26" s="233" t="s">
        <v>112</v>
      </c>
      <c r="DX26" s="232">
        <v>143.0</v>
      </c>
      <c r="DY26" s="233" t="s">
        <v>112</v>
      </c>
      <c r="DZ26" s="232">
        <v>336.0</v>
      </c>
      <c r="EA26" s="233" t="s">
        <v>112</v>
      </c>
      <c r="EB26" s="232">
        <v>139.0</v>
      </c>
      <c r="EC26" s="233" t="s">
        <v>112</v>
      </c>
      <c r="ED26" s="89"/>
      <c r="EE26" s="226">
        <v>344.0</v>
      </c>
      <c r="EF26" s="226">
        <v>138.0</v>
      </c>
      <c r="EG26" s="226">
        <v>73.0</v>
      </c>
      <c r="EH26" s="226">
        <v>3.2</v>
      </c>
      <c r="EI26" s="64"/>
      <c r="EJ26" s="63">
        <v>9.0</v>
      </c>
      <c r="EK26" s="226">
        <v>51.0</v>
      </c>
      <c r="EL26" s="226">
        <v>54.0</v>
      </c>
      <c r="EM26" s="226">
        <v>138.0</v>
      </c>
      <c r="EN26" s="226">
        <v>101.0</v>
      </c>
      <c r="EO26" s="226">
        <v>4.4</v>
      </c>
      <c r="EP26" s="64"/>
      <c r="EQ26" s="63">
        <v>9.0</v>
      </c>
      <c r="ER26" s="226">
        <v>53.0</v>
      </c>
      <c r="ES26" s="226">
        <v>55.0</v>
      </c>
      <c r="ET26" s="226">
        <v>342.0</v>
      </c>
      <c r="EU26" s="226">
        <v>210.0</v>
      </c>
      <c r="EV26" s="226">
        <v>123.8</v>
      </c>
      <c r="EW26" s="226">
        <v>-3.0</v>
      </c>
      <c r="EX26" s="226">
        <v>341.0</v>
      </c>
      <c r="EY26" s="226">
        <v>1.0</v>
      </c>
      <c r="EZ26" s="226">
        <v>0.0</v>
      </c>
      <c r="FA26" s="226">
        <v>0.0</v>
      </c>
      <c r="FB26" s="226">
        <v>341.0</v>
      </c>
      <c r="FC26" s="226">
        <v>210.0</v>
      </c>
      <c r="FD26" s="226">
        <v>123.3</v>
      </c>
      <c r="FE26" s="226">
        <v>0.6</v>
      </c>
      <c r="FF26" s="226">
        <v>340.0</v>
      </c>
      <c r="FG26" s="226">
        <v>1.0</v>
      </c>
      <c r="FH26" s="226">
        <v>0.0</v>
      </c>
      <c r="FI26" s="226">
        <v>0.0</v>
      </c>
      <c r="FJ26" s="226">
        <v>344.0</v>
      </c>
      <c r="FK26" s="226">
        <v>202.0</v>
      </c>
      <c r="FL26" s="226">
        <v>116.6</v>
      </c>
      <c r="FM26" s="64"/>
      <c r="FN26" s="226">
        <v>344.0</v>
      </c>
      <c r="FO26" s="226">
        <v>216.0</v>
      </c>
      <c r="FP26" s="226">
        <v>117.2</v>
      </c>
      <c r="FQ26" s="226">
        <v>6.6</v>
      </c>
      <c r="FR26" s="226">
        <v>138.0</v>
      </c>
      <c r="FS26" s="64"/>
      <c r="FT26" s="226">
        <v>11.11</v>
      </c>
      <c r="FU26" s="64"/>
      <c r="FV26" s="226">
        <v>138.0</v>
      </c>
      <c r="FW26" s="64"/>
      <c r="FX26" s="64"/>
      <c r="FY26" s="64"/>
      <c r="FZ26" s="89"/>
      <c r="GA26" s="65">
        <v>0.0</v>
      </c>
      <c r="GB26" s="66">
        <v>0.0</v>
      </c>
      <c r="GC26" s="66">
        <v>0.0</v>
      </c>
      <c r="GD26" s="66">
        <v>0.0</v>
      </c>
      <c r="GE26" s="66">
        <v>342.0</v>
      </c>
      <c r="GF26" s="66">
        <v>571.65</v>
      </c>
      <c r="GG26" s="66">
        <v>350.11</v>
      </c>
      <c r="GH26" s="66">
        <v>25.46</v>
      </c>
      <c r="GI26" s="66">
        <v>342.0</v>
      </c>
      <c r="GJ26" s="66">
        <v>199.15</v>
      </c>
      <c r="GK26" s="66">
        <v>-114.83</v>
      </c>
      <c r="GL26" s="66">
        <v>-13.65</v>
      </c>
      <c r="GM26" s="66">
        <v>342.0</v>
      </c>
      <c r="GN26" s="66">
        <v>183.47</v>
      </c>
      <c r="GO26" s="66">
        <v>-114.24</v>
      </c>
      <c r="GP26" s="66">
        <v>-20.27</v>
      </c>
      <c r="GQ26" s="66">
        <v>343.0</v>
      </c>
      <c r="GR26" s="66">
        <v>96.28</v>
      </c>
      <c r="GS26" s="66">
        <v>-61.9</v>
      </c>
      <c r="GT26" s="66">
        <v>4.44</v>
      </c>
      <c r="GU26" s="66">
        <v>342.0</v>
      </c>
      <c r="GV26" s="66">
        <v>105.36</v>
      </c>
      <c r="GW26" s="66">
        <v>-60.22</v>
      </c>
      <c r="GX26" s="66">
        <v>3.69</v>
      </c>
      <c r="GY26" s="89"/>
      <c r="GZ26" s="98" t="s">
        <v>91</v>
      </c>
      <c r="HA26" s="99" t="s">
        <v>92</v>
      </c>
      <c r="HB26" s="98">
        <v>173.0</v>
      </c>
      <c r="HC26" s="98">
        <v>8.65</v>
      </c>
      <c r="HD26" s="98">
        <v>3.46</v>
      </c>
      <c r="HE26" s="99">
        <v>8.0</v>
      </c>
      <c r="HF26" s="99">
        <v>58.0</v>
      </c>
      <c r="HG26" s="99">
        <v>55.0</v>
      </c>
      <c r="HH26" s="98" t="s">
        <v>91</v>
      </c>
      <c r="HI26" s="98" t="s">
        <v>92</v>
      </c>
      <c r="HJ26" s="98">
        <v>4.0</v>
      </c>
      <c r="HK26" s="98">
        <v>0.2</v>
      </c>
      <c r="HL26" s="98">
        <v>0.08</v>
      </c>
      <c r="HM26" s="98">
        <v>5.0</v>
      </c>
      <c r="HN26" s="99">
        <v>60.0</v>
      </c>
      <c r="HO26" s="99">
        <v>60.0</v>
      </c>
      <c r="HP26" s="98" t="s">
        <v>91</v>
      </c>
      <c r="HQ26" s="99" t="s">
        <v>92</v>
      </c>
      <c r="HR26" s="98">
        <v>193.0</v>
      </c>
      <c r="HS26" s="98">
        <v>9.65</v>
      </c>
      <c r="HT26" s="98">
        <v>4.825</v>
      </c>
      <c r="HU26" s="98">
        <v>7.0</v>
      </c>
      <c r="HV26" s="99">
        <v>58.0</v>
      </c>
      <c r="HW26" s="99">
        <v>58.0</v>
      </c>
      <c r="HX26" s="89"/>
      <c r="HY26" s="72">
        <v>135.0</v>
      </c>
      <c r="HZ26" s="72">
        <v>33.0</v>
      </c>
      <c r="IA26" s="73">
        <f t="shared" si="9"/>
        <v>104</v>
      </c>
      <c r="IB26" s="72">
        <v>5.2</v>
      </c>
      <c r="IC26" s="73"/>
      <c r="ID26" s="72">
        <v>2.0</v>
      </c>
      <c r="IE26" s="72">
        <v>64.0</v>
      </c>
      <c r="IF26" s="72">
        <v>40.0</v>
      </c>
      <c r="IG26" s="89"/>
      <c r="IH26" s="74">
        <v>141.0</v>
      </c>
      <c r="II26" s="74">
        <v>34.6</v>
      </c>
      <c r="IJ26" s="74">
        <v>18.0</v>
      </c>
      <c r="IK26" s="74">
        <v>0.7</v>
      </c>
      <c r="IL26" s="74">
        <v>1.0</v>
      </c>
      <c r="IM26" s="74">
        <v>6.0</v>
      </c>
      <c r="IN26" s="74">
        <v>48.0</v>
      </c>
      <c r="IO26" s="74">
        <v>47.0</v>
      </c>
      <c r="IP26" s="74">
        <v>141.0</v>
      </c>
      <c r="IQ26" s="74">
        <v>34.8</v>
      </c>
      <c r="IR26" s="74">
        <v>72.0</v>
      </c>
      <c r="IS26" s="74">
        <v>3.9</v>
      </c>
      <c r="IT26" s="74">
        <v>4.3</v>
      </c>
      <c r="IU26" s="74">
        <v>12.0</v>
      </c>
      <c r="IV26" s="74">
        <v>46.0</v>
      </c>
      <c r="IW26" s="74">
        <v>45.0</v>
      </c>
      <c r="IX26" s="89"/>
      <c r="IY26" s="76">
        <v>139.14</v>
      </c>
      <c r="IZ26" s="76">
        <v>34.82</v>
      </c>
      <c r="JA26" s="76">
        <v>388.4</v>
      </c>
      <c r="JB26" s="76">
        <v>19.42</v>
      </c>
      <c r="JC26" s="76">
        <v>7.39</v>
      </c>
      <c r="JD26" s="76">
        <v>3.0</v>
      </c>
      <c r="JE26" s="76">
        <v>65.79</v>
      </c>
      <c r="JF26" s="76">
        <v>42.55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138.0</v>
      </c>
      <c r="JQ26" s="78">
        <v>32.9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45.0</v>
      </c>
      <c r="JX26" s="78">
        <v>138.0</v>
      </c>
      <c r="JY26" s="78">
        <v>34.9</v>
      </c>
      <c r="JZ26" s="78">
        <v>61.0</v>
      </c>
      <c r="KA26" s="78">
        <v>3.2</v>
      </c>
      <c r="KB26" s="78">
        <v>1.5</v>
      </c>
      <c r="KC26" s="78">
        <v>2.0</v>
      </c>
      <c r="KD26" s="78">
        <v>52.0</v>
      </c>
      <c r="KE26" s="78">
        <v>50.0</v>
      </c>
      <c r="KF26" s="89"/>
      <c r="KG26" s="79">
        <v>140.0</v>
      </c>
      <c r="KH26" s="79">
        <v>34.0</v>
      </c>
      <c r="KI26" s="79">
        <v>49.0</v>
      </c>
      <c r="KJ26" s="79">
        <v>2.5</v>
      </c>
      <c r="KK26" s="80"/>
      <c r="KL26" s="79">
        <v>1.0</v>
      </c>
      <c r="KM26" s="79">
        <v>50.0</v>
      </c>
      <c r="KN26" s="79">
        <v>50.0</v>
      </c>
      <c r="KO26" s="79">
        <v>140.0</v>
      </c>
      <c r="KP26" s="79">
        <v>34.0</v>
      </c>
      <c r="KQ26" s="79">
        <v>3.0</v>
      </c>
      <c r="KR26" s="79">
        <v>0.1</v>
      </c>
      <c r="KS26" s="80"/>
      <c r="KT26" s="79">
        <v>1.0</v>
      </c>
      <c r="KU26" s="79">
        <v>50.0</v>
      </c>
      <c r="KV26" s="79">
        <v>48.0</v>
      </c>
      <c r="KW26" s="89"/>
      <c r="KX26" s="81">
        <v>137.0</v>
      </c>
      <c r="KY26" s="81">
        <v>34.0</v>
      </c>
      <c r="KZ26" s="81">
        <v>33.0</v>
      </c>
      <c r="LA26" s="81">
        <v>1.6</v>
      </c>
      <c r="LB26" s="81">
        <v>2.5</v>
      </c>
      <c r="LC26" s="81">
        <v>3.0</v>
      </c>
      <c r="LD26" s="81">
        <v>50.0</v>
      </c>
      <c r="LE26" s="81">
        <v>50.0</v>
      </c>
      <c r="LF26" s="81">
        <v>137.0</v>
      </c>
      <c r="LG26" s="81">
        <v>34.0</v>
      </c>
      <c r="LH26" s="81">
        <v>422.0</v>
      </c>
      <c r="LI26" s="81">
        <v>20.7</v>
      </c>
      <c r="LJ26" s="81">
        <v>5.0</v>
      </c>
      <c r="LK26" s="81">
        <v>5.0</v>
      </c>
      <c r="LL26" s="81">
        <v>55.0</v>
      </c>
      <c r="LM26" s="81">
        <v>57.0</v>
      </c>
      <c r="LN26" s="89"/>
      <c r="LO26" s="82">
        <v>338.0</v>
      </c>
      <c r="LP26" s="82">
        <v>274.0</v>
      </c>
      <c r="LQ26" s="82">
        <v>149.0</v>
      </c>
      <c r="LR26" s="82">
        <v>70.0</v>
      </c>
      <c r="LS26" s="82">
        <v>326.0</v>
      </c>
      <c r="LT26" s="82">
        <v>47.0</v>
      </c>
      <c r="LU26" s="82">
        <v>3.0</v>
      </c>
      <c r="LV26" s="82">
        <v>142.0</v>
      </c>
      <c r="LW26" s="82">
        <v>87.0</v>
      </c>
      <c r="LX26" s="82">
        <v>57.0</v>
      </c>
      <c r="LY26" s="82">
        <v>58.0</v>
      </c>
      <c r="LZ26" s="82">
        <v>12.0</v>
      </c>
      <c r="MA26" s="82">
        <v>102.0</v>
      </c>
      <c r="MB26" s="82">
        <v>4.7</v>
      </c>
      <c r="MC26" s="82">
        <v>143.0</v>
      </c>
      <c r="MD26" s="82">
        <v>187.0</v>
      </c>
      <c r="ME26" s="82">
        <v>74.0</v>
      </c>
      <c r="MF26" s="82">
        <v>64.0</v>
      </c>
      <c r="MG26" s="82">
        <v>12.0</v>
      </c>
      <c r="MH26" s="82">
        <v>0.0</v>
      </c>
      <c r="MI26" s="82">
        <v>0.0</v>
      </c>
      <c r="MJ26" s="82">
        <v>0.0</v>
      </c>
      <c r="MK26" s="82">
        <v>0.0</v>
      </c>
      <c r="ML26" s="82">
        <v>45.0</v>
      </c>
      <c r="MM26" s="82">
        <v>55.0</v>
      </c>
      <c r="MN26" s="82">
        <v>5.0</v>
      </c>
      <c r="MO26" s="86"/>
      <c r="MP26" s="87"/>
      <c r="MQ26" s="87"/>
      <c r="MR26" s="87"/>
      <c r="MS26" s="87"/>
      <c r="MT26" s="82">
        <v>0.0</v>
      </c>
      <c r="MU26" s="82">
        <v>3.0</v>
      </c>
      <c r="MV26" s="82">
        <v>10.0</v>
      </c>
      <c r="MW26" s="82">
        <v>36.0</v>
      </c>
      <c r="MX26" s="82">
        <v>35.0</v>
      </c>
      <c r="MY26" s="82" t="s">
        <v>96</v>
      </c>
      <c r="MZ26" s="82">
        <v>5.0</v>
      </c>
      <c r="NA26" s="87"/>
      <c r="NB26" s="82">
        <v>16.0</v>
      </c>
      <c r="NC26" s="82">
        <v>6.0</v>
      </c>
      <c r="ND26" s="82">
        <v>281.0</v>
      </c>
      <c r="NE26" s="82">
        <v>36.0</v>
      </c>
      <c r="NF26" s="82">
        <v>40.0</v>
      </c>
      <c r="NG26" s="82">
        <v>40.0</v>
      </c>
      <c r="NH26" s="82">
        <v>5.0</v>
      </c>
      <c r="NI26" s="87"/>
      <c r="NJ26" s="82">
        <v>0.0</v>
      </c>
      <c r="NK26" s="82">
        <v>0.0</v>
      </c>
      <c r="NL26" s="82">
        <v>0.0</v>
      </c>
      <c r="NM26" s="82">
        <v>35.0</v>
      </c>
      <c r="NN26" s="82">
        <v>50.0</v>
      </c>
      <c r="NO26" s="82">
        <v>45.0</v>
      </c>
      <c r="NP26" s="82">
        <v>4.0</v>
      </c>
    </row>
    <row r="27" ht="14.25" customHeight="1">
      <c r="A27" s="49">
        <v>0.583333333333334</v>
      </c>
      <c r="B27" s="50"/>
      <c r="C27" s="51">
        <v>50.24</v>
      </c>
      <c r="D27" s="52">
        <v>338.0</v>
      </c>
      <c r="E27" s="53">
        <v>134.0</v>
      </c>
      <c r="F27" s="53">
        <v>44.0</v>
      </c>
      <c r="G27" s="55">
        <v>9.3</v>
      </c>
      <c r="H27" s="54"/>
      <c r="I27" s="53">
        <v>6.0</v>
      </c>
      <c r="J27" s="53">
        <v>47.0</v>
      </c>
      <c r="K27" s="53">
        <v>47.0</v>
      </c>
      <c r="L27" s="53">
        <v>138.0</v>
      </c>
      <c r="M27" s="53">
        <v>55.0</v>
      </c>
      <c r="N27" s="53">
        <v>12.9</v>
      </c>
      <c r="O27" s="54"/>
      <c r="P27" s="53">
        <v>6.0</v>
      </c>
      <c r="Q27" s="53">
        <v>56.0</v>
      </c>
      <c r="R27" s="53">
        <v>49.0</v>
      </c>
      <c r="S27" s="55">
        <v>340.1</v>
      </c>
      <c r="T27" s="55">
        <v>261.1</v>
      </c>
      <c r="U27" s="55">
        <v>155.8</v>
      </c>
      <c r="V27" s="54"/>
      <c r="W27" s="53">
        <v>335.7</v>
      </c>
      <c r="X27" s="55">
        <v>185.6</v>
      </c>
      <c r="Y27" s="55">
        <v>99.5</v>
      </c>
      <c r="Z27" s="54"/>
      <c r="AA27" s="55">
        <v>339.4</v>
      </c>
      <c r="AB27" s="53">
        <v>294.1</v>
      </c>
      <c r="AC27" s="53">
        <v>189.6</v>
      </c>
      <c r="AD27" s="54"/>
      <c r="AE27" s="55">
        <v>339.4</v>
      </c>
      <c r="AF27" s="55">
        <v>330.8</v>
      </c>
      <c r="AG27" s="55">
        <v>171.9</v>
      </c>
      <c r="AH27" s="54"/>
      <c r="AI27" s="53" t="s">
        <v>131</v>
      </c>
      <c r="AJ27" s="53" t="s">
        <v>131</v>
      </c>
      <c r="AK27" s="53" t="s">
        <v>131</v>
      </c>
      <c r="AL27" s="54"/>
      <c r="AM27" s="53">
        <v>338.5</v>
      </c>
      <c r="AN27" s="55">
        <v>580.1</v>
      </c>
      <c r="AO27" s="55">
        <v>343.0</v>
      </c>
      <c r="AP27" s="54"/>
      <c r="AQ27" s="182">
        <f t="shared" ref="AQ27:AS27" si="43">E27</f>
        <v>134</v>
      </c>
      <c r="AR27" s="54">
        <f t="shared" si="43"/>
        <v>44</v>
      </c>
      <c r="AS27" s="56">
        <f t="shared" si="43"/>
        <v>9.3</v>
      </c>
      <c r="AT27" s="54"/>
      <c r="AU27" s="54">
        <f t="shared" ref="AU27:AW27" si="44">L27</f>
        <v>138</v>
      </c>
      <c r="AV27" s="54">
        <f t="shared" si="44"/>
        <v>55</v>
      </c>
      <c r="AW27" s="54">
        <f t="shared" si="44"/>
        <v>12.9</v>
      </c>
      <c r="AX27" s="54"/>
      <c r="AY27" s="182">
        <f t="shared" si="6"/>
        <v>134</v>
      </c>
      <c r="AZ27" s="54"/>
      <c r="BA27" s="54"/>
      <c r="BB27" s="54"/>
      <c r="BC27" s="89"/>
      <c r="BD27" s="54"/>
      <c r="BE27" s="53">
        <v>0.0</v>
      </c>
      <c r="BF27" s="53">
        <v>0.0</v>
      </c>
      <c r="BG27" s="53">
        <v>0.0</v>
      </c>
      <c r="BH27" s="54"/>
      <c r="BI27" s="53">
        <v>22.0</v>
      </c>
      <c r="BJ27" s="53">
        <v>85.0</v>
      </c>
      <c r="BK27" s="53">
        <v>62.0</v>
      </c>
      <c r="BL27" s="89"/>
      <c r="BM27" s="58">
        <v>342.0</v>
      </c>
      <c r="BN27" s="58">
        <v>146.0</v>
      </c>
      <c r="BO27" s="58">
        <v>230.0</v>
      </c>
      <c r="BP27" s="58">
        <v>11.5</v>
      </c>
      <c r="BQ27" s="59"/>
      <c r="BR27" s="58">
        <v>6.0</v>
      </c>
      <c r="BS27" s="58">
        <v>66.0</v>
      </c>
      <c r="BT27" s="58">
        <v>67.0</v>
      </c>
      <c r="BU27" s="59">
        <f t="shared" si="7"/>
        <v>342</v>
      </c>
      <c r="BV27" s="58">
        <v>282.0</v>
      </c>
      <c r="BW27" s="58">
        <v>162.0</v>
      </c>
      <c r="BX27" s="58">
        <v>26.0</v>
      </c>
      <c r="BY27" s="58">
        <v>335.0</v>
      </c>
      <c r="BZ27" s="58">
        <v>289.0</v>
      </c>
      <c r="CA27" s="58">
        <v>163.0</v>
      </c>
      <c r="CB27" s="58">
        <v>24.0</v>
      </c>
      <c r="CC27" s="58">
        <v>342.0</v>
      </c>
      <c r="CD27" s="58">
        <v>256.0</v>
      </c>
      <c r="CE27" s="58">
        <v>144.0</v>
      </c>
      <c r="CF27" s="58">
        <v>16.0</v>
      </c>
      <c r="CG27" s="58">
        <v>336.0</v>
      </c>
      <c r="CH27" s="58">
        <v>247.0</v>
      </c>
      <c r="CI27" s="58">
        <v>143.0</v>
      </c>
      <c r="CJ27" s="58">
        <v>8.0</v>
      </c>
      <c r="CK27" s="58">
        <v>346.0</v>
      </c>
      <c r="CL27" s="58">
        <v>271.0</v>
      </c>
      <c r="CM27" s="58">
        <v>162.0</v>
      </c>
      <c r="CN27" s="58">
        <v>4.0</v>
      </c>
      <c r="CO27" s="58">
        <v>333.0</v>
      </c>
      <c r="CP27" s="58">
        <v>266.0</v>
      </c>
      <c r="CQ27" s="58">
        <v>135.0</v>
      </c>
      <c r="CR27" s="58">
        <v>6.0</v>
      </c>
      <c r="CS27" s="58">
        <v>335.0</v>
      </c>
      <c r="CT27" s="58">
        <v>289.0</v>
      </c>
      <c r="CU27" s="58">
        <v>174.0</v>
      </c>
      <c r="CV27" s="58">
        <v>96.0</v>
      </c>
      <c r="CW27" s="58">
        <v>337.0</v>
      </c>
      <c r="CX27" s="58">
        <v>149.0</v>
      </c>
      <c r="CY27" s="58">
        <v>51.0</v>
      </c>
      <c r="CZ27" s="58">
        <v>48.0</v>
      </c>
      <c r="DA27" s="58">
        <v>324.0</v>
      </c>
      <c r="DB27" s="58">
        <v>153.0</v>
      </c>
      <c r="DC27" s="58">
        <v>56.0</v>
      </c>
      <c r="DD27" s="58">
        <v>61.0</v>
      </c>
      <c r="DE27" s="59">
        <f t="shared" si="12"/>
        <v>146</v>
      </c>
      <c r="DF27" s="58">
        <v>35.0</v>
      </c>
      <c r="DG27" s="59">
        <f t="shared" ref="DG27:DH27" si="45">BO27</f>
        <v>230</v>
      </c>
      <c r="DH27" s="59">
        <f t="shared" si="45"/>
        <v>11.5</v>
      </c>
      <c r="DI27" s="59"/>
      <c r="DJ27" s="58">
        <v>7.0</v>
      </c>
      <c r="DK27" s="58">
        <v>60.0</v>
      </c>
      <c r="DL27" s="58">
        <v>55.0</v>
      </c>
      <c r="DM27" s="89"/>
      <c r="DN27" s="61">
        <v>340.0</v>
      </c>
      <c r="DO27" s="61">
        <v>140.0</v>
      </c>
      <c r="DP27" s="61">
        <v>39.22</v>
      </c>
      <c r="DQ27" s="61">
        <v>22.14</v>
      </c>
      <c r="DR27" s="61">
        <v>5.82</v>
      </c>
      <c r="DS27" s="61">
        <v>8.0</v>
      </c>
      <c r="DT27" s="61">
        <v>45.0</v>
      </c>
      <c r="DU27" s="61">
        <v>54.8</v>
      </c>
      <c r="DV27" s="234"/>
      <c r="DW27" s="233" t="s">
        <v>112</v>
      </c>
      <c r="DX27" s="234"/>
      <c r="DY27" s="233" t="s">
        <v>112</v>
      </c>
      <c r="DZ27" s="234"/>
      <c r="EA27" s="233" t="s">
        <v>112</v>
      </c>
      <c r="EB27" s="234"/>
      <c r="EC27" s="233" t="s">
        <v>112</v>
      </c>
      <c r="ED27" s="89"/>
      <c r="EE27" s="226">
        <v>341.0</v>
      </c>
      <c r="EF27" s="226">
        <v>137.0</v>
      </c>
      <c r="EG27" s="226">
        <v>74.0</v>
      </c>
      <c r="EH27" s="226">
        <v>3.2</v>
      </c>
      <c r="EI27" s="64"/>
      <c r="EJ27" s="63">
        <v>9.0</v>
      </c>
      <c r="EK27" s="226">
        <v>54.0</v>
      </c>
      <c r="EL27" s="226">
        <v>55.0</v>
      </c>
      <c r="EM27" s="226">
        <v>137.0</v>
      </c>
      <c r="EN27" s="226">
        <v>101.0</v>
      </c>
      <c r="EO27" s="226">
        <v>4.3</v>
      </c>
      <c r="EP27" s="64"/>
      <c r="EQ27" s="63">
        <v>9.0</v>
      </c>
      <c r="ER27" s="226">
        <v>55.0</v>
      </c>
      <c r="ES27" s="226">
        <v>56.0</v>
      </c>
      <c r="ET27" s="226">
        <v>340.0</v>
      </c>
      <c r="EU27" s="226">
        <v>211.0</v>
      </c>
      <c r="EV27" s="226">
        <v>123.4</v>
      </c>
      <c r="EW27" s="226">
        <v>-3.2</v>
      </c>
      <c r="EX27" s="226">
        <v>338.0</v>
      </c>
      <c r="EY27" s="226">
        <v>1.0</v>
      </c>
      <c r="EZ27" s="226">
        <v>0.0</v>
      </c>
      <c r="FA27" s="226">
        <v>0.0</v>
      </c>
      <c r="FB27" s="226">
        <v>339.0</v>
      </c>
      <c r="FC27" s="226">
        <v>211.0</v>
      </c>
      <c r="FD27" s="226">
        <v>123.1</v>
      </c>
      <c r="FE27" s="226">
        <v>0.8</v>
      </c>
      <c r="FF27" s="226">
        <v>338.0</v>
      </c>
      <c r="FG27" s="226">
        <v>1.0</v>
      </c>
      <c r="FH27" s="226">
        <v>0.0</v>
      </c>
      <c r="FI27" s="226">
        <v>0.0</v>
      </c>
      <c r="FJ27" s="226">
        <v>341.0</v>
      </c>
      <c r="FK27" s="226">
        <v>198.0</v>
      </c>
      <c r="FL27" s="226">
        <v>114.5</v>
      </c>
      <c r="FM27" s="64"/>
      <c r="FN27" s="226">
        <v>341.0</v>
      </c>
      <c r="FO27" s="226">
        <v>212.0</v>
      </c>
      <c r="FP27" s="226">
        <v>114.8</v>
      </c>
      <c r="FQ27" s="226">
        <v>6.5</v>
      </c>
      <c r="FR27" s="226">
        <v>137.0</v>
      </c>
      <c r="FS27" s="64"/>
      <c r="FT27" s="226">
        <v>15.11</v>
      </c>
      <c r="FU27" s="64"/>
      <c r="FV27" s="226">
        <v>137.0</v>
      </c>
      <c r="FW27" s="64"/>
      <c r="FX27" s="64"/>
      <c r="FY27" s="64"/>
      <c r="FZ27" s="89"/>
      <c r="GA27" s="65">
        <v>0.0</v>
      </c>
      <c r="GB27" s="66">
        <v>0.0</v>
      </c>
      <c r="GC27" s="66">
        <v>0.0</v>
      </c>
      <c r="GD27" s="66">
        <v>0.0</v>
      </c>
      <c r="GE27" s="66">
        <v>341.0</v>
      </c>
      <c r="GF27" s="66">
        <v>579.57</v>
      </c>
      <c r="GG27" s="66">
        <v>346.5</v>
      </c>
      <c r="GH27" s="66">
        <v>43.14</v>
      </c>
      <c r="GI27" s="66">
        <v>340.0</v>
      </c>
      <c r="GJ27" s="66">
        <v>199.73</v>
      </c>
      <c r="GK27" s="66">
        <v>-114.24</v>
      </c>
      <c r="GL27" s="66">
        <v>-13.99</v>
      </c>
      <c r="GM27" s="66">
        <v>340.0</v>
      </c>
      <c r="GN27" s="66">
        <v>184.2</v>
      </c>
      <c r="GO27" s="66">
        <v>-114.33</v>
      </c>
      <c r="GP27" s="66">
        <v>-19.52</v>
      </c>
      <c r="GQ27" s="66">
        <v>341.0</v>
      </c>
      <c r="GR27" s="66">
        <v>118.99</v>
      </c>
      <c r="GS27" s="66">
        <v>-75.72</v>
      </c>
      <c r="GT27" s="66">
        <v>-3.77</v>
      </c>
      <c r="GU27" s="66">
        <v>340.0</v>
      </c>
      <c r="GV27" s="66">
        <v>132.18</v>
      </c>
      <c r="GW27" s="66">
        <v>-76.64</v>
      </c>
      <c r="GX27" s="66">
        <v>-4.94</v>
      </c>
      <c r="GY27" s="89"/>
      <c r="GZ27" s="98" t="s">
        <v>91</v>
      </c>
      <c r="HA27" s="99" t="s">
        <v>92</v>
      </c>
      <c r="HB27" s="98">
        <v>153.0</v>
      </c>
      <c r="HC27" s="98">
        <v>7.65</v>
      </c>
      <c r="HD27" s="98">
        <v>3.06</v>
      </c>
      <c r="HE27" s="99">
        <v>8.0</v>
      </c>
      <c r="HF27" s="99">
        <v>58.0</v>
      </c>
      <c r="HG27" s="99">
        <v>55.0</v>
      </c>
      <c r="HH27" s="98" t="s">
        <v>91</v>
      </c>
      <c r="HI27" s="98" t="s">
        <v>92</v>
      </c>
      <c r="HJ27" s="98">
        <v>3.0</v>
      </c>
      <c r="HK27" s="98">
        <v>0.15</v>
      </c>
      <c r="HL27" s="98">
        <v>0.06</v>
      </c>
      <c r="HM27" s="98">
        <v>5.0</v>
      </c>
      <c r="HN27" s="99">
        <v>60.0</v>
      </c>
      <c r="HO27" s="99">
        <v>60.0</v>
      </c>
      <c r="HP27" s="98" t="s">
        <v>91</v>
      </c>
      <c r="HQ27" s="99" t="s">
        <v>92</v>
      </c>
      <c r="HR27" s="98">
        <v>182.0</v>
      </c>
      <c r="HS27" s="98">
        <v>9.1</v>
      </c>
      <c r="HT27" s="98">
        <v>4.55</v>
      </c>
      <c r="HU27" s="98">
        <v>7.0</v>
      </c>
      <c r="HV27" s="99">
        <v>58.0</v>
      </c>
      <c r="HW27" s="99">
        <v>58.0</v>
      </c>
      <c r="HX27" s="89"/>
      <c r="HY27" s="72">
        <v>135.0</v>
      </c>
      <c r="HZ27" s="72">
        <v>33.0</v>
      </c>
      <c r="IA27" s="73">
        <f t="shared" si="9"/>
        <v>110</v>
      </c>
      <c r="IB27" s="72">
        <v>5.5</v>
      </c>
      <c r="IC27" s="73"/>
      <c r="ID27" s="72">
        <v>2.0</v>
      </c>
      <c r="IE27" s="72">
        <v>68.0</v>
      </c>
      <c r="IF27" s="72">
        <v>47.0</v>
      </c>
      <c r="IG27" s="89"/>
      <c r="IH27" s="74">
        <v>140.0</v>
      </c>
      <c r="II27" s="74">
        <v>34.6</v>
      </c>
      <c r="IJ27" s="74">
        <v>18.0</v>
      </c>
      <c r="IK27" s="74">
        <v>0.7</v>
      </c>
      <c r="IL27" s="74">
        <v>0.9</v>
      </c>
      <c r="IM27" s="74">
        <v>6.0</v>
      </c>
      <c r="IN27" s="74">
        <v>48.0</v>
      </c>
      <c r="IO27" s="74">
        <v>47.0</v>
      </c>
      <c r="IP27" s="74">
        <v>140.0</v>
      </c>
      <c r="IQ27" s="74">
        <v>34.4</v>
      </c>
      <c r="IR27" s="74">
        <v>72.0</v>
      </c>
      <c r="IS27" s="74">
        <v>3.9</v>
      </c>
      <c r="IT27" s="74">
        <v>4.3</v>
      </c>
      <c r="IU27" s="74">
        <v>12.0</v>
      </c>
      <c r="IV27" s="74">
        <v>46.0</v>
      </c>
      <c r="IW27" s="74">
        <v>45.0</v>
      </c>
      <c r="IX27" s="89"/>
      <c r="IY27" s="76">
        <v>139.27</v>
      </c>
      <c r="IZ27" s="76">
        <v>34.86</v>
      </c>
      <c r="JA27" s="76">
        <v>385.0</v>
      </c>
      <c r="JB27" s="76">
        <v>19.25</v>
      </c>
      <c r="JC27" s="76">
        <v>7.2</v>
      </c>
      <c r="JD27" s="76">
        <v>3.0</v>
      </c>
      <c r="JE27" s="76">
        <v>67.56</v>
      </c>
      <c r="JF27" s="76">
        <v>46.47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137.0</v>
      </c>
      <c r="JQ27" s="78">
        <v>32.2</v>
      </c>
      <c r="JR27" s="78">
        <v>0.0</v>
      </c>
      <c r="JS27" s="78">
        <v>0.0</v>
      </c>
      <c r="JT27" s="78">
        <v>0.0</v>
      </c>
      <c r="JU27" s="78">
        <v>2.0</v>
      </c>
      <c r="JV27" s="78">
        <v>48.0</v>
      </c>
      <c r="JW27" s="78">
        <v>47.0</v>
      </c>
      <c r="JX27" s="78">
        <v>137.0</v>
      </c>
      <c r="JY27" s="78">
        <v>34.5</v>
      </c>
      <c r="JZ27" s="78">
        <v>106.0</v>
      </c>
      <c r="KA27" s="78">
        <v>5.8</v>
      </c>
      <c r="KB27" s="78">
        <v>2.2</v>
      </c>
      <c r="KC27" s="78">
        <v>2.0</v>
      </c>
      <c r="KD27" s="78">
        <v>53.0</v>
      </c>
      <c r="KE27" s="78">
        <v>51.0</v>
      </c>
      <c r="KF27" s="89"/>
      <c r="KG27" s="79">
        <v>138.0</v>
      </c>
      <c r="KH27" s="79">
        <v>34.0</v>
      </c>
      <c r="KI27" s="79">
        <v>69.0</v>
      </c>
      <c r="KJ27" s="79">
        <v>3.6</v>
      </c>
      <c r="KK27" s="80"/>
      <c r="KL27" s="79">
        <v>1.0</v>
      </c>
      <c r="KM27" s="79">
        <v>50.0</v>
      </c>
      <c r="KN27" s="79">
        <v>50.0</v>
      </c>
      <c r="KO27" s="79">
        <v>138.0</v>
      </c>
      <c r="KP27" s="79">
        <v>34.0</v>
      </c>
      <c r="KQ27" s="79">
        <v>3.0</v>
      </c>
      <c r="KR27" s="79">
        <v>0.1</v>
      </c>
      <c r="KS27" s="80"/>
      <c r="KT27" s="79">
        <v>1.0</v>
      </c>
      <c r="KU27" s="79">
        <v>50.0</v>
      </c>
      <c r="KV27" s="79">
        <v>48.0</v>
      </c>
      <c r="KW27" s="89"/>
      <c r="KX27" s="81">
        <v>133.0</v>
      </c>
      <c r="KY27" s="81">
        <v>34.0</v>
      </c>
      <c r="KZ27" s="81">
        <v>47.0</v>
      </c>
      <c r="LA27" s="81">
        <v>2.3</v>
      </c>
      <c r="LB27" s="81">
        <v>2.0</v>
      </c>
      <c r="LC27" s="81">
        <v>3.0</v>
      </c>
      <c r="LD27" s="81">
        <v>53.0</v>
      </c>
      <c r="LE27" s="81">
        <v>53.0</v>
      </c>
      <c r="LF27" s="81">
        <v>133.0</v>
      </c>
      <c r="LG27" s="81">
        <v>34.0</v>
      </c>
      <c r="LH27" s="81">
        <v>427.0</v>
      </c>
      <c r="LI27" s="81">
        <v>20.9</v>
      </c>
      <c r="LJ27" s="81">
        <v>5.0</v>
      </c>
      <c r="LK27" s="81">
        <v>5.0</v>
      </c>
      <c r="LL27" s="81">
        <v>58.0</v>
      </c>
      <c r="LM27" s="81">
        <v>60.0</v>
      </c>
      <c r="LN27" s="89"/>
      <c r="LO27" s="82">
        <v>337.0</v>
      </c>
      <c r="LP27" s="82">
        <v>282.0</v>
      </c>
      <c r="LQ27" s="82">
        <v>157.0</v>
      </c>
      <c r="LR27" s="82">
        <v>69.0</v>
      </c>
      <c r="LS27" s="82">
        <v>325.0</v>
      </c>
      <c r="LT27" s="82">
        <v>54.0</v>
      </c>
      <c r="LU27" s="82">
        <v>7.3</v>
      </c>
      <c r="LV27" s="82">
        <v>141.0</v>
      </c>
      <c r="LW27" s="82">
        <v>98.0</v>
      </c>
      <c r="LX27" s="82">
        <v>60.0</v>
      </c>
      <c r="LY27" s="82">
        <v>57.0</v>
      </c>
      <c r="LZ27" s="82">
        <v>12.0</v>
      </c>
      <c r="MA27" s="82">
        <v>103.0</v>
      </c>
      <c r="MB27" s="82">
        <v>8.0</v>
      </c>
      <c r="MC27" s="82">
        <v>143.0</v>
      </c>
      <c r="MD27" s="82">
        <v>184.0</v>
      </c>
      <c r="ME27" s="82">
        <v>75.0</v>
      </c>
      <c r="MF27" s="82">
        <v>63.0</v>
      </c>
      <c r="MG27" s="82">
        <v>12.0</v>
      </c>
      <c r="MH27" s="82">
        <v>0.0</v>
      </c>
      <c r="MI27" s="82">
        <v>0.0</v>
      </c>
      <c r="MJ27" s="82">
        <v>0.0</v>
      </c>
      <c r="MK27" s="82">
        <v>0.0</v>
      </c>
      <c r="ML27" s="82">
        <v>45.0</v>
      </c>
      <c r="MM27" s="82">
        <v>55.0</v>
      </c>
      <c r="MN27" s="82">
        <v>5.0</v>
      </c>
      <c r="MO27" s="86"/>
      <c r="MP27" s="87"/>
      <c r="MQ27" s="87"/>
      <c r="MR27" s="87"/>
      <c r="MS27" s="87"/>
      <c r="MT27" s="82">
        <v>0.0</v>
      </c>
      <c r="MU27" s="82">
        <v>4.0</v>
      </c>
      <c r="MV27" s="82">
        <v>9.0</v>
      </c>
      <c r="MW27" s="82">
        <v>36.0</v>
      </c>
      <c r="MX27" s="82">
        <v>35.0</v>
      </c>
      <c r="MY27" s="82" t="s">
        <v>96</v>
      </c>
      <c r="MZ27" s="82">
        <v>5.0</v>
      </c>
      <c r="NA27" s="87"/>
      <c r="NB27" s="82">
        <v>16.0</v>
      </c>
      <c r="NC27" s="82">
        <v>5.0</v>
      </c>
      <c r="ND27" s="82">
        <v>268.0</v>
      </c>
      <c r="NE27" s="82">
        <v>36.0</v>
      </c>
      <c r="NF27" s="82">
        <v>40.0</v>
      </c>
      <c r="NG27" s="82">
        <v>40.0</v>
      </c>
      <c r="NH27" s="82">
        <v>5.0</v>
      </c>
      <c r="NI27" s="87"/>
      <c r="NJ27" s="82">
        <v>0.0</v>
      </c>
      <c r="NK27" s="82">
        <v>0.0</v>
      </c>
      <c r="NL27" s="82">
        <v>0.0</v>
      </c>
      <c r="NM27" s="82">
        <v>35.0</v>
      </c>
      <c r="NN27" s="82">
        <v>50.0</v>
      </c>
      <c r="NO27" s="82">
        <v>45.0</v>
      </c>
      <c r="NP27" s="82">
        <v>4.0</v>
      </c>
    </row>
    <row r="28" ht="14.25" customHeight="1">
      <c r="A28" s="49">
        <v>0.625</v>
      </c>
      <c r="B28" s="50"/>
      <c r="C28" s="51">
        <v>50.13</v>
      </c>
      <c r="D28" s="52">
        <v>338.0</v>
      </c>
      <c r="E28" s="53">
        <v>134.0</v>
      </c>
      <c r="F28" s="53">
        <v>49.0</v>
      </c>
      <c r="G28" s="55">
        <v>10.6</v>
      </c>
      <c r="H28" s="54"/>
      <c r="I28" s="53">
        <v>6.0</v>
      </c>
      <c r="J28" s="53">
        <v>47.0</v>
      </c>
      <c r="K28" s="53">
        <v>47.0</v>
      </c>
      <c r="L28" s="53">
        <v>138.0</v>
      </c>
      <c r="M28" s="53">
        <v>99.0</v>
      </c>
      <c r="N28" s="53">
        <v>24.1</v>
      </c>
      <c r="O28" s="54"/>
      <c r="P28" s="53">
        <v>6.0</v>
      </c>
      <c r="Q28" s="53">
        <v>56.0</v>
      </c>
      <c r="R28" s="53">
        <v>49.0</v>
      </c>
      <c r="S28" s="55">
        <v>341.3</v>
      </c>
      <c r="T28" s="55">
        <v>244.3</v>
      </c>
      <c r="U28" s="55">
        <v>146.8</v>
      </c>
      <c r="V28" s="54"/>
      <c r="W28" s="53">
        <v>337.1</v>
      </c>
      <c r="X28" s="55">
        <v>182.2</v>
      </c>
      <c r="Y28" s="55">
        <v>97.6</v>
      </c>
      <c r="Z28" s="54"/>
      <c r="AA28" s="55">
        <v>341.4</v>
      </c>
      <c r="AB28" s="53">
        <v>315.1</v>
      </c>
      <c r="AC28" s="53">
        <v>208.1</v>
      </c>
      <c r="AD28" s="54"/>
      <c r="AE28" s="55">
        <v>340.9</v>
      </c>
      <c r="AF28" s="55">
        <v>351.5</v>
      </c>
      <c r="AG28" s="55">
        <v>188.9</v>
      </c>
      <c r="AH28" s="54"/>
      <c r="AI28" s="53" t="s">
        <v>131</v>
      </c>
      <c r="AJ28" s="53" t="s">
        <v>131</v>
      </c>
      <c r="AK28" s="53" t="s">
        <v>131</v>
      </c>
      <c r="AL28" s="54"/>
      <c r="AM28" s="53">
        <v>339.7</v>
      </c>
      <c r="AN28" s="55">
        <v>632.4</v>
      </c>
      <c r="AO28" s="55">
        <v>377.6</v>
      </c>
      <c r="AP28" s="54"/>
      <c r="AQ28" s="182">
        <f t="shared" ref="AQ28:AS28" si="46">E28</f>
        <v>134</v>
      </c>
      <c r="AR28" s="54">
        <f t="shared" si="46"/>
        <v>49</v>
      </c>
      <c r="AS28" s="56">
        <f t="shared" si="46"/>
        <v>10.6</v>
      </c>
      <c r="AT28" s="54"/>
      <c r="AU28" s="54">
        <f t="shared" ref="AU28:AW28" si="47">L28</f>
        <v>138</v>
      </c>
      <c r="AV28" s="54">
        <f t="shared" si="47"/>
        <v>99</v>
      </c>
      <c r="AW28" s="54">
        <f t="shared" si="47"/>
        <v>24.1</v>
      </c>
      <c r="AX28" s="54"/>
      <c r="AY28" s="182">
        <f t="shared" si="6"/>
        <v>134</v>
      </c>
      <c r="AZ28" s="54"/>
      <c r="BA28" s="54"/>
      <c r="BB28" s="54"/>
      <c r="BC28" s="89"/>
      <c r="BD28" s="54"/>
      <c r="BE28" s="53">
        <v>34.0</v>
      </c>
      <c r="BF28" s="53">
        <v>23.0</v>
      </c>
      <c r="BG28" s="53">
        <v>1.2</v>
      </c>
      <c r="BH28" s="54"/>
      <c r="BI28" s="53">
        <v>22.0</v>
      </c>
      <c r="BJ28" s="53">
        <v>85.0</v>
      </c>
      <c r="BK28" s="53">
        <v>62.0</v>
      </c>
      <c r="BL28" s="89"/>
      <c r="BM28" s="58">
        <v>342.0</v>
      </c>
      <c r="BN28" s="58">
        <v>145.0</v>
      </c>
      <c r="BO28" s="58">
        <v>366.0</v>
      </c>
      <c r="BP28" s="58">
        <v>13.3</v>
      </c>
      <c r="BQ28" s="59"/>
      <c r="BR28" s="58">
        <v>6.0</v>
      </c>
      <c r="BS28" s="58">
        <v>69.0</v>
      </c>
      <c r="BT28" s="58">
        <v>70.0</v>
      </c>
      <c r="BU28" s="59">
        <f t="shared" si="7"/>
        <v>342</v>
      </c>
      <c r="BV28" s="58">
        <v>280.0</v>
      </c>
      <c r="BW28" s="58">
        <v>163.0</v>
      </c>
      <c r="BX28" s="58">
        <v>28.0</v>
      </c>
      <c r="BY28" s="58">
        <v>335.0</v>
      </c>
      <c r="BZ28" s="58">
        <v>301.0</v>
      </c>
      <c r="CA28" s="58">
        <v>163.0</v>
      </c>
      <c r="CB28" s="58">
        <v>27.0</v>
      </c>
      <c r="CC28" s="58">
        <v>341.0</v>
      </c>
      <c r="CD28" s="58">
        <v>260.0</v>
      </c>
      <c r="CE28" s="58">
        <v>146.0</v>
      </c>
      <c r="CF28" s="58">
        <v>18.0</v>
      </c>
      <c r="CG28" s="58">
        <v>336.0</v>
      </c>
      <c r="CH28" s="58">
        <v>263.0</v>
      </c>
      <c r="CI28" s="58">
        <v>147.0</v>
      </c>
      <c r="CJ28" s="58">
        <v>9.0</v>
      </c>
      <c r="CK28" s="58">
        <v>348.0</v>
      </c>
      <c r="CL28" s="58">
        <v>139.0</v>
      </c>
      <c r="CM28" s="58">
        <v>91.0</v>
      </c>
      <c r="CN28" s="58">
        <v>5.0</v>
      </c>
      <c r="CO28" s="58">
        <v>332.0</v>
      </c>
      <c r="CP28" s="58">
        <v>251.0</v>
      </c>
      <c r="CQ28" s="58">
        <v>128.0</v>
      </c>
      <c r="CR28" s="58">
        <v>6.0</v>
      </c>
      <c r="CS28" s="58">
        <v>335.0</v>
      </c>
      <c r="CT28" s="58">
        <v>272.0</v>
      </c>
      <c r="CU28" s="58">
        <v>162.0</v>
      </c>
      <c r="CV28" s="58">
        <v>90.0</v>
      </c>
      <c r="CW28" s="58">
        <v>338.0</v>
      </c>
      <c r="CX28" s="58">
        <v>182.0</v>
      </c>
      <c r="CY28" s="58">
        <v>73.0</v>
      </c>
      <c r="CZ28" s="58">
        <v>56.0</v>
      </c>
      <c r="DA28" s="58">
        <v>324.0</v>
      </c>
      <c r="DB28" s="58">
        <v>183.0</v>
      </c>
      <c r="DC28" s="58">
        <v>77.0</v>
      </c>
      <c r="DD28" s="58">
        <v>63.0</v>
      </c>
      <c r="DE28" s="59">
        <f t="shared" si="12"/>
        <v>145</v>
      </c>
      <c r="DF28" s="58">
        <v>35.0</v>
      </c>
      <c r="DG28" s="59">
        <f t="shared" ref="DG28:DH28" si="48">BO28</f>
        <v>366</v>
      </c>
      <c r="DH28" s="59">
        <f t="shared" si="48"/>
        <v>13.3</v>
      </c>
      <c r="DI28" s="59"/>
      <c r="DJ28" s="58">
        <v>7.0</v>
      </c>
      <c r="DK28" s="58">
        <v>63.0</v>
      </c>
      <c r="DL28" s="58">
        <v>55.0</v>
      </c>
      <c r="DM28" s="89"/>
      <c r="DN28" s="61">
        <v>340.0</v>
      </c>
      <c r="DO28" s="61">
        <v>140.0</v>
      </c>
      <c r="DP28" s="61">
        <v>35.12</v>
      </c>
      <c r="DQ28" s="61">
        <v>19.74</v>
      </c>
      <c r="DR28" s="61">
        <v>5.63</v>
      </c>
      <c r="DS28" s="61">
        <v>8.0</v>
      </c>
      <c r="DT28" s="61">
        <v>46.0</v>
      </c>
      <c r="DU28" s="61">
        <v>56.1</v>
      </c>
      <c r="DV28" s="234"/>
      <c r="DW28" s="233" t="s">
        <v>112</v>
      </c>
      <c r="DX28" s="234"/>
      <c r="DY28" s="233" t="s">
        <v>112</v>
      </c>
      <c r="DZ28" s="234"/>
      <c r="EA28" s="233" t="s">
        <v>112</v>
      </c>
      <c r="EB28" s="234"/>
      <c r="EC28" s="233" t="s">
        <v>112</v>
      </c>
      <c r="ED28" s="89"/>
      <c r="EE28" s="226">
        <v>342.0</v>
      </c>
      <c r="EF28" s="226">
        <v>137.0</v>
      </c>
      <c r="EG28" s="226">
        <v>69.0</v>
      </c>
      <c r="EH28" s="226">
        <v>3.0</v>
      </c>
      <c r="EI28" s="64"/>
      <c r="EJ28" s="63">
        <v>9.0</v>
      </c>
      <c r="EK28" s="226">
        <v>54.0</v>
      </c>
      <c r="EL28" s="226">
        <v>55.0</v>
      </c>
      <c r="EM28" s="226">
        <v>137.0</v>
      </c>
      <c r="EN28" s="226">
        <v>100.0</v>
      </c>
      <c r="EO28" s="226">
        <v>4.3</v>
      </c>
      <c r="EP28" s="64"/>
      <c r="EQ28" s="63">
        <v>9.0</v>
      </c>
      <c r="ER28" s="226">
        <v>55.0</v>
      </c>
      <c r="ES28" s="226">
        <v>56.0</v>
      </c>
      <c r="ET28" s="226">
        <v>341.0</v>
      </c>
      <c r="EU28" s="226">
        <v>212.0</v>
      </c>
      <c r="EV28" s="226">
        <v>124.7</v>
      </c>
      <c r="EW28" s="226">
        <v>-2.7</v>
      </c>
      <c r="EX28" s="226">
        <v>339.0</v>
      </c>
      <c r="EY28" s="226">
        <v>1.0</v>
      </c>
      <c r="EZ28" s="226">
        <v>0.0</v>
      </c>
      <c r="FA28" s="226">
        <v>0.0</v>
      </c>
      <c r="FB28" s="226">
        <v>340.0</v>
      </c>
      <c r="FC28" s="226">
        <v>211.0</v>
      </c>
      <c r="FD28" s="226">
        <v>123.2</v>
      </c>
      <c r="FE28" s="226">
        <v>-2.0</v>
      </c>
      <c r="FF28" s="226">
        <v>340.0</v>
      </c>
      <c r="FG28" s="226">
        <v>1.0</v>
      </c>
      <c r="FH28" s="226">
        <v>0.0</v>
      </c>
      <c r="FI28" s="226">
        <v>0.0</v>
      </c>
      <c r="FJ28" s="226">
        <v>342.0</v>
      </c>
      <c r="FK28" s="226">
        <v>199.0</v>
      </c>
      <c r="FL28" s="226">
        <v>115.2</v>
      </c>
      <c r="FM28" s="64"/>
      <c r="FN28" s="226">
        <v>342.0</v>
      </c>
      <c r="FO28" s="226">
        <v>213.0</v>
      </c>
      <c r="FP28" s="226">
        <v>115.7</v>
      </c>
      <c r="FQ28" s="226">
        <v>7.2</v>
      </c>
      <c r="FR28" s="226">
        <v>137.0</v>
      </c>
      <c r="FS28" s="64"/>
      <c r="FT28" s="226">
        <v>14.72</v>
      </c>
      <c r="FU28" s="64"/>
      <c r="FV28" s="226">
        <v>137.0</v>
      </c>
      <c r="FW28" s="64"/>
      <c r="FX28" s="64"/>
      <c r="FY28" s="64"/>
      <c r="FZ28" s="89"/>
      <c r="GA28" s="65">
        <v>0.0</v>
      </c>
      <c r="GB28" s="66">
        <v>0.0</v>
      </c>
      <c r="GC28" s="66">
        <v>0.0</v>
      </c>
      <c r="GD28" s="66">
        <v>0.0</v>
      </c>
      <c r="GE28" s="66">
        <v>341.0</v>
      </c>
      <c r="GF28" s="66">
        <v>634.37</v>
      </c>
      <c r="GG28" s="66">
        <v>383.19</v>
      </c>
      <c r="GH28" s="66">
        <v>35.01</v>
      </c>
      <c r="GI28" s="66">
        <v>341.0</v>
      </c>
      <c r="GJ28" s="66">
        <v>200.47</v>
      </c>
      <c r="GK28" s="66">
        <v>-115.59</v>
      </c>
      <c r="GL28" s="66">
        <v>-14.41</v>
      </c>
      <c r="GM28" s="66">
        <v>341.0</v>
      </c>
      <c r="GN28" s="66">
        <v>185.67</v>
      </c>
      <c r="GO28" s="66">
        <v>-115.42</v>
      </c>
      <c r="GP28" s="66">
        <v>-20.69</v>
      </c>
      <c r="GQ28" s="66">
        <v>342.0</v>
      </c>
      <c r="GR28" s="66">
        <v>122.65</v>
      </c>
      <c r="GS28" s="66">
        <v>-77.31</v>
      </c>
      <c r="GT28" s="66">
        <v>0.0</v>
      </c>
      <c r="GU28" s="66">
        <v>341.0</v>
      </c>
      <c r="GV28" s="66">
        <v>132.03</v>
      </c>
      <c r="GW28" s="66">
        <v>-74.38</v>
      </c>
      <c r="GX28" s="66">
        <v>0.0</v>
      </c>
      <c r="GY28" s="89"/>
      <c r="GZ28" s="98" t="s">
        <v>91</v>
      </c>
      <c r="HA28" s="99" t="s">
        <v>92</v>
      </c>
      <c r="HB28" s="98">
        <v>157.0</v>
      </c>
      <c r="HC28" s="98">
        <v>7.85</v>
      </c>
      <c r="HD28" s="98">
        <v>3.14</v>
      </c>
      <c r="HE28" s="99">
        <v>8.0</v>
      </c>
      <c r="HF28" s="99">
        <v>58.0</v>
      </c>
      <c r="HG28" s="99">
        <v>55.0</v>
      </c>
      <c r="HH28" s="98" t="s">
        <v>91</v>
      </c>
      <c r="HI28" s="98" t="s">
        <v>92</v>
      </c>
      <c r="HJ28" s="98">
        <v>3.0</v>
      </c>
      <c r="HK28" s="98">
        <v>0.15</v>
      </c>
      <c r="HL28" s="98">
        <v>0.06</v>
      </c>
      <c r="HM28" s="98">
        <v>5.0</v>
      </c>
      <c r="HN28" s="99">
        <v>60.0</v>
      </c>
      <c r="HO28" s="99">
        <v>60.0</v>
      </c>
      <c r="HP28" s="98" t="s">
        <v>91</v>
      </c>
      <c r="HQ28" s="99" t="s">
        <v>92</v>
      </c>
      <c r="HR28" s="98">
        <v>206.0</v>
      </c>
      <c r="HS28" s="98">
        <v>10.3</v>
      </c>
      <c r="HT28" s="98">
        <v>5.15</v>
      </c>
      <c r="HU28" s="98">
        <v>7.0</v>
      </c>
      <c r="HV28" s="99">
        <v>58.0</v>
      </c>
      <c r="HW28" s="99">
        <v>58.0</v>
      </c>
      <c r="HX28" s="89"/>
      <c r="HY28" s="72">
        <v>135.0</v>
      </c>
      <c r="HZ28" s="72">
        <v>33.0</v>
      </c>
      <c r="IA28" s="73">
        <f t="shared" si="9"/>
        <v>102</v>
      </c>
      <c r="IB28" s="72">
        <v>5.1</v>
      </c>
      <c r="IC28" s="73"/>
      <c r="ID28" s="72">
        <v>2.0</v>
      </c>
      <c r="IE28" s="72">
        <v>68.0</v>
      </c>
      <c r="IF28" s="72">
        <v>47.0</v>
      </c>
      <c r="IG28" s="89"/>
      <c r="IH28" s="74">
        <v>136.0</v>
      </c>
      <c r="II28" s="74">
        <v>33.2</v>
      </c>
      <c r="IJ28" s="74">
        <v>200.0</v>
      </c>
      <c r="IK28" s="74">
        <v>10.0</v>
      </c>
      <c r="IL28" s="74">
        <v>11.0</v>
      </c>
      <c r="IM28" s="74">
        <v>6.0</v>
      </c>
      <c r="IN28" s="74">
        <v>48.0</v>
      </c>
      <c r="IO28" s="74">
        <v>47.0</v>
      </c>
      <c r="IP28" s="74">
        <v>136.0</v>
      </c>
      <c r="IQ28" s="74">
        <v>33.7</v>
      </c>
      <c r="IR28" s="74">
        <v>74.0</v>
      </c>
      <c r="IS28" s="74">
        <v>4.1</v>
      </c>
      <c r="IT28" s="74">
        <v>4.3</v>
      </c>
      <c r="IU28" s="74">
        <v>12.0</v>
      </c>
      <c r="IV28" s="74">
        <v>50.0</v>
      </c>
      <c r="IW28" s="74">
        <v>48.0</v>
      </c>
      <c r="IX28" s="89"/>
      <c r="IY28" s="76">
        <v>139.69</v>
      </c>
      <c r="IZ28" s="76">
        <v>34.96</v>
      </c>
      <c r="JA28" s="76">
        <v>352.8</v>
      </c>
      <c r="JB28" s="76">
        <v>17.64</v>
      </c>
      <c r="JC28" s="76">
        <v>6.89</v>
      </c>
      <c r="JD28" s="76">
        <v>3.0</v>
      </c>
      <c r="JE28" s="76">
        <v>65.79</v>
      </c>
      <c r="JF28" s="76">
        <v>50.47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138.0</v>
      </c>
      <c r="JQ28" s="78">
        <v>32.3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48.0</v>
      </c>
      <c r="JX28" s="78">
        <v>138.0</v>
      </c>
      <c r="JY28" s="78">
        <v>34.2</v>
      </c>
      <c r="JZ28" s="78">
        <v>111.0</v>
      </c>
      <c r="KA28" s="78">
        <v>6.3</v>
      </c>
      <c r="KB28" s="78">
        <v>2.3</v>
      </c>
      <c r="KC28" s="78">
        <v>2.0</v>
      </c>
      <c r="KD28" s="78">
        <v>54.0</v>
      </c>
      <c r="KE28" s="78">
        <v>52.0</v>
      </c>
      <c r="KF28" s="89"/>
      <c r="KG28" s="79">
        <v>138.0</v>
      </c>
      <c r="KH28" s="79">
        <v>34.0</v>
      </c>
      <c r="KI28" s="79">
        <v>75.0</v>
      </c>
      <c r="KJ28" s="79">
        <v>4.0</v>
      </c>
      <c r="KK28" s="80"/>
      <c r="KL28" s="79">
        <v>1.0</v>
      </c>
      <c r="KM28" s="79">
        <v>50.0</v>
      </c>
      <c r="KN28" s="79">
        <v>50.0</v>
      </c>
      <c r="KO28" s="79">
        <v>138.0</v>
      </c>
      <c r="KP28" s="79">
        <v>34.0</v>
      </c>
      <c r="KQ28" s="79">
        <v>3.0</v>
      </c>
      <c r="KR28" s="79">
        <v>0.1</v>
      </c>
      <c r="KS28" s="80"/>
      <c r="KT28" s="79">
        <v>1.0</v>
      </c>
      <c r="KU28" s="79">
        <v>50.0</v>
      </c>
      <c r="KV28" s="79">
        <v>48.0</v>
      </c>
      <c r="KW28" s="89"/>
      <c r="KX28" s="81">
        <v>138.0</v>
      </c>
      <c r="KY28" s="81">
        <v>34.0</v>
      </c>
      <c r="KZ28" s="81">
        <v>49.0</v>
      </c>
      <c r="LA28" s="81">
        <v>2.4</v>
      </c>
      <c r="LB28" s="81">
        <v>2.0</v>
      </c>
      <c r="LC28" s="81">
        <v>3.0</v>
      </c>
      <c r="LD28" s="81">
        <v>53.0</v>
      </c>
      <c r="LE28" s="81">
        <v>53.0</v>
      </c>
      <c r="LF28" s="81">
        <v>138.0</v>
      </c>
      <c r="LG28" s="81">
        <v>34.0</v>
      </c>
      <c r="LH28" s="81">
        <v>278.0</v>
      </c>
      <c r="LI28" s="81">
        <v>13.6</v>
      </c>
      <c r="LJ28" s="81">
        <v>5.0</v>
      </c>
      <c r="LK28" s="81">
        <v>5.0</v>
      </c>
      <c r="LL28" s="81">
        <v>58.0</v>
      </c>
      <c r="LM28" s="81">
        <v>60.0</v>
      </c>
      <c r="LN28" s="89"/>
      <c r="LO28" s="82">
        <v>340.0</v>
      </c>
      <c r="LP28" s="82">
        <v>267.0</v>
      </c>
      <c r="LQ28" s="82">
        <v>152.0</v>
      </c>
      <c r="LR28" s="82">
        <v>71.0</v>
      </c>
      <c r="LS28" s="82">
        <v>328.0</v>
      </c>
      <c r="LT28" s="82">
        <v>48.0</v>
      </c>
      <c r="LU28" s="82">
        <v>3.0</v>
      </c>
      <c r="LV28" s="82">
        <v>143.0</v>
      </c>
      <c r="LW28" s="82">
        <v>86.0</v>
      </c>
      <c r="LX28" s="82">
        <v>59.0</v>
      </c>
      <c r="LY28" s="82">
        <v>57.0</v>
      </c>
      <c r="LZ28" s="82">
        <v>12.0</v>
      </c>
      <c r="MA28" s="82">
        <v>104.0</v>
      </c>
      <c r="MB28" s="82">
        <v>10.0</v>
      </c>
      <c r="MC28" s="82">
        <v>144.0</v>
      </c>
      <c r="MD28" s="82">
        <v>181.0</v>
      </c>
      <c r="ME28" s="82">
        <v>76.0</v>
      </c>
      <c r="MF28" s="82">
        <v>63.0</v>
      </c>
      <c r="MG28" s="82">
        <v>12.0</v>
      </c>
      <c r="MH28" s="82">
        <v>0.0</v>
      </c>
      <c r="MI28" s="82">
        <v>0.0</v>
      </c>
      <c r="MJ28" s="82">
        <v>0.0</v>
      </c>
      <c r="MK28" s="82">
        <v>0.0</v>
      </c>
      <c r="ML28" s="82">
        <v>45.0</v>
      </c>
      <c r="MM28" s="82">
        <v>55.0</v>
      </c>
      <c r="MN28" s="82">
        <v>5.0</v>
      </c>
      <c r="MO28" s="86"/>
      <c r="MP28" s="87"/>
      <c r="MQ28" s="87"/>
      <c r="MR28" s="87"/>
      <c r="MS28" s="87"/>
      <c r="MT28" s="82">
        <v>0.0</v>
      </c>
      <c r="MU28" s="82">
        <v>4.0</v>
      </c>
      <c r="MV28" s="82">
        <v>10.0</v>
      </c>
      <c r="MW28" s="82">
        <v>36.0</v>
      </c>
      <c r="MX28" s="82">
        <v>35.0</v>
      </c>
      <c r="MY28" s="82" t="s">
        <v>96</v>
      </c>
      <c r="MZ28" s="82">
        <v>5.0</v>
      </c>
      <c r="NA28" s="87"/>
      <c r="NB28" s="82">
        <v>18.0</v>
      </c>
      <c r="NC28" s="82">
        <v>6.0</v>
      </c>
      <c r="ND28" s="82">
        <v>306.0</v>
      </c>
      <c r="NE28" s="82">
        <v>36.0</v>
      </c>
      <c r="NF28" s="82">
        <v>45.0</v>
      </c>
      <c r="NG28" s="82">
        <v>45.0</v>
      </c>
      <c r="NH28" s="82">
        <v>5.0</v>
      </c>
      <c r="NI28" s="87"/>
      <c r="NJ28" s="82">
        <v>0.0</v>
      </c>
      <c r="NK28" s="82">
        <v>0.0</v>
      </c>
      <c r="NL28" s="82">
        <v>0.0</v>
      </c>
      <c r="NM28" s="82">
        <v>35.0</v>
      </c>
      <c r="NN28" s="82">
        <v>50.0</v>
      </c>
      <c r="NO28" s="82">
        <v>45.0</v>
      </c>
      <c r="NP28" s="82">
        <v>4.0</v>
      </c>
    </row>
    <row r="29" ht="14.25" customHeight="1">
      <c r="A29" s="49">
        <v>0.666666666666667</v>
      </c>
      <c r="B29" s="50"/>
      <c r="C29" s="51">
        <v>50.13</v>
      </c>
      <c r="D29" s="52">
        <v>340.0</v>
      </c>
      <c r="E29" s="53">
        <v>135.0</v>
      </c>
      <c r="F29" s="53">
        <v>56.0</v>
      </c>
      <c r="G29" s="55">
        <v>12.2</v>
      </c>
      <c r="H29" s="54"/>
      <c r="I29" s="53">
        <v>6.0</v>
      </c>
      <c r="J29" s="53">
        <v>47.0</v>
      </c>
      <c r="K29" s="53">
        <v>47.0</v>
      </c>
      <c r="L29" s="53">
        <v>140.0</v>
      </c>
      <c r="M29" s="53">
        <v>40.0</v>
      </c>
      <c r="N29" s="53">
        <v>8.2</v>
      </c>
      <c r="O29" s="54"/>
      <c r="P29" s="53">
        <v>6.0</v>
      </c>
      <c r="Q29" s="53">
        <v>56.0</v>
      </c>
      <c r="R29" s="53">
        <v>49.0</v>
      </c>
      <c r="S29" s="55">
        <v>343.9</v>
      </c>
      <c r="T29" s="55">
        <v>266.3</v>
      </c>
      <c r="U29" s="55">
        <v>161.2</v>
      </c>
      <c r="V29" s="54"/>
      <c r="W29" s="53">
        <v>339.8</v>
      </c>
      <c r="X29" s="55">
        <v>193.6</v>
      </c>
      <c r="Y29" s="55">
        <v>108.1</v>
      </c>
      <c r="Z29" s="54"/>
      <c r="AA29" s="55">
        <v>323.7</v>
      </c>
      <c r="AB29" s="53">
        <v>262.7</v>
      </c>
      <c r="AC29" s="53">
        <v>175.5</v>
      </c>
      <c r="AD29" s="54"/>
      <c r="AE29" s="55">
        <v>342.9</v>
      </c>
      <c r="AF29" s="55">
        <v>295.2</v>
      </c>
      <c r="AG29" s="55">
        <v>161.3</v>
      </c>
      <c r="AH29" s="54"/>
      <c r="AI29" s="53" t="s">
        <v>131</v>
      </c>
      <c r="AJ29" s="53" t="s">
        <v>131</v>
      </c>
      <c r="AK29" s="53" t="s">
        <v>131</v>
      </c>
      <c r="AL29" s="54"/>
      <c r="AM29" s="53">
        <v>342.2</v>
      </c>
      <c r="AN29" s="55">
        <v>550.4</v>
      </c>
      <c r="AO29" s="55">
        <v>332.4</v>
      </c>
      <c r="AP29" s="54"/>
      <c r="AQ29" s="182">
        <f t="shared" ref="AQ29:AS29" si="49">E29</f>
        <v>135</v>
      </c>
      <c r="AR29" s="54">
        <f t="shared" si="49"/>
        <v>56</v>
      </c>
      <c r="AS29" s="56">
        <f t="shared" si="49"/>
        <v>12.2</v>
      </c>
      <c r="AT29" s="54"/>
      <c r="AU29" s="54">
        <f t="shared" ref="AU29:AW29" si="50">L29</f>
        <v>140</v>
      </c>
      <c r="AV29" s="54">
        <f t="shared" si="50"/>
        <v>40</v>
      </c>
      <c r="AW29" s="54">
        <f t="shared" si="50"/>
        <v>8.2</v>
      </c>
      <c r="AX29" s="54"/>
      <c r="AY29" s="182">
        <f t="shared" si="6"/>
        <v>135</v>
      </c>
      <c r="AZ29" s="54"/>
      <c r="BA29" s="54"/>
      <c r="BB29" s="54"/>
      <c r="BC29" s="89"/>
      <c r="BD29" s="54"/>
      <c r="BE29" s="53">
        <v>34.0</v>
      </c>
      <c r="BF29" s="53">
        <v>22.0</v>
      </c>
      <c r="BG29" s="53">
        <v>1.1</v>
      </c>
      <c r="BH29" s="54"/>
      <c r="BI29" s="53">
        <v>22.0</v>
      </c>
      <c r="BJ29" s="53">
        <v>85.0</v>
      </c>
      <c r="BK29" s="53">
        <v>62.0</v>
      </c>
      <c r="BL29" s="89"/>
      <c r="BM29" s="58">
        <v>342.0</v>
      </c>
      <c r="BN29" s="58">
        <v>146.0</v>
      </c>
      <c r="BO29" s="58">
        <v>206.0</v>
      </c>
      <c r="BP29" s="58">
        <v>10.3</v>
      </c>
      <c r="BQ29" s="59"/>
      <c r="BR29" s="58">
        <v>6.0</v>
      </c>
      <c r="BS29" s="58">
        <v>69.0</v>
      </c>
      <c r="BT29" s="58">
        <v>70.0</v>
      </c>
      <c r="BU29" s="59">
        <f t="shared" si="7"/>
        <v>342</v>
      </c>
      <c r="BV29" s="58">
        <v>280.0</v>
      </c>
      <c r="BW29" s="58">
        <v>163.0</v>
      </c>
      <c r="BX29" s="58">
        <v>31.0</v>
      </c>
      <c r="BY29" s="58">
        <v>335.0</v>
      </c>
      <c r="BZ29" s="58">
        <v>303.0</v>
      </c>
      <c r="CA29" s="58">
        <v>165.0</v>
      </c>
      <c r="CB29" s="58">
        <v>28.0</v>
      </c>
      <c r="CC29" s="58">
        <v>341.0</v>
      </c>
      <c r="CD29" s="58">
        <v>250.0</v>
      </c>
      <c r="CE29" s="58">
        <v>140.0</v>
      </c>
      <c r="CF29" s="58">
        <v>18.0</v>
      </c>
      <c r="CG29" s="58">
        <v>335.0</v>
      </c>
      <c r="CH29" s="58">
        <v>255.0</v>
      </c>
      <c r="CI29" s="58">
        <v>141.0</v>
      </c>
      <c r="CJ29" s="58">
        <v>8.0</v>
      </c>
      <c r="CK29" s="58">
        <v>348.0</v>
      </c>
      <c r="CL29" s="58">
        <v>149.0</v>
      </c>
      <c r="CM29" s="58">
        <v>98.0</v>
      </c>
      <c r="CN29" s="58">
        <v>6.0</v>
      </c>
      <c r="CO29" s="58">
        <v>332.0</v>
      </c>
      <c r="CP29" s="58">
        <v>281.0</v>
      </c>
      <c r="CQ29" s="58">
        <v>143.0</v>
      </c>
      <c r="CR29" s="58">
        <v>6.0</v>
      </c>
      <c r="CS29" s="58">
        <v>333.0</v>
      </c>
      <c r="CT29" s="58">
        <v>301.0</v>
      </c>
      <c r="CU29" s="58">
        <v>180.0</v>
      </c>
      <c r="CV29" s="58">
        <v>105.0</v>
      </c>
      <c r="CW29" s="58">
        <v>338.0</v>
      </c>
      <c r="CX29" s="58">
        <v>162.0</v>
      </c>
      <c r="CY29" s="58">
        <v>50.0</v>
      </c>
      <c r="CZ29" s="58">
        <v>52.0</v>
      </c>
      <c r="DA29" s="58">
        <v>324.0</v>
      </c>
      <c r="DB29" s="58">
        <v>165.0</v>
      </c>
      <c r="DC29" s="58">
        <v>56.0</v>
      </c>
      <c r="DD29" s="58">
        <v>70.0</v>
      </c>
      <c r="DE29" s="59">
        <f t="shared" si="12"/>
        <v>146</v>
      </c>
      <c r="DF29" s="58">
        <v>35.0</v>
      </c>
      <c r="DG29" s="59">
        <f t="shared" ref="DG29:DH29" si="51">BO29</f>
        <v>206</v>
      </c>
      <c r="DH29" s="59">
        <f t="shared" si="51"/>
        <v>10.3</v>
      </c>
      <c r="DI29" s="59"/>
      <c r="DJ29" s="58">
        <v>7.0</v>
      </c>
      <c r="DK29" s="58">
        <v>63.0</v>
      </c>
      <c r="DL29" s="58">
        <v>56.0</v>
      </c>
      <c r="DM29" s="89"/>
      <c r="DN29" s="61">
        <v>340.0</v>
      </c>
      <c r="DO29" s="61">
        <v>140.0</v>
      </c>
      <c r="DP29" s="61">
        <v>38.62</v>
      </c>
      <c r="DQ29" s="61">
        <v>21.71</v>
      </c>
      <c r="DR29" s="61">
        <v>5.88</v>
      </c>
      <c r="DS29" s="61">
        <v>8.0</v>
      </c>
      <c r="DT29" s="61">
        <v>45.0</v>
      </c>
      <c r="DU29" s="61">
        <v>55.2</v>
      </c>
      <c r="DV29" s="234"/>
      <c r="DW29" s="233" t="s">
        <v>112</v>
      </c>
      <c r="DX29" s="234"/>
      <c r="DY29" s="233" t="s">
        <v>112</v>
      </c>
      <c r="DZ29" s="234"/>
      <c r="EA29" s="233" t="s">
        <v>112</v>
      </c>
      <c r="EB29" s="234"/>
      <c r="EC29" s="233" t="s">
        <v>112</v>
      </c>
      <c r="ED29" s="89"/>
      <c r="EE29" s="226">
        <v>344.0</v>
      </c>
      <c r="EF29" s="226">
        <v>139.0</v>
      </c>
      <c r="EG29" s="226">
        <v>71.0</v>
      </c>
      <c r="EH29" s="226">
        <v>3.1</v>
      </c>
      <c r="EI29" s="64"/>
      <c r="EJ29" s="63">
        <v>9.0</v>
      </c>
      <c r="EK29" s="226">
        <v>55.0</v>
      </c>
      <c r="EL29" s="226">
        <v>56.0</v>
      </c>
      <c r="EM29" s="226">
        <v>139.0</v>
      </c>
      <c r="EN29" s="226">
        <v>100.0</v>
      </c>
      <c r="EO29" s="226">
        <v>4.3</v>
      </c>
      <c r="EP29" s="64"/>
      <c r="EQ29" s="63">
        <v>9.0</v>
      </c>
      <c r="ER29" s="226">
        <v>56.0</v>
      </c>
      <c r="ES29" s="226">
        <v>57.0</v>
      </c>
      <c r="ET29" s="226">
        <v>343.0</v>
      </c>
      <c r="EU29" s="226">
        <v>210.0</v>
      </c>
      <c r="EV29" s="226">
        <v>123.7</v>
      </c>
      <c r="EW29" s="226">
        <v>-3.9</v>
      </c>
      <c r="EX29" s="226">
        <v>341.0</v>
      </c>
      <c r="EY29" s="226">
        <v>1.0</v>
      </c>
      <c r="EZ29" s="226">
        <v>0.0</v>
      </c>
      <c r="FA29" s="226">
        <v>0.0</v>
      </c>
      <c r="FB29" s="226">
        <v>342.0</v>
      </c>
      <c r="FC29" s="226">
        <v>209.0</v>
      </c>
      <c r="FD29" s="226">
        <v>123.0</v>
      </c>
      <c r="FE29" s="226">
        <v>-1.2</v>
      </c>
      <c r="FF29" s="226">
        <v>341.0</v>
      </c>
      <c r="FG29" s="226">
        <v>1.0</v>
      </c>
      <c r="FH29" s="226">
        <v>0.0</v>
      </c>
      <c r="FI29" s="226">
        <v>0.0</v>
      </c>
      <c r="FJ29" s="226">
        <v>344.0</v>
      </c>
      <c r="FK29" s="226">
        <v>207.0</v>
      </c>
      <c r="FL29" s="226">
        <v>120.3</v>
      </c>
      <c r="FM29" s="64"/>
      <c r="FN29" s="226">
        <v>344.0</v>
      </c>
      <c r="FO29" s="226">
        <v>221.0</v>
      </c>
      <c r="FP29" s="226">
        <v>120.6</v>
      </c>
      <c r="FQ29" s="226">
        <v>8.5</v>
      </c>
      <c r="FR29" s="226">
        <v>139.0</v>
      </c>
      <c r="FS29" s="64"/>
      <c r="FT29" s="226">
        <v>3.95</v>
      </c>
      <c r="FU29" s="64"/>
      <c r="FV29" s="226">
        <v>139.0</v>
      </c>
      <c r="FW29" s="64"/>
      <c r="FX29" s="64"/>
      <c r="FY29" s="64"/>
      <c r="FZ29" s="89"/>
      <c r="GA29" s="65">
        <v>342.0</v>
      </c>
      <c r="GB29" s="66">
        <v>344.37</v>
      </c>
      <c r="GC29" s="66">
        <v>216.51</v>
      </c>
      <c r="GD29" s="66">
        <v>6.2</v>
      </c>
      <c r="GE29" s="66">
        <v>341.0</v>
      </c>
      <c r="GF29" s="66">
        <v>365.62</v>
      </c>
      <c r="GG29" s="66">
        <v>214.84</v>
      </c>
      <c r="GH29" s="66">
        <v>9.55</v>
      </c>
      <c r="GI29" s="66">
        <v>342.0</v>
      </c>
      <c r="GJ29" s="66">
        <v>241.64</v>
      </c>
      <c r="GK29" s="66">
        <v>-140.63</v>
      </c>
      <c r="GL29" s="66">
        <v>-7.54</v>
      </c>
      <c r="GM29" s="66">
        <v>341.0</v>
      </c>
      <c r="GN29" s="66">
        <v>222.45</v>
      </c>
      <c r="GO29" s="66">
        <v>-140.46</v>
      </c>
      <c r="GP29" s="66">
        <v>-15.5</v>
      </c>
      <c r="GQ29" s="66">
        <v>342.0</v>
      </c>
      <c r="GR29" s="66">
        <v>117.53</v>
      </c>
      <c r="GS29" s="66">
        <v>-74.54</v>
      </c>
      <c r="GT29" s="66">
        <v>4.94</v>
      </c>
      <c r="GU29" s="66">
        <v>341.0</v>
      </c>
      <c r="GV29" s="66">
        <v>128.81</v>
      </c>
      <c r="GW29" s="66">
        <v>-73.54</v>
      </c>
      <c r="GX29" s="66">
        <v>3.43</v>
      </c>
      <c r="GY29" s="89"/>
      <c r="GZ29" s="98" t="s">
        <v>91</v>
      </c>
      <c r="HA29" s="99" t="s">
        <v>92</v>
      </c>
      <c r="HB29" s="98">
        <v>127.0</v>
      </c>
      <c r="HC29" s="98">
        <v>6.35</v>
      </c>
      <c r="HD29" s="98">
        <v>2.54</v>
      </c>
      <c r="HE29" s="99">
        <v>8.0</v>
      </c>
      <c r="HF29" s="99">
        <v>58.0</v>
      </c>
      <c r="HG29" s="99">
        <v>55.0</v>
      </c>
      <c r="HH29" s="98" t="s">
        <v>91</v>
      </c>
      <c r="HI29" s="98" t="s">
        <v>92</v>
      </c>
      <c r="HJ29" s="98">
        <v>4.0</v>
      </c>
      <c r="HK29" s="98">
        <v>0.2</v>
      </c>
      <c r="HL29" s="98">
        <v>0.08</v>
      </c>
      <c r="HM29" s="98">
        <v>5.0</v>
      </c>
      <c r="HN29" s="99">
        <v>60.0</v>
      </c>
      <c r="HO29" s="99">
        <v>60.0</v>
      </c>
      <c r="HP29" s="98" t="s">
        <v>91</v>
      </c>
      <c r="HQ29" s="99" t="s">
        <v>92</v>
      </c>
      <c r="HR29" s="98">
        <v>242.0</v>
      </c>
      <c r="HS29" s="98">
        <v>12.1</v>
      </c>
      <c r="HT29" s="98">
        <v>6.05</v>
      </c>
      <c r="HU29" s="98">
        <v>7.0</v>
      </c>
      <c r="HV29" s="99">
        <v>58.0</v>
      </c>
      <c r="HW29" s="99">
        <v>58.0</v>
      </c>
      <c r="HX29" s="89"/>
      <c r="HY29" s="72">
        <v>135.0</v>
      </c>
      <c r="HZ29" s="72">
        <v>33.0</v>
      </c>
      <c r="IA29" s="73">
        <f t="shared" si="9"/>
        <v>58</v>
      </c>
      <c r="IB29" s="72">
        <v>2.9</v>
      </c>
      <c r="IC29" s="73"/>
      <c r="ID29" s="72">
        <v>2.0</v>
      </c>
      <c r="IE29" s="72">
        <v>68.0</v>
      </c>
      <c r="IF29" s="72">
        <v>47.0</v>
      </c>
      <c r="IG29" s="89"/>
      <c r="IH29" s="74">
        <v>142.0</v>
      </c>
      <c r="II29" s="74">
        <v>34.9</v>
      </c>
      <c r="IJ29" s="74">
        <v>19.0</v>
      </c>
      <c r="IK29" s="74">
        <v>0.8</v>
      </c>
      <c r="IL29" s="74">
        <v>1.1</v>
      </c>
      <c r="IM29" s="74">
        <v>6.0</v>
      </c>
      <c r="IN29" s="74">
        <v>52.0</v>
      </c>
      <c r="IO29" s="74">
        <v>50.0</v>
      </c>
      <c r="IP29" s="74">
        <v>142.0</v>
      </c>
      <c r="IQ29" s="74">
        <v>35.2</v>
      </c>
      <c r="IR29" s="74">
        <v>76.0</v>
      </c>
      <c r="IS29" s="74">
        <v>4.2</v>
      </c>
      <c r="IT29" s="74">
        <v>4.6</v>
      </c>
      <c r="IU29" s="74">
        <v>12.0</v>
      </c>
      <c r="IV29" s="74">
        <v>50.0</v>
      </c>
      <c r="IW29" s="74">
        <v>48.0</v>
      </c>
      <c r="IX29" s="89"/>
      <c r="IY29" s="76">
        <v>139.58</v>
      </c>
      <c r="IZ29" s="76">
        <v>34.91</v>
      </c>
      <c r="JA29" s="76">
        <v>379.4</v>
      </c>
      <c r="JB29" s="76">
        <v>18.97</v>
      </c>
      <c r="JC29" s="76">
        <v>7.02</v>
      </c>
      <c r="JD29" s="76">
        <v>3.0</v>
      </c>
      <c r="JE29" s="76">
        <v>66.69</v>
      </c>
      <c r="JF29" s="76">
        <v>50.47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140.0</v>
      </c>
      <c r="JQ29" s="78">
        <v>32.6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49.0</v>
      </c>
      <c r="JX29" s="78">
        <v>140.0</v>
      </c>
      <c r="JY29" s="78">
        <v>35.0</v>
      </c>
      <c r="JZ29" s="78">
        <v>9.0</v>
      </c>
      <c r="KA29" s="78">
        <v>0.5</v>
      </c>
      <c r="KB29" s="78">
        <v>0.0</v>
      </c>
      <c r="KC29" s="78">
        <v>2.0</v>
      </c>
      <c r="KD29" s="78">
        <v>55.0</v>
      </c>
      <c r="KE29" s="78">
        <v>53.0</v>
      </c>
      <c r="KF29" s="89"/>
      <c r="KG29" s="79">
        <v>141.0</v>
      </c>
      <c r="KH29" s="79">
        <v>35.0</v>
      </c>
      <c r="KI29" s="79">
        <v>11.0</v>
      </c>
      <c r="KJ29" s="79">
        <v>0.5</v>
      </c>
      <c r="KK29" s="80"/>
      <c r="KL29" s="79">
        <v>1.0</v>
      </c>
      <c r="KM29" s="79">
        <v>50.0</v>
      </c>
      <c r="KN29" s="79">
        <v>50.0</v>
      </c>
      <c r="KO29" s="79">
        <v>141.0</v>
      </c>
      <c r="KP29" s="79">
        <v>35.0</v>
      </c>
      <c r="KQ29" s="79">
        <v>3.0</v>
      </c>
      <c r="KR29" s="79">
        <v>0.1</v>
      </c>
      <c r="KS29" s="80"/>
      <c r="KT29" s="79">
        <v>1.0</v>
      </c>
      <c r="KU29" s="79">
        <v>50.0</v>
      </c>
      <c r="KV29" s="79">
        <v>48.0</v>
      </c>
      <c r="KW29" s="89"/>
      <c r="KX29" s="81">
        <v>136.0</v>
      </c>
      <c r="KY29" s="81">
        <v>34.0</v>
      </c>
      <c r="KZ29" s="81">
        <v>6.0</v>
      </c>
      <c r="LA29" s="81">
        <v>0.3</v>
      </c>
      <c r="LB29" s="81">
        <v>1.5</v>
      </c>
      <c r="LC29" s="81">
        <v>3.0</v>
      </c>
      <c r="LD29" s="81">
        <v>53.0</v>
      </c>
      <c r="LE29" s="81">
        <v>53.0</v>
      </c>
      <c r="LF29" s="81">
        <v>136.0</v>
      </c>
      <c r="LG29" s="81">
        <v>34.0</v>
      </c>
      <c r="LH29" s="81">
        <v>439.0</v>
      </c>
      <c r="LI29" s="81">
        <v>21.5</v>
      </c>
      <c r="LJ29" s="81">
        <v>5.0</v>
      </c>
      <c r="LK29" s="81">
        <v>5.0</v>
      </c>
      <c r="LL29" s="81">
        <v>58.0</v>
      </c>
      <c r="LM29" s="81">
        <v>60.0</v>
      </c>
      <c r="LN29" s="89"/>
      <c r="LO29" s="82">
        <v>338.0</v>
      </c>
      <c r="LP29" s="82">
        <v>287.0</v>
      </c>
      <c r="LQ29" s="82">
        <v>162.0</v>
      </c>
      <c r="LR29" s="82">
        <v>70.0</v>
      </c>
      <c r="LS29" s="82">
        <v>327.0</v>
      </c>
      <c r="LT29" s="82">
        <v>53.0</v>
      </c>
      <c r="LU29" s="82">
        <v>5.0</v>
      </c>
      <c r="LV29" s="82">
        <v>143.0</v>
      </c>
      <c r="LW29" s="82">
        <v>95.0</v>
      </c>
      <c r="LX29" s="82">
        <v>77.0</v>
      </c>
      <c r="LY29" s="82">
        <v>63.0</v>
      </c>
      <c r="LZ29" s="82">
        <v>12.0</v>
      </c>
      <c r="MA29" s="82">
        <v>109.0</v>
      </c>
      <c r="MB29" s="82">
        <v>10.0</v>
      </c>
      <c r="MC29" s="82">
        <v>143.0</v>
      </c>
      <c r="MD29" s="82">
        <v>192.0</v>
      </c>
      <c r="ME29" s="82">
        <v>77.0</v>
      </c>
      <c r="MF29" s="82">
        <v>63.0</v>
      </c>
      <c r="MG29" s="82">
        <v>12.0</v>
      </c>
      <c r="MH29" s="82">
        <v>0.0</v>
      </c>
      <c r="MI29" s="82">
        <v>0.0</v>
      </c>
      <c r="MJ29" s="82">
        <v>0.0</v>
      </c>
      <c r="MK29" s="82">
        <v>0.0</v>
      </c>
      <c r="ML29" s="82">
        <v>45.0</v>
      </c>
      <c r="MM29" s="82">
        <v>55.0</v>
      </c>
      <c r="MN29" s="82">
        <v>5.0</v>
      </c>
      <c r="MO29" s="86"/>
      <c r="MP29" s="87"/>
      <c r="MQ29" s="87"/>
      <c r="MR29" s="87"/>
      <c r="MS29" s="87"/>
      <c r="MT29" s="82">
        <v>0.0</v>
      </c>
      <c r="MU29" s="82">
        <v>0.0</v>
      </c>
      <c r="MV29" s="82">
        <v>0.0</v>
      </c>
      <c r="MW29" s="82">
        <v>36.0</v>
      </c>
      <c r="MX29" s="82">
        <v>40.0</v>
      </c>
      <c r="MY29" s="82" t="s">
        <v>96</v>
      </c>
      <c r="MZ29" s="82">
        <v>5.0</v>
      </c>
      <c r="NA29" s="87"/>
      <c r="NB29" s="82">
        <v>17.0</v>
      </c>
      <c r="NC29" s="82">
        <v>6.0</v>
      </c>
      <c r="ND29" s="82">
        <v>299.0</v>
      </c>
      <c r="NE29" s="82">
        <v>36.0</v>
      </c>
      <c r="NF29" s="82">
        <v>45.0</v>
      </c>
      <c r="NG29" s="82">
        <v>45.0</v>
      </c>
      <c r="NH29" s="82">
        <v>5.0</v>
      </c>
      <c r="NI29" s="87"/>
      <c r="NJ29" s="82">
        <v>0.0</v>
      </c>
      <c r="NK29" s="82">
        <v>0.0</v>
      </c>
      <c r="NL29" s="82">
        <v>0.0</v>
      </c>
      <c r="NM29" s="82">
        <v>34.0</v>
      </c>
      <c r="NN29" s="82">
        <v>48.0</v>
      </c>
      <c r="NO29" s="82">
        <v>50.0</v>
      </c>
      <c r="NP29" s="82">
        <v>4.0</v>
      </c>
    </row>
    <row r="30" ht="14.25" customHeight="1">
      <c r="A30" s="49">
        <v>0.708333333333334</v>
      </c>
      <c r="B30" s="50"/>
      <c r="C30" s="51">
        <v>50.14</v>
      </c>
      <c r="D30" s="52">
        <v>339.0</v>
      </c>
      <c r="E30" s="53">
        <v>134.0</v>
      </c>
      <c r="F30" s="53">
        <v>56.0</v>
      </c>
      <c r="G30" s="55">
        <v>11.0</v>
      </c>
      <c r="H30" s="54"/>
      <c r="I30" s="53">
        <v>6.0</v>
      </c>
      <c r="J30" s="53">
        <v>47.0</v>
      </c>
      <c r="K30" s="53">
        <v>47.0</v>
      </c>
      <c r="L30" s="53">
        <v>139.0</v>
      </c>
      <c r="M30" s="53">
        <v>53.0</v>
      </c>
      <c r="N30" s="53">
        <v>12.9</v>
      </c>
      <c r="O30" s="54"/>
      <c r="P30" s="53">
        <v>6.0</v>
      </c>
      <c r="Q30" s="53">
        <v>56.0</v>
      </c>
      <c r="R30" s="53">
        <v>49.0</v>
      </c>
      <c r="S30" s="55">
        <v>342.4</v>
      </c>
      <c r="T30" s="55">
        <v>320.2</v>
      </c>
      <c r="U30" s="55">
        <v>190.4</v>
      </c>
      <c r="V30" s="54"/>
      <c r="W30" s="53">
        <v>338.1</v>
      </c>
      <c r="X30" s="55">
        <v>229.3</v>
      </c>
      <c r="Y30" s="55">
        <v>133.8</v>
      </c>
      <c r="Z30" s="54"/>
      <c r="AA30" s="55">
        <v>342.7</v>
      </c>
      <c r="AB30" s="53">
        <v>309.6</v>
      </c>
      <c r="AC30" s="53">
        <v>205.5</v>
      </c>
      <c r="AD30" s="53"/>
      <c r="AE30" s="55">
        <v>342.3</v>
      </c>
      <c r="AF30" s="55">
        <v>346.7</v>
      </c>
      <c r="AG30" s="55">
        <v>187.3</v>
      </c>
      <c r="AH30" s="54"/>
      <c r="AI30" s="53">
        <v>349.9</v>
      </c>
      <c r="AJ30" s="53">
        <v>360.8</v>
      </c>
      <c r="AK30" s="53">
        <v>229.6</v>
      </c>
      <c r="AL30" s="54"/>
      <c r="AM30" s="53">
        <v>341.2</v>
      </c>
      <c r="AN30" s="55">
        <v>388.3</v>
      </c>
      <c r="AO30" s="55">
        <v>219.7</v>
      </c>
      <c r="AP30" s="54"/>
      <c r="AQ30" s="182">
        <f t="shared" ref="AQ30:AS30" si="52">E30</f>
        <v>134</v>
      </c>
      <c r="AR30" s="54">
        <f t="shared" si="52"/>
        <v>56</v>
      </c>
      <c r="AS30" s="56">
        <f t="shared" si="52"/>
        <v>11</v>
      </c>
      <c r="AT30" s="54"/>
      <c r="AU30" s="54">
        <f t="shared" ref="AU30:AW30" si="53">L30</f>
        <v>139</v>
      </c>
      <c r="AV30" s="54">
        <f t="shared" si="53"/>
        <v>53</v>
      </c>
      <c r="AW30" s="54">
        <f t="shared" si="53"/>
        <v>12.9</v>
      </c>
      <c r="AX30" s="54"/>
      <c r="AY30" s="182">
        <f t="shared" si="6"/>
        <v>134</v>
      </c>
      <c r="AZ30" s="54"/>
      <c r="BA30" s="54"/>
      <c r="BB30" s="54"/>
      <c r="BC30" s="89"/>
      <c r="BD30" s="54"/>
      <c r="BE30" s="53">
        <v>34.0</v>
      </c>
      <c r="BF30" s="53">
        <v>23.0</v>
      </c>
      <c r="BG30" s="53">
        <v>1.2</v>
      </c>
      <c r="BH30" s="54"/>
      <c r="BI30" s="53">
        <v>22.0</v>
      </c>
      <c r="BJ30" s="53">
        <v>85.0</v>
      </c>
      <c r="BK30" s="53">
        <v>62.0</v>
      </c>
      <c r="BL30" s="89"/>
      <c r="BM30" s="58">
        <v>341.0</v>
      </c>
      <c r="BN30" s="58">
        <v>146.0</v>
      </c>
      <c r="BO30" s="58">
        <v>291.0</v>
      </c>
      <c r="BP30" s="58">
        <v>14.6</v>
      </c>
      <c r="BQ30" s="59"/>
      <c r="BR30" s="58">
        <v>6.0</v>
      </c>
      <c r="BS30" s="58">
        <v>67.0</v>
      </c>
      <c r="BT30" s="58">
        <v>67.0</v>
      </c>
      <c r="BU30" s="59">
        <f t="shared" si="7"/>
        <v>341</v>
      </c>
      <c r="BV30" s="58">
        <v>360.0</v>
      </c>
      <c r="BW30" s="58">
        <v>207.0</v>
      </c>
      <c r="BX30" s="58">
        <v>30.0</v>
      </c>
      <c r="BY30" s="58">
        <v>334.0</v>
      </c>
      <c r="BZ30" s="58">
        <v>376.0</v>
      </c>
      <c r="CA30" s="58">
        <v>207.0</v>
      </c>
      <c r="CB30" s="58">
        <v>25.0</v>
      </c>
      <c r="CC30" s="58">
        <v>340.0</v>
      </c>
      <c r="CD30" s="58">
        <v>270.0</v>
      </c>
      <c r="CE30" s="58">
        <v>152.0</v>
      </c>
      <c r="CF30" s="58">
        <v>8.0</v>
      </c>
      <c r="CG30" s="58">
        <v>334.0</v>
      </c>
      <c r="CH30" s="58">
        <v>271.0</v>
      </c>
      <c r="CI30" s="58">
        <v>150.0</v>
      </c>
      <c r="CJ30" s="58">
        <v>7.0</v>
      </c>
      <c r="CK30" s="58">
        <v>347.0</v>
      </c>
      <c r="CL30" s="58">
        <v>315.0</v>
      </c>
      <c r="CM30" s="58">
        <v>175.0</v>
      </c>
      <c r="CN30" s="58">
        <v>3.0</v>
      </c>
      <c r="CO30" s="58">
        <v>331.0</v>
      </c>
      <c r="CP30" s="58">
        <v>289.0</v>
      </c>
      <c r="CQ30" s="58">
        <v>147.0</v>
      </c>
      <c r="CR30" s="58">
        <v>5.0</v>
      </c>
      <c r="CS30" s="58">
        <v>334.0</v>
      </c>
      <c r="CT30" s="58">
        <v>308.0</v>
      </c>
      <c r="CU30" s="58">
        <v>184.0</v>
      </c>
      <c r="CV30" s="58">
        <v>102.0</v>
      </c>
      <c r="CW30" s="58">
        <v>338.0</v>
      </c>
      <c r="CX30" s="58">
        <v>197.0</v>
      </c>
      <c r="CY30" s="58">
        <v>89.0</v>
      </c>
      <c r="CZ30" s="58">
        <v>58.0</v>
      </c>
      <c r="DA30" s="58">
        <v>323.0</v>
      </c>
      <c r="DB30" s="58">
        <v>203.0</v>
      </c>
      <c r="DC30" s="58">
        <v>93.0</v>
      </c>
      <c r="DD30" s="58">
        <v>60.0</v>
      </c>
      <c r="DE30" s="59">
        <f t="shared" si="12"/>
        <v>146</v>
      </c>
      <c r="DF30" s="58">
        <v>35.0</v>
      </c>
      <c r="DG30" s="59">
        <f t="shared" ref="DG30:DH30" si="54">BO30</f>
        <v>291</v>
      </c>
      <c r="DH30" s="59">
        <f t="shared" si="54"/>
        <v>14.6</v>
      </c>
      <c r="DI30" s="59"/>
      <c r="DJ30" s="58">
        <v>7.0</v>
      </c>
      <c r="DK30" s="58">
        <v>63.0</v>
      </c>
      <c r="DL30" s="58">
        <v>56.0</v>
      </c>
      <c r="DM30" s="89"/>
      <c r="DN30" s="61">
        <v>339.0</v>
      </c>
      <c r="DO30" s="61">
        <v>141.0</v>
      </c>
      <c r="DP30" s="61">
        <v>12.71</v>
      </c>
      <c r="DQ30" s="61">
        <v>7.3</v>
      </c>
      <c r="DR30" s="61">
        <v>0.52</v>
      </c>
      <c r="DS30" s="61">
        <v>8.0</v>
      </c>
      <c r="DT30" s="61">
        <v>44.0</v>
      </c>
      <c r="DU30" s="61">
        <v>53.9</v>
      </c>
      <c r="DV30" s="234"/>
      <c r="DW30" s="233" t="s">
        <v>112</v>
      </c>
      <c r="DX30" s="234"/>
      <c r="DY30" s="233" t="s">
        <v>112</v>
      </c>
      <c r="DZ30" s="234"/>
      <c r="EA30" s="233" t="s">
        <v>112</v>
      </c>
      <c r="EB30" s="234"/>
      <c r="EC30" s="233" t="s">
        <v>112</v>
      </c>
      <c r="ED30" s="89"/>
      <c r="EE30" s="226">
        <v>340.0</v>
      </c>
      <c r="EF30" s="226">
        <v>137.0</v>
      </c>
      <c r="EG30" s="226">
        <v>72.0</v>
      </c>
      <c r="EH30" s="226">
        <v>3.1</v>
      </c>
      <c r="EI30" s="64"/>
      <c r="EJ30" s="63">
        <v>9.0</v>
      </c>
      <c r="EK30" s="226">
        <v>55.0</v>
      </c>
      <c r="EL30" s="226">
        <v>56.0</v>
      </c>
      <c r="EM30" s="226">
        <v>137.0</v>
      </c>
      <c r="EN30" s="226">
        <v>99.0</v>
      </c>
      <c r="EO30" s="226">
        <v>4.3</v>
      </c>
      <c r="EP30" s="64"/>
      <c r="EQ30" s="63">
        <v>9.0</v>
      </c>
      <c r="ER30" s="226">
        <v>56.0</v>
      </c>
      <c r="ES30" s="226">
        <v>58.0</v>
      </c>
      <c r="ET30" s="226">
        <v>340.0</v>
      </c>
      <c r="EU30" s="226">
        <v>256.0</v>
      </c>
      <c r="EV30" s="226">
        <v>148.7</v>
      </c>
      <c r="EW30" s="226">
        <v>-4.9</v>
      </c>
      <c r="EX30" s="226">
        <v>338.0</v>
      </c>
      <c r="EY30" s="226">
        <v>0.0</v>
      </c>
      <c r="EZ30" s="226">
        <v>0.0</v>
      </c>
      <c r="FA30" s="226">
        <v>0.0</v>
      </c>
      <c r="FB30" s="226">
        <v>339.0</v>
      </c>
      <c r="FC30" s="226">
        <v>256.0</v>
      </c>
      <c r="FD30" s="226">
        <v>148.7</v>
      </c>
      <c r="FE30" s="226">
        <v>-2.5</v>
      </c>
      <c r="FF30" s="226">
        <v>339.0</v>
      </c>
      <c r="FG30" s="226">
        <v>0.0</v>
      </c>
      <c r="FH30" s="226">
        <v>0.0</v>
      </c>
      <c r="FI30" s="226">
        <v>0.0</v>
      </c>
      <c r="FJ30" s="226">
        <v>340.0</v>
      </c>
      <c r="FK30" s="226">
        <v>242.0</v>
      </c>
      <c r="FL30" s="226">
        <v>139.4</v>
      </c>
      <c r="FM30" s="64"/>
      <c r="FN30" s="226">
        <v>340.0</v>
      </c>
      <c r="FO30" s="226">
        <v>257.0</v>
      </c>
      <c r="FP30" s="226">
        <v>140.1</v>
      </c>
      <c r="FQ30" s="226">
        <v>4.7</v>
      </c>
      <c r="FR30" s="226">
        <v>137.0</v>
      </c>
      <c r="FS30" s="64"/>
      <c r="FT30" s="226">
        <v>16.23</v>
      </c>
      <c r="FU30" s="64"/>
      <c r="FV30" s="226">
        <v>137.0</v>
      </c>
      <c r="FW30" s="64"/>
      <c r="FX30" s="64"/>
      <c r="FY30" s="64"/>
      <c r="FZ30" s="89"/>
      <c r="GA30" s="65">
        <v>340.0</v>
      </c>
      <c r="GB30" s="66">
        <v>361.51</v>
      </c>
      <c r="GC30" s="66">
        <v>226.14</v>
      </c>
      <c r="GD30" s="66">
        <v>9.97</v>
      </c>
      <c r="GE30" s="66">
        <v>340.0</v>
      </c>
      <c r="GF30" s="66">
        <v>385.4</v>
      </c>
      <c r="GG30" s="66">
        <v>222.96</v>
      </c>
      <c r="GH30" s="66">
        <v>13.74</v>
      </c>
      <c r="GI30" s="66">
        <v>340.0</v>
      </c>
      <c r="GJ30" s="66">
        <v>242.52</v>
      </c>
      <c r="GK30" s="66">
        <v>-139.79</v>
      </c>
      <c r="GL30" s="66">
        <v>-10.8</v>
      </c>
      <c r="GM30" s="66">
        <v>340.0</v>
      </c>
      <c r="GN30" s="66">
        <v>222.45</v>
      </c>
      <c r="GO30" s="66">
        <v>-139.37</v>
      </c>
      <c r="GP30" s="66">
        <v>-18.68</v>
      </c>
      <c r="GQ30" s="66">
        <v>341.0</v>
      </c>
      <c r="GR30" s="66">
        <v>134.72</v>
      </c>
      <c r="GS30" s="66">
        <v>-85.52</v>
      </c>
      <c r="GT30" s="66">
        <v>3.1</v>
      </c>
      <c r="GU30" s="66">
        <v>340.0</v>
      </c>
      <c r="GV30" s="66">
        <v>144.49</v>
      </c>
      <c r="GW30" s="66">
        <v>-84.09</v>
      </c>
      <c r="GX30" s="66">
        <v>0.0</v>
      </c>
      <c r="GY30" s="89"/>
      <c r="GZ30" s="98" t="s">
        <v>91</v>
      </c>
      <c r="HA30" s="99" t="s">
        <v>92</v>
      </c>
      <c r="HB30" s="98">
        <v>104.0</v>
      </c>
      <c r="HC30" s="98">
        <v>5.2</v>
      </c>
      <c r="HD30" s="98">
        <v>2.08</v>
      </c>
      <c r="HE30" s="99">
        <v>8.0</v>
      </c>
      <c r="HF30" s="99">
        <v>52.0</v>
      </c>
      <c r="HG30" s="99">
        <v>50.0</v>
      </c>
      <c r="HH30" s="98" t="s">
        <v>91</v>
      </c>
      <c r="HI30" s="98" t="s">
        <v>92</v>
      </c>
      <c r="HJ30" s="98">
        <v>3.0</v>
      </c>
      <c r="HK30" s="98">
        <v>0.15</v>
      </c>
      <c r="HL30" s="98">
        <v>0.06</v>
      </c>
      <c r="HM30" s="98">
        <v>5.0</v>
      </c>
      <c r="HN30" s="99">
        <v>54.0</v>
      </c>
      <c r="HO30" s="99">
        <v>54.0</v>
      </c>
      <c r="HP30" s="98" t="s">
        <v>91</v>
      </c>
      <c r="HQ30" s="99" t="s">
        <v>92</v>
      </c>
      <c r="HR30" s="98">
        <v>231.0</v>
      </c>
      <c r="HS30" s="98">
        <v>11.55</v>
      </c>
      <c r="HT30" s="98">
        <v>5.775</v>
      </c>
      <c r="HU30" s="98">
        <v>7.0</v>
      </c>
      <c r="HV30" s="99">
        <v>50.0</v>
      </c>
      <c r="HW30" s="99">
        <v>50.0</v>
      </c>
      <c r="HX30" s="89"/>
      <c r="HY30" s="72">
        <v>135.0</v>
      </c>
      <c r="HZ30" s="72">
        <v>33.0</v>
      </c>
      <c r="IA30" s="73">
        <f t="shared" si="9"/>
        <v>134</v>
      </c>
      <c r="IB30" s="72">
        <v>6.7</v>
      </c>
      <c r="IC30" s="73"/>
      <c r="ID30" s="72">
        <v>2.0</v>
      </c>
      <c r="IE30" s="72">
        <v>68.0</v>
      </c>
      <c r="IF30" s="72">
        <v>47.0</v>
      </c>
      <c r="IG30" s="89"/>
      <c r="IH30" s="74">
        <v>141.0</v>
      </c>
      <c r="II30" s="74">
        <v>34.8</v>
      </c>
      <c r="IJ30" s="74">
        <v>19.0</v>
      </c>
      <c r="IK30" s="74">
        <v>0.8</v>
      </c>
      <c r="IL30" s="74">
        <v>1.1</v>
      </c>
      <c r="IM30" s="74">
        <v>6.0</v>
      </c>
      <c r="IN30" s="74">
        <v>52.0</v>
      </c>
      <c r="IO30" s="74">
        <v>50.0</v>
      </c>
      <c r="IP30" s="74">
        <v>141.0</v>
      </c>
      <c r="IQ30" s="74">
        <v>34.6</v>
      </c>
      <c r="IR30" s="74">
        <v>76.0</v>
      </c>
      <c r="IS30" s="74">
        <v>3.9</v>
      </c>
      <c r="IT30" s="74">
        <v>4.5</v>
      </c>
      <c r="IU30" s="74">
        <v>12.0</v>
      </c>
      <c r="IV30" s="74">
        <v>52.0</v>
      </c>
      <c r="IW30" s="74">
        <v>50.0</v>
      </c>
      <c r="IX30" s="89"/>
      <c r="IY30" s="76">
        <v>140.2</v>
      </c>
      <c r="IZ30" s="76">
        <v>35.65</v>
      </c>
      <c r="JA30" s="76">
        <v>121.8</v>
      </c>
      <c r="JB30" s="76">
        <v>6.09</v>
      </c>
      <c r="JC30" s="76">
        <v>0.62</v>
      </c>
      <c r="JD30" s="76">
        <v>3.0</v>
      </c>
      <c r="JE30" s="76">
        <v>60.71</v>
      </c>
      <c r="JF30" s="76">
        <v>49.14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137.0</v>
      </c>
      <c r="JQ30" s="78">
        <v>32.1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49.0</v>
      </c>
      <c r="JX30" s="78">
        <v>137.0</v>
      </c>
      <c r="JY30" s="78">
        <v>34.4</v>
      </c>
      <c r="JZ30" s="78">
        <v>99.0</v>
      </c>
      <c r="KA30" s="78">
        <v>5.2</v>
      </c>
      <c r="KB30" s="78">
        <v>2.2</v>
      </c>
      <c r="KC30" s="78">
        <v>2.0</v>
      </c>
      <c r="KD30" s="78">
        <v>55.0</v>
      </c>
      <c r="KE30" s="78">
        <v>53.0</v>
      </c>
      <c r="KF30" s="89"/>
      <c r="KG30" s="79">
        <v>137.0</v>
      </c>
      <c r="KH30" s="79">
        <v>33.0</v>
      </c>
      <c r="KI30" s="79">
        <v>79.0</v>
      </c>
      <c r="KJ30" s="79">
        <v>4.2</v>
      </c>
      <c r="KK30" s="80"/>
      <c r="KL30" s="79">
        <v>1.0</v>
      </c>
      <c r="KM30" s="79">
        <v>50.0</v>
      </c>
      <c r="KN30" s="79">
        <v>50.0</v>
      </c>
      <c r="KO30" s="79">
        <v>137.0</v>
      </c>
      <c r="KP30" s="79">
        <v>33.0</v>
      </c>
      <c r="KQ30" s="79">
        <v>3.0</v>
      </c>
      <c r="KR30" s="79">
        <v>0.1</v>
      </c>
      <c r="KS30" s="80"/>
      <c r="KT30" s="79">
        <v>1.0</v>
      </c>
      <c r="KU30" s="79">
        <v>50.0</v>
      </c>
      <c r="KV30" s="79">
        <v>48.0</v>
      </c>
      <c r="KW30" s="89"/>
      <c r="KX30" s="81">
        <v>135.0</v>
      </c>
      <c r="KY30" s="81">
        <v>33.0</v>
      </c>
      <c r="KZ30" s="81">
        <v>41.0</v>
      </c>
      <c r="LA30" s="81">
        <v>2.0</v>
      </c>
      <c r="LB30" s="81">
        <v>1.8</v>
      </c>
      <c r="LC30" s="81">
        <v>3.0</v>
      </c>
      <c r="LD30" s="81">
        <v>55.0</v>
      </c>
      <c r="LE30" s="81">
        <v>53.0</v>
      </c>
      <c r="LF30" s="81">
        <v>135.0</v>
      </c>
      <c r="LG30" s="81">
        <v>33.0</v>
      </c>
      <c r="LH30" s="81">
        <v>453.0</v>
      </c>
      <c r="LI30" s="81">
        <v>22.2</v>
      </c>
      <c r="LJ30" s="81">
        <v>5.0</v>
      </c>
      <c r="LK30" s="81">
        <v>5.0</v>
      </c>
      <c r="LL30" s="81">
        <v>56.0</v>
      </c>
      <c r="LM30" s="81">
        <v>56.0</v>
      </c>
      <c r="LN30" s="89"/>
      <c r="LO30" s="82">
        <v>336.0</v>
      </c>
      <c r="LP30" s="82">
        <v>276.0</v>
      </c>
      <c r="LQ30" s="82">
        <v>160.0</v>
      </c>
      <c r="LR30" s="82">
        <v>69.0</v>
      </c>
      <c r="LS30" s="82">
        <v>325.0</v>
      </c>
      <c r="LT30" s="82">
        <v>54.0</v>
      </c>
      <c r="LU30" s="82">
        <v>4.5</v>
      </c>
      <c r="LV30" s="82">
        <v>141.0</v>
      </c>
      <c r="LW30" s="82">
        <v>97.0</v>
      </c>
      <c r="LX30" s="82">
        <v>59.0</v>
      </c>
      <c r="LY30" s="82">
        <v>56.0</v>
      </c>
      <c r="LZ30" s="82">
        <v>12.0</v>
      </c>
      <c r="MA30" s="82">
        <v>106.0</v>
      </c>
      <c r="MB30" s="82">
        <v>2.0</v>
      </c>
      <c r="MC30" s="82">
        <v>141.0</v>
      </c>
      <c r="MD30" s="82">
        <v>179.0</v>
      </c>
      <c r="ME30" s="82">
        <v>75.0</v>
      </c>
      <c r="MF30" s="82">
        <v>65.0</v>
      </c>
      <c r="MG30" s="82">
        <v>12.0</v>
      </c>
      <c r="MH30" s="82">
        <v>0.0</v>
      </c>
      <c r="MI30" s="82">
        <v>0.0</v>
      </c>
      <c r="MJ30" s="82">
        <v>0.0</v>
      </c>
      <c r="MK30" s="82">
        <v>0.0</v>
      </c>
      <c r="ML30" s="82">
        <v>45.0</v>
      </c>
      <c r="MM30" s="82">
        <v>55.0</v>
      </c>
      <c r="MN30" s="82">
        <v>5.0</v>
      </c>
      <c r="MO30" s="86"/>
      <c r="MP30" s="87"/>
      <c r="MQ30" s="87"/>
      <c r="MR30" s="87"/>
      <c r="MS30" s="87"/>
      <c r="MT30" s="82">
        <v>0.0</v>
      </c>
      <c r="MU30" s="82">
        <v>2.0</v>
      </c>
      <c r="MV30" s="82">
        <v>7.0</v>
      </c>
      <c r="MW30" s="82">
        <v>36.0</v>
      </c>
      <c r="MX30" s="82">
        <v>40.0</v>
      </c>
      <c r="MY30" s="82" t="s">
        <v>96</v>
      </c>
      <c r="MZ30" s="82">
        <v>5.0</v>
      </c>
      <c r="NA30" s="87"/>
      <c r="NB30" s="82">
        <v>21.0</v>
      </c>
      <c r="NC30" s="82">
        <v>7.0</v>
      </c>
      <c r="ND30" s="82">
        <v>376.0</v>
      </c>
      <c r="NE30" s="82">
        <v>36.0</v>
      </c>
      <c r="NF30" s="82">
        <v>45.0</v>
      </c>
      <c r="NG30" s="82">
        <v>45.0</v>
      </c>
      <c r="NH30" s="82">
        <v>5.0</v>
      </c>
      <c r="NI30" s="87"/>
      <c r="NJ30" s="82">
        <v>0.0</v>
      </c>
      <c r="NK30" s="82">
        <v>0.0</v>
      </c>
      <c r="NL30" s="82">
        <v>0.0</v>
      </c>
      <c r="NM30" s="82">
        <v>34.0</v>
      </c>
      <c r="NN30" s="82">
        <v>48.0</v>
      </c>
      <c r="NO30" s="82">
        <v>50.0</v>
      </c>
      <c r="NP30" s="82">
        <v>4.0</v>
      </c>
    </row>
    <row r="31" ht="14.25" customHeight="1">
      <c r="A31" s="49">
        <v>0.75</v>
      </c>
      <c r="B31" s="50"/>
      <c r="C31" s="51">
        <v>50.19</v>
      </c>
      <c r="D31" s="52">
        <v>338.0</v>
      </c>
      <c r="E31" s="53">
        <v>134.0</v>
      </c>
      <c r="F31" s="53">
        <v>21.0</v>
      </c>
      <c r="G31" s="55">
        <v>4.4</v>
      </c>
      <c r="H31" s="54"/>
      <c r="I31" s="53">
        <v>6.0</v>
      </c>
      <c r="J31" s="53">
        <v>50.0</v>
      </c>
      <c r="K31" s="53">
        <v>49.0</v>
      </c>
      <c r="L31" s="53">
        <v>140.0</v>
      </c>
      <c r="M31" s="53">
        <v>49.0</v>
      </c>
      <c r="N31" s="53">
        <v>11.5</v>
      </c>
      <c r="O31" s="54"/>
      <c r="P31" s="53">
        <v>6.0</v>
      </c>
      <c r="Q31" s="53">
        <v>54.0</v>
      </c>
      <c r="R31" s="53">
        <v>51.0</v>
      </c>
      <c r="S31" s="55">
        <v>343.9</v>
      </c>
      <c r="T31" s="55">
        <v>299.3</v>
      </c>
      <c r="U31" s="55">
        <v>180.4</v>
      </c>
      <c r="V31" s="54"/>
      <c r="W31" s="53">
        <v>338.9</v>
      </c>
      <c r="X31" s="55">
        <v>248.9</v>
      </c>
      <c r="Y31" s="55">
        <v>138.9</v>
      </c>
      <c r="Z31" s="54"/>
      <c r="AA31" s="55">
        <v>344.5</v>
      </c>
      <c r="AB31" s="53">
        <v>268.4</v>
      </c>
      <c r="AC31" s="53">
        <v>179.4</v>
      </c>
      <c r="AD31" s="54"/>
      <c r="AE31" s="55">
        <v>344.1</v>
      </c>
      <c r="AF31" s="55">
        <v>300.4</v>
      </c>
      <c r="AG31" s="55">
        <v>162.4</v>
      </c>
      <c r="AH31" s="54"/>
      <c r="AI31" s="53">
        <v>352.1</v>
      </c>
      <c r="AJ31" s="53">
        <v>305.9</v>
      </c>
      <c r="AK31" s="53">
        <v>195.3</v>
      </c>
      <c r="AL31" s="54"/>
      <c r="AM31" s="53">
        <v>343.2</v>
      </c>
      <c r="AN31" s="55">
        <v>335.9</v>
      </c>
      <c r="AO31" s="55">
        <v>185.9</v>
      </c>
      <c r="AP31" s="54"/>
      <c r="AQ31" s="182">
        <f t="shared" ref="AQ31:AS31" si="55">E31</f>
        <v>134</v>
      </c>
      <c r="AR31" s="54">
        <f t="shared" si="55"/>
        <v>21</v>
      </c>
      <c r="AS31" s="56">
        <f t="shared" si="55"/>
        <v>4.4</v>
      </c>
      <c r="AT31" s="54"/>
      <c r="AU31" s="54">
        <f t="shared" ref="AU31:AW31" si="56">L31</f>
        <v>140</v>
      </c>
      <c r="AV31" s="54">
        <f t="shared" si="56"/>
        <v>49</v>
      </c>
      <c r="AW31" s="54">
        <f t="shared" si="56"/>
        <v>11.5</v>
      </c>
      <c r="AX31" s="54"/>
      <c r="AY31" s="182">
        <f t="shared" si="6"/>
        <v>134</v>
      </c>
      <c r="AZ31" s="54"/>
      <c r="BA31" s="54"/>
      <c r="BB31" s="54"/>
      <c r="BC31" s="89"/>
      <c r="BD31" s="54"/>
      <c r="BE31" s="53">
        <v>32.0</v>
      </c>
      <c r="BF31" s="53">
        <v>18.0</v>
      </c>
      <c r="BG31" s="53">
        <v>0.9</v>
      </c>
      <c r="BH31" s="54"/>
      <c r="BI31" s="53">
        <v>22.0</v>
      </c>
      <c r="BJ31" s="53">
        <v>85.0</v>
      </c>
      <c r="BK31" s="53">
        <v>63.0</v>
      </c>
      <c r="BL31" s="89"/>
      <c r="BM31" s="58">
        <v>340.0</v>
      </c>
      <c r="BN31" s="58">
        <v>144.0</v>
      </c>
      <c r="BO31" s="59">
        <f>15+73+213</f>
        <v>301</v>
      </c>
      <c r="BP31" s="58">
        <v>15.1</v>
      </c>
      <c r="BQ31" s="59"/>
      <c r="BR31" s="58">
        <v>6.0</v>
      </c>
      <c r="BS31" s="58">
        <v>66.0</v>
      </c>
      <c r="BT31" s="58">
        <v>64.0</v>
      </c>
      <c r="BU31" s="59">
        <f t="shared" si="7"/>
        <v>340</v>
      </c>
      <c r="BV31" s="58">
        <v>350.0</v>
      </c>
      <c r="BW31" s="58">
        <v>205.0</v>
      </c>
      <c r="BX31" s="58">
        <v>322.0</v>
      </c>
      <c r="BY31" s="58">
        <v>206.0</v>
      </c>
      <c r="BZ31" s="58">
        <v>375.0</v>
      </c>
      <c r="CA31" s="58">
        <v>206.0</v>
      </c>
      <c r="CB31" s="58">
        <v>22.0</v>
      </c>
      <c r="CC31" s="58">
        <v>340.0</v>
      </c>
      <c r="CD31" s="58">
        <v>234.0</v>
      </c>
      <c r="CE31" s="58">
        <v>18.0</v>
      </c>
      <c r="CF31" s="58">
        <v>10.0</v>
      </c>
      <c r="CG31" s="58">
        <v>334.0</v>
      </c>
      <c r="CH31" s="58">
        <v>267.0</v>
      </c>
      <c r="CI31" s="58">
        <v>146.0</v>
      </c>
      <c r="CJ31" s="58">
        <v>8.0</v>
      </c>
      <c r="CK31" s="58">
        <v>347.0</v>
      </c>
      <c r="CL31" s="58">
        <v>167.0</v>
      </c>
      <c r="CM31" s="58">
        <v>110.0</v>
      </c>
      <c r="CN31" s="58">
        <v>3.0</v>
      </c>
      <c r="CO31" s="58">
        <v>332.0</v>
      </c>
      <c r="CP31" s="58">
        <v>317.0</v>
      </c>
      <c r="CQ31" s="58">
        <v>160.0</v>
      </c>
      <c r="CR31" s="58">
        <v>10.0</v>
      </c>
      <c r="CS31" s="58">
        <v>334.0</v>
      </c>
      <c r="CT31" s="58">
        <v>340.0</v>
      </c>
      <c r="CU31" s="58">
        <v>194.0</v>
      </c>
      <c r="CV31" s="58">
        <v>113.0</v>
      </c>
      <c r="CW31" s="58">
        <v>336.0</v>
      </c>
      <c r="CX31" s="58">
        <v>171.0</v>
      </c>
      <c r="CY31" s="58">
        <v>69.0</v>
      </c>
      <c r="CZ31" s="58">
        <v>53.0</v>
      </c>
      <c r="DA31" s="58">
        <v>324.0</v>
      </c>
      <c r="DB31" s="58">
        <v>182.0</v>
      </c>
      <c r="DC31" s="58">
        <v>77.0</v>
      </c>
      <c r="DD31" s="58">
        <v>62.0</v>
      </c>
      <c r="DE31" s="59">
        <f t="shared" si="12"/>
        <v>144</v>
      </c>
      <c r="DF31" s="58">
        <v>34.9</v>
      </c>
      <c r="DG31" s="59">
        <f t="shared" ref="DG31:DH31" si="57">BO31</f>
        <v>301</v>
      </c>
      <c r="DH31" s="59">
        <f t="shared" si="57"/>
        <v>15.1</v>
      </c>
      <c r="DI31" s="59"/>
      <c r="DJ31" s="58">
        <v>7.0</v>
      </c>
      <c r="DK31" s="58">
        <v>64.0</v>
      </c>
      <c r="DL31" s="58">
        <v>56.0</v>
      </c>
      <c r="DM31" s="89"/>
      <c r="DN31" s="61">
        <v>338.0</v>
      </c>
      <c r="DO31" s="61">
        <v>140.0</v>
      </c>
      <c r="DP31" s="61">
        <v>12.6</v>
      </c>
      <c r="DQ31" s="61">
        <v>7.23</v>
      </c>
      <c r="DR31" s="61">
        <v>0.58</v>
      </c>
      <c r="DS31" s="61">
        <v>8.0</v>
      </c>
      <c r="DT31" s="61">
        <v>41.0</v>
      </c>
      <c r="DU31" s="61">
        <v>42.1</v>
      </c>
      <c r="DV31" s="234"/>
      <c r="DW31" s="233" t="s">
        <v>112</v>
      </c>
      <c r="DX31" s="234"/>
      <c r="DY31" s="233" t="s">
        <v>112</v>
      </c>
      <c r="DZ31" s="234"/>
      <c r="EA31" s="233" t="s">
        <v>112</v>
      </c>
      <c r="EB31" s="234"/>
      <c r="EC31" s="233" t="s">
        <v>112</v>
      </c>
      <c r="ED31" s="89"/>
      <c r="EE31" s="226">
        <v>338.0</v>
      </c>
      <c r="EF31" s="226">
        <v>135.0</v>
      </c>
      <c r="EG31" s="226">
        <v>71.0</v>
      </c>
      <c r="EH31" s="226">
        <v>2.9</v>
      </c>
      <c r="EI31" s="64"/>
      <c r="EJ31" s="63">
        <v>9.0</v>
      </c>
      <c r="EK31" s="226">
        <v>54.0</v>
      </c>
      <c r="EL31" s="226">
        <v>56.0</v>
      </c>
      <c r="EM31" s="226">
        <v>135.0</v>
      </c>
      <c r="EN31" s="226">
        <v>99.0</v>
      </c>
      <c r="EO31" s="226">
        <v>4.2</v>
      </c>
      <c r="EP31" s="64"/>
      <c r="EQ31" s="63">
        <v>9.0</v>
      </c>
      <c r="ER31" s="226">
        <v>56.0</v>
      </c>
      <c r="ES31" s="226">
        <v>57.0</v>
      </c>
      <c r="ET31" s="226">
        <v>338.0</v>
      </c>
      <c r="EU31" s="226">
        <v>257.0</v>
      </c>
      <c r="EV31" s="226">
        <v>148.9</v>
      </c>
      <c r="EW31" s="226">
        <v>-5.7</v>
      </c>
      <c r="EX31" s="226">
        <v>336.0</v>
      </c>
      <c r="EY31" s="226">
        <v>0.0</v>
      </c>
      <c r="EZ31" s="226">
        <v>0.0</v>
      </c>
      <c r="FA31" s="226">
        <v>0.0</v>
      </c>
      <c r="FB31" s="226">
        <v>337.0</v>
      </c>
      <c r="FC31" s="226">
        <v>258.0</v>
      </c>
      <c r="FD31" s="226">
        <v>149.3</v>
      </c>
      <c r="FE31" s="226">
        <v>-0.7</v>
      </c>
      <c r="FF31" s="226">
        <v>336.0</v>
      </c>
      <c r="FG31" s="226">
        <v>0.0</v>
      </c>
      <c r="FH31" s="226">
        <v>0.0</v>
      </c>
      <c r="FI31" s="226">
        <v>0.0</v>
      </c>
      <c r="FJ31" s="226">
        <v>338.0</v>
      </c>
      <c r="FK31" s="226">
        <v>240.0</v>
      </c>
      <c r="FL31" s="226">
        <v>138.0</v>
      </c>
      <c r="FM31" s="64"/>
      <c r="FN31" s="226">
        <v>338.0</v>
      </c>
      <c r="FO31" s="226">
        <v>256.0</v>
      </c>
      <c r="FP31" s="226">
        <v>138.1</v>
      </c>
      <c r="FQ31" s="226">
        <v>4.1</v>
      </c>
      <c r="FR31" s="226">
        <v>135.0</v>
      </c>
      <c r="FS31" s="64"/>
      <c r="FT31" s="226">
        <v>18.8</v>
      </c>
      <c r="FU31" s="64"/>
      <c r="FV31" s="226">
        <v>135.0</v>
      </c>
      <c r="FW31" s="64"/>
      <c r="FX31" s="64"/>
      <c r="FY31" s="64"/>
      <c r="FZ31" s="89"/>
      <c r="GA31" s="65">
        <v>339.0</v>
      </c>
      <c r="GB31" s="66">
        <v>330.45</v>
      </c>
      <c r="GC31" s="66">
        <v>200.6</v>
      </c>
      <c r="GD31" s="66">
        <v>14.99</v>
      </c>
      <c r="GE31" s="66">
        <v>338.0</v>
      </c>
      <c r="GF31" s="66">
        <v>345.39</v>
      </c>
      <c r="GG31" s="66">
        <v>197.33</v>
      </c>
      <c r="GH31" s="66">
        <v>18.34</v>
      </c>
      <c r="GI31" s="66">
        <v>338.0</v>
      </c>
      <c r="GJ31" s="66">
        <v>241.5</v>
      </c>
      <c r="GK31" s="66">
        <v>-138.45</v>
      </c>
      <c r="GL31" s="66">
        <v>-10.05</v>
      </c>
      <c r="GM31" s="66">
        <v>338.0</v>
      </c>
      <c r="GN31" s="66">
        <v>221.57</v>
      </c>
      <c r="GO31" s="66">
        <v>-137.95</v>
      </c>
      <c r="GP31" s="66">
        <v>-16.58</v>
      </c>
      <c r="GQ31" s="66">
        <v>339.0</v>
      </c>
      <c r="GR31" s="66">
        <v>98.33</v>
      </c>
      <c r="GS31" s="66">
        <v>-61.81</v>
      </c>
      <c r="GT31" s="66">
        <v>0.0</v>
      </c>
      <c r="GU31" s="66">
        <v>338.0</v>
      </c>
      <c r="GV31" s="66">
        <v>107.71</v>
      </c>
      <c r="GW31" s="66">
        <v>-61.39</v>
      </c>
      <c r="GX31" s="66">
        <v>0.0</v>
      </c>
      <c r="GY31" s="89"/>
      <c r="GZ31" s="98" t="s">
        <v>91</v>
      </c>
      <c r="HA31" s="99" t="s">
        <v>92</v>
      </c>
      <c r="HB31" s="98">
        <v>76.0</v>
      </c>
      <c r="HC31" s="98">
        <v>3.8</v>
      </c>
      <c r="HD31" s="98">
        <v>1.52</v>
      </c>
      <c r="HE31" s="99">
        <v>8.0</v>
      </c>
      <c r="HF31" s="99">
        <v>52.0</v>
      </c>
      <c r="HG31" s="99">
        <v>50.0</v>
      </c>
      <c r="HH31" s="98" t="s">
        <v>91</v>
      </c>
      <c r="HI31" s="98" t="s">
        <v>92</v>
      </c>
      <c r="HJ31" s="98">
        <v>4.0</v>
      </c>
      <c r="HK31" s="98">
        <v>0.2</v>
      </c>
      <c r="HL31" s="98">
        <v>0.08</v>
      </c>
      <c r="HM31" s="98">
        <v>5.0</v>
      </c>
      <c r="HN31" s="99">
        <v>54.0</v>
      </c>
      <c r="HO31" s="99">
        <v>54.0</v>
      </c>
      <c r="HP31" s="98" t="s">
        <v>91</v>
      </c>
      <c r="HQ31" s="99" t="s">
        <v>92</v>
      </c>
      <c r="HR31" s="98">
        <v>224.0</v>
      </c>
      <c r="HS31" s="98">
        <v>11.2</v>
      </c>
      <c r="HT31" s="98">
        <v>5.6</v>
      </c>
      <c r="HU31" s="98">
        <v>7.0</v>
      </c>
      <c r="HV31" s="99">
        <v>50.0</v>
      </c>
      <c r="HW31" s="99">
        <v>50.0</v>
      </c>
      <c r="HX31" s="89"/>
      <c r="HY31" s="72">
        <v>135.0</v>
      </c>
      <c r="HZ31" s="72">
        <v>33.0</v>
      </c>
      <c r="IA31" s="73">
        <f t="shared" si="9"/>
        <v>96</v>
      </c>
      <c r="IB31" s="72">
        <v>4.8</v>
      </c>
      <c r="IC31" s="73"/>
      <c r="ID31" s="72">
        <v>2.0</v>
      </c>
      <c r="IE31" s="72">
        <v>68.0</v>
      </c>
      <c r="IF31" s="72">
        <v>47.0</v>
      </c>
      <c r="IG31" s="89"/>
      <c r="IH31" s="74">
        <v>140.0</v>
      </c>
      <c r="II31" s="74">
        <v>34.8</v>
      </c>
      <c r="IJ31" s="74">
        <v>19.0</v>
      </c>
      <c r="IK31" s="74">
        <v>0.8</v>
      </c>
      <c r="IL31" s="74">
        <v>1.1</v>
      </c>
      <c r="IM31" s="74">
        <v>6.0</v>
      </c>
      <c r="IN31" s="74">
        <v>52.0</v>
      </c>
      <c r="IO31" s="74">
        <v>50.0</v>
      </c>
      <c r="IP31" s="74">
        <v>140.0</v>
      </c>
      <c r="IQ31" s="74">
        <v>34.5</v>
      </c>
      <c r="IR31" s="74">
        <v>116.0</v>
      </c>
      <c r="IS31" s="74">
        <v>5.9</v>
      </c>
      <c r="IT31" s="74">
        <v>6.8</v>
      </c>
      <c r="IU31" s="74">
        <v>12.0</v>
      </c>
      <c r="IV31" s="74">
        <v>52.0</v>
      </c>
      <c r="IW31" s="74">
        <v>50.0</v>
      </c>
      <c r="IX31" s="89"/>
      <c r="IY31" s="76">
        <v>139.94</v>
      </c>
      <c r="IZ31" s="76">
        <v>35.61</v>
      </c>
      <c r="JA31" s="76">
        <v>120.2</v>
      </c>
      <c r="JB31" s="76">
        <v>6.01</v>
      </c>
      <c r="JC31" s="76">
        <v>0.59</v>
      </c>
      <c r="JD31" s="76">
        <v>3.0</v>
      </c>
      <c r="JE31" s="76">
        <v>58.5</v>
      </c>
      <c r="JF31" s="76">
        <v>46.47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135.0</v>
      </c>
      <c r="JQ31" s="78">
        <v>31.9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47.0</v>
      </c>
      <c r="JX31" s="78">
        <v>135.0</v>
      </c>
      <c r="JY31" s="78">
        <v>33.7</v>
      </c>
      <c r="JZ31" s="78">
        <v>191.0</v>
      </c>
      <c r="KA31" s="78">
        <v>10.2</v>
      </c>
      <c r="KB31" s="78">
        <v>4.2</v>
      </c>
      <c r="KC31" s="78">
        <v>2.0</v>
      </c>
      <c r="KD31" s="78">
        <v>55.0</v>
      </c>
      <c r="KE31" s="78">
        <v>53.0</v>
      </c>
      <c r="KF31" s="89"/>
      <c r="KG31" s="79">
        <v>136.0</v>
      </c>
      <c r="KH31" s="79">
        <v>33.0</v>
      </c>
      <c r="KI31" s="79">
        <v>78.0</v>
      </c>
      <c r="KJ31" s="79">
        <v>4.1</v>
      </c>
      <c r="KK31" s="80"/>
      <c r="KL31" s="79">
        <v>1.0</v>
      </c>
      <c r="KM31" s="79">
        <v>54.0</v>
      </c>
      <c r="KN31" s="79">
        <v>54.0</v>
      </c>
      <c r="KO31" s="79">
        <v>136.0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54.0</v>
      </c>
      <c r="KV31" s="79">
        <v>52.0</v>
      </c>
      <c r="KW31" s="89"/>
      <c r="KX31" s="81">
        <v>131.0</v>
      </c>
      <c r="KY31" s="81">
        <v>33.0</v>
      </c>
      <c r="KZ31" s="81">
        <v>35.0</v>
      </c>
      <c r="LA31" s="81">
        <v>1.7</v>
      </c>
      <c r="LB31" s="81">
        <v>1.5</v>
      </c>
      <c r="LC31" s="81">
        <v>3.0</v>
      </c>
      <c r="LD31" s="81">
        <v>55.0</v>
      </c>
      <c r="LE31" s="81">
        <v>53.0</v>
      </c>
      <c r="LF31" s="81">
        <v>131.0</v>
      </c>
      <c r="LG31" s="81">
        <v>33.0</v>
      </c>
      <c r="LH31" s="81">
        <v>345.0</v>
      </c>
      <c r="LI31" s="81">
        <v>16.9</v>
      </c>
      <c r="LJ31" s="81">
        <v>5.0</v>
      </c>
      <c r="LK31" s="81">
        <v>5.0</v>
      </c>
      <c r="LL31" s="81">
        <v>56.0</v>
      </c>
      <c r="LM31" s="81">
        <v>56.0</v>
      </c>
      <c r="LN31" s="89"/>
      <c r="LO31" s="82">
        <v>332.0</v>
      </c>
      <c r="LP31" s="82">
        <v>299.0</v>
      </c>
      <c r="LQ31" s="82">
        <v>168.0</v>
      </c>
      <c r="LR31" s="82">
        <v>68.0</v>
      </c>
      <c r="LS31" s="82">
        <v>323.0</v>
      </c>
      <c r="LT31" s="82">
        <v>60.0</v>
      </c>
      <c r="LU31" s="82">
        <v>9.0</v>
      </c>
      <c r="LV31" s="82">
        <v>140.0</v>
      </c>
      <c r="LW31" s="82">
        <v>112.0</v>
      </c>
      <c r="LX31" s="82">
        <v>59.0</v>
      </c>
      <c r="LY31" s="82">
        <v>56.0</v>
      </c>
      <c r="LZ31" s="82">
        <v>12.0</v>
      </c>
      <c r="MA31" s="82">
        <v>108.0</v>
      </c>
      <c r="MB31" s="82">
        <v>6.0</v>
      </c>
      <c r="MC31" s="82">
        <v>141.0</v>
      </c>
      <c r="MD31" s="82">
        <v>187.0</v>
      </c>
      <c r="ME31" s="82">
        <v>76.0</v>
      </c>
      <c r="MF31" s="82">
        <v>63.0</v>
      </c>
      <c r="MG31" s="82">
        <v>12.0</v>
      </c>
      <c r="MH31" s="82">
        <v>0.0</v>
      </c>
      <c r="MI31" s="82">
        <v>0.0</v>
      </c>
      <c r="MJ31" s="82">
        <v>0.0</v>
      </c>
      <c r="MK31" s="82">
        <v>0.0</v>
      </c>
      <c r="ML31" s="82">
        <v>45.0</v>
      </c>
      <c r="MM31" s="82">
        <v>55.0</v>
      </c>
      <c r="MN31" s="82">
        <v>5.0</v>
      </c>
      <c r="MO31" s="86"/>
      <c r="MP31" s="87"/>
      <c r="MQ31" s="87"/>
      <c r="MR31" s="87"/>
      <c r="MS31" s="87"/>
      <c r="MT31" s="82">
        <v>5.0</v>
      </c>
      <c r="MU31" s="82">
        <v>0.0</v>
      </c>
      <c r="MV31" s="82">
        <v>85.0</v>
      </c>
      <c r="MW31" s="82">
        <v>36.0</v>
      </c>
      <c r="MX31" s="82">
        <v>40.0</v>
      </c>
      <c r="MY31" s="82" t="s">
        <v>96</v>
      </c>
      <c r="MZ31" s="82">
        <v>5.0</v>
      </c>
      <c r="NA31" s="87"/>
      <c r="NB31" s="82">
        <v>21.0</v>
      </c>
      <c r="NC31" s="82">
        <v>8.0</v>
      </c>
      <c r="ND31" s="82">
        <v>383.0</v>
      </c>
      <c r="NE31" s="82">
        <v>36.0</v>
      </c>
      <c r="NF31" s="82">
        <v>45.0</v>
      </c>
      <c r="NG31" s="82">
        <v>45.0</v>
      </c>
      <c r="NH31" s="82">
        <v>5.0</v>
      </c>
      <c r="NI31" s="87"/>
      <c r="NJ31" s="82">
        <v>0.0</v>
      </c>
      <c r="NK31" s="82">
        <v>0.0</v>
      </c>
      <c r="NL31" s="82">
        <v>0.0</v>
      </c>
      <c r="NM31" s="82">
        <v>34.0</v>
      </c>
      <c r="NN31" s="82">
        <v>48.0</v>
      </c>
      <c r="NO31" s="82">
        <v>50.0</v>
      </c>
      <c r="NP31" s="82">
        <v>4.0</v>
      </c>
    </row>
    <row r="32" ht="14.25" customHeight="1">
      <c r="A32" s="49">
        <v>0.791666666666667</v>
      </c>
      <c r="B32" s="50"/>
      <c r="C32" s="51">
        <v>50.27</v>
      </c>
      <c r="D32" s="52">
        <v>337.0</v>
      </c>
      <c r="E32" s="53">
        <v>134.0</v>
      </c>
      <c r="F32" s="53">
        <v>80.0</v>
      </c>
      <c r="G32" s="55">
        <v>17.4</v>
      </c>
      <c r="H32" s="54"/>
      <c r="I32" s="53">
        <v>6.0</v>
      </c>
      <c r="J32" s="53">
        <v>50.0</v>
      </c>
      <c r="K32" s="53">
        <v>49.0</v>
      </c>
      <c r="L32" s="53">
        <v>139.0</v>
      </c>
      <c r="M32" s="53">
        <v>54.0</v>
      </c>
      <c r="N32" s="53">
        <v>13.2</v>
      </c>
      <c r="O32" s="54"/>
      <c r="P32" s="53">
        <v>6.0</v>
      </c>
      <c r="Q32" s="53">
        <v>54.0</v>
      </c>
      <c r="R32" s="53">
        <v>51.0</v>
      </c>
      <c r="S32" s="55">
        <v>341.7</v>
      </c>
      <c r="T32" s="55">
        <v>321.1</v>
      </c>
      <c r="U32" s="55">
        <v>191.8</v>
      </c>
      <c r="V32" s="54"/>
      <c r="W32" s="53">
        <v>338.2</v>
      </c>
      <c r="X32" s="55">
        <v>229.6</v>
      </c>
      <c r="Y32" s="55">
        <v>128.9</v>
      </c>
      <c r="Z32" s="54"/>
      <c r="AA32" s="55">
        <v>341.9</v>
      </c>
      <c r="AB32" s="53">
        <v>291.5</v>
      </c>
      <c r="AC32" s="53">
        <v>189.4</v>
      </c>
      <c r="AD32" s="54"/>
      <c r="AE32" s="55">
        <v>341.5</v>
      </c>
      <c r="AF32" s="55">
        <v>320.9</v>
      </c>
      <c r="AG32" s="55">
        <v>171.1</v>
      </c>
      <c r="AH32" s="54"/>
      <c r="AI32" s="53">
        <v>348.7</v>
      </c>
      <c r="AJ32" s="53">
        <v>342.6</v>
      </c>
      <c r="AK32" s="53">
        <v>217.1</v>
      </c>
      <c r="AL32" s="54"/>
      <c r="AM32" s="53">
        <v>340.1</v>
      </c>
      <c r="AN32" s="55">
        <v>364.3</v>
      </c>
      <c r="AO32" s="55">
        <v>205.6</v>
      </c>
      <c r="AP32" s="54"/>
      <c r="AQ32" s="182">
        <f t="shared" ref="AQ32:AS32" si="58">E32</f>
        <v>134</v>
      </c>
      <c r="AR32" s="54">
        <f t="shared" si="58"/>
        <v>80</v>
      </c>
      <c r="AS32" s="56">
        <f t="shared" si="58"/>
        <v>17.4</v>
      </c>
      <c r="AT32" s="54"/>
      <c r="AU32" s="54">
        <f t="shared" ref="AU32:AW32" si="59">L32</f>
        <v>139</v>
      </c>
      <c r="AV32" s="54">
        <f t="shared" si="59"/>
        <v>54</v>
      </c>
      <c r="AW32" s="54">
        <f t="shared" si="59"/>
        <v>13.2</v>
      </c>
      <c r="AX32" s="54"/>
      <c r="AY32" s="182">
        <f t="shared" si="6"/>
        <v>134</v>
      </c>
      <c r="AZ32" s="54"/>
      <c r="BA32" s="54"/>
      <c r="BB32" s="54"/>
      <c r="BC32" s="89"/>
      <c r="BD32" s="54"/>
      <c r="BE32" s="53">
        <v>32.0</v>
      </c>
      <c r="BF32" s="53">
        <v>16.0</v>
      </c>
      <c r="BG32" s="53">
        <v>0.7</v>
      </c>
      <c r="BH32" s="54"/>
      <c r="BI32" s="53">
        <v>22.0</v>
      </c>
      <c r="BJ32" s="53">
        <v>85.0</v>
      </c>
      <c r="BK32" s="53">
        <v>63.0</v>
      </c>
      <c r="BL32" s="89"/>
      <c r="BM32" s="58">
        <v>340.0</v>
      </c>
      <c r="BN32" s="58">
        <v>144.0</v>
      </c>
      <c r="BO32" s="58">
        <v>208.0</v>
      </c>
      <c r="BP32" s="58">
        <v>10.4</v>
      </c>
      <c r="BQ32" s="59"/>
      <c r="BR32" s="58">
        <v>6.0</v>
      </c>
      <c r="BS32" s="58">
        <v>66.0</v>
      </c>
      <c r="BT32" s="58">
        <v>64.0</v>
      </c>
      <c r="BU32" s="59">
        <f t="shared" si="7"/>
        <v>340</v>
      </c>
      <c r="BV32" s="58">
        <v>354.0</v>
      </c>
      <c r="BW32" s="58">
        <v>206.0</v>
      </c>
      <c r="BX32" s="58">
        <v>38.0</v>
      </c>
      <c r="BY32" s="58">
        <v>333.0</v>
      </c>
      <c r="BZ32" s="58">
        <v>379.0</v>
      </c>
      <c r="CA32" s="58">
        <v>207.0</v>
      </c>
      <c r="CB32" s="58">
        <v>34.0</v>
      </c>
      <c r="CC32" s="58">
        <v>340.0</v>
      </c>
      <c r="CD32" s="58">
        <v>380.0</v>
      </c>
      <c r="CE32" s="58">
        <v>158.0</v>
      </c>
      <c r="CF32" s="58">
        <v>14.0</v>
      </c>
      <c r="CG32" s="58">
        <v>337.0</v>
      </c>
      <c r="CH32" s="58">
        <v>273.0</v>
      </c>
      <c r="CI32" s="58">
        <v>158.0</v>
      </c>
      <c r="CJ32" s="58">
        <v>13.0</v>
      </c>
      <c r="CK32" s="58">
        <v>348.0</v>
      </c>
      <c r="CL32" s="58">
        <v>318.0</v>
      </c>
      <c r="CM32" s="58">
        <v>189.0</v>
      </c>
      <c r="CN32" s="58">
        <v>3.0</v>
      </c>
      <c r="CO32" s="58">
        <v>331.0</v>
      </c>
      <c r="CP32" s="58">
        <v>316.0</v>
      </c>
      <c r="CQ32" s="58">
        <v>161.0</v>
      </c>
      <c r="CR32" s="58">
        <v>6.0</v>
      </c>
      <c r="CS32" s="58">
        <v>334.0</v>
      </c>
      <c r="CT32" s="58">
        <v>345.0</v>
      </c>
      <c r="CU32" s="58">
        <v>203.0</v>
      </c>
      <c r="CV32" s="58">
        <v>118.0</v>
      </c>
      <c r="CW32" s="58">
        <v>336.0</v>
      </c>
      <c r="CX32" s="58">
        <v>179.0</v>
      </c>
      <c r="CY32" s="58">
        <v>69.0</v>
      </c>
      <c r="CZ32" s="58">
        <v>55.0</v>
      </c>
      <c r="DA32" s="58">
        <v>323.0</v>
      </c>
      <c r="DB32" s="58">
        <v>185.0</v>
      </c>
      <c r="DC32" s="58">
        <v>75.0</v>
      </c>
      <c r="DD32" s="58">
        <v>67.0</v>
      </c>
      <c r="DE32" s="59">
        <f t="shared" si="12"/>
        <v>144</v>
      </c>
      <c r="DF32" s="58">
        <v>35.0</v>
      </c>
      <c r="DG32" s="59">
        <f t="shared" ref="DG32:DH32" si="60">BO32</f>
        <v>208</v>
      </c>
      <c r="DH32" s="59">
        <f t="shared" si="60"/>
        <v>10.4</v>
      </c>
      <c r="DI32" s="59"/>
      <c r="DJ32" s="58">
        <v>7.0</v>
      </c>
      <c r="DK32" s="58">
        <v>64.0</v>
      </c>
      <c r="DL32" s="58">
        <v>56.0</v>
      </c>
      <c r="DM32" s="89"/>
      <c r="DN32" s="61">
        <v>339.0</v>
      </c>
      <c r="DO32" s="61">
        <v>140.0</v>
      </c>
      <c r="DP32" s="61">
        <v>46.1</v>
      </c>
      <c r="DQ32" s="61">
        <v>14.41</v>
      </c>
      <c r="DR32" s="61">
        <v>2.07</v>
      </c>
      <c r="DS32" s="61">
        <v>8.0</v>
      </c>
      <c r="DT32" s="61">
        <v>38.0</v>
      </c>
      <c r="DU32" s="61">
        <v>46.3</v>
      </c>
      <c r="DV32" s="234"/>
      <c r="DW32" s="233" t="s">
        <v>112</v>
      </c>
      <c r="DX32" s="234"/>
      <c r="DY32" s="233" t="s">
        <v>112</v>
      </c>
      <c r="DZ32" s="234"/>
      <c r="EA32" s="233" t="s">
        <v>112</v>
      </c>
      <c r="EB32" s="234"/>
      <c r="EC32" s="233" t="s">
        <v>112</v>
      </c>
      <c r="ED32" s="89"/>
      <c r="EE32" s="226">
        <v>341.0</v>
      </c>
      <c r="EF32" s="63">
        <v>137.0</v>
      </c>
      <c r="EG32" s="63">
        <v>72.0</v>
      </c>
      <c r="EH32" s="63">
        <v>3.0</v>
      </c>
      <c r="EI32" s="64"/>
      <c r="EJ32" s="63">
        <v>9.0</v>
      </c>
      <c r="EK32" s="63">
        <v>52.0</v>
      </c>
      <c r="EL32" s="63">
        <v>55.0</v>
      </c>
      <c r="EM32" s="63">
        <v>137.0</v>
      </c>
      <c r="EN32" s="63">
        <v>111.0</v>
      </c>
      <c r="EO32" s="63">
        <v>5.4</v>
      </c>
      <c r="EP32" s="64"/>
      <c r="EQ32" s="63">
        <v>9.0</v>
      </c>
      <c r="ER32" s="63">
        <v>53.0</v>
      </c>
      <c r="ES32" s="63">
        <v>56.0</v>
      </c>
      <c r="ET32" s="63">
        <v>340.0</v>
      </c>
      <c r="EU32" s="63">
        <v>255.0</v>
      </c>
      <c r="EV32" s="63">
        <v>149.0</v>
      </c>
      <c r="EW32" s="63">
        <v>-3.7</v>
      </c>
      <c r="EX32" s="63">
        <v>339.0</v>
      </c>
      <c r="EY32" s="63">
        <v>0.0</v>
      </c>
      <c r="EZ32" s="63">
        <v>0.0</v>
      </c>
      <c r="FA32" s="63">
        <v>0.0</v>
      </c>
      <c r="FB32" s="63">
        <v>339.0</v>
      </c>
      <c r="FC32" s="63">
        <v>255.0</v>
      </c>
      <c r="FD32" s="63">
        <v>148.4</v>
      </c>
      <c r="FE32" s="63">
        <v>0.4</v>
      </c>
      <c r="FF32" s="63">
        <v>338.0</v>
      </c>
      <c r="FG32" s="63">
        <v>0.0</v>
      </c>
      <c r="FH32" s="63">
        <v>0.0</v>
      </c>
      <c r="FI32" s="63">
        <v>0.0</v>
      </c>
      <c r="FJ32" s="63">
        <v>341.0</v>
      </c>
      <c r="FK32" s="63">
        <v>239.0</v>
      </c>
      <c r="FL32" s="63">
        <v>138.0</v>
      </c>
      <c r="FM32" s="64"/>
      <c r="FN32" s="63">
        <v>341.0</v>
      </c>
      <c r="FO32" s="63">
        <v>234.0</v>
      </c>
      <c r="FP32" s="63">
        <v>138.0</v>
      </c>
      <c r="FQ32" s="63">
        <v>7.2</v>
      </c>
      <c r="FR32" s="63">
        <v>137.0</v>
      </c>
      <c r="FS32" s="64"/>
      <c r="FT32" s="63">
        <v>18.82</v>
      </c>
      <c r="FU32" s="64"/>
      <c r="FV32" s="63">
        <v>137.0</v>
      </c>
      <c r="FW32" s="64"/>
      <c r="FX32" s="64"/>
      <c r="FY32" s="64"/>
      <c r="FZ32" s="89"/>
      <c r="GA32" s="65">
        <v>341.0</v>
      </c>
      <c r="GB32" s="66">
        <v>346.27</v>
      </c>
      <c r="GC32" s="66">
        <v>215.42</v>
      </c>
      <c r="GD32" s="66">
        <v>8.29</v>
      </c>
      <c r="GE32" s="66">
        <v>341.0</v>
      </c>
      <c r="GF32" s="66">
        <v>363.27</v>
      </c>
      <c r="GG32" s="66">
        <v>212.24</v>
      </c>
      <c r="GH32" s="66">
        <v>12.98</v>
      </c>
      <c r="GI32" s="66">
        <v>341.0</v>
      </c>
      <c r="GJ32" s="66">
        <v>240.18</v>
      </c>
      <c r="GK32" s="66">
        <v>-138.28</v>
      </c>
      <c r="GL32" s="66">
        <v>-11.47</v>
      </c>
      <c r="GM32" s="66">
        <v>341.0</v>
      </c>
      <c r="GN32" s="66">
        <v>221.13</v>
      </c>
      <c r="GO32" s="66">
        <v>-138.12</v>
      </c>
      <c r="GP32" s="66">
        <v>-20.6</v>
      </c>
      <c r="GQ32" s="66">
        <v>341.0</v>
      </c>
      <c r="GR32" s="66">
        <v>122.07</v>
      </c>
      <c r="GS32" s="66">
        <v>-77.39</v>
      </c>
      <c r="GT32" s="66">
        <v>3.27</v>
      </c>
      <c r="GU32" s="66">
        <v>340.0</v>
      </c>
      <c r="GV32" s="66">
        <v>134.08</v>
      </c>
      <c r="GW32" s="66">
        <v>-77.64</v>
      </c>
      <c r="GX32" s="66">
        <v>0.0</v>
      </c>
      <c r="GY32" s="89"/>
      <c r="GZ32" s="98" t="s">
        <v>91</v>
      </c>
      <c r="HA32" s="99" t="s">
        <v>92</v>
      </c>
      <c r="HB32" s="98">
        <v>75.0</v>
      </c>
      <c r="HC32" s="98">
        <v>3.75</v>
      </c>
      <c r="HD32" s="98">
        <v>1.5</v>
      </c>
      <c r="HE32" s="99">
        <v>8.0</v>
      </c>
      <c r="HF32" s="99">
        <v>55.0</v>
      </c>
      <c r="HG32" s="99">
        <v>51.0</v>
      </c>
      <c r="HH32" s="98" t="s">
        <v>91</v>
      </c>
      <c r="HI32" s="98" t="s">
        <v>92</v>
      </c>
      <c r="HJ32" s="98">
        <v>222.0</v>
      </c>
      <c r="HK32" s="98">
        <v>11.1</v>
      </c>
      <c r="HL32" s="98">
        <v>4.44</v>
      </c>
      <c r="HM32" s="98">
        <v>5.0</v>
      </c>
      <c r="HN32" s="99">
        <v>59.0</v>
      </c>
      <c r="HO32" s="99">
        <v>59.0</v>
      </c>
      <c r="HP32" s="98" t="s">
        <v>91</v>
      </c>
      <c r="HQ32" s="99" t="s">
        <v>92</v>
      </c>
      <c r="HR32" s="98">
        <v>114.0</v>
      </c>
      <c r="HS32" s="98">
        <v>5.7</v>
      </c>
      <c r="HT32" s="98">
        <v>2.85</v>
      </c>
      <c r="HU32" s="98">
        <v>7.0</v>
      </c>
      <c r="HV32" s="99">
        <v>56.0</v>
      </c>
      <c r="HW32" s="99">
        <v>56.0</v>
      </c>
      <c r="HX32" s="89"/>
      <c r="HY32" s="72">
        <v>135.0</v>
      </c>
      <c r="HZ32" s="72">
        <v>33.0</v>
      </c>
      <c r="IA32" s="73">
        <f t="shared" si="9"/>
        <v>134</v>
      </c>
      <c r="IB32" s="72">
        <v>6.7</v>
      </c>
      <c r="IC32" s="73"/>
      <c r="ID32" s="72">
        <v>2.0</v>
      </c>
      <c r="IE32" s="72">
        <v>68.0</v>
      </c>
      <c r="IF32" s="72">
        <v>47.0</v>
      </c>
      <c r="IG32" s="89"/>
      <c r="IH32" s="74">
        <v>140.0</v>
      </c>
      <c r="II32" s="74">
        <v>33.9</v>
      </c>
      <c r="IJ32" s="74">
        <v>152.0</v>
      </c>
      <c r="IK32" s="74">
        <v>7.8</v>
      </c>
      <c r="IL32" s="74">
        <v>8.8</v>
      </c>
      <c r="IM32" s="74">
        <v>6.0</v>
      </c>
      <c r="IN32" s="74">
        <v>52.0</v>
      </c>
      <c r="IO32" s="74">
        <v>50.0</v>
      </c>
      <c r="IP32" s="74">
        <v>140.0</v>
      </c>
      <c r="IQ32" s="74">
        <v>34.5</v>
      </c>
      <c r="IR32" s="74">
        <v>116.0</v>
      </c>
      <c r="IS32" s="74">
        <v>5.9</v>
      </c>
      <c r="IT32" s="74">
        <v>6.8</v>
      </c>
      <c r="IU32" s="74">
        <v>12.0</v>
      </c>
      <c r="IV32" s="74">
        <v>52.0</v>
      </c>
      <c r="IW32" s="74">
        <v>50.0</v>
      </c>
      <c r="IX32" s="89"/>
      <c r="IY32" s="76">
        <v>139.75</v>
      </c>
      <c r="IZ32" s="76">
        <v>35.28</v>
      </c>
      <c r="JA32" s="76">
        <v>247.0</v>
      </c>
      <c r="JB32" s="76">
        <v>12.37</v>
      </c>
      <c r="JC32" s="76">
        <v>3.22</v>
      </c>
      <c r="JD32" s="76">
        <v>3.0</v>
      </c>
      <c r="JE32" s="76">
        <v>53.58</v>
      </c>
      <c r="JF32" s="76">
        <v>40.73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137.0</v>
      </c>
      <c r="JQ32" s="78">
        <v>32.0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47.0</v>
      </c>
      <c r="JW32" s="78">
        <v>46.0</v>
      </c>
      <c r="JX32" s="78">
        <v>137.0</v>
      </c>
      <c r="JY32" s="78">
        <v>34.1</v>
      </c>
      <c r="JZ32" s="78">
        <v>208.0</v>
      </c>
      <c r="KA32" s="78">
        <v>11.2</v>
      </c>
      <c r="KB32" s="78">
        <v>4.2</v>
      </c>
      <c r="KC32" s="78">
        <v>2.0</v>
      </c>
      <c r="KD32" s="78">
        <v>53.0</v>
      </c>
      <c r="KE32" s="78">
        <v>52.0</v>
      </c>
      <c r="KF32" s="89"/>
      <c r="KG32" s="79">
        <v>138.0</v>
      </c>
      <c r="KH32" s="79">
        <v>33.0</v>
      </c>
      <c r="KI32" s="79">
        <v>18.0</v>
      </c>
      <c r="KJ32" s="79">
        <v>0.8</v>
      </c>
      <c r="KK32" s="80"/>
      <c r="KL32" s="79">
        <v>1.0</v>
      </c>
      <c r="KM32" s="79">
        <v>54.0</v>
      </c>
      <c r="KN32" s="79">
        <v>54.0</v>
      </c>
      <c r="KO32" s="79">
        <v>136.0</v>
      </c>
      <c r="KP32" s="79">
        <v>33.0</v>
      </c>
      <c r="KQ32" s="79" t="s">
        <v>98</v>
      </c>
      <c r="KR32" s="79" t="s">
        <v>98</v>
      </c>
      <c r="KS32" s="80"/>
      <c r="KT32" s="79">
        <v>1.0</v>
      </c>
      <c r="KU32" s="79">
        <v>54.0</v>
      </c>
      <c r="KV32" s="79">
        <v>52.0</v>
      </c>
      <c r="KW32" s="89"/>
      <c r="KX32" s="81">
        <v>138.0</v>
      </c>
      <c r="KY32" s="81">
        <v>33.0</v>
      </c>
      <c r="KZ32" s="81">
        <v>159.0</v>
      </c>
      <c r="LA32" s="81">
        <v>7.8</v>
      </c>
      <c r="LB32" s="81">
        <v>2.0</v>
      </c>
      <c r="LC32" s="81">
        <v>3.0</v>
      </c>
      <c r="LD32" s="81">
        <v>56.0</v>
      </c>
      <c r="LE32" s="81">
        <v>54.0</v>
      </c>
      <c r="LF32" s="81">
        <v>138.0</v>
      </c>
      <c r="LG32" s="81">
        <v>33.0</v>
      </c>
      <c r="LH32" s="81">
        <v>159.0</v>
      </c>
      <c r="LI32" s="81">
        <v>7.8</v>
      </c>
      <c r="LJ32" s="81">
        <v>5.0</v>
      </c>
      <c r="LK32" s="81">
        <v>5.0</v>
      </c>
      <c r="LL32" s="81">
        <v>55.0</v>
      </c>
      <c r="LM32" s="81">
        <v>55.0</v>
      </c>
      <c r="LN32" s="89"/>
      <c r="LO32" s="82">
        <v>340.0</v>
      </c>
      <c r="LP32" s="82">
        <v>248.0</v>
      </c>
      <c r="LQ32" s="82">
        <v>135.0</v>
      </c>
      <c r="LR32" s="82">
        <v>71.0</v>
      </c>
      <c r="LS32" s="82">
        <v>325.0</v>
      </c>
      <c r="LT32" s="83">
        <v>46.0</v>
      </c>
      <c r="LU32" s="83">
        <v>2.4</v>
      </c>
      <c r="LV32" s="83">
        <v>143.0</v>
      </c>
      <c r="LW32" s="83">
        <v>86.0</v>
      </c>
      <c r="LX32" s="83">
        <v>58.0</v>
      </c>
      <c r="LY32" s="83">
        <v>55.0</v>
      </c>
      <c r="LZ32" s="83">
        <v>12.0</v>
      </c>
      <c r="MA32" s="83">
        <v>89.0</v>
      </c>
      <c r="MB32" s="83">
        <v>8.6</v>
      </c>
      <c r="MC32" s="83">
        <v>144.0</v>
      </c>
      <c r="MD32" s="83">
        <v>162.0</v>
      </c>
      <c r="ME32" s="83">
        <v>72.0</v>
      </c>
      <c r="MF32" s="83">
        <v>63.0</v>
      </c>
      <c r="MG32" s="83">
        <v>12.0</v>
      </c>
      <c r="MH32" s="83">
        <v>0.0</v>
      </c>
      <c r="MI32" s="83">
        <v>0.0</v>
      </c>
      <c r="MJ32" s="83">
        <v>0.0</v>
      </c>
      <c r="MK32" s="83">
        <v>0.0</v>
      </c>
      <c r="ML32" s="83">
        <v>48.0</v>
      </c>
      <c r="MM32" s="83">
        <v>45.0</v>
      </c>
      <c r="MN32" s="83">
        <v>5.0</v>
      </c>
      <c r="MO32" s="86"/>
      <c r="MP32" s="87"/>
      <c r="MQ32" s="87"/>
      <c r="MR32" s="87"/>
      <c r="MS32" s="87"/>
      <c r="MT32" s="83">
        <v>0.3</v>
      </c>
      <c r="MU32" s="83">
        <v>0.1</v>
      </c>
      <c r="MV32" s="83">
        <v>8.0</v>
      </c>
      <c r="MW32" s="83">
        <v>36.0</v>
      </c>
      <c r="MX32" s="83">
        <v>40.0</v>
      </c>
      <c r="MY32" s="88" t="s">
        <v>96</v>
      </c>
      <c r="MZ32" s="83">
        <v>5.0</v>
      </c>
      <c r="NA32" s="87"/>
      <c r="NB32" s="83">
        <v>19.0</v>
      </c>
      <c r="NC32" s="83">
        <v>6.9</v>
      </c>
      <c r="ND32" s="83">
        <v>335.0</v>
      </c>
      <c r="NE32" s="83">
        <v>36.0</v>
      </c>
      <c r="NF32" s="83">
        <v>52.0</v>
      </c>
      <c r="NG32" s="83">
        <v>52.0</v>
      </c>
      <c r="NH32" s="83">
        <v>5.0</v>
      </c>
      <c r="NI32" s="88"/>
      <c r="NJ32" s="83">
        <v>0.0</v>
      </c>
      <c r="NK32" s="83">
        <v>0.0</v>
      </c>
      <c r="NL32" s="83">
        <v>0.0</v>
      </c>
      <c r="NM32" s="83">
        <v>35.0</v>
      </c>
      <c r="NN32" s="83">
        <v>50.0</v>
      </c>
      <c r="NO32" s="83">
        <v>50.0</v>
      </c>
      <c r="NP32" s="83">
        <v>4.0</v>
      </c>
    </row>
    <row r="33" ht="14.25" customHeight="1">
      <c r="A33" s="49">
        <v>0.833333333333334</v>
      </c>
      <c r="B33" s="50"/>
      <c r="C33" s="51">
        <v>49.98</v>
      </c>
      <c r="D33" s="52">
        <v>339.0</v>
      </c>
      <c r="E33" s="53">
        <v>134.0</v>
      </c>
      <c r="F33" s="53">
        <v>71.0</v>
      </c>
      <c r="G33" s="55">
        <v>15.6</v>
      </c>
      <c r="H33" s="54"/>
      <c r="I33" s="53">
        <v>6.0</v>
      </c>
      <c r="J33" s="53">
        <v>50.0</v>
      </c>
      <c r="K33" s="53">
        <v>49.0</v>
      </c>
      <c r="L33" s="53">
        <v>139.0</v>
      </c>
      <c r="M33" s="53">
        <v>51.0</v>
      </c>
      <c r="N33" s="53">
        <v>12.9</v>
      </c>
      <c r="O33" s="54"/>
      <c r="P33" s="53">
        <v>6.0</v>
      </c>
      <c r="Q33" s="53">
        <v>54.0</v>
      </c>
      <c r="R33" s="53">
        <v>51.0</v>
      </c>
      <c r="S33" s="55">
        <v>343.4</v>
      </c>
      <c r="T33" s="55">
        <v>309.9</v>
      </c>
      <c r="U33" s="55">
        <v>180.0</v>
      </c>
      <c r="V33" s="54"/>
      <c r="W33" s="53">
        <v>338.9</v>
      </c>
      <c r="X33" s="55">
        <v>256.2</v>
      </c>
      <c r="Y33" s="55">
        <v>127.1</v>
      </c>
      <c r="Z33" s="54"/>
      <c r="AA33" s="55">
        <v>343.6</v>
      </c>
      <c r="AB33" s="53">
        <v>333.3</v>
      </c>
      <c r="AC33" s="53">
        <v>192.5</v>
      </c>
      <c r="AD33" s="54"/>
      <c r="AE33" s="55">
        <v>343.0</v>
      </c>
      <c r="AF33" s="55">
        <v>304.9</v>
      </c>
      <c r="AG33" s="55">
        <v>174.5</v>
      </c>
      <c r="AH33" s="54"/>
      <c r="AI33" s="53">
        <v>350.4</v>
      </c>
      <c r="AJ33" s="53">
        <v>358.9</v>
      </c>
      <c r="AK33" s="53">
        <v>212.5</v>
      </c>
      <c r="AL33" s="54"/>
      <c r="AM33" s="53">
        <v>341.9</v>
      </c>
      <c r="AN33" s="55">
        <v>368.1</v>
      </c>
      <c r="AO33" s="55">
        <v>202.9</v>
      </c>
      <c r="AP33" s="54"/>
      <c r="AQ33" s="182">
        <f t="shared" ref="AQ33:AS33" si="61">E33</f>
        <v>134</v>
      </c>
      <c r="AR33" s="54">
        <f t="shared" si="61"/>
        <v>71</v>
      </c>
      <c r="AS33" s="56">
        <f t="shared" si="61"/>
        <v>15.6</v>
      </c>
      <c r="AT33" s="54"/>
      <c r="AU33" s="54">
        <f t="shared" ref="AU33:AW33" si="62">L33</f>
        <v>139</v>
      </c>
      <c r="AV33" s="54">
        <f t="shared" si="62"/>
        <v>51</v>
      </c>
      <c r="AW33" s="54">
        <f t="shared" si="62"/>
        <v>12.9</v>
      </c>
      <c r="AX33" s="54"/>
      <c r="AY33" s="182">
        <f t="shared" si="6"/>
        <v>134</v>
      </c>
      <c r="AZ33" s="54"/>
      <c r="BA33" s="54"/>
      <c r="BB33" s="54"/>
      <c r="BC33" s="89"/>
      <c r="BD33" s="54"/>
      <c r="BE33" s="53">
        <v>32.0</v>
      </c>
      <c r="BF33" s="53">
        <v>16.0</v>
      </c>
      <c r="BG33" s="53">
        <v>0.8</v>
      </c>
      <c r="BH33" s="54"/>
      <c r="BI33" s="53">
        <v>22.0</v>
      </c>
      <c r="BJ33" s="53">
        <v>85.0</v>
      </c>
      <c r="BK33" s="53">
        <v>63.0</v>
      </c>
      <c r="BL33" s="89"/>
      <c r="BM33" s="58">
        <v>341.0</v>
      </c>
      <c r="BN33" s="58">
        <v>145.0</v>
      </c>
      <c r="BO33" s="58">
        <v>232.0</v>
      </c>
      <c r="BP33" s="58">
        <v>11.6</v>
      </c>
      <c r="BQ33" s="59"/>
      <c r="BR33" s="58">
        <v>6.0</v>
      </c>
      <c r="BS33" s="58">
        <v>67.0</v>
      </c>
      <c r="BT33" s="58">
        <v>60.0</v>
      </c>
      <c r="BU33" s="59">
        <f t="shared" si="7"/>
        <v>341</v>
      </c>
      <c r="BV33" s="58">
        <v>360.0</v>
      </c>
      <c r="BW33" s="58">
        <v>206.0</v>
      </c>
      <c r="BX33" s="58">
        <v>41.0</v>
      </c>
      <c r="BY33" s="58">
        <v>334.0</v>
      </c>
      <c r="BZ33" s="58">
        <v>380.0</v>
      </c>
      <c r="CA33" s="58">
        <v>207.0</v>
      </c>
      <c r="CB33" s="58">
        <v>42.0</v>
      </c>
      <c r="CC33" s="58">
        <v>342.0</v>
      </c>
      <c r="CD33" s="58">
        <v>228.0</v>
      </c>
      <c r="CE33" s="58">
        <v>154.0</v>
      </c>
      <c r="CF33" s="58">
        <v>16.0</v>
      </c>
      <c r="CG33" s="58">
        <v>333.0</v>
      </c>
      <c r="CH33" s="58">
        <v>238.0</v>
      </c>
      <c r="CI33" s="58">
        <v>149.0</v>
      </c>
      <c r="CJ33" s="58">
        <v>11.0</v>
      </c>
      <c r="CK33" s="58">
        <v>351.0</v>
      </c>
      <c r="CL33" s="58">
        <v>307.0</v>
      </c>
      <c r="CM33" s="58">
        <v>183.0</v>
      </c>
      <c r="CN33" s="58">
        <v>9.0</v>
      </c>
      <c r="CO33" s="58">
        <v>329.0</v>
      </c>
      <c r="CP33" s="58">
        <v>306.0</v>
      </c>
      <c r="CQ33" s="58">
        <v>154.0</v>
      </c>
      <c r="CR33" s="58">
        <v>4.0</v>
      </c>
      <c r="CS33" s="58">
        <v>335.0</v>
      </c>
      <c r="CT33" s="58">
        <v>334.0</v>
      </c>
      <c r="CU33" s="58">
        <v>200.0</v>
      </c>
      <c r="CV33" s="58">
        <v>106.0</v>
      </c>
      <c r="CW33" s="58">
        <v>336.0</v>
      </c>
      <c r="CX33" s="58">
        <v>169.0</v>
      </c>
      <c r="CY33" s="58">
        <v>63.0</v>
      </c>
      <c r="CZ33" s="58">
        <v>53.0</v>
      </c>
      <c r="DA33" s="58">
        <v>323.0</v>
      </c>
      <c r="DB33" s="58">
        <v>177.0</v>
      </c>
      <c r="DC33" s="58">
        <v>68.0</v>
      </c>
      <c r="DD33" s="58">
        <v>69.0</v>
      </c>
      <c r="DE33" s="59">
        <f t="shared" si="12"/>
        <v>145</v>
      </c>
      <c r="DF33" s="58">
        <v>35.0</v>
      </c>
      <c r="DG33" s="58">
        <v>232.0</v>
      </c>
      <c r="DH33" s="58">
        <v>11.6</v>
      </c>
      <c r="DI33" s="59"/>
      <c r="DJ33" s="58">
        <v>7.0</v>
      </c>
      <c r="DK33" s="58">
        <v>60.0</v>
      </c>
      <c r="DL33" s="58">
        <v>54.0</v>
      </c>
      <c r="DM33" s="89"/>
      <c r="DN33" s="61">
        <v>339.0</v>
      </c>
      <c r="DO33" s="61">
        <v>140.0</v>
      </c>
      <c r="DP33" s="61">
        <v>46.1</v>
      </c>
      <c r="DQ33" s="61">
        <v>21.07</v>
      </c>
      <c r="DR33" s="61">
        <v>5.46</v>
      </c>
      <c r="DS33" s="61">
        <v>8.0</v>
      </c>
      <c r="DT33" s="61">
        <v>41.0</v>
      </c>
      <c r="DU33" s="61">
        <v>47.6</v>
      </c>
      <c r="DV33" s="234"/>
      <c r="DW33" s="233" t="s">
        <v>112</v>
      </c>
      <c r="DX33" s="234"/>
      <c r="DY33" s="233" t="s">
        <v>112</v>
      </c>
      <c r="DZ33" s="234"/>
      <c r="EA33" s="233" t="s">
        <v>112</v>
      </c>
      <c r="EB33" s="234"/>
      <c r="EC33" s="233" t="s">
        <v>112</v>
      </c>
      <c r="ED33" s="89"/>
      <c r="EE33" s="63">
        <v>341.0</v>
      </c>
      <c r="EF33" s="63">
        <v>137.0</v>
      </c>
      <c r="EG33" s="63">
        <v>71.0</v>
      </c>
      <c r="EH33" s="63">
        <v>2.9</v>
      </c>
      <c r="EI33" s="64"/>
      <c r="EJ33" s="63">
        <v>9.0</v>
      </c>
      <c r="EK33" s="63">
        <v>53.0</v>
      </c>
      <c r="EL33" s="63">
        <v>56.0</v>
      </c>
      <c r="EM33" s="63">
        <v>137.0</v>
      </c>
      <c r="EN33" s="63">
        <v>138.0</v>
      </c>
      <c r="EO33" s="63">
        <v>6.1</v>
      </c>
      <c r="EP33" s="64"/>
      <c r="EQ33" s="63">
        <v>9.0</v>
      </c>
      <c r="ER33" s="63">
        <v>53.0</v>
      </c>
      <c r="ES33" s="63">
        <v>56.0</v>
      </c>
      <c r="ET33" s="63">
        <v>340.0</v>
      </c>
      <c r="EU33" s="63">
        <v>255.0</v>
      </c>
      <c r="EV33" s="63">
        <v>148.0</v>
      </c>
      <c r="EW33" s="63">
        <v>-3.8</v>
      </c>
      <c r="EX33" s="63">
        <v>339.0</v>
      </c>
      <c r="EY33" s="63">
        <v>0.0</v>
      </c>
      <c r="EZ33" s="63">
        <v>0.0</v>
      </c>
      <c r="FA33" s="63">
        <v>0.0</v>
      </c>
      <c r="FB33" s="63">
        <v>339.0</v>
      </c>
      <c r="FC33" s="63">
        <v>255.0</v>
      </c>
      <c r="FD33" s="63">
        <v>148.0</v>
      </c>
      <c r="FE33" s="63">
        <v>-2.2</v>
      </c>
      <c r="FF33" s="63">
        <v>338.0</v>
      </c>
      <c r="FG33" s="63">
        <v>0.0</v>
      </c>
      <c r="FH33" s="63">
        <v>0.0</v>
      </c>
      <c r="FI33" s="63">
        <v>0.0</v>
      </c>
      <c r="FJ33" s="63">
        <v>341.0</v>
      </c>
      <c r="FK33" s="63">
        <v>243.0</v>
      </c>
      <c r="FL33" s="63">
        <v>140.0</v>
      </c>
      <c r="FM33" s="63">
        <v>7.6</v>
      </c>
      <c r="FN33" s="63">
        <v>341.0</v>
      </c>
      <c r="FO33" s="63">
        <v>239.0</v>
      </c>
      <c r="FP33" s="63">
        <v>140.0</v>
      </c>
      <c r="FQ33" s="63">
        <v>7.6</v>
      </c>
      <c r="FR33" s="63">
        <v>137.0</v>
      </c>
      <c r="FS33" s="64"/>
      <c r="FT33" s="63">
        <v>17.6</v>
      </c>
      <c r="FU33" s="64"/>
      <c r="FV33" s="63">
        <v>137.0</v>
      </c>
      <c r="FW33" s="64"/>
      <c r="FX33" s="64"/>
      <c r="FY33" s="64"/>
      <c r="FZ33" s="89"/>
      <c r="GA33" s="65">
        <v>341.0</v>
      </c>
      <c r="GB33" s="66">
        <v>327.78</v>
      </c>
      <c r="GC33" s="66">
        <v>204.45</v>
      </c>
      <c r="GD33" s="66">
        <v>10.39</v>
      </c>
      <c r="GE33" s="66">
        <v>341.0</v>
      </c>
      <c r="GF33" s="66">
        <v>343.15</v>
      </c>
      <c r="GG33" s="66">
        <v>202.69</v>
      </c>
      <c r="GH33" s="66">
        <v>13.48</v>
      </c>
      <c r="GI33" s="66">
        <v>341.0</v>
      </c>
      <c r="GJ33" s="66">
        <v>240.03</v>
      </c>
      <c r="GK33" s="66">
        <v>-138.37</v>
      </c>
      <c r="GL33" s="66">
        <v>-12.56</v>
      </c>
      <c r="GM33" s="66">
        <v>341.0</v>
      </c>
      <c r="GN33" s="66">
        <v>220.84</v>
      </c>
      <c r="GO33" s="66">
        <v>-138.62</v>
      </c>
      <c r="GP33" s="66">
        <v>-20.35</v>
      </c>
      <c r="GQ33" s="66">
        <v>341.0</v>
      </c>
      <c r="GR33" s="66">
        <v>103.46</v>
      </c>
      <c r="GS33" s="66">
        <v>-66.92</v>
      </c>
      <c r="GT33" s="66">
        <v>3.18</v>
      </c>
      <c r="GU33" s="66">
        <v>340.0</v>
      </c>
      <c r="GV33" s="66">
        <v>116.79</v>
      </c>
      <c r="GW33" s="66">
        <v>-66.5</v>
      </c>
      <c r="GX33" s="66">
        <v>2.85</v>
      </c>
      <c r="GY33" s="89"/>
      <c r="GZ33" s="98" t="s">
        <v>91</v>
      </c>
      <c r="HA33" s="99" t="s">
        <v>92</v>
      </c>
      <c r="HB33" s="98">
        <v>77.0</v>
      </c>
      <c r="HC33" s="98">
        <v>3.85</v>
      </c>
      <c r="HD33" s="98">
        <v>1.54</v>
      </c>
      <c r="HE33" s="99">
        <v>8.0</v>
      </c>
      <c r="HF33" s="99">
        <v>57.0</v>
      </c>
      <c r="HG33" s="99">
        <v>52.0</v>
      </c>
      <c r="HH33" s="98" t="s">
        <v>91</v>
      </c>
      <c r="HI33" s="98" t="s">
        <v>92</v>
      </c>
      <c r="HJ33" s="98">
        <v>198.0</v>
      </c>
      <c r="HK33" s="98">
        <v>9.9</v>
      </c>
      <c r="HL33" s="98">
        <v>3.96</v>
      </c>
      <c r="HM33" s="98">
        <v>5.0</v>
      </c>
      <c r="HN33" s="99">
        <v>59.0</v>
      </c>
      <c r="HO33" s="99">
        <v>59.0</v>
      </c>
      <c r="HP33" s="98" t="s">
        <v>91</v>
      </c>
      <c r="HQ33" s="99" t="s">
        <v>92</v>
      </c>
      <c r="HR33" s="98">
        <v>118.0</v>
      </c>
      <c r="HS33" s="98">
        <v>5.9</v>
      </c>
      <c r="HT33" s="98">
        <v>2.95</v>
      </c>
      <c r="HU33" s="98">
        <v>7.0</v>
      </c>
      <c r="HV33" s="99">
        <v>56.0</v>
      </c>
      <c r="HW33" s="99">
        <v>56.0</v>
      </c>
      <c r="HX33" s="89"/>
      <c r="HY33" s="72">
        <v>135.0</v>
      </c>
      <c r="HZ33" s="72">
        <v>33.0</v>
      </c>
      <c r="IA33" s="73">
        <f t="shared" si="9"/>
        <v>126</v>
      </c>
      <c r="IB33" s="72">
        <v>6.3</v>
      </c>
      <c r="IC33" s="73"/>
      <c r="ID33" s="72">
        <v>2.0</v>
      </c>
      <c r="IE33" s="72">
        <v>68.0</v>
      </c>
      <c r="IF33" s="72">
        <v>47.0</v>
      </c>
      <c r="IG33" s="89"/>
      <c r="IH33" s="74">
        <v>140.0</v>
      </c>
      <c r="II33" s="74">
        <v>34.6</v>
      </c>
      <c r="IJ33" s="74">
        <v>19.0</v>
      </c>
      <c r="IK33" s="74">
        <v>0.9</v>
      </c>
      <c r="IL33" s="74">
        <v>1.1</v>
      </c>
      <c r="IM33" s="74">
        <v>6.0</v>
      </c>
      <c r="IN33" s="74">
        <v>50.0</v>
      </c>
      <c r="IO33" s="74">
        <v>50.0</v>
      </c>
      <c r="IP33" s="74">
        <v>140.0</v>
      </c>
      <c r="IQ33" s="74">
        <v>33.9</v>
      </c>
      <c r="IR33" s="74">
        <v>150.0</v>
      </c>
      <c r="IS33" s="74">
        <v>7.8</v>
      </c>
      <c r="IT33" s="74">
        <v>8.6</v>
      </c>
      <c r="IU33" s="74">
        <v>12.0</v>
      </c>
      <c r="IV33" s="74">
        <v>52.0</v>
      </c>
      <c r="IW33" s="74">
        <v>50.0</v>
      </c>
      <c r="IX33" s="89"/>
      <c r="IY33" s="76">
        <v>139.21</v>
      </c>
      <c r="IZ33" s="76">
        <v>35.22</v>
      </c>
      <c r="JA33" s="76">
        <v>407.4</v>
      </c>
      <c r="JB33" s="76">
        <v>20.37</v>
      </c>
      <c r="JC33" s="76">
        <v>6.04</v>
      </c>
      <c r="JD33" s="76">
        <v>3.0</v>
      </c>
      <c r="JE33" s="76">
        <v>55.8</v>
      </c>
      <c r="JF33" s="76">
        <v>40.73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137.0</v>
      </c>
      <c r="JQ33" s="78">
        <v>32.2</v>
      </c>
      <c r="JR33" s="78">
        <v>0.0</v>
      </c>
      <c r="JS33" s="78">
        <v>0.0</v>
      </c>
      <c r="JT33" s="78">
        <v>0.0</v>
      </c>
      <c r="JU33" s="78">
        <v>2.0</v>
      </c>
      <c r="JV33" s="78">
        <v>45.0</v>
      </c>
      <c r="JW33" s="78">
        <v>45.0</v>
      </c>
      <c r="JX33" s="78">
        <v>137.0</v>
      </c>
      <c r="JY33" s="78">
        <v>34.3</v>
      </c>
      <c r="JZ33" s="78">
        <v>193.0</v>
      </c>
      <c r="KA33" s="78">
        <v>10.5</v>
      </c>
      <c r="KB33" s="78">
        <v>3.9</v>
      </c>
      <c r="KC33" s="78">
        <v>2.0</v>
      </c>
      <c r="KD33" s="78">
        <v>52.0</v>
      </c>
      <c r="KE33" s="78">
        <v>51.0</v>
      </c>
      <c r="KF33" s="89"/>
      <c r="KG33" s="79">
        <v>137.0</v>
      </c>
      <c r="KH33" s="79">
        <v>33.0</v>
      </c>
      <c r="KI33" s="79">
        <v>18.0</v>
      </c>
      <c r="KJ33" s="79">
        <v>0.8</v>
      </c>
      <c r="KK33" s="80"/>
      <c r="KL33" s="79">
        <v>1.0</v>
      </c>
      <c r="KM33" s="79">
        <v>54.0</v>
      </c>
      <c r="KN33" s="79">
        <v>54.0</v>
      </c>
      <c r="KO33" s="79">
        <v>137.0</v>
      </c>
      <c r="KP33" s="79">
        <v>33.0</v>
      </c>
      <c r="KQ33" s="79" t="s">
        <v>98</v>
      </c>
      <c r="KR33" s="79" t="s">
        <v>98</v>
      </c>
      <c r="KS33" s="80"/>
      <c r="KT33" s="79">
        <v>1.0</v>
      </c>
      <c r="KU33" s="79">
        <v>54.0</v>
      </c>
      <c r="KV33" s="79">
        <v>52.0</v>
      </c>
      <c r="KW33" s="89"/>
      <c r="KX33" s="81">
        <v>140.0</v>
      </c>
      <c r="KY33" s="81">
        <v>33.0</v>
      </c>
      <c r="KZ33" s="81">
        <v>241.0</v>
      </c>
      <c r="LA33" s="81">
        <v>11.8</v>
      </c>
      <c r="LB33" s="81">
        <v>1.5</v>
      </c>
      <c r="LC33" s="81">
        <v>3.0</v>
      </c>
      <c r="LD33" s="81">
        <v>56.0</v>
      </c>
      <c r="LE33" s="81">
        <v>54.0</v>
      </c>
      <c r="LF33" s="81">
        <v>140.0</v>
      </c>
      <c r="LG33" s="81">
        <v>33.0</v>
      </c>
      <c r="LH33" s="81">
        <v>176.0</v>
      </c>
      <c r="LI33" s="81">
        <v>8.6</v>
      </c>
      <c r="LJ33" s="81">
        <v>5.0</v>
      </c>
      <c r="LK33" s="81">
        <v>5.0</v>
      </c>
      <c r="LL33" s="81">
        <v>54.0</v>
      </c>
      <c r="LM33" s="81">
        <v>54.0</v>
      </c>
      <c r="LN33" s="89"/>
      <c r="LO33" s="82">
        <v>338.0</v>
      </c>
      <c r="LP33" s="82">
        <v>281.0</v>
      </c>
      <c r="LQ33" s="82">
        <v>155.0</v>
      </c>
      <c r="LR33" s="82">
        <v>71.0</v>
      </c>
      <c r="LS33" s="82">
        <v>325.0</v>
      </c>
      <c r="LT33" s="83">
        <v>49.0</v>
      </c>
      <c r="LU33" s="83">
        <v>3.0</v>
      </c>
      <c r="LV33" s="83">
        <v>142.0</v>
      </c>
      <c r="LW33" s="83">
        <v>90.0</v>
      </c>
      <c r="LX33" s="83">
        <v>58.0</v>
      </c>
      <c r="LY33" s="83">
        <v>55.0</v>
      </c>
      <c r="LZ33" s="83">
        <v>12.0</v>
      </c>
      <c r="MA33" s="83">
        <v>106.0</v>
      </c>
      <c r="MB33" s="83">
        <v>9.1</v>
      </c>
      <c r="MC33" s="83">
        <v>143.0</v>
      </c>
      <c r="MD33" s="83">
        <v>191.0</v>
      </c>
      <c r="ME33" s="83">
        <v>76.0</v>
      </c>
      <c r="MF33" s="83">
        <v>63.0</v>
      </c>
      <c r="MG33" s="83">
        <v>12.0</v>
      </c>
      <c r="MH33" s="83">
        <v>0.0</v>
      </c>
      <c r="MI33" s="83">
        <v>0.0</v>
      </c>
      <c r="MJ33" s="83">
        <v>0.0</v>
      </c>
      <c r="MK33" s="83">
        <v>0.0</v>
      </c>
      <c r="ML33" s="83">
        <v>48.0</v>
      </c>
      <c r="MM33" s="83">
        <v>44.0</v>
      </c>
      <c r="MN33" s="83">
        <v>5.0</v>
      </c>
      <c r="MO33" s="86"/>
      <c r="MP33" s="87"/>
      <c r="MQ33" s="87"/>
      <c r="MR33" s="87"/>
      <c r="MS33" s="87"/>
      <c r="MT33" s="83">
        <v>0.1</v>
      </c>
      <c r="MU33" s="83">
        <v>0.0</v>
      </c>
      <c r="MV33" s="83">
        <v>2.0</v>
      </c>
      <c r="MW33" s="83">
        <v>36.0</v>
      </c>
      <c r="MX33" s="83">
        <v>40.0</v>
      </c>
      <c r="MY33" s="88" t="s">
        <v>96</v>
      </c>
      <c r="MZ33" s="83">
        <v>5.0</v>
      </c>
      <c r="NA33" s="87"/>
      <c r="NB33" s="83">
        <v>26.5</v>
      </c>
      <c r="NC33" s="83">
        <v>8.6</v>
      </c>
      <c r="ND33" s="83">
        <v>471.0</v>
      </c>
      <c r="NE33" s="83">
        <v>36.0</v>
      </c>
      <c r="NF33" s="83">
        <v>52.0</v>
      </c>
      <c r="NG33" s="83">
        <v>52.0</v>
      </c>
      <c r="NH33" s="83">
        <v>5.0</v>
      </c>
      <c r="NI33" s="88"/>
      <c r="NJ33" s="83">
        <v>0.0</v>
      </c>
      <c r="NK33" s="83">
        <v>0.0</v>
      </c>
      <c r="NL33" s="83">
        <v>0.0</v>
      </c>
      <c r="NM33" s="83">
        <v>35.0</v>
      </c>
      <c r="NN33" s="83">
        <v>50.0</v>
      </c>
      <c r="NO33" s="83">
        <v>50.0</v>
      </c>
      <c r="NP33" s="83">
        <v>4.0</v>
      </c>
    </row>
    <row r="34" ht="14.25" customHeight="1">
      <c r="A34" s="49">
        <v>0.875</v>
      </c>
      <c r="B34" s="50"/>
      <c r="C34" s="51">
        <v>50.21</v>
      </c>
      <c r="D34" s="52">
        <v>338.0</v>
      </c>
      <c r="E34" s="53">
        <v>134.0</v>
      </c>
      <c r="F34" s="53">
        <v>92.0</v>
      </c>
      <c r="G34" s="55">
        <v>15.9</v>
      </c>
      <c r="H34" s="54"/>
      <c r="I34" s="53">
        <v>6.0</v>
      </c>
      <c r="J34" s="53">
        <v>50.0</v>
      </c>
      <c r="K34" s="53">
        <v>49.0</v>
      </c>
      <c r="L34" s="53">
        <v>139.0</v>
      </c>
      <c r="M34" s="53">
        <v>24.0</v>
      </c>
      <c r="N34" s="53">
        <v>4.1</v>
      </c>
      <c r="O34" s="54"/>
      <c r="P34" s="53">
        <v>6.0</v>
      </c>
      <c r="Q34" s="53">
        <v>54.0</v>
      </c>
      <c r="R34" s="53">
        <v>51.0</v>
      </c>
      <c r="S34" s="55">
        <v>342.1</v>
      </c>
      <c r="T34" s="55">
        <v>308.7</v>
      </c>
      <c r="U34" s="55">
        <v>180.0</v>
      </c>
      <c r="V34" s="54"/>
      <c r="W34" s="53">
        <v>337.7</v>
      </c>
      <c r="X34" s="55">
        <v>277.1</v>
      </c>
      <c r="Y34" s="55">
        <v>142.6</v>
      </c>
      <c r="Z34" s="54"/>
      <c r="AA34" s="55">
        <v>342.5</v>
      </c>
      <c r="AB34" s="53">
        <v>364.5</v>
      </c>
      <c r="AC34" s="53">
        <v>208.6</v>
      </c>
      <c r="AD34" s="54"/>
      <c r="AE34" s="55">
        <v>341.6</v>
      </c>
      <c r="AF34" s="55">
        <v>334.9</v>
      </c>
      <c r="AG34" s="55">
        <v>189.7</v>
      </c>
      <c r="AH34" s="54"/>
      <c r="AI34" s="53">
        <v>349.1</v>
      </c>
      <c r="AJ34" s="53">
        <v>375.0</v>
      </c>
      <c r="AK34" s="53">
        <v>231.5</v>
      </c>
      <c r="AL34" s="54"/>
      <c r="AM34" s="53">
        <v>340.1</v>
      </c>
      <c r="AN34" s="55">
        <v>402.9</v>
      </c>
      <c r="AO34" s="55">
        <v>221.3</v>
      </c>
      <c r="AP34" s="54"/>
      <c r="AQ34" s="182">
        <f t="shared" ref="AQ34:AS34" si="63">E34</f>
        <v>134</v>
      </c>
      <c r="AR34" s="54">
        <f t="shared" si="63"/>
        <v>92</v>
      </c>
      <c r="AS34" s="56">
        <f t="shared" si="63"/>
        <v>15.9</v>
      </c>
      <c r="AT34" s="54"/>
      <c r="AU34" s="54">
        <f t="shared" ref="AU34:AW34" si="64">L34</f>
        <v>139</v>
      </c>
      <c r="AV34" s="54">
        <f t="shared" si="64"/>
        <v>24</v>
      </c>
      <c r="AW34" s="54">
        <f t="shared" si="64"/>
        <v>4.1</v>
      </c>
      <c r="AX34" s="54"/>
      <c r="AY34" s="182">
        <f t="shared" si="6"/>
        <v>134</v>
      </c>
      <c r="AZ34" s="54"/>
      <c r="BA34" s="54"/>
      <c r="BB34" s="54"/>
      <c r="BC34" s="89"/>
      <c r="BD34" s="54"/>
      <c r="BE34" s="53">
        <v>32.0</v>
      </c>
      <c r="BF34" s="53">
        <v>12.0</v>
      </c>
      <c r="BG34" s="53">
        <v>0.6</v>
      </c>
      <c r="BH34" s="54"/>
      <c r="BI34" s="53">
        <v>22.0</v>
      </c>
      <c r="BJ34" s="53">
        <v>85.0</v>
      </c>
      <c r="BK34" s="53">
        <v>63.0</v>
      </c>
      <c r="BL34" s="89"/>
      <c r="BM34" s="58">
        <v>341.0</v>
      </c>
      <c r="BN34" s="58">
        <v>145.0</v>
      </c>
      <c r="BO34" s="58">
        <v>164.0</v>
      </c>
      <c r="BP34" s="58">
        <v>8.2</v>
      </c>
      <c r="BQ34" s="59"/>
      <c r="BR34" s="58">
        <v>6.0</v>
      </c>
      <c r="BS34" s="58">
        <v>67.0</v>
      </c>
      <c r="BT34" s="58">
        <v>60.0</v>
      </c>
      <c r="BU34" s="59">
        <f t="shared" si="7"/>
        <v>341</v>
      </c>
      <c r="BV34" s="58">
        <v>356.0</v>
      </c>
      <c r="BW34" s="58">
        <v>206.0</v>
      </c>
      <c r="BX34" s="58">
        <v>44.0</v>
      </c>
      <c r="BY34" s="58">
        <v>334.0</v>
      </c>
      <c r="BZ34" s="58">
        <v>379.0</v>
      </c>
      <c r="CA34" s="58">
        <v>207.0</v>
      </c>
      <c r="CB34" s="58">
        <v>43.0</v>
      </c>
      <c r="CC34" s="58">
        <v>341.0</v>
      </c>
      <c r="CD34" s="58">
        <v>250.0</v>
      </c>
      <c r="CE34" s="58">
        <v>140.0</v>
      </c>
      <c r="CF34" s="58">
        <v>8.0</v>
      </c>
      <c r="CG34" s="58">
        <v>334.0</v>
      </c>
      <c r="CH34" s="58">
        <v>248.0</v>
      </c>
      <c r="CI34" s="58">
        <v>149.0</v>
      </c>
      <c r="CJ34" s="58">
        <v>8.0</v>
      </c>
      <c r="CK34" s="58">
        <v>351.0</v>
      </c>
      <c r="CL34" s="58">
        <v>299.0</v>
      </c>
      <c r="CM34" s="58">
        <v>165.0</v>
      </c>
      <c r="CN34" s="58">
        <v>6.0</v>
      </c>
      <c r="CO34" s="58">
        <v>331.0</v>
      </c>
      <c r="CP34" s="58">
        <v>285.0</v>
      </c>
      <c r="CQ34" s="58">
        <v>144.0</v>
      </c>
      <c r="CR34" s="58">
        <v>3.0</v>
      </c>
      <c r="CS34" s="58">
        <v>334.0</v>
      </c>
      <c r="CT34" s="58">
        <v>303.0</v>
      </c>
      <c r="CU34" s="58">
        <v>185.0</v>
      </c>
      <c r="CV34" s="58">
        <v>88.0</v>
      </c>
      <c r="CW34" s="58">
        <v>336.0</v>
      </c>
      <c r="CX34" s="58">
        <v>186.0</v>
      </c>
      <c r="CY34" s="58">
        <v>84.0</v>
      </c>
      <c r="CZ34" s="58">
        <v>55.0</v>
      </c>
      <c r="DA34" s="58">
        <v>323.0</v>
      </c>
      <c r="DB34" s="58">
        <v>192.0</v>
      </c>
      <c r="DC34" s="58">
        <v>85.0</v>
      </c>
      <c r="DD34" s="58">
        <v>60.0</v>
      </c>
      <c r="DE34" s="59">
        <f t="shared" si="12"/>
        <v>145</v>
      </c>
      <c r="DF34" s="58">
        <v>35.0</v>
      </c>
      <c r="DG34" s="59">
        <f t="shared" ref="DG34:DH34" si="65">BO34</f>
        <v>164</v>
      </c>
      <c r="DH34" s="59">
        <f t="shared" si="65"/>
        <v>8.2</v>
      </c>
      <c r="DI34" s="59"/>
      <c r="DJ34" s="58">
        <v>7.0</v>
      </c>
      <c r="DK34" s="58">
        <v>60.0</v>
      </c>
      <c r="DL34" s="58">
        <v>54.0</v>
      </c>
      <c r="DM34" s="89"/>
      <c r="DN34" s="61">
        <v>339.0</v>
      </c>
      <c r="DO34" s="61">
        <v>140.0</v>
      </c>
      <c r="DP34" s="61">
        <v>32.61</v>
      </c>
      <c r="DQ34" s="61">
        <v>18.65</v>
      </c>
      <c r="DR34" s="61">
        <v>3.03</v>
      </c>
      <c r="DS34" s="61">
        <v>8.0</v>
      </c>
      <c r="DT34" s="61">
        <v>42.0</v>
      </c>
      <c r="DU34" s="61">
        <v>47.5</v>
      </c>
      <c r="DV34" s="234"/>
      <c r="DW34" s="233" t="s">
        <v>112</v>
      </c>
      <c r="DX34" s="234"/>
      <c r="DY34" s="233" t="s">
        <v>112</v>
      </c>
      <c r="DZ34" s="234"/>
      <c r="EA34" s="233" t="s">
        <v>112</v>
      </c>
      <c r="EB34" s="234"/>
      <c r="EC34" s="233" t="s">
        <v>112</v>
      </c>
      <c r="ED34" s="89"/>
      <c r="EE34" s="63">
        <v>339.0</v>
      </c>
      <c r="EF34" s="63">
        <v>137.0</v>
      </c>
      <c r="EG34" s="63">
        <v>71.0</v>
      </c>
      <c r="EH34" s="63">
        <v>3.0</v>
      </c>
      <c r="EI34" s="64"/>
      <c r="EJ34" s="63">
        <v>9.0</v>
      </c>
      <c r="EK34" s="63">
        <v>52.0</v>
      </c>
      <c r="EL34" s="63">
        <v>55.0</v>
      </c>
      <c r="EM34" s="63">
        <v>137.0</v>
      </c>
      <c r="EN34" s="63">
        <v>109.0</v>
      </c>
      <c r="EO34" s="63">
        <v>4.9</v>
      </c>
      <c r="EP34" s="64"/>
      <c r="EQ34" s="63">
        <v>9.0</v>
      </c>
      <c r="ER34" s="63">
        <v>53.0</v>
      </c>
      <c r="ES34" s="63">
        <v>56.0</v>
      </c>
      <c r="ET34" s="63">
        <v>340.0</v>
      </c>
      <c r="EU34" s="63">
        <v>255.0</v>
      </c>
      <c r="EV34" s="63">
        <v>149.0</v>
      </c>
      <c r="EW34" s="63">
        <v>0.6</v>
      </c>
      <c r="EX34" s="63">
        <v>339.0</v>
      </c>
      <c r="EY34" s="63">
        <v>0.0</v>
      </c>
      <c r="EZ34" s="63">
        <v>0.0</v>
      </c>
      <c r="FA34" s="63">
        <v>0.0</v>
      </c>
      <c r="FB34" s="63">
        <v>339.0</v>
      </c>
      <c r="FC34" s="63">
        <v>255.0</v>
      </c>
      <c r="FD34" s="63">
        <v>148.5</v>
      </c>
      <c r="FE34" s="63">
        <v>4.0</v>
      </c>
      <c r="FF34" s="63">
        <v>338.0</v>
      </c>
      <c r="FG34" s="63">
        <v>0.0</v>
      </c>
      <c r="FH34" s="63">
        <v>0.0</v>
      </c>
      <c r="FI34" s="63">
        <v>0.0</v>
      </c>
      <c r="FJ34" s="63">
        <v>339.0</v>
      </c>
      <c r="FK34" s="63">
        <v>254.0</v>
      </c>
      <c r="FL34" s="63">
        <v>145.0</v>
      </c>
      <c r="FM34" s="64"/>
      <c r="FN34" s="63">
        <v>339.0</v>
      </c>
      <c r="FO34" s="63">
        <v>247.0</v>
      </c>
      <c r="FP34" s="63">
        <v>145.0</v>
      </c>
      <c r="FQ34" s="63">
        <v>11.0</v>
      </c>
      <c r="FR34" s="63">
        <v>137.0</v>
      </c>
      <c r="FS34" s="64"/>
      <c r="FT34" s="63">
        <v>5.5</v>
      </c>
      <c r="FU34" s="64"/>
      <c r="FV34" s="63">
        <v>137.0</v>
      </c>
      <c r="FW34" s="64"/>
      <c r="FX34" s="64"/>
      <c r="FY34" s="64"/>
      <c r="FZ34" s="89"/>
      <c r="GA34" s="65">
        <v>340.0</v>
      </c>
      <c r="GB34" s="66">
        <v>373.97</v>
      </c>
      <c r="GC34" s="66">
        <v>231.76</v>
      </c>
      <c r="GD34" s="66">
        <v>21.61</v>
      </c>
      <c r="GE34" s="66">
        <v>339.0</v>
      </c>
      <c r="GF34" s="66">
        <v>398.3</v>
      </c>
      <c r="GG34" s="66">
        <v>229.75</v>
      </c>
      <c r="GH34" s="66">
        <v>25.04</v>
      </c>
      <c r="GI34" s="66">
        <v>339.0</v>
      </c>
      <c r="GJ34" s="66">
        <v>255.57</v>
      </c>
      <c r="GK34" s="66">
        <v>-144.98</v>
      </c>
      <c r="GL34" s="66">
        <v>-17.92</v>
      </c>
      <c r="GM34" s="66">
        <v>339.0</v>
      </c>
      <c r="GN34" s="66">
        <v>234.9</v>
      </c>
      <c r="GO34" s="66">
        <v>144.4</v>
      </c>
      <c r="GP34" s="66">
        <v>-27.3</v>
      </c>
      <c r="GQ34" s="66">
        <v>339.0</v>
      </c>
      <c r="GR34" s="66">
        <v>134.2</v>
      </c>
      <c r="GS34" s="66">
        <v>-81.66</v>
      </c>
      <c r="GT34" s="66">
        <v>-3.43</v>
      </c>
      <c r="GU34" s="66">
        <v>337.0</v>
      </c>
      <c r="GV34" s="66">
        <v>143.76</v>
      </c>
      <c r="GW34" s="66">
        <v>-85.43</v>
      </c>
      <c r="GX34" s="66">
        <v>-4.36</v>
      </c>
      <c r="GY34" s="89"/>
      <c r="GZ34" s="98" t="s">
        <v>91</v>
      </c>
      <c r="HA34" s="99" t="s">
        <v>92</v>
      </c>
      <c r="HB34" s="98">
        <v>20.0</v>
      </c>
      <c r="HC34" s="98">
        <v>1.0</v>
      </c>
      <c r="HD34" s="98">
        <v>0.4</v>
      </c>
      <c r="HE34" s="99">
        <v>8.0</v>
      </c>
      <c r="HF34" s="99">
        <v>59.0</v>
      </c>
      <c r="HG34" s="99">
        <v>54.0</v>
      </c>
      <c r="HH34" s="98" t="s">
        <v>91</v>
      </c>
      <c r="HI34" s="98" t="s">
        <v>92</v>
      </c>
      <c r="HJ34" s="98">
        <v>192.0</v>
      </c>
      <c r="HK34" s="98">
        <v>9.6</v>
      </c>
      <c r="HL34" s="98">
        <v>3.84</v>
      </c>
      <c r="HM34" s="98">
        <v>5.0</v>
      </c>
      <c r="HN34" s="99">
        <v>58.0</v>
      </c>
      <c r="HO34" s="99">
        <v>58.0</v>
      </c>
      <c r="HP34" s="98" t="s">
        <v>91</v>
      </c>
      <c r="HQ34" s="99" t="s">
        <v>92</v>
      </c>
      <c r="HR34" s="98">
        <v>117.0</v>
      </c>
      <c r="HS34" s="98">
        <v>5.85</v>
      </c>
      <c r="HT34" s="98">
        <v>2.925</v>
      </c>
      <c r="HU34" s="98">
        <v>7.0</v>
      </c>
      <c r="HV34" s="99">
        <v>55.0</v>
      </c>
      <c r="HW34" s="99">
        <v>55.0</v>
      </c>
      <c r="HX34" s="89"/>
      <c r="HY34" s="72">
        <v>135.0</v>
      </c>
      <c r="HZ34" s="72">
        <v>33.0</v>
      </c>
      <c r="IA34" s="73">
        <f t="shared" si="9"/>
        <v>76</v>
      </c>
      <c r="IB34" s="72">
        <v>3.8</v>
      </c>
      <c r="IC34" s="73"/>
      <c r="ID34" s="72">
        <v>2.0</v>
      </c>
      <c r="IE34" s="72">
        <v>62.0</v>
      </c>
      <c r="IF34" s="72">
        <v>41.0</v>
      </c>
      <c r="IG34" s="89"/>
      <c r="IH34" s="74">
        <v>144.0</v>
      </c>
      <c r="II34" s="74">
        <v>35.3</v>
      </c>
      <c r="IJ34" s="74">
        <v>17.0</v>
      </c>
      <c r="IK34" s="74">
        <v>0.7</v>
      </c>
      <c r="IL34" s="74">
        <v>0.9</v>
      </c>
      <c r="IM34" s="74">
        <v>6.0</v>
      </c>
      <c r="IN34" s="74">
        <v>50.0</v>
      </c>
      <c r="IO34" s="74">
        <v>50.0</v>
      </c>
      <c r="IP34" s="74">
        <v>144.0</v>
      </c>
      <c r="IQ34" s="74">
        <v>35.9</v>
      </c>
      <c r="IR34" s="74">
        <v>7.0</v>
      </c>
      <c r="IS34" s="74">
        <v>0.3</v>
      </c>
      <c r="IT34" s="74">
        <v>0.4</v>
      </c>
      <c r="IU34" s="74">
        <v>12.0</v>
      </c>
      <c r="IV34" s="74">
        <v>52.0</v>
      </c>
      <c r="IW34" s="74">
        <v>50.0</v>
      </c>
      <c r="IX34" s="89"/>
      <c r="IY34" s="76">
        <v>139.14</v>
      </c>
      <c r="IZ34" s="76">
        <v>35.0</v>
      </c>
      <c r="JA34" s="76">
        <v>316.2</v>
      </c>
      <c r="JB34" s="76">
        <v>15.81</v>
      </c>
      <c r="JC34" s="76">
        <v>4.37</v>
      </c>
      <c r="JD34" s="76">
        <v>3.0</v>
      </c>
      <c r="JE34" s="76">
        <v>53.58</v>
      </c>
      <c r="JF34" s="76">
        <v>40.73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140.0</v>
      </c>
      <c r="JQ34" s="78">
        <v>32.8</v>
      </c>
      <c r="JR34" s="78">
        <v>0.0</v>
      </c>
      <c r="JS34" s="78">
        <v>0.0</v>
      </c>
      <c r="JT34" s="78">
        <v>0.0</v>
      </c>
      <c r="JU34" s="78">
        <v>2.0</v>
      </c>
      <c r="JV34" s="78">
        <v>44.0</v>
      </c>
      <c r="JW34" s="78">
        <v>44.0</v>
      </c>
      <c r="JX34" s="78">
        <v>140.0</v>
      </c>
      <c r="JY34" s="78">
        <v>35.1</v>
      </c>
      <c r="JZ34" s="78">
        <v>17.0</v>
      </c>
      <c r="KA34" s="78">
        <v>0.9</v>
      </c>
      <c r="KB34" s="78">
        <v>0.0</v>
      </c>
      <c r="KC34" s="78">
        <v>2.0</v>
      </c>
      <c r="KD34" s="78">
        <v>50.0</v>
      </c>
      <c r="KE34" s="78">
        <v>49.0</v>
      </c>
      <c r="KF34" s="89"/>
      <c r="KG34" s="79">
        <v>141.0</v>
      </c>
      <c r="KH34" s="79">
        <v>34.0</v>
      </c>
      <c r="KI34" s="79">
        <v>15.0</v>
      </c>
      <c r="KJ34" s="79">
        <v>0.7</v>
      </c>
      <c r="KK34" s="80"/>
      <c r="KL34" s="79">
        <v>1.0</v>
      </c>
      <c r="KM34" s="79">
        <v>54.0</v>
      </c>
      <c r="KN34" s="79">
        <v>54.0</v>
      </c>
      <c r="KO34" s="79">
        <v>141.0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54.0</v>
      </c>
      <c r="KV34" s="79">
        <v>52.0</v>
      </c>
      <c r="KW34" s="89"/>
      <c r="KX34" s="81">
        <v>134.0</v>
      </c>
      <c r="KY34" s="81">
        <v>33.0</v>
      </c>
      <c r="KZ34" s="81">
        <v>398.0</v>
      </c>
      <c r="LA34" s="81">
        <v>19.5</v>
      </c>
      <c r="LB34" s="81">
        <v>1.5</v>
      </c>
      <c r="LC34" s="81">
        <v>3.0</v>
      </c>
      <c r="LD34" s="81">
        <v>56.0</v>
      </c>
      <c r="LE34" s="81">
        <v>54.0</v>
      </c>
      <c r="LF34" s="81">
        <v>140.0</v>
      </c>
      <c r="LG34" s="81">
        <v>33.0</v>
      </c>
      <c r="LH34" s="81">
        <v>212.0</v>
      </c>
      <c r="LI34" s="81">
        <v>10.4</v>
      </c>
      <c r="LJ34" s="81">
        <v>5.0</v>
      </c>
      <c r="LK34" s="81">
        <v>5.0</v>
      </c>
      <c r="LL34" s="81">
        <v>54.0</v>
      </c>
      <c r="LM34" s="81">
        <v>54.0</v>
      </c>
      <c r="LN34" s="89"/>
      <c r="LO34" s="82">
        <v>334.0</v>
      </c>
      <c r="LP34" s="82">
        <v>308.0</v>
      </c>
      <c r="LQ34" s="82">
        <v>160.0</v>
      </c>
      <c r="LR34" s="82">
        <v>68.0</v>
      </c>
      <c r="LS34" s="82">
        <v>323.0</v>
      </c>
      <c r="LT34" s="83">
        <v>40.0</v>
      </c>
      <c r="LU34" s="83">
        <v>2.6</v>
      </c>
      <c r="LV34" s="83">
        <v>140.0</v>
      </c>
      <c r="LW34" s="83">
        <v>88.0</v>
      </c>
      <c r="LX34" s="83">
        <v>57.0</v>
      </c>
      <c r="LY34" s="83">
        <v>55.0</v>
      </c>
      <c r="LZ34" s="83">
        <v>12.0</v>
      </c>
      <c r="MA34" s="83">
        <v>120.0</v>
      </c>
      <c r="MB34" s="83">
        <v>0.6</v>
      </c>
      <c r="MC34" s="83">
        <v>141.0</v>
      </c>
      <c r="MD34" s="83">
        <v>230.0</v>
      </c>
      <c r="ME34" s="83">
        <v>80.0</v>
      </c>
      <c r="MF34" s="83">
        <v>62.0</v>
      </c>
      <c r="MG34" s="83">
        <v>12.0</v>
      </c>
      <c r="MH34" s="83">
        <v>0.0</v>
      </c>
      <c r="MI34" s="83">
        <v>0.0</v>
      </c>
      <c r="MJ34" s="83">
        <v>0.0</v>
      </c>
      <c r="MK34" s="83">
        <v>0.0</v>
      </c>
      <c r="ML34" s="83">
        <v>45.0</v>
      </c>
      <c r="MM34" s="83">
        <v>42.0</v>
      </c>
      <c r="MN34" s="83">
        <v>5.0</v>
      </c>
      <c r="MO34" s="86"/>
      <c r="MP34" s="87"/>
      <c r="MQ34" s="87"/>
      <c r="MR34" s="87"/>
      <c r="MS34" s="87"/>
      <c r="MT34" s="83">
        <v>15.6</v>
      </c>
      <c r="MU34" s="83">
        <v>5.0</v>
      </c>
      <c r="MV34" s="83">
        <v>262.0</v>
      </c>
      <c r="MW34" s="83">
        <v>36.0</v>
      </c>
      <c r="MX34" s="83">
        <v>40.0</v>
      </c>
      <c r="MY34" s="88" t="s">
        <v>96</v>
      </c>
      <c r="MZ34" s="83">
        <v>5.0</v>
      </c>
      <c r="NA34" s="87"/>
      <c r="NB34" s="83">
        <v>15.0</v>
      </c>
      <c r="NC34" s="83">
        <v>4.9</v>
      </c>
      <c r="ND34" s="83">
        <v>278.0</v>
      </c>
      <c r="NE34" s="83">
        <v>35.0</v>
      </c>
      <c r="NF34" s="83">
        <v>52.0</v>
      </c>
      <c r="NG34" s="83">
        <v>52.0</v>
      </c>
      <c r="NH34" s="83">
        <v>5.0</v>
      </c>
      <c r="NI34" s="88"/>
      <c r="NJ34" s="83">
        <v>0.0</v>
      </c>
      <c r="NK34" s="83">
        <v>0.0</v>
      </c>
      <c r="NL34" s="83">
        <v>0.0</v>
      </c>
      <c r="NM34" s="83">
        <v>35.0</v>
      </c>
      <c r="NN34" s="83">
        <v>50.0</v>
      </c>
      <c r="NO34" s="83">
        <v>50.0</v>
      </c>
      <c r="NP34" s="83">
        <v>4.0</v>
      </c>
    </row>
    <row r="35" ht="14.25" customHeight="1">
      <c r="A35" s="49">
        <v>0.916666666666667</v>
      </c>
      <c r="B35" s="50"/>
      <c r="C35" s="51">
        <v>50.21</v>
      </c>
      <c r="D35" s="52">
        <v>335.0</v>
      </c>
      <c r="E35" s="53">
        <v>133.0</v>
      </c>
      <c r="F35" s="53">
        <v>49.0</v>
      </c>
      <c r="G35" s="55">
        <v>10.6</v>
      </c>
      <c r="H35" s="54"/>
      <c r="I35" s="53">
        <v>6.0</v>
      </c>
      <c r="J35" s="53">
        <v>50.0</v>
      </c>
      <c r="K35" s="53">
        <v>49.0</v>
      </c>
      <c r="L35" s="53">
        <v>137.0</v>
      </c>
      <c r="M35" s="53">
        <v>85.0</v>
      </c>
      <c r="N35" s="53">
        <v>20.9</v>
      </c>
      <c r="O35" s="54"/>
      <c r="P35" s="53">
        <v>6.0</v>
      </c>
      <c r="Q35" s="53">
        <v>54.0</v>
      </c>
      <c r="R35" s="53">
        <v>50.0</v>
      </c>
      <c r="S35" s="55">
        <v>339.8</v>
      </c>
      <c r="T35" s="55">
        <v>328.8</v>
      </c>
      <c r="U35" s="55">
        <v>189.5</v>
      </c>
      <c r="V35" s="54"/>
      <c r="W35" s="53">
        <v>335.0</v>
      </c>
      <c r="X35" s="55">
        <v>272.1</v>
      </c>
      <c r="Y35" s="55">
        <v>138.8</v>
      </c>
      <c r="Z35" s="54"/>
      <c r="AA35" s="55">
        <v>339.1</v>
      </c>
      <c r="AB35" s="53">
        <v>371.1</v>
      </c>
      <c r="AC35" s="53">
        <v>208.3</v>
      </c>
      <c r="AD35" s="54"/>
      <c r="AE35" s="55">
        <v>337.8</v>
      </c>
      <c r="AF35" s="55">
        <v>338.2</v>
      </c>
      <c r="AG35" s="55">
        <v>187.6</v>
      </c>
      <c r="AH35" s="54"/>
      <c r="AI35" s="53">
        <v>346.6</v>
      </c>
      <c r="AJ35" s="53">
        <v>410.6</v>
      </c>
      <c r="AK35" s="53">
        <v>241.2</v>
      </c>
      <c r="AL35" s="54"/>
      <c r="AM35" s="53">
        <v>337.5</v>
      </c>
      <c r="AN35" s="55">
        <v>421.3</v>
      </c>
      <c r="AO35" s="55">
        <v>227.9</v>
      </c>
      <c r="AP35" s="54"/>
      <c r="AQ35" s="182">
        <f t="shared" ref="AQ35:AS35" si="66">E35</f>
        <v>133</v>
      </c>
      <c r="AR35" s="54">
        <f t="shared" si="66"/>
        <v>49</v>
      </c>
      <c r="AS35" s="56">
        <f t="shared" si="66"/>
        <v>10.6</v>
      </c>
      <c r="AT35" s="54"/>
      <c r="AU35" s="54">
        <f t="shared" ref="AU35:AW35" si="67">L35</f>
        <v>137</v>
      </c>
      <c r="AV35" s="54">
        <f t="shared" si="67"/>
        <v>85</v>
      </c>
      <c r="AW35" s="54">
        <f t="shared" si="67"/>
        <v>20.9</v>
      </c>
      <c r="AX35" s="54"/>
      <c r="AY35" s="182">
        <f t="shared" si="6"/>
        <v>133</v>
      </c>
      <c r="AZ35" s="54"/>
      <c r="BA35" s="54"/>
      <c r="BB35" s="54"/>
      <c r="BC35" s="89"/>
      <c r="BD35" s="54"/>
      <c r="BE35" s="53">
        <v>32.0</v>
      </c>
      <c r="BF35" s="53">
        <v>11.0</v>
      </c>
      <c r="BG35" s="53">
        <v>0.5</v>
      </c>
      <c r="BH35" s="54"/>
      <c r="BI35" s="53">
        <v>22.0</v>
      </c>
      <c r="BJ35" s="53">
        <v>85.0</v>
      </c>
      <c r="BK35" s="53">
        <v>63.0</v>
      </c>
      <c r="BL35" s="89"/>
      <c r="BM35" s="58">
        <v>340.0</v>
      </c>
      <c r="BN35" s="58">
        <v>145.0</v>
      </c>
      <c r="BO35" s="58">
        <v>21.0</v>
      </c>
      <c r="BP35" s="58">
        <v>1.0</v>
      </c>
      <c r="BQ35" s="59"/>
      <c r="BR35" s="58">
        <v>6.0</v>
      </c>
      <c r="BS35" s="58">
        <v>67.0</v>
      </c>
      <c r="BT35" s="58">
        <v>60.0</v>
      </c>
      <c r="BU35" s="59">
        <f t="shared" si="7"/>
        <v>340</v>
      </c>
      <c r="BV35" s="58">
        <v>353.0</v>
      </c>
      <c r="BW35" s="58">
        <v>206.0</v>
      </c>
      <c r="BX35" s="58">
        <v>35.0</v>
      </c>
      <c r="BY35" s="58">
        <v>333.0</v>
      </c>
      <c r="BZ35" s="58">
        <v>375.0</v>
      </c>
      <c r="CA35" s="58">
        <v>205.0</v>
      </c>
      <c r="CB35" s="58">
        <v>31.0</v>
      </c>
      <c r="CC35" s="58">
        <v>340.0</v>
      </c>
      <c r="CD35" s="58">
        <v>248.0</v>
      </c>
      <c r="CE35" s="58">
        <v>138.0</v>
      </c>
      <c r="CF35" s="58">
        <v>8.0</v>
      </c>
      <c r="CG35" s="58">
        <v>333.0</v>
      </c>
      <c r="CH35" s="58">
        <v>249.0</v>
      </c>
      <c r="CI35" s="58">
        <v>137.0</v>
      </c>
      <c r="CJ35" s="58">
        <v>9.0</v>
      </c>
      <c r="CK35" s="58">
        <v>351.0</v>
      </c>
      <c r="CL35" s="58">
        <v>272.0</v>
      </c>
      <c r="CM35" s="58">
        <v>164.0</v>
      </c>
      <c r="CN35" s="58">
        <v>3.0</v>
      </c>
      <c r="CO35" s="58">
        <v>330.0</v>
      </c>
      <c r="CP35" s="58">
        <v>279.0</v>
      </c>
      <c r="CQ35" s="58">
        <v>141.0</v>
      </c>
      <c r="CR35" s="58">
        <v>3.0</v>
      </c>
      <c r="CS35" s="58">
        <v>334.0</v>
      </c>
      <c r="CT35" s="58">
        <v>292.0</v>
      </c>
      <c r="CU35" s="58">
        <v>176.0</v>
      </c>
      <c r="CV35" s="58">
        <v>88.0</v>
      </c>
      <c r="CW35" s="58">
        <v>336.0</v>
      </c>
      <c r="CX35" s="58">
        <v>198.0</v>
      </c>
      <c r="CY35" s="58">
        <v>93.0</v>
      </c>
      <c r="CZ35" s="58">
        <v>56.0</v>
      </c>
      <c r="DA35" s="58">
        <v>322.0</v>
      </c>
      <c r="DB35" s="58">
        <v>203.0</v>
      </c>
      <c r="DC35" s="58">
        <v>94.0</v>
      </c>
      <c r="DD35" s="58">
        <v>57.0</v>
      </c>
      <c r="DE35" s="59">
        <f t="shared" si="12"/>
        <v>145</v>
      </c>
      <c r="DF35" s="58">
        <v>35.0</v>
      </c>
      <c r="DG35" s="58">
        <v>21.0</v>
      </c>
      <c r="DH35" s="59">
        <f>BP35</f>
        <v>1</v>
      </c>
      <c r="DI35" s="59"/>
      <c r="DJ35" s="58">
        <v>7.0</v>
      </c>
      <c r="DK35" s="58">
        <v>60.0</v>
      </c>
      <c r="DL35" s="58">
        <v>54.0</v>
      </c>
      <c r="DM35" s="89"/>
      <c r="DN35" s="61">
        <v>339.0</v>
      </c>
      <c r="DO35" s="61">
        <v>140.0</v>
      </c>
      <c r="DP35" s="61">
        <v>37.4</v>
      </c>
      <c r="DQ35" s="61">
        <v>20.9</v>
      </c>
      <c r="DR35" s="61">
        <v>6.2</v>
      </c>
      <c r="DS35" s="61">
        <v>8.0</v>
      </c>
      <c r="DT35" s="61">
        <v>41.0</v>
      </c>
      <c r="DU35" s="61">
        <v>47.5</v>
      </c>
      <c r="DV35" s="234"/>
      <c r="DW35" s="233" t="s">
        <v>112</v>
      </c>
      <c r="DX35" s="234"/>
      <c r="DY35" s="233" t="s">
        <v>112</v>
      </c>
      <c r="DZ35" s="234"/>
      <c r="EA35" s="233" t="s">
        <v>112</v>
      </c>
      <c r="EB35" s="234"/>
      <c r="EC35" s="233" t="s">
        <v>112</v>
      </c>
      <c r="ED35" s="89"/>
      <c r="EE35" s="63">
        <v>339.0</v>
      </c>
      <c r="EF35" s="63">
        <v>136.0</v>
      </c>
      <c r="EG35" s="63">
        <v>71.0</v>
      </c>
      <c r="EH35" s="63">
        <v>3.0</v>
      </c>
      <c r="EI35" s="64"/>
      <c r="EJ35" s="63">
        <v>9.0</v>
      </c>
      <c r="EK35" s="63">
        <v>52.0</v>
      </c>
      <c r="EL35" s="63">
        <v>55.0</v>
      </c>
      <c r="EM35" s="63">
        <v>136.0</v>
      </c>
      <c r="EN35" s="63">
        <v>109.0</v>
      </c>
      <c r="EO35" s="63">
        <v>4.9</v>
      </c>
      <c r="EP35" s="64"/>
      <c r="EQ35" s="63">
        <v>9.0</v>
      </c>
      <c r="ER35" s="63">
        <v>53.0</v>
      </c>
      <c r="ES35" s="63">
        <v>55.0</v>
      </c>
      <c r="ET35" s="63">
        <v>337.0</v>
      </c>
      <c r="EU35" s="63">
        <v>257.0</v>
      </c>
      <c r="EV35" s="63">
        <v>149.0</v>
      </c>
      <c r="EW35" s="63">
        <v>538.0</v>
      </c>
      <c r="EX35" s="63">
        <v>336.0</v>
      </c>
      <c r="EY35" s="63">
        <v>0.0</v>
      </c>
      <c r="EZ35" s="63">
        <v>0.0</v>
      </c>
      <c r="FA35" s="63">
        <v>0.0</v>
      </c>
      <c r="FB35" s="63">
        <v>336.0</v>
      </c>
      <c r="FC35" s="63">
        <v>258.0</v>
      </c>
      <c r="FD35" s="63">
        <v>149.0</v>
      </c>
      <c r="FE35" s="63">
        <v>8.7</v>
      </c>
      <c r="FF35" s="63">
        <v>336.0</v>
      </c>
      <c r="FG35" s="63">
        <v>0.0</v>
      </c>
      <c r="FH35" s="63">
        <v>0.0</v>
      </c>
      <c r="FI35" s="63">
        <v>0.0</v>
      </c>
      <c r="FJ35" s="63">
        <v>339.0</v>
      </c>
      <c r="FK35" s="63">
        <v>245.0</v>
      </c>
      <c r="FL35" s="63">
        <v>139.0</v>
      </c>
      <c r="FM35" s="64"/>
      <c r="FN35" s="63">
        <v>339.0</v>
      </c>
      <c r="FO35" s="63">
        <v>238.0</v>
      </c>
      <c r="FP35" s="63">
        <v>139.0</v>
      </c>
      <c r="FQ35" s="63">
        <v>15.0</v>
      </c>
      <c r="FR35" s="63">
        <v>136.0</v>
      </c>
      <c r="FS35" s="64"/>
      <c r="FT35" s="63">
        <v>16.2</v>
      </c>
      <c r="FU35" s="64"/>
      <c r="FV35" s="63">
        <v>136.0</v>
      </c>
      <c r="FW35" s="64"/>
      <c r="FX35" s="64"/>
      <c r="FY35" s="64"/>
      <c r="FZ35" s="89"/>
      <c r="GA35" s="65">
        <v>339.0</v>
      </c>
      <c r="GB35" s="66">
        <v>364.88</v>
      </c>
      <c r="GC35" s="66">
        <v>224.55</v>
      </c>
      <c r="GD35" s="66">
        <v>26.63</v>
      </c>
      <c r="GE35" s="66">
        <v>338.0</v>
      </c>
      <c r="GF35" s="66">
        <v>390.68</v>
      </c>
      <c r="GG35" s="66">
        <v>223.21</v>
      </c>
      <c r="GH35" s="66">
        <v>31.41</v>
      </c>
      <c r="GI35" s="66">
        <v>338.0</v>
      </c>
      <c r="GJ35" s="66">
        <v>252.93</v>
      </c>
      <c r="GK35" s="66">
        <v>-142.47</v>
      </c>
      <c r="GL35" s="66">
        <v>-22.61</v>
      </c>
      <c r="GM35" s="66">
        <v>338.0</v>
      </c>
      <c r="GN35" s="66">
        <v>231.68</v>
      </c>
      <c r="GO35" s="66">
        <v>-141.97</v>
      </c>
      <c r="GP35" s="66">
        <v>-29.23</v>
      </c>
      <c r="GQ35" s="66">
        <v>338.0</v>
      </c>
      <c r="GR35" s="66">
        <v>130.13</v>
      </c>
      <c r="GS35" s="66">
        <v>-81.91</v>
      </c>
      <c r="GT35" s="66">
        <v>0.0</v>
      </c>
      <c r="GU35" s="66">
        <v>338.0</v>
      </c>
      <c r="GV35" s="66">
        <v>141.85</v>
      </c>
      <c r="GW35" s="66">
        <v>-83.0</v>
      </c>
      <c r="GX35" s="66">
        <v>-5.11</v>
      </c>
      <c r="GY35" s="89"/>
      <c r="GZ35" s="98" t="s">
        <v>91</v>
      </c>
      <c r="HA35" s="99" t="s">
        <v>92</v>
      </c>
      <c r="HB35" s="98">
        <v>253.0</v>
      </c>
      <c r="HC35" s="98">
        <v>12.65</v>
      </c>
      <c r="HD35" s="98">
        <v>5.06</v>
      </c>
      <c r="HE35" s="99">
        <v>8.0</v>
      </c>
      <c r="HF35" s="99">
        <v>59.0</v>
      </c>
      <c r="HG35" s="99">
        <v>54.0</v>
      </c>
      <c r="HH35" s="98" t="s">
        <v>91</v>
      </c>
      <c r="HI35" s="98" t="s">
        <v>92</v>
      </c>
      <c r="HJ35" s="98">
        <v>145.0</v>
      </c>
      <c r="HK35" s="98">
        <v>7.25</v>
      </c>
      <c r="HL35" s="98">
        <v>2.9</v>
      </c>
      <c r="HM35" s="98">
        <v>5.0</v>
      </c>
      <c r="HN35" s="99">
        <v>58.0</v>
      </c>
      <c r="HO35" s="99">
        <v>58.0</v>
      </c>
      <c r="HP35" s="98" t="s">
        <v>91</v>
      </c>
      <c r="HQ35" s="99" t="s">
        <v>92</v>
      </c>
      <c r="HR35" s="98">
        <v>67.0</v>
      </c>
      <c r="HS35" s="98">
        <v>3.35</v>
      </c>
      <c r="HT35" s="98">
        <v>1.675</v>
      </c>
      <c r="HU35" s="98">
        <v>7.0</v>
      </c>
      <c r="HV35" s="99">
        <v>55.0</v>
      </c>
      <c r="HW35" s="99">
        <v>55.0</v>
      </c>
      <c r="HX35" s="89"/>
      <c r="HY35" s="72">
        <v>135.0</v>
      </c>
      <c r="HZ35" s="72">
        <v>33.0</v>
      </c>
      <c r="IA35" s="73">
        <f t="shared" si="9"/>
        <v>144</v>
      </c>
      <c r="IB35" s="72">
        <v>7.2</v>
      </c>
      <c r="IC35" s="73"/>
      <c r="ID35" s="72">
        <v>2.0</v>
      </c>
      <c r="IE35" s="72">
        <v>62.0</v>
      </c>
      <c r="IF35" s="72">
        <v>41.0</v>
      </c>
      <c r="IG35" s="89"/>
      <c r="IH35" s="74">
        <v>138.0</v>
      </c>
      <c r="II35" s="74">
        <v>33.7</v>
      </c>
      <c r="IJ35" s="74">
        <v>117.0</v>
      </c>
      <c r="IK35" s="74">
        <v>6.1</v>
      </c>
      <c r="IL35" s="74">
        <v>6.6</v>
      </c>
      <c r="IM35" s="74">
        <v>6.0</v>
      </c>
      <c r="IN35" s="74">
        <v>50.0</v>
      </c>
      <c r="IO35" s="74">
        <v>52.0</v>
      </c>
      <c r="IP35" s="74">
        <v>138.0</v>
      </c>
      <c r="IQ35" s="74">
        <v>34.5</v>
      </c>
      <c r="IR35" s="74">
        <v>4.0</v>
      </c>
      <c r="IS35" s="74">
        <v>0.2</v>
      </c>
      <c r="IT35" s="74">
        <v>0.3</v>
      </c>
      <c r="IU35" s="74">
        <v>12.0</v>
      </c>
      <c r="IV35" s="74">
        <v>50.0</v>
      </c>
      <c r="IW35" s="74">
        <v>48.0</v>
      </c>
      <c r="IX35" s="89"/>
      <c r="IY35" s="76">
        <v>139.12</v>
      </c>
      <c r="IZ35" s="76">
        <v>34.78</v>
      </c>
      <c r="JA35" s="76">
        <v>368.6</v>
      </c>
      <c r="JB35" s="76">
        <v>18.43</v>
      </c>
      <c r="JC35" s="76">
        <v>6.49</v>
      </c>
      <c r="JD35" s="76">
        <v>3.0</v>
      </c>
      <c r="JE35" s="76">
        <v>54.48</v>
      </c>
      <c r="JF35" s="76">
        <v>37.58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137.0</v>
      </c>
      <c r="JQ35" s="78">
        <v>32.2</v>
      </c>
      <c r="JR35" s="78">
        <v>0.0</v>
      </c>
      <c r="JS35" s="78">
        <v>0.0</v>
      </c>
      <c r="JT35" s="78">
        <v>0.0</v>
      </c>
      <c r="JU35" s="78">
        <v>2.0</v>
      </c>
      <c r="JV35" s="78">
        <v>42.0</v>
      </c>
      <c r="JW35" s="78">
        <v>42.0</v>
      </c>
      <c r="JX35" s="78">
        <v>137.0</v>
      </c>
      <c r="JY35" s="78">
        <v>34.4</v>
      </c>
      <c r="JZ35" s="78">
        <v>61.0</v>
      </c>
      <c r="KA35" s="78">
        <v>3.3</v>
      </c>
      <c r="KB35" s="78">
        <v>1.1</v>
      </c>
      <c r="KC35" s="78">
        <v>2.0</v>
      </c>
      <c r="KD35" s="78">
        <v>48.0</v>
      </c>
      <c r="KE35" s="78">
        <v>48.0</v>
      </c>
      <c r="KF35" s="89"/>
      <c r="KG35" s="79">
        <v>137.0</v>
      </c>
      <c r="KH35" s="79">
        <v>33.0</v>
      </c>
      <c r="KI35" s="79">
        <v>103.0</v>
      </c>
      <c r="KJ35" s="79">
        <v>5.7</v>
      </c>
      <c r="KK35" s="80"/>
      <c r="KL35" s="79">
        <v>1.0</v>
      </c>
      <c r="KM35" s="79">
        <v>54.0</v>
      </c>
      <c r="KN35" s="79">
        <v>54.0</v>
      </c>
      <c r="KO35" s="79">
        <v>137.0</v>
      </c>
      <c r="KP35" s="79">
        <v>33.0</v>
      </c>
      <c r="KQ35" s="79" t="s">
        <v>98</v>
      </c>
      <c r="KR35" s="79" t="s">
        <v>98</v>
      </c>
      <c r="KS35" s="80"/>
      <c r="KT35" s="79">
        <v>1.0</v>
      </c>
      <c r="KU35" s="79">
        <v>54.0</v>
      </c>
      <c r="KV35" s="79">
        <v>52.0</v>
      </c>
      <c r="KW35" s="89"/>
      <c r="KX35" s="81">
        <v>133.0</v>
      </c>
      <c r="KY35" s="81">
        <v>33.0</v>
      </c>
      <c r="KZ35" s="81">
        <v>282.0</v>
      </c>
      <c r="LA35" s="81">
        <v>13.8</v>
      </c>
      <c r="LB35" s="81">
        <v>1.8</v>
      </c>
      <c r="LC35" s="81">
        <v>3.0</v>
      </c>
      <c r="LD35" s="81">
        <v>53.0</v>
      </c>
      <c r="LE35" s="81">
        <v>52.0</v>
      </c>
      <c r="LF35" s="81">
        <v>134.0</v>
      </c>
      <c r="LG35" s="81">
        <v>33.0</v>
      </c>
      <c r="LH35" s="81">
        <v>367.0</v>
      </c>
      <c r="LI35" s="81">
        <v>18.0</v>
      </c>
      <c r="LJ35" s="81">
        <v>5.0</v>
      </c>
      <c r="LK35" s="81">
        <v>5.0</v>
      </c>
      <c r="LL35" s="81">
        <v>54.0</v>
      </c>
      <c r="LM35" s="81">
        <v>54.0</v>
      </c>
      <c r="LN35" s="89"/>
      <c r="LO35" s="82">
        <v>334.0</v>
      </c>
      <c r="LP35" s="82">
        <v>315.0</v>
      </c>
      <c r="LQ35" s="82">
        <v>166.0</v>
      </c>
      <c r="LR35" s="82">
        <v>69.0</v>
      </c>
      <c r="LS35" s="82">
        <v>321.0</v>
      </c>
      <c r="LT35" s="83">
        <v>57.0</v>
      </c>
      <c r="LU35" s="83">
        <v>6.7</v>
      </c>
      <c r="LV35" s="83">
        <v>140.0</v>
      </c>
      <c r="LW35" s="83">
        <v>111.0</v>
      </c>
      <c r="LX35" s="83">
        <v>57.0</v>
      </c>
      <c r="LY35" s="83">
        <v>55.0</v>
      </c>
      <c r="LZ35" s="83">
        <v>12.0</v>
      </c>
      <c r="MA35" s="83">
        <v>109.0</v>
      </c>
      <c r="MB35" s="83">
        <v>6.8</v>
      </c>
      <c r="MC35" s="83">
        <v>141.0</v>
      </c>
      <c r="MD35" s="83">
        <v>204.0</v>
      </c>
      <c r="ME35" s="83">
        <v>78.0</v>
      </c>
      <c r="MF35" s="83">
        <v>63.0</v>
      </c>
      <c r="MG35" s="83">
        <v>12.0</v>
      </c>
      <c r="MH35" s="83">
        <v>0.0</v>
      </c>
      <c r="MI35" s="83">
        <v>0.0</v>
      </c>
      <c r="MJ35" s="83">
        <v>0.0</v>
      </c>
      <c r="MK35" s="83">
        <v>0.0</v>
      </c>
      <c r="ML35" s="83">
        <v>45.0</v>
      </c>
      <c r="MM35" s="83">
        <v>41.0</v>
      </c>
      <c r="MN35" s="83">
        <v>5.0</v>
      </c>
      <c r="MO35" s="86"/>
      <c r="MP35" s="87"/>
      <c r="MQ35" s="87"/>
      <c r="MR35" s="87"/>
      <c r="MS35" s="87"/>
      <c r="MT35" s="83">
        <v>5.0</v>
      </c>
      <c r="MU35" s="83">
        <v>2.0</v>
      </c>
      <c r="MV35" s="83">
        <v>86.0</v>
      </c>
      <c r="MW35" s="83">
        <v>36.0</v>
      </c>
      <c r="MX35" s="83">
        <v>40.0</v>
      </c>
      <c r="MY35" s="88" t="s">
        <v>96</v>
      </c>
      <c r="MZ35" s="83">
        <v>5.0</v>
      </c>
      <c r="NA35" s="87"/>
      <c r="NB35" s="83">
        <v>25.0</v>
      </c>
      <c r="NC35" s="83">
        <v>8.4</v>
      </c>
      <c r="ND35" s="83">
        <v>461.0</v>
      </c>
      <c r="NE35" s="83">
        <v>35.0</v>
      </c>
      <c r="NF35" s="83">
        <v>52.0</v>
      </c>
      <c r="NG35" s="83">
        <v>52.0</v>
      </c>
      <c r="NH35" s="83">
        <v>5.0</v>
      </c>
      <c r="NI35" s="88"/>
      <c r="NJ35" s="83">
        <v>0.0</v>
      </c>
      <c r="NK35" s="83">
        <v>0.0</v>
      </c>
      <c r="NL35" s="83">
        <v>0.0</v>
      </c>
      <c r="NM35" s="83">
        <v>35.0</v>
      </c>
      <c r="NN35" s="83">
        <v>55.0</v>
      </c>
      <c r="NO35" s="83">
        <v>54.0</v>
      </c>
      <c r="NP35" s="83">
        <v>4.0</v>
      </c>
    </row>
    <row r="36" ht="14.25" customHeight="1">
      <c r="A36" s="49">
        <v>0.958333333333334</v>
      </c>
      <c r="B36" s="50"/>
      <c r="C36" s="51">
        <v>50.28</v>
      </c>
      <c r="D36" s="52">
        <v>338.0</v>
      </c>
      <c r="E36" s="53">
        <v>135.0</v>
      </c>
      <c r="F36" s="53">
        <v>32.0</v>
      </c>
      <c r="G36" s="55">
        <v>7.1</v>
      </c>
      <c r="H36" s="54"/>
      <c r="I36" s="53">
        <v>6.0</v>
      </c>
      <c r="J36" s="53">
        <v>50.0</v>
      </c>
      <c r="K36" s="53">
        <v>49.0</v>
      </c>
      <c r="L36" s="53">
        <v>139.0</v>
      </c>
      <c r="M36" s="53">
        <v>82.0</v>
      </c>
      <c r="N36" s="53">
        <v>20.3</v>
      </c>
      <c r="O36" s="54"/>
      <c r="P36" s="53">
        <v>6.0</v>
      </c>
      <c r="Q36" s="53">
        <v>54.0</v>
      </c>
      <c r="R36" s="53">
        <v>50.0</v>
      </c>
      <c r="S36" s="55">
        <v>343.3</v>
      </c>
      <c r="T36" s="55">
        <v>319.6</v>
      </c>
      <c r="U36" s="55">
        <v>181.5</v>
      </c>
      <c r="V36" s="54"/>
      <c r="W36" s="53">
        <v>338.5</v>
      </c>
      <c r="X36" s="55">
        <v>298.7</v>
      </c>
      <c r="Y36" s="55">
        <v>147.8</v>
      </c>
      <c r="Z36" s="54"/>
      <c r="AA36" s="55">
        <v>343.1</v>
      </c>
      <c r="AB36" s="53">
        <v>345.6</v>
      </c>
      <c r="AC36" s="53">
        <v>197.6</v>
      </c>
      <c r="AD36" s="54"/>
      <c r="AE36" s="55">
        <v>342.4</v>
      </c>
      <c r="AF36" s="55">
        <v>316.1</v>
      </c>
      <c r="AG36" s="55">
        <v>178.3</v>
      </c>
      <c r="AH36" s="54"/>
      <c r="AI36" s="53">
        <v>350.1</v>
      </c>
      <c r="AJ36" s="53">
        <v>230.7</v>
      </c>
      <c r="AK36" s="53">
        <v>341.4</v>
      </c>
      <c r="AL36" s="54"/>
      <c r="AM36" s="53">
        <v>341.4</v>
      </c>
      <c r="AN36" s="55">
        <v>39434.0</v>
      </c>
      <c r="AO36" s="55">
        <v>219.0</v>
      </c>
      <c r="AP36" s="54"/>
      <c r="AQ36" s="182">
        <f t="shared" ref="AQ36:AS36" si="68">E36</f>
        <v>135</v>
      </c>
      <c r="AR36" s="54">
        <f t="shared" si="68"/>
        <v>32</v>
      </c>
      <c r="AS36" s="56">
        <f t="shared" si="68"/>
        <v>7.1</v>
      </c>
      <c r="AT36" s="54"/>
      <c r="AU36" s="54">
        <f t="shared" ref="AU36:AW36" si="69">L36</f>
        <v>139</v>
      </c>
      <c r="AV36" s="54">
        <f t="shared" si="69"/>
        <v>82</v>
      </c>
      <c r="AW36" s="54">
        <f t="shared" si="69"/>
        <v>20.3</v>
      </c>
      <c r="AX36" s="54"/>
      <c r="AY36" s="182">
        <f t="shared" si="6"/>
        <v>135</v>
      </c>
      <c r="AZ36" s="54"/>
      <c r="BA36" s="54"/>
      <c r="BB36" s="54"/>
      <c r="BC36" s="89"/>
      <c r="BD36" s="54"/>
      <c r="BE36" s="53">
        <v>32.0</v>
      </c>
      <c r="BF36" s="53">
        <v>0.0</v>
      </c>
      <c r="BG36" s="53">
        <v>0.0</v>
      </c>
      <c r="BH36" s="54"/>
      <c r="BI36" s="53">
        <v>22.0</v>
      </c>
      <c r="BJ36" s="53">
        <v>85.0</v>
      </c>
      <c r="BK36" s="53">
        <v>63.0</v>
      </c>
      <c r="BL36" s="89"/>
      <c r="BM36" s="58">
        <v>341.0</v>
      </c>
      <c r="BN36" s="58">
        <v>146.0</v>
      </c>
      <c r="BO36" s="58">
        <v>81.0</v>
      </c>
      <c r="BP36" s="58">
        <v>4.1</v>
      </c>
      <c r="BQ36" s="59"/>
      <c r="BR36" s="58">
        <v>6.0</v>
      </c>
      <c r="BS36" s="58">
        <v>47.0</v>
      </c>
      <c r="BT36" s="58">
        <v>48.0</v>
      </c>
      <c r="BU36" s="59">
        <f t="shared" si="7"/>
        <v>341</v>
      </c>
      <c r="BV36" s="58">
        <v>363.0</v>
      </c>
      <c r="BW36" s="58">
        <v>206.0</v>
      </c>
      <c r="BX36" s="58">
        <v>44.0</v>
      </c>
      <c r="BY36" s="58">
        <v>333.0</v>
      </c>
      <c r="BZ36" s="58">
        <v>379.0</v>
      </c>
      <c r="CA36" s="58">
        <v>207.0</v>
      </c>
      <c r="CB36" s="58">
        <v>40.0</v>
      </c>
      <c r="CC36" s="58">
        <v>340.0</v>
      </c>
      <c r="CD36" s="58">
        <v>248.0</v>
      </c>
      <c r="CE36" s="58">
        <v>142.0</v>
      </c>
      <c r="CF36" s="58">
        <v>4.0</v>
      </c>
      <c r="CG36" s="58">
        <v>333.0</v>
      </c>
      <c r="CH36" s="58">
        <v>251.0</v>
      </c>
      <c r="CI36" s="58">
        <v>138.0</v>
      </c>
      <c r="CJ36" s="58">
        <v>10.0</v>
      </c>
      <c r="CK36" s="58">
        <v>351.0</v>
      </c>
      <c r="CL36" s="58">
        <v>288.0</v>
      </c>
      <c r="CM36" s="58">
        <v>171.0</v>
      </c>
      <c r="CN36" s="58">
        <v>1.0</v>
      </c>
      <c r="CO36" s="58">
        <v>331.0</v>
      </c>
      <c r="CP36" s="58">
        <v>295.0</v>
      </c>
      <c r="CQ36" s="58">
        <v>150.0</v>
      </c>
      <c r="CR36" s="58">
        <v>5.0</v>
      </c>
      <c r="CS36" s="58">
        <v>334.0</v>
      </c>
      <c r="CT36" s="58">
        <v>301.0</v>
      </c>
      <c r="CU36" s="58">
        <v>184.0</v>
      </c>
      <c r="CV36" s="58">
        <v>89.0</v>
      </c>
      <c r="CW36" s="58">
        <v>337.0</v>
      </c>
      <c r="CX36" s="58">
        <v>192.0</v>
      </c>
      <c r="CY36" s="58">
        <v>83.0</v>
      </c>
      <c r="CZ36" s="58">
        <v>58.0</v>
      </c>
      <c r="DA36" s="58">
        <v>323.0</v>
      </c>
      <c r="DB36" s="58">
        <v>198.0</v>
      </c>
      <c r="DC36" s="58">
        <v>85.0</v>
      </c>
      <c r="DD36" s="58">
        <v>64.0</v>
      </c>
      <c r="DE36" s="59">
        <f t="shared" si="12"/>
        <v>146</v>
      </c>
      <c r="DF36" s="58">
        <v>35.6</v>
      </c>
      <c r="DG36" s="59">
        <f t="shared" ref="DG36:DH36" si="70">BO36</f>
        <v>81</v>
      </c>
      <c r="DH36" s="59">
        <f t="shared" si="70"/>
        <v>4.1</v>
      </c>
      <c r="DI36" s="59"/>
      <c r="DJ36" s="58">
        <v>7.0</v>
      </c>
      <c r="DK36" s="58">
        <v>46.0</v>
      </c>
      <c r="DL36" s="58">
        <v>48.0</v>
      </c>
      <c r="DM36" s="89"/>
      <c r="DN36" s="61">
        <v>340.0</v>
      </c>
      <c r="DO36" s="61">
        <v>140.0</v>
      </c>
      <c r="DP36" s="61">
        <v>36.41</v>
      </c>
      <c r="DQ36" s="61">
        <v>20.65</v>
      </c>
      <c r="DR36" s="61">
        <v>5.33</v>
      </c>
      <c r="DS36" s="61">
        <v>8.0</v>
      </c>
      <c r="DT36" s="61">
        <v>42.0</v>
      </c>
      <c r="DU36" s="61">
        <v>47.9</v>
      </c>
      <c r="DV36" s="234"/>
      <c r="DW36" s="233" t="s">
        <v>112</v>
      </c>
      <c r="DX36" s="234"/>
      <c r="DY36" s="233" t="s">
        <v>112</v>
      </c>
      <c r="DZ36" s="234"/>
      <c r="EA36" s="233" t="s">
        <v>112</v>
      </c>
      <c r="EB36" s="234"/>
      <c r="EC36" s="233" t="s">
        <v>112</v>
      </c>
      <c r="ED36" s="89"/>
      <c r="EE36" s="63">
        <v>341.0</v>
      </c>
      <c r="EF36" s="63">
        <v>137.0</v>
      </c>
      <c r="EG36" s="63">
        <v>69.0</v>
      </c>
      <c r="EH36" s="63">
        <v>2.9</v>
      </c>
      <c r="EI36" s="64"/>
      <c r="EJ36" s="63">
        <v>9.0</v>
      </c>
      <c r="EK36" s="63">
        <v>51.0</v>
      </c>
      <c r="EL36" s="63">
        <v>54.0</v>
      </c>
      <c r="EM36" s="63">
        <v>137.0</v>
      </c>
      <c r="EN36" s="63">
        <v>110.0</v>
      </c>
      <c r="EO36" s="63">
        <v>4.9</v>
      </c>
      <c r="EP36" s="64"/>
      <c r="EQ36" s="63">
        <v>9.0</v>
      </c>
      <c r="ER36" s="63">
        <v>52.0</v>
      </c>
      <c r="ES36" s="63">
        <v>55.0</v>
      </c>
      <c r="ET36" s="63">
        <v>340.0</v>
      </c>
      <c r="EU36" s="63">
        <v>255.0</v>
      </c>
      <c r="EV36" s="63">
        <v>149.0</v>
      </c>
      <c r="EW36" s="63">
        <v>-5.9</v>
      </c>
      <c r="EX36" s="63">
        <v>338.0</v>
      </c>
      <c r="EY36" s="63">
        <v>0.0</v>
      </c>
      <c r="EZ36" s="63">
        <v>0.0</v>
      </c>
      <c r="FA36" s="63">
        <v>0.0</v>
      </c>
      <c r="FB36" s="63">
        <v>339.0</v>
      </c>
      <c r="FC36" s="63">
        <v>255.0</v>
      </c>
      <c r="FD36" s="63">
        <v>148.0</v>
      </c>
      <c r="FE36" s="63">
        <v>-5.8</v>
      </c>
      <c r="FF36" s="63">
        <v>338.0</v>
      </c>
      <c r="FG36" s="63">
        <v>0.0</v>
      </c>
      <c r="FH36" s="63">
        <v>0.0</v>
      </c>
      <c r="FI36" s="63">
        <v>0.0</v>
      </c>
      <c r="FJ36" s="63">
        <v>341.0</v>
      </c>
      <c r="FK36" s="63">
        <v>240.0</v>
      </c>
      <c r="FL36" s="63">
        <v>138.0</v>
      </c>
      <c r="FM36" s="64"/>
      <c r="FN36" s="63">
        <v>341.0</v>
      </c>
      <c r="FO36" s="63">
        <v>235.0</v>
      </c>
      <c r="FP36" s="63">
        <v>138.0</v>
      </c>
      <c r="FQ36" s="63">
        <v>3.4</v>
      </c>
      <c r="FR36" s="63">
        <v>137.0</v>
      </c>
      <c r="FS36" s="64"/>
      <c r="FT36" s="63">
        <v>11.9</v>
      </c>
      <c r="FU36" s="64"/>
      <c r="FV36" s="63">
        <v>137.0</v>
      </c>
      <c r="FW36" s="64"/>
      <c r="FX36" s="64"/>
      <c r="FY36" s="64"/>
      <c r="FZ36" s="89"/>
      <c r="GA36" s="65">
        <v>339.0</v>
      </c>
      <c r="GB36" s="66">
        <v>361.07</v>
      </c>
      <c r="GC36" s="66">
        <v>222.63</v>
      </c>
      <c r="GD36" s="66">
        <v>18.93</v>
      </c>
      <c r="GE36" s="66">
        <v>339.0</v>
      </c>
      <c r="GF36" s="66">
        <v>384.81</v>
      </c>
      <c r="GG36" s="66">
        <v>220.7</v>
      </c>
      <c r="GH36" s="66">
        <v>23.79</v>
      </c>
      <c r="GI36" s="66">
        <v>339.0</v>
      </c>
      <c r="GJ36" s="66">
        <v>245.31</v>
      </c>
      <c r="GK36" s="66">
        <v>-138.79</v>
      </c>
      <c r="GL36" s="66">
        <v>-17.09</v>
      </c>
      <c r="GM36" s="66">
        <v>338.0</v>
      </c>
      <c r="GN36" s="66">
        <v>224.65</v>
      </c>
      <c r="GO36" s="66">
        <v>138.45</v>
      </c>
      <c r="GP36" s="66">
        <v>-24.12</v>
      </c>
      <c r="GQ36" s="66">
        <v>338.0</v>
      </c>
      <c r="GR36" s="66">
        <v>125.0</v>
      </c>
      <c r="GS36" s="66">
        <v>-77.22</v>
      </c>
      <c r="GT36" s="66">
        <v>0.0</v>
      </c>
      <c r="GU36" s="66">
        <v>338.0</v>
      </c>
      <c r="GV36" s="66">
        <v>136.28</v>
      </c>
      <c r="GW36" s="66">
        <v>-77.56</v>
      </c>
      <c r="GX36" s="66">
        <v>0.0</v>
      </c>
      <c r="GY36" s="89"/>
      <c r="GZ36" s="98" t="s">
        <v>91</v>
      </c>
      <c r="HA36" s="99" t="s">
        <v>92</v>
      </c>
      <c r="HB36" s="98">
        <v>257.0</v>
      </c>
      <c r="HC36" s="98">
        <v>12.85</v>
      </c>
      <c r="HD36" s="98">
        <v>5.14</v>
      </c>
      <c r="HE36" s="99">
        <v>8.0</v>
      </c>
      <c r="HF36" s="99">
        <v>58.0</v>
      </c>
      <c r="HG36" s="99">
        <v>53.0</v>
      </c>
      <c r="HH36" s="98" t="s">
        <v>91</v>
      </c>
      <c r="HI36" s="98" t="s">
        <v>92</v>
      </c>
      <c r="HJ36" s="98">
        <v>76.0</v>
      </c>
      <c r="HK36" s="98">
        <v>3.8</v>
      </c>
      <c r="HL36" s="98">
        <v>1.52</v>
      </c>
      <c r="HM36" s="98">
        <v>5.0</v>
      </c>
      <c r="HN36" s="99">
        <v>57.0</v>
      </c>
      <c r="HO36" s="99">
        <v>57.0</v>
      </c>
      <c r="HP36" s="98" t="s">
        <v>91</v>
      </c>
      <c r="HQ36" s="99" t="s">
        <v>92</v>
      </c>
      <c r="HR36" s="98">
        <v>65.0</v>
      </c>
      <c r="HS36" s="98">
        <v>3.25</v>
      </c>
      <c r="HT36" s="98">
        <v>1.625</v>
      </c>
      <c r="HU36" s="98">
        <v>7.0</v>
      </c>
      <c r="HV36" s="99">
        <v>55.0</v>
      </c>
      <c r="HW36" s="99">
        <v>55.0</v>
      </c>
      <c r="HX36" s="89"/>
      <c r="HY36" s="72">
        <v>135.0</v>
      </c>
      <c r="HZ36" s="72">
        <v>33.0</v>
      </c>
      <c r="IA36" s="73">
        <f t="shared" si="9"/>
        <v>126</v>
      </c>
      <c r="IB36" s="72">
        <v>6.3</v>
      </c>
      <c r="IC36" s="73"/>
      <c r="ID36" s="72">
        <v>2.0</v>
      </c>
      <c r="IE36" s="72">
        <v>62.0</v>
      </c>
      <c r="IF36" s="72">
        <v>41.0</v>
      </c>
      <c r="IG36" s="89"/>
      <c r="IH36" s="74">
        <v>140.0</v>
      </c>
      <c r="II36" s="74">
        <v>34.2</v>
      </c>
      <c r="IJ36" s="74">
        <v>112.0</v>
      </c>
      <c r="IK36" s="74">
        <v>6.0</v>
      </c>
      <c r="IL36" s="74">
        <v>6.4</v>
      </c>
      <c r="IM36" s="74">
        <v>6.0</v>
      </c>
      <c r="IN36" s="74">
        <v>50.0</v>
      </c>
      <c r="IO36" s="74">
        <v>52.0</v>
      </c>
      <c r="IP36" s="74">
        <v>140.0</v>
      </c>
      <c r="IQ36" s="74">
        <v>34.5</v>
      </c>
      <c r="IR36" s="74">
        <v>4.0</v>
      </c>
      <c r="IS36" s="74">
        <v>0.2</v>
      </c>
      <c r="IT36" s="74">
        <v>0.3</v>
      </c>
      <c r="IU36" s="74">
        <v>12.0</v>
      </c>
      <c r="IV36" s="74">
        <v>50.0</v>
      </c>
      <c r="IW36" s="74">
        <v>48.0</v>
      </c>
      <c r="IX36" s="89"/>
      <c r="IY36" s="76">
        <v>139.39</v>
      </c>
      <c r="IZ36" s="76">
        <v>34.8</v>
      </c>
      <c r="JA36" s="76">
        <v>361.4</v>
      </c>
      <c r="JB36" s="76">
        <v>18.07</v>
      </c>
      <c r="JC36" s="76">
        <v>6.5</v>
      </c>
      <c r="JD36" s="76">
        <v>3.0</v>
      </c>
      <c r="JE36" s="76">
        <v>54.48</v>
      </c>
      <c r="JF36" s="76">
        <v>39.34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139.0</v>
      </c>
      <c r="JQ36" s="78">
        <v>32.5</v>
      </c>
      <c r="JR36" s="78">
        <v>0.0</v>
      </c>
      <c r="JS36" s="78">
        <v>0.0</v>
      </c>
      <c r="JT36" s="78">
        <v>0.0</v>
      </c>
      <c r="JU36" s="78">
        <v>2.0</v>
      </c>
      <c r="JV36" s="78">
        <v>41.0</v>
      </c>
      <c r="JW36" s="78">
        <v>41.0</v>
      </c>
      <c r="JX36" s="78">
        <v>139.0</v>
      </c>
      <c r="JY36" s="78">
        <v>34.8</v>
      </c>
      <c r="JZ36" s="78">
        <v>59.0</v>
      </c>
      <c r="KA36" s="78">
        <v>3.1</v>
      </c>
      <c r="KB36" s="78">
        <v>1.2</v>
      </c>
      <c r="KC36" s="78">
        <v>2.0</v>
      </c>
      <c r="KD36" s="78">
        <v>48.0</v>
      </c>
      <c r="KE36" s="78">
        <v>48.0</v>
      </c>
      <c r="KF36" s="89"/>
      <c r="KG36" s="79">
        <v>138.0</v>
      </c>
      <c r="KH36" s="79">
        <v>34.0</v>
      </c>
      <c r="KI36" s="79">
        <v>48.0</v>
      </c>
      <c r="KJ36" s="79">
        <v>2.5</v>
      </c>
      <c r="KK36" s="80"/>
      <c r="KL36" s="79">
        <v>1.0</v>
      </c>
      <c r="KM36" s="79">
        <v>54.0</v>
      </c>
      <c r="KN36" s="79">
        <v>54.0</v>
      </c>
      <c r="KO36" s="79">
        <v>138.0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54.0</v>
      </c>
      <c r="KV36" s="79">
        <v>52.0</v>
      </c>
      <c r="KW36" s="89"/>
      <c r="KX36" s="81">
        <v>137.0</v>
      </c>
      <c r="KY36" s="81">
        <v>33.0</v>
      </c>
      <c r="KZ36" s="81">
        <v>284.0</v>
      </c>
      <c r="LA36" s="81">
        <v>13.9</v>
      </c>
      <c r="LB36" s="81">
        <v>1.8</v>
      </c>
      <c r="LC36" s="81">
        <v>3.0</v>
      </c>
      <c r="LD36" s="81">
        <v>53.0</v>
      </c>
      <c r="LE36" s="81">
        <v>52.0</v>
      </c>
      <c r="LF36" s="81">
        <v>137.0</v>
      </c>
      <c r="LG36" s="81">
        <v>33.0</v>
      </c>
      <c r="LH36" s="81">
        <v>269.0</v>
      </c>
      <c r="LI36" s="81">
        <v>13.2</v>
      </c>
      <c r="LJ36" s="81">
        <v>5.0</v>
      </c>
      <c r="LK36" s="81">
        <v>5.0</v>
      </c>
      <c r="LL36" s="81">
        <v>54.0</v>
      </c>
      <c r="LM36" s="81">
        <v>54.0</v>
      </c>
      <c r="LN36" s="89"/>
      <c r="LO36" s="82">
        <v>337.0</v>
      </c>
      <c r="LP36" s="82">
        <v>294.0</v>
      </c>
      <c r="LQ36" s="82">
        <v>159.0</v>
      </c>
      <c r="LR36" s="82">
        <v>69.0</v>
      </c>
      <c r="LS36" s="82">
        <v>320.0</v>
      </c>
      <c r="LT36" s="83">
        <v>46.0</v>
      </c>
      <c r="LU36" s="83">
        <v>0.0</v>
      </c>
      <c r="LV36" s="83">
        <v>142.0</v>
      </c>
      <c r="LW36" s="83">
        <v>86.0</v>
      </c>
      <c r="LX36" s="83">
        <v>56.0</v>
      </c>
      <c r="LY36" s="83">
        <v>54.0</v>
      </c>
      <c r="LZ36" s="83">
        <v>12.0</v>
      </c>
      <c r="MA36" s="83">
        <v>113.0</v>
      </c>
      <c r="MB36" s="83">
        <v>3.5</v>
      </c>
      <c r="MC36" s="83">
        <v>142.0</v>
      </c>
      <c r="MD36" s="83">
        <v>208.0</v>
      </c>
      <c r="ME36" s="83">
        <v>78.0</v>
      </c>
      <c r="MF36" s="83">
        <v>62.0</v>
      </c>
      <c r="MG36" s="83">
        <v>12.0</v>
      </c>
      <c r="MH36" s="83">
        <v>0.0</v>
      </c>
      <c r="MI36" s="83">
        <v>0.0</v>
      </c>
      <c r="MJ36" s="83">
        <v>0.0</v>
      </c>
      <c r="MK36" s="83">
        <v>0.0</v>
      </c>
      <c r="ML36" s="83">
        <v>45.0</v>
      </c>
      <c r="MM36" s="83">
        <v>41.0</v>
      </c>
      <c r="MN36" s="83">
        <v>5.0</v>
      </c>
      <c r="MO36" s="86"/>
      <c r="MP36" s="87"/>
      <c r="MQ36" s="87"/>
      <c r="MR36" s="87"/>
      <c r="MS36" s="87"/>
      <c r="MT36" s="83">
        <v>5.3</v>
      </c>
      <c r="MU36" s="83">
        <v>2.0</v>
      </c>
      <c r="MV36" s="83">
        <v>91.0</v>
      </c>
      <c r="MW36" s="83">
        <v>36.0</v>
      </c>
      <c r="MX36" s="83">
        <v>40.0</v>
      </c>
      <c r="MY36" s="88" t="s">
        <v>96</v>
      </c>
      <c r="MZ36" s="83">
        <v>5.0</v>
      </c>
      <c r="NA36" s="87"/>
      <c r="NB36" s="83">
        <v>17.4</v>
      </c>
      <c r="NC36" s="83">
        <v>5.4</v>
      </c>
      <c r="ND36" s="83">
        <v>306.0</v>
      </c>
      <c r="NE36" s="83">
        <v>36.0</v>
      </c>
      <c r="NF36" s="83">
        <v>50.0</v>
      </c>
      <c r="NG36" s="83">
        <v>50.0</v>
      </c>
      <c r="NH36" s="83">
        <v>5.0</v>
      </c>
      <c r="NI36" s="88"/>
      <c r="NJ36" s="83">
        <v>0.0</v>
      </c>
      <c r="NK36" s="83">
        <v>0.0</v>
      </c>
      <c r="NL36" s="83">
        <v>0.0</v>
      </c>
      <c r="NM36" s="83">
        <v>35.0</v>
      </c>
      <c r="NN36" s="83">
        <v>55.0</v>
      </c>
      <c r="NO36" s="83">
        <v>53.0</v>
      </c>
      <c r="NP36" s="83">
        <v>4.0</v>
      </c>
    </row>
    <row r="37" ht="14.25" customHeight="1">
      <c r="A37" s="103" t="s">
        <v>99</v>
      </c>
      <c r="B37" s="104"/>
      <c r="C37" s="51">
        <v>49.85</v>
      </c>
      <c r="D37" s="186">
        <v>335.0</v>
      </c>
      <c r="E37" s="106">
        <v>134.0</v>
      </c>
      <c r="F37" s="53">
        <v>36.0</v>
      </c>
      <c r="G37" s="55">
        <v>11.9</v>
      </c>
      <c r="H37" s="54"/>
      <c r="I37" s="53">
        <v>6.0</v>
      </c>
      <c r="J37" s="53">
        <v>50.0</v>
      </c>
      <c r="K37" s="53">
        <v>49.0</v>
      </c>
      <c r="L37" s="53">
        <v>138.0</v>
      </c>
      <c r="M37" s="53">
        <v>85.0</v>
      </c>
      <c r="N37" s="53">
        <v>21.6</v>
      </c>
      <c r="O37" s="54"/>
      <c r="P37" s="53">
        <v>6.0</v>
      </c>
      <c r="Q37" s="53">
        <v>54.0</v>
      </c>
      <c r="R37" s="53">
        <v>50.0</v>
      </c>
      <c r="S37" s="55">
        <v>340.3</v>
      </c>
      <c r="T37" s="55">
        <v>310.3</v>
      </c>
      <c r="U37" s="55">
        <v>185.8</v>
      </c>
      <c r="V37" s="54"/>
      <c r="W37" s="53">
        <v>335.6</v>
      </c>
      <c r="X37" s="55">
        <v>251.1</v>
      </c>
      <c r="Y37" s="55">
        <v>139.8</v>
      </c>
      <c r="Z37" s="54"/>
      <c r="AA37" s="55">
        <v>340.1</v>
      </c>
      <c r="AB37" s="53">
        <v>294.2</v>
      </c>
      <c r="AC37" s="53">
        <v>189.4</v>
      </c>
      <c r="AD37" s="54"/>
      <c r="AE37" s="55">
        <v>339.7</v>
      </c>
      <c r="AF37" s="55">
        <v>326.7</v>
      </c>
      <c r="AG37" s="55">
        <v>169.5</v>
      </c>
      <c r="AH37" s="54"/>
      <c r="AI37" s="53">
        <v>347.3</v>
      </c>
      <c r="AJ37" s="53">
        <v>352.4</v>
      </c>
      <c r="AK37" s="53">
        <v>221.4</v>
      </c>
      <c r="AL37" s="54"/>
      <c r="AM37" s="53">
        <v>338.6</v>
      </c>
      <c r="AN37" s="55">
        <v>376.8</v>
      </c>
      <c r="AO37" s="55">
        <v>209.6</v>
      </c>
      <c r="AP37" s="54"/>
      <c r="AQ37" s="182">
        <f t="shared" ref="AQ37:AS37" si="71">E37</f>
        <v>134</v>
      </c>
      <c r="AR37" s="54">
        <f t="shared" si="71"/>
        <v>36</v>
      </c>
      <c r="AS37" s="56">
        <f t="shared" si="71"/>
        <v>11.9</v>
      </c>
      <c r="AT37" s="54"/>
      <c r="AU37" s="54">
        <f t="shared" ref="AU37:AW37" si="72">L37</f>
        <v>138</v>
      </c>
      <c r="AV37" s="54">
        <f t="shared" si="72"/>
        <v>85</v>
      </c>
      <c r="AW37" s="54">
        <f t="shared" si="72"/>
        <v>21.6</v>
      </c>
      <c r="AX37" s="54"/>
      <c r="AY37" s="182">
        <f t="shared" si="6"/>
        <v>134</v>
      </c>
      <c r="AZ37" s="54"/>
      <c r="BA37" s="54"/>
      <c r="BB37" s="54"/>
      <c r="BC37" s="107"/>
      <c r="BD37" s="54"/>
      <c r="BE37" s="53">
        <v>32.0</v>
      </c>
      <c r="BF37" s="53">
        <v>127.0</v>
      </c>
      <c r="BG37" s="53">
        <v>6.2</v>
      </c>
      <c r="BH37" s="54"/>
      <c r="BI37" s="53">
        <v>22.0</v>
      </c>
      <c r="BJ37" s="53">
        <v>85.0</v>
      </c>
      <c r="BK37" s="53">
        <v>63.0</v>
      </c>
      <c r="BL37" s="107"/>
      <c r="BM37" s="58">
        <v>340.0</v>
      </c>
      <c r="BN37" s="58">
        <v>145.0</v>
      </c>
      <c r="BO37" s="58">
        <v>143.0</v>
      </c>
      <c r="BP37" s="58">
        <v>7.2</v>
      </c>
      <c r="BQ37" s="59"/>
      <c r="BR37" s="59"/>
      <c r="BS37" s="58">
        <v>48.0</v>
      </c>
      <c r="BT37" s="58">
        <v>50.0</v>
      </c>
      <c r="BU37" s="59">
        <f t="shared" si="7"/>
        <v>340</v>
      </c>
      <c r="BV37" s="58">
        <v>356.0</v>
      </c>
      <c r="BW37" s="58">
        <v>205.0</v>
      </c>
      <c r="BX37" s="58">
        <v>27.0</v>
      </c>
      <c r="BY37" s="58">
        <v>332.0</v>
      </c>
      <c r="BZ37" s="58">
        <v>373.0</v>
      </c>
      <c r="CA37" s="58">
        <v>205.0</v>
      </c>
      <c r="CB37" s="58">
        <v>24.0</v>
      </c>
      <c r="CC37" s="58">
        <v>340.0</v>
      </c>
      <c r="CD37" s="58">
        <v>240.0</v>
      </c>
      <c r="CE37" s="58">
        <v>134.0</v>
      </c>
      <c r="CF37" s="58">
        <v>8.0</v>
      </c>
      <c r="CG37" s="58">
        <v>337.0</v>
      </c>
      <c r="CH37" s="58">
        <v>239.0</v>
      </c>
      <c r="CI37" s="58">
        <v>133.0</v>
      </c>
      <c r="CJ37" s="58">
        <v>8.0</v>
      </c>
      <c r="CK37" s="58">
        <v>350.0</v>
      </c>
      <c r="CL37" s="58">
        <v>303.0</v>
      </c>
      <c r="CM37" s="58">
        <v>169.0</v>
      </c>
      <c r="CN37" s="58">
        <v>1.0</v>
      </c>
      <c r="CO37" s="58">
        <v>331.0</v>
      </c>
      <c r="CP37" s="58">
        <v>292.0</v>
      </c>
      <c r="CQ37" s="58">
        <v>145.0</v>
      </c>
      <c r="CR37" s="58">
        <v>4.0</v>
      </c>
      <c r="CS37" s="58">
        <v>337.0</v>
      </c>
      <c r="CT37" s="58">
        <v>296.0</v>
      </c>
      <c r="CU37" s="58">
        <v>171.0</v>
      </c>
      <c r="CV37" s="58">
        <v>96.0</v>
      </c>
      <c r="CW37" s="58">
        <v>336.0</v>
      </c>
      <c r="CX37" s="58">
        <v>192.0</v>
      </c>
      <c r="CY37" s="58">
        <v>87.0</v>
      </c>
      <c r="CZ37" s="58">
        <v>57.0</v>
      </c>
      <c r="DA37" s="58">
        <v>322.0</v>
      </c>
      <c r="DB37" s="58">
        <v>198.0</v>
      </c>
      <c r="DC37" s="58">
        <v>89.0</v>
      </c>
      <c r="DD37" s="58">
        <v>60.0</v>
      </c>
      <c r="DE37" s="59">
        <f t="shared" si="12"/>
        <v>145</v>
      </c>
      <c r="DF37" s="58">
        <v>35.2</v>
      </c>
      <c r="DG37" s="59">
        <f t="shared" ref="DG37:DH37" si="73">BO37</f>
        <v>143</v>
      </c>
      <c r="DH37" s="59">
        <f t="shared" si="73"/>
        <v>7.2</v>
      </c>
      <c r="DI37" s="59"/>
      <c r="DJ37" s="58">
        <v>7.0</v>
      </c>
      <c r="DK37" s="58">
        <v>50.0</v>
      </c>
      <c r="DL37" s="58">
        <v>48.0</v>
      </c>
      <c r="DM37" s="107"/>
      <c r="DN37" s="61">
        <v>338.0</v>
      </c>
      <c r="DO37" s="61">
        <v>139.0</v>
      </c>
      <c r="DP37" s="61">
        <v>40.0</v>
      </c>
      <c r="DQ37" s="61">
        <v>21.82</v>
      </c>
      <c r="DR37" s="61">
        <v>7.43</v>
      </c>
      <c r="DS37" s="61">
        <v>8.0</v>
      </c>
      <c r="DT37" s="61">
        <v>42.0</v>
      </c>
      <c r="DU37" s="61">
        <v>46.7</v>
      </c>
      <c r="DV37" s="234"/>
      <c r="DW37" s="233" t="s">
        <v>112</v>
      </c>
      <c r="DX37" s="234"/>
      <c r="DY37" s="233" t="s">
        <v>112</v>
      </c>
      <c r="DZ37" s="234"/>
      <c r="EA37" s="233" t="s">
        <v>112</v>
      </c>
      <c r="EB37" s="234"/>
      <c r="EC37" s="233" t="s">
        <v>112</v>
      </c>
      <c r="ED37" s="107"/>
      <c r="EE37" s="63">
        <v>338.0</v>
      </c>
      <c r="EF37" s="63">
        <v>137.0</v>
      </c>
      <c r="EG37" s="63">
        <v>68.0</v>
      </c>
      <c r="EH37" s="63">
        <v>2.8</v>
      </c>
      <c r="EI37" s="64"/>
      <c r="EJ37" s="63">
        <v>9.0</v>
      </c>
      <c r="EK37" s="63">
        <v>49.0</v>
      </c>
      <c r="EL37" s="63">
        <v>52.0</v>
      </c>
      <c r="EM37" s="63">
        <v>137.0</v>
      </c>
      <c r="EN37" s="63">
        <v>108.0</v>
      </c>
      <c r="EO37" s="63">
        <v>4.8</v>
      </c>
      <c r="EP37" s="64"/>
      <c r="EQ37" s="63">
        <v>9.0</v>
      </c>
      <c r="ER37" s="63">
        <v>50.0</v>
      </c>
      <c r="ES37" s="63">
        <v>53.0</v>
      </c>
      <c r="ET37" s="63">
        <v>339.0</v>
      </c>
      <c r="EU37" s="63">
        <v>256.0</v>
      </c>
      <c r="EV37" s="63">
        <v>149.0</v>
      </c>
      <c r="EW37" s="63">
        <v>0.3</v>
      </c>
      <c r="EX37" s="63">
        <v>337.0</v>
      </c>
      <c r="EY37" s="63">
        <v>0.0</v>
      </c>
      <c r="EZ37" s="63">
        <v>0.0</v>
      </c>
      <c r="FA37" s="63">
        <v>0.0</v>
      </c>
      <c r="FB37" s="63">
        <v>338.0</v>
      </c>
      <c r="FC37" s="63">
        <v>256.0</v>
      </c>
      <c r="FD37" s="63">
        <v>148.0</v>
      </c>
      <c r="FE37" s="63">
        <v>4.0</v>
      </c>
      <c r="FF37" s="63">
        <v>337.0</v>
      </c>
      <c r="FG37" s="63">
        <v>0.0</v>
      </c>
      <c r="FH37" s="63">
        <v>0.0</v>
      </c>
      <c r="FI37" s="63">
        <v>0.0</v>
      </c>
      <c r="FJ37" s="63">
        <v>338.0</v>
      </c>
      <c r="FK37" s="63">
        <v>241.0</v>
      </c>
      <c r="FL37" s="63">
        <v>137.0</v>
      </c>
      <c r="FM37" s="63">
        <v>11.4</v>
      </c>
      <c r="FN37" s="63">
        <v>338.0</v>
      </c>
      <c r="FO37" s="63">
        <v>235.0</v>
      </c>
      <c r="FP37" s="63">
        <v>138.0</v>
      </c>
      <c r="FQ37" s="63">
        <v>11.4</v>
      </c>
      <c r="FR37" s="63">
        <v>135.0</v>
      </c>
      <c r="FS37" s="64"/>
      <c r="FT37" s="63">
        <v>17.11</v>
      </c>
      <c r="FU37" s="64"/>
      <c r="FV37" s="63">
        <v>135.0</v>
      </c>
      <c r="FW37" s="64"/>
      <c r="FX37" s="64"/>
      <c r="FY37" s="64"/>
      <c r="FZ37" s="107"/>
      <c r="GA37" s="65">
        <v>339.0</v>
      </c>
      <c r="GB37" s="66">
        <v>351.84</v>
      </c>
      <c r="GC37" s="66">
        <v>217.6</v>
      </c>
      <c r="GD37" s="66">
        <v>19.63</v>
      </c>
      <c r="GE37" s="66">
        <v>338.0</v>
      </c>
      <c r="GF37" s="66">
        <v>376.61</v>
      </c>
      <c r="GG37" s="66">
        <v>215.59</v>
      </c>
      <c r="GH37" s="66">
        <v>23.62</v>
      </c>
      <c r="GI37" s="66">
        <v>338.0</v>
      </c>
      <c r="GJ37" s="66">
        <v>241.06</v>
      </c>
      <c r="GK37" s="66">
        <v>-136.94</v>
      </c>
      <c r="GL37" s="66">
        <v>-16.0</v>
      </c>
      <c r="GM37" s="66">
        <v>338.0</v>
      </c>
      <c r="GN37" s="66">
        <v>221.42</v>
      </c>
      <c r="GO37" s="66">
        <v>-135.85</v>
      </c>
      <c r="GP37" s="66">
        <v>-23.79</v>
      </c>
      <c r="GQ37" s="66">
        <v>338.0</v>
      </c>
      <c r="GR37" s="66">
        <v>122.95</v>
      </c>
      <c r="GS37" s="66">
        <v>-77.22</v>
      </c>
      <c r="GT37" s="66">
        <v>0.0</v>
      </c>
      <c r="GU37" s="66">
        <v>338.0</v>
      </c>
      <c r="GV37" s="66">
        <v>136.43</v>
      </c>
      <c r="GW37" s="66">
        <v>-77.22</v>
      </c>
      <c r="GX37" s="66">
        <v>0.0</v>
      </c>
      <c r="GY37" s="107"/>
      <c r="GZ37" s="98" t="s">
        <v>91</v>
      </c>
      <c r="HA37" s="99" t="s">
        <v>92</v>
      </c>
      <c r="HB37" s="98">
        <v>194.0</v>
      </c>
      <c r="HC37" s="98">
        <v>9.7</v>
      </c>
      <c r="HD37" s="98">
        <v>3.88</v>
      </c>
      <c r="HE37" s="99">
        <v>8.0</v>
      </c>
      <c r="HF37" s="99">
        <v>58.0</v>
      </c>
      <c r="HG37" s="99">
        <v>53.0</v>
      </c>
      <c r="HH37" s="98" t="s">
        <v>91</v>
      </c>
      <c r="HI37" s="98" t="s">
        <v>92</v>
      </c>
      <c r="HJ37" s="98">
        <v>45.0</v>
      </c>
      <c r="HK37" s="98">
        <v>2.25</v>
      </c>
      <c r="HL37" s="98">
        <v>0.9</v>
      </c>
      <c r="HM37" s="98">
        <v>5.0</v>
      </c>
      <c r="HN37" s="99">
        <v>57.0</v>
      </c>
      <c r="HO37" s="99">
        <v>57.0</v>
      </c>
      <c r="HP37" s="98" t="s">
        <v>91</v>
      </c>
      <c r="HQ37" s="99" t="s">
        <v>92</v>
      </c>
      <c r="HR37" s="98">
        <v>188.0</v>
      </c>
      <c r="HS37" s="98">
        <v>9.4</v>
      </c>
      <c r="HT37" s="98">
        <v>4.7</v>
      </c>
      <c r="HU37" s="98">
        <v>7.0</v>
      </c>
      <c r="HV37" s="99">
        <v>55.0</v>
      </c>
      <c r="HW37" s="99">
        <v>55.0</v>
      </c>
      <c r="HX37" s="107"/>
      <c r="HY37" s="72">
        <v>135.0</v>
      </c>
      <c r="HZ37" s="72">
        <v>33.0</v>
      </c>
      <c r="IA37" s="73">
        <f t="shared" si="9"/>
        <v>172</v>
      </c>
      <c r="IB37" s="72">
        <v>8.6</v>
      </c>
      <c r="IC37" s="73"/>
      <c r="ID37" s="72">
        <v>2.0</v>
      </c>
      <c r="IE37" s="72">
        <v>62.0</v>
      </c>
      <c r="IF37" s="72">
        <v>41.0</v>
      </c>
      <c r="IG37" s="107"/>
      <c r="IH37" s="74">
        <v>140.0</v>
      </c>
      <c r="II37" s="74">
        <v>34.2</v>
      </c>
      <c r="IJ37" s="74">
        <v>18.0</v>
      </c>
      <c r="IK37" s="74">
        <v>0.8</v>
      </c>
      <c r="IL37" s="74">
        <v>1.0</v>
      </c>
      <c r="IM37" s="74">
        <v>6.0</v>
      </c>
      <c r="IN37" s="74">
        <v>47.0</v>
      </c>
      <c r="IO37" s="74">
        <v>46.0</v>
      </c>
      <c r="IP37" s="74">
        <v>140.0</v>
      </c>
      <c r="IQ37" s="74">
        <v>34.5</v>
      </c>
      <c r="IR37" s="74">
        <v>82.0</v>
      </c>
      <c r="IS37" s="74">
        <v>4.6</v>
      </c>
      <c r="IT37" s="74">
        <v>5.0</v>
      </c>
      <c r="IU37" s="74">
        <v>12.0</v>
      </c>
      <c r="IV37" s="74">
        <v>48.0</v>
      </c>
      <c r="IW37" s="74">
        <v>46.0</v>
      </c>
      <c r="IX37" s="107"/>
      <c r="IY37" s="76">
        <v>136.81</v>
      </c>
      <c r="IZ37" s="76">
        <v>34.54</v>
      </c>
      <c r="JA37" s="76">
        <v>383.0</v>
      </c>
      <c r="JB37" s="76">
        <v>19.15</v>
      </c>
      <c r="JC37" s="76">
        <v>8.31</v>
      </c>
      <c r="JD37" s="76">
        <v>3.0</v>
      </c>
      <c r="JE37" s="76">
        <v>56.63</v>
      </c>
      <c r="JF37" s="76">
        <v>42.49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137.0</v>
      </c>
      <c r="JQ37" s="78">
        <v>32.2</v>
      </c>
      <c r="JR37" s="78">
        <v>0.0</v>
      </c>
      <c r="JS37" s="78">
        <v>0.0</v>
      </c>
      <c r="JT37" s="78">
        <v>0.0</v>
      </c>
      <c r="JU37" s="78">
        <v>2.0</v>
      </c>
      <c r="JV37" s="78">
        <v>40.0</v>
      </c>
      <c r="JW37" s="78">
        <v>40.0</v>
      </c>
      <c r="JX37" s="78">
        <v>137.0</v>
      </c>
      <c r="JY37" s="78">
        <v>34.2</v>
      </c>
      <c r="JZ37" s="78">
        <v>155.0</v>
      </c>
      <c r="KA37" s="78">
        <v>8.3</v>
      </c>
      <c r="KB37" s="78">
        <v>2.9</v>
      </c>
      <c r="KC37" s="78">
        <v>2.0</v>
      </c>
      <c r="KD37" s="78">
        <v>48.0</v>
      </c>
      <c r="KE37" s="78">
        <v>47.0</v>
      </c>
      <c r="KF37" s="107"/>
      <c r="KG37" s="79">
        <v>137.0</v>
      </c>
      <c r="KH37" s="79">
        <v>33.0</v>
      </c>
      <c r="KI37" s="79">
        <v>44.0</v>
      </c>
      <c r="KJ37" s="79">
        <v>2.3</v>
      </c>
      <c r="KK37" s="80"/>
      <c r="KL37" s="79">
        <v>1.0</v>
      </c>
      <c r="KM37" s="79">
        <v>54.0</v>
      </c>
      <c r="KN37" s="79">
        <v>54.0</v>
      </c>
      <c r="KO37" s="79">
        <v>137.0</v>
      </c>
      <c r="KP37" s="79">
        <v>33.0</v>
      </c>
      <c r="KQ37" s="79" t="s">
        <v>98</v>
      </c>
      <c r="KR37" s="79" t="s">
        <v>98</v>
      </c>
      <c r="KS37" s="80"/>
      <c r="KT37" s="79">
        <v>1.0</v>
      </c>
      <c r="KU37" s="79">
        <v>54.0</v>
      </c>
      <c r="KV37" s="79">
        <v>52.0</v>
      </c>
      <c r="KW37" s="107"/>
      <c r="KX37" s="81">
        <v>131.0</v>
      </c>
      <c r="KY37" s="81">
        <v>33.0</v>
      </c>
      <c r="KZ37" s="81">
        <v>227.0</v>
      </c>
      <c r="LA37" s="81">
        <v>11.1</v>
      </c>
      <c r="LB37" s="81">
        <v>1.5</v>
      </c>
      <c r="LC37" s="81">
        <v>3.0</v>
      </c>
      <c r="LD37" s="81">
        <v>53.0</v>
      </c>
      <c r="LE37" s="81">
        <v>52.0</v>
      </c>
      <c r="LF37" s="81">
        <v>131.0</v>
      </c>
      <c r="LG37" s="81">
        <v>33.0</v>
      </c>
      <c r="LH37" s="81">
        <v>418.0</v>
      </c>
      <c r="LI37" s="81">
        <v>20.5</v>
      </c>
      <c r="LJ37" s="81">
        <v>5.0</v>
      </c>
      <c r="LK37" s="81">
        <v>5.0</v>
      </c>
      <c r="LL37" s="81">
        <v>54.0</v>
      </c>
      <c r="LM37" s="81">
        <v>54.0</v>
      </c>
      <c r="LN37" s="107"/>
      <c r="LO37" s="82">
        <v>332.0</v>
      </c>
      <c r="LP37" s="82">
        <v>331.0</v>
      </c>
      <c r="LQ37" s="82">
        <v>168.0</v>
      </c>
      <c r="LR37" s="82">
        <v>68.0</v>
      </c>
      <c r="LS37" s="82">
        <v>319.0</v>
      </c>
      <c r="LT37" s="83">
        <v>50.0</v>
      </c>
      <c r="LU37" s="83">
        <v>6.5</v>
      </c>
      <c r="LV37" s="83">
        <v>139.0</v>
      </c>
      <c r="LW37" s="83">
        <v>103.0</v>
      </c>
      <c r="LX37" s="83">
        <v>56.0</v>
      </c>
      <c r="LY37" s="83">
        <v>54.0</v>
      </c>
      <c r="LZ37" s="83">
        <v>12.0</v>
      </c>
      <c r="MA37" s="83">
        <v>118.0</v>
      </c>
      <c r="MB37" s="83">
        <v>2.5</v>
      </c>
      <c r="MC37" s="83">
        <v>140.0</v>
      </c>
      <c r="MD37" s="83">
        <v>228.0</v>
      </c>
      <c r="ME37" s="83">
        <v>77.0</v>
      </c>
      <c r="MF37" s="83">
        <v>62.0</v>
      </c>
      <c r="MG37" s="83">
        <v>12.0</v>
      </c>
      <c r="MH37" s="83">
        <v>0.0</v>
      </c>
      <c r="MI37" s="83">
        <v>0.0</v>
      </c>
      <c r="MJ37" s="83">
        <v>0.0</v>
      </c>
      <c r="MK37" s="83">
        <v>0.0</v>
      </c>
      <c r="ML37" s="83">
        <v>46.0</v>
      </c>
      <c r="MM37" s="83">
        <v>41.0</v>
      </c>
      <c r="MN37" s="83">
        <v>5.0</v>
      </c>
      <c r="MO37" s="86"/>
      <c r="MP37" s="87"/>
      <c r="MQ37" s="87"/>
      <c r="MR37" s="87"/>
      <c r="MS37" s="87"/>
      <c r="MT37" s="83">
        <v>11.5</v>
      </c>
      <c r="MU37" s="83">
        <v>4.0</v>
      </c>
      <c r="MV37" s="83">
        <v>200.0</v>
      </c>
      <c r="MW37" s="83">
        <v>36.0</v>
      </c>
      <c r="MX37" s="83">
        <v>40.0</v>
      </c>
      <c r="MY37" s="88" t="s">
        <v>96</v>
      </c>
      <c r="MZ37" s="83">
        <v>5.0</v>
      </c>
      <c r="NA37" s="87"/>
      <c r="NB37" s="83">
        <v>16.4</v>
      </c>
      <c r="NC37" s="83">
        <v>4.9</v>
      </c>
      <c r="ND37" s="83">
        <v>292.0</v>
      </c>
      <c r="NE37" s="83">
        <v>34.0</v>
      </c>
      <c r="NF37" s="83">
        <v>48.0</v>
      </c>
      <c r="NG37" s="83">
        <v>48.0</v>
      </c>
      <c r="NH37" s="83">
        <v>5.0</v>
      </c>
      <c r="NI37" s="88"/>
      <c r="NJ37" s="83">
        <v>0.0</v>
      </c>
      <c r="NK37" s="83">
        <v>0.0</v>
      </c>
      <c r="NL37" s="83">
        <v>0.0</v>
      </c>
      <c r="NM37" s="83">
        <v>34.0</v>
      </c>
      <c r="NN37" s="83">
        <v>55.0</v>
      </c>
      <c r="NO37" s="83">
        <v>52.0</v>
      </c>
      <c r="NP37" s="83">
        <v>4.0</v>
      </c>
    </row>
    <row r="38" ht="14.25" customHeight="1">
      <c r="C38" s="108"/>
      <c r="D38" s="7"/>
      <c r="G38" s="7"/>
      <c r="S38" s="7"/>
      <c r="T38" s="7"/>
      <c r="U38" s="7"/>
      <c r="X38" s="7"/>
      <c r="Y38" s="7"/>
      <c r="AA38" s="7"/>
      <c r="AE38" s="7"/>
      <c r="AF38" s="7"/>
      <c r="AG38" s="7"/>
      <c r="AN38" s="7"/>
      <c r="AO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4">MIN(C14:C37)</f>
        <v>49.85</v>
      </c>
      <c r="D39" s="111">
        <f t="shared" si="74"/>
        <v>335</v>
      </c>
      <c r="E39" s="110">
        <f t="shared" si="74"/>
        <v>133</v>
      </c>
      <c r="F39" s="110">
        <f t="shared" si="74"/>
        <v>21</v>
      </c>
      <c r="G39" s="111">
        <f t="shared" si="74"/>
        <v>4.4</v>
      </c>
      <c r="H39" s="110">
        <f t="shared" si="74"/>
        <v>0</v>
      </c>
      <c r="I39" s="110">
        <f t="shared" si="74"/>
        <v>6</v>
      </c>
      <c r="J39" s="110">
        <f t="shared" si="74"/>
        <v>47</v>
      </c>
      <c r="K39" s="110">
        <f t="shared" si="74"/>
        <v>47</v>
      </c>
      <c r="L39" s="110">
        <f t="shared" si="74"/>
        <v>137</v>
      </c>
      <c r="M39" s="110">
        <f t="shared" si="74"/>
        <v>24</v>
      </c>
      <c r="N39" s="110">
        <f t="shared" si="74"/>
        <v>4.1</v>
      </c>
      <c r="O39" s="110">
        <f t="shared" si="74"/>
        <v>0</v>
      </c>
      <c r="P39" s="110">
        <f t="shared" si="74"/>
        <v>6</v>
      </c>
      <c r="Q39" s="110">
        <f t="shared" si="74"/>
        <v>54</v>
      </c>
      <c r="R39" s="110">
        <f t="shared" si="74"/>
        <v>48</v>
      </c>
      <c r="S39" s="111">
        <f t="shared" si="74"/>
        <v>339.6</v>
      </c>
      <c r="T39" s="111">
        <f t="shared" si="74"/>
        <v>242.6</v>
      </c>
      <c r="U39" s="111"/>
      <c r="V39" s="110">
        <f t="shared" ref="V39:X39" si="75">MIN(V14:V37)</f>
        <v>0</v>
      </c>
      <c r="W39" s="110">
        <f t="shared" si="75"/>
        <v>335</v>
      </c>
      <c r="X39" s="111">
        <f t="shared" si="75"/>
        <v>182.2</v>
      </c>
      <c r="Y39" s="111"/>
      <c r="Z39" s="110">
        <f t="shared" ref="Z39:AB39" si="76">MIN(Z14:Z37)</f>
        <v>0</v>
      </c>
      <c r="AA39" s="111">
        <f t="shared" si="76"/>
        <v>323.7</v>
      </c>
      <c r="AB39" s="110">
        <f t="shared" si="76"/>
        <v>262.3</v>
      </c>
      <c r="AC39" s="110"/>
      <c r="AD39" s="110">
        <f t="shared" ref="AD39:AF39" si="77">MIN(AD14:AD37)</f>
        <v>0</v>
      </c>
      <c r="AE39" s="111">
        <f t="shared" si="77"/>
        <v>337.8</v>
      </c>
      <c r="AF39" s="111">
        <f t="shared" si="77"/>
        <v>291.1</v>
      </c>
      <c r="AG39" s="111"/>
      <c r="AH39" s="110">
        <f t="shared" ref="AH39:AJ39" si="78">MIN(AH14:AH37)</f>
        <v>0</v>
      </c>
      <c r="AI39" s="110">
        <f t="shared" si="78"/>
        <v>346.6</v>
      </c>
      <c r="AJ39" s="110">
        <f t="shared" si="78"/>
        <v>230.7</v>
      </c>
      <c r="AK39" s="110"/>
      <c r="AL39" s="110">
        <f t="shared" ref="AL39:AN39" si="79">MIN(AL14:AL37)</f>
        <v>0</v>
      </c>
      <c r="AM39" s="110">
        <f t="shared" si="79"/>
        <v>337.5</v>
      </c>
      <c r="AN39" s="111">
        <f t="shared" si="79"/>
        <v>272.2</v>
      </c>
      <c r="AO39" s="111"/>
      <c r="AP39" s="110">
        <f t="shared" ref="AP39:AR39" si="80">MIN(AP14:AP37)</f>
        <v>0</v>
      </c>
      <c r="AQ39" s="189">
        <f t="shared" si="80"/>
        <v>133</v>
      </c>
      <c r="AR39" s="110">
        <f t="shared" si="80"/>
        <v>21</v>
      </c>
      <c r="AS39" s="110"/>
      <c r="AT39" s="110">
        <f t="shared" ref="AT39:AV39" si="81">MIN(AT14:AT37)</f>
        <v>0</v>
      </c>
      <c r="AU39" s="110">
        <f t="shared" si="81"/>
        <v>137</v>
      </c>
      <c r="AV39" s="110">
        <f t="shared" si="81"/>
        <v>24</v>
      </c>
      <c r="AW39" s="110"/>
      <c r="AX39" s="110">
        <f t="shared" ref="AX39:AY39" si="82">MIN(AX14:AX37)</f>
        <v>0</v>
      </c>
      <c r="AY39" s="189">
        <f t="shared" si="82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3">MIN(BJ14:BJ37)</f>
        <v>83</v>
      </c>
      <c r="BK39" s="110">
        <f t="shared" si="83"/>
        <v>55</v>
      </c>
      <c r="BL39" s="112">
        <f t="shared" si="83"/>
        <v>0</v>
      </c>
      <c r="BM39" s="110">
        <f t="shared" si="83"/>
        <v>340</v>
      </c>
      <c r="BN39" s="110">
        <f t="shared" si="83"/>
        <v>144</v>
      </c>
      <c r="BO39" s="110">
        <f t="shared" si="83"/>
        <v>21</v>
      </c>
      <c r="BP39" s="110">
        <f t="shared" si="83"/>
        <v>1</v>
      </c>
      <c r="BQ39" s="110">
        <f t="shared" si="83"/>
        <v>0</v>
      </c>
      <c r="BR39" s="110">
        <f t="shared" si="83"/>
        <v>6</v>
      </c>
      <c r="BS39" s="110">
        <f t="shared" si="83"/>
        <v>47</v>
      </c>
      <c r="BT39" s="110">
        <f t="shared" si="83"/>
        <v>48</v>
      </c>
      <c r="BU39" s="110">
        <f t="shared" si="83"/>
        <v>340</v>
      </c>
      <c r="BV39" s="110">
        <f t="shared" si="83"/>
        <v>274</v>
      </c>
      <c r="BW39" s="110"/>
      <c r="BX39" s="110">
        <f t="shared" ref="BX39:BZ39" si="84">MIN(BX14:BX37)</f>
        <v>24</v>
      </c>
      <c r="BY39" s="110">
        <f t="shared" si="84"/>
        <v>206</v>
      </c>
      <c r="BZ39" s="110">
        <f t="shared" si="84"/>
        <v>289</v>
      </c>
      <c r="CA39" s="110"/>
      <c r="CB39" s="110">
        <f t="shared" ref="CB39:CD39" si="85">MIN(CB14:CB37)</f>
        <v>20</v>
      </c>
      <c r="CC39" s="110">
        <f t="shared" si="85"/>
        <v>340</v>
      </c>
      <c r="CD39" s="110">
        <f t="shared" si="85"/>
        <v>222</v>
      </c>
      <c r="CE39" s="110"/>
      <c r="CF39" s="110">
        <f t="shared" ref="CF39:CH39" si="86">MIN(CF14:CF37)</f>
        <v>2</v>
      </c>
      <c r="CG39" s="110">
        <f t="shared" si="86"/>
        <v>333</v>
      </c>
      <c r="CH39" s="110">
        <f t="shared" si="86"/>
        <v>215</v>
      </c>
      <c r="CI39" s="110"/>
      <c r="CJ39" s="110">
        <f t="shared" ref="CJ39:CL39" si="87">MIN(CJ14:CJ37)</f>
        <v>2</v>
      </c>
      <c r="CK39" s="110">
        <f t="shared" si="87"/>
        <v>345</v>
      </c>
      <c r="CL39" s="110">
        <f t="shared" si="87"/>
        <v>139</v>
      </c>
      <c r="CM39" s="110"/>
      <c r="CN39" s="110">
        <f t="shared" ref="CN39:CP39" si="88">MIN(CN14:CN37)</f>
        <v>1</v>
      </c>
      <c r="CO39" s="110">
        <f t="shared" si="88"/>
        <v>329</v>
      </c>
      <c r="CP39" s="110">
        <f t="shared" si="88"/>
        <v>251</v>
      </c>
      <c r="CQ39" s="110"/>
      <c r="CR39" s="110">
        <f t="shared" ref="CR39:CT39" si="89">MIN(CR14:CR37)</f>
        <v>1</v>
      </c>
      <c r="CS39" s="110">
        <f t="shared" si="89"/>
        <v>333</v>
      </c>
      <c r="CT39" s="110">
        <f t="shared" si="89"/>
        <v>272</v>
      </c>
      <c r="CU39" s="110"/>
      <c r="CV39" s="110">
        <f t="shared" ref="CV39:CX39" si="90">MIN(CV14:CV37)</f>
        <v>84</v>
      </c>
      <c r="CW39" s="110">
        <f t="shared" si="90"/>
        <v>334</v>
      </c>
      <c r="CX39" s="110">
        <f t="shared" si="90"/>
        <v>149</v>
      </c>
      <c r="CY39" s="110"/>
      <c r="CZ39" s="110">
        <f t="shared" ref="CZ39:DB39" si="91">MIN(CZ14:CZ37)</f>
        <v>48</v>
      </c>
      <c r="DA39" s="110">
        <f t="shared" si="91"/>
        <v>322</v>
      </c>
      <c r="DB39" s="110">
        <f t="shared" si="91"/>
        <v>153</v>
      </c>
      <c r="DC39" s="110"/>
      <c r="DD39" s="110">
        <f t="shared" ref="DD39:DE39" si="92">MIN(DD14:DD37)</f>
        <v>48</v>
      </c>
      <c r="DE39" s="110">
        <f t="shared" si="92"/>
        <v>144</v>
      </c>
      <c r="DF39" s="110"/>
      <c r="DG39" s="110">
        <f t="shared" ref="DG39:DH39" si="93">MIN(DG14:DG37)</f>
        <v>21</v>
      </c>
      <c r="DH39" s="110">
        <f t="shared" si="93"/>
        <v>1</v>
      </c>
      <c r="DI39" s="110"/>
      <c r="DJ39" s="110">
        <f t="shared" ref="DJ39:DW39" si="94">MIN(DJ14:DJ37)</f>
        <v>7</v>
      </c>
      <c r="DK39" s="110">
        <f t="shared" si="94"/>
        <v>46</v>
      </c>
      <c r="DL39" s="110">
        <f t="shared" si="94"/>
        <v>48</v>
      </c>
      <c r="DM39" s="112">
        <f t="shared" si="94"/>
        <v>50</v>
      </c>
      <c r="DN39" s="110">
        <f t="shared" si="94"/>
        <v>338</v>
      </c>
      <c r="DO39" s="110">
        <f t="shared" si="94"/>
        <v>139</v>
      </c>
      <c r="DP39" s="110">
        <f t="shared" si="94"/>
        <v>12.6</v>
      </c>
      <c r="DQ39" s="110">
        <f t="shared" si="94"/>
        <v>7.23</v>
      </c>
      <c r="DR39" s="110">
        <f t="shared" si="94"/>
        <v>0.52</v>
      </c>
      <c r="DS39" s="110">
        <f t="shared" si="94"/>
        <v>8</v>
      </c>
      <c r="DT39" s="110">
        <f t="shared" si="94"/>
        <v>37</v>
      </c>
      <c r="DU39" s="110">
        <f t="shared" si="94"/>
        <v>41</v>
      </c>
      <c r="DV39" s="110">
        <f t="shared" si="94"/>
        <v>335</v>
      </c>
      <c r="DW39" s="110">
        <f t="shared" si="94"/>
        <v>0</v>
      </c>
      <c r="DX39" s="110"/>
      <c r="DY39" s="110">
        <f t="shared" ref="DY39:EA39" si="95">MIN(DY14:DY37)</f>
        <v>0</v>
      </c>
      <c r="DZ39" s="110">
        <f t="shared" si="95"/>
        <v>335</v>
      </c>
      <c r="EA39" s="110">
        <f t="shared" si="95"/>
        <v>0</v>
      </c>
      <c r="EB39" s="110"/>
      <c r="EC39" s="110">
        <f t="shared" ref="EC39:EU39" si="96">MIN(EC14:EC37)</f>
        <v>0</v>
      </c>
      <c r="ED39" s="112">
        <f t="shared" si="96"/>
        <v>0</v>
      </c>
      <c r="EE39" s="110">
        <f t="shared" si="96"/>
        <v>338</v>
      </c>
      <c r="EF39" s="110">
        <f t="shared" si="96"/>
        <v>135</v>
      </c>
      <c r="EG39" s="110">
        <f t="shared" si="96"/>
        <v>68</v>
      </c>
      <c r="EH39" s="110">
        <f t="shared" si="96"/>
        <v>2.8</v>
      </c>
      <c r="EI39" s="110">
        <f t="shared" si="96"/>
        <v>0</v>
      </c>
      <c r="EJ39" s="110">
        <f t="shared" si="96"/>
        <v>9</v>
      </c>
      <c r="EK39" s="110">
        <f t="shared" si="96"/>
        <v>46</v>
      </c>
      <c r="EL39" s="110">
        <f t="shared" si="96"/>
        <v>49</v>
      </c>
      <c r="EM39" s="110">
        <f t="shared" si="96"/>
        <v>135</v>
      </c>
      <c r="EN39" s="110">
        <f t="shared" si="96"/>
        <v>99</v>
      </c>
      <c r="EO39" s="110">
        <f t="shared" si="96"/>
        <v>4.2</v>
      </c>
      <c r="EP39" s="110">
        <f t="shared" si="96"/>
        <v>0</v>
      </c>
      <c r="EQ39" s="110">
        <f t="shared" si="96"/>
        <v>9</v>
      </c>
      <c r="ER39" s="110">
        <f t="shared" si="96"/>
        <v>47</v>
      </c>
      <c r="ES39" s="110">
        <f t="shared" si="96"/>
        <v>50</v>
      </c>
      <c r="ET39" s="110">
        <f t="shared" si="96"/>
        <v>337</v>
      </c>
      <c r="EU39" s="110">
        <f t="shared" si="96"/>
        <v>210</v>
      </c>
      <c r="EV39" s="110"/>
      <c r="EW39" s="110">
        <f t="shared" ref="EW39:EY39" si="97">MIN(EW14:EW37)</f>
        <v>-9.2</v>
      </c>
      <c r="EX39" s="110">
        <f t="shared" si="97"/>
        <v>336</v>
      </c>
      <c r="EY39" s="110">
        <f t="shared" si="97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8">MIN(FI14:FI37)</f>
        <v>0</v>
      </c>
      <c r="FJ39" s="110">
        <f t="shared" si="98"/>
        <v>338</v>
      </c>
      <c r="FK39" s="110">
        <f t="shared" si="98"/>
        <v>198</v>
      </c>
      <c r="FL39" s="110"/>
      <c r="FM39" s="110">
        <f t="shared" ref="FM39:FN39" si="99">MIN(FM14:FM37)</f>
        <v>1.2</v>
      </c>
      <c r="FN39" s="110">
        <f t="shared" si="99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0">MIN(FY14:FY37)</f>
        <v>0</v>
      </c>
      <c r="FZ39" s="112">
        <f t="shared" si="100"/>
        <v>0</v>
      </c>
      <c r="GA39" s="110">
        <f t="shared" si="100"/>
        <v>0</v>
      </c>
      <c r="GB39" s="110">
        <f t="shared" si="100"/>
        <v>0</v>
      </c>
      <c r="GC39" s="110"/>
      <c r="GD39" s="110">
        <f t="shared" ref="GD39:GF39" si="101">MIN(GD14:GD37)</f>
        <v>0</v>
      </c>
      <c r="GE39" s="110">
        <f t="shared" si="101"/>
        <v>338</v>
      </c>
      <c r="GF39" s="110">
        <f t="shared" si="101"/>
        <v>237.23</v>
      </c>
      <c r="GG39" s="110"/>
      <c r="GH39" s="110">
        <f t="shared" ref="GH39:GJ39" si="102">MIN(GH14:GH37)</f>
        <v>7.04</v>
      </c>
      <c r="GI39" s="110">
        <f t="shared" si="102"/>
        <v>338</v>
      </c>
      <c r="GJ39" s="110">
        <f t="shared" si="102"/>
        <v>199.15</v>
      </c>
      <c r="GK39" s="110"/>
      <c r="GL39" s="110">
        <f t="shared" ref="GL39:GN39" si="103">MIN(GL14:GL37)</f>
        <v>-22.61</v>
      </c>
      <c r="GM39" s="110">
        <f t="shared" si="103"/>
        <v>338</v>
      </c>
      <c r="GN39" s="110">
        <f t="shared" si="103"/>
        <v>183.47</v>
      </c>
      <c r="GO39" s="110"/>
      <c r="GP39" s="110">
        <f t="shared" ref="GP39:GR39" si="104">MIN(GP14:GP37)</f>
        <v>-29.23</v>
      </c>
      <c r="GQ39" s="110">
        <f t="shared" si="104"/>
        <v>338</v>
      </c>
      <c r="GR39" s="110">
        <f t="shared" si="104"/>
        <v>96.28</v>
      </c>
      <c r="GS39" s="110"/>
      <c r="GT39" s="110">
        <f t="shared" ref="GT39:GV39" si="105">MIN(GT14:GT37)</f>
        <v>-11.39</v>
      </c>
      <c r="GU39" s="110">
        <f t="shared" si="105"/>
        <v>337</v>
      </c>
      <c r="GV39" s="110">
        <f t="shared" si="105"/>
        <v>104.19</v>
      </c>
      <c r="GW39" s="110"/>
      <c r="GX39" s="110">
        <f t="shared" ref="GX39:HC39" si="106">MIN(GX14:GX37)</f>
        <v>-16.98</v>
      </c>
      <c r="GY39" s="112">
        <f t="shared" si="106"/>
        <v>0</v>
      </c>
      <c r="GZ39" s="110">
        <f t="shared" si="106"/>
        <v>0</v>
      </c>
      <c r="HA39" s="110">
        <f t="shared" si="106"/>
        <v>0</v>
      </c>
      <c r="HB39" s="110">
        <f t="shared" si="106"/>
        <v>20</v>
      </c>
      <c r="HC39" s="110">
        <f t="shared" si="106"/>
        <v>1</v>
      </c>
      <c r="HD39" s="110"/>
      <c r="HE39" s="110">
        <f t="shared" ref="HE39:HK39" si="107">MIN(HE14:HE37)</f>
        <v>8</v>
      </c>
      <c r="HF39" s="110">
        <f t="shared" si="107"/>
        <v>50</v>
      </c>
      <c r="HG39" s="110">
        <f t="shared" si="107"/>
        <v>48</v>
      </c>
      <c r="HH39" s="110">
        <f t="shared" si="107"/>
        <v>0</v>
      </c>
      <c r="HI39" s="110">
        <f t="shared" si="107"/>
        <v>0</v>
      </c>
      <c r="HJ39" s="110">
        <f t="shared" si="107"/>
        <v>3</v>
      </c>
      <c r="HK39" s="110">
        <f t="shared" si="107"/>
        <v>0.15</v>
      </c>
      <c r="HL39" s="110"/>
      <c r="HM39" s="110">
        <f t="shared" ref="HM39:HS39" si="108">MIN(HM14:HM37)</f>
        <v>5</v>
      </c>
      <c r="HN39" s="110">
        <f t="shared" si="108"/>
        <v>54</v>
      </c>
      <c r="HO39" s="110">
        <f t="shared" si="108"/>
        <v>53</v>
      </c>
      <c r="HP39" s="110">
        <f t="shared" si="108"/>
        <v>0</v>
      </c>
      <c r="HQ39" s="110">
        <f t="shared" si="108"/>
        <v>0</v>
      </c>
      <c r="HR39" s="110">
        <f t="shared" si="108"/>
        <v>65</v>
      </c>
      <c r="HS39" s="110">
        <f t="shared" si="108"/>
        <v>3.25</v>
      </c>
      <c r="HT39" s="110"/>
      <c r="HU39" s="110">
        <f t="shared" ref="HU39:IB39" si="109">MIN(HU14:HU37)</f>
        <v>7</v>
      </c>
      <c r="HV39" s="110">
        <f t="shared" si="109"/>
        <v>48</v>
      </c>
      <c r="HW39" s="110">
        <f t="shared" si="109"/>
        <v>48</v>
      </c>
      <c r="HX39" s="112">
        <f t="shared" si="109"/>
        <v>0</v>
      </c>
      <c r="HY39" s="110">
        <f t="shared" si="109"/>
        <v>135</v>
      </c>
      <c r="HZ39" s="110">
        <f t="shared" si="109"/>
        <v>33</v>
      </c>
      <c r="IA39" s="110">
        <f t="shared" si="109"/>
        <v>56</v>
      </c>
      <c r="IB39" s="110">
        <f t="shared" si="109"/>
        <v>2.8</v>
      </c>
      <c r="IC39" s="110"/>
      <c r="ID39" s="110">
        <f t="shared" ref="ID39:IK39" si="110">MIN(ID14:ID37)</f>
        <v>2</v>
      </c>
      <c r="IE39" s="110">
        <f t="shared" si="110"/>
        <v>58</v>
      </c>
      <c r="IF39" s="110">
        <f t="shared" si="110"/>
        <v>38</v>
      </c>
      <c r="IG39" s="112">
        <f t="shared" si="110"/>
        <v>0</v>
      </c>
      <c r="IH39" s="110">
        <f t="shared" si="110"/>
        <v>136</v>
      </c>
      <c r="II39" s="110">
        <f t="shared" si="110"/>
        <v>33.2</v>
      </c>
      <c r="IJ39" s="110">
        <f t="shared" si="110"/>
        <v>17</v>
      </c>
      <c r="IK39" s="110">
        <f t="shared" si="110"/>
        <v>0.7</v>
      </c>
      <c r="IL39" s="110"/>
      <c r="IM39" s="110">
        <f t="shared" ref="IM39:IS39" si="111">MIN(IM14:IM37)</f>
        <v>6</v>
      </c>
      <c r="IN39" s="110">
        <f t="shared" si="111"/>
        <v>44</v>
      </c>
      <c r="IO39" s="110">
        <f t="shared" si="111"/>
        <v>44</v>
      </c>
      <c r="IP39" s="110">
        <f t="shared" si="111"/>
        <v>136</v>
      </c>
      <c r="IQ39" s="110">
        <f t="shared" si="111"/>
        <v>33.7</v>
      </c>
      <c r="IR39" s="110">
        <f t="shared" si="111"/>
        <v>4</v>
      </c>
      <c r="IS39" s="110">
        <f t="shared" si="111"/>
        <v>0.1</v>
      </c>
      <c r="IT39" s="110"/>
      <c r="IU39" s="110">
        <f t="shared" ref="IU39:JB39" si="112">MIN(IU14:IU37)</f>
        <v>12</v>
      </c>
      <c r="IV39" s="110">
        <f t="shared" si="112"/>
        <v>44</v>
      </c>
      <c r="IW39" s="110">
        <f t="shared" si="112"/>
        <v>42</v>
      </c>
      <c r="IX39" s="112">
        <f t="shared" si="112"/>
        <v>0</v>
      </c>
      <c r="IY39" s="110">
        <f t="shared" si="112"/>
        <v>136.81</v>
      </c>
      <c r="IZ39" s="110">
        <f t="shared" si="112"/>
        <v>34.54</v>
      </c>
      <c r="JA39" s="110">
        <f t="shared" si="112"/>
        <v>120.2</v>
      </c>
      <c r="JB39" s="110">
        <f t="shared" si="112"/>
        <v>6.01</v>
      </c>
      <c r="JC39" s="110"/>
      <c r="JD39" s="110">
        <f t="shared" ref="JD39:JJ39" si="113">MIN(JD14:JD37)</f>
        <v>3</v>
      </c>
      <c r="JE39" s="110">
        <f t="shared" si="113"/>
        <v>52.72</v>
      </c>
      <c r="JF39" s="110">
        <f t="shared" si="113"/>
        <v>37.58</v>
      </c>
      <c r="JG39" s="110">
        <f t="shared" si="113"/>
        <v>0</v>
      </c>
      <c r="JH39" s="110">
        <f t="shared" si="113"/>
        <v>0</v>
      </c>
      <c r="JI39" s="110">
        <f t="shared" si="113"/>
        <v>0</v>
      </c>
      <c r="JJ39" s="110">
        <f t="shared" si="113"/>
        <v>0</v>
      </c>
      <c r="JK39" s="110"/>
      <c r="JL39" s="110">
        <f t="shared" ref="JL39:JS39" si="114">MIN(JL14:JL37)</f>
        <v>0</v>
      </c>
      <c r="JM39" s="110">
        <f t="shared" si="114"/>
        <v>0</v>
      </c>
      <c r="JN39" s="110">
        <f t="shared" si="114"/>
        <v>0</v>
      </c>
      <c r="JO39" s="112">
        <f t="shared" si="114"/>
        <v>0</v>
      </c>
      <c r="JP39" s="110">
        <f t="shared" si="114"/>
        <v>135</v>
      </c>
      <c r="JQ39" s="110">
        <f t="shared" si="114"/>
        <v>31.9</v>
      </c>
      <c r="JR39" s="110">
        <f t="shared" si="114"/>
        <v>0</v>
      </c>
      <c r="JS39" s="110">
        <f t="shared" si="114"/>
        <v>0</v>
      </c>
      <c r="JT39" s="110"/>
      <c r="JU39" s="110">
        <f t="shared" ref="JU39:KA39" si="115">MIN(JU14:JU37)</f>
        <v>2</v>
      </c>
      <c r="JV39" s="110">
        <f t="shared" si="115"/>
        <v>38</v>
      </c>
      <c r="JW39" s="110">
        <f t="shared" si="115"/>
        <v>38</v>
      </c>
      <c r="JX39" s="110">
        <f t="shared" si="115"/>
        <v>135</v>
      </c>
      <c r="JY39" s="110">
        <f t="shared" si="115"/>
        <v>33.7</v>
      </c>
      <c r="JZ39" s="110">
        <f t="shared" si="115"/>
        <v>9</v>
      </c>
      <c r="KA39" s="110">
        <f t="shared" si="115"/>
        <v>0.5</v>
      </c>
      <c r="KB39" s="110"/>
      <c r="KC39" s="110">
        <f t="shared" ref="KC39:KJ39" si="116">MIN(KC14:KC37)</f>
        <v>2</v>
      </c>
      <c r="KD39" s="110">
        <f t="shared" si="116"/>
        <v>44</v>
      </c>
      <c r="KE39" s="110">
        <f t="shared" si="116"/>
        <v>43</v>
      </c>
      <c r="KF39" s="112">
        <f t="shared" si="116"/>
        <v>0</v>
      </c>
      <c r="KG39" s="110">
        <f t="shared" si="116"/>
        <v>136</v>
      </c>
      <c r="KH39" s="110">
        <f t="shared" si="116"/>
        <v>33</v>
      </c>
      <c r="KI39" s="110">
        <f t="shared" si="116"/>
        <v>11</v>
      </c>
      <c r="KJ39" s="110">
        <f t="shared" si="116"/>
        <v>0.5</v>
      </c>
      <c r="KK39" s="110"/>
      <c r="KL39" s="110">
        <f t="shared" ref="KL39:KR39" si="117">MIN(KL14:KL37)</f>
        <v>1</v>
      </c>
      <c r="KM39" s="110">
        <f t="shared" si="117"/>
        <v>42</v>
      </c>
      <c r="KN39" s="110">
        <f t="shared" si="117"/>
        <v>42</v>
      </c>
      <c r="KO39" s="110">
        <f t="shared" si="117"/>
        <v>136</v>
      </c>
      <c r="KP39" s="110">
        <f t="shared" si="117"/>
        <v>33</v>
      </c>
      <c r="KQ39" s="110">
        <f t="shared" si="117"/>
        <v>3</v>
      </c>
      <c r="KR39" s="110">
        <f t="shared" si="117"/>
        <v>0.1</v>
      </c>
      <c r="KS39" s="110"/>
      <c r="KT39" s="110">
        <f t="shared" ref="KT39:LA39" si="118">MIN(KT14:KT37)</f>
        <v>1</v>
      </c>
      <c r="KU39" s="110">
        <f t="shared" si="118"/>
        <v>42</v>
      </c>
      <c r="KV39" s="110">
        <f t="shared" si="118"/>
        <v>40</v>
      </c>
      <c r="KW39" s="112">
        <f t="shared" si="118"/>
        <v>0</v>
      </c>
      <c r="KX39" s="110">
        <f t="shared" si="118"/>
        <v>123</v>
      </c>
      <c r="KY39" s="110">
        <f t="shared" si="118"/>
        <v>32</v>
      </c>
      <c r="KZ39" s="110">
        <f t="shared" si="118"/>
        <v>0</v>
      </c>
      <c r="LA39" s="110">
        <f t="shared" si="118"/>
        <v>0</v>
      </c>
      <c r="LB39" s="110"/>
      <c r="LC39" s="110">
        <f t="shared" ref="LC39:LI39" si="119">MIN(LC14:LC37)</f>
        <v>3</v>
      </c>
      <c r="LD39" s="110">
        <f t="shared" si="119"/>
        <v>48</v>
      </c>
      <c r="LE39" s="110">
        <f t="shared" si="119"/>
        <v>48</v>
      </c>
      <c r="LF39" s="110">
        <f t="shared" si="119"/>
        <v>123</v>
      </c>
      <c r="LG39" s="110">
        <f t="shared" si="119"/>
        <v>3</v>
      </c>
      <c r="LH39" s="110">
        <f t="shared" si="119"/>
        <v>159</v>
      </c>
      <c r="LI39" s="110">
        <f t="shared" si="119"/>
        <v>7.8</v>
      </c>
      <c r="LJ39" s="110"/>
      <c r="LK39" s="110">
        <f t="shared" ref="LK39:LO39" si="120">MIN(LK14:LK37)</f>
        <v>5</v>
      </c>
      <c r="LL39" s="110">
        <f t="shared" si="120"/>
        <v>48</v>
      </c>
      <c r="LM39" s="110">
        <f t="shared" si="120"/>
        <v>48</v>
      </c>
      <c r="LN39" s="112">
        <f t="shared" si="120"/>
        <v>0</v>
      </c>
      <c r="LO39" s="110">
        <f t="shared" si="120"/>
        <v>325</v>
      </c>
      <c r="LP39" s="110"/>
      <c r="LQ39" s="110"/>
      <c r="LR39" s="110"/>
      <c r="LS39" s="110"/>
      <c r="LT39" s="110" t="str">
        <f t="shared" ref="LT39:MV39" si="121">MIN(#REF!)</f>
        <v>#REF!</v>
      </c>
      <c r="LU39" s="110" t="str">
        <f t="shared" si="121"/>
        <v>#REF!</v>
      </c>
      <c r="LV39" s="110" t="str">
        <f t="shared" si="121"/>
        <v>#REF!</v>
      </c>
      <c r="LW39" s="110" t="str">
        <f t="shared" si="121"/>
        <v>#REF!</v>
      </c>
      <c r="LX39" s="110" t="str">
        <f t="shared" si="121"/>
        <v>#REF!</v>
      </c>
      <c r="LY39" s="110" t="str">
        <f t="shared" si="121"/>
        <v>#REF!</v>
      </c>
      <c r="LZ39" s="110" t="str">
        <f t="shared" si="121"/>
        <v>#REF!</v>
      </c>
      <c r="MA39" s="110" t="str">
        <f t="shared" si="121"/>
        <v>#REF!</v>
      </c>
      <c r="MB39" s="110" t="str">
        <f t="shared" si="121"/>
        <v>#REF!</v>
      </c>
      <c r="MC39" s="110" t="str">
        <f t="shared" si="121"/>
        <v>#REF!</v>
      </c>
      <c r="MD39" s="110" t="str">
        <f t="shared" si="121"/>
        <v>#REF!</v>
      </c>
      <c r="ME39" s="110" t="str">
        <f t="shared" si="121"/>
        <v>#REF!</v>
      </c>
      <c r="MF39" s="110" t="str">
        <f t="shared" si="121"/>
        <v>#REF!</v>
      </c>
      <c r="MG39" s="110" t="str">
        <f t="shared" si="121"/>
        <v>#REF!</v>
      </c>
      <c r="MH39" s="110" t="str">
        <f t="shared" si="121"/>
        <v>#REF!</v>
      </c>
      <c r="MI39" s="110" t="str">
        <f t="shared" si="121"/>
        <v>#REF!</v>
      </c>
      <c r="MJ39" s="110" t="str">
        <f t="shared" si="121"/>
        <v>#REF!</v>
      </c>
      <c r="MK39" s="110" t="str">
        <f t="shared" si="121"/>
        <v>#REF!</v>
      </c>
      <c r="ML39" s="110" t="str">
        <f t="shared" si="121"/>
        <v>#REF!</v>
      </c>
      <c r="MM39" s="110" t="str">
        <f t="shared" si="121"/>
        <v>#REF!</v>
      </c>
      <c r="MN39" s="110" t="str">
        <f t="shared" si="121"/>
        <v>#REF!</v>
      </c>
      <c r="MO39" s="112" t="str">
        <f t="shared" si="121"/>
        <v>#REF!</v>
      </c>
      <c r="MP39" s="110" t="str">
        <f t="shared" si="121"/>
        <v>#REF!</v>
      </c>
      <c r="MQ39" s="110" t="str">
        <f t="shared" si="121"/>
        <v>#REF!</v>
      </c>
      <c r="MR39" s="110" t="str">
        <f t="shared" si="121"/>
        <v>#REF!</v>
      </c>
      <c r="MS39" s="110" t="str">
        <f t="shared" si="121"/>
        <v>#REF!</v>
      </c>
      <c r="MT39" s="110" t="str">
        <f t="shared" si="121"/>
        <v>#REF!</v>
      </c>
      <c r="MU39" s="110" t="str">
        <f t="shared" si="121"/>
        <v>#REF!</v>
      </c>
      <c r="MV39" s="110" t="str">
        <f t="shared" si="121"/>
        <v>#REF!</v>
      </c>
      <c r="MW39" s="110"/>
      <c r="MX39" s="110"/>
      <c r="MY39" s="110" t="str">
        <f t="shared" ref="MY39:ND39" si="122">MIN(#REF!)</f>
        <v>#REF!</v>
      </c>
      <c r="MZ39" s="110" t="str">
        <f t="shared" si="122"/>
        <v>#REF!</v>
      </c>
      <c r="NA39" s="110" t="str">
        <f t="shared" si="122"/>
        <v>#REF!</v>
      </c>
      <c r="NB39" s="110" t="str">
        <f t="shared" si="122"/>
        <v>#REF!</v>
      </c>
      <c r="NC39" s="110" t="str">
        <f t="shared" si="122"/>
        <v>#REF!</v>
      </c>
      <c r="ND39" s="110" t="str">
        <f t="shared" si="122"/>
        <v>#REF!</v>
      </c>
      <c r="NE39" s="110"/>
      <c r="NF39" s="110"/>
      <c r="NG39" s="110" t="str">
        <f t="shared" ref="NG39:NL39" si="123">MIN(#REF!)</f>
        <v>#REF!</v>
      </c>
      <c r="NH39" s="110" t="str">
        <f t="shared" si="123"/>
        <v>#REF!</v>
      </c>
      <c r="NI39" s="110" t="str">
        <f t="shared" si="123"/>
        <v>#REF!</v>
      </c>
      <c r="NJ39" s="110" t="str">
        <f t="shared" si="123"/>
        <v>#REF!</v>
      </c>
      <c r="NK39" s="110" t="str">
        <f t="shared" si="123"/>
        <v>#REF!</v>
      </c>
      <c r="NL39" s="110" t="str">
        <f t="shared" si="123"/>
        <v>#REF!</v>
      </c>
      <c r="NM39" s="110"/>
      <c r="NN39" s="110"/>
      <c r="NO39" s="110" t="str">
        <f t="shared" ref="NO39:NP39" si="124">MIN(#REF!)</f>
        <v>#REF!</v>
      </c>
      <c r="NP39" s="110" t="str">
        <f t="shared" si="124"/>
        <v>#REF!</v>
      </c>
    </row>
    <row r="40" ht="14.25" customHeight="1">
      <c r="B40" s="113" t="s">
        <v>101</v>
      </c>
      <c r="C40" s="114">
        <f t="shared" ref="C40:T40" si="125">MAX(C14:C37)</f>
        <v>50.28</v>
      </c>
      <c r="D40" s="115">
        <f t="shared" si="125"/>
        <v>341</v>
      </c>
      <c r="E40" s="114">
        <f t="shared" si="125"/>
        <v>135</v>
      </c>
      <c r="F40" s="114">
        <f t="shared" si="125"/>
        <v>116</v>
      </c>
      <c r="G40" s="115">
        <f t="shared" si="125"/>
        <v>24.7</v>
      </c>
      <c r="H40" s="114">
        <f t="shared" si="125"/>
        <v>0</v>
      </c>
      <c r="I40" s="114">
        <f t="shared" si="125"/>
        <v>6</v>
      </c>
      <c r="J40" s="114">
        <f t="shared" si="125"/>
        <v>50</v>
      </c>
      <c r="K40" s="114">
        <f t="shared" si="125"/>
        <v>49</v>
      </c>
      <c r="L40" s="114">
        <f t="shared" si="125"/>
        <v>140</v>
      </c>
      <c r="M40" s="114">
        <f t="shared" si="125"/>
        <v>99</v>
      </c>
      <c r="N40" s="114">
        <f t="shared" si="125"/>
        <v>24.1</v>
      </c>
      <c r="O40" s="114">
        <f t="shared" si="125"/>
        <v>0</v>
      </c>
      <c r="P40" s="114">
        <f t="shared" si="125"/>
        <v>6</v>
      </c>
      <c r="Q40" s="114">
        <f t="shared" si="125"/>
        <v>56</v>
      </c>
      <c r="R40" s="114">
        <f t="shared" si="125"/>
        <v>51</v>
      </c>
      <c r="S40" s="115">
        <f t="shared" si="125"/>
        <v>345.2</v>
      </c>
      <c r="T40" s="115">
        <f t="shared" si="125"/>
        <v>344</v>
      </c>
      <c r="U40" s="115"/>
      <c r="V40" s="114">
        <f t="shared" ref="V40:X40" si="126">MAX(V14:V37)</f>
        <v>0</v>
      </c>
      <c r="W40" s="114">
        <f t="shared" si="126"/>
        <v>343.9</v>
      </c>
      <c r="X40" s="115">
        <f t="shared" si="126"/>
        <v>299.1</v>
      </c>
      <c r="Y40" s="115"/>
      <c r="Z40" s="114">
        <f t="shared" ref="Z40:AB40" si="127">MAX(Z14:Z37)</f>
        <v>0</v>
      </c>
      <c r="AA40" s="115">
        <f t="shared" si="127"/>
        <v>349.7</v>
      </c>
      <c r="AB40" s="114">
        <f t="shared" si="127"/>
        <v>371.1</v>
      </c>
      <c r="AC40" s="114"/>
      <c r="AD40" s="114">
        <f t="shared" ref="AD40:AF40" si="128">MAX(AD14:AD37)</f>
        <v>0</v>
      </c>
      <c r="AE40" s="115">
        <f t="shared" si="128"/>
        <v>345.3</v>
      </c>
      <c r="AF40" s="115">
        <f t="shared" si="128"/>
        <v>367.2</v>
      </c>
      <c r="AG40" s="115"/>
      <c r="AH40" s="114">
        <f t="shared" ref="AH40:AJ40" si="129">MAX(AH14:AH37)</f>
        <v>0</v>
      </c>
      <c r="AI40" s="114">
        <f t="shared" si="129"/>
        <v>352.1</v>
      </c>
      <c r="AJ40" s="114">
        <f t="shared" si="129"/>
        <v>410.6</v>
      </c>
      <c r="AK40" s="114"/>
      <c r="AL40" s="114">
        <f t="shared" ref="AL40:AN40" si="130">MAX(AL14:AL37)</f>
        <v>0</v>
      </c>
      <c r="AM40" s="114">
        <f t="shared" si="130"/>
        <v>343.7</v>
      </c>
      <c r="AN40" s="115">
        <f t="shared" si="130"/>
        <v>39434</v>
      </c>
      <c r="AO40" s="115"/>
      <c r="AP40" s="114">
        <f t="shared" ref="AP40:AR40" si="131">MAX(AP14:AP37)</f>
        <v>0</v>
      </c>
      <c r="AQ40" s="190">
        <f t="shared" si="131"/>
        <v>135</v>
      </c>
      <c r="AR40" s="114">
        <f t="shared" si="131"/>
        <v>116</v>
      </c>
      <c r="AS40" s="114"/>
      <c r="AT40" s="114">
        <f t="shared" ref="AT40:AV40" si="132">MAX(AT14:AT37)</f>
        <v>0</v>
      </c>
      <c r="AU40" s="114">
        <f t="shared" si="132"/>
        <v>140</v>
      </c>
      <c r="AV40" s="114">
        <f t="shared" si="132"/>
        <v>99</v>
      </c>
      <c r="AW40" s="114"/>
      <c r="AX40" s="114">
        <f t="shared" ref="AX40:AY40" si="133">MAX(AX14:AX37)</f>
        <v>0</v>
      </c>
      <c r="AY40" s="190">
        <f t="shared" si="133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4">MAX(BJ14:BJ37)</f>
        <v>85</v>
      </c>
      <c r="BK40" s="114">
        <f t="shared" si="134"/>
        <v>63</v>
      </c>
      <c r="BL40" s="112">
        <f t="shared" si="134"/>
        <v>0</v>
      </c>
      <c r="BM40" s="114">
        <f t="shared" si="134"/>
        <v>343</v>
      </c>
      <c r="BN40" s="114">
        <f t="shared" si="134"/>
        <v>146</v>
      </c>
      <c r="BO40" s="114">
        <f t="shared" si="134"/>
        <v>366</v>
      </c>
      <c r="BP40" s="114">
        <f t="shared" si="134"/>
        <v>15.1</v>
      </c>
      <c r="BQ40" s="114">
        <f t="shared" si="134"/>
        <v>0</v>
      </c>
      <c r="BR40" s="114">
        <f t="shared" si="134"/>
        <v>6</v>
      </c>
      <c r="BS40" s="114">
        <f t="shared" si="134"/>
        <v>69</v>
      </c>
      <c r="BT40" s="114">
        <f t="shared" si="134"/>
        <v>70</v>
      </c>
      <c r="BU40" s="114">
        <f t="shared" si="134"/>
        <v>343</v>
      </c>
      <c r="BV40" s="114">
        <f t="shared" si="134"/>
        <v>569</v>
      </c>
      <c r="BW40" s="114"/>
      <c r="BX40" s="114">
        <f t="shared" ref="BX40:BZ40" si="135">MAX(BX14:BX37)</f>
        <v>322</v>
      </c>
      <c r="BY40" s="114">
        <f t="shared" si="135"/>
        <v>336</v>
      </c>
      <c r="BZ40" s="114">
        <f t="shared" si="135"/>
        <v>384</v>
      </c>
      <c r="CA40" s="114"/>
      <c r="CB40" s="114">
        <f t="shared" ref="CB40:CD40" si="136">MAX(CB14:CB37)</f>
        <v>43</v>
      </c>
      <c r="CC40" s="114">
        <f t="shared" si="136"/>
        <v>345</v>
      </c>
      <c r="CD40" s="114">
        <f t="shared" si="136"/>
        <v>380</v>
      </c>
      <c r="CE40" s="114"/>
      <c r="CF40" s="114">
        <f t="shared" ref="CF40:CH40" si="137">MAX(CF14:CF37)</f>
        <v>18</v>
      </c>
      <c r="CG40" s="114">
        <f t="shared" si="137"/>
        <v>339</v>
      </c>
      <c r="CH40" s="114">
        <f t="shared" si="137"/>
        <v>283</v>
      </c>
      <c r="CI40" s="114"/>
      <c r="CJ40" s="114">
        <f t="shared" ref="CJ40:CL40" si="138">MAX(CJ14:CJ37)</f>
        <v>13</v>
      </c>
      <c r="CK40" s="114">
        <f t="shared" si="138"/>
        <v>353</v>
      </c>
      <c r="CL40" s="114">
        <f t="shared" si="138"/>
        <v>318</v>
      </c>
      <c r="CM40" s="114"/>
      <c r="CN40" s="114">
        <f t="shared" ref="CN40:CP40" si="139">MAX(CN14:CN37)</f>
        <v>19</v>
      </c>
      <c r="CO40" s="114">
        <f t="shared" si="139"/>
        <v>333</v>
      </c>
      <c r="CP40" s="114">
        <f t="shared" si="139"/>
        <v>323</v>
      </c>
      <c r="CQ40" s="114"/>
      <c r="CR40" s="114">
        <f t="shared" ref="CR40:CT40" si="140">MAX(CR14:CR37)</f>
        <v>10</v>
      </c>
      <c r="CS40" s="114">
        <f t="shared" si="140"/>
        <v>339</v>
      </c>
      <c r="CT40" s="114">
        <f t="shared" si="140"/>
        <v>345</v>
      </c>
      <c r="CU40" s="114"/>
      <c r="CV40" s="114">
        <f t="shared" ref="CV40:CX40" si="141">MAX(CV14:CV37)</f>
        <v>118</v>
      </c>
      <c r="CW40" s="114">
        <f t="shared" si="141"/>
        <v>340</v>
      </c>
      <c r="CX40" s="114">
        <f t="shared" si="141"/>
        <v>209</v>
      </c>
      <c r="CY40" s="114"/>
      <c r="CZ40" s="114">
        <f t="shared" ref="CZ40:DB40" si="142">MAX(CZ14:CZ37)</f>
        <v>60</v>
      </c>
      <c r="DA40" s="114">
        <f t="shared" si="142"/>
        <v>325</v>
      </c>
      <c r="DB40" s="114">
        <f t="shared" si="142"/>
        <v>208</v>
      </c>
      <c r="DC40" s="114"/>
      <c r="DD40" s="114">
        <f t="shared" ref="DD40:DE40" si="143">MAX(DD14:DD37)</f>
        <v>75</v>
      </c>
      <c r="DE40" s="114">
        <f t="shared" si="143"/>
        <v>146</v>
      </c>
      <c r="DF40" s="114"/>
      <c r="DG40" s="114">
        <f t="shared" ref="DG40:DH40" si="144">MAX(DG14:DG37)</f>
        <v>366</v>
      </c>
      <c r="DH40" s="114">
        <f t="shared" si="144"/>
        <v>15.1</v>
      </c>
      <c r="DI40" s="114"/>
      <c r="DJ40" s="114">
        <f t="shared" ref="DJ40:DW40" si="145">MAX(DJ14:DJ37)</f>
        <v>7</v>
      </c>
      <c r="DK40" s="114">
        <f t="shared" si="145"/>
        <v>64</v>
      </c>
      <c r="DL40" s="114">
        <f t="shared" si="145"/>
        <v>56</v>
      </c>
      <c r="DM40" s="112">
        <f t="shared" si="145"/>
        <v>50</v>
      </c>
      <c r="DN40" s="114">
        <f t="shared" si="145"/>
        <v>341</v>
      </c>
      <c r="DO40" s="114">
        <f t="shared" si="145"/>
        <v>141</v>
      </c>
      <c r="DP40" s="114">
        <f t="shared" si="145"/>
        <v>50</v>
      </c>
      <c r="DQ40" s="114">
        <f t="shared" si="145"/>
        <v>26.2</v>
      </c>
      <c r="DR40" s="114">
        <f t="shared" si="145"/>
        <v>8.87</v>
      </c>
      <c r="DS40" s="114">
        <f t="shared" si="145"/>
        <v>8</v>
      </c>
      <c r="DT40" s="114">
        <f t="shared" si="145"/>
        <v>46</v>
      </c>
      <c r="DU40" s="114">
        <f t="shared" si="145"/>
        <v>56.1</v>
      </c>
      <c r="DV40" s="114">
        <f t="shared" si="145"/>
        <v>337</v>
      </c>
      <c r="DW40" s="114">
        <f t="shared" si="145"/>
        <v>0</v>
      </c>
      <c r="DX40" s="114"/>
      <c r="DY40" s="114">
        <f t="shared" ref="DY40:EA40" si="146">MAX(DY14:DY37)</f>
        <v>0</v>
      </c>
      <c r="DZ40" s="114">
        <f t="shared" si="146"/>
        <v>337</v>
      </c>
      <c r="EA40" s="114">
        <f t="shared" si="146"/>
        <v>0</v>
      </c>
      <c r="EB40" s="114"/>
      <c r="EC40" s="114">
        <f t="shared" ref="EC40:EU40" si="147">MAX(EC14:EC37)</f>
        <v>0</v>
      </c>
      <c r="ED40" s="112">
        <f t="shared" si="147"/>
        <v>0</v>
      </c>
      <c r="EE40" s="114">
        <f t="shared" si="147"/>
        <v>344</v>
      </c>
      <c r="EF40" s="114">
        <f t="shared" si="147"/>
        <v>139</v>
      </c>
      <c r="EG40" s="114">
        <f t="shared" si="147"/>
        <v>91</v>
      </c>
      <c r="EH40" s="114">
        <f t="shared" si="147"/>
        <v>3.8</v>
      </c>
      <c r="EI40" s="114">
        <f t="shared" si="147"/>
        <v>0</v>
      </c>
      <c r="EJ40" s="114">
        <f t="shared" si="147"/>
        <v>9</v>
      </c>
      <c r="EK40" s="114">
        <f t="shared" si="147"/>
        <v>55</v>
      </c>
      <c r="EL40" s="114">
        <f t="shared" si="147"/>
        <v>56</v>
      </c>
      <c r="EM40" s="114">
        <f t="shared" si="147"/>
        <v>139</v>
      </c>
      <c r="EN40" s="114">
        <f t="shared" si="147"/>
        <v>138</v>
      </c>
      <c r="EO40" s="114">
        <f t="shared" si="147"/>
        <v>6.1</v>
      </c>
      <c r="EP40" s="114">
        <f t="shared" si="147"/>
        <v>0</v>
      </c>
      <c r="EQ40" s="114">
        <f t="shared" si="147"/>
        <v>9</v>
      </c>
      <c r="ER40" s="114">
        <f t="shared" si="147"/>
        <v>56</v>
      </c>
      <c r="ES40" s="114">
        <f t="shared" si="147"/>
        <v>58</v>
      </c>
      <c r="ET40" s="114">
        <f t="shared" si="147"/>
        <v>343</v>
      </c>
      <c r="EU40" s="114">
        <f t="shared" si="147"/>
        <v>257</v>
      </c>
      <c r="EV40" s="114"/>
      <c r="EW40" s="114">
        <f t="shared" ref="EW40:EY40" si="148">MAX(EW14:EW37)</f>
        <v>538</v>
      </c>
      <c r="EX40" s="114">
        <f t="shared" si="148"/>
        <v>341</v>
      </c>
      <c r="EY40" s="114">
        <f t="shared" si="148"/>
        <v>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9">MAX(FI14:FI37)</f>
        <v>0</v>
      </c>
      <c r="FJ40" s="114">
        <f t="shared" si="149"/>
        <v>344</v>
      </c>
      <c r="FK40" s="114">
        <f t="shared" si="149"/>
        <v>254</v>
      </c>
      <c r="FL40" s="114"/>
      <c r="FM40" s="114">
        <f t="shared" ref="FM40:FN40" si="150">MAX(FM14:FM37)</f>
        <v>11.4</v>
      </c>
      <c r="FN40" s="114">
        <f t="shared" si="150"/>
        <v>344</v>
      </c>
      <c r="FO40" s="114"/>
      <c r="FP40" s="114"/>
      <c r="FQ40" s="114"/>
      <c r="FR40" s="114"/>
      <c r="FS40" s="114"/>
      <c r="FT40" s="114">
        <f>MAX(FT14:FT37)</f>
        <v>18.82</v>
      </c>
      <c r="FU40" s="114"/>
      <c r="FV40" s="114"/>
      <c r="FW40" s="114">
        <f>MAX(FW14:FW37)</f>
        <v>0</v>
      </c>
      <c r="FX40" s="114"/>
      <c r="FY40" s="114">
        <f t="shared" ref="FY40:GB40" si="151">MAX(FY14:FY37)</f>
        <v>0</v>
      </c>
      <c r="FZ40" s="112">
        <f t="shared" si="151"/>
        <v>0</v>
      </c>
      <c r="GA40" s="114">
        <f t="shared" si="151"/>
        <v>343</v>
      </c>
      <c r="GB40" s="114">
        <f t="shared" si="151"/>
        <v>391.12</v>
      </c>
      <c r="GC40" s="114"/>
      <c r="GD40" s="114">
        <f t="shared" ref="GD40:GF40" si="152">MAX(GD14:GD37)</f>
        <v>26.63</v>
      </c>
      <c r="GE40" s="114">
        <f t="shared" si="152"/>
        <v>343</v>
      </c>
      <c r="GF40" s="114">
        <f t="shared" si="152"/>
        <v>691.38</v>
      </c>
      <c r="GG40" s="114"/>
      <c r="GH40" s="114">
        <f t="shared" ref="GH40:GJ40" si="153">MAX(GH14:GH37)</f>
        <v>43.14</v>
      </c>
      <c r="GI40" s="114">
        <f t="shared" si="153"/>
        <v>343</v>
      </c>
      <c r="GJ40" s="114">
        <f t="shared" si="153"/>
        <v>255.57</v>
      </c>
      <c r="GK40" s="114"/>
      <c r="GL40" s="114">
        <f t="shared" ref="GL40:GN40" si="154">MAX(GL14:GL37)</f>
        <v>-6.7</v>
      </c>
      <c r="GM40" s="114">
        <f t="shared" si="154"/>
        <v>343</v>
      </c>
      <c r="GN40" s="114">
        <f t="shared" si="154"/>
        <v>234.9</v>
      </c>
      <c r="GO40" s="114"/>
      <c r="GP40" s="114">
        <f t="shared" ref="GP40:GR40" si="155">MAX(GP14:GP37)</f>
        <v>-14.07</v>
      </c>
      <c r="GQ40" s="114">
        <f t="shared" si="155"/>
        <v>343</v>
      </c>
      <c r="GR40" s="114">
        <f t="shared" si="155"/>
        <v>152.45</v>
      </c>
      <c r="GS40" s="114"/>
      <c r="GT40" s="114">
        <f t="shared" ref="GT40:GV40" si="156">MAX(GT14:GT37)</f>
        <v>6.7</v>
      </c>
      <c r="GU40" s="114">
        <f t="shared" si="156"/>
        <v>343</v>
      </c>
      <c r="GV40" s="114">
        <f t="shared" si="156"/>
        <v>168.01</v>
      </c>
      <c r="GW40" s="114"/>
      <c r="GX40" s="114">
        <f t="shared" ref="GX40:HC40" si="157">MAX(GX14:GX37)</f>
        <v>7.45</v>
      </c>
      <c r="GY40" s="112">
        <f t="shared" si="157"/>
        <v>0</v>
      </c>
      <c r="GZ40" s="114">
        <f t="shared" si="157"/>
        <v>0</v>
      </c>
      <c r="HA40" s="114">
        <f t="shared" si="157"/>
        <v>0</v>
      </c>
      <c r="HB40" s="114">
        <f t="shared" si="157"/>
        <v>299</v>
      </c>
      <c r="HC40" s="114">
        <f t="shared" si="157"/>
        <v>14.95</v>
      </c>
      <c r="HD40" s="114"/>
      <c r="HE40" s="114">
        <f t="shared" ref="HE40:HK40" si="158">MAX(HE14:HE37)</f>
        <v>8</v>
      </c>
      <c r="HF40" s="114">
        <f t="shared" si="158"/>
        <v>59</v>
      </c>
      <c r="HG40" s="114">
        <f t="shared" si="158"/>
        <v>55</v>
      </c>
      <c r="HH40" s="114">
        <f t="shared" si="158"/>
        <v>0</v>
      </c>
      <c r="HI40" s="114">
        <f t="shared" si="158"/>
        <v>0</v>
      </c>
      <c r="HJ40" s="114">
        <f t="shared" si="158"/>
        <v>222</v>
      </c>
      <c r="HK40" s="114">
        <f t="shared" si="158"/>
        <v>11.1</v>
      </c>
      <c r="HL40" s="114"/>
      <c r="HM40" s="114">
        <f t="shared" ref="HM40:HS40" si="159">MAX(HM14:HM37)</f>
        <v>5</v>
      </c>
      <c r="HN40" s="114">
        <f t="shared" si="159"/>
        <v>60</v>
      </c>
      <c r="HO40" s="114">
        <f t="shared" si="159"/>
        <v>60</v>
      </c>
      <c r="HP40" s="114">
        <f t="shared" si="159"/>
        <v>0</v>
      </c>
      <c r="HQ40" s="114">
        <f t="shared" si="159"/>
        <v>0</v>
      </c>
      <c r="HR40" s="114">
        <f t="shared" si="159"/>
        <v>273</v>
      </c>
      <c r="HS40" s="114">
        <f t="shared" si="159"/>
        <v>13.65</v>
      </c>
      <c r="HT40" s="114"/>
      <c r="HU40" s="114">
        <f t="shared" ref="HU40:IB40" si="160">MAX(HU14:HU37)</f>
        <v>7</v>
      </c>
      <c r="HV40" s="114">
        <f t="shared" si="160"/>
        <v>58</v>
      </c>
      <c r="HW40" s="114">
        <f t="shared" si="160"/>
        <v>58</v>
      </c>
      <c r="HX40" s="112">
        <f t="shared" si="160"/>
        <v>0</v>
      </c>
      <c r="HY40" s="114">
        <f t="shared" si="160"/>
        <v>135</v>
      </c>
      <c r="HZ40" s="114">
        <f t="shared" si="160"/>
        <v>33</v>
      </c>
      <c r="IA40" s="114">
        <f t="shared" si="160"/>
        <v>172</v>
      </c>
      <c r="IB40" s="114">
        <f t="shared" si="160"/>
        <v>8.6</v>
      </c>
      <c r="IC40" s="114"/>
      <c r="ID40" s="114">
        <f t="shared" ref="ID40:IK40" si="161">MAX(ID14:ID37)</f>
        <v>2</v>
      </c>
      <c r="IE40" s="114">
        <f t="shared" si="161"/>
        <v>68</v>
      </c>
      <c r="IF40" s="114">
        <f t="shared" si="161"/>
        <v>47</v>
      </c>
      <c r="IG40" s="112">
        <f t="shared" si="161"/>
        <v>0</v>
      </c>
      <c r="IH40" s="114">
        <f t="shared" si="161"/>
        <v>144</v>
      </c>
      <c r="II40" s="114">
        <f t="shared" si="161"/>
        <v>35.3</v>
      </c>
      <c r="IJ40" s="114">
        <f t="shared" si="161"/>
        <v>200</v>
      </c>
      <c r="IK40" s="114">
        <f t="shared" si="161"/>
        <v>10</v>
      </c>
      <c r="IL40" s="114"/>
      <c r="IM40" s="114">
        <f t="shared" ref="IM40:IS40" si="162">MAX(IM14:IM37)</f>
        <v>6</v>
      </c>
      <c r="IN40" s="114">
        <f t="shared" si="162"/>
        <v>52</v>
      </c>
      <c r="IO40" s="114">
        <f t="shared" si="162"/>
        <v>52</v>
      </c>
      <c r="IP40" s="114">
        <f t="shared" si="162"/>
        <v>144</v>
      </c>
      <c r="IQ40" s="114">
        <f t="shared" si="162"/>
        <v>35.9</v>
      </c>
      <c r="IR40" s="114">
        <f t="shared" si="162"/>
        <v>150</v>
      </c>
      <c r="IS40" s="114">
        <f t="shared" si="162"/>
        <v>7.8</v>
      </c>
      <c r="IT40" s="114"/>
      <c r="IU40" s="114">
        <f t="shared" ref="IU40:JB40" si="163">MAX(IU14:IU37)</f>
        <v>12</v>
      </c>
      <c r="IV40" s="114">
        <f t="shared" si="163"/>
        <v>52</v>
      </c>
      <c r="IW40" s="114">
        <f t="shared" si="163"/>
        <v>50</v>
      </c>
      <c r="IX40" s="112">
        <f t="shared" si="163"/>
        <v>0</v>
      </c>
      <c r="IY40" s="114">
        <f t="shared" si="163"/>
        <v>140.2</v>
      </c>
      <c r="IZ40" s="114">
        <f t="shared" si="163"/>
        <v>35.65</v>
      </c>
      <c r="JA40" s="114">
        <f t="shared" si="163"/>
        <v>442.8</v>
      </c>
      <c r="JB40" s="114">
        <f t="shared" si="163"/>
        <v>22.14</v>
      </c>
      <c r="JC40" s="114"/>
      <c r="JD40" s="114">
        <f t="shared" ref="JD40:JJ40" si="164">MAX(JD14:JD37)</f>
        <v>3</v>
      </c>
      <c r="JE40" s="114">
        <f t="shared" si="164"/>
        <v>67.56</v>
      </c>
      <c r="JF40" s="114">
        <f t="shared" si="164"/>
        <v>50.47</v>
      </c>
      <c r="JG40" s="114">
        <f t="shared" si="164"/>
        <v>0</v>
      </c>
      <c r="JH40" s="114">
        <f t="shared" si="164"/>
        <v>0</v>
      </c>
      <c r="JI40" s="114">
        <f t="shared" si="164"/>
        <v>0</v>
      </c>
      <c r="JJ40" s="114">
        <f t="shared" si="164"/>
        <v>0</v>
      </c>
      <c r="JK40" s="114"/>
      <c r="JL40" s="114">
        <f t="shared" ref="JL40:JS40" si="165">MAX(JL14:JL37)</f>
        <v>0</v>
      </c>
      <c r="JM40" s="114">
        <f t="shared" si="165"/>
        <v>0</v>
      </c>
      <c r="JN40" s="114">
        <f t="shared" si="165"/>
        <v>0</v>
      </c>
      <c r="JO40" s="112">
        <f t="shared" si="165"/>
        <v>0</v>
      </c>
      <c r="JP40" s="114">
        <f t="shared" si="165"/>
        <v>140</v>
      </c>
      <c r="JQ40" s="114">
        <f t="shared" si="165"/>
        <v>32.9</v>
      </c>
      <c r="JR40" s="114">
        <f t="shared" si="165"/>
        <v>0</v>
      </c>
      <c r="JS40" s="114">
        <f t="shared" si="165"/>
        <v>0</v>
      </c>
      <c r="JT40" s="114"/>
      <c r="JU40" s="114">
        <f t="shared" ref="JU40:KA40" si="166">MAX(JU14:JU37)</f>
        <v>2</v>
      </c>
      <c r="JV40" s="114">
        <f t="shared" si="166"/>
        <v>50</v>
      </c>
      <c r="JW40" s="114">
        <f t="shared" si="166"/>
        <v>49</v>
      </c>
      <c r="JX40" s="114">
        <f t="shared" si="166"/>
        <v>140</v>
      </c>
      <c r="JY40" s="114">
        <f t="shared" si="166"/>
        <v>35.1</v>
      </c>
      <c r="JZ40" s="114">
        <f t="shared" si="166"/>
        <v>208</v>
      </c>
      <c r="KA40" s="114">
        <f t="shared" si="166"/>
        <v>11.2</v>
      </c>
      <c r="KB40" s="114"/>
      <c r="KC40" s="114">
        <f t="shared" ref="KC40:KJ40" si="167">MAX(KC14:KC37)</f>
        <v>2</v>
      </c>
      <c r="KD40" s="114">
        <f t="shared" si="167"/>
        <v>55</v>
      </c>
      <c r="KE40" s="114">
        <f t="shared" si="167"/>
        <v>53</v>
      </c>
      <c r="KF40" s="112">
        <f t="shared" si="167"/>
        <v>0</v>
      </c>
      <c r="KG40" s="114">
        <f t="shared" si="167"/>
        <v>141</v>
      </c>
      <c r="KH40" s="114">
        <f t="shared" si="167"/>
        <v>35</v>
      </c>
      <c r="KI40" s="114">
        <f t="shared" si="167"/>
        <v>111</v>
      </c>
      <c r="KJ40" s="114">
        <f t="shared" si="167"/>
        <v>5.9</v>
      </c>
      <c r="KK40" s="114"/>
      <c r="KL40" s="114">
        <f t="shared" ref="KL40:KR40" si="168">MAX(KL14:KL37)</f>
        <v>1</v>
      </c>
      <c r="KM40" s="114">
        <f t="shared" si="168"/>
        <v>54</v>
      </c>
      <c r="KN40" s="114">
        <f t="shared" si="168"/>
        <v>54</v>
      </c>
      <c r="KO40" s="114">
        <f t="shared" si="168"/>
        <v>141</v>
      </c>
      <c r="KP40" s="114">
        <f t="shared" si="168"/>
        <v>35</v>
      </c>
      <c r="KQ40" s="114">
        <f t="shared" si="168"/>
        <v>64</v>
      </c>
      <c r="KR40" s="114">
        <f t="shared" si="168"/>
        <v>3.4</v>
      </c>
      <c r="KS40" s="114"/>
      <c r="KT40" s="114">
        <f t="shared" ref="KT40:LA40" si="169">MAX(KT14:KT37)</f>
        <v>1</v>
      </c>
      <c r="KU40" s="114">
        <f t="shared" si="169"/>
        <v>54</v>
      </c>
      <c r="KV40" s="114">
        <f t="shared" si="169"/>
        <v>52</v>
      </c>
      <c r="KW40" s="112">
        <f t="shared" si="169"/>
        <v>0</v>
      </c>
      <c r="KX40" s="114">
        <f t="shared" si="169"/>
        <v>140</v>
      </c>
      <c r="KY40" s="114">
        <f t="shared" si="169"/>
        <v>34</v>
      </c>
      <c r="KZ40" s="114">
        <f t="shared" si="169"/>
        <v>398</v>
      </c>
      <c r="LA40" s="114">
        <f t="shared" si="169"/>
        <v>19.5</v>
      </c>
      <c r="LB40" s="114"/>
      <c r="LC40" s="114">
        <f t="shared" ref="LC40:LI40" si="170">MAX(LC14:LC37)</f>
        <v>3</v>
      </c>
      <c r="LD40" s="114">
        <f t="shared" si="170"/>
        <v>56</v>
      </c>
      <c r="LE40" s="114">
        <f t="shared" si="170"/>
        <v>56</v>
      </c>
      <c r="LF40" s="114">
        <f t="shared" si="170"/>
        <v>140</v>
      </c>
      <c r="LG40" s="114">
        <f t="shared" si="170"/>
        <v>34</v>
      </c>
      <c r="LH40" s="114">
        <f t="shared" si="170"/>
        <v>453</v>
      </c>
      <c r="LI40" s="114">
        <f t="shared" si="170"/>
        <v>22.2</v>
      </c>
      <c r="LJ40" s="114"/>
      <c r="LK40" s="114">
        <f t="shared" ref="LK40:LO40" si="171">MAX(LK14:LK37)</f>
        <v>5</v>
      </c>
      <c r="LL40" s="114">
        <f t="shared" si="171"/>
        <v>58</v>
      </c>
      <c r="LM40" s="114">
        <f t="shared" si="171"/>
        <v>60</v>
      </c>
      <c r="LN40" s="112">
        <f t="shared" si="171"/>
        <v>0</v>
      </c>
      <c r="LO40" s="114">
        <f t="shared" si="171"/>
        <v>343</v>
      </c>
      <c r="LP40" s="114"/>
      <c r="LQ40" s="114"/>
      <c r="LR40" s="114"/>
      <c r="LS40" s="114"/>
      <c r="LT40" s="114" t="str">
        <f t="shared" ref="LT40:MV40" si="172">MAX(#REF!)</f>
        <v>#REF!</v>
      </c>
      <c r="LU40" s="114" t="str">
        <f t="shared" si="172"/>
        <v>#REF!</v>
      </c>
      <c r="LV40" s="114" t="str">
        <f t="shared" si="172"/>
        <v>#REF!</v>
      </c>
      <c r="LW40" s="114" t="str">
        <f t="shared" si="172"/>
        <v>#REF!</v>
      </c>
      <c r="LX40" s="114" t="str">
        <f t="shared" si="172"/>
        <v>#REF!</v>
      </c>
      <c r="LY40" s="114" t="str">
        <f t="shared" si="172"/>
        <v>#REF!</v>
      </c>
      <c r="LZ40" s="114" t="str">
        <f t="shared" si="172"/>
        <v>#REF!</v>
      </c>
      <c r="MA40" s="114" t="str">
        <f t="shared" si="172"/>
        <v>#REF!</v>
      </c>
      <c r="MB40" s="114" t="str">
        <f t="shared" si="172"/>
        <v>#REF!</v>
      </c>
      <c r="MC40" s="114" t="str">
        <f t="shared" si="172"/>
        <v>#REF!</v>
      </c>
      <c r="MD40" s="114" t="str">
        <f t="shared" si="172"/>
        <v>#REF!</v>
      </c>
      <c r="ME40" s="114" t="str">
        <f t="shared" si="172"/>
        <v>#REF!</v>
      </c>
      <c r="MF40" s="114" t="str">
        <f t="shared" si="172"/>
        <v>#REF!</v>
      </c>
      <c r="MG40" s="114" t="str">
        <f t="shared" si="172"/>
        <v>#REF!</v>
      </c>
      <c r="MH40" s="114" t="str">
        <f t="shared" si="172"/>
        <v>#REF!</v>
      </c>
      <c r="MI40" s="114" t="str">
        <f t="shared" si="172"/>
        <v>#REF!</v>
      </c>
      <c r="MJ40" s="114" t="str">
        <f t="shared" si="172"/>
        <v>#REF!</v>
      </c>
      <c r="MK40" s="114" t="str">
        <f t="shared" si="172"/>
        <v>#REF!</v>
      </c>
      <c r="ML40" s="114" t="str">
        <f t="shared" si="172"/>
        <v>#REF!</v>
      </c>
      <c r="MM40" s="114" t="str">
        <f t="shared" si="172"/>
        <v>#REF!</v>
      </c>
      <c r="MN40" s="114" t="str">
        <f t="shared" si="172"/>
        <v>#REF!</v>
      </c>
      <c r="MO40" s="112" t="str">
        <f t="shared" si="172"/>
        <v>#REF!</v>
      </c>
      <c r="MP40" s="114" t="str">
        <f t="shared" si="172"/>
        <v>#REF!</v>
      </c>
      <c r="MQ40" s="114" t="str">
        <f t="shared" si="172"/>
        <v>#REF!</v>
      </c>
      <c r="MR40" s="114" t="str">
        <f t="shared" si="172"/>
        <v>#REF!</v>
      </c>
      <c r="MS40" s="114" t="str">
        <f t="shared" si="172"/>
        <v>#REF!</v>
      </c>
      <c r="MT40" s="114" t="str">
        <f t="shared" si="172"/>
        <v>#REF!</v>
      </c>
      <c r="MU40" s="114" t="str">
        <f t="shared" si="172"/>
        <v>#REF!</v>
      </c>
      <c r="MV40" s="114" t="str">
        <f t="shared" si="172"/>
        <v>#REF!</v>
      </c>
      <c r="MW40" s="114"/>
      <c r="MX40" s="114"/>
      <c r="MY40" s="114" t="str">
        <f t="shared" ref="MY40:ND40" si="173">MAX(#REF!)</f>
        <v>#REF!</v>
      </c>
      <c r="MZ40" s="114" t="str">
        <f t="shared" si="173"/>
        <v>#REF!</v>
      </c>
      <c r="NA40" s="114" t="str">
        <f t="shared" si="173"/>
        <v>#REF!</v>
      </c>
      <c r="NB40" s="114" t="str">
        <f t="shared" si="173"/>
        <v>#REF!</v>
      </c>
      <c r="NC40" s="114" t="str">
        <f t="shared" si="173"/>
        <v>#REF!</v>
      </c>
      <c r="ND40" s="114" t="str">
        <f t="shared" si="173"/>
        <v>#REF!</v>
      </c>
      <c r="NE40" s="114"/>
      <c r="NF40" s="114"/>
      <c r="NG40" s="114" t="str">
        <f t="shared" ref="NG40:NL40" si="174">MAX(#REF!)</f>
        <v>#REF!</v>
      </c>
      <c r="NH40" s="114" t="str">
        <f t="shared" si="174"/>
        <v>#REF!</v>
      </c>
      <c r="NI40" s="114" t="str">
        <f t="shared" si="174"/>
        <v>#REF!</v>
      </c>
      <c r="NJ40" s="114" t="str">
        <f t="shared" si="174"/>
        <v>#REF!</v>
      </c>
      <c r="NK40" s="114" t="str">
        <f t="shared" si="174"/>
        <v>#REF!</v>
      </c>
      <c r="NL40" s="114" t="str">
        <f t="shared" si="174"/>
        <v>#REF!</v>
      </c>
      <c r="NM40" s="114"/>
      <c r="NN40" s="114"/>
      <c r="NO40" s="114" t="str">
        <f t="shared" ref="NO40:NP40" si="175">MAX(#REF!)</f>
        <v>#REF!</v>
      </c>
      <c r="NP40" s="114" t="str">
        <f t="shared" si="175"/>
        <v>#REF!</v>
      </c>
    </row>
    <row r="41" ht="14.25" customHeight="1">
      <c r="C41" s="6"/>
      <c r="D41" s="7"/>
      <c r="G41" s="7"/>
      <c r="S41" s="7"/>
      <c r="T41" s="7"/>
      <c r="U41" s="7"/>
      <c r="X41" s="7"/>
      <c r="Y41" s="7"/>
      <c r="AA41" s="7"/>
      <c r="AE41" s="7"/>
      <c r="AF41" s="7"/>
      <c r="AG41" s="7"/>
      <c r="AN41" s="7"/>
      <c r="AO41" s="7"/>
      <c r="AQ41" s="188"/>
      <c r="AY41" s="188"/>
      <c r="DQ41" s="123">
        <f>SUM(DQ14:DQ37)</f>
        <v>482.33</v>
      </c>
    </row>
    <row r="42" ht="14.25" customHeight="1">
      <c r="C42" s="6"/>
      <c r="D42" s="7"/>
      <c r="G42" s="7"/>
      <c r="S42" s="7"/>
      <c r="T42" s="7"/>
      <c r="U42" s="7"/>
      <c r="X42" s="7"/>
      <c r="Y42" s="7"/>
      <c r="AA42" s="7"/>
      <c r="AE42" s="7"/>
      <c r="AF42" s="7"/>
      <c r="AG42" s="7"/>
      <c r="AN42" s="7"/>
      <c r="AO42" s="7"/>
      <c r="AQ42" s="188"/>
      <c r="AY42" s="188"/>
      <c r="DQ42" s="123">
        <f>AVERAGE(DQ14:DQ37)</f>
        <v>20.09708333</v>
      </c>
    </row>
    <row r="43" ht="14.25" customHeight="1">
      <c r="C43" s="6"/>
      <c r="D43" s="7"/>
      <c r="G43" s="7"/>
      <c r="S43" s="7"/>
      <c r="T43" s="7"/>
      <c r="U43" s="7"/>
      <c r="X43" s="7"/>
      <c r="Y43" s="7"/>
      <c r="AA43" s="7"/>
      <c r="AE43" s="7"/>
      <c r="AF43" s="7"/>
      <c r="AG43" s="7"/>
      <c r="AN43" s="7"/>
      <c r="AO43" s="7"/>
      <c r="AQ43" s="188"/>
      <c r="AY43" s="188"/>
    </row>
    <row r="44" ht="14.25" customHeight="1">
      <c r="C44" s="6"/>
      <c r="D44" s="7"/>
      <c r="G44" s="7"/>
      <c r="S44" s="7"/>
      <c r="T44" s="7"/>
      <c r="U44" s="7"/>
      <c r="X44" s="7"/>
      <c r="Y44" s="7"/>
      <c r="AA44" s="7"/>
      <c r="AE44" s="7"/>
      <c r="AF44" s="7"/>
      <c r="AG44" s="7"/>
      <c r="AN44" s="7"/>
      <c r="AO44" s="7"/>
      <c r="AQ44" s="188"/>
      <c r="AY44" s="188"/>
    </row>
    <row r="45" ht="14.25" customHeight="1">
      <c r="C45" s="6"/>
      <c r="D45" s="7"/>
      <c r="G45" s="7"/>
      <c r="S45" s="7"/>
      <c r="T45" s="7"/>
      <c r="U45" s="7"/>
      <c r="X45" s="7"/>
      <c r="Y45" s="7"/>
      <c r="AA45" s="7"/>
      <c r="AE45" s="7"/>
      <c r="AF45" s="7"/>
      <c r="AG45" s="7"/>
      <c r="AN45" s="7"/>
      <c r="AO45" s="7"/>
      <c r="AQ45" s="188"/>
      <c r="AY45" s="188"/>
    </row>
    <row r="46" ht="14.25" customHeight="1">
      <c r="C46" s="6"/>
      <c r="D46" s="7"/>
      <c r="G46" s="7"/>
      <c r="S46" s="7"/>
      <c r="T46" s="7"/>
      <c r="U46" s="7"/>
      <c r="X46" s="7"/>
      <c r="Y46" s="7"/>
      <c r="AA46" s="7"/>
      <c r="AE46" s="7"/>
      <c r="AF46" s="7"/>
      <c r="AG46" s="7"/>
      <c r="AN46" s="7"/>
      <c r="AO46" s="7"/>
      <c r="AQ46" s="188"/>
      <c r="AY46" s="188"/>
    </row>
    <row r="47" ht="14.25" customHeight="1">
      <c r="C47" s="6"/>
      <c r="D47" s="7"/>
      <c r="G47" s="7"/>
      <c r="S47" s="7"/>
      <c r="T47" s="7"/>
      <c r="U47" s="7"/>
      <c r="X47" s="7"/>
      <c r="Y47" s="7"/>
      <c r="AA47" s="7"/>
      <c r="AE47" s="7"/>
      <c r="AF47" s="7"/>
      <c r="AG47" s="7"/>
      <c r="AN47" s="7"/>
      <c r="AO47" s="7"/>
      <c r="AQ47" s="188"/>
      <c r="AY47" s="188"/>
    </row>
    <row r="48" ht="14.25" customHeight="1">
      <c r="C48" s="6"/>
      <c r="D48" s="7"/>
      <c r="G48" s="7"/>
      <c r="S48" s="7"/>
      <c r="T48" s="7"/>
      <c r="U48" s="7"/>
      <c r="X48" s="7"/>
      <c r="Y48" s="7"/>
      <c r="AA48" s="7"/>
      <c r="AE48" s="7"/>
      <c r="AF48" s="7"/>
      <c r="AG48" s="7"/>
      <c r="AN48" s="7"/>
      <c r="AO48" s="7"/>
      <c r="AQ48" s="188"/>
      <c r="AY48" s="188"/>
    </row>
    <row r="49" ht="14.25" customHeight="1">
      <c r="C49" s="6"/>
      <c r="D49" s="7"/>
      <c r="G49" s="7"/>
      <c r="S49" s="7"/>
      <c r="T49" s="7"/>
      <c r="U49" s="7"/>
      <c r="X49" s="7"/>
      <c r="Y49" s="7"/>
      <c r="AA49" s="7"/>
      <c r="AE49" s="7"/>
      <c r="AF49" s="7"/>
      <c r="AG49" s="7"/>
      <c r="AN49" s="7"/>
      <c r="AO49" s="7"/>
      <c r="AQ49" s="188"/>
      <c r="AY49" s="188"/>
    </row>
    <row r="50" ht="14.25" customHeight="1">
      <c r="C50" s="6"/>
      <c r="D50" s="7"/>
      <c r="G50" s="7"/>
      <c r="S50" s="7"/>
      <c r="T50" s="7"/>
      <c r="U50" s="7"/>
      <c r="X50" s="7"/>
      <c r="Y50" s="7"/>
      <c r="AA50" s="7"/>
      <c r="AE50" s="7"/>
      <c r="AF50" s="7"/>
      <c r="AG50" s="7"/>
      <c r="AN50" s="7"/>
      <c r="AO50" s="7"/>
      <c r="AQ50" s="188"/>
      <c r="AY50" s="188"/>
    </row>
    <row r="51" ht="14.25" customHeight="1">
      <c r="C51" s="6"/>
      <c r="D51" s="7"/>
      <c r="G51" s="7"/>
      <c r="S51" s="7"/>
      <c r="T51" s="7"/>
      <c r="U51" s="7"/>
      <c r="X51" s="7"/>
      <c r="Y51" s="7"/>
      <c r="AA51" s="7"/>
      <c r="AE51" s="7"/>
      <c r="AF51" s="7"/>
      <c r="AG51" s="7"/>
      <c r="AN51" s="7"/>
      <c r="AO51" s="7"/>
      <c r="AQ51" s="188"/>
      <c r="AY51" s="188"/>
    </row>
    <row r="52" ht="14.25" customHeight="1">
      <c r="C52" s="6"/>
      <c r="D52" s="7"/>
      <c r="G52" s="7"/>
      <c r="S52" s="7"/>
      <c r="T52" s="7"/>
      <c r="U52" s="7"/>
      <c r="X52" s="7"/>
      <c r="Y52" s="7"/>
      <c r="AA52" s="7"/>
      <c r="AE52" s="7"/>
      <c r="AF52" s="7"/>
      <c r="AG52" s="7"/>
      <c r="AN52" s="7"/>
      <c r="AO52" s="7"/>
      <c r="AQ52" s="188"/>
      <c r="AY52" s="188"/>
    </row>
    <row r="53" ht="14.25" customHeight="1">
      <c r="C53" s="6"/>
      <c r="D53" s="7"/>
      <c r="G53" s="7"/>
      <c r="S53" s="7"/>
      <c r="T53" s="7"/>
      <c r="U53" s="7"/>
      <c r="X53" s="7"/>
      <c r="Y53" s="7"/>
      <c r="AA53" s="7"/>
      <c r="AE53" s="7"/>
      <c r="AF53" s="7"/>
      <c r="AG53" s="7"/>
      <c r="AN53" s="7"/>
      <c r="AO53" s="7"/>
      <c r="AQ53" s="188"/>
      <c r="AY53" s="188"/>
    </row>
    <row r="54" ht="14.25" customHeight="1">
      <c r="C54" s="6"/>
      <c r="D54" s="7"/>
      <c r="G54" s="7"/>
      <c r="S54" s="7"/>
      <c r="T54" s="7"/>
      <c r="U54" s="7"/>
      <c r="X54" s="7"/>
      <c r="Y54" s="7"/>
      <c r="AA54" s="7"/>
      <c r="AE54" s="7"/>
      <c r="AF54" s="7"/>
      <c r="AG54" s="7"/>
      <c r="AN54" s="7"/>
      <c r="AO54" s="7"/>
      <c r="AQ54" s="188"/>
      <c r="AY54" s="188"/>
    </row>
    <row r="55" ht="14.25" customHeight="1">
      <c r="C55" s="6"/>
      <c r="D55" s="7"/>
      <c r="G55" s="7"/>
      <c r="S55" s="7"/>
      <c r="T55" s="7"/>
      <c r="U55" s="7"/>
      <c r="X55" s="7"/>
      <c r="Y55" s="7"/>
      <c r="AA55" s="7"/>
      <c r="AE55" s="7"/>
      <c r="AF55" s="7"/>
      <c r="AG55" s="7"/>
      <c r="AN55" s="7"/>
      <c r="AO55" s="7"/>
      <c r="AQ55" s="188"/>
      <c r="AY55" s="188"/>
    </row>
    <row r="56" ht="14.25" customHeight="1">
      <c r="C56" s="6"/>
      <c r="D56" s="7"/>
      <c r="G56" s="7"/>
      <c r="S56" s="7"/>
      <c r="T56" s="7"/>
      <c r="U56" s="7"/>
      <c r="X56" s="7"/>
      <c r="Y56" s="7"/>
      <c r="AA56" s="7"/>
      <c r="AE56" s="7"/>
      <c r="AF56" s="7"/>
      <c r="AG56" s="7"/>
      <c r="AN56" s="7"/>
      <c r="AO56" s="7"/>
      <c r="AQ56" s="188"/>
      <c r="AY56" s="188"/>
    </row>
    <row r="57" ht="14.25" customHeight="1">
      <c r="C57" s="6"/>
      <c r="D57" s="7"/>
      <c r="G57" s="7"/>
      <c r="S57" s="7"/>
      <c r="T57" s="7"/>
      <c r="U57" s="7"/>
      <c r="X57" s="7"/>
      <c r="Y57" s="7"/>
      <c r="AA57" s="7"/>
      <c r="AE57" s="7"/>
      <c r="AF57" s="7"/>
      <c r="AG57" s="7"/>
      <c r="AN57" s="7"/>
      <c r="AO57" s="7"/>
      <c r="AQ57" s="188"/>
      <c r="AY57" s="188"/>
    </row>
    <row r="58" ht="14.25" customHeight="1">
      <c r="C58" s="6"/>
      <c r="D58" s="7"/>
      <c r="G58" s="7"/>
      <c r="S58" s="7"/>
      <c r="T58" s="7"/>
      <c r="U58" s="7"/>
      <c r="X58" s="7"/>
      <c r="Y58" s="7"/>
      <c r="AA58" s="7"/>
      <c r="AE58" s="7"/>
      <c r="AF58" s="7"/>
      <c r="AG58" s="7"/>
      <c r="AN58" s="7"/>
      <c r="AO58" s="7"/>
      <c r="AQ58" s="188"/>
      <c r="AY58" s="188"/>
    </row>
    <row r="59" ht="14.25" customHeight="1">
      <c r="C59" s="6"/>
      <c r="D59" s="7"/>
      <c r="G59" s="7"/>
      <c r="S59" s="7"/>
      <c r="T59" s="7"/>
      <c r="U59" s="7"/>
      <c r="X59" s="7"/>
      <c r="Y59" s="7"/>
      <c r="AA59" s="7"/>
      <c r="AE59" s="7"/>
      <c r="AF59" s="7"/>
      <c r="AG59" s="7"/>
      <c r="AN59" s="7"/>
      <c r="AO59" s="7"/>
      <c r="AQ59" s="188"/>
      <c r="AY59" s="188"/>
    </row>
    <row r="60" ht="14.25" customHeight="1">
      <c r="C60" s="6"/>
      <c r="D60" s="7"/>
      <c r="G60" s="7"/>
      <c r="S60" s="7"/>
      <c r="T60" s="7"/>
      <c r="U60" s="7"/>
      <c r="X60" s="7"/>
      <c r="Y60" s="7"/>
      <c r="AA60" s="7"/>
      <c r="AE60" s="7"/>
      <c r="AF60" s="7"/>
      <c r="AG60" s="7"/>
      <c r="AN60" s="7"/>
      <c r="AO60" s="7"/>
      <c r="AQ60" s="188"/>
      <c r="AY60" s="188"/>
    </row>
    <row r="61" ht="14.25" customHeight="1">
      <c r="C61" s="6"/>
      <c r="D61" s="7"/>
      <c r="G61" s="7"/>
      <c r="S61" s="7"/>
      <c r="T61" s="7"/>
      <c r="U61" s="7"/>
      <c r="X61" s="7"/>
      <c r="Y61" s="7"/>
      <c r="AA61" s="7"/>
      <c r="AE61" s="7"/>
      <c r="AF61" s="7"/>
      <c r="AG61" s="7"/>
      <c r="AN61" s="7"/>
      <c r="AO61" s="7"/>
      <c r="AQ61" s="188"/>
      <c r="AY61" s="188"/>
    </row>
    <row r="62" ht="14.25" customHeight="1">
      <c r="C62" s="6"/>
      <c r="D62" s="7"/>
      <c r="G62" s="7"/>
      <c r="S62" s="7"/>
      <c r="T62" s="7"/>
      <c r="U62" s="7"/>
      <c r="X62" s="7"/>
      <c r="Y62" s="7"/>
      <c r="AA62" s="7"/>
      <c r="AE62" s="7"/>
      <c r="AF62" s="7"/>
      <c r="AG62" s="7"/>
      <c r="AN62" s="7"/>
      <c r="AO62" s="7"/>
      <c r="AQ62" s="188"/>
      <c r="AY62" s="188"/>
    </row>
    <row r="63" ht="14.25" customHeight="1">
      <c r="C63" s="6"/>
      <c r="D63" s="7"/>
      <c r="G63" s="7"/>
      <c r="S63" s="7"/>
      <c r="T63" s="7"/>
      <c r="U63" s="7"/>
      <c r="X63" s="7"/>
      <c r="Y63" s="7"/>
      <c r="AA63" s="7"/>
      <c r="AE63" s="7"/>
      <c r="AF63" s="7"/>
      <c r="AG63" s="7"/>
      <c r="AN63" s="7"/>
      <c r="AO63" s="7"/>
      <c r="AQ63" s="188"/>
      <c r="AY63" s="188"/>
    </row>
    <row r="64" ht="14.25" customHeight="1">
      <c r="C64" s="6"/>
      <c r="D64" s="7"/>
      <c r="G64" s="7"/>
      <c r="S64" s="7"/>
      <c r="T64" s="7"/>
      <c r="U64" s="7"/>
      <c r="X64" s="7"/>
      <c r="Y64" s="7"/>
      <c r="AA64" s="7"/>
      <c r="AE64" s="7"/>
      <c r="AF64" s="7"/>
      <c r="AG64" s="7"/>
      <c r="AN64" s="7"/>
      <c r="AO64" s="7"/>
      <c r="AQ64" s="188"/>
      <c r="AY64" s="188"/>
    </row>
    <row r="65" ht="14.25" customHeight="1">
      <c r="C65" s="6"/>
      <c r="D65" s="7"/>
      <c r="G65" s="7"/>
      <c r="S65" s="7"/>
      <c r="T65" s="7"/>
      <c r="U65" s="7"/>
      <c r="X65" s="7"/>
      <c r="Y65" s="7"/>
      <c r="AA65" s="7"/>
      <c r="AE65" s="7"/>
      <c r="AF65" s="7"/>
      <c r="AG65" s="7"/>
      <c r="AN65" s="7"/>
      <c r="AO65" s="7"/>
      <c r="AQ65" s="188"/>
      <c r="AY65" s="188"/>
    </row>
    <row r="66" ht="14.25" customHeight="1">
      <c r="C66" s="6"/>
      <c r="D66" s="7"/>
      <c r="G66" s="7"/>
      <c r="S66" s="7"/>
      <c r="T66" s="7"/>
      <c r="U66" s="7"/>
      <c r="X66" s="7"/>
      <c r="Y66" s="7"/>
      <c r="AA66" s="7"/>
      <c r="AE66" s="7"/>
      <c r="AF66" s="7"/>
      <c r="AG66" s="7"/>
      <c r="AN66" s="7"/>
      <c r="AO66" s="7"/>
      <c r="AQ66" s="188"/>
      <c r="AY66" s="188"/>
    </row>
    <row r="67" ht="14.25" customHeight="1">
      <c r="C67" s="6"/>
      <c r="D67" s="7"/>
      <c r="G67" s="7"/>
      <c r="S67" s="7"/>
      <c r="T67" s="7"/>
      <c r="U67" s="7"/>
      <c r="X67" s="7"/>
      <c r="Y67" s="7"/>
      <c r="AA67" s="7"/>
      <c r="AE67" s="7"/>
      <c r="AF67" s="7"/>
      <c r="AG67" s="7"/>
      <c r="AN67" s="7"/>
      <c r="AO67" s="7"/>
      <c r="AQ67" s="188"/>
      <c r="AY67" s="188"/>
    </row>
    <row r="68" ht="14.25" customHeight="1">
      <c r="C68" s="6"/>
      <c r="D68" s="7"/>
      <c r="G68" s="7"/>
      <c r="S68" s="7"/>
      <c r="T68" s="7"/>
      <c r="U68" s="7"/>
      <c r="X68" s="7"/>
      <c r="Y68" s="7"/>
      <c r="AA68" s="7"/>
      <c r="AE68" s="7"/>
      <c r="AF68" s="7"/>
      <c r="AG68" s="7"/>
      <c r="AN68" s="7"/>
      <c r="AO68" s="7"/>
      <c r="AQ68" s="188"/>
      <c r="AY68" s="188"/>
    </row>
    <row r="69" ht="14.25" customHeight="1">
      <c r="C69" s="6"/>
      <c r="D69" s="7"/>
      <c r="G69" s="7"/>
      <c r="S69" s="7"/>
      <c r="T69" s="7"/>
      <c r="U69" s="7"/>
      <c r="X69" s="7"/>
      <c r="Y69" s="7"/>
      <c r="AA69" s="7"/>
      <c r="AE69" s="7"/>
      <c r="AF69" s="7"/>
      <c r="AG69" s="7"/>
      <c r="AN69" s="7"/>
      <c r="AO69" s="7"/>
      <c r="AQ69" s="188"/>
      <c r="AY69" s="188"/>
    </row>
    <row r="70" ht="14.25" customHeight="1">
      <c r="C70" s="6"/>
      <c r="D70" s="7"/>
      <c r="G70" s="7"/>
      <c r="S70" s="7"/>
      <c r="T70" s="7"/>
      <c r="U70" s="7"/>
      <c r="X70" s="7"/>
      <c r="Y70" s="7"/>
      <c r="AA70" s="7"/>
      <c r="AE70" s="7"/>
      <c r="AF70" s="7"/>
      <c r="AG70" s="7"/>
      <c r="AN70" s="7"/>
      <c r="AO70" s="7"/>
      <c r="AQ70" s="188"/>
      <c r="AY70" s="188"/>
    </row>
    <row r="71" ht="14.25" customHeight="1">
      <c r="C71" s="6"/>
      <c r="D71" s="7"/>
      <c r="G71" s="7"/>
      <c r="S71" s="7"/>
      <c r="T71" s="7"/>
      <c r="U71" s="7"/>
      <c r="X71" s="7"/>
      <c r="Y71" s="7"/>
      <c r="AA71" s="7"/>
      <c r="AE71" s="7"/>
      <c r="AF71" s="7"/>
      <c r="AG71" s="7"/>
      <c r="AN71" s="7"/>
      <c r="AO71" s="7"/>
      <c r="AQ71" s="188"/>
      <c r="AY71" s="188"/>
    </row>
    <row r="72" ht="14.25" customHeight="1">
      <c r="C72" s="6"/>
      <c r="D72" s="7"/>
      <c r="G72" s="7"/>
      <c r="S72" s="7"/>
      <c r="T72" s="7"/>
      <c r="U72" s="7"/>
      <c r="X72" s="7"/>
      <c r="Y72" s="7"/>
      <c r="AA72" s="7"/>
      <c r="AE72" s="7"/>
      <c r="AF72" s="7"/>
      <c r="AG72" s="7"/>
      <c r="AN72" s="7"/>
      <c r="AO72" s="7"/>
      <c r="AQ72" s="188"/>
      <c r="AY72" s="188"/>
    </row>
    <row r="73" ht="14.25" customHeight="1">
      <c r="C73" s="6"/>
      <c r="D73" s="7"/>
      <c r="G73" s="7"/>
      <c r="S73" s="7"/>
      <c r="T73" s="7"/>
      <c r="U73" s="7"/>
      <c r="X73" s="7"/>
      <c r="Y73" s="7"/>
      <c r="AA73" s="7"/>
      <c r="AE73" s="7"/>
      <c r="AF73" s="7"/>
      <c r="AG73" s="7"/>
      <c r="AN73" s="7"/>
      <c r="AO73" s="7"/>
      <c r="AQ73" s="188"/>
      <c r="AY73" s="188"/>
    </row>
    <row r="74" ht="14.25" customHeight="1">
      <c r="C74" s="6"/>
      <c r="D74" s="7"/>
      <c r="G74" s="7"/>
      <c r="S74" s="7"/>
      <c r="T74" s="7"/>
      <c r="U74" s="7"/>
      <c r="X74" s="7"/>
      <c r="Y74" s="7"/>
      <c r="AA74" s="7"/>
      <c r="AE74" s="7"/>
      <c r="AF74" s="7"/>
      <c r="AG74" s="7"/>
      <c r="AN74" s="7"/>
      <c r="AO74" s="7"/>
      <c r="AQ74" s="188"/>
      <c r="AY74" s="188"/>
    </row>
    <row r="75" ht="14.25" customHeight="1">
      <c r="C75" s="6"/>
      <c r="D75" s="7"/>
      <c r="G75" s="7"/>
      <c r="S75" s="7"/>
      <c r="T75" s="7"/>
      <c r="U75" s="7"/>
      <c r="X75" s="7"/>
      <c r="Y75" s="7"/>
      <c r="AA75" s="7"/>
      <c r="AE75" s="7"/>
      <c r="AF75" s="7"/>
      <c r="AG75" s="7"/>
      <c r="AN75" s="7"/>
      <c r="AO75" s="7"/>
      <c r="AQ75" s="188"/>
      <c r="AY75" s="188"/>
    </row>
    <row r="76" ht="14.25" customHeight="1">
      <c r="C76" s="6"/>
      <c r="D76" s="7"/>
      <c r="G76" s="7"/>
      <c r="S76" s="7"/>
      <c r="T76" s="7"/>
      <c r="U76" s="7"/>
      <c r="X76" s="7"/>
      <c r="Y76" s="7"/>
      <c r="AA76" s="7"/>
      <c r="AE76" s="7"/>
      <c r="AF76" s="7"/>
      <c r="AG76" s="7"/>
      <c r="AN76" s="7"/>
      <c r="AO76" s="7"/>
      <c r="AQ76" s="188"/>
      <c r="AY76" s="188"/>
    </row>
    <row r="77" ht="14.25" customHeight="1">
      <c r="C77" s="6"/>
      <c r="D77" s="7"/>
      <c r="G77" s="7"/>
      <c r="S77" s="7"/>
      <c r="T77" s="7"/>
      <c r="U77" s="7"/>
      <c r="X77" s="7"/>
      <c r="Y77" s="7"/>
      <c r="AA77" s="7"/>
      <c r="AE77" s="7"/>
      <c r="AF77" s="7"/>
      <c r="AG77" s="7"/>
      <c r="AN77" s="7"/>
      <c r="AO77" s="7"/>
      <c r="AQ77" s="188"/>
      <c r="AY77" s="188"/>
    </row>
    <row r="78" ht="14.25" customHeight="1">
      <c r="C78" s="6"/>
      <c r="D78" s="7"/>
      <c r="G78" s="7"/>
      <c r="S78" s="7"/>
      <c r="T78" s="7"/>
      <c r="U78" s="7"/>
      <c r="X78" s="7"/>
      <c r="Y78" s="7"/>
      <c r="AA78" s="7"/>
      <c r="AE78" s="7"/>
      <c r="AF78" s="7"/>
      <c r="AG78" s="7"/>
      <c r="AN78" s="7"/>
      <c r="AO78" s="7"/>
      <c r="AQ78" s="188"/>
      <c r="AY78" s="188"/>
    </row>
    <row r="79" ht="14.25" customHeight="1">
      <c r="C79" s="6"/>
      <c r="D79" s="7"/>
      <c r="G79" s="7"/>
      <c r="S79" s="7"/>
      <c r="T79" s="7"/>
      <c r="U79" s="7"/>
      <c r="X79" s="7"/>
      <c r="Y79" s="7"/>
      <c r="AA79" s="7"/>
      <c r="AE79" s="7"/>
      <c r="AF79" s="7"/>
      <c r="AG79" s="7"/>
      <c r="AN79" s="7"/>
      <c r="AO79" s="7"/>
      <c r="AQ79" s="188"/>
      <c r="AY79" s="188"/>
    </row>
    <row r="80" ht="14.25" customHeight="1">
      <c r="C80" s="6"/>
      <c r="D80" s="7"/>
      <c r="G80" s="7"/>
      <c r="S80" s="7"/>
      <c r="T80" s="7"/>
      <c r="U80" s="7"/>
      <c r="X80" s="7"/>
      <c r="Y80" s="7"/>
      <c r="AA80" s="7"/>
      <c r="AE80" s="7"/>
      <c r="AF80" s="7"/>
      <c r="AG80" s="7"/>
      <c r="AN80" s="7"/>
      <c r="AO80" s="7"/>
      <c r="AQ80" s="188"/>
      <c r="AY80" s="188"/>
    </row>
    <row r="81" ht="14.25" customHeight="1">
      <c r="C81" s="6"/>
      <c r="D81" s="7"/>
      <c r="G81" s="7"/>
      <c r="S81" s="7"/>
      <c r="T81" s="7"/>
      <c r="U81" s="7"/>
      <c r="X81" s="7"/>
      <c r="Y81" s="7"/>
      <c r="AA81" s="7"/>
      <c r="AE81" s="7"/>
      <c r="AF81" s="7"/>
      <c r="AG81" s="7"/>
      <c r="AN81" s="7"/>
      <c r="AO81" s="7"/>
      <c r="AQ81" s="188"/>
      <c r="AY81" s="188"/>
    </row>
    <row r="82" ht="14.25" customHeight="1">
      <c r="C82" s="6"/>
      <c r="D82" s="7"/>
      <c r="G82" s="7"/>
      <c r="S82" s="7"/>
      <c r="T82" s="7"/>
      <c r="U82" s="7"/>
      <c r="X82" s="7"/>
      <c r="Y82" s="7"/>
      <c r="AA82" s="7"/>
      <c r="AE82" s="7"/>
      <c r="AF82" s="7"/>
      <c r="AG82" s="7"/>
      <c r="AN82" s="7"/>
      <c r="AO82" s="7"/>
      <c r="AQ82" s="188"/>
      <c r="AY82" s="188"/>
    </row>
    <row r="83" ht="14.25" customHeight="1">
      <c r="C83" s="6"/>
      <c r="D83" s="7"/>
      <c r="G83" s="7"/>
      <c r="S83" s="7"/>
      <c r="T83" s="7"/>
      <c r="U83" s="7"/>
      <c r="X83" s="7"/>
      <c r="Y83" s="7"/>
      <c r="AA83" s="7"/>
      <c r="AE83" s="7"/>
      <c r="AF83" s="7"/>
      <c r="AG83" s="7"/>
      <c r="AN83" s="7"/>
      <c r="AO83" s="7"/>
      <c r="AQ83" s="188"/>
      <c r="AY83" s="188"/>
    </row>
    <row r="84" ht="14.25" customHeight="1">
      <c r="C84" s="6"/>
      <c r="D84" s="7"/>
      <c r="G84" s="7"/>
      <c r="S84" s="7"/>
      <c r="T84" s="7"/>
      <c r="U84" s="7"/>
      <c r="X84" s="7"/>
      <c r="Y84" s="7"/>
      <c r="AA84" s="7"/>
      <c r="AE84" s="7"/>
      <c r="AF84" s="7"/>
      <c r="AG84" s="7"/>
      <c r="AN84" s="7"/>
      <c r="AO84" s="7"/>
      <c r="AQ84" s="188"/>
      <c r="AY84" s="188"/>
    </row>
    <row r="85" ht="14.25" customHeight="1">
      <c r="C85" s="6"/>
      <c r="D85" s="7"/>
      <c r="G85" s="7"/>
      <c r="S85" s="7"/>
      <c r="T85" s="7"/>
      <c r="U85" s="7"/>
      <c r="X85" s="7"/>
      <c r="Y85" s="7"/>
      <c r="AA85" s="7"/>
      <c r="AE85" s="7"/>
      <c r="AF85" s="7"/>
      <c r="AG85" s="7"/>
      <c r="AN85" s="7"/>
      <c r="AO85" s="7"/>
      <c r="AQ85" s="188"/>
      <c r="AY85" s="188"/>
    </row>
    <row r="86" ht="14.25" customHeight="1">
      <c r="C86" s="6"/>
      <c r="D86" s="7"/>
      <c r="G86" s="7"/>
      <c r="S86" s="7"/>
      <c r="T86" s="7"/>
      <c r="U86" s="7"/>
      <c r="X86" s="7"/>
      <c r="Y86" s="7"/>
      <c r="AA86" s="7"/>
      <c r="AE86" s="7"/>
      <c r="AF86" s="7"/>
      <c r="AG86" s="7"/>
      <c r="AN86" s="7"/>
      <c r="AO86" s="7"/>
      <c r="AQ86" s="188"/>
      <c r="AY86" s="188"/>
    </row>
    <row r="87" ht="14.25" customHeight="1">
      <c r="C87" s="6"/>
      <c r="D87" s="7"/>
      <c r="G87" s="7"/>
      <c r="S87" s="7"/>
      <c r="T87" s="7"/>
      <c r="U87" s="7"/>
      <c r="X87" s="7"/>
      <c r="Y87" s="7"/>
      <c r="AA87" s="7"/>
      <c r="AE87" s="7"/>
      <c r="AF87" s="7"/>
      <c r="AG87" s="7"/>
      <c r="AN87" s="7"/>
      <c r="AO87" s="7"/>
      <c r="AQ87" s="188"/>
      <c r="AY87" s="188"/>
    </row>
    <row r="88" ht="14.25" customHeight="1">
      <c r="C88" s="6"/>
      <c r="D88" s="7"/>
      <c r="G88" s="7"/>
      <c r="S88" s="7"/>
      <c r="T88" s="7"/>
      <c r="U88" s="7"/>
      <c r="X88" s="7"/>
      <c r="Y88" s="7"/>
      <c r="AA88" s="7"/>
      <c r="AE88" s="7"/>
      <c r="AF88" s="7"/>
      <c r="AG88" s="7"/>
      <c r="AN88" s="7"/>
      <c r="AO88" s="7"/>
      <c r="AQ88" s="188"/>
      <c r="AY88" s="188"/>
    </row>
    <row r="89" ht="14.25" customHeight="1">
      <c r="C89" s="6"/>
      <c r="D89" s="7"/>
      <c r="G89" s="7"/>
      <c r="S89" s="7"/>
      <c r="T89" s="7"/>
      <c r="U89" s="7"/>
      <c r="X89" s="7"/>
      <c r="Y89" s="7"/>
      <c r="AA89" s="7"/>
      <c r="AE89" s="7"/>
      <c r="AF89" s="7"/>
      <c r="AG89" s="7"/>
      <c r="AN89" s="7"/>
      <c r="AO89" s="7"/>
      <c r="AQ89" s="188"/>
      <c r="AY89" s="188"/>
    </row>
    <row r="90" ht="14.25" customHeight="1">
      <c r="C90" s="6"/>
      <c r="D90" s="7"/>
      <c r="G90" s="7"/>
      <c r="S90" s="7"/>
      <c r="T90" s="7"/>
      <c r="U90" s="7"/>
      <c r="X90" s="7"/>
      <c r="Y90" s="7"/>
      <c r="AA90" s="7"/>
      <c r="AE90" s="7"/>
      <c r="AF90" s="7"/>
      <c r="AG90" s="7"/>
      <c r="AN90" s="7"/>
      <c r="AO90" s="7"/>
      <c r="AQ90" s="188"/>
      <c r="AY90" s="188"/>
    </row>
    <row r="91" ht="14.25" customHeight="1">
      <c r="C91" s="6"/>
      <c r="D91" s="7"/>
      <c r="G91" s="7"/>
      <c r="S91" s="7"/>
      <c r="T91" s="7"/>
      <c r="U91" s="7"/>
      <c r="X91" s="7"/>
      <c r="Y91" s="7"/>
      <c r="AA91" s="7"/>
      <c r="AE91" s="7"/>
      <c r="AF91" s="7"/>
      <c r="AG91" s="7"/>
      <c r="AN91" s="7"/>
      <c r="AO91" s="7"/>
      <c r="AQ91" s="188"/>
      <c r="AY91" s="188"/>
    </row>
    <row r="92" ht="14.25" customHeight="1">
      <c r="C92" s="6"/>
      <c r="D92" s="7"/>
      <c r="G92" s="7"/>
      <c r="S92" s="7"/>
      <c r="T92" s="7"/>
      <c r="U92" s="7"/>
      <c r="X92" s="7"/>
      <c r="Y92" s="7"/>
      <c r="AA92" s="7"/>
      <c r="AE92" s="7"/>
      <c r="AF92" s="7"/>
      <c r="AG92" s="7"/>
      <c r="AN92" s="7"/>
      <c r="AO92" s="7"/>
      <c r="AQ92" s="188"/>
      <c r="AY92" s="188"/>
    </row>
    <row r="93" ht="14.25" customHeight="1">
      <c r="C93" s="6"/>
      <c r="D93" s="7"/>
      <c r="G93" s="7"/>
      <c r="S93" s="7"/>
      <c r="T93" s="7"/>
      <c r="U93" s="7"/>
      <c r="X93" s="7"/>
      <c r="Y93" s="7"/>
      <c r="AA93" s="7"/>
      <c r="AE93" s="7"/>
      <c r="AF93" s="7"/>
      <c r="AG93" s="7"/>
      <c r="AN93" s="7"/>
      <c r="AO93" s="7"/>
      <c r="AQ93" s="188"/>
      <c r="AY93" s="188"/>
    </row>
    <row r="94" ht="14.25" customHeight="1">
      <c r="C94" s="6"/>
      <c r="D94" s="7"/>
      <c r="G94" s="7"/>
      <c r="S94" s="7"/>
      <c r="T94" s="7"/>
      <c r="U94" s="7"/>
      <c r="X94" s="7"/>
      <c r="Y94" s="7"/>
      <c r="AA94" s="7"/>
      <c r="AE94" s="7"/>
      <c r="AF94" s="7"/>
      <c r="AG94" s="7"/>
      <c r="AN94" s="7"/>
      <c r="AO94" s="7"/>
      <c r="AQ94" s="188"/>
      <c r="AY94" s="188"/>
    </row>
    <row r="95" ht="14.25" customHeight="1">
      <c r="C95" s="6"/>
      <c r="D95" s="7"/>
      <c r="G95" s="7"/>
      <c r="S95" s="7"/>
      <c r="T95" s="7"/>
      <c r="U95" s="7"/>
      <c r="X95" s="7"/>
      <c r="Y95" s="7"/>
      <c r="AA95" s="7"/>
      <c r="AE95" s="7"/>
      <c r="AF95" s="7"/>
      <c r="AG95" s="7"/>
      <c r="AN95" s="7"/>
      <c r="AO95" s="7"/>
      <c r="AQ95" s="188"/>
      <c r="AY95" s="188"/>
    </row>
    <row r="96" ht="14.25" customHeight="1">
      <c r="C96" s="6"/>
      <c r="D96" s="7"/>
      <c r="G96" s="7"/>
      <c r="S96" s="7"/>
      <c r="T96" s="7"/>
      <c r="U96" s="7"/>
      <c r="X96" s="7"/>
      <c r="Y96" s="7"/>
      <c r="AA96" s="7"/>
      <c r="AE96" s="7"/>
      <c r="AF96" s="7"/>
      <c r="AG96" s="7"/>
      <c r="AN96" s="7"/>
      <c r="AO96" s="7"/>
      <c r="AQ96" s="188"/>
      <c r="AY96" s="188"/>
    </row>
    <row r="97" ht="14.25" customHeight="1">
      <c r="C97" s="6"/>
      <c r="D97" s="7"/>
      <c r="G97" s="7"/>
      <c r="S97" s="7"/>
      <c r="T97" s="7"/>
      <c r="U97" s="7"/>
      <c r="X97" s="7"/>
      <c r="Y97" s="7"/>
      <c r="AA97" s="7"/>
      <c r="AE97" s="7"/>
      <c r="AF97" s="7"/>
      <c r="AG97" s="7"/>
      <c r="AN97" s="7"/>
      <c r="AO97" s="7"/>
      <c r="AQ97" s="188"/>
      <c r="AY97" s="188"/>
    </row>
    <row r="98" ht="14.25" customHeight="1">
      <c r="C98" s="6"/>
      <c r="D98" s="7"/>
      <c r="G98" s="7"/>
      <c r="S98" s="7"/>
      <c r="T98" s="7"/>
      <c r="U98" s="7"/>
      <c r="X98" s="7"/>
      <c r="Y98" s="7"/>
      <c r="AA98" s="7"/>
      <c r="AE98" s="7"/>
      <c r="AF98" s="7"/>
      <c r="AG98" s="7"/>
      <c r="AN98" s="7"/>
      <c r="AO98" s="7"/>
      <c r="AQ98" s="188"/>
      <c r="AY98" s="188"/>
    </row>
    <row r="99" ht="14.25" customHeight="1">
      <c r="C99" s="6"/>
      <c r="D99" s="7"/>
      <c r="G99" s="7"/>
      <c r="S99" s="7"/>
      <c r="T99" s="7"/>
      <c r="U99" s="7"/>
      <c r="X99" s="7"/>
      <c r="Y99" s="7"/>
      <c r="AA99" s="7"/>
      <c r="AE99" s="7"/>
      <c r="AF99" s="7"/>
      <c r="AG99" s="7"/>
      <c r="AN99" s="7"/>
      <c r="AO99" s="7"/>
      <c r="AQ99" s="188"/>
      <c r="AY99" s="188"/>
    </row>
    <row r="100" ht="14.25" customHeight="1">
      <c r="C100" s="6"/>
      <c r="D100" s="7"/>
      <c r="G100" s="7"/>
      <c r="S100" s="7"/>
      <c r="T100" s="7"/>
      <c r="U100" s="7"/>
      <c r="X100" s="7"/>
      <c r="Y100" s="7"/>
      <c r="AA100" s="7"/>
      <c r="AE100" s="7"/>
      <c r="AF100" s="7"/>
      <c r="AG100" s="7"/>
      <c r="AN100" s="7"/>
      <c r="AO100" s="7"/>
      <c r="AQ100" s="188"/>
      <c r="AY100" s="188"/>
    </row>
    <row r="101" ht="14.25" customHeight="1">
      <c r="C101" s="6"/>
      <c r="D101" s="7"/>
      <c r="G101" s="7"/>
      <c r="S101" s="7"/>
      <c r="T101" s="7"/>
      <c r="U101" s="7"/>
      <c r="X101" s="7"/>
      <c r="Y101" s="7"/>
      <c r="AA101" s="7"/>
      <c r="AE101" s="7"/>
      <c r="AF101" s="7"/>
      <c r="AG101" s="7"/>
      <c r="AN101" s="7"/>
      <c r="AO101" s="7"/>
      <c r="AQ101" s="188"/>
      <c r="AY101" s="188"/>
    </row>
    <row r="102" ht="14.25" customHeight="1">
      <c r="C102" s="6"/>
      <c r="D102" s="7"/>
      <c r="G102" s="7"/>
      <c r="S102" s="7"/>
      <c r="T102" s="7"/>
      <c r="U102" s="7"/>
      <c r="X102" s="7"/>
      <c r="Y102" s="7"/>
      <c r="AA102" s="7"/>
      <c r="AE102" s="7"/>
      <c r="AF102" s="7"/>
      <c r="AG102" s="7"/>
      <c r="AN102" s="7"/>
      <c r="AO102" s="7"/>
      <c r="AQ102" s="188"/>
      <c r="AY102" s="188"/>
    </row>
    <row r="103" ht="14.25" customHeight="1">
      <c r="C103" s="6"/>
      <c r="D103" s="7"/>
      <c r="G103" s="7"/>
      <c r="S103" s="7"/>
      <c r="T103" s="7"/>
      <c r="U103" s="7"/>
      <c r="X103" s="7"/>
      <c r="Y103" s="7"/>
      <c r="AA103" s="7"/>
      <c r="AE103" s="7"/>
      <c r="AF103" s="7"/>
      <c r="AG103" s="7"/>
      <c r="AN103" s="7"/>
      <c r="AO103" s="7"/>
      <c r="AQ103" s="188"/>
      <c r="AY103" s="188"/>
    </row>
    <row r="104" ht="14.25" customHeight="1">
      <c r="C104" s="6"/>
      <c r="D104" s="7"/>
      <c r="G104" s="7"/>
      <c r="S104" s="7"/>
      <c r="T104" s="7"/>
      <c r="U104" s="7"/>
      <c r="X104" s="7"/>
      <c r="Y104" s="7"/>
      <c r="AA104" s="7"/>
      <c r="AE104" s="7"/>
      <c r="AF104" s="7"/>
      <c r="AG104" s="7"/>
      <c r="AN104" s="7"/>
      <c r="AO104" s="7"/>
      <c r="AQ104" s="188"/>
      <c r="AY104" s="188"/>
    </row>
    <row r="105" ht="14.25" customHeight="1">
      <c r="C105" s="6"/>
      <c r="D105" s="7"/>
      <c r="G105" s="7"/>
      <c r="S105" s="7"/>
      <c r="T105" s="7"/>
      <c r="U105" s="7"/>
      <c r="X105" s="7"/>
      <c r="Y105" s="7"/>
      <c r="AA105" s="7"/>
      <c r="AE105" s="7"/>
      <c r="AF105" s="7"/>
      <c r="AG105" s="7"/>
      <c r="AN105" s="7"/>
      <c r="AO105" s="7"/>
      <c r="AQ105" s="188"/>
      <c r="AY105" s="188"/>
    </row>
    <row r="106" ht="14.25" customHeight="1">
      <c r="C106" s="6"/>
      <c r="D106" s="7"/>
      <c r="G106" s="7"/>
      <c r="S106" s="7"/>
      <c r="T106" s="7"/>
      <c r="U106" s="7"/>
      <c r="X106" s="7"/>
      <c r="Y106" s="7"/>
      <c r="AA106" s="7"/>
      <c r="AE106" s="7"/>
      <c r="AF106" s="7"/>
      <c r="AG106" s="7"/>
      <c r="AN106" s="7"/>
      <c r="AO106" s="7"/>
      <c r="AQ106" s="188"/>
      <c r="AY106" s="188"/>
    </row>
    <row r="107" ht="14.25" customHeight="1">
      <c r="C107" s="6"/>
      <c r="D107" s="7"/>
      <c r="G107" s="7"/>
      <c r="S107" s="7"/>
      <c r="T107" s="7"/>
      <c r="U107" s="7"/>
      <c r="X107" s="7"/>
      <c r="Y107" s="7"/>
      <c r="AA107" s="7"/>
      <c r="AE107" s="7"/>
      <c r="AF107" s="7"/>
      <c r="AG107" s="7"/>
      <c r="AN107" s="7"/>
      <c r="AO107" s="7"/>
      <c r="AQ107" s="188"/>
      <c r="AY107" s="188"/>
    </row>
    <row r="108" ht="14.25" customHeight="1">
      <c r="C108" s="6"/>
      <c r="D108" s="7"/>
      <c r="G108" s="7"/>
      <c r="S108" s="7"/>
      <c r="T108" s="7"/>
      <c r="U108" s="7"/>
      <c r="X108" s="7"/>
      <c r="Y108" s="7"/>
      <c r="AA108" s="7"/>
      <c r="AE108" s="7"/>
      <c r="AF108" s="7"/>
      <c r="AG108" s="7"/>
      <c r="AN108" s="7"/>
      <c r="AO108" s="7"/>
      <c r="AQ108" s="188"/>
      <c r="AY108" s="188"/>
    </row>
    <row r="109" ht="14.25" customHeight="1">
      <c r="C109" s="6"/>
      <c r="D109" s="7"/>
      <c r="G109" s="7"/>
      <c r="S109" s="7"/>
      <c r="T109" s="7"/>
      <c r="U109" s="7"/>
      <c r="X109" s="7"/>
      <c r="Y109" s="7"/>
      <c r="AA109" s="7"/>
      <c r="AE109" s="7"/>
      <c r="AF109" s="7"/>
      <c r="AG109" s="7"/>
      <c r="AN109" s="7"/>
      <c r="AO109" s="7"/>
      <c r="AQ109" s="188"/>
      <c r="AY109" s="188"/>
    </row>
    <row r="110" ht="14.25" customHeight="1">
      <c r="C110" s="6"/>
      <c r="D110" s="7"/>
      <c r="G110" s="7"/>
      <c r="S110" s="7"/>
      <c r="T110" s="7"/>
      <c r="U110" s="7"/>
      <c r="X110" s="7"/>
      <c r="Y110" s="7"/>
      <c r="AA110" s="7"/>
      <c r="AE110" s="7"/>
      <c r="AF110" s="7"/>
      <c r="AG110" s="7"/>
      <c r="AN110" s="7"/>
      <c r="AO110" s="7"/>
      <c r="AQ110" s="188"/>
      <c r="AY110" s="188"/>
    </row>
    <row r="111" ht="14.25" customHeight="1">
      <c r="C111" s="6"/>
      <c r="D111" s="7"/>
      <c r="G111" s="7"/>
      <c r="S111" s="7"/>
      <c r="T111" s="7"/>
      <c r="U111" s="7"/>
      <c r="X111" s="7"/>
      <c r="Y111" s="7"/>
      <c r="AA111" s="7"/>
      <c r="AE111" s="7"/>
      <c r="AF111" s="7"/>
      <c r="AG111" s="7"/>
      <c r="AN111" s="7"/>
      <c r="AO111" s="7"/>
      <c r="AQ111" s="188"/>
      <c r="AY111" s="188"/>
    </row>
    <row r="112" ht="14.25" customHeight="1">
      <c r="C112" s="6"/>
      <c r="D112" s="7"/>
      <c r="G112" s="7"/>
      <c r="S112" s="7"/>
      <c r="T112" s="7"/>
      <c r="U112" s="7"/>
      <c r="X112" s="7"/>
      <c r="Y112" s="7"/>
      <c r="AA112" s="7"/>
      <c r="AE112" s="7"/>
      <c r="AF112" s="7"/>
      <c r="AG112" s="7"/>
      <c r="AN112" s="7"/>
      <c r="AO112" s="7"/>
      <c r="AQ112" s="188"/>
      <c r="AY112" s="188"/>
    </row>
    <row r="113" ht="14.25" customHeight="1">
      <c r="C113" s="6"/>
      <c r="D113" s="7"/>
      <c r="G113" s="7"/>
      <c r="S113" s="7"/>
      <c r="T113" s="7"/>
      <c r="U113" s="7"/>
      <c r="X113" s="7"/>
      <c r="Y113" s="7"/>
      <c r="AA113" s="7"/>
      <c r="AE113" s="7"/>
      <c r="AF113" s="7"/>
      <c r="AG113" s="7"/>
      <c r="AN113" s="7"/>
      <c r="AO113" s="7"/>
      <c r="AQ113" s="188"/>
      <c r="AY113" s="188"/>
    </row>
    <row r="114" ht="14.25" customHeight="1">
      <c r="C114" s="6"/>
      <c r="D114" s="7"/>
      <c r="G114" s="7"/>
      <c r="S114" s="7"/>
      <c r="T114" s="7"/>
      <c r="U114" s="7"/>
      <c r="X114" s="7"/>
      <c r="Y114" s="7"/>
      <c r="AA114" s="7"/>
      <c r="AE114" s="7"/>
      <c r="AF114" s="7"/>
      <c r="AG114" s="7"/>
      <c r="AN114" s="7"/>
      <c r="AO114" s="7"/>
      <c r="AQ114" s="188"/>
      <c r="AY114" s="188"/>
    </row>
    <row r="115" ht="14.25" customHeight="1">
      <c r="C115" s="6"/>
      <c r="D115" s="7"/>
      <c r="G115" s="7"/>
      <c r="S115" s="7"/>
      <c r="T115" s="7"/>
      <c r="U115" s="7"/>
      <c r="X115" s="7"/>
      <c r="Y115" s="7"/>
      <c r="AA115" s="7"/>
      <c r="AE115" s="7"/>
      <c r="AF115" s="7"/>
      <c r="AG115" s="7"/>
      <c r="AN115" s="7"/>
      <c r="AO115" s="7"/>
      <c r="AQ115" s="188"/>
      <c r="AY115" s="188"/>
    </row>
    <row r="116" ht="14.25" customHeight="1">
      <c r="C116" s="6"/>
      <c r="D116" s="7"/>
      <c r="G116" s="7"/>
      <c r="S116" s="7"/>
      <c r="T116" s="7"/>
      <c r="U116" s="7"/>
      <c r="X116" s="7"/>
      <c r="Y116" s="7"/>
      <c r="AA116" s="7"/>
      <c r="AE116" s="7"/>
      <c r="AF116" s="7"/>
      <c r="AG116" s="7"/>
      <c r="AN116" s="7"/>
      <c r="AO116" s="7"/>
      <c r="AQ116" s="188"/>
      <c r="AY116" s="188"/>
    </row>
    <row r="117" ht="14.25" customHeight="1">
      <c r="C117" s="6"/>
      <c r="D117" s="7"/>
      <c r="G117" s="7"/>
      <c r="S117" s="7"/>
      <c r="T117" s="7"/>
      <c r="U117" s="7"/>
      <c r="X117" s="7"/>
      <c r="Y117" s="7"/>
      <c r="AA117" s="7"/>
      <c r="AE117" s="7"/>
      <c r="AF117" s="7"/>
      <c r="AG117" s="7"/>
      <c r="AN117" s="7"/>
      <c r="AO117" s="7"/>
      <c r="AQ117" s="188"/>
      <c r="AY117" s="188"/>
    </row>
    <row r="118" ht="14.25" customHeight="1">
      <c r="C118" s="6"/>
      <c r="D118" s="7"/>
      <c r="G118" s="7"/>
      <c r="S118" s="7"/>
      <c r="T118" s="7"/>
      <c r="U118" s="7"/>
      <c r="X118" s="7"/>
      <c r="Y118" s="7"/>
      <c r="AA118" s="7"/>
      <c r="AE118" s="7"/>
      <c r="AF118" s="7"/>
      <c r="AG118" s="7"/>
      <c r="AN118" s="7"/>
      <c r="AO118" s="7"/>
      <c r="AQ118" s="188"/>
      <c r="AY118" s="188"/>
    </row>
    <row r="119" ht="14.25" customHeight="1">
      <c r="C119" s="6"/>
      <c r="D119" s="7"/>
      <c r="G119" s="7"/>
      <c r="S119" s="7"/>
      <c r="T119" s="7"/>
      <c r="U119" s="7"/>
      <c r="X119" s="7"/>
      <c r="Y119" s="7"/>
      <c r="AA119" s="7"/>
      <c r="AE119" s="7"/>
      <c r="AF119" s="7"/>
      <c r="AG119" s="7"/>
      <c r="AN119" s="7"/>
      <c r="AO119" s="7"/>
      <c r="AQ119" s="188"/>
      <c r="AY119" s="188"/>
    </row>
    <row r="120" ht="14.25" customHeight="1">
      <c r="C120" s="6"/>
      <c r="D120" s="7"/>
      <c r="G120" s="7"/>
      <c r="S120" s="7"/>
      <c r="T120" s="7"/>
      <c r="U120" s="7"/>
      <c r="X120" s="7"/>
      <c r="Y120" s="7"/>
      <c r="AA120" s="7"/>
      <c r="AE120" s="7"/>
      <c r="AF120" s="7"/>
      <c r="AG120" s="7"/>
      <c r="AN120" s="7"/>
      <c r="AO120" s="7"/>
      <c r="AQ120" s="188"/>
      <c r="AY120" s="188"/>
    </row>
    <row r="121" ht="14.25" customHeight="1">
      <c r="C121" s="6"/>
      <c r="D121" s="7"/>
      <c r="G121" s="7"/>
      <c r="S121" s="7"/>
      <c r="T121" s="7"/>
      <c r="U121" s="7"/>
      <c r="X121" s="7"/>
      <c r="Y121" s="7"/>
      <c r="AA121" s="7"/>
      <c r="AE121" s="7"/>
      <c r="AF121" s="7"/>
      <c r="AG121" s="7"/>
      <c r="AN121" s="7"/>
      <c r="AO121" s="7"/>
      <c r="AQ121" s="188"/>
      <c r="AY121" s="188"/>
    </row>
    <row r="122" ht="14.25" customHeight="1">
      <c r="C122" s="6"/>
      <c r="D122" s="7"/>
      <c r="G122" s="7"/>
      <c r="S122" s="7"/>
      <c r="T122" s="7"/>
      <c r="U122" s="7"/>
      <c r="X122" s="7"/>
      <c r="Y122" s="7"/>
      <c r="AA122" s="7"/>
      <c r="AE122" s="7"/>
      <c r="AF122" s="7"/>
      <c r="AG122" s="7"/>
      <c r="AN122" s="7"/>
      <c r="AO122" s="7"/>
      <c r="AQ122" s="188"/>
      <c r="AY122" s="188"/>
    </row>
    <row r="123" ht="14.25" customHeight="1">
      <c r="C123" s="6"/>
      <c r="D123" s="7"/>
      <c r="G123" s="7"/>
      <c r="S123" s="7"/>
      <c r="T123" s="7"/>
      <c r="U123" s="7"/>
      <c r="X123" s="7"/>
      <c r="Y123" s="7"/>
      <c r="AA123" s="7"/>
      <c r="AE123" s="7"/>
      <c r="AF123" s="7"/>
      <c r="AG123" s="7"/>
      <c r="AN123" s="7"/>
      <c r="AO123" s="7"/>
      <c r="AQ123" s="188"/>
      <c r="AY123" s="188"/>
    </row>
    <row r="124" ht="14.25" customHeight="1">
      <c r="C124" s="6"/>
      <c r="D124" s="7"/>
      <c r="G124" s="7"/>
      <c r="S124" s="7"/>
      <c r="T124" s="7"/>
      <c r="U124" s="7"/>
      <c r="X124" s="7"/>
      <c r="Y124" s="7"/>
      <c r="AA124" s="7"/>
      <c r="AE124" s="7"/>
      <c r="AF124" s="7"/>
      <c r="AG124" s="7"/>
      <c r="AN124" s="7"/>
      <c r="AO124" s="7"/>
      <c r="AQ124" s="188"/>
      <c r="AY124" s="188"/>
    </row>
    <row r="125" ht="14.25" customHeight="1">
      <c r="C125" s="6"/>
      <c r="D125" s="7"/>
      <c r="G125" s="7"/>
      <c r="S125" s="7"/>
      <c r="T125" s="7"/>
      <c r="U125" s="7"/>
      <c r="X125" s="7"/>
      <c r="Y125" s="7"/>
      <c r="AA125" s="7"/>
      <c r="AE125" s="7"/>
      <c r="AF125" s="7"/>
      <c r="AG125" s="7"/>
      <c r="AN125" s="7"/>
      <c r="AO125" s="7"/>
      <c r="AQ125" s="188"/>
      <c r="AY125" s="188"/>
    </row>
    <row r="126" ht="14.25" customHeight="1">
      <c r="C126" s="6"/>
      <c r="D126" s="7"/>
      <c r="G126" s="7"/>
      <c r="S126" s="7"/>
      <c r="T126" s="7"/>
      <c r="U126" s="7"/>
      <c r="X126" s="7"/>
      <c r="Y126" s="7"/>
      <c r="AA126" s="7"/>
      <c r="AE126" s="7"/>
      <c r="AF126" s="7"/>
      <c r="AG126" s="7"/>
      <c r="AN126" s="7"/>
      <c r="AO126" s="7"/>
      <c r="AQ126" s="188"/>
      <c r="AY126" s="188"/>
    </row>
    <row r="127" ht="14.25" customHeight="1">
      <c r="C127" s="6"/>
      <c r="D127" s="7"/>
      <c r="G127" s="7"/>
      <c r="S127" s="7"/>
      <c r="T127" s="7"/>
      <c r="U127" s="7"/>
      <c r="X127" s="7"/>
      <c r="Y127" s="7"/>
      <c r="AA127" s="7"/>
      <c r="AE127" s="7"/>
      <c r="AF127" s="7"/>
      <c r="AG127" s="7"/>
      <c r="AN127" s="7"/>
      <c r="AO127" s="7"/>
      <c r="AQ127" s="188"/>
      <c r="AY127" s="188"/>
    </row>
    <row r="128" ht="14.25" customHeight="1">
      <c r="C128" s="6"/>
      <c r="D128" s="7"/>
      <c r="G128" s="7"/>
      <c r="S128" s="7"/>
      <c r="T128" s="7"/>
      <c r="U128" s="7"/>
      <c r="X128" s="7"/>
      <c r="Y128" s="7"/>
      <c r="AA128" s="7"/>
      <c r="AE128" s="7"/>
      <c r="AF128" s="7"/>
      <c r="AG128" s="7"/>
      <c r="AN128" s="7"/>
      <c r="AO128" s="7"/>
      <c r="AQ128" s="188"/>
      <c r="AY128" s="188"/>
    </row>
    <row r="129" ht="14.25" customHeight="1">
      <c r="C129" s="6"/>
      <c r="D129" s="7"/>
      <c r="G129" s="7"/>
      <c r="S129" s="7"/>
      <c r="T129" s="7"/>
      <c r="U129" s="7"/>
      <c r="X129" s="7"/>
      <c r="Y129" s="7"/>
      <c r="AA129" s="7"/>
      <c r="AE129" s="7"/>
      <c r="AF129" s="7"/>
      <c r="AG129" s="7"/>
      <c r="AN129" s="7"/>
      <c r="AO129" s="7"/>
      <c r="AQ129" s="188"/>
      <c r="AY129" s="188"/>
    </row>
    <row r="130" ht="14.25" customHeight="1">
      <c r="C130" s="6"/>
      <c r="D130" s="7"/>
      <c r="G130" s="7"/>
      <c r="S130" s="7"/>
      <c r="T130" s="7"/>
      <c r="U130" s="7"/>
      <c r="X130" s="7"/>
      <c r="Y130" s="7"/>
      <c r="AA130" s="7"/>
      <c r="AE130" s="7"/>
      <c r="AF130" s="7"/>
      <c r="AG130" s="7"/>
      <c r="AN130" s="7"/>
      <c r="AO130" s="7"/>
      <c r="AQ130" s="188"/>
      <c r="AY130" s="188"/>
    </row>
    <row r="131" ht="14.25" customHeight="1">
      <c r="C131" s="6"/>
      <c r="D131" s="7"/>
      <c r="G131" s="7"/>
      <c r="S131" s="7"/>
      <c r="T131" s="7"/>
      <c r="U131" s="7"/>
      <c r="X131" s="7"/>
      <c r="Y131" s="7"/>
      <c r="AA131" s="7"/>
      <c r="AE131" s="7"/>
      <c r="AF131" s="7"/>
      <c r="AG131" s="7"/>
      <c r="AN131" s="7"/>
      <c r="AO131" s="7"/>
      <c r="AQ131" s="188"/>
      <c r="AY131" s="188"/>
    </row>
    <row r="132" ht="14.25" customHeight="1">
      <c r="C132" s="6"/>
      <c r="D132" s="7"/>
      <c r="G132" s="7"/>
      <c r="S132" s="7"/>
      <c r="T132" s="7"/>
      <c r="U132" s="7"/>
      <c r="X132" s="7"/>
      <c r="Y132" s="7"/>
      <c r="AA132" s="7"/>
      <c r="AE132" s="7"/>
      <c r="AF132" s="7"/>
      <c r="AG132" s="7"/>
      <c r="AN132" s="7"/>
      <c r="AO132" s="7"/>
      <c r="AQ132" s="188"/>
      <c r="AY132" s="188"/>
    </row>
    <row r="133" ht="14.25" customHeight="1">
      <c r="C133" s="6"/>
      <c r="D133" s="7"/>
      <c r="G133" s="7"/>
      <c r="S133" s="7"/>
      <c r="T133" s="7"/>
      <c r="U133" s="7"/>
      <c r="X133" s="7"/>
      <c r="Y133" s="7"/>
      <c r="AA133" s="7"/>
      <c r="AE133" s="7"/>
      <c r="AF133" s="7"/>
      <c r="AG133" s="7"/>
      <c r="AN133" s="7"/>
      <c r="AO133" s="7"/>
      <c r="AQ133" s="188"/>
      <c r="AY133" s="188"/>
    </row>
    <row r="134" ht="14.25" customHeight="1">
      <c r="C134" s="6"/>
      <c r="D134" s="7"/>
      <c r="G134" s="7"/>
      <c r="S134" s="7"/>
      <c r="T134" s="7"/>
      <c r="U134" s="7"/>
      <c r="X134" s="7"/>
      <c r="Y134" s="7"/>
      <c r="AA134" s="7"/>
      <c r="AE134" s="7"/>
      <c r="AF134" s="7"/>
      <c r="AG134" s="7"/>
      <c r="AN134" s="7"/>
      <c r="AO134" s="7"/>
      <c r="AQ134" s="188"/>
      <c r="AY134" s="188"/>
    </row>
    <row r="135" ht="14.25" customHeight="1">
      <c r="C135" s="6"/>
      <c r="D135" s="7"/>
      <c r="G135" s="7"/>
      <c r="S135" s="7"/>
      <c r="T135" s="7"/>
      <c r="U135" s="7"/>
      <c r="X135" s="7"/>
      <c r="Y135" s="7"/>
      <c r="AA135" s="7"/>
      <c r="AE135" s="7"/>
      <c r="AF135" s="7"/>
      <c r="AG135" s="7"/>
      <c r="AN135" s="7"/>
      <c r="AO135" s="7"/>
      <c r="AQ135" s="188"/>
      <c r="AY135" s="188"/>
    </row>
    <row r="136" ht="14.25" customHeight="1">
      <c r="C136" s="6"/>
      <c r="D136" s="7"/>
      <c r="G136" s="7"/>
      <c r="S136" s="7"/>
      <c r="T136" s="7"/>
      <c r="U136" s="7"/>
      <c r="X136" s="7"/>
      <c r="Y136" s="7"/>
      <c r="AA136" s="7"/>
      <c r="AE136" s="7"/>
      <c r="AF136" s="7"/>
      <c r="AG136" s="7"/>
      <c r="AN136" s="7"/>
      <c r="AO136" s="7"/>
      <c r="AQ136" s="188"/>
      <c r="AY136" s="188"/>
    </row>
    <row r="137" ht="14.25" customHeight="1">
      <c r="C137" s="6"/>
      <c r="D137" s="7"/>
      <c r="G137" s="7"/>
      <c r="S137" s="7"/>
      <c r="T137" s="7"/>
      <c r="U137" s="7"/>
      <c r="X137" s="7"/>
      <c r="Y137" s="7"/>
      <c r="AA137" s="7"/>
      <c r="AE137" s="7"/>
      <c r="AF137" s="7"/>
      <c r="AG137" s="7"/>
      <c r="AN137" s="7"/>
      <c r="AO137" s="7"/>
      <c r="AQ137" s="188"/>
      <c r="AY137" s="188"/>
    </row>
    <row r="138" ht="14.25" customHeight="1">
      <c r="C138" s="6"/>
      <c r="D138" s="7"/>
      <c r="G138" s="7"/>
      <c r="S138" s="7"/>
      <c r="T138" s="7"/>
      <c r="U138" s="7"/>
      <c r="X138" s="7"/>
      <c r="Y138" s="7"/>
      <c r="AA138" s="7"/>
      <c r="AE138" s="7"/>
      <c r="AF138" s="7"/>
      <c r="AG138" s="7"/>
      <c r="AN138" s="7"/>
      <c r="AO138" s="7"/>
      <c r="AQ138" s="188"/>
      <c r="AY138" s="188"/>
    </row>
    <row r="139" ht="14.25" customHeight="1">
      <c r="C139" s="6"/>
      <c r="D139" s="7"/>
      <c r="G139" s="7"/>
      <c r="S139" s="7"/>
      <c r="T139" s="7"/>
      <c r="U139" s="7"/>
      <c r="X139" s="7"/>
      <c r="Y139" s="7"/>
      <c r="AA139" s="7"/>
      <c r="AE139" s="7"/>
      <c r="AF139" s="7"/>
      <c r="AG139" s="7"/>
      <c r="AN139" s="7"/>
      <c r="AO139" s="7"/>
      <c r="AQ139" s="188"/>
      <c r="AY139" s="188"/>
    </row>
    <row r="140" ht="14.25" customHeight="1">
      <c r="C140" s="6"/>
      <c r="D140" s="7"/>
      <c r="G140" s="7"/>
      <c r="S140" s="7"/>
      <c r="T140" s="7"/>
      <c r="U140" s="7"/>
      <c r="X140" s="7"/>
      <c r="Y140" s="7"/>
      <c r="AA140" s="7"/>
      <c r="AE140" s="7"/>
      <c r="AF140" s="7"/>
      <c r="AG140" s="7"/>
      <c r="AN140" s="7"/>
      <c r="AO140" s="7"/>
      <c r="AQ140" s="188"/>
      <c r="AY140" s="188"/>
    </row>
    <row r="141" ht="14.25" customHeight="1">
      <c r="C141" s="6"/>
      <c r="D141" s="7"/>
      <c r="G141" s="7"/>
      <c r="S141" s="7"/>
      <c r="T141" s="7"/>
      <c r="U141" s="7"/>
      <c r="X141" s="7"/>
      <c r="Y141" s="7"/>
      <c r="AA141" s="7"/>
      <c r="AE141" s="7"/>
      <c r="AF141" s="7"/>
      <c r="AG141" s="7"/>
      <c r="AN141" s="7"/>
      <c r="AO141" s="7"/>
      <c r="AQ141" s="188"/>
      <c r="AY141" s="188"/>
    </row>
    <row r="142" ht="14.25" customHeight="1">
      <c r="C142" s="6"/>
      <c r="D142" s="7"/>
      <c r="G142" s="7"/>
      <c r="S142" s="7"/>
      <c r="T142" s="7"/>
      <c r="U142" s="7"/>
      <c r="X142" s="7"/>
      <c r="Y142" s="7"/>
      <c r="AA142" s="7"/>
      <c r="AE142" s="7"/>
      <c r="AF142" s="7"/>
      <c r="AG142" s="7"/>
      <c r="AN142" s="7"/>
      <c r="AO142" s="7"/>
      <c r="AQ142" s="188"/>
      <c r="AY142" s="188"/>
    </row>
    <row r="143" ht="14.25" customHeight="1">
      <c r="C143" s="6"/>
      <c r="D143" s="7"/>
      <c r="G143" s="7"/>
      <c r="S143" s="7"/>
      <c r="T143" s="7"/>
      <c r="U143" s="7"/>
      <c r="X143" s="7"/>
      <c r="Y143" s="7"/>
      <c r="AA143" s="7"/>
      <c r="AE143" s="7"/>
      <c r="AF143" s="7"/>
      <c r="AG143" s="7"/>
      <c r="AN143" s="7"/>
      <c r="AO143" s="7"/>
      <c r="AQ143" s="188"/>
      <c r="AY143" s="188"/>
    </row>
    <row r="144" ht="14.25" customHeight="1">
      <c r="C144" s="6"/>
      <c r="D144" s="7"/>
      <c r="G144" s="7"/>
      <c r="S144" s="7"/>
      <c r="T144" s="7"/>
      <c r="U144" s="7"/>
      <c r="X144" s="7"/>
      <c r="Y144" s="7"/>
      <c r="AA144" s="7"/>
      <c r="AE144" s="7"/>
      <c r="AF144" s="7"/>
      <c r="AG144" s="7"/>
      <c r="AN144" s="7"/>
      <c r="AO144" s="7"/>
      <c r="AQ144" s="188"/>
      <c r="AY144" s="188"/>
    </row>
    <row r="145" ht="14.25" customHeight="1">
      <c r="C145" s="6"/>
      <c r="D145" s="7"/>
      <c r="G145" s="7"/>
      <c r="S145" s="7"/>
      <c r="T145" s="7"/>
      <c r="U145" s="7"/>
      <c r="X145" s="7"/>
      <c r="Y145" s="7"/>
      <c r="AA145" s="7"/>
      <c r="AE145" s="7"/>
      <c r="AF145" s="7"/>
      <c r="AG145" s="7"/>
      <c r="AN145" s="7"/>
      <c r="AO145" s="7"/>
      <c r="AQ145" s="188"/>
      <c r="AY145" s="188"/>
    </row>
    <row r="146" ht="14.25" customHeight="1">
      <c r="C146" s="6"/>
      <c r="D146" s="7"/>
      <c r="G146" s="7"/>
      <c r="S146" s="7"/>
      <c r="T146" s="7"/>
      <c r="U146" s="7"/>
      <c r="X146" s="7"/>
      <c r="Y146" s="7"/>
      <c r="AA146" s="7"/>
      <c r="AE146" s="7"/>
      <c r="AF146" s="7"/>
      <c r="AG146" s="7"/>
      <c r="AN146" s="7"/>
      <c r="AO146" s="7"/>
      <c r="AQ146" s="188"/>
      <c r="AY146" s="188"/>
    </row>
    <row r="147" ht="14.25" customHeight="1">
      <c r="C147" s="6"/>
      <c r="D147" s="7"/>
      <c r="G147" s="7"/>
      <c r="S147" s="7"/>
      <c r="T147" s="7"/>
      <c r="U147" s="7"/>
      <c r="X147" s="7"/>
      <c r="Y147" s="7"/>
      <c r="AA147" s="7"/>
      <c r="AE147" s="7"/>
      <c r="AF147" s="7"/>
      <c r="AG147" s="7"/>
      <c r="AN147" s="7"/>
      <c r="AO147" s="7"/>
      <c r="AQ147" s="188"/>
      <c r="AY147" s="188"/>
    </row>
    <row r="148" ht="14.25" customHeight="1">
      <c r="C148" s="6"/>
      <c r="D148" s="7"/>
      <c r="G148" s="7"/>
      <c r="S148" s="7"/>
      <c r="T148" s="7"/>
      <c r="U148" s="7"/>
      <c r="X148" s="7"/>
      <c r="Y148" s="7"/>
      <c r="AA148" s="7"/>
      <c r="AE148" s="7"/>
      <c r="AF148" s="7"/>
      <c r="AG148" s="7"/>
      <c r="AN148" s="7"/>
      <c r="AO148" s="7"/>
      <c r="AQ148" s="188"/>
      <c r="AY148" s="188"/>
    </row>
    <row r="149" ht="14.25" customHeight="1">
      <c r="C149" s="6"/>
      <c r="D149" s="7"/>
      <c r="G149" s="7"/>
      <c r="S149" s="7"/>
      <c r="T149" s="7"/>
      <c r="U149" s="7"/>
      <c r="X149" s="7"/>
      <c r="Y149" s="7"/>
      <c r="AA149" s="7"/>
      <c r="AE149" s="7"/>
      <c r="AF149" s="7"/>
      <c r="AG149" s="7"/>
      <c r="AN149" s="7"/>
      <c r="AO149" s="7"/>
      <c r="AQ149" s="188"/>
      <c r="AY149" s="188"/>
    </row>
    <row r="150" ht="14.25" customHeight="1">
      <c r="C150" s="6"/>
      <c r="D150" s="7"/>
      <c r="G150" s="7"/>
      <c r="S150" s="7"/>
      <c r="T150" s="7"/>
      <c r="U150" s="7"/>
      <c r="X150" s="7"/>
      <c r="Y150" s="7"/>
      <c r="AA150" s="7"/>
      <c r="AE150" s="7"/>
      <c r="AF150" s="7"/>
      <c r="AG150" s="7"/>
      <c r="AN150" s="7"/>
      <c r="AO150" s="7"/>
      <c r="AQ150" s="188"/>
      <c r="AY150" s="188"/>
    </row>
    <row r="151" ht="14.25" customHeight="1">
      <c r="C151" s="6"/>
      <c r="D151" s="7"/>
      <c r="G151" s="7"/>
      <c r="S151" s="7"/>
      <c r="T151" s="7"/>
      <c r="U151" s="7"/>
      <c r="X151" s="7"/>
      <c r="Y151" s="7"/>
      <c r="AA151" s="7"/>
      <c r="AE151" s="7"/>
      <c r="AF151" s="7"/>
      <c r="AG151" s="7"/>
      <c r="AN151" s="7"/>
      <c r="AO151" s="7"/>
      <c r="AQ151" s="188"/>
      <c r="AY151" s="188"/>
    </row>
    <row r="152" ht="14.25" customHeight="1">
      <c r="C152" s="6"/>
      <c r="D152" s="7"/>
      <c r="G152" s="7"/>
      <c r="S152" s="7"/>
      <c r="T152" s="7"/>
      <c r="U152" s="7"/>
      <c r="X152" s="7"/>
      <c r="Y152" s="7"/>
      <c r="AA152" s="7"/>
      <c r="AE152" s="7"/>
      <c r="AF152" s="7"/>
      <c r="AG152" s="7"/>
      <c r="AN152" s="7"/>
      <c r="AO152" s="7"/>
      <c r="AQ152" s="188"/>
      <c r="AY152" s="188"/>
    </row>
    <row r="153" ht="14.25" customHeight="1">
      <c r="C153" s="6"/>
      <c r="D153" s="7"/>
      <c r="G153" s="7"/>
      <c r="S153" s="7"/>
      <c r="T153" s="7"/>
      <c r="U153" s="7"/>
      <c r="X153" s="7"/>
      <c r="Y153" s="7"/>
      <c r="AA153" s="7"/>
      <c r="AE153" s="7"/>
      <c r="AF153" s="7"/>
      <c r="AG153" s="7"/>
      <c r="AN153" s="7"/>
      <c r="AO153" s="7"/>
      <c r="AQ153" s="188"/>
      <c r="AY153" s="188"/>
    </row>
    <row r="154" ht="14.25" customHeight="1">
      <c r="C154" s="6"/>
      <c r="D154" s="7"/>
      <c r="G154" s="7"/>
      <c r="S154" s="7"/>
      <c r="T154" s="7"/>
      <c r="U154" s="7"/>
      <c r="X154" s="7"/>
      <c r="Y154" s="7"/>
      <c r="AA154" s="7"/>
      <c r="AE154" s="7"/>
      <c r="AF154" s="7"/>
      <c r="AG154" s="7"/>
      <c r="AN154" s="7"/>
      <c r="AO154" s="7"/>
      <c r="AQ154" s="188"/>
      <c r="AY154" s="188"/>
    </row>
    <row r="155" ht="14.25" customHeight="1">
      <c r="C155" s="6"/>
      <c r="D155" s="7"/>
      <c r="G155" s="7"/>
      <c r="S155" s="7"/>
      <c r="T155" s="7"/>
      <c r="U155" s="7"/>
      <c r="X155" s="7"/>
      <c r="Y155" s="7"/>
      <c r="AA155" s="7"/>
      <c r="AE155" s="7"/>
      <c r="AF155" s="7"/>
      <c r="AG155" s="7"/>
      <c r="AN155" s="7"/>
      <c r="AO155" s="7"/>
      <c r="AQ155" s="188"/>
      <c r="AY155" s="188"/>
    </row>
    <row r="156" ht="14.25" customHeight="1">
      <c r="C156" s="6"/>
      <c r="D156" s="7"/>
      <c r="G156" s="7"/>
      <c r="S156" s="7"/>
      <c r="T156" s="7"/>
      <c r="U156" s="7"/>
      <c r="X156" s="7"/>
      <c r="Y156" s="7"/>
      <c r="AA156" s="7"/>
      <c r="AE156" s="7"/>
      <c r="AF156" s="7"/>
      <c r="AG156" s="7"/>
      <c r="AN156" s="7"/>
      <c r="AO156" s="7"/>
      <c r="AQ156" s="188"/>
      <c r="AY156" s="188"/>
    </row>
    <row r="157" ht="14.25" customHeight="1">
      <c r="C157" s="6"/>
      <c r="D157" s="7"/>
      <c r="G157" s="7"/>
      <c r="S157" s="7"/>
      <c r="T157" s="7"/>
      <c r="U157" s="7"/>
      <c r="X157" s="7"/>
      <c r="Y157" s="7"/>
      <c r="AA157" s="7"/>
      <c r="AE157" s="7"/>
      <c r="AF157" s="7"/>
      <c r="AG157" s="7"/>
      <c r="AN157" s="7"/>
      <c r="AO157" s="7"/>
      <c r="AQ157" s="188"/>
      <c r="AY157" s="188"/>
    </row>
    <row r="158" ht="14.25" customHeight="1">
      <c r="C158" s="6"/>
      <c r="D158" s="7"/>
      <c r="G158" s="7"/>
      <c r="S158" s="7"/>
      <c r="T158" s="7"/>
      <c r="U158" s="7"/>
      <c r="X158" s="7"/>
      <c r="Y158" s="7"/>
      <c r="AA158" s="7"/>
      <c r="AE158" s="7"/>
      <c r="AF158" s="7"/>
      <c r="AG158" s="7"/>
      <c r="AN158" s="7"/>
      <c r="AO158" s="7"/>
      <c r="AQ158" s="188"/>
      <c r="AY158" s="188"/>
    </row>
    <row r="159" ht="14.25" customHeight="1">
      <c r="C159" s="6"/>
      <c r="D159" s="7"/>
      <c r="G159" s="7"/>
      <c r="S159" s="7"/>
      <c r="T159" s="7"/>
      <c r="U159" s="7"/>
      <c r="X159" s="7"/>
      <c r="Y159" s="7"/>
      <c r="AA159" s="7"/>
      <c r="AE159" s="7"/>
      <c r="AF159" s="7"/>
      <c r="AG159" s="7"/>
      <c r="AN159" s="7"/>
      <c r="AO159" s="7"/>
      <c r="AQ159" s="188"/>
      <c r="AY159" s="188"/>
    </row>
    <row r="160" ht="14.25" customHeight="1">
      <c r="C160" s="6"/>
      <c r="D160" s="7"/>
      <c r="G160" s="7"/>
      <c r="S160" s="7"/>
      <c r="T160" s="7"/>
      <c r="U160" s="7"/>
      <c r="X160" s="7"/>
      <c r="Y160" s="7"/>
      <c r="AA160" s="7"/>
      <c r="AE160" s="7"/>
      <c r="AF160" s="7"/>
      <c r="AG160" s="7"/>
      <c r="AN160" s="7"/>
      <c r="AO160" s="7"/>
      <c r="AQ160" s="188"/>
      <c r="AY160" s="188"/>
    </row>
    <row r="161" ht="14.25" customHeight="1">
      <c r="C161" s="6"/>
      <c r="D161" s="7"/>
      <c r="G161" s="7"/>
      <c r="S161" s="7"/>
      <c r="T161" s="7"/>
      <c r="U161" s="7"/>
      <c r="X161" s="7"/>
      <c r="Y161" s="7"/>
      <c r="AA161" s="7"/>
      <c r="AE161" s="7"/>
      <c r="AF161" s="7"/>
      <c r="AG161" s="7"/>
      <c r="AN161" s="7"/>
      <c r="AO161" s="7"/>
      <c r="AQ161" s="188"/>
      <c r="AY161" s="188"/>
    </row>
    <row r="162" ht="14.25" customHeight="1">
      <c r="C162" s="6"/>
      <c r="D162" s="7"/>
      <c r="G162" s="7"/>
      <c r="S162" s="7"/>
      <c r="T162" s="7"/>
      <c r="U162" s="7"/>
      <c r="X162" s="7"/>
      <c r="Y162" s="7"/>
      <c r="AA162" s="7"/>
      <c r="AE162" s="7"/>
      <c r="AF162" s="7"/>
      <c r="AG162" s="7"/>
      <c r="AN162" s="7"/>
      <c r="AO162" s="7"/>
      <c r="AQ162" s="188"/>
      <c r="AY162" s="188"/>
    </row>
    <row r="163" ht="14.25" customHeight="1">
      <c r="C163" s="6"/>
      <c r="D163" s="7"/>
      <c r="G163" s="7"/>
      <c r="S163" s="7"/>
      <c r="T163" s="7"/>
      <c r="U163" s="7"/>
      <c r="X163" s="7"/>
      <c r="Y163" s="7"/>
      <c r="AA163" s="7"/>
      <c r="AE163" s="7"/>
      <c r="AF163" s="7"/>
      <c r="AG163" s="7"/>
      <c r="AN163" s="7"/>
      <c r="AO163" s="7"/>
      <c r="AQ163" s="188"/>
      <c r="AY163" s="188"/>
    </row>
    <row r="164" ht="14.25" customHeight="1">
      <c r="C164" s="6"/>
      <c r="D164" s="7"/>
      <c r="G164" s="7"/>
      <c r="S164" s="7"/>
      <c r="T164" s="7"/>
      <c r="U164" s="7"/>
      <c r="X164" s="7"/>
      <c r="Y164" s="7"/>
      <c r="AA164" s="7"/>
      <c r="AE164" s="7"/>
      <c r="AF164" s="7"/>
      <c r="AG164" s="7"/>
      <c r="AN164" s="7"/>
      <c r="AO164" s="7"/>
      <c r="AQ164" s="188"/>
      <c r="AY164" s="188"/>
    </row>
    <row r="165" ht="14.25" customHeight="1">
      <c r="C165" s="6"/>
      <c r="D165" s="7"/>
      <c r="G165" s="7"/>
      <c r="S165" s="7"/>
      <c r="T165" s="7"/>
      <c r="U165" s="7"/>
      <c r="X165" s="7"/>
      <c r="Y165" s="7"/>
      <c r="AA165" s="7"/>
      <c r="AE165" s="7"/>
      <c r="AF165" s="7"/>
      <c r="AG165" s="7"/>
      <c r="AN165" s="7"/>
      <c r="AO165" s="7"/>
      <c r="AQ165" s="188"/>
      <c r="AY165" s="188"/>
    </row>
    <row r="166" ht="14.25" customHeight="1">
      <c r="C166" s="6"/>
      <c r="D166" s="7"/>
      <c r="G166" s="7"/>
      <c r="S166" s="7"/>
      <c r="T166" s="7"/>
      <c r="U166" s="7"/>
      <c r="X166" s="7"/>
      <c r="Y166" s="7"/>
      <c r="AA166" s="7"/>
      <c r="AE166" s="7"/>
      <c r="AF166" s="7"/>
      <c r="AG166" s="7"/>
      <c r="AN166" s="7"/>
      <c r="AO166" s="7"/>
      <c r="AQ166" s="188"/>
      <c r="AY166" s="188"/>
    </row>
    <row r="167" ht="14.25" customHeight="1">
      <c r="C167" s="6"/>
      <c r="D167" s="7"/>
      <c r="G167" s="7"/>
      <c r="S167" s="7"/>
      <c r="T167" s="7"/>
      <c r="U167" s="7"/>
      <c r="X167" s="7"/>
      <c r="Y167" s="7"/>
      <c r="AA167" s="7"/>
      <c r="AE167" s="7"/>
      <c r="AF167" s="7"/>
      <c r="AG167" s="7"/>
      <c r="AN167" s="7"/>
      <c r="AO167" s="7"/>
      <c r="AQ167" s="188"/>
      <c r="AY167" s="188"/>
    </row>
    <row r="168" ht="14.25" customHeight="1">
      <c r="C168" s="6"/>
      <c r="D168" s="7"/>
      <c r="G168" s="7"/>
      <c r="S168" s="7"/>
      <c r="T168" s="7"/>
      <c r="U168" s="7"/>
      <c r="X168" s="7"/>
      <c r="Y168" s="7"/>
      <c r="AA168" s="7"/>
      <c r="AE168" s="7"/>
      <c r="AF168" s="7"/>
      <c r="AG168" s="7"/>
      <c r="AN168" s="7"/>
      <c r="AO168" s="7"/>
      <c r="AQ168" s="188"/>
      <c r="AY168" s="188"/>
    </row>
    <row r="169" ht="14.25" customHeight="1">
      <c r="C169" s="6"/>
      <c r="D169" s="7"/>
      <c r="G169" s="7"/>
      <c r="S169" s="7"/>
      <c r="T169" s="7"/>
      <c r="U169" s="7"/>
      <c r="X169" s="7"/>
      <c r="Y169" s="7"/>
      <c r="AA169" s="7"/>
      <c r="AE169" s="7"/>
      <c r="AF169" s="7"/>
      <c r="AG169" s="7"/>
      <c r="AN169" s="7"/>
      <c r="AO169" s="7"/>
      <c r="AQ169" s="188"/>
      <c r="AY169" s="188"/>
    </row>
    <row r="170" ht="14.25" customHeight="1">
      <c r="C170" s="6"/>
      <c r="D170" s="7"/>
      <c r="G170" s="7"/>
      <c r="S170" s="7"/>
      <c r="T170" s="7"/>
      <c r="U170" s="7"/>
      <c r="X170" s="7"/>
      <c r="Y170" s="7"/>
      <c r="AA170" s="7"/>
      <c r="AE170" s="7"/>
      <c r="AF170" s="7"/>
      <c r="AG170" s="7"/>
      <c r="AN170" s="7"/>
      <c r="AO170" s="7"/>
      <c r="AQ170" s="188"/>
      <c r="AY170" s="188"/>
    </row>
    <row r="171" ht="14.25" customHeight="1">
      <c r="C171" s="6"/>
      <c r="D171" s="7"/>
      <c r="G171" s="7"/>
      <c r="S171" s="7"/>
      <c r="T171" s="7"/>
      <c r="U171" s="7"/>
      <c r="X171" s="7"/>
      <c r="Y171" s="7"/>
      <c r="AA171" s="7"/>
      <c r="AE171" s="7"/>
      <c r="AF171" s="7"/>
      <c r="AG171" s="7"/>
      <c r="AN171" s="7"/>
      <c r="AO171" s="7"/>
      <c r="AQ171" s="188"/>
      <c r="AY171" s="188"/>
    </row>
    <row r="172" ht="14.25" customHeight="1">
      <c r="C172" s="6"/>
      <c r="D172" s="7"/>
      <c r="G172" s="7"/>
      <c r="S172" s="7"/>
      <c r="T172" s="7"/>
      <c r="U172" s="7"/>
      <c r="X172" s="7"/>
      <c r="Y172" s="7"/>
      <c r="AA172" s="7"/>
      <c r="AE172" s="7"/>
      <c r="AF172" s="7"/>
      <c r="AG172" s="7"/>
      <c r="AN172" s="7"/>
      <c r="AO172" s="7"/>
      <c r="AQ172" s="188"/>
      <c r="AY172" s="188"/>
    </row>
    <row r="173" ht="14.25" customHeight="1">
      <c r="C173" s="6"/>
      <c r="D173" s="7"/>
      <c r="G173" s="7"/>
      <c r="S173" s="7"/>
      <c r="T173" s="7"/>
      <c r="U173" s="7"/>
      <c r="X173" s="7"/>
      <c r="Y173" s="7"/>
      <c r="AA173" s="7"/>
      <c r="AE173" s="7"/>
      <c r="AF173" s="7"/>
      <c r="AG173" s="7"/>
      <c r="AN173" s="7"/>
      <c r="AO173" s="7"/>
      <c r="AQ173" s="188"/>
      <c r="AY173" s="188"/>
    </row>
    <row r="174" ht="14.25" customHeight="1">
      <c r="C174" s="6"/>
      <c r="D174" s="7"/>
      <c r="G174" s="7"/>
      <c r="S174" s="7"/>
      <c r="T174" s="7"/>
      <c r="U174" s="7"/>
      <c r="X174" s="7"/>
      <c r="Y174" s="7"/>
      <c r="AA174" s="7"/>
      <c r="AE174" s="7"/>
      <c r="AF174" s="7"/>
      <c r="AG174" s="7"/>
      <c r="AN174" s="7"/>
      <c r="AO174" s="7"/>
      <c r="AQ174" s="188"/>
      <c r="AY174" s="188"/>
    </row>
    <row r="175" ht="14.25" customHeight="1">
      <c r="C175" s="6"/>
      <c r="D175" s="7"/>
      <c r="G175" s="7"/>
      <c r="S175" s="7"/>
      <c r="T175" s="7"/>
      <c r="U175" s="7"/>
      <c r="X175" s="7"/>
      <c r="Y175" s="7"/>
      <c r="AA175" s="7"/>
      <c r="AE175" s="7"/>
      <c r="AF175" s="7"/>
      <c r="AG175" s="7"/>
      <c r="AN175" s="7"/>
      <c r="AO175" s="7"/>
      <c r="AQ175" s="188"/>
      <c r="AY175" s="188"/>
    </row>
    <row r="176" ht="14.25" customHeight="1">
      <c r="C176" s="6"/>
      <c r="D176" s="7"/>
      <c r="G176" s="7"/>
      <c r="S176" s="7"/>
      <c r="T176" s="7"/>
      <c r="U176" s="7"/>
      <c r="X176" s="7"/>
      <c r="Y176" s="7"/>
      <c r="AA176" s="7"/>
      <c r="AE176" s="7"/>
      <c r="AF176" s="7"/>
      <c r="AG176" s="7"/>
      <c r="AN176" s="7"/>
      <c r="AO176" s="7"/>
      <c r="AQ176" s="188"/>
      <c r="AY176" s="188"/>
    </row>
    <row r="177" ht="14.25" customHeight="1">
      <c r="C177" s="6"/>
      <c r="D177" s="7"/>
      <c r="G177" s="7"/>
      <c r="S177" s="7"/>
      <c r="T177" s="7"/>
      <c r="U177" s="7"/>
      <c r="X177" s="7"/>
      <c r="Y177" s="7"/>
      <c r="AA177" s="7"/>
      <c r="AE177" s="7"/>
      <c r="AF177" s="7"/>
      <c r="AG177" s="7"/>
      <c r="AN177" s="7"/>
      <c r="AO177" s="7"/>
      <c r="AQ177" s="188"/>
      <c r="AY177" s="188"/>
    </row>
    <row r="178" ht="14.25" customHeight="1">
      <c r="C178" s="6"/>
      <c r="D178" s="7"/>
      <c r="G178" s="7"/>
      <c r="S178" s="7"/>
      <c r="T178" s="7"/>
      <c r="U178" s="7"/>
      <c r="X178" s="7"/>
      <c r="Y178" s="7"/>
      <c r="AA178" s="7"/>
      <c r="AE178" s="7"/>
      <c r="AF178" s="7"/>
      <c r="AG178" s="7"/>
      <c r="AN178" s="7"/>
      <c r="AO178" s="7"/>
      <c r="AQ178" s="188"/>
      <c r="AY178" s="188"/>
    </row>
    <row r="179" ht="14.25" customHeight="1">
      <c r="C179" s="6"/>
      <c r="D179" s="7"/>
      <c r="G179" s="7"/>
      <c r="S179" s="7"/>
      <c r="T179" s="7"/>
      <c r="U179" s="7"/>
      <c r="X179" s="7"/>
      <c r="Y179" s="7"/>
      <c r="AA179" s="7"/>
      <c r="AE179" s="7"/>
      <c r="AF179" s="7"/>
      <c r="AG179" s="7"/>
      <c r="AN179" s="7"/>
      <c r="AO179" s="7"/>
      <c r="AQ179" s="188"/>
      <c r="AY179" s="188"/>
    </row>
    <row r="180" ht="14.25" customHeight="1">
      <c r="C180" s="6"/>
      <c r="D180" s="7"/>
      <c r="G180" s="7"/>
      <c r="S180" s="7"/>
      <c r="T180" s="7"/>
      <c r="U180" s="7"/>
      <c r="X180" s="7"/>
      <c r="Y180" s="7"/>
      <c r="AA180" s="7"/>
      <c r="AE180" s="7"/>
      <c r="AF180" s="7"/>
      <c r="AG180" s="7"/>
      <c r="AN180" s="7"/>
      <c r="AO180" s="7"/>
      <c r="AQ180" s="188"/>
      <c r="AY180" s="188"/>
    </row>
    <row r="181" ht="14.25" customHeight="1">
      <c r="C181" s="6"/>
      <c r="D181" s="7"/>
      <c r="G181" s="7"/>
      <c r="S181" s="7"/>
      <c r="T181" s="7"/>
      <c r="U181" s="7"/>
      <c r="X181" s="7"/>
      <c r="Y181" s="7"/>
      <c r="AA181" s="7"/>
      <c r="AE181" s="7"/>
      <c r="AF181" s="7"/>
      <c r="AG181" s="7"/>
      <c r="AN181" s="7"/>
      <c r="AO181" s="7"/>
      <c r="AQ181" s="188"/>
      <c r="AY181" s="188"/>
    </row>
    <row r="182" ht="14.25" customHeight="1">
      <c r="C182" s="6"/>
      <c r="D182" s="7"/>
      <c r="G182" s="7"/>
      <c r="S182" s="7"/>
      <c r="T182" s="7"/>
      <c r="U182" s="7"/>
      <c r="X182" s="7"/>
      <c r="Y182" s="7"/>
      <c r="AA182" s="7"/>
      <c r="AE182" s="7"/>
      <c r="AF182" s="7"/>
      <c r="AG182" s="7"/>
      <c r="AN182" s="7"/>
      <c r="AO182" s="7"/>
      <c r="AQ182" s="188"/>
      <c r="AY182" s="188"/>
    </row>
    <row r="183" ht="14.25" customHeight="1">
      <c r="C183" s="6"/>
      <c r="D183" s="7"/>
      <c r="G183" s="7"/>
      <c r="S183" s="7"/>
      <c r="T183" s="7"/>
      <c r="U183" s="7"/>
      <c r="X183" s="7"/>
      <c r="Y183" s="7"/>
      <c r="AA183" s="7"/>
      <c r="AE183" s="7"/>
      <c r="AF183" s="7"/>
      <c r="AG183" s="7"/>
      <c r="AN183" s="7"/>
      <c r="AO183" s="7"/>
      <c r="AQ183" s="188"/>
      <c r="AY183" s="188"/>
    </row>
    <row r="184" ht="14.25" customHeight="1">
      <c r="C184" s="6"/>
      <c r="D184" s="7"/>
      <c r="G184" s="7"/>
      <c r="S184" s="7"/>
      <c r="T184" s="7"/>
      <c r="U184" s="7"/>
      <c r="X184" s="7"/>
      <c r="Y184" s="7"/>
      <c r="AA184" s="7"/>
      <c r="AE184" s="7"/>
      <c r="AF184" s="7"/>
      <c r="AG184" s="7"/>
      <c r="AN184" s="7"/>
      <c r="AO184" s="7"/>
      <c r="AQ184" s="188"/>
      <c r="AY184" s="188"/>
    </row>
    <row r="185" ht="14.25" customHeight="1">
      <c r="C185" s="6"/>
      <c r="D185" s="7"/>
      <c r="G185" s="7"/>
      <c r="S185" s="7"/>
      <c r="T185" s="7"/>
      <c r="U185" s="7"/>
      <c r="X185" s="7"/>
      <c r="Y185" s="7"/>
      <c r="AA185" s="7"/>
      <c r="AE185" s="7"/>
      <c r="AF185" s="7"/>
      <c r="AG185" s="7"/>
      <c r="AN185" s="7"/>
      <c r="AO185" s="7"/>
      <c r="AQ185" s="188"/>
      <c r="AY185" s="188"/>
    </row>
    <row r="186" ht="14.25" customHeight="1">
      <c r="C186" s="6"/>
      <c r="D186" s="7"/>
      <c r="G186" s="7"/>
      <c r="S186" s="7"/>
      <c r="T186" s="7"/>
      <c r="U186" s="7"/>
      <c r="X186" s="7"/>
      <c r="Y186" s="7"/>
      <c r="AA186" s="7"/>
      <c r="AE186" s="7"/>
      <c r="AF186" s="7"/>
      <c r="AG186" s="7"/>
      <c r="AN186" s="7"/>
      <c r="AO186" s="7"/>
      <c r="AQ186" s="188"/>
      <c r="AY186" s="188"/>
    </row>
    <row r="187" ht="14.25" customHeight="1">
      <c r="C187" s="6"/>
      <c r="D187" s="7"/>
      <c r="G187" s="7"/>
      <c r="S187" s="7"/>
      <c r="T187" s="7"/>
      <c r="U187" s="7"/>
      <c r="X187" s="7"/>
      <c r="Y187" s="7"/>
      <c r="AA187" s="7"/>
      <c r="AE187" s="7"/>
      <c r="AF187" s="7"/>
      <c r="AG187" s="7"/>
      <c r="AN187" s="7"/>
      <c r="AO187" s="7"/>
      <c r="AQ187" s="188"/>
      <c r="AY187" s="188"/>
    </row>
    <row r="188" ht="14.25" customHeight="1">
      <c r="C188" s="6"/>
      <c r="D188" s="7"/>
      <c r="G188" s="7"/>
      <c r="S188" s="7"/>
      <c r="T188" s="7"/>
      <c r="U188" s="7"/>
      <c r="X188" s="7"/>
      <c r="Y188" s="7"/>
      <c r="AA188" s="7"/>
      <c r="AE188" s="7"/>
      <c r="AF188" s="7"/>
      <c r="AG188" s="7"/>
      <c r="AN188" s="7"/>
      <c r="AO188" s="7"/>
      <c r="AQ188" s="188"/>
      <c r="AY188" s="188"/>
    </row>
    <row r="189" ht="14.25" customHeight="1">
      <c r="C189" s="6"/>
      <c r="D189" s="7"/>
      <c r="G189" s="7"/>
      <c r="S189" s="7"/>
      <c r="T189" s="7"/>
      <c r="U189" s="7"/>
      <c r="X189" s="7"/>
      <c r="Y189" s="7"/>
      <c r="AA189" s="7"/>
      <c r="AE189" s="7"/>
      <c r="AF189" s="7"/>
      <c r="AG189" s="7"/>
      <c r="AN189" s="7"/>
      <c r="AO189" s="7"/>
      <c r="AQ189" s="188"/>
      <c r="AY189" s="188"/>
    </row>
    <row r="190" ht="14.25" customHeight="1">
      <c r="C190" s="6"/>
      <c r="D190" s="7"/>
      <c r="G190" s="7"/>
      <c r="S190" s="7"/>
      <c r="T190" s="7"/>
      <c r="U190" s="7"/>
      <c r="X190" s="7"/>
      <c r="Y190" s="7"/>
      <c r="AA190" s="7"/>
      <c r="AE190" s="7"/>
      <c r="AF190" s="7"/>
      <c r="AG190" s="7"/>
      <c r="AN190" s="7"/>
      <c r="AO190" s="7"/>
      <c r="AQ190" s="188"/>
      <c r="AY190" s="188"/>
    </row>
    <row r="191" ht="14.25" customHeight="1">
      <c r="C191" s="6"/>
      <c r="D191" s="7"/>
      <c r="G191" s="7"/>
      <c r="S191" s="7"/>
      <c r="T191" s="7"/>
      <c r="U191" s="7"/>
      <c r="X191" s="7"/>
      <c r="Y191" s="7"/>
      <c r="AA191" s="7"/>
      <c r="AE191" s="7"/>
      <c r="AF191" s="7"/>
      <c r="AG191" s="7"/>
      <c r="AN191" s="7"/>
      <c r="AO191" s="7"/>
      <c r="AQ191" s="188"/>
      <c r="AY191" s="188"/>
    </row>
    <row r="192" ht="14.25" customHeight="1">
      <c r="C192" s="6"/>
      <c r="D192" s="7"/>
      <c r="G192" s="7"/>
      <c r="S192" s="7"/>
      <c r="T192" s="7"/>
      <c r="U192" s="7"/>
      <c r="X192" s="7"/>
      <c r="Y192" s="7"/>
      <c r="AA192" s="7"/>
      <c r="AE192" s="7"/>
      <c r="AF192" s="7"/>
      <c r="AG192" s="7"/>
      <c r="AN192" s="7"/>
      <c r="AO192" s="7"/>
      <c r="AQ192" s="188"/>
      <c r="AY192" s="188"/>
    </row>
    <row r="193" ht="14.25" customHeight="1">
      <c r="C193" s="6"/>
      <c r="D193" s="7"/>
      <c r="G193" s="7"/>
      <c r="S193" s="7"/>
      <c r="T193" s="7"/>
      <c r="U193" s="7"/>
      <c r="X193" s="7"/>
      <c r="Y193" s="7"/>
      <c r="AA193" s="7"/>
      <c r="AE193" s="7"/>
      <c r="AF193" s="7"/>
      <c r="AG193" s="7"/>
      <c r="AN193" s="7"/>
      <c r="AO193" s="7"/>
      <c r="AQ193" s="188"/>
      <c r="AY193" s="188"/>
    </row>
    <row r="194" ht="14.25" customHeight="1">
      <c r="C194" s="6"/>
      <c r="D194" s="7"/>
      <c r="G194" s="7"/>
      <c r="S194" s="7"/>
      <c r="T194" s="7"/>
      <c r="U194" s="7"/>
      <c r="X194" s="7"/>
      <c r="Y194" s="7"/>
      <c r="AA194" s="7"/>
      <c r="AE194" s="7"/>
      <c r="AF194" s="7"/>
      <c r="AG194" s="7"/>
      <c r="AN194" s="7"/>
      <c r="AO194" s="7"/>
      <c r="AQ194" s="188"/>
      <c r="AY194" s="188"/>
    </row>
    <row r="195" ht="14.25" customHeight="1">
      <c r="C195" s="6"/>
      <c r="D195" s="7"/>
      <c r="G195" s="7"/>
      <c r="S195" s="7"/>
      <c r="T195" s="7"/>
      <c r="U195" s="7"/>
      <c r="X195" s="7"/>
      <c r="Y195" s="7"/>
      <c r="AA195" s="7"/>
      <c r="AE195" s="7"/>
      <c r="AF195" s="7"/>
      <c r="AG195" s="7"/>
      <c r="AN195" s="7"/>
      <c r="AO195" s="7"/>
      <c r="AQ195" s="188"/>
      <c r="AY195" s="188"/>
    </row>
    <row r="196" ht="14.25" customHeight="1">
      <c r="C196" s="6"/>
      <c r="D196" s="7"/>
      <c r="G196" s="7"/>
      <c r="S196" s="7"/>
      <c r="T196" s="7"/>
      <c r="U196" s="7"/>
      <c r="X196" s="7"/>
      <c r="Y196" s="7"/>
      <c r="AA196" s="7"/>
      <c r="AE196" s="7"/>
      <c r="AF196" s="7"/>
      <c r="AG196" s="7"/>
      <c r="AN196" s="7"/>
      <c r="AO196" s="7"/>
      <c r="AQ196" s="188"/>
      <c r="AY196" s="188"/>
    </row>
    <row r="197" ht="14.25" customHeight="1">
      <c r="C197" s="6"/>
      <c r="D197" s="7"/>
      <c r="G197" s="7"/>
      <c r="S197" s="7"/>
      <c r="T197" s="7"/>
      <c r="U197" s="7"/>
      <c r="X197" s="7"/>
      <c r="Y197" s="7"/>
      <c r="AA197" s="7"/>
      <c r="AE197" s="7"/>
      <c r="AF197" s="7"/>
      <c r="AG197" s="7"/>
      <c r="AN197" s="7"/>
      <c r="AO197" s="7"/>
      <c r="AQ197" s="188"/>
      <c r="AY197" s="188"/>
    </row>
    <row r="198" ht="14.25" customHeight="1">
      <c r="C198" s="6"/>
      <c r="D198" s="7"/>
      <c r="G198" s="7"/>
      <c r="S198" s="7"/>
      <c r="T198" s="7"/>
      <c r="U198" s="7"/>
      <c r="X198" s="7"/>
      <c r="Y198" s="7"/>
      <c r="AA198" s="7"/>
      <c r="AE198" s="7"/>
      <c r="AF198" s="7"/>
      <c r="AG198" s="7"/>
      <c r="AN198" s="7"/>
      <c r="AO198" s="7"/>
      <c r="AQ198" s="188"/>
      <c r="AY198" s="188"/>
    </row>
    <row r="199" ht="14.25" customHeight="1">
      <c r="C199" s="6"/>
      <c r="D199" s="7"/>
      <c r="G199" s="7"/>
      <c r="S199" s="7"/>
      <c r="T199" s="7"/>
      <c r="U199" s="7"/>
      <c r="X199" s="7"/>
      <c r="Y199" s="7"/>
      <c r="AA199" s="7"/>
      <c r="AE199" s="7"/>
      <c r="AF199" s="7"/>
      <c r="AG199" s="7"/>
      <c r="AN199" s="7"/>
      <c r="AO199" s="7"/>
      <c r="AQ199" s="188"/>
      <c r="AY199" s="188"/>
    </row>
    <row r="200" ht="14.25" customHeight="1">
      <c r="C200" s="6"/>
      <c r="D200" s="7"/>
      <c r="G200" s="7"/>
      <c r="S200" s="7"/>
      <c r="T200" s="7"/>
      <c r="U200" s="7"/>
      <c r="X200" s="7"/>
      <c r="Y200" s="7"/>
      <c r="AA200" s="7"/>
      <c r="AE200" s="7"/>
      <c r="AF200" s="7"/>
      <c r="AG200" s="7"/>
      <c r="AN200" s="7"/>
      <c r="AO200" s="7"/>
      <c r="AQ200" s="188"/>
      <c r="AY200" s="188"/>
    </row>
    <row r="201" ht="14.25" customHeight="1">
      <c r="C201" s="6"/>
      <c r="D201" s="7"/>
      <c r="G201" s="7"/>
      <c r="S201" s="7"/>
      <c r="T201" s="7"/>
      <c r="U201" s="7"/>
      <c r="X201" s="7"/>
      <c r="Y201" s="7"/>
      <c r="AA201" s="7"/>
      <c r="AE201" s="7"/>
      <c r="AF201" s="7"/>
      <c r="AG201" s="7"/>
      <c r="AN201" s="7"/>
      <c r="AO201" s="7"/>
      <c r="AQ201" s="188"/>
      <c r="AY201" s="188"/>
    </row>
    <row r="202" ht="14.25" customHeight="1">
      <c r="C202" s="6"/>
      <c r="D202" s="7"/>
      <c r="G202" s="7"/>
      <c r="S202" s="7"/>
      <c r="T202" s="7"/>
      <c r="U202" s="7"/>
      <c r="X202" s="7"/>
      <c r="Y202" s="7"/>
      <c r="AA202" s="7"/>
      <c r="AE202" s="7"/>
      <c r="AF202" s="7"/>
      <c r="AG202" s="7"/>
      <c r="AN202" s="7"/>
      <c r="AO202" s="7"/>
      <c r="AQ202" s="188"/>
      <c r="AY202" s="188"/>
    </row>
    <row r="203" ht="14.25" customHeight="1">
      <c r="C203" s="6"/>
      <c r="D203" s="7"/>
      <c r="G203" s="7"/>
      <c r="S203" s="7"/>
      <c r="T203" s="7"/>
      <c r="U203" s="7"/>
      <c r="X203" s="7"/>
      <c r="Y203" s="7"/>
      <c r="AA203" s="7"/>
      <c r="AE203" s="7"/>
      <c r="AF203" s="7"/>
      <c r="AG203" s="7"/>
      <c r="AN203" s="7"/>
      <c r="AO203" s="7"/>
      <c r="AQ203" s="188"/>
      <c r="AY203" s="188"/>
    </row>
    <row r="204" ht="14.25" customHeight="1">
      <c r="C204" s="6"/>
      <c r="D204" s="7"/>
      <c r="G204" s="7"/>
      <c r="S204" s="7"/>
      <c r="T204" s="7"/>
      <c r="U204" s="7"/>
      <c r="X204" s="7"/>
      <c r="Y204" s="7"/>
      <c r="AA204" s="7"/>
      <c r="AE204" s="7"/>
      <c r="AF204" s="7"/>
      <c r="AG204" s="7"/>
      <c r="AN204" s="7"/>
      <c r="AO204" s="7"/>
      <c r="AQ204" s="188"/>
      <c r="AY204" s="188"/>
    </row>
    <row r="205" ht="14.25" customHeight="1">
      <c r="C205" s="6"/>
      <c r="D205" s="7"/>
      <c r="G205" s="7"/>
      <c r="S205" s="7"/>
      <c r="T205" s="7"/>
      <c r="U205" s="7"/>
      <c r="X205" s="7"/>
      <c r="Y205" s="7"/>
      <c r="AA205" s="7"/>
      <c r="AE205" s="7"/>
      <c r="AF205" s="7"/>
      <c r="AG205" s="7"/>
      <c r="AN205" s="7"/>
      <c r="AO205" s="7"/>
      <c r="AQ205" s="188"/>
      <c r="AY205" s="188"/>
    </row>
    <row r="206" ht="14.25" customHeight="1">
      <c r="C206" s="6"/>
      <c r="D206" s="7"/>
      <c r="G206" s="7"/>
      <c r="S206" s="7"/>
      <c r="T206" s="7"/>
      <c r="U206" s="7"/>
      <c r="X206" s="7"/>
      <c r="Y206" s="7"/>
      <c r="AA206" s="7"/>
      <c r="AE206" s="7"/>
      <c r="AF206" s="7"/>
      <c r="AG206" s="7"/>
      <c r="AN206" s="7"/>
      <c r="AO206" s="7"/>
      <c r="AQ206" s="188"/>
      <c r="AY206" s="188"/>
    </row>
    <row r="207" ht="14.25" customHeight="1">
      <c r="C207" s="6"/>
      <c r="D207" s="7"/>
      <c r="G207" s="7"/>
      <c r="S207" s="7"/>
      <c r="T207" s="7"/>
      <c r="U207" s="7"/>
      <c r="X207" s="7"/>
      <c r="Y207" s="7"/>
      <c r="AA207" s="7"/>
      <c r="AE207" s="7"/>
      <c r="AF207" s="7"/>
      <c r="AG207" s="7"/>
      <c r="AN207" s="7"/>
      <c r="AO207" s="7"/>
      <c r="AQ207" s="188"/>
      <c r="AY207" s="188"/>
    </row>
    <row r="208" ht="14.25" customHeight="1">
      <c r="C208" s="6"/>
      <c r="D208" s="7"/>
      <c r="G208" s="7"/>
      <c r="S208" s="7"/>
      <c r="T208" s="7"/>
      <c r="U208" s="7"/>
      <c r="X208" s="7"/>
      <c r="Y208" s="7"/>
      <c r="AA208" s="7"/>
      <c r="AE208" s="7"/>
      <c r="AF208" s="7"/>
      <c r="AG208" s="7"/>
      <c r="AN208" s="7"/>
      <c r="AO208" s="7"/>
      <c r="AQ208" s="188"/>
      <c r="AY208" s="188"/>
    </row>
    <row r="209" ht="14.25" customHeight="1">
      <c r="C209" s="6"/>
      <c r="D209" s="7"/>
      <c r="G209" s="7"/>
      <c r="S209" s="7"/>
      <c r="T209" s="7"/>
      <c r="U209" s="7"/>
      <c r="X209" s="7"/>
      <c r="Y209" s="7"/>
      <c r="AA209" s="7"/>
      <c r="AE209" s="7"/>
      <c r="AF209" s="7"/>
      <c r="AG209" s="7"/>
      <c r="AN209" s="7"/>
      <c r="AO209" s="7"/>
      <c r="AQ209" s="188"/>
      <c r="AY209" s="188"/>
    </row>
    <row r="210" ht="14.25" customHeight="1">
      <c r="C210" s="6"/>
      <c r="D210" s="7"/>
      <c r="G210" s="7"/>
      <c r="S210" s="7"/>
      <c r="T210" s="7"/>
      <c r="U210" s="7"/>
      <c r="X210" s="7"/>
      <c r="Y210" s="7"/>
      <c r="AA210" s="7"/>
      <c r="AE210" s="7"/>
      <c r="AF210" s="7"/>
      <c r="AG210" s="7"/>
      <c r="AN210" s="7"/>
      <c r="AO210" s="7"/>
      <c r="AQ210" s="188"/>
      <c r="AY210" s="188"/>
    </row>
    <row r="211" ht="14.25" customHeight="1">
      <c r="C211" s="6"/>
      <c r="D211" s="7"/>
      <c r="G211" s="7"/>
      <c r="S211" s="7"/>
      <c r="T211" s="7"/>
      <c r="U211" s="7"/>
      <c r="X211" s="7"/>
      <c r="Y211" s="7"/>
      <c r="AA211" s="7"/>
      <c r="AE211" s="7"/>
      <c r="AF211" s="7"/>
      <c r="AG211" s="7"/>
      <c r="AN211" s="7"/>
      <c r="AO211" s="7"/>
      <c r="AQ211" s="188"/>
      <c r="AY211" s="188"/>
    </row>
    <row r="212" ht="14.25" customHeight="1">
      <c r="C212" s="6"/>
      <c r="D212" s="7"/>
      <c r="G212" s="7"/>
      <c r="S212" s="7"/>
      <c r="T212" s="7"/>
      <c r="U212" s="7"/>
      <c r="X212" s="7"/>
      <c r="Y212" s="7"/>
      <c r="AA212" s="7"/>
      <c r="AE212" s="7"/>
      <c r="AF212" s="7"/>
      <c r="AG212" s="7"/>
      <c r="AN212" s="7"/>
      <c r="AO212" s="7"/>
      <c r="AQ212" s="188"/>
      <c r="AY212" s="188"/>
    </row>
    <row r="213" ht="14.25" customHeight="1">
      <c r="C213" s="6"/>
      <c r="D213" s="7"/>
      <c r="G213" s="7"/>
      <c r="S213" s="7"/>
      <c r="T213" s="7"/>
      <c r="U213" s="7"/>
      <c r="X213" s="7"/>
      <c r="Y213" s="7"/>
      <c r="AA213" s="7"/>
      <c r="AE213" s="7"/>
      <c r="AF213" s="7"/>
      <c r="AG213" s="7"/>
      <c r="AN213" s="7"/>
      <c r="AO213" s="7"/>
      <c r="AQ213" s="188"/>
      <c r="AY213" s="188"/>
    </row>
    <row r="214" ht="14.25" customHeight="1">
      <c r="C214" s="6"/>
      <c r="D214" s="7"/>
      <c r="G214" s="7"/>
      <c r="S214" s="7"/>
      <c r="T214" s="7"/>
      <c r="U214" s="7"/>
      <c r="X214" s="7"/>
      <c r="Y214" s="7"/>
      <c r="AA214" s="7"/>
      <c r="AE214" s="7"/>
      <c r="AF214" s="7"/>
      <c r="AG214" s="7"/>
      <c r="AN214" s="7"/>
      <c r="AO214" s="7"/>
      <c r="AQ214" s="188"/>
      <c r="AY214" s="188"/>
    </row>
    <row r="215" ht="14.25" customHeight="1">
      <c r="C215" s="6"/>
      <c r="D215" s="7"/>
      <c r="G215" s="7"/>
      <c r="S215" s="7"/>
      <c r="T215" s="7"/>
      <c r="U215" s="7"/>
      <c r="X215" s="7"/>
      <c r="Y215" s="7"/>
      <c r="AA215" s="7"/>
      <c r="AE215" s="7"/>
      <c r="AF215" s="7"/>
      <c r="AG215" s="7"/>
      <c r="AN215" s="7"/>
      <c r="AO215" s="7"/>
      <c r="AQ215" s="188"/>
      <c r="AY215" s="188"/>
    </row>
    <row r="216" ht="14.25" customHeight="1">
      <c r="C216" s="6"/>
      <c r="D216" s="7"/>
      <c r="G216" s="7"/>
      <c r="S216" s="7"/>
      <c r="T216" s="7"/>
      <c r="U216" s="7"/>
      <c r="X216" s="7"/>
      <c r="Y216" s="7"/>
      <c r="AA216" s="7"/>
      <c r="AE216" s="7"/>
      <c r="AF216" s="7"/>
      <c r="AG216" s="7"/>
      <c r="AN216" s="7"/>
      <c r="AO216" s="7"/>
      <c r="AQ216" s="188"/>
      <c r="AY216" s="188"/>
    </row>
    <row r="217" ht="14.25" customHeight="1">
      <c r="C217" s="6"/>
      <c r="D217" s="7"/>
      <c r="G217" s="7"/>
      <c r="S217" s="7"/>
      <c r="T217" s="7"/>
      <c r="U217" s="7"/>
      <c r="X217" s="7"/>
      <c r="Y217" s="7"/>
      <c r="AA217" s="7"/>
      <c r="AE217" s="7"/>
      <c r="AF217" s="7"/>
      <c r="AG217" s="7"/>
      <c r="AN217" s="7"/>
      <c r="AO217" s="7"/>
      <c r="AQ217" s="188"/>
      <c r="AY217" s="188"/>
    </row>
    <row r="218" ht="14.25" customHeight="1">
      <c r="C218" s="6"/>
      <c r="D218" s="7"/>
      <c r="G218" s="7"/>
      <c r="S218" s="7"/>
      <c r="T218" s="7"/>
      <c r="U218" s="7"/>
      <c r="X218" s="7"/>
      <c r="Y218" s="7"/>
      <c r="AA218" s="7"/>
      <c r="AE218" s="7"/>
      <c r="AF218" s="7"/>
      <c r="AG218" s="7"/>
      <c r="AN218" s="7"/>
      <c r="AO218" s="7"/>
      <c r="AQ218" s="188"/>
      <c r="AY218" s="188"/>
    </row>
    <row r="219" ht="14.25" customHeight="1">
      <c r="C219" s="6"/>
      <c r="D219" s="7"/>
      <c r="G219" s="7"/>
      <c r="S219" s="7"/>
      <c r="T219" s="7"/>
      <c r="U219" s="7"/>
      <c r="X219" s="7"/>
      <c r="Y219" s="7"/>
      <c r="AA219" s="7"/>
      <c r="AE219" s="7"/>
      <c r="AF219" s="7"/>
      <c r="AG219" s="7"/>
      <c r="AN219" s="7"/>
      <c r="AO219" s="7"/>
      <c r="AQ219" s="188"/>
      <c r="AY219" s="188"/>
    </row>
    <row r="220" ht="14.25" customHeight="1">
      <c r="C220" s="6"/>
      <c r="D220" s="7"/>
      <c r="G220" s="7"/>
      <c r="S220" s="7"/>
      <c r="T220" s="7"/>
      <c r="U220" s="7"/>
      <c r="X220" s="7"/>
      <c r="Y220" s="7"/>
      <c r="AA220" s="7"/>
      <c r="AE220" s="7"/>
      <c r="AF220" s="7"/>
      <c r="AG220" s="7"/>
      <c r="AN220" s="7"/>
      <c r="AO220" s="7"/>
      <c r="AQ220" s="188"/>
      <c r="AY220" s="188"/>
    </row>
    <row r="221" ht="14.25" customHeight="1">
      <c r="C221" s="6"/>
      <c r="D221" s="7"/>
      <c r="G221" s="7"/>
      <c r="S221" s="7"/>
      <c r="T221" s="7"/>
      <c r="U221" s="7"/>
      <c r="X221" s="7"/>
      <c r="Y221" s="7"/>
      <c r="AA221" s="7"/>
      <c r="AE221" s="7"/>
      <c r="AF221" s="7"/>
      <c r="AG221" s="7"/>
      <c r="AN221" s="7"/>
      <c r="AO221" s="7"/>
      <c r="AQ221" s="188"/>
      <c r="AY221" s="188"/>
    </row>
    <row r="222" ht="14.25" customHeight="1">
      <c r="C222" s="6"/>
      <c r="D222" s="7"/>
      <c r="G222" s="7"/>
      <c r="S222" s="7"/>
      <c r="T222" s="7"/>
      <c r="U222" s="7"/>
      <c r="X222" s="7"/>
      <c r="Y222" s="7"/>
      <c r="AA222" s="7"/>
      <c r="AE222" s="7"/>
      <c r="AF222" s="7"/>
      <c r="AG222" s="7"/>
      <c r="AN222" s="7"/>
      <c r="AO222" s="7"/>
      <c r="AQ222" s="188"/>
      <c r="AY222" s="188"/>
    </row>
    <row r="223" ht="14.25" customHeight="1">
      <c r="C223" s="6"/>
      <c r="D223" s="7"/>
      <c r="G223" s="7"/>
      <c r="S223" s="7"/>
      <c r="T223" s="7"/>
      <c r="U223" s="7"/>
      <c r="X223" s="7"/>
      <c r="Y223" s="7"/>
      <c r="AA223" s="7"/>
      <c r="AE223" s="7"/>
      <c r="AF223" s="7"/>
      <c r="AG223" s="7"/>
      <c r="AN223" s="7"/>
      <c r="AO223" s="7"/>
      <c r="AQ223" s="188"/>
      <c r="AY223" s="188"/>
    </row>
    <row r="224" ht="14.25" customHeight="1">
      <c r="C224" s="6"/>
      <c r="D224" s="7"/>
      <c r="G224" s="7"/>
      <c r="S224" s="7"/>
      <c r="T224" s="7"/>
      <c r="U224" s="7"/>
      <c r="X224" s="7"/>
      <c r="Y224" s="7"/>
      <c r="AA224" s="7"/>
      <c r="AE224" s="7"/>
      <c r="AF224" s="7"/>
      <c r="AG224" s="7"/>
      <c r="AN224" s="7"/>
      <c r="AO224" s="7"/>
      <c r="AQ224" s="188"/>
      <c r="AY224" s="188"/>
    </row>
    <row r="225" ht="14.25" customHeight="1">
      <c r="C225" s="6"/>
      <c r="D225" s="7"/>
      <c r="G225" s="7"/>
      <c r="S225" s="7"/>
      <c r="T225" s="7"/>
      <c r="U225" s="7"/>
      <c r="X225" s="7"/>
      <c r="Y225" s="7"/>
      <c r="AA225" s="7"/>
      <c r="AE225" s="7"/>
      <c r="AF225" s="7"/>
      <c r="AG225" s="7"/>
      <c r="AN225" s="7"/>
      <c r="AO225" s="7"/>
      <c r="AQ225" s="188"/>
      <c r="AY225" s="188"/>
    </row>
    <row r="226" ht="14.25" customHeight="1">
      <c r="C226" s="6"/>
      <c r="D226" s="7"/>
      <c r="G226" s="7"/>
      <c r="S226" s="7"/>
      <c r="T226" s="7"/>
      <c r="U226" s="7"/>
      <c r="X226" s="7"/>
      <c r="Y226" s="7"/>
      <c r="AA226" s="7"/>
      <c r="AE226" s="7"/>
      <c r="AF226" s="7"/>
      <c r="AG226" s="7"/>
      <c r="AN226" s="7"/>
      <c r="AO226" s="7"/>
      <c r="AQ226" s="188"/>
      <c r="AY226" s="188"/>
    </row>
    <row r="227" ht="14.25" customHeight="1">
      <c r="C227" s="6"/>
      <c r="D227" s="7"/>
      <c r="G227" s="7"/>
      <c r="S227" s="7"/>
      <c r="T227" s="7"/>
      <c r="U227" s="7"/>
      <c r="X227" s="7"/>
      <c r="Y227" s="7"/>
      <c r="AA227" s="7"/>
      <c r="AE227" s="7"/>
      <c r="AF227" s="7"/>
      <c r="AG227" s="7"/>
      <c r="AN227" s="7"/>
      <c r="AO227" s="7"/>
      <c r="AQ227" s="188"/>
      <c r="AY227" s="188"/>
    </row>
    <row r="228" ht="14.25" customHeight="1">
      <c r="C228" s="6"/>
      <c r="D228" s="7"/>
      <c r="G228" s="7"/>
      <c r="S228" s="7"/>
      <c r="T228" s="7"/>
      <c r="U228" s="7"/>
      <c r="X228" s="7"/>
      <c r="Y228" s="7"/>
      <c r="AA228" s="7"/>
      <c r="AE228" s="7"/>
      <c r="AF228" s="7"/>
      <c r="AG228" s="7"/>
      <c r="AN228" s="7"/>
      <c r="AO228" s="7"/>
      <c r="AQ228" s="188"/>
      <c r="AY228" s="188"/>
    </row>
    <row r="229" ht="14.25" customHeight="1">
      <c r="C229" s="6"/>
      <c r="D229" s="7"/>
      <c r="G229" s="7"/>
      <c r="S229" s="7"/>
      <c r="T229" s="7"/>
      <c r="U229" s="7"/>
      <c r="X229" s="7"/>
      <c r="Y229" s="7"/>
      <c r="AA229" s="7"/>
      <c r="AE229" s="7"/>
      <c r="AF229" s="7"/>
      <c r="AG229" s="7"/>
      <c r="AN229" s="7"/>
      <c r="AO229" s="7"/>
      <c r="AQ229" s="188"/>
      <c r="AY229" s="188"/>
    </row>
    <row r="230" ht="14.25" customHeight="1">
      <c r="C230" s="6"/>
      <c r="D230" s="7"/>
      <c r="G230" s="7"/>
      <c r="S230" s="7"/>
      <c r="T230" s="7"/>
      <c r="U230" s="7"/>
      <c r="X230" s="7"/>
      <c r="Y230" s="7"/>
      <c r="AA230" s="7"/>
      <c r="AE230" s="7"/>
      <c r="AF230" s="7"/>
      <c r="AG230" s="7"/>
      <c r="AN230" s="7"/>
      <c r="AO230" s="7"/>
      <c r="AQ230" s="188"/>
      <c r="AY230" s="188"/>
    </row>
    <row r="231" ht="14.25" customHeight="1">
      <c r="C231" s="6"/>
      <c r="D231" s="7"/>
      <c r="G231" s="7"/>
      <c r="S231" s="7"/>
      <c r="T231" s="7"/>
      <c r="U231" s="7"/>
      <c r="X231" s="7"/>
      <c r="Y231" s="7"/>
      <c r="AA231" s="7"/>
      <c r="AE231" s="7"/>
      <c r="AF231" s="7"/>
      <c r="AG231" s="7"/>
      <c r="AN231" s="7"/>
      <c r="AO231" s="7"/>
      <c r="AQ231" s="188"/>
      <c r="AY231" s="188"/>
    </row>
    <row r="232" ht="14.25" customHeight="1">
      <c r="C232" s="6"/>
      <c r="D232" s="7"/>
      <c r="G232" s="7"/>
      <c r="S232" s="7"/>
      <c r="T232" s="7"/>
      <c r="U232" s="7"/>
      <c r="X232" s="7"/>
      <c r="Y232" s="7"/>
      <c r="AA232" s="7"/>
      <c r="AE232" s="7"/>
      <c r="AF232" s="7"/>
      <c r="AG232" s="7"/>
      <c r="AN232" s="7"/>
      <c r="AO232" s="7"/>
      <c r="AQ232" s="188"/>
      <c r="AY232" s="188"/>
    </row>
    <row r="233" ht="14.25" customHeight="1">
      <c r="C233" s="6"/>
      <c r="D233" s="7"/>
      <c r="G233" s="7"/>
      <c r="S233" s="7"/>
      <c r="T233" s="7"/>
      <c r="U233" s="7"/>
      <c r="X233" s="7"/>
      <c r="Y233" s="7"/>
      <c r="AA233" s="7"/>
      <c r="AE233" s="7"/>
      <c r="AF233" s="7"/>
      <c r="AG233" s="7"/>
      <c r="AN233" s="7"/>
      <c r="AO233" s="7"/>
      <c r="AQ233" s="188"/>
      <c r="AY233" s="188"/>
    </row>
    <row r="234" ht="14.25" customHeight="1">
      <c r="C234" s="6"/>
      <c r="D234" s="7"/>
      <c r="G234" s="7"/>
      <c r="S234" s="7"/>
      <c r="T234" s="7"/>
      <c r="U234" s="7"/>
      <c r="X234" s="7"/>
      <c r="Y234" s="7"/>
      <c r="AA234" s="7"/>
      <c r="AE234" s="7"/>
      <c r="AF234" s="7"/>
      <c r="AG234" s="7"/>
      <c r="AN234" s="7"/>
      <c r="AO234" s="7"/>
      <c r="AQ234" s="188"/>
      <c r="AY234" s="188"/>
    </row>
    <row r="235" ht="14.25" customHeight="1">
      <c r="C235" s="6"/>
      <c r="D235" s="7"/>
      <c r="G235" s="7"/>
      <c r="S235" s="7"/>
      <c r="T235" s="7"/>
      <c r="U235" s="7"/>
      <c r="X235" s="7"/>
      <c r="Y235" s="7"/>
      <c r="AA235" s="7"/>
      <c r="AE235" s="7"/>
      <c r="AF235" s="7"/>
      <c r="AG235" s="7"/>
      <c r="AN235" s="7"/>
      <c r="AO235" s="7"/>
      <c r="AQ235" s="188"/>
      <c r="AY235" s="188"/>
    </row>
    <row r="236" ht="14.25" customHeight="1">
      <c r="C236" s="6"/>
      <c r="D236" s="7"/>
      <c r="G236" s="7"/>
      <c r="S236" s="7"/>
      <c r="T236" s="7"/>
      <c r="U236" s="7"/>
      <c r="X236" s="7"/>
      <c r="Y236" s="7"/>
      <c r="AA236" s="7"/>
      <c r="AE236" s="7"/>
      <c r="AF236" s="7"/>
      <c r="AG236" s="7"/>
      <c r="AN236" s="7"/>
      <c r="AO236" s="7"/>
      <c r="AQ236" s="188"/>
      <c r="AY236" s="188"/>
    </row>
    <row r="237" ht="14.25" customHeight="1">
      <c r="C237" s="6"/>
      <c r="D237" s="7"/>
      <c r="G237" s="7"/>
      <c r="S237" s="7"/>
      <c r="T237" s="7"/>
      <c r="U237" s="7"/>
      <c r="X237" s="7"/>
      <c r="Y237" s="7"/>
      <c r="AA237" s="7"/>
      <c r="AE237" s="7"/>
      <c r="AF237" s="7"/>
      <c r="AG237" s="7"/>
      <c r="AN237" s="7"/>
      <c r="AO237" s="7"/>
      <c r="AQ237" s="188"/>
      <c r="AY237" s="188"/>
    </row>
    <row r="238" ht="14.25" customHeight="1">
      <c r="C238" s="6"/>
      <c r="D238" s="7"/>
      <c r="G238" s="7"/>
      <c r="S238" s="7"/>
      <c r="T238" s="7"/>
      <c r="U238" s="7"/>
      <c r="X238" s="7"/>
      <c r="Y238" s="7"/>
      <c r="AA238" s="7"/>
      <c r="AE238" s="7"/>
      <c r="AF238" s="7"/>
      <c r="AG238" s="7"/>
      <c r="AN238" s="7"/>
      <c r="AO238" s="7"/>
      <c r="AQ238" s="188"/>
      <c r="AY238" s="188"/>
    </row>
    <row r="239" ht="14.25" customHeight="1">
      <c r="C239" s="6"/>
      <c r="D239" s="7"/>
      <c r="G239" s="7"/>
      <c r="S239" s="7"/>
      <c r="T239" s="7"/>
      <c r="U239" s="7"/>
      <c r="X239" s="7"/>
      <c r="Y239" s="7"/>
      <c r="AA239" s="7"/>
      <c r="AE239" s="7"/>
      <c r="AF239" s="7"/>
      <c r="AG239" s="7"/>
      <c r="AN239" s="7"/>
      <c r="AO239" s="7"/>
      <c r="AQ239" s="188"/>
      <c r="AY239" s="188"/>
    </row>
    <row r="240" ht="14.25" customHeight="1">
      <c r="C240" s="6"/>
      <c r="D240" s="7"/>
      <c r="G240" s="7"/>
      <c r="S240" s="7"/>
      <c r="T240" s="7"/>
      <c r="U240" s="7"/>
      <c r="X240" s="7"/>
      <c r="Y240" s="7"/>
      <c r="AA240" s="7"/>
      <c r="AE240" s="7"/>
      <c r="AF240" s="7"/>
      <c r="AG240" s="7"/>
      <c r="AN240" s="7"/>
      <c r="AO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2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  <c r="NR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  <c r="NR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  <c r="NR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  <c r="NR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  <c r="NR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  <c r="NR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  <c r="NR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  <c r="NR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  <c r="NR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  <c r="NR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  <c r="NR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  <c r="NQ12" s="220"/>
      <c r="NR12" s="220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  <c r="NQ13" s="221"/>
      <c r="NR13" s="221"/>
    </row>
    <row r="14" ht="14.25" customHeight="1">
      <c r="A14" s="49">
        <v>0.0416666666666667</v>
      </c>
      <c r="B14" s="50"/>
      <c r="C14" s="51">
        <v>50.14</v>
      </c>
      <c r="D14" s="173">
        <v>338.0</v>
      </c>
      <c r="E14" s="53">
        <v>134.0</v>
      </c>
      <c r="F14" s="53">
        <v>61.0</v>
      </c>
      <c r="G14" s="53">
        <v>12.9</v>
      </c>
      <c r="H14" s="54"/>
      <c r="I14" s="53">
        <v>6.0</v>
      </c>
      <c r="J14" s="53">
        <v>49.0</v>
      </c>
      <c r="K14" s="53">
        <v>48.0</v>
      </c>
      <c r="L14" s="53">
        <v>139.0</v>
      </c>
      <c r="M14" s="53">
        <v>52.0</v>
      </c>
      <c r="N14" s="53">
        <v>12.1</v>
      </c>
      <c r="O14" s="54"/>
      <c r="P14" s="53">
        <v>6.0</v>
      </c>
      <c r="Q14" s="53">
        <v>54.0</v>
      </c>
      <c r="R14" s="53">
        <v>48.0</v>
      </c>
      <c r="S14" s="53">
        <v>340.1</v>
      </c>
      <c r="T14" s="53">
        <v>338.7</v>
      </c>
      <c r="U14" s="53">
        <v>200.5</v>
      </c>
      <c r="V14" s="54"/>
      <c r="W14" s="53">
        <v>336.8</v>
      </c>
      <c r="X14" s="53">
        <v>275.2</v>
      </c>
      <c r="Y14" s="53">
        <v>155.6</v>
      </c>
      <c r="Z14" s="54"/>
      <c r="AA14" s="53">
        <v>338.8</v>
      </c>
      <c r="AB14" s="53">
        <v>299.6</v>
      </c>
      <c r="AC14" s="127">
        <v>191.9</v>
      </c>
      <c r="AD14" s="53"/>
      <c r="AE14" s="53">
        <v>339.1</v>
      </c>
      <c r="AF14" s="127">
        <v>335.6</v>
      </c>
      <c r="AG14" s="53">
        <v>169.5</v>
      </c>
      <c r="AH14" s="54"/>
      <c r="AI14" s="53">
        <v>346.6</v>
      </c>
      <c r="AJ14" s="53">
        <v>379.2</v>
      </c>
      <c r="AK14" s="53">
        <v>236.8</v>
      </c>
      <c r="AL14" s="54"/>
      <c r="AM14" s="53">
        <v>337.5</v>
      </c>
      <c r="AN14" s="53">
        <v>402.8</v>
      </c>
      <c r="AO14" s="53">
        <v>224.2</v>
      </c>
      <c r="AP14" s="54"/>
      <c r="AQ14" s="182">
        <f t="shared" ref="AQ14:AS14" si="1">E14</f>
        <v>134</v>
      </c>
      <c r="AR14" s="54">
        <f t="shared" si="1"/>
        <v>61</v>
      </c>
      <c r="AS14" s="56">
        <f t="shared" si="1"/>
        <v>12.9</v>
      </c>
      <c r="AT14" s="54"/>
      <c r="AU14" s="54">
        <f t="shared" ref="AU14:AW14" si="2">L14</f>
        <v>139</v>
      </c>
      <c r="AV14" s="54">
        <f t="shared" si="2"/>
        <v>52</v>
      </c>
      <c r="AW14" s="54">
        <f t="shared" si="2"/>
        <v>12.1</v>
      </c>
      <c r="AX14" s="54"/>
      <c r="AY14" s="182">
        <f t="shared" ref="AY14:AY37" si="5">E14</f>
        <v>134</v>
      </c>
      <c r="AZ14" s="54"/>
      <c r="BA14" s="54"/>
      <c r="BB14" s="54"/>
      <c r="BC14" s="57"/>
      <c r="BD14" s="54"/>
      <c r="BE14" s="53">
        <v>32.0</v>
      </c>
      <c r="BF14" s="53">
        <v>130.0</v>
      </c>
      <c r="BG14" s="53">
        <v>4.5</v>
      </c>
      <c r="BH14" s="54"/>
      <c r="BI14" s="53">
        <v>22.0</v>
      </c>
      <c r="BJ14" s="53">
        <v>85.0</v>
      </c>
      <c r="BK14" s="53">
        <v>57.0</v>
      </c>
      <c r="BL14" s="57"/>
      <c r="BM14" s="58">
        <v>341.0</v>
      </c>
      <c r="BN14" s="58">
        <v>146.0</v>
      </c>
      <c r="BO14" s="58">
        <v>143.0</v>
      </c>
      <c r="BP14" s="58">
        <v>7.2</v>
      </c>
      <c r="BQ14" s="59"/>
      <c r="BR14" s="58">
        <v>6.0</v>
      </c>
      <c r="BS14" s="58">
        <v>50.0</v>
      </c>
      <c r="BT14" s="58">
        <v>48.0</v>
      </c>
      <c r="BU14" s="59">
        <f t="shared" ref="BU14:BU36" si="6">BM14</f>
        <v>341</v>
      </c>
      <c r="BV14" s="58">
        <v>354.0</v>
      </c>
      <c r="BW14" s="58">
        <v>206.0</v>
      </c>
      <c r="BX14" s="58">
        <v>36.0</v>
      </c>
      <c r="BY14" s="58">
        <v>333.0</v>
      </c>
      <c r="BZ14" s="58">
        <v>376.0</v>
      </c>
      <c r="CA14" s="58">
        <v>205.0</v>
      </c>
      <c r="CB14" s="58">
        <v>35.0</v>
      </c>
      <c r="CC14" s="58">
        <v>341.0</v>
      </c>
      <c r="CD14" s="58">
        <v>236.0</v>
      </c>
      <c r="CE14" s="58">
        <v>132.0</v>
      </c>
      <c r="CF14" s="58">
        <v>4.0</v>
      </c>
      <c r="CG14" s="58">
        <v>332.0</v>
      </c>
      <c r="CH14" s="58">
        <v>236.0</v>
      </c>
      <c r="CI14" s="58">
        <v>131.0</v>
      </c>
      <c r="CJ14" s="58">
        <v>5.0</v>
      </c>
      <c r="CK14" s="58">
        <v>351.0</v>
      </c>
      <c r="CL14" s="58">
        <v>268.0</v>
      </c>
      <c r="CM14" s="58">
        <v>160.0</v>
      </c>
      <c r="CN14" s="58">
        <v>1.0</v>
      </c>
      <c r="CO14" s="58">
        <v>331.0</v>
      </c>
      <c r="CP14" s="58">
        <v>279.0</v>
      </c>
      <c r="CQ14" s="58">
        <v>140.0</v>
      </c>
      <c r="CR14" s="58">
        <v>6.0</v>
      </c>
      <c r="CS14" s="58">
        <v>334.0</v>
      </c>
      <c r="CT14" s="58">
        <v>280.0</v>
      </c>
      <c r="CU14" s="58">
        <v>170.0</v>
      </c>
      <c r="CV14" s="58">
        <v>84.0</v>
      </c>
      <c r="CW14" s="58">
        <v>335.0</v>
      </c>
      <c r="CX14" s="58">
        <v>201.0</v>
      </c>
      <c r="CY14" s="58">
        <v>95.0</v>
      </c>
      <c r="CZ14" s="58">
        <v>57.0</v>
      </c>
      <c r="DA14" s="58">
        <v>322.0</v>
      </c>
      <c r="DB14" s="58">
        <v>208.0</v>
      </c>
      <c r="DC14" s="58">
        <v>93.0</v>
      </c>
      <c r="DD14" s="58">
        <v>58.0</v>
      </c>
      <c r="DE14" s="59">
        <f t="shared" ref="DE14:DE36" si="7">BN14</f>
        <v>146</v>
      </c>
      <c r="DF14" s="58">
        <v>35.0</v>
      </c>
      <c r="DG14" s="58">
        <v>143.0</v>
      </c>
      <c r="DH14" s="58">
        <v>7.2</v>
      </c>
      <c r="DI14" s="59"/>
      <c r="DJ14" s="58">
        <v>7.0</v>
      </c>
      <c r="DK14" s="58">
        <v>50.0</v>
      </c>
      <c r="DL14" s="58">
        <v>48.0</v>
      </c>
      <c r="DM14" s="57"/>
      <c r="DN14" s="61">
        <v>339.0</v>
      </c>
      <c r="DO14" s="61">
        <v>140.0</v>
      </c>
      <c r="DP14" s="61">
        <v>38.64</v>
      </c>
      <c r="DQ14" s="61">
        <v>21.25</v>
      </c>
      <c r="DR14" s="61">
        <v>6.96</v>
      </c>
      <c r="DS14" s="61">
        <v>8.0</v>
      </c>
      <c r="DT14" s="61">
        <v>42.0</v>
      </c>
      <c r="DU14" s="61">
        <v>46.6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339.0</v>
      </c>
      <c r="EF14" s="63">
        <v>136.0</v>
      </c>
      <c r="EG14" s="63">
        <v>69.0</v>
      </c>
      <c r="EH14" s="63">
        <v>4.9</v>
      </c>
      <c r="EI14" s="64"/>
      <c r="EJ14" s="63">
        <v>9.0</v>
      </c>
      <c r="EK14" s="63">
        <v>49.0</v>
      </c>
      <c r="EL14" s="63">
        <v>51.0</v>
      </c>
      <c r="EM14" s="63">
        <v>136.0</v>
      </c>
      <c r="EN14" s="63">
        <v>109.0</v>
      </c>
      <c r="EO14" s="63">
        <v>4.9</v>
      </c>
      <c r="EP14" s="64"/>
      <c r="EQ14" s="63">
        <v>9.0</v>
      </c>
      <c r="ER14" s="63">
        <v>50.0</v>
      </c>
      <c r="ES14" s="63">
        <v>53.0</v>
      </c>
      <c r="ET14" s="63">
        <v>338.0</v>
      </c>
      <c r="EU14" s="63">
        <v>256.0</v>
      </c>
      <c r="EV14" s="63">
        <v>149.0</v>
      </c>
      <c r="EW14" s="63">
        <v>1.6</v>
      </c>
      <c r="EX14" s="63">
        <v>337.0</v>
      </c>
      <c r="EY14" s="63">
        <v>0.0</v>
      </c>
      <c r="EZ14" s="63">
        <v>0.0</v>
      </c>
      <c r="FA14" s="63">
        <v>0.0</v>
      </c>
      <c r="FB14" s="63">
        <v>337.0</v>
      </c>
      <c r="FC14" s="63">
        <v>256.0</v>
      </c>
      <c r="FD14" s="63">
        <v>148.0</v>
      </c>
      <c r="FE14" s="63">
        <v>4.6</v>
      </c>
      <c r="FF14" s="63">
        <v>336.0</v>
      </c>
      <c r="FG14" s="63">
        <v>0.0</v>
      </c>
      <c r="FH14" s="63">
        <v>0.0</v>
      </c>
      <c r="FI14" s="63">
        <v>0.0</v>
      </c>
      <c r="FJ14" s="63">
        <v>339.0</v>
      </c>
      <c r="FK14" s="63">
        <v>238.0</v>
      </c>
      <c r="FL14" s="63">
        <v>136.0</v>
      </c>
      <c r="FM14" s="63">
        <v>11.3</v>
      </c>
      <c r="FN14" s="63">
        <v>339.0</v>
      </c>
      <c r="FO14" s="63">
        <v>233.0</v>
      </c>
      <c r="FP14" s="63">
        <v>136.0</v>
      </c>
      <c r="FQ14" s="63">
        <v>11.3</v>
      </c>
      <c r="FR14" s="63">
        <v>136.0</v>
      </c>
      <c r="FS14" s="64"/>
      <c r="FT14" s="63">
        <v>22.1</v>
      </c>
      <c r="FU14" s="64"/>
      <c r="FV14" s="63">
        <v>136.0</v>
      </c>
      <c r="FW14" s="64"/>
      <c r="FX14" s="64"/>
      <c r="FY14" s="64"/>
      <c r="FZ14" s="57"/>
      <c r="GA14" s="65">
        <v>339.0</v>
      </c>
      <c r="GB14" s="66">
        <v>350.96</v>
      </c>
      <c r="GC14" s="66">
        <v>218.1</v>
      </c>
      <c r="GD14" s="66">
        <v>19.6</v>
      </c>
      <c r="GE14" s="66">
        <v>339.0</v>
      </c>
      <c r="GF14" s="66">
        <v>376.9</v>
      </c>
      <c r="GG14" s="66">
        <v>216.76</v>
      </c>
      <c r="GH14" s="66">
        <v>23.28</v>
      </c>
      <c r="GI14" s="66">
        <v>339.0</v>
      </c>
      <c r="GJ14" s="66">
        <v>228.6</v>
      </c>
      <c r="GK14" s="66">
        <v>-131.0</v>
      </c>
      <c r="GL14" s="66">
        <v>-10.05</v>
      </c>
      <c r="GM14" s="66">
        <v>339.0</v>
      </c>
      <c r="GN14" s="66">
        <v>209.02</v>
      </c>
      <c r="GO14" s="66">
        <v>-130.91</v>
      </c>
      <c r="GP14" s="66">
        <v>-17.76</v>
      </c>
      <c r="GQ14" s="66">
        <v>338.0</v>
      </c>
      <c r="GR14" s="66">
        <v>138.48</v>
      </c>
      <c r="GS14" s="66">
        <v>-85.77</v>
      </c>
      <c r="GT14" s="66">
        <v>-6.03</v>
      </c>
      <c r="GU14" s="66">
        <v>338.0</v>
      </c>
      <c r="GV14" s="66">
        <v>151.23</v>
      </c>
      <c r="GW14" s="66">
        <v>-84.85</v>
      </c>
      <c r="GX14" s="66">
        <v>-7.29</v>
      </c>
      <c r="GY14" s="57"/>
      <c r="GZ14" s="98" t="s">
        <v>91</v>
      </c>
      <c r="HA14" s="99" t="s">
        <v>92</v>
      </c>
      <c r="HB14" s="98">
        <v>156.0</v>
      </c>
      <c r="HC14" s="98">
        <v>7.8</v>
      </c>
      <c r="HD14" s="98">
        <v>3.12</v>
      </c>
      <c r="HE14" s="99">
        <v>8.0</v>
      </c>
      <c r="HF14" s="99">
        <v>57.0</v>
      </c>
      <c r="HG14" s="99">
        <v>53.0</v>
      </c>
      <c r="HH14" s="98" t="s">
        <v>91</v>
      </c>
      <c r="HI14" s="98" t="s">
        <v>92</v>
      </c>
      <c r="HJ14" s="98">
        <v>43.0</v>
      </c>
      <c r="HK14" s="98">
        <v>2.15</v>
      </c>
      <c r="HL14" s="98">
        <v>0.86</v>
      </c>
      <c r="HM14" s="98">
        <v>5.0</v>
      </c>
      <c r="HN14" s="99">
        <v>58.0</v>
      </c>
      <c r="HO14" s="99">
        <v>58.0</v>
      </c>
      <c r="HP14" s="98" t="s">
        <v>91</v>
      </c>
      <c r="HQ14" s="99" t="s">
        <v>92</v>
      </c>
      <c r="HR14" s="98">
        <v>177.0</v>
      </c>
      <c r="HS14" s="98">
        <v>8.85</v>
      </c>
      <c r="HT14" s="98">
        <v>4.425</v>
      </c>
      <c r="HU14" s="98">
        <v>7.0</v>
      </c>
      <c r="HV14" s="99">
        <v>55.0</v>
      </c>
      <c r="HW14" s="99">
        <v>55.0</v>
      </c>
      <c r="HX14" s="57"/>
      <c r="HY14" s="147">
        <v>135.0</v>
      </c>
      <c r="HZ14" s="147">
        <v>33.0</v>
      </c>
      <c r="IA14" s="148">
        <f t="shared" ref="IA14:IA23" si="8">IB14*20</f>
        <v>166</v>
      </c>
      <c r="IB14" s="147">
        <v>8.3</v>
      </c>
      <c r="IC14" s="148"/>
      <c r="ID14" s="147">
        <v>2.0</v>
      </c>
      <c r="IE14" s="147">
        <v>58.0</v>
      </c>
      <c r="IF14" s="147">
        <v>38.0</v>
      </c>
      <c r="IG14" s="57"/>
      <c r="IH14" s="74">
        <v>140.0</v>
      </c>
      <c r="II14" s="74">
        <v>34.4</v>
      </c>
      <c r="IJ14" s="74">
        <v>17.0</v>
      </c>
      <c r="IK14" s="74">
        <v>0.8</v>
      </c>
      <c r="IL14" s="74">
        <v>1.0</v>
      </c>
      <c r="IM14" s="74">
        <v>6.0</v>
      </c>
      <c r="IN14" s="74">
        <v>44.0</v>
      </c>
      <c r="IO14" s="74">
        <v>42.0</v>
      </c>
      <c r="IP14" s="75">
        <v>140.0</v>
      </c>
      <c r="IQ14" s="74">
        <v>34.6</v>
      </c>
      <c r="IR14" s="74">
        <v>86.0</v>
      </c>
      <c r="IS14" s="74">
        <v>4.6</v>
      </c>
      <c r="IT14" s="74">
        <v>5.1</v>
      </c>
      <c r="IU14" s="74">
        <v>12.0</v>
      </c>
      <c r="IV14" s="74">
        <v>45.0</v>
      </c>
      <c r="IW14" s="74">
        <v>44.0</v>
      </c>
      <c r="IX14" s="57"/>
      <c r="IY14" s="76">
        <v>138.72</v>
      </c>
      <c r="IZ14" s="76">
        <v>34.56</v>
      </c>
      <c r="JA14" s="76">
        <v>384.4</v>
      </c>
      <c r="JB14" s="76">
        <v>19.22</v>
      </c>
      <c r="JC14" s="76">
        <v>8.05</v>
      </c>
      <c r="JD14" s="76">
        <v>3.0</v>
      </c>
      <c r="JE14" s="76">
        <v>56.63</v>
      </c>
      <c r="JF14" s="76">
        <v>41.56</v>
      </c>
      <c r="JG14" s="77"/>
      <c r="JH14" s="77"/>
      <c r="JI14" s="77"/>
      <c r="JJ14" s="77"/>
      <c r="JK14" s="77"/>
      <c r="JL14" s="77"/>
      <c r="JM14" s="77"/>
      <c r="JN14" s="77"/>
      <c r="JO14" s="57"/>
      <c r="JP14" s="78">
        <v>135.0</v>
      </c>
      <c r="JQ14" s="78">
        <v>32.2</v>
      </c>
      <c r="JR14" s="78">
        <v>0.0</v>
      </c>
      <c r="JS14" s="78">
        <v>0.0</v>
      </c>
      <c r="JT14" s="78">
        <v>0.0</v>
      </c>
      <c r="JU14" s="78">
        <v>2.0</v>
      </c>
      <c r="JV14" s="78">
        <v>40.0</v>
      </c>
      <c r="JW14" s="78">
        <v>40.0</v>
      </c>
      <c r="JX14" s="78">
        <v>135.0</v>
      </c>
      <c r="JY14" s="78">
        <v>33.6</v>
      </c>
      <c r="JZ14" s="78">
        <v>144.0</v>
      </c>
      <c r="KA14" s="78">
        <v>7.7</v>
      </c>
      <c r="KB14" s="78">
        <v>2.7</v>
      </c>
      <c r="KC14" s="78">
        <v>2.0</v>
      </c>
      <c r="KD14" s="78">
        <v>48.0</v>
      </c>
      <c r="KE14" s="78">
        <v>47.0</v>
      </c>
      <c r="KF14" s="57"/>
      <c r="KG14" s="79">
        <v>136.0</v>
      </c>
      <c r="KH14" s="79">
        <v>33.0</v>
      </c>
      <c r="KI14" s="79">
        <v>114.0</v>
      </c>
      <c r="KJ14" s="79">
        <v>6.0</v>
      </c>
      <c r="KK14" s="80"/>
      <c r="KL14" s="79">
        <v>1.0</v>
      </c>
      <c r="KM14" s="79">
        <v>42.0</v>
      </c>
      <c r="KN14" s="79">
        <v>42.0</v>
      </c>
      <c r="KO14" s="79">
        <v>136.0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131.0</v>
      </c>
      <c r="KY14" s="81">
        <v>34.0</v>
      </c>
      <c r="KZ14" s="81">
        <v>216.0</v>
      </c>
      <c r="LA14" s="81">
        <v>10.6</v>
      </c>
      <c r="LB14" s="81">
        <v>1.8</v>
      </c>
      <c r="LC14" s="81">
        <v>3.0</v>
      </c>
      <c r="LD14" s="81">
        <v>52.0</v>
      </c>
      <c r="LE14" s="81">
        <v>52.0</v>
      </c>
      <c r="LF14" s="81">
        <v>131.0</v>
      </c>
      <c r="LG14" s="81">
        <v>34.0</v>
      </c>
      <c r="LH14" s="81">
        <v>484.0</v>
      </c>
      <c r="LI14" s="81">
        <v>23.7</v>
      </c>
      <c r="LJ14" s="81">
        <v>5.0</v>
      </c>
      <c r="LK14" s="81">
        <v>5.0</v>
      </c>
      <c r="LL14" s="81">
        <v>52.0</v>
      </c>
      <c r="LM14" s="81">
        <v>52.0</v>
      </c>
      <c r="LN14" s="57"/>
      <c r="LO14" s="82">
        <v>330.0</v>
      </c>
      <c r="LP14" s="82">
        <v>325.0</v>
      </c>
      <c r="LQ14" s="82">
        <v>166.0</v>
      </c>
      <c r="LR14" s="82">
        <v>67.0</v>
      </c>
      <c r="LS14" s="82">
        <v>320.0</v>
      </c>
      <c r="LT14" s="83">
        <v>56.0</v>
      </c>
      <c r="LU14" s="83">
        <v>11.9</v>
      </c>
      <c r="LV14" s="83">
        <v>139.0</v>
      </c>
      <c r="LW14" s="83">
        <v>126.0</v>
      </c>
      <c r="LX14" s="83">
        <v>57.0</v>
      </c>
      <c r="LY14" s="83">
        <v>53.0</v>
      </c>
      <c r="LZ14" s="83">
        <v>12.0</v>
      </c>
      <c r="MA14" s="83">
        <v>110.0</v>
      </c>
      <c r="MB14" s="83">
        <v>8.2</v>
      </c>
      <c r="MC14" s="83">
        <v>140.0</v>
      </c>
      <c r="MD14" s="83">
        <v>199.0</v>
      </c>
      <c r="ME14" s="83">
        <v>78.0</v>
      </c>
      <c r="MF14" s="83">
        <v>62.0</v>
      </c>
      <c r="MG14" s="83">
        <v>12.0</v>
      </c>
      <c r="MH14" s="83">
        <v>0.0</v>
      </c>
      <c r="MI14" s="83">
        <v>0.0</v>
      </c>
      <c r="MJ14" s="83">
        <v>0.0</v>
      </c>
      <c r="MK14" s="83">
        <v>0.0</v>
      </c>
      <c r="ML14" s="83">
        <v>46.0</v>
      </c>
      <c r="MM14" s="83">
        <v>41.0</v>
      </c>
      <c r="MN14" s="83">
        <v>5.0</v>
      </c>
      <c r="MO14" s="86"/>
      <c r="MP14" s="87"/>
      <c r="MQ14" s="87"/>
      <c r="MR14" s="87"/>
      <c r="MS14" s="87"/>
      <c r="MT14" s="83">
        <v>11.5</v>
      </c>
      <c r="MU14" s="83">
        <v>4.0</v>
      </c>
      <c r="MV14" s="83">
        <v>198.0</v>
      </c>
      <c r="MW14" s="83">
        <v>36.0</v>
      </c>
      <c r="MX14" s="83">
        <v>38.0</v>
      </c>
      <c r="MY14" s="88" t="s">
        <v>96</v>
      </c>
      <c r="MZ14" s="83">
        <v>5.0</v>
      </c>
      <c r="NA14" s="87"/>
      <c r="NB14" s="83">
        <v>27.0</v>
      </c>
      <c r="NC14" s="83">
        <v>8.5</v>
      </c>
      <c r="ND14" s="83">
        <v>501.0</v>
      </c>
      <c r="NE14" s="83">
        <v>34.0</v>
      </c>
      <c r="NF14" s="83">
        <v>48.0</v>
      </c>
      <c r="NG14" s="83">
        <v>48.0</v>
      </c>
      <c r="NH14" s="83">
        <v>5.0</v>
      </c>
      <c r="NI14" s="88"/>
      <c r="NJ14" s="83">
        <v>0.0</v>
      </c>
      <c r="NK14" s="83">
        <v>0.0</v>
      </c>
      <c r="NL14" s="83">
        <v>0.0</v>
      </c>
      <c r="NM14" s="83">
        <v>34.0</v>
      </c>
      <c r="NN14" s="83">
        <v>55.0</v>
      </c>
      <c r="NO14" s="83">
        <v>52.0</v>
      </c>
      <c r="NP14" s="83">
        <v>4.0</v>
      </c>
      <c r="NQ14" s="222"/>
      <c r="NR14" s="222"/>
    </row>
    <row r="15" ht="14.25" customHeight="1">
      <c r="A15" s="49">
        <v>0.0833333333333333</v>
      </c>
      <c r="B15" s="50"/>
      <c r="C15" s="51">
        <v>50.16</v>
      </c>
      <c r="D15" s="173">
        <v>335.0</v>
      </c>
      <c r="E15" s="53">
        <v>133.0</v>
      </c>
      <c r="F15" s="53">
        <v>117.0</v>
      </c>
      <c r="G15" s="53">
        <v>24.9</v>
      </c>
      <c r="H15" s="54"/>
      <c r="I15" s="53">
        <v>6.0</v>
      </c>
      <c r="J15" s="53">
        <v>49.0</v>
      </c>
      <c r="K15" s="53">
        <v>48.0</v>
      </c>
      <c r="L15" s="53">
        <v>138.0</v>
      </c>
      <c r="M15" s="53">
        <v>62.0</v>
      </c>
      <c r="N15" s="53">
        <v>15.4</v>
      </c>
      <c r="O15" s="54"/>
      <c r="P15" s="53">
        <v>6.0</v>
      </c>
      <c r="Q15" s="53">
        <v>54.0</v>
      </c>
      <c r="R15" s="53">
        <v>48.0</v>
      </c>
      <c r="S15" s="53">
        <v>340.2</v>
      </c>
      <c r="T15" s="53">
        <v>229.9</v>
      </c>
      <c r="U15" s="53">
        <v>179.6</v>
      </c>
      <c r="V15" s="54"/>
      <c r="W15" s="53">
        <v>336.2</v>
      </c>
      <c r="X15" s="53">
        <v>233.1</v>
      </c>
      <c r="Y15" s="53">
        <v>127.4</v>
      </c>
      <c r="Z15" s="54"/>
      <c r="AA15" s="53">
        <v>340.3</v>
      </c>
      <c r="AB15" s="53">
        <v>331.2</v>
      </c>
      <c r="AC15" s="127">
        <v>213.5</v>
      </c>
      <c r="AD15" s="53"/>
      <c r="AE15" s="53">
        <v>339.6</v>
      </c>
      <c r="AF15" s="53">
        <v>370.2</v>
      </c>
      <c r="AG15" s="53">
        <v>191.8</v>
      </c>
      <c r="AH15" s="54"/>
      <c r="AI15" s="53">
        <v>347.1</v>
      </c>
      <c r="AJ15" s="53">
        <v>389.6</v>
      </c>
      <c r="AK15" s="53">
        <v>236.9</v>
      </c>
      <c r="AL15" s="54"/>
      <c r="AM15" s="53">
        <v>338.3</v>
      </c>
      <c r="AN15" s="53">
        <v>403.8</v>
      </c>
      <c r="AO15" s="53">
        <v>225.3</v>
      </c>
      <c r="AP15" s="54"/>
      <c r="AQ15" s="182">
        <f t="shared" ref="AQ15:AS15" si="3">E15</f>
        <v>133</v>
      </c>
      <c r="AR15" s="54">
        <f t="shared" si="3"/>
        <v>117</v>
      </c>
      <c r="AS15" s="56">
        <f t="shared" si="3"/>
        <v>24.9</v>
      </c>
      <c r="AT15" s="54"/>
      <c r="AU15" s="54">
        <f t="shared" ref="AU15:AW15" si="4">L15</f>
        <v>138</v>
      </c>
      <c r="AV15" s="54">
        <f t="shared" si="4"/>
        <v>62</v>
      </c>
      <c r="AW15" s="54">
        <f t="shared" si="4"/>
        <v>15.4</v>
      </c>
      <c r="AX15" s="54"/>
      <c r="AY15" s="182">
        <f t="shared" si="5"/>
        <v>133</v>
      </c>
      <c r="AZ15" s="54"/>
      <c r="BA15" s="54"/>
      <c r="BB15" s="54"/>
      <c r="BC15" s="89"/>
      <c r="BD15" s="54"/>
      <c r="BE15" s="53">
        <v>32.0</v>
      </c>
      <c r="BF15" s="53">
        <v>119.0</v>
      </c>
      <c r="BG15" s="53">
        <v>5.9</v>
      </c>
      <c r="BH15" s="54"/>
      <c r="BI15" s="53">
        <v>22.0</v>
      </c>
      <c r="BJ15" s="53">
        <v>85.0</v>
      </c>
      <c r="BK15" s="53">
        <v>57.0</v>
      </c>
      <c r="BL15" s="89"/>
      <c r="BM15" s="58">
        <v>341.0</v>
      </c>
      <c r="BN15" s="58">
        <v>145.0</v>
      </c>
      <c r="BO15" s="58">
        <v>164.0</v>
      </c>
      <c r="BP15" s="58">
        <v>8.2</v>
      </c>
      <c r="BQ15" s="59"/>
      <c r="BR15" s="58">
        <v>6.0</v>
      </c>
      <c r="BS15" s="58">
        <v>50.0</v>
      </c>
      <c r="BT15" s="58">
        <v>48.0</v>
      </c>
      <c r="BU15" s="59">
        <f t="shared" si="6"/>
        <v>341</v>
      </c>
      <c r="BV15" s="58">
        <v>361.0</v>
      </c>
      <c r="BW15" s="58">
        <v>206.0</v>
      </c>
      <c r="BX15" s="58">
        <v>35.0</v>
      </c>
      <c r="BY15" s="58">
        <v>333.0</v>
      </c>
      <c r="BZ15" s="58">
        <v>377.0</v>
      </c>
      <c r="CA15" s="58">
        <v>205.0</v>
      </c>
      <c r="CB15" s="58">
        <v>33.0</v>
      </c>
      <c r="CC15" s="58">
        <v>341.0</v>
      </c>
      <c r="CD15" s="58">
        <v>246.0</v>
      </c>
      <c r="CE15" s="58">
        <v>138.0</v>
      </c>
      <c r="CF15" s="58">
        <v>8.0</v>
      </c>
      <c r="CG15" s="58">
        <v>337.0</v>
      </c>
      <c r="CH15" s="58">
        <v>248.0</v>
      </c>
      <c r="CI15" s="58">
        <v>138.0</v>
      </c>
      <c r="CJ15" s="58">
        <v>9.0</v>
      </c>
      <c r="CK15" s="58">
        <v>350.0</v>
      </c>
      <c r="CL15" s="58">
        <v>304.0</v>
      </c>
      <c r="CM15" s="58">
        <v>169.0</v>
      </c>
      <c r="CN15" s="58">
        <v>2.0</v>
      </c>
      <c r="CO15" s="58">
        <v>331.0</v>
      </c>
      <c r="CP15" s="58">
        <v>289.0</v>
      </c>
      <c r="CQ15" s="58">
        <v>146.0</v>
      </c>
      <c r="CR15" s="58">
        <v>3.0</v>
      </c>
      <c r="CS15" s="58">
        <v>337.0</v>
      </c>
      <c r="CT15" s="58">
        <v>290.0</v>
      </c>
      <c r="CU15" s="58">
        <v>168.0</v>
      </c>
      <c r="CV15" s="58">
        <v>91.0</v>
      </c>
      <c r="CW15" s="58">
        <v>336.0</v>
      </c>
      <c r="CX15" s="58">
        <v>190.0</v>
      </c>
      <c r="CY15" s="58">
        <v>85.0</v>
      </c>
      <c r="CZ15" s="58">
        <v>56.0</v>
      </c>
      <c r="DA15" s="58">
        <v>322.0</v>
      </c>
      <c r="DB15" s="58">
        <v>196.0</v>
      </c>
      <c r="DC15" s="58">
        <v>88.0</v>
      </c>
      <c r="DD15" s="58">
        <v>60.0</v>
      </c>
      <c r="DE15" s="59">
        <f t="shared" si="7"/>
        <v>145</v>
      </c>
      <c r="DF15" s="58">
        <v>35.0</v>
      </c>
      <c r="DG15" s="58">
        <v>164.0</v>
      </c>
      <c r="DH15" s="58">
        <v>8.2</v>
      </c>
      <c r="DI15" s="59"/>
      <c r="DJ15" s="58">
        <v>7.0</v>
      </c>
      <c r="DK15" s="58">
        <v>50.0</v>
      </c>
      <c r="DL15" s="58">
        <v>48.0</v>
      </c>
      <c r="DM15" s="89"/>
      <c r="DN15" s="61">
        <v>338.0</v>
      </c>
      <c r="DO15" s="61">
        <v>139.0</v>
      </c>
      <c r="DP15" s="61">
        <v>35.34</v>
      </c>
      <c r="DQ15" s="61">
        <v>19.93</v>
      </c>
      <c r="DR15" s="61">
        <v>5.84</v>
      </c>
      <c r="DS15" s="61">
        <v>8.0</v>
      </c>
      <c r="DT15" s="61">
        <v>42.0</v>
      </c>
      <c r="DU15" s="61">
        <v>47.0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339.0</v>
      </c>
      <c r="EF15" s="63">
        <v>136.0</v>
      </c>
      <c r="EG15" s="63">
        <v>71.0</v>
      </c>
      <c r="EH15" s="63">
        <v>2.9</v>
      </c>
      <c r="EI15" s="64"/>
      <c r="EJ15" s="63">
        <v>9.0</v>
      </c>
      <c r="EK15" s="63">
        <v>49.0</v>
      </c>
      <c r="EL15" s="63">
        <v>52.0</v>
      </c>
      <c r="EM15" s="63">
        <v>136.0</v>
      </c>
      <c r="EN15" s="63">
        <v>124.0</v>
      </c>
      <c r="EO15" s="63">
        <v>5.4</v>
      </c>
      <c r="EP15" s="64"/>
      <c r="EQ15" s="63">
        <v>9.0</v>
      </c>
      <c r="ER15" s="63">
        <v>48.0</v>
      </c>
      <c r="ES15" s="63">
        <v>51.0</v>
      </c>
      <c r="ET15" s="63">
        <v>338.0</v>
      </c>
      <c r="EU15" s="63">
        <v>256.0</v>
      </c>
      <c r="EV15" s="63">
        <v>148.0</v>
      </c>
      <c r="EW15" s="63">
        <v>2.9</v>
      </c>
      <c r="EX15" s="63">
        <v>337.0</v>
      </c>
      <c r="EY15" s="63">
        <v>0.0</v>
      </c>
      <c r="EZ15" s="63">
        <v>0.0</v>
      </c>
      <c r="FA15" s="63">
        <v>0.0</v>
      </c>
      <c r="FB15" s="63">
        <v>338.0</v>
      </c>
      <c r="FC15" s="63">
        <v>256.0</v>
      </c>
      <c r="FD15" s="63">
        <v>148.0</v>
      </c>
      <c r="FE15" s="63">
        <v>5.4</v>
      </c>
      <c r="FF15" s="63">
        <v>336.0</v>
      </c>
      <c r="FG15" s="63">
        <v>0.0</v>
      </c>
      <c r="FH15" s="63">
        <v>0.0</v>
      </c>
      <c r="FI15" s="63">
        <v>0.0</v>
      </c>
      <c r="FJ15" s="63">
        <v>339.0</v>
      </c>
      <c r="FK15" s="63">
        <v>239.0</v>
      </c>
      <c r="FL15" s="63">
        <v>136.0</v>
      </c>
      <c r="FM15" s="63">
        <v>11.9</v>
      </c>
      <c r="FN15" s="63">
        <v>233.0</v>
      </c>
      <c r="FO15" s="63">
        <v>239.0</v>
      </c>
      <c r="FP15" s="63">
        <v>137.0</v>
      </c>
      <c r="FQ15" s="63">
        <v>11.9</v>
      </c>
      <c r="FR15" s="63">
        <v>136.0</v>
      </c>
      <c r="FS15" s="64"/>
      <c r="FT15" s="63">
        <v>21.31</v>
      </c>
      <c r="FU15" s="64"/>
      <c r="FV15" s="63">
        <v>136.0</v>
      </c>
      <c r="FW15" s="64"/>
      <c r="FX15" s="64"/>
      <c r="FY15" s="64"/>
      <c r="FZ15" s="89"/>
      <c r="GA15" s="65">
        <v>338.0</v>
      </c>
      <c r="GB15" s="66">
        <v>352.14</v>
      </c>
      <c r="GC15" s="66">
        <v>215.17</v>
      </c>
      <c r="GD15" s="66">
        <v>20.77</v>
      </c>
      <c r="GE15" s="66">
        <v>338.0</v>
      </c>
      <c r="GF15" s="66">
        <v>372.07</v>
      </c>
      <c r="GG15" s="66">
        <v>213.33</v>
      </c>
      <c r="GH15" s="66">
        <v>23.62</v>
      </c>
      <c r="GI15" s="66">
        <v>338.0</v>
      </c>
      <c r="GJ15" s="66">
        <v>228.75</v>
      </c>
      <c r="GK15" s="66">
        <v>-131.67</v>
      </c>
      <c r="GL15" s="66">
        <v>-9.97</v>
      </c>
      <c r="GM15" s="66">
        <v>338.0</v>
      </c>
      <c r="GN15" s="66">
        <v>210.58</v>
      </c>
      <c r="GO15" s="66">
        <v>-131.08</v>
      </c>
      <c r="GP15" s="66">
        <v>-17.51</v>
      </c>
      <c r="GQ15" s="66">
        <v>338.0</v>
      </c>
      <c r="GR15" s="66">
        <v>135.5</v>
      </c>
      <c r="GS15" s="66">
        <v>-84.09</v>
      </c>
      <c r="GT15" s="66">
        <v>-7.04</v>
      </c>
      <c r="GU15" s="66">
        <v>338.0</v>
      </c>
      <c r="GV15" s="66">
        <v>148.59</v>
      </c>
      <c r="GW15" s="66">
        <v>-84.68</v>
      </c>
      <c r="GX15" s="66">
        <v>-8.38</v>
      </c>
      <c r="GY15" s="89"/>
      <c r="GZ15" s="98" t="s">
        <v>91</v>
      </c>
      <c r="HA15" s="99" t="s">
        <v>92</v>
      </c>
      <c r="HB15" s="98">
        <v>16.0</v>
      </c>
      <c r="HC15" s="98">
        <v>0.8</v>
      </c>
      <c r="HD15" s="98">
        <v>0.32</v>
      </c>
      <c r="HE15" s="99">
        <v>8.0</v>
      </c>
      <c r="HF15" s="99">
        <v>57.0</v>
      </c>
      <c r="HG15" s="99">
        <v>53.0</v>
      </c>
      <c r="HH15" s="98" t="s">
        <v>91</v>
      </c>
      <c r="HI15" s="98" t="s">
        <v>92</v>
      </c>
      <c r="HJ15" s="98">
        <v>189.0</v>
      </c>
      <c r="HK15" s="98">
        <v>9.45</v>
      </c>
      <c r="HL15" s="98">
        <v>3.78</v>
      </c>
      <c r="HM15" s="98">
        <v>5.0</v>
      </c>
      <c r="HN15" s="99">
        <v>56.0</v>
      </c>
      <c r="HO15" s="99">
        <v>56.0</v>
      </c>
      <c r="HP15" s="98" t="s">
        <v>91</v>
      </c>
      <c r="HQ15" s="99" t="s">
        <v>92</v>
      </c>
      <c r="HR15" s="98">
        <v>294.0</v>
      </c>
      <c r="HS15" s="98">
        <v>14.7</v>
      </c>
      <c r="HT15" s="98">
        <v>7.35</v>
      </c>
      <c r="HU15" s="98">
        <v>7.0</v>
      </c>
      <c r="HV15" s="99">
        <v>54.0</v>
      </c>
      <c r="HW15" s="99">
        <v>54.0</v>
      </c>
      <c r="HX15" s="89"/>
      <c r="HY15" s="147">
        <v>135.0</v>
      </c>
      <c r="HZ15" s="147">
        <v>33.0</v>
      </c>
      <c r="IA15" s="148">
        <f t="shared" si="8"/>
        <v>164</v>
      </c>
      <c r="IB15" s="147">
        <v>8.2</v>
      </c>
      <c r="IC15" s="148"/>
      <c r="ID15" s="147">
        <v>2.0</v>
      </c>
      <c r="IE15" s="147">
        <v>58.0</v>
      </c>
      <c r="IF15" s="147">
        <v>38.0</v>
      </c>
      <c r="IG15" s="89"/>
      <c r="IH15" s="74">
        <v>140.0</v>
      </c>
      <c r="II15" s="74">
        <v>34.1</v>
      </c>
      <c r="IJ15" s="74">
        <v>168.0</v>
      </c>
      <c r="IK15" s="74">
        <v>8.5</v>
      </c>
      <c r="IL15" s="74">
        <v>9.5</v>
      </c>
      <c r="IM15" s="74">
        <v>6.0</v>
      </c>
      <c r="IN15" s="74">
        <v>44.0</v>
      </c>
      <c r="IO15" s="74">
        <v>42.0</v>
      </c>
      <c r="IP15" s="74">
        <v>140.0</v>
      </c>
      <c r="IQ15" s="74">
        <v>34.8</v>
      </c>
      <c r="IR15" s="74">
        <v>5.0</v>
      </c>
      <c r="IS15" s="74">
        <v>0.1</v>
      </c>
      <c r="IT15" s="74">
        <v>0.3</v>
      </c>
      <c r="IU15" s="74">
        <v>12.0</v>
      </c>
      <c r="IV15" s="74">
        <v>45.0</v>
      </c>
      <c r="IW15" s="74">
        <v>44.0</v>
      </c>
      <c r="IX15" s="89"/>
      <c r="IY15" s="76">
        <v>139.9</v>
      </c>
      <c r="IZ15" s="76">
        <v>34.73</v>
      </c>
      <c r="JA15" s="76">
        <v>350.2</v>
      </c>
      <c r="JB15" s="76">
        <v>17.51</v>
      </c>
      <c r="JC15" s="76">
        <v>6.88</v>
      </c>
      <c r="JD15" s="76">
        <v>3.0</v>
      </c>
      <c r="JE15" s="76">
        <v>56.63</v>
      </c>
      <c r="JF15" s="76">
        <v>42.55</v>
      </c>
      <c r="JG15" s="77"/>
      <c r="JH15" s="77"/>
      <c r="JI15" s="77"/>
      <c r="JJ15" s="77"/>
      <c r="JK15" s="77"/>
      <c r="JL15" s="77"/>
      <c r="JM15" s="77"/>
      <c r="JN15" s="77"/>
      <c r="JO15" s="89"/>
      <c r="JP15" s="78">
        <v>136.0</v>
      </c>
      <c r="JQ15" s="78">
        <v>32.2</v>
      </c>
      <c r="JR15" s="78">
        <v>0.0</v>
      </c>
      <c r="JS15" s="78">
        <v>0.0</v>
      </c>
      <c r="JT15" s="78">
        <v>0.0</v>
      </c>
      <c r="JU15" s="78">
        <v>2.0</v>
      </c>
      <c r="JV15" s="78">
        <v>40.0</v>
      </c>
      <c r="JW15" s="78">
        <v>40.0</v>
      </c>
      <c r="JX15" s="78">
        <v>136.0</v>
      </c>
      <c r="JY15" s="78">
        <v>33.7</v>
      </c>
      <c r="JZ15" s="78">
        <v>136.0</v>
      </c>
      <c r="KA15" s="78">
        <v>7.3</v>
      </c>
      <c r="KB15" s="78">
        <v>2.5</v>
      </c>
      <c r="KC15" s="78">
        <v>2.0</v>
      </c>
      <c r="KD15" s="78">
        <v>48.0</v>
      </c>
      <c r="KE15" s="78">
        <v>47.0</v>
      </c>
      <c r="KF15" s="89"/>
      <c r="KG15" s="79">
        <v>137.0</v>
      </c>
      <c r="KH15" s="79">
        <v>33.0</v>
      </c>
      <c r="KI15" s="79">
        <v>110.0</v>
      </c>
      <c r="KJ15" s="79">
        <v>5.9</v>
      </c>
      <c r="KK15" s="80"/>
      <c r="KL15" s="79">
        <v>1.0</v>
      </c>
      <c r="KM15" s="79">
        <v>42.0</v>
      </c>
      <c r="KN15" s="79">
        <v>42.0</v>
      </c>
      <c r="KO15" s="79">
        <v>137.0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130.0</v>
      </c>
      <c r="KY15" s="81">
        <v>34.0</v>
      </c>
      <c r="KZ15" s="81">
        <v>224.0</v>
      </c>
      <c r="LA15" s="81">
        <v>11.0</v>
      </c>
      <c r="LB15" s="81">
        <v>1.8</v>
      </c>
      <c r="LC15" s="81">
        <v>3.0</v>
      </c>
      <c r="LD15" s="81">
        <v>50.0</v>
      </c>
      <c r="LE15" s="81">
        <v>50.0</v>
      </c>
      <c r="LF15" s="81">
        <v>130.0</v>
      </c>
      <c r="LG15" s="81">
        <v>34.0</v>
      </c>
      <c r="LH15" s="81">
        <v>479.0</v>
      </c>
      <c r="LI15" s="81">
        <v>23.5</v>
      </c>
      <c r="LJ15" s="81">
        <v>5.0</v>
      </c>
      <c r="LK15" s="81">
        <v>5.0</v>
      </c>
      <c r="LL15" s="81">
        <v>52.0</v>
      </c>
      <c r="LM15" s="81">
        <v>52.0</v>
      </c>
      <c r="LN15" s="89"/>
      <c r="LO15" s="83">
        <v>332.0</v>
      </c>
      <c r="LP15" s="82">
        <v>310.0</v>
      </c>
      <c r="LQ15" s="82">
        <v>165.0</v>
      </c>
      <c r="LR15" s="83">
        <v>67.0</v>
      </c>
      <c r="LS15" s="82">
        <v>316.0</v>
      </c>
      <c r="LT15" s="83">
        <v>55.0</v>
      </c>
      <c r="LU15" s="83">
        <v>7.7</v>
      </c>
      <c r="LV15" s="83">
        <v>140.0</v>
      </c>
      <c r="LW15" s="83">
        <v>107.0</v>
      </c>
      <c r="LX15" s="83">
        <v>56.0</v>
      </c>
      <c r="LY15" s="83">
        <v>53.0</v>
      </c>
      <c r="LZ15" s="83">
        <v>12.0</v>
      </c>
      <c r="MA15" s="83">
        <v>110.0</v>
      </c>
      <c r="MB15" s="83">
        <v>4.2</v>
      </c>
      <c r="MC15" s="83">
        <v>141.0</v>
      </c>
      <c r="MD15" s="83">
        <v>203.0</v>
      </c>
      <c r="ME15" s="83">
        <v>77.0</v>
      </c>
      <c r="MF15" s="83">
        <v>61.0</v>
      </c>
      <c r="MG15" s="83">
        <v>12.0</v>
      </c>
      <c r="MH15" s="83">
        <v>0.0</v>
      </c>
      <c r="MI15" s="83">
        <v>0.0</v>
      </c>
      <c r="MJ15" s="83">
        <v>0.0</v>
      </c>
      <c r="MK15" s="83">
        <v>0.0</v>
      </c>
      <c r="ML15" s="83">
        <v>45.0</v>
      </c>
      <c r="MM15" s="83">
        <v>40.0</v>
      </c>
      <c r="MN15" s="83">
        <v>5.0</v>
      </c>
      <c r="MO15" s="86"/>
      <c r="MP15" s="87"/>
      <c r="MQ15" s="87"/>
      <c r="MR15" s="87"/>
      <c r="MS15" s="87"/>
      <c r="MT15" s="83">
        <v>11.6</v>
      </c>
      <c r="MU15" s="83">
        <v>4.0</v>
      </c>
      <c r="MV15" s="83">
        <v>202.0</v>
      </c>
      <c r="MW15" s="83">
        <v>36.0</v>
      </c>
      <c r="MX15" s="83">
        <v>38.0</v>
      </c>
      <c r="MY15" s="88" t="s">
        <v>96</v>
      </c>
      <c r="MZ15" s="83">
        <v>5.0</v>
      </c>
      <c r="NA15" s="87"/>
      <c r="NB15" s="83">
        <v>20.0</v>
      </c>
      <c r="NC15" s="83">
        <v>6.5</v>
      </c>
      <c r="ND15" s="83">
        <v>364.0</v>
      </c>
      <c r="NE15" s="83">
        <v>34.0</v>
      </c>
      <c r="NF15" s="83">
        <v>48.0</v>
      </c>
      <c r="NG15" s="83">
        <v>48.0</v>
      </c>
      <c r="NH15" s="83">
        <v>5.0</v>
      </c>
      <c r="NI15" s="88"/>
      <c r="NJ15" s="83">
        <v>0.0</v>
      </c>
      <c r="NK15" s="83">
        <v>0.0</v>
      </c>
      <c r="NL15" s="83">
        <v>0.0</v>
      </c>
      <c r="NM15" s="83">
        <v>34.0</v>
      </c>
      <c r="NN15" s="83">
        <v>52.0</v>
      </c>
      <c r="NO15" s="83">
        <v>50.0</v>
      </c>
      <c r="NP15" s="83">
        <v>4.0</v>
      </c>
      <c r="NQ15" s="222"/>
      <c r="NR15" s="222"/>
    </row>
    <row r="16" ht="14.25" customHeight="1">
      <c r="A16" s="49">
        <v>0.125</v>
      </c>
      <c r="B16" s="50"/>
      <c r="C16" s="51">
        <v>49.91</v>
      </c>
      <c r="D16" s="128">
        <v>332.0</v>
      </c>
      <c r="E16" s="53">
        <v>133.0</v>
      </c>
      <c r="F16" s="53">
        <v>130.0</v>
      </c>
      <c r="G16" s="53">
        <v>27.5</v>
      </c>
      <c r="H16" s="54"/>
      <c r="I16" s="53">
        <v>6.0</v>
      </c>
      <c r="J16" s="53">
        <v>49.0</v>
      </c>
      <c r="K16" s="53">
        <v>48.0</v>
      </c>
      <c r="L16" s="53">
        <v>138.0</v>
      </c>
      <c r="M16" s="53">
        <v>60.0</v>
      </c>
      <c r="N16" s="53">
        <v>14.5</v>
      </c>
      <c r="O16" s="54"/>
      <c r="P16" s="53">
        <v>6.0</v>
      </c>
      <c r="Q16" s="53">
        <v>54.0</v>
      </c>
      <c r="R16" s="53">
        <v>48.0</v>
      </c>
      <c r="S16" s="53">
        <v>338.8</v>
      </c>
      <c r="T16" s="53">
        <v>289.3</v>
      </c>
      <c r="U16" s="53">
        <v>172.6</v>
      </c>
      <c r="V16" s="54"/>
      <c r="W16" s="53">
        <v>335.2</v>
      </c>
      <c r="X16" s="53">
        <v>215.2</v>
      </c>
      <c r="Y16" s="53">
        <v>116.2</v>
      </c>
      <c r="Z16" s="54"/>
      <c r="AA16" s="53">
        <v>339.1</v>
      </c>
      <c r="AB16" s="53">
        <v>317.2</v>
      </c>
      <c r="AC16" s="127">
        <v>200.5</v>
      </c>
      <c r="AD16" s="53"/>
      <c r="AE16" s="53">
        <v>338.6</v>
      </c>
      <c r="AF16" s="53">
        <v>352.1</v>
      </c>
      <c r="AG16" s="53">
        <v>179.8</v>
      </c>
      <c r="AH16" s="54"/>
      <c r="AI16" s="53">
        <v>345.2</v>
      </c>
      <c r="AJ16" s="53">
        <v>362.9</v>
      </c>
      <c r="AK16" s="53">
        <v>222.6</v>
      </c>
      <c r="AL16" s="54"/>
      <c r="AM16" s="53">
        <v>336.3</v>
      </c>
      <c r="AN16" s="53">
        <v>384.5</v>
      </c>
      <c r="AO16" s="53">
        <v>210.1</v>
      </c>
      <c r="AP16" s="54"/>
      <c r="AQ16" s="182">
        <f t="shared" ref="AQ16:AS16" si="9">E16</f>
        <v>133</v>
      </c>
      <c r="AR16" s="54">
        <f t="shared" si="9"/>
        <v>130</v>
      </c>
      <c r="AS16" s="56">
        <f t="shared" si="9"/>
        <v>27.5</v>
      </c>
      <c r="AT16" s="54"/>
      <c r="AU16" s="54">
        <f t="shared" ref="AU16:AW16" si="10">L16</f>
        <v>138</v>
      </c>
      <c r="AV16" s="54">
        <f t="shared" si="10"/>
        <v>60</v>
      </c>
      <c r="AW16" s="54">
        <f t="shared" si="10"/>
        <v>14.5</v>
      </c>
      <c r="AX16" s="54"/>
      <c r="AY16" s="182">
        <f t="shared" si="5"/>
        <v>133</v>
      </c>
      <c r="AZ16" s="54"/>
      <c r="BA16" s="54"/>
      <c r="BB16" s="54"/>
      <c r="BC16" s="89"/>
      <c r="BD16" s="54"/>
      <c r="BE16" s="53">
        <v>32.0</v>
      </c>
      <c r="BF16" s="53">
        <v>113.0</v>
      </c>
      <c r="BG16" s="53">
        <v>5.7</v>
      </c>
      <c r="BH16" s="54"/>
      <c r="BI16" s="53">
        <v>22.0</v>
      </c>
      <c r="BJ16" s="53">
        <v>85.0</v>
      </c>
      <c r="BK16" s="53">
        <v>57.0</v>
      </c>
      <c r="BL16" s="89"/>
      <c r="BM16" s="58">
        <v>341.0</v>
      </c>
      <c r="BN16" s="58">
        <v>145.0</v>
      </c>
      <c r="BO16" s="58">
        <v>162.0</v>
      </c>
      <c r="BP16" s="58">
        <v>8.1</v>
      </c>
      <c r="BQ16" s="59"/>
      <c r="BR16" s="58">
        <v>6.0</v>
      </c>
      <c r="BS16" s="58">
        <v>51.0</v>
      </c>
      <c r="BT16" s="58">
        <v>49.0</v>
      </c>
      <c r="BU16" s="59">
        <f t="shared" si="6"/>
        <v>341</v>
      </c>
      <c r="BV16" s="58">
        <v>286.0</v>
      </c>
      <c r="BW16" s="58">
        <v>166.0</v>
      </c>
      <c r="BX16" s="58">
        <v>30.0</v>
      </c>
      <c r="BY16" s="58">
        <v>333.0</v>
      </c>
      <c r="BZ16" s="58">
        <v>307.0</v>
      </c>
      <c r="CA16" s="58">
        <v>168.0</v>
      </c>
      <c r="CB16" s="58">
        <v>26.0</v>
      </c>
      <c r="CC16" s="58">
        <v>340.0</v>
      </c>
      <c r="CD16" s="58">
        <v>256.0</v>
      </c>
      <c r="CE16" s="58">
        <v>144.0</v>
      </c>
      <c r="CF16" s="58">
        <v>8.0</v>
      </c>
      <c r="CG16" s="58">
        <v>334.0</v>
      </c>
      <c r="CH16" s="58">
        <v>264.0</v>
      </c>
      <c r="CI16" s="58">
        <v>142.0</v>
      </c>
      <c r="CJ16" s="58">
        <v>9.0</v>
      </c>
      <c r="CK16" s="58">
        <v>351.0</v>
      </c>
      <c r="CL16" s="58">
        <v>258.0</v>
      </c>
      <c r="CM16" s="58">
        <v>154.0</v>
      </c>
      <c r="CN16" s="58">
        <v>3.0</v>
      </c>
      <c r="CO16" s="58">
        <v>331.0</v>
      </c>
      <c r="CP16" s="58">
        <v>262.0</v>
      </c>
      <c r="CQ16" s="58">
        <v>132.0</v>
      </c>
      <c r="CR16" s="58">
        <v>3.0</v>
      </c>
      <c r="CS16" s="58">
        <v>334.0</v>
      </c>
      <c r="CT16" s="58">
        <v>273.0</v>
      </c>
      <c r="CU16" s="58">
        <v>160.0</v>
      </c>
      <c r="CV16" s="58">
        <v>87.0</v>
      </c>
      <c r="CW16" s="58">
        <v>336.0</v>
      </c>
      <c r="CX16" s="58">
        <v>170.0</v>
      </c>
      <c r="CY16" s="58">
        <v>74.0</v>
      </c>
      <c r="CZ16" s="58">
        <v>51.0</v>
      </c>
      <c r="DA16" s="58">
        <v>323.0</v>
      </c>
      <c r="DB16" s="58">
        <v>176.0</v>
      </c>
      <c r="DC16" s="58">
        <v>77.0</v>
      </c>
      <c r="DD16" s="58">
        <v>50.0</v>
      </c>
      <c r="DE16" s="59">
        <f t="shared" si="7"/>
        <v>145</v>
      </c>
      <c r="DF16" s="58">
        <v>35.1</v>
      </c>
      <c r="DG16" s="59">
        <f t="shared" ref="DG16:DH16" si="11">BO16</f>
        <v>162</v>
      </c>
      <c r="DH16" s="59">
        <f t="shared" si="11"/>
        <v>8.1</v>
      </c>
      <c r="DI16" s="59"/>
      <c r="DJ16" s="58">
        <v>7.0</v>
      </c>
      <c r="DK16" s="58">
        <v>51.0</v>
      </c>
      <c r="DL16" s="58">
        <v>49.0</v>
      </c>
      <c r="DM16" s="89"/>
      <c r="DN16" s="61">
        <v>339.0</v>
      </c>
      <c r="DO16" s="61">
        <v>140.0</v>
      </c>
      <c r="DP16" s="61">
        <v>35.19</v>
      </c>
      <c r="DQ16" s="61">
        <v>19.84</v>
      </c>
      <c r="DR16" s="61">
        <v>6.06</v>
      </c>
      <c r="DS16" s="61">
        <v>8.0</v>
      </c>
      <c r="DT16" s="61">
        <v>42.0</v>
      </c>
      <c r="DU16" s="61">
        <v>46.1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339.0</v>
      </c>
      <c r="EF16" s="63">
        <v>136.0</v>
      </c>
      <c r="EG16" s="63">
        <v>70.0</v>
      </c>
      <c r="EH16" s="63">
        <v>2.9</v>
      </c>
      <c r="EI16" s="64"/>
      <c r="EJ16" s="63">
        <v>9.0</v>
      </c>
      <c r="EK16" s="63">
        <v>48.0</v>
      </c>
      <c r="EL16" s="63">
        <v>51.0</v>
      </c>
      <c r="EM16" s="63">
        <v>136.0</v>
      </c>
      <c r="EN16" s="63">
        <v>107.0</v>
      </c>
      <c r="EO16" s="63">
        <v>4.8</v>
      </c>
      <c r="EP16" s="64"/>
      <c r="EQ16" s="63">
        <v>9.0</v>
      </c>
      <c r="ER16" s="63">
        <v>49.0</v>
      </c>
      <c r="ES16" s="63">
        <v>52.0</v>
      </c>
      <c r="ET16" s="63">
        <v>338.0</v>
      </c>
      <c r="EU16" s="63">
        <v>257.0</v>
      </c>
      <c r="EV16" s="63">
        <v>149.0</v>
      </c>
      <c r="EW16" s="63">
        <v>3.4</v>
      </c>
      <c r="EX16" s="63">
        <v>337.0</v>
      </c>
      <c r="EY16" s="63">
        <v>0.0</v>
      </c>
      <c r="EZ16" s="63">
        <v>0.0</v>
      </c>
      <c r="FA16" s="63">
        <v>0.0</v>
      </c>
      <c r="FB16" s="63">
        <v>337.0</v>
      </c>
      <c r="FC16" s="63">
        <v>256.0</v>
      </c>
      <c r="FD16" s="63">
        <v>148.0</v>
      </c>
      <c r="FE16" s="63">
        <v>4.4</v>
      </c>
      <c r="FF16" s="63">
        <v>336.0</v>
      </c>
      <c r="FG16" s="63">
        <v>0.0</v>
      </c>
      <c r="FH16" s="63">
        <v>0.0</v>
      </c>
      <c r="FI16" s="63">
        <v>0.0</v>
      </c>
      <c r="FJ16" s="63">
        <v>339.0</v>
      </c>
      <c r="FK16" s="63">
        <v>234.0</v>
      </c>
      <c r="FL16" s="63">
        <v>137.0</v>
      </c>
      <c r="FM16" s="63">
        <v>12.0</v>
      </c>
      <c r="FN16" s="63">
        <v>339.0</v>
      </c>
      <c r="FO16" s="63">
        <v>240.0</v>
      </c>
      <c r="FP16" s="63">
        <v>137.0</v>
      </c>
      <c r="FQ16" s="63">
        <v>12.0</v>
      </c>
      <c r="FR16" s="63">
        <v>136.0</v>
      </c>
      <c r="FS16" s="64"/>
      <c r="FT16" s="63">
        <v>23.7</v>
      </c>
      <c r="FU16" s="64"/>
      <c r="FV16" s="63">
        <v>136.0</v>
      </c>
      <c r="FW16" s="64"/>
      <c r="FX16" s="64"/>
      <c r="FY16" s="64"/>
      <c r="FZ16" s="89"/>
      <c r="GA16" s="65">
        <v>339.0</v>
      </c>
      <c r="GB16" s="66">
        <v>361.51</v>
      </c>
      <c r="GC16" s="66">
        <v>222.12</v>
      </c>
      <c r="GD16" s="66">
        <v>25.04</v>
      </c>
      <c r="GE16" s="66">
        <v>338.0</v>
      </c>
      <c r="GF16" s="66">
        <v>384.67</v>
      </c>
      <c r="GG16" s="66">
        <v>221.29</v>
      </c>
      <c r="GH16" s="66">
        <v>29.99</v>
      </c>
      <c r="GI16" s="66">
        <v>338.0</v>
      </c>
      <c r="GJ16" s="66">
        <v>241.0</v>
      </c>
      <c r="GK16" s="66">
        <v>-137.78</v>
      </c>
      <c r="GL16" s="66">
        <v>-17.09</v>
      </c>
      <c r="GM16" s="66">
        <v>338.0</v>
      </c>
      <c r="GN16" s="66">
        <v>223.03</v>
      </c>
      <c r="GO16" s="66">
        <v>-137.86</v>
      </c>
      <c r="GP16" s="66">
        <v>-25.55</v>
      </c>
      <c r="GQ16" s="66">
        <v>339.0</v>
      </c>
      <c r="GR16" s="66">
        <v>134.38</v>
      </c>
      <c r="GS16" s="66">
        <v>-83.51</v>
      </c>
      <c r="GT16" s="66">
        <v>-5.44</v>
      </c>
      <c r="GU16" s="66">
        <v>338.0</v>
      </c>
      <c r="GV16" s="66">
        <v>145.81</v>
      </c>
      <c r="GW16" s="66">
        <v>-81.75</v>
      </c>
      <c r="GX16" s="66">
        <v>-6.7</v>
      </c>
      <c r="GY16" s="89"/>
      <c r="GZ16" s="98" t="s">
        <v>91</v>
      </c>
      <c r="HA16" s="99" t="s">
        <v>92</v>
      </c>
      <c r="HB16" s="98">
        <v>16.0</v>
      </c>
      <c r="HC16" s="98">
        <v>0.8</v>
      </c>
      <c r="HD16" s="98">
        <v>0.32</v>
      </c>
      <c r="HE16" s="99">
        <v>8.0</v>
      </c>
      <c r="HF16" s="99">
        <v>55.0</v>
      </c>
      <c r="HG16" s="99">
        <v>51.0</v>
      </c>
      <c r="HH16" s="98" t="s">
        <v>91</v>
      </c>
      <c r="HI16" s="98" t="s">
        <v>92</v>
      </c>
      <c r="HJ16" s="98">
        <v>258.0</v>
      </c>
      <c r="HK16" s="98">
        <v>12.9</v>
      </c>
      <c r="HL16" s="98">
        <v>5.16</v>
      </c>
      <c r="HM16" s="98">
        <v>5.0</v>
      </c>
      <c r="HN16" s="99">
        <v>56.0</v>
      </c>
      <c r="HO16" s="99">
        <v>56.0</v>
      </c>
      <c r="HP16" s="98" t="s">
        <v>91</v>
      </c>
      <c r="HQ16" s="99" t="s">
        <v>92</v>
      </c>
      <c r="HR16" s="98">
        <v>320.0</v>
      </c>
      <c r="HS16" s="98">
        <v>16.0</v>
      </c>
      <c r="HT16" s="98">
        <v>8.0</v>
      </c>
      <c r="HU16" s="98">
        <v>7.0</v>
      </c>
      <c r="HV16" s="99">
        <v>54.0</v>
      </c>
      <c r="HW16" s="99">
        <v>54.0</v>
      </c>
      <c r="HX16" s="89"/>
      <c r="HY16" s="147">
        <v>135.0</v>
      </c>
      <c r="HZ16" s="147">
        <v>33.0</v>
      </c>
      <c r="IA16" s="148">
        <f t="shared" si="8"/>
        <v>152</v>
      </c>
      <c r="IB16" s="147">
        <v>7.6</v>
      </c>
      <c r="IC16" s="148"/>
      <c r="ID16" s="147">
        <v>2.0</v>
      </c>
      <c r="IE16" s="147">
        <v>58.0</v>
      </c>
      <c r="IF16" s="147">
        <v>38.0</v>
      </c>
      <c r="IG16" s="89"/>
      <c r="IH16" s="74">
        <v>140.0</v>
      </c>
      <c r="II16" s="74">
        <v>34.1</v>
      </c>
      <c r="IJ16" s="74">
        <v>179.0</v>
      </c>
      <c r="IK16" s="74">
        <v>9.0</v>
      </c>
      <c r="IL16" s="74">
        <v>10.1</v>
      </c>
      <c r="IM16" s="74">
        <v>6.0</v>
      </c>
      <c r="IN16" s="74">
        <v>44.0</v>
      </c>
      <c r="IO16" s="74">
        <v>42.0</v>
      </c>
      <c r="IP16" s="74">
        <v>140.0</v>
      </c>
      <c r="IQ16" s="74">
        <v>34.8</v>
      </c>
      <c r="IR16" s="74">
        <v>5.0</v>
      </c>
      <c r="IS16" s="74">
        <v>0.1</v>
      </c>
      <c r="IT16" s="74">
        <v>0.3</v>
      </c>
      <c r="IU16" s="74">
        <v>12.0</v>
      </c>
      <c r="IV16" s="74">
        <v>43.0</v>
      </c>
      <c r="IW16" s="74">
        <v>42.0</v>
      </c>
      <c r="IX16" s="89"/>
      <c r="IY16" s="76">
        <v>139.1</v>
      </c>
      <c r="IZ16" s="76">
        <v>34.78</v>
      </c>
      <c r="JA16" s="76">
        <v>354.6</v>
      </c>
      <c r="JB16" s="76">
        <v>17.73</v>
      </c>
      <c r="JC16" s="76">
        <v>7.06</v>
      </c>
      <c r="JD16" s="76">
        <v>3.0</v>
      </c>
      <c r="JE16" s="76">
        <v>57.56</v>
      </c>
      <c r="JF16" s="76">
        <v>43.39</v>
      </c>
      <c r="JG16" s="77"/>
      <c r="JH16" s="77"/>
      <c r="JI16" s="77"/>
      <c r="JJ16" s="77"/>
      <c r="JK16" s="77"/>
      <c r="JL16" s="77"/>
      <c r="JM16" s="77"/>
      <c r="JN16" s="77"/>
      <c r="JO16" s="89"/>
      <c r="JP16" s="78">
        <v>136.0</v>
      </c>
      <c r="JQ16" s="78">
        <v>32.3</v>
      </c>
      <c r="JR16" s="78">
        <v>0.0</v>
      </c>
      <c r="JS16" s="78">
        <v>0.0</v>
      </c>
      <c r="JT16" s="78">
        <v>0.0</v>
      </c>
      <c r="JU16" s="78">
        <v>2.0</v>
      </c>
      <c r="JV16" s="78">
        <v>40.0</v>
      </c>
      <c r="JW16" s="78">
        <v>40.0</v>
      </c>
      <c r="JX16" s="78">
        <v>136.0</v>
      </c>
      <c r="JY16" s="78">
        <v>33.8</v>
      </c>
      <c r="JZ16" s="78">
        <v>133.0</v>
      </c>
      <c r="KA16" s="78">
        <v>7.0</v>
      </c>
      <c r="KB16" s="78">
        <v>2.5</v>
      </c>
      <c r="KC16" s="78">
        <v>2.0</v>
      </c>
      <c r="KD16" s="78">
        <v>47.0</v>
      </c>
      <c r="KE16" s="78">
        <v>47.0</v>
      </c>
      <c r="KF16" s="89"/>
      <c r="KG16" s="79">
        <v>137.0</v>
      </c>
      <c r="KH16" s="79">
        <v>33.0</v>
      </c>
      <c r="KI16" s="79">
        <v>107.0</v>
      </c>
      <c r="KJ16" s="79">
        <v>5.7</v>
      </c>
      <c r="KK16" s="80"/>
      <c r="KL16" s="79">
        <v>1.0</v>
      </c>
      <c r="KM16" s="79">
        <v>42.0</v>
      </c>
      <c r="KN16" s="79">
        <v>42.0</v>
      </c>
      <c r="KO16" s="79">
        <v>137.0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140.0</v>
      </c>
      <c r="KY16" s="81">
        <v>34.0</v>
      </c>
      <c r="KZ16" s="81">
        <v>224.0</v>
      </c>
      <c r="LA16" s="81">
        <v>11.0</v>
      </c>
      <c r="LB16" s="81">
        <v>1.8</v>
      </c>
      <c r="LC16" s="81">
        <v>3.0</v>
      </c>
      <c r="LD16" s="81">
        <v>50.0</v>
      </c>
      <c r="LE16" s="81">
        <v>50.0</v>
      </c>
      <c r="LF16" s="81">
        <v>140.0</v>
      </c>
      <c r="LG16" s="81">
        <v>34.0</v>
      </c>
      <c r="LH16" s="81">
        <v>471.0</v>
      </c>
      <c r="LI16" s="81">
        <v>23.1</v>
      </c>
      <c r="LJ16" s="81">
        <v>5.0</v>
      </c>
      <c r="LK16" s="81">
        <v>5.0</v>
      </c>
      <c r="LL16" s="81">
        <v>52.0</v>
      </c>
      <c r="LM16" s="81">
        <v>52.0</v>
      </c>
      <c r="LN16" s="89"/>
      <c r="LO16" s="83">
        <v>335.0</v>
      </c>
      <c r="LP16" s="82">
        <v>296.0</v>
      </c>
      <c r="LQ16" s="82">
        <v>162.0</v>
      </c>
      <c r="LR16" s="83">
        <v>68.0</v>
      </c>
      <c r="LS16" s="82">
        <v>320.0</v>
      </c>
      <c r="LT16" s="83">
        <v>49.0</v>
      </c>
      <c r="LU16" s="83">
        <v>3.0</v>
      </c>
      <c r="LV16" s="83">
        <v>142.0</v>
      </c>
      <c r="LW16" s="83">
        <v>90.0</v>
      </c>
      <c r="LX16" s="83">
        <v>55.0</v>
      </c>
      <c r="LY16" s="83">
        <v>53.0</v>
      </c>
      <c r="LZ16" s="83">
        <v>12.0</v>
      </c>
      <c r="MA16" s="83">
        <v>113.0</v>
      </c>
      <c r="MB16" s="83">
        <v>2.5</v>
      </c>
      <c r="MC16" s="83">
        <v>142.0</v>
      </c>
      <c r="MD16" s="83">
        <v>206.0</v>
      </c>
      <c r="ME16" s="83">
        <v>77.0</v>
      </c>
      <c r="MF16" s="83">
        <v>61.0</v>
      </c>
      <c r="MG16" s="83">
        <v>12.0</v>
      </c>
      <c r="MH16" s="83">
        <v>0.0</v>
      </c>
      <c r="MI16" s="83">
        <v>0.0</v>
      </c>
      <c r="MJ16" s="83">
        <v>0.0</v>
      </c>
      <c r="MK16" s="83">
        <v>0.0</v>
      </c>
      <c r="ML16" s="83">
        <v>45.0</v>
      </c>
      <c r="MM16" s="83">
        <v>40.0</v>
      </c>
      <c r="MN16" s="83">
        <v>5.0</v>
      </c>
      <c r="MO16" s="86"/>
      <c r="MP16" s="87"/>
      <c r="MQ16" s="87"/>
      <c r="MR16" s="87"/>
      <c r="MS16" s="87"/>
      <c r="MT16" s="83">
        <v>11.4</v>
      </c>
      <c r="MU16" s="83">
        <v>3.8</v>
      </c>
      <c r="MV16" s="83">
        <v>237.0</v>
      </c>
      <c r="MW16" s="83">
        <v>36.0</v>
      </c>
      <c r="MX16" s="83">
        <v>37.0</v>
      </c>
      <c r="MY16" s="88" t="s">
        <v>96</v>
      </c>
      <c r="MZ16" s="83">
        <v>5.0</v>
      </c>
      <c r="NA16" s="87"/>
      <c r="NB16" s="83">
        <v>19.0</v>
      </c>
      <c r="NC16" s="83">
        <v>6.5</v>
      </c>
      <c r="ND16" s="83">
        <v>362.0</v>
      </c>
      <c r="NE16" s="83">
        <v>35.0</v>
      </c>
      <c r="NF16" s="83">
        <v>48.0</v>
      </c>
      <c r="NG16" s="83">
        <v>47.0</v>
      </c>
      <c r="NH16" s="83">
        <v>5.0</v>
      </c>
      <c r="NI16" s="88"/>
      <c r="NJ16" s="83">
        <v>0.0</v>
      </c>
      <c r="NK16" s="83">
        <v>0.0</v>
      </c>
      <c r="NL16" s="83">
        <v>0.0</v>
      </c>
      <c r="NM16" s="83">
        <v>34.0</v>
      </c>
      <c r="NN16" s="83">
        <v>52.0</v>
      </c>
      <c r="NO16" s="83">
        <v>50.0</v>
      </c>
      <c r="NP16" s="83">
        <v>4.0</v>
      </c>
      <c r="NQ16" s="222"/>
      <c r="NR16" s="222"/>
    </row>
    <row r="17" ht="14.25" customHeight="1">
      <c r="A17" s="49">
        <v>0.166666666666667</v>
      </c>
      <c r="B17" s="50"/>
      <c r="C17" s="51">
        <v>50.13</v>
      </c>
      <c r="D17" s="128">
        <v>335.0</v>
      </c>
      <c r="E17" s="53">
        <v>133.0</v>
      </c>
      <c r="F17" s="53">
        <v>121.0</v>
      </c>
      <c r="G17" s="53">
        <v>25.7</v>
      </c>
      <c r="H17" s="54"/>
      <c r="I17" s="53">
        <v>6.0</v>
      </c>
      <c r="J17" s="53">
        <v>49.0</v>
      </c>
      <c r="K17" s="53">
        <v>48.0</v>
      </c>
      <c r="L17" s="53">
        <v>138.0</v>
      </c>
      <c r="M17" s="53">
        <v>60.0</v>
      </c>
      <c r="N17" s="53">
        <v>14.3</v>
      </c>
      <c r="O17" s="54"/>
      <c r="P17" s="53">
        <v>6.0</v>
      </c>
      <c r="Q17" s="53">
        <v>54.0</v>
      </c>
      <c r="R17" s="53">
        <v>48.0</v>
      </c>
      <c r="S17" s="53">
        <v>340.1</v>
      </c>
      <c r="T17" s="53">
        <v>316.2</v>
      </c>
      <c r="U17" s="53">
        <v>188.1</v>
      </c>
      <c r="V17" s="54"/>
      <c r="W17" s="53">
        <v>335.6</v>
      </c>
      <c r="X17" s="53">
        <v>234.3</v>
      </c>
      <c r="Y17" s="53">
        <v>130.9</v>
      </c>
      <c r="Z17" s="54"/>
      <c r="AA17" s="53">
        <v>340.1</v>
      </c>
      <c r="AB17" s="53">
        <v>306.9</v>
      </c>
      <c r="AC17" s="127">
        <v>196.1</v>
      </c>
      <c r="AD17" s="53"/>
      <c r="AE17" s="53">
        <v>339.6</v>
      </c>
      <c r="AF17" s="53">
        <v>343.2</v>
      </c>
      <c r="AG17" s="53">
        <v>178.4</v>
      </c>
      <c r="AH17" s="54"/>
      <c r="AI17" s="53">
        <v>346.9</v>
      </c>
      <c r="AJ17" s="53">
        <v>361.4</v>
      </c>
      <c r="AK17" s="53">
        <v>225.3</v>
      </c>
      <c r="AL17" s="54"/>
      <c r="AM17" s="53">
        <v>338.4</v>
      </c>
      <c r="AN17" s="53">
        <v>386.6</v>
      </c>
      <c r="AO17" s="53">
        <v>213.4</v>
      </c>
      <c r="AP17" s="54"/>
      <c r="AQ17" s="182">
        <f t="shared" ref="AQ17:AS17" si="12">E17</f>
        <v>133</v>
      </c>
      <c r="AR17" s="54">
        <f t="shared" si="12"/>
        <v>121</v>
      </c>
      <c r="AS17" s="56">
        <f t="shared" si="12"/>
        <v>25.7</v>
      </c>
      <c r="AT17" s="54"/>
      <c r="AU17" s="54">
        <f t="shared" ref="AU17:AW17" si="13">L17</f>
        <v>138</v>
      </c>
      <c r="AV17" s="54">
        <f t="shared" si="13"/>
        <v>60</v>
      </c>
      <c r="AW17" s="54">
        <f t="shared" si="13"/>
        <v>14.3</v>
      </c>
      <c r="AX17" s="54"/>
      <c r="AY17" s="182">
        <f t="shared" si="5"/>
        <v>133</v>
      </c>
      <c r="AZ17" s="54"/>
      <c r="BA17" s="54"/>
      <c r="BB17" s="54"/>
      <c r="BC17" s="89"/>
      <c r="BD17" s="54"/>
      <c r="BE17" s="53">
        <v>32.0</v>
      </c>
      <c r="BF17" s="53">
        <v>102.0</v>
      </c>
      <c r="BG17" s="53">
        <v>5.1</v>
      </c>
      <c r="BH17" s="54"/>
      <c r="BI17" s="53">
        <v>22.0</v>
      </c>
      <c r="BJ17" s="53">
        <v>85.0</v>
      </c>
      <c r="BK17" s="53">
        <v>57.0</v>
      </c>
      <c r="BL17" s="89"/>
      <c r="BM17" s="58">
        <v>341.0</v>
      </c>
      <c r="BN17" s="58">
        <v>145.0</v>
      </c>
      <c r="BO17" s="58">
        <v>185.0</v>
      </c>
      <c r="BP17" s="58">
        <v>9.3</v>
      </c>
      <c r="BQ17" s="59"/>
      <c r="BR17" s="58">
        <v>6.0</v>
      </c>
      <c r="BS17" s="58">
        <v>54.0</v>
      </c>
      <c r="BT17" s="58">
        <v>55.0</v>
      </c>
      <c r="BU17" s="59">
        <f t="shared" si="6"/>
        <v>341</v>
      </c>
      <c r="BV17" s="58">
        <v>298.0</v>
      </c>
      <c r="BW17" s="58">
        <v>166.0</v>
      </c>
      <c r="BX17" s="58">
        <v>32.0</v>
      </c>
      <c r="BY17" s="58">
        <v>333.0</v>
      </c>
      <c r="BZ17" s="58">
        <v>302.0</v>
      </c>
      <c r="CA17" s="58">
        <v>167.0</v>
      </c>
      <c r="CB17" s="58">
        <v>30.0</v>
      </c>
      <c r="CC17" s="58">
        <v>340.0</v>
      </c>
      <c r="CD17" s="58">
        <v>248.0</v>
      </c>
      <c r="CE17" s="58">
        <v>136.0</v>
      </c>
      <c r="CF17" s="58">
        <v>7.0</v>
      </c>
      <c r="CG17" s="58">
        <v>334.0</v>
      </c>
      <c r="CH17" s="58">
        <v>252.0</v>
      </c>
      <c r="CI17" s="58">
        <v>133.0</v>
      </c>
      <c r="CJ17" s="58">
        <v>3.0</v>
      </c>
      <c r="CK17" s="58">
        <v>351.0</v>
      </c>
      <c r="CL17" s="58">
        <v>254.0</v>
      </c>
      <c r="CM17" s="58">
        <v>148.0</v>
      </c>
      <c r="CN17" s="58">
        <v>2.0</v>
      </c>
      <c r="CO17" s="58">
        <v>331.0</v>
      </c>
      <c r="CP17" s="58">
        <v>309.0</v>
      </c>
      <c r="CQ17" s="58">
        <v>144.0</v>
      </c>
      <c r="CR17" s="58">
        <v>6.0</v>
      </c>
      <c r="CS17" s="58">
        <v>336.0</v>
      </c>
      <c r="CT17" s="58">
        <v>271.0</v>
      </c>
      <c r="CU17" s="58">
        <v>178.0</v>
      </c>
      <c r="CV17" s="58">
        <v>88.0</v>
      </c>
      <c r="CW17" s="58">
        <v>336.0</v>
      </c>
      <c r="CX17" s="58">
        <v>169.0</v>
      </c>
      <c r="CY17" s="58">
        <v>70.0</v>
      </c>
      <c r="CZ17" s="58">
        <v>50.0</v>
      </c>
      <c r="DA17" s="58">
        <v>323.0</v>
      </c>
      <c r="DB17" s="58">
        <v>170.0</v>
      </c>
      <c r="DC17" s="58">
        <v>74.0</v>
      </c>
      <c r="DD17" s="58">
        <v>52.0</v>
      </c>
      <c r="DE17" s="59">
        <f t="shared" si="7"/>
        <v>145</v>
      </c>
      <c r="DF17" s="58">
        <v>35.1</v>
      </c>
      <c r="DG17" s="59">
        <f t="shared" ref="DG17:DH17" si="14">BO17</f>
        <v>185</v>
      </c>
      <c r="DH17" s="59">
        <f t="shared" si="14"/>
        <v>9.3</v>
      </c>
      <c r="DI17" s="59"/>
      <c r="DJ17" s="58">
        <v>7.0</v>
      </c>
      <c r="DK17" s="58">
        <v>52.0</v>
      </c>
      <c r="DL17" s="58">
        <v>49.0</v>
      </c>
      <c r="DM17" s="89"/>
      <c r="DN17" s="61">
        <v>339.0</v>
      </c>
      <c r="DO17" s="61">
        <v>140.0</v>
      </c>
      <c r="DP17" s="61">
        <v>35.51</v>
      </c>
      <c r="DQ17" s="61">
        <v>19.79</v>
      </c>
      <c r="DR17" s="61">
        <v>5.76</v>
      </c>
      <c r="DS17" s="61">
        <v>8.0</v>
      </c>
      <c r="DT17" s="61">
        <v>37.0</v>
      </c>
      <c r="DU17" s="61">
        <v>45.3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339.0</v>
      </c>
      <c r="EF17" s="63">
        <v>136.0</v>
      </c>
      <c r="EG17" s="63">
        <v>69.0</v>
      </c>
      <c r="EH17" s="63">
        <v>2.8</v>
      </c>
      <c r="EI17" s="64"/>
      <c r="EJ17" s="63">
        <v>9.0</v>
      </c>
      <c r="EK17" s="63">
        <v>48.0</v>
      </c>
      <c r="EL17" s="63">
        <v>50.0</v>
      </c>
      <c r="EM17" s="63">
        <v>136.0</v>
      </c>
      <c r="EN17" s="63">
        <v>107.0</v>
      </c>
      <c r="EO17" s="63">
        <v>4.8</v>
      </c>
      <c r="EP17" s="64"/>
      <c r="EQ17" s="63">
        <v>9.0</v>
      </c>
      <c r="ER17" s="63">
        <v>49.0</v>
      </c>
      <c r="ES17" s="63">
        <v>52.0</v>
      </c>
      <c r="ET17" s="63">
        <v>337.0</v>
      </c>
      <c r="EU17" s="63">
        <v>257.0</v>
      </c>
      <c r="EV17" s="63">
        <v>149.2</v>
      </c>
      <c r="EW17" s="63">
        <v>2.4</v>
      </c>
      <c r="EX17" s="63">
        <v>336.0</v>
      </c>
      <c r="EY17" s="63">
        <v>0.0</v>
      </c>
      <c r="EZ17" s="63">
        <v>0.0</v>
      </c>
      <c r="FA17" s="63">
        <v>0.0</v>
      </c>
      <c r="FB17" s="63">
        <v>336.0</v>
      </c>
      <c r="FC17" s="63">
        <v>258.0</v>
      </c>
      <c r="FD17" s="63">
        <v>148.5</v>
      </c>
      <c r="FE17" s="63">
        <v>3.3</v>
      </c>
      <c r="FF17" s="63">
        <v>335.0</v>
      </c>
      <c r="FG17" s="63">
        <v>0.0</v>
      </c>
      <c r="FH17" s="63">
        <v>0.0</v>
      </c>
      <c r="FI17" s="63">
        <v>0.0</v>
      </c>
      <c r="FJ17" s="63">
        <v>339.0</v>
      </c>
      <c r="FK17" s="63">
        <v>255.0</v>
      </c>
      <c r="FL17" s="63">
        <v>137.0</v>
      </c>
      <c r="FM17" s="63">
        <v>12.1</v>
      </c>
      <c r="FN17" s="63">
        <v>339.0</v>
      </c>
      <c r="FO17" s="63">
        <v>240.0</v>
      </c>
      <c r="FP17" s="63">
        <v>137.7</v>
      </c>
      <c r="FQ17" s="63">
        <v>12.1</v>
      </c>
      <c r="FR17" s="63">
        <v>136.0</v>
      </c>
      <c r="FS17" s="64"/>
      <c r="FT17" s="63">
        <v>20.4</v>
      </c>
      <c r="FU17" s="64"/>
      <c r="FV17" s="63">
        <v>136.0</v>
      </c>
      <c r="FW17" s="64"/>
      <c r="FX17" s="64"/>
      <c r="FY17" s="64"/>
      <c r="FZ17" s="89"/>
      <c r="GA17" s="65">
        <v>339.0</v>
      </c>
      <c r="GB17" s="66">
        <v>358.14</v>
      </c>
      <c r="GC17" s="66">
        <v>220.28</v>
      </c>
      <c r="GD17" s="66">
        <v>24.12</v>
      </c>
      <c r="GE17" s="66">
        <v>338.0</v>
      </c>
      <c r="GF17" s="66">
        <v>381.59</v>
      </c>
      <c r="GG17" s="66">
        <v>219.36</v>
      </c>
      <c r="GH17" s="66">
        <v>28.14</v>
      </c>
      <c r="GI17" s="66">
        <v>339.0</v>
      </c>
      <c r="GJ17" s="66">
        <v>242.08</v>
      </c>
      <c r="GK17" s="66">
        <v>-137.78</v>
      </c>
      <c r="GL17" s="66">
        <v>-16.5</v>
      </c>
      <c r="GM17" s="66">
        <v>338.0</v>
      </c>
      <c r="GN17" s="66">
        <v>221.42</v>
      </c>
      <c r="GO17" s="66">
        <v>-137.45</v>
      </c>
      <c r="GP17" s="66">
        <v>-23.62</v>
      </c>
      <c r="GQ17" s="66">
        <v>339.0</v>
      </c>
      <c r="GR17" s="66">
        <v>130.86</v>
      </c>
      <c r="GS17" s="66">
        <v>-82.92</v>
      </c>
      <c r="GT17" s="66">
        <v>-4.77</v>
      </c>
      <c r="GU17" s="66">
        <v>339.0</v>
      </c>
      <c r="GV17" s="66">
        <v>145.07</v>
      </c>
      <c r="GW17" s="66">
        <v>-81.91</v>
      </c>
      <c r="GX17" s="66">
        <v>-6.11</v>
      </c>
      <c r="GY17" s="89"/>
      <c r="GZ17" s="98" t="s">
        <v>91</v>
      </c>
      <c r="HA17" s="99" t="s">
        <v>92</v>
      </c>
      <c r="HB17" s="98">
        <v>16.0</v>
      </c>
      <c r="HC17" s="98">
        <v>0.8</v>
      </c>
      <c r="HD17" s="98">
        <v>0.32</v>
      </c>
      <c r="HE17" s="99">
        <v>8.0</v>
      </c>
      <c r="HF17" s="99">
        <v>55.0</v>
      </c>
      <c r="HG17" s="99">
        <v>51.0</v>
      </c>
      <c r="HH17" s="98" t="s">
        <v>91</v>
      </c>
      <c r="HI17" s="98" t="s">
        <v>92</v>
      </c>
      <c r="HJ17" s="98">
        <v>251.0</v>
      </c>
      <c r="HK17" s="98">
        <v>12.55</v>
      </c>
      <c r="HL17" s="98">
        <v>0.0</v>
      </c>
      <c r="HM17" s="98">
        <v>5.0</v>
      </c>
      <c r="HN17" s="99">
        <v>56.0</v>
      </c>
      <c r="HO17" s="99">
        <v>56.0</v>
      </c>
      <c r="HP17" s="98" t="s">
        <v>91</v>
      </c>
      <c r="HQ17" s="99" t="s">
        <v>92</v>
      </c>
      <c r="HR17" s="98">
        <v>256.0</v>
      </c>
      <c r="HS17" s="98">
        <v>12.8</v>
      </c>
      <c r="HT17" s="98">
        <v>6.4</v>
      </c>
      <c r="HU17" s="98">
        <v>7.0</v>
      </c>
      <c r="HV17" s="99">
        <v>52.0</v>
      </c>
      <c r="HW17" s="99">
        <v>52.0</v>
      </c>
      <c r="HX17" s="89"/>
      <c r="HY17" s="147">
        <v>135.0</v>
      </c>
      <c r="HZ17" s="147">
        <v>33.0</v>
      </c>
      <c r="IA17" s="148">
        <f t="shared" si="8"/>
        <v>156</v>
      </c>
      <c r="IB17" s="147">
        <v>7.8</v>
      </c>
      <c r="IC17" s="148"/>
      <c r="ID17" s="147">
        <v>2.0</v>
      </c>
      <c r="IE17" s="147">
        <v>58.0</v>
      </c>
      <c r="IF17" s="147">
        <v>38.0</v>
      </c>
      <c r="IG17" s="89"/>
      <c r="IH17" s="74">
        <v>140.0</v>
      </c>
      <c r="II17" s="74">
        <v>34.1</v>
      </c>
      <c r="IJ17" s="74">
        <v>179.0</v>
      </c>
      <c r="IK17" s="74">
        <v>9.0</v>
      </c>
      <c r="IL17" s="74">
        <v>10.1</v>
      </c>
      <c r="IM17" s="74">
        <v>6.0</v>
      </c>
      <c r="IN17" s="74">
        <v>44.0</v>
      </c>
      <c r="IO17" s="74">
        <v>42.0</v>
      </c>
      <c r="IP17" s="74">
        <v>140.0</v>
      </c>
      <c r="IQ17" s="74">
        <v>34.8</v>
      </c>
      <c r="IR17" s="74">
        <v>5.0</v>
      </c>
      <c r="IS17" s="74">
        <v>0.1</v>
      </c>
      <c r="IT17" s="74">
        <v>0.3</v>
      </c>
      <c r="IU17" s="74">
        <v>12.0</v>
      </c>
      <c r="IV17" s="74">
        <v>43.0</v>
      </c>
      <c r="IW17" s="74">
        <v>42.0</v>
      </c>
      <c r="IX17" s="89"/>
      <c r="IY17" s="76">
        <v>139.27</v>
      </c>
      <c r="IZ17" s="76">
        <v>34.85</v>
      </c>
      <c r="JA17" s="76">
        <v>350.4</v>
      </c>
      <c r="JB17" s="76">
        <v>17.52</v>
      </c>
      <c r="JC17" s="76">
        <v>6.88</v>
      </c>
      <c r="JD17" s="76">
        <v>3.0</v>
      </c>
      <c r="JE17" s="76">
        <v>56.63</v>
      </c>
      <c r="JF17" s="76">
        <v>42.55</v>
      </c>
      <c r="JG17" s="77"/>
      <c r="JH17" s="77"/>
      <c r="JI17" s="77"/>
      <c r="JJ17" s="77"/>
      <c r="JK17" s="77"/>
      <c r="JL17" s="77"/>
      <c r="JM17" s="77"/>
      <c r="JN17" s="77"/>
      <c r="JO17" s="89"/>
      <c r="JP17" s="78">
        <v>136.0</v>
      </c>
      <c r="JQ17" s="78">
        <v>32.3</v>
      </c>
      <c r="JR17" s="78">
        <v>0.0</v>
      </c>
      <c r="JS17" s="78">
        <v>0.0</v>
      </c>
      <c r="JT17" s="78">
        <v>0.0</v>
      </c>
      <c r="JU17" s="78">
        <v>2.0</v>
      </c>
      <c r="JV17" s="78">
        <v>39.0</v>
      </c>
      <c r="JW17" s="78">
        <v>39.0</v>
      </c>
      <c r="JX17" s="78">
        <v>136.0</v>
      </c>
      <c r="JY17" s="78">
        <v>33.8</v>
      </c>
      <c r="JZ17" s="78">
        <v>129.0</v>
      </c>
      <c r="KA17" s="78">
        <v>6.8</v>
      </c>
      <c r="KB17" s="78">
        <v>2.4</v>
      </c>
      <c r="KC17" s="78">
        <v>2.0</v>
      </c>
      <c r="KD17" s="78">
        <v>47.0</v>
      </c>
      <c r="KE17" s="78">
        <v>46.0</v>
      </c>
      <c r="KF17" s="89"/>
      <c r="KG17" s="79">
        <v>137.0</v>
      </c>
      <c r="KH17" s="79">
        <v>33.0</v>
      </c>
      <c r="KI17" s="79">
        <v>105.0</v>
      </c>
      <c r="KJ17" s="79">
        <v>5.7</v>
      </c>
      <c r="KK17" s="80"/>
      <c r="KL17" s="79">
        <v>1.0</v>
      </c>
      <c r="KM17" s="79">
        <v>42.0</v>
      </c>
      <c r="KN17" s="79">
        <v>42.0</v>
      </c>
      <c r="KO17" s="79">
        <v>137.0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140.0</v>
      </c>
      <c r="KY17" s="81">
        <v>34.0</v>
      </c>
      <c r="KZ17" s="81">
        <v>0.0</v>
      </c>
      <c r="LA17" s="81">
        <v>0.0</v>
      </c>
      <c r="LB17" s="81">
        <v>1.8</v>
      </c>
      <c r="LC17" s="81">
        <v>3.0</v>
      </c>
      <c r="LD17" s="81">
        <v>49.0</v>
      </c>
      <c r="LE17" s="81">
        <v>49.0</v>
      </c>
      <c r="LF17" s="81">
        <v>140.0</v>
      </c>
      <c r="LG17" s="81">
        <v>34.0</v>
      </c>
      <c r="LH17" s="81">
        <v>465.0</v>
      </c>
      <c r="LI17" s="81">
        <v>22.8</v>
      </c>
      <c r="LJ17" s="81">
        <v>5.0</v>
      </c>
      <c r="LK17" s="81">
        <v>5.0</v>
      </c>
      <c r="LL17" s="81">
        <v>50.0</v>
      </c>
      <c r="LM17" s="81">
        <v>50.0</v>
      </c>
      <c r="LN17" s="89"/>
      <c r="LO17" s="83">
        <v>340.0</v>
      </c>
      <c r="LP17" s="82">
        <v>237.0</v>
      </c>
      <c r="LQ17" s="82">
        <v>130.0</v>
      </c>
      <c r="LR17" s="83">
        <v>71.0</v>
      </c>
      <c r="LS17" s="82">
        <v>325.0</v>
      </c>
      <c r="LT17" s="83">
        <v>36.0</v>
      </c>
      <c r="LU17" s="83">
        <v>0.8</v>
      </c>
      <c r="LV17" s="83">
        <v>143.0</v>
      </c>
      <c r="LW17" s="83">
        <v>66.0</v>
      </c>
      <c r="LX17" s="83">
        <v>54.0</v>
      </c>
      <c r="LY17" s="83">
        <v>52.0</v>
      </c>
      <c r="LZ17" s="83">
        <v>12.0</v>
      </c>
      <c r="MA17" s="83">
        <v>94.0</v>
      </c>
      <c r="MB17" s="83">
        <v>2.9</v>
      </c>
      <c r="MC17" s="83">
        <v>144.0</v>
      </c>
      <c r="MD17" s="83">
        <v>171.0</v>
      </c>
      <c r="ME17" s="83">
        <v>69.0</v>
      </c>
      <c r="MF17" s="83">
        <v>59.0</v>
      </c>
      <c r="MG17" s="83">
        <v>12.0</v>
      </c>
      <c r="MH17" s="83">
        <v>0.0</v>
      </c>
      <c r="MI17" s="83">
        <v>0.0</v>
      </c>
      <c r="MJ17" s="83">
        <v>0.0</v>
      </c>
      <c r="MK17" s="83">
        <v>0.0</v>
      </c>
      <c r="ML17" s="83">
        <v>45.0</v>
      </c>
      <c r="MM17" s="83">
        <v>40.0</v>
      </c>
      <c r="MN17" s="83">
        <v>5.0</v>
      </c>
      <c r="MO17" s="86"/>
      <c r="MP17" s="87"/>
      <c r="MQ17" s="87"/>
      <c r="MR17" s="87"/>
      <c r="MS17" s="87"/>
      <c r="MT17" s="83">
        <v>10.6</v>
      </c>
      <c r="MU17" s="83">
        <v>3.5</v>
      </c>
      <c r="MV17" s="83">
        <v>185.0</v>
      </c>
      <c r="MW17" s="83">
        <v>36.0</v>
      </c>
      <c r="MX17" s="83">
        <v>36.0</v>
      </c>
      <c r="MY17" s="88" t="s">
        <v>96</v>
      </c>
      <c r="MZ17" s="83">
        <v>5.0</v>
      </c>
      <c r="NA17" s="87"/>
      <c r="NB17" s="83">
        <v>8.8</v>
      </c>
      <c r="NC17" s="83">
        <v>3.3</v>
      </c>
      <c r="ND17" s="83">
        <v>159.0</v>
      </c>
      <c r="NE17" s="83">
        <v>35.0</v>
      </c>
      <c r="NF17" s="83">
        <v>48.0</v>
      </c>
      <c r="NG17" s="83">
        <v>46.0</v>
      </c>
      <c r="NH17" s="83">
        <v>5.0</v>
      </c>
      <c r="NI17" s="88"/>
      <c r="NJ17" s="83">
        <v>0.0</v>
      </c>
      <c r="NK17" s="83">
        <v>0.0</v>
      </c>
      <c r="NL17" s="83">
        <v>0.0</v>
      </c>
      <c r="NM17" s="83">
        <v>34.0</v>
      </c>
      <c r="NN17" s="83">
        <v>52.0</v>
      </c>
      <c r="NO17" s="83">
        <v>50.0</v>
      </c>
      <c r="NP17" s="83">
        <v>4.0</v>
      </c>
      <c r="NQ17" s="222"/>
      <c r="NR17" s="222"/>
    </row>
    <row r="18" ht="14.25" customHeight="1">
      <c r="A18" s="49">
        <v>0.208333333333334</v>
      </c>
      <c r="B18" s="50"/>
      <c r="C18" s="51">
        <v>49.87</v>
      </c>
      <c r="D18" s="127">
        <v>335.0</v>
      </c>
      <c r="E18" s="53">
        <v>133.0</v>
      </c>
      <c r="F18" s="53">
        <v>127.0</v>
      </c>
      <c r="G18" s="53">
        <v>27.1</v>
      </c>
      <c r="H18" s="54"/>
      <c r="I18" s="53">
        <v>6.0</v>
      </c>
      <c r="J18" s="53">
        <v>49.0</v>
      </c>
      <c r="K18" s="53">
        <v>48.0</v>
      </c>
      <c r="L18" s="53">
        <v>139.0</v>
      </c>
      <c r="M18" s="53">
        <v>47.0</v>
      </c>
      <c r="N18" s="53">
        <v>10.8</v>
      </c>
      <c r="O18" s="54"/>
      <c r="P18" s="53">
        <v>6.0</v>
      </c>
      <c r="Q18" s="53">
        <v>54.0</v>
      </c>
      <c r="R18" s="53">
        <v>48.0</v>
      </c>
      <c r="S18" s="53">
        <v>340.6</v>
      </c>
      <c r="T18" s="53">
        <v>312.2</v>
      </c>
      <c r="U18" s="53">
        <v>186.4</v>
      </c>
      <c r="V18" s="54"/>
      <c r="W18" s="53">
        <v>336.2</v>
      </c>
      <c r="X18" s="53">
        <v>240.8</v>
      </c>
      <c r="Y18" s="53">
        <v>135.6</v>
      </c>
      <c r="Z18" s="54"/>
      <c r="AA18" s="53">
        <v>340.2</v>
      </c>
      <c r="AB18" s="53">
        <v>306.8</v>
      </c>
      <c r="AC18" s="127">
        <v>197.4</v>
      </c>
      <c r="AD18" s="53"/>
      <c r="AE18" s="53">
        <v>339.6</v>
      </c>
      <c r="AF18" s="53">
        <v>343.2</v>
      </c>
      <c r="AG18" s="53">
        <v>178.5</v>
      </c>
      <c r="AH18" s="54"/>
      <c r="AI18" s="53">
        <v>347.3</v>
      </c>
      <c r="AJ18" s="53">
        <v>360.5</v>
      </c>
      <c r="AK18" s="53">
        <v>223.6</v>
      </c>
      <c r="AL18" s="54"/>
      <c r="AM18" s="53">
        <v>338.6</v>
      </c>
      <c r="AN18" s="53">
        <v>382.7</v>
      </c>
      <c r="AO18" s="53">
        <v>211.6</v>
      </c>
      <c r="AP18" s="54"/>
      <c r="AQ18" s="182">
        <f t="shared" ref="AQ18:AS18" si="15">E18</f>
        <v>133</v>
      </c>
      <c r="AR18" s="54">
        <f t="shared" si="15"/>
        <v>127</v>
      </c>
      <c r="AS18" s="56">
        <f t="shared" si="15"/>
        <v>27.1</v>
      </c>
      <c r="AT18" s="54"/>
      <c r="AU18" s="54">
        <f t="shared" ref="AU18:AW18" si="16">L18</f>
        <v>139</v>
      </c>
      <c r="AV18" s="54">
        <f t="shared" si="16"/>
        <v>47</v>
      </c>
      <c r="AW18" s="54">
        <f t="shared" si="16"/>
        <v>10.8</v>
      </c>
      <c r="AX18" s="54"/>
      <c r="AY18" s="182">
        <f t="shared" si="5"/>
        <v>133</v>
      </c>
      <c r="AZ18" s="54"/>
      <c r="BA18" s="54"/>
      <c r="BB18" s="54"/>
      <c r="BC18" s="89"/>
      <c r="BD18" s="54"/>
      <c r="BE18" s="53">
        <v>0.0</v>
      </c>
      <c r="BF18" s="53">
        <v>0.0</v>
      </c>
      <c r="BG18" s="53">
        <v>0.0</v>
      </c>
      <c r="BH18" s="54"/>
      <c r="BI18" s="53">
        <v>22.0</v>
      </c>
      <c r="BJ18" s="53">
        <v>85.0</v>
      </c>
      <c r="BK18" s="53">
        <v>57.0</v>
      </c>
      <c r="BL18" s="89"/>
      <c r="BM18" s="58">
        <v>341.0</v>
      </c>
      <c r="BN18" s="58">
        <v>145.0</v>
      </c>
      <c r="BO18" s="58">
        <v>201.0</v>
      </c>
      <c r="BP18" s="58">
        <v>10.1</v>
      </c>
      <c r="BQ18" s="59"/>
      <c r="BR18" s="58">
        <v>6.0</v>
      </c>
      <c r="BS18" s="58">
        <v>53.0</v>
      </c>
      <c r="BT18" s="58">
        <v>54.0</v>
      </c>
      <c r="BU18" s="59">
        <f t="shared" si="6"/>
        <v>341</v>
      </c>
      <c r="BV18" s="58">
        <v>292.0</v>
      </c>
      <c r="BW18" s="58">
        <v>167.0</v>
      </c>
      <c r="BX18" s="58">
        <v>33.0</v>
      </c>
      <c r="BY18" s="58">
        <v>334.0</v>
      </c>
      <c r="BZ18" s="58">
        <v>309.0</v>
      </c>
      <c r="CA18" s="58">
        <v>168.0</v>
      </c>
      <c r="CB18" s="58">
        <v>31.0</v>
      </c>
      <c r="CC18" s="58">
        <v>340.0</v>
      </c>
      <c r="CD18" s="58">
        <v>282.0</v>
      </c>
      <c r="CE18" s="58">
        <v>158.0</v>
      </c>
      <c r="CF18" s="58">
        <v>12.0</v>
      </c>
      <c r="CG18" s="58">
        <v>337.0</v>
      </c>
      <c r="CH18" s="58">
        <v>285.0</v>
      </c>
      <c r="CI18" s="58">
        <v>159.0</v>
      </c>
      <c r="CJ18" s="58">
        <v>12.0</v>
      </c>
      <c r="CK18" s="58">
        <v>347.0</v>
      </c>
      <c r="CL18" s="58">
        <v>294.0</v>
      </c>
      <c r="CM18" s="58">
        <v>162.0</v>
      </c>
      <c r="CN18" s="58">
        <v>2.0</v>
      </c>
      <c r="CO18" s="58">
        <v>331.0</v>
      </c>
      <c r="CP18" s="58">
        <v>278.0</v>
      </c>
      <c r="CQ18" s="58">
        <v>141.0</v>
      </c>
      <c r="CR18" s="58">
        <v>5.0</v>
      </c>
      <c r="CS18" s="58">
        <v>335.0</v>
      </c>
      <c r="CT18" s="58">
        <v>282.0</v>
      </c>
      <c r="CU18" s="58">
        <v>169.0</v>
      </c>
      <c r="CV18" s="58">
        <v>88.0</v>
      </c>
      <c r="CW18" s="58">
        <v>335.0</v>
      </c>
      <c r="CX18" s="58">
        <v>178.0</v>
      </c>
      <c r="CY18" s="58">
        <v>79.0</v>
      </c>
      <c r="CZ18" s="58">
        <v>53.0</v>
      </c>
      <c r="DA18" s="58">
        <v>323.0</v>
      </c>
      <c r="DB18" s="58">
        <v>183.0</v>
      </c>
      <c r="DC18" s="58">
        <v>81.0</v>
      </c>
      <c r="DD18" s="58">
        <v>57.0</v>
      </c>
      <c r="DE18" s="59">
        <f t="shared" si="7"/>
        <v>145</v>
      </c>
      <c r="DF18" s="58">
        <v>35.0</v>
      </c>
      <c r="DG18" s="58">
        <v>201.0</v>
      </c>
      <c r="DH18" s="58">
        <v>10.1</v>
      </c>
      <c r="DI18" s="59"/>
      <c r="DJ18" s="58">
        <v>7.0</v>
      </c>
      <c r="DK18" s="58">
        <v>51.0</v>
      </c>
      <c r="DL18" s="58">
        <v>49.0</v>
      </c>
      <c r="DM18" s="89"/>
      <c r="DN18" s="61">
        <v>339.0</v>
      </c>
      <c r="DO18" s="61">
        <v>140.0</v>
      </c>
      <c r="DP18" s="61">
        <v>31.83</v>
      </c>
      <c r="DQ18" s="61">
        <v>17.64</v>
      </c>
      <c r="DR18" s="61">
        <v>5.02</v>
      </c>
      <c r="DS18" s="61">
        <v>8.0</v>
      </c>
      <c r="DT18" s="61">
        <v>37.0</v>
      </c>
      <c r="DU18" s="61">
        <v>45.3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339.0</v>
      </c>
      <c r="EF18" s="63">
        <v>136.0</v>
      </c>
      <c r="EG18" s="63">
        <v>87.0</v>
      </c>
      <c r="EH18" s="63">
        <v>3.6</v>
      </c>
      <c r="EI18" s="64"/>
      <c r="EJ18" s="63">
        <v>9.0</v>
      </c>
      <c r="EK18" s="63">
        <v>47.0</v>
      </c>
      <c r="EL18" s="63">
        <v>50.0</v>
      </c>
      <c r="EM18" s="63">
        <v>136.0</v>
      </c>
      <c r="EN18" s="63">
        <v>111.0</v>
      </c>
      <c r="EO18" s="63">
        <v>4.8</v>
      </c>
      <c r="EP18" s="64"/>
      <c r="EQ18" s="63">
        <v>9.0</v>
      </c>
      <c r="ER18" s="63">
        <v>48.0</v>
      </c>
      <c r="ES18" s="63">
        <v>51.0</v>
      </c>
      <c r="ET18" s="63">
        <v>339.0</v>
      </c>
      <c r="EU18" s="63">
        <v>255.0</v>
      </c>
      <c r="EV18" s="63">
        <v>148.8</v>
      </c>
      <c r="EW18" s="63">
        <v>0.2</v>
      </c>
      <c r="EX18" s="63">
        <v>338.0</v>
      </c>
      <c r="EY18" s="63">
        <v>0.0</v>
      </c>
      <c r="EZ18" s="63">
        <v>0.0</v>
      </c>
      <c r="FA18" s="63">
        <v>0.0</v>
      </c>
      <c r="FB18" s="63">
        <v>339.0</v>
      </c>
      <c r="FC18" s="63">
        <v>255.0</v>
      </c>
      <c r="FD18" s="63">
        <v>148.3</v>
      </c>
      <c r="FE18" s="63">
        <v>4.5</v>
      </c>
      <c r="FF18" s="63">
        <v>337.0</v>
      </c>
      <c r="FG18" s="63">
        <v>0.0</v>
      </c>
      <c r="FH18" s="63">
        <v>0.0</v>
      </c>
      <c r="FI18" s="63">
        <v>0.0</v>
      </c>
      <c r="FJ18" s="63">
        <v>339.0</v>
      </c>
      <c r="FK18" s="63">
        <v>239.0</v>
      </c>
      <c r="FL18" s="63">
        <v>137.0</v>
      </c>
      <c r="FM18" s="63">
        <v>10.3</v>
      </c>
      <c r="FN18" s="63">
        <v>339.0</v>
      </c>
      <c r="FO18" s="63">
        <v>255.0</v>
      </c>
      <c r="FP18" s="63">
        <v>137.1</v>
      </c>
      <c r="FQ18" s="63">
        <v>10.3</v>
      </c>
      <c r="FR18" s="63">
        <v>136.0</v>
      </c>
      <c r="FS18" s="64"/>
      <c r="FT18" s="63">
        <v>15.02</v>
      </c>
      <c r="FU18" s="64"/>
      <c r="FV18" s="63">
        <v>136.0</v>
      </c>
      <c r="FW18" s="64"/>
      <c r="FX18" s="64"/>
      <c r="FY18" s="64"/>
      <c r="FZ18" s="89"/>
      <c r="GA18" s="65">
        <v>340.0</v>
      </c>
      <c r="GB18" s="66">
        <v>353.39</v>
      </c>
      <c r="GC18" s="66">
        <v>224.3</v>
      </c>
      <c r="GD18" s="66">
        <v>22.61</v>
      </c>
      <c r="GE18" s="66">
        <v>340.0</v>
      </c>
      <c r="GF18" s="66">
        <v>386.57</v>
      </c>
      <c r="GG18" s="66">
        <v>222.63</v>
      </c>
      <c r="GH18" s="66">
        <v>26.47</v>
      </c>
      <c r="GI18" s="66">
        <v>340.0</v>
      </c>
      <c r="GJ18" s="66">
        <v>239.01</v>
      </c>
      <c r="GK18" s="66">
        <v>-136.61</v>
      </c>
      <c r="GL18" s="66">
        <v>-18.18</v>
      </c>
      <c r="GM18" s="66">
        <v>340.0</v>
      </c>
      <c r="GN18" s="66">
        <v>219.66</v>
      </c>
      <c r="GO18" s="66">
        <v>-136.44</v>
      </c>
      <c r="GP18" s="66">
        <v>-25.8</v>
      </c>
      <c r="GQ18" s="66">
        <v>340.0</v>
      </c>
      <c r="GR18" s="66">
        <v>141.56</v>
      </c>
      <c r="GS18" s="66">
        <v>-88.62</v>
      </c>
      <c r="GT18" s="66">
        <v>0.0</v>
      </c>
      <c r="GU18" s="66">
        <v>339.0</v>
      </c>
      <c r="GV18" s="66">
        <v>155.33</v>
      </c>
      <c r="GW18" s="66">
        <v>-87.86</v>
      </c>
      <c r="GX18" s="66">
        <v>-4.27</v>
      </c>
      <c r="GY18" s="89"/>
      <c r="GZ18" s="98" t="s">
        <v>91</v>
      </c>
      <c r="HA18" s="99" t="s">
        <v>92</v>
      </c>
      <c r="HB18" s="98">
        <v>16.0</v>
      </c>
      <c r="HC18" s="98">
        <v>0.8</v>
      </c>
      <c r="HD18" s="98">
        <v>0.32</v>
      </c>
      <c r="HE18" s="99">
        <v>8.0</v>
      </c>
      <c r="HF18" s="99">
        <v>55.0</v>
      </c>
      <c r="HG18" s="99">
        <v>51.0</v>
      </c>
      <c r="HH18" s="98" t="s">
        <v>91</v>
      </c>
      <c r="HI18" s="98" t="s">
        <v>92</v>
      </c>
      <c r="HJ18" s="98">
        <v>263.0</v>
      </c>
      <c r="HK18" s="98">
        <v>13.15</v>
      </c>
      <c r="HL18" s="98">
        <v>5.26</v>
      </c>
      <c r="HM18" s="98">
        <v>5.0</v>
      </c>
      <c r="HN18" s="99">
        <v>55.0</v>
      </c>
      <c r="HO18" s="99">
        <v>55.0</v>
      </c>
      <c r="HP18" s="98" t="s">
        <v>91</v>
      </c>
      <c r="HQ18" s="99" t="s">
        <v>92</v>
      </c>
      <c r="HR18" s="98">
        <v>264.0</v>
      </c>
      <c r="HS18" s="98">
        <v>13.2</v>
      </c>
      <c r="HT18" s="98">
        <v>6.6</v>
      </c>
      <c r="HU18" s="98">
        <v>7.0</v>
      </c>
      <c r="HV18" s="99">
        <v>52.0</v>
      </c>
      <c r="HW18" s="99">
        <v>52.0</v>
      </c>
      <c r="HX18" s="89"/>
      <c r="HY18" s="147">
        <v>135.0</v>
      </c>
      <c r="HZ18" s="147">
        <v>33.0</v>
      </c>
      <c r="IA18" s="148">
        <f t="shared" si="8"/>
        <v>162</v>
      </c>
      <c r="IB18" s="147">
        <v>8.1</v>
      </c>
      <c r="IC18" s="148"/>
      <c r="ID18" s="147">
        <v>2.0</v>
      </c>
      <c r="IE18" s="147">
        <v>58.0</v>
      </c>
      <c r="IF18" s="147">
        <v>38.0</v>
      </c>
      <c r="IG18" s="89"/>
      <c r="IH18" s="74">
        <v>140.0</v>
      </c>
      <c r="II18" s="74">
        <v>34.1</v>
      </c>
      <c r="IJ18" s="74">
        <v>187.0</v>
      </c>
      <c r="IK18" s="74">
        <v>9.5</v>
      </c>
      <c r="IL18" s="74">
        <v>10.6</v>
      </c>
      <c r="IM18" s="74">
        <v>6.0</v>
      </c>
      <c r="IN18" s="74">
        <v>44.0</v>
      </c>
      <c r="IO18" s="74">
        <v>42.0</v>
      </c>
      <c r="IP18" s="74">
        <v>140.0</v>
      </c>
      <c r="IQ18" s="74">
        <v>34.8</v>
      </c>
      <c r="IR18" s="74">
        <v>5.0</v>
      </c>
      <c r="IS18" s="74">
        <v>0.2</v>
      </c>
      <c r="IT18" s="74">
        <v>0.3</v>
      </c>
      <c r="IU18" s="74">
        <v>12.0</v>
      </c>
      <c r="IV18" s="74">
        <v>43.0</v>
      </c>
      <c r="IW18" s="74">
        <v>42.0</v>
      </c>
      <c r="IX18" s="89"/>
      <c r="IY18" s="76">
        <v>139.39</v>
      </c>
      <c r="IZ18" s="76">
        <v>34.89</v>
      </c>
      <c r="JA18" s="76">
        <v>354.6</v>
      </c>
      <c r="JB18" s="76">
        <v>17.73</v>
      </c>
      <c r="JC18" s="76">
        <v>6.63</v>
      </c>
      <c r="JD18" s="76">
        <v>3.0</v>
      </c>
      <c r="JE18" s="76">
        <v>56.63</v>
      </c>
      <c r="JF18" s="76">
        <v>41.56</v>
      </c>
      <c r="JG18" s="77"/>
      <c r="JH18" s="77"/>
      <c r="JI18" s="77"/>
      <c r="JJ18" s="77"/>
      <c r="JK18" s="77"/>
      <c r="JL18" s="77"/>
      <c r="JM18" s="77"/>
      <c r="JN18" s="77"/>
      <c r="JO18" s="89"/>
      <c r="JP18" s="78">
        <v>138.0</v>
      </c>
      <c r="JQ18" s="78">
        <v>32.4</v>
      </c>
      <c r="JR18" s="78">
        <v>0.0</v>
      </c>
      <c r="JS18" s="78">
        <v>0.0</v>
      </c>
      <c r="JT18" s="78">
        <v>0.0</v>
      </c>
      <c r="JU18" s="78">
        <v>2.0</v>
      </c>
      <c r="JV18" s="78">
        <v>39.0</v>
      </c>
      <c r="JW18" s="78">
        <v>39.0</v>
      </c>
      <c r="JX18" s="78">
        <v>138.0</v>
      </c>
      <c r="JY18" s="78">
        <v>34.1</v>
      </c>
      <c r="JZ18" s="78">
        <v>133.0</v>
      </c>
      <c r="KA18" s="78">
        <v>7.2</v>
      </c>
      <c r="KB18" s="78">
        <v>2.6</v>
      </c>
      <c r="KC18" s="78">
        <v>2.0</v>
      </c>
      <c r="KD18" s="78">
        <v>46.0</v>
      </c>
      <c r="KE18" s="78">
        <v>45.0</v>
      </c>
      <c r="KF18" s="89"/>
      <c r="KG18" s="79">
        <v>140.0</v>
      </c>
      <c r="KH18" s="79">
        <v>34.0</v>
      </c>
      <c r="KI18" s="79" t="s">
        <v>98</v>
      </c>
      <c r="KJ18" s="79" t="s">
        <v>98</v>
      </c>
      <c r="KK18" s="80"/>
      <c r="KL18" s="79">
        <v>1.0</v>
      </c>
      <c r="KM18" s="79">
        <v>42.0</v>
      </c>
      <c r="KN18" s="79">
        <v>42.0</v>
      </c>
      <c r="KO18" s="79">
        <v>140.0</v>
      </c>
      <c r="KP18" s="79">
        <v>34.0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140.0</v>
      </c>
      <c r="KY18" s="81">
        <v>34.0</v>
      </c>
      <c r="KZ18" s="81">
        <v>135.0</v>
      </c>
      <c r="LA18" s="81">
        <v>6.6</v>
      </c>
      <c r="LB18" s="81">
        <v>1.5</v>
      </c>
      <c r="LC18" s="81">
        <v>3.0</v>
      </c>
      <c r="LD18" s="81">
        <v>49.0</v>
      </c>
      <c r="LE18" s="81">
        <v>49.0</v>
      </c>
      <c r="LF18" s="81">
        <v>140.0</v>
      </c>
      <c r="LG18" s="81">
        <v>34.0</v>
      </c>
      <c r="LH18" s="81">
        <v>361.0</v>
      </c>
      <c r="LI18" s="81">
        <v>17.7</v>
      </c>
      <c r="LJ18" s="81">
        <v>5.0</v>
      </c>
      <c r="LK18" s="81">
        <v>5.0</v>
      </c>
      <c r="LL18" s="81">
        <v>50.0</v>
      </c>
      <c r="LM18" s="81">
        <v>50.0</v>
      </c>
      <c r="LN18" s="89"/>
      <c r="LO18" s="83">
        <v>339.0</v>
      </c>
      <c r="LP18" s="82">
        <v>274.0</v>
      </c>
      <c r="LQ18" s="82">
        <v>149.0</v>
      </c>
      <c r="LR18" s="83">
        <v>71.0</v>
      </c>
      <c r="LS18" s="82">
        <v>326.0</v>
      </c>
      <c r="LT18" s="83">
        <v>36.0</v>
      </c>
      <c r="LU18" s="83">
        <v>1.5</v>
      </c>
      <c r="LV18" s="83">
        <v>143.0</v>
      </c>
      <c r="LW18" s="83">
        <v>67.0</v>
      </c>
      <c r="LX18" s="83">
        <v>53.0</v>
      </c>
      <c r="LY18" s="83">
        <v>52.0</v>
      </c>
      <c r="LZ18" s="83">
        <v>12.0</v>
      </c>
      <c r="MA18" s="83">
        <v>113.0</v>
      </c>
      <c r="MB18" s="83">
        <v>4.4</v>
      </c>
      <c r="MC18" s="83">
        <v>143.0</v>
      </c>
      <c r="MD18" s="83">
        <v>207.0</v>
      </c>
      <c r="ME18" s="83">
        <v>72.0</v>
      </c>
      <c r="MF18" s="83">
        <v>58.0</v>
      </c>
      <c r="MG18" s="83">
        <v>12.0</v>
      </c>
      <c r="MH18" s="83">
        <v>0.0</v>
      </c>
      <c r="MI18" s="83">
        <v>0.0</v>
      </c>
      <c r="MJ18" s="83">
        <v>0.0</v>
      </c>
      <c r="MK18" s="83">
        <v>0.0</v>
      </c>
      <c r="ML18" s="83">
        <v>45.0</v>
      </c>
      <c r="MM18" s="83">
        <v>40.0</v>
      </c>
      <c r="MN18" s="83">
        <v>5.0</v>
      </c>
      <c r="MO18" s="86"/>
      <c r="MP18" s="87"/>
      <c r="MQ18" s="87"/>
      <c r="MR18" s="87"/>
      <c r="MS18" s="87"/>
      <c r="MT18" s="83">
        <v>13.0</v>
      </c>
      <c r="MU18" s="83">
        <v>4.0</v>
      </c>
      <c r="MV18" s="83">
        <v>226.0</v>
      </c>
      <c r="MW18" s="83">
        <v>37.0</v>
      </c>
      <c r="MX18" s="83">
        <v>36.0</v>
      </c>
      <c r="MY18" s="88" t="s">
        <v>96</v>
      </c>
      <c r="MZ18" s="83">
        <v>5.0</v>
      </c>
      <c r="NA18" s="87"/>
      <c r="NB18" s="83">
        <v>9.0</v>
      </c>
      <c r="NC18" s="83">
        <v>3.2</v>
      </c>
      <c r="ND18" s="83">
        <v>165.0</v>
      </c>
      <c r="NE18" s="83">
        <v>36.0</v>
      </c>
      <c r="NF18" s="83">
        <v>46.0</v>
      </c>
      <c r="NG18" s="83">
        <v>46.0</v>
      </c>
      <c r="NH18" s="83">
        <v>5.0</v>
      </c>
      <c r="NI18" s="88"/>
      <c r="NJ18" s="83">
        <v>0.0</v>
      </c>
      <c r="NK18" s="83">
        <v>0.0</v>
      </c>
      <c r="NL18" s="83">
        <v>0.0</v>
      </c>
      <c r="NM18" s="83">
        <v>34.0</v>
      </c>
      <c r="NN18" s="83">
        <v>50.0</v>
      </c>
      <c r="NO18" s="83">
        <v>48.0</v>
      </c>
      <c r="NP18" s="83">
        <v>4.0</v>
      </c>
      <c r="NQ18" s="222"/>
      <c r="NR18" s="222"/>
    </row>
    <row r="19" ht="14.25" customHeight="1">
      <c r="A19" s="49">
        <v>0.25</v>
      </c>
      <c r="B19" s="50"/>
      <c r="C19" s="51">
        <v>49.97</v>
      </c>
      <c r="D19" s="127">
        <v>339.0</v>
      </c>
      <c r="E19" s="53">
        <v>133.0</v>
      </c>
      <c r="F19" s="53">
        <v>124.0</v>
      </c>
      <c r="G19" s="53">
        <v>26.7</v>
      </c>
      <c r="H19" s="54"/>
      <c r="I19" s="53">
        <v>6.0</v>
      </c>
      <c r="J19" s="53">
        <v>49.0</v>
      </c>
      <c r="K19" s="53">
        <v>48.0</v>
      </c>
      <c r="L19" s="53">
        <v>139.0</v>
      </c>
      <c r="M19" s="53">
        <v>65.0</v>
      </c>
      <c r="N19" s="53">
        <v>14.3</v>
      </c>
      <c r="O19" s="54"/>
      <c r="P19" s="53">
        <v>6.0</v>
      </c>
      <c r="Q19" s="53">
        <v>54.0</v>
      </c>
      <c r="R19" s="53">
        <v>48.0</v>
      </c>
      <c r="S19" s="53">
        <v>340.2</v>
      </c>
      <c r="T19" s="53">
        <v>319.2</v>
      </c>
      <c r="U19" s="53">
        <v>190.6</v>
      </c>
      <c r="V19" s="54"/>
      <c r="W19" s="53">
        <v>336.3</v>
      </c>
      <c r="X19" s="53">
        <v>285.4</v>
      </c>
      <c r="Y19" s="53">
        <v>143.5</v>
      </c>
      <c r="Z19" s="54"/>
      <c r="AA19" s="53">
        <v>338.9</v>
      </c>
      <c r="AB19" s="53">
        <v>311.1</v>
      </c>
      <c r="AC19" s="53">
        <v>199.4</v>
      </c>
      <c r="AD19" s="54"/>
      <c r="AE19" s="53">
        <v>338.8</v>
      </c>
      <c r="AF19" s="53">
        <v>355.1</v>
      </c>
      <c r="AG19" s="53">
        <v>134.0</v>
      </c>
      <c r="AH19" s="54"/>
      <c r="AI19" s="53">
        <v>346.5</v>
      </c>
      <c r="AJ19" s="53">
        <v>380.0</v>
      </c>
      <c r="AK19" s="53">
        <v>236.9</v>
      </c>
      <c r="AL19" s="54"/>
      <c r="AM19" s="53">
        <v>330.2</v>
      </c>
      <c r="AN19" s="53">
        <v>408.5</v>
      </c>
      <c r="AO19" s="53">
        <v>225.6</v>
      </c>
      <c r="AP19" s="54"/>
      <c r="AQ19" s="182">
        <f t="shared" ref="AQ19:AS19" si="17">E19</f>
        <v>133</v>
      </c>
      <c r="AR19" s="54">
        <f t="shared" si="17"/>
        <v>124</v>
      </c>
      <c r="AS19" s="56">
        <f t="shared" si="17"/>
        <v>26.7</v>
      </c>
      <c r="AT19" s="54"/>
      <c r="AU19" s="54">
        <f t="shared" ref="AU19:AW19" si="18">L19</f>
        <v>139</v>
      </c>
      <c r="AV19" s="54">
        <f t="shared" si="18"/>
        <v>65</v>
      </c>
      <c r="AW19" s="54">
        <f t="shared" si="18"/>
        <v>14.3</v>
      </c>
      <c r="AX19" s="54"/>
      <c r="AY19" s="182">
        <f t="shared" si="5"/>
        <v>133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57.0</v>
      </c>
      <c r="BL19" s="89"/>
      <c r="BM19" s="58">
        <v>341.0</v>
      </c>
      <c r="BN19" s="58">
        <v>145.0</v>
      </c>
      <c r="BO19" s="58">
        <v>207.0</v>
      </c>
      <c r="BP19" s="58">
        <v>10.4</v>
      </c>
      <c r="BQ19" s="59"/>
      <c r="BR19" s="58">
        <v>6.0</v>
      </c>
      <c r="BS19" s="58">
        <v>55.0</v>
      </c>
      <c r="BT19" s="58">
        <v>55.0</v>
      </c>
      <c r="BU19" s="59">
        <f t="shared" si="6"/>
        <v>341</v>
      </c>
      <c r="BV19" s="58">
        <v>363.0</v>
      </c>
      <c r="BW19" s="58">
        <v>208.0</v>
      </c>
      <c r="BX19" s="58">
        <v>35.0</v>
      </c>
      <c r="BY19" s="58">
        <v>333.0</v>
      </c>
      <c r="BZ19" s="58">
        <v>379.0</v>
      </c>
      <c r="CA19" s="58">
        <v>207.0</v>
      </c>
      <c r="CB19" s="58">
        <v>29.0</v>
      </c>
      <c r="CC19" s="58">
        <v>340.0</v>
      </c>
      <c r="CD19" s="58">
        <v>252.0</v>
      </c>
      <c r="CE19" s="58">
        <v>152.0</v>
      </c>
      <c r="CF19" s="58">
        <v>12.0</v>
      </c>
      <c r="CG19" s="58">
        <v>334.0</v>
      </c>
      <c r="CH19" s="58">
        <v>256.0</v>
      </c>
      <c r="CI19" s="58">
        <v>142.0</v>
      </c>
      <c r="CJ19" s="58">
        <v>12.0</v>
      </c>
      <c r="CK19" s="58">
        <v>350.0</v>
      </c>
      <c r="CL19" s="58">
        <v>277.0</v>
      </c>
      <c r="CM19" s="58">
        <v>165.0</v>
      </c>
      <c r="CN19" s="58">
        <v>1.0</v>
      </c>
      <c r="CO19" s="58">
        <v>331.0</v>
      </c>
      <c r="CP19" s="58">
        <v>285.0</v>
      </c>
      <c r="CQ19" s="58">
        <v>143.0</v>
      </c>
      <c r="CR19" s="58">
        <v>9.0</v>
      </c>
      <c r="CS19" s="58">
        <v>335.0</v>
      </c>
      <c r="CT19" s="58">
        <v>296.0</v>
      </c>
      <c r="CU19" s="58">
        <v>174.0</v>
      </c>
      <c r="CV19" s="58">
        <v>97.0</v>
      </c>
      <c r="CW19" s="58">
        <v>336.0</v>
      </c>
      <c r="CX19" s="58">
        <v>204.0</v>
      </c>
      <c r="CY19" s="58">
        <v>95.0</v>
      </c>
      <c r="CZ19" s="58">
        <v>58.0</v>
      </c>
      <c r="DA19" s="58">
        <v>323.0</v>
      </c>
      <c r="DB19" s="58">
        <v>208.0</v>
      </c>
      <c r="DC19" s="58">
        <v>97.0</v>
      </c>
      <c r="DD19" s="58">
        <v>57.0</v>
      </c>
      <c r="DE19" s="59">
        <f t="shared" si="7"/>
        <v>145</v>
      </c>
      <c r="DF19" s="58">
        <v>35.0</v>
      </c>
      <c r="DG19" s="59">
        <f t="shared" ref="DG19:DH19" si="19">BO19</f>
        <v>207</v>
      </c>
      <c r="DH19" s="59">
        <f t="shared" si="19"/>
        <v>10.4</v>
      </c>
      <c r="DI19" s="59"/>
      <c r="DJ19" s="58">
        <v>7.0</v>
      </c>
      <c r="DK19" s="58">
        <v>53.0</v>
      </c>
      <c r="DL19" s="58">
        <v>49.0</v>
      </c>
      <c r="DM19" s="89"/>
      <c r="DN19" s="61">
        <v>339.0</v>
      </c>
      <c r="DO19" s="61">
        <v>140.0</v>
      </c>
      <c r="DP19" s="61">
        <v>41.42</v>
      </c>
      <c r="DQ19" s="61">
        <v>23.15</v>
      </c>
      <c r="DR19" s="61">
        <v>6.26</v>
      </c>
      <c r="DS19" s="61">
        <v>8.0</v>
      </c>
      <c r="DT19" s="61">
        <v>38.0</v>
      </c>
      <c r="DU19" s="61">
        <v>44.7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338.0</v>
      </c>
      <c r="EF19" s="63">
        <v>135.0</v>
      </c>
      <c r="EG19" s="63">
        <v>69.0</v>
      </c>
      <c r="EH19" s="63">
        <v>3.0</v>
      </c>
      <c r="EI19" s="64"/>
      <c r="EJ19" s="63">
        <v>9.0</v>
      </c>
      <c r="EK19" s="63">
        <v>49.0</v>
      </c>
      <c r="EL19" s="63">
        <v>48.0</v>
      </c>
      <c r="EM19" s="63">
        <v>135.0</v>
      </c>
      <c r="EN19" s="63">
        <v>118.0</v>
      </c>
      <c r="EO19" s="63">
        <v>4.7</v>
      </c>
      <c r="EP19" s="64"/>
      <c r="EQ19" s="63">
        <v>9.0</v>
      </c>
      <c r="ER19" s="63">
        <v>49.0</v>
      </c>
      <c r="ES19" s="63">
        <v>50.0</v>
      </c>
      <c r="ET19" s="63">
        <v>338.0</v>
      </c>
      <c r="EU19" s="63">
        <v>256.0</v>
      </c>
      <c r="EV19" s="63">
        <v>149.0</v>
      </c>
      <c r="EW19" s="63">
        <v>0.3</v>
      </c>
      <c r="EX19" s="63">
        <v>337.0</v>
      </c>
      <c r="EY19" s="63">
        <v>0.0</v>
      </c>
      <c r="EZ19" s="63">
        <v>0.0</v>
      </c>
      <c r="FA19" s="63">
        <v>0.0</v>
      </c>
      <c r="FB19" s="63">
        <v>338.0</v>
      </c>
      <c r="FC19" s="63">
        <v>256.0</v>
      </c>
      <c r="FD19" s="63">
        <v>148.0</v>
      </c>
      <c r="FE19" s="63">
        <v>3.2</v>
      </c>
      <c r="FF19" s="63">
        <v>336.0</v>
      </c>
      <c r="FG19" s="63">
        <v>0.0</v>
      </c>
      <c r="FH19" s="63">
        <v>0.0</v>
      </c>
      <c r="FI19" s="63">
        <v>0.0</v>
      </c>
      <c r="FJ19" s="63">
        <v>338.0</v>
      </c>
      <c r="FK19" s="63">
        <v>242.0</v>
      </c>
      <c r="FL19" s="63">
        <v>138.6</v>
      </c>
      <c r="FM19" s="63">
        <v>12.6</v>
      </c>
      <c r="FN19" s="63">
        <v>338.0</v>
      </c>
      <c r="FO19" s="63">
        <v>257.0</v>
      </c>
      <c r="FP19" s="63">
        <v>140.0</v>
      </c>
      <c r="FQ19" s="63">
        <v>12.6</v>
      </c>
      <c r="FR19" s="63">
        <v>135.0</v>
      </c>
      <c r="FS19" s="64"/>
      <c r="FT19" s="63">
        <v>17.51</v>
      </c>
      <c r="FU19" s="64"/>
      <c r="FV19" s="63">
        <v>135.0</v>
      </c>
      <c r="FW19" s="64"/>
      <c r="FX19" s="64"/>
      <c r="FY19" s="64"/>
      <c r="FZ19" s="89"/>
      <c r="GA19" s="65">
        <v>339.0</v>
      </c>
      <c r="GB19" s="66">
        <v>383.06</v>
      </c>
      <c r="GC19" s="66">
        <v>234.77</v>
      </c>
      <c r="GD19" s="66">
        <v>24.62</v>
      </c>
      <c r="GE19" s="66">
        <v>337.0</v>
      </c>
      <c r="GF19" s="66">
        <v>404.74</v>
      </c>
      <c r="GG19" s="66">
        <v>231.0</v>
      </c>
      <c r="GH19" s="66">
        <v>29.99</v>
      </c>
      <c r="GI19" s="66">
        <v>337.0</v>
      </c>
      <c r="GJ19" s="66">
        <v>245.16</v>
      </c>
      <c r="GK19" s="66">
        <v>-139.2</v>
      </c>
      <c r="GL19" s="66">
        <v>-17.42</v>
      </c>
      <c r="GM19" s="66">
        <v>337.0</v>
      </c>
      <c r="GN19" s="66">
        <v>224.21</v>
      </c>
      <c r="GO19" s="66">
        <v>-138.2</v>
      </c>
      <c r="GP19" s="66">
        <v>-23.79</v>
      </c>
      <c r="GQ19" s="66">
        <v>338.0</v>
      </c>
      <c r="GR19" s="66">
        <v>147.13</v>
      </c>
      <c r="GS19" s="66">
        <v>-92.3</v>
      </c>
      <c r="GT19" s="66">
        <v>0.0</v>
      </c>
      <c r="GU19" s="66">
        <v>338.0</v>
      </c>
      <c r="GV19" s="66">
        <v>160.9</v>
      </c>
      <c r="GW19" s="66">
        <v>-92.05</v>
      </c>
      <c r="GX19" s="66">
        <v>0.0</v>
      </c>
      <c r="GY19" s="89"/>
      <c r="GZ19" s="98" t="s">
        <v>91</v>
      </c>
      <c r="HA19" s="99" t="s">
        <v>92</v>
      </c>
      <c r="HB19" s="98">
        <v>88.0</v>
      </c>
      <c r="HC19" s="98">
        <v>4.4</v>
      </c>
      <c r="HD19" s="98">
        <v>1.76</v>
      </c>
      <c r="HE19" s="99">
        <v>8.0</v>
      </c>
      <c r="HF19" s="99">
        <v>52.0</v>
      </c>
      <c r="HG19" s="99">
        <v>47.0</v>
      </c>
      <c r="HH19" s="98" t="s">
        <v>91</v>
      </c>
      <c r="HI19" s="98" t="s">
        <v>92</v>
      </c>
      <c r="HJ19" s="98">
        <v>288.0</v>
      </c>
      <c r="HK19" s="98">
        <v>14.4</v>
      </c>
      <c r="HL19" s="98">
        <v>5.76</v>
      </c>
      <c r="HM19" s="98">
        <v>5.0</v>
      </c>
      <c r="HN19" s="99">
        <v>56.0</v>
      </c>
      <c r="HO19" s="99">
        <v>56.0</v>
      </c>
      <c r="HP19" s="98" t="s">
        <v>91</v>
      </c>
      <c r="HQ19" s="99" t="s">
        <v>92</v>
      </c>
      <c r="HR19" s="98">
        <v>217.0</v>
      </c>
      <c r="HS19" s="98">
        <v>10.85</v>
      </c>
      <c r="HT19" s="98">
        <v>5.425</v>
      </c>
      <c r="HU19" s="98">
        <v>7.0</v>
      </c>
      <c r="HV19" s="99">
        <v>49.0</v>
      </c>
      <c r="HW19" s="99">
        <v>49.0</v>
      </c>
      <c r="HX19" s="89"/>
      <c r="HY19" s="147">
        <v>135.0</v>
      </c>
      <c r="HZ19" s="147">
        <v>33.0</v>
      </c>
      <c r="IA19" s="148">
        <f t="shared" si="8"/>
        <v>178</v>
      </c>
      <c r="IB19" s="147">
        <v>8.9</v>
      </c>
      <c r="IC19" s="148"/>
      <c r="ID19" s="147">
        <v>2.0</v>
      </c>
      <c r="IE19" s="147">
        <v>58.0</v>
      </c>
      <c r="IF19" s="147">
        <v>38.0</v>
      </c>
      <c r="IG19" s="89"/>
      <c r="IH19" s="74">
        <v>140.0</v>
      </c>
      <c r="II19" s="74">
        <v>34.1</v>
      </c>
      <c r="IJ19" s="74">
        <v>172.0</v>
      </c>
      <c r="IK19" s="74">
        <v>9.3</v>
      </c>
      <c r="IL19" s="74">
        <v>9.9</v>
      </c>
      <c r="IM19" s="74">
        <v>6.0</v>
      </c>
      <c r="IN19" s="74">
        <v>44.0</v>
      </c>
      <c r="IO19" s="74">
        <v>43.0</v>
      </c>
      <c r="IP19" s="74">
        <v>140.0</v>
      </c>
      <c r="IQ19" s="74">
        <v>34.8</v>
      </c>
      <c r="IR19" s="74">
        <v>5.0</v>
      </c>
      <c r="IS19" s="74">
        <v>0.2</v>
      </c>
      <c r="IT19" s="74">
        <v>0.3</v>
      </c>
      <c r="IU19" s="74">
        <v>12.0</v>
      </c>
      <c r="IV19" s="74">
        <v>43.0</v>
      </c>
      <c r="IW19" s="74">
        <v>42.0</v>
      </c>
      <c r="IX19" s="89"/>
      <c r="IY19" s="76">
        <v>139.21</v>
      </c>
      <c r="IZ19" s="76">
        <v>34.78</v>
      </c>
      <c r="JA19" s="76">
        <v>396.0</v>
      </c>
      <c r="JB19" s="76">
        <v>19.8</v>
      </c>
      <c r="JC19" s="76">
        <v>7.21</v>
      </c>
      <c r="JD19" s="76">
        <v>3.0</v>
      </c>
      <c r="JE19" s="76">
        <v>57.56</v>
      </c>
      <c r="JF19" s="76">
        <v>42.49</v>
      </c>
      <c r="JG19" s="77"/>
      <c r="JH19" s="77"/>
      <c r="JI19" s="77"/>
      <c r="JJ19" s="77"/>
      <c r="JK19" s="77"/>
      <c r="JL19" s="77"/>
      <c r="JM19" s="77"/>
      <c r="JN19" s="77"/>
      <c r="JO19" s="89"/>
      <c r="JP19" s="78">
        <v>137.0</v>
      </c>
      <c r="JQ19" s="78">
        <v>32.3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38.0</v>
      </c>
      <c r="JX19" s="78">
        <v>137.0</v>
      </c>
      <c r="JY19" s="78">
        <v>34.4</v>
      </c>
      <c r="JZ19" s="78">
        <v>155.0</v>
      </c>
      <c r="KA19" s="78">
        <v>8.6</v>
      </c>
      <c r="KB19" s="78">
        <v>2.7</v>
      </c>
      <c r="KC19" s="78">
        <v>2.0</v>
      </c>
      <c r="KD19" s="78">
        <v>46.0</v>
      </c>
      <c r="KE19" s="78">
        <v>45.0</v>
      </c>
      <c r="KF19" s="89"/>
      <c r="KG19" s="79">
        <v>140.0</v>
      </c>
      <c r="KH19" s="79">
        <v>34.0</v>
      </c>
      <c r="KI19" s="79" t="s">
        <v>98</v>
      </c>
      <c r="KJ19" s="79" t="s">
        <v>98</v>
      </c>
      <c r="KK19" s="80"/>
      <c r="KL19" s="79">
        <v>1.0</v>
      </c>
      <c r="KM19" s="79">
        <v>42.0</v>
      </c>
      <c r="KN19" s="79">
        <v>42.0</v>
      </c>
      <c r="KO19" s="79">
        <v>140.0</v>
      </c>
      <c r="KP19" s="79">
        <v>34.0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138.0</v>
      </c>
      <c r="KY19" s="81">
        <v>34.0</v>
      </c>
      <c r="KZ19" s="81">
        <v>147.0</v>
      </c>
      <c r="LA19" s="81">
        <v>7.2</v>
      </c>
      <c r="LB19" s="81">
        <v>1.5</v>
      </c>
      <c r="LC19" s="81">
        <v>3.0</v>
      </c>
      <c r="LD19" s="81">
        <v>49.0</v>
      </c>
      <c r="LE19" s="81">
        <v>49.0</v>
      </c>
      <c r="LF19" s="81">
        <v>138.0</v>
      </c>
      <c r="LG19" s="81">
        <v>34.0</v>
      </c>
      <c r="LH19" s="81">
        <v>400.0</v>
      </c>
      <c r="LI19" s="81">
        <v>19.6</v>
      </c>
      <c r="LJ19" s="81">
        <v>5.0</v>
      </c>
      <c r="LK19" s="81">
        <v>5.0</v>
      </c>
      <c r="LL19" s="81">
        <v>50.0</v>
      </c>
      <c r="LM19" s="81">
        <v>50.0</v>
      </c>
      <c r="LN19" s="89"/>
      <c r="LO19" s="83">
        <v>338.0</v>
      </c>
      <c r="LP19" s="82">
        <v>280.0</v>
      </c>
      <c r="LQ19" s="82">
        <v>154.0</v>
      </c>
      <c r="LR19" s="83">
        <v>70.0</v>
      </c>
      <c r="LS19" s="82">
        <v>327.0</v>
      </c>
      <c r="LT19" s="83">
        <v>39.0</v>
      </c>
      <c r="LU19" s="83">
        <v>1.2</v>
      </c>
      <c r="LV19" s="83">
        <v>143.0</v>
      </c>
      <c r="LW19" s="83">
        <v>72.0</v>
      </c>
      <c r="LX19" s="83">
        <v>53.0</v>
      </c>
      <c r="LY19" s="83">
        <v>52.0</v>
      </c>
      <c r="LZ19" s="83">
        <v>12.0</v>
      </c>
      <c r="MA19" s="83">
        <v>115.0</v>
      </c>
      <c r="MB19" s="83">
        <v>4.2</v>
      </c>
      <c r="MC19" s="83">
        <v>143.0</v>
      </c>
      <c r="MD19" s="83">
        <v>208.0</v>
      </c>
      <c r="ME19" s="83">
        <v>74.0</v>
      </c>
      <c r="MF19" s="83">
        <v>58.0</v>
      </c>
      <c r="MG19" s="83">
        <v>12.0</v>
      </c>
      <c r="MH19" s="83">
        <v>0.0</v>
      </c>
      <c r="MI19" s="83">
        <v>0.0</v>
      </c>
      <c r="MJ19" s="83">
        <v>0.0</v>
      </c>
      <c r="MK19" s="83">
        <v>0.0</v>
      </c>
      <c r="ML19" s="83">
        <v>45.0</v>
      </c>
      <c r="MM19" s="83">
        <v>40.0</v>
      </c>
      <c r="MN19" s="83">
        <v>5.0</v>
      </c>
      <c r="MO19" s="86"/>
      <c r="MP19" s="87"/>
      <c r="MQ19" s="87"/>
      <c r="MR19" s="87"/>
      <c r="MS19" s="87"/>
      <c r="MT19" s="83">
        <v>15.0</v>
      </c>
      <c r="MU19" s="83">
        <v>5.0</v>
      </c>
      <c r="MV19" s="83">
        <v>254.0</v>
      </c>
      <c r="MW19" s="83">
        <v>37.0</v>
      </c>
      <c r="MX19" s="83">
        <v>36.0</v>
      </c>
      <c r="MY19" s="88" t="s">
        <v>96</v>
      </c>
      <c r="MZ19" s="83">
        <v>5.0</v>
      </c>
      <c r="NA19" s="87"/>
      <c r="NB19" s="83">
        <v>10.0</v>
      </c>
      <c r="NC19" s="83">
        <v>3.3</v>
      </c>
      <c r="ND19" s="83">
        <v>176.0</v>
      </c>
      <c r="NE19" s="83">
        <v>36.0</v>
      </c>
      <c r="NF19" s="83">
        <v>44.0</v>
      </c>
      <c r="NG19" s="83">
        <v>44.0</v>
      </c>
      <c r="NH19" s="83">
        <v>5.0</v>
      </c>
      <c r="NI19" s="88"/>
      <c r="NJ19" s="83">
        <v>0.0</v>
      </c>
      <c r="NK19" s="83">
        <v>0.0</v>
      </c>
      <c r="NL19" s="83">
        <v>0.0</v>
      </c>
      <c r="NM19" s="83">
        <v>34.0</v>
      </c>
      <c r="NN19" s="83">
        <v>50.0</v>
      </c>
      <c r="NO19" s="83">
        <v>48.0</v>
      </c>
      <c r="NP19" s="83">
        <v>4.0</v>
      </c>
      <c r="NQ19" s="222"/>
      <c r="NR19" s="222"/>
    </row>
    <row r="20" ht="14.25" customHeight="1">
      <c r="A20" s="49">
        <v>0.291666666666667</v>
      </c>
      <c r="B20" s="50"/>
      <c r="C20" s="51">
        <v>50.19</v>
      </c>
      <c r="D20" s="127">
        <v>339.0</v>
      </c>
      <c r="E20" s="53">
        <v>135.0</v>
      </c>
      <c r="F20" s="53">
        <v>77.0</v>
      </c>
      <c r="G20" s="53">
        <v>16.5</v>
      </c>
      <c r="H20" s="54"/>
      <c r="I20" s="53">
        <v>6.0</v>
      </c>
      <c r="J20" s="53">
        <v>49.0</v>
      </c>
      <c r="K20" s="53">
        <v>48.0</v>
      </c>
      <c r="L20" s="53">
        <v>140.0</v>
      </c>
      <c r="M20" s="53">
        <v>50.0</v>
      </c>
      <c r="N20" s="53">
        <v>11.6</v>
      </c>
      <c r="O20" s="54"/>
      <c r="P20" s="53">
        <v>6.0</v>
      </c>
      <c r="Q20" s="53">
        <v>54.0</v>
      </c>
      <c r="R20" s="53">
        <v>48.0</v>
      </c>
      <c r="S20" s="53">
        <v>343.9</v>
      </c>
      <c r="T20" s="53">
        <v>345.4</v>
      </c>
      <c r="U20" s="53">
        <v>202.6</v>
      </c>
      <c r="V20" s="54"/>
      <c r="W20" s="53">
        <v>339.9</v>
      </c>
      <c r="X20" s="53">
        <v>313.1</v>
      </c>
      <c r="Y20" s="53">
        <v>161.4</v>
      </c>
      <c r="Z20" s="54"/>
      <c r="AA20" s="53">
        <v>343.9</v>
      </c>
      <c r="AB20" s="53">
        <v>285.1</v>
      </c>
      <c r="AC20" s="53">
        <v>164.5</v>
      </c>
      <c r="AD20" s="54"/>
      <c r="AE20" s="53">
        <v>343.8</v>
      </c>
      <c r="AF20" s="53">
        <v>359.8</v>
      </c>
      <c r="AG20" s="53">
        <v>148.3</v>
      </c>
      <c r="AH20" s="54"/>
      <c r="AI20" s="53">
        <v>350.9</v>
      </c>
      <c r="AJ20" s="53">
        <v>361.6</v>
      </c>
      <c r="AK20" s="53">
        <v>215.9</v>
      </c>
      <c r="AL20" s="54"/>
      <c r="AM20" s="53">
        <v>342.1</v>
      </c>
      <c r="AN20" s="53">
        <v>371.5</v>
      </c>
      <c r="AO20" s="53">
        <v>205.4</v>
      </c>
      <c r="AP20" s="54"/>
      <c r="AQ20" s="182">
        <f t="shared" ref="AQ20:AS20" si="20">E20</f>
        <v>135</v>
      </c>
      <c r="AR20" s="54">
        <f t="shared" si="20"/>
        <v>77</v>
      </c>
      <c r="AS20" s="56">
        <f t="shared" si="20"/>
        <v>16.5</v>
      </c>
      <c r="AT20" s="54"/>
      <c r="AU20" s="54">
        <f t="shared" ref="AU20:AW20" si="21">L20</f>
        <v>140</v>
      </c>
      <c r="AV20" s="54">
        <f t="shared" si="21"/>
        <v>50</v>
      </c>
      <c r="AW20" s="54">
        <f t="shared" si="21"/>
        <v>11.6</v>
      </c>
      <c r="AX20" s="54"/>
      <c r="AY20" s="182">
        <f t="shared" si="5"/>
        <v>135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57.0</v>
      </c>
      <c r="BL20" s="89"/>
      <c r="BM20" s="58">
        <v>341.0</v>
      </c>
      <c r="BN20" s="58">
        <v>145.0</v>
      </c>
      <c r="BO20" s="58">
        <v>145.0</v>
      </c>
      <c r="BP20" s="58">
        <v>7.3</v>
      </c>
      <c r="BQ20" s="59"/>
      <c r="BR20" s="58">
        <v>6.0</v>
      </c>
      <c r="BS20" s="58">
        <v>54.0</v>
      </c>
      <c r="BT20" s="58">
        <v>55.0</v>
      </c>
      <c r="BU20" s="59">
        <f t="shared" si="6"/>
        <v>341</v>
      </c>
      <c r="BV20" s="58">
        <v>356.0</v>
      </c>
      <c r="BW20" s="58">
        <v>207.0</v>
      </c>
      <c r="BX20" s="58">
        <v>40.0</v>
      </c>
      <c r="BY20" s="58">
        <v>334.0</v>
      </c>
      <c r="BZ20" s="58">
        <v>382.0</v>
      </c>
      <c r="CA20" s="58">
        <v>207.0</v>
      </c>
      <c r="CB20" s="58">
        <v>36.0</v>
      </c>
      <c r="CC20" s="58">
        <v>340.0</v>
      </c>
      <c r="CD20" s="58">
        <v>250.0</v>
      </c>
      <c r="CE20" s="58">
        <v>140.0</v>
      </c>
      <c r="CF20" s="58">
        <v>8.0</v>
      </c>
      <c r="CG20" s="58">
        <v>334.0</v>
      </c>
      <c r="CH20" s="58">
        <v>353.0</v>
      </c>
      <c r="CI20" s="58">
        <v>140.0</v>
      </c>
      <c r="CJ20" s="58">
        <v>9.0</v>
      </c>
      <c r="CK20" s="58">
        <v>351.0</v>
      </c>
      <c r="CL20" s="58">
        <v>303.0</v>
      </c>
      <c r="CM20" s="58">
        <v>183.0</v>
      </c>
      <c r="CN20" s="58">
        <v>3.0</v>
      </c>
      <c r="CO20" s="58">
        <v>331.0</v>
      </c>
      <c r="CP20" s="58">
        <v>313.0</v>
      </c>
      <c r="CQ20" s="58">
        <v>158.0</v>
      </c>
      <c r="CR20" s="58">
        <v>5.0</v>
      </c>
      <c r="CS20" s="58">
        <v>334.0</v>
      </c>
      <c r="CT20" s="58">
        <v>319.0</v>
      </c>
      <c r="CU20" s="58">
        <v>192.0</v>
      </c>
      <c r="CV20" s="58">
        <v>103.0</v>
      </c>
      <c r="CW20" s="58">
        <v>337.0</v>
      </c>
      <c r="CX20" s="58">
        <v>176.0</v>
      </c>
      <c r="CY20" s="58">
        <v>68.0</v>
      </c>
      <c r="CZ20" s="58">
        <v>55.0</v>
      </c>
      <c r="DA20" s="58">
        <v>323.0</v>
      </c>
      <c r="DB20" s="58">
        <v>183.0</v>
      </c>
      <c r="DC20" s="58">
        <v>73.0</v>
      </c>
      <c r="DD20" s="58">
        <v>67.0</v>
      </c>
      <c r="DE20" s="59">
        <f t="shared" si="7"/>
        <v>145</v>
      </c>
      <c r="DF20" s="58">
        <v>35.0</v>
      </c>
      <c r="DG20" s="59">
        <f t="shared" ref="DG20:DH20" si="22">BO20</f>
        <v>145</v>
      </c>
      <c r="DH20" s="59">
        <f t="shared" si="22"/>
        <v>7.3</v>
      </c>
      <c r="DI20" s="59"/>
      <c r="DJ20" s="58">
        <v>7.0</v>
      </c>
      <c r="DK20" s="58">
        <v>52.0</v>
      </c>
      <c r="DL20" s="58">
        <v>49.0</v>
      </c>
      <c r="DM20" s="89"/>
      <c r="DN20" s="61">
        <v>339.0</v>
      </c>
      <c r="DO20" s="61">
        <v>140.0</v>
      </c>
      <c r="DP20" s="61">
        <v>40.2</v>
      </c>
      <c r="DQ20" s="61">
        <v>22.63</v>
      </c>
      <c r="DR20" s="61">
        <v>5.61</v>
      </c>
      <c r="DS20" s="61">
        <v>8.0</v>
      </c>
      <c r="DT20" s="61">
        <v>38.0</v>
      </c>
      <c r="DU20" s="61">
        <v>44.9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137.0</v>
      </c>
      <c r="EG20" s="63">
        <v>92.0</v>
      </c>
      <c r="EH20" s="63">
        <v>4.0</v>
      </c>
      <c r="EI20" s="64"/>
      <c r="EJ20" s="63">
        <v>9.0</v>
      </c>
      <c r="EK20" s="63">
        <v>47.0</v>
      </c>
      <c r="EL20" s="63">
        <v>50.0</v>
      </c>
      <c r="EM20" s="63">
        <v>137.0</v>
      </c>
      <c r="EN20" s="63">
        <v>121.0</v>
      </c>
      <c r="EO20" s="63">
        <v>5.2</v>
      </c>
      <c r="EP20" s="64"/>
      <c r="EQ20" s="63">
        <v>9.0</v>
      </c>
      <c r="ER20" s="63">
        <v>48.0</v>
      </c>
      <c r="ES20" s="63">
        <v>50.0</v>
      </c>
      <c r="ET20" s="63">
        <v>340.0</v>
      </c>
      <c r="EU20" s="63">
        <v>255.0</v>
      </c>
      <c r="EV20" s="63">
        <v>149.0</v>
      </c>
      <c r="EW20" s="63">
        <v>-7.1</v>
      </c>
      <c r="EX20" s="63">
        <v>339.0</v>
      </c>
      <c r="EY20" s="63">
        <v>0.0</v>
      </c>
      <c r="EZ20" s="63">
        <v>0.0</v>
      </c>
      <c r="FA20" s="63">
        <v>0.0</v>
      </c>
      <c r="FB20" s="63">
        <v>339.0</v>
      </c>
      <c r="FC20" s="63">
        <v>255.0</v>
      </c>
      <c r="FD20" s="63">
        <v>148.4</v>
      </c>
      <c r="FE20" s="63">
        <v>-4.1</v>
      </c>
      <c r="FF20" s="63">
        <v>338.0</v>
      </c>
      <c r="FG20" s="63">
        <v>0.0</v>
      </c>
      <c r="FH20" s="63">
        <v>0.0</v>
      </c>
      <c r="FI20" s="63">
        <v>0.0</v>
      </c>
      <c r="FJ20" s="63">
        <v>342.0</v>
      </c>
      <c r="FK20" s="63">
        <v>243.0</v>
      </c>
      <c r="FL20" s="63">
        <v>140.9</v>
      </c>
      <c r="FM20" s="63">
        <v>4.6</v>
      </c>
      <c r="FN20" s="63">
        <v>342.0</v>
      </c>
      <c r="FO20" s="63">
        <v>260.0</v>
      </c>
      <c r="FP20" s="63">
        <v>141.6</v>
      </c>
      <c r="FQ20" s="63">
        <v>4.6</v>
      </c>
      <c r="FR20" s="63">
        <v>137.0</v>
      </c>
      <c r="FS20" s="64"/>
      <c r="FT20" s="63">
        <v>14.0</v>
      </c>
      <c r="FU20" s="64"/>
      <c r="FV20" s="63">
        <v>137.0</v>
      </c>
      <c r="FW20" s="64"/>
      <c r="FX20" s="64"/>
      <c r="FY20" s="64"/>
      <c r="FZ20" s="89"/>
      <c r="GA20" s="93">
        <v>341.0</v>
      </c>
      <c r="GB20" s="94">
        <v>337.92</v>
      </c>
      <c r="GC20" s="94">
        <v>211.91</v>
      </c>
      <c r="GD20" s="94">
        <v>5.36</v>
      </c>
      <c r="GE20" s="94">
        <v>341.0</v>
      </c>
      <c r="GF20" s="94">
        <v>358.44</v>
      </c>
      <c r="GG20" s="94">
        <v>210.65</v>
      </c>
      <c r="GH20" s="94">
        <v>8.96</v>
      </c>
      <c r="GI20" s="94">
        <v>341.0</v>
      </c>
      <c r="GJ20" s="94">
        <v>246.92</v>
      </c>
      <c r="GK20" s="94">
        <v>-142.64</v>
      </c>
      <c r="GL20" s="94">
        <v>-8.38</v>
      </c>
      <c r="GM20" s="94">
        <v>341.0</v>
      </c>
      <c r="GN20" s="94">
        <v>225.96</v>
      </c>
      <c r="GO20" s="94">
        <v>-143.06</v>
      </c>
      <c r="GP20" s="94">
        <v>-16.75</v>
      </c>
      <c r="GQ20" s="94">
        <v>342.0</v>
      </c>
      <c r="GR20" s="94">
        <v>110.64</v>
      </c>
      <c r="GS20" s="94">
        <v>-70.36</v>
      </c>
      <c r="GT20" s="94">
        <v>6.28</v>
      </c>
      <c r="GU20" s="94">
        <v>341.0</v>
      </c>
      <c r="GV20" s="94">
        <v>126.56</v>
      </c>
      <c r="GW20" s="94">
        <v>-70.1</v>
      </c>
      <c r="GX20" s="94">
        <v>5.36</v>
      </c>
      <c r="GY20" s="89"/>
      <c r="GZ20" s="98" t="s">
        <v>91</v>
      </c>
      <c r="HA20" s="99" t="s">
        <v>92</v>
      </c>
      <c r="HB20" s="98">
        <v>97.0</v>
      </c>
      <c r="HC20" s="98">
        <v>4.85</v>
      </c>
      <c r="HD20" s="98">
        <v>1.94</v>
      </c>
      <c r="HE20" s="99">
        <v>8.0</v>
      </c>
      <c r="HF20" s="99">
        <v>52.0</v>
      </c>
      <c r="HG20" s="99">
        <v>47.0</v>
      </c>
      <c r="HH20" s="98" t="s">
        <v>91</v>
      </c>
      <c r="HI20" s="98" t="s">
        <v>92</v>
      </c>
      <c r="HJ20" s="98">
        <v>104.0</v>
      </c>
      <c r="HK20" s="98">
        <v>5.2</v>
      </c>
      <c r="HL20" s="98">
        <v>2.08</v>
      </c>
      <c r="HM20" s="98">
        <v>5.0</v>
      </c>
      <c r="HN20" s="99">
        <v>57.0</v>
      </c>
      <c r="HO20" s="99">
        <v>57.0</v>
      </c>
      <c r="HP20" s="98" t="s">
        <v>91</v>
      </c>
      <c r="HQ20" s="99" t="s">
        <v>92</v>
      </c>
      <c r="HR20" s="98">
        <v>198.0</v>
      </c>
      <c r="HS20" s="98">
        <v>9.9</v>
      </c>
      <c r="HT20" s="98">
        <v>4.95</v>
      </c>
      <c r="HU20" s="98">
        <v>7.0</v>
      </c>
      <c r="HV20" s="99">
        <v>49.0</v>
      </c>
      <c r="HW20" s="99">
        <v>49.0</v>
      </c>
      <c r="HX20" s="89"/>
      <c r="HY20" s="147">
        <v>135.0</v>
      </c>
      <c r="HZ20" s="147">
        <v>33.0</v>
      </c>
      <c r="IA20" s="148">
        <f t="shared" si="8"/>
        <v>152</v>
      </c>
      <c r="IB20" s="147">
        <v>7.6</v>
      </c>
      <c r="IC20" s="148"/>
      <c r="ID20" s="147">
        <v>2.0</v>
      </c>
      <c r="IE20" s="147">
        <v>62.0</v>
      </c>
      <c r="IF20" s="147">
        <v>40.0</v>
      </c>
      <c r="IG20" s="89"/>
      <c r="IH20" s="74">
        <v>141.0</v>
      </c>
      <c r="II20" s="74">
        <v>34.8</v>
      </c>
      <c r="IJ20" s="74">
        <v>128.0</v>
      </c>
      <c r="IK20" s="74">
        <v>6.9</v>
      </c>
      <c r="IL20" s="74">
        <v>7.4</v>
      </c>
      <c r="IM20" s="74">
        <v>6.0</v>
      </c>
      <c r="IN20" s="74">
        <v>44.0</v>
      </c>
      <c r="IO20" s="74">
        <v>43.0</v>
      </c>
      <c r="IP20" s="74">
        <v>141.0</v>
      </c>
      <c r="IQ20" s="74">
        <v>34.8</v>
      </c>
      <c r="IR20" s="74">
        <v>5.0</v>
      </c>
      <c r="IS20" s="74">
        <v>0.2</v>
      </c>
      <c r="IT20" s="74">
        <v>0.3</v>
      </c>
      <c r="IU20" s="74">
        <v>12.0</v>
      </c>
      <c r="IV20" s="74">
        <v>43.0</v>
      </c>
      <c r="IW20" s="74">
        <v>42.0</v>
      </c>
      <c r="IX20" s="89"/>
      <c r="IY20" s="76">
        <v>139.17</v>
      </c>
      <c r="IZ20" s="76">
        <v>34.78</v>
      </c>
      <c r="JA20" s="76">
        <v>391.8</v>
      </c>
      <c r="JB20" s="76">
        <v>19.59</v>
      </c>
      <c r="JC20" s="76">
        <v>6.74</v>
      </c>
      <c r="JD20" s="76">
        <v>3.0</v>
      </c>
      <c r="JE20" s="76">
        <v>60.62</v>
      </c>
      <c r="JF20" s="76">
        <v>41.56</v>
      </c>
      <c r="JG20" s="77"/>
      <c r="JH20" s="77"/>
      <c r="JI20" s="77"/>
      <c r="JJ20" s="77"/>
      <c r="JK20" s="77"/>
      <c r="JL20" s="77"/>
      <c r="JM20" s="77"/>
      <c r="JN20" s="77"/>
      <c r="JO20" s="89"/>
      <c r="JP20" s="78">
        <v>139.0</v>
      </c>
      <c r="JQ20" s="78">
        <v>32.3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38.0</v>
      </c>
      <c r="JX20" s="78">
        <v>139.0</v>
      </c>
      <c r="JY20" s="78">
        <v>34.5</v>
      </c>
      <c r="JZ20" s="78">
        <v>120.0</v>
      </c>
      <c r="KA20" s="78">
        <v>6.4</v>
      </c>
      <c r="KB20" s="78">
        <v>2.4</v>
      </c>
      <c r="KC20" s="78">
        <v>2.0</v>
      </c>
      <c r="KD20" s="78">
        <v>46.0</v>
      </c>
      <c r="KE20" s="78">
        <v>45.0</v>
      </c>
      <c r="KF20" s="89"/>
      <c r="KG20" s="79">
        <v>140.0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140.0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133.0</v>
      </c>
      <c r="KY20" s="81">
        <v>34.0</v>
      </c>
      <c r="KZ20" s="81">
        <v>271.0</v>
      </c>
      <c r="LA20" s="81">
        <v>13.3</v>
      </c>
      <c r="LB20" s="81">
        <v>1.5</v>
      </c>
      <c r="LC20" s="81">
        <v>3.0</v>
      </c>
      <c r="LD20" s="81">
        <v>49.0</v>
      </c>
      <c r="LE20" s="81">
        <v>49.0</v>
      </c>
      <c r="LF20" s="81">
        <v>133.0</v>
      </c>
      <c r="LG20" s="81">
        <v>34.0</v>
      </c>
      <c r="LH20" s="81">
        <v>418.0</v>
      </c>
      <c r="LI20" s="81">
        <v>20.5</v>
      </c>
      <c r="LJ20" s="81">
        <v>5.0</v>
      </c>
      <c r="LK20" s="81">
        <v>5.0</v>
      </c>
      <c r="LL20" s="81">
        <v>50.0</v>
      </c>
      <c r="LM20" s="81">
        <v>50.0</v>
      </c>
      <c r="LN20" s="89"/>
      <c r="LO20" s="121">
        <v>336.0</v>
      </c>
      <c r="LP20" s="82">
        <v>290.0</v>
      </c>
      <c r="LQ20" s="82">
        <v>157.0</v>
      </c>
      <c r="LR20" s="82">
        <v>69.0</v>
      </c>
      <c r="LS20" s="82">
        <v>328.0</v>
      </c>
      <c r="LT20" s="83">
        <v>50.0</v>
      </c>
      <c r="LU20" s="83">
        <v>4.2</v>
      </c>
      <c r="LV20" s="83">
        <v>141.0</v>
      </c>
      <c r="LW20" s="83">
        <v>93.0</v>
      </c>
      <c r="LX20" s="83">
        <v>54.0</v>
      </c>
      <c r="LY20" s="83">
        <v>51.0</v>
      </c>
      <c r="LZ20" s="83">
        <v>12.0</v>
      </c>
      <c r="MA20" s="83">
        <v>107.0</v>
      </c>
      <c r="MB20" s="83">
        <v>5.8</v>
      </c>
      <c r="MC20" s="83">
        <v>142.0</v>
      </c>
      <c r="MD20" s="83">
        <v>197.0</v>
      </c>
      <c r="ME20" s="83">
        <v>73.0</v>
      </c>
      <c r="MF20" s="83">
        <v>57.0</v>
      </c>
      <c r="MG20" s="83">
        <v>12.0</v>
      </c>
      <c r="MH20" s="83">
        <v>0.0</v>
      </c>
      <c r="MI20" s="83">
        <v>0.0</v>
      </c>
      <c r="MJ20" s="83">
        <v>0.0</v>
      </c>
      <c r="MK20" s="83">
        <v>0.0</v>
      </c>
      <c r="ML20" s="83">
        <v>44.0</v>
      </c>
      <c r="MM20" s="83">
        <v>40.0</v>
      </c>
      <c r="MN20" s="83">
        <v>5.0</v>
      </c>
      <c r="MO20" s="86"/>
      <c r="MP20" s="87"/>
      <c r="MQ20" s="87"/>
      <c r="MR20" s="87"/>
      <c r="MS20" s="87"/>
      <c r="MT20" s="83">
        <v>8.4</v>
      </c>
      <c r="MU20" s="83">
        <v>2.8</v>
      </c>
      <c r="MV20" s="83">
        <v>143.0</v>
      </c>
      <c r="MW20" s="83">
        <v>37.0</v>
      </c>
      <c r="MX20" s="83">
        <v>36.0</v>
      </c>
      <c r="MY20" s="88" t="s">
        <v>96</v>
      </c>
      <c r="MZ20" s="83">
        <v>5.0</v>
      </c>
      <c r="NA20" s="87"/>
      <c r="NB20" s="83">
        <v>13.7</v>
      </c>
      <c r="NC20" s="83">
        <v>4.4</v>
      </c>
      <c r="ND20" s="83">
        <v>287.0</v>
      </c>
      <c r="NE20" s="83">
        <v>36.0</v>
      </c>
      <c r="NF20" s="83">
        <v>42.0</v>
      </c>
      <c r="NG20" s="83">
        <v>42.0</v>
      </c>
      <c r="NH20" s="83">
        <v>5.0</v>
      </c>
      <c r="NI20" s="88"/>
      <c r="NJ20" s="83">
        <v>0.0</v>
      </c>
      <c r="NK20" s="83">
        <v>0.0</v>
      </c>
      <c r="NL20" s="83">
        <v>0.0</v>
      </c>
      <c r="NM20" s="83">
        <v>35.0</v>
      </c>
      <c r="NN20" s="83">
        <v>48.0</v>
      </c>
      <c r="NO20" s="83">
        <v>46.0</v>
      </c>
      <c r="NP20" s="83">
        <v>4.0</v>
      </c>
      <c r="NQ20" s="222"/>
      <c r="NR20" s="222"/>
    </row>
    <row r="21" ht="14.25" customHeight="1">
      <c r="A21" s="49">
        <v>0.333333333333334</v>
      </c>
      <c r="B21" s="50"/>
      <c r="C21" s="51">
        <v>49.89</v>
      </c>
      <c r="D21" s="127">
        <v>338.0</v>
      </c>
      <c r="E21" s="53">
        <v>135.0</v>
      </c>
      <c r="F21" s="53">
        <v>40.0</v>
      </c>
      <c r="G21" s="53">
        <v>8.1</v>
      </c>
      <c r="H21" s="54"/>
      <c r="I21" s="53">
        <v>6.0</v>
      </c>
      <c r="J21" s="53">
        <v>49.0</v>
      </c>
      <c r="K21" s="53">
        <v>48.0</v>
      </c>
      <c r="L21" s="53">
        <v>139.0</v>
      </c>
      <c r="M21" s="53">
        <v>80.0</v>
      </c>
      <c r="N21" s="53">
        <v>19.1</v>
      </c>
      <c r="O21" s="54"/>
      <c r="P21" s="53">
        <v>6.0</v>
      </c>
      <c r="Q21" s="53">
        <v>54.0</v>
      </c>
      <c r="R21" s="53">
        <v>48.0</v>
      </c>
      <c r="S21" s="53">
        <v>342.3</v>
      </c>
      <c r="T21" s="53">
        <v>367.8</v>
      </c>
      <c r="U21" s="53">
        <v>214.5</v>
      </c>
      <c r="V21" s="54"/>
      <c r="W21" s="53">
        <v>338.6</v>
      </c>
      <c r="X21" s="53">
        <v>226.5</v>
      </c>
      <c r="Y21" s="53">
        <v>170.9</v>
      </c>
      <c r="Z21" s="54"/>
      <c r="AA21" s="53">
        <v>342.8</v>
      </c>
      <c r="AB21" s="53">
        <v>275.7</v>
      </c>
      <c r="AC21" s="53">
        <v>159.7</v>
      </c>
      <c r="AD21" s="54"/>
      <c r="AE21" s="53">
        <v>342.5</v>
      </c>
      <c r="AF21" s="53">
        <v>251.6</v>
      </c>
      <c r="AG21" s="53">
        <v>143.7</v>
      </c>
      <c r="AH21" s="54"/>
      <c r="AI21" s="53">
        <v>349.7</v>
      </c>
      <c r="AJ21" s="53">
        <v>364.3</v>
      </c>
      <c r="AK21" s="53">
        <v>215.5</v>
      </c>
      <c r="AL21" s="54"/>
      <c r="AM21" s="53">
        <v>340.9</v>
      </c>
      <c r="AN21" s="53">
        <v>374.4</v>
      </c>
      <c r="AO21" s="53">
        <v>207.0</v>
      </c>
      <c r="AP21" s="54"/>
      <c r="AQ21" s="182">
        <f t="shared" ref="AQ21:AS21" si="23">E21</f>
        <v>135</v>
      </c>
      <c r="AR21" s="54">
        <f t="shared" si="23"/>
        <v>40</v>
      </c>
      <c r="AS21" s="56">
        <f t="shared" si="23"/>
        <v>8.1</v>
      </c>
      <c r="AT21" s="54"/>
      <c r="AU21" s="54">
        <f t="shared" ref="AU21:AW21" si="24">L21</f>
        <v>139</v>
      </c>
      <c r="AV21" s="54">
        <f t="shared" si="24"/>
        <v>80</v>
      </c>
      <c r="AW21" s="54">
        <f t="shared" si="24"/>
        <v>19.1</v>
      </c>
      <c r="AX21" s="54"/>
      <c r="AY21" s="182">
        <f t="shared" si="5"/>
        <v>135</v>
      </c>
      <c r="AZ21" s="54"/>
      <c r="BA21" s="54"/>
      <c r="BB21" s="54"/>
      <c r="BC21" s="89"/>
      <c r="BD21" s="54"/>
      <c r="BE21" s="53">
        <v>34.0</v>
      </c>
      <c r="BF21" s="53">
        <v>5.0</v>
      </c>
      <c r="BG21" s="53">
        <v>0.3</v>
      </c>
      <c r="BH21" s="54"/>
      <c r="BI21" s="53">
        <v>22.0</v>
      </c>
      <c r="BJ21" s="53">
        <v>85.0</v>
      </c>
      <c r="BK21" s="53">
        <v>56.0</v>
      </c>
      <c r="BL21" s="89"/>
      <c r="BM21" s="58">
        <v>341.0</v>
      </c>
      <c r="BN21" s="58">
        <v>145.0</v>
      </c>
      <c r="BO21" s="58">
        <v>152.0</v>
      </c>
      <c r="BP21" s="58">
        <v>7.6</v>
      </c>
      <c r="BQ21" s="59"/>
      <c r="BR21" s="58">
        <v>6.0</v>
      </c>
      <c r="BS21" s="58">
        <v>54.0</v>
      </c>
      <c r="BT21" s="58">
        <v>55.0</v>
      </c>
      <c r="BU21" s="59">
        <f t="shared" si="6"/>
        <v>341</v>
      </c>
      <c r="BV21" s="58">
        <v>365.0</v>
      </c>
      <c r="BW21" s="58">
        <v>207.0</v>
      </c>
      <c r="BX21" s="58">
        <v>35.0</v>
      </c>
      <c r="BY21" s="58">
        <v>333.0</v>
      </c>
      <c r="BZ21" s="58">
        <v>378.0</v>
      </c>
      <c r="CA21" s="58">
        <v>207.0</v>
      </c>
      <c r="CB21" s="58">
        <v>29.0</v>
      </c>
      <c r="CC21" s="58">
        <v>340.0</v>
      </c>
      <c r="CD21" s="58">
        <v>248.0</v>
      </c>
      <c r="CE21" s="58">
        <v>154.0</v>
      </c>
      <c r="CF21" s="58">
        <v>6.0</v>
      </c>
      <c r="CG21" s="58">
        <v>333.0</v>
      </c>
      <c r="CH21" s="58">
        <v>253.0</v>
      </c>
      <c r="CI21" s="58">
        <v>150.0</v>
      </c>
      <c r="CJ21" s="58">
        <v>11.0</v>
      </c>
      <c r="CK21" s="58">
        <v>351.0</v>
      </c>
      <c r="CL21" s="58">
        <v>310.0</v>
      </c>
      <c r="CM21" s="58">
        <v>183.0</v>
      </c>
      <c r="CN21" s="58">
        <v>6.0</v>
      </c>
      <c r="CO21" s="58">
        <v>331.0</v>
      </c>
      <c r="CP21" s="58">
        <v>319.0</v>
      </c>
      <c r="CQ21" s="58">
        <v>160.0</v>
      </c>
      <c r="CR21" s="58">
        <v>7.0</v>
      </c>
      <c r="CS21" s="58">
        <v>334.0</v>
      </c>
      <c r="CT21" s="58">
        <v>315.0</v>
      </c>
      <c r="CU21" s="58">
        <v>189.0</v>
      </c>
      <c r="CV21" s="58">
        <v>107.0</v>
      </c>
      <c r="CW21" s="58">
        <v>334.0</v>
      </c>
      <c r="CX21" s="58">
        <v>174.0</v>
      </c>
      <c r="CY21" s="58">
        <v>68.0</v>
      </c>
      <c r="CZ21" s="58">
        <v>54.0</v>
      </c>
      <c r="DA21" s="58">
        <v>323.0</v>
      </c>
      <c r="DB21" s="58">
        <v>181.0</v>
      </c>
      <c r="DC21" s="58">
        <v>73.0</v>
      </c>
      <c r="DD21" s="58">
        <v>65.0</v>
      </c>
      <c r="DE21" s="59">
        <f t="shared" si="7"/>
        <v>145</v>
      </c>
      <c r="DF21" s="58">
        <v>35.2</v>
      </c>
      <c r="DG21" s="59">
        <f t="shared" ref="DG21:DH21" si="25">BO21</f>
        <v>152</v>
      </c>
      <c r="DH21" s="59">
        <f t="shared" si="25"/>
        <v>7.6</v>
      </c>
      <c r="DI21" s="59"/>
      <c r="DJ21" s="58">
        <v>7.0</v>
      </c>
      <c r="DK21" s="58">
        <v>52.0</v>
      </c>
      <c r="DL21" s="58">
        <v>49.0</v>
      </c>
      <c r="DM21" s="89"/>
      <c r="DN21" s="61">
        <v>339.0</v>
      </c>
      <c r="DO21" s="61">
        <v>140.0</v>
      </c>
      <c r="DP21" s="61">
        <v>30.46</v>
      </c>
      <c r="DQ21" s="61">
        <v>17.41</v>
      </c>
      <c r="DR21" s="61">
        <v>3.04</v>
      </c>
      <c r="DS21" s="61">
        <v>8.0</v>
      </c>
      <c r="DT21" s="61">
        <v>37.0</v>
      </c>
      <c r="DU21" s="61">
        <v>45.3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339.0</v>
      </c>
      <c r="EF21" s="63">
        <v>136.0</v>
      </c>
      <c r="EG21" s="63">
        <v>89.0</v>
      </c>
      <c r="EH21" s="63">
        <v>4.3</v>
      </c>
      <c r="EI21" s="64"/>
      <c r="EJ21" s="63">
        <v>9.0</v>
      </c>
      <c r="EK21" s="63">
        <v>47.0</v>
      </c>
      <c r="EL21" s="63">
        <v>49.0</v>
      </c>
      <c r="EM21" s="63">
        <v>136.0</v>
      </c>
      <c r="EN21" s="63">
        <v>100.0</v>
      </c>
      <c r="EO21" s="63">
        <v>4.3</v>
      </c>
      <c r="EP21" s="64"/>
      <c r="EQ21" s="63">
        <v>9.0</v>
      </c>
      <c r="ER21" s="63">
        <v>48.0</v>
      </c>
      <c r="ES21" s="63">
        <v>50.0</v>
      </c>
      <c r="ET21" s="63">
        <v>338.0</v>
      </c>
      <c r="EU21" s="63">
        <v>255.0</v>
      </c>
      <c r="EV21" s="63">
        <v>148.9</v>
      </c>
      <c r="EW21" s="63">
        <v>-8.0</v>
      </c>
      <c r="EX21" s="63">
        <v>338.0</v>
      </c>
      <c r="EY21" s="63">
        <v>0.0</v>
      </c>
      <c r="EZ21" s="63">
        <v>0.0</v>
      </c>
      <c r="FA21" s="63">
        <v>0.0</v>
      </c>
      <c r="FB21" s="63">
        <v>339.0</v>
      </c>
      <c r="FC21" s="63">
        <v>255.0</v>
      </c>
      <c r="FD21" s="63">
        <v>148.5</v>
      </c>
      <c r="FE21" s="63">
        <v>-4.6</v>
      </c>
      <c r="FF21" s="63">
        <v>338.0</v>
      </c>
      <c r="FG21" s="63">
        <v>0.0</v>
      </c>
      <c r="FH21" s="63">
        <v>0.0</v>
      </c>
      <c r="FI21" s="63">
        <v>0.0</v>
      </c>
      <c r="FJ21" s="63">
        <v>339.0</v>
      </c>
      <c r="FK21" s="63">
        <v>242.0</v>
      </c>
      <c r="FL21" s="63">
        <v>139.5</v>
      </c>
      <c r="FM21" s="64"/>
      <c r="FN21" s="63">
        <v>339.0</v>
      </c>
      <c r="FO21" s="63">
        <v>258.0</v>
      </c>
      <c r="FP21" s="63">
        <v>140.1</v>
      </c>
      <c r="FQ21" s="63">
        <v>3.1</v>
      </c>
      <c r="FR21" s="63">
        <v>136.0</v>
      </c>
      <c r="FS21" s="64"/>
      <c r="FT21" s="63">
        <v>14.23</v>
      </c>
      <c r="FU21" s="64"/>
      <c r="FV21" s="63">
        <v>136.0</v>
      </c>
      <c r="FW21" s="64"/>
      <c r="FX21" s="64"/>
      <c r="FY21" s="64"/>
      <c r="FZ21" s="89"/>
      <c r="GA21" s="65">
        <v>341.0</v>
      </c>
      <c r="GB21" s="66">
        <v>333.09</v>
      </c>
      <c r="GC21" s="66">
        <v>208.56</v>
      </c>
      <c r="GD21" s="66">
        <v>5.28</v>
      </c>
      <c r="GE21" s="94">
        <v>340.0</v>
      </c>
      <c r="GF21" s="66">
        <v>354.19</v>
      </c>
      <c r="GG21" s="66">
        <v>206.96</v>
      </c>
      <c r="GH21" s="66">
        <v>9.88</v>
      </c>
      <c r="GI21" s="66">
        <v>341.0</v>
      </c>
      <c r="GJ21" s="66">
        <v>242.52</v>
      </c>
      <c r="GK21" s="66">
        <v>-139.79</v>
      </c>
      <c r="GL21" s="66">
        <v>-8.46</v>
      </c>
      <c r="GM21" s="66">
        <v>341.0</v>
      </c>
      <c r="GN21" s="66">
        <v>221.72</v>
      </c>
      <c r="GO21" s="66">
        <v>-139.79</v>
      </c>
      <c r="GP21" s="66">
        <v>-16.25</v>
      </c>
      <c r="GQ21" s="66">
        <v>341.0</v>
      </c>
      <c r="GR21" s="66">
        <v>112.54</v>
      </c>
      <c r="GS21" s="66">
        <v>-71.7</v>
      </c>
      <c r="GT21" s="66">
        <v>5.03</v>
      </c>
      <c r="GU21" s="66">
        <v>340.0</v>
      </c>
      <c r="GV21" s="66">
        <v>126.32</v>
      </c>
      <c r="GW21" s="66">
        <v>-73.2</v>
      </c>
      <c r="GX21" s="66">
        <v>4.27</v>
      </c>
      <c r="GY21" s="89"/>
      <c r="GZ21" s="98" t="s">
        <v>91</v>
      </c>
      <c r="HA21" s="99" t="s">
        <v>92</v>
      </c>
      <c r="HB21" s="99">
        <v>239.0</v>
      </c>
      <c r="HC21" s="97">
        <f t="shared" ref="HC21:HC30" si="29">HB21/20</f>
        <v>11.95</v>
      </c>
      <c r="HD21" s="97">
        <f t="shared" ref="HD21:HD30" si="30">HC21*0.4</f>
        <v>4.78</v>
      </c>
      <c r="HE21" s="99">
        <v>8.0</v>
      </c>
      <c r="HF21" s="99">
        <v>52.0</v>
      </c>
      <c r="HG21" s="99">
        <v>49.0</v>
      </c>
      <c r="HH21" s="98" t="s">
        <v>91</v>
      </c>
      <c r="HI21" s="98" t="s">
        <v>92</v>
      </c>
      <c r="HJ21" s="99">
        <v>80.0</v>
      </c>
      <c r="HK21" s="97">
        <f t="shared" ref="HK21:HK30" si="31">HJ21/20</f>
        <v>4</v>
      </c>
      <c r="HL21" s="97">
        <f t="shared" ref="HL21:HL30" si="32">HK21*0.4</f>
        <v>1.6</v>
      </c>
      <c r="HM21" s="98">
        <v>5.0</v>
      </c>
      <c r="HN21" s="99">
        <v>56.0</v>
      </c>
      <c r="HO21" s="99">
        <v>56.0</v>
      </c>
      <c r="HP21" s="98" t="s">
        <v>91</v>
      </c>
      <c r="HQ21" s="99" t="s">
        <v>92</v>
      </c>
      <c r="HR21" s="99">
        <v>100.0</v>
      </c>
      <c r="HS21" s="97">
        <f t="shared" ref="HS21:HS30" si="33">HR21/20</f>
        <v>5</v>
      </c>
      <c r="HT21" s="97">
        <f t="shared" ref="HT21:HT30" si="34">HS21*0.4</f>
        <v>2</v>
      </c>
      <c r="HU21" s="98">
        <v>7.0</v>
      </c>
      <c r="HV21" s="99">
        <v>49.0</v>
      </c>
      <c r="HW21" s="99">
        <v>49.0</v>
      </c>
      <c r="HX21" s="89"/>
      <c r="HY21" s="147">
        <v>135.0</v>
      </c>
      <c r="HZ21" s="147">
        <v>33.0</v>
      </c>
      <c r="IA21" s="148">
        <f t="shared" si="8"/>
        <v>42</v>
      </c>
      <c r="IB21" s="147">
        <v>2.1</v>
      </c>
      <c r="IC21" s="148"/>
      <c r="ID21" s="147">
        <v>2.0</v>
      </c>
      <c r="IE21" s="147">
        <v>62.0</v>
      </c>
      <c r="IF21" s="147">
        <v>40.0</v>
      </c>
      <c r="IG21" s="89"/>
      <c r="IH21" s="74">
        <v>140.0</v>
      </c>
      <c r="II21" s="74">
        <v>34.1</v>
      </c>
      <c r="IJ21" s="74">
        <v>116.0</v>
      </c>
      <c r="IK21" s="74">
        <v>6.1</v>
      </c>
      <c r="IL21" s="74">
        <v>6.6</v>
      </c>
      <c r="IM21" s="74">
        <v>6.0</v>
      </c>
      <c r="IN21" s="74">
        <v>44.0</v>
      </c>
      <c r="IO21" s="74">
        <v>43.0</v>
      </c>
      <c r="IP21" s="74">
        <v>140.0</v>
      </c>
      <c r="IQ21" s="74">
        <v>34.8</v>
      </c>
      <c r="IR21" s="74">
        <v>5.0</v>
      </c>
      <c r="IS21" s="74">
        <v>0.1</v>
      </c>
      <c r="IT21" s="74">
        <v>0.3</v>
      </c>
      <c r="IU21" s="74">
        <v>12.0</v>
      </c>
      <c r="IV21" s="74">
        <v>45.0</v>
      </c>
      <c r="IW21" s="74">
        <v>44.0</v>
      </c>
      <c r="IX21" s="89"/>
      <c r="IY21" s="76">
        <v>139.17</v>
      </c>
      <c r="IZ21" s="76">
        <v>35.12</v>
      </c>
      <c r="JA21" s="76">
        <v>281.34</v>
      </c>
      <c r="JB21" s="76">
        <v>14.07</v>
      </c>
      <c r="JC21" s="76">
        <v>4.1</v>
      </c>
      <c r="JD21" s="76">
        <v>3.0</v>
      </c>
      <c r="JE21" s="76">
        <v>54.41</v>
      </c>
      <c r="JF21" s="76">
        <v>46.47</v>
      </c>
      <c r="JG21" s="77"/>
      <c r="JH21" s="77"/>
      <c r="JI21" s="77"/>
      <c r="JJ21" s="77"/>
      <c r="JK21" s="77"/>
      <c r="JL21" s="77"/>
      <c r="JM21" s="77"/>
      <c r="JN21" s="77"/>
      <c r="JO21" s="89"/>
      <c r="JP21" s="78">
        <v>137.0</v>
      </c>
      <c r="JQ21" s="78">
        <v>32.3</v>
      </c>
      <c r="JR21" s="78">
        <v>0.0</v>
      </c>
      <c r="JS21" s="78">
        <v>0.0</v>
      </c>
      <c r="JT21" s="78">
        <v>0.0</v>
      </c>
      <c r="JU21" s="78">
        <v>2.0</v>
      </c>
      <c r="JV21" s="78">
        <v>49.0</v>
      </c>
      <c r="JW21" s="78">
        <v>49.0</v>
      </c>
      <c r="JX21" s="78">
        <v>137.0</v>
      </c>
      <c r="JY21" s="78">
        <v>34.0</v>
      </c>
      <c r="JZ21" s="78">
        <v>123.0</v>
      </c>
      <c r="KA21" s="78">
        <v>6.4</v>
      </c>
      <c r="KB21" s="78">
        <v>2.4</v>
      </c>
      <c r="KC21" s="78">
        <v>2.0</v>
      </c>
      <c r="KD21" s="78">
        <v>45.0</v>
      </c>
      <c r="KE21" s="78">
        <v>45.0</v>
      </c>
      <c r="KF21" s="89"/>
      <c r="KG21" s="79">
        <v>137.0</v>
      </c>
      <c r="KH21" s="79">
        <v>33.0</v>
      </c>
      <c r="KI21" s="79">
        <v>106.0</v>
      </c>
      <c r="KJ21" s="79">
        <v>1.7</v>
      </c>
      <c r="KK21" s="80"/>
      <c r="KL21" s="79">
        <v>1.0</v>
      </c>
      <c r="KM21" s="79">
        <v>42.0</v>
      </c>
      <c r="KN21" s="79">
        <v>42.0</v>
      </c>
      <c r="KO21" s="79">
        <v>137.0</v>
      </c>
      <c r="KP21" s="79">
        <v>33.0</v>
      </c>
      <c r="KQ21" s="79" t="s">
        <v>98</v>
      </c>
      <c r="KR21" s="79" t="s">
        <v>98</v>
      </c>
      <c r="KS21" s="80"/>
      <c r="KT21" s="79">
        <v>1.0</v>
      </c>
      <c r="KU21" s="79">
        <v>42.0</v>
      </c>
      <c r="KV21" s="79">
        <v>40.0</v>
      </c>
      <c r="KW21" s="89"/>
      <c r="KX21" s="81">
        <v>137.0</v>
      </c>
      <c r="KY21" s="81">
        <v>34.0</v>
      </c>
      <c r="KZ21" s="81">
        <v>322.0</v>
      </c>
      <c r="LA21" s="81">
        <v>15.8</v>
      </c>
      <c r="LB21" s="81">
        <v>1.5</v>
      </c>
      <c r="LC21" s="81">
        <v>3.0</v>
      </c>
      <c r="LD21" s="81">
        <v>49.0</v>
      </c>
      <c r="LE21" s="81">
        <v>49.0</v>
      </c>
      <c r="LF21" s="81">
        <v>137.0</v>
      </c>
      <c r="LG21" s="81">
        <v>34.0</v>
      </c>
      <c r="LH21" s="81">
        <v>224.0</v>
      </c>
      <c r="LI21" s="81">
        <v>11.0</v>
      </c>
      <c r="LJ21" s="81">
        <v>5.0</v>
      </c>
      <c r="LK21" s="81">
        <v>5.0</v>
      </c>
      <c r="LL21" s="81">
        <v>50.0</v>
      </c>
      <c r="LM21" s="81">
        <v>50.0</v>
      </c>
      <c r="LN21" s="89"/>
      <c r="LO21" s="82">
        <v>336.0</v>
      </c>
      <c r="LP21" s="82">
        <v>296.0</v>
      </c>
      <c r="LQ21" s="82">
        <v>158.0</v>
      </c>
      <c r="LR21" s="82">
        <v>69.0</v>
      </c>
      <c r="LS21" s="82">
        <v>325.0</v>
      </c>
      <c r="LT21" s="83">
        <v>41.0</v>
      </c>
      <c r="LU21" s="83">
        <v>0.7</v>
      </c>
      <c r="LV21" s="83">
        <v>141.0</v>
      </c>
      <c r="LW21" s="83">
        <v>81.0</v>
      </c>
      <c r="LX21" s="83">
        <v>53.0</v>
      </c>
      <c r="LY21" s="83">
        <v>51.0</v>
      </c>
      <c r="LZ21" s="83">
        <v>12.0</v>
      </c>
      <c r="MA21" s="83">
        <v>117.0</v>
      </c>
      <c r="MB21" s="83">
        <v>0.0</v>
      </c>
      <c r="MC21" s="83">
        <v>141.0</v>
      </c>
      <c r="MD21" s="83">
        <v>215.0</v>
      </c>
      <c r="ME21" s="83">
        <v>74.0</v>
      </c>
      <c r="MF21" s="83">
        <v>57.0</v>
      </c>
      <c r="MG21" s="83">
        <v>12.0</v>
      </c>
      <c r="MH21" s="83">
        <v>0.0</v>
      </c>
      <c r="MI21" s="83">
        <v>0.0</v>
      </c>
      <c r="MJ21" s="83">
        <v>0.0</v>
      </c>
      <c r="MK21" s="83">
        <v>0.0</v>
      </c>
      <c r="ML21" s="83">
        <v>44.0</v>
      </c>
      <c r="MM21" s="83">
        <v>40.0</v>
      </c>
      <c r="MN21" s="83">
        <v>5.0</v>
      </c>
      <c r="MO21" s="86"/>
      <c r="MP21" s="87"/>
      <c r="MQ21" s="87"/>
      <c r="MR21" s="87"/>
      <c r="MS21" s="87"/>
      <c r="MT21" s="83">
        <v>10.5</v>
      </c>
      <c r="MU21" s="83">
        <v>3.6</v>
      </c>
      <c r="MV21" s="83">
        <v>177.0</v>
      </c>
      <c r="MW21" s="83">
        <v>36.0</v>
      </c>
      <c r="MX21" s="83">
        <v>35.0</v>
      </c>
      <c r="MY21" s="88" t="s">
        <v>96</v>
      </c>
      <c r="MZ21" s="83">
        <v>5.0</v>
      </c>
      <c r="NA21" s="87"/>
      <c r="NB21" s="83">
        <v>12.4</v>
      </c>
      <c r="NC21" s="83">
        <v>4.4</v>
      </c>
      <c r="ND21" s="83">
        <v>261.0</v>
      </c>
      <c r="NE21" s="83">
        <v>36.0</v>
      </c>
      <c r="NF21" s="83">
        <v>42.0</v>
      </c>
      <c r="NG21" s="83">
        <v>42.0</v>
      </c>
      <c r="NH21" s="83">
        <v>5.0</v>
      </c>
      <c r="NI21" s="88"/>
      <c r="NJ21" s="83">
        <v>0.0</v>
      </c>
      <c r="NK21" s="83">
        <v>0.0</v>
      </c>
      <c r="NL21" s="83">
        <v>0.0</v>
      </c>
      <c r="NM21" s="83">
        <v>34.0</v>
      </c>
      <c r="NN21" s="83">
        <v>48.0</v>
      </c>
      <c r="NO21" s="83">
        <v>46.0</v>
      </c>
      <c r="NP21" s="83">
        <v>4.0</v>
      </c>
      <c r="NQ21" s="222"/>
      <c r="NR21" s="222"/>
    </row>
    <row r="22" ht="14.25" customHeight="1">
      <c r="A22" s="49">
        <v>0.375</v>
      </c>
      <c r="B22" s="50"/>
      <c r="C22" s="51">
        <v>50.18</v>
      </c>
      <c r="D22" s="127">
        <v>342.0</v>
      </c>
      <c r="E22" s="53">
        <v>136.0</v>
      </c>
      <c r="F22" s="53">
        <v>42.0</v>
      </c>
      <c r="G22" s="53">
        <v>9.1</v>
      </c>
      <c r="H22" s="54"/>
      <c r="I22" s="53">
        <v>6.0</v>
      </c>
      <c r="J22" s="53">
        <v>49.0</v>
      </c>
      <c r="K22" s="53">
        <v>48.0</v>
      </c>
      <c r="L22" s="53">
        <v>140.0</v>
      </c>
      <c r="M22" s="53">
        <v>85.0</v>
      </c>
      <c r="N22" s="53">
        <v>21.4</v>
      </c>
      <c r="O22" s="54"/>
      <c r="P22" s="53">
        <v>6.0</v>
      </c>
      <c r="Q22" s="53">
        <v>54.0</v>
      </c>
      <c r="R22" s="53">
        <v>48.0</v>
      </c>
      <c r="S22" s="53">
        <v>345.8</v>
      </c>
      <c r="T22" s="53">
        <v>349.6</v>
      </c>
      <c r="U22" s="53">
        <v>206.4</v>
      </c>
      <c r="V22" s="54"/>
      <c r="W22" s="53">
        <v>341.7</v>
      </c>
      <c r="X22" s="53">
        <v>303.9</v>
      </c>
      <c r="Y22" s="53">
        <v>157.0</v>
      </c>
      <c r="Z22" s="54"/>
      <c r="AA22" s="53">
        <v>345.9</v>
      </c>
      <c r="AB22" s="53">
        <v>270.4</v>
      </c>
      <c r="AC22" s="53">
        <v>157.9</v>
      </c>
      <c r="AD22" s="54"/>
      <c r="AE22" s="53">
        <v>345.6</v>
      </c>
      <c r="AF22" s="53">
        <v>247.3</v>
      </c>
      <c r="AG22" s="53">
        <v>148.7</v>
      </c>
      <c r="AH22" s="54"/>
      <c r="AI22" s="53">
        <v>352.9</v>
      </c>
      <c r="AJ22" s="53">
        <v>351.2</v>
      </c>
      <c r="AK22" s="53">
        <v>210.9</v>
      </c>
      <c r="AL22" s="54"/>
      <c r="AM22" s="53">
        <v>344.0</v>
      </c>
      <c r="AN22" s="53">
        <v>363.2</v>
      </c>
      <c r="AO22" s="53">
        <v>202.4</v>
      </c>
      <c r="AP22" s="54"/>
      <c r="AQ22" s="182">
        <f t="shared" ref="AQ22:AS22" si="26">E22</f>
        <v>136</v>
      </c>
      <c r="AR22" s="54">
        <f t="shared" si="26"/>
        <v>42</v>
      </c>
      <c r="AS22" s="56">
        <f t="shared" si="26"/>
        <v>9.1</v>
      </c>
      <c r="AT22" s="54"/>
      <c r="AU22" s="54">
        <f t="shared" ref="AU22:AW22" si="27">L22</f>
        <v>140</v>
      </c>
      <c r="AV22" s="54">
        <f t="shared" si="27"/>
        <v>85</v>
      </c>
      <c r="AW22" s="54">
        <f t="shared" si="27"/>
        <v>21.4</v>
      </c>
      <c r="AX22" s="54"/>
      <c r="AY22" s="182">
        <f t="shared" si="5"/>
        <v>136</v>
      </c>
      <c r="AZ22" s="54"/>
      <c r="BA22" s="54"/>
      <c r="BB22" s="54"/>
      <c r="BC22" s="89"/>
      <c r="BD22" s="54"/>
      <c r="BE22" s="53">
        <v>34.0</v>
      </c>
      <c r="BF22" s="53">
        <v>5.0</v>
      </c>
      <c r="BG22" s="53">
        <v>0.3</v>
      </c>
      <c r="BH22" s="54"/>
      <c r="BI22" s="53">
        <v>22.0</v>
      </c>
      <c r="BJ22" s="53">
        <v>85.0</v>
      </c>
      <c r="BK22" s="53">
        <v>56.0</v>
      </c>
      <c r="BL22" s="89"/>
      <c r="BM22" s="58">
        <v>341.0</v>
      </c>
      <c r="BN22" s="58">
        <v>143.0</v>
      </c>
      <c r="BO22" s="58">
        <v>86.0</v>
      </c>
      <c r="BP22" s="58">
        <v>4.3</v>
      </c>
      <c r="BQ22" s="59"/>
      <c r="BR22" s="58">
        <v>6.0</v>
      </c>
      <c r="BS22" s="58">
        <v>56.0</v>
      </c>
      <c r="BT22" s="58">
        <v>57.0</v>
      </c>
      <c r="BU22" s="59">
        <f t="shared" si="6"/>
        <v>341</v>
      </c>
      <c r="BV22" s="58">
        <v>361.0</v>
      </c>
      <c r="BW22" s="58">
        <v>207.0</v>
      </c>
      <c r="BX22" s="58">
        <v>39.0</v>
      </c>
      <c r="BY22" s="58">
        <v>334.0</v>
      </c>
      <c r="BZ22" s="58">
        <v>380.0</v>
      </c>
      <c r="CA22" s="58">
        <v>207.0</v>
      </c>
      <c r="CB22" s="58">
        <v>35.0</v>
      </c>
      <c r="CC22" s="58">
        <v>340.0</v>
      </c>
      <c r="CD22" s="58">
        <v>246.0</v>
      </c>
      <c r="CE22" s="58">
        <v>138.0</v>
      </c>
      <c r="CF22" s="58">
        <v>7.0</v>
      </c>
      <c r="CG22" s="58">
        <v>334.0</v>
      </c>
      <c r="CH22" s="58">
        <v>237.0</v>
      </c>
      <c r="CI22" s="58">
        <v>137.0</v>
      </c>
      <c r="CJ22" s="58">
        <v>10.0</v>
      </c>
      <c r="CK22" s="58">
        <v>345.0</v>
      </c>
      <c r="CL22" s="58">
        <v>309.0</v>
      </c>
      <c r="CM22" s="58">
        <v>184.0</v>
      </c>
      <c r="CN22" s="58">
        <v>7.0</v>
      </c>
      <c r="CO22" s="58">
        <v>331.0</v>
      </c>
      <c r="CP22" s="58">
        <v>314.0</v>
      </c>
      <c r="CQ22" s="58">
        <v>159.0</v>
      </c>
      <c r="CR22" s="58">
        <v>8.0</v>
      </c>
      <c r="CS22" s="58">
        <v>335.0</v>
      </c>
      <c r="CT22" s="58">
        <v>323.0</v>
      </c>
      <c r="CU22" s="58">
        <v>191.0</v>
      </c>
      <c r="CV22" s="58">
        <v>111.0</v>
      </c>
      <c r="CW22" s="58">
        <v>336.0</v>
      </c>
      <c r="CX22" s="58">
        <v>183.0</v>
      </c>
      <c r="CY22" s="58">
        <v>73.0</v>
      </c>
      <c r="CZ22" s="58">
        <v>57.0</v>
      </c>
      <c r="DA22" s="58">
        <v>323.0</v>
      </c>
      <c r="DB22" s="58">
        <v>191.0</v>
      </c>
      <c r="DC22" s="58">
        <v>76.0</v>
      </c>
      <c r="DD22" s="58">
        <v>71.0</v>
      </c>
      <c r="DE22" s="59">
        <f t="shared" si="7"/>
        <v>143</v>
      </c>
      <c r="DF22" s="58">
        <v>35.6</v>
      </c>
      <c r="DG22" s="59">
        <f t="shared" ref="DG22:DH22" si="28">BO22</f>
        <v>86</v>
      </c>
      <c r="DH22" s="59">
        <f t="shared" si="28"/>
        <v>4.3</v>
      </c>
      <c r="DI22" s="59"/>
      <c r="DJ22" s="58">
        <v>7.0</v>
      </c>
      <c r="DK22" s="58">
        <v>52.0</v>
      </c>
      <c r="DL22" s="58">
        <v>50.0</v>
      </c>
      <c r="DM22" s="89"/>
      <c r="DN22" s="61">
        <v>339.0</v>
      </c>
      <c r="DO22" s="61">
        <v>139.0</v>
      </c>
      <c r="DP22" s="61">
        <v>44.12</v>
      </c>
      <c r="DQ22" s="61">
        <v>25.12</v>
      </c>
      <c r="DR22" s="61">
        <v>6.64</v>
      </c>
      <c r="DS22" s="61">
        <v>8.0</v>
      </c>
      <c r="DT22" s="61">
        <v>42.0</v>
      </c>
      <c r="DU22" s="61">
        <v>47.2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343.0</v>
      </c>
      <c r="EF22" s="63">
        <v>138.0</v>
      </c>
      <c r="EG22" s="63">
        <v>70.0</v>
      </c>
      <c r="EH22" s="63">
        <v>3.0</v>
      </c>
      <c r="EI22" s="64"/>
      <c r="EJ22" s="63">
        <v>9.0</v>
      </c>
      <c r="EK22" s="63">
        <v>47.0</v>
      </c>
      <c r="EL22" s="63">
        <v>49.0</v>
      </c>
      <c r="EM22" s="63">
        <v>138.0</v>
      </c>
      <c r="EN22" s="63">
        <v>101.0</v>
      </c>
      <c r="EO22" s="63">
        <v>4.3</v>
      </c>
      <c r="EP22" s="64"/>
      <c r="EQ22" s="63">
        <v>9.0</v>
      </c>
      <c r="ER22" s="63">
        <v>48.0</v>
      </c>
      <c r="ES22" s="63">
        <v>50.0</v>
      </c>
      <c r="ET22" s="63">
        <v>342.0</v>
      </c>
      <c r="EU22" s="63">
        <v>255.0</v>
      </c>
      <c r="EV22" s="63">
        <v>148.9</v>
      </c>
      <c r="EW22" s="63">
        <v>-9.2</v>
      </c>
      <c r="EX22" s="63">
        <v>341.0</v>
      </c>
      <c r="EY22" s="63">
        <v>0.0</v>
      </c>
      <c r="EZ22" s="63">
        <v>0.0</v>
      </c>
      <c r="FA22" s="63">
        <v>0.0</v>
      </c>
      <c r="FB22" s="63">
        <v>341.0</v>
      </c>
      <c r="FC22" s="63">
        <v>254.0</v>
      </c>
      <c r="FD22" s="63">
        <v>148.6</v>
      </c>
      <c r="FE22" s="63">
        <v>-5.4</v>
      </c>
      <c r="FF22" s="63">
        <v>340.0</v>
      </c>
      <c r="FG22" s="63">
        <v>0.0</v>
      </c>
      <c r="FH22" s="63">
        <v>0.0</v>
      </c>
      <c r="FI22" s="63">
        <v>0.0</v>
      </c>
      <c r="FJ22" s="63">
        <v>343.0</v>
      </c>
      <c r="FK22" s="63">
        <v>241.0</v>
      </c>
      <c r="FL22" s="63">
        <v>140.2</v>
      </c>
      <c r="FM22" s="64"/>
      <c r="FN22" s="63">
        <v>343.0</v>
      </c>
      <c r="FO22" s="63">
        <v>258.0</v>
      </c>
      <c r="FP22" s="63">
        <v>140.7</v>
      </c>
      <c r="FQ22" s="63">
        <v>3.2</v>
      </c>
      <c r="FR22" s="63">
        <v>138.0</v>
      </c>
      <c r="FS22" s="64"/>
      <c r="FT22" s="63">
        <v>14.62</v>
      </c>
      <c r="FU22" s="64"/>
      <c r="FV22" s="63">
        <v>138.0</v>
      </c>
      <c r="FW22" s="64"/>
      <c r="FX22" s="64"/>
      <c r="FY22" s="64"/>
      <c r="FZ22" s="89"/>
      <c r="GA22" s="65">
        <v>339.0</v>
      </c>
      <c r="GB22" s="66">
        <v>376.9</v>
      </c>
      <c r="GC22" s="66">
        <v>234.35</v>
      </c>
      <c r="GD22" s="66">
        <v>25.55</v>
      </c>
      <c r="GE22" s="66">
        <v>339.0</v>
      </c>
      <c r="GF22" s="66">
        <v>400.93</v>
      </c>
      <c r="GG22" s="66">
        <v>231.7</v>
      </c>
      <c r="GH22" s="66">
        <v>28.73</v>
      </c>
      <c r="GI22" s="66">
        <v>339.0</v>
      </c>
      <c r="GJ22" s="66">
        <v>247.36</v>
      </c>
      <c r="GK22" s="66">
        <v>-141.23</v>
      </c>
      <c r="GL22" s="66">
        <v>-16.75</v>
      </c>
      <c r="GM22" s="66">
        <v>339.0</v>
      </c>
      <c r="GN22" s="66">
        <v>222.26</v>
      </c>
      <c r="GO22" s="66">
        <v>-141.21</v>
      </c>
      <c r="GP22" s="66">
        <v>-25.38</v>
      </c>
      <c r="GQ22" s="66">
        <v>339.0</v>
      </c>
      <c r="GR22" s="66">
        <v>146.77</v>
      </c>
      <c r="GS22" s="66">
        <v>-92.05</v>
      </c>
      <c r="GT22" s="66">
        <v>0.0</v>
      </c>
      <c r="GU22" s="66">
        <v>339.0</v>
      </c>
      <c r="GV22" s="66">
        <v>157.89</v>
      </c>
      <c r="GW22" s="66">
        <v>-89.54</v>
      </c>
      <c r="GX22" s="66">
        <v>-4.1</v>
      </c>
      <c r="GY22" s="89"/>
      <c r="GZ22" s="98" t="s">
        <v>91</v>
      </c>
      <c r="HA22" s="99" t="s">
        <v>92</v>
      </c>
      <c r="HB22" s="98">
        <v>256.0</v>
      </c>
      <c r="HC22" s="97">
        <f t="shared" si="29"/>
        <v>12.8</v>
      </c>
      <c r="HD22" s="97">
        <f t="shared" si="30"/>
        <v>5.12</v>
      </c>
      <c r="HE22" s="99">
        <v>8.0</v>
      </c>
      <c r="HF22" s="99">
        <v>52.0</v>
      </c>
      <c r="HG22" s="99">
        <v>49.0</v>
      </c>
      <c r="HH22" s="98" t="s">
        <v>91</v>
      </c>
      <c r="HI22" s="98" t="s">
        <v>92</v>
      </c>
      <c r="HJ22" s="98">
        <v>86.0</v>
      </c>
      <c r="HK22" s="97">
        <f t="shared" si="31"/>
        <v>4.3</v>
      </c>
      <c r="HL22" s="97">
        <f t="shared" si="32"/>
        <v>1.72</v>
      </c>
      <c r="HM22" s="98">
        <v>5.0</v>
      </c>
      <c r="HN22" s="99">
        <v>56.0</v>
      </c>
      <c r="HO22" s="99">
        <v>56.0</v>
      </c>
      <c r="HP22" s="98" t="s">
        <v>91</v>
      </c>
      <c r="HQ22" s="99" t="s">
        <v>92</v>
      </c>
      <c r="HR22" s="98">
        <v>101.0</v>
      </c>
      <c r="HS22" s="97">
        <f t="shared" si="33"/>
        <v>5.05</v>
      </c>
      <c r="HT22" s="97">
        <f t="shared" si="34"/>
        <v>2.02</v>
      </c>
      <c r="HU22" s="98">
        <v>7.0</v>
      </c>
      <c r="HV22" s="99">
        <v>49.0</v>
      </c>
      <c r="HW22" s="99">
        <v>49.0</v>
      </c>
      <c r="HX22" s="89"/>
      <c r="HY22" s="147">
        <v>135.0</v>
      </c>
      <c r="HZ22" s="147">
        <v>33.0</v>
      </c>
      <c r="IA22" s="148">
        <f t="shared" si="8"/>
        <v>88</v>
      </c>
      <c r="IB22" s="147">
        <v>4.4</v>
      </c>
      <c r="IC22" s="148"/>
      <c r="ID22" s="147">
        <v>2.0</v>
      </c>
      <c r="IE22" s="147">
        <v>62.0</v>
      </c>
      <c r="IF22" s="147">
        <v>40.0</v>
      </c>
      <c r="IG22" s="89"/>
      <c r="IH22" s="74">
        <v>140.0</v>
      </c>
      <c r="II22" s="74">
        <v>33.9</v>
      </c>
      <c r="IJ22" s="74">
        <v>141.0</v>
      </c>
      <c r="IK22" s="74">
        <v>7.0</v>
      </c>
      <c r="IL22" s="74">
        <v>8.1</v>
      </c>
      <c r="IM22" s="74">
        <v>6.0</v>
      </c>
      <c r="IN22" s="74">
        <v>44.0</v>
      </c>
      <c r="IO22" s="74">
        <v>43.0</v>
      </c>
      <c r="IP22" s="74">
        <v>140.0</v>
      </c>
      <c r="IQ22" s="74">
        <v>34.8</v>
      </c>
      <c r="IR22" s="74">
        <v>5.0</v>
      </c>
      <c r="IS22" s="74">
        <v>0.1</v>
      </c>
      <c r="IT22" s="74">
        <v>0.3</v>
      </c>
      <c r="IU22" s="74">
        <v>12.0</v>
      </c>
      <c r="IV22" s="74">
        <v>45.0</v>
      </c>
      <c r="IW22" s="74">
        <v>44.0</v>
      </c>
      <c r="IX22" s="89"/>
      <c r="IY22" s="76">
        <v>139.3</v>
      </c>
      <c r="IZ22" s="76">
        <v>34.83</v>
      </c>
      <c r="JA22" s="76">
        <v>417.0</v>
      </c>
      <c r="JB22" s="76">
        <v>20.85</v>
      </c>
      <c r="JC22" s="76">
        <v>6.8</v>
      </c>
      <c r="JD22" s="76">
        <v>3.0</v>
      </c>
      <c r="JE22" s="76">
        <v>56.63</v>
      </c>
      <c r="JF22" s="76">
        <v>48.24</v>
      </c>
      <c r="JG22" s="77"/>
      <c r="JH22" s="77"/>
      <c r="JI22" s="77"/>
      <c r="JJ22" s="77"/>
      <c r="JK22" s="77"/>
      <c r="JL22" s="77"/>
      <c r="JM22" s="77"/>
      <c r="JN22" s="77"/>
      <c r="JO22" s="89"/>
      <c r="JP22" s="78">
        <v>138.0</v>
      </c>
      <c r="JQ22" s="78">
        <v>32.4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40.0</v>
      </c>
      <c r="JX22" s="78">
        <v>138.0</v>
      </c>
      <c r="JY22" s="78">
        <v>34.3</v>
      </c>
      <c r="JZ22" s="78">
        <v>131.0</v>
      </c>
      <c r="KA22" s="78">
        <v>6.9</v>
      </c>
      <c r="KB22" s="78">
        <v>2.8</v>
      </c>
      <c r="KC22" s="78">
        <v>2.0</v>
      </c>
      <c r="KD22" s="78">
        <v>46.0</v>
      </c>
      <c r="KE22" s="78">
        <v>46.0</v>
      </c>
      <c r="KF22" s="89"/>
      <c r="KG22" s="79">
        <v>138.0</v>
      </c>
      <c r="KH22" s="79">
        <v>33.0</v>
      </c>
      <c r="KI22" s="79">
        <v>63.0</v>
      </c>
      <c r="KJ22" s="79">
        <v>3.2</v>
      </c>
      <c r="KK22" s="80"/>
      <c r="KL22" s="79">
        <v>1.0</v>
      </c>
      <c r="KM22" s="79">
        <v>42.0</v>
      </c>
      <c r="KN22" s="79">
        <v>42.0</v>
      </c>
      <c r="KO22" s="79">
        <v>138.0</v>
      </c>
      <c r="KP22" s="79">
        <v>33.0</v>
      </c>
      <c r="KQ22" s="235">
        <v>3.0</v>
      </c>
      <c r="KR22" s="235">
        <v>0.2</v>
      </c>
      <c r="KS22" s="80"/>
      <c r="KT22" s="79">
        <v>1.0</v>
      </c>
      <c r="KU22" s="79">
        <v>42.0</v>
      </c>
      <c r="KV22" s="79">
        <v>40.0</v>
      </c>
      <c r="KW22" s="89"/>
      <c r="KX22" s="81">
        <v>137.0</v>
      </c>
      <c r="KY22" s="81">
        <v>34.0</v>
      </c>
      <c r="KZ22" s="81">
        <v>243.0</v>
      </c>
      <c r="LA22" s="81">
        <v>11.9</v>
      </c>
      <c r="LB22" s="81">
        <v>2.0</v>
      </c>
      <c r="LC22" s="81">
        <v>3.0</v>
      </c>
      <c r="LD22" s="81">
        <v>53.0</v>
      </c>
      <c r="LE22" s="81">
        <v>52.0</v>
      </c>
      <c r="LF22" s="81">
        <v>137.0</v>
      </c>
      <c r="LG22" s="81">
        <v>34.0</v>
      </c>
      <c r="LH22" s="81">
        <v>316.0</v>
      </c>
      <c r="LI22" s="81">
        <v>15.5</v>
      </c>
      <c r="LJ22" s="81">
        <v>5.0</v>
      </c>
      <c r="LK22" s="81">
        <v>5.0</v>
      </c>
      <c r="LL22" s="81">
        <v>51.0</v>
      </c>
      <c r="LM22" s="81">
        <v>51.0</v>
      </c>
      <c r="LN22" s="89"/>
      <c r="LO22" s="82">
        <v>336.0</v>
      </c>
      <c r="LP22" s="82">
        <v>290.0</v>
      </c>
      <c r="LQ22" s="82">
        <v>162.0</v>
      </c>
      <c r="LR22" s="82">
        <v>69.0</v>
      </c>
      <c r="LS22" s="82">
        <v>324.0</v>
      </c>
      <c r="LT22" s="83">
        <v>44.0</v>
      </c>
      <c r="LU22" s="83">
        <v>1.0</v>
      </c>
      <c r="LV22" s="83">
        <v>142.0</v>
      </c>
      <c r="LW22" s="83">
        <v>79.0</v>
      </c>
      <c r="LX22" s="83">
        <v>53.0</v>
      </c>
      <c r="LY22" s="83">
        <v>52.0</v>
      </c>
      <c r="LZ22" s="83">
        <v>12.0</v>
      </c>
      <c r="MA22" s="83">
        <v>118.0</v>
      </c>
      <c r="MB22" s="83">
        <v>3.4</v>
      </c>
      <c r="MC22" s="83">
        <v>142.0</v>
      </c>
      <c r="MD22" s="83">
        <v>211.0</v>
      </c>
      <c r="ME22" s="83">
        <v>76.0</v>
      </c>
      <c r="MF22" s="83">
        <v>59.0</v>
      </c>
      <c r="MG22" s="83">
        <v>12.0</v>
      </c>
      <c r="MH22" s="83">
        <v>0.0</v>
      </c>
      <c r="MI22" s="83">
        <v>0.0</v>
      </c>
      <c r="MJ22" s="83">
        <v>0.0</v>
      </c>
      <c r="MK22" s="83">
        <v>0.0</v>
      </c>
      <c r="ML22" s="83">
        <v>42.0</v>
      </c>
      <c r="MM22" s="83">
        <v>45.0</v>
      </c>
      <c r="MN22" s="83">
        <v>5.0</v>
      </c>
      <c r="MO22" s="86"/>
      <c r="MP22" s="87"/>
      <c r="MQ22" s="87"/>
      <c r="MR22" s="87"/>
      <c r="MS22" s="87"/>
      <c r="MT22" s="83">
        <v>10.3</v>
      </c>
      <c r="MU22" s="83">
        <v>3.4</v>
      </c>
      <c r="MV22" s="83">
        <v>173.0</v>
      </c>
      <c r="MW22" s="83">
        <v>36.0</v>
      </c>
      <c r="MX22" s="83">
        <v>35.0</v>
      </c>
      <c r="MY22" s="88" t="s">
        <v>96</v>
      </c>
      <c r="MZ22" s="83">
        <v>5.0</v>
      </c>
      <c r="NA22" s="88"/>
      <c r="NB22" s="83">
        <v>14.1</v>
      </c>
      <c r="NC22" s="83">
        <v>5.0</v>
      </c>
      <c r="ND22" s="83">
        <v>287.0</v>
      </c>
      <c r="NE22" s="83">
        <v>35.0</v>
      </c>
      <c r="NF22" s="83">
        <v>42.0</v>
      </c>
      <c r="NG22" s="83">
        <v>42.0</v>
      </c>
      <c r="NH22" s="83">
        <v>5.0</v>
      </c>
      <c r="NI22" s="83"/>
      <c r="NJ22" s="205">
        <v>0.0</v>
      </c>
      <c r="NK22" s="83">
        <v>0.0</v>
      </c>
      <c r="NL22" s="83">
        <v>0.0</v>
      </c>
      <c r="NM22" s="83">
        <v>0.0</v>
      </c>
      <c r="NN22" s="83">
        <v>34.0</v>
      </c>
      <c r="NO22" s="83">
        <v>48.0</v>
      </c>
      <c r="NP22" s="83">
        <v>52.0</v>
      </c>
      <c r="NQ22" s="222"/>
      <c r="NR22" s="222"/>
    </row>
    <row r="23" ht="14.25" customHeight="1">
      <c r="A23" s="49">
        <v>0.416666666666667</v>
      </c>
      <c r="B23" s="50"/>
      <c r="C23" s="51">
        <v>50.25</v>
      </c>
      <c r="D23" s="127">
        <v>339.0</v>
      </c>
      <c r="E23" s="53">
        <v>135.0</v>
      </c>
      <c r="F23" s="53">
        <v>44.0</v>
      </c>
      <c r="G23" s="53">
        <v>9.6</v>
      </c>
      <c r="H23" s="54"/>
      <c r="I23" s="53">
        <v>6.0</v>
      </c>
      <c r="J23" s="53">
        <v>49.0</v>
      </c>
      <c r="K23" s="53">
        <v>45.0</v>
      </c>
      <c r="L23" s="53">
        <v>139.0</v>
      </c>
      <c r="M23" s="53">
        <v>96.0</v>
      </c>
      <c r="N23" s="53">
        <v>23.9</v>
      </c>
      <c r="O23" s="54"/>
      <c r="P23" s="53">
        <v>6.0</v>
      </c>
      <c r="Q23" s="53">
        <v>54.0</v>
      </c>
      <c r="R23" s="53">
        <v>48.0</v>
      </c>
      <c r="S23" s="53">
        <v>341.9</v>
      </c>
      <c r="T23" s="53">
        <v>352.7</v>
      </c>
      <c r="U23" s="53">
        <v>206.1</v>
      </c>
      <c r="V23" s="54"/>
      <c r="W23" s="53">
        <v>338.1</v>
      </c>
      <c r="X23" s="53">
        <v>292.1</v>
      </c>
      <c r="Y23" s="53">
        <v>148.5</v>
      </c>
      <c r="Z23" s="54"/>
      <c r="AA23" s="53">
        <v>342.4</v>
      </c>
      <c r="AB23" s="53">
        <v>273.3</v>
      </c>
      <c r="AC23" s="53">
        <v>157.2</v>
      </c>
      <c r="AD23" s="54"/>
      <c r="AE23" s="53">
        <v>341.7</v>
      </c>
      <c r="AF23" s="53">
        <v>248.4</v>
      </c>
      <c r="AG23" s="53">
        <v>140.8</v>
      </c>
      <c r="AH23" s="54"/>
      <c r="AI23" s="53">
        <v>349.2</v>
      </c>
      <c r="AJ23" s="53">
        <v>348.5</v>
      </c>
      <c r="AK23" s="53">
        <v>205.6</v>
      </c>
      <c r="AL23" s="54"/>
      <c r="AM23" s="53">
        <v>340.3</v>
      </c>
      <c r="AN23" s="53">
        <v>356.8</v>
      </c>
      <c r="AO23" s="53">
        <v>195.4</v>
      </c>
      <c r="AP23" s="54"/>
      <c r="AQ23" s="182">
        <f t="shared" ref="AQ23:AS23" si="35">E23</f>
        <v>135</v>
      </c>
      <c r="AR23" s="54">
        <f t="shared" si="35"/>
        <v>44</v>
      </c>
      <c r="AS23" s="56">
        <f t="shared" si="35"/>
        <v>9.6</v>
      </c>
      <c r="AT23" s="54"/>
      <c r="AU23" s="54">
        <f t="shared" ref="AU23:AW23" si="36">L23</f>
        <v>139</v>
      </c>
      <c r="AV23" s="54">
        <f t="shared" si="36"/>
        <v>96</v>
      </c>
      <c r="AW23" s="54">
        <f t="shared" si="36"/>
        <v>23.9</v>
      </c>
      <c r="AX23" s="54"/>
      <c r="AY23" s="182">
        <f t="shared" si="5"/>
        <v>135</v>
      </c>
      <c r="AZ23" s="54"/>
      <c r="BA23" s="54"/>
      <c r="BB23" s="54"/>
      <c r="BC23" s="89"/>
      <c r="BD23" s="54"/>
      <c r="BE23" s="53">
        <v>34.0</v>
      </c>
      <c r="BF23" s="53">
        <v>5.0</v>
      </c>
      <c r="BG23" s="53">
        <v>0.3</v>
      </c>
      <c r="BH23" s="54"/>
      <c r="BI23" s="53">
        <v>22.0</v>
      </c>
      <c r="BJ23" s="53">
        <v>85.0</v>
      </c>
      <c r="BK23" s="53">
        <v>56.0</v>
      </c>
      <c r="BL23" s="89"/>
      <c r="BM23" s="58">
        <v>338.0</v>
      </c>
      <c r="BN23" s="58">
        <v>145.0</v>
      </c>
      <c r="BO23" s="58">
        <v>188.0</v>
      </c>
      <c r="BP23" s="58">
        <v>9.4</v>
      </c>
      <c r="BQ23" s="59"/>
      <c r="BR23" s="58">
        <v>6.0</v>
      </c>
      <c r="BS23" s="58">
        <v>56.0</v>
      </c>
      <c r="BT23" s="58">
        <v>57.0</v>
      </c>
      <c r="BU23" s="59">
        <f t="shared" si="6"/>
        <v>338</v>
      </c>
      <c r="BV23" s="58">
        <v>351.0</v>
      </c>
      <c r="BW23" s="58">
        <v>206.0</v>
      </c>
      <c r="BX23" s="58">
        <v>11.0</v>
      </c>
      <c r="BY23" s="58">
        <v>331.0</v>
      </c>
      <c r="BZ23" s="58">
        <v>380.0</v>
      </c>
      <c r="CA23" s="58">
        <v>208.0</v>
      </c>
      <c r="CB23" s="58">
        <v>8.0</v>
      </c>
      <c r="CC23" s="58">
        <v>337.0</v>
      </c>
      <c r="CD23" s="58">
        <v>260.0</v>
      </c>
      <c r="CE23" s="58">
        <v>146.0</v>
      </c>
      <c r="CF23" s="58">
        <v>24.0</v>
      </c>
      <c r="CG23" s="58">
        <v>331.0</v>
      </c>
      <c r="CH23" s="58">
        <v>268.0</v>
      </c>
      <c r="CI23" s="58">
        <v>122.0</v>
      </c>
      <c r="CJ23" s="58">
        <v>24.0</v>
      </c>
      <c r="CK23" s="58">
        <v>344.0</v>
      </c>
      <c r="CL23" s="58">
        <v>179.0</v>
      </c>
      <c r="CM23" s="58">
        <v>117.0</v>
      </c>
      <c r="CN23" s="58">
        <v>5.0</v>
      </c>
      <c r="CO23" s="58">
        <v>329.0</v>
      </c>
      <c r="CP23" s="58">
        <v>332.0</v>
      </c>
      <c r="CQ23" s="58">
        <v>167.0</v>
      </c>
      <c r="CR23" s="58">
        <v>11.0</v>
      </c>
      <c r="CS23" s="58">
        <v>332.0</v>
      </c>
      <c r="CT23" s="58">
        <v>336.0</v>
      </c>
      <c r="CU23" s="58">
        <v>200.0</v>
      </c>
      <c r="CV23" s="58">
        <v>110.0</v>
      </c>
      <c r="CW23" s="58" t="s">
        <v>94</v>
      </c>
      <c r="CX23" s="58" t="s">
        <v>94</v>
      </c>
      <c r="CY23" s="58" t="s">
        <v>94</v>
      </c>
      <c r="CZ23" s="58" t="s">
        <v>94</v>
      </c>
      <c r="DA23" s="58">
        <v>320.0</v>
      </c>
      <c r="DB23" s="58">
        <v>240.0</v>
      </c>
      <c r="DC23" s="58">
        <v>113.0</v>
      </c>
      <c r="DD23" s="58">
        <v>73.0</v>
      </c>
      <c r="DE23" s="59">
        <f t="shared" si="7"/>
        <v>145</v>
      </c>
      <c r="DF23" s="58">
        <v>35.4</v>
      </c>
      <c r="DG23" s="59">
        <f t="shared" ref="DG23:DH23" si="37">BO23</f>
        <v>188</v>
      </c>
      <c r="DH23" s="59">
        <f t="shared" si="37"/>
        <v>9.4</v>
      </c>
      <c r="DI23" s="59"/>
      <c r="DJ23" s="58">
        <v>7.0</v>
      </c>
      <c r="DK23" s="58">
        <v>52.0</v>
      </c>
      <c r="DL23" s="58">
        <v>50.0</v>
      </c>
      <c r="DM23" s="89"/>
      <c r="DN23" s="61">
        <v>338.0</v>
      </c>
      <c r="DO23" s="61">
        <v>139.0</v>
      </c>
      <c r="DP23" s="61">
        <v>38.09</v>
      </c>
      <c r="DQ23" s="61">
        <v>21.37</v>
      </c>
      <c r="DR23" s="61">
        <v>4.92</v>
      </c>
      <c r="DS23" s="61">
        <v>8.0</v>
      </c>
      <c r="DT23" s="61">
        <v>41.0</v>
      </c>
      <c r="DU23" s="61">
        <v>45.7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137.0</v>
      </c>
      <c r="EG23" s="63">
        <v>70.0</v>
      </c>
      <c r="EH23" s="63">
        <v>3.0</v>
      </c>
      <c r="EI23" s="64"/>
      <c r="EJ23" s="63">
        <v>9.0</v>
      </c>
      <c r="EK23" s="63">
        <v>48.0</v>
      </c>
      <c r="EL23" s="63">
        <v>51.0</v>
      </c>
      <c r="EM23" s="63">
        <v>137.0</v>
      </c>
      <c r="EN23" s="63">
        <v>100.0</v>
      </c>
      <c r="EO23" s="63">
        <v>4.3</v>
      </c>
      <c r="EP23" s="64"/>
      <c r="EQ23" s="63">
        <v>9.0</v>
      </c>
      <c r="ER23" s="63">
        <v>49.0</v>
      </c>
      <c r="ES23" s="63">
        <v>52.0</v>
      </c>
      <c r="ET23" s="63">
        <v>339.0</v>
      </c>
      <c r="EU23" s="63">
        <v>258.0</v>
      </c>
      <c r="EV23" s="63">
        <v>148.7</v>
      </c>
      <c r="EW23" s="63">
        <v>-9.5</v>
      </c>
      <c r="EX23" s="63">
        <v>337.0</v>
      </c>
      <c r="EY23" s="63">
        <v>1.0</v>
      </c>
      <c r="EZ23" s="63">
        <v>0.0</v>
      </c>
      <c r="FA23" s="63">
        <v>0.0</v>
      </c>
      <c r="FB23" s="63">
        <v>338.0</v>
      </c>
      <c r="FC23" s="63">
        <v>258.0</v>
      </c>
      <c r="FD23" s="63">
        <v>148.2</v>
      </c>
      <c r="FE23" s="63">
        <v>-6.3</v>
      </c>
      <c r="FF23" s="63">
        <v>337.0</v>
      </c>
      <c r="FG23" s="63">
        <v>1.0</v>
      </c>
      <c r="FH23" s="63">
        <v>0.0</v>
      </c>
      <c r="FI23" s="63">
        <v>0.0</v>
      </c>
      <c r="FJ23" s="63">
        <v>340.0</v>
      </c>
      <c r="FK23" s="63">
        <v>244.0</v>
      </c>
      <c r="FL23" s="63">
        <v>140.2</v>
      </c>
      <c r="FM23" s="64"/>
      <c r="FN23" s="63">
        <v>340.0</v>
      </c>
      <c r="FO23" s="63">
        <v>258.0</v>
      </c>
      <c r="FP23" s="63">
        <v>140.9</v>
      </c>
      <c r="FQ23" s="63">
        <v>2.7</v>
      </c>
      <c r="FR23" s="63">
        <v>137.0</v>
      </c>
      <c r="FS23" s="64"/>
      <c r="FT23" s="63">
        <v>14.83</v>
      </c>
      <c r="FU23" s="64"/>
      <c r="FV23" s="63">
        <v>138.0</v>
      </c>
      <c r="FW23" s="64"/>
      <c r="FX23" s="64"/>
      <c r="FY23" s="64"/>
      <c r="FZ23" s="89"/>
      <c r="GA23" s="65">
        <v>338.0</v>
      </c>
      <c r="GB23" s="66">
        <v>330.74</v>
      </c>
      <c r="GC23" s="66">
        <v>200.51</v>
      </c>
      <c r="GD23" s="66">
        <v>10.3</v>
      </c>
      <c r="GE23" s="66">
        <v>338.0</v>
      </c>
      <c r="GF23" s="66">
        <v>344.22</v>
      </c>
      <c r="GG23" s="66">
        <v>198.5</v>
      </c>
      <c r="GH23" s="66">
        <v>11.06</v>
      </c>
      <c r="GI23" s="66">
        <v>341.0</v>
      </c>
      <c r="GJ23" s="66">
        <v>242.23</v>
      </c>
      <c r="GK23" s="66">
        <v>-139.37</v>
      </c>
      <c r="GL23" s="66">
        <v>-16.5</v>
      </c>
      <c r="GM23" s="66">
        <v>341.0</v>
      </c>
      <c r="GN23" s="66">
        <v>222.15</v>
      </c>
      <c r="GO23" s="66">
        <v>-138.95</v>
      </c>
      <c r="GP23" s="66">
        <v>-24.21</v>
      </c>
      <c r="GQ23" s="66">
        <v>0.0</v>
      </c>
      <c r="GR23" s="66">
        <v>0.0</v>
      </c>
      <c r="GS23" s="66">
        <v>0.0</v>
      </c>
      <c r="GT23" s="66">
        <v>0.0</v>
      </c>
      <c r="GU23" s="66">
        <v>341.0</v>
      </c>
      <c r="GV23" s="66">
        <v>188.3</v>
      </c>
      <c r="GW23" s="66">
        <v>-110.48</v>
      </c>
      <c r="GX23" s="66">
        <v>19.77</v>
      </c>
      <c r="GY23" s="89"/>
      <c r="GZ23" s="98" t="s">
        <v>91</v>
      </c>
      <c r="HA23" s="99" t="s">
        <v>92</v>
      </c>
      <c r="HB23" s="98">
        <v>300.0</v>
      </c>
      <c r="HC23" s="97">
        <f t="shared" si="29"/>
        <v>15</v>
      </c>
      <c r="HD23" s="97">
        <f t="shared" si="30"/>
        <v>6</v>
      </c>
      <c r="HE23" s="99">
        <v>8.0</v>
      </c>
      <c r="HF23" s="99">
        <v>52.0</v>
      </c>
      <c r="HG23" s="99">
        <v>49.0</v>
      </c>
      <c r="HH23" s="98" t="s">
        <v>91</v>
      </c>
      <c r="HI23" s="98" t="s">
        <v>92</v>
      </c>
      <c r="HJ23" s="98">
        <v>88.0</v>
      </c>
      <c r="HK23" s="97">
        <f t="shared" si="31"/>
        <v>4.4</v>
      </c>
      <c r="HL23" s="97">
        <f t="shared" si="32"/>
        <v>1.76</v>
      </c>
      <c r="HM23" s="98">
        <v>5.0</v>
      </c>
      <c r="HN23" s="99">
        <v>56.0</v>
      </c>
      <c r="HO23" s="99">
        <v>56.0</v>
      </c>
      <c r="HP23" s="98" t="s">
        <v>91</v>
      </c>
      <c r="HQ23" s="99" t="s">
        <v>92</v>
      </c>
      <c r="HR23" s="98">
        <v>107.0</v>
      </c>
      <c r="HS23" s="97">
        <f t="shared" si="33"/>
        <v>5.35</v>
      </c>
      <c r="HT23" s="97">
        <f t="shared" si="34"/>
        <v>2.14</v>
      </c>
      <c r="HU23" s="98">
        <v>7.0</v>
      </c>
      <c r="HV23" s="99">
        <v>49.0</v>
      </c>
      <c r="HW23" s="99">
        <v>49.0</v>
      </c>
      <c r="HX23" s="89"/>
      <c r="HY23" s="147">
        <v>135.0</v>
      </c>
      <c r="HZ23" s="147">
        <v>33.0</v>
      </c>
      <c r="IA23" s="148">
        <f t="shared" si="8"/>
        <v>90</v>
      </c>
      <c r="IB23" s="147">
        <v>4.5</v>
      </c>
      <c r="IC23" s="148"/>
      <c r="ID23" s="147">
        <v>2.0</v>
      </c>
      <c r="IE23" s="147">
        <v>62.0</v>
      </c>
      <c r="IF23" s="147">
        <v>40.0</v>
      </c>
      <c r="IG23" s="89"/>
      <c r="IH23" s="74">
        <v>138.0</v>
      </c>
      <c r="II23" s="74">
        <v>33.4</v>
      </c>
      <c r="IJ23" s="74">
        <v>142.0</v>
      </c>
      <c r="IK23" s="74">
        <v>7.0</v>
      </c>
      <c r="IL23" s="74">
        <v>8.1</v>
      </c>
      <c r="IM23" s="74">
        <v>6.0</v>
      </c>
      <c r="IN23" s="74">
        <v>44.0</v>
      </c>
      <c r="IO23" s="74">
        <v>43.0</v>
      </c>
      <c r="IP23" s="74">
        <v>138.0</v>
      </c>
      <c r="IQ23" s="74">
        <v>34.2</v>
      </c>
      <c r="IR23" s="74">
        <v>4.0</v>
      </c>
      <c r="IS23" s="74">
        <v>0.1</v>
      </c>
      <c r="IT23" s="74">
        <v>0.2</v>
      </c>
      <c r="IU23" s="74">
        <v>12.0</v>
      </c>
      <c r="IV23" s="74">
        <v>45.0</v>
      </c>
      <c r="IW23" s="74">
        <v>44.0</v>
      </c>
      <c r="IX23" s="89"/>
      <c r="IY23" s="76">
        <v>139.04</v>
      </c>
      <c r="IZ23" s="76">
        <v>34.58</v>
      </c>
      <c r="JA23" s="76">
        <v>366.46</v>
      </c>
      <c r="JB23" s="76">
        <v>18.32</v>
      </c>
      <c r="JC23" s="76">
        <v>6.03</v>
      </c>
      <c r="JD23" s="76">
        <v>3.0</v>
      </c>
      <c r="JE23" s="76">
        <v>65.7</v>
      </c>
      <c r="JF23" s="76">
        <v>46.47</v>
      </c>
      <c r="JG23" s="77"/>
      <c r="JH23" s="77"/>
      <c r="JI23" s="77"/>
      <c r="JJ23" s="77"/>
      <c r="JK23" s="77"/>
      <c r="JL23" s="77"/>
      <c r="JM23" s="77"/>
      <c r="JN23" s="77"/>
      <c r="JO23" s="89"/>
      <c r="JP23" s="78">
        <v>136.0</v>
      </c>
      <c r="JQ23" s="78">
        <v>32.1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42.0</v>
      </c>
      <c r="JX23" s="78">
        <v>136.0</v>
      </c>
      <c r="JY23" s="78">
        <v>34.0</v>
      </c>
      <c r="JZ23" s="78">
        <v>130.0</v>
      </c>
      <c r="KA23" s="78">
        <v>6.8</v>
      </c>
      <c r="KB23" s="78">
        <v>2.7</v>
      </c>
      <c r="KC23" s="78">
        <v>2.0</v>
      </c>
      <c r="KD23" s="78">
        <v>47.0</v>
      </c>
      <c r="KE23" s="78">
        <v>47.0</v>
      </c>
      <c r="KF23" s="89"/>
      <c r="KG23" s="79">
        <v>137.0</v>
      </c>
      <c r="KH23" s="79">
        <v>33.0</v>
      </c>
      <c r="KI23" s="79">
        <v>66.0</v>
      </c>
      <c r="KJ23" s="79">
        <v>3.3</v>
      </c>
      <c r="KK23" s="80"/>
      <c r="KL23" s="79">
        <v>1.0</v>
      </c>
      <c r="KM23" s="79">
        <v>42.0</v>
      </c>
      <c r="KN23" s="79">
        <v>42.0</v>
      </c>
      <c r="KO23" s="79">
        <v>137.0</v>
      </c>
      <c r="KP23" s="79">
        <v>33.0</v>
      </c>
      <c r="KQ23" s="235">
        <v>3.0</v>
      </c>
      <c r="KR23" s="235">
        <v>0.2</v>
      </c>
      <c r="KS23" s="80"/>
      <c r="KT23" s="79">
        <v>1.0</v>
      </c>
      <c r="KU23" s="79">
        <v>42.0</v>
      </c>
      <c r="KV23" s="79">
        <v>40.0</v>
      </c>
      <c r="KW23" s="89"/>
      <c r="KX23" s="81">
        <v>139.0</v>
      </c>
      <c r="KY23" s="81">
        <v>35.0</v>
      </c>
      <c r="KZ23" s="81">
        <v>222.0</v>
      </c>
      <c r="LA23" s="81">
        <v>10.9</v>
      </c>
      <c r="LB23" s="81">
        <v>2.2</v>
      </c>
      <c r="LC23" s="81">
        <v>3.0</v>
      </c>
      <c r="LD23" s="81">
        <v>53.0</v>
      </c>
      <c r="LE23" s="81">
        <v>52.0</v>
      </c>
      <c r="LF23" s="81">
        <v>139.0</v>
      </c>
      <c r="LG23" s="81">
        <v>35.0</v>
      </c>
      <c r="LH23" s="81">
        <v>241.0</v>
      </c>
      <c r="LI23" s="81">
        <v>11.8</v>
      </c>
      <c r="LJ23" s="81">
        <v>5.0</v>
      </c>
      <c r="LK23" s="81">
        <v>5.0</v>
      </c>
      <c r="LL23" s="81">
        <v>51.0</v>
      </c>
      <c r="LM23" s="81">
        <v>51.0</v>
      </c>
      <c r="LN23" s="89"/>
      <c r="LO23" s="82">
        <v>337.0</v>
      </c>
      <c r="LP23" s="82">
        <v>264.0</v>
      </c>
      <c r="LQ23" s="82">
        <v>149.0</v>
      </c>
      <c r="LR23" s="82">
        <v>70.0</v>
      </c>
      <c r="LS23" s="82">
        <v>326.0</v>
      </c>
      <c r="LT23" s="83">
        <v>35.0</v>
      </c>
      <c r="LU23" s="83">
        <v>2.7</v>
      </c>
      <c r="LV23" s="83">
        <v>143.0</v>
      </c>
      <c r="LW23" s="83">
        <v>63.0</v>
      </c>
      <c r="LX23" s="83">
        <v>53.0</v>
      </c>
      <c r="LY23" s="83">
        <v>53.0</v>
      </c>
      <c r="LZ23" s="83">
        <v>12.0</v>
      </c>
      <c r="MA23" s="83">
        <v>114.0</v>
      </c>
      <c r="MB23" s="83">
        <v>5.3</v>
      </c>
      <c r="MC23" s="83">
        <v>143.0</v>
      </c>
      <c r="MD23" s="83">
        <v>201.0</v>
      </c>
      <c r="ME23" s="83">
        <v>74.0</v>
      </c>
      <c r="MF23" s="83">
        <v>60.0</v>
      </c>
      <c r="MG23" s="83">
        <v>12.0</v>
      </c>
      <c r="MH23" s="83">
        <v>0.0</v>
      </c>
      <c r="MI23" s="83">
        <v>0.0</v>
      </c>
      <c r="MJ23" s="83">
        <v>0.0</v>
      </c>
      <c r="MK23" s="83">
        <v>0.0</v>
      </c>
      <c r="ML23" s="83">
        <v>42.0</v>
      </c>
      <c r="MM23" s="83">
        <v>45.0</v>
      </c>
      <c r="MN23" s="83">
        <v>5.0</v>
      </c>
      <c r="MO23" s="86"/>
      <c r="MP23" s="87"/>
      <c r="MQ23" s="87"/>
      <c r="MR23" s="87"/>
      <c r="MS23" s="87"/>
      <c r="MT23" s="83">
        <v>7.3</v>
      </c>
      <c r="MU23" s="83">
        <v>2.4</v>
      </c>
      <c r="MV23" s="83">
        <v>123.0</v>
      </c>
      <c r="MW23" s="83">
        <v>37.0</v>
      </c>
      <c r="MX23" s="83">
        <v>35.0</v>
      </c>
      <c r="MY23" s="88" t="s">
        <v>96</v>
      </c>
      <c r="MZ23" s="83">
        <v>5.0</v>
      </c>
      <c r="NA23" s="88"/>
      <c r="NB23" s="83">
        <v>10.5</v>
      </c>
      <c r="NC23" s="83">
        <v>3.8</v>
      </c>
      <c r="ND23" s="83">
        <v>171.0</v>
      </c>
      <c r="NE23" s="83">
        <v>36.0</v>
      </c>
      <c r="NF23" s="83">
        <v>42.0</v>
      </c>
      <c r="NG23" s="83">
        <v>42.0</v>
      </c>
      <c r="NH23" s="83">
        <v>5.0</v>
      </c>
      <c r="NI23" s="83"/>
      <c r="NJ23" s="120">
        <v>0.0</v>
      </c>
      <c r="NK23" s="83">
        <v>0.0</v>
      </c>
      <c r="NL23" s="83">
        <v>0.0</v>
      </c>
      <c r="NM23" s="83">
        <v>34.0</v>
      </c>
      <c r="NN23" s="83">
        <v>48.0</v>
      </c>
      <c r="NO23" s="83">
        <v>52.0</v>
      </c>
      <c r="NP23" s="83">
        <v>4.0</v>
      </c>
      <c r="NQ23" s="222"/>
      <c r="NR23" s="222"/>
    </row>
    <row r="24" ht="14.25" customHeight="1">
      <c r="A24" s="49">
        <v>0.458333333333334</v>
      </c>
      <c r="B24" s="50"/>
      <c r="C24" s="51">
        <v>50.12</v>
      </c>
      <c r="D24" s="127">
        <v>340.0</v>
      </c>
      <c r="E24" s="53">
        <v>134.0</v>
      </c>
      <c r="F24" s="53">
        <v>72.0</v>
      </c>
      <c r="G24" s="53">
        <v>15.6</v>
      </c>
      <c r="H24" s="54"/>
      <c r="I24" s="53">
        <v>6.0</v>
      </c>
      <c r="J24" s="53">
        <v>49.0</v>
      </c>
      <c r="K24" s="53">
        <v>45.0</v>
      </c>
      <c r="L24" s="53">
        <v>139.0</v>
      </c>
      <c r="M24" s="53">
        <v>59.0</v>
      </c>
      <c r="N24" s="53">
        <v>14.5</v>
      </c>
      <c r="O24" s="54"/>
      <c r="P24" s="53">
        <v>6.0</v>
      </c>
      <c r="Q24" s="53">
        <v>54.0</v>
      </c>
      <c r="R24" s="53">
        <v>48.0</v>
      </c>
      <c r="S24" s="53">
        <v>341.7</v>
      </c>
      <c r="T24" s="53">
        <v>294.8</v>
      </c>
      <c r="U24" s="53">
        <v>175.9</v>
      </c>
      <c r="V24" s="54"/>
      <c r="W24" s="53">
        <v>337.3</v>
      </c>
      <c r="X24" s="53">
        <v>207.3</v>
      </c>
      <c r="Y24" s="53">
        <v>111.9</v>
      </c>
      <c r="Z24" s="54"/>
      <c r="AA24" s="53">
        <v>342.4</v>
      </c>
      <c r="AB24" s="53">
        <v>281.5</v>
      </c>
      <c r="AC24" s="53">
        <v>183.6</v>
      </c>
      <c r="AD24" s="54"/>
      <c r="AE24" s="53">
        <v>342.3</v>
      </c>
      <c r="AF24" s="53">
        <v>318.6</v>
      </c>
      <c r="AG24" s="53">
        <v>168.3</v>
      </c>
      <c r="AH24" s="54"/>
      <c r="AI24" s="53">
        <v>349.5</v>
      </c>
      <c r="AJ24" s="53">
        <v>308.4</v>
      </c>
      <c r="AK24" s="53">
        <v>193.1</v>
      </c>
      <c r="AL24" s="54"/>
      <c r="AM24" s="53">
        <v>339.9</v>
      </c>
      <c r="AN24" s="53">
        <v>331.7</v>
      </c>
      <c r="AO24" s="53">
        <v>183.5</v>
      </c>
      <c r="AP24" s="54"/>
      <c r="AQ24" s="182">
        <f t="shared" ref="AQ24:AS24" si="38">E24</f>
        <v>134</v>
      </c>
      <c r="AR24" s="54">
        <f t="shared" si="38"/>
        <v>72</v>
      </c>
      <c r="AS24" s="56">
        <f t="shared" si="38"/>
        <v>15.6</v>
      </c>
      <c r="AT24" s="54"/>
      <c r="AU24" s="54">
        <f t="shared" ref="AU24:AW24" si="39">L24</f>
        <v>139</v>
      </c>
      <c r="AV24" s="54">
        <f t="shared" si="39"/>
        <v>59</v>
      </c>
      <c r="AW24" s="54">
        <f t="shared" si="39"/>
        <v>14.5</v>
      </c>
      <c r="AX24" s="54"/>
      <c r="AY24" s="182">
        <f t="shared" si="5"/>
        <v>134</v>
      </c>
      <c r="AZ24" s="54"/>
      <c r="BA24" s="54"/>
      <c r="BB24" s="54"/>
      <c r="BC24" s="89"/>
      <c r="BD24" s="54"/>
      <c r="BE24" s="53">
        <v>34.0</v>
      </c>
      <c r="BF24" s="53">
        <v>20.0</v>
      </c>
      <c r="BG24" s="53">
        <v>1.1</v>
      </c>
      <c r="BH24" s="54"/>
      <c r="BI24" s="53">
        <v>22.0</v>
      </c>
      <c r="BJ24" s="53">
        <v>85.0</v>
      </c>
      <c r="BK24" s="53">
        <v>56.0</v>
      </c>
      <c r="BL24" s="89"/>
      <c r="BM24" s="58">
        <v>340.0</v>
      </c>
      <c r="BN24" s="58">
        <v>144.0</v>
      </c>
      <c r="BO24" s="58">
        <v>209.0</v>
      </c>
      <c r="BP24" s="58">
        <v>10.5</v>
      </c>
      <c r="BQ24" s="59"/>
      <c r="BR24" s="58">
        <v>6.0</v>
      </c>
      <c r="BS24" s="58">
        <v>62.0</v>
      </c>
      <c r="BT24" s="58">
        <v>63.0</v>
      </c>
      <c r="BU24" s="59">
        <f t="shared" si="6"/>
        <v>340</v>
      </c>
      <c r="BV24" s="58">
        <v>284.0</v>
      </c>
      <c r="BW24" s="58">
        <v>167.0</v>
      </c>
      <c r="BX24" s="58">
        <v>19.0</v>
      </c>
      <c r="BY24" s="58">
        <v>332.0</v>
      </c>
      <c r="BZ24" s="58">
        <v>304.0</v>
      </c>
      <c r="CA24" s="58">
        <v>167.0</v>
      </c>
      <c r="CB24" s="58">
        <v>17.0</v>
      </c>
      <c r="CC24" s="58">
        <v>339.0</v>
      </c>
      <c r="CD24" s="58">
        <v>172.0</v>
      </c>
      <c r="CE24" s="58">
        <v>154.0</v>
      </c>
      <c r="CF24" s="58">
        <v>22.0</v>
      </c>
      <c r="CG24" s="58">
        <v>332.0</v>
      </c>
      <c r="CH24" s="58">
        <v>181.0</v>
      </c>
      <c r="CI24" s="58">
        <v>95.0</v>
      </c>
      <c r="CJ24" s="58">
        <v>23.0</v>
      </c>
      <c r="CK24" s="58">
        <v>342.0</v>
      </c>
      <c r="CL24" s="58">
        <v>243.0</v>
      </c>
      <c r="CM24" s="58">
        <v>135.0</v>
      </c>
      <c r="CN24" s="58">
        <v>8.0</v>
      </c>
      <c r="CO24" s="58">
        <v>330.0</v>
      </c>
      <c r="CP24" s="58">
        <v>239.0</v>
      </c>
      <c r="CQ24" s="58">
        <v>121.0</v>
      </c>
      <c r="CR24" s="58">
        <v>7.0</v>
      </c>
      <c r="CS24" s="58">
        <v>333.0</v>
      </c>
      <c r="CT24" s="58">
        <v>260.0</v>
      </c>
      <c r="CU24" s="58">
        <v>153.0</v>
      </c>
      <c r="CV24" s="58">
        <v>85.0</v>
      </c>
      <c r="CW24" s="58" t="s">
        <v>94</v>
      </c>
      <c r="CX24" s="58" t="s">
        <v>94</v>
      </c>
      <c r="CY24" s="58" t="s">
        <v>94</v>
      </c>
      <c r="CZ24" s="58" t="s">
        <v>94</v>
      </c>
      <c r="DA24" s="58">
        <v>321.0</v>
      </c>
      <c r="DB24" s="58">
        <v>266.0</v>
      </c>
      <c r="DC24" s="58">
        <v>124.0</v>
      </c>
      <c r="DD24" s="58">
        <v>73.0</v>
      </c>
      <c r="DE24" s="59">
        <f t="shared" si="7"/>
        <v>144</v>
      </c>
      <c r="DF24" s="58">
        <v>35.0</v>
      </c>
      <c r="DG24" s="59">
        <f t="shared" ref="DG24:DH24" si="40">BO24</f>
        <v>209</v>
      </c>
      <c r="DH24" s="59">
        <f t="shared" si="40"/>
        <v>10.5</v>
      </c>
      <c r="DI24" s="59"/>
      <c r="DJ24" s="58">
        <v>7.0</v>
      </c>
      <c r="DK24" s="58">
        <v>55.0</v>
      </c>
      <c r="DL24" s="58">
        <v>52.0</v>
      </c>
      <c r="DM24" s="89"/>
      <c r="DN24" s="61">
        <v>338.0</v>
      </c>
      <c r="DO24" s="61">
        <v>139.0</v>
      </c>
      <c r="DP24" s="61">
        <v>43.45</v>
      </c>
      <c r="DQ24" s="61">
        <v>23.9</v>
      </c>
      <c r="DR24" s="61">
        <v>7.42</v>
      </c>
      <c r="DS24" s="61">
        <v>8.0</v>
      </c>
      <c r="DT24" s="61">
        <v>40.0</v>
      </c>
      <c r="DU24" s="61">
        <v>51.1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341.0</v>
      </c>
      <c r="EF24" s="63">
        <v>137.0</v>
      </c>
      <c r="EG24" s="63">
        <v>71.0</v>
      </c>
      <c r="EH24" s="63">
        <v>3.1</v>
      </c>
      <c r="EI24" s="64"/>
      <c r="EJ24" s="63">
        <v>9.0</v>
      </c>
      <c r="EK24" s="63">
        <v>51.0</v>
      </c>
      <c r="EL24" s="63">
        <v>53.0</v>
      </c>
      <c r="EM24" s="63">
        <v>137.0</v>
      </c>
      <c r="EN24" s="63">
        <v>116.0</v>
      </c>
      <c r="EO24" s="63">
        <v>5.0</v>
      </c>
      <c r="EP24" s="64"/>
      <c r="EQ24" s="63">
        <v>9.0</v>
      </c>
      <c r="ER24" s="63">
        <v>52.0</v>
      </c>
      <c r="ES24" s="63">
        <v>53.0</v>
      </c>
      <c r="ET24" s="63">
        <v>341.0</v>
      </c>
      <c r="EU24" s="63">
        <v>256.0</v>
      </c>
      <c r="EV24" s="63">
        <v>149.2</v>
      </c>
      <c r="EW24" s="63">
        <v>1.5</v>
      </c>
      <c r="EX24" s="63">
        <v>339.0</v>
      </c>
      <c r="EY24" s="63">
        <v>1.0</v>
      </c>
      <c r="EZ24" s="63">
        <v>0.0</v>
      </c>
      <c r="FA24" s="63">
        <v>0.0</v>
      </c>
      <c r="FB24" s="63">
        <v>340.0</v>
      </c>
      <c r="FC24" s="63">
        <v>256.0</v>
      </c>
      <c r="FD24" s="63">
        <v>148.5</v>
      </c>
      <c r="FE24" s="63">
        <v>5.0</v>
      </c>
      <c r="FF24" s="63">
        <v>339.0</v>
      </c>
      <c r="FG24" s="63">
        <v>1.0</v>
      </c>
      <c r="FH24" s="63">
        <v>0.0</v>
      </c>
      <c r="FI24" s="63">
        <v>0.0</v>
      </c>
      <c r="FJ24" s="63">
        <v>341.0</v>
      </c>
      <c r="FK24" s="63">
        <v>242.0</v>
      </c>
      <c r="FL24" s="63">
        <v>139.0</v>
      </c>
      <c r="FM24" s="64"/>
      <c r="FN24" s="63">
        <v>341.0</v>
      </c>
      <c r="FO24" s="63">
        <v>255.0</v>
      </c>
      <c r="FP24" s="63">
        <v>139.1</v>
      </c>
      <c r="FQ24" s="63">
        <v>12.4</v>
      </c>
      <c r="FR24" s="63">
        <v>137.0</v>
      </c>
      <c r="FS24" s="64"/>
      <c r="FT24" s="63">
        <v>16.94</v>
      </c>
      <c r="FU24" s="64"/>
      <c r="FV24" s="63">
        <v>137.0</v>
      </c>
      <c r="FW24" s="64"/>
      <c r="FX24" s="64"/>
      <c r="FY24" s="64"/>
      <c r="FZ24" s="89"/>
      <c r="GA24" s="65">
        <v>341.0</v>
      </c>
      <c r="GB24" s="66">
        <v>294.69</v>
      </c>
      <c r="GC24" s="66">
        <v>183.85</v>
      </c>
      <c r="GD24" s="66">
        <v>13.32</v>
      </c>
      <c r="GE24" s="66">
        <v>340.0</v>
      </c>
      <c r="GF24" s="66">
        <v>322.68</v>
      </c>
      <c r="GG24" s="66">
        <v>186.7</v>
      </c>
      <c r="GH24" s="66">
        <v>13.48</v>
      </c>
      <c r="GI24" s="66">
        <v>341.0</v>
      </c>
      <c r="GJ24" s="66">
        <v>245.6</v>
      </c>
      <c r="GK24" s="66">
        <v>-141.63</v>
      </c>
      <c r="GL24" s="66">
        <v>-16.58</v>
      </c>
      <c r="GM24" s="66">
        <v>342.0</v>
      </c>
      <c r="GN24" s="66">
        <v>224.79</v>
      </c>
      <c r="GO24" s="66">
        <v>-140.21</v>
      </c>
      <c r="GP24" s="66">
        <v>-25.55</v>
      </c>
      <c r="GQ24" s="66">
        <v>0.0</v>
      </c>
      <c r="GR24" s="66">
        <v>0.0</v>
      </c>
      <c r="GS24" s="66">
        <v>0.0</v>
      </c>
      <c r="GT24" s="66">
        <v>0.0</v>
      </c>
      <c r="GU24" s="66">
        <v>342.0</v>
      </c>
      <c r="GV24" s="66">
        <v>156.36</v>
      </c>
      <c r="GW24" s="66">
        <v>-90.96</v>
      </c>
      <c r="GX24" s="66">
        <v>21.36</v>
      </c>
      <c r="GY24" s="89"/>
      <c r="GZ24" s="98" t="s">
        <v>91</v>
      </c>
      <c r="HA24" s="99" t="s">
        <v>92</v>
      </c>
      <c r="HB24" s="98">
        <v>121.0</v>
      </c>
      <c r="HC24" s="97">
        <f t="shared" si="29"/>
        <v>6.05</v>
      </c>
      <c r="HD24" s="97">
        <f t="shared" si="30"/>
        <v>2.42</v>
      </c>
      <c r="HE24" s="99">
        <v>8.0</v>
      </c>
      <c r="HF24" s="99">
        <v>52.0</v>
      </c>
      <c r="HG24" s="99">
        <v>49.0</v>
      </c>
      <c r="HH24" s="98" t="s">
        <v>91</v>
      </c>
      <c r="HI24" s="98" t="s">
        <v>92</v>
      </c>
      <c r="HJ24" s="98">
        <v>142.0</v>
      </c>
      <c r="HK24" s="97">
        <f t="shared" si="31"/>
        <v>7.1</v>
      </c>
      <c r="HL24" s="97">
        <f t="shared" si="32"/>
        <v>2.84</v>
      </c>
      <c r="HM24" s="98">
        <v>5.0</v>
      </c>
      <c r="HN24" s="99">
        <v>56.0</v>
      </c>
      <c r="HO24" s="99">
        <v>56.0</v>
      </c>
      <c r="HP24" s="98" t="s">
        <v>91</v>
      </c>
      <c r="HQ24" s="99" t="s">
        <v>92</v>
      </c>
      <c r="HR24" s="98">
        <v>170.0</v>
      </c>
      <c r="HS24" s="97">
        <f t="shared" si="33"/>
        <v>8.5</v>
      </c>
      <c r="HT24" s="97">
        <f t="shared" si="34"/>
        <v>3.4</v>
      </c>
      <c r="HU24" s="98">
        <v>7.0</v>
      </c>
      <c r="HV24" s="99">
        <v>49.0</v>
      </c>
      <c r="HW24" s="99">
        <v>49.0</v>
      </c>
      <c r="HX24" s="89"/>
      <c r="HY24" s="147">
        <v>135.0</v>
      </c>
      <c r="HZ24" s="147">
        <v>33.0</v>
      </c>
      <c r="IA24" s="147">
        <v>140.0</v>
      </c>
      <c r="IB24" s="147">
        <v>7.0</v>
      </c>
      <c r="IC24" s="148"/>
      <c r="ID24" s="147">
        <v>2.0</v>
      </c>
      <c r="IE24" s="147">
        <v>62.0</v>
      </c>
      <c r="IF24" s="147">
        <v>40.0</v>
      </c>
      <c r="IG24" s="89"/>
      <c r="IH24" s="74">
        <v>140.0</v>
      </c>
      <c r="II24" s="74">
        <v>34.2</v>
      </c>
      <c r="IJ24" s="74">
        <v>128.0</v>
      </c>
      <c r="IK24" s="74">
        <v>6.3</v>
      </c>
      <c r="IL24" s="74">
        <v>7.4</v>
      </c>
      <c r="IM24" s="74">
        <v>6.0</v>
      </c>
      <c r="IN24" s="74">
        <v>50.0</v>
      </c>
      <c r="IO24" s="74">
        <v>49.0</v>
      </c>
      <c r="IP24" s="74">
        <v>140.0</v>
      </c>
      <c r="IQ24" s="74">
        <v>34.9</v>
      </c>
      <c r="IR24" s="74">
        <v>5.0</v>
      </c>
      <c r="IS24" s="74">
        <v>0.1</v>
      </c>
      <c r="IT24" s="74">
        <v>0.3</v>
      </c>
      <c r="IU24" s="74">
        <v>12.0</v>
      </c>
      <c r="IV24" s="74">
        <v>54.0</v>
      </c>
      <c r="IW24" s="74">
        <v>52.0</v>
      </c>
      <c r="IX24" s="89"/>
      <c r="IY24" s="76">
        <v>138.58</v>
      </c>
      <c r="IZ24" s="76">
        <v>34.59</v>
      </c>
      <c r="JA24" s="76">
        <v>423.42</v>
      </c>
      <c r="JB24" s="76">
        <v>21.17</v>
      </c>
      <c r="JC24" s="76">
        <v>8.28</v>
      </c>
      <c r="JD24" s="76">
        <v>3.0</v>
      </c>
      <c r="JE24" s="76">
        <v>65.79</v>
      </c>
      <c r="JF24" s="76">
        <v>51.3</v>
      </c>
      <c r="JG24" s="77"/>
      <c r="JH24" s="77"/>
      <c r="JI24" s="77"/>
      <c r="JJ24" s="77"/>
      <c r="JK24" s="77"/>
      <c r="JL24" s="77"/>
      <c r="JM24" s="77"/>
      <c r="JN24" s="77"/>
      <c r="JO24" s="89"/>
      <c r="JP24" s="78">
        <v>137.0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137.0</v>
      </c>
      <c r="JY24" s="78">
        <v>34.1</v>
      </c>
      <c r="JZ24" s="78">
        <v>126.0</v>
      </c>
      <c r="KA24" s="78">
        <v>6.5</v>
      </c>
      <c r="KB24" s="78">
        <v>2.5</v>
      </c>
      <c r="KC24" s="78">
        <v>2.0</v>
      </c>
      <c r="KD24" s="78">
        <v>50.0</v>
      </c>
      <c r="KE24" s="78">
        <v>48.0</v>
      </c>
      <c r="KF24" s="89"/>
      <c r="KG24" s="79">
        <v>137.0</v>
      </c>
      <c r="KH24" s="79">
        <v>33.0</v>
      </c>
      <c r="KI24" s="79">
        <v>66.0</v>
      </c>
      <c r="KJ24" s="79">
        <v>3.3</v>
      </c>
      <c r="KK24" s="80"/>
      <c r="KL24" s="79">
        <v>1.0</v>
      </c>
      <c r="KM24" s="79">
        <v>42.0</v>
      </c>
      <c r="KN24" s="79">
        <v>42.0</v>
      </c>
      <c r="KO24" s="79">
        <v>137.0</v>
      </c>
      <c r="KP24" s="79">
        <v>33.0</v>
      </c>
      <c r="KQ24" s="235">
        <v>3.0</v>
      </c>
      <c r="KR24" s="235">
        <v>0.2</v>
      </c>
      <c r="KS24" s="80"/>
      <c r="KT24" s="79">
        <v>1.0</v>
      </c>
      <c r="KU24" s="79">
        <v>42.0</v>
      </c>
      <c r="KV24" s="79">
        <v>40.0</v>
      </c>
      <c r="KW24" s="89"/>
      <c r="KX24" s="81">
        <v>136.0</v>
      </c>
      <c r="KY24" s="81">
        <v>35.0</v>
      </c>
      <c r="KZ24" s="81">
        <v>363.0</v>
      </c>
      <c r="LA24" s="81">
        <v>17.8</v>
      </c>
      <c r="LB24" s="81">
        <v>2.5</v>
      </c>
      <c r="LC24" s="81">
        <v>3.0</v>
      </c>
      <c r="LD24" s="81">
        <v>53.0</v>
      </c>
      <c r="LE24" s="81">
        <v>52.0</v>
      </c>
      <c r="LF24" s="81">
        <v>136.0</v>
      </c>
      <c r="LG24" s="81">
        <v>35.0</v>
      </c>
      <c r="LH24" s="81">
        <v>241.0</v>
      </c>
      <c r="LI24" s="81">
        <v>11.8</v>
      </c>
      <c r="LJ24" s="81">
        <v>5.0</v>
      </c>
      <c r="LK24" s="81">
        <v>5.0</v>
      </c>
      <c r="LL24" s="81">
        <v>51.0</v>
      </c>
      <c r="LM24" s="81">
        <v>51.0</v>
      </c>
      <c r="LN24" s="89"/>
      <c r="LO24" s="82">
        <v>336.0</v>
      </c>
      <c r="LP24" s="82">
        <v>283.0</v>
      </c>
      <c r="LQ24" s="82">
        <v>157.0</v>
      </c>
      <c r="LR24" s="82">
        <v>69.0</v>
      </c>
      <c r="LS24" s="82">
        <v>326.0</v>
      </c>
      <c r="LT24" s="83">
        <v>46.0</v>
      </c>
      <c r="LU24" s="83">
        <v>2.5</v>
      </c>
      <c r="LV24" s="83">
        <v>142.0</v>
      </c>
      <c r="LW24" s="83">
        <v>83.0</v>
      </c>
      <c r="LX24" s="83">
        <v>55.0</v>
      </c>
      <c r="LY24" s="83">
        <v>54.0</v>
      </c>
      <c r="LZ24" s="83">
        <v>12.0</v>
      </c>
      <c r="MA24" s="83">
        <v>111.0</v>
      </c>
      <c r="MB24" s="83">
        <v>7.4</v>
      </c>
      <c r="MC24" s="83">
        <v>142.0</v>
      </c>
      <c r="MD24" s="83">
        <v>200.0</v>
      </c>
      <c r="ME24" s="83">
        <v>76.0</v>
      </c>
      <c r="MF24" s="83">
        <v>62.0</v>
      </c>
      <c r="MG24" s="83">
        <v>12.0</v>
      </c>
      <c r="MH24" s="83">
        <v>0.0</v>
      </c>
      <c r="MI24" s="83">
        <v>0.0</v>
      </c>
      <c r="MJ24" s="83">
        <v>0.0</v>
      </c>
      <c r="MK24" s="236">
        <v>0.0</v>
      </c>
      <c r="ML24" s="236">
        <v>42.0</v>
      </c>
      <c r="MM24" s="236">
        <v>42.0</v>
      </c>
      <c r="MN24" s="236">
        <v>5.0</v>
      </c>
      <c r="MO24" s="86"/>
      <c r="MP24" s="87"/>
      <c r="MQ24" s="87"/>
      <c r="MR24" s="87"/>
      <c r="MS24" s="87"/>
      <c r="MT24" s="83">
        <v>4.6</v>
      </c>
      <c r="MU24" s="83">
        <v>1.5</v>
      </c>
      <c r="MV24" s="83">
        <v>78.0</v>
      </c>
      <c r="MW24" s="83">
        <v>37.0</v>
      </c>
      <c r="MX24" s="83">
        <v>35.0</v>
      </c>
      <c r="MY24" s="88" t="s">
        <v>96</v>
      </c>
      <c r="MZ24" s="83">
        <v>5.0</v>
      </c>
      <c r="NA24" s="88"/>
      <c r="NB24" s="83">
        <v>14.7</v>
      </c>
      <c r="NC24" s="83">
        <v>6.1</v>
      </c>
      <c r="ND24" s="83">
        <v>262.0</v>
      </c>
      <c r="NE24" s="83">
        <v>36.0</v>
      </c>
      <c r="NF24" s="83">
        <v>42.0</v>
      </c>
      <c r="NG24" s="83">
        <v>42.0</v>
      </c>
      <c r="NH24" s="83">
        <v>5.0</v>
      </c>
      <c r="NI24" s="83"/>
      <c r="NJ24" s="83">
        <v>0.0</v>
      </c>
      <c r="NK24" s="83">
        <v>0.0</v>
      </c>
      <c r="NL24" s="83">
        <v>0.0</v>
      </c>
      <c r="NM24" s="83">
        <v>34.0</v>
      </c>
      <c r="NN24" s="83">
        <v>48.0</v>
      </c>
      <c r="NO24" s="83">
        <v>52.0</v>
      </c>
      <c r="NP24" s="83">
        <v>4.0</v>
      </c>
      <c r="NQ24" s="222"/>
      <c r="NR24" s="222"/>
    </row>
    <row r="25" ht="14.25" customHeight="1">
      <c r="A25" s="49">
        <v>0.5</v>
      </c>
      <c r="B25" s="50"/>
      <c r="C25" s="51">
        <v>50.24</v>
      </c>
      <c r="D25" s="127">
        <v>339.0</v>
      </c>
      <c r="E25" s="53">
        <v>134.0</v>
      </c>
      <c r="F25" s="53">
        <v>88.0</v>
      </c>
      <c r="G25" s="53">
        <v>18.9</v>
      </c>
      <c r="H25" s="54"/>
      <c r="I25" s="53">
        <v>6.0</v>
      </c>
      <c r="J25" s="53">
        <v>49.0</v>
      </c>
      <c r="K25" s="53">
        <v>45.0</v>
      </c>
      <c r="L25" s="53">
        <v>139.0</v>
      </c>
      <c r="M25" s="53">
        <v>63.0</v>
      </c>
      <c r="N25" s="53">
        <v>15.8</v>
      </c>
      <c r="O25" s="54"/>
      <c r="P25" s="53">
        <v>6.0</v>
      </c>
      <c r="Q25" s="53">
        <v>54.0</v>
      </c>
      <c r="R25" s="53">
        <v>48.0</v>
      </c>
      <c r="S25" s="53">
        <v>341.9</v>
      </c>
      <c r="T25" s="53">
        <v>311.4</v>
      </c>
      <c r="U25" s="53">
        <v>180.1</v>
      </c>
      <c r="V25" s="54"/>
      <c r="W25" s="53">
        <v>337.7</v>
      </c>
      <c r="X25" s="53">
        <v>243.1</v>
      </c>
      <c r="Y25" s="53">
        <v>117.2</v>
      </c>
      <c r="Z25" s="54"/>
      <c r="AA25" s="53">
        <v>341.4</v>
      </c>
      <c r="AB25" s="53">
        <v>351.3</v>
      </c>
      <c r="AC25" s="53">
        <v>200.7</v>
      </c>
      <c r="AD25" s="54"/>
      <c r="AE25" s="53">
        <v>341.3</v>
      </c>
      <c r="AF25" s="53">
        <v>321.1</v>
      </c>
      <c r="AG25" s="53">
        <v>181.9</v>
      </c>
      <c r="AH25" s="54"/>
      <c r="AI25" s="53">
        <v>348.8</v>
      </c>
      <c r="AJ25" s="53">
        <v>361.2</v>
      </c>
      <c r="AK25" s="53">
        <v>212.8</v>
      </c>
      <c r="AL25" s="54"/>
      <c r="AM25" s="53">
        <v>340.1</v>
      </c>
      <c r="AN25" s="53">
        <v>367.9</v>
      </c>
      <c r="AO25" s="53">
        <v>200.5</v>
      </c>
      <c r="AP25" s="54"/>
      <c r="AQ25" s="182">
        <f t="shared" ref="AQ25:AS25" si="41">E25</f>
        <v>134</v>
      </c>
      <c r="AR25" s="54">
        <f t="shared" si="41"/>
        <v>88</v>
      </c>
      <c r="AS25" s="56">
        <f t="shared" si="41"/>
        <v>18.9</v>
      </c>
      <c r="AT25" s="54"/>
      <c r="AU25" s="54">
        <f t="shared" ref="AU25:AW25" si="42">L25</f>
        <v>139</v>
      </c>
      <c r="AV25" s="54">
        <f t="shared" si="42"/>
        <v>63</v>
      </c>
      <c r="AW25" s="54">
        <f t="shared" si="42"/>
        <v>15.8</v>
      </c>
      <c r="AX25" s="54"/>
      <c r="AY25" s="182">
        <f t="shared" si="5"/>
        <v>134</v>
      </c>
      <c r="AZ25" s="54"/>
      <c r="BA25" s="54"/>
      <c r="BB25" s="54"/>
      <c r="BC25" s="89"/>
      <c r="BD25" s="54"/>
      <c r="BE25" s="53">
        <v>34.0</v>
      </c>
      <c r="BF25" s="53">
        <v>20.0</v>
      </c>
      <c r="BG25" s="53">
        <v>1.0</v>
      </c>
      <c r="BH25" s="54"/>
      <c r="BI25" s="53">
        <v>22.0</v>
      </c>
      <c r="BJ25" s="53">
        <v>85.0</v>
      </c>
      <c r="BK25" s="53">
        <v>56.0</v>
      </c>
      <c r="BL25" s="89"/>
      <c r="BM25" s="58">
        <v>340.0</v>
      </c>
      <c r="BN25" s="58">
        <v>144.0</v>
      </c>
      <c r="BO25" s="58">
        <v>262.0</v>
      </c>
      <c r="BP25" s="58">
        <v>13.1</v>
      </c>
      <c r="BQ25" s="59"/>
      <c r="BR25" s="58">
        <v>6.0</v>
      </c>
      <c r="BS25" s="58">
        <v>62.0</v>
      </c>
      <c r="BT25" s="58">
        <v>63.0</v>
      </c>
      <c r="BU25" s="59">
        <f t="shared" si="6"/>
        <v>340</v>
      </c>
      <c r="BV25" s="58">
        <v>291.0</v>
      </c>
      <c r="BW25" s="58">
        <v>167.0</v>
      </c>
      <c r="BX25" s="58">
        <v>16.0</v>
      </c>
      <c r="BY25" s="58">
        <v>332.0</v>
      </c>
      <c r="BZ25" s="58">
        <v>307.0</v>
      </c>
      <c r="CA25" s="58">
        <v>169.0</v>
      </c>
      <c r="CB25" s="58">
        <v>14.0</v>
      </c>
      <c r="CC25" s="58">
        <v>339.0</v>
      </c>
      <c r="CD25" s="58">
        <v>252.0</v>
      </c>
      <c r="CE25" s="58">
        <v>140.0</v>
      </c>
      <c r="CF25" s="58">
        <v>16.0</v>
      </c>
      <c r="CG25" s="58">
        <v>334.0</v>
      </c>
      <c r="CH25" s="58">
        <v>240.0</v>
      </c>
      <c r="CI25" s="58">
        <v>140.0</v>
      </c>
      <c r="CJ25" s="58">
        <v>14.0</v>
      </c>
      <c r="CK25" s="58">
        <v>343.0</v>
      </c>
      <c r="CL25" s="58">
        <v>264.0</v>
      </c>
      <c r="CM25" s="58">
        <v>157.0</v>
      </c>
      <c r="CN25" s="58">
        <v>5.0</v>
      </c>
      <c r="CO25" s="58">
        <v>329.0</v>
      </c>
      <c r="CP25" s="58">
        <v>264.0</v>
      </c>
      <c r="CQ25" s="58">
        <v>133.0</v>
      </c>
      <c r="CR25" s="58">
        <v>6.0</v>
      </c>
      <c r="CS25" s="58">
        <v>333.0</v>
      </c>
      <c r="CT25" s="58">
        <v>274.0</v>
      </c>
      <c r="CU25" s="58">
        <v>158.0</v>
      </c>
      <c r="CV25" s="58">
        <v>81.0</v>
      </c>
      <c r="CW25" s="58" t="s">
        <v>94</v>
      </c>
      <c r="CX25" s="58" t="s">
        <v>94</v>
      </c>
      <c r="CY25" s="58" t="s">
        <v>94</v>
      </c>
      <c r="CZ25" s="58" t="s">
        <v>94</v>
      </c>
      <c r="DA25" s="58">
        <v>321.0</v>
      </c>
      <c r="DB25" s="58">
        <v>267.0</v>
      </c>
      <c r="DC25" s="58">
        <v>126.0</v>
      </c>
      <c r="DD25" s="58">
        <v>75.0</v>
      </c>
      <c r="DE25" s="59">
        <f t="shared" si="7"/>
        <v>144</v>
      </c>
      <c r="DF25" s="58">
        <v>35.0</v>
      </c>
      <c r="DG25" s="59">
        <f t="shared" ref="DG25:DH25" si="43">BO25</f>
        <v>262</v>
      </c>
      <c r="DH25" s="59">
        <f t="shared" si="43"/>
        <v>13.1</v>
      </c>
      <c r="DI25" s="59"/>
      <c r="DJ25" s="58">
        <v>7.0</v>
      </c>
      <c r="DK25" s="58">
        <v>56.0</v>
      </c>
      <c r="DL25" s="58">
        <v>52.0</v>
      </c>
      <c r="DM25" s="89"/>
      <c r="DN25" s="61">
        <v>338.0</v>
      </c>
      <c r="DO25" s="61">
        <v>140.0</v>
      </c>
      <c r="DP25" s="61">
        <v>29.69</v>
      </c>
      <c r="DQ25" s="61">
        <v>15.29</v>
      </c>
      <c r="DR25" s="61">
        <v>3.54</v>
      </c>
      <c r="DS25" s="61">
        <v>8.0</v>
      </c>
      <c r="DT25" s="61">
        <v>44.0</v>
      </c>
      <c r="DU25" s="61">
        <v>54.4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340.0</v>
      </c>
      <c r="EF25" s="63">
        <v>137.0</v>
      </c>
      <c r="EG25" s="63">
        <v>69.0</v>
      </c>
      <c r="EH25" s="63">
        <v>4.3</v>
      </c>
      <c r="EI25" s="64"/>
      <c r="EJ25" s="63">
        <v>9.0</v>
      </c>
      <c r="EK25" s="63">
        <v>53.0</v>
      </c>
      <c r="EL25" s="63">
        <v>54.0</v>
      </c>
      <c r="EM25" s="63">
        <v>137.0</v>
      </c>
      <c r="EN25" s="63">
        <v>99.0</v>
      </c>
      <c r="EO25" s="63">
        <v>4.3</v>
      </c>
      <c r="EP25" s="64"/>
      <c r="EQ25" s="63">
        <v>9.0</v>
      </c>
      <c r="ER25" s="63">
        <v>53.0</v>
      </c>
      <c r="ES25" s="63">
        <v>55.0</v>
      </c>
      <c r="ET25" s="63">
        <v>340.0</v>
      </c>
      <c r="EU25" s="63">
        <v>258.0</v>
      </c>
      <c r="EV25" s="63">
        <v>148.9</v>
      </c>
      <c r="EW25" s="63">
        <v>0.8</v>
      </c>
      <c r="EX25" s="63">
        <v>339.0</v>
      </c>
      <c r="EY25" s="63">
        <v>1.0</v>
      </c>
      <c r="EZ25" s="63">
        <v>0.0</v>
      </c>
      <c r="FA25" s="63">
        <v>0.0</v>
      </c>
      <c r="FB25" s="63">
        <v>339.0</v>
      </c>
      <c r="FC25" s="63">
        <v>256.0</v>
      </c>
      <c r="FD25" s="63">
        <v>148.3</v>
      </c>
      <c r="FE25" s="63">
        <v>3.5</v>
      </c>
      <c r="FF25" s="63">
        <v>339.0</v>
      </c>
      <c r="FG25" s="63">
        <v>1.0</v>
      </c>
      <c r="FH25" s="63">
        <v>0.0</v>
      </c>
      <c r="FI25" s="63">
        <v>0.0</v>
      </c>
      <c r="FJ25" s="63">
        <v>340.0</v>
      </c>
      <c r="FK25" s="63">
        <v>243.0</v>
      </c>
      <c r="FL25" s="63">
        <v>139.8</v>
      </c>
      <c r="FM25" s="64"/>
      <c r="FN25" s="63">
        <v>340.0</v>
      </c>
      <c r="FO25" s="63">
        <v>258.0</v>
      </c>
      <c r="FP25" s="63">
        <v>140.0</v>
      </c>
      <c r="FQ25" s="63">
        <v>13.3</v>
      </c>
      <c r="FR25" s="63">
        <v>137.0</v>
      </c>
      <c r="FS25" s="64"/>
      <c r="FT25" s="63">
        <v>15.34</v>
      </c>
      <c r="FU25" s="64"/>
      <c r="FV25" s="63">
        <v>137.0</v>
      </c>
      <c r="FW25" s="64"/>
      <c r="FX25" s="64"/>
      <c r="FY25" s="64"/>
      <c r="FZ25" s="89"/>
      <c r="GA25" s="65">
        <v>341.0</v>
      </c>
      <c r="GB25" s="66">
        <v>330.01</v>
      </c>
      <c r="GC25" s="66">
        <v>205.29</v>
      </c>
      <c r="GD25" s="66">
        <v>10.97</v>
      </c>
      <c r="GE25" s="66">
        <v>340.0</v>
      </c>
      <c r="GF25" s="66">
        <v>352.58</v>
      </c>
      <c r="GG25" s="66">
        <v>204.37</v>
      </c>
      <c r="GH25" s="66">
        <v>15.91</v>
      </c>
      <c r="GI25" s="66">
        <v>341.0</v>
      </c>
      <c r="GJ25" s="66">
        <v>246.77</v>
      </c>
      <c r="GK25" s="66">
        <v>-141.72</v>
      </c>
      <c r="GL25" s="66">
        <v>-18.68</v>
      </c>
      <c r="GM25" s="66">
        <v>340.0</v>
      </c>
      <c r="GN25" s="66">
        <v>226.26</v>
      </c>
      <c r="GO25" s="66">
        <v>-141.13</v>
      </c>
      <c r="GP25" s="66">
        <v>-27.05</v>
      </c>
      <c r="GQ25" s="66">
        <v>0.0</v>
      </c>
      <c r="GR25" s="66">
        <v>0.0</v>
      </c>
      <c r="GS25" s="66">
        <v>0.0</v>
      </c>
      <c r="GT25" s="66">
        <v>0.0</v>
      </c>
      <c r="GU25" s="66">
        <v>340.0</v>
      </c>
      <c r="GV25" s="66">
        <v>219.08</v>
      </c>
      <c r="GW25" s="66">
        <v>-132.42</v>
      </c>
      <c r="GX25" s="66">
        <v>18.09</v>
      </c>
      <c r="GY25" s="89"/>
      <c r="GZ25" s="98" t="s">
        <v>91</v>
      </c>
      <c r="HA25" s="99" t="s">
        <v>92</v>
      </c>
      <c r="HB25" s="98">
        <v>157.0</v>
      </c>
      <c r="HC25" s="97">
        <f t="shared" si="29"/>
        <v>7.85</v>
      </c>
      <c r="HD25" s="97">
        <f t="shared" si="30"/>
        <v>3.14</v>
      </c>
      <c r="HE25" s="99">
        <v>8.0</v>
      </c>
      <c r="HF25" s="99">
        <v>52.0</v>
      </c>
      <c r="HG25" s="99">
        <v>50.0</v>
      </c>
      <c r="HH25" s="98" t="s">
        <v>91</v>
      </c>
      <c r="HI25" s="98" t="s">
        <v>92</v>
      </c>
      <c r="HJ25" s="98">
        <v>91.0</v>
      </c>
      <c r="HK25" s="97">
        <f t="shared" si="31"/>
        <v>4.55</v>
      </c>
      <c r="HL25" s="97">
        <f t="shared" si="32"/>
        <v>1.82</v>
      </c>
      <c r="HM25" s="98">
        <v>5.0</v>
      </c>
      <c r="HN25" s="99">
        <v>54.0</v>
      </c>
      <c r="HO25" s="99">
        <v>54.0</v>
      </c>
      <c r="HP25" s="98" t="s">
        <v>91</v>
      </c>
      <c r="HQ25" s="99" t="s">
        <v>92</v>
      </c>
      <c r="HR25" s="98">
        <v>274.0</v>
      </c>
      <c r="HS25" s="97">
        <f t="shared" si="33"/>
        <v>13.7</v>
      </c>
      <c r="HT25" s="97">
        <f t="shared" si="34"/>
        <v>5.48</v>
      </c>
      <c r="HU25" s="98">
        <v>7.0</v>
      </c>
      <c r="HV25" s="99">
        <v>50.0</v>
      </c>
      <c r="HW25" s="99">
        <v>50.0</v>
      </c>
      <c r="HX25" s="89"/>
      <c r="HY25" s="147">
        <v>135.0</v>
      </c>
      <c r="HZ25" s="147">
        <v>33.0</v>
      </c>
      <c r="IA25" s="147">
        <v>142.0</v>
      </c>
      <c r="IB25" s="147">
        <v>7.2</v>
      </c>
      <c r="IC25" s="148"/>
      <c r="ID25" s="147">
        <v>2.0</v>
      </c>
      <c r="IE25" s="147">
        <v>62.0</v>
      </c>
      <c r="IF25" s="147">
        <v>40.0</v>
      </c>
      <c r="IG25" s="89"/>
      <c r="IH25" s="74">
        <v>140.0</v>
      </c>
      <c r="II25" s="74">
        <v>34.1</v>
      </c>
      <c r="IJ25" s="74">
        <v>122.0</v>
      </c>
      <c r="IK25" s="74">
        <v>6.0</v>
      </c>
      <c r="IL25" s="74">
        <v>6.9</v>
      </c>
      <c r="IM25" s="74">
        <v>6.0</v>
      </c>
      <c r="IN25" s="74">
        <v>50.0</v>
      </c>
      <c r="IO25" s="74">
        <v>49.0</v>
      </c>
      <c r="IP25" s="74">
        <v>140.0</v>
      </c>
      <c r="IQ25" s="74">
        <v>34.8</v>
      </c>
      <c r="IR25" s="74">
        <v>5.0</v>
      </c>
      <c r="IS25" s="74">
        <v>0.1</v>
      </c>
      <c r="IT25" s="74">
        <v>0.3</v>
      </c>
      <c r="IU25" s="74">
        <v>12.0</v>
      </c>
      <c r="IV25" s="74">
        <v>54.0</v>
      </c>
      <c r="IW25" s="74">
        <v>52.0</v>
      </c>
      <c r="IX25" s="89"/>
      <c r="IY25" s="76">
        <v>138.58</v>
      </c>
      <c r="IZ25" s="76">
        <v>35.03</v>
      </c>
      <c r="JA25" s="76">
        <v>262.92</v>
      </c>
      <c r="JB25" s="76">
        <v>13.14</v>
      </c>
      <c r="JC25" s="76">
        <v>4.5</v>
      </c>
      <c r="JD25" s="76">
        <v>3.0</v>
      </c>
      <c r="JE25" s="76">
        <v>61.77</v>
      </c>
      <c r="JF25" s="76">
        <v>50.47</v>
      </c>
      <c r="JG25" s="77"/>
      <c r="JH25" s="77"/>
      <c r="JI25" s="77"/>
      <c r="JJ25" s="77"/>
      <c r="JK25" s="77"/>
      <c r="JL25" s="77"/>
      <c r="JM25" s="77"/>
      <c r="JN25" s="77"/>
      <c r="JO25" s="89"/>
      <c r="JP25" s="78">
        <v>137.0</v>
      </c>
      <c r="JQ25" s="78">
        <v>32.2</v>
      </c>
      <c r="JR25" s="78">
        <v>0.0</v>
      </c>
      <c r="JS25" s="78">
        <v>0.0</v>
      </c>
      <c r="JT25" s="78">
        <v>0.0</v>
      </c>
      <c r="JU25" s="78">
        <v>2.0</v>
      </c>
      <c r="JV25" s="78">
        <v>46.0</v>
      </c>
      <c r="JW25" s="78">
        <v>45.0</v>
      </c>
      <c r="JX25" s="78">
        <v>137.0</v>
      </c>
      <c r="JY25" s="78">
        <v>34.2</v>
      </c>
      <c r="JZ25" s="78">
        <v>95.0</v>
      </c>
      <c r="KA25" s="78">
        <v>5.1</v>
      </c>
      <c r="KB25" s="78">
        <v>2.1</v>
      </c>
      <c r="KC25" s="78">
        <v>2.0</v>
      </c>
      <c r="KD25" s="78">
        <v>54.0</v>
      </c>
      <c r="KE25" s="78">
        <v>52.0</v>
      </c>
      <c r="KF25" s="89"/>
      <c r="KG25" s="79">
        <v>138.0</v>
      </c>
      <c r="KH25" s="79">
        <v>33.0</v>
      </c>
      <c r="KI25" s="79">
        <v>60.0</v>
      </c>
      <c r="KJ25" s="79">
        <v>3.0</v>
      </c>
      <c r="KK25" s="79"/>
      <c r="KL25" s="79">
        <v>1.0</v>
      </c>
      <c r="KM25" s="79">
        <v>50.0</v>
      </c>
      <c r="KN25" s="79">
        <v>50.0</v>
      </c>
      <c r="KO25" s="79">
        <v>138.0</v>
      </c>
      <c r="KP25" s="79">
        <v>33.0</v>
      </c>
      <c r="KQ25" s="235">
        <v>3.0</v>
      </c>
      <c r="KR25" s="235">
        <v>0.2</v>
      </c>
      <c r="KS25" s="80"/>
      <c r="KT25" s="79">
        <v>1.0</v>
      </c>
      <c r="KU25" s="79">
        <v>50.0</v>
      </c>
      <c r="KV25" s="79">
        <v>48.0</v>
      </c>
      <c r="KW25" s="89"/>
      <c r="KX25" s="81">
        <v>128.0</v>
      </c>
      <c r="KY25" s="81">
        <v>34.0</v>
      </c>
      <c r="KZ25" s="81">
        <v>343.0</v>
      </c>
      <c r="LA25" s="81">
        <v>16.8</v>
      </c>
      <c r="LB25" s="81">
        <v>2.5</v>
      </c>
      <c r="LC25" s="81">
        <v>3.0</v>
      </c>
      <c r="LD25" s="81">
        <v>62.0</v>
      </c>
      <c r="LE25" s="81">
        <v>59.0</v>
      </c>
      <c r="LF25" s="81">
        <v>128.0</v>
      </c>
      <c r="LG25" s="81">
        <v>34.0</v>
      </c>
      <c r="LH25" s="81">
        <v>484.0</v>
      </c>
      <c r="LI25" s="81">
        <v>23.7</v>
      </c>
      <c r="LJ25" s="81">
        <v>5.0</v>
      </c>
      <c r="LK25" s="81">
        <v>5.0</v>
      </c>
      <c r="LL25" s="81">
        <v>58.0</v>
      </c>
      <c r="LM25" s="81">
        <v>58.0</v>
      </c>
      <c r="LN25" s="89"/>
      <c r="LO25" s="82">
        <v>338.0</v>
      </c>
      <c r="LP25" s="82">
        <v>255.0</v>
      </c>
      <c r="LQ25" s="82">
        <v>140.0</v>
      </c>
      <c r="LR25" s="121">
        <v>70.0</v>
      </c>
      <c r="LS25" s="121">
        <v>323.0</v>
      </c>
      <c r="LT25" s="83">
        <v>37.0</v>
      </c>
      <c r="LU25" s="83">
        <v>2.2</v>
      </c>
      <c r="LV25" s="83">
        <v>140.0</v>
      </c>
      <c r="LW25" s="83">
        <v>65.0</v>
      </c>
      <c r="LX25" s="83">
        <v>58.0</v>
      </c>
      <c r="LY25" s="83">
        <v>58.0</v>
      </c>
      <c r="LZ25" s="83">
        <v>12.0</v>
      </c>
      <c r="MA25" s="83">
        <v>103.0</v>
      </c>
      <c r="MB25" s="83">
        <v>8.0</v>
      </c>
      <c r="MC25" s="83">
        <v>144.0</v>
      </c>
      <c r="MD25" s="83">
        <v>190.0</v>
      </c>
      <c r="ME25" s="83">
        <v>65.0</v>
      </c>
      <c r="MF25" s="83">
        <v>77.0</v>
      </c>
      <c r="MG25" s="83">
        <v>12.0</v>
      </c>
      <c r="MH25" s="83">
        <v>0.0</v>
      </c>
      <c r="MI25" s="83">
        <v>0.0</v>
      </c>
      <c r="MJ25" s="83">
        <v>0.0</v>
      </c>
      <c r="MK25" s="83">
        <v>0.0</v>
      </c>
      <c r="ML25" s="83">
        <v>42.0</v>
      </c>
      <c r="MM25" s="83">
        <v>45.0</v>
      </c>
      <c r="MN25" s="83">
        <v>5.0</v>
      </c>
      <c r="MO25" s="86"/>
      <c r="MP25" s="87"/>
      <c r="MQ25" s="87"/>
      <c r="MR25" s="87"/>
      <c r="MS25" s="87"/>
      <c r="MT25" s="83">
        <v>4.5</v>
      </c>
      <c r="MU25" s="83">
        <v>1.4</v>
      </c>
      <c r="MV25" s="83">
        <v>77.0</v>
      </c>
      <c r="MW25" s="83">
        <v>37.0</v>
      </c>
      <c r="MX25" s="83">
        <v>35.0</v>
      </c>
      <c r="MY25" s="88" t="s">
        <v>96</v>
      </c>
      <c r="MZ25" s="83">
        <v>5.0</v>
      </c>
      <c r="NA25" s="88"/>
      <c r="NB25" s="83">
        <v>15.8</v>
      </c>
      <c r="NC25" s="83">
        <v>5.1</v>
      </c>
      <c r="ND25" s="83">
        <v>279.0</v>
      </c>
      <c r="NE25" s="83">
        <v>35.0</v>
      </c>
      <c r="NF25" s="83">
        <v>42.0</v>
      </c>
      <c r="NG25" s="83">
        <v>42.0</v>
      </c>
      <c r="NH25" s="83">
        <v>5.0</v>
      </c>
      <c r="NI25" s="237"/>
      <c r="NJ25" s="83">
        <v>0.0</v>
      </c>
      <c r="NK25" s="83">
        <v>0.0</v>
      </c>
      <c r="NL25" s="83">
        <v>0.0</v>
      </c>
      <c r="NM25" s="83">
        <v>34.0</v>
      </c>
      <c r="NN25" s="83">
        <v>48.0</v>
      </c>
      <c r="NO25" s="83">
        <v>52.0</v>
      </c>
      <c r="NP25" s="83">
        <v>4.0</v>
      </c>
      <c r="NQ25" s="222"/>
      <c r="NR25" s="222"/>
    </row>
    <row r="26" ht="14.25" customHeight="1">
      <c r="A26" s="49">
        <v>0.541666666666667</v>
      </c>
      <c r="B26" s="50"/>
      <c r="C26" s="51">
        <v>50.32</v>
      </c>
      <c r="D26" s="128">
        <v>339.0</v>
      </c>
      <c r="E26" s="53">
        <v>134.0</v>
      </c>
      <c r="F26" s="53">
        <v>75.0</v>
      </c>
      <c r="G26" s="53">
        <v>16.3</v>
      </c>
      <c r="H26" s="54"/>
      <c r="I26" s="53">
        <v>6.0</v>
      </c>
      <c r="J26" s="53">
        <v>51.0</v>
      </c>
      <c r="K26" s="53">
        <v>45.0</v>
      </c>
      <c r="L26" s="53">
        <v>139.0</v>
      </c>
      <c r="M26" s="53">
        <v>63.0</v>
      </c>
      <c r="N26" s="53">
        <v>18.4</v>
      </c>
      <c r="O26" s="54"/>
      <c r="P26" s="53">
        <v>6.0</v>
      </c>
      <c r="Q26" s="53">
        <v>54.0</v>
      </c>
      <c r="R26" s="53">
        <v>48.0</v>
      </c>
      <c r="S26" s="53">
        <v>343.1</v>
      </c>
      <c r="T26" s="53">
        <v>278.6</v>
      </c>
      <c r="U26" s="53">
        <v>168.2</v>
      </c>
      <c r="V26" s="54"/>
      <c r="W26" s="53">
        <v>338.4</v>
      </c>
      <c r="X26" s="53">
        <v>203.8</v>
      </c>
      <c r="Y26" s="53">
        <v>111.2</v>
      </c>
      <c r="Z26" s="54"/>
      <c r="AA26" s="53">
        <v>342.6</v>
      </c>
      <c r="AB26" s="53">
        <v>304.2</v>
      </c>
      <c r="AC26" s="53">
        <v>198.6</v>
      </c>
      <c r="AD26" s="54"/>
      <c r="AE26" s="53">
        <v>341.9</v>
      </c>
      <c r="AF26" s="53">
        <v>335.3</v>
      </c>
      <c r="AG26" s="53">
        <v>178.9</v>
      </c>
      <c r="AH26" s="54"/>
      <c r="AI26" s="53">
        <v>349.7</v>
      </c>
      <c r="AJ26" s="53">
        <v>328.7</v>
      </c>
      <c r="AK26" s="53">
        <v>207.3</v>
      </c>
      <c r="AL26" s="54"/>
      <c r="AM26" s="53">
        <v>341.3</v>
      </c>
      <c r="AN26" s="53">
        <v>353.3</v>
      </c>
      <c r="AO26" s="53">
        <v>197.5</v>
      </c>
      <c r="AP26" s="54"/>
      <c r="AQ26" s="182">
        <f t="shared" ref="AQ26:AS26" si="44">E26</f>
        <v>134</v>
      </c>
      <c r="AR26" s="54">
        <f t="shared" si="44"/>
        <v>75</v>
      </c>
      <c r="AS26" s="56">
        <f t="shared" si="44"/>
        <v>16.3</v>
      </c>
      <c r="AT26" s="54"/>
      <c r="AU26" s="54">
        <f t="shared" ref="AU26:AW26" si="45">L26</f>
        <v>139</v>
      </c>
      <c r="AV26" s="54">
        <f t="shared" si="45"/>
        <v>63</v>
      </c>
      <c r="AW26" s="54">
        <f t="shared" si="45"/>
        <v>18.4</v>
      </c>
      <c r="AX26" s="54"/>
      <c r="AY26" s="182">
        <f t="shared" si="5"/>
        <v>134</v>
      </c>
      <c r="AZ26" s="54"/>
      <c r="BA26" s="54"/>
      <c r="BB26" s="54"/>
      <c r="BC26" s="89"/>
      <c r="BD26" s="54"/>
      <c r="BE26" s="53">
        <v>34.0</v>
      </c>
      <c r="BF26" s="53">
        <v>128.0</v>
      </c>
      <c r="BG26" s="53">
        <v>1.0</v>
      </c>
      <c r="BH26" s="54"/>
      <c r="BI26" s="53">
        <v>22.0</v>
      </c>
      <c r="BJ26" s="53">
        <v>86.0</v>
      </c>
      <c r="BK26" s="53">
        <v>62.0</v>
      </c>
      <c r="BL26" s="89"/>
      <c r="BM26" s="58">
        <v>339.0</v>
      </c>
      <c r="BN26" s="58">
        <v>144.0</v>
      </c>
      <c r="BO26" s="58">
        <v>261.0</v>
      </c>
      <c r="BP26" s="58">
        <v>13.1</v>
      </c>
      <c r="BQ26" s="59"/>
      <c r="BR26" s="58">
        <v>6.0</v>
      </c>
      <c r="BS26" s="58">
        <v>62.0</v>
      </c>
      <c r="BT26" s="58">
        <v>63.0</v>
      </c>
      <c r="BU26" s="59">
        <f t="shared" si="6"/>
        <v>339</v>
      </c>
      <c r="BV26" s="58">
        <v>284.0</v>
      </c>
      <c r="BW26" s="58">
        <v>160.0</v>
      </c>
      <c r="BX26" s="58">
        <v>10.0</v>
      </c>
      <c r="BY26" s="58">
        <v>331.0</v>
      </c>
      <c r="BZ26" s="58">
        <v>310.0</v>
      </c>
      <c r="CA26" s="58">
        <v>169.0</v>
      </c>
      <c r="CB26" s="58">
        <v>10.0</v>
      </c>
      <c r="CC26" s="58">
        <v>341.0</v>
      </c>
      <c r="CD26" s="58">
        <v>260.0</v>
      </c>
      <c r="CE26" s="58">
        <v>144.0</v>
      </c>
      <c r="CF26" s="58">
        <v>20.0</v>
      </c>
      <c r="CG26" s="58">
        <v>332.0</v>
      </c>
      <c r="CH26" s="58">
        <v>259.0</v>
      </c>
      <c r="CI26" s="58">
        <v>148.0</v>
      </c>
      <c r="CJ26" s="58">
        <v>22.0</v>
      </c>
      <c r="CK26" s="58">
        <v>343.0</v>
      </c>
      <c r="CL26" s="58">
        <v>290.0</v>
      </c>
      <c r="CM26" s="58">
        <v>161.0</v>
      </c>
      <c r="CN26" s="58">
        <v>2.0</v>
      </c>
      <c r="CO26" s="58">
        <v>329.0</v>
      </c>
      <c r="CP26" s="58">
        <v>281.0</v>
      </c>
      <c r="CQ26" s="58">
        <v>142.0</v>
      </c>
      <c r="CR26" s="58">
        <v>9.0</v>
      </c>
      <c r="CS26" s="58">
        <v>333.0</v>
      </c>
      <c r="CT26" s="58">
        <v>300.0</v>
      </c>
      <c r="CU26" s="58">
        <v>177.0</v>
      </c>
      <c r="CV26" s="58">
        <v>100.0</v>
      </c>
      <c r="CW26" s="58" t="s">
        <v>94</v>
      </c>
      <c r="CX26" s="58" t="s">
        <v>94</v>
      </c>
      <c r="CY26" s="58" t="s">
        <v>94</v>
      </c>
      <c r="CZ26" s="58" t="s">
        <v>94</v>
      </c>
      <c r="DA26" s="58">
        <v>321.0</v>
      </c>
      <c r="DB26" s="58">
        <v>261.0</v>
      </c>
      <c r="DC26" s="58">
        <v>120.0</v>
      </c>
      <c r="DD26" s="58">
        <v>78.0</v>
      </c>
      <c r="DE26" s="59">
        <f t="shared" si="7"/>
        <v>144</v>
      </c>
      <c r="DF26" s="58">
        <v>35.0</v>
      </c>
      <c r="DG26" s="59">
        <f t="shared" ref="DG26:DH26" si="46">BO26</f>
        <v>261</v>
      </c>
      <c r="DH26" s="59">
        <f t="shared" si="46"/>
        <v>13.1</v>
      </c>
      <c r="DI26" s="59"/>
      <c r="DJ26" s="58">
        <v>7.0</v>
      </c>
      <c r="DK26" s="58">
        <v>56.0</v>
      </c>
      <c r="DL26" s="58">
        <v>52.0</v>
      </c>
      <c r="DM26" s="89"/>
      <c r="DN26" s="61">
        <v>338.0</v>
      </c>
      <c r="DO26" s="61">
        <v>139.0</v>
      </c>
      <c r="DP26" s="61">
        <v>33.16</v>
      </c>
      <c r="DQ26" s="61">
        <v>19.09</v>
      </c>
      <c r="DR26" s="61">
        <v>4.52</v>
      </c>
      <c r="DS26" s="61">
        <v>8.0</v>
      </c>
      <c r="DT26" s="61">
        <v>45.0</v>
      </c>
      <c r="DU26" s="61">
        <v>56.1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339.0</v>
      </c>
      <c r="EF26" s="63">
        <v>136.0</v>
      </c>
      <c r="EG26" s="63">
        <v>75.0</v>
      </c>
      <c r="EH26" s="63">
        <v>3.3</v>
      </c>
      <c r="EI26" s="64"/>
      <c r="EJ26" s="63">
        <v>9.0</v>
      </c>
      <c r="EK26" s="63">
        <v>53.0</v>
      </c>
      <c r="EL26" s="63">
        <v>55.0</v>
      </c>
      <c r="EM26" s="63">
        <v>136.0</v>
      </c>
      <c r="EN26" s="63">
        <v>100.0</v>
      </c>
      <c r="EO26" s="63">
        <v>4.3</v>
      </c>
      <c r="EP26" s="64"/>
      <c r="EQ26" s="63">
        <v>9.0</v>
      </c>
      <c r="ER26" s="63">
        <v>54.0</v>
      </c>
      <c r="ES26" s="63">
        <v>55.0</v>
      </c>
      <c r="ET26" s="63">
        <v>337.0</v>
      </c>
      <c r="EU26" s="63">
        <v>258.0</v>
      </c>
      <c r="EV26" s="63">
        <v>149.3</v>
      </c>
      <c r="EW26" s="63">
        <v>3.1</v>
      </c>
      <c r="EX26" s="63">
        <v>336.0</v>
      </c>
      <c r="EY26" s="63">
        <v>1.0</v>
      </c>
      <c r="EZ26" s="63">
        <v>0.0</v>
      </c>
      <c r="FA26" s="63">
        <v>0.0</v>
      </c>
      <c r="FB26" s="63">
        <v>336.0</v>
      </c>
      <c r="FC26" s="63">
        <v>259.0</v>
      </c>
      <c r="FD26" s="63">
        <v>148.7</v>
      </c>
      <c r="FE26" s="63">
        <v>4.9</v>
      </c>
      <c r="FF26" s="63">
        <v>335.0</v>
      </c>
      <c r="FG26" s="63">
        <v>1.0</v>
      </c>
      <c r="FH26" s="63">
        <v>0.0</v>
      </c>
      <c r="FI26" s="63">
        <v>0.0</v>
      </c>
      <c r="FJ26" s="63">
        <v>339.0</v>
      </c>
      <c r="FK26" s="63">
        <v>248.0</v>
      </c>
      <c r="FL26" s="63">
        <v>142.3</v>
      </c>
      <c r="FM26" s="64"/>
      <c r="FN26" s="63">
        <v>339.0</v>
      </c>
      <c r="FO26" s="63">
        <v>262.0</v>
      </c>
      <c r="FP26" s="63">
        <v>142.4</v>
      </c>
      <c r="FQ26" s="63">
        <v>13.0</v>
      </c>
      <c r="FR26" s="63">
        <v>136.0</v>
      </c>
      <c r="FS26" s="64"/>
      <c r="FT26" s="63">
        <v>12.14</v>
      </c>
      <c r="FU26" s="64"/>
      <c r="FV26" s="63">
        <v>136.0</v>
      </c>
      <c r="FW26" s="64"/>
      <c r="FX26" s="64"/>
      <c r="FY26" s="64"/>
      <c r="FZ26" s="89"/>
      <c r="GA26" s="65">
        <v>339.0</v>
      </c>
      <c r="GB26" s="66">
        <v>327.96</v>
      </c>
      <c r="GC26" s="66">
        <v>202.36</v>
      </c>
      <c r="GD26" s="66">
        <v>12.14</v>
      </c>
      <c r="GE26" s="66">
        <v>338.0</v>
      </c>
      <c r="GF26" s="66">
        <v>351.55</v>
      </c>
      <c r="GG26" s="66">
        <v>202.27</v>
      </c>
      <c r="GH26" s="66">
        <v>17.09</v>
      </c>
      <c r="GI26" s="66">
        <v>338.0</v>
      </c>
      <c r="GJ26" s="66">
        <v>251.02</v>
      </c>
      <c r="GK26" s="66">
        <v>-142.64</v>
      </c>
      <c r="GL26" s="66">
        <v>-19.1</v>
      </c>
      <c r="GM26" s="66">
        <v>338.0</v>
      </c>
      <c r="GN26" s="66">
        <v>229.48</v>
      </c>
      <c r="GO26" s="66">
        <v>-141.8</v>
      </c>
      <c r="GP26" s="66">
        <v>-25.55</v>
      </c>
      <c r="GQ26" s="66">
        <v>0.0</v>
      </c>
      <c r="GR26" s="66">
        <v>0.0</v>
      </c>
      <c r="GS26" s="66">
        <v>0.0</v>
      </c>
      <c r="GT26" s="66">
        <v>0.0</v>
      </c>
      <c r="GU26" s="66">
        <v>338.0</v>
      </c>
      <c r="GV26" s="66">
        <v>200.32</v>
      </c>
      <c r="GW26" s="66">
        <v>-117.09</v>
      </c>
      <c r="GX26" s="66">
        <v>11.31</v>
      </c>
      <c r="GY26" s="89"/>
      <c r="GZ26" s="98" t="s">
        <v>91</v>
      </c>
      <c r="HA26" s="99" t="s">
        <v>92</v>
      </c>
      <c r="HB26" s="98">
        <v>124.0</v>
      </c>
      <c r="HC26" s="97">
        <f t="shared" si="29"/>
        <v>6.2</v>
      </c>
      <c r="HD26" s="97">
        <f t="shared" si="30"/>
        <v>2.48</v>
      </c>
      <c r="HE26" s="99">
        <v>8.0</v>
      </c>
      <c r="HF26" s="99">
        <v>52.0</v>
      </c>
      <c r="HG26" s="99">
        <v>50.0</v>
      </c>
      <c r="HH26" s="98" t="s">
        <v>91</v>
      </c>
      <c r="HI26" s="98" t="s">
        <v>92</v>
      </c>
      <c r="HJ26" s="98">
        <v>3.0</v>
      </c>
      <c r="HK26" s="97">
        <f t="shared" si="31"/>
        <v>0.15</v>
      </c>
      <c r="HL26" s="97">
        <f t="shared" si="32"/>
        <v>0.06</v>
      </c>
      <c r="HM26" s="98">
        <v>5.0</v>
      </c>
      <c r="HN26" s="99">
        <v>54.0</v>
      </c>
      <c r="HO26" s="99">
        <v>54.0</v>
      </c>
      <c r="HP26" s="98" t="s">
        <v>91</v>
      </c>
      <c r="HQ26" s="99" t="s">
        <v>92</v>
      </c>
      <c r="HR26" s="98">
        <v>314.0</v>
      </c>
      <c r="HS26" s="97">
        <f t="shared" si="33"/>
        <v>15.7</v>
      </c>
      <c r="HT26" s="97">
        <f t="shared" si="34"/>
        <v>6.28</v>
      </c>
      <c r="HU26" s="98">
        <v>7.0</v>
      </c>
      <c r="HV26" s="99">
        <v>50.0</v>
      </c>
      <c r="HW26" s="99">
        <v>50.0</v>
      </c>
      <c r="HX26" s="89"/>
      <c r="HY26" s="147">
        <v>134.0</v>
      </c>
      <c r="HZ26" s="147">
        <v>33.0</v>
      </c>
      <c r="IA26" s="147">
        <v>100.0</v>
      </c>
      <c r="IB26" s="147">
        <v>5.0</v>
      </c>
      <c r="IC26" s="148"/>
      <c r="ID26" s="147">
        <v>2.0</v>
      </c>
      <c r="IE26" s="147">
        <v>62.0</v>
      </c>
      <c r="IF26" s="147">
        <v>40.0</v>
      </c>
      <c r="IG26" s="89"/>
      <c r="IH26" s="74">
        <v>140.0</v>
      </c>
      <c r="II26" s="74">
        <v>34.2</v>
      </c>
      <c r="IJ26" s="74">
        <v>114.0</v>
      </c>
      <c r="IK26" s="74">
        <v>5.1</v>
      </c>
      <c r="IL26" s="74">
        <v>6.6</v>
      </c>
      <c r="IM26" s="74">
        <v>6.0</v>
      </c>
      <c r="IN26" s="74">
        <v>50.0</v>
      </c>
      <c r="IO26" s="74">
        <v>49.0</v>
      </c>
      <c r="IP26" s="74">
        <v>140.0</v>
      </c>
      <c r="IQ26" s="74">
        <v>34.9</v>
      </c>
      <c r="IR26" s="74">
        <v>5.0</v>
      </c>
      <c r="IS26" s="74">
        <v>0.1</v>
      </c>
      <c r="IT26" s="74">
        <v>0.3</v>
      </c>
      <c r="IU26" s="74">
        <v>12.0</v>
      </c>
      <c r="IV26" s="74">
        <v>54.0</v>
      </c>
      <c r="IW26" s="74">
        <v>52.0</v>
      </c>
      <c r="IX26" s="89"/>
      <c r="IY26" s="76">
        <v>139.26</v>
      </c>
      <c r="IZ26" s="76">
        <v>34.9</v>
      </c>
      <c r="JA26" s="76">
        <v>331.98</v>
      </c>
      <c r="JB26" s="76">
        <v>16.6</v>
      </c>
      <c r="JC26" s="76">
        <v>5.63</v>
      </c>
      <c r="JD26" s="76">
        <v>3.0</v>
      </c>
      <c r="JE26" s="76">
        <v>62.64</v>
      </c>
      <c r="JF26" s="76">
        <v>50.47</v>
      </c>
      <c r="JG26" s="77"/>
      <c r="JH26" s="77"/>
      <c r="JI26" s="77"/>
      <c r="JJ26" s="77"/>
      <c r="JK26" s="77"/>
      <c r="JL26" s="77"/>
      <c r="JM26" s="77"/>
      <c r="JN26" s="77"/>
      <c r="JO26" s="89"/>
      <c r="JP26" s="78">
        <v>138.0</v>
      </c>
      <c r="JQ26" s="78">
        <v>32.5</v>
      </c>
      <c r="JR26" s="78">
        <v>0.0</v>
      </c>
      <c r="JS26" s="78">
        <v>0.0</v>
      </c>
      <c r="JT26" s="78">
        <v>0.0</v>
      </c>
      <c r="JU26" s="78">
        <v>2.0</v>
      </c>
      <c r="JV26" s="78">
        <v>50.0</v>
      </c>
      <c r="JW26" s="78">
        <v>48.0</v>
      </c>
      <c r="JX26" s="78">
        <v>138.0</v>
      </c>
      <c r="JY26" s="78">
        <v>34.3</v>
      </c>
      <c r="JZ26" s="78">
        <v>102.0</v>
      </c>
      <c r="KA26" s="78">
        <v>5.4</v>
      </c>
      <c r="KB26" s="78">
        <v>2.3</v>
      </c>
      <c r="KC26" s="78">
        <v>2.0</v>
      </c>
      <c r="KD26" s="78">
        <v>57.0</v>
      </c>
      <c r="KE26" s="78">
        <v>55.0</v>
      </c>
      <c r="KF26" s="89"/>
      <c r="KG26" s="79">
        <v>140.0</v>
      </c>
      <c r="KH26" s="79">
        <v>34.0</v>
      </c>
      <c r="KI26" s="238" t="s">
        <v>98</v>
      </c>
      <c r="KJ26" s="238" t="s">
        <v>98</v>
      </c>
      <c r="KK26" s="79"/>
      <c r="KL26" s="79">
        <v>1.0</v>
      </c>
      <c r="KM26" s="79">
        <v>50.0</v>
      </c>
      <c r="KN26" s="79">
        <v>50.0</v>
      </c>
      <c r="KO26" s="79">
        <v>140.0</v>
      </c>
      <c r="KP26" s="79">
        <v>34.0</v>
      </c>
      <c r="KQ26" s="235">
        <v>3.0</v>
      </c>
      <c r="KR26" s="235">
        <v>0.2</v>
      </c>
      <c r="KS26" s="80"/>
      <c r="KT26" s="79">
        <v>1.0</v>
      </c>
      <c r="KU26" s="79">
        <v>50.0</v>
      </c>
      <c r="KV26" s="79">
        <v>48.0</v>
      </c>
      <c r="KW26" s="89"/>
      <c r="KX26" s="81">
        <v>140.0</v>
      </c>
      <c r="KY26" s="81">
        <v>34.0</v>
      </c>
      <c r="KZ26" s="81">
        <v>386.0</v>
      </c>
      <c r="LA26" s="81">
        <v>18.9</v>
      </c>
      <c r="LB26" s="81">
        <v>5.1</v>
      </c>
      <c r="LC26" s="81">
        <v>3.0</v>
      </c>
      <c r="LD26" s="81">
        <v>62.0</v>
      </c>
      <c r="LE26" s="81">
        <v>59.0</v>
      </c>
      <c r="LF26" s="81">
        <v>140.0</v>
      </c>
      <c r="LG26" s="81">
        <v>34.0</v>
      </c>
      <c r="LH26" s="81">
        <v>216.0</v>
      </c>
      <c r="LI26" s="81">
        <v>10.6</v>
      </c>
      <c r="LJ26" s="81">
        <v>5.0</v>
      </c>
      <c r="LK26" s="81">
        <v>5.0</v>
      </c>
      <c r="LL26" s="81">
        <v>58.0</v>
      </c>
      <c r="LM26" s="81">
        <v>58.0</v>
      </c>
      <c r="LN26" s="89"/>
      <c r="LO26" s="82">
        <v>323.0</v>
      </c>
      <c r="LP26" s="82">
        <v>285.0</v>
      </c>
      <c r="LQ26" s="82">
        <v>160.0</v>
      </c>
      <c r="LR26" s="82">
        <v>69.0</v>
      </c>
      <c r="LS26" s="82">
        <v>323.0</v>
      </c>
      <c r="LT26" s="82">
        <v>53.0</v>
      </c>
      <c r="LU26" s="82">
        <v>5.6</v>
      </c>
      <c r="LV26" s="82">
        <v>140.0</v>
      </c>
      <c r="LW26" s="82">
        <v>96.0</v>
      </c>
      <c r="LX26" s="82">
        <v>60.0</v>
      </c>
      <c r="LY26" s="82">
        <v>57.0</v>
      </c>
      <c r="LZ26" s="83">
        <v>12.0</v>
      </c>
      <c r="MA26" s="82">
        <v>107.0</v>
      </c>
      <c r="MB26" s="82">
        <v>8.0</v>
      </c>
      <c r="MC26" s="82">
        <v>141.0</v>
      </c>
      <c r="MD26" s="82">
        <v>198.0</v>
      </c>
      <c r="ME26" s="82">
        <v>79.0</v>
      </c>
      <c r="MF26" s="82">
        <v>64.0</v>
      </c>
      <c r="MG26" s="83">
        <v>12.0</v>
      </c>
      <c r="MH26" s="82">
        <v>0.0</v>
      </c>
      <c r="MI26" s="82">
        <v>0.0</v>
      </c>
      <c r="MJ26" s="82">
        <v>0.0</v>
      </c>
      <c r="MK26" s="82">
        <v>0.0</v>
      </c>
      <c r="ML26" s="82">
        <v>42.0</v>
      </c>
      <c r="MM26" s="82">
        <v>45.0</v>
      </c>
      <c r="MN26" s="82">
        <v>5.0</v>
      </c>
      <c r="MO26" s="86"/>
      <c r="MP26" s="87"/>
      <c r="MQ26" s="87"/>
      <c r="MR26" s="87"/>
      <c r="MS26" s="87"/>
      <c r="MT26" s="83">
        <v>1.9</v>
      </c>
      <c r="MU26" s="83">
        <v>0.6</v>
      </c>
      <c r="MV26" s="83">
        <v>37.0</v>
      </c>
      <c r="MW26" s="83">
        <v>37.0</v>
      </c>
      <c r="MX26" s="83">
        <v>35.0</v>
      </c>
      <c r="MY26" s="88" t="s">
        <v>96</v>
      </c>
      <c r="MZ26" s="83">
        <v>5.0</v>
      </c>
      <c r="NA26" s="88"/>
      <c r="NB26" s="83">
        <v>11.7</v>
      </c>
      <c r="NC26" s="83">
        <v>4.4</v>
      </c>
      <c r="ND26" s="83">
        <v>206.0</v>
      </c>
      <c r="NE26" s="83">
        <v>36.0</v>
      </c>
      <c r="NF26" s="83">
        <v>42.0</v>
      </c>
      <c r="NG26" s="83">
        <v>42.0</v>
      </c>
      <c r="NH26" s="121">
        <v>5.0</v>
      </c>
      <c r="NI26" s="83"/>
      <c r="NJ26" s="83">
        <v>0.0</v>
      </c>
      <c r="NK26" s="83">
        <v>0.0</v>
      </c>
      <c r="NL26" s="83">
        <v>0.0</v>
      </c>
      <c r="NM26" s="83">
        <v>34.0</v>
      </c>
      <c r="NN26" s="83">
        <v>48.0</v>
      </c>
      <c r="NO26" s="83">
        <v>52.0</v>
      </c>
      <c r="NP26" s="83">
        <v>4.0</v>
      </c>
      <c r="NQ26" s="222"/>
      <c r="NR26" s="222"/>
    </row>
    <row r="27" ht="14.25" customHeight="1">
      <c r="A27" s="49">
        <v>0.583333333333334</v>
      </c>
      <c r="B27" s="50"/>
      <c r="C27" s="51">
        <v>50.22</v>
      </c>
      <c r="D27" s="127">
        <v>338.0</v>
      </c>
      <c r="E27" s="53">
        <v>133.0</v>
      </c>
      <c r="F27" s="53">
        <v>87.0</v>
      </c>
      <c r="G27" s="53">
        <v>18.9</v>
      </c>
      <c r="H27" s="54"/>
      <c r="I27" s="53">
        <v>6.0</v>
      </c>
      <c r="J27" s="53">
        <v>52.0</v>
      </c>
      <c r="K27" s="53">
        <v>51.0</v>
      </c>
      <c r="L27" s="53">
        <v>137.0</v>
      </c>
      <c r="M27" s="53">
        <v>41.0</v>
      </c>
      <c r="N27" s="53">
        <v>9.8</v>
      </c>
      <c r="O27" s="54"/>
      <c r="P27" s="53">
        <v>6.0</v>
      </c>
      <c r="Q27" s="53">
        <v>54.0</v>
      </c>
      <c r="R27" s="53">
        <v>51.0</v>
      </c>
      <c r="S27" s="53">
        <v>339.6</v>
      </c>
      <c r="T27" s="53">
        <v>315.8</v>
      </c>
      <c r="U27" s="53">
        <v>180.9</v>
      </c>
      <c r="V27" s="54"/>
      <c r="W27" s="53">
        <v>335.2</v>
      </c>
      <c r="X27" s="53">
        <v>242.1</v>
      </c>
      <c r="Y27" s="53">
        <v>120.3</v>
      </c>
      <c r="Z27" s="54"/>
      <c r="AA27" s="53">
        <v>339.5</v>
      </c>
      <c r="AB27" s="53">
        <v>313.1</v>
      </c>
      <c r="AC27" s="53">
        <v>174.8</v>
      </c>
      <c r="AD27" s="54"/>
      <c r="AE27" s="53">
        <v>339.3</v>
      </c>
      <c r="AF27" s="53">
        <v>338.4</v>
      </c>
      <c r="AG27" s="53">
        <v>191.4</v>
      </c>
      <c r="AH27" s="54"/>
      <c r="AI27" s="53">
        <v>346.1</v>
      </c>
      <c r="AJ27" s="53">
        <v>352.4</v>
      </c>
      <c r="AK27" s="53">
        <v>205.4</v>
      </c>
      <c r="AL27" s="54"/>
      <c r="AM27" s="53">
        <v>337.6</v>
      </c>
      <c r="AN27" s="53">
        <v>366.7</v>
      </c>
      <c r="AO27" s="53">
        <v>197.9</v>
      </c>
      <c r="AP27" s="54"/>
      <c r="AQ27" s="182">
        <f t="shared" ref="AQ27:AS27" si="47">E27</f>
        <v>133</v>
      </c>
      <c r="AR27" s="54">
        <f t="shared" si="47"/>
        <v>87</v>
      </c>
      <c r="AS27" s="56">
        <f t="shared" si="47"/>
        <v>18.9</v>
      </c>
      <c r="AT27" s="54"/>
      <c r="AU27" s="54">
        <f t="shared" ref="AU27:AW27" si="48">L27</f>
        <v>137</v>
      </c>
      <c r="AV27" s="54">
        <f t="shared" si="48"/>
        <v>41</v>
      </c>
      <c r="AW27" s="54">
        <f t="shared" si="48"/>
        <v>9.8</v>
      </c>
      <c r="AX27" s="54"/>
      <c r="AY27" s="182">
        <f t="shared" si="5"/>
        <v>133</v>
      </c>
      <c r="AZ27" s="54"/>
      <c r="BA27" s="54"/>
      <c r="BB27" s="54"/>
      <c r="BC27" s="89"/>
      <c r="BD27" s="54"/>
      <c r="BE27" s="53">
        <v>0.0</v>
      </c>
      <c r="BF27" s="53">
        <v>0.0</v>
      </c>
      <c r="BG27" s="53">
        <v>0.0</v>
      </c>
      <c r="BH27" s="54"/>
      <c r="BI27" s="53">
        <v>22.0</v>
      </c>
      <c r="BJ27" s="53">
        <v>86.0</v>
      </c>
      <c r="BK27" s="53">
        <v>62.0</v>
      </c>
      <c r="BL27" s="89"/>
      <c r="BM27" s="58">
        <v>338.0</v>
      </c>
      <c r="BN27" s="58">
        <v>144.0</v>
      </c>
      <c r="BO27" s="58">
        <v>239.0</v>
      </c>
      <c r="BP27" s="58">
        <v>12.0</v>
      </c>
      <c r="BQ27" s="59"/>
      <c r="BR27" s="58">
        <v>6.0</v>
      </c>
      <c r="BS27" s="58">
        <v>62.0</v>
      </c>
      <c r="BT27" s="58">
        <v>64.0</v>
      </c>
      <c r="BU27" s="59">
        <f t="shared" si="6"/>
        <v>338</v>
      </c>
      <c r="BV27" s="58">
        <v>284.0</v>
      </c>
      <c r="BW27" s="58">
        <v>167.0</v>
      </c>
      <c r="BX27" s="58">
        <v>9.0</v>
      </c>
      <c r="BY27" s="58">
        <v>331.0</v>
      </c>
      <c r="BZ27" s="58">
        <v>309.0</v>
      </c>
      <c r="CA27" s="58">
        <v>169.0</v>
      </c>
      <c r="CB27" s="58">
        <v>8.0</v>
      </c>
      <c r="CC27" s="58">
        <v>337.0</v>
      </c>
      <c r="CD27" s="58">
        <v>257.0</v>
      </c>
      <c r="CE27" s="58">
        <v>159.0</v>
      </c>
      <c r="CF27" s="58">
        <v>7.0</v>
      </c>
      <c r="CG27" s="58">
        <v>332.0</v>
      </c>
      <c r="CH27" s="58">
        <v>257.0</v>
      </c>
      <c r="CI27" s="58">
        <v>140.0</v>
      </c>
      <c r="CJ27" s="58">
        <v>20.0</v>
      </c>
      <c r="CK27" s="58">
        <v>329.0</v>
      </c>
      <c r="CL27" s="58">
        <v>274.0</v>
      </c>
      <c r="CM27" s="58">
        <v>138.0</v>
      </c>
      <c r="CN27" s="58">
        <v>5.0</v>
      </c>
      <c r="CO27" s="58">
        <v>329.0</v>
      </c>
      <c r="CP27" s="58">
        <v>274.0</v>
      </c>
      <c r="CQ27" s="58">
        <v>138.0</v>
      </c>
      <c r="CR27" s="58">
        <v>5.0</v>
      </c>
      <c r="CS27" s="58">
        <v>332.0</v>
      </c>
      <c r="CT27" s="58">
        <v>252.0</v>
      </c>
      <c r="CU27" s="58">
        <v>164.0</v>
      </c>
      <c r="CV27" s="58">
        <v>92.0</v>
      </c>
      <c r="CW27" s="58" t="s">
        <v>94</v>
      </c>
      <c r="CX27" s="58" t="s">
        <v>94</v>
      </c>
      <c r="CY27" s="58" t="s">
        <v>94</v>
      </c>
      <c r="CZ27" s="58" t="s">
        <v>94</v>
      </c>
      <c r="DA27" s="58">
        <v>320.0</v>
      </c>
      <c r="DB27" s="58">
        <v>255.0</v>
      </c>
      <c r="DC27" s="58">
        <v>122.0</v>
      </c>
      <c r="DD27" s="58">
        <v>68.0</v>
      </c>
      <c r="DE27" s="59">
        <f t="shared" si="7"/>
        <v>144</v>
      </c>
      <c r="DF27" s="58">
        <v>35.0</v>
      </c>
      <c r="DG27" s="59">
        <f t="shared" ref="DG27:DH27" si="49">BO27</f>
        <v>239</v>
      </c>
      <c r="DH27" s="59">
        <f t="shared" si="49"/>
        <v>12</v>
      </c>
      <c r="DI27" s="59"/>
      <c r="DJ27" s="58">
        <v>7.0</v>
      </c>
      <c r="DK27" s="58">
        <v>56.0</v>
      </c>
      <c r="DL27" s="58">
        <v>52.0</v>
      </c>
      <c r="DM27" s="89"/>
      <c r="DN27" s="61">
        <v>337.0</v>
      </c>
      <c r="DO27" s="61">
        <v>139.0</v>
      </c>
      <c r="DP27" s="61">
        <v>34.02</v>
      </c>
      <c r="DQ27" s="61">
        <v>19.15</v>
      </c>
      <c r="DR27" s="61">
        <v>4.51</v>
      </c>
      <c r="DS27" s="61">
        <v>8.0</v>
      </c>
      <c r="DT27" s="61">
        <v>47.0</v>
      </c>
      <c r="DU27" s="61">
        <v>57.2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337.0</v>
      </c>
      <c r="EF27" s="63">
        <v>136.0</v>
      </c>
      <c r="EG27" s="63">
        <v>90.0</v>
      </c>
      <c r="EH27" s="63">
        <v>3.9</v>
      </c>
      <c r="EI27" s="64"/>
      <c r="EJ27" s="63">
        <v>9.0</v>
      </c>
      <c r="EK27" s="63">
        <v>55.0</v>
      </c>
      <c r="EL27" s="63">
        <v>56.0</v>
      </c>
      <c r="EM27" s="63">
        <v>136.0</v>
      </c>
      <c r="EN27" s="63">
        <v>96.0</v>
      </c>
      <c r="EO27" s="63">
        <v>4.1</v>
      </c>
      <c r="EP27" s="64"/>
      <c r="EQ27" s="63">
        <v>9.0</v>
      </c>
      <c r="ER27" s="63">
        <v>55.0</v>
      </c>
      <c r="ES27" s="63">
        <v>56.0</v>
      </c>
      <c r="ET27" s="63">
        <v>339.0</v>
      </c>
      <c r="EU27" s="63">
        <v>256.0</v>
      </c>
      <c r="EV27" s="63">
        <v>148.8</v>
      </c>
      <c r="EW27" s="63">
        <v>1.6</v>
      </c>
      <c r="EX27" s="63">
        <v>338.0</v>
      </c>
      <c r="EY27" s="63">
        <v>1.0</v>
      </c>
      <c r="EZ27" s="63">
        <v>0.0</v>
      </c>
      <c r="FA27" s="63">
        <v>0.0</v>
      </c>
      <c r="FB27" s="63">
        <v>336.0</v>
      </c>
      <c r="FC27" s="63">
        <v>253.0</v>
      </c>
      <c r="FD27" s="63">
        <v>148.3</v>
      </c>
      <c r="FE27" s="63">
        <v>5.2</v>
      </c>
      <c r="FF27" s="63">
        <v>335.0</v>
      </c>
      <c r="FG27" s="63">
        <v>1.0</v>
      </c>
      <c r="FH27" s="63">
        <v>0.0</v>
      </c>
      <c r="FI27" s="63">
        <v>0.0</v>
      </c>
      <c r="FJ27" s="63">
        <v>337.0</v>
      </c>
      <c r="FK27" s="63">
        <v>244.0</v>
      </c>
      <c r="FL27" s="63">
        <v>139.6</v>
      </c>
      <c r="FM27" s="64"/>
      <c r="FN27" s="63">
        <v>337.0</v>
      </c>
      <c r="FO27" s="63">
        <v>259.0</v>
      </c>
      <c r="FP27" s="63">
        <v>139.8</v>
      </c>
      <c r="FQ27" s="63">
        <v>10.8</v>
      </c>
      <c r="FR27" s="63">
        <v>136.0</v>
      </c>
      <c r="FS27" s="64"/>
      <c r="FT27" s="63">
        <v>15.63</v>
      </c>
      <c r="FU27" s="64"/>
      <c r="FV27" s="63">
        <v>136.0</v>
      </c>
      <c r="FW27" s="64"/>
      <c r="FX27" s="64"/>
      <c r="FY27" s="64"/>
      <c r="FZ27" s="89"/>
      <c r="GA27" s="65">
        <v>341.0</v>
      </c>
      <c r="GB27" s="66">
        <v>334.26</v>
      </c>
      <c r="GC27" s="66">
        <v>204.28</v>
      </c>
      <c r="GD27" s="66">
        <v>16.67</v>
      </c>
      <c r="GE27" s="66">
        <v>341.0</v>
      </c>
      <c r="GF27" s="66">
        <v>356.97</v>
      </c>
      <c r="GG27" s="66">
        <v>205.04</v>
      </c>
      <c r="GH27" s="66">
        <v>20.69</v>
      </c>
      <c r="GI27" s="66">
        <v>341.0</v>
      </c>
      <c r="GJ27" s="66">
        <v>245.75</v>
      </c>
      <c r="GK27" s="66">
        <v>-140.71</v>
      </c>
      <c r="GL27" s="66">
        <v>-19.01</v>
      </c>
      <c r="GM27" s="66">
        <v>341.0</v>
      </c>
      <c r="GN27" s="66">
        <v>225.53</v>
      </c>
      <c r="GO27" s="66">
        <v>-140.54</v>
      </c>
      <c r="GP27" s="66">
        <v>-24.46</v>
      </c>
      <c r="GQ27" s="66">
        <v>0.0</v>
      </c>
      <c r="GR27" s="66">
        <v>0.0</v>
      </c>
      <c r="GS27" s="66">
        <v>0.0</v>
      </c>
      <c r="GT27" s="66">
        <v>0.0</v>
      </c>
      <c r="GU27" s="66">
        <v>340.0</v>
      </c>
      <c r="GV27" s="66">
        <v>114.15</v>
      </c>
      <c r="GW27" s="66">
        <v>-63.15</v>
      </c>
      <c r="GX27" s="66">
        <v>3.6</v>
      </c>
      <c r="GY27" s="89"/>
      <c r="GZ27" s="98" t="s">
        <v>91</v>
      </c>
      <c r="HA27" s="99" t="s">
        <v>92</v>
      </c>
      <c r="HB27" s="98">
        <v>106.0</v>
      </c>
      <c r="HC27" s="97">
        <f t="shared" si="29"/>
        <v>5.3</v>
      </c>
      <c r="HD27" s="97">
        <f t="shared" si="30"/>
        <v>2.12</v>
      </c>
      <c r="HE27" s="99">
        <v>8.0</v>
      </c>
      <c r="HF27" s="99">
        <v>52.0</v>
      </c>
      <c r="HG27" s="99">
        <v>50.0</v>
      </c>
      <c r="HH27" s="98" t="s">
        <v>91</v>
      </c>
      <c r="HI27" s="98" t="s">
        <v>92</v>
      </c>
      <c r="HJ27" s="98">
        <v>166.0</v>
      </c>
      <c r="HK27" s="97">
        <f t="shared" si="31"/>
        <v>8.3</v>
      </c>
      <c r="HL27" s="97">
        <f t="shared" si="32"/>
        <v>3.32</v>
      </c>
      <c r="HM27" s="98">
        <v>5.0</v>
      </c>
      <c r="HN27" s="99">
        <v>54.0</v>
      </c>
      <c r="HO27" s="99">
        <v>54.0</v>
      </c>
      <c r="HP27" s="98" t="s">
        <v>91</v>
      </c>
      <c r="HQ27" s="99" t="s">
        <v>92</v>
      </c>
      <c r="HR27" s="98">
        <v>215.0</v>
      </c>
      <c r="HS27" s="97">
        <f t="shared" si="33"/>
        <v>10.75</v>
      </c>
      <c r="HT27" s="97">
        <f t="shared" si="34"/>
        <v>4.3</v>
      </c>
      <c r="HU27" s="98">
        <v>7.0</v>
      </c>
      <c r="HV27" s="99">
        <v>50.0</v>
      </c>
      <c r="HW27" s="99">
        <v>50.0</v>
      </c>
      <c r="HX27" s="89"/>
      <c r="HY27" s="147">
        <v>134.0</v>
      </c>
      <c r="HZ27" s="147">
        <v>33.0</v>
      </c>
      <c r="IA27" s="147">
        <v>110.0</v>
      </c>
      <c r="IB27" s="147">
        <v>5.5</v>
      </c>
      <c r="IC27" s="148"/>
      <c r="ID27" s="147">
        <v>2.0</v>
      </c>
      <c r="IE27" s="147">
        <v>62.0</v>
      </c>
      <c r="IF27" s="147">
        <v>40.0</v>
      </c>
      <c r="IG27" s="89"/>
      <c r="IH27" s="74">
        <v>140.0</v>
      </c>
      <c r="II27" s="74">
        <v>34.4</v>
      </c>
      <c r="IJ27" s="74">
        <v>88.0</v>
      </c>
      <c r="IK27" s="74">
        <v>4.6</v>
      </c>
      <c r="IL27" s="74">
        <v>5.3</v>
      </c>
      <c r="IM27" s="74">
        <v>6.0</v>
      </c>
      <c r="IN27" s="74">
        <v>50.0</v>
      </c>
      <c r="IO27" s="74">
        <v>49.0</v>
      </c>
      <c r="IP27" s="74">
        <v>140.0</v>
      </c>
      <c r="IQ27" s="74">
        <v>33.8</v>
      </c>
      <c r="IR27" s="74">
        <v>6.0</v>
      </c>
      <c r="IS27" s="74">
        <v>0.1</v>
      </c>
      <c r="IT27" s="74">
        <v>0.3</v>
      </c>
      <c r="IU27" s="74">
        <v>12.0</v>
      </c>
      <c r="IV27" s="74">
        <v>54.0</v>
      </c>
      <c r="IW27" s="74">
        <v>52.0</v>
      </c>
      <c r="IX27" s="89"/>
      <c r="IY27" s="76">
        <v>138.97</v>
      </c>
      <c r="IZ27" s="76">
        <v>34.78</v>
      </c>
      <c r="JA27" s="76">
        <v>341.3</v>
      </c>
      <c r="JB27" s="76">
        <v>17.06</v>
      </c>
      <c r="JC27" s="76">
        <v>5.77</v>
      </c>
      <c r="JD27" s="76">
        <v>3.0</v>
      </c>
      <c r="JE27" s="76">
        <v>63.53</v>
      </c>
      <c r="JF27" s="76">
        <v>51.3</v>
      </c>
      <c r="JG27" s="77"/>
      <c r="JH27" s="77"/>
      <c r="JI27" s="77"/>
      <c r="JJ27" s="77"/>
      <c r="JK27" s="77"/>
      <c r="JL27" s="77"/>
      <c r="JM27" s="77"/>
      <c r="JN27" s="77"/>
      <c r="JO27" s="89"/>
      <c r="JP27" s="78">
        <v>135.0</v>
      </c>
      <c r="JQ27" s="78">
        <v>32.1</v>
      </c>
      <c r="JR27" s="78">
        <v>0.0</v>
      </c>
      <c r="JS27" s="78">
        <v>0.0</v>
      </c>
      <c r="JT27" s="78">
        <v>0.0</v>
      </c>
      <c r="JU27" s="78">
        <v>2.0</v>
      </c>
      <c r="JV27" s="78">
        <v>51.0</v>
      </c>
      <c r="JW27" s="78">
        <v>50.0</v>
      </c>
      <c r="JX27" s="78">
        <v>135.0</v>
      </c>
      <c r="JY27" s="78">
        <v>33.8</v>
      </c>
      <c r="JZ27" s="78">
        <v>97.0</v>
      </c>
      <c r="KA27" s="78">
        <v>5.2</v>
      </c>
      <c r="KB27" s="78">
        <v>2.0</v>
      </c>
      <c r="KC27" s="78">
        <v>2.0</v>
      </c>
      <c r="KD27" s="78">
        <v>57.0</v>
      </c>
      <c r="KE27" s="78">
        <v>54.0</v>
      </c>
      <c r="KF27" s="89"/>
      <c r="KG27" s="79">
        <v>136.0</v>
      </c>
      <c r="KH27" s="79">
        <v>33.0</v>
      </c>
      <c r="KI27" s="238">
        <v>82.0</v>
      </c>
      <c r="KJ27" s="238">
        <v>4.1</v>
      </c>
      <c r="KK27" s="79"/>
      <c r="KL27" s="79">
        <v>1.0</v>
      </c>
      <c r="KM27" s="79">
        <v>50.0</v>
      </c>
      <c r="KN27" s="79">
        <v>50.0</v>
      </c>
      <c r="KO27" s="79">
        <v>136.0</v>
      </c>
      <c r="KP27" s="79">
        <v>33.0</v>
      </c>
      <c r="KQ27" s="235">
        <v>3.0</v>
      </c>
      <c r="KR27" s="235">
        <v>0.2</v>
      </c>
      <c r="KS27" s="80"/>
      <c r="KT27" s="79">
        <v>1.0</v>
      </c>
      <c r="KU27" s="79">
        <v>50.0</v>
      </c>
      <c r="KV27" s="79">
        <v>48.0</v>
      </c>
      <c r="KW27" s="89"/>
      <c r="KX27" s="81">
        <v>133.0</v>
      </c>
      <c r="KY27" s="81">
        <v>33.0</v>
      </c>
      <c r="KZ27" s="81">
        <v>241.0</v>
      </c>
      <c r="LA27" s="81">
        <v>11.8</v>
      </c>
      <c r="LB27" s="81">
        <v>4.0</v>
      </c>
      <c r="LC27" s="81">
        <v>3.0</v>
      </c>
      <c r="LD27" s="81">
        <v>62.0</v>
      </c>
      <c r="LE27" s="81">
        <v>59.0</v>
      </c>
      <c r="LF27" s="81">
        <v>133.0</v>
      </c>
      <c r="LG27" s="81">
        <v>33.0</v>
      </c>
      <c r="LH27" s="81">
        <v>271.0</v>
      </c>
      <c r="LI27" s="81">
        <v>13.3</v>
      </c>
      <c r="LJ27" s="81">
        <v>5.0</v>
      </c>
      <c r="LK27" s="81">
        <v>5.0</v>
      </c>
      <c r="LL27" s="81">
        <v>58.0</v>
      </c>
      <c r="LM27" s="81">
        <v>58.0</v>
      </c>
      <c r="LN27" s="89"/>
      <c r="LO27" s="82">
        <v>334.0</v>
      </c>
      <c r="LP27" s="82">
        <v>329.0</v>
      </c>
      <c r="LQ27" s="82">
        <v>180.0</v>
      </c>
      <c r="LR27" s="82">
        <v>68.0</v>
      </c>
      <c r="LS27" s="82">
        <v>320.0</v>
      </c>
      <c r="LT27" s="82">
        <v>59.0</v>
      </c>
      <c r="LU27" s="82">
        <v>8.4</v>
      </c>
      <c r="LV27" s="82">
        <v>139.0</v>
      </c>
      <c r="LW27" s="82">
        <v>109.0</v>
      </c>
      <c r="LX27" s="82">
        <v>60.0</v>
      </c>
      <c r="LY27" s="82">
        <v>57.0</v>
      </c>
      <c r="LZ27" s="83">
        <v>12.0</v>
      </c>
      <c r="MA27" s="82">
        <v>120.0</v>
      </c>
      <c r="MB27" s="82">
        <v>5.0</v>
      </c>
      <c r="MC27" s="82">
        <v>140.0</v>
      </c>
      <c r="MD27" s="82">
        <v>220.0</v>
      </c>
      <c r="ME27" s="82">
        <v>82.0</v>
      </c>
      <c r="MF27" s="82">
        <v>65.0</v>
      </c>
      <c r="MG27" s="83">
        <v>12.0</v>
      </c>
      <c r="MH27" s="82">
        <v>0.0</v>
      </c>
      <c r="MI27" s="82">
        <v>0.0</v>
      </c>
      <c r="MJ27" s="82">
        <v>0.0</v>
      </c>
      <c r="MK27" s="82">
        <v>0.0</v>
      </c>
      <c r="ML27" s="82">
        <v>42.0</v>
      </c>
      <c r="MM27" s="82">
        <v>45.0</v>
      </c>
      <c r="MN27" s="82">
        <v>5.0</v>
      </c>
      <c r="MO27" s="86"/>
      <c r="MP27" s="87"/>
      <c r="MQ27" s="87"/>
      <c r="MR27" s="87"/>
      <c r="MS27" s="87"/>
      <c r="MT27" s="82">
        <v>1.9</v>
      </c>
      <c r="MU27" s="82">
        <v>0.6</v>
      </c>
      <c r="MV27" s="82">
        <v>37.0</v>
      </c>
      <c r="MW27" s="82">
        <v>37.0</v>
      </c>
      <c r="MX27" s="82">
        <v>35.0</v>
      </c>
      <c r="MY27" s="88" t="s">
        <v>96</v>
      </c>
      <c r="MZ27" s="83">
        <v>5.0</v>
      </c>
      <c r="NA27" s="87"/>
      <c r="NB27" s="82">
        <v>18.5</v>
      </c>
      <c r="NC27" s="82">
        <v>4.4</v>
      </c>
      <c r="ND27" s="82">
        <v>328.0</v>
      </c>
      <c r="NE27" s="82">
        <v>35.0</v>
      </c>
      <c r="NF27" s="82">
        <v>42.0</v>
      </c>
      <c r="NG27" s="82">
        <v>42.0</v>
      </c>
      <c r="NH27" s="82">
        <v>5.0</v>
      </c>
      <c r="NI27" s="87"/>
      <c r="NJ27" s="82">
        <v>0.0</v>
      </c>
      <c r="NK27" s="82">
        <v>0.0</v>
      </c>
      <c r="NL27" s="82">
        <v>0.0</v>
      </c>
      <c r="NM27" s="82">
        <v>34.0</v>
      </c>
      <c r="NN27" s="82">
        <v>48.0</v>
      </c>
      <c r="NO27" s="82">
        <v>52.0</v>
      </c>
      <c r="NP27" s="83">
        <v>4.0</v>
      </c>
      <c r="NQ27" s="222"/>
      <c r="NR27" s="222"/>
    </row>
    <row r="28" ht="14.25" customHeight="1">
      <c r="A28" s="49">
        <v>0.625</v>
      </c>
      <c r="B28" s="50"/>
      <c r="C28" s="51">
        <v>50.32</v>
      </c>
      <c r="D28" s="127">
        <v>339.0</v>
      </c>
      <c r="E28" s="53">
        <v>134.0</v>
      </c>
      <c r="F28" s="53">
        <v>68.0</v>
      </c>
      <c r="G28" s="53">
        <v>18.8</v>
      </c>
      <c r="H28" s="54"/>
      <c r="I28" s="53">
        <v>6.0</v>
      </c>
      <c r="J28" s="53">
        <v>52.0</v>
      </c>
      <c r="K28" s="53">
        <v>51.0</v>
      </c>
      <c r="L28" s="53">
        <v>139.0</v>
      </c>
      <c r="M28" s="53">
        <v>43.0</v>
      </c>
      <c r="N28" s="53">
        <v>8.8</v>
      </c>
      <c r="O28" s="54"/>
      <c r="P28" s="53">
        <v>6.0</v>
      </c>
      <c r="Q28" s="53">
        <v>54.0</v>
      </c>
      <c r="R28" s="53">
        <v>51.0</v>
      </c>
      <c r="S28" s="53">
        <v>342.1</v>
      </c>
      <c r="T28" s="53">
        <v>305.2</v>
      </c>
      <c r="U28" s="53">
        <v>181.4</v>
      </c>
      <c r="V28" s="54"/>
      <c r="W28" s="53">
        <v>337.9</v>
      </c>
      <c r="X28" s="53">
        <v>212.5</v>
      </c>
      <c r="Y28" s="53">
        <v>116.8</v>
      </c>
      <c r="Z28" s="54"/>
      <c r="AA28" s="53">
        <v>342.3</v>
      </c>
      <c r="AB28" s="53">
        <v>323.5</v>
      </c>
      <c r="AC28" s="53">
        <v>213.2</v>
      </c>
      <c r="AD28" s="54"/>
      <c r="AE28" s="53">
        <v>342.6</v>
      </c>
      <c r="AF28" s="53">
        <v>359.7</v>
      </c>
      <c r="AG28" s="53">
        <v>193.2</v>
      </c>
      <c r="AH28" s="54"/>
      <c r="AI28" s="53">
        <v>369.8</v>
      </c>
      <c r="AJ28" s="53">
        <v>362.2</v>
      </c>
      <c r="AK28" s="53">
        <v>225.5</v>
      </c>
      <c r="AL28" s="54"/>
      <c r="AM28" s="53">
        <v>340.4</v>
      </c>
      <c r="AN28" s="53">
        <v>385.7</v>
      </c>
      <c r="AO28" s="53">
        <v>216.1</v>
      </c>
      <c r="AP28" s="54"/>
      <c r="AQ28" s="182">
        <f t="shared" ref="AQ28:AS28" si="50">E28</f>
        <v>134</v>
      </c>
      <c r="AR28" s="54">
        <f t="shared" si="50"/>
        <v>68</v>
      </c>
      <c r="AS28" s="56">
        <f t="shared" si="50"/>
        <v>18.8</v>
      </c>
      <c r="AT28" s="54"/>
      <c r="AU28" s="54">
        <f t="shared" ref="AU28:AW28" si="51">L28</f>
        <v>139</v>
      </c>
      <c r="AV28" s="54">
        <f t="shared" si="51"/>
        <v>43</v>
      </c>
      <c r="AW28" s="54">
        <f t="shared" si="51"/>
        <v>8.8</v>
      </c>
      <c r="AX28" s="54"/>
      <c r="AY28" s="182">
        <f t="shared" si="5"/>
        <v>134</v>
      </c>
      <c r="AZ28" s="54"/>
      <c r="BA28" s="54"/>
      <c r="BB28" s="54"/>
      <c r="BC28" s="89"/>
      <c r="BD28" s="54"/>
      <c r="BE28" s="53">
        <v>34.0</v>
      </c>
      <c r="BF28" s="53">
        <v>150.0</v>
      </c>
      <c r="BG28" s="53">
        <v>8.5</v>
      </c>
      <c r="BH28" s="54"/>
      <c r="BI28" s="53">
        <v>22.0</v>
      </c>
      <c r="BJ28" s="53">
        <v>86.0</v>
      </c>
      <c r="BK28" s="53">
        <v>62.0</v>
      </c>
      <c r="BL28" s="89"/>
      <c r="BM28" s="58">
        <v>341.0</v>
      </c>
      <c r="BN28" s="58">
        <v>146.0</v>
      </c>
      <c r="BO28" s="58">
        <v>231.0</v>
      </c>
      <c r="BP28" s="58">
        <v>11.6</v>
      </c>
      <c r="BQ28" s="59"/>
      <c r="BR28" s="58">
        <v>6.0</v>
      </c>
      <c r="BS28" s="58">
        <v>71.0</v>
      </c>
      <c r="BT28" s="58">
        <v>73.0</v>
      </c>
      <c r="BU28" s="59">
        <f t="shared" si="6"/>
        <v>341</v>
      </c>
      <c r="BV28" s="58">
        <v>295.0</v>
      </c>
      <c r="BW28" s="58">
        <v>168.0</v>
      </c>
      <c r="BX28" s="58">
        <v>32.0</v>
      </c>
      <c r="BY28" s="58">
        <v>334.0</v>
      </c>
      <c r="BZ28" s="58">
        <v>308.0</v>
      </c>
      <c r="CA28" s="58">
        <v>168.0</v>
      </c>
      <c r="CB28" s="58">
        <v>31.0</v>
      </c>
      <c r="CC28" s="58">
        <v>340.0</v>
      </c>
      <c r="CD28" s="58">
        <v>230.0</v>
      </c>
      <c r="CE28" s="58">
        <v>128.0</v>
      </c>
      <c r="CF28" s="58">
        <v>16.0</v>
      </c>
      <c r="CG28" s="58">
        <v>334.0</v>
      </c>
      <c r="CH28" s="58">
        <v>221.0</v>
      </c>
      <c r="CI28" s="58">
        <v>128.0</v>
      </c>
      <c r="CJ28" s="58">
        <v>14.0</v>
      </c>
      <c r="CK28" s="58">
        <v>344.0</v>
      </c>
      <c r="CL28" s="58">
        <v>239.0</v>
      </c>
      <c r="CM28" s="58">
        <v>143.0</v>
      </c>
      <c r="CN28" s="58">
        <v>7.0</v>
      </c>
      <c r="CO28" s="58">
        <v>331.0</v>
      </c>
      <c r="CP28" s="58">
        <v>237.0</v>
      </c>
      <c r="CQ28" s="58">
        <v>118.0</v>
      </c>
      <c r="CR28" s="58">
        <v>7.0</v>
      </c>
      <c r="CS28" s="58">
        <v>334.0</v>
      </c>
      <c r="CT28" s="58">
        <v>256.0</v>
      </c>
      <c r="CU28" s="58">
        <v>146.0</v>
      </c>
      <c r="CV28" s="58">
        <v>83.0</v>
      </c>
      <c r="CW28" s="58">
        <v>334.0</v>
      </c>
      <c r="CX28" s="58">
        <v>176.0</v>
      </c>
      <c r="CY28" s="58">
        <v>70.0</v>
      </c>
      <c r="CZ28" s="58">
        <v>21.0</v>
      </c>
      <c r="DA28" s="58">
        <v>322.0</v>
      </c>
      <c r="DB28" s="58">
        <v>181.0</v>
      </c>
      <c r="DC28" s="58">
        <v>72.0</v>
      </c>
      <c r="DD28" s="58">
        <v>65.0</v>
      </c>
      <c r="DE28" s="59">
        <f t="shared" si="7"/>
        <v>146</v>
      </c>
      <c r="DF28" s="58">
        <v>34.9</v>
      </c>
      <c r="DG28" s="58">
        <v>231.0</v>
      </c>
      <c r="DH28" s="58">
        <v>11.6</v>
      </c>
      <c r="DI28" s="59"/>
      <c r="DJ28" s="58">
        <v>7.0</v>
      </c>
      <c r="DK28" s="58">
        <v>64.0</v>
      </c>
      <c r="DL28" s="58">
        <v>58.0</v>
      </c>
      <c r="DM28" s="89"/>
      <c r="DN28" s="61">
        <v>339.0</v>
      </c>
      <c r="DO28" s="61">
        <v>140.0</v>
      </c>
      <c r="DP28" s="61">
        <v>38.05</v>
      </c>
      <c r="DQ28" s="61">
        <v>21.41</v>
      </c>
      <c r="DR28" s="61">
        <v>5.67</v>
      </c>
      <c r="DS28" s="61">
        <v>8.0</v>
      </c>
      <c r="DT28" s="61">
        <v>48.0</v>
      </c>
      <c r="DU28" s="61">
        <v>57.8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341.0</v>
      </c>
      <c r="EF28" s="63">
        <v>137.0</v>
      </c>
      <c r="EG28" s="63">
        <v>73.0</v>
      </c>
      <c r="EH28" s="63">
        <v>3.1</v>
      </c>
      <c r="EI28" s="64"/>
      <c r="EJ28" s="63">
        <v>9.0</v>
      </c>
      <c r="EK28" s="63">
        <v>57.0</v>
      </c>
      <c r="EL28" s="63">
        <v>57.0</v>
      </c>
      <c r="EM28" s="63">
        <v>137.0</v>
      </c>
      <c r="EN28" s="63">
        <v>102.0</v>
      </c>
      <c r="EO28" s="63">
        <v>4.4</v>
      </c>
      <c r="EP28" s="64"/>
      <c r="EQ28" s="63">
        <v>9.0</v>
      </c>
      <c r="ER28" s="63">
        <v>58.0</v>
      </c>
      <c r="ES28" s="63">
        <v>58.0</v>
      </c>
      <c r="ET28" s="63">
        <v>341.0</v>
      </c>
      <c r="EU28" s="63">
        <v>254.0</v>
      </c>
      <c r="EV28" s="63">
        <v>148.7</v>
      </c>
      <c r="EW28" s="63">
        <v>1.0</v>
      </c>
      <c r="EX28" s="63">
        <v>339.0</v>
      </c>
      <c r="EY28" s="63">
        <v>1.0</v>
      </c>
      <c r="EZ28" s="63">
        <v>0.0</v>
      </c>
      <c r="FA28" s="63">
        <v>0.0</v>
      </c>
      <c r="FB28" s="63">
        <v>340.0</v>
      </c>
      <c r="FC28" s="63">
        <v>254.0</v>
      </c>
      <c r="FD28" s="63">
        <v>148.2</v>
      </c>
      <c r="FE28" s="63">
        <v>3.9</v>
      </c>
      <c r="FF28" s="63">
        <v>340.0</v>
      </c>
      <c r="FG28" s="63">
        <v>1.0</v>
      </c>
      <c r="FH28" s="63">
        <v>0.0</v>
      </c>
      <c r="FI28" s="63">
        <v>0.0</v>
      </c>
      <c r="FJ28" s="63">
        <v>341.0</v>
      </c>
      <c r="FK28" s="63">
        <v>244.0</v>
      </c>
      <c r="FL28" s="63">
        <v>141.0</v>
      </c>
      <c r="FM28" s="64"/>
      <c r="FN28" s="63">
        <v>341.0</v>
      </c>
      <c r="FO28" s="63">
        <v>261.0</v>
      </c>
      <c r="FP28" s="63">
        <v>141.0</v>
      </c>
      <c r="FQ28" s="63">
        <v>12.6</v>
      </c>
      <c r="FR28" s="63">
        <v>137.0</v>
      </c>
      <c r="FS28" s="64"/>
      <c r="FT28" s="63">
        <v>10.94</v>
      </c>
      <c r="FU28" s="64"/>
      <c r="FV28" s="63">
        <v>137.0</v>
      </c>
      <c r="FW28" s="64"/>
      <c r="FX28" s="64"/>
      <c r="FY28" s="64"/>
      <c r="FZ28" s="89"/>
      <c r="GA28" s="65">
        <v>340.0</v>
      </c>
      <c r="GB28" s="66">
        <v>357.56</v>
      </c>
      <c r="GC28" s="66">
        <v>221.29</v>
      </c>
      <c r="GD28" s="66">
        <v>15.58</v>
      </c>
      <c r="GE28" s="66">
        <v>341.0</v>
      </c>
      <c r="GF28" s="66">
        <v>376.17</v>
      </c>
      <c r="GG28" s="66">
        <v>217.94</v>
      </c>
      <c r="GH28" s="66">
        <v>19.85</v>
      </c>
      <c r="GI28" s="66">
        <v>340.0</v>
      </c>
      <c r="GJ28" s="66">
        <v>246.92</v>
      </c>
      <c r="GK28" s="66">
        <v>-141.3</v>
      </c>
      <c r="GL28" s="66">
        <v>-16.17</v>
      </c>
      <c r="GM28" s="66">
        <v>341.0</v>
      </c>
      <c r="GN28" s="66">
        <v>226.55</v>
      </c>
      <c r="GO28" s="66">
        <v>-141.21</v>
      </c>
      <c r="GP28" s="66">
        <v>-25.46</v>
      </c>
      <c r="GQ28" s="66">
        <v>341.0</v>
      </c>
      <c r="GR28" s="66">
        <v>119.58</v>
      </c>
      <c r="GS28" s="66">
        <v>-76.14</v>
      </c>
      <c r="GT28" s="66">
        <v>5.03</v>
      </c>
      <c r="GU28" s="66">
        <v>341.0</v>
      </c>
      <c r="GV28" s="66">
        <v>134.38</v>
      </c>
      <c r="GW28" s="66">
        <v>-76.22</v>
      </c>
      <c r="GX28" s="66">
        <v>3.1</v>
      </c>
      <c r="GY28" s="89"/>
      <c r="GZ28" s="98" t="s">
        <v>91</v>
      </c>
      <c r="HA28" s="99" t="s">
        <v>92</v>
      </c>
      <c r="HB28" s="98">
        <v>31.0</v>
      </c>
      <c r="HC28" s="97">
        <f t="shared" si="29"/>
        <v>1.55</v>
      </c>
      <c r="HD28" s="97">
        <f t="shared" si="30"/>
        <v>0.62</v>
      </c>
      <c r="HE28" s="99">
        <v>8.0</v>
      </c>
      <c r="HF28" s="99">
        <v>52.0</v>
      </c>
      <c r="HG28" s="99">
        <v>50.0</v>
      </c>
      <c r="HH28" s="98" t="s">
        <v>91</v>
      </c>
      <c r="HI28" s="98" t="s">
        <v>92</v>
      </c>
      <c r="HJ28" s="98">
        <v>159.0</v>
      </c>
      <c r="HK28" s="97">
        <f t="shared" si="31"/>
        <v>7.95</v>
      </c>
      <c r="HL28" s="97">
        <f t="shared" si="32"/>
        <v>3.18</v>
      </c>
      <c r="HM28" s="98">
        <v>5.0</v>
      </c>
      <c r="HN28" s="99">
        <v>54.0</v>
      </c>
      <c r="HO28" s="99">
        <v>54.0</v>
      </c>
      <c r="HP28" s="98" t="s">
        <v>91</v>
      </c>
      <c r="HQ28" s="99" t="s">
        <v>92</v>
      </c>
      <c r="HR28" s="98">
        <v>212.0</v>
      </c>
      <c r="HS28" s="97">
        <f t="shared" si="33"/>
        <v>10.6</v>
      </c>
      <c r="HT28" s="97">
        <f t="shared" si="34"/>
        <v>4.24</v>
      </c>
      <c r="HU28" s="98">
        <v>7.0</v>
      </c>
      <c r="HV28" s="99">
        <v>50.0</v>
      </c>
      <c r="HW28" s="99">
        <v>50.0</v>
      </c>
      <c r="HX28" s="89"/>
      <c r="HY28" s="147">
        <v>134.0</v>
      </c>
      <c r="HZ28" s="147">
        <v>33.0</v>
      </c>
      <c r="IA28" s="147">
        <v>162.0</v>
      </c>
      <c r="IB28" s="147">
        <v>7.8</v>
      </c>
      <c r="IC28" s="148"/>
      <c r="ID28" s="147">
        <v>2.0</v>
      </c>
      <c r="IE28" s="147">
        <v>62.0</v>
      </c>
      <c r="IF28" s="147">
        <v>40.0</v>
      </c>
      <c r="IG28" s="89"/>
      <c r="IH28" s="74">
        <v>141.0</v>
      </c>
      <c r="II28" s="74">
        <v>34.8</v>
      </c>
      <c r="IJ28" s="74">
        <v>119.0</v>
      </c>
      <c r="IK28" s="74">
        <v>6.3</v>
      </c>
      <c r="IL28" s="74">
        <v>6.8</v>
      </c>
      <c r="IM28" s="74">
        <v>6.0</v>
      </c>
      <c r="IN28" s="74">
        <v>50.0</v>
      </c>
      <c r="IO28" s="74">
        <v>49.0</v>
      </c>
      <c r="IP28" s="74">
        <v>141.0</v>
      </c>
      <c r="IQ28" s="74">
        <v>34.8</v>
      </c>
      <c r="IR28" s="74">
        <v>6.0</v>
      </c>
      <c r="IS28" s="74">
        <v>0.1</v>
      </c>
      <c r="IT28" s="74">
        <v>0.3</v>
      </c>
      <c r="IU28" s="74">
        <v>12.0</v>
      </c>
      <c r="IV28" s="74">
        <v>54.0</v>
      </c>
      <c r="IW28" s="74">
        <v>52.0</v>
      </c>
      <c r="IX28" s="89"/>
      <c r="IY28" s="76">
        <v>138.48</v>
      </c>
      <c r="IZ28" s="76">
        <v>34.39</v>
      </c>
      <c r="JA28" s="76">
        <v>425.6</v>
      </c>
      <c r="JB28" s="76">
        <v>21.28</v>
      </c>
      <c r="JC28" s="76">
        <v>6.89</v>
      </c>
      <c r="JD28" s="76">
        <v>3.0</v>
      </c>
      <c r="JE28" s="76">
        <v>67.46</v>
      </c>
      <c r="JF28" s="76">
        <v>51.3</v>
      </c>
      <c r="JG28" s="77"/>
      <c r="JH28" s="77"/>
      <c r="JI28" s="77"/>
      <c r="JJ28" s="77"/>
      <c r="JK28" s="77"/>
      <c r="JL28" s="77"/>
      <c r="JM28" s="77"/>
      <c r="JN28" s="77"/>
      <c r="JO28" s="89"/>
      <c r="JP28" s="78">
        <v>138.0</v>
      </c>
      <c r="JQ28" s="78">
        <v>32.3</v>
      </c>
      <c r="JR28" s="78">
        <v>0.0</v>
      </c>
      <c r="JS28" s="78">
        <v>0.0</v>
      </c>
      <c r="JT28" s="78">
        <v>0.0</v>
      </c>
      <c r="JU28" s="78">
        <v>2.0</v>
      </c>
      <c r="JV28" s="78">
        <v>52.0</v>
      </c>
      <c r="JW28" s="78">
        <v>50.0</v>
      </c>
      <c r="JX28" s="78">
        <v>138.0</v>
      </c>
      <c r="JY28" s="78">
        <v>34.4</v>
      </c>
      <c r="JZ28" s="78">
        <v>91.0</v>
      </c>
      <c r="KA28" s="78">
        <v>4.9</v>
      </c>
      <c r="KB28" s="78">
        <v>1.9</v>
      </c>
      <c r="KC28" s="78">
        <v>2.0</v>
      </c>
      <c r="KD28" s="78">
        <v>57.0</v>
      </c>
      <c r="KE28" s="78">
        <v>55.0</v>
      </c>
      <c r="KF28" s="89"/>
      <c r="KG28" s="79">
        <v>140.0</v>
      </c>
      <c r="KH28" s="79">
        <v>34.0</v>
      </c>
      <c r="KI28" s="238">
        <v>14.0</v>
      </c>
      <c r="KJ28" s="238">
        <v>0.7</v>
      </c>
      <c r="KK28" s="79"/>
      <c r="KL28" s="79">
        <v>1.0</v>
      </c>
      <c r="KM28" s="79">
        <v>50.0</v>
      </c>
      <c r="KN28" s="79">
        <v>50.0</v>
      </c>
      <c r="KO28" s="79">
        <v>140.0</v>
      </c>
      <c r="KP28" s="79">
        <v>34.0</v>
      </c>
      <c r="KQ28" s="235" t="s">
        <v>98</v>
      </c>
      <c r="KR28" s="235" t="s">
        <v>98</v>
      </c>
      <c r="KS28" s="80"/>
      <c r="KT28" s="79">
        <v>1.0</v>
      </c>
      <c r="KU28" s="79">
        <v>50.0</v>
      </c>
      <c r="KV28" s="79">
        <v>48.0</v>
      </c>
      <c r="KW28" s="89"/>
      <c r="KX28" s="81">
        <v>130.0</v>
      </c>
      <c r="KY28" s="81">
        <v>33.0</v>
      </c>
      <c r="KZ28" s="81">
        <v>239.0</v>
      </c>
      <c r="LA28" s="81">
        <v>11.7</v>
      </c>
      <c r="LB28" s="81">
        <v>3.8</v>
      </c>
      <c r="LC28" s="81">
        <v>3.0</v>
      </c>
      <c r="LD28" s="81">
        <v>63.0</v>
      </c>
      <c r="LE28" s="81">
        <v>61.0</v>
      </c>
      <c r="LF28" s="81">
        <v>130.0</v>
      </c>
      <c r="LG28" s="81">
        <v>33.0</v>
      </c>
      <c r="LH28" s="81">
        <v>275.0</v>
      </c>
      <c r="LI28" s="81">
        <v>13.5</v>
      </c>
      <c r="LJ28" s="81">
        <v>5.0</v>
      </c>
      <c r="LK28" s="81">
        <v>5.0</v>
      </c>
      <c r="LL28" s="81">
        <v>61.0</v>
      </c>
      <c r="LM28" s="81">
        <v>60.0</v>
      </c>
      <c r="LN28" s="89"/>
      <c r="LO28" s="82">
        <v>321.0</v>
      </c>
      <c r="LP28" s="82">
        <v>327.0</v>
      </c>
      <c r="LQ28" s="82">
        <v>179.0</v>
      </c>
      <c r="LR28" s="82">
        <v>67.0</v>
      </c>
      <c r="LS28" s="82">
        <v>332.0</v>
      </c>
      <c r="LT28" s="120">
        <v>59.0</v>
      </c>
      <c r="LU28" s="120">
        <v>8.4</v>
      </c>
      <c r="LV28" s="120">
        <v>140.0</v>
      </c>
      <c r="LW28" s="120">
        <v>109.0</v>
      </c>
      <c r="LX28" s="120">
        <v>60.0</v>
      </c>
      <c r="LY28" s="120">
        <v>57.0</v>
      </c>
      <c r="LZ28" s="83">
        <v>12.0</v>
      </c>
      <c r="MA28" s="120">
        <v>121.0</v>
      </c>
      <c r="MB28" s="120">
        <v>5.0</v>
      </c>
      <c r="MC28" s="120">
        <v>140.0</v>
      </c>
      <c r="MD28" s="120">
        <v>220.0</v>
      </c>
      <c r="ME28" s="120">
        <v>82.0</v>
      </c>
      <c r="MF28" s="120">
        <v>65.0</v>
      </c>
      <c r="MG28" s="83">
        <v>12.0</v>
      </c>
      <c r="MH28" s="120">
        <v>0.0</v>
      </c>
      <c r="MI28" s="120">
        <v>0.0</v>
      </c>
      <c r="MJ28" s="120">
        <v>0.0</v>
      </c>
      <c r="MK28" s="120">
        <v>0.0</v>
      </c>
      <c r="ML28" s="120">
        <v>42.0</v>
      </c>
      <c r="MM28" s="120">
        <v>42.0</v>
      </c>
      <c r="MN28" s="120">
        <v>5.0</v>
      </c>
      <c r="MO28" s="86"/>
      <c r="MP28" s="87"/>
      <c r="MQ28" s="87"/>
      <c r="MR28" s="87"/>
      <c r="MS28" s="87"/>
      <c r="MT28" s="82">
        <v>0.3</v>
      </c>
      <c r="MU28" s="82">
        <v>0.1</v>
      </c>
      <c r="MV28" s="82">
        <v>7.0</v>
      </c>
      <c r="MW28" s="82">
        <v>37.0</v>
      </c>
      <c r="MX28" s="82">
        <v>35.0</v>
      </c>
      <c r="MY28" s="88" t="s">
        <v>96</v>
      </c>
      <c r="MZ28" s="83">
        <v>5.0</v>
      </c>
      <c r="NA28" s="87"/>
      <c r="NB28" s="82">
        <v>18.0</v>
      </c>
      <c r="NC28" s="82">
        <v>6.0</v>
      </c>
      <c r="ND28" s="82">
        <v>327.0</v>
      </c>
      <c r="NE28" s="82">
        <v>35.0</v>
      </c>
      <c r="NF28" s="82">
        <v>42.0</v>
      </c>
      <c r="NG28" s="82">
        <v>42.0</v>
      </c>
      <c r="NH28" s="82">
        <v>5.0</v>
      </c>
      <c r="NI28" s="87"/>
      <c r="NJ28" s="82">
        <v>0.0</v>
      </c>
      <c r="NK28" s="82">
        <v>0.0</v>
      </c>
      <c r="NL28" s="82">
        <v>0.0</v>
      </c>
      <c r="NM28" s="82">
        <v>34.0</v>
      </c>
      <c r="NN28" s="82">
        <v>48.0</v>
      </c>
      <c r="NO28" s="82">
        <v>52.0</v>
      </c>
      <c r="NP28" s="83">
        <v>4.0</v>
      </c>
      <c r="NQ28" s="223"/>
      <c r="NR28" s="223"/>
    </row>
    <row r="29" ht="14.25" customHeight="1">
      <c r="A29" s="49">
        <v>0.666666666666667</v>
      </c>
      <c r="B29" s="50"/>
      <c r="C29" s="51">
        <v>50.21</v>
      </c>
      <c r="D29" s="127">
        <v>341.0</v>
      </c>
      <c r="E29" s="53">
        <v>135.0</v>
      </c>
      <c r="F29" s="53">
        <v>84.0</v>
      </c>
      <c r="G29" s="53">
        <v>16.3</v>
      </c>
      <c r="H29" s="54"/>
      <c r="I29" s="53">
        <v>6.0</v>
      </c>
      <c r="J29" s="53">
        <v>53.0</v>
      </c>
      <c r="K29" s="53">
        <v>52.0</v>
      </c>
      <c r="L29" s="53">
        <v>140.0</v>
      </c>
      <c r="M29" s="53">
        <v>61.0</v>
      </c>
      <c r="N29" s="55">
        <v>13.0</v>
      </c>
      <c r="O29" s="54"/>
      <c r="P29" s="53">
        <v>6.0</v>
      </c>
      <c r="Q29" s="53">
        <v>54.0</v>
      </c>
      <c r="R29" s="53">
        <v>51.0</v>
      </c>
      <c r="S29" s="53">
        <v>343.9</v>
      </c>
      <c r="T29" s="53">
        <v>295.6</v>
      </c>
      <c r="U29" s="53">
        <v>172.6</v>
      </c>
      <c r="V29" s="54"/>
      <c r="W29" s="53">
        <v>339.6</v>
      </c>
      <c r="X29" s="53">
        <v>240.5</v>
      </c>
      <c r="Y29" s="53">
        <v>116.4</v>
      </c>
      <c r="Z29" s="54"/>
      <c r="AA29" s="53">
        <v>344.5</v>
      </c>
      <c r="AB29" s="53">
        <v>369.2</v>
      </c>
      <c r="AC29" s="53">
        <v>215.2</v>
      </c>
      <c r="AD29" s="54"/>
      <c r="AE29" s="53">
        <v>344.3</v>
      </c>
      <c r="AF29" s="53">
        <v>337.5</v>
      </c>
      <c r="AG29" s="53">
        <v>191.6</v>
      </c>
      <c r="AH29" s="54"/>
      <c r="AI29" s="53">
        <v>351.8</v>
      </c>
      <c r="AJ29" s="53">
        <v>373.4</v>
      </c>
      <c r="AK29" s="53">
        <v>223.1</v>
      </c>
      <c r="AL29" s="54"/>
      <c r="AM29" s="53">
        <v>342.7</v>
      </c>
      <c r="AN29" s="53">
        <v>392.7</v>
      </c>
      <c r="AO29" s="53">
        <v>213.5</v>
      </c>
      <c r="AP29" s="54"/>
      <c r="AQ29" s="182">
        <f t="shared" ref="AQ29:AS29" si="52">E29</f>
        <v>135</v>
      </c>
      <c r="AR29" s="54">
        <f t="shared" si="52"/>
        <v>84</v>
      </c>
      <c r="AS29" s="56">
        <f t="shared" si="52"/>
        <v>16.3</v>
      </c>
      <c r="AT29" s="54"/>
      <c r="AU29" s="54">
        <f t="shared" ref="AU29:AW29" si="53">L29</f>
        <v>140</v>
      </c>
      <c r="AV29" s="54">
        <f t="shared" si="53"/>
        <v>61</v>
      </c>
      <c r="AW29" s="56">
        <f t="shared" si="53"/>
        <v>13</v>
      </c>
      <c r="AX29" s="54"/>
      <c r="AY29" s="182">
        <f t="shared" si="5"/>
        <v>135</v>
      </c>
      <c r="AZ29" s="54"/>
      <c r="BA29" s="54"/>
      <c r="BB29" s="54"/>
      <c r="BC29" s="89"/>
      <c r="BD29" s="54"/>
      <c r="BE29" s="53">
        <v>34.0</v>
      </c>
      <c r="BF29" s="53">
        <v>146.0</v>
      </c>
      <c r="BG29" s="53">
        <v>8.7</v>
      </c>
      <c r="BH29" s="54"/>
      <c r="BI29" s="53">
        <v>22.0</v>
      </c>
      <c r="BJ29" s="53">
        <v>86.0</v>
      </c>
      <c r="BK29" s="53">
        <v>62.0</v>
      </c>
      <c r="BL29" s="89"/>
      <c r="BM29" s="58">
        <v>342.0</v>
      </c>
      <c r="BN29" s="58">
        <v>146.0</v>
      </c>
      <c r="BO29" s="58">
        <v>95.0</v>
      </c>
      <c r="BP29" s="58">
        <v>4.75</v>
      </c>
      <c r="BQ29" s="59"/>
      <c r="BR29" s="58">
        <v>6.0</v>
      </c>
      <c r="BS29" s="58">
        <v>71.0</v>
      </c>
      <c r="BT29" s="58">
        <v>73.0</v>
      </c>
      <c r="BU29" s="59">
        <f t="shared" si="6"/>
        <v>342</v>
      </c>
      <c r="BV29" s="58">
        <v>296.0</v>
      </c>
      <c r="BW29" s="58">
        <v>168.0</v>
      </c>
      <c r="BX29" s="58">
        <v>38.0</v>
      </c>
      <c r="BY29" s="58">
        <v>334.0</v>
      </c>
      <c r="BZ29" s="58">
        <v>309.0</v>
      </c>
      <c r="CA29" s="58">
        <v>169.0</v>
      </c>
      <c r="CB29" s="58">
        <v>34.0</v>
      </c>
      <c r="CC29" s="58">
        <v>340.0</v>
      </c>
      <c r="CD29" s="58">
        <v>336.0</v>
      </c>
      <c r="CE29" s="58">
        <v>126.0</v>
      </c>
      <c r="CF29" s="58">
        <v>14.0</v>
      </c>
      <c r="CG29" s="58">
        <v>336.0</v>
      </c>
      <c r="CH29" s="58">
        <v>215.0</v>
      </c>
      <c r="CI29" s="58">
        <v>125.0</v>
      </c>
      <c r="CJ29" s="58">
        <v>25.0</v>
      </c>
      <c r="CK29" s="58">
        <v>344.0</v>
      </c>
      <c r="CL29" s="58">
        <v>236.0</v>
      </c>
      <c r="CM29" s="58">
        <v>142.0</v>
      </c>
      <c r="CN29" s="58">
        <v>8.0</v>
      </c>
      <c r="CO29" s="58">
        <v>332.0</v>
      </c>
      <c r="CP29" s="58">
        <v>246.0</v>
      </c>
      <c r="CQ29" s="58">
        <v>124.0</v>
      </c>
      <c r="CR29" s="58">
        <v>6.0</v>
      </c>
      <c r="CS29" s="58">
        <v>336.0</v>
      </c>
      <c r="CT29" s="58">
        <v>251.0</v>
      </c>
      <c r="CU29" s="58">
        <v>148.0</v>
      </c>
      <c r="CV29" s="58">
        <v>83.0</v>
      </c>
      <c r="CW29" s="58">
        <v>336.0</v>
      </c>
      <c r="CX29" s="58">
        <v>193.0</v>
      </c>
      <c r="CY29" s="58">
        <v>78.0</v>
      </c>
      <c r="CZ29" s="58">
        <v>59.0</v>
      </c>
      <c r="DA29" s="58">
        <v>324.0</v>
      </c>
      <c r="DB29" s="58">
        <v>197.0</v>
      </c>
      <c r="DC29" s="58">
        <v>83.0</v>
      </c>
      <c r="DD29" s="58">
        <v>69.0</v>
      </c>
      <c r="DE29" s="59">
        <f t="shared" si="7"/>
        <v>146</v>
      </c>
      <c r="DF29" s="58">
        <v>35.4</v>
      </c>
      <c r="DG29" s="58">
        <v>95.0</v>
      </c>
      <c r="DH29" s="59">
        <f>95/20</f>
        <v>4.75</v>
      </c>
      <c r="DI29" s="59"/>
      <c r="DJ29" s="58">
        <v>7.0</v>
      </c>
      <c r="DK29" s="58">
        <v>64.0</v>
      </c>
      <c r="DL29" s="58">
        <v>58.0</v>
      </c>
      <c r="DM29" s="89"/>
      <c r="DN29" s="61">
        <v>339.0</v>
      </c>
      <c r="DO29" s="61">
        <v>139.0</v>
      </c>
      <c r="DP29" s="61">
        <v>48.22</v>
      </c>
      <c r="DQ29" s="61">
        <v>26.49</v>
      </c>
      <c r="DR29" s="61">
        <v>8.87</v>
      </c>
      <c r="DS29" s="61">
        <v>8.0</v>
      </c>
      <c r="DT29" s="61">
        <v>48.0</v>
      </c>
      <c r="DU29" s="61">
        <v>57.6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343.0</v>
      </c>
      <c r="EF29" s="63">
        <v>138.0</v>
      </c>
      <c r="EG29" s="63">
        <v>72.0</v>
      </c>
      <c r="EH29" s="63">
        <v>3.1</v>
      </c>
      <c r="EI29" s="64"/>
      <c r="EJ29" s="63">
        <v>9.0</v>
      </c>
      <c r="EK29" s="63">
        <v>57.0</v>
      </c>
      <c r="EL29" s="63">
        <v>58.0</v>
      </c>
      <c r="EM29" s="63">
        <v>138.0</v>
      </c>
      <c r="EN29" s="63">
        <v>109.0</v>
      </c>
      <c r="EO29" s="63">
        <v>4.5</v>
      </c>
      <c r="EP29" s="64"/>
      <c r="EQ29" s="63">
        <v>9.0</v>
      </c>
      <c r="ER29" s="63">
        <v>58.0</v>
      </c>
      <c r="ES29" s="63">
        <v>59.0</v>
      </c>
      <c r="ET29" s="63">
        <v>342.0</v>
      </c>
      <c r="EU29" s="63">
        <v>254.0</v>
      </c>
      <c r="EV29" s="63">
        <v>148.1</v>
      </c>
      <c r="EW29" s="63">
        <v>2.5</v>
      </c>
      <c r="EX29" s="63">
        <v>340.0</v>
      </c>
      <c r="EY29" s="63">
        <v>0.0</v>
      </c>
      <c r="EZ29" s="63">
        <v>0.0</v>
      </c>
      <c r="FA29" s="63">
        <v>0.0</v>
      </c>
      <c r="FB29" s="63">
        <v>341.0</v>
      </c>
      <c r="FC29" s="63">
        <v>253.0</v>
      </c>
      <c r="FD29" s="63">
        <v>148.4</v>
      </c>
      <c r="FE29" s="63">
        <v>5.1</v>
      </c>
      <c r="FF29" s="63">
        <v>341.0</v>
      </c>
      <c r="FG29" s="63">
        <v>0.0</v>
      </c>
      <c r="FH29" s="63">
        <v>0.0</v>
      </c>
      <c r="FI29" s="63">
        <v>0.0</v>
      </c>
      <c r="FJ29" s="63">
        <v>343.0</v>
      </c>
      <c r="FK29" s="63">
        <v>243.0</v>
      </c>
      <c r="FL29" s="63">
        <v>141.6</v>
      </c>
      <c r="FM29" s="64"/>
      <c r="FN29" s="63">
        <v>343.0</v>
      </c>
      <c r="FO29" s="63">
        <v>261.0</v>
      </c>
      <c r="FP29" s="63">
        <v>141.8</v>
      </c>
      <c r="FQ29" s="63">
        <v>13.8</v>
      </c>
      <c r="FR29" s="63">
        <v>138.0</v>
      </c>
      <c r="FS29" s="64"/>
      <c r="FT29" s="63">
        <v>11.84</v>
      </c>
      <c r="FU29" s="64"/>
      <c r="FV29" s="63">
        <v>138.0</v>
      </c>
      <c r="FW29" s="64"/>
      <c r="FX29" s="64"/>
      <c r="FY29" s="64"/>
      <c r="FZ29" s="89"/>
      <c r="GA29" s="65">
        <v>342.0</v>
      </c>
      <c r="GB29" s="66">
        <v>354.48</v>
      </c>
      <c r="GC29" s="66">
        <v>22.63</v>
      </c>
      <c r="GD29" s="66">
        <v>12.4</v>
      </c>
      <c r="GE29" s="66">
        <v>342.0</v>
      </c>
      <c r="GF29" s="66">
        <v>378.66</v>
      </c>
      <c r="GG29" s="66">
        <v>219.95</v>
      </c>
      <c r="GH29" s="66">
        <v>16.42</v>
      </c>
      <c r="GI29" s="66">
        <v>342.0</v>
      </c>
      <c r="GJ29" s="66">
        <v>244.14</v>
      </c>
      <c r="GK29" s="66">
        <v>-139.87</v>
      </c>
      <c r="GL29" s="66">
        <v>-17.67</v>
      </c>
      <c r="GM29" s="66">
        <v>342.0</v>
      </c>
      <c r="GN29" s="66">
        <v>224.21</v>
      </c>
      <c r="GO29" s="66">
        <v>-139.96</v>
      </c>
      <c r="GP29" s="66">
        <v>-25.71</v>
      </c>
      <c r="GQ29" s="66">
        <v>342.0</v>
      </c>
      <c r="GR29" s="66">
        <v>128.37</v>
      </c>
      <c r="GS29" s="66">
        <v>-81.41</v>
      </c>
      <c r="GT29" s="66">
        <v>7.45</v>
      </c>
      <c r="GU29" s="66">
        <v>342.0</v>
      </c>
      <c r="GV29" s="66">
        <v>141.56</v>
      </c>
      <c r="GW29" s="66">
        <v>-82.92</v>
      </c>
      <c r="GX29" s="66">
        <v>5.44</v>
      </c>
      <c r="GY29" s="89"/>
      <c r="GZ29" s="98" t="s">
        <v>91</v>
      </c>
      <c r="HA29" s="99" t="s">
        <v>92</v>
      </c>
      <c r="HB29" s="98">
        <v>28.0</v>
      </c>
      <c r="HC29" s="97">
        <f t="shared" si="29"/>
        <v>1.4</v>
      </c>
      <c r="HD29" s="97">
        <f t="shared" si="30"/>
        <v>0.56</v>
      </c>
      <c r="HE29" s="99">
        <v>8.0</v>
      </c>
      <c r="HF29" s="99">
        <v>50.0</v>
      </c>
      <c r="HG29" s="99">
        <v>50.0</v>
      </c>
      <c r="HH29" s="98" t="s">
        <v>91</v>
      </c>
      <c r="HI29" s="98" t="s">
        <v>92</v>
      </c>
      <c r="HJ29" s="98">
        <v>156.0</v>
      </c>
      <c r="HK29" s="97">
        <f t="shared" si="31"/>
        <v>7.8</v>
      </c>
      <c r="HL29" s="97">
        <f t="shared" si="32"/>
        <v>3.12</v>
      </c>
      <c r="HM29" s="98">
        <v>5.0</v>
      </c>
      <c r="HN29" s="99">
        <v>52.0</v>
      </c>
      <c r="HO29" s="99">
        <v>52.0</v>
      </c>
      <c r="HP29" s="98" t="s">
        <v>91</v>
      </c>
      <c r="HQ29" s="99" t="s">
        <v>92</v>
      </c>
      <c r="HR29" s="98">
        <v>204.0</v>
      </c>
      <c r="HS29" s="97">
        <f t="shared" si="33"/>
        <v>10.2</v>
      </c>
      <c r="HT29" s="97">
        <f t="shared" si="34"/>
        <v>4.08</v>
      </c>
      <c r="HU29" s="98">
        <v>7.0</v>
      </c>
      <c r="HV29" s="99">
        <v>52.0</v>
      </c>
      <c r="HW29" s="99">
        <v>52.0</v>
      </c>
      <c r="HX29" s="89"/>
      <c r="HY29" s="147">
        <v>135.0</v>
      </c>
      <c r="HZ29" s="147">
        <v>33.0</v>
      </c>
      <c r="IA29" s="147">
        <v>132.0</v>
      </c>
      <c r="IB29" s="147">
        <v>6.6</v>
      </c>
      <c r="IC29" s="148"/>
      <c r="ID29" s="147">
        <v>2.0</v>
      </c>
      <c r="IE29" s="147">
        <v>62.0</v>
      </c>
      <c r="IF29" s="147">
        <v>40.0</v>
      </c>
      <c r="IG29" s="89"/>
      <c r="IH29" s="74">
        <v>141.0</v>
      </c>
      <c r="II29" s="74">
        <v>34.8</v>
      </c>
      <c r="IJ29" s="74">
        <v>117.0</v>
      </c>
      <c r="IK29" s="74">
        <v>6.2</v>
      </c>
      <c r="IL29" s="74">
        <v>6.8</v>
      </c>
      <c r="IM29" s="74">
        <v>6.0</v>
      </c>
      <c r="IN29" s="74">
        <v>50.0</v>
      </c>
      <c r="IO29" s="74">
        <v>49.0</v>
      </c>
      <c r="IP29" s="74">
        <v>141.0</v>
      </c>
      <c r="IQ29" s="74">
        <v>34.8</v>
      </c>
      <c r="IR29" s="74">
        <v>6.0</v>
      </c>
      <c r="IS29" s="74">
        <v>0.1</v>
      </c>
      <c r="IT29" s="74">
        <v>0.4</v>
      </c>
      <c r="IU29" s="74">
        <v>12.0</v>
      </c>
      <c r="IV29" s="74">
        <v>54.0</v>
      </c>
      <c r="IW29" s="74">
        <v>52.0</v>
      </c>
      <c r="IX29" s="89"/>
      <c r="IY29" s="76">
        <v>138.6</v>
      </c>
      <c r="IZ29" s="76">
        <v>34.77</v>
      </c>
      <c r="JA29" s="76">
        <v>350.4</v>
      </c>
      <c r="JB29" s="76">
        <v>17.52</v>
      </c>
      <c r="JC29" s="76">
        <v>9.96</v>
      </c>
      <c r="JD29" s="76">
        <v>3.0</v>
      </c>
      <c r="JE29" s="76">
        <v>70.61</v>
      </c>
      <c r="JF29" s="76">
        <v>51.3</v>
      </c>
      <c r="JG29" s="77"/>
      <c r="JH29" s="77"/>
      <c r="JI29" s="77"/>
      <c r="JJ29" s="77"/>
      <c r="JK29" s="77"/>
      <c r="JL29" s="77"/>
      <c r="JM29" s="77"/>
      <c r="JN29" s="77"/>
      <c r="JO29" s="89"/>
      <c r="JP29" s="78">
        <v>138.0</v>
      </c>
      <c r="JQ29" s="78">
        <v>32.3</v>
      </c>
      <c r="JR29" s="78">
        <v>0.0</v>
      </c>
      <c r="JS29" s="78">
        <v>0.0</v>
      </c>
      <c r="JT29" s="78">
        <v>0.0</v>
      </c>
      <c r="JU29" s="78">
        <v>2.0</v>
      </c>
      <c r="JV29" s="78">
        <v>52.0</v>
      </c>
      <c r="JW29" s="78">
        <v>50.0</v>
      </c>
      <c r="JX29" s="78">
        <v>138.0</v>
      </c>
      <c r="JY29" s="78">
        <v>34.4</v>
      </c>
      <c r="JZ29" s="78">
        <v>86.0</v>
      </c>
      <c r="KA29" s="78">
        <v>4.7</v>
      </c>
      <c r="KB29" s="78">
        <v>1.9</v>
      </c>
      <c r="KC29" s="78">
        <v>2.0</v>
      </c>
      <c r="KD29" s="78">
        <v>57.0</v>
      </c>
      <c r="KE29" s="78">
        <v>54.0</v>
      </c>
      <c r="KF29" s="89"/>
      <c r="KG29" s="79">
        <v>140.0</v>
      </c>
      <c r="KH29" s="79">
        <v>34.0</v>
      </c>
      <c r="KI29" s="238">
        <v>15.0</v>
      </c>
      <c r="KJ29" s="238">
        <v>0.8</v>
      </c>
      <c r="KK29" s="79"/>
      <c r="KL29" s="79">
        <v>1.0</v>
      </c>
      <c r="KM29" s="79">
        <v>50.0</v>
      </c>
      <c r="KN29" s="79">
        <v>50.0</v>
      </c>
      <c r="KO29" s="79">
        <v>140.0</v>
      </c>
      <c r="KP29" s="79">
        <v>34.0</v>
      </c>
      <c r="KQ29" s="235">
        <v>3.0</v>
      </c>
      <c r="KR29" s="235">
        <v>0.2</v>
      </c>
      <c r="KS29" s="80"/>
      <c r="KT29" s="79">
        <v>1.0</v>
      </c>
      <c r="KU29" s="79">
        <v>50.0</v>
      </c>
      <c r="KV29" s="79">
        <v>48.0</v>
      </c>
      <c r="KW29" s="89"/>
      <c r="KX29" s="81">
        <v>129.0</v>
      </c>
      <c r="KY29" s="81">
        <v>32.0</v>
      </c>
      <c r="KZ29" s="81">
        <v>247.0</v>
      </c>
      <c r="LA29" s="81">
        <v>12.1</v>
      </c>
      <c r="LB29" s="81">
        <v>4.0</v>
      </c>
      <c r="LC29" s="81">
        <v>3.0</v>
      </c>
      <c r="LD29" s="81">
        <v>63.0</v>
      </c>
      <c r="LE29" s="81">
        <v>61.0</v>
      </c>
      <c r="LF29" s="81">
        <v>129.0</v>
      </c>
      <c r="LG29" s="81">
        <v>33.0</v>
      </c>
      <c r="LH29" s="81">
        <v>341.0</v>
      </c>
      <c r="LI29" s="81">
        <v>16.7</v>
      </c>
      <c r="LJ29" s="81">
        <v>5.0</v>
      </c>
      <c r="LK29" s="81">
        <v>5.0</v>
      </c>
      <c r="LL29" s="81">
        <v>61.0</v>
      </c>
      <c r="LM29" s="81">
        <v>60.0</v>
      </c>
      <c r="LN29" s="89"/>
      <c r="LO29" s="82">
        <v>332.0</v>
      </c>
      <c r="LP29" s="82">
        <v>327.0</v>
      </c>
      <c r="LQ29" s="82">
        <v>179.0</v>
      </c>
      <c r="LR29" s="82">
        <v>69.0</v>
      </c>
      <c r="LS29" s="82">
        <v>333.0</v>
      </c>
      <c r="LT29" s="120">
        <v>58.0</v>
      </c>
      <c r="LU29" s="120">
        <v>8.0</v>
      </c>
      <c r="LV29" s="120">
        <v>140.0</v>
      </c>
      <c r="LW29" s="120">
        <v>108.0</v>
      </c>
      <c r="LX29" s="120">
        <v>60.0</v>
      </c>
      <c r="LY29" s="120">
        <v>57.0</v>
      </c>
      <c r="LZ29" s="83">
        <v>12.0</v>
      </c>
      <c r="MA29" s="120">
        <v>121.0</v>
      </c>
      <c r="MB29" s="120">
        <v>3.1</v>
      </c>
      <c r="MC29" s="120">
        <v>140.0</v>
      </c>
      <c r="MD29" s="120">
        <v>219.0</v>
      </c>
      <c r="ME29" s="120">
        <v>82.0</v>
      </c>
      <c r="MF29" s="120">
        <v>66.0</v>
      </c>
      <c r="MG29" s="83">
        <v>12.0</v>
      </c>
      <c r="MH29" s="120">
        <v>0.0</v>
      </c>
      <c r="MI29" s="120">
        <v>0.0</v>
      </c>
      <c r="MJ29" s="120">
        <v>0.0</v>
      </c>
      <c r="MK29" s="120">
        <v>0.0</v>
      </c>
      <c r="ML29" s="120">
        <v>42.0</v>
      </c>
      <c r="MM29" s="120">
        <v>42.0</v>
      </c>
      <c r="MN29" s="120">
        <v>5.0</v>
      </c>
      <c r="MO29" s="86"/>
      <c r="MP29" s="87"/>
      <c r="MQ29" s="87"/>
      <c r="MR29" s="87"/>
      <c r="MS29" s="87"/>
      <c r="MT29" s="82">
        <v>15.6</v>
      </c>
      <c r="MU29" s="82">
        <v>5.2</v>
      </c>
      <c r="MV29" s="82">
        <v>270.0</v>
      </c>
      <c r="MW29" s="82">
        <v>36.0</v>
      </c>
      <c r="MX29" s="82">
        <v>40.0</v>
      </c>
      <c r="MY29" s="88" t="s">
        <v>96</v>
      </c>
      <c r="MZ29" s="83">
        <v>5.0</v>
      </c>
      <c r="NA29" s="87"/>
      <c r="NB29" s="82">
        <v>17.2</v>
      </c>
      <c r="NC29" s="82">
        <v>2.8</v>
      </c>
      <c r="ND29" s="82">
        <v>309.0</v>
      </c>
      <c r="NE29" s="82">
        <v>34.0</v>
      </c>
      <c r="NF29" s="82">
        <v>42.0</v>
      </c>
      <c r="NG29" s="82">
        <v>42.0</v>
      </c>
      <c r="NH29" s="82">
        <v>5.0</v>
      </c>
      <c r="NI29" s="87"/>
      <c r="NJ29" s="82">
        <v>0.0</v>
      </c>
      <c r="NK29" s="82">
        <v>0.0</v>
      </c>
      <c r="NL29" s="82">
        <v>0.0</v>
      </c>
      <c r="NM29" s="82">
        <v>34.0</v>
      </c>
      <c r="NN29" s="82">
        <v>48.0</v>
      </c>
      <c r="NO29" s="82">
        <v>52.0</v>
      </c>
      <c r="NP29" s="83">
        <v>4.0</v>
      </c>
      <c r="NQ29" s="223"/>
      <c r="NR29" s="223"/>
    </row>
    <row r="30" ht="14.25" customHeight="1">
      <c r="A30" s="49">
        <v>0.708333333333334</v>
      </c>
      <c r="B30" s="50"/>
      <c r="C30" s="51">
        <v>50.25</v>
      </c>
      <c r="D30" s="127">
        <v>340.0</v>
      </c>
      <c r="E30" s="53">
        <v>134.0</v>
      </c>
      <c r="F30" s="53">
        <v>66.0</v>
      </c>
      <c r="G30" s="53">
        <v>14.4</v>
      </c>
      <c r="H30" s="54"/>
      <c r="I30" s="53">
        <v>6.0</v>
      </c>
      <c r="J30" s="53">
        <v>53.0</v>
      </c>
      <c r="K30" s="53">
        <v>52.0</v>
      </c>
      <c r="L30" s="53">
        <v>139.0</v>
      </c>
      <c r="M30" s="53">
        <v>74.0</v>
      </c>
      <c r="N30" s="53">
        <v>18.4</v>
      </c>
      <c r="O30" s="54"/>
      <c r="P30" s="53">
        <v>6.0</v>
      </c>
      <c r="Q30" s="53">
        <v>54.0</v>
      </c>
      <c r="R30" s="53">
        <v>51.0</v>
      </c>
      <c r="S30" s="53">
        <v>343.5</v>
      </c>
      <c r="T30" s="53">
        <v>303.3</v>
      </c>
      <c r="U30" s="53">
        <v>161.4</v>
      </c>
      <c r="V30" s="54"/>
      <c r="W30" s="53">
        <v>337.6</v>
      </c>
      <c r="X30" s="53">
        <v>250.7</v>
      </c>
      <c r="Y30" s="53">
        <v>127.3</v>
      </c>
      <c r="Z30" s="54"/>
      <c r="AA30" s="53">
        <v>343.4</v>
      </c>
      <c r="AB30" s="53">
        <v>374.7</v>
      </c>
      <c r="AC30" s="53">
        <v>217.3</v>
      </c>
      <c r="AD30" s="54"/>
      <c r="AE30" s="53">
        <v>342.9</v>
      </c>
      <c r="AF30" s="53">
        <v>345.7</v>
      </c>
      <c r="AG30" s="53">
        <v>198.2</v>
      </c>
      <c r="AH30" s="54"/>
      <c r="AI30" s="53">
        <v>350.6</v>
      </c>
      <c r="AJ30" s="53">
        <v>387.2</v>
      </c>
      <c r="AK30" s="53">
        <v>230.5</v>
      </c>
      <c r="AL30" s="54"/>
      <c r="AM30" s="53">
        <v>341.4</v>
      </c>
      <c r="AN30" s="53">
        <v>395.5</v>
      </c>
      <c r="AO30" s="53">
        <v>217.3</v>
      </c>
      <c r="AP30" s="54"/>
      <c r="AQ30" s="182">
        <f t="shared" ref="AQ30:AS30" si="54">E30</f>
        <v>134</v>
      </c>
      <c r="AR30" s="54">
        <f t="shared" si="54"/>
        <v>66</v>
      </c>
      <c r="AS30" s="56">
        <f t="shared" si="54"/>
        <v>14.4</v>
      </c>
      <c r="AT30" s="54"/>
      <c r="AU30" s="54">
        <f t="shared" ref="AU30:AW30" si="55">L30</f>
        <v>139</v>
      </c>
      <c r="AV30" s="54">
        <f t="shared" si="55"/>
        <v>74</v>
      </c>
      <c r="AW30" s="54">
        <f t="shared" si="55"/>
        <v>18.4</v>
      </c>
      <c r="AX30" s="54"/>
      <c r="AY30" s="182">
        <f t="shared" si="5"/>
        <v>134</v>
      </c>
      <c r="AZ30" s="54"/>
      <c r="BA30" s="54"/>
      <c r="BB30" s="54"/>
      <c r="BC30" s="89"/>
      <c r="BD30" s="54"/>
      <c r="BE30" s="53">
        <v>32.0</v>
      </c>
      <c r="BF30" s="53">
        <v>160.0</v>
      </c>
      <c r="BG30" s="53">
        <v>7.9</v>
      </c>
      <c r="BH30" s="54"/>
      <c r="BI30" s="53">
        <v>22.0</v>
      </c>
      <c r="BJ30" s="53">
        <v>90.0</v>
      </c>
      <c r="BK30" s="53">
        <v>64.0</v>
      </c>
      <c r="BL30" s="89"/>
      <c r="BM30" s="58">
        <v>341.0</v>
      </c>
      <c r="BN30" s="58">
        <v>143.0</v>
      </c>
      <c r="BO30" s="58">
        <v>150.0</v>
      </c>
      <c r="BP30" s="58">
        <v>7.5</v>
      </c>
      <c r="BQ30" s="59"/>
      <c r="BR30" s="58">
        <v>6.0</v>
      </c>
      <c r="BS30" s="58">
        <v>71.0</v>
      </c>
      <c r="BT30" s="58">
        <v>73.0</v>
      </c>
      <c r="BU30" s="59">
        <f t="shared" si="6"/>
        <v>341</v>
      </c>
      <c r="BV30" s="58">
        <v>357.0</v>
      </c>
      <c r="BW30" s="58">
        <v>208.0</v>
      </c>
      <c r="BX30" s="58">
        <v>36.0</v>
      </c>
      <c r="BY30" s="58">
        <v>333.0</v>
      </c>
      <c r="BZ30" s="58">
        <v>380.0</v>
      </c>
      <c r="CA30" s="58">
        <v>207.0</v>
      </c>
      <c r="CB30" s="58">
        <v>33.0</v>
      </c>
      <c r="CC30" s="58">
        <v>339.0</v>
      </c>
      <c r="CD30" s="58">
        <v>236.0</v>
      </c>
      <c r="CE30" s="58">
        <v>130.0</v>
      </c>
      <c r="CF30" s="58">
        <v>8.0</v>
      </c>
      <c r="CG30" s="58">
        <v>333.0</v>
      </c>
      <c r="CH30" s="58">
        <v>234.0</v>
      </c>
      <c r="CI30" s="58">
        <v>129.0</v>
      </c>
      <c r="CJ30" s="58">
        <v>6.0</v>
      </c>
      <c r="CK30" s="58">
        <v>347.0</v>
      </c>
      <c r="CL30" s="58">
        <v>154.0</v>
      </c>
      <c r="CM30" s="58">
        <v>101.0</v>
      </c>
      <c r="CN30" s="58">
        <v>2.0</v>
      </c>
      <c r="CO30" s="58">
        <v>330.0</v>
      </c>
      <c r="CP30" s="58">
        <v>286.0</v>
      </c>
      <c r="CQ30" s="58">
        <v>145.0</v>
      </c>
      <c r="CR30" s="58">
        <v>6.0</v>
      </c>
      <c r="CS30" s="58">
        <v>334.0</v>
      </c>
      <c r="CT30" s="58">
        <v>289.0</v>
      </c>
      <c r="CU30" s="58">
        <v>175.0</v>
      </c>
      <c r="CV30" s="58">
        <v>93.0</v>
      </c>
      <c r="CW30" s="58">
        <v>335.0</v>
      </c>
      <c r="CX30" s="58">
        <v>194.0</v>
      </c>
      <c r="CY30" s="58">
        <v>80.0</v>
      </c>
      <c r="CZ30" s="58">
        <v>59.0</v>
      </c>
      <c r="DA30" s="58">
        <v>323.0</v>
      </c>
      <c r="DB30" s="58">
        <v>200.0</v>
      </c>
      <c r="DC30" s="58">
        <v>85.0</v>
      </c>
      <c r="DD30" s="58">
        <v>68.0</v>
      </c>
      <c r="DE30" s="59">
        <f t="shared" si="7"/>
        <v>143</v>
      </c>
      <c r="DF30" s="58">
        <v>35.4</v>
      </c>
      <c r="DG30" s="58">
        <v>150.0</v>
      </c>
      <c r="DH30" s="58">
        <v>7.5</v>
      </c>
      <c r="DI30" s="59"/>
      <c r="DJ30" s="58">
        <v>7.0</v>
      </c>
      <c r="DK30" s="58">
        <v>64.0</v>
      </c>
      <c r="DL30" s="58">
        <v>58.0</v>
      </c>
      <c r="DM30" s="89"/>
      <c r="DN30" s="61">
        <v>339.0</v>
      </c>
      <c r="DO30" s="61">
        <v>139.0</v>
      </c>
      <c r="DP30" s="61">
        <v>35.85</v>
      </c>
      <c r="DQ30" s="61">
        <v>25.83</v>
      </c>
      <c r="DR30" s="61">
        <v>8.94</v>
      </c>
      <c r="DS30" s="61">
        <v>8.0</v>
      </c>
      <c r="DT30" s="61">
        <v>47.0</v>
      </c>
      <c r="DU30" s="61">
        <v>57.2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342.0</v>
      </c>
      <c r="EF30" s="63">
        <v>137.0</v>
      </c>
      <c r="EG30" s="63">
        <v>88.0</v>
      </c>
      <c r="EH30" s="63">
        <v>3.7</v>
      </c>
      <c r="EI30" s="64"/>
      <c r="EJ30" s="63">
        <v>9.0</v>
      </c>
      <c r="EK30" s="63">
        <v>57.0</v>
      </c>
      <c r="EL30" s="63">
        <v>57.0</v>
      </c>
      <c r="EM30" s="63">
        <v>137.0</v>
      </c>
      <c r="EN30" s="63">
        <v>108.0</v>
      </c>
      <c r="EO30" s="63">
        <v>4.4</v>
      </c>
      <c r="EP30" s="64"/>
      <c r="EQ30" s="63">
        <v>9.0</v>
      </c>
      <c r="ER30" s="63">
        <v>57.0</v>
      </c>
      <c r="ES30" s="63">
        <v>58.0</v>
      </c>
      <c r="ET30" s="63">
        <v>341.0</v>
      </c>
      <c r="EU30" s="63">
        <v>254.0</v>
      </c>
      <c r="EV30" s="63">
        <v>148.9</v>
      </c>
      <c r="EW30" s="63">
        <v>2.1</v>
      </c>
      <c r="EX30" s="63">
        <v>339.0</v>
      </c>
      <c r="EY30" s="63">
        <v>1.0</v>
      </c>
      <c r="EZ30" s="63">
        <v>0.0</v>
      </c>
      <c r="FA30" s="63">
        <v>0.0</v>
      </c>
      <c r="FB30" s="63">
        <v>340.0</v>
      </c>
      <c r="FC30" s="63">
        <v>254.0</v>
      </c>
      <c r="FD30" s="63">
        <v>148.5</v>
      </c>
      <c r="FE30" s="63">
        <v>5.2</v>
      </c>
      <c r="FF30" s="63">
        <v>341.0</v>
      </c>
      <c r="FG30" s="63">
        <v>1.0</v>
      </c>
      <c r="FH30" s="63">
        <v>0.0</v>
      </c>
      <c r="FI30" s="63">
        <v>0.0</v>
      </c>
      <c r="FJ30" s="63">
        <v>342.0</v>
      </c>
      <c r="FK30" s="63">
        <v>240.0</v>
      </c>
      <c r="FL30" s="63">
        <v>139.1</v>
      </c>
      <c r="FM30" s="64"/>
      <c r="FN30" s="63">
        <v>342.0</v>
      </c>
      <c r="FO30" s="63">
        <v>256.0</v>
      </c>
      <c r="FP30" s="63">
        <v>139.1</v>
      </c>
      <c r="FQ30" s="63">
        <v>11.7</v>
      </c>
      <c r="FR30" s="63">
        <v>137.0</v>
      </c>
      <c r="FS30" s="64"/>
      <c r="FT30" s="63">
        <v>16.43</v>
      </c>
      <c r="FU30" s="64"/>
      <c r="FV30" s="63">
        <v>137.0</v>
      </c>
      <c r="FW30" s="64"/>
      <c r="FX30" s="64"/>
      <c r="FY30" s="64"/>
      <c r="FZ30" s="89"/>
      <c r="GA30" s="65">
        <v>341.0</v>
      </c>
      <c r="GB30" s="66">
        <v>334.55</v>
      </c>
      <c r="GC30" s="66">
        <v>209.39</v>
      </c>
      <c r="GD30" s="66">
        <v>13.9</v>
      </c>
      <c r="GE30" s="66">
        <v>340.0</v>
      </c>
      <c r="GF30" s="66">
        <v>359.02</v>
      </c>
      <c r="GG30" s="66">
        <v>207.72</v>
      </c>
      <c r="GH30" s="66">
        <v>17.59</v>
      </c>
      <c r="GI30" s="66">
        <v>340.0</v>
      </c>
      <c r="GJ30" s="66">
        <v>240.62</v>
      </c>
      <c r="GK30" s="66">
        <v>-138.12</v>
      </c>
      <c r="GL30" s="66">
        <v>-16.84</v>
      </c>
      <c r="GM30" s="66">
        <v>340.0</v>
      </c>
      <c r="GN30" s="66">
        <v>220.25</v>
      </c>
      <c r="GO30" s="66">
        <v>-137.7</v>
      </c>
      <c r="GP30" s="66">
        <v>-22.11</v>
      </c>
      <c r="GQ30" s="66">
        <v>341.0</v>
      </c>
      <c r="GR30" s="66">
        <v>105.22</v>
      </c>
      <c r="GS30" s="66">
        <v>-67.51</v>
      </c>
      <c r="GT30" s="66">
        <v>8.79</v>
      </c>
      <c r="GU30" s="66">
        <v>341.0</v>
      </c>
      <c r="GV30" s="66">
        <v>118.7</v>
      </c>
      <c r="GW30" s="66">
        <v>-68.09</v>
      </c>
      <c r="GX30" s="66">
        <v>8.04</v>
      </c>
      <c r="GY30" s="89"/>
      <c r="GZ30" s="98" t="s">
        <v>91</v>
      </c>
      <c r="HA30" s="99" t="s">
        <v>92</v>
      </c>
      <c r="HB30" s="98">
        <v>122.0</v>
      </c>
      <c r="HC30" s="97">
        <f t="shared" si="29"/>
        <v>6.1</v>
      </c>
      <c r="HD30" s="97">
        <f t="shared" si="30"/>
        <v>2.44</v>
      </c>
      <c r="HE30" s="99">
        <v>8.0</v>
      </c>
      <c r="HF30" s="99">
        <v>50.0</v>
      </c>
      <c r="HG30" s="99">
        <v>50.0</v>
      </c>
      <c r="HH30" s="98" t="s">
        <v>91</v>
      </c>
      <c r="HI30" s="98" t="s">
        <v>92</v>
      </c>
      <c r="HJ30" s="98">
        <v>93.0</v>
      </c>
      <c r="HK30" s="97">
        <f t="shared" si="31"/>
        <v>4.65</v>
      </c>
      <c r="HL30" s="97">
        <f t="shared" si="32"/>
        <v>1.86</v>
      </c>
      <c r="HM30" s="98">
        <v>5.0</v>
      </c>
      <c r="HN30" s="99">
        <v>52.0</v>
      </c>
      <c r="HO30" s="99">
        <v>52.0</v>
      </c>
      <c r="HP30" s="98" t="s">
        <v>91</v>
      </c>
      <c r="HQ30" s="99" t="s">
        <v>92</v>
      </c>
      <c r="HR30" s="98">
        <v>189.0</v>
      </c>
      <c r="HS30" s="97">
        <f t="shared" si="33"/>
        <v>9.45</v>
      </c>
      <c r="HT30" s="97">
        <f t="shared" si="34"/>
        <v>3.78</v>
      </c>
      <c r="HU30" s="98">
        <v>7.0</v>
      </c>
      <c r="HV30" s="99">
        <v>52.0</v>
      </c>
      <c r="HW30" s="99">
        <v>52.0</v>
      </c>
      <c r="HX30" s="89"/>
      <c r="HY30" s="147">
        <v>135.0</v>
      </c>
      <c r="HZ30" s="147">
        <v>33.0</v>
      </c>
      <c r="IA30" s="147">
        <v>147.0</v>
      </c>
      <c r="IB30" s="147">
        <v>7.0</v>
      </c>
      <c r="IC30" s="148"/>
      <c r="ID30" s="147">
        <v>2.0</v>
      </c>
      <c r="IE30" s="147">
        <v>62.0</v>
      </c>
      <c r="IF30" s="147">
        <v>40.0</v>
      </c>
      <c r="IG30" s="89"/>
      <c r="IH30" s="74">
        <v>140.0</v>
      </c>
      <c r="II30" s="74">
        <v>34.4</v>
      </c>
      <c r="IJ30" s="74">
        <v>111.0</v>
      </c>
      <c r="IK30" s="74">
        <v>5.9</v>
      </c>
      <c r="IL30" s="74">
        <v>6.5</v>
      </c>
      <c r="IM30" s="74">
        <v>6.0</v>
      </c>
      <c r="IN30" s="74">
        <v>50.0</v>
      </c>
      <c r="IO30" s="74">
        <v>49.0</v>
      </c>
      <c r="IP30" s="74">
        <v>140.0</v>
      </c>
      <c r="IQ30" s="74">
        <v>33.7</v>
      </c>
      <c r="IR30" s="74">
        <v>6.0</v>
      </c>
      <c r="IS30" s="74">
        <v>0.1</v>
      </c>
      <c r="IT30" s="74">
        <v>0.4</v>
      </c>
      <c r="IU30" s="74">
        <v>12.0</v>
      </c>
      <c r="IV30" s="74">
        <v>54.0</v>
      </c>
      <c r="IW30" s="74">
        <v>52.0</v>
      </c>
      <c r="IX30" s="89"/>
      <c r="IY30" s="76">
        <v>138.6</v>
      </c>
      <c r="IZ30" s="76">
        <v>34.4</v>
      </c>
      <c r="JA30" s="76">
        <v>421.66</v>
      </c>
      <c r="JB30" s="76">
        <v>21.08</v>
      </c>
      <c r="JC30" s="76">
        <v>9.97</v>
      </c>
      <c r="JD30" s="76">
        <v>3.0</v>
      </c>
      <c r="JE30" s="76">
        <v>70.61</v>
      </c>
      <c r="JF30" s="76">
        <v>54.07</v>
      </c>
      <c r="JG30" s="77"/>
      <c r="JH30" s="77"/>
      <c r="JI30" s="77"/>
      <c r="JJ30" s="77"/>
      <c r="JK30" s="77"/>
      <c r="JL30" s="77"/>
      <c r="JM30" s="77"/>
      <c r="JN30" s="77"/>
      <c r="JO30" s="89"/>
      <c r="JP30" s="78">
        <v>137.0</v>
      </c>
      <c r="JQ30" s="78">
        <v>32.3</v>
      </c>
      <c r="JR30" s="78">
        <v>0.0</v>
      </c>
      <c r="JS30" s="78">
        <v>0.0</v>
      </c>
      <c r="JT30" s="78">
        <v>0.0</v>
      </c>
      <c r="JU30" s="78">
        <v>2.0</v>
      </c>
      <c r="JV30" s="78">
        <v>52.0</v>
      </c>
      <c r="JW30" s="78">
        <v>50.0</v>
      </c>
      <c r="JX30" s="78">
        <v>137.0</v>
      </c>
      <c r="JY30" s="78">
        <v>34.1</v>
      </c>
      <c r="JZ30" s="78">
        <v>165.0</v>
      </c>
      <c r="KA30" s="78">
        <v>8.9</v>
      </c>
      <c r="KB30" s="78">
        <v>3.3</v>
      </c>
      <c r="KC30" s="78">
        <v>2.0</v>
      </c>
      <c r="KD30" s="78">
        <v>57.0</v>
      </c>
      <c r="KE30" s="78">
        <v>54.0</v>
      </c>
      <c r="KF30" s="89"/>
      <c r="KG30" s="79">
        <v>139.0</v>
      </c>
      <c r="KH30" s="79">
        <v>34.0</v>
      </c>
      <c r="KI30" s="238">
        <v>14.0</v>
      </c>
      <c r="KJ30" s="238">
        <v>0.7</v>
      </c>
      <c r="KK30" s="79"/>
      <c r="KL30" s="79">
        <v>1.0</v>
      </c>
      <c r="KM30" s="79">
        <v>50.0</v>
      </c>
      <c r="KN30" s="79">
        <v>50.0</v>
      </c>
      <c r="KO30" s="79">
        <v>139.0</v>
      </c>
      <c r="KP30" s="79">
        <v>34.0</v>
      </c>
      <c r="KQ30" s="235">
        <v>3.0</v>
      </c>
      <c r="KR30" s="235">
        <v>0.2</v>
      </c>
      <c r="KS30" s="80"/>
      <c r="KT30" s="79">
        <v>1.0</v>
      </c>
      <c r="KU30" s="79">
        <v>50.0</v>
      </c>
      <c r="KV30" s="79">
        <v>48.0</v>
      </c>
      <c r="KW30" s="89"/>
      <c r="KX30" s="81">
        <v>133.0</v>
      </c>
      <c r="KY30" s="81">
        <v>33.0</v>
      </c>
      <c r="KZ30" s="81">
        <v>243.0</v>
      </c>
      <c r="LA30" s="81">
        <v>11.9</v>
      </c>
      <c r="LB30" s="81">
        <v>4.0</v>
      </c>
      <c r="LC30" s="81">
        <v>3.0</v>
      </c>
      <c r="LD30" s="81">
        <v>63.0</v>
      </c>
      <c r="LE30" s="81">
        <v>61.0</v>
      </c>
      <c r="LF30" s="81">
        <v>133.0</v>
      </c>
      <c r="LG30" s="81">
        <v>33.0</v>
      </c>
      <c r="LH30" s="81">
        <v>316.0</v>
      </c>
      <c r="LI30" s="81">
        <v>15.5</v>
      </c>
      <c r="LJ30" s="81">
        <v>5.0</v>
      </c>
      <c r="LK30" s="81">
        <v>5.0</v>
      </c>
      <c r="LL30" s="81">
        <v>61.0</v>
      </c>
      <c r="LM30" s="81">
        <v>60.0</v>
      </c>
      <c r="LN30" s="89"/>
      <c r="LO30" s="82">
        <v>324.0</v>
      </c>
      <c r="LP30" s="82">
        <v>304.0</v>
      </c>
      <c r="LQ30" s="82">
        <v>168.0</v>
      </c>
      <c r="LR30" s="82">
        <v>67.0</v>
      </c>
      <c r="LS30" s="82">
        <v>333.0</v>
      </c>
      <c r="LT30" s="82">
        <v>57.0</v>
      </c>
      <c r="LU30" s="82">
        <v>6.0</v>
      </c>
      <c r="LV30" s="82">
        <v>141.0</v>
      </c>
      <c r="LW30" s="82">
        <v>104.0</v>
      </c>
      <c r="LX30" s="82">
        <v>60.0</v>
      </c>
      <c r="LY30" s="82">
        <v>57.0</v>
      </c>
      <c r="LZ30" s="83">
        <v>12.0</v>
      </c>
      <c r="MA30" s="82">
        <v>111.0</v>
      </c>
      <c r="MB30" s="82">
        <v>8.2</v>
      </c>
      <c r="MC30" s="82">
        <v>142.0</v>
      </c>
      <c r="MD30" s="82">
        <v>200.0</v>
      </c>
      <c r="ME30" s="82">
        <v>81.0</v>
      </c>
      <c r="MF30" s="82">
        <v>66.0</v>
      </c>
      <c r="MG30" s="83">
        <v>12.0</v>
      </c>
      <c r="MH30" s="82">
        <v>0.0</v>
      </c>
      <c r="MI30" s="82">
        <v>0.0</v>
      </c>
      <c r="MJ30" s="82">
        <v>0.0</v>
      </c>
      <c r="MK30" s="82">
        <v>0.0</v>
      </c>
      <c r="ML30" s="82">
        <v>42.0</v>
      </c>
      <c r="MM30" s="82">
        <v>45.0</v>
      </c>
      <c r="MN30" s="82">
        <v>5.0</v>
      </c>
      <c r="MO30" s="86"/>
      <c r="MP30" s="87"/>
      <c r="MQ30" s="87"/>
      <c r="MR30" s="87"/>
      <c r="MS30" s="87"/>
      <c r="MT30" s="82">
        <v>5.3</v>
      </c>
      <c r="MU30" s="82">
        <v>1.5</v>
      </c>
      <c r="MV30" s="82">
        <v>89.0</v>
      </c>
      <c r="MW30" s="82">
        <v>36.0</v>
      </c>
      <c r="MX30" s="82">
        <v>40.0</v>
      </c>
      <c r="MY30" s="88" t="s">
        <v>96</v>
      </c>
      <c r="MZ30" s="83">
        <v>5.0</v>
      </c>
      <c r="NA30" s="87"/>
      <c r="NB30" s="82">
        <v>19.6</v>
      </c>
      <c r="NC30" s="82">
        <v>5.5</v>
      </c>
      <c r="ND30" s="82">
        <v>353.0</v>
      </c>
      <c r="NE30" s="82">
        <v>34.0</v>
      </c>
      <c r="NF30" s="82">
        <v>42.0</v>
      </c>
      <c r="NG30" s="82">
        <v>42.0</v>
      </c>
      <c r="NH30" s="82">
        <v>5.0</v>
      </c>
      <c r="NI30" s="87"/>
      <c r="NJ30" s="82">
        <v>0.0</v>
      </c>
      <c r="NK30" s="82">
        <v>0.0</v>
      </c>
      <c r="NL30" s="82">
        <v>0.0</v>
      </c>
      <c r="NM30" s="82">
        <v>34.0</v>
      </c>
      <c r="NN30" s="82">
        <v>48.0</v>
      </c>
      <c r="NO30" s="82">
        <v>52.0</v>
      </c>
      <c r="NP30" s="83">
        <v>4.0</v>
      </c>
      <c r="NQ30" s="223"/>
      <c r="NR30" s="223"/>
    </row>
    <row r="31" ht="14.25" customHeight="1">
      <c r="A31" s="49">
        <v>0.75</v>
      </c>
      <c r="B31" s="50"/>
      <c r="C31" s="51">
        <v>50.17</v>
      </c>
      <c r="D31" s="239">
        <v>343.3</v>
      </c>
      <c r="E31" s="53">
        <v>135.0</v>
      </c>
      <c r="F31" s="53">
        <v>63.0</v>
      </c>
      <c r="G31" s="53">
        <v>13.8</v>
      </c>
      <c r="H31" s="54"/>
      <c r="I31" s="53">
        <v>6.0</v>
      </c>
      <c r="J31" s="53">
        <v>53.0</v>
      </c>
      <c r="K31" s="53">
        <v>52.0</v>
      </c>
      <c r="L31" s="53">
        <v>140.0</v>
      </c>
      <c r="M31" s="53">
        <v>41.0</v>
      </c>
      <c r="N31" s="53">
        <v>7.9</v>
      </c>
      <c r="O31" s="54"/>
      <c r="P31" s="53">
        <v>6.0</v>
      </c>
      <c r="Q31" s="53">
        <v>54.0</v>
      </c>
      <c r="R31" s="53">
        <v>51.0</v>
      </c>
      <c r="S31" s="53">
        <v>342.7</v>
      </c>
      <c r="T31" s="53">
        <v>327.3</v>
      </c>
      <c r="U31" s="53">
        <v>192.1</v>
      </c>
      <c r="V31" s="54"/>
      <c r="W31" s="53">
        <v>338.5</v>
      </c>
      <c r="X31" s="53">
        <v>265.2</v>
      </c>
      <c r="Y31" s="53">
        <v>138.7</v>
      </c>
      <c r="Z31" s="54"/>
      <c r="AA31" s="53">
        <v>343.3</v>
      </c>
      <c r="AB31" s="53">
        <v>342.1</v>
      </c>
      <c r="AC31" s="53">
        <v>197.1</v>
      </c>
      <c r="AD31" s="54"/>
      <c r="AE31" s="53">
        <v>343.4</v>
      </c>
      <c r="AF31" s="53">
        <v>311.7</v>
      </c>
      <c r="AG31" s="53">
        <v>178.2</v>
      </c>
      <c r="AH31" s="54"/>
      <c r="AI31" s="53">
        <v>350.6</v>
      </c>
      <c r="AJ31" s="53">
        <v>373.5</v>
      </c>
      <c r="AK31" s="53">
        <v>222.2</v>
      </c>
      <c r="AL31" s="54"/>
      <c r="AM31" s="53">
        <v>341.3</v>
      </c>
      <c r="AN31" s="53">
        <v>389.4</v>
      </c>
      <c r="AO31" s="53">
        <v>213.7</v>
      </c>
      <c r="AP31" s="54"/>
      <c r="AQ31" s="182">
        <f t="shared" ref="AQ31:AS31" si="56">E31</f>
        <v>135</v>
      </c>
      <c r="AR31" s="54">
        <f t="shared" si="56"/>
        <v>63</v>
      </c>
      <c r="AS31" s="56">
        <f t="shared" si="56"/>
        <v>13.8</v>
      </c>
      <c r="AT31" s="54"/>
      <c r="AU31" s="54">
        <f t="shared" ref="AU31:AW31" si="57">L31</f>
        <v>140</v>
      </c>
      <c r="AV31" s="54">
        <f t="shared" si="57"/>
        <v>41</v>
      </c>
      <c r="AW31" s="54">
        <f t="shared" si="57"/>
        <v>7.9</v>
      </c>
      <c r="AX31" s="54"/>
      <c r="AY31" s="182">
        <f t="shared" si="5"/>
        <v>135</v>
      </c>
      <c r="AZ31" s="54"/>
      <c r="BA31" s="54"/>
      <c r="BB31" s="54"/>
      <c r="BC31" s="89"/>
      <c r="BD31" s="54"/>
      <c r="BE31" s="53">
        <v>32.0</v>
      </c>
      <c r="BF31" s="53">
        <v>141.0</v>
      </c>
      <c r="BG31" s="53">
        <v>6.9</v>
      </c>
      <c r="BH31" s="54"/>
      <c r="BI31" s="53">
        <v>22.0</v>
      </c>
      <c r="BJ31" s="53">
        <v>90.0</v>
      </c>
      <c r="BK31" s="53">
        <v>64.0</v>
      </c>
      <c r="BL31" s="89"/>
      <c r="BM31" s="58">
        <v>340.0</v>
      </c>
      <c r="BN31" s="58">
        <v>145.0</v>
      </c>
      <c r="BO31" s="58">
        <v>277.0</v>
      </c>
      <c r="BP31" s="58">
        <v>13.9</v>
      </c>
      <c r="BQ31" s="59"/>
      <c r="BR31" s="58">
        <v>6.0</v>
      </c>
      <c r="BS31" s="58">
        <v>70.0</v>
      </c>
      <c r="BT31" s="58">
        <v>70.0</v>
      </c>
      <c r="BU31" s="59">
        <f t="shared" si="6"/>
        <v>340</v>
      </c>
      <c r="BV31" s="58">
        <v>355.0</v>
      </c>
      <c r="BW31" s="58">
        <v>207.0</v>
      </c>
      <c r="BX31" s="58">
        <v>33.0</v>
      </c>
      <c r="BY31" s="58">
        <v>333.0</v>
      </c>
      <c r="BZ31" s="58">
        <v>377.0</v>
      </c>
      <c r="CA31" s="58">
        <v>208.0</v>
      </c>
      <c r="CB31" s="58">
        <v>28.0</v>
      </c>
      <c r="CC31" s="58">
        <v>340.0</v>
      </c>
      <c r="CD31" s="58">
        <v>248.0</v>
      </c>
      <c r="CE31" s="58">
        <v>138.0</v>
      </c>
      <c r="CF31" s="58">
        <v>8.0</v>
      </c>
      <c r="CG31" s="58">
        <v>333.0</v>
      </c>
      <c r="CH31" s="58">
        <v>249.0</v>
      </c>
      <c r="CI31" s="58">
        <v>137.0</v>
      </c>
      <c r="CJ31" s="58">
        <v>12.0</v>
      </c>
      <c r="CK31" s="58">
        <v>346.0</v>
      </c>
      <c r="CL31" s="58">
        <v>158.0</v>
      </c>
      <c r="CM31" s="58">
        <v>104.0</v>
      </c>
      <c r="CN31" s="58">
        <v>5.0</v>
      </c>
      <c r="CO31" s="58">
        <v>330.0</v>
      </c>
      <c r="CP31" s="58">
        <v>297.0</v>
      </c>
      <c r="CQ31" s="58">
        <v>150.0</v>
      </c>
      <c r="CR31" s="58">
        <v>9.0</v>
      </c>
      <c r="CS31" s="58">
        <v>333.0</v>
      </c>
      <c r="CT31" s="58">
        <v>308.0</v>
      </c>
      <c r="CU31" s="58">
        <v>182.0</v>
      </c>
      <c r="CV31" s="58">
        <v>106.0</v>
      </c>
      <c r="CW31" s="58">
        <v>334.0</v>
      </c>
      <c r="CX31" s="58">
        <v>190.0</v>
      </c>
      <c r="CY31" s="58">
        <v>77.0</v>
      </c>
      <c r="CZ31" s="58">
        <v>58.0</v>
      </c>
      <c r="DA31" s="58">
        <v>322.0</v>
      </c>
      <c r="DB31" s="58">
        <v>195.0</v>
      </c>
      <c r="DC31" s="58">
        <v>79.0</v>
      </c>
      <c r="DD31" s="58">
        <v>69.0</v>
      </c>
      <c r="DE31" s="59">
        <f t="shared" si="7"/>
        <v>145</v>
      </c>
      <c r="DF31" s="58">
        <v>35.4</v>
      </c>
      <c r="DG31" s="59">
        <f t="shared" ref="DG31:DH31" si="58">BO31</f>
        <v>277</v>
      </c>
      <c r="DH31" s="59">
        <f t="shared" si="58"/>
        <v>13.9</v>
      </c>
      <c r="DI31" s="59"/>
      <c r="DJ31" s="58">
        <v>7.0</v>
      </c>
      <c r="DK31" s="58">
        <v>60.0</v>
      </c>
      <c r="DL31" s="58">
        <v>60.0</v>
      </c>
      <c r="DM31" s="89"/>
      <c r="DN31" s="61">
        <v>339.0</v>
      </c>
      <c r="DO31" s="61">
        <v>140.0</v>
      </c>
      <c r="DP31" s="61">
        <v>33.77</v>
      </c>
      <c r="DQ31" s="61">
        <v>18.83</v>
      </c>
      <c r="DR31" s="61">
        <v>5.28</v>
      </c>
      <c r="DS31" s="61">
        <v>8.0</v>
      </c>
      <c r="DT31" s="61">
        <v>46.0</v>
      </c>
      <c r="DU31" s="61">
        <v>55.6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342.0</v>
      </c>
      <c r="EF31" s="63">
        <v>137.0</v>
      </c>
      <c r="EG31" s="63">
        <v>73.0</v>
      </c>
      <c r="EH31" s="63">
        <v>3.0</v>
      </c>
      <c r="EI31" s="64"/>
      <c r="EJ31" s="63">
        <v>9.0</v>
      </c>
      <c r="EK31" s="63">
        <v>54.0</v>
      </c>
      <c r="EL31" s="63">
        <v>57.0</v>
      </c>
      <c r="EM31" s="63">
        <v>137.0</v>
      </c>
      <c r="EN31" s="63">
        <v>108.0</v>
      </c>
      <c r="EO31" s="63">
        <v>4.4</v>
      </c>
      <c r="EP31" s="64"/>
      <c r="EQ31" s="63">
        <v>9.0</v>
      </c>
      <c r="ER31" s="63">
        <v>55.0</v>
      </c>
      <c r="ES31" s="63">
        <v>57.0</v>
      </c>
      <c r="ET31" s="63">
        <v>341.0</v>
      </c>
      <c r="EU31" s="63">
        <v>254.0</v>
      </c>
      <c r="EV31" s="63">
        <v>148.8</v>
      </c>
      <c r="EW31" s="63">
        <v>0.8</v>
      </c>
      <c r="EX31" s="63">
        <v>340.0</v>
      </c>
      <c r="EY31" s="63">
        <v>0.0</v>
      </c>
      <c r="EZ31" s="63">
        <v>0.0</v>
      </c>
      <c r="FA31" s="63">
        <v>0.0</v>
      </c>
      <c r="FB31" s="63">
        <v>340.0</v>
      </c>
      <c r="FC31" s="63">
        <v>254.0</v>
      </c>
      <c r="FD31" s="63">
        <v>148.3</v>
      </c>
      <c r="FE31" s="63">
        <v>4.2</v>
      </c>
      <c r="FF31" s="63">
        <v>340.0</v>
      </c>
      <c r="FG31" s="63">
        <v>0.0</v>
      </c>
      <c r="FH31" s="63">
        <v>0.0</v>
      </c>
      <c r="FI31" s="63">
        <v>0.0</v>
      </c>
      <c r="FJ31" s="63">
        <v>342.0</v>
      </c>
      <c r="FK31" s="63">
        <v>241.0</v>
      </c>
      <c r="FL31" s="63">
        <v>139.3</v>
      </c>
      <c r="FM31" s="64"/>
      <c r="FN31" s="63">
        <v>342.0</v>
      </c>
      <c r="FO31" s="63">
        <v>257.0</v>
      </c>
      <c r="FP31" s="63">
        <v>139.5</v>
      </c>
      <c r="FQ31" s="63">
        <v>11.6</v>
      </c>
      <c r="FR31" s="63">
        <v>137.0</v>
      </c>
      <c r="FS31" s="64"/>
      <c r="FT31" s="63">
        <v>16.74</v>
      </c>
      <c r="FU31" s="64"/>
      <c r="FV31" s="63">
        <v>137.0</v>
      </c>
      <c r="FW31" s="64"/>
      <c r="FX31" s="64"/>
      <c r="FY31" s="64"/>
      <c r="FZ31" s="89"/>
      <c r="GA31" s="65">
        <v>340.0</v>
      </c>
      <c r="GB31" s="66">
        <v>377.05</v>
      </c>
      <c r="GC31" s="66">
        <v>234.27</v>
      </c>
      <c r="GD31" s="66">
        <v>18.01</v>
      </c>
      <c r="GE31" s="66">
        <v>340.0</v>
      </c>
      <c r="GF31" s="66">
        <v>395.51</v>
      </c>
      <c r="GG31" s="66">
        <v>230.42</v>
      </c>
      <c r="GH31" s="66">
        <v>21.11</v>
      </c>
      <c r="GI31" s="66">
        <v>340.0</v>
      </c>
      <c r="GJ31" s="66">
        <v>248.82</v>
      </c>
      <c r="GK31" s="66">
        <v>-141.63</v>
      </c>
      <c r="GL31" s="66">
        <v>-18.76</v>
      </c>
      <c r="GM31" s="66">
        <v>340.0</v>
      </c>
      <c r="GN31" s="66">
        <v>228.16</v>
      </c>
      <c r="GO31" s="66">
        <v>-141.13</v>
      </c>
      <c r="GP31" s="66">
        <v>-26.38</v>
      </c>
      <c r="GQ31" s="66">
        <v>341.0</v>
      </c>
      <c r="GR31" s="66">
        <v>137.89</v>
      </c>
      <c r="GS31" s="66">
        <v>-88.36</v>
      </c>
      <c r="GT31" s="66">
        <v>5.36</v>
      </c>
      <c r="GU31" s="66">
        <v>340.0</v>
      </c>
      <c r="GV31" s="66">
        <v>151.38</v>
      </c>
      <c r="GW31" s="66">
        <v>-86.994</v>
      </c>
      <c r="GX31" s="66">
        <v>3.6</v>
      </c>
      <c r="GY31" s="89"/>
      <c r="GZ31" s="98" t="s">
        <v>91</v>
      </c>
      <c r="HA31" s="99" t="s">
        <v>92</v>
      </c>
      <c r="HB31" s="98">
        <v>91.0</v>
      </c>
      <c r="HC31" s="98">
        <v>4.55</v>
      </c>
      <c r="HD31" s="98">
        <v>1.82</v>
      </c>
      <c r="HE31" s="99">
        <v>8.0</v>
      </c>
      <c r="HF31" s="99">
        <v>50.0</v>
      </c>
      <c r="HG31" s="99">
        <v>50.0</v>
      </c>
      <c r="HH31" s="98" t="s">
        <v>91</v>
      </c>
      <c r="HI31" s="98" t="s">
        <v>92</v>
      </c>
      <c r="HJ31" s="98">
        <v>91.0</v>
      </c>
      <c r="HK31" s="98">
        <v>4.55</v>
      </c>
      <c r="HL31" s="98">
        <v>1.82</v>
      </c>
      <c r="HM31" s="98">
        <v>5.0</v>
      </c>
      <c r="HN31" s="99">
        <v>52.0</v>
      </c>
      <c r="HO31" s="99">
        <v>52.0</v>
      </c>
      <c r="HP31" s="98" t="s">
        <v>91</v>
      </c>
      <c r="HQ31" s="99" t="s">
        <v>92</v>
      </c>
      <c r="HR31" s="98">
        <v>151.0</v>
      </c>
      <c r="HS31" s="98">
        <v>7.55</v>
      </c>
      <c r="HT31" s="98">
        <v>3.775</v>
      </c>
      <c r="HU31" s="98">
        <v>7.0</v>
      </c>
      <c r="HV31" s="99">
        <v>52.0</v>
      </c>
      <c r="HW31" s="99">
        <v>52.0</v>
      </c>
      <c r="HX31" s="89"/>
      <c r="HY31" s="147">
        <v>135.0</v>
      </c>
      <c r="HZ31" s="147">
        <v>33.0</v>
      </c>
      <c r="IA31" s="147">
        <v>147.0</v>
      </c>
      <c r="IB31" s="147">
        <v>7.0</v>
      </c>
      <c r="IC31" s="148"/>
      <c r="ID31" s="147">
        <v>2.0</v>
      </c>
      <c r="IE31" s="147">
        <v>62.0</v>
      </c>
      <c r="IF31" s="147">
        <v>40.0</v>
      </c>
      <c r="IG31" s="89"/>
      <c r="IH31" s="74">
        <v>143.0</v>
      </c>
      <c r="II31" s="74">
        <v>34.9</v>
      </c>
      <c r="IJ31" s="74">
        <v>0.7</v>
      </c>
      <c r="IK31" s="74">
        <v>1.1</v>
      </c>
      <c r="IL31" s="74">
        <v>20.0</v>
      </c>
      <c r="IM31" s="74">
        <v>6.0</v>
      </c>
      <c r="IN31" s="74">
        <v>50.0</v>
      </c>
      <c r="IO31" s="74">
        <v>48.0</v>
      </c>
      <c r="IP31" s="74">
        <v>143.0</v>
      </c>
      <c r="IQ31" s="74">
        <v>34.6</v>
      </c>
      <c r="IR31" s="74">
        <v>5.0</v>
      </c>
      <c r="IS31" s="74">
        <v>0.1</v>
      </c>
      <c r="IT31" s="74">
        <v>0.3</v>
      </c>
      <c r="IU31" s="74">
        <v>12.0</v>
      </c>
      <c r="IV31" s="74">
        <v>53.0</v>
      </c>
      <c r="IW31" s="74">
        <v>51.0</v>
      </c>
      <c r="IX31" s="89"/>
      <c r="IY31" s="76">
        <v>138.5</v>
      </c>
      <c r="IZ31" s="76">
        <v>34.4</v>
      </c>
      <c r="JA31" s="76">
        <v>424.5</v>
      </c>
      <c r="JB31" s="76">
        <v>21.22</v>
      </c>
      <c r="JC31" s="76">
        <v>9.73</v>
      </c>
      <c r="JD31" s="76">
        <v>3.0</v>
      </c>
      <c r="JE31" s="76">
        <v>69.78</v>
      </c>
      <c r="JF31" s="76">
        <v>52.29</v>
      </c>
      <c r="JG31" s="77"/>
      <c r="JH31" s="77"/>
      <c r="JI31" s="77"/>
      <c r="JJ31" s="77"/>
      <c r="JK31" s="77"/>
      <c r="JL31" s="77"/>
      <c r="JM31" s="77"/>
      <c r="JN31" s="77"/>
      <c r="JO31" s="89"/>
      <c r="JP31" s="78">
        <v>137.0</v>
      </c>
      <c r="JQ31" s="78">
        <v>32.2</v>
      </c>
      <c r="JR31" s="78">
        <v>0.0</v>
      </c>
      <c r="JS31" s="78">
        <v>0.0</v>
      </c>
      <c r="JT31" s="78">
        <v>0.0</v>
      </c>
      <c r="JU31" s="78">
        <v>2.0</v>
      </c>
      <c r="JV31" s="78">
        <v>50.0</v>
      </c>
      <c r="JW31" s="78">
        <v>49.0</v>
      </c>
      <c r="JX31" s="78">
        <v>137.0</v>
      </c>
      <c r="JY31" s="78">
        <v>34.4</v>
      </c>
      <c r="JZ31" s="78">
        <v>164.0</v>
      </c>
      <c r="KA31" s="78">
        <v>8.9</v>
      </c>
      <c r="KB31" s="78">
        <v>3.4</v>
      </c>
      <c r="KC31" s="78">
        <v>2.0</v>
      </c>
      <c r="KD31" s="78">
        <v>57.0</v>
      </c>
      <c r="KE31" s="78">
        <v>55.0</v>
      </c>
      <c r="KF31" s="89"/>
      <c r="KG31" s="79">
        <v>139.0</v>
      </c>
      <c r="KH31" s="79">
        <v>34.0</v>
      </c>
      <c r="KI31" s="238">
        <v>14.0</v>
      </c>
      <c r="KJ31" s="238">
        <v>0.7</v>
      </c>
      <c r="KK31" s="79"/>
      <c r="KL31" s="79">
        <v>1.0</v>
      </c>
      <c r="KM31" s="79">
        <v>54.0</v>
      </c>
      <c r="KN31" s="79">
        <v>54.0</v>
      </c>
      <c r="KO31" s="79">
        <v>139.0</v>
      </c>
      <c r="KP31" s="79">
        <v>34.0</v>
      </c>
      <c r="KQ31" s="235" t="s">
        <v>98</v>
      </c>
      <c r="KR31" s="235" t="s">
        <v>98</v>
      </c>
      <c r="KS31" s="80"/>
      <c r="KT31" s="79">
        <v>1.0</v>
      </c>
      <c r="KU31" s="79">
        <v>52.0</v>
      </c>
      <c r="KV31" s="79">
        <v>50.0</v>
      </c>
      <c r="KW31" s="89"/>
      <c r="KX31" s="81">
        <v>134.0</v>
      </c>
      <c r="KY31" s="81">
        <v>33.0</v>
      </c>
      <c r="KZ31" s="81">
        <v>231.0</v>
      </c>
      <c r="LA31" s="81">
        <v>11.3</v>
      </c>
      <c r="LB31" s="81">
        <v>4.0</v>
      </c>
      <c r="LC31" s="81">
        <v>3.0</v>
      </c>
      <c r="LD31" s="81">
        <v>59.0</v>
      </c>
      <c r="LE31" s="81">
        <v>59.0</v>
      </c>
      <c r="LF31" s="81">
        <v>134.0</v>
      </c>
      <c r="LG31" s="81">
        <v>33.0</v>
      </c>
      <c r="LH31" s="81">
        <v>322.0</v>
      </c>
      <c r="LI31" s="81">
        <v>15.8</v>
      </c>
      <c r="LJ31" s="81">
        <v>5.0</v>
      </c>
      <c r="LK31" s="81">
        <v>5.0</v>
      </c>
      <c r="LL31" s="81">
        <v>57.0</v>
      </c>
      <c r="LM31" s="81">
        <v>57.0</v>
      </c>
      <c r="LN31" s="89"/>
      <c r="LO31" s="82">
        <v>324.0</v>
      </c>
      <c r="LP31" s="82">
        <v>290.0</v>
      </c>
      <c r="LQ31" s="82">
        <v>160.0</v>
      </c>
      <c r="LR31" s="82">
        <v>69.0</v>
      </c>
      <c r="LS31" s="82">
        <v>336.0</v>
      </c>
      <c r="LT31" s="82">
        <v>57.0</v>
      </c>
      <c r="LU31" s="82">
        <v>6.3</v>
      </c>
      <c r="LV31" s="82">
        <v>141.0</v>
      </c>
      <c r="LW31" s="82">
        <v>105.0</v>
      </c>
      <c r="LX31" s="82">
        <v>59.0</v>
      </c>
      <c r="LY31" s="82">
        <v>55.0</v>
      </c>
      <c r="LZ31" s="83">
        <v>12.0</v>
      </c>
      <c r="MA31" s="82">
        <v>103.0</v>
      </c>
      <c r="MB31" s="82">
        <v>9.7</v>
      </c>
      <c r="MC31" s="82">
        <v>142.0</v>
      </c>
      <c r="MD31" s="82">
        <v>185.0</v>
      </c>
      <c r="ME31" s="82">
        <v>79.0</v>
      </c>
      <c r="MF31" s="82">
        <v>64.0</v>
      </c>
      <c r="MG31" s="83">
        <v>12.0</v>
      </c>
      <c r="MH31" s="82">
        <v>0.0</v>
      </c>
      <c r="MI31" s="82">
        <v>0.0</v>
      </c>
      <c r="MJ31" s="82">
        <v>0.0</v>
      </c>
      <c r="MK31" s="82">
        <v>0.0</v>
      </c>
      <c r="ML31" s="82">
        <v>42.0</v>
      </c>
      <c r="MM31" s="82">
        <v>45.0</v>
      </c>
      <c r="MN31" s="82">
        <v>5.0</v>
      </c>
      <c r="MO31" s="86"/>
      <c r="MP31" s="87"/>
      <c r="MQ31" s="87"/>
      <c r="MR31" s="87"/>
      <c r="MS31" s="87"/>
      <c r="MT31" s="82">
        <v>0.5</v>
      </c>
      <c r="MU31" s="82">
        <v>0.1</v>
      </c>
      <c r="MV31" s="82">
        <v>11.0</v>
      </c>
      <c r="MW31" s="82">
        <v>37.0</v>
      </c>
      <c r="MX31" s="82">
        <v>40.0</v>
      </c>
      <c r="MY31" s="88" t="s">
        <v>96</v>
      </c>
      <c r="MZ31" s="83">
        <v>5.0</v>
      </c>
      <c r="NA31" s="87"/>
      <c r="NB31" s="82">
        <v>19.4</v>
      </c>
      <c r="NC31" s="82">
        <v>5.7</v>
      </c>
      <c r="ND31" s="82">
        <v>346.0</v>
      </c>
      <c r="NE31" s="82">
        <v>35.0</v>
      </c>
      <c r="NF31" s="82">
        <v>42.0</v>
      </c>
      <c r="NG31" s="82">
        <v>42.0</v>
      </c>
      <c r="NH31" s="82">
        <v>5.0</v>
      </c>
      <c r="NI31" s="87"/>
      <c r="NJ31" s="82">
        <v>0.0</v>
      </c>
      <c r="NK31" s="82">
        <v>0.0</v>
      </c>
      <c r="NL31" s="82">
        <v>0.0</v>
      </c>
      <c r="NM31" s="82">
        <v>34.0</v>
      </c>
      <c r="NN31" s="82">
        <v>48.0</v>
      </c>
      <c r="NO31" s="82">
        <v>52.0</v>
      </c>
      <c r="NP31" s="83">
        <v>4.0</v>
      </c>
      <c r="NQ31" s="223"/>
      <c r="NR31" s="223"/>
    </row>
    <row r="32" ht="14.25" customHeight="1">
      <c r="A32" s="49">
        <v>0.791666666666667</v>
      </c>
      <c r="B32" s="50"/>
      <c r="C32" s="51">
        <v>50.22</v>
      </c>
      <c r="D32" s="195">
        <v>341.8</v>
      </c>
      <c r="E32" s="53">
        <v>134.0</v>
      </c>
      <c r="F32" s="53">
        <v>85.0</v>
      </c>
      <c r="G32" s="53">
        <v>18.6</v>
      </c>
      <c r="H32" s="54"/>
      <c r="I32" s="53">
        <v>6.0</v>
      </c>
      <c r="J32" s="53">
        <v>53.0</v>
      </c>
      <c r="K32" s="53">
        <v>52.0</v>
      </c>
      <c r="L32" s="53">
        <v>138.0</v>
      </c>
      <c r="M32" s="53">
        <v>88.0</v>
      </c>
      <c r="N32" s="53">
        <v>21.9</v>
      </c>
      <c r="O32" s="54"/>
      <c r="P32" s="53">
        <v>6.0</v>
      </c>
      <c r="Q32" s="53">
        <v>54.0</v>
      </c>
      <c r="R32" s="53">
        <v>51.0</v>
      </c>
      <c r="S32" s="53">
        <v>341.3</v>
      </c>
      <c r="T32" s="53">
        <v>313.1</v>
      </c>
      <c r="U32" s="53">
        <v>186.5</v>
      </c>
      <c r="V32" s="54"/>
      <c r="W32" s="53">
        <v>336.8</v>
      </c>
      <c r="X32" s="53">
        <v>220.1</v>
      </c>
      <c r="Y32" s="53">
        <v>124.9</v>
      </c>
      <c r="Z32" s="54"/>
      <c r="AA32" s="53">
        <v>341.8</v>
      </c>
      <c r="AB32" s="53">
        <v>320.2</v>
      </c>
      <c r="AC32" s="53">
        <v>209.9</v>
      </c>
      <c r="AD32" s="54"/>
      <c r="AE32" s="53">
        <v>341.5</v>
      </c>
      <c r="AF32" s="53">
        <v>355.9</v>
      </c>
      <c r="AG32" s="53">
        <v>190.6</v>
      </c>
      <c r="AH32" s="54"/>
      <c r="AI32" s="53">
        <v>348.6</v>
      </c>
      <c r="AJ32" s="53">
        <v>373.7</v>
      </c>
      <c r="AK32" s="53">
        <v>235.4</v>
      </c>
      <c r="AL32" s="54"/>
      <c r="AM32" s="53">
        <v>339.8</v>
      </c>
      <c r="AN32" s="53">
        <v>400.8</v>
      </c>
      <c r="AO32" s="53">
        <v>222.5</v>
      </c>
      <c r="AP32" s="54"/>
      <c r="AQ32" s="182">
        <f t="shared" ref="AQ32:AS32" si="59">E32</f>
        <v>134</v>
      </c>
      <c r="AR32" s="54">
        <f t="shared" si="59"/>
        <v>85</v>
      </c>
      <c r="AS32" s="56">
        <f t="shared" si="59"/>
        <v>18.6</v>
      </c>
      <c r="AT32" s="54"/>
      <c r="AU32" s="54">
        <f t="shared" ref="AU32:AW32" si="60">L32</f>
        <v>138</v>
      </c>
      <c r="AV32" s="54">
        <f t="shared" si="60"/>
        <v>88</v>
      </c>
      <c r="AW32" s="54">
        <f t="shared" si="60"/>
        <v>21.9</v>
      </c>
      <c r="AX32" s="54"/>
      <c r="AY32" s="182">
        <f t="shared" si="5"/>
        <v>134</v>
      </c>
      <c r="AZ32" s="54"/>
      <c r="BA32" s="54"/>
      <c r="BB32" s="54"/>
      <c r="BC32" s="89"/>
      <c r="BD32" s="54"/>
      <c r="BE32" s="53">
        <v>32.0</v>
      </c>
      <c r="BF32" s="53">
        <v>169.0</v>
      </c>
      <c r="BG32" s="53">
        <v>8.4</v>
      </c>
      <c r="BH32" s="54"/>
      <c r="BI32" s="53">
        <v>22.0</v>
      </c>
      <c r="BJ32" s="53">
        <v>90.0</v>
      </c>
      <c r="BK32" s="53">
        <v>64.0</v>
      </c>
      <c r="BL32" s="89"/>
      <c r="BM32" s="58">
        <v>341.0</v>
      </c>
      <c r="BN32" s="58">
        <v>144.0</v>
      </c>
      <c r="BO32" s="58">
        <v>215.0</v>
      </c>
      <c r="BP32" s="58">
        <v>10.8</v>
      </c>
      <c r="BQ32" s="59"/>
      <c r="BR32" s="58">
        <v>6.0</v>
      </c>
      <c r="BS32" s="58">
        <v>68.0</v>
      </c>
      <c r="BT32" s="58">
        <v>66.0</v>
      </c>
      <c r="BU32" s="59">
        <f t="shared" si="6"/>
        <v>341</v>
      </c>
      <c r="BV32" s="58">
        <v>363.0</v>
      </c>
      <c r="BW32" s="58">
        <v>207.0</v>
      </c>
      <c r="BX32" s="58">
        <v>36.0</v>
      </c>
      <c r="BY32" s="58">
        <v>333.0</v>
      </c>
      <c r="BZ32" s="58">
        <v>379.0</v>
      </c>
      <c r="CA32" s="58">
        <v>208.0</v>
      </c>
      <c r="CB32" s="58">
        <v>31.0</v>
      </c>
      <c r="CC32" s="58">
        <v>340.0</v>
      </c>
      <c r="CD32" s="58">
        <v>270.0</v>
      </c>
      <c r="CE32" s="58">
        <v>152.0</v>
      </c>
      <c r="CF32" s="58">
        <v>14.0</v>
      </c>
      <c r="CG32" s="58">
        <v>337.0</v>
      </c>
      <c r="CH32" s="58">
        <v>274.0</v>
      </c>
      <c r="CI32" s="58">
        <v>151.0</v>
      </c>
      <c r="CJ32" s="58">
        <v>12.0</v>
      </c>
      <c r="CK32" s="58">
        <v>351.0</v>
      </c>
      <c r="CL32" s="58">
        <v>317.0</v>
      </c>
      <c r="CM32" s="58">
        <v>175.0</v>
      </c>
      <c r="CN32" s="58">
        <v>5.0</v>
      </c>
      <c r="CO32" s="58">
        <v>330.0</v>
      </c>
      <c r="CP32" s="58">
        <v>299.0</v>
      </c>
      <c r="CQ32" s="58">
        <v>151.0</v>
      </c>
      <c r="CR32" s="58">
        <v>7.0</v>
      </c>
      <c r="CS32" s="58">
        <v>338.0</v>
      </c>
      <c r="CT32" s="58">
        <v>307.0</v>
      </c>
      <c r="CU32" s="58">
        <v>179.0</v>
      </c>
      <c r="CV32" s="58">
        <v>103.0</v>
      </c>
      <c r="CW32" s="58">
        <v>336.0</v>
      </c>
      <c r="CX32" s="58">
        <v>200.0</v>
      </c>
      <c r="CY32" s="58">
        <v>90.0</v>
      </c>
      <c r="CZ32" s="58">
        <v>59.0</v>
      </c>
      <c r="DA32" s="58">
        <v>323.0</v>
      </c>
      <c r="DB32" s="58">
        <v>202.0</v>
      </c>
      <c r="DC32" s="58">
        <v>91.0</v>
      </c>
      <c r="DD32" s="58">
        <v>62.0</v>
      </c>
      <c r="DE32" s="59">
        <f t="shared" si="7"/>
        <v>144</v>
      </c>
      <c r="DF32" s="58">
        <v>35.4</v>
      </c>
      <c r="DG32" s="59">
        <f t="shared" ref="DG32:DH32" si="61">BO32</f>
        <v>215</v>
      </c>
      <c r="DH32" s="59">
        <f t="shared" si="61"/>
        <v>10.8</v>
      </c>
      <c r="DI32" s="59"/>
      <c r="DJ32" s="58">
        <v>7.0</v>
      </c>
      <c r="DK32" s="58">
        <v>62.0</v>
      </c>
      <c r="DL32" s="58">
        <v>55.0</v>
      </c>
      <c r="DM32" s="89"/>
      <c r="DN32" s="61">
        <v>337.0</v>
      </c>
      <c r="DO32" s="61">
        <v>139.0</v>
      </c>
      <c r="DP32" s="61">
        <v>41.98</v>
      </c>
      <c r="DQ32" s="61">
        <v>23.82</v>
      </c>
      <c r="DR32" s="61">
        <v>4.5</v>
      </c>
      <c r="DS32" s="61">
        <v>8.0</v>
      </c>
      <c r="DT32" s="61">
        <v>45.0</v>
      </c>
      <c r="DU32" s="61">
        <v>51.6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342.0</v>
      </c>
      <c r="EF32" s="63">
        <v>137.0</v>
      </c>
      <c r="EG32" s="63">
        <v>73.0</v>
      </c>
      <c r="EH32" s="63">
        <v>3.0</v>
      </c>
      <c r="EI32" s="64"/>
      <c r="EJ32" s="63">
        <v>9.0</v>
      </c>
      <c r="EK32" s="63">
        <v>54.0</v>
      </c>
      <c r="EL32" s="63">
        <v>56.0</v>
      </c>
      <c r="EM32" s="63">
        <v>137.0</v>
      </c>
      <c r="EN32" s="63">
        <v>108.0</v>
      </c>
      <c r="EO32" s="63">
        <v>4.4</v>
      </c>
      <c r="EP32" s="64"/>
      <c r="EQ32" s="63">
        <v>9.0</v>
      </c>
      <c r="ER32" s="63">
        <v>54.0</v>
      </c>
      <c r="ES32" s="63">
        <v>57.0</v>
      </c>
      <c r="ET32" s="63">
        <v>343.0</v>
      </c>
      <c r="EU32" s="63">
        <v>253.0</v>
      </c>
      <c r="EV32" s="63">
        <v>148.8</v>
      </c>
      <c r="EW32" s="63">
        <v>0.9</v>
      </c>
      <c r="EX32" s="63">
        <v>342.0</v>
      </c>
      <c r="EY32" s="63">
        <v>0.0</v>
      </c>
      <c r="EZ32" s="63">
        <v>0.0</v>
      </c>
      <c r="FA32" s="63">
        <v>0.0</v>
      </c>
      <c r="FB32" s="63">
        <v>342.0</v>
      </c>
      <c r="FC32" s="63">
        <v>252.0</v>
      </c>
      <c r="FD32" s="63">
        <v>148.0</v>
      </c>
      <c r="FE32" s="63">
        <v>3.1</v>
      </c>
      <c r="FF32" s="63">
        <v>340.0</v>
      </c>
      <c r="FG32" s="63">
        <v>0.0</v>
      </c>
      <c r="FH32" s="63">
        <v>0.0</v>
      </c>
      <c r="FI32" s="63">
        <v>0.0</v>
      </c>
      <c r="FJ32" s="63">
        <v>342.0</v>
      </c>
      <c r="FK32" s="63">
        <v>241.0</v>
      </c>
      <c r="FL32" s="63">
        <v>139.3</v>
      </c>
      <c r="FM32" s="64"/>
      <c r="FN32" s="63">
        <v>342.0</v>
      </c>
      <c r="FO32" s="63">
        <v>257.0</v>
      </c>
      <c r="FP32" s="63">
        <v>143.0</v>
      </c>
      <c r="FQ32" s="63">
        <v>14.6</v>
      </c>
      <c r="FR32" s="63">
        <v>137.0</v>
      </c>
      <c r="FS32" s="64"/>
      <c r="FT32" s="63">
        <v>9.5</v>
      </c>
      <c r="FU32" s="64"/>
      <c r="FV32" s="63">
        <v>137.0</v>
      </c>
      <c r="FW32" s="64"/>
      <c r="FX32" s="64"/>
      <c r="FY32" s="64"/>
      <c r="FZ32" s="89"/>
      <c r="GA32" s="65">
        <v>341.0</v>
      </c>
      <c r="GB32" s="66">
        <v>356.09</v>
      </c>
      <c r="GC32" s="66">
        <v>222.29</v>
      </c>
      <c r="GD32" s="66">
        <v>17.84</v>
      </c>
      <c r="GE32" s="66">
        <v>341.0</v>
      </c>
      <c r="GF32" s="66">
        <v>361.37</v>
      </c>
      <c r="GG32" s="66">
        <v>211.24</v>
      </c>
      <c r="GH32" s="66">
        <v>20.6</v>
      </c>
      <c r="GI32" s="66">
        <v>341.0</v>
      </c>
      <c r="GJ32" s="66">
        <v>249.7</v>
      </c>
      <c r="GK32" s="66">
        <v>-142.55</v>
      </c>
      <c r="GL32" s="66">
        <v>-17.25</v>
      </c>
      <c r="GM32" s="66">
        <v>341.0</v>
      </c>
      <c r="GN32" s="66">
        <v>229.48</v>
      </c>
      <c r="GO32" s="66">
        <v>-143.06</v>
      </c>
      <c r="GP32" s="66">
        <v>-26.55</v>
      </c>
      <c r="GQ32" s="66">
        <v>342.0</v>
      </c>
      <c r="GR32" s="66">
        <v>97.16</v>
      </c>
      <c r="GS32" s="66">
        <v>-61.23</v>
      </c>
      <c r="GT32" s="66">
        <v>9.13</v>
      </c>
      <c r="GU32" s="66">
        <v>341.0</v>
      </c>
      <c r="GV32" s="66">
        <v>101.85</v>
      </c>
      <c r="GW32" s="66">
        <v>-58.3</v>
      </c>
      <c r="GX32" s="66">
        <v>4.52</v>
      </c>
      <c r="GY32" s="89"/>
      <c r="GZ32" s="98" t="s">
        <v>91</v>
      </c>
      <c r="HA32" s="99" t="s">
        <v>92</v>
      </c>
      <c r="HB32" s="98">
        <v>132.0</v>
      </c>
      <c r="HC32" s="98">
        <v>6.6</v>
      </c>
      <c r="HD32" s="98">
        <v>2.64</v>
      </c>
      <c r="HE32" s="99">
        <v>8.0</v>
      </c>
      <c r="HF32" s="99">
        <v>50.0</v>
      </c>
      <c r="HG32" s="99">
        <v>50.0</v>
      </c>
      <c r="HH32" s="98" t="s">
        <v>91</v>
      </c>
      <c r="HI32" s="98" t="s">
        <v>92</v>
      </c>
      <c r="HJ32" s="98">
        <v>90.0</v>
      </c>
      <c r="HK32" s="98">
        <v>4.5</v>
      </c>
      <c r="HL32" s="98">
        <v>1.8</v>
      </c>
      <c r="HM32" s="98">
        <v>5.0</v>
      </c>
      <c r="HN32" s="99">
        <v>52.0</v>
      </c>
      <c r="HO32" s="99">
        <v>52.0</v>
      </c>
      <c r="HP32" s="98" t="s">
        <v>91</v>
      </c>
      <c r="HQ32" s="99" t="s">
        <v>92</v>
      </c>
      <c r="HR32" s="98">
        <v>271.0</v>
      </c>
      <c r="HS32" s="98">
        <v>13.55</v>
      </c>
      <c r="HT32" s="98">
        <v>6.775</v>
      </c>
      <c r="HU32" s="98">
        <v>7.0</v>
      </c>
      <c r="HV32" s="99">
        <v>52.0</v>
      </c>
      <c r="HW32" s="99">
        <v>52.0</v>
      </c>
      <c r="HX32" s="89"/>
      <c r="HY32" s="147">
        <v>135.0</v>
      </c>
      <c r="HZ32" s="147">
        <v>33.0</v>
      </c>
      <c r="IA32" s="147">
        <v>66.0</v>
      </c>
      <c r="IB32" s="147">
        <v>3.3</v>
      </c>
      <c r="IC32" s="148"/>
      <c r="ID32" s="147">
        <v>2.0</v>
      </c>
      <c r="IE32" s="147">
        <v>62.0</v>
      </c>
      <c r="IF32" s="147">
        <v>40.0</v>
      </c>
      <c r="IG32" s="89"/>
      <c r="IH32" s="74">
        <v>140.0</v>
      </c>
      <c r="II32" s="74">
        <v>34.2</v>
      </c>
      <c r="IJ32" s="74">
        <v>102.0</v>
      </c>
      <c r="IK32" s="74">
        <v>5.3</v>
      </c>
      <c r="IL32" s="74">
        <v>6.0</v>
      </c>
      <c r="IM32" s="74">
        <v>6.0</v>
      </c>
      <c r="IN32" s="74">
        <v>49.0</v>
      </c>
      <c r="IO32" s="74">
        <v>47.0</v>
      </c>
      <c r="IP32" s="74">
        <v>140.0</v>
      </c>
      <c r="IQ32" s="74">
        <v>34.6</v>
      </c>
      <c r="IR32" s="74">
        <v>5.0</v>
      </c>
      <c r="IS32" s="74">
        <v>0.1</v>
      </c>
      <c r="IT32" s="74">
        <v>0.3</v>
      </c>
      <c r="IU32" s="74">
        <v>12.0</v>
      </c>
      <c r="IV32" s="74">
        <v>53.0</v>
      </c>
      <c r="IW32" s="74">
        <v>51.0</v>
      </c>
      <c r="IX32" s="89"/>
      <c r="IY32" s="76">
        <v>139.51</v>
      </c>
      <c r="IZ32" s="76">
        <v>35.07</v>
      </c>
      <c r="JA32" s="76">
        <v>290.4</v>
      </c>
      <c r="JB32" s="76">
        <v>14.52</v>
      </c>
      <c r="JC32" s="76">
        <v>4.95</v>
      </c>
      <c r="JD32" s="76">
        <v>3.0</v>
      </c>
      <c r="JE32" s="76">
        <v>61.77</v>
      </c>
      <c r="JF32" s="76">
        <v>50.47</v>
      </c>
      <c r="JG32" s="77"/>
      <c r="JH32" s="77"/>
      <c r="JI32" s="77"/>
      <c r="JJ32" s="77"/>
      <c r="JK32" s="77"/>
      <c r="JL32" s="77"/>
      <c r="JM32" s="77"/>
      <c r="JN32" s="77"/>
      <c r="JO32" s="89"/>
      <c r="JP32" s="78">
        <v>139.0</v>
      </c>
      <c r="JQ32" s="78">
        <v>32.2</v>
      </c>
      <c r="JR32" s="78">
        <v>0.0</v>
      </c>
      <c r="JS32" s="78">
        <v>0.0</v>
      </c>
      <c r="JT32" s="78">
        <v>0.0</v>
      </c>
      <c r="JU32" s="78">
        <v>2.0</v>
      </c>
      <c r="JV32" s="78">
        <v>49.0</v>
      </c>
      <c r="JW32" s="78">
        <v>48.0</v>
      </c>
      <c r="JX32" s="78">
        <v>139.0</v>
      </c>
      <c r="JY32" s="78">
        <v>34.9</v>
      </c>
      <c r="JZ32" s="78">
        <v>14.0</v>
      </c>
      <c r="KA32" s="78">
        <v>0.7</v>
      </c>
      <c r="KB32" s="78">
        <v>0.0</v>
      </c>
      <c r="KC32" s="78">
        <v>2.0</v>
      </c>
      <c r="KD32" s="78">
        <v>55.0</v>
      </c>
      <c r="KE32" s="78">
        <v>54.0</v>
      </c>
      <c r="KF32" s="89"/>
      <c r="KG32" s="79">
        <v>141.0</v>
      </c>
      <c r="KH32" s="79">
        <v>34.0</v>
      </c>
      <c r="KI32" s="238">
        <v>14.0</v>
      </c>
      <c r="KJ32" s="238">
        <v>0.7</v>
      </c>
      <c r="KK32" s="79"/>
      <c r="KL32" s="79">
        <v>1.0</v>
      </c>
      <c r="KM32" s="79">
        <v>54.0</v>
      </c>
      <c r="KN32" s="79">
        <v>54.0</v>
      </c>
      <c r="KO32" s="79">
        <v>141.0</v>
      </c>
      <c r="KP32" s="79">
        <v>34.0</v>
      </c>
      <c r="KQ32" s="235">
        <v>22.0</v>
      </c>
      <c r="KR32" s="235">
        <v>1.1</v>
      </c>
      <c r="KS32" s="80"/>
      <c r="KT32" s="79">
        <v>1.0</v>
      </c>
      <c r="KU32" s="79">
        <v>52.0</v>
      </c>
      <c r="KV32" s="79">
        <v>50.0</v>
      </c>
      <c r="KW32" s="89"/>
      <c r="KX32" s="81">
        <v>140.0</v>
      </c>
      <c r="KY32" s="81">
        <v>33.0</v>
      </c>
      <c r="KZ32" s="81">
        <v>227.0</v>
      </c>
      <c r="LA32" s="81">
        <v>11.1</v>
      </c>
      <c r="LB32" s="81">
        <v>4.0</v>
      </c>
      <c r="LC32" s="81">
        <v>3.0</v>
      </c>
      <c r="LD32" s="81">
        <v>59.0</v>
      </c>
      <c r="LE32" s="81">
        <v>59.0</v>
      </c>
      <c r="LF32" s="81">
        <v>140.0</v>
      </c>
      <c r="LG32" s="81">
        <v>33.0</v>
      </c>
      <c r="LH32" s="81">
        <v>261.0</v>
      </c>
      <c r="LI32" s="81">
        <v>12.8</v>
      </c>
      <c r="LJ32" s="81">
        <v>5.0</v>
      </c>
      <c r="LK32" s="81">
        <v>5.0</v>
      </c>
      <c r="LL32" s="81">
        <v>57.0</v>
      </c>
      <c r="LM32" s="81">
        <v>57.0</v>
      </c>
      <c r="LN32" s="89"/>
      <c r="LO32" s="82">
        <v>338.0</v>
      </c>
      <c r="LP32" s="82">
        <v>247.0</v>
      </c>
      <c r="LQ32" s="82">
        <v>144.0</v>
      </c>
      <c r="LR32" s="82">
        <v>70.0</v>
      </c>
      <c r="LS32" s="82">
        <v>328.0</v>
      </c>
      <c r="LT32" s="82">
        <v>36.0</v>
      </c>
      <c r="LU32" s="82">
        <v>3.0</v>
      </c>
      <c r="LV32" s="82">
        <v>143.0</v>
      </c>
      <c r="LW32" s="82">
        <v>65.0</v>
      </c>
      <c r="LX32" s="82">
        <v>58.0</v>
      </c>
      <c r="LY32" s="82">
        <v>56.0</v>
      </c>
      <c r="LZ32" s="82">
        <v>12.0</v>
      </c>
      <c r="MA32" s="82">
        <v>108.0</v>
      </c>
      <c r="MB32" s="82">
        <v>6.0</v>
      </c>
      <c r="MC32" s="82">
        <v>144.0</v>
      </c>
      <c r="MD32" s="82">
        <v>182.0</v>
      </c>
      <c r="ME32" s="82">
        <v>78.0</v>
      </c>
      <c r="MF32" s="82">
        <v>65.0</v>
      </c>
      <c r="MG32" s="82">
        <v>12.0</v>
      </c>
      <c r="MH32" s="82">
        <v>0.0</v>
      </c>
      <c r="MI32" s="82">
        <v>0.0</v>
      </c>
      <c r="MJ32" s="82">
        <v>0.0</v>
      </c>
      <c r="MK32" s="82">
        <v>0.0</v>
      </c>
      <c r="ML32" s="82">
        <v>55.0</v>
      </c>
      <c r="MM32" s="82">
        <v>55.0</v>
      </c>
      <c r="MN32" s="82">
        <v>5.0</v>
      </c>
      <c r="MO32" s="86"/>
      <c r="MP32" s="87"/>
      <c r="MQ32" s="87"/>
      <c r="MR32" s="87"/>
      <c r="MS32" s="87"/>
      <c r="MT32" s="82">
        <v>10.0</v>
      </c>
      <c r="MU32" s="82">
        <v>3.6</v>
      </c>
      <c r="MV32" s="82">
        <v>215.0</v>
      </c>
      <c r="MW32" s="82">
        <v>37.0</v>
      </c>
      <c r="MX32" s="82">
        <v>55.0</v>
      </c>
      <c r="MY32" s="205" t="s">
        <v>96</v>
      </c>
      <c r="MZ32" s="121">
        <v>5.0</v>
      </c>
      <c r="NA32" s="87"/>
      <c r="NB32" s="82">
        <v>11.0</v>
      </c>
      <c r="NC32" s="82">
        <v>4.0</v>
      </c>
      <c r="ND32" s="82">
        <v>198.0</v>
      </c>
      <c r="NE32" s="82">
        <v>36.0</v>
      </c>
      <c r="NF32" s="82">
        <v>50.0</v>
      </c>
      <c r="NG32" s="82">
        <v>50.0</v>
      </c>
      <c r="NH32" s="82">
        <v>5.0</v>
      </c>
      <c r="NI32" s="87"/>
      <c r="NJ32" s="82">
        <v>0.0</v>
      </c>
      <c r="NK32" s="82">
        <v>0.0</v>
      </c>
      <c r="NL32" s="82">
        <v>0.0</v>
      </c>
      <c r="NM32" s="82">
        <v>34.0</v>
      </c>
      <c r="NN32" s="82">
        <v>48.0</v>
      </c>
      <c r="NO32" s="82">
        <v>52.0</v>
      </c>
      <c r="NP32" s="83">
        <v>4.0</v>
      </c>
      <c r="NQ32" s="223"/>
      <c r="NR32" s="223"/>
    </row>
    <row r="33" ht="14.25" customHeight="1">
      <c r="A33" s="49">
        <v>0.833333333333334</v>
      </c>
      <c r="B33" s="50"/>
      <c r="C33" s="51">
        <v>50.16</v>
      </c>
      <c r="D33" s="195">
        <v>347.5</v>
      </c>
      <c r="E33" s="53">
        <v>136.0</v>
      </c>
      <c r="F33" s="53">
        <v>60.0</v>
      </c>
      <c r="G33" s="53">
        <v>13.2</v>
      </c>
      <c r="H33" s="54"/>
      <c r="I33" s="53">
        <v>6.0</v>
      </c>
      <c r="J33" s="53">
        <v>53.0</v>
      </c>
      <c r="K33" s="53">
        <v>52.0</v>
      </c>
      <c r="L33" s="53">
        <v>141.0</v>
      </c>
      <c r="M33" s="53">
        <v>60.0</v>
      </c>
      <c r="N33" s="53">
        <v>14.6</v>
      </c>
      <c r="O33" s="54"/>
      <c r="P33" s="53">
        <v>6.0</v>
      </c>
      <c r="Q33" s="53">
        <v>54.0</v>
      </c>
      <c r="R33" s="53">
        <v>51.0</v>
      </c>
      <c r="S33" s="53">
        <v>347.4</v>
      </c>
      <c r="T33" s="53">
        <v>99.9</v>
      </c>
      <c r="U33" s="53">
        <v>34.8</v>
      </c>
      <c r="V33" s="54"/>
      <c r="W33" s="53">
        <v>342.5</v>
      </c>
      <c r="X33" s="53">
        <v>124.4</v>
      </c>
      <c r="Y33" s="53">
        <v>22.5</v>
      </c>
      <c r="Z33" s="54"/>
      <c r="AA33" s="53">
        <v>347.5</v>
      </c>
      <c r="AB33" s="53">
        <v>408.1</v>
      </c>
      <c r="AC33" s="53">
        <v>271.2</v>
      </c>
      <c r="AD33" s="54"/>
      <c r="AE33" s="53">
        <v>347.4</v>
      </c>
      <c r="AF33" s="53">
        <v>455.9</v>
      </c>
      <c r="AG33" s="53">
        <v>245.7</v>
      </c>
      <c r="AH33" s="54"/>
      <c r="AI33" s="53">
        <v>354.8</v>
      </c>
      <c r="AJ33" s="53">
        <v>251.2</v>
      </c>
      <c r="AK33" s="53">
        <v>162.6</v>
      </c>
      <c r="AL33" s="54"/>
      <c r="AM33" s="53">
        <v>345.7</v>
      </c>
      <c r="AN33" s="53">
        <v>266.3</v>
      </c>
      <c r="AO33" s="53">
        <v>151.5</v>
      </c>
      <c r="AP33" s="54"/>
      <c r="AQ33" s="182">
        <f t="shared" ref="AQ33:AS33" si="62">E33</f>
        <v>136</v>
      </c>
      <c r="AR33" s="54">
        <f t="shared" si="62"/>
        <v>60</v>
      </c>
      <c r="AS33" s="56">
        <f t="shared" si="62"/>
        <v>13.2</v>
      </c>
      <c r="AT33" s="54"/>
      <c r="AU33" s="54">
        <f t="shared" ref="AU33:AW33" si="63">L33</f>
        <v>141</v>
      </c>
      <c r="AV33" s="54">
        <f t="shared" si="63"/>
        <v>60</v>
      </c>
      <c r="AW33" s="54">
        <f t="shared" si="63"/>
        <v>14.6</v>
      </c>
      <c r="AX33" s="54"/>
      <c r="AY33" s="182">
        <f t="shared" si="5"/>
        <v>136</v>
      </c>
      <c r="AZ33" s="54"/>
      <c r="BA33" s="54"/>
      <c r="BB33" s="54"/>
      <c r="BC33" s="89"/>
      <c r="BD33" s="54"/>
      <c r="BE33" s="53">
        <v>34.0</v>
      </c>
      <c r="BF33" s="53">
        <v>151.0</v>
      </c>
      <c r="BG33" s="53">
        <v>7.5</v>
      </c>
      <c r="BH33" s="54"/>
      <c r="BI33" s="53">
        <v>22.0</v>
      </c>
      <c r="BJ33" s="53">
        <v>90.0</v>
      </c>
      <c r="BK33" s="53">
        <v>64.0</v>
      </c>
      <c r="BL33" s="89"/>
      <c r="BM33" s="58">
        <v>340.0</v>
      </c>
      <c r="BN33" s="58">
        <v>144.0</v>
      </c>
      <c r="BO33" s="58">
        <v>218.0</v>
      </c>
      <c r="BP33" s="58">
        <v>10.9</v>
      </c>
      <c r="BQ33" s="59"/>
      <c r="BR33" s="58">
        <v>6.0</v>
      </c>
      <c r="BS33" s="58">
        <v>68.0</v>
      </c>
      <c r="BT33" s="58">
        <v>66.0</v>
      </c>
      <c r="BU33" s="59">
        <f t="shared" si="6"/>
        <v>340</v>
      </c>
      <c r="BV33" s="58">
        <v>340.0</v>
      </c>
      <c r="BW33" s="58">
        <v>351.0</v>
      </c>
      <c r="BX33" s="58">
        <v>206.0</v>
      </c>
      <c r="BY33" s="58">
        <v>332.0</v>
      </c>
      <c r="BZ33" s="58">
        <v>380.0</v>
      </c>
      <c r="CA33" s="58">
        <v>208.0</v>
      </c>
      <c r="CB33" s="58">
        <v>20.0</v>
      </c>
      <c r="CC33" s="58">
        <v>338.0</v>
      </c>
      <c r="CD33" s="58">
        <v>242.0</v>
      </c>
      <c r="CE33" s="58">
        <v>134.0</v>
      </c>
      <c r="CF33" s="58">
        <v>12.0</v>
      </c>
      <c r="CG33" s="58">
        <v>332.0</v>
      </c>
      <c r="CH33" s="58">
        <v>243.0</v>
      </c>
      <c r="CI33" s="58">
        <v>133.0</v>
      </c>
      <c r="CJ33" s="58">
        <v>13.0</v>
      </c>
      <c r="CK33" s="58">
        <v>350.0</v>
      </c>
      <c r="CL33" s="58">
        <v>361.0</v>
      </c>
      <c r="CM33" s="58">
        <v>213.0</v>
      </c>
      <c r="CN33" s="58">
        <v>26.0</v>
      </c>
      <c r="CO33" s="58">
        <v>330.0</v>
      </c>
      <c r="CP33" s="58">
        <v>365.0</v>
      </c>
      <c r="CQ33" s="58">
        <v>182.0</v>
      </c>
      <c r="CR33" s="58">
        <v>26.0</v>
      </c>
      <c r="CS33" s="58">
        <v>333.0</v>
      </c>
      <c r="CT33" s="58">
        <v>388.0</v>
      </c>
      <c r="CU33" s="58">
        <v>217.0</v>
      </c>
      <c r="CV33" s="58">
        <v>151.0</v>
      </c>
      <c r="CW33" s="58">
        <v>335.0</v>
      </c>
      <c r="CX33" s="58">
        <v>158.0</v>
      </c>
      <c r="CY33" s="58">
        <v>12.0</v>
      </c>
      <c r="CZ33" s="58">
        <v>48.0</v>
      </c>
      <c r="DA33" s="58">
        <v>322.0</v>
      </c>
      <c r="DB33" s="58">
        <v>170.0</v>
      </c>
      <c r="DC33" s="58">
        <v>19.0</v>
      </c>
      <c r="DD33" s="58">
        <v>88.0</v>
      </c>
      <c r="DE33" s="59">
        <f t="shared" si="7"/>
        <v>144</v>
      </c>
      <c r="DF33" s="58">
        <v>35.2</v>
      </c>
      <c r="DG33" s="59">
        <f t="shared" ref="DG33:DH33" si="64">BO33</f>
        <v>218</v>
      </c>
      <c r="DH33" s="59">
        <f t="shared" si="64"/>
        <v>10.9</v>
      </c>
      <c r="DI33" s="59"/>
      <c r="DJ33" s="58">
        <v>7.0</v>
      </c>
      <c r="DK33" s="58">
        <v>62.0</v>
      </c>
      <c r="DL33" s="58">
        <v>55.0</v>
      </c>
      <c r="DM33" s="89"/>
      <c r="DN33" s="61">
        <v>338.0</v>
      </c>
      <c r="DO33" s="61">
        <v>139.0</v>
      </c>
      <c r="DP33" s="61">
        <v>42.16</v>
      </c>
      <c r="DQ33" s="61">
        <v>24.02</v>
      </c>
      <c r="DR33" s="61">
        <v>4.72</v>
      </c>
      <c r="DS33" s="61">
        <v>8.0</v>
      </c>
      <c r="DT33" s="61">
        <v>46.0</v>
      </c>
      <c r="DU33" s="61">
        <v>53.0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345.0</v>
      </c>
      <c r="EF33" s="63">
        <v>139.0</v>
      </c>
      <c r="EG33" s="63">
        <v>72.0</v>
      </c>
      <c r="EH33" s="63">
        <v>3.0</v>
      </c>
      <c r="EI33" s="64"/>
      <c r="EJ33" s="63">
        <v>9.0</v>
      </c>
      <c r="EK33" s="63">
        <v>54.0</v>
      </c>
      <c r="EL33" s="63">
        <v>56.0</v>
      </c>
      <c r="EM33" s="63">
        <v>139.0</v>
      </c>
      <c r="EN33" s="63">
        <v>135.0</v>
      </c>
      <c r="EO33" s="63">
        <v>5.8</v>
      </c>
      <c r="EP33" s="64"/>
      <c r="EQ33" s="63">
        <v>9.0</v>
      </c>
      <c r="ER33" s="63">
        <v>54.0</v>
      </c>
      <c r="ES33" s="63">
        <v>57.0</v>
      </c>
      <c r="ET33" s="63">
        <v>344.0</v>
      </c>
      <c r="EU33" s="63">
        <v>254.0</v>
      </c>
      <c r="EV33" s="63">
        <v>149.2</v>
      </c>
      <c r="EW33" s="63">
        <v>3.5</v>
      </c>
      <c r="EX33" s="63">
        <v>343.0</v>
      </c>
      <c r="EY33" s="63">
        <v>0.0</v>
      </c>
      <c r="EZ33" s="63">
        <v>0.0</v>
      </c>
      <c r="FA33" s="63">
        <v>0.0</v>
      </c>
      <c r="FB33" s="63">
        <v>343.0</v>
      </c>
      <c r="FC33" s="63">
        <v>253.0</v>
      </c>
      <c r="FD33" s="63">
        <v>148.2</v>
      </c>
      <c r="FE33" s="63">
        <v>5.1</v>
      </c>
      <c r="FF33" s="63">
        <v>343.0</v>
      </c>
      <c r="FG33" s="63">
        <v>0.0</v>
      </c>
      <c r="FH33" s="63">
        <v>0.0</v>
      </c>
      <c r="FI33" s="63">
        <v>0.0</v>
      </c>
      <c r="FJ33" s="63">
        <v>345.0</v>
      </c>
      <c r="FK33" s="63">
        <v>246.0</v>
      </c>
      <c r="FL33" s="63">
        <v>144.3</v>
      </c>
      <c r="FM33" s="64"/>
      <c r="FN33" s="63">
        <v>345.0</v>
      </c>
      <c r="FO33" s="63">
        <v>264.0</v>
      </c>
      <c r="FP33" s="63">
        <v>144.5</v>
      </c>
      <c r="FQ33" s="63">
        <v>15.7</v>
      </c>
      <c r="FR33" s="63">
        <v>139.0</v>
      </c>
      <c r="FS33" s="64"/>
      <c r="FT33" s="63">
        <v>6.8</v>
      </c>
      <c r="FU33" s="64"/>
      <c r="FV33" s="63">
        <v>139.0</v>
      </c>
      <c r="FW33" s="64"/>
      <c r="FX33" s="64"/>
      <c r="FY33" s="64"/>
      <c r="FZ33" s="89"/>
      <c r="GA33" s="65">
        <v>341.0</v>
      </c>
      <c r="GB33" s="66">
        <v>273.0</v>
      </c>
      <c r="GC33" s="66">
        <v>172.04</v>
      </c>
      <c r="GD33" s="94">
        <v>3.52</v>
      </c>
      <c r="GE33" s="66">
        <v>341.0</v>
      </c>
      <c r="GF33" s="66">
        <v>287.8</v>
      </c>
      <c r="GG33" s="66">
        <v>170.19</v>
      </c>
      <c r="GH33" s="66">
        <v>5.19</v>
      </c>
      <c r="GI33" s="66">
        <v>341.0</v>
      </c>
      <c r="GJ33" s="66">
        <v>250.88</v>
      </c>
      <c r="GK33" s="66">
        <v>-145.07</v>
      </c>
      <c r="GL33" s="66">
        <v>-4.77</v>
      </c>
      <c r="GM33" s="66">
        <v>341.0</v>
      </c>
      <c r="GN33" s="66">
        <v>230.36</v>
      </c>
      <c r="GO33" s="66">
        <v>-145.4</v>
      </c>
      <c r="GP33" s="66">
        <v>-13.99</v>
      </c>
      <c r="GQ33" s="66">
        <v>341.0</v>
      </c>
      <c r="GR33" s="66">
        <v>42.2</v>
      </c>
      <c r="GS33" s="66">
        <v>-27.14</v>
      </c>
      <c r="GT33" s="66">
        <v>5.78</v>
      </c>
      <c r="GU33" s="66">
        <v>341.0</v>
      </c>
      <c r="GV33" s="66">
        <v>47.48</v>
      </c>
      <c r="GW33" s="66">
        <v>-26.22</v>
      </c>
      <c r="GX33" s="66">
        <v>4.69</v>
      </c>
      <c r="GY33" s="89"/>
      <c r="GZ33" s="98" t="s">
        <v>91</v>
      </c>
      <c r="HA33" s="99" t="s">
        <v>92</v>
      </c>
      <c r="HB33" s="98">
        <v>141.0</v>
      </c>
      <c r="HC33" s="98">
        <v>7.05</v>
      </c>
      <c r="HD33" s="98">
        <v>2.82</v>
      </c>
      <c r="HE33" s="99">
        <v>8.0</v>
      </c>
      <c r="HF33" s="99">
        <v>50.0</v>
      </c>
      <c r="HG33" s="99">
        <v>50.0</v>
      </c>
      <c r="HH33" s="98" t="s">
        <v>91</v>
      </c>
      <c r="HI33" s="98" t="s">
        <v>92</v>
      </c>
      <c r="HJ33" s="98">
        <v>85.0</v>
      </c>
      <c r="HK33" s="98">
        <v>4.25</v>
      </c>
      <c r="HL33" s="98">
        <v>1.7</v>
      </c>
      <c r="HM33" s="98">
        <v>5.0</v>
      </c>
      <c r="HN33" s="99">
        <v>52.0</v>
      </c>
      <c r="HO33" s="99">
        <v>52.0</v>
      </c>
      <c r="HP33" s="98" t="s">
        <v>91</v>
      </c>
      <c r="HQ33" s="99" t="s">
        <v>92</v>
      </c>
      <c r="HR33" s="98">
        <v>174.0</v>
      </c>
      <c r="HS33" s="98">
        <v>8.7</v>
      </c>
      <c r="HT33" s="98">
        <v>4.35</v>
      </c>
      <c r="HU33" s="98">
        <v>7.0</v>
      </c>
      <c r="HV33" s="99">
        <v>50.0</v>
      </c>
      <c r="HW33" s="99">
        <v>50.0</v>
      </c>
      <c r="HX33" s="89"/>
      <c r="HY33" s="147">
        <v>135.0</v>
      </c>
      <c r="HZ33" s="147">
        <v>33.0</v>
      </c>
      <c r="IA33" s="147">
        <v>134.0</v>
      </c>
      <c r="IB33" s="147">
        <v>6.3</v>
      </c>
      <c r="IC33" s="148"/>
      <c r="ID33" s="147">
        <v>2.0</v>
      </c>
      <c r="IE33" s="147">
        <v>62.0</v>
      </c>
      <c r="IF33" s="147">
        <v>40.0</v>
      </c>
      <c r="IG33" s="89"/>
      <c r="IH33" s="74">
        <v>144.0</v>
      </c>
      <c r="II33" s="74">
        <v>35.6</v>
      </c>
      <c r="IJ33" s="74">
        <v>12.0</v>
      </c>
      <c r="IK33" s="74">
        <v>0.1</v>
      </c>
      <c r="IL33" s="74">
        <v>0.2</v>
      </c>
      <c r="IM33" s="74">
        <v>6.0</v>
      </c>
      <c r="IN33" s="74">
        <v>49.0</v>
      </c>
      <c r="IO33" s="74">
        <v>47.0</v>
      </c>
      <c r="IP33" s="74">
        <v>144.0</v>
      </c>
      <c r="IQ33" s="74">
        <v>36.0</v>
      </c>
      <c r="IR33" s="74">
        <v>6.0</v>
      </c>
      <c r="IS33" s="74">
        <v>0.1</v>
      </c>
      <c r="IT33" s="74">
        <v>0.4</v>
      </c>
      <c r="IU33" s="74">
        <v>12.0</v>
      </c>
      <c r="IV33" s="74">
        <v>53.0</v>
      </c>
      <c r="IW33" s="74">
        <v>51.0</v>
      </c>
      <c r="IX33" s="89"/>
      <c r="IY33" s="76">
        <v>138.99</v>
      </c>
      <c r="IZ33" s="76">
        <v>35.13</v>
      </c>
      <c r="JA33" s="76">
        <v>288.04</v>
      </c>
      <c r="JB33" s="76">
        <v>14.4</v>
      </c>
      <c r="JC33" s="76">
        <v>3.62</v>
      </c>
      <c r="JD33" s="76">
        <v>3.0</v>
      </c>
      <c r="JE33" s="76">
        <v>60.71</v>
      </c>
      <c r="JF33" s="76">
        <v>48.24</v>
      </c>
      <c r="JG33" s="77"/>
      <c r="JH33" s="77"/>
      <c r="JI33" s="77"/>
      <c r="JJ33" s="77"/>
      <c r="JK33" s="77"/>
      <c r="JL33" s="77"/>
      <c r="JM33" s="77"/>
      <c r="JN33" s="77"/>
      <c r="JO33" s="89"/>
      <c r="JP33" s="78">
        <v>141.0</v>
      </c>
      <c r="JQ33" s="78">
        <v>32.2</v>
      </c>
      <c r="JR33" s="78">
        <v>0.0</v>
      </c>
      <c r="JS33" s="78">
        <v>0.0</v>
      </c>
      <c r="JT33" s="78">
        <v>0.0</v>
      </c>
      <c r="JU33" s="78">
        <v>2.0</v>
      </c>
      <c r="JV33" s="78">
        <v>47.0</v>
      </c>
      <c r="JW33" s="78">
        <v>46.0</v>
      </c>
      <c r="JX33" s="78">
        <v>141.0</v>
      </c>
      <c r="JY33" s="78">
        <v>35.2</v>
      </c>
      <c r="JZ33" s="78">
        <v>15.0</v>
      </c>
      <c r="KA33" s="78">
        <v>0.8</v>
      </c>
      <c r="KB33" s="78">
        <v>0.0</v>
      </c>
      <c r="KC33" s="78">
        <v>2.0</v>
      </c>
      <c r="KD33" s="78">
        <v>53.0</v>
      </c>
      <c r="KE33" s="78">
        <v>53.0</v>
      </c>
      <c r="KF33" s="89"/>
      <c r="KG33" s="79">
        <v>142.0</v>
      </c>
      <c r="KH33" s="79">
        <v>35.0</v>
      </c>
      <c r="KI33" s="238">
        <v>61.0</v>
      </c>
      <c r="KJ33" s="238">
        <v>3.1</v>
      </c>
      <c r="KK33" s="79"/>
      <c r="KL33" s="79">
        <v>1.0</v>
      </c>
      <c r="KM33" s="79">
        <v>54.0</v>
      </c>
      <c r="KN33" s="79">
        <v>54.0</v>
      </c>
      <c r="KO33" s="79">
        <v>142.0</v>
      </c>
      <c r="KP33" s="79">
        <v>35.0</v>
      </c>
      <c r="KQ33" s="235" t="s">
        <v>98</v>
      </c>
      <c r="KR33" s="235" t="s">
        <v>98</v>
      </c>
      <c r="KS33" s="80"/>
      <c r="KT33" s="79">
        <v>1.0</v>
      </c>
      <c r="KU33" s="79">
        <v>52.0</v>
      </c>
      <c r="KV33" s="79">
        <v>50.0</v>
      </c>
      <c r="KW33" s="89"/>
      <c r="KX33" s="81">
        <v>132.0</v>
      </c>
      <c r="KY33" s="81">
        <v>33.0</v>
      </c>
      <c r="KZ33" s="81">
        <v>227.0</v>
      </c>
      <c r="LA33" s="81">
        <v>11.1</v>
      </c>
      <c r="LB33" s="81">
        <v>4.0</v>
      </c>
      <c r="LC33" s="81">
        <v>3.0</v>
      </c>
      <c r="LD33" s="81">
        <v>59.0</v>
      </c>
      <c r="LE33" s="81">
        <v>59.0</v>
      </c>
      <c r="LF33" s="81">
        <v>132.0</v>
      </c>
      <c r="LG33" s="81">
        <v>33.0</v>
      </c>
      <c r="LH33" s="81">
        <v>345.0</v>
      </c>
      <c r="LI33" s="81">
        <v>16.9</v>
      </c>
      <c r="LJ33" s="81">
        <v>5.0</v>
      </c>
      <c r="LK33" s="81">
        <v>5.0</v>
      </c>
      <c r="LL33" s="81">
        <v>57.0</v>
      </c>
      <c r="LM33" s="81">
        <v>57.0</v>
      </c>
      <c r="LN33" s="89"/>
      <c r="LO33" s="82">
        <v>334.0</v>
      </c>
      <c r="LP33" s="82">
        <v>313.0</v>
      </c>
      <c r="LQ33" s="82">
        <v>177.0</v>
      </c>
      <c r="LR33" s="82">
        <v>68.0</v>
      </c>
      <c r="LS33" s="82">
        <v>322.0</v>
      </c>
      <c r="LT33" s="82">
        <v>58.0</v>
      </c>
      <c r="LU33" s="82">
        <v>5.0</v>
      </c>
      <c r="LV33" s="82">
        <v>140.0</v>
      </c>
      <c r="LW33" s="82">
        <v>107.0</v>
      </c>
      <c r="LX33" s="82">
        <v>59.0</v>
      </c>
      <c r="LY33" s="82">
        <v>56.0</v>
      </c>
      <c r="LZ33" s="82">
        <v>12.0</v>
      </c>
      <c r="MA33" s="82">
        <v>119.0</v>
      </c>
      <c r="MB33" s="82">
        <v>7.0</v>
      </c>
      <c r="MC33" s="82">
        <v>141.0</v>
      </c>
      <c r="MD33" s="82">
        <v>206.0</v>
      </c>
      <c r="ME33" s="82">
        <v>81.0</v>
      </c>
      <c r="MF33" s="82">
        <v>65.0</v>
      </c>
      <c r="MG33" s="82">
        <v>12.0</v>
      </c>
      <c r="MH33" s="82">
        <v>0.0</v>
      </c>
      <c r="MI33" s="82">
        <v>0.0</v>
      </c>
      <c r="MJ33" s="82">
        <v>0.0</v>
      </c>
      <c r="MK33" s="82">
        <v>0.0</v>
      </c>
      <c r="ML33" s="82">
        <v>55.0</v>
      </c>
      <c r="MM33" s="82">
        <v>55.0</v>
      </c>
      <c r="MN33" s="82">
        <v>5.0</v>
      </c>
      <c r="MO33" s="86"/>
      <c r="MP33" s="87"/>
      <c r="MQ33" s="87"/>
      <c r="MR33" s="87"/>
      <c r="MS33" s="87"/>
      <c r="MT33" s="82">
        <v>13.0</v>
      </c>
      <c r="MU33" s="82">
        <v>1.3</v>
      </c>
      <c r="MV33" s="82">
        <v>227.0</v>
      </c>
      <c r="MW33" s="82">
        <v>37.0</v>
      </c>
      <c r="MX33" s="82">
        <v>55.0</v>
      </c>
      <c r="MY33" s="205" t="s">
        <v>96</v>
      </c>
      <c r="MZ33" s="121">
        <v>5.0</v>
      </c>
      <c r="NA33" s="87"/>
      <c r="NB33" s="82">
        <v>19.0</v>
      </c>
      <c r="NC33" s="82">
        <v>6.0</v>
      </c>
      <c r="ND33" s="82">
        <v>335.0</v>
      </c>
      <c r="NE33" s="82">
        <v>36.0</v>
      </c>
      <c r="NF33" s="82">
        <v>50.0</v>
      </c>
      <c r="NG33" s="82">
        <v>50.0</v>
      </c>
      <c r="NH33" s="82">
        <v>5.0</v>
      </c>
      <c r="NI33" s="87"/>
      <c r="NJ33" s="82">
        <v>0.0</v>
      </c>
      <c r="NK33" s="82">
        <v>0.0</v>
      </c>
      <c r="NL33" s="82">
        <v>0.0</v>
      </c>
      <c r="NM33" s="82">
        <v>34.0</v>
      </c>
      <c r="NN33" s="82">
        <v>48.0</v>
      </c>
      <c r="NO33" s="82">
        <v>52.0</v>
      </c>
      <c r="NP33" s="83">
        <v>4.0</v>
      </c>
      <c r="NQ33" s="223"/>
      <c r="NR33" s="223"/>
    </row>
    <row r="34" ht="14.25" customHeight="1">
      <c r="A34" s="49">
        <v>0.875</v>
      </c>
      <c r="B34" s="50"/>
      <c r="C34" s="51">
        <v>50.11</v>
      </c>
      <c r="D34" s="195">
        <v>342.1</v>
      </c>
      <c r="E34" s="53">
        <v>135.0</v>
      </c>
      <c r="F34" s="53">
        <v>70.0</v>
      </c>
      <c r="G34" s="53">
        <v>15.3</v>
      </c>
      <c r="H34" s="54"/>
      <c r="I34" s="53">
        <v>6.0</v>
      </c>
      <c r="J34" s="53">
        <v>53.0</v>
      </c>
      <c r="K34" s="53">
        <v>52.0</v>
      </c>
      <c r="L34" s="53">
        <v>140.0</v>
      </c>
      <c r="M34" s="53">
        <v>72.0</v>
      </c>
      <c r="N34" s="53">
        <v>18.8</v>
      </c>
      <c r="O34" s="54"/>
      <c r="P34" s="53">
        <v>6.0</v>
      </c>
      <c r="Q34" s="53">
        <v>54.0</v>
      </c>
      <c r="R34" s="53">
        <v>51.0</v>
      </c>
      <c r="S34" s="53">
        <v>342.6</v>
      </c>
      <c r="T34" s="53">
        <v>102.6</v>
      </c>
      <c r="U34" s="53">
        <v>26.3</v>
      </c>
      <c r="V34" s="54"/>
      <c r="W34" s="53">
        <v>340.8</v>
      </c>
      <c r="X34" s="53">
        <v>129.2</v>
      </c>
      <c r="Y34" s="53">
        <v>17.3</v>
      </c>
      <c r="Z34" s="54"/>
      <c r="AA34" s="53">
        <v>342.1</v>
      </c>
      <c r="AB34" s="53">
        <v>501.7</v>
      </c>
      <c r="AC34" s="53">
        <v>316.5</v>
      </c>
      <c r="AD34" s="54"/>
      <c r="AE34" s="53">
        <v>341.6</v>
      </c>
      <c r="AF34" s="53">
        <v>561.3</v>
      </c>
      <c r="AG34" s="53">
        <v>288.1</v>
      </c>
      <c r="AH34" s="54"/>
      <c r="AI34" s="53">
        <v>349.3</v>
      </c>
      <c r="AJ34" s="53">
        <v>313.3</v>
      </c>
      <c r="AK34" s="53">
        <v>197.5</v>
      </c>
      <c r="AL34" s="54"/>
      <c r="AM34" s="53">
        <v>340.1</v>
      </c>
      <c r="AN34" s="53">
        <v>334.8</v>
      </c>
      <c r="AO34" s="53">
        <v>187.8</v>
      </c>
      <c r="AP34" s="54"/>
      <c r="AQ34" s="182">
        <f t="shared" ref="AQ34:AS34" si="65">E34</f>
        <v>135</v>
      </c>
      <c r="AR34" s="54">
        <f t="shared" si="65"/>
        <v>70</v>
      </c>
      <c r="AS34" s="56">
        <f t="shared" si="65"/>
        <v>15.3</v>
      </c>
      <c r="AT34" s="54"/>
      <c r="AU34" s="54">
        <f t="shared" ref="AU34:AW34" si="66">L34</f>
        <v>140</v>
      </c>
      <c r="AV34" s="54">
        <f t="shared" si="66"/>
        <v>72</v>
      </c>
      <c r="AW34" s="54">
        <f t="shared" si="66"/>
        <v>18.8</v>
      </c>
      <c r="AX34" s="54"/>
      <c r="AY34" s="182">
        <f t="shared" si="5"/>
        <v>135</v>
      </c>
      <c r="AZ34" s="54"/>
      <c r="BA34" s="54"/>
      <c r="BB34" s="54"/>
      <c r="BC34" s="89"/>
      <c r="BD34" s="54"/>
      <c r="BE34" s="53">
        <v>34.0</v>
      </c>
      <c r="BF34" s="53">
        <v>127.0</v>
      </c>
      <c r="BG34" s="53">
        <v>6.2</v>
      </c>
      <c r="BH34" s="54"/>
      <c r="BI34" s="53">
        <v>22.0</v>
      </c>
      <c r="BJ34" s="53">
        <v>90.0</v>
      </c>
      <c r="BK34" s="53">
        <v>64.0</v>
      </c>
      <c r="BL34" s="89"/>
      <c r="BM34" s="58">
        <v>339.0</v>
      </c>
      <c r="BN34" s="58">
        <v>143.0</v>
      </c>
      <c r="BO34" s="58">
        <v>249.0</v>
      </c>
      <c r="BP34" s="58">
        <v>12.5</v>
      </c>
      <c r="BQ34" s="59"/>
      <c r="BR34" s="58">
        <v>6.0</v>
      </c>
      <c r="BS34" s="58">
        <v>65.0</v>
      </c>
      <c r="BT34" s="58">
        <v>64.0</v>
      </c>
      <c r="BU34" s="59">
        <f t="shared" si="6"/>
        <v>339</v>
      </c>
      <c r="BV34" s="58">
        <v>352.0</v>
      </c>
      <c r="BW34" s="58">
        <v>205.0</v>
      </c>
      <c r="BX34" s="58">
        <v>21.0</v>
      </c>
      <c r="BY34" s="58">
        <v>332.0</v>
      </c>
      <c r="BZ34" s="58">
        <v>377.0</v>
      </c>
      <c r="CA34" s="58">
        <v>207.0</v>
      </c>
      <c r="CB34" s="58">
        <v>19.0</v>
      </c>
      <c r="CC34" s="58">
        <v>340.0</v>
      </c>
      <c r="CD34" s="58">
        <v>240.0</v>
      </c>
      <c r="CE34" s="58">
        <v>134.0</v>
      </c>
      <c r="CF34" s="58">
        <v>14.0</v>
      </c>
      <c r="CG34" s="58">
        <v>336.0</v>
      </c>
      <c r="CH34" s="58">
        <v>233.0</v>
      </c>
      <c r="CI34" s="58">
        <v>134.0</v>
      </c>
      <c r="CJ34" s="58">
        <v>15.0</v>
      </c>
      <c r="CK34" s="58">
        <v>346.0</v>
      </c>
      <c r="CL34" s="58">
        <v>324.0</v>
      </c>
      <c r="CM34" s="58">
        <v>192.0</v>
      </c>
      <c r="CN34" s="58">
        <v>17.0</v>
      </c>
      <c r="CO34" s="58">
        <v>327.0</v>
      </c>
      <c r="CP34" s="58">
        <v>330.0</v>
      </c>
      <c r="CQ34" s="58">
        <v>165.0</v>
      </c>
      <c r="CR34" s="58">
        <v>15.0</v>
      </c>
      <c r="CS34" s="58">
        <v>334.0</v>
      </c>
      <c r="CT34" s="58">
        <v>355.0</v>
      </c>
      <c r="CU34" s="58">
        <v>204.0</v>
      </c>
      <c r="CV34" s="58">
        <v>22.0</v>
      </c>
      <c r="CW34" s="58">
        <v>334.0</v>
      </c>
      <c r="CX34" s="58">
        <v>140.0</v>
      </c>
      <c r="CY34" s="58">
        <v>42.0</v>
      </c>
      <c r="CZ34" s="58">
        <v>45.0</v>
      </c>
      <c r="DA34" s="58">
        <v>321.0</v>
      </c>
      <c r="DB34" s="58">
        <v>149.0</v>
      </c>
      <c r="DC34" s="58">
        <v>48.0</v>
      </c>
      <c r="DD34" s="58">
        <v>64.0</v>
      </c>
      <c r="DE34" s="59">
        <f t="shared" si="7"/>
        <v>143</v>
      </c>
      <c r="DF34" s="58">
        <v>35.0</v>
      </c>
      <c r="DG34" s="59">
        <f t="shared" ref="DG34:DH34" si="67">BO34</f>
        <v>249</v>
      </c>
      <c r="DH34" s="59">
        <f t="shared" si="67"/>
        <v>12.5</v>
      </c>
      <c r="DI34" s="59"/>
      <c r="DJ34" s="58">
        <v>7.0</v>
      </c>
      <c r="DK34" s="58">
        <v>59.0</v>
      </c>
      <c r="DL34" s="58">
        <v>55.0</v>
      </c>
      <c r="DM34" s="89"/>
      <c r="DN34" s="61">
        <v>338.0</v>
      </c>
      <c r="DO34" s="61">
        <v>139.0</v>
      </c>
      <c r="DP34" s="61">
        <v>41.66</v>
      </c>
      <c r="DQ34" s="61">
        <v>23.71</v>
      </c>
      <c r="DR34" s="61">
        <v>4.59</v>
      </c>
      <c r="DS34" s="61">
        <v>8.0</v>
      </c>
      <c r="DT34" s="61">
        <v>45.0</v>
      </c>
      <c r="DU34" s="61">
        <v>51.9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340.0</v>
      </c>
      <c r="EF34" s="63">
        <v>137.0</v>
      </c>
      <c r="EG34" s="63">
        <v>72.0</v>
      </c>
      <c r="EH34" s="63">
        <v>3.0</v>
      </c>
      <c r="EI34" s="64"/>
      <c r="EJ34" s="63">
        <v>9.0</v>
      </c>
      <c r="EK34" s="63">
        <v>54.0</v>
      </c>
      <c r="EL34" s="63">
        <v>56.0</v>
      </c>
      <c r="EM34" s="63">
        <v>137.0</v>
      </c>
      <c r="EN34" s="63">
        <v>117.0</v>
      </c>
      <c r="EO34" s="63">
        <v>5.0</v>
      </c>
      <c r="EP34" s="64"/>
      <c r="EQ34" s="63">
        <v>9.0</v>
      </c>
      <c r="ER34" s="63">
        <v>54.0</v>
      </c>
      <c r="ES34" s="63">
        <v>57.0</v>
      </c>
      <c r="ET34" s="63">
        <v>339.0</v>
      </c>
      <c r="EU34" s="63">
        <v>257.0</v>
      </c>
      <c r="EV34" s="63">
        <v>149.0</v>
      </c>
      <c r="EW34" s="63">
        <v>-0.6</v>
      </c>
      <c r="EX34" s="63">
        <v>338.0</v>
      </c>
      <c r="EY34" s="63">
        <v>0.0</v>
      </c>
      <c r="EZ34" s="63">
        <v>0.0</v>
      </c>
      <c r="FA34" s="63">
        <v>0.0</v>
      </c>
      <c r="FB34" s="63">
        <v>338.0</v>
      </c>
      <c r="FC34" s="63">
        <v>257.0</v>
      </c>
      <c r="FD34" s="63">
        <v>148.3</v>
      </c>
      <c r="FE34" s="63">
        <v>1.6</v>
      </c>
      <c r="FF34" s="63">
        <v>338.0</v>
      </c>
      <c r="FG34" s="63">
        <v>0.0</v>
      </c>
      <c r="FH34" s="63">
        <v>0.0</v>
      </c>
      <c r="FI34" s="63">
        <v>0.0</v>
      </c>
      <c r="FJ34" s="63">
        <v>340.0</v>
      </c>
      <c r="FK34" s="63">
        <v>250.0</v>
      </c>
      <c r="FL34" s="63">
        <v>143.0</v>
      </c>
      <c r="FM34" s="64"/>
      <c r="FN34" s="63">
        <v>340.0</v>
      </c>
      <c r="FO34" s="63">
        <v>246.0</v>
      </c>
      <c r="FP34" s="63">
        <v>145.0</v>
      </c>
      <c r="FQ34" s="63">
        <v>13.5</v>
      </c>
      <c r="FR34" s="63">
        <v>137.0</v>
      </c>
      <c r="FS34" s="64"/>
      <c r="FT34" s="63">
        <v>6.4</v>
      </c>
      <c r="FU34" s="64"/>
      <c r="FV34" s="63">
        <v>137.0</v>
      </c>
      <c r="FW34" s="64"/>
      <c r="FX34" s="64"/>
      <c r="FY34" s="64"/>
      <c r="FZ34" s="89"/>
      <c r="GA34" s="65">
        <v>341.0</v>
      </c>
      <c r="GB34" s="66">
        <v>320.92</v>
      </c>
      <c r="GC34" s="66">
        <v>204.7</v>
      </c>
      <c r="GD34" s="66">
        <v>9.3</v>
      </c>
      <c r="GE34" s="66">
        <v>342.0</v>
      </c>
      <c r="GF34" s="66">
        <v>341.58</v>
      </c>
      <c r="GG34" s="66">
        <v>203.03</v>
      </c>
      <c r="GH34" s="66">
        <v>15.66</v>
      </c>
      <c r="GI34" s="66">
        <v>342.0</v>
      </c>
      <c r="GJ34" s="66">
        <v>246.77</v>
      </c>
      <c r="GK34" s="66">
        <v>-142.55</v>
      </c>
      <c r="GL34" s="66">
        <v>-18.43</v>
      </c>
      <c r="GM34" s="66">
        <v>341.0</v>
      </c>
      <c r="GN34" s="66">
        <v>226.99</v>
      </c>
      <c r="GO34" s="66">
        <v>-142.05</v>
      </c>
      <c r="GP34" s="66">
        <v>-26.22</v>
      </c>
      <c r="GQ34" s="66">
        <v>342.0</v>
      </c>
      <c r="GR34" s="66">
        <v>95.1</v>
      </c>
      <c r="GS34" s="66">
        <v>-66.92</v>
      </c>
      <c r="GT34" s="66">
        <v>7.79</v>
      </c>
      <c r="GU34" s="66">
        <v>341.0</v>
      </c>
      <c r="GV34" s="66">
        <v>117.53</v>
      </c>
      <c r="GW34" s="66">
        <v>-68.26</v>
      </c>
      <c r="GX34" s="66">
        <v>6.11</v>
      </c>
      <c r="GY34" s="89"/>
      <c r="GZ34" s="98" t="s">
        <v>91</v>
      </c>
      <c r="HA34" s="99" t="s">
        <v>92</v>
      </c>
      <c r="HB34" s="98">
        <v>146.0</v>
      </c>
      <c r="HC34" s="98">
        <v>7.3</v>
      </c>
      <c r="HD34" s="98">
        <v>2.92</v>
      </c>
      <c r="HE34" s="99">
        <v>8.0</v>
      </c>
      <c r="HF34" s="99">
        <v>50.0</v>
      </c>
      <c r="HG34" s="99">
        <v>50.0</v>
      </c>
      <c r="HH34" s="98" t="s">
        <v>91</v>
      </c>
      <c r="HI34" s="98" t="s">
        <v>92</v>
      </c>
      <c r="HJ34" s="98">
        <v>209.0</v>
      </c>
      <c r="HK34" s="98">
        <v>10.45</v>
      </c>
      <c r="HL34" s="98">
        <v>4.18</v>
      </c>
      <c r="HM34" s="98">
        <v>5.0</v>
      </c>
      <c r="HN34" s="99">
        <v>50.0</v>
      </c>
      <c r="HO34" s="99">
        <v>50.0</v>
      </c>
      <c r="HP34" s="98" t="s">
        <v>91</v>
      </c>
      <c r="HQ34" s="99" t="s">
        <v>92</v>
      </c>
      <c r="HR34" s="98">
        <v>97.0</v>
      </c>
      <c r="HS34" s="98">
        <v>4.85</v>
      </c>
      <c r="HT34" s="98">
        <v>2.425</v>
      </c>
      <c r="HU34" s="98">
        <v>7.0</v>
      </c>
      <c r="HV34" s="99">
        <v>50.0</v>
      </c>
      <c r="HW34" s="99">
        <v>50.0</v>
      </c>
      <c r="HX34" s="89"/>
      <c r="HY34" s="147">
        <v>135.0</v>
      </c>
      <c r="HZ34" s="147">
        <v>33.0</v>
      </c>
      <c r="IA34" s="147">
        <v>134.0</v>
      </c>
      <c r="IB34" s="147">
        <v>6.3</v>
      </c>
      <c r="IC34" s="148"/>
      <c r="ID34" s="147">
        <v>2.0</v>
      </c>
      <c r="IE34" s="147">
        <v>62.0</v>
      </c>
      <c r="IF34" s="147">
        <v>40.0</v>
      </c>
      <c r="IG34" s="89"/>
      <c r="IH34" s="74">
        <v>143.0</v>
      </c>
      <c r="II34" s="74">
        <v>35.1</v>
      </c>
      <c r="IJ34" s="74">
        <v>10.0</v>
      </c>
      <c r="IK34" s="74">
        <v>0.1</v>
      </c>
      <c r="IL34" s="74">
        <v>0.2</v>
      </c>
      <c r="IM34" s="74">
        <v>6.0</v>
      </c>
      <c r="IN34" s="74">
        <v>49.0</v>
      </c>
      <c r="IO34" s="74">
        <v>47.0</v>
      </c>
      <c r="IP34" s="74">
        <v>143.0</v>
      </c>
      <c r="IQ34" s="74">
        <v>35.6</v>
      </c>
      <c r="IR34" s="74">
        <v>6.0</v>
      </c>
      <c r="IS34" s="74">
        <v>0.1</v>
      </c>
      <c r="IT34" s="74">
        <v>0.3</v>
      </c>
      <c r="IU34" s="74">
        <v>12.0</v>
      </c>
      <c r="IV34" s="74">
        <v>53.0</v>
      </c>
      <c r="IW34" s="74">
        <v>50.0</v>
      </c>
      <c r="IX34" s="89"/>
      <c r="IY34" s="76">
        <v>138.55</v>
      </c>
      <c r="IZ34" s="76">
        <v>34.81</v>
      </c>
      <c r="JA34" s="76">
        <v>374.86</v>
      </c>
      <c r="JB34" s="76">
        <v>18.74</v>
      </c>
      <c r="JC34" s="76">
        <v>5.88</v>
      </c>
      <c r="JD34" s="76">
        <v>3.0</v>
      </c>
      <c r="JE34" s="76">
        <v>65.79</v>
      </c>
      <c r="JF34" s="76">
        <v>51.3</v>
      </c>
      <c r="JG34" s="77"/>
      <c r="JH34" s="77"/>
      <c r="JI34" s="77"/>
      <c r="JJ34" s="77"/>
      <c r="JK34" s="77"/>
      <c r="JL34" s="77"/>
      <c r="JM34" s="77"/>
      <c r="JN34" s="77"/>
      <c r="JO34" s="89"/>
      <c r="JP34" s="78">
        <v>139.0</v>
      </c>
      <c r="JQ34" s="78">
        <v>32.2</v>
      </c>
      <c r="JR34" s="78">
        <v>0.0</v>
      </c>
      <c r="JS34" s="78">
        <v>0.0</v>
      </c>
      <c r="JT34" s="78">
        <v>0.0</v>
      </c>
      <c r="JU34" s="78">
        <v>2.0</v>
      </c>
      <c r="JV34" s="78">
        <v>47.0</v>
      </c>
      <c r="JW34" s="78">
        <v>46.0</v>
      </c>
      <c r="JX34" s="78">
        <v>139.0</v>
      </c>
      <c r="JY34" s="78">
        <v>34.8</v>
      </c>
      <c r="JZ34" s="78">
        <v>16.0</v>
      </c>
      <c r="KA34" s="78">
        <v>0.8</v>
      </c>
      <c r="KB34" s="78">
        <v>0.0</v>
      </c>
      <c r="KC34" s="78">
        <v>2.0</v>
      </c>
      <c r="KD34" s="78">
        <v>52.0</v>
      </c>
      <c r="KE34" s="78">
        <v>52.0</v>
      </c>
      <c r="KF34" s="89"/>
      <c r="KG34" s="79">
        <v>140.0</v>
      </c>
      <c r="KH34" s="79">
        <v>34.0</v>
      </c>
      <c r="KI34" s="238">
        <v>63.0</v>
      </c>
      <c r="KJ34" s="238">
        <v>3.2</v>
      </c>
      <c r="KK34" s="79"/>
      <c r="KL34" s="79">
        <v>1.0</v>
      </c>
      <c r="KM34" s="79">
        <v>54.0</v>
      </c>
      <c r="KN34" s="79">
        <v>54.0</v>
      </c>
      <c r="KO34" s="79">
        <v>140.0</v>
      </c>
      <c r="KP34" s="79">
        <v>34.0</v>
      </c>
      <c r="KQ34" s="235" t="s">
        <v>98</v>
      </c>
      <c r="KR34" s="235" t="s">
        <v>98</v>
      </c>
      <c r="KS34" s="80"/>
      <c r="KT34" s="79">
        <v>1.0</v>
      </c>
      <c r="KU34" s="79">
        <v>52.0</v>
      </c>
      <c r="KV34" s="79">
        <v>50.0</v>
      </c>
      <c r="KW34" s="89"/>
      <c r="KX34" s="81">
        <v>137.0</v>
      </c>
      <c r="KY34" s="81">
        <v>33.0</v>
      </c>
      <c r="KZ34" s="81">
        <v>223.0</v>
      </c>
      <c r="LA34" s="81">
        <v>10.9</v>
      </c>
      <c r="LB34" s="81">
        <v>3.1</v>
      </c>
      <c r="LC34" s="81">
        <v>3.0</v>
      </c>
      <c r="LD34" s="81">
        <v>56.0</v>
      </c>
      <c r="LE34" s="81">
        <v>57.0</v>
      </c>
      <c r="LF34" s="81">
        <v>137.0</v>
      </c>
      <c r="LG34" s="81">
        <v>33.0</v>
      </c>
      <c r="LH34" s="81">
        <v>153.0</v>
      </c>
      <c r="LI34" s="81">
        <v>7.5</v>
      </c>
      <c r="LJ34" s="81">
        <v>5.0</v>
      </c>
      <c r="LK34" s="81">
        <v>5.0</v>
      </c>
      <c r="LL34" s="81">
        <v>55.0</v>
      </c>
      <c r="LM34" s="81">
        <v>54.0</v>
      </c>
      <c r="LN34" s="89"/>
      <c r="LO34" s="82">
        <v>334.0</v>
      </c>
      <c r="LP34" s="82">
        <v>300.0</v>
      </c>
      <c r="LQ34" s="82">
        <v>171.0</v>
      </c>
      <c r="LR34" s="82">
        <v>69.0</v>
      </c>
      <c r="LS34" s="82">
        <v>324.0</v>
      </c>
      <c r="LT34" s="82">
        <v>46.0</v>
      </c>
      <c r="LU34" s="82">
        <v>0.0</v>
      </c>
      <c r="LV34" s="82">
        <v>141.0</v>
      </c>
      <c r="LW34" s="82">
        <v>84.0</v>
      </c>
      <c r="LX34" s="82">
        <v>58.0</v>
      </c>
      <c r="LY34" s="82">
        <v>56.0</v>
      </c>
      <c r="LZ34" s="82">
        <v>12.0</v>
      </c>
      <c r="MA34" s="82">
        <v>120.0</v>
      </c>
      <c r="MB34" s="82">
        <v>3.0</v>
      </c>
      <c r="MC34" s="82">
        <v>141.0</v>
      </c>
      <c r="MD34" s="82">
        <v>216.0</v>
      </c>
      <c r="ME34" s="82">
        <v>82.0</v>
      </c>
      <c r="MF34" s="82">
        <v>65.0</v>
      </c>
      <c r="MG34" s="82">
        <v>12.0</v>
      </c>
      <c r="MH34" s="82">
        <v>0.0</v>
      </c>
      <c r="MI34" s="82">
        <v>0.0</v>
      </c>
      <c r="MJ34" s="82">
        <v>0.0</v>
      </c>
      <c r="MK34" s="82">
        <v>0.0</v>
      </c>
      <c r="ML34" s="82">
        <v>55.0</v>
      </c>
      <c r="MM34" s="82">
        <v>55.0</v>
      </c>
      <c r="MN34" s="82">
        <v>5.0</v>
      </c>
      <c r="MO34" s="86"/>
      <c r="MP34" s="87"/>
      <c r="MQ34" s="87"/>
      <c r="MR34" s="87"/>
      <c r="MS34" s="87"/>
      <c r="MT34" s="82">
        <v>14.0</v>
      </c>
      <c r="MU34" s="82">
        <v>5.0</v>
      </c>
      <c r="MV34" s="82">
        <v>250.0</v>
      </c>
      <c r="MW34" s="82">
        <v>37.0</v>
      </c>
      <c r="MX34" s="82">
        <v>55.0</v>
      </c>
      <c r="MY34" s="205" t="s">
        <v>96</v>
      </c>
      <c r="MZ34" s="121">
        <v>5.0</v>
      </c>
      <c r="NA34" s="87"/>
      <c r="NB34" s="82">
        <v>19.0</v>
      </c>
      <c r="NC34" s="82">
        <v>6.0</v>
      </c>
      <c r="ND34" s="82">
        <v>325.0</v>
      </c>
      <c r="NE34" s="82">
        <v>36.0</v>
      </c>
      <c r="NF34" s="82">
        <v>50.0</v>
      </c>
      <c r="NG34" s="82">
        <v>50.0</v>
      </c>
      <c r="NH34" s="82">
        <v>5.0</v>
      </c>
      <c r="NI34" s="87"/>
      <c r="NJ34" s="82">
        <v>0.0</v>
      </c>
      <c r="NK34" s="82">
        <v>0.0</v>
      </c>
      <c r="NL34" s="82">
        <v>0.0</v>
      </c>
      <c r="NM34" s="82">
        <v>34.0</v>
      </c>
      <c r="NN34" s="82">
        <v>48.0</v>
      </c>
      <c r="NO34" s="82">
        <v>52.0</v>
      </c>
      <c r="NP34" s="83">
        <v>4.0</v>
      </c>
      <c r="NQ34" s="223"/>
      <c r="NR34" s="223"/>
    </row>
    <row r="35" ht="14.25" customHeight="1">
      <c r="A35" s="49">
        <v>0.916666666666667</v>
      </c>
      <c r="B35" s="50"/>
      <c r="C35" s="51">
        <v>50.38</v>
      </c>
      <c r="D35" s="195">
        <v>347.2</v>
      </c>
      <c r="E35" s="53">
        <v>136.0</v>
      </c>
      <c r="F35" s="53">
        <v>95.0</v>
      </c>
      <c r="G35" s="53">
        <v>21.0</v>
      </c>
      <c r="H35" s="54"/>
      <c r="I35" s="53">
        <v>6.0</v>
      </c>
      <c r="J35" s="53">
        <v>53.0</v>
      </c>
      <c r="K35" s="53">
        <v>52.0</v>
      </c>
      <c r="L35" s="53">
        <v>141.0</v>
      </c>
      <c r="M35" s="53">
        <v>48.0</v>
      </c>
      <c r="N35" s="53">
        <v>10.4</v>
      </c>
      <c r="O35" s="54"/>
      <c r="P35" s="53">
        <v>6.0</v>
      </c>
      <c r="Q35" s="53">
        <v>54.0</v>
      </c>
      <c r="R35" s="53">
        <v>51.0</v>
      </c>
      <c r="S35" s="53">
        <v>347.1</v>
      </c>
      <c r="T35" s="53">
        <v>128.8</v>
      </c>
      <c r="U35" s="53">
        <v>67.9</v>
      </c>
      <c r="V35" s="54"/>
      <c r="W35" s="53">
        <v>342.8</v>
      </c>
      <c r="X35" s="53">
        <v>139.0</v>
      </c>
      <c r="Y35" s="53">
        <v>49.8</v>
      </c>
      <c r="Z35" s="54"/>
      <c r="AA35" s="53">
        <v>347.2</v>
      </c>
      <c r="AB35" s="53">
        <v>434.1</v>
      </c>
      <c r="AC35" s="53">
        <v>290.7</v>
      </c>
      <c r="AD35" s="54"/>
      <c r="AE35" s="53">
        <v>347.4</v>
      </c>
      <c r="AF35" s="53">
        <v>484.7</v>
      </c>
      <c r="AG35" s="53">
        <v>264.3</v>
      </c>
      <c r="AH35" s="53"/>
      <c r="AI35" s="53">
        <v>354.1</v>
      </c>
      <c r="AJ35" s="53">
        <v>325.7</v>
      </c>
      <c r="AK35" s="53">
        <v>211.0</v>
      </c>
      <c r="AL35" s="54"/>
      <c r="AM35" s="53">
        <v>345.4</v>
      </c>
      <c r="AN35" s="53">
        <v>349.1</v>
      </c>
      <c r="AO35" s="53">
        <v>202.5</v>
      </c>
      <c r="AP35" s="54"/>
      <c r="AQ35" s="182">
        <f t="shared" ref="AQ35:AS35" si="68">E35</f>
        <v>136</v>
      </c>
      <c r="AR35" s="54">
        <f t="shared" si="68"/>
        <v>95</v>
      </c>
      <c r="AS35" s="56">
        <f t="shared" si="68"/>
        <v>21</v>
      </c>
      <c r="AT35" s="54"/>
      <c r="AU35" s="54">
        <f t="shared" ref="AU35:AW35" si="69">L35</f>
        <v>141</v>
      </c>
      <c r="AV35" s="54">
        <f t="shared" si="69"/>
        <v>48</v>
      </c>
      <c r="AW35" s="54">
        <f t="shared" si="69"/>
        <v>10.4</v>
      </c>
      <c r="AX35" s="54"/>
      <c r="AY35" s="182">
        <f t="shared" si="5"/>
        <v>136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90.0</v>
      </c>
      <c r="BK35" s="53">
        <v>64.0</v>
      </c>
      <c r="BL35" s="89"/>
      <c r="BM35" s="58">
        <v>341.0</v>
      </c>
      <c r="BN35" s="58">
        <v>144.0</v>
      </c>
      <c r="BO35" s="58">
        <v>195.0</v>
      </c>
      <c r="BP35" s="58">
        <v>9.8</v>
      </c>
      <c r="BQ35" s="59"/>
      <c r="BR35" s="58">
        <v>6.0</v>
      </c>
      <c r="BS35" s="58">
        <v>65.0</v>
      </c>
      <c r="BT35" s="58">
        <v>64.0</v>
      </c>
      <c r="BU35" s="59">
        <f t="shared" si="6"/>
        <v>341</v>
      </c>
      <c r="BV35" s="58">
        <v>353.0</v>
      </c>
      <c r="BW35" s="58">
        <v>206.0</v>
      </c>
      <c r="BX35" s="58">
        <v>38.0</v>
      </c>
      <c r="BY35" s="58">
        <v>335.0</v>
      </c>
      <c r="BZ35" s="58">
        <v>381.0</v>
      </c>
      <c r="CA35" s="58">
        <v>207.0</v>
      </c>
      <c r="CB35" s="58">
        <v>45.0</v>
      </c>
      <c r="CC35" s="58">
        <v>341.0</v>
      </c>
      <c r="CD35" s="58">
        <v>226.0</v>
      </c>
      <c r="CE35" s="58">
        <v>128.0</v>
      </c>
      <c r="CF35" s="58">
        <v>6.0</v>
      </c>
      <c r="CG35" s="58">
        <v>337.0</v>
      </c>
      <c r="CH35" s="58">
        <v>218.0</v>
      </c>
      <c r="CI35" s="58">
        <v>127.0</v>
      </c>
      <c r="CJ35" s="58">
        <v>7.0</v>
      </c>
      <c r="CK35" s="58">
        <v>348.0</v>
      </c>
      <c r="CL35" s="58">
        <v>273.0</v>
      </c>
      <c r="CM35" s="58">
        <v>163.0</v>
      </c>
      <c r="CN35" s="58">
        <v>2.0</v>
      </c>
      <c r="CO35" s="58">
        <v>331.0</v>
      </c>
      <c r="CP35" s="58">
        <v>280.0</v>
      </c>
      <c r="CQ35" s="58">
        <v>141.0</v>
      </c>
      <c r="CR35" s="58">
        <v>7.0</v>
      </c>
      <c r="CS35" s="58">
        <v>334.0</v>
      </c>
      <c r="CT35" s="58">
        <v>318.0</v>
      </c>
      <c r="CU35" s="58">
        <v>190.0</v>
      </c>
      <c r="CV35" s="58">
        <v>105.0</v>
      </c>
      <c r="CW35" s="58">
        <v>335.0</v>
      </c>
      <c r="CX35" s="58">
        <v>176.0</v>
      </c>
      <c r="CY35" s="58">
        <v>73.0</v>
      </c>
      <c r="CZ35" s="58">
        <v>53.0</v>
      </c>
      <c r="DA35" s="58">
        <v>323.0</v>
      </c>
      <c r="DB35" s="58">
        <v>180.0</v>
      </c>
      <c r="DC35" s="58">
        <v>76.0</v>
      </c>
      <c r="DD35" s="58">
        <v>63.0</v>
      </c>
      <c r="DE35" s="59">
        <f t="shared" si="7"/>
        <v>144</v>
      </c>
      <c r="DF35" s="58">
        <v>35.0</v>
      </c>
      <c r="DG35" s="59">
        <f t="shared" ref="DG35:DH35" si="70">BO35</f>
        <v>195</v>
      </c>
      <c r="DH35" s="59">
        <f t="shared" si="70"/>
        <v>9.8</v>
      </c>
      <c r="DI35" s="59"/>
      <c r="DJ35" s="58">
        <v>7.0</v>
      </c>
      <c r="DK35" s="58">
        <v>59.0</v>
      </c>
      <c r="DL35" s="58">
        <v>55.0</v>
      </c>
      <c r="DM35" s="89"/>
      <c r="DN35" s="61">
        <v>339.0</v>
      </c>
      <c r="DO35" s="61">
        <v>140.0</v>
      </c>
      <c r="DP35" s="61">
        <v>47.81</v>
      </c>
      <c r="DQ35" s="61">
        <v>26.82</v>
      </c>
      <c r="DR35" s="61">
        <v>6.6</v>
      </c>
      <c r="DS35" s="61">
        <v>8.0</v>
      </c>
      <c r="DT35" s="61">
        <v>43.0</v>
      </c>
      <c r="DU35" s="61">
        <v>51.5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343.0</v>
      </c>
      <c r="EF35" s="63">
        <v>139.0</v>
      </c>
      <c r="EG35" s="63">
        <v>70.0</v>
      </c>
      <c r="EH35" s="63">
        <v>2.9</v>
      </c>
      <c r="EI35" s="64"/>
      <c r="EJ35" s="63">
        <v>9.0</v>
      </c>
      <c r="EK35" s="63">
        <v>52.0</v>
      </c>
      <c r="EL35" s="63">
        <v>55.0</v>
      </c>
      <c r="EM35" s="63">
        <v>139.0</v>
      </c>
      <c r="EN35" s="63">
        <v>117.0</v>
      </c>
      <c r="EO35" s="63">
        <v>5.0</v>
      </c>
      <c r="EP35" s="64"/>
      <c r="EQ35" s="63">
        <v>9.0</v>
      </c>
      <c r="ER35" s="63">
        <v>52.0</v>
      </c>
      <c r="ES35" s="63">
        <v>56.0</v>
      </c>
      <c r="ET35" s="63">
        <v>343.0</v>
      </c>
      <c r="EU35" s="63">
        <v>253.0</v>
      </c>
      <c r="EV35" s="63">
        <v>148.6</v>
      </c>
      <c r="EW35" s="63">
        <v>1.6</v>
      </c>
      <c r="EX35" s="63">
        <v>341.0</v>
      </c>
      <c r="EY35" s="63">
        <v>0.0</v>
      </c>
      <c r="EZ35" s="63">
        <v>0.0</v>
      </c>
      <c r="FA35" s="63">
        <v>0.0</v>
      </c>
      <c r="FB35" s="63">
        <v>341.0</v>
      </c>
      <c r="FC35" s="63">
        <v>253.0</v>
      </c>
      <c r="FD35" s="63">
        <v>148.0</v>
      </c>
      <c r="FE35" s="63">
        <v>3.7</v>
      </c>
      <c r="FF35" s="63">
        <v>340.0</v>
      </c>
      <c r="FG35" s="63">
        <v>0.0</v>
      </c>
      <c r="FH35" s="63">
        <v>0.0</v>
      </c>
      <c r="FI35" s="63">
        <v>0.0</v>
      </c>
      <c r="FJ35" s="63">
        <v>345.0</v>
      </c>
      <c r="FK35" s="63">
        <v>244.0</v>
      </c>
      <c r="FL35" s="63">
        <v>140.0</v>
      </c>
      <c r="FM35" s="64"/>
      <c r="FN35" s="63">
        <v>344.0</v>
      </c>
      <c r="FO35" s="63">
        <v>241.0</v>
      </c>
      <c r="FP35" s="63">
        <v>140.0</v>
      </c>
      <c r="FQ35" s="63">
        <v>10.2</v>
      </c>
      <c r="FR35" s="63">
        <v>139.0</v>
      </c>
      <c r="FS35" s="64"/>
      <c r="FT35" s="63">
        <v>12.6</v>
      </c>
      <c r="FU35" s="64"/>
      <c r="FV35" s="63">
        <v>139.0</v>
      </c>
      <c r="FW35" s="64"/>
      <c r="FX35" s="64"/>
      <c r="FY35" s="64"/>
      <c r="FZ35" s="89"/>
      <c r="GA35" s="65">
        <v>345.0</v>
      </c>
      <c r="GB35" s="66">
        <v>328.69</v>
      </c>
      <c r="GC35" s="66">
        <v>209.23</v>
      </c>
      <c r="GD35" s="66">
        <v>5.86</v>
      </c>
      <c r="GE35" s="66">
        <v>344.0</v>
      </c>
      <c r="GF35" s="66">
        <v>348.47</v>
      </c>
      <c r="GG35" s="66">
        <v>206.55</v>
      </c>
      <c r="GH35" s="66">
        <v>8.96</v>
      </c>
      <c r="GI35" s="66">
        <v>344.0</v>
      </c>
      <c r="GJ35" s="66">
        <v>243.26</v>
      </c>
      <c r="GK35" s="66">
        <v>-140.88</v>
      </c>
      <c r="GL35" s="66">
        <v>-17.42</v>
      </c>
      <c r="GM35" s="66">
        <v>344.0</v>
      </c>
      <c r="GN35" s="66">
        <v>222.45</v>
      </c>
      <c r="GO35" s="66">
        <v>-140.38</v>
      </c>
      <c r="GP35" s="66">
        <v>-25.96</v>
      </c>
      <c r="GQ35" s="66">
        <v>344.0</v>
      </c>
      <c r="GR35" s="66">
        <v>107.85</v>
      </c>
      <c r="GS35" s="66">
        <v>-69.52</v>
      </c>
      <c r="GT35" s="66">
        <v>14.83</v>
      </c>
      <c r="GU35" s="66">
        <v>344.0</v>
      </c>
      <c r="GV35" s="66">
        <v>119.58</v>
      </c>
      <c r="GW35" s="66">
        <v>-68.68</v>
      </c>
      <c r="GX35" s="66">
        <v>12.65</v>
      </c>
      <c r="GY35" s="89"/>
      <c r="GZ35" s="98" t="s">
        <v>91</v>
      </c>
      <c r="HA35" s="99" t="s">
        <v>92</v>
      </c>
      <c r="HB35" s="98">
        <v>173.0</v>
      </c>
      <c r="HC35" s="98">
        <v>8.65</v>
      </c>
      <c r="HD35" s="98">
        <v>3.46</v>
      </c>
      <c r="HE35" s="99">
        <v>8.0</v>
      </c>
      <c r="HF35" s="99">
        <v>50.0</v>
      </c>
      <c r="HG35" s="99">
        <v>50.0</v>
      </c>
      <c r="HH35" s="98" t="s">
        <v>91</v>
      </c>
      <c r="HI35" s="98" t="s">
        <v>92</v>
      </c>
      <c r="HJ35" s="98">
        <v>319.0</v>
      </c>
      <c r="HK35" s="98">
        <v>15.95</v>
      </c>
      <c r="HL35" s="98">
        <v>6.38</v>
      </c>
      <c r="HM35" s="98">
        <v>5.0</v>
      </c>
      <c r="HN35" s="99">
        <v>50.0</v>
      </c>
      <c r="HO35" s="99">
        <v>50.0</v>
      </c>
      <c r="HP35" s="98" t="s">
        <v>91</v>
      </c>
      <c r="HQ35" s="99" t="s">
        <v>92</v>
      </c>
      <c r="HR35" s="98">
        <v>93.0</v>
      </c>
      <c r="HS35" s="98">
        <v>4.65</v>
      </c>
      <c r="HT35" s="98">
        <v>2.325</v>
      </c>
      <c r="HU35" s="98">
        <v>7.0</v>
      </c>
      <c r="HV35" s="99">
        <v>48.0</v>
      </c>
      <c r="HW35" s="99">
        <v>48.0</v>
      </c>
      <c r="HX35" s="89"/>
      <c r="HY35" s="147">
        <v>135.0</v>
      </c>
      <c r="HZ35" s="147">
        <v>33.0</v>
      </c>
      <c r="IA35" s="147">
        <v>134.0</v>
      </c>
      <c r="IB35" s="147">
        <v>6.3</v>
      </c>
      <c r="IC35" s="148"/>
      <c r="ID35" s="147">
        <v>2.0</v>
      </c>
      <c r="IE35" s="147">
        <v>62.0</v>
      </c>
      <c r="IF35" s="147">
        <v>40.0</v>
      </c>
      <c r="IG35" s="89"/>
      <c r="IH35" s="74">
        <v>143.0</v>
      </c>
      <c r="II35" s="74">
        <v>35.1</v>
      </c>
      <c r="IJ35" s="74">
        <v>21.0</v>
      </c>
      <c r="IK35" s="74">
        <v>0.8</v>
      </c>
      <c r="IL35" s="74">
        <v>1.2</v>
      </c>
      <c r="IM35" s="74">
        <v>6.0</v>
      </c>
      <c r="IN35" s="74">
        <v>49.0</v>
      </c>
      <c r="IO35" s="74">
        <v>47.0</v>
      </c>
      <c r="IP35" s="74">
        <v>143.0</v>
      </c>
      <c r="IQ35" s="74">
        <v>35.7</v>
      </c>
      <c r="IR35" s="74">
        <v>6.0</v>
      </c>
      <c r="IS35" s="74">
        <v>0.1</v>
      </c>
      <c r="IT35" s="74">
        <v>0.4</v>
      </c>
      <c r="IU35" s="74">
        <v>12.0</v>
      </c>
      <c r="IV35" s="74">
        <v>53.0</v>
      </c>
      <c r="IW35" s="74">
        <v>50.0</v>
      </c>
      <c r="IX35" s="89"/>
      <c r="IY35" s="76">
        <v>138.61</v>
      </c>
      <c r="IZ35" s="76">
        <v>34.66</v>
      </c>
      <c r="JA35" s="76">
        <v>401.82</v>
      </c>
      <c r="JB35" s="76">
        <v>20.09</v>
      </c>
      <c r="JC35" s="76">
        <v>7.73</v>
      </c>
      <c r="JD35" s="76">
        <v>3.0</v>
      </c>
      <c r="JE35" s="76">
        <v>71.71</v>
      </c>
      <c r="JF35" s="76">
        <v>51.3</v>
      </c>
      <c r="JG35" s="77"/>
      <c r="JH35" s="77"/>
      <c r="JI35" s="77"/>
      <c r="JJ35" s="77"/>
      <c r="JK35" s="77"/>
      <c r="JL35" s="77"/>
      <c r="JM35" s="77"/>
      <c r="JN35" s="77"/>
      <c r="JO35" s="89"/>
      <c r="JP35" s="78">
        <v>138.0</v>
      </c>
      <c r="JQ35" s="78">
        <v>32.2</v>
      </c>
      <c r="JR35" s="78">
        <v>0.0</v>
      </c>
      <c r="JS35" s="78">
        <v>0.0</v>
      </c>
      <c r="JT35" s="78">
        <v>0.0</v>
      </c>
      <c r="JU35" s="78">
        <v>2.0</v>
      </c>
      <c r="JV35" s="78">
        <v>46.0</v>
      </c>
      <c r="JW35" s="78">
        <v>45.0</v>
      </c>
      <c r="JX35" s="78">
        <v>138.0</v>
      </c>
      <c r="JY35" s="78">
        <v>34.6</v>
      </c>
      <c r="JZ35" s="78">
        <v>16.0</v>
      </c>
      <c r="KA35" s="78">
        <v>0.8</v>
      </c>
      <c r="KB35" s="78">
        <v>0.0</v>
      </c>
      <c r="KC35" s="78">
        <v>2.0</v>
      </c>
      <c r="KD35" s="78">
        <v>52.0</v>
      </c>
      <c r="KE35" s="78">
        <v>52.0</v>
      </c>
      <c r="KF35" s="89"/>
      <c r="KG35" s="79">
        <v>139.0</v>
      </c>
      <c r="KH35" s="79">
        <v>34.0</v>
      </c>
      <c r="KI35" s="238">
        <v>94.0</v>
      </c>
      <c r="KJ35" s="238">
        <v>4.7</v>
      </c>
      <c r="KK35" s="79"/>
      <c r="KL35" s="79">
        <v>1.0</v>
      </c>
      <c r="KM35" s="79">
        <v>54.0</v>
      </c>
      <c r="KN35" s="79">
        <v>54.0</v>
      </c>
      <c r="KO35" s="79">
        <v>139.0</v>
      </c>
      <c r="KP35" s="79">
        <v>34.0</v>
      </c>
      <c r="KQ35" s="235" t="s">
        <v>98</v>
      </c>
      <c r="KR35" s="235" t="s">
        <v>98</v>
      </c>
      <c r="KS35" s="80"/>
      <c r="KT35" s="79">
        <v>1.0</v>
      </c>
      <c r="KU35" s="79">
        <v>52.0</v>
      </c>
      <c r="KV35" s="79">
        <v>50.0</v>
      </c>
      <c r="KW35" s="89"/>
      <c r="KX35" s="81">
        <v>131.0</v>
      </c>
      <c r="KY35" s="81">
        <v>34.0</v>
      </c>
      <c r="KZ35" s="81">
        <v>331.0</v>
      </c>
      <c r="LA35" s="81">
        <v>16.2</v>
      </c>
      <c r="LB35" s="81">
        <v>4.1</v>
      </c>
      <c r="LC35" s="81">
        <v>3.0</v>
      </c>
      <c r="LD35" s="81">
        <v>56.0</v>
      </c>
      <c r="LE35" s="81">
        <v>57.0</v>
      </c>
      <c r="LF35" s="81">
        <v>131.0</v>
      </c>
      <c r="LG35" s="81">
        <v>34.0</v>
      </c>
      <c r="LH35" s="81">
        <v>292.0</v>
      </c>
      <c r="LI35" s="81">
        <v>14.3</v>
      </c>
      <c r="LJ35" s="81">
        <v>5.0</v>
      </c>
      <c r="LK35" s="81">
        <v>5.0</v>
      </c>
      <c r="LL35" s="81">
        <v>55.0</v>
      </c>
      <c r="LM35" s="81">
        <v>54.0</v>
      </c>
      <c r="LN35" s="89"/>
      <c r="LO35" s="82">
        <v>332.0</v>
      </c>
      <c r="LP35" s="82">
        <v>310.0</v>
      </c>
      <c r="LQ35" s="82">
        <v>177.0</v>
      </c>
      <c r="LR35" s="82">
        <v>67.0</v>
      </c>
      <c r="LS35" s="82">
        <v>323.0</v>
      </c>
      <c r="LT35" s="82">
        <v>55.0</v>
      </c>
      <c r="LU35" s="82">
        <v>5.0</v>
      </c>
      <c r="LV35" s="82">
        <v>141.0</v>
      </c>
      <c r="LW35" s="82">
        <v>100.0</v>
      </c>
      <c r="LX35" s="82">
        <v>58.0</v>
      </c>
      <c r="LY35" s="82">
        <v>55.0</v>
      </c>
      <c r="LZ35" s="82">
        <v>12.0</v>
      </c>
      <c r="MA35" s="82">
        <v>120.0</v>
      </c>
      <c r="MB35" s="82">
        <v>4.0</v>
      </c>
      <c r="MC35" s="82">
        <v>141.0</v>
      </c>
      <c r="MD35" s="82">
        <v>210.0</v>
      </c>
      <c r="ME35" s="82">
        <v>82.0</v>
      </c>
      <c r="MF35" s="82">
        <v>64.0</v>
      </c>
      <c r="MG35" s="82">
        <v>12.0</v>
      </c>
      <c r="MH35" s="82">
        <v>0.0</v>
      </c>
      <c r="MI35" s="82">
        <v>0.0</v>
      </c>
      <c r="MJ35" s="82">
        <v>0.0</v>
      </c>
      <c r="MK35" s="82">
        <v>0.0</v>
      </c>
      <c r="ML35" s="82">
        <v>55.0</v>
      </c>
      <c r="MM35" s="82">
        <v>55.0</v>
      </c>
      <c r="MN35" s="82">
        <v>5.0</v>
      </c>
      <c r="MO35" s="86"/>
      <c r="MP35" s="87"/>
      <c r="MQ35" s="87"/>
      <c r="MR35" s="87"/>
      <c r="MS35" s="87"/>
      <c r="MT35" s="82">
        <v>14.0</v>
      </c>
      <c r="MU35" s="82">
        <v>0.0</v>
      </c>
      <c r="MV35" s="82">
        <v>240.0</v>
      </c>
      <c r="MW35" s="82">
        <v>37.0</v>
      </c>
      <c r="MX35" s="82">
        <v>55.0</v>
      </c>
      <c r="MY35" s="205" t="s">
        <v>96</v>
      </c>
      <c r="MZ35" s="121">
        <v>5.0</v>
      </c>
      <c r="NA35" s="87"/>
      <c r="NB35" s="82">
        <v>12.0</v>
      </c>
      <c r="NC35" s="82">
        <v>4.0</v>
      </c>
      <c r="ND35" s="82">
        <v>215.0</v>
      </c>
      <c r="NE35" s="82">
        <v>36.0</v>
      </c>
      <c r="NF35" s="82">
        <v>50.0</v>
      </c>
      <c r="NG35" s="82">
        <v>50.0</v>
      </c>
      <c r="NH35" s="82">
        <v>5.0</v>
      </c>
      <c r="NI35" s="87"/>
      <c r="NJ35" s="82">
        <v>0.0</v>
      </c>
      <c r="NK35" s="82">
        <v>0.0</v>
      </c>
      <c r="NL35" s="82">
        <v>0.0</v>
      </c>
      <c r="NM35" s="82">
        <v>34.0</v>
      </c>
      <c r="NN35" s="82">
        <v>48.0</v>
      </c>
      <c r="NO35" s="82">
        <v>52.0</v>
      </c>
      <c r="NP35" s="83">
        <v>4.0</v>
      </c>
      <c r="NQ35" s="223"/>
      <c r="NR35" s="223"/>
    </row>
    <row r="36" ht="14.25" customHeight="1">
      <c r="A36" s="49">
        <v>0.958333333333334</v>
      </c>
      <c r="B36" s="50"/>
      <c r="C36" s="51">
        <v>50.18</v>
      </c>
      <c r="D36" s="195">
        <v>341.9</v>
      </c>
      <c r="E36" s="53">
        <v>134.0</v>
      </c>
      <c r="F36" s="53">
        <v>32.0</v>
      </c>
      <c r="G36" s="53">
        <v>6.9</v>
      </c>
      <c r="H36" s="54"/>
      <c r="I36" s="53">
        <v>6.0</v>
      </c>
      <c r="J36" s="53">
        <v>53.0</v>
      </c>
      <c r="K36" s="53">
        <v>52.0</v>
      </c>
      <c r="L36" s="53">
        <v>139.0</v>
      </c>
      <c r="M36" s="53">
        <v>86.0</v>
      </c>
      <c r="N36" s="53">
        <v>21.4</v>
      </c>
      <c r="O36" s="54"/>
      <c r="P36" s="53">
        <v>6.0</v>
      </c>
      <c r="Q36" s="53">
        <v>54.0</v>
      </c>
      <c r="R36" s="53">
        <v>51.0</v>
      </c>
      <c r="S36" s="53">
        <v>341.9</v>
      </c>
      <c r="T36" s="53">
        <v>181.6</v>
      </c>
      <c r="U36" s="53">
        <v>110.4</v>
      </c>
      <c r="V36" s="54"/>
      <c r="W36" s="53">
        <v>337.4</v>
      </c>
      <c r="X36" s="53">
        <v>145.3</v>
      </c>
      <c r="Y36" s="53">
        <v>72.4</v>
      </c>
      <c r="Z36" s="54"/>
      <c r="AA36" s="53">
        <v>341.9</v>
      </c>
      <c r="AB36" s="53">
        <v>388.2</v>
      </c>
      <c r="AC36" s="53">
        <v>250.0</v>
      </c>
      <c r="AD36" s="54"/>
      <c r="AE36" s="53">
        <v>341.9</v>
      </c>
      <c r="AF36" s="53">
        <v>436.4</v>
      </c>
      <c r="AG36" s="53">
        <v>227.0</v>
      </c>
      <c r="AH36" s="54"/>
      <c r="AI36" s="53">
        <v>349.2</v>
      </c>
      <c r="AJ36" s="53">
        <v>320.3</v>
      </c>
      <c r="AK36" s="53">
        <v>201.6</v>
      </c>
      <c r="AL36" s="54"/>
      <c r="AM36" s="53">
        <v>340.2</v>
      </c>
      <c r="AN36" s="53">
        <v>343.2</v>
      </c>
      <c r="AO36" s="53">
        <v>190.6</v>
      </c>
      <c r="AP36" s="54"/>
      <c r="AQ36" s="182">
        <f t="shared" ref="AQ36:AS36" si="71">E36</f>
        <v>134</v>
      </c>
      <c r="AR36" s="54">
        <f t="shared" si="71"/>
        <v>32</v>
      </c>
      <c r="AS36" s="56">
        <f t="shared" si="71"/>
        <v>6.9</v>
      </c>
      <c r="AT36" s="54"/>
      <c r="AU36" s="54">
        <f t="shared" ref="AU36:AW36" si="72">L36</f>
        <v>139</v>
      </c>
      <c r="AV36" s="54">
        <f t="shared" si="72"/>
        <v>86</v>
      </c>
      <c r="AW36" s="54">
        <f t="shared" si="72"/>
        <v>21.4</v>
      </c>
      <c r="AX36" s="54"/>
      <c r="AY36" s="182">
        <f t="shared" si="5"/>
        <v>134</v>
      </c>
      <c r="AZ36" s="54"/>
      <c r="BA36" s="54"/>
      <c r="BB36" s="54"/>
      <c r="BC36" s="89"/>
      <c r="BD36" s="54"/>
      <c r="BE36" s="53">
        <v>34.0</v>
      </c>
      <c r="BF36" s="53">
        <v>95.0</v>
      </c>
      <c r="BG36" s="53">
        <v>4.6</v>
      </c>
      <c r="BH36" s="54"/>
      <c r="BI36" s="53">
        <v>22.0</v>
      </c>
      <c r="BJ36" s="53">
        <v>90.0</v>
      </c>
      <c r="BK36" s="53">
        <v>64.0</v>
      </c>
      <c r="BL36" s="89"/>
      <c r="BM36" s="58">
        <v>340.0</v>
      </c>
      <c r="BN36" s="58">
        <v>144.0</v>
      </c>
      <c r="BO36" s="58">
        <v>190.0</v>
      </c>
      <c r="BP36" s="58">
        <v>9.5</v>
      </c>
      <c r="BQ36" s="59"/>
      <c r="BR36" s="58">
        <v>6.0</v>
      </c>
      <c r="BS36" s="58">
        <v>60.0</v>
      </c>
      <c r="BT36" s="58">
        <v>62.0</v>
      </c>
      <c r="BU36" s="59">
        <f t="shared" si="6"/>
        <v>340</v>
      </c>
      <c r="BV36" s="58">
        <v>359.0</v>
      </c>
      <c r="BW36" s="58">
        <v>206.0</v>
      </c>
      <c r="BX36" s="58">
        <v>26.0</v>
      </c>
      <c r="BY36" s="58">
        <v>333.0</v>
      </c>
      <c r="BZ36" s="58">
        <v>375.0</v>
      </c>
      <c r="CA36" s="58">
        <v>207.0</v>
      </c>
      <c r="CB36" s="58">
        <v>24.0</v>
      </c>
      <c r="CC36" s="58">
        <v>340.0</v>
      </c>
      <c r="CD36" s="58">
        <v>216.0</v>
      </c>
      <c r="CE36" s="58">
        <v>120.0</v>
      </c>
      <c r="CF36" s="58">
        <v>10.0</v>
      </c>
      <c r="CG36" s="58">
        <v>336.0</v>
      </c>
      <c r="CH36" s="58">
        <v>216.0</v>
      </c>
      <c r="CI36" s="58">
        <v>120.0</v>
      </c>
      <c r="CJ36" s="58">
        <v>8.0</v>
      </c>
      <c r="CK36" s="58">
        <v>346.0</v>
      </c>
      <c r="CL36" s="58">
        <v>321.0</v>
      </c>
      <c r="CM36" s="58">
        <v>177.0</v>
      </c>
      <c r="CN36" s="58">
        <v>7.0</v>
      </c>
      <c r="CO36" s="58">
        <v>330.0</v>
      </c>
      <c r="CP36" s="58">
        <v>297.0</v>
      </c>
      <c r="CQ36" s="58">
        <v>149.0</v>
      </c>
      <c r="CR36" s="58">
        <v>6.0</v>
      </c>
      <c r="CS36" s="58">
        <v>333.0</v>
      </c>
      <c r="CT36" s="58">
        <v>332.0</v>
      </c>
      <c r="CU36" s="58">
        <v>192.0</v>
      </c>
      <c r="CV36" s="58">
        <v>116.0</v>
      </c>
      <c r="CW36" s="58">
        <v>336.0</v>
      </c>
      <c r="CX36" s="58">
        <v>152.0</v>
      </c>
      <c r="CY36" s="58">
        <v>50.0</v>
      </c>
      <c r="CZ36" s="58">
        <v>48.0</v>
      </c>
      <c r="DA36" s="58">
        <v>322.0</v>
      </c>
      <c r="DB36" s="58">
        <v>159.0</v>
      </c>
      <c r="DC36" s="58">
        <v>53.0</v>
      </c>
      <c r="DD36" s="58">
        <v>66.0</v>
      </c>
      <c r="DE36" s="59">
        <f t="shared" si="7"/>
        <v>144</v>
      </c>
      <c r="DF36" s="58">
        <v>35.0</v>
      </c>
      <c r="DG36" s="58">
        <v>190.0</v>
      </c>
      <c r="DH36" s="58">
        <v>9.5</v>
      </c>
      <c r="DI36" s="59"/>
      <c r="DJ36" s="58">
        <v>7.0</v>
      </c>
      <c r="DK36" s="58">
        <v>57.0</v>
      </c>
      <c r="DL36" s="58">
        <v>51.0</v>
      </c>
      <c r="DM36" s="89"/>
      <c r="DN36" s="61">
        <v>337.0</v>
      </c>
      <c r="DO36" s="61">
        <v>139.0</v>
      </c>
      <c r="DP36" s="61">
        <v>46.42</v>
      </c>
      <c r="DQ36" s="61">
        <v>25.75</v>
      </c>
      <c r="DR36" s="61">
        <v>6.58</v>
      </c>
      <c r="DS36" s="61">
        <v>8.0</v>
      </c>
      <c r="DT36" s="61">
        <v>43.0</v>
      </c>
      <c r="DU36" s="61">
        <v>52.0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340.0</v>
      </c>
      <c r="EF36" s="63">
        <v>137.0</v>
      </c>
      <c r="EG36" s="63">
        <v>88.0</v>
      </c>
      <c r="EH36" s="63">
        <v>3.7</v>
      </c>
      <c r="EI36" s="64"/>
      <c r="EJ36" s="63">
        <v>9.0</v>
      </c>
      <c r="EK36" s="63">
        <v>51.0</v>
      </c>
      <c r="EL36" s="63">
        <v>54.0</v>
      </c>
      <c r="EM36" s="63">
        <v>137.0</v>
      </c>
      <c r="EN36" s="63">
        <v>121.0</v>
      </c>
      <c r="EO36" s="63">
        <v>5.3</v>
      </c>
      <c r="EP36" s="64"/>
      <c r="EQ36" s="63">
        <v>9.0</v>
      </c>
      <c r="ER36" s="63">
        <v>52.0</v>
      </c>
      <c r="ES36" s="63">
        <v>55.0</v>
      </c>
      <c r="ET36" s="63">
        <v>340.0</v>
      </c>
      <c r="EU36" s="63">
        <v>256.0</v>
      </c>
      <c r="EV36" s="63">
        <v>149.0</v>
      </c>
      <c r="EW36" s="63">
        <v>-0.1</v>
      </c>
      <c r="EX36" s="63">
        <v>338.0</v>
      </c>
      <c r="EY36" s="63">
        <v>0.0</v>
      </c>
      <c r="EZ36" s="63">
        <v>0.0</v>
      </c>
      <c r="FA36" s="63">
        <v>0.0</v>
      </c>
      <c r="FB36" s="63">
        <v>338.0</v>
      </c>
      <c r="FC36" s="63">
        <v>256.0</v>
      </c>
      <c r="FD36" s="63">
        <v>148.4</v>
      </c>
      <c r="FE36" s="63">
        <v>3.8</v>
      </c>
      <c r="FF36" s="63">
        <v>337.0</v>
      </c>
      <c r="FG36" s="63">
        <v>0.0</v>
      </c>
      <c r="FH36" s="63">
        <v>0.0</v>
      </c>
      <c r="FI36" s="63">
        <v>0.0</v>
      </c>
      <c r="FJ36" s="63">
        <v>340.0</v>
      </c>
      <c r="FK36" s="63">
        <v>240.0</v>
      </c>
      <c r="FL36" s="63">
        <v>140.0</v>
      </c>
      <c r="FM36" s="64"/>
      <c r="FN36" s="63">
        <v>340.0</v>
      </c>
      <c r="FO36" s="63">
        <v>240.0</v>
      </c>
      <c r="FP36" s="63">
        <v>140.0</v>
      </c>
      <c r="FQ36" s="63">
        <v>10.8</v>
      </c>
      <c r="FR36" s="63">
        <v>137.0</v>
      </c>
      <c r="FS36" s="64"/>
      <c r="FT36" s="63">
        <v>13.1</v>
      </c>
      <c r="FU36" s="64"/>
      <c r="FV36" s="63">
        <v>137.0</v>
      </c>
      <c r="FW36" s="64"/>
      <c r="FX36" s="64"/>
      <c r="FY36" s="64"/>
      <c r="FZ36" s="89"/>
      <c r="GA36" s="65">
        <v>340.0</v>
      </c>
      <c r="GB36" s="66">
        <v>326.2</v>
      </c>
      <c r="GC36" s="66">
        <v>202.53</v>
      </c>
      <c r="GD36" s="66">
        <v>20.27</v>
      </c>
      <c r="GE36" s="66">
        <v>339.0</v>
      </c>
      <c r="GF36" s="66">
        <v>348.47</v>
      </c>
      <c r="GG36" s="66">
        <v>201.1</v>
      </c>
      <c r="GH36" s="66">
        <v>23.28</v>
      </c>
      <c r="GI36" s="66">
        <v>339.0</v>
      </c>
      <c r="GJ36" s="66">
        <v>252.93</v>
      </c>
      <c r="GK36" s="66">
        <v>-144.23</v>
      </c>
      <c r="GL36" s="66">
        <v>-16.92</v>
      </c>
      <c r="GM36" s="66">
        <v>339.0</v>
      </c>
      <c r="GN36" s="66">
        <v>231.68</v>
      </c>
      <c r="GO36" s="66">
        <v>-144.31</v>
      </c>
      <c r="GP36" s="66">
        <v>-25.88</v>
      </c>
      <c r="GQ36" s="66">
        <v>339.0</v>
      </c>
      <c r="GR36" s="66">
        <v>96.57</v>
      </c>
      <c r="GS36" s="66">
        <v>-62.65</v>
      </c>
      <c r="GT36" s="66">
        <v>0.0</v>
      </c>
      <c r="GU36" s="66">
        <v>339.0</v>
      </c>
      <c r="GV36" s="66">
        <v>105.95</v>
      </c>
      <c r="GW36" s="66">
        <v>-61.06</v>
      </c>
      <c r="GX36" s="66">
        <v>0.0</v>
      </c>
      <c r="GY36" s="89"/>
      <c r="GZ36" s="98" t="s">
        <v>91</v>
      </c>
      <c r="HA36" s="99" t="s">
        <v>92</v>
      </c>
      <c r="HB36" s="98">
        <v>300.0</v>
      </c>
      <c r="HC36" s="98">
        <v>15.0</v>
      </c>
      <c r="HD36" s="98">
        <v>6.0</v>
      </c>
      <c r="HE36" s="99">
        <v>8.0</v>
      </c>
      <c r="HF36" s="99">
        <v>50.0</v>
      </c>
      <c r="HG36" s="99">
        <v>50.0</v>
      </c>
      <c r="HH36" s="98" t="s">
        <v>91</v>
      </c>
      <c r="HI36" s="98" t="s">
        <v>92</v>
      </c>
      <c r="HJ36" s="98">
        <v>51.0</v>
      </c>
      <c r="HK36" s="98">
        <v>2.55</v>
      </c>
      <c r="HL36" s="98">
        <v>1.02</v>
      </c>
      <c r="HM36" s="98">
        <v>5.0</v>
      </c>
      <c r="HN36" s="99">
        <v>50.0</v>
      </c>
      <c r="HO36" s="99">
        <v>50.0</v>
      </c>
      <c r="HP36" s="98" t="s">
        <v>91</v>
      </c>
      <c r="HQ36" s="99" t="s">
        <v>92</v>
      </c>
      <c r="HR36" s="98">
        <v>91.0</v>
      </c>
      <c r="HS36" s="98">
        <v>4.55</v>
      </c>
      <c r="HT36" s="98">
        <v>2.275</v>
      </c>
      <c r="HU36" s="98">
        <v>7.0</v>
      </c>
      <c r="HV36" s="99">
        <v>48.0</v>
      </c>
      <c r="HW36" s="99">
        <v>48.0</v>
      </c>
      <c r="HX36" s="89"/>
      <c r="HY36" s="147">
        <v>134.0</v>
      </c>
      <c r="HZ36" s="147">
        <v>33.0</v>
      </c>
      <c r="IA36" s="147">
        <v>136.0</v>
      </c>
      <c r="IB36" s="147">
        <v>7.0</v>
      </c>
      <c r="IC36" s="148"/>
      <c r="ID36" s="147">
        <v>2.0</v>
      </c>
      <c r="IE36" s="147">
        <v>62.0</v>
      </c>
      <c r="IF36" s="147">
        <v>40.0</v>
      </c>
      <c r="IG36" s="89"/>
      <c r="IH36" s="74">
        <v>140.0</v>
      </c>
      <c r="II36" s="74">
        <v>34.6</v>
      </c>
      <c r="IJ36" s="74">
        <v>7.0</v>
      </c>
      <c r="IK36" s="74">
        <v>0.1</v>
      </c>
      <c r="IL36" s="74">
        <v>0.2</v>
      </c>
      <c r="IM36" s="74">
        <v>6.0</v>
      </c>
      <c r="IN36" s="74">
        <v>49.0</v>
      </c>
      <c r="IO36" s="74">
        <v>47.0</v>
      </c>
      <c r="IP36" s="74">
        <v>140.0</v>
      </c>
      <c r="IQ36" s="74">
        <v>34.4</v>
      </c>
      <c r="IR36" s="74">
        <v>6.0</v>
      </c>
      <c r="IS36" s="74">
        <v>0.1</v>
      </c>
      <c r="IT36" s="74">
        <v>0.4</v>
      </c>
      <c r="IU36" s="74">
        <v>12.0</v>
      </c>
      <c r="IV36" s="74">
        <v>53.0</v>
      </c>
      <c r="IW36" s="74">
        <v>50.0</v>
      </c>
      <c r="IX36" s="89"/>
      <c r="IY36" s="76">
        <v>138.19</v>
      </c>
      <c r="IZ36" s="76">
        <v>34.56</v>
      </c>
      <c r="JA36" s="76">
        <v>414.45</v>
      </c>
      <c r="JB36" s="76">
        <v>20.72</v>
      </c>
      <c r="JC36" s="76">
        <v>7.68</v>
      </c>
      <c r="JD36" s="76">
        <v>3.0</v>
      </c>
      <c r="JE36" s="76">
        <v>72.54</v>
      </c>
      <c r="JF36" s="76">
        <v>53.22</v>
      </c>
      <c r="JG36" s="77"/>
      <c r="JH36" s="77"/>
      <c r="JI36" s="77"/>
      <c r="JJ36" s="77"/>
      <c r="JK36" s="77"/>
      <c r="JL36" s="77"/>
      <c r="JM36" s="77"/>
      <c r="JN36" s="77"/>
      <c r="JO36" s="89"/>
      <c r="JP36" s="78">
        <v>138.0</v>
      </c>
      <c r="JQ36" s="78">
        <v>32.2</v>
      </c>
      <c r="JR36" s="78">
        <v>0.0</v>
      </c>
      <c r="JS36" s="78">
        <v>0.0</v>
      </c>
      <c r="JT36" s="78">
        <v>0.0</v>
      </c>
      <c r="JU36" s="78">
        <v>2.0</v>
      </c>
      <c r="JV36" s="240"/>
      <c r="JW36" s="240"/>
      <c r="JX36" s="78">
        <v>138.0</v>
      </c>
      <c r="JY36" s="78">
        <v>34.5</v>
      </c>
      <c r="JZ36" s="78">
        <v>15.0</v>
      </c>
      <c r="KA36" s="78">
        <v>0.8</v>
      </c>
      <c r="KB36" s="78">
        <v>0.0</v>
      </c>
      <c r="KC36" s="78">
        <v>2.0</v>
      </c>
      <c r="KD36" s="240"/>
      <c r="KE36" s="240"/>
      <c r="KF36" s="89"/>
      <c r="KG36" s="79">
        <v>138.0</v>
      </c>
      <c r="KH36" s="79">
        <v>34.0</v>
      </c>
      <c r="KI36" s="238">
        <v>109.0</v>
      </c>
      <c r="KJ36" s="238">
        <v>5.5</v>
      </c>
      <c r="KK36" s="79"/>
      <c r="KL36" s="79">
        <v>1.0</v>
      </c>
      <c r="KM36" s="79">
        <v>54.0</v>
      </c>
      <c r="KN36" s="79">
        <v>54.0</v>
      </c>
      <c r="KO36" s="79">
        <v>138.0</v>
      </c>
      <c r="KP36" s="79">
        <v>34.0</v>
      </c>
      <c r="KQ36" s="235" t="s">
        <v>98</v>
      </c>
      <c r="KR36" s="235" t="s">
        <v>98</v>
      </c>
      <c r="KS36" s="80"/>
      <c r="KT36" s="79">
        <v>1.0</v>
      </c>
      <c r="KU36" s="79">
        <v>52.0</v>
      </c>
      <c r="KV36" s="79">
        <v>50.0</v>
      </c>
      <c r="KW36" s="89"/>
      <c r="KX36" s="81">
        <v>126.0</v>
      </c>
      <c r="KY36" s="81">
        <v>32.0</v>
      </c>
      <c r="KZ36" s="81">
        <v>308.0</v>
      </c>
      <c r="LA36" s="81">
        <v>15.1</v>
      </c>
      <c r="LB36" s="81">
        <v>4.2</v>
      </c>
      <c r="LC36" s="81">
        <v>3.0</v>
      </c>
      <c r="LD36" s="81">
        <v>56.0</v>
      </c>
      <c r="LE36" s="81">
        <v>57.0</v>
      </c>
      <c r="LF36" s="81">
        <v>126.0</v>
      </c>
      <c r="LG36" s="81">
        <v>32.0</v>
      </c>
      <c r="LH36" s="81">
        <v>278.0</v>
      </c>
      <c r="LI36" s="81">
        <v>13.6</v>
      </c>
      <c r="LJ36" s="81">
        <v>5.0</v>
      </c>
      <c r="LK36" s="81">
        <v>5.0</v>
      </c>
      <c r="LL36" s="81">
        <v>55.0</v>
      </c>
      <c r="LM36" s="81">
        <v>54.0</v>
      </c>
      <c r="LN36" s="89"/>
      <c r="LO36" s="82">
        <v>328.0</v>
      </c>
      <c r="LP36" s="82">
        <v>351.0</v>
      </c>
      <c r="LQ36" s="82">
        <v>195.0</v>
      </c>
      <c r="LR36" s="82">
        <v>65.0</v>
      </c>
      <c r="LS36" s="82">
        <v>361.0</v>
      </c>
      <c r="LT36" s="82">
        <v>64.0</v>
      </c>
      <c r="LU36" s="82">
        <v>9.0</v>
      </c>
      <c r="LV36" s="82">
        <v>138.0</v>
      </c>
      <c r="LW36" s="82">
        <v>119.0</v>
      </c>
      <c r="LX36" s="82">
        <v>58.0</v>
      </c>
      <c r="LY36" s="82">
        <v>55.0</v>
      </c>
      <c r="LZ36" s="82">
        <v>12.0</v>
      </c>
      <c r="MA36" s="82">
        <v>120.0</v>
      </c>
      <c r="MB36" s="82">
        <v>3.0</v>
      </c>
      <c r="MC36" s="82">
        <v>138.0</v>
      </c>
      <c r="MD36" s="82">
        <v>232.0</v>
      </c>
      <c r="ME36" s="82">
        <v>84.0</v>
      </c>
      <c r="MF36" s="82">
        <v>64.0</v>
      </c>
      <c r="MG36" s="82">
        <v>12.0</v>
      </c>
      <c r="MH36" s="82">
        <v>0.0</v>
      </c>
      <c r="MI36" s="82">
        <v>0.0</v>
      </c>
      <c r="MJ36" s="82">
        <v>0.0</v>
      </c>
      <c r="MK36" s="82">
        <v>0.0</v>
      </c>
      <c r="ML36" s="82">
        <v>55.0</v>
      </c>
      <c r="MM36" s="82">
        <v>55.0</v>
      </c>
      <c r="MN36" s="82">
        <v>5.0</v>
      </c>
      <c r="MO36" s="86"/>
      <c r="MP36" s="87"/>
      <c r="MQ36" s="87"/>
      <c r="MR36" s="87"/>
      <c r="MS36" s="87"/>
      <c r="MT36" s="82">
        <v>14.0</v>
      </c>
      <c r="MU36" s="82">
        <v>9.0</v>
      </c>
      <c r="MV36" s="82">
        <v>258.0</v>
      </c>
      <c r="MW36" s="82">
        <v>37.0</v>
      </c>
      <c r="MX36" s="82">
        <v>55.0</v>
      </c>
      <c r="MY36" s="205" t="s">
        <v>96</v>
      </c>
      <c r="MZ36" s="121">
        <v>5.0</v>
      </c>
      <c r="NA36" s="87"/>
      <c r="NB36" s="82">
        <v>19.0</v>
      </c>
      <c r="NC36" s="82">
        <v>5.0</v>
      </c>
      <c r="ND36" s="82">
        <v>337.0</v>
      </c>
      <c r="NE36" s="82">
        <v>36.0</v>
      </c>
      <c r="NF36" s="82">
        <v>50.0</v>
      </c>
      <c r="NG36" s="82">
        <v>50.0</v>
      </c>
      <c r="NH36" s="82">
        <v>5.0</v>
      </c>
      <c r="NI36" s="87"/>
      <c r="NJ36" s="82">
        <v>0.0</v>
      </c>
      <c r="NK36" s="82">
        <v>0.0</v>
      </c>
      <c r="NL36" s="82">
        <v>0.0</v>
      </c>
      <c r="NM36" s="82">
        <v>34.0</v>
      </c>
      <c r="NN36" s="82">
        <v>48.0</v>
      </c>
      <c r="NO36" s="82">
        <v>52.0</v>
      </c>
      <c r="NP36" s="83">
        <v>4.0</v>
      </c>
      <c r="NQ36" s="223"/>
      <c r="NR36" s="223"/>
    </row>
    <row r="37" ht="14.25" customHeight="1">
      <c r="A37" s="103" t="s">
        <v>99</v>
      </c>
      <c r="B37" s="104"/>
      <c r="C37" s="51">
        <v>50.18</v>
      </c>
      <c r="D37" s="200">
        <v>343.0</v>
      </c>
      <c r="E37" s="106">
        <v>133.0</v>
      </c>
      <c r="F37" s="53">
        <v>60.0</v>
      </c>
      <c r="G37" s="53">
        <v>13.1</v>
      </c>
      <c r="H37" s="54"/>
      <c r="I37" s="53">
        <v>6.0</v>
      </c>
      <c r="J37" s="53">
        <v>53.0</v>
      </c>
      <c r="K37" s="53">
        <v>52.0</v>
      </c>
      <c r="L37" s="53">
        <v>139.0</v>
      </c>
      <c r="M37" s="53">
        <v>83.0</v>
      </c>
      <c r="N37" s="53">
        <v>20.7</v>
      </c>
      <c r="O37" s="54"/>
      <c r="P37" s="53">
        <v>6.0</v>
      </c>
      <c r="Q37" s="53">
        <v>54.0</v>
      </c>
      <c r="R37" s="53">
        <v>51.0</v>
      </c>
      <c r="S37" s="53">
        <v>342.9</v>
      </c>
      <c r="T37" s="53">
        <v>186.7</v>
      </c>
      <c r="U37" s="53">
        <v>113.2</v>
      </c>
      <c r="V37" s="54"/>
      <c r="W37" s="53">
        <v>338.5</v>
      </c>
      <c r="X37" s="53">
        <v>140.5</v>
      </c>
      <c r="Y37" s="53">
        <v>74.5</v>
      </c>
      <c r="Z37" s="54"/>
      <c r="AA37" s="53">
        <v>343.0</v>
      </c>
      <c r="AB37" s="53">
        <v>384.0</v>
      </c>
      <c r="AC37" s="53">
        <v>251.2</v>
      </c>
      <c r="AD37" s="54"/>
      <c r="AE37" s="53">
        <v>342.7</v>
      </c>
      <c r="AF37" s="53">
        <v>428.6</v>
      </c>
      <c r="AG37" s="53">
        <v>228.4</v>
      </c>
      <c r="AH37" s="54"/>
      <c r="AI37" s="53">
        <v>349.8</v>
      </c>
      <c r="AJ37" s="53">
        <v>333.8</v>
      </c>
      <c r="AK37" s="53">
        <v>211.4</v>
      </c>
      <c r="AL37" s="54"/>
      <c r="AM37" s="53">
        <v>341.0</v>
      </c>
      <c r="AN37" s="53">
        <v>356.7</v>
      </c>
      <c r="AO37" s="53">
        <v>200.4</v>
      </c>
      <c r="AP37" s="54"/>
      <c r="AQ37" s="182">
        <f t="shared" ref="AQ37:AS37" si="73">E37</f>
        <v>133</v>
      </c>
      <c r="AR37" s="54">
        <f t="shared" si="73"/>
        <v>60</v>
      </c>
      <c r="AS37" s="56">
        <f t="shared" si="73"/>
        <v>13.1</v>
      </c>
      <c r="AT37" s="54"/>
      <c r="AU37" s="54">
        <f t="shared" ref="AU37:AW37" si="74">L37</f>
        <v>139</v>
      </c>
      <c r="AV37" s="54">
        <f t="shared" si="74"/>
        <v>83</v>
      </c>
      <c r="AW37" s="54">
        <f t="shared" si="74"/>
        <v>20.7</v>
      </c>
      <c r="AX37" s="54"/>
      <c r="AY37" s="182">
        <f t="shared" si="5"/>
        <v>133</v>
      </c>
      <c r="AZ37" s="54"/>
      <c r="BA37" s="54"/>
      <c r="BB37" s="54"/>
      <c r="BC37" s="107"/>
      <c r="BD37" s="54"/>
      <c r="BE37" s="53">
        <v>34.0</v>
      </c>
      <c r="BF37" s="53">
        <v>97.0</v>
      </c>
      <c r="BG37" s="53">
        <v>4.5</v>
      </c>
      <c r="BH37" s="54"/>
      <c r="BI37" s="53">
        <v>22.0</v>
      </c>
      <c r="BJ37" s="53">
        <v>90.0</v>
      </c>
      <c r="BK37" s="53">
        <v>64.0</v>
      </c>
      <c r="BL37" s="107"/>
      <c r="BM37" s="58">
        <v>339.0</v>
      </c>
      <c r="BN37" s="58">
        <v>144.0</v>
      </c>
      <c r="BO37" s="58">
        <v>197.0</v>
      </c>
      <c r="BP37" s="58">
        <v>9.9</v>
      </c>
      <c r="BQ37" s="59"/>
      <c r="BR37" s="58">
        <v>6.0</v>
      </c>
      <c r="BS37" s="58">
        <v>61.0</v>
      </c>
      <c r="BT37" s="58">
        <v>61.0</v>
      </c>
      <c r="BU37" s="58">
        <v>339.0</v>
      </c>
      <c r="BV37" s="58">
        <v>354.0</v>
      </c>
      <c r="BW37" s="58">
        <v>205.0</v>
      </c>
      <c r="BX37" s="58">
        <v>21.0</v>
      </c>
      <c r="BY37" s="58">
        <v>332.0</v>
      </c>
      <c r="BZ37" s="58">
        <v>375.0</v>
      </c>
      <c r="CA37" s="58">
        <v>206.0</v>
      </c>
      <c r="CB37" s="58">
        <v>21.0</v>
      </c>
      <c r="CC37" s="58">
        <v>340.0</v>
      </c>
      <c r="CD37" s="58">
        <v>224.0</v>
      </c>
      <c r="CE37" s="58">
        <v>126.0</v>
      </c>
      <c r="CF37" s="58">
        <v>14.0</v>
      </c>
      <c r="CG37" s="58">
        <v>332.0</v>
      </c>
      <c r="CH37" s="58">
        <v>218.0</v>
      </c>
      <c r="CI37" s="58">
        <v>123.0</v>
      </c>
      <c r="CJ37" s="58">
        <v>9.0</v>
      </c>
      <c r="CK37" s="58">
        <v>349.0</v>
      </c>
      <c r="CL37" s="58">
        <v>294.0</v>
      </c>
      <c r="CM37" s="58">
        <v>175.0</v>
      </c>
      <c r="CN37" s="58">
        <v>8.0</v>
      </c>
      <c r="CO37" s="58">
        <v>328.0</v>
      </c>
      <c r="CP37" s="58">
        <v>294.0</v>
      </c>
      <c r="CQ37" s="58">
        <v>149.0</v>
      </c>
      <c r="CR37" s="58">
        <v>3.0</v>
      </c>
      <c r="CS37" s="58">
        <v>333.0</v>
      </c>
      <c r="CT37" s="58">
        <v>326.0</v>
      </c>
      <c r="CU37" s="58">
        <v>190.0</v>
      </c>
      <c r="CV37" s="58">
        <v>113.0</v>
      </c>
      <c r="CW37" s="58">
        <v>335.0</v>
      </c>
      <c r="CX37" s="58">
        <v>153.0</v>
      </c>
      <c r="CY37" s="58">
        <v>59.0</v>
      </c>
      <c r="CZ37" s="58">
        <v>47.0</v>
      </c>
      <c r="DA37" s="58">
        <v>321.0</v>
      </c>
      <c r="DB37" s="58">
        <v>157.0</v>
      </c>
      <c r="DC37" s="58">
        <v>62.0</v>
      </c>
      <c r="DD37" s="58">
        <v>58.0</v>
      </c>
      <c r="DE37" s="58">
        <v>144.0</v>
      </c>
      <c r="DF37" s="58">
        <v>35.0</v>
      </c>
      <c r="DG37" s="58">
        <v>197.0</v>
      </c>
      <c r="DH37" s="58">
        <v>9.9</v>
      </c>
      <c r="DI37" s="59"/>
      <c r="DJ37" s="58">
        <v>7.0</v>
      </c>
      <c r="DK37" s="58">
        <v>56.0</v>
      </c>
      <c r="DL37" s="58">
        <v>52.0</v>
      </c>
      <c r="DM37" s="107"/>
      <c r="DN37" s="61">
        <v>337.0</v>
      </c>
      <c r="DO37" s="61">
        <v>139.0</v>
      </c>
      <c r="DP37" s="61">
        <v>45.46</v>
      </c>
      <c r="DQ37" s="61">
        <v>25.44</v>
      </c>
      <c r="DR37" s="61">
        <v>6.69</v>
      </c>
      <c r="DS37" s="61">
        <v>8.0</v>
      </c>
      <c r="DT37" s="61">
        <v>42.0</v>
      </c>
      <c r="DU37" s="61">
        <v>51.1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250.0</v>
      </c>
      <c r="EF37" s="63">
        <v>137.0</v>
      </c>
      <c r="EG37" s="63">
        <v>69.0</v>
      </c>
      <c r="EH37" s="63">
        <v>2.9</v>
      </c>
      <c r="EI37" s="64"/>
      <c r="EJ37" s="63">
        <v>9.0</v>
      </c>
      <c r="EK37" s="63">
        <v>50.0</v>
      </c>
      <c r="EL37" s="63">
        <v>53.0</v>
      </c>
      <c r="EM37" s="63">
        <v>137.0</v>
      </c>
      <c r="EN37" s="63">
        <v>121.0</v>
      </c>
      <c r="EO37" s="63">
        <v>5.2</v>
      </c>
      <c r="EP37" s="64"/>
      <c r="EQ37" s="63">
        <v>9.0</v>
      </c>
      <c r="ER37" s="63">
        <v>54.0</v>
      </c>
      <c r="ES37" s="63">
        <v>54.0</v>
      </c>
      <c r="ET37" s="63">
        <v>341.0</v>
      </c>
      <c r="EU37" s="63">
        <v>0.0</v>
      </c>
      <c r="EV37" s="63">
        <v>0.0</v>
      </c>
      <c r="EW37" s="63">
        <v>0.0</v>
      </c>
      <c r="EX37" s="63">
        <v>339.0</v>
      </c>
      <c r="EY37" s="63">
        <v>256.0</v>
      </c>
      <c r="EZ37" s="63">
        <v>148.1</v>
      </c>
      <c r="FA37" s="63">
        <v>19.0</v>
      </c>
      <c r="FB37" s="63">
        <v>340.0</v>
      </c>
      <c r="FC37" s="63">
        <v>0.0</v>
      </c>
      <c r="FD37" s="63">
        <v>0.0</v>
      </c>
      <c r="FE37" s="63">
        <v>0.0</v>
      </c>
      <c r="FF37" s="63">
        <v>339.0</v>
      </c>
      <c r="FG37" s="63">
        <v>256.0</v>
      </c>
      <c r="FH37" s="63">
        <v>148.2</v>
      </c>
      <c r="FI37" s="63">
        <v>11.0</v>
      </c>
      <c r="FJ37" s="63">
        <v>339.0</v>
      </c>
      <c r="FK37" s="63">
        <v>250.0</v>
      </c>
      <c r="FL37" s="63">
        <v>143.0</v>
      </c>
      <c r="FM37" s="64"/>
      <c r="FN37" s="63">
        <v>339.0</v>
      </c>
      <c r="FO37" s="63">
        <v>265.0</v>
      </c>
      <c r="FP37" s="63">
        <v>143.2</v>
      </c>
      <c r="FQ37" s="63">
        <v>11.8</v>
      </c>
      <c r="FR37" s="63">
        <v>137.0</v>
      </c>
      <c r="FS37" s="64"/>
      <c r="FT37" s="63">
        <v>9.5</v>
      </c>
      <c r="FU37" s="64"/>
      <c r="FV37" s="63">
        <v>137.0</v>
      </c>
      <c r="FW37" s="64"/>
      <c r="FX37" s="64"/>
      <c r="FY37" s="64"/>
      <c r="FZ37" s="107"/>
      <c r="GA37" s="65">
        <v>340.0</v>
      </c>
      <c r="GB37" s="66">
        <v>333.38</v>
      </c>
      <c r="GC37" s="66">
        <v>206.29</v>
      </c>
      <c r="GD37" s="66">
        <v>20.27</v>
      </c>
      <c r="GE37" s="66">
        <v>339.0</v>
      </c>
      <c r="GF37" s="66">
        <v>352.58</v>
      </c>
      <c r="GG37" s="66">
        <v>203.78</v>
      </c>
      <c r="GH37" s="66">
        <v>23.45</v>
      </c>
      <c r="GI37" s="66">
        <v>339.0</v>
      </c>
      <c r="GJ37" s="66">
        <v>248.09</v>
      </c>
      <c r="GK37" s="66">
        <v>-141.05</v>
      </c>
      <c r="GL37" s="66">
        <v>-15.33</v>
      </c>
      <c r="GM37" s="66">
        <v>339.0</v>
      </c>
      <c r="GN37" s="66">
        <v>226.84</v>
      </c>
      <c r="GO37" s="66">
        <v>-141.3</v>
      </c>
      <c r="GP37" s="66">
        <v>-23.37</v>
      </c>
      <c r="GQ37" s="66">
        <v>340.0</v>
      </c>
      <c r="GR37" s="66">
        <v>99.21</v>
      </c>
      <c r="GS37" s="66">
        <v>-63.24</v>
      </c>
      <c r="GT37" s="66">
        <v>0.0</v>
      </c>
      <c r="GU37" s="66">
        <v>339.0</v>
      </c>
      <c r="GV37" s="66">
        <v>110.93</v>
      </c>
      <c r="GW37" s="66">
        <v>-64.24</v>
      </c>
      <c r="GX37" s="66">
        <v>-2.85</v>
      </c>
      <c r="GY37" s="107"/>
      <c r="GZ37" s="98" t="s">
        <v>91</v>
      </c>
      <c r="HA37" s="99" t="s">
        <v>92</v>
      </c>
      <c r="HB37" s="98">
        <v>301.0</v>
      </c>
      <c r="HC37" s="98">
        <v>15.05</v>
      </c>
      <c r="HD37" s="98">
        <v>6.02</v>
      </c>
      <c r="HE37" s="99">
        <v>8.0</v>
      </c>
      <c r="HF37" s="99">
        <v>50.0</v>
      </c>
      <c r="HG37" s="99">
        <v>50.0</v>
      </c>
      <c r="HH37" s="98" t="s">
        <v>91</v>
      </c>
      <c r="HI37" s="98" t="s">
        <v>92</v>
      </c>
      <c r="HJ37" s="98">
        <v>179.0</v>
      </c>
      <c r="HK37" s="98">
        <v>8.95</v>
      </c>
      <c r="HL37" s="98">
        <v>3.58</v>
      </c>
      <c r="HM37" s="98">
        <v>5.0</v>
      </c>
      <c r="HN37" s="99">
        <v>50.0</v>
      </c>
      <c r="HO37" s="99">
        <v>50.0</v>
      </c>
      <c r="HP37" s="98" t="s">
        <v>91</v>
      </c>
      <c r="HQ37" s="99" t="s">
        <v>92</v>
      </c>
      <c r="HR37" s="98">
        <v>95.0</v>
      </c>
      <c r="HS37" s="98">
        <v>4.75</v>
      </c>
      <c r="HT37" s="98">
        <v>2.375</v>
      </c>
      <c r="HU37" s="98">
        <v>7.0</v>
      </c>
      <c r="HV37" s="99">
        <v>48.0</v>
      </c>
      <c r="HW37" s="99">
        <v>48.0</v>
      </c>
      <c r="HX37" s="107"/>
      <c r="HY37" s="147">
        <v>134.0</v>
      </c>
      <c r="HZ37" s="147">
        <v>33.0</v>
      </c>
      <c r="IA37" s="147">
        <v>138.0</v>
      </c>
      <c r="IB37" s="147">
        <v>7.2</v>
      </c>
      <c r="IC37" s="148"/>
      <c r="ID37" s="147">
        <v>2.0</v>
      </c>
      <c r="IE37" s="147">
        <v>62.0</v>
      </c>
      <c r="IF37" s="147">
        <v>40.0</v>
      </c>
      <c r="IG37" s="107"/>
      <c r="IH37" s="74">
        <v>140.0</v>
      </c>
      <c r="II37" s="74">
        <v>35.2</v>
      </c>
      <c r="IJ37" s="74">
        <v>7.0</v>
      </c>
      <c r="IK37" s="74">
        <v>0.1</v>
      </c>
      <c r="IL37" s="74">
        <v>0.2</v>
      </c>
      <c r="IM37" s="74">
        <v>6.0</v>
      </c>
      <c r="IN37" s="74">
        <v>49.0</v>
      </c>
      <c r="IO37" s="74">
        <v>47.0</v>
      </c>
      <c r="IP37" s="74">
        <v>140.0</v>
      </c>
      <c r="IQ37" s="74">
        <v>34.4</v>
      </c>
      <c r="IR37" s="74">
        <v>6.0</v>
      </c>
      <c r="IS37" s="74">
        <v>0.1</v>
      </c>
      <c r="IT37" s="74">
        <v>0.4</v>
      </c>
      <c r="IU37" s="74">
        <v>12.0</v>
      </c>
      <c r="IV37" s="74">
        <v>53.0</v>
      </c>
      <c r="IW37" s="74">
        <v>50.0</v>
      </c>
      <c r="IX37" s="107"/>
      <c r="IY37" s="76">
        <v>138.14</v>
      </c>
      <c r="IZ37" s="76">
        <v>34.52</v>
      </c>
      <c r="JA37" s="76">
        <v>395.46</v>
      </c>
      <c r="JB37" s="76">
        <v>19.77</v>
      </c>
      <c r="JC37" s="76">
        <v>7.68</v>
      </c>
      <c r="JD37" s="76">
        <v>3.0</v>
      </c>
      <c r="JE37" s="76">
        <v>71.71</v>
      </c>
      <c r="JF37" s="76">
        <v>52.29</v>
      </c>
      <c r="JG37" s="77"/>
      <c r="JH37" s="77"/>
      <c r="JI37" s="77"/>
      <c r="JJ37" s="77"/>
      <c r="JK37" s="77"/>
      <c r="JL37" s="77"/>
      <c r="JM37" s="77"/>
      <c r="JN37" s="77"/>
      <c r="JO37" s="107"/>
      <c r="JP37" s="240"/>
      <c r="JQ37" s="240"/>
      <c r="JR37" s="78">
        <v>0.0</v>
      </c>
      <c r="JS37" s="78">
        <v>0.0</v>
      </c>
      <c r="JT37" s="78">
        <v>0.0</v>
      </c>
      <c r="JU37" s="78">
        <v>2.0</v>
      </c>
      <c r="JV37" s="240"/>
      <c r="JW37" s="240"/>
      <c r="JX37" s="240"/>
      <c r="JY37" s="240"/>
      <c r="JZ37" s="240"/>
      <c r="KA37" s="240"/>
      <c r="KB37" s="78"/>
      <c r="KC37" s="78">
        <v>2.0</v>
      </c>
      <c r="KD37" s="240"/>
      <c r="KE37" s="240"/>
      <c r="KF37" s="107"/>
      <c r="KG37" s="79">
        <v>140.0</v>
      </c>
      <c r="KH37" s="79">
        <v>34.0</v>
      </c>
      <c r="KI37" s="238">
        <v>12.0</v>
      </c>
      <c r="KJ37" s="238">
        <v>0.6</v>
      </c>
      <c r="KK37" s="79"/>
      <c r="KL37" s="79">
        <v>1.0</v>
      </c>
      <c r="KM37" s="79">
        <v>54.0</v>
      </c>
      <c r="KN37" s="79">
        <v>54.0</v>
      </c>
      <c r="KO37" s="79">
        <v>140.0</v>
      </c>
      <c r="KP37" s="79">
        <v>34.0</v>
      </c>
      <c r="KQ37" s="235" t="s">
        <v>98</v>
      </c>
      <c r="KR37" s="235" t="s">
        <v>98</v>
      </c>
      <c r="KS37" s="80"/>
      <c r="KT37" s="79">
        <v>1.0</v>
      </c>
      <c r="KU37" s="79">
        <v>52.0</v>
      </c>
      <c r="KV37" s="79">
        <v>50.0</v>
      </c>
      <c r="KW37" s="107"/>
      <c r="KX37" s="81">
        <v>126.0</v>
      </c>
      <c r="KY37" s="81">
        <v>32.0</v>
      </c>
      <c r="KZ37" s="81">
        <v>302.0</v>
      </c>
      <c r="LA37" s="81">
        <v>14.4</v>
      </c>
      <c r="LB37" s="81">
        <v>4.2</v>
      </c>
      <c r="LC37" s="81">
        <v>3.0</v>
      </c>
      <c r="LD37" s="81">
        <v>56.0</v>
      </c>
      <c r="LE37" s="81">
        <v>57.0</v>
      </c>
      <c r="LF37" s="81">
        <v>126.0</v>
      </c>
      <c r="LG37" s="81">
        <v>32.0</v>
      </c>
      <c r="LH37" s="81">
        <v>355.0</v>
      </c>
      <c r="LI37" s="81">
        <v>17.4</v>
      </c>
      <c r="LJ37" s="81">
        <v>5.0</v>
      </c>
      <c r="LK37" s="81">
        <v>5.0</v>
      </c>
      <c r="LL37" s="81">
        <v>55.0</v>
      </c>
      <c r="LM37" s="81">
        <v>54.0</v>
      </c>
      <c r="LN37" s="107"/>
      <c r="LO37" s="82">
        <v>317.0</v>
      </c>
      <c r="LP37" s="82">
        <v>346.0</v>
      </c>
      <c r="LQ37" s="82">
        <v>191.0</v>
      </c>
      <c r="LR37" s="82">
        <v>66.0</v>
      </c>
      <c r="LS37" s="82">
        <v>329.0</v>
      </c>
      <c r="LT37" s="82">
        <v>72.0</v>
      </c>
      <c r="LU37" s="82">
        <v>14.0</v>
      </c>
      <c r="LV37" s="82">
        <v>137.0</v>
      </c>
      <c r="LW37" s="82">
        <v>138.0</v>
      </c>
      <c r="LX37" s="82">
        <v>58.0</v>
      </c>
      <c r="LY37" s="82">
        <v>54.0</v>
      </c>
      <c r="LZ37" s="82">
        <v>12.0</v>
      </c>
      <c r="MA37" s="82">
        <v>119.0</v>
      </c>
      <c r="MB37" s="82">
        <v>6.0</v>
      </c>
      <c r="MC37" s="82">
        <v>139.0</v>
      </c>
      <c r="MD37" s="82">
        <v>208.0</v>
      </c>
      <c r="ME37" s="82">
        <v>78.0</v>
      </c>
      <c r="MF37" s="82">
        <v>64.0</v>
      </c>
      <c r="MG37" s="82">
        <v>12.0</v>
      </c>
      <c r="MH37" s="82">
        <v>0.0</v>
      </c>
      <c r="MI37" s="82">
        <v>0.0</v>
      </c>
      <c r="MJ37" s="82">
        <v>0.0</v>
      </c>
      <c r="MK37" s="82">
        <v>0.0</v>
      </c>
      <c r="ML37" s="82">
        <v>55.0</v>
      </c>
      <c r="MM37" s="82">
        <v>55.0</v>
      </c>
      <c r="MN37" s="82">
        <v>5.0</v>
      </c>
      <c r="MO37" s="86"/>
      <c r="MP37" s="87"/>
      <c r="MQ37" s="87"/>
      <c r="MR37" s="87"/>
      <c r="MS37" s="87"/>
      <c r="MT37" s="82">
        <v>5.0</v>
      </c>
      <c r="MU37" s="82">
        <v>9.0</v>
      </c>
      <c r="MV37" s="82">
        <v>101.0</v>
      </c>
      <c r="MW37" s="82">
        <v>37.0</v>
      </c>
      <c r="MX37" s="82">
        <v>55.0</v>
      </c>
      <c r="MY37" s="205" t="s">
        <v>96</v>
      </c>
      <c r="MZ37" s="121">
        <v>5.0</v>
      </c>
      <c r="NA37" s="87"/>
      <c r="NB37" s="82">
        <v>23.0</v>
      </c>
      <c r="NC37" s="82">
        <v>7.0</v>
      </c>
      <c r="ND37" s="82">
        <v>139.0</v>
      </c>
      <c r="NE37" s="82">
        <v>36.0</v>
      </c>
      <c r="NF37" s="82">
        <v>50.0</v>
      </c>
      <c r="NG37" s="82">
        <v>50.0</v>
      </c>
      <c r="NH37" s="82">
        <v>5.0</v>
      </c>
      <c r="NI37" s="87"/>
      <c r="NJ37" s="82">
        <v>0.0</v>
      </c>
      <c r="NK37" s="82">
        <v>0.0</v>
      </c>
      <c r="NL37" s="82">
        <v>0.0</v>
      </c>
      <c r="NM37" s="82">
        <v>34.0</v>
      </c>
      <c r="NN37" s="82">
        <v>48.0</v>
      </c>
      <c r="NO37" s="82">
        <v>52.0</v>
      </c>
      <c r="NP37" s="83">
        <v>4.0</v>
      </c>
      <c r="NQ37" s="223"/>
      <c r="NR37" s="223"/>
    </row>
    <row r="38" ht="14.25" customHeight="1">
      <c r="C38" s="108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5">MIN(C14:C37)</f>
        <v>49.87</v>
      </c>
      <c r="D39" s="110">
        <f t="shared" si="75"/>
        <v>332</v>
      </c>
      <c r="E39" s="110">
        <f t="shared" si="75"/>
        <v>133</v>
      </c>
      <c r="F39" s="110">
        <f t="shared" si="75"/>
        <v>32</v>
      </c>
      <c r="G39" s="110">
        <f t="shared" si="75"/>
        <v>6.9</v>
      </c>
      <c r="H39" s="110">
        <f t="shared" si="75"/>
        <v>0</v>
      </c>
      <c r="I39" s="110">
        <f t="shared" si="75"/>
        <v>6</v>
      </c>
      <c r="J39" s="110">
        <f t="shared" si="75"/>
        <v>49</v>
      </c>
      <c r="K39" s="110">
        <f t="shared" si="75"/>
        <v>45</v>
      </c>
      <c r="L39" s="110">
        <f t="shared" si="75"/>
        <v>137</v>
      </c>
      <c r="M39" s="110">
        <f t="shared" si="75"/>
        <v>41</v>
      </c>
      <c r="N39" s="110">
        <f t="shared" si="75"/>
        <v>7.9</v>
      </c>
      <c r="O39" s="110">
        <f t="shared" si="75"/>
        <v>0</v>
      </c>
      <c r="P39" s="110">
        <f t="shared" si="75"/>
        <v>6</v>
      </c>
      <c r="Q39" s="110">
        <f t="shared" si="75"/>
        <v>54</v>
      </c>
      <c r="R39" s="110">
        <f t="shared" si="75"/>
        <v>48</v>
      </c>
      <c r="S39" s="110">
        <f t="shared" si="75"/>
        <v>338.8</v>
      </c>
      <c r="T39" s="110">
        <f t="shared" si="75"/>
        <v>99.9</v>
      </c>
      <c r="U39" s="110"/>
      <c r="V39" s="110">
        <f t="shared" ref="V39:X39" si="76">MIN(V14:V37)</f>
        <v>0</v>
      </c>
      <c r="W39" s="110">
        <f t="shared" si="76"/>
        <v>335.2</v>
      </c>
      <c r="X39" s="110">
        <f t="shared" si="76"/>
        <v>124.4</v>
      </c>
      <c r="Y39" s="110"/>
      <c r="Z39" s="110">
        <f t="shared" ref="Z39:AB39" si="77">MIN(Z14:Z37)</f>
        <v>0</v>
      </c>
      <c r="AA39" s="110">
        <f t="shared" si="77"/>
        <v>338.8</v>
      </c>
      <c r="AB39" s="110">
        <f t="shared" si="77"/>
        <v>270.4</v>
      </c>
      <c r="AC39" s="110"/>
      <c r="AD39" s="110">
        <f t="shared" ref="AD39:AF39" si="78">MIN(AD14:AD37)</f>
        <v>0</v>
      </c>
      <c r="AE39" s="110">
        <f t="shared" si="78"/>
        <v>338.6</v>
      </c>
      <c r="AF39" s="110">
        <f t="shared" si="78"/>
        <v>247.3</v>
      </c>
      <c r="AG39" s="110"/>
      <c r="AH39" s="110">
        <f t="shared" ref="AH39:AJ39" si="79">MIN(AH14:AH37)</f>
        <v>0</v>
      </c>
      <c r="AI39" s="110">
        <f t="shared" si="79"/>
        <v>345.2</v>
      </c>
      <c r="AJ39" s="110">
        <f t="shared" si="79"/>
        <v>251.2</v>
      </c>
      <c r="AK39" s="110"/>
      <c r="AL39" s="110">
        <f t="shared" ref="AL39:AN39" si="80">MIN(AL14:AL37)</f>
        <v>0</v>
      </c>
      <c r="AM39" s="110">
        <f t="shared" si="80"/>
        <v>330.2</v>
      </c>
      <c r="AN39" s="110">
        <f t="shared" si="80"/>
        <v>266.3</v>
      </c>
      <c r="AO39" s="110"/>
      <c r="AP39" s="110">
        <f t="shared" ref="AP39:AR39" si="81">MIN(AP14:AP37)</f>
        <v>0</v>
      </c>
      <c r="AQ39" s="189">
        <f t="shared" si="81"/>
        <v>133</v>
      </c>
      <c r="AR39" s="110">
        <f t="shared" si="81"/>
        <v>32</v>
      </c>
      <c r="AS39" s="110"/>
      <c r="AT39" s="110">
        <f t="shared" ref="AT39:AV39" si="82">MIN(AT14:AT37)</f>
        <v>0</v>
      </c>
      <c r="AU39" s="110">
        <f t="shared" si="82"/>
        <v>137</v>
      </c>
      <c r="AV39" s="110">
        <f t="shared" si="82"/>
        <v>41</v>
      </c>
      <c r="AW39" s="110"/>
      <c r="AX39" s="110">
        <f t="shared" ref="AX39:AY39" si="83">MIN(AX14:AX37)</f>
        <v>0</v>
      </c>
      <c r="AY39" s="189">
        <f t="shared" si="83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4">MIN(BJ14:BJ37)</f>
        <v>85</v>
      </c>
      <c r="BK39" s="110">
        <f t="shared" si="84"/>
        <v>56</v>
      </c>
      <c r="BL39" s="112">
        <f t="shared" si="84"/>
        <v>0</v>
      </c>
      <c r="BM39" s="110">
        <f t="shared" si="84"/>
        <v>338</v>
      </c>
      <c r="BN39" s="110">
        <f t="shared" si="84"/>
        <v>143</v>
      </c>
      <c r="BO39" s="110">
        <f t="shared" si="84"/>
        <v>86</v>
      </c>
      <c r="BP39" s="110">
        <f t="shared" si="84"/>
        <v>4.3</v>
      </c>
      <c r="BQ39" s="110">
        <f t="shared" si="84"/>
        <v>0</v>
      </c>
      <c r="BR39" s="110">
        <f t="shared" si="84"/>
        <v>6</v>
      </c>
      <c r="BS39" s="110">
        <f t="shared" si="84"/>
        <v>50</v>
      </c>
      <c r="BT39" s="110">
        <f t="shared" si="84"/>
        <v>48</v>
      </c>
      <c r="BU39" s="110">
        <f t="shared" si="84"/>
        <v>338</v>
      </c>
      <c r="BV39" s="110">
        <f t="shared" si="84"/>
        <v>284</v>
      </c>
      <c r="BW39" s="110"/>
      <c r="BX39" s="110">
        <f t="shared" ref="BX39:BZ39" si="85">MIN(BX14:BX37)</f>
        <v>9</v>
      </c>
      <c r="BY39" s="110">
        <f t="shared" si="85"/>
        <v>331</v>
      </c>
      <c r="BZ39" s="110">
        <f t="shared" si="85"/>
        <v>302</v>
      </c>
      <c r="CA39" s="110"/>
      <c r="CB39" s="110">
        <f t="shared" ref="CB39:CD39" si="86">MIN(CB14:CB37)</f>
        <v>8</v>
      </c>
      <c r="CC39" s="110">
        <f t="shared" si="86"/>
        <v>337</v>
      </c>
      <c r="CD39" s="110">
        <f t="shared" si="86"/>
        <v>172</v>
      </c>
      <c r="CE39" s="110"/>
      <c r="CF39" s="110">
        <f t="shared" ref="CF39:CH39" si="87">MIN(CF14:CF37)</f>
        <v>4</v>
      </c>
      <c r="CG39" s="110">
        <f t="shared" si="87"/>
        <v>331</v>
      </c>
      <c r="CH39" s="110">
        <f t="shared" si="87"/>
        <v>181</v>
      </c>
      <c r="CI39" s="110"/>
      <c r="CJ39" s="110">
        <f t="shared" ref="CJ39:CL39" si="88">MIN(CJ14:CJ37)</f>
        <v>3</v>
      </c>
      <c r="CK39" s="110">
        <f t="shared" si="88"/>
        <v>329</v>
      </c>
      <c r="CL39" s="110">
        <f t="shared" si="88"/>
        <v>154</v>
      </c>
      <c r="CM39" s="110"/>
      <c r="CN39" s="110">
        <f t="shared" ref="CN39:CP39" si="89">MIN(CN14:CN37)</f>
        <v>1</v>
      </c>
      <c r="CO39" s="110">
        <f t="shared" si="89"/>
        <v>327</v>
      </c>
      <c r="CP39" s="110">
        <f t="shared" si="89"/>
        <v>237</v>
      </c>
      <c r="CQ39" s="110"/>
      <c r="CR39" s="110">
        <f t="shared" ref="CR39:CT39" si="90">MIN(CR14:CR37)</f>
        <v>3</v>
      </c>
      <c r="CS39" s="110">
        <f t="shared" si="90"/>
        <v>332</v>
      </c>
      <c r="CT39" s="110">
        <f t="shared" si="90"/>
        <v>251</v>
      </c>
      <c r="CU39" s="110"/>
      <c r="CV39" s="110">
        <f t="shared" ref="CV39:CX39" si="91">MIN(CV14:CV37)</f>
        <v>22</v>
      </c>
      <c r="CW39" s="110">
        <f t="shared" si="91"/>
        <v>334</v>
      </c>
      <c r="CX39" s="110">
        <f t="shared" si="91"/>
        <v>140</v>
      </c>
      <c r="CY39" s="110"/>
      <c r="CZ39" s="110">
        <f t="shared" ref="CZ39:DB39" si="92">MIN(CZ14:CZ37)</f>
        <v>21</v>
      </c>
      <c r="DA39" s="110">
        <f t="shared" si="92"/>
        <v>320</v>
      </c>
      <c r="DB39" s="110">
        <f t="shared" si="92"/>
        <v>149</v>
      </c>
      <c r="DC39" s="110"/>
      <c r="DD39" s="110">
        <f t="shared" ref="DD39:DE39" si="93">MIN(DD14:DD37)</f>
        <v>50</v>
      </c>
      <c r="DE39" s="110">
        <f t="shared" si="93"/>
        <v>143</v>
      </c>
      <c r="DF39" s="110"/>
      <c r="DG39" s="110">
        <f t="shared" ref="DG39:DH39" si="94">MIN(DG14:DG37)</f>
        <v>86</v>
      </c>
      <c r="DH39" s="110">
        <f t="shared" si="94"/>
        <v>4.3</v>
      </c>
      <c r="DI39" s="110"/>
      <c r="DJ39" s="110">
        <f t="shared" ref="DJ39:DU39" si="95">MIN(DJ14:DJ37)</f>
        <v>7</v>
      </c>
      <c r="DK39" s="110">
        <f t="shared" si="95"/>
        <v>50</v>
      </c>
      <c r="DL39" s="110">
        <f t="shared" si="95"/>
        <v>48</v>
      </c>
      <c r="DM39" s="112">
        <f t="shared" si="95"/>
        <v>0</v>
      </c>
      <c r="DN39" s="110">
        <f t="shared" si="95"/>
        <v>337</v>
      </c>
      <c r="DO39" s="110">
        <f t="shared" si="95"/>
        <v>139</v>
      </c>
      <c r="DP39" s="110">
        <f t="shared" si="95"/>
        <v>29.69</v>
      </c>
      <c r="DQ39" s="110">
        <f t="shared" si="95"/>
        <v>15.29</v>
      </c>
      <c r="DR39" s="110">
        <f t="shared" si="95"/>
        <v>3.04</v>
      </c>
      <c r="DS39" s="110">
        <f t="shared" si="95"/>
        <v>8</v>
      </c>
      <c r="DT39" s="110">
        <f t="shared" si="95"/>
        <v>37</v>
      </c>
      <c r="DU39" s="110">
        <f t="shared" si="95"/>
        <v>44.7</v>
      </c>
      <c r="DV39" s="110">
        <f>MIN('14'!DV14:DV37)</f>
        <v>335</v>
      </c>
      <c r="DW39" s="110">
        <f>MIN('14'!DW14:DW37)</f>
        <v>0</v>
      </c>
      <c r="DX39" s="110"/>
      <c r="DY39" s="110">
        <f>MIN('14'!DY14:DY37)</f>
        <v>0</v>
      </c>
      <c r="DZ39" s="110">
        <f>MIN('14'!DZ14:DZ37)</f>
        <v>335</v>
      </c>
      <c r="EA39" s="110">
        <f>MIN('14'!EA14:EA37)</f>
        <v>0</v>
      </c>
      <c r="EB39" s="110"/>
      <c r="EC39" s="110">
        <f>MIN('14'!EC14:EC37)</f>
        <v>0</v>
      </c>
      <c r="ED39" s="112">
        <f t="shared" ref="ED39:EU39" si="96">MIN(ED14:ED37)</f>
        <v>0</v>
      </c>
      <c r="EE39" s="110">
        <f t="shared" si="96"/>
        <v>250</v>
      </c>
      <c r="EF39" s="110">
        <f t="shared" si="96"/>
        <v>135</v>
      </c>
      <c r="EG39" s="110">
        <f t="shared" si="96"/>
        <v>69</v>
      </c>
      <c r="EH39" s="110">
        <f t="shared" si="96"/>
        <v>2.8</v>
      </c>
      <c r="EI39" s="110">
        <f t="shared" si="96"/>
        <v>0</v>
      </c>
      <c r="EJ39" s="110">
        <f t="shared" si="96"/>
        <v>9</v>
      </c>
      <c r="EK39" s="110">
        <f t="shared" si="96"/>
        <v>47</v>
      </c>
      <c r="EL39" s="110">
        <f t="shared" si="96"/>
        <v>48</v>
      </c>
      <c r="EM39" s="110">
        <f t="shared" si="96"/>
        <v>135</v>
      </c>
      <c r="EN39" s="110">
        <f t="shared" si="96"/>
        <v>96</v>
      </c>
      <c r="EO39" s="110">
        <f t="shared" si="96"/>
        <v>4.1</v>
      </c>
      <c r="EP39" s="110">
        <f t="shared" si="96"/>
        <v>0</v>
      </c>
      <c r="EQ39" s="110">
        <f t="shared" si="96"/>
        <v>9</v>
      </c>
      <c r="ER39" s="110">
        <f t="shared" si="96"/>
        <v>48</v>
      </c>
      <c r="ES39" s="110">
        <f t="shared" si="96"/>
        <v>50</v>
      </c>
      <c r="ET39" s="110">
        <f t="shared" si="96"/>
        <v>337</v>
      </c>
      <c r="EU39" s="110">
        <f t="shared" si="96"/>
        <v>0</v>
      </c>
      <c r="EV39" s="110"/>
      <c r="EW39" s="110">
        <f t="shared" ref="EW39:EY39" si="97">MIN(EW14:EW37)</f>
        <v>-9.5</v>
      </c>
      <c r="EX39" s="110">
        <f t="shared" si="97"/>
        <v>336</v>
      </c>
      <c r="EY39" s="110">
        <f t="shared" si="97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8">MIN(FI14:FI37)</f>
        <v>0</v>
      </c>
      <c r="FJ39" s="110">
        <f t="shared" si="98"/>
        <v>337</v>
      </c>
      <c r="FK39" s="110">
        <f t="shared" si="98"/>
        <v>234</v>
      </c>
      <c r="FL39" s="110"/>
      <c r="FM39" s="110">
        <f t="shared" ref="FM39:FN39" si="99">MIN(FM14:FM37)</f>
        <v>4.6</v>
      </c>
      <c r="FN39" s="110">
        <f t="shared" si="99"/>
        <v>233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0">MIN(FY14:FY37)</f>
        <v>0</v>
      </c>
      <c r="FZ39" s="112">
        <f t="shared" si="100"/>
        <v>0</v>
      </c>
      <c r="GA39" s="110">
        <f t="shared" si="100"/>
        <v>338</v>
      </c>
      <c r="GB39" s="110">
        <f t="shared" si="100"/>
        <v>273</v>
      </c>
      <c r="GC39" s="110"/>
      <c r="GD39" s="110">
        <f t="shared" ref="GD39:GF39" si="101">MIN(GD14:GD37)</f>
        <v>3.52</v>
      </c>
      <c r="GE39" s="110">
        <f t="shared" si="101"/>
        <v>337</v>
      </c>
      <c r="GF39" s="110">
        <f t="shared" si="101"/>
        <v>287.8</v>
      </c>
      <c r="GG39" s="110"/>
      <c r="GH39" s="110">
        <f t="shared" ref="GH39:GJ39" si="102">MIN(GH14:GH37)</f>
        <v>5.19</v>
      </c>
      <c r="GI39" s="110">
        <f t="shared" si="102"/>
        <v>337</v>
      </c>
      <c r="GJ39" s="110">
        <f t="shared" si="102"/>
        <v>228.6</v>
      </c>
      <c r="GK39" s="110"/>
      <c r="GL39" s="110">
        <f t="shared" ref="GL39:GN39" si="103">MIN(GL14:GL37)</f>
        <v>-19.1</v>
      </c>
      <c r="GM39" s="110">
        <f t="shared" si="103"/>
        <v>337</v>
      </c>
      <c r="GN39" s="110">
        <f t="shared" si="103"/>
        <v>209.02</v>
      </c>
      <c r="GO39" s="110"/>
      <c r="GP39" s="110">
        <f t="shared" ref="GP39:GR39" si="104">MIN(GP14:GP37)</f>
        <v>-27.05</v>
      </c>
      <c r="GQ39" s="110">
        <f t="shared" si="104"/>
        <v>0</v>
      </c>
      <c r="GR39" s="110">
        <f t="shared" si="104"/>
        <v>0</v>
      </c>
      <c r="GS39" s="110"/>
      <c r="GT39" s="110">
        <f t="shared" ref="GT39:GV39" si="105">MIN(GT14:GT37)</f>
        <v>-7.04</v>
      </c>
      <c r="GU39" s="110">
        <f t="shared" si="105"/>
        <v>338</v>
      </c>
      <c r="GV39" s="110">
        <f t="shared" si="105"/>
        <v>47.48</v>
      </c>
      <c r="GW39" s="110"/>
      <c r="GX39" s="110">
        <f t="shared" ref="GX39:HC39" si="106">MIN(GX14:GX37)</f>
        <v>-8.38</v>
      </c>
      <c r="GY39" s="112">
        <f t="shared" si="106"/>
        <v>0</v>
      </c>
      <c r="GZ39" s="110">
        <f t="shared" si="106"/>
        <v>0</v>
      </c>
      <c r="HA39" s="110">
        <f t="shared" si="106"/>
        <v>0</v>
      </c>
      <c r="HB39" s="110">
        <f t="shared" si="106"/>
        <v>16</v>
      </c>
      <c r="HC39" s="110">
        <f t="shared" si="106"/>
        <v>0.8</v>
      </c>
      <c r="HD39" s="110"/>
      <c r="HE39" s="110">
        <f t="shared" ref="HE39:HK39" si="107">MIN(HE14:HE37)</f>
        <v>8</v>
      </c>
      <c r="HF39" s="110">
        <f t="shared" si="107"/>
        <v>50</v>
      </c>
      <c r="HG39" s="110">
        <f t="shared" si="107"/>
        <v>47</v>
      </c>
      <c r="HH39" s="110">
        <f t="shared" si="107"/>
        <v>0</v>
      </c>
      <c r="HI39" s="110">
        <f t="shared" si="107"/>
        <v>0</v>
      </c>
      <c r="HJ39" s="110">
        <f t="shared" si="107"/>
        <v>3</v>
      </c>
      <c r="HK39" s="110">
        <f t="shared" si="107"/>
        <v>0.15</v>
      </c>
      <c r="HL39" s="110"/>
      <c r="HM39" s="110">
        <f t="shared" ref="HM39:HS39" si="108">MIN(HM14:HM37)</f>
        <v>5</v>
      </c>
      <c r="HN39" s="110">
        <f t="shared" si="108"/>
        <v>50</v>
      </c>
      <c r="HO39" s="110">
        <f t="shared" si="108"/>
        <v>50</v>
      </c>
      <c r="HP39" s="110">
        <f t="shared" si="108"/>
        <v>0</v>
      </c>
      <c r="HQ39" s="110">
        <f t="shared" si="108"/>
        <v>0</v>
      </c>
      <c r="HR39" s="110">
        <f t="shared" si="108"/>
        <v>91</v>
      </c>
      <c r="HS39" s="110">
        <f t="shared" si="108"/>
        <v>4.55</v>
      </c>
      <c r="HT39" s="110"/>
      <c r="HU39" s="110">
        <f t="shared" ref="HU39:IB39" si="109">MIN(HU14:HU37)</f>
        <v>7</v>
      </c>
      <c r="HV39" s="110">
        <f t="shared" si="109"/>
        <v>48</v>
      </c>
      <c r="HW39" s="110">
        <f t="shared" si="109"/>
        <v>48</v>
      </c>
      <c r="HX39" s="112">
        <f t="shared" si="109"/>
        <v>0</v>
      </c>
      <c r="HY39" s="110">
        <f t="shared" si="109"/>
        <v>134</v>
      </c>
      <c r="HZ39" s="110">
        <f t="shared" si="109"/>
        <v>33</v>
      </c>
      <c r="IA39" s="110">
        <f t="shared" si="109"/>
        <v>42</v>
      </c>
      <c r="IB39" s="110">
        <f t="shared" si="109"/>
        <v>2.1</v>
      </c>
      <c r="IC39" s="110"/>
      <c r="ID39" s="110">
        <f t="shared" ref="ID39:IK39" si="110">MIN(ID14:ID37)</f>
        <v>2</v>
      </c>
      <c r="IE39" s="110">
        <f t="shared" si="110"/>
        <v>58</v>
      </c>
      <c r="IF39" s="110">
        <f t="shared" si="110"/>
        <v>38</v>
      </c>
      <c r="IG39" s="112">
        <f t="shared" si="110"/>
        <v>0</v>
      </c>
      <c r="IH39" s="110">
        <f t="shared" si="110"/>
        <v>138</v>
      </c>
      <c r="II39" s="110">
        <f t="shared" si="110"/>
        <v>33.4</v>
      </c>
      <c r="IJ39" s="110">
        <f t="shared" si="110"/>
        <v>0.7</v>
      </c>
      <c r="IK39" s="110">
        <f t="shared" si="110"/>
        <v>0.1</v>
      </c>
      <c r="IL39" s="110"/>
      <c r="IM39" s="110">
        <f t="shared" ref="IM39:IS39" si="111">MIN(IM14:IM37)</f>
        <v>6</v>
      </c>
      <c r="IN39" s="110">
        <f t="shared" si="111"/>
        <v>44</v>
      </c>
      <c r="IO39" s="110">
        <f t="shared" si="111"/>
        <v>42</v>
      </c>
      <c r="IP39" s="110">
        <f t="shared" si="111"/>
        <v>138</v>
      </c>
      <c r="IQ39" s="110">
        <f t="shared" si="111"/>
        <v>33.7</v>
      </c>
      <c r="IR39" s="110">
        <f t="shared" si="111"/>
        <v>4</v>
      </c>
      <c r="IS39" s="110">
        <f t="shared" si="111"/>
        <v>0.1</v>
      </c>
      <c r="IT39" s="110"/>
      <c r="IU39" s="110">
        <f t="shared" ref="IU39:JB39" si="112">MIN(IU14:IU37)</f>
        <v>12</v>
      </c>
      <c r="IV39" s="110">
        <f t="shared" si="112"/>
        <v>43</v>
      </c>
      <c r="IW39" s="110">
        <f t="shared" si="112"/>
        <v>42</v>
      </c>
      <c r="IX39" s="112">
        <f t="shared" si="112"/>
        <v>0</v>
      </c>
      <c r="IY39" s="110">
        <f t="shared" si="112"/>
        <v>138.14</v>
      </c>
      <c r="IZ39" s="110">
        <f t="shared" si="112"/>
        <v>34.39</v>
      </c>
      <c r="JA39" s="110">
        <f t="shared" si="112"/>
        <v>262.92</v>
      </c>
      <c r="JB39" s="110">
        <f t="shared" si="112"/>
        <v>13.14</v>
      </c>
      <c r="JC39" s="110"/>
      <c r="JD39" s="110">
        <f t="shared" ref="JD39:JJ39" si="113">MIN(JD14:JD37)</f>
        <v>3</v>
      </c>
      <c r="JE39" s="110">
        <f t="shared" si="113"/>
        <v>54.41</v>
      </c>
      <c r="JF39" s="110">
        <f t="shared" si="113"/>
        <v>41.56</v>
      </c>
      <c r="JG39" s="110">
        <f t="shared" si="113"/>
        <v>0</v>
      </c>
      <c r="JH39" s="110">
        <f t="shared" si="113"/>
        <v>0</v>
      </c>
      <c r="JI39" s="110">
        <f t="shared" si="113"/>
        <v>0</v>
      </c>
      <c r="JJ39" s="110">
        <f t="shared" si="113"/>
        <v>0</v>
      </c>
      <c r="JK39" s="110"/>
      <c r="JL39" s="110">
        <f t="shared" ref="JL39:JS39" si="114">MIN(JL14:JL37)</f>
        <v>0</v>
      </c>
      <c r="JM39" s="110">
        <f t="shared" si="114"/>
        <v>0</v>
      </c>
      <c r="JN39" s="110">
        <f t="shared" si="114"/>
        <v>0</v>
      </c>
      <c r="JO39" s="112">
        <f t="shared" si="114"/>
        <v>0</v>
      </c>
      <c r="JP39" s="110">
        <f t="shared" si="114"/>
        <v>135</v>
      </c>
      <c r="JQ39" s="110">
        <f t="shared" si="114"/>
        <v>32.1</v>
      </c>
      <c r="JR39" s="110">
        <f t="shared" si="114"/>
        <v>0</v>
      </c>
      <c r="JS39" s="110">
        <f t="shared" si="114"/>
        <v>0</v>
      </c>
      <c r="JT39" s="110"/>
      <c r="JU39" s="110">
        <f t="shared" ref="JU39:KA39" si="115">MIN(JU14:JU37)</f>
        <v>2</v>
      </c>
      <c r="JV39" s="110">
        <f t="shared" si="115"/>
        <v>39</v>
      </c>
      <c r="JW39" s="110">
        <f t="shared" si="115"/>
        <v>38</v>
      </c>
      <c r="JX39" s="110">
        <f t="shared" si="115"/>
        <v>135</v>
      </c>
      <c r="JY39" s="110">
        <f t="shared" si="115"/>
        <v>33.6</v>
      </c>
      <c r="JZ39" s="110">
        <f t="shared" si="115"/>
        <v>14</v>
      </c>
      <c r="KA39" s="110">
        <f t="shared" si="115"/>
        <v>0.7</v>
      </c>
      <c r="KB39" s="110"/>
      <c r="KC39" s="110">
        <f t="shared" ref="KC39:KJ39" si="116">MIN(KC14:KC37)</f>
        <v>2</v>
      </c>
      <c r="KD39" s="110">
        <f t="shared" si="116"/>
        <v>45</v>
      </c>
      <c r="KE39" s="110">
        <f t="shared" si="116"/>
        <v>45</v>
      </c>
      <c r="KF39" s="112">
        <f t="shared" si="116"/>
        <v>0</v>
      </c>
      <c r="KG39" s="110">
        <f t="shared" si="116"/>
        <v>136</v>
      </c>
      <c r="KH39" s="110">
        <f t="shared" si="116"/>
        <v>33</v>
      </c>
      <c r="KI39" s="110">
        <f t="shared" si="116"/>
        <v>12</v>
      </c>
      <c r="KJ39" s="110">
        <f t="shared" si="116"/>
        <v>0.6</v>
      </c>
      <c r="KK39" s="110"/>
      <c r="KL39" s="110">
        <f t="shared" ref="KL39:KR39" si="117">MIN(KL14:KL37)</f>
        <v>1</v>
      </c>
      <c r="KM39" s="110">
        <f t="shared" si="117"/>
        <v>42</v>
      </c>
      <c r="KN39" s="110">
        <f t="shared" si="117"/>
        <v>42</v>
      </c>
      <c r="KO39" s="110">
        <f t="shared" si="117"/>
        <v>136</v>
      </c>
      <c r="KP39" s="110">
        <f t="shared" si="117"/>
        <v>33</v>
      </c>
      <c r="KQ39" s="110">
        <f t="shared" si="117"/>
        <v>3</v>
      </c>
      <c r="KR39" s="110">
        <f t="shared" si="117"/>
        <v>0.2</v>
      </c>
      <c r="KS39" s="110"/>
      <c r="KT39" s="110">
        <f t="shared" ref="KT39:LA39" si="118">MIN(KT14:KT37)</f>
        <v>1</v>
      </c>
      <c r="KU39" s="110">
        <f t="shared" si="118"/>
        <v>42</v>
      </c>
      <c r="KV39" s="110">
        <f t="shared" si="118"/>
        <v>40</v>
      </c>
      <c r="KW39" s="112">
        <f t="shared" si="118"/>
        <v>0</v>
      </c>
      <c r="KX39" s="110">
        <f t="shared" si="118"/>
        <v>126</v>
      </c>
      <c r="KY39" s="110">
        <f t="shared" si="118"/>
        <v>32</v>
      </c>
      <c r="KZ39" s="110">
        <f t="shared" si="118"/>
        <v>0</v>
      </c>
      <c r="LA39" s="110">
        <f t="shared" si="118"/>
        <v>0</v>
      </c>
      <c r="LB39" s="110"/>
      <c r="LC39" s="110">
        <f t="shared" ref="LC39:LI39" si="119">MIN(LC14:LC37)</f>
        <v>3</v>
      </c>
      <c r="LD39" s="110">
        <f t="shared" si="119"/>
        <v>49</v>
      </c>
      <c r="LE39" s="110">
        <f t="shared" si="119"/>
        <v>49</v>
      </c>
      <c r="LF39" s="110">
        <f t="shared" si="119"/>
        <v>126</v>
      </c>
      <c r="LG39" s="110">
        <f t="shared" si="119"/>
        <v>32</v>
      </c>
      <c r="LH39" s="110">
        <f t="shared" si="119"/>
        <v>153</v>
      </c>
      <c r="LI39" s="110">
        <f t="shared" si="119"/>
        <v>7.5</v>
      </c>
      <c r="LJ39" s="110"/>
      <c r="LK39" s="110">
        <f t="shared" ref="LK39:LO39" si="120">MIN(LK14:LK37)</f>
        <v>5</v>
      </c>
      <c r="LL39" s="110">
        <f t="shared" si="120"/>
        <v>50</v>
      </c>
      <c r="LM39" s="110">
        <f t="shared" si="120"/>
        <v>50</v>
      </c>
      <c r="LN39" s="112">
        <f t="shared" si="120"/>
        <v>0</v>
      </c>
      <c r="LO39" s="110">
        <f t="shared" si="120"/>
        <v>317</v>
      </c>
      <c r="LP39" s="110"/>
      <c r="LQ39" s="110"/>
      <c r="LR39" s="110"/>
      <c r="LS39" s="110"/>
      <c r="LT39" s="110" t="str">
        <f t="shared" ref="LT39:MV39" si="121">MIN(#REF!)</f>
        <v>#REF!</v>
      </c>
      <c r="LU39" s="110" t="str">
        <f t="shared" si="121"/>
        <v>#REF!</v>
      </c>
      <c r="LV39" s="110" t="str">
        <f t="shared" si="121"/>
        <v>#REF!</v>
      </c>
      <c r="LW39" s="110" t="str">
        <f t="shared" si="121"/>
        <v>#REF!</v>
      </c>
      <c r="LX39" s="110" t="str">
        <f t="shared" si="121"/>
        <v>#REF!</v>
      </c>
      <c r="LY39" s="110" t="str">
        <f t="shared" si="121"/>
        <v>#REF!</v>
      </c>
      <c r="LZ39" s="110" t="str">
        <f t="shared" si="121"/>
        <v>#REF!</v>
      </c>
      <c r="MA39" s="110" t="str">
        <f t="shared" si="121"/>
        <v>#REF!</v>
      </c>
      <c r="MB39" s="110" t="str">
        <f t="shared" si="121"/>
        <v>#REF!</v>
      </c>
      <c r="MC39" s="110" t="str">
        <f t="shared" si="121"/>
        <v>#REF!</v>
      </c>
      <c r="MD39" s="110" t="str">
        <f t="shared" si="121"/>
        <v>#REF!</v>
      </c>
      <c r="ME39" s="110" t="str">
        <f t="shared" si="121"/>
        <v>#REF!</v>
      </c>
      <c r="MF39" s="110" t="str">
        <f t="shared" si="121"/>
        <v>#REF!</v>
      </c>
      <c r="MG39" s="110" t="str">
        <f t="shared" si="121"/>
        <v>#REF!</v>
      </c>
      <c r="MH39" s="110" t="str">
        <f t="shared" si="121"/>
        <v>#REF!</v>
      </c>
      <c r="MI39" s="110" t="str">
        <f t="shared" si="121"/>
        <v>#REF!</v>
      </c>
      <c r="MJ39" s="110" t="str">
        <f t="shared" si="121"/>
        <v>#REF!</v>
      </c>
      <c r="MK39" s="110" t="str">
        <f t="shared" si="121"/>
        <v>#REF!</v>
      </c>
      <c r="ML39" s="110" t="str">
        <f t="shared" si="121"/>
        <v>#REF!</v>
      </c>
      <c r="MM39" s="110" t="str">
        <f t="shared" si="121"/>
        <v>#REF!</v>
      </c>
      <c r="MN39" s="110" t="str">
        <f t="shared" si="121"/>
        <v>#REF!</v>
      </c>
      <c r="MO39" s="112" t="str">
        <f t="shared" si="121"/>
        <v>#REF!</v>
      </c>
      <c r="MP39" s="110" t="str">
        <f t="shared" si="121"/>
        <v>#REF!</v>
      </c>
      <c r="MQ39" s="110" t="str">
        <f t="shared" si="121"/>
        <v>#REF!</v>
      </c>
      <c r="MR39" s="110" t="str">
        <f t="shared" si="121"/>
        <v>#REF!</v>
      </c>
      <c r="MS39" s="110" t="str">
        <f t="shared" si="121"/>
        <v>#REF!</v>
      </c>
      <c r="MT39" s="110" t="str">
        <f t="shared" si="121"/>
        <v>#REF!</v>
      </c>
      <c r="MU39" s="110" t="str">
        <f t="shared" si="121"/>
        <v>#REF!</v>
      </c>
      <c r="MV39" s="110" t="str">
        <f t="shared" si="121"/>
        <v>#REF!</v>
      </c>
      <c r="MW39" s="110"/>
      <c r="MX39" s="110"/>
      <c r="MY39" s="110" t="str">
        <f t="shared" ref="MY39:ND39" si="122">MIN(#REF!)</f>
        <v>#REF!</v>
      </c>
      <c r="MZ39" s="110" t="str">
        <f t="shared" si="122"/>
        <v>#REF!</v>
      </c>
      <c r="NA39" s="110" t="str">
        <f t="shared" si="122"/>
        <v>#REF!</v>
      </c>
      <c r="NB39" s="110" t="str">
        <f t="shared" si="122"/>
        <v>#REF!</v>
      </c>
      <c r="NC39" s="110" t="str">
        <f t="shared" si="122"/>
        <v>#REF!</v>
      </c>
      <c r="ND39" s="110" t="str">
        <f t="shared" si="122"/>
        <v>#REF!</v>
      </c>
      <c r="NE39" s="110"/>
      <c r="NF39" s="110"/>
      <c r="NG39" s="110" t="str">
        <f t="shared" ref="NG39:NL39" si="123">MIN(#REF!)</f>
        <v>#REF!</v>
      </c>
      <c r="NH39" s="110" t="str">
        <f t="shared" si="123"/>
        <v>#REF!</v>
      </c>
      <c r="NI39" s="110" t="str">
        <f t="shared" si="123"/>
        <v>#REF!</v>
      </c>
      <c r="NJ39" s="110" t="str">
        <f t="shared" si="123"/>
        <v>#REF!</v>
      </c>
      <c r="NK39" s="110" t="str">
        <f t="shared" si="123"/>
        <v>#REF!</v>
      </c>
      <c r="NL39" s="110" t="str">
        <f t="shared" si="123"/>
        <v>#REF!</v>
      </c>
      <c r="NM39" s="110"/>
      <c r="NN39" s="110"/>
      <c r="NO39" s="110" t="str">
        <f t="shared" ref="NO39:NP39" si="124">MIN(#REF!)</f>
        <v>#REF!</v>
      </c>
      <c r="NP39" s="110" t="str">
        <f t="shared" si="124"/>
        <v>#REF!</v>
      </c>
      <c r="NQ39" s="224"/>
      <c r="NR39" s="224"/>
    </row>
    <row r="40" ht="14.25" customHeight="1">
      <c r="B40" s="113" t="s">
        <v>101</v>
      </c>
      <c r="C40" s="114">
        <f t="shared" ref="C40:T40" si="125">MAX(C14:C37)</f>
        <v>50.38</v>
      </c>
      <c r="D40" s="114">
        <f t="shared" si="125"/>
        <v>347.5</v>
      </c>
      <c r="E40" s="114">
        <f t="shared" si="125"/>
        <v>136</v>
      </c>
      <c r="F40" s="114">
        <f t="shared" si="125"/>
        <v>130</v>
      </c>
      <c r="G40" s="114">
        <f t="shared" si="125"/>
        <v>27.5</v>
      </c>
      <c r="H40" s="114">
        <f t="shared" si="125"/>
        <v>0</v>
      </c>
      <c r="I40" s="114">
        <f t="shared" si="125"/>
        <v>6</v>
      </c>
      <c r="J40" s="114">
        <f t="shared" si="125"/>
        <v>53</v>
      </c>
      <c r="K40" s="114">
        <f t="shared" si="125"/>
        <v>52</v>
      </c>
      <c r="L40" s="114">
        <f t="shared" si="125"/>
        <v>141</v>
      </c>
      <c r="M40" s="114">
        <f t="shared" si="125"/>
        <v>96</v>
      </c>
      <c r="N40" s="114">
        <f t="shared" si="125"/>
        <v>23.9</v>
      </c>
      <c r="O40" s="114">
        <f t="shared" si="125"/>
        <v>0</v>
      </c>
      <c r="P40" s="114">
        <f t="shared" si="125"/>
        <v>6</v>
      </c>
      <c r="Q40" s="114">
        <f t="shared" si="125"/>
        <v>54</v>
      </c>
      <c r="R40" s="114">
        <f t="shared" si="125"/>
        <v>51</v>
      </c>
      <c r="S40" s="114">
        <f t="shared" si="125"/>
        <v>347.4</v>
      </c>
      <c r="T40" s="114">
        <f t="shared" si="125"/>
        <v>367.8</v>
      </c>
      <c r="U40" s="114"/>
      <c r="V40" s="114">
        <f t="shared" ref="V40:X40" si="126">MAX(V14:V37)</f>
        <v>0</v>
      </c>
      <c r="W40" s="114">
        <f t="shared" si="126"/>
        <v>342.8</v>
      </c>
      <c r="X40" s="114">
        <f t="shared" si="126"/>
        <v>313.1</v>
      </c>
      <c r="Y40" s="114"/>
      <c r="Z40" s="114">
        <f t="shared" ref="Z40:AB40" si="127">MAX(Z14:Z37)</f>
        <v>0</v>
      </c>
      <c r="AA40" s="114">
        <f t="shared" si="127"/>
        <v>347.5</v>
      </c>
      <c r="AB40" s="114">
        <f t="shared" si="127"/>
        <v>501.7</v>
      </c>
      <c r="AC40" s="114"/>
      <c r="AD40" s="114">
        <f t="shared" ref="AD40:AF40" si="128">MAX(AD14:AD37)</f>
        <v>0</v>
      </c>
      <c r="AE40" s="114">
        <f t="shared" si="128"/>
        <v>347.4</v>
      </c>
      <c r="AF40" s="114">
        <f t="shared" si="128"/>
        <v>561.3</v>
      </c>
      <c r="AG40" s="114"/>
      <c r="AH40" s="114">
        <f t="shared" ref="AH40:AJ40" si="129">MAX(AH14:AH37)</f>
        <v>0</v>
      </c>
      <c r="AI40" s="114">
        <f t="shared" si="129"/>
        <v>369.8</v>
      </c>
      <c r="AJ40" s="114">
        <f t="shared" si="129"/>
        <v>389.6</v>
      </c>
      <c r="AK40" s="114"/>
      <c r="AL40" s="114">
        <f t="shared" ref="AL40:AN40" si="130">MAX(AL14:AL37)</f>
        <v>0</v>
      </c>
      <c r="AM40" s="114">
        <f t="shared" si="130"/>
        <v>345.7</v>
      </c>
      <c r="AN40" s="114">
        <f t="shared" si="130"/>
        <v>408.5</v>
      </c>
      <c r="AO40" s="114"/>
      <c r="AP40" s="114">
        <f t="shared" ref="AP40:AR40" si="131">MAX(AP14:AP37)</f>
        <v>0</v>
      </c>
      <c r="AQ40" s="190">
        <f t="shared" si="131"/>
        <v>136</v>
      </c>
      <c r="AR40" s="114">
        <f t="shared" si="131"/>
        <v>130</v>
      </c>
      <c r="AS40" s="114"/>
      <c r="AT40" s="114">
        <f t="shared" ref="AT40:AV40" si="132">MAX(AT14:AT37)</f>
        <v>0</v>
      </c>
      <c r="AU40" s="114">
        <f t="shared" si="132"/>
        <v>141</v>
      </c>
      <c r="AV40" s="114">
        <f t="shared" si="132"/>
        <v>96</v>
      </c>
      <c r="AW40" s="114"/>
      <c r="AX40" s="114">
        <f t="shared" ref="AX40:AY40" si="133">MAX(AX14:AX37)</f>
        <v>0</v>
      </c>
      <c r="AY40" s="190">
        <f t="shared" si="133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4">MAX(BJ14:BJ37)</f>
        <v>90</v>
      </c>
      <c r="BK40" s="114">
        <f t="shared" si="134"/>
        <v>64</v>
      </c>
      <c r="BL40" s="112">
        <f t="shared" si="134"/>
        <v>0</v>
      </c>
      <c r="BM40" s="114">
        <f t="shared" si="134"/>
        <v>342</v>
      </c>
      <c r="BN40" s="114">
        <f t="shared" si="134"/>
        <v>146</v>
      </c>
      <c r="BO40" s="114">
        <f t="shared" si="134"/>
        <v>277</v>
      </c>
      <c r="BP40" s="114">
        <f t="shared" si="134"/>
        <v>13.9</v>
      </c>
      <c r="BQ40" s="114">
        <f t="shared" si="134"/>
        <v>0</v>
      </c>
      <c r="BR40" s="114">
        <f t="shared" si="134"/>
        <v>6</v>
      </c>
      <c r="BS40" s="114">
        <f t="shared" si="134"/>
        <v>71</v>
      </c>
      <c r="BT40" s="114">
        <f t="shared" si="134"/>
        <v>73</v>
      </c>
      <c r="BU40" s="114">
        <f t="shared" si="134"/>
        <v>342</v>
      </c>
      <c r="BV40" s="114">
        <f t="shared" si="134"/>
        <v>365</v>
      </c>
      <c r="BW40" s="114"/>
      <c r="BX40" s="114">
        <f t="shared" ref="BX40:BZ40" si="135">MAX(BX14:BX37)</f>
        <v>206</v>
      </c>
      <c r="BY40" s="114">
        <f t="shared" si="135"/>
        <v>335</v>
      </c>
      <c r="BZ40" s="114">
        <f t="shared" si="135"/>
        <v>382</v>
      </c>
      <c r="CA40" s="114"/>
      <c r="CB40" s="114">
        <f t="shared" ref="CB40:CD40" si="136">MAX(CB14:CB37)</f>
        <v>45</v>
      </c>
      <c r="CC40" s="114">
        <f t="shared" si="136"/>
        <v>341</v>
      </c>
      <c r="CD40" s="114">
        <f t="shared" si="136"/>
        <v>336</v>
      </c>
      <c r="CE40" s="114"/>
      <c r="CF40" s="114">
        <f t="shared" ref="CF40:CH40" si="137">MAX(CF14:CF37)</f>
        <v>24</v>
      </c>
      <c r="CG40" s="114">
        <f t="shared" si="137"/>
        <v>337</v>
      </c>
      <c r="CH40" s="114">
        <f t="shared" si="137"/>
        <v>353</v>
      </c>
      <c r="CI40" s="114"/>
      <c r="CJ40" s="114">
        <f t="shared" ref="CJ40:CL40" si="138">MAX(CJ14:CJ37)</f>
        <v>25</v>
      </c>
      <c r="CK40" s="114">
        <f t="shared" si="138"/>
        <v>351</v>
      </c>
      <c r="CL40" s="114">
        <f t="shared" si="138"/>
        <v>361</v>
      </c>
      <c r="CM40" s="114"/>
      <c r="CN40" s="114">
        <f t="shared" ref="CN40:CP40" si="139">MAX(CN14:CN37)</f>
        <v>26</v>
      </c>
      <c r="CO40" s="114">
        <f t="shared" si="139"/>
        <v>332</v>
      </c>
      <c r="CP40" s="114">
        <f t="shared" si="139"/>
        <v>365</v>
      </c>
      <c r="CQ40" s="114"/>
      <c r="CR40" s="114">
        <f t="shared" ref="CR40:CT40" si="140">MAX(CR14:CR37)</f>
        <v>26</v>
      </c>
      <c r="CS40" s="114">
        <f t="shared" si="140"/>
        <v>338</v>
      </c>
      <c r="CT40" s="114">
        <f t="shared" si="140"/>
        <v>388</v>
      </c>
      <c r="CU40" s="114"/>
      <c r="CV40" s="114">
        <f t="shared" ref="CV40:CX40" si="141">MAX(CV14:CV37)</f>
        <v>151</v>
      </c>
      <c r="CW40" s="114">
        <f t="shared" si="141"/>
        <v>337</v>
      </c>
      <c r="CX40" s="114">
        <f t="shared" si="141"/>
        <v>204</v>
      </c>
      <c r="CY40" s="114"/>
      <c r="CZ40" s="114">
        <f t="shared" ref="CZ40:DB40" si="142">MAX(CZ14:CZ37)</f>
        <v>59</v>
      </c>
      <c r="DA40" s="114">
        <f t="shared" si="142"/>
        <v>324</v>
      </c>
      <c r="DB40" s="114">
        <f t="shared" si="142"/>
        <v>267</v>
      </c>
      <c r="DC40" s="114"/>
      <c r="DD40" s="114">
        <f t="shared" ref="DD40:DE40" si="143">MAX(DD14:DD37)</f>
        <v>88</v>
      </c>
      <c r="DE40" s="114">
        <f t="shared" si="143"/>
        <v>146</v>
      </c>
      <c r="DF40" s="114"/>
      <c r="DG40" s="114">
        <f t="shared" ref="DG40:DH40" si="144">MAX(DG14:DG37)</f>
        <v>277</v>
      </c>
      <c r="DH40" s="114">
        <f t="shared" si="144"/>
        <v>13.9</v>
      </c>
      <c r="DI40" s="114"/>
      <c r="DJ40" s="114">
        <f t="shared" ref="DJ40:DU40" si="145">MAX(DJ14:DJ37)</f>
        <v>7</v>
      </c>
      <c r="DK40" s="114">
        <f t="shared" si="145"/>
        <v>64</v>
      </c>
      <c r="DL40" s="114">
        <f t="shared" si="145"/>
        <v>60</v>
      </c>
      <c r="DM40" s="112">
        <f t="shared" si="145"/>
        <v>0</v>
      </c>
      <c r="DN40" s="114">
        <f t="shared" si="145"/>
        <v>339</v>
      </c>
      <c r="DO40" s="114">
        <f t="shared" si="145"/>
        <v>140</v>
      </c>
      <c r="DP40" s="114">
        <f t="shared" si="145"/>
        <v>48.22</v>
      </c>
      <c r="DQ40" s="114">
        <f t="shared" si="145"/>
        <v>26.82</v>
      </c>
      <c r="DR40" s="114">
        <f t="shared" si="145"/>
        <v>8.94</v>
      </c>
      <c r="DS40" s="114">
        <f t="shared" si="145"/>
        <v>8</v>
      </c>
      <c r="DT40" s="114">
        <f t="shared" si="145"/>
        <v>48</v>
      </c>
      <c r="DU40" s="114">
        <f t="shared" si="145"/>
        <v>57.8</v>
      </c>
      <c r="DV40" s="114">
        <f>MAX('14'!DV14:DV37)</f>
        <v>337</v>
      </c>
      <c r="DW40" s="114">
        <f>MAX('14'!DW14:DW37)</f>
        <v>0</v>
      </c>
      <c r="DX40" s="114"/>
      <c r="DY40" s="114">
        <f>MAX('14'!DY14:DY37)</f>
        <v>0</v>
      </c>
      <c r="DZ40" s="114">
        <f>MAX('14'!DZ14:DZ37)</f>
        <v>337</v>
      </c>
      <c r="EA40" s="114">
        <f>MAX('14'!EA14:EA37)</f>
        <v>0</v>
      </c>
      <c r="EB40" s="114"/>
      <c r="EC40" s="114">
        <f>MAX('14'!EC14:EC37)</f>
        <v>0</v>
      </c>
      <c r="ED40" s="112">
        <f t="shared" ref="ED40:EU40" si="146">MAX(ED14:ED37)</f>
        <v>0</v>
      </c>
      <c r="EE40" s="114">
        <f t="shared" si="146"/>
        <v>345</v>
      </c>
      <c r="EF40" s="114">
        <f t="shared" si="146"/>
        <v>139</v>
      </c>
      <c r="EG40" s="114">
        <f t="shared" si="146"/>
        <v>92</v>
      </c>
      <c r="EH40" s="114">
        <f t="shared" si="146"/>
        <v>4.9</v>
      </c>
      <c r="EI40" s="114">
        <f t="shared" si="146"/>
        <v>0</v>
      </c>
      <c r="EJ40" s="114">
        <f t="shared" si="146"/>
        <v>9</v>
      </c>
      <c r="EK40" s="114">
        <f t="shared" si="146"/>
        <v>57</v>
      </c>
      <c r="EL40" s="114">
        <f t="shared" si="146"/>
        <v>58</v>
      </c>
      <c r="EM40" s="114">
        <f t="shared" si="146"/>
        <v>139</v>
      </c>
      <c r="EN40" s="114">
        <f t="shared" si="146"/>
        <v>135</v>
      </c>
      <c r="EO40" s="114">
        <f t="shared" si="146"/>
        <v>5.8</v>
      </c>
      <c r="EP40" s="114">
        <f t="shared" si="146"/>
        <v>0</v>
      </c>
      <c r="EQ40" s="114">
        <f t="shared" si="146"/>
        <v>9</v>
      </c>
      <c r="ER40" s="114">
        <f t="shared" si="146"/>
        <v>58</v>
      </c>
      <c r="ES40" s="114">
        <f t="shared" si="146"/>
        <v>59</v>
      </c>
      <c r="ET40" s="114">
        <f t="shared" si="146"/>
        <v>344</v>
      </c>
      <c r="EU40" s="114">
        <f t="shared" si="146"/>
        <v>258</v>
      </c>
      <c r="EV40" s="114"/>
      <c r="EW40" s="114">
        <f t="shared" ref="EW40:EY40" si="147">MAX(EW14:EW37)</f>
        <v>3.5</v>
      </c>
      <c r="EX40" s="114">
        <f t="shared" si="147"/>
        <v>343</v>
      </c>
      <c r="EY40" s="114">
        <f t="shared" si="147"/>
        <v>256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8">MAX(FI14:FI37)</f>
        <v>11</v>
      </c>
      <c r="FJ40" s="114">
        <f t="shared" si="148"/>
        <v>345</v>
      </c>
      <c r="FK40" s="114">
        <f t="shared" si="148"/>
        <v>255</v>
      </c>
      <c r="FL40" s="114"/>
      <c r="FM40" s="114">
        <f t="shared" ref="FM40:FN40" si="149">MAX(FM14:FM37)</f>
        <v>12.6</v>
      </c>
      <c r="FN40" s="114">
        <f t="shared" si="149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0">MAX(FY14:FY37)</f>
        <v>0</v>
      </c>
      <c r="FZ40" s="112">
        <f t="shared" si="150"/>
        <v>0</v>
      </c>
      <c r="GA40" s="114">
        <f t="shared" si="150"/>
        <v>345</v>
      </c>
      <c r="GB40" s="114">
        <f t="shared" si="150"/>
        <v>383.06</v>
      </c>
      <c r="GC40" s="114"/>
      <c r="GD40" s="114">
        <f t="shared" ref="GD40:GF40" si="151">MAX(GD14:GD37)</f>
        <v>25.55</v>
      </c>
      <c r="GE40" s="114">
        <f t="shared" si="151"/>
        <v>344</v>
      </c>
      <c r="GF40" s="114">
        <f t="shared" si="151"/>
        <v>404.74</v>
      </c>
      <c r="GG40" s="114"/>
      <c r="GH40" s="114">
        <f t="shared" ref="GH40:GJ40" si="152">MAX(GH14:GH37)</f>
        <v>29.99</v>
      </c>
      <c r="GI40" s="114">
        <f t="shared" si="152"/>
        <v>344</v>
      </c>
      <c r="GJ40" s="114">
        <f t="shared" si="152"/>
        <v>252.93</v>
      </c>
      <c r="GK40" s="114"/>
      <c r="GL40" s="114">
        <f t="shared" ref="GL40:GN40" si="153">MAX(GL14:GL37)</f>
        <v>-4.77</v>
      </c>
      <c r="GM40" s="114">
        <f t="shared" si="153"/>
        <v>344</v>
      </c>
      <c r="GN40" s="114">
        <f t="shared" si="153"/>
        <v>231.68</v>
      </c>
      <c r="GO40" s="114"/>
      <c r="GP40" s="114">
        <f t="shared" ref="GP40:GR40" si="154">MAX(GP14:GP37)</f>
        <v>-13.99</v>
      </c>
      <c r="GQ40" s="114">
        <f t="shared" si="154"/>
        <v>344</v>
      </c>
      <c r="GR40" s="114">
        <f t="shared" si="154"/>
        <v>147.13</v>
      </c>
      <c r="GS40" s="114"/>
      <c r="GT40" s="114">
        <f t="shared" ref="GT40:GV40" si="155">MAX(GT14:GT37)</f>
        <v>14.83</v>
      </c>
      <c r="GU40" s="114">
        <f t="shared" si="155"/>
        <v>344</v>
      </c>
      <c r="GV40" s="114">
        <f t="shared" si="155"/>
        <v>219.08</v>
      </c>
      <c r="GW40" s="114"/>
      <c r="GX40" s="114">
        <f t="shared" ref="GX40:HC40" si="156">MAX(GX14:GX37)</f>
        <v>21.36</v>
      </c>
      <c r="GY40" s="112">
        <f t="shared" si="156"/>
        <v>0</v>
      </c>
      <c r="GZ40" s="114">
        <f t="shared" si="156"/>
        <v>0</v>
      </c>
      <c r="HA40" s="114">
        <f t="shared" si="156"/>
        <v>0</v>
      </c>
      <c r="HB40" s="114">
        <f t="shared" si="156"/>
        <v>301</v>
      </c>
      <c r="HC40" s="114">
        <f t="shared" si="156"/>
        <v>15.05</v>
      </c>
      <c r="HD40" s="114"/>
      <c r="HE40" s="114">
        <f t="shared" ref="HE40:HK40" si="157">MAX(HE14:HE37)</f>
        <v>8</v>
      </c>
      <c r="HF40" s="114">
        <f t="shared" si="157"/>
        <v>57</v>
      </c>
      <c r="HG40" s="114">
        <f t="shared" si="157"/>
        <v>53</v>
      </c>
      <c r="HH40" s="114">
        <f t="shared" si="157"/>
        <v>0</v>
      </c>
      <c r="HI40" s="114">
        <f t="shared" si="157"/>
        <v>0</v>
      </c>
      <c r="HJ40" s="114">
        <f t="shared" si="157"/>
        <v>319</v>
      </c>
      <c r="HK40" s="114">
        <f t="shared" si="157"/>
        <v>15.95</v>
      </c>
      <c r="HL40" s="114"/>
      <c r="HM40" s="114">
        <f t="shared" ref="HM40:HS40" si="158">MAX(HM14:HM37)</f>
        <v>5</v>
      </c>
      <c r="HN40" s="114">
        <f t="shared" si="158"/>
        <v>58</v>
      </c>
      <c r="HO40" s="114">
        <f t="shared" si="158"/>
        <v>58</v>
      </c>
      <c r="HP40" s="114">
        <f t="shared" si="158"/>
        <v>0</v>
      </c>
      <c r="HQ40" s="114">
        <f t="shared" si="158"/>
        <v>0</v>
      </c>
      <c r="HR40" s="114">
        <f t="shared" si="158"/>
        <v>320</v>
      </c>
      <c r="HS40" s="114">
        <f t="shared" si="158"/>
        <v>16</v>
      </c>
      <c r="HT40" s="114"/>
      <c r="HU40" s="114">
        <f t="shared" ref="HU40:IB40" si="159">MAX(HU14:HU37)</f>
        <v>7</v>
      </c>
      <c r="HV40" s="114">
        <f t="shared" si="159"/>
        <v>55</v>
      </c>
      <c r="HW40" s="114">
        <f t="shared" si="159"/>
        <v>55</v>
      </c>
      <c r="HX40" s="112">
        <f t="shared" si="159"/>
        <v>0</v>
      </c>
      <c r="HY40" s="114">
        <f t="shared" si="159"/>
        <v>135</v>
      </c>
      <c r="HZ40" s="114">
        <f t="shared" si="159"/>
        <v>33</v>
      </c>
      <c r="IA40" s="114">
        <f t="shared" si="159"/>
        <v>178</v>
      </c>
      <c r="IB40" s="114">
        <f t="shared" si="159"/>
        <v>8.9</v>
      </c>
      <c r="IC40" s="114"/>
      <c r="ID40" s="114">
        <f t="shared" ref="ID40:IK40" si="160">MAX(ID14:ID37)</f>
        <v>2</v>
      </c>
      <c r="IE40" s="114">
        <f t="shared" si="160"/>
        <v>62</v>
      </c>
      <c r="IF40" s="114">
        <f t="shared" si="160"/>
        <v>40</v>
      </c>
      <c r="IG40" s="112">
        <f t="shared" si="160"/>
        <v>0</v>
      </c>
      <c r="IH40" s="114">
        <f t="shared" si="160"/>
        <v>144</v>
      </c>
      <c r="II40" s="114">
        <f t="shared" si="160"/>
        <v>35.6</v>
      </c>
      <c r="IJ40" s="114">
        <f t="shared" si="160"/>
        <v>187</v>
      </c>
      <c r="IK40" s="114">
        <f t="shared" si="160"/>
        <v>9.5</v>
      </c>
      <c r="IL40" s="114"/>
      <c r="IM40" s="114">
        <f t="shared" ref="IM40:IS40" si="161">MAX(IM14:IM37)</f>
        <v>6</v>
      </c>
      <c r="IN40" s="114">
        <f t="shared" si="161"/>
        <v>50</v>
      </c>
      <c r="IO40" s="114">
        <f t="shared" si="161"/>
        <v>49</v>
      </c>
      <c r="IP40" s="114">
        <f t="shared" si="161"/>
        <v>144</v>
      </c>
      <c r="IQ40" s="114">
        <f t="shared" si="161"/>
        <v>36</v>
      </c>
      <c r="IR40" s="114">
        <f t="shared" si="161"/>
        <v>86</v>
      </c>
      <c r="IS40" s="114">
        <f t="shared" si="161"/>
        <v>4.6</v>
      </c>
      <c r="IT40" s="114"/>
      <c r="IU40" s="114">
        <f t="shared" ref="IU40:JB40" si="162">MAX(IU14:IU37)</f>
        <v>12</v>
      </c>
      <c r="IV40" s="114">
        <f t="shared" si="162"/>
        <v>54</v>
      </c>
      <c r="IW40" s="114">
        <f t="shared" si="162"/>
        <v>52</v>
      </c>
      <c r="IX40" s="112">
        <f t="shared" si="162"/>
        <v>0</v>
      </c>
      <c r="IY40" s="114">
        <f t="shared" si="162"/>
        <v>139.9</v>
      </c>
      <c r="IZ40" s="114">
        <f t="shared" si="162"/>
        <v>35.13</v>
      </c>
      <c r="JA40" s="114">
        <f t="shared" si="162"/>
        <v>425.6</v>
      </c>
      <c r="JB40" s="114">
        <f t="shared" si="162"/>
        <v>21.28</v>
      </c>
      <c r="JC40" s="114"/>
      <c r="JD40" s="114">
        <f t="shared" ref="JD40:JJ40" si="163">MAX(JD14:JD37)</f>
        <v>3</v>
      </c>
      <c r="JE40" s="114">
        <f t="shared" si="163"/>
        <v>72.54</v>
      </c>
      <c r="JF40" s="114">
        <f t="shared" si="163"/>
        <v>54.07</v>
      </c>
      <c r="JG40" s="114">
        <f t="shared" si="163"/>
        <v>0</v>
      </c>
      <c r="JH40" s="114">
        <f t="shared" si="163"/>
        <v>0</v>
      </c>
      <c r="JI40" s="114">
        <f t="shared" si="163"/>
        <v>0</v>
      </c>
      <c r="JJ40" s="114">
        <f t="shared" si="163"/>
        <v>0</v>
      </c>
      <c r="JK40" s="114"/>
      <c r="JL40" s="114">
        <f t="shared" ref="JL40:JS40" si="164">MAX(JL14:JL37)</f>
        <v>0</v>
      </c>
      <c r="JM40" s="114">
        <f t="shared" si="164"/>
        <v>0</v>
      </c>
      <c r="JN40" s="114">
        <f t="shared" si="164"/>
        <v>0</v>
      </c>
      <c r="JO40" s="112">
        <f t="shared" si="164"/>
        <v>0</v>
      </c>
      <c r="JP40" s="114">
        <f t="shared" si="164"/>
        <v>141</v>
      </c>
      <c r="JQ40" s="114">
        <f t="shared" si="164"/>
        <v>32.5</v>
      </c>
      <c r="JR40" s="114">
        <f t="shared" si="164"/>
        <v>0</v>
      </c>
      <c r="JS40" s="114">
        <f t="shared" si="164"/>
        <v>0</v>
      </c>
      <c r="JT40" s="114"/>
      <c r="JU40" s="114">
        <f t="shared" ref="JU40:KA40" si="165">MAX(JU14:JU37)</f>
        <v>2</v>
      </c>
      <c r="JV40" s="114">
        <f t="shared" si="165"/>
        <v>52</v>
      </c>
      <c r="JW40" s="114">
        <f t="shared" si="165"/>
        <v>50</v>
      </c>
      <c r="JX40" s="114">
        <f t="shared" si="165"/>
        <v>141</v>
      </c>
      <c r="JY40" s="114">
        <f t="shared" si="165"/>
        <v>35.2</v>
      </c>
      <c r="JZ40" s="114">
        <f t="shared" si="165"/>
        <v>165</v>
      </c>
      <c r="KA40" s="114">
        <f t="shared" si="165"/>
        <v>8.9</v>
      </c>
      <c r="KB40" s="114"/>
      <c r="KC40" s="114">
        <f t="shared" ref="KC40:KJ40" si="166">MAX(KC14:KC37)</f>
        <v>2</v>
      </c>
      <c r="KD40" s="114">
        <f t="shared" si="166"/>
        <v>57</v>
      </c>
      <c r="KE40" s="114">
        <f t="shared" si="166"/>
        <v>55</v>
      </c>
      <c r="KF40" s="112">
        <f t="shared" si="166"/>
        <v>0</v>
      </c>
      <c r="KG40" s="114">
        <f t="shared" si="166"/>
        <v>142</v>
      </c>
      <c r="KH40" s="114">
        <f t="shared" si="166"/>
        <v>35</v>
      </c>
      <c r="KI40" s="114">
        <f t="shared" si="166"/>
        <v>114</v>
      </c>
      <c r="KJ40" s="114">
        <f t="shared" si="166"/>
        <v>6</v>
      </c>
      <c r="KK40" s="114"/>
      <c r="KL40" s="114">
        <f t="shared" ref="KL40:KR40" si="167">MAX(KL14:KL37)</f>
        <v>1</v>
      </c>
      <c r="KM40" s="114">
        <f t="shared" si="167"/>
        <v>54</v>
      </c>
      <c r="KN40" s="114">
        <f t="shared" si="167"/>
        <v>54</v>
      </c>
      <c r="KO40" s="114">
        <f t="shared" si="167"/>
        <v>142</v>
      </c>
      <c r="KP40" s="114">
        <f t="shared" si="167"/>
        <v>35</v>
      </c>
      <c r="KQ40" s="114">
        <f t="shared" si="167"/>
        <v>22</v>
      </c>
      <c r="KR40" s="114">
        <f t="shared" si="167"/>
        <v>1.1</v>
      </c>
      <c r="KS40" s="114"/>
      <c r="KT40" s="114">
        <f t="shared" ref="KT40:LA40" si="168">MAX(KT14:KT37)</f>
        <v>1</v>
      </c>
      <c r="KU40" s="114">
        <f t="shared" si="168"/>
        <v>52</v>
      </c>
      <c r="KV40" s="114">
        <f t="shared" si="168"/>
        <v>50</v>
      </c>
      <c r="KW40" s="112">
        <f t="shared" si="168"/>
        <v>0</v>
      </c>
      <c r="KX40" s="114">
        <f t="shared" si="168"/>
        <v>140</v>
      </c>
      <c r="KY40" s="114">
        <f t="shared" si="168"/>
        <v>35</v>
      </c>
      <c r="KZ40" s="114">
        <f t="shared" si="168"/>
        <v>386</v>
      </c>
      <c r="LA40" s="114">
        <f t="shared" si="168"/>
        <v>18.9</v>
      </c>
      <c r="LB40" s="114"/>
      <c r="LC40" s="114">
        <f t="shared" ref="LC40:LI40" si="169">MAX(LC14:LC37)</f>
        <v>3</v>
      </c>
      <c r="LD40" s="114">
        <f t="shared" si="169"/>
        <v>63</v>
      </c>
      <c r="LE40" s="114">
        <f t="shared" si="169"/>
        <v>61</v>
      </c>
      <c r="LF40" s="114">
        <f t="shared" si="169"/>
        <v>140</v>
      </c>
      <c r="LG40" s="114">
        <f t="shared" si="169"/>
        <v>35</v>
      </c>
      <c r="LH40" s="114">
        <f t="shared" si="169"/>
        <v>484</v>
      </c>
      <c r="LI40" s="114">
        <f t="shared" si="169"/>
        <v>23.7</v>
      </c>
      <c r="LJ40" s="114"/>
      <c r="LK40" s="114">
        <f t="shared" ref="LK40:LO40" si="170">MAX(LK14:LK37)</f>
        <v>5</v>
      </c>
      <c r="LL40" s="114">
        <f t="shared" si="170"/>
        <v>61</v>
      </c>
      <c r="LM40" s="114">
        <f t="shared" si="170"/>
        <v>60</v>
      </c>
      <c r="LN40" s="112">
        <f t="shared" si="170"/>
        <v>0</v>
      </c>
      <c r="LO40" s="114">
        <f t="shared" si="170"/>
        <v>340</v>
      </c>
      <c r="LP40" s="114"/>
      <c r="LQ40" s="114"/>
      <c r="LR40" s="114"/>
      <c r="LS40" s="114"/>
      <c r="LT40" s="114" t="str">
        <f t="shared" ref="LT40:MV40" si="171">MAX(#REF!)</f>
        <v>#REF!</v>
      </c>
      <c r="LU40" s="114" t="str">
        <f t="shared" si="171"/>
        <v>#REF!</v>
      </c>
      <c r="LV40" s="114" t="str">
        <f t="shared" si="171"/>
        <v>#REF!</v>
      </c>
      <c r="LW40" s="114" t="str">
        <f t="shared" si="171"/>
        <v>#REF!</v>
      </c>
      <c r="LX40" s="114" t="str">
        <f t="shared" si="171"/>
        <v>#REF!</v>
      </c>
      <c r="LY40" s="114" t="str">
        <f t="shared" si="171"/>
        <v>#REF!</v>
      </c>
      <c r="LZ40" s="114" t="str">
        <f t="shared" si="171"/>
        <v>#REF!</v>
      </c>
      <c r="MA40" s="114" t="str">
        <f t="shared" si="171"/>
        <v>#REF!</v>
      </c>
      <c r="MB40" s="114" t="str">
        <f t="shared" si="171"/>
        <v>#REF!</v>
      </c>
      <c r="MC40" s="114" t="str">
        <f t="shared" si="171"/>
        <v>#REF!</v>
      </c>
      <c r="MD40" s="114" t="str">
        <f t="shared" si="171"/>
        <v>#REF!</v>
      </c>
      <c r="ME40" s="114" t="str">
        <f t="shared" si="171"/>
        <v>#REF!</v>
      </c>
      <c r="MF40" s="114" t="str">
        <f t="shared" si="171"/>
        <v>#REF!</v>
      </c>
      <c r="MG40" s="114" t="str">
        <f t="shared" si="171"/>
        <v>#REF!</v>
      </c>
      <c r="MH40" s="114" t="str">
        <f t="shared" si="171"/>
        <v>#REF!</v>
      </c>
      <c r="MI40" s="114" t="str">
        <f t="shared" si="171"/>
        <v>#REF!</v>
      </c>
      <c r="MJ40" s="114" t="str">
        <f t="shared" si="171"/>
        <v>#REF!</v>
      </c>
      <c r="MK40" s="114" t="str">
        <f t="shared" si="171"/>
        <v>#REF!</v>
      </c>
      <c r="ML40" s="114" t="str">
        <f t="shared" si="171"/>
        <v>#REF!</v>
      </c>
      <c r="MM40" s="114" t="str">
        <f t="shared" si="171"/>
        <v>#REF!</v>
      </c>
      <c r="MN40" s="114" t="str">
        <f t="shared" si="171"/>
        <v>#REF!</v>
      </c>
      <c r="MO40" s="112" t="str">
        <f t="shared" si="171"/>
        <v>#REF!</v>
      </c>
      <c r="MP40" s="114" t="str">
        <f t="shared" si="171"/>
        <v>#REF!</v>
      </c>
      <c r="MQ40" s="114" t="str">
        <f t="shared" si="171"/>
        <v>#REF!</v>
      </c>
      <c r="MR40" s="114" t="str">
        <f t="shared" si="171"/>
        <v>#REF!</v>
      </c>
      <c r="MS40" s="114" t="str">
        <f t="shared" si="171"/>
        <v>#REF!</v>
      </c>
      <c r="MT40" s="114" t="str">
        <f t="shared" si="171"/>
        <v>#REF!</v>
      </c>
      <c r="MU40" s="114" t="str">
        <f t="shared" si="171"/>
        <v>#REF!</v>
      </c>
      <c r="MV40" s="114" t="str">
        <f t="shared" si="171"/>
        <v>#REF!</v>
      </c>
      <c r="MW40" s="114"/>
      <c r="MX40" s="114"/>
      <c r="MY40" s="114" t="str">
        <f t="shared" ref="MY40:ND40" si="172">MAX(#REF!)</f>
        <v>#REF!</v>
      </c>
      <c r="MZ40" s="114" t="str">
        <f t="shared" si="172"/>
        <v>#REF!</v>
      </c>
      <c r="NA40" s="114" t="str">
        <f t="shared" si="172"/>
        <v>#REF!</v>
      </c>
      <c r="NB40" s="114" t="str">
        <f t="shared" si="172"/>
        <v>#REF!</v>
      </c>
      <c r="NC40" s="114" t="str">
        <f t="shared" si="172"/>
        <v>#REF!</v>
      </c>
      <c r="ND40" s="114" t="str">
        <f t="shared" si="172"/>
        <v>#REF!</v>
      </c>
      <c r="NE40" s="114"/>
      <c r="NF40" s="114"/>
      <c r="NG40" s="114" t="str">
        <f t="shared" ref="NG40:NL40" si="173">MAX(#REF!)</f>
        <v>#REF!</v>
      </c>
      <c r="NH40" s="114" t="str">
        <f t="shared" si="173"/>
        <v>#REF!</v>
      </c>
      <c r="NI40" s="114" t="str">
        <f t="shared" si="173"/>
        <v>#REF!</v>
      </c>
      <c r="NJ40" s="114" t="str">
        <f t="shared" si="173"/>
        <v>#REF!</v>
      </c>
      <c r="NK40" s="114" t="str">
        <f t="shared" si="173"/>
        <v>#REF!</v>
      </c>
      <c r="NL40" s="114" t="str">
        <f t="shared" si="173"/>
        <v>#REF!</v>
      </c>
      <c r="NM40" s="114"/>
      <c r="NN40" s="114"/>
      <c r="NO40" s="114" t="str">
        <f t="shared" ref="NO40:NP40" si="174">MAX(#REF!)</f>
        <v>#REF!</v>
      </c>
      <c r="NP40" s="114" t="str">
        <f t="shared" si="174"/>
        <v>#REF!</v>
      </c>
      <c r="NQ40" s="225"/>
      <c r="NR40" s="225"/>
    </row>
    <row r="41" ht="14.25" customHeight="1">
      <c r="C41" s="6"/>
      <c r="AQ41" s="188"/>
      <c r="AY41" s="188"/>
    </row>
    <row r="42" ht="14.25" customHeight="1">
      <c r="C42" s="6"/>
      <c r="AQ42" s="188"/>
      <c r="AY42" s="188"/>
    </row>
    <row r="43" ht="14.25" customHeight="1">
      <c r="C43" s="6"/>
      <c r="T43" s="201" t="s">
        <v>132</v>
      </c>
      <c r="U43" s="215">
        <f>MAX(U14:U37)</f>
        <v>214.5</v>
      </c>
      <c r="Y43" s="215">
        <f>MAX(Y14:Y37)</f>
        <v>170.9</v>
      </c>
      <c r="AC43" s="215">
        <f>MAX(AC14:AC37)</f>
        <v>316.5</v>
      </c>
      <c r="AG43" s="116">
        <f>MAX(AG14:AG37)</f>
        <v>288.1</v>
      </c>
      <c r="AK43" s="215">
        <f>MAX(AK14:AK37)</f>
        <v>236.9</v>
      </c>
      <c r="AO43" s="215">
        <f>MAX(AO14:AO37)</f>
        <v>225.6</v>
      </c>
      <c r="AQ43" s="188"/>
      <c r="AY43" s="188"/>
    </row>
    <row r="44" ht="14.25" customHeight="1">
      <c r="C44" s="6"/>
      <c r="T44" s="201" t="s">
        <v>133</v>
      </c>
      <c r="U44" s="215">
        <f>AVERAGE(U14:U37)</f>
        <v>162.4625</v>
      </c>
      <c r="Y44" s="215">
        <f>AVERAGE(Y14:Y37)</f>
        <v>115.3416667</v>
      </c>
      <c r="AC44" s="241">
        <f>AVERAGE(AC14:AC37)</f>
        <v>209.5041667</v>
      </c>
      <c r="AG44" s="116">
        <f>AVERAGE(AG14:AG37)</f>
        <v>189.1375</v>
      </c>
      <c r="AK44" s="215">
        <f>AVERAGE(AK14:AK37)</f>
        <v>215.3916667</v>
      </c>
      <c r="AO44" s="215">
        <f>AVERAGE(AO14:AO37)</f>
        <v>204.8208333</v>
      </c>
      <c r="AQ44" s="188"/>
      <c r="AY44" s="188"/>
    </row>
    <row r="45" ht="14.25" customHeight="1">
      <c r="C45" s="6"/>
      <c r="AQ45" s="188"/>
      <c r="AY45" s="188"/>
    </row>
    <row r="46" ht="14.25" customHeight="1">
      <c r="C46" s="6"/>
      <c r="AQ46" s="188"/>
      <c r="AY46" s="188"/>
    </row>
    <row r="47" ht="14.25" customHeight="1">
      <c r="C47" s="6"/>
      <c r="AQ47" s="188"/>
      <c r="AY47" s="188"/>
    </row>
    <row r="48" ht="14.25" customHeight="1">
      <c r="C48" s="6"/>
      <c r="AQ48" s="188"/>
      <c r="AY48" s="188"/>
    </row>
    <row r="49" ht="14.25" customHeight="1">
      <c r="C49" s="6"/>
      <c r="AQ49" s="188"/>
      <c r="AY49" s="188"/>
    </row>
    <row r="50" ht="14.25" customHeight="1">
      <c r="C50" s="6"/>
      <c r="AQ50" s="188"/>
      <c r="AY50" s="188"/>
    </row>
    <row r="51" ht="14.25" customHeight="1">
      <c r="C51" s="6"/>
      <c r="AQ51" s="188"/>
      <c r="AY51" s="188"/>
    </row>
    <row r="52" ht="14.25" customHeight="1">
      <c r="C52" s="6"/>
      <c r="AQ52" s="188"/>
      <c r="AY52" s="188"/>
    </row>
    <row r="53" ht="14.25" customHeight="1">
      <c r="C53" s="6"/>
      <c r="AQ53" s="188"/>
      <c r="AY53" s="188"/>
    </row>
    <row r="54" ht="14.25" customHeight="1">
      <c r="C54" s="6"/>
      <c r="AQ54" s="188"/>
      <c r="AY54" s="188"/>
    </row>
    <row r="55" ht="14.25" customHeight="1">
      <c r="C55" s="6"/>
      <c r="AQ55" s="188"/>
      <c r="AY55" s="188"/>
    </row>
    <row r="56" ht="14.25" customHeight="1">
      <c r="C56" s="6"/>
      <c r="AQ56" s="188"/>
      <c r="AY56" s="188"/>
    </row>
    <row r="57" ht="14.25" customHeight="1">
      <c r="C57" s="6"/>
      <c r="AQ57" s="188"/>
      <c r="AY57" s="188"/>
    </row>
    <row r="58" ht="14.25" customHeight="1">
      <c r="C58" s="6"/>
      <c r="AQ58" s="188"/>
      <c r="AY58" s="188"/>
    </row>
    <row r="59" ht="14.25" customHeight="1">
      <c r="C59" s="6"/>
      <c r="AQ59" s="188"/>
      <c r="AY59" s="188"/>
    </row>
    <row r="60" ht="14.25" customHeight="1">
      <c r="C60" s="6"/>
      <c r="AQ60" s="188"/>
      <c r="AY60" s="188"/>
    </row>
    <row r="61" ht="14.25" customHeight="1">
      <c r="C61" s="6"/>
      <c r="AQ61" s="188"/>
      <c r="AY61" s="188"/>
    </row>
    <row r="62" ht="14.25" customHeight="1">
      <c r="C62" s="6"/>
      <c r="AQ62" s="188"/>
      <c r="AY62" s="188"/>
    </row>
    <row r="63" ht="14.25" customHeight="1">
      <c r="C63" s="6"/>
      <c r="AQ63" s="188"/>
      <c r="AY63" s="188"/>
    </row>
    <row r="64" ht="14.25" customHeight="1">
      <c r="C64" s="6"/>
      <c r="AQ64" s="188"/>
      <c r="AY64" s="188"/>
    </row>
    <row r="65" ht="14.25" customHeight="1">
      <c r="C65" s="6"/>
      <c r="AQ65" s="188"/>
      <c r="AY65" s="188"/>
    </row>
    <row r="66" ht="14.25" customHeight="1">
      <c r="C66" s="6"/>
      <c r="AQ66" s="188"/>
      <c r="AY66" s="188"/>
    </row>
    <row r="67" ht="14.25" customHeight="1">
      <c r="C67" s="6"/>
      <c r="AQ67" s="188"/>
      <c r="AY67" s="188"/>
    </row>
    <row r="68" ht="14.25" customHeight="1">
      <c r="C68" s="6"/>
      <c r="AQ68" s="188"/>
      <c r="AY68" s="188"/>
    </row>
    <row r="69" ht="14.25" customHeight="1">
      <c r="C69" s="6"/>
      <c r="AQ69" s="188"/>
      <c r="AY69" s="188"/>
    </row>
    <row r="70" ht="14.25" customHeight="1">
      <c r="C70" s="6"/>
      <c r="AQ70" s="188"/>
      <c r="AY70" s="188"/>
    </row>
    <row r="71" ht="14.25" customHeight="1">
      <c r="C71" s="6"/>
      <c r="AQ71" s="188"/>
      <c r="AY71" s="188"/>
    </row>
    <row r="72" ht="14.25" customHeight="1">
      <c r="C72" s="6"/>
      <c r="AQ72" s="188"/>
      <c r="AY72" s="188"/>
    </row>
    <row r="73" ht="14.25" customHeight="1">
      <c r="C73" s="6"/>
      <c r="AQ73" s="188"/>
      <c r="AY73" s="188"/>
    </row>
    <row r="74" ht="14.25" customHeight="1">
      <c r="C74" s="6"/>
      <c r="AQ74" s="188"/>
      <c r="AY74" s="188"/>
    </row>
    <row r="75" ht="14.25" customHeight="1">
      <c r="C75" s="6"/>
      <c r="AQ75" s="188"/>
      <c r="AY75" s="188"/>
    </row>
    <row r="76" ht="14.25" customHeight="1">
      <c r="C76" s="6"/>
      <c r="AQ76" s="188"/>
      <c r="AY76" s="188"/>
    </row>
    <row r="77" ht="14.25" customHeight="1">
      <c r="C77" s="6"/>
      <c r="AQ77" s="188"/>
      <c r="AY77" s="188"/>
    </row>
    <row r="78" ht="14.25" customHeight="1">
      <c r="C78" s="6"/>
      <c r="AQ78" s="188"/>
      <c r="AY78" s="188"/>
    </row>
    <row r="79" ht="14.25" customHeight="1">
      <c r="C79" s="6"/>
      <c r="AQ79" s="188"/>
      <c r="AY79" s="188"/>
    </row>
    <row r="80" ht="14.25" customHeight="1">
      <c r="C80" s="6"/>
      <c r="AQ80" s="188"/>
      <c r="AY80" s="188"/>
    </row>
    <row r="81" ht="14.25" customHeight="1">
      <c r="C81" s="6"/>
      <c r="AQ81" s="188"/>
      <c r="AY81" s="188"/>
    </row>
    <row r="82" ht="14.25" customHeight="1">
      <c r="C82" s="6"/>
      <c r="AQ82" s="188"/>
      <c r="AY82" s="188"/>
    </row>
    <row r="83" ht="14.25" customHeight="1">
      <c r="C83" s="6"/>
      <c r="AQ83" s="188"/>
      <c r="AY83" s="188"/>
    </row>
    <row r="84" ht="14.25" customHeight="1">
      <c r="C84" s="6"/>
      <c r="AQ84" s="188"/>
      <c r="AY84" s="188"/>
    </row>
    <row r="85" ht="14.25" customHeight="1">
      <c r="C85" s="6"/>
      <c r="AQ85" s="188"/>
      <c r="AY85" s="188"/>
    </row>
    <row r="86" ht="14.25" customHeight="1">
      <c r="C86" s="6"/>
      <c r="AQ86" s="188"/>
      <c r="AY86" s="188"/>
    </row>
    <row r="87" ht="14.25" customHeight="1">
      <c r="C87" s="6"/>
      <c r="AQ87" s="188"/>
      <c r="AY87" s="188"/>
    </row>
    <row r="88" ht="14.25" customHeight="1">
      <c r="C88" s="6"/>
      <c r="AQ88" s="188"/>
      <c r="AY88" s="188"/>
    </row>
    <row r="89" ht="14.25" customHeight="1">
      <c r="C89" s="6"/>
      <c r="AQ89" s="188"/>
      <c r="AY89" s="188"/>
    </row>
    <row r="90" ht="14.25" customHeight="1">
      <c r="C90" s="6"/>
      <c r="AQ90" s="188"/>
      <c r="AY90" s="188"/>
    </row>
    <row r="91" ht="14.25" customHeight="1">
      <c r="C91" s="6"/>
      <c r="AQ91" s="188"/>
      <c r="AY91" s="188"/>
    </row>
    <row r="92" ht="14.25" customHeight="1">
      <c r="C92" s="6"/>
      <c r="AQ92" s="188"/>
      <c r="AY92" s="188"/>
    </row>
    <row r="93" ht="14.25" customHeight="1">
      <c r="C93" s="6"/>
      <c r="AQ93" s="188"/>
      <c r="AY93" s="188"/>
    </row>
    <row r="94" ht="14.25" customHeight="1">
      <c r="C94" s="6"/>
      <c r="AQ94" s="188"/>
      <c r="AY94" s="188"/>
    </row>
    <row r="95" ht="14.25" customHeight="1">
      <c r="C95" s="6"/>
      <c r="AQ95" s="188"/>
      <c r="AY95" s="188"/>
    </row>
    <row r="96" ht="14.25" customHeight="1">
      <c r="C96" s="6"/>
      <c r="AQ96" s="188"/>
      <c r="AY96" s="188"/>
    </row>
    <row r="97" ht="14.25" customHeight="1">
      <c r="C97" s="6"/>
      <c r="AQ97" s="188"/>
      <c r="AY97" s="188"/>
    </row>
    <row r="98" ht="14.25" customHeight="1">
      <c r="C98" s="6"/>
      <c r="AQ98" s="188"/>
      <c r="AY98" s="188"/>
    </row>
    <row r="99" ht="14.25" customHeight="1">
      <c r="C99" s="6"/>
      <c r="AQ99" s="188"/>
      <c r="AY99" s="188"/>
    </row>
    <row r="100" ht="14.25" customHeight="1">
      <c r="C100" s="6"/>
      <c r="AQ100" s="188"/>
      <c r="AY100" s="188"/>
    </row>
    <row r="101" ht="14.25" customHeight="1">
      <c r="C101" s="6"/>
      <c r="AQ101" s="188"/>
      <c r="AY101" s="188"/>
    </row>
    <row r="102" ht="14.25" customHeight="1">
      <c r="C102" s="6"/>
      <c r="AQ102" s="188"/>
      <c r="AY102" s="188"/>
    </row>
    <row r="103" ht="14.25" customHeight="1">
      <c r="C103" s="6"/>
      <c r="AQ103" s="188"/>
      <c r="AY103" s="188"/>
    </row>
    <row r="104" ht="14.25" customHeight="1">
      <c r="C104" s="6"/>
      <c r="AQ104" s="188"/>
      <c r="AY104" s="188"/>
    </row>
    <row r="105" ht="14.25" customHeight="1">
      <c r="C105" s="6"/>
      <c r="AQ105" s="188"/>
      <c r="AY105" s="188"/>
    </row>
    <row r="106" ht="14.25" customHeight="1">
      <c r="C106" s="6"/>
      <c r="AQ106" s="188"/>
      <c r="AY106" s="188"/>
    </row>
    <row r="107" ht="14.25" customHeight="1">
      <c r="C107" s="6"/>
      <c r="AQ107" s="188"/>
      <c r="AY107" s="188"/>
    </row>
    <row r="108" ht="14.25" customHeight="1">
      <c r="C108" s="6"/>
      <c r="AQ108" s="188"/>
      <c r="AY108" s="188"/>
    </row>
    <row r="109" ht="14.25" customHeight="1">
      <c r="C109" s="6"/>
      <c r="AQ109" s="188"/>
      <c r="AY109" s="188"/>
    </row>
    <row r="110" ht="14.25" customHeight="1">
      <c r="C110" s="6"/>
      <c r="AQ110" s="188"/>
      <c r="AY110" s="188"/>
    </row>
    <row r="111" ht="14.25" customHeight="1">
      <c r="C111" s="6"/>
      <c r="AQ111" s="188"/>
      <c r="AY111" s="188"/>
    </row>
    <row r="112" ht="14.25" customHeight="1">
      <c r="C112" s="6"/>
      <c r="AQ112" s="188"/>
      <c r="AY112" s="188"/>
    </row>
    <row r="113" ht="14.25" customHeight="1">
      <c r="C113" s="6"/>
      <c r="AQ113" s="188"/>
      <c r="AY113" s="188"/>
    </row>
    <row r="114" ht="14.25" customHeight="1">
      <c r="C114" s="6"/>
      <c r="AQ114" s="188"/>
      <c r="AY114" s="188"/>
    </row>
    <row r="115" ht="14.25" customHeight="1">
      <c r="C115" s="6"/>
      <c r="AQ115" s="188"/>
      <c r="AY115" s="188"/>
    </row>
    <row r="116" ht="14.25" customHeight="1">
      <c r="C116" s="6"/>
      <c r="AQ116" s="188"/>
      <c r="AY116" s="188"/>
    </row>
    <row r="117" ht="14.25" customHeight="1">
      <c r="C117" s="6"/>
      <c r="AQ117" s="188"/>
      <c r="AY117" s="188"/>
    </row>
    <row r="118" ht="14.25" customHeight="1">
      <c r="C118" s="6"/>
      <c r="AQ118" s="188"/>
      <c r="AY118" s="188"/>
    </row>
    <row r="119" ht="14.25" customHeight="1">
      <c r="C119" s="6"/>
      <c r="AQ119" s="188"/>
      <c r="AY119" s="188"/>
    </row>
    <row r="120" ht="14.25" customHeight="1">
      <c r="C120" s="6"/>
      <c r="AQ120" s="188"/>
      <c r="AY120" s="188"/>
    </row>
    <row r="121" ht="14.25" customHeight="1">
      <c r="C121" s="6"/>
      <c r="AQ121" s="188"/>
      <c r="AY121" s="188"/>
    </row>
    <row r="122" ht="14.25" customHeight="1">
      <c r="C122" s="6"/>
      <c r="AQ122" s="188"/>
      <c r="AY122" s="188"/>
    </row>
    <row r="123" ht="14.25" customHeight="1">
      <c r="C123" s="6"/>
      <c r="AQ123" s="188"/>
      <c r="AY123" s="188"/>
    </row>
    <row r="124" ht="14.25" customHeight="1">
      <c r="C124" s="6"/>
      <c r="AQ124" s="188"/>
      <c r="AY124" s="188"/>
    </row>
    <row r="125" ht="14.25" customHeight="1">
      <c r="C125" s="6"/>
      <c r="AQ125" s="188"/>
      <c r="AY125" s="188"/>
    </row>
    <row r="126" ht="14.25" customHeight="1">
      <c r="C126" s="6"/>
      <c r="AQ126" s="188"/>
      <c r="AY126" s="188"/>
    </row>
    <row r="127" ht="14.25" customHeight="1">
      <c r="C127" s="6"/>
      <c r="AQ127" s="188"/>
      <c r="AY127" s="188"/>
    </row>
    <row r="128" ht="14.25" customHeight="1">
      <c r="C128" s="6"/>
      <c r="AQ128" s="188"/>
      <c r="AY128" s="188"/>
    </row>
    <row r="129" ht="14.25" customHeight="1">
      <c r="C129" s="6"/>
      <c r="AQ129" s="188"/>
      <c r="AY129" s="188"/>
    </row>
    <row r="130" ht="14.25" customHeight="1">
      <c r="C130" s="6"/>
      <c r="AQ130" s="188"/>
      <c r="AY130" s="188"/>
    </row>
    <row r="131" ht="14.25" customHeight="1">
      <c r="C131" s="6"/>
      <c r="AQ131" s="188"/>
      <c r="AY131" s="188"/>
    </row>
    <row r="132" ht="14.25" customHeight="1">
      <c r="C132" s="6"/>
      <c r="AQ132" s="188"/>
      <c r="AY132" s="188"/>
    </row>
    <row r="133" ht="14.25" customHeight="1">
      <c r="C133" s="6"/>
      <c r="AQ133" s="188"/>
      <c r="AY133" s="188"/>
    </row>
    <row r="134" ht="14.25" customHeight="1">
      <c r="C134" s="6"/>
      <c r="AQ134" s="188"/>
      <c r="AY134" s="188"/>
    </row>
    <row r="135" ht="14.25" customHeight="1">
      <c r="C135" s="6"/>
      <c r="AQ135" s="188"/>
      <c r="AY135" s="188"/>
    </row>
    <row r="136" ht="14.25" customHeight="1">
      <c r="C136" s="6"/>
      <c r="AQ136" s="188"/>
      <c r="AY136" s="188"/>
    </row>
    <row r="137" ht="14.25" customHeight="1">
      <c r="C137" s="6"/>
      <c r="AQ137" s="188"/>
      <c r="AY137" s="188"/>
    </row>
    <row r="138" ht="14.25" customHeight="1">
      <c r="C138" s="6"/>
      <c r="AQ138" s="188"/>
      <c r="AY138" s="188"/>
    </row>
    <row r="139" ht="14.25" customHeight="1">
      <c r="C139" s="6"/>
      <c r="AQ139" s="188"/>
      <c r="AY139" s="188"/>
    </row>
    <row r="140" ht="14.25" customHeight="1">
      <c r="C140" s="6"/>
      <c r="AQ140" s="188"/>
      <c r="AY140" s="188"/>
    </row>
    <row r="141" ht="14.25" customHeight="1">
      <c r="C141" s="6"/>
      <c r="AQ141" s="188"/>
      <c r="AY141" s="188"/>
    </row>
    <row r="142" ht="14.25" customHeight="1">
      <c r="C142" s="6"/>
      <c r="AQ142" s="188"/>
      <c r="AY142" s="188"/>
    </row>
    <row r="143" ht="14.25" customHeight="1">
      <c r="C143" s="6"/>
      <c r="AQ143" s="188"/>
      <c r="AY143" s="188"/>
    </row>
    <row r="144" ht="14.25" customHeight="1">
      <c r="C144" s="6"/>
      <c r="AQ144" s="188"/>
      <c r="AY144" s="188"/>
    </row>
    <row r="145" ht="14.25" customHeight="1">
      <c r="C145" s="6"/>
      <c r="AQ145" s="188"/>
      <c r="AY145" s="188"/>
    </row>
    <row r="146" ht="14.25" customHeight="1">
      <c r="C146" s="6"/>
      <c r="AQ146" s="188"/>
      <c r="AY146" s="188"/>
    </row>
    <row r="147" ht="14.25" customHeight="1">
      <c r="C147" s="6"/>
      <c r="AQ147" s="188"/>
      <c r="AY147" s="188"/>
    </row>
    <row r="148" ht="14.25" customHeight="1">
      <c r="C148" s="6"/>
      <c r="AQ148" s="188"/>
      <c r="AY148" s="188"/>
    </row>
    <row r="149" ht="14.25" customHeight="1">
      <c r="C149" s="6"/>
      <c r="AQ149" s="188"/>
      <c r="AY149" s="188"/>
    </row>
    <row r="150" ht="14.25" customHeight="1">
      <c r="C150" s="6"/>
      <c r="AQ150" s="188"/>
      <c r="AY150" s="188"/>
    </row>
    <row r="151" ht="14.25" customHeight="1">
      <c r="C151" s="6"/>
      <c r="AQ151" s="188"/>
      <c r="AY151" s="188"/>
    </row>
    <row r="152" ht="14.25" customHeight="1">
      <c r="C152" s="6"/>
      <c r="AQ152" s="188"/>
      <c r="AY152" s="188"/>
    </row>
    <row r="153" ht="14.25" customHeight="1">
      <c r="C153" s="6"/>
      <c r="AQ153" s="188"/>
      <c r="AY153" s="188"/>
    </row>
    <row r="154" ht="14.25" customHeight="1">
      <c r="C154" s="6"/>
      <c r="AQ154" s="188"/>
      <c r="AY154" s="188"/>
    </row>
    <row r="155" ht="14.25" customHeight="1">
      <c r="C155" s="6"/>
      <c r="AQ155" s="188"/>
      <c r="AY155" s="188"/>
    </row>
    <row r="156" ht="14.25" customHeight="1">
      <c r="C156" s="6"/>
      <c r="AQ156" s="188"/>
      <c r="AY156" s="188"/>
    </row>
    <row r="157" ht="14.25" customHeight="1">
      <c r="C157" s="6"/>
      <c r="AQ157" s="188"/>
      <c r="AY157" s="188"/>
    </row>
    <row r="158" ht="14.25" customHeight="1">
      <c r="C158" s="6"/>
      <c r="AQ158" s="188"/>
      <c r="AY158" s="188"/>
    </row>
    <row r="159" ht="14.25" customHeight="1">
      <c r="C159" s="6"/>
      <c r="AQ159" s="188"/>
      <c r="AY159" s="188"/>
    </row>
    <row r="160" ht="14.25" customHeight="1">
      <c r="C160" s="6"/>
      <c r="AQ160" s="188"/>
      <c r="AY160" s="188"/>
    </row>
    <row r="161" ht="14.25" customHeight="1">
      <c r="C161" s="6"/>
      <c r="AQ161" s="188"/>
      <c r="AY161" s="188"/>
    </row>
    <row r="162" ht="14.25" customHeight="1">
      <c r="C162" s="6"/>
      <c r="AQ162" s="188"/>
      <c r="AY162" s="188"/>
    </row>
    <row r="163" ht="14.25" customHeight="1">
      <c r="C163" s="6"/>
      <c r="AQ163" s="188"/>
      <c r="AY163" s="188"/>
    </row>
    <row r="164" ht="14.25" customHeight="1">
      <c r="C164" s="6"/>
      <c r="AQ164" s="188"/>
      <c r="AY164" s="188"/>
    </row>
    <row r="165" ht="14.25" customHeight="1">
      <c r="C165" s="6"/>
      <c r="AQ165" s="188"/>
      <c r="AY165" s="188"/>
    </row>
    <row r="166" ht="14.25" customHeight="1">
      <c r="C166" s="6"/>
      <c r="AQ166" s="188"/>
      <c r="AY166" s="188"/>
    </row>
    <row r="167" ht="14.25" customHeight="1">
      <c r="C167" s="6"/>
      <c r="AQ167" s="188"/>
      <c r="AY167" s="188"/>
    </row>
    <row r="168" ht="14.25" customHeight="1">
      <c r="C168" s="6"/>
      <c r="AQ168" s="188"/>
      <c r="AY168" s="188"/>
    </row>
    <row r="169" ht="14.25" customHeight="1">
      <c r="C169" s="6"/>
      <c r="AQ169" s="188"/>
      <c r="AY169" s="188"/>
    </row>
    <row r="170" ht="14.25" customHeight="1">
      <c r="C170" s="6"/>
      <c r="AQ170" s="188"/>
      <c r="AY170" s="188"/>
    </row>
    <row r="171" ht="14.25" customHeight="1">
      <c r="C171" s="6"/>
      <c r="AQ171" s="188"/>
      <c r="AY171" s="188"/>
    </row>
    <row r="172" ht="14.25" customHeight="1">
      <c r="C172" s="6"/>
      <c r="AQ172" s="188"/>
      <c r="AY172" s="188"/>
    </row>
    <row r="173" ht="14.25" customHeight="1">
      <c r="C173" s="6"/>
      <c r="AQ173" s="188"/>
      <c r="AY173" s="188"/>
    </row>
    <row r="174" ht="14.25" customHeight="1">
      <c r="C174" s="6"/>
      <c r="AQ174" s="188"/>
      <c r="AY174" s="188"/>
    </row>
    <row r="175" ht="14.25" customHeight="1">
      <c r="C175" s="6"/>
      <c r="AQ175" s="188"/>
      <c r="AY175" s="188"/>
    </row>
    <row r="176" ht="14.25" customHeight="1">
      <c r="C176" s="6"/>
      <c r="AQ176" s="188"/>
      <c r="AY176" s="188"/>
    </row>
    <row r="177" ht="14.25" customHeight="1">
      <c r="C177" s="6"/>
      <c r="AQ177" s="188"/>
      <c r="AY177" s="188"/>
    </row>
    <row r="178" ht="14.25" customHeight="1">
      <c r="C178" s="6"/>
      <c r="AQ178" s="188"/>
      <c r="AY178" s="188"/>
    </row>
    <row r="179" ht="14.25" customHeight="1">
      <c r="C179" s="6"/>
      <c r="AQ179" s="188"/>
      <c r="AY179" s="188"/>
    </row>
    <row r="180" ht="14.25" customHeight="1">
      <c r="C180" s="6"/>
      <c r="AQ180" s="188"/>
      <c r="AY180" s="188"/>
    </row>
    <row r="181" ht="14.25" customHeight="1">
      <c r="C181" s="6"/>
      <c r="AQ181" s="188"/>
      <c r="AY181" s="188"/>
    </row>
    <row r="182" ht="14.25" customHeight="1">
      <c r="C182" s="6"/>
      <c r="AQ182" s="188"/>
      <c r="AY182" s="188"/>
    </row>
    <row r="183" ht="14.25" customHeight="1">
      <c r="C183" s="6"/>
      <c r="AQ183" s="188"/>
      <c r="AY183" s="188"/>
    </row>
    <row r="184" ht="14.25" customHeight="1">
      <c r="C184" s="6"/>
      <c r="AQ184" s="188"/>
      <c r="AY184" s="188"/>
    </row>
    <row r="185" ht="14.25" customHeight="1">
      <c r="C185" s="6"/>
      <c r="AQ185" s="188"/>
      <c r="AY185" s="188"/>
    </row>
    <row r="186" ht="14.25" customHeight="1">
      <c r="C186" s="6"/>
      <c r="AQ186" s="188"/>
      <c r="AY186" s="188"/>
    </row>
    <row r="187" ht="14.25" customHeight="1">
      <c r="C187" s="6"/>
      <c r="AQ187" s="188"/>
      <c r="AY187" s="188"/>
    </row>
    <row r="188" ht="14.25" customHeight="1">
      <c r="C188" s="6"/>
      <c r="AQ188" s="188"/>
      <c r="AY188" s="188"/>
    </row>
    <row r="189" ht="14.25" customHeight="1">
      <c r="C189" s="6"/>
      <c r="AQ189" s="188"/>
      <c r="AY189" s="188"/>
    </row>
    <row r="190" ht="14.25" customHeight="1">
      <c r="C190" s="6"/>
      <c r="AQ190" s="188"/>
      <c r="AY190" s="188"/>
    </row>
    <row r="191" ht="14.25" customHeight="1">
      <c r="C191" s="6"/>
      <c r="AQ191" s="188"/>
      <c r="AY191" s="188"/>
    </row>
    <row r="192" ht="14.25" customHeight="1">
      <c r="C192" s="6"/>
      <c r="AQ192" s="188"/>
      <c r="AY192" s="188"/>
    </row>
    <row r="193" ht="14.25" customHeight="1">
      <c r="C193" s="6"/>
      <c r="AQ193" s="188"/>
      <c r="AY193" s="188"/>
    </row>
    <row r="194" ht="14.25" customHeight="1">
      <c r="C194" s="6"/>
      <c r="AQ194" s="188"/>
      <c r="AY194" s="188"/>
    </row>
    <row r="195" ht="14.25" customHeight="1">
      <c r="C195" s="6"/>
      <c r="AQ195" s="188"/>
      <c r="AY195" s="188"/>
    </row>
    <row r="196" ht="14.25" customHeight="1">
      <c r="C196" s="6"/>
      <c r="AQ196" s="188"/>
      <c r="AY196" s="188"/>
    </row>
    <row r="197" ht="14.25" customHeight="1">
      <c r="C197" s="6"/>
      <c r="AQ197" s="188"/>
      <c r="AY197" s="188"/>
    </row>
    <row r="198" ht="14.25" customHeight="1">
      <c r="C198" s="6"/>
      <c r="AQ198" s="188"/>
      <c r="AY198" s="188"/>
    </row>
    <row r="199" ht="14.25" customHeight="1">
      <c r="C199" s="6"/>
      <c r="AQ199" s="188"/>
      <c r="AY199" s="188"/>
    </row>
    <row r="200" ht="14.25" customHeight="1">
      <c r="C200" s="6"/>
      <c r="AQ200" s="188"/>
      <c r="AY200" s="188"/>
    </row>
    <row r="201" ht="14.25" customHeight="1">
      <c r="C201" s="6"/>
      <c r="AQ201" s="188"/>
      <c r="AY201" s="188"/>
    </row>
    <row r="202" ht="14.25" customHeight="1">
      <c r="C202" s="6"/>
      <c r="AQ202" s="188"/>
      <c r="AY202" s="188"/>
    </row>
    <row r="203" ht="14.25" customHeight="1">
      <c r="C203" s="6"/>
      <c r="AQ203" s="188"/>
      <c r="AY203" s="188"/>
    </row>
    <row r="204" ht="14.25" customHeight="1">
      <c r="C204" s="6"/>
      <c r="AQ204" s="188"/>
      <c r="AY204" s="188"/>
    </row>
    <row r="205" ht="14.25" customHeight="1">
      <c r="C205" s="6"/>
      <c r="AQ205" s="188"/>
      <c r="AY205" s="188"/>
    </row>
    <row r="206" ht="14.25" customHeight="1">
      <c r="C206" s="6"/>
      <c r="AQ206" s="188"/>
      <c r="AY206" s="188"/>
    </row>
    <row r="207" ht="14.25" customHeight="1">
      <c r="C207" s="6"/>
      <c r="AQ207" s="188"/>
      <c r="AY207" s="188"/>
    </row>
    <row r="208" ht="14.25" customHeight="1">
      <c r="C208" s="6"/>
      <c r="AQ208" s="188"/>
      <c r="AY208" s="188"/>
    </row>
    <row r="209" ht="14.25" customHeight="1">
      <c r="C209" s="6"/>
      <c r="AQ209" s="188"/>
      <c r="AY209" s="188"/>
    </row>
    <row r="210" ht="14.25" customHeight="1">
      <c r="C210" s="6"/>
      <c r="AQ210" s="188"/>
      <c r="AY210" s="188"/>
    </row>
    <row r="211" ht="14.25" customHeight="1">
      <c r="C211" s="6"/>
      <c r="AQ211" s="188"/>
      <c r="AY211" s="188"/>
    </row>
    <row r="212" ht="14.25" customHeight="1">
      <c r="C212" s="6"/>
      <c r="AQ212" s="188"/>
      <c r="AY212" s="188"/>
    </row>
    <row r="213" ht="14.25" customHeight="1">
      <c r="C213" s="6"/>
      <c r="AQ213" s="188"/>
      <c r="AY213" s="188"/>
    </row>
    <row r="214" ht="14.25" customHeight="1">
      <c r="C214" s="6"/>
      <c r="AQ214" s="188"/>
      <c r="AY214" s="188"/>
    </row>
    <row r="215" ht="14.25" customHeight="1">
      <c r="C215" s="6"/>
      <c r="AQ215" s="188"/>
      <c r="AY215" s="188"/>
    </row>
    <row r="216" ht="14.25" customHeight="1">
      <c r="C216" s="6"/>
      <c r="AQ216" s="188"/>
      <c r="AY216" s="188"/>
    </row>
    <row r="217" ht="14.25" customHeight="1">
      <c r="C217" s="6"/>
      <c r="AQ217" s="188"/>
      <c r="AY217" s="188"/>
    </row>
    <row r="218" ht="14.25" customHeight="1">
      <c r="C218" s="6"/>
      <c r="AQ218" s="188"/>
      <c r="AY218" s="188"/>
    </row>
    <row r="219" ht="14.25" customHeight="1">
      <c r="C219" s="6"/>
      <c r="AQ219" s="188"/>
      <c r="AY219" s="188"/>
    </row>
    <row r="220" ht="14.25" customHeight="1">
      <c r="C220" s="6"/>
      <c r="AQ220" s="188"/>
      <c r="AY220" s="188"/>
    </row>
    <row r="221" ht="14.25" customHeight="1">
      <c r="C221" s="6"/>
      <c r="AQ221" s="188"/>
      <c r="AY221" s="188"/>
    </row>
    <row r="222" ht="14.25" customHeight="1">
      <c r="C222" s="6"/>
      <c r="AQ222" s="188"/>
      <c r="AY222" s="188"/>
    </row>
    <row r="223" ht="14.25" customHeight="1">
      <c r="C223" s="6"/>
      <c r="AQ223" s="188"/>
      <c r="AY223" s="188"/>
    </row>
    <row r="224" ht="14.25" customHeight="1">
      <c r="C224" s="6"/>
      <c r="AQ224" s="188"/>
      <c r="AY224" s="188"/>
    </row>
    <row r="225" ht="14.25" customHeight="1">
      <c r="C225" s="6"/>
      <c r="AQ225" s="188"/>
      <c r="AY225" s="188"/>
    </row>
    <row r="226" ht="14.25" customHeight="1">
      <c r="C226" s="6"/>
      <c r="AQ226" s="188"/>
      <c r="AY226" s="188"/>
    </row>
    <row r="227" ht="14.25" customHeight="1">
      <c r="C227" s="6"/>
      <c r="AQ227" s="188"/>
      <c r="AY227" s="188"/>
    </row>
    <row r="228" ht="14.25" customHeight="1">
      <c r="C228" s="6"/>
      <c r="AQ228" s="188"/>
      <c r="AY228" s="188"/>
    </row>
    <row r="229" ht="14.25" customHeight="1">
      <c r="C229" s="6"/>
      <c r="AQ229" s="188"/>
      <c r="AY229" s="188"/>
    </row>
    <row r="230" ht="14.25" customHeight="1">
      <c r="C230" s="6"/>
      <c r="AQ230" s="188"/>
      <c r="AY230" s="188"/>
    </row>
    <row r="231" ht="14.25" customHeight="1">
      <c r="C231" s="6"/>
      <c r="AQ231" s="188"/>
      <c r="AY231" s="188"/>
    </row>
    <row r="232" ht="14.25" customHeight="1">
      <c r="C232" s="6"/>
      <c r="AQ232" s="188"/>
      <c r="AY232" s="188"/>
    </row>
    <row r="233" ht="14.25" customHeight="1">
      <c r="C233" s="6"/>
      <c r="AQ233" s="188"/>
      <c r="AY233" s="188"/>
    </row>
    <row r="234" ht="14.25" customHeight="1">
      <c r="C234" s="6"/>
      <c r="AQ234" s="188"/>
      <c r="AY234" s="188"/>
    </row>
    <row r="235" ht="14.25" customHeight="1">
      <c r="C235" s="6"/>
      <c r="AQ235" s="188"/>
      <c r="AY235" s="188"/>
    </row>
    <row r="236" ht="14.25" customHeight="1">
      <c r="C236" s="6"/>
      <c r="AQ236" s="188"/>
      <c r="AY236" s="188"/>
    </row>
    <row r="237" ht="14.25" customHeight="1">
      <c r="C237" s="6"/>
      <c r="AQ237" s="188"/>
      <c r="AY237" s="188"/>
    </row>
    <row r="238" ht="14.25" customHeight="1">
      <c r="C238" s="6"/>
      <c r="AQ238" s="188"/>
      <c r="AY238" s="188"/>
    </row>
    <row r="239" ht="14.25" customHeight="1">
      <c r="C239" s="6"/>
      <c r="AQ239" s="188"/>
      <c r="AY239" s="188"/>
    </row>
    <row r="240" ht="14.25" customHeight="1">
      <c r="C240" s="6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18" width="8.63"/>
    <col customWidth="1" min="319" max="319" width="8.38"/>
    <col customWidth="1" min="320" max="326" width="8.63"/>
    <col customWidth="1" min="327" max="330" width="12.0"/>
    <col customWidth="1" min="331" max="381" width="8.63"/>
  </cols>
  <sheetData>
    <row r="1" ht="14.25" customHeight="1">
      <c r="A1" s="242"/>
      <c r="B1" s="242"/>
      <c r="C1" s="243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2"/>
      <c r="BK1" s="242"/>
      <c r="BL1" s="242"/>
      <c r="BM1" s="242"/>
      <c r="BN1" s="242"/>
      <c r="BO1" s="242"/>
      <c r="BP1" s="242"/>
      <c r="BQ1" s="242"/>
      <c r="BR1" s="242"/>
      <c r="BS1" s="242"/>
      <c r="BT1" s="242"/>
      <c r="BU1" s="242"/>
      <c r="BV1" s="242"/>
      <c r="BW1" s="242"/>
      <c r="BX1" s="242"/>
      <c r="BY1" s="242"/>
      <c r="BZ1" s="242"/>
      <c r="CA1" s="242"/>
      <c r="CB1" s="242"/>
      <c r="CC1" s="242"/>
      <c r="CD1" s="242"/>
      <c r="CE1" s="242"/>
      <c r="CF1" s="242"/>
      <c r="CG1" s="242"/>
      <c r="CH1" s="242"/>
      <c r="CI1" s="242"/>
      <c r="CJ1" s="242"/>
      <c r="CK1" s="242"/>
      <c r="CL1" s="242"/>
      <c r="CM1" s="242"/>
      <c r="CN1" s="242"/>
      <c r="CO1" s="242"/>
      <c r="CP1" s="242"/>
      <c r="CQ1" s="242"/>
      <c r="CR1" s="242"/>
      <c r="CS1" s="242"/>
      <c r="CT1" s="242"/>
      <c r="CU1" s="242"/>
      <c r="CV1" s="242"/>
      <c r="CW1" s="242"/>
      <c r="CX1" s="242"/>
      <c r="CY1" s="242"/>
      <c r="CZ1" s="242"/>
      <c r="DA1" s="242"/>
      <c r="DB1" s="242"/>
      <c r="DC1" s="242"/>
      <c r="DD1" s="242"/>
      <c r="DE1" s="242"/>
      <c r="DF1" s="242"/>
      <c r="DG1" s="242"/>
      <c r="DH1" s="242"/>
      <c r="DI1" s="242"/>
      <c r="DJ1" s="242"/>
      <c r="DK1" s="242"/>
      <c r="DL1" s="242"/>
      <c r="DM1" s="242"/>
      <c r="DN1" s="242"/>
      <c r="DO1" s="242"/>
      <c r="DP1" s="242"/>
      <c r="DQ1" s="242"/>
      <c r="DR1" s="242"/>
      <c r="DS1" s="242"/>
      <c r="DT1" s="242"/>
      <c r="DU1" s="242"/>
      <c r="DV1" s="242"/>
      <c r="DW1" s="242"/>
      <c r="DX1" s="242"/>
      <c r="DY1" s="242"/>
      <c r="DZ1" s="242"/>
      <c r="EA1" s="242"/>
      <c r="EB1" s="242"/>
      <c r="EC1" s="242"/>
      <c r="ED1" s="242"/>
      <c r="EE1" s="242"/>
      <c r="EF1" s="242"/>
      <c r="EG1" s="242"/>
      <c r="EH1" s="242"/>
      <c r="EI1" s="242"/>
      <c r="EJ1" s="242"/>
      <c r="EK1" s="242"/>
      <c r="EL1" s="242"/>
      <c r="EM1" s="242"/>
      <c r="EN1" s="242"/>
      <c r="EO1" s="242"/>
      <c r="EP1" s="242"/>
      <c r="EQ1" s="242"/>
      <c r="ER1" s="242"/>
      <c r="ES1" s="242"/>
      <c r="ET1" s="242"/>
      <c r="EU1" s="242"/>
      <c r="EV1" s="242"/>
      <c r="EW1" s="242"/>
      <c r="EX1" s="242"/>
      <c r="EY1" s="242"/>
      <c r="EZ1" s="242"/>
      <c r="FA1" s="242"/>
      <c r="FB1" s="242"/>
      <c r="FC1" s="242"/>
      <c r="FD1" s="242"/>
      <c r="FE1" s="242"/>
      <c r="FF1" s="242"/>
      <c r="FG1" s="242"/>
      <c r="FH1" s="242"/>
      <c r="FI1" s="242"/>
      <c r="FJ1" s="242"/>
      <c r="FK1" s="242"/>
      <c r="FL1" s="242"/>
      <c r="FM1" s="242"/>
      <c r="FN1" s="242"/>
      <c r="FO1" s="242"/>
      <c r="FP1" s="242"/>
      <c r="FQ1" s="242"/>
      <c r="FR1" s="242"/>
      <c r="FS1" s="242"/>
      <c r="FT1" s="242"/>
      <c r="FU1" s="242"/>
      <c r="FV1" s="242"/>
      <c r="FW1" s="242"/>
      <c r="FX1" s="242"/>
      <c r="FY1" s="242"/>
      <c r="FZ1" s="242"/>
      <c r="GA1" s="242"/>
      <c r="GB1" s="242"/>
      <c r="GC1" s="242"/>
      <c r="GD1" s="242"/>
      <c r="GE1" s="242"/>
      <c r="GF1" s="242"/>
      <c r="GG1" s="242"/>
      <c r="GH1" s="242"/>
      <c r="GI1" s="242"/>
      <c r="GJ1" s="242"/>
      <c r="GK1" s="242"/>
      <c r="GL1" s="242"/>
      <c r="GM1" s="242"/>
      <c r="GN1" s="242"/>
      <c r="GO1" s="242"/>
      <c r="GP1" s="242"/>
      <c r="GQ1" s="242"/>
      <c r="GR1" s="242"/>
      <c r="GS1" s="242"/>
      <c r="GT1" s="242"/>
      <c r="GU1" s="242"/>
      <c r="GV1" s="242"/>
      <c r="GW1" s="242"/>
      <c r="GX1" s="242"/>
      <c r="GY1" s="242"/>
      <c r="GZ1" s="242"/>
      <c r="HA1" s="242"/>
      <c r="HB1" s="242"/>
      <c r="HC1" s="242"/>
      <c r="HD1" s="242"/>
      <c r="HE1" s="242"/>
      <c r="HF1" s="242"/>
      <c r="HG1" s="242"/>
      <c r="HH1" s="242"/>
      <c r="HI1" s="242"/>
      <c r="HJ1" s="242"/>
      <c r="HK1" s="242"/>
      <c r="HL1" s="242"/>
      <c r="HM1" s="242"/>
      <c r="HN1" s="242"/>
      <c r="HO1" s="242"/>
      <c r="HP1" s="242"/>
      <c r="HQ1" s="242"/>
      <c r="HR1" s="242"/>
      <c r="HS1" s="242"/>
      <c r="HT1" s="242"/>
      <c r="HU1" s="242"/>
      <c r="HV1" s="242"/>
      <c r="HW1" s="242"/>
      <c r="HX1" s="242"/>
      <c r="HY1" s="242"/>
      <c r="HZ1" s="242"/>
      <c r="IA1" s="242"/>
      <c r="IB1" s="242"/>
      <c r="IC1" s="242"/>
      <c r="ID1" s="242"/>
      <c r="IE1" s="242"/>
      <c r="IF1" s="242"/>
      <c r="IG1" s="242"/>
      <c r="IH1" s="242"/>
      <c r="II1" s="242"/>
      <c r="IJ1" s="242"/>
      <c r="IK1" s="242"/>
      <c r="IL1" s="242"/>
      <c r="IM1" s="242"/>
      <c r="IN1" s="242"/>
      <c r="IO1" s="242"/>
      <c r="IP1" s="242"/>
      <c r="IQ1" s="242"/>
      <c r="IR1" s="242"/>
      <c r="IS1" s="242"/>
      <c r="IT1" s="242"/>
      <c r="IU1" s="242"/>
      <c r="IV1" s="242"/>
      <c r="IW1" s="242"/>
      <c r="IX1" s="242"/>
      <c r="IY1" s="242"/>
      <c r="IZ1" s="242"/>
      <c r="JA1" s="242"/>
      <c r="JB1" s="242"/>
      <c r="JC1" s="242"/>
      <c r="JD1" s="242"/>
      <c r="JE1" s="242"/>
      <c r="JF1" s="242"/>
      <c r="JG1" s="242"/>
      <c r="JH1" s="242"/>
      <c r="JI1" s="242"/>
      <c r="JJ1" s="242"/>
      <c r="JK1" s="242"/>
      <c r="JL1" s="242"/>
      <c r="JM1" s="242"/>
      <c r="JN1" s="242"/>
      <c r="JO1" s="242"/>
      <c r="JP1" s="242"/>
      <c r="JQ1" s="242"/>
      <c r="JR1" s="242"/>
      <c r="JS1" s="242"/>
      <c r="JT1" s="242"/>
      <c r="JU1" s="242"/>
      <c r="JV1" s="242"/>
      <c r="JW1" s="242"/>
      <c r="JX1" s="242"/>
      <c r="JY1" s="242"/>
      <c r="JZ1" s="242"/>
      <c r="KA1" s="242"/>
      <c r="KB1" s="242"/>
      <c r="KC1" s="242"/>
      <c r="KD1" s="242"/>
      <c r="KE1" s="242"/>
      <c r="KF1" s="242"/>
      <c r="KG1" s="242"/>
      <c r="KH1" s="242"/>
      <c r="KI1" s="242"/>
      <c r="KJ1" s="242"/>
      <c r="KK1" s="242"/>
      <c r="KL1" s="242"/>
      <c r="KM1" s="242"/>
      <c r="KN1" s="242"/>
      <c r="KO1" s="242"/>
      <c r="KP1" s="242"/>
      <c r="KQ1" s="242"/>
      <c r="KR1" s="242"/>
      <c r="KS1" s="242"/>
      <c r="KT1" s="242"/>
      <c r="KU1" s="242"/>
      <c r="KV1" s="242"/>
      <c r="KW1" s="242"/>
      <c r="KX1" s="242"/>
      <c r="KY1" s="242"/>
      <c r="KZ1" s="242"/>
      <c r="LA1" s="242"/>
      <c r="LB1" s="242"/>
      <c r="LC1" s="242"/>
      <c r="LD1" s="242"/>
      <c r="LE1" s="242"/>
      <c r="LF1" s="242"/>
      <c r="LG1" s="242"/>
      <c r="LH1" s="242"/>
      <c r="LI1" s="242"/>
      <c r="LJ1" s="242"/>
      <c r="LK1" s="242"/>
      <c r="LL1" s="242"/>
      <c r="LM1" s="242"/>
      <c r="LN1" s="242"/>
      <c r="LO1" s="242"/>
      <c r="LP1" s="242"/>
      <c r="LQ1" s="242"/>
      <c r="LR1" s="242"/>
      <c r="LS1" s="242"/>
      <c r="LT1" s="242"/>
      <c r="LU1" s="242"/>
      <c r="LV1" s="242"/>
      <c r="LW1" s="242"/>
      <c r="LX1" s="242"/>
      <c r="LY1" s="242"/>
      <c r="LZ1" s="242"/>
      <c r="MA1" s="242"/>
      <c r="MB1" s="242"/>
      <c r="MC1" s="242"/>
      <c r="MD1" s="242"/>
      <c r="ME1" s="242"/>
      <c r="MF1" s="242"/>
      <c r="MG1" s="242"/>
      <c r="MH1" s="242"/>
      <c r="MI1" s="242"/>
      <c r="MJ1" s="242"/>
      <c r="MK1" s="242"/>
      <c r="ML1" s="242"/>
      <c r="MM1" s="242"/>
      <c r="MN1" s="242"/>
      <c r="MO1" s="242"/>
      <c r="MP1" s="242"/>
      <c r="MQ1" s="242"/>
      <c r="MR1" s="242"/>
      <c r="MS1" s="242"/>
      <c r="MT1" s="242"/>
      <c r="MU1" s="242"/>
      <c r="MV1" s="242"/>
      <c r="MW1" s="242"/>
      <c r="MX1" s="242"/>
      <c r="MY1" s="242"/>
      <c r="MZ1" s="242"/>
      <c r="NA1" s="242"/>
      <c r="NB1" s="242"/>
      <c r="NC1" s="242"/>
      <c r="ND1" s="242"/>
      <c r="NE1" s="242"/>
      <c r="NF1" s="242"/>
      <c r="NG1" s="242"/>
      <c r="NH1" s="242"/>
      <c r="NI1" s="242"/>
      <c r="NJ1" s="242"/>
      <c r="NK1" s="242"/>
      <c r="NL1" s="242"/>
      <c r="NM1" s="242"/>
      <c r="NN1" s="242"/>
      <c r="NO1" s="242"/>
      <c r="NP1" s="242"/>
      <c r="NQ1" s="244"/>
    </row>
    <row r="2" ht="14.25" customHeight="1">
      <c r="A2" s="245"/>
      <c r="B2" s="245"/>
      <c r="C2" s="246"/>
      <c r="D2" s="245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7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2"/>
      <c r="DV2" s="242"/>
      <c r="DW2" s="242"/>
      <c r="DX2" s="242"/>
      <c r="DY2" s="242"/>
      <c r="DZ2" s="242"/>
      <c r="EA2" s="242"/>
      <c r="EB2" s="242"/>
      <c r="EC2" s="242"/>
      <c r="ED2" s="242"/>
      <c r="EE2" s="242"/>
      <c r="EF2" s="242"/>
      <c r="EG2" s="242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  <c r="EX2" s="242"/>
      <c r="EY2" s="242"/>
      <c r="EZ2" s="242"/>
      <c r="FA2" s="242"/>
      <c r="FB2" s="242"/>
      <c r="FC2" s="242"/>
      <c r="FD2" s="242"/>
      <c r="FE2" s="242"/>
      <c r="FF2" s="242"/>
      <c r="FG2" s="242"/>
      <c r="FH2" s="242"/>
      <c r="FI2" s="242"/>
      <c r="FJ2" s="242"/>
      <c r="FK2" s="242"/>
      <c r="FL2" s="242"/>
      <c r="FM2" s="242"/>
      <c r="FN2" s="242"/>
      <c r="FO2" s="242"/>
      <c r="FP2" s="242"/>
      <c r="FQ2" s="242"/>
      <c r="FR2" s="242"/>
      <c r="FS2" s="242"/>
      <c r="FT2" s="242"/>
      <c r="FU2" s="242"/>
      <c r="FV2" s="242"/>
      <c r="FW2" s="242"/>
      <c r="FX2" s="242"/>
      <c r="FY2" s="242"/>
      <c r="FZ2" s="242"/>
      <c r="GA2" s="242"/>
      <c r="GB2" s="242"/>
      <c r="GC2" s="242"/>
      <c r="GD2" s="242"/>
      <c r="GE2" s="242"/>
      <c r="GF2" s="242"/>
      <c r="GG2" s="242"/>
      <c r="GH2" s="242"/>
      <c r="GI2" s="242"/>
      <c r="GJ2" s="242"/>
      <c r="GK2" s="242"/>
      <c r="GL2" s="242"/>
      <c r="GM2" s="242"/>
      <c r="GN2" s="242"/>
      <c r="GO2" s="242"/>
      <c r="GP2" s="242"/>
      <c r="GQ2" s="242"/>
      <c r="GR2" s="242"/>
      <c r="GS2" s="242"/>
      <c r="GT2" s="242"/>
      <c r="GU2" s="242"/>
      <c r="GV2" s="242"/>
      <c r="GW2" s="242"/>
      <c r="GX2" s="242"/>
      <c r="GY2" s="242"/>
      <c r="GZ2" s="242"/>
      <c r="HA2" s="242"/>
      <c r="HB2" s="242"/>
      <c r="HC2" s="242"/>
      <c r="HD2" s="242"/>
      <c r="HE2" s="242"/>
      <c r="HF2" s="242"/>
      <c r="HG2" s="242"/>
      <c r="HH2" s="242"/>
      <c r="HI2" s="242"/>
      <c r="HJ2" s="242"/>
      <c r="HK2" s="242"/>
      <c r="HL2" s="242"/>
      <c r="HM2" s="242"/>
      <c r="HN2" s="242"/>
      <c r="HO2" s="242"/>
      <c r="HP2" s="242"/>
      <c r="HQ2" s="242"/>
      <c r="HR2" s="242"/>
      <c r="HS2" s="242"/>
      <c r="HT2" s="242"/>
      <c r="HU2" s="242"/>
      <c r="HV2" s="242"/>
      <c r="HW2" s="242"/>
      <c r="HX2" s="242"/>
      <c r="HY2" s="242"/>
      <c r="HZ2" s="242"/>
      <c r="IA2" s="242"/>
      <c r="IB2" s="242"/>
      <c r="IC2" s="242"/>
      <c r="ID2" s="242"/>
      <c r="IE2" s="242"/>
      <c r="IF2" s="242"/>
      <c r="IG2" s="242"/>
      <c r="IH2" s="242"/>
      <c r="II2" s="242"/>
      <c r="IJ2" s="242"/>
      <c r="IK2" s="242"/>
      <c r="IL2" s="242"/>
      <c r="IM2" s="242"/>
      <c r="IN2" s="242"/>
      <c r="IO2" s="242"/>
      <c r="IP2" s="242"/>
      <c r="IQ2" s="242"/>
      <c r="IR2" s="242"/>
      <c r="IS2" s="242"/>
      <c r="IT2" s="242"/>
      <c r="IU2" s="242"/>
      <c r="IV2" s="242"/>
      <c r="IW2" s="242"/>
      <c r="IX2" s="242"/>
      <c r="IY2" s="242"/>
      <c r="IZ2" s="242"/>
      <c r="JA2" s="242"/>
      <c r="JB2" s="242"/>
      <c r="JC2" s="242"/>
      <c r="JD2" s="242"/>
      <c r="JE2" s="242"/>
      <c r="JF2" s="242"/>
      <c r="JG2" s="242"/>
      <c r="JH2" s="242"/>
      <c r="JI2" s="242"/>
      <c r="JJ2" s="242"/>
      <c r="JK2" s="242"/>
      <c r="JL2" s="242"/>
      <c r="JM2" s="242"/>
      <c r="JN2" s="242"/>
      <c r="JO2" s="242"/>
      <c r="JP2" s="242"/>
      <c r="JQ2" s="242"/>
      <c r="JR2" s="242"/>
      <c r="JS2" s="242"/>
      <c r="JT2" s="242"/>
      <c r="JU2" s="242"/>
      <c r="JV2" s="242"/>
      <c r="JW2" s="242"/>
      <c r="JX2" s="242"/>
      <c r="JY2" s="242"/>
      <c r="JZ2" s="242"/>
      <c r="KA2" s="242"/>
      <c r="KB2" s="242"/>
      <c r="KC2" s="242"/>
      <c r="KD2" s="242"/>
      <c r="KE2" s="242"/>
      <c r="KF2" s="242"/>
      <c r="KG2" s="242"/>
      <c r="KH2" s="242"/>
      <c r="KI2" s="242"/>
      <c r="KJ2" s="242"/>
      <c r="KK2" s="242"/>
      <c r="KL2" s="242"/>
      <c r="KM2" s="242"/>
      <c r="KN2" s="242"/>
      <c r="KO2" s="242"/>
      <c r="KP2" s="242"/>
      <c r="KQ2" s="242"/>
      <c r="KR2" s="242"/>
      <c r="KS2" s="242"/>
      <c r="KT2" s="242"/>
      <c r="KU2" s="242"/>
      <c r="KV2" s="242"/>
      <c r="KW2" s="242"/>
      <c r="KX2" s="242"/>
      <c r="KY2" s="242"/>
      <c r="KZ2" s="242"/>
      <c r="LA2" s="242"/>
      <c r="LB2" s="242"/>
      <c r="LC2" s="242"/>
      <c r="LD2" s="242"/>
      <c r="LE2" s="242"/>
      <c r="LF2" s="242"/>
      <c r="LG2" s="242"/>
      <c r="LH2" s="242"/>
      <c r="LI2" s="242"/>
      <c r="LJ2" s="242"/>
      <c r="LK2" s="242"/>
      <c r="LL2" s="242"/>
      <c r="LM2" s="242"/>
      <c r="LN2" s="242"/>
      <c r="LO2" s="242"/>
      <c r="LP2" s="242"/>
      <c r="LQ2" s="242"/>
      <c r="LR2" s="242"/>
      <c r="LS2" s="242"/>
      <c r="LT2" s="242"/>
      <c r="LU2" s="242"/>
      <c r="LV2" s="242"/>
      <c r="LW2" s="242"/>
      <c r="LX2" s="242"/>
      <c r="LY2" s="242"/>
      <c r="LZ2" s="242"/>
      <c r="MA2" s="242"/>
      <c r="MB2" s="242"/>
      <c r="MC2" s="242"/>
      <c r="MD2" s="242"/>
      <c r="ME2" s="242"/>
      <c r="MF2" s="242"/>
      <c r="MG2" s="242"/>
      <c r="MH2" s="242"/>
      <c r="MI2" s="242"/>
      <c r="MJ2" s="242"/>
      <c r="MK2" s="242"/>
      <c r="ML2" s="242"/>
      <c r="MM2" s="242"/>
      <c r="MN2" s="242"/>
      <c r="MO2" s="242"/>
      <c r="MP2" s="242"/>
      <c r="MQ2" s="242"/>
      <c r="MR2" s="242"/>
      <c r="MS2" s="242"/>
      <c r="MT2" s="242"/>
      <c r="MU2" s="242"/>
      <c r="MV2" s="242"/>
      <c r="MW2" s="242"/>
      <c r="MX2" s="242"/>
      <c r="MY2" s="242"/>
      <c r="MZ2" s="242"/>
      <c r="NA2" s="242"/>
      <c r="NB2" s="242"/>
      <c r="NC2" s="242"/>
      <c r="ND2" s="242"/>
      <c r="NE2" s="242"/>
      <c r="NF2" s="242"/>
      <c r="NG2" s="242"/>
      <c r="NH2" s="242"/>
      <c r="NI2" s="242"/>
      <c r="NJ2" s="242"/>
      <c r="NK2" s="242"/>
      <c r="NL2" s="242"/>
      <c r="NM2" s="242"/>
      <c r="NN2" s="242"/>
      <c r="NO2" s="242"/>
      <c r="NP2" s="242"/>
      <c r="NQ2" s="244"/>
    </row>
    <row r="3" ht="14.25" customHeight="1">
      <c r="A3" s="245"/>
      <c r="B3" s="245"/>
      <c r="C3" s="246"/>
      <c r="D3" s="245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11"/>
      <c r="AX3" s="1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  <c r="DI3" s="242"/>
      <c r="DJ3" s="242"/>
      <c r="DK3" s="242"/>
      <c r="DL3" s="242"/>
      <c r="DM3" s="242"/>
      <c r="DN3" s="242"/>
      <c r="DO3" s="242"/>
      <c r="DP3" s="242"/>
      <c r="DQ3" s="242"/>
      <c r="DR3" s="242"/>
      <c r="DS3" s="242"/>
      <c r="DT3" s="242"/>
      <c r="DU3" s="242"/>
      <c r="DV3" s="242"/>
      <c r="DW3" s="242"/>
      <c r="DX3" s="242"/>
      <c r="DY3" s="242"/>
      <c r="DZ3" s="242"/>
      <c r="EA3" s="242"/>
      <c r="EB3" s="242"/>
      <c r="EC3" s="242"/>
      <c r="ED3" s="242"/>
      <c r="EE3" s="242"/>
      <c r="EF3" s="242"/>
      <c r="EG3" s="242"/>
      <c r="EH3" s="242"/>
      <c r="EI3" s="242"/>
      <c r="EJ3" s="242"/>
      <c r="EK3" s="242"/>
      <c r="EL3" s="242"/>
      <c r="EM3" s="242"/>
      <c r="EN3" s="242"/>
      <c r="EO3" s="242"/>
      <c r="EP3" s="242"/>
      <c r="EQ3" s="242"/>
      <c r="ER3" s="242"/>
      <c r="ES3" s="242"/>
      <c r="ET3" s="242"/>
      <c r="EU3" s="242"/>
      <c r="EV3" s="242"/>
      <c r="EW3" s="242"/>
      <c r="EX3" s="242"/>
      <c r="EY3" s="242"/>
      <c r="EZ3" s="242"/>
      <c r="FA3" s="242"/>
      <c r="FB3" s="242"/>
      <c r="FC3" s="242"/>
      <c r="FD3" s="242"/>
      <c r="FE3" s="242"/>
      <c r="FF3" s="242"/>
      <c r="FG3" s="242"/>
      <c r="FH3" s="242"/>
      <c r="FI3" s="242"/>
      <c r="FJ3" s="242"/>
      <c r="FK3" s="242"/>
      <c r="FL3" s="242"/>
      <c r="FM3" s="242"/>
      <c r="FN3" s="242"/>
      <c r="FO3" s="242"/>
      <c r="FP3" s="242"/>
      <c r="FQ3" s="242"/>
      <c r="FR3" s="242"/>
      <c r="FS3" s="242"/>
      <c r="FT3" s="242"/>
      <c r="FU3" s="242"/>
      <c r="FV3" s="242"/>
      <c r="FW3" s="242"/>
      <c r="FX3" s="242"/>
      <c r="FY3" s="242"/>
      <c r="FZ3" s="242"/>
      <c r="GA3" s="242"/>
      <c r="GB3" s="242"/>
      <c r="GC3" s="242"/>
      <c r="GD3" s="242"/>
      <c r="GE3" s="242"/>
      <c r="GF3" s="242"/>
      <c r="GG3" s="242"/>
      <c r="GH3" s="242"/>
      <c r="GI3" s="242"/>
      <c r="GJ3" s="242"/>
      <c r="GK3" s="242"/>
      <c r="GL3" s="242"/>
      <c r="GM3" s="242"/>
      <c r="GN3" s="242"/>
      <c r="GO3" s="242"/>
      <c r="GP3" s="242"/>
      <c r="GQ3" s="242"/>
      <c r="GR3" s="242"/>
      <c r="GS3" s="242"/>
      <c r="GT3" s="242"/>
      <c r="GU3" s="242"/>
      <c r="GV3" s="242"/>
      <c r="GW3" s="242"/>
      <c r="GX3" s="242"/>
      <c r="GY3" s="242"/>
      <c r="GZ3" s="242"/>
      <c r="HA3" s="242"/>
      <c r="HB3" s="242"/>
      <c r="HC3" s="242"/>
      <c r="HD3" s="242"/>
      <c r="HE3" s="242"/>
      <c r="HF3" s="242"/>
      <c r="HG3" s="242"/>
      <c r="HH3" s="242"/>
      <c r="HI3" s="242"/>
      <c r="HJ3" s="242"/>
      <c r="HK3" s="242"/>
      <c r="HL3" s="242"/>
      <c r="HM3" s="242"/>
      <c r="HN3" s="242"/>
      <c r="HO3" s="242"/>
      <c r="HP3" s="242"/>
      <c r="HQ3" s="242"/>
      <c r="HR3" s="242"/>
      <c r="HS3" s="242"/>
      <c r="HT3" s="242"/>
      <c r="HU3" s="242"/>
      <c r="HV3" s="242"/>
      <c r="HW3" s="242"/>
      <c r="HX3" s="242"/>
      <c r="HY3" s="242"/>
      <c r="HZ3" s="242"/>
      <c r="IA3" s="242"/>
      <c r="IB3" s="242"/>
      <c r="IC3" s="242"/>
      <c r="ID3" s="242"/>
      <c r="IE3" s="242"/>
      <c r="IF3" s="242"/>
      <c r="IG3" s="242"/>
      <c r="IH3" s="242"/>
      <c r="II3" s="242"/>
      <c r="IJ3" s="242"/>
      <c r="IK3" s="242"/>
      <c r="IL3" s="242"/>
      <c r="IM3" s="242"/>
      <c r="IN3" s="242"/>
      <c r="IO3" s="242"/>
      <c r="IP3" s="242"/>
      <c r="IQ3" s="242"/>
      <c r="IR3" s="242"/>
      <c r="IS3" s="242"/>
      <c r="IT3" s="242"/>
      <c r="IU3" s="242"/>
      <c r="IV3" s="242"/>
      <c r="IW3" s="242"/>
      <c r="IX3" s="242"/>
      <c r="IY3" s="242"/>
      <c r="IZ3" s="242"/>
      <c r="JA3" s="242"/>
      <c r="JB3" s="242"/>
      <c r="JC3" s="242"/>
      <c r="JD3" s="242"/>
      <c r="JE3" s="242"/>
      <c r="JF3" s="242"/>
      <c r="JG3" s="242"/>
      <c r="JH3" s="242"/>
      <c r="JI3" s="242"/>
      <c r="JJ3" s="242"/>
      <c r="JK3" s="242"/>
      <c r="JL3" s="242"/>
      <c r="JM3" s="242"/>
      <c r="JN3" s="242"/>
      <c r="JO3" s="242"/>
      <c r="JP3" s="242"/>
      <c r="JQ3" s="242"/>
      <c r="JR3" s="242"/>
      <c r="JS3" s="242"/>
      <c r="JT3" s="242"/>
      <c r="JU3" s="242"/>
      <c r="JV3" s="242"/>
      <c r="JW3" s="242"/>
      <c r="JX3" s="242"/>
      <c r="JY3" s="242"/>
      <c r="JZ3" s="242"/>
      <c r="KA3" s="242"/>
      <c r="KB3" s="242"/>
      <c r="KC3" s="242"/>
      <c r="KD3" s="242"/>
      <c r="KE3" s="242"/>
      <c r="KF3" s="242"/>
      <c r="KG3" s="242"/>
      <c r="KH3" s="242"/>
      <c r="KI3" s="242"/>
      <c r="KJ3" s="242"/>
      <c r="KK3" s="242"/>
      <c r="KL3" s="242"/>
      <c r="KM3" s="242"/>
      <c r="KN3" s="242"/>
      <c r="KO3" s="242"/>
      <c r="KP3" s="242"/>
      <c r="KQ3" s="242"/>
      <c r="KR3" s="242"/>
      <c r="KS3" s="242"/>
      <c r="KT3" s="242"/>
      <c r="KU3" s="242"/>
      <c r="KV3" s="242"/>
      <c r="KW3" s="242"/>
      <c r="KX3" s="242"/>
      <c r="KY3" s="242"/>
      <c r="KZ3" s="242"/>
      <c r="LA3" s="242"/>
      <c r="LB3" s="242"/>
      <c r="LC3" s="242"/>
      <c r="LD3" s="242"/>
      <c r="LE3" s="242"/>
      <c r="LF3" s="242"/>
      <c r="LG3" s="242"/>
      <c r="LH3" s="242"/>
      <c r="LI3" s="242"/>
      <c r="LJ3" s="242"/>
      <c r="LK3" s="242"/>
      <c r="LL3" s="242"/>
      <c r="LM3" s="242"/>
      <c r="LN3" s="242"/>
      <c r="LO3" s="242"/>
      <c r="LP3" s="242"/>
      <c r="LQ3" s="242"/>
      <c r="LR3" s="242"/>
      <c r="LS3" s="242"/>
      <c r="LT3" s="242"/>
      <c r="LU3" s="242"/>
      <c r="LV3" s="242"/>
      <c r="LW3" s="242"/>
      <c r="LX3" s="242"/>
      <c r="LY3" s="242"/>
      <c r="LZ3" s="242"/>
      <c r="MA3" s="242"/>
      <c r="MB3" s="242"/>
      <c r="MC3" s="242"/>
      <c r="MD3" s="242"/>
      <c r="ME3" s="242"/>
      <c r="MF3" s="242"/>
      <c r="MG3" s="242"/>
      <c r="MH3" s="242"/>
      <c r="MI3" s="242"/>
      <c r="MJ3" s="242"/>
      <c r="MK3" s="242"/>
      <c r="ML3" s="242"/>
      <c r="MM3" s="242"/>
      <c r="MN3" s="242"/>
      <c r="MO3" s="242"/>
      <c r="MP3" s="242"/>
      <c r="MQ3" s="242"/>
      <c r="MR3" s="242"/>
      <c r="MS3" s="242"/>
      <c r="MT3" s="242"/>
      <c r="MU3" s="242"/>
      <c r="MV3" s="242"/>
      <c r="MW3" s="242"/>
      <c r="MX3" s="242"/>
      <c r="MY3" s="242"/>
      <c r="MZ3" s="242"/>
      <c r="NA3" s="242"/>
      <c r="NB3" s="242"/>
      <c r="NC3" s="242"/>
      <c r="ND3" s="242"/>
      <c r="NE3" s="242"/>
      <c r="NF3" s="242"/>
      <c r="NG3" s="242"/>
      <c r="NH3" s="242"/>
      <c r="NI3" s="242"/>
      <c r="NJ3" s="242"/>
      <c r="NK3" s="242"/>
      <c r="NL3" s="242"/>
      <c r="NM3" s="242"/>
      <c r="NN3" s="242"/>
      <c r="NO3" s="242"/>
      <c r="NP3" s="242"/>
      <c r="NQ3" s="244"/>
    </row>
    <row r="4" ht="14.25" customHeight="1">
      <c r="A4" s="245"/>
      <c r="B4" s="245"/>
      <c r="C4" s="246"/>
      <c r="D4" s="245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11"/>
      <c r="AX4" s="1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  <c r="KK4" s="242"/>
      <c r="KL4" s="242"/>
      <c r="KM4" s="242"/>
      <c r="KN4" s="242"/>
      <c r="KO4" s="242"/>
      <c r="KP4" s="242"/>
      <c r="KQ4" s="242"/>
      <c r="KR4" s="242"/>
      <c r="KS4" s="242"/>
      <c r="KT4" s="242"/>
      <c r="KU4" s="242"/>
      <c r="KV4" s="242"/>
      <c r="KW4" s="242"/>
      <c r="KX4" s="242"/>
      <c r="KY4" s="242"/>
      <c r="KZ4" s="242"/>
      <c r="LA4" s="242"/>
      <c r="LB4" s="242"/>
      <c r="LC4" s="242"/>
      <c r="LD4" s="242"/>
      <c r="LE4" s="242"/>
      <c r="LF4" s="242"/>
      <c r="LG4" s="242"/>
      <c r="LH4" s="242"/>
      <c r="LI4" s="242"/>
      <c r="LJ4" s="242"/>
      <c r="LK4" s="242"/>
      <c r="LL4" s="242"/>
      <c r="LM4" s="242"/>
      <c r="LN4" s="242"/>
      <c r="LO4" s="242"/>
      <c r="LP4" s="242"/>
      <c r="LQ4" s="242"/>
      <c r="LR4" s="242"/>
      <c r="LS4" s="242"/>
      <c r="LT4" s="242"/>
      <c r="LU4" s="242"/>
      <c r="LV4" s="242"/>
      <c r="LW4" s="242"/>
      <c r="LX4" s="242"/>
      <c r="LY4" s="242"/>
      <c r="LZ4" s="242"/>
      <c r="MA4" s="242"/>
      <c r="MB4" s="242"/>
      <c r="MC4" s="242"/>
      <c r="MD4" s="242"/>
      <c r="ME4" s="242"/>
      <c r="MF4" s="242"/>
      <c r="MG4" s="242"/>
      <c r="MH4" s="242"/>
      <c r="MI4" s="242"/>
      <c r="MJ4" s="242"/>
      <c r="MK4" s="242"/>
      <c r="ML4" s="242"/>
      <c r="MM4" s="242"/>
      <c r="MN4" s="242"/>
      <c r="MO4" s="242"/>
      <c r="MP4" s="242"/>
      <c r="MQ4" s="242"/>
      <c r="MR4" s="242"/>
      <c r="MS4" s="242"/>
      <c r="MT4" s="242"/>
      <c r="MU4" s="242"/>
      <c r="MV4" s="242"/>
      <c r="MW4" s="242"/>
      <c r="MX4" s="242"/>
      <c r="MY4" s="242"/>
      <c r="MZ4" s="242"/>
      <c r="NA4" s="242"/>
      <c r="NB4" s="242"/>
      <c r="NC4" s="242"/>
      <c r="ND4" s="242"/>
      <c r="NE4" s="242"/>
      <c r="NF4" s="242"/>
      <c r="NG4" s="242"/>
      <c r="NH4" s="242"/>
      <c r="NI4" s="242"/>
      <c r="NJ4" s="242"/>
      <c r="NK4" s="242"/>
      <c r="NL4" s="242"/>
      <c r="NM4" s="242"/>
      <c r="NN4" s="242"/>
      <c r="NO4" s="242"/>
      <c r="NP4" s="242"/>
      <c r="NQ4" s="244"/>
    </row>
    <row r="5" ht="14.25" customHeight="1">
      <c r="A5" s="245"/>
      <c r="B5" s="245"/>
      <c r="C5" s="246"/>
      <c r="D5" s="245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11"/>
      <c r="AX5" s="1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  <c r="BM5" s="242"/>
      <c r="BN5" s="242"/>
      <c r="BO5" s="242"/>
      <c r="BP5" s="242"/>
      <c r="BQ5" s="242"/>
      <c r="BR5" s="242"/>
      <c r="BS5" s="242"/>
      <c r="BT5" s="242"/>
      <c r="BU5" s="242"/>
      <c r="BV5" s="242"/>
      <c r="BW5" s="242"/>
      <c r="BX5" s="242"/>
      <c r="BY5" s="242"/>
      <c r="BZ5" s="242"/>
      <c r="CA5" s="242"/>
      <c r="CB5" s="242"/>
      <c r="CC5" s="242"/>
      <c r="CD5" s="242"/>
      <c r="CE5" s="242"/>
      <c r="CF5" s="242"/>
      <c r="CG5" s="242"/>
      <c r="CH5" s="242"/>
      <c r="CI5" s="242"/>
      <c r="CJ5" s="242"/>
      <c r="CK5" s="242"/>
      <c r="CL5" s="242"/>
      <c r="CM5" s="242"/>
      <c r="CN5" s="242"/>
      <c r="CO5" s="242"/>
      <c r="CP5" s="242"/>
      <c r="CQ5" s="242"/>
      <c r="CR5" s="242"/>
      <c r="CS5" s="242"/>
      <c r="CT5" s="242"/>
      <c r="CU5" s="242"/>
      <c r="CV5" s="242"/>
      <c r="CW5" s="242"/>
      <c r="CX5" s="242"/>
      <c r="CY5" s="242"/>
      <c r="CZ5" s="242"/>
      <c r="DA5" s="242"/>
      <c r="DB5" s="242"/>
      <c r="DC5" s="242"/>
      <c r="DD5" s="242"/>
      <c r="DE5" s="242"/>
      <c r="DF5" s="242"/>
      <c r="DG5" s="242"/>
      <c r="DH5" s="242"/>
      <c r="DI5" s="242"/>
      <c r="DJ5" s="242"/>
      <c r="DK5" s="242"/>
      <c r="DL5" s="242"/>
      <c r="DM5" s="242"/>
      <c r="DN5" s="242"/>
      <c r="DO5" s="242"/>
      <c r="DP5" s="242"/>
      <c r="DQ5" s="242"/>
      <c r="DR5" s="242"/>
      <c r="DS5" s="242"/>
      <c r="DT5" s="242"/>
      <c r="DU5" s="242"/>
      <c r="DV5" s="242"/>
      <c r="DW5" s="242"/>
      <c r="DX5" s="242"/>
      <c r="DY5" s="242"/>
      <c r="DZ5" s="242"/>
      <c r="EA5" s="242"/>
      <c r="EB5" s="242"/>
      <c r="EC5" s="242"/>
      <c r="ED5" s="242"/>
      <c r="EE5" s="242"/>
      <c r="EF5" s="242"/>
      <c r="EG5" s="242"/>
      <c r="EH5" s="242"/>
      <c r="EI5" s="242"/>
      <c r="EJ5" s="242"/>
      <c r="EK5" s="242"/>
      <c r="EL5" s="242"/>
      <c r="EM5" s="242"/>
      <c r="EN5" s="242"/>
      <c r="EO5" s="242"/>
      <c r="EP5" s="242"/>
      <c r="EQ5" s="242"/>
      <c r="ER5" s="242"/>
      <c r="ES5" s="242"/>
      <c r="ET5" s="242"/>
      <c r="EU5" s="242"/>
      <c r="EV5" s="242"/>
      <c r="EW5" s="242"/>
      <c r="EX5" s="242"/>
      <c r="EY5" s="242"/>
      <c r="EZ5" s="242"/>
      <c r="FA5" s="242"/>
      <c r="FB5" s="242"/>
      <c r="FC5" s="242"/>
      <c r="FD5" s="242"/>
      <c r="FE5" s="242"/>
      <c r="FF5" s="242"/>
      <c r="FG5" s="242"/>
      <c r="FH5" s="242"/>
      <c r="FI5" s="242"/>
      <c r="FJ5" s="242"/>
      <c r="FK5" s="242"/>
      <c r="FL5" s="242"/>
      <c r="FM5" s="242"/>
      <c r="FN5" s="242"/>
      <c r="FO5" s="242"/>
      <c r="FP5" s="242"/>
      <c r="FQ5" s="242"/>
      <c r="FR5" s="242"/>
      <c r="FS5" s="242"/>
      <c r="FT5" s="242"/>
      <c r="FU5" s="242"/>
      <c r="FV5" s="242"/>
      <c r="FW5" s="242"/>
      <c r="FX5" s="242"/>
      <c r="FY5" s="242"/>
      <c r="FZ5" s="242"/>
      <c r="GA5" s="242"/>
      <c r="GB5" s="242"/>
      <c r="GC5" s="242"/>
      <c r="GD5" s="242"/>
      <c r="GE5" s="242"/>
      <c r="GF5" s="242"/>
      <c r="GG5" s="242"/>
      <c r="GH5" s="242"/>
      <c r="GI5" s="242"/>
      <c r="GJ5" s="242"/>
      <c r="GK5" s="242"/>
      <c r="GL5" s="242"/>
      <c r="GM5" s="242"/>
      <c r="GN5" s="242"/>
      <c r="GO5" s="242"/>
      <c r="GP5" s="242"/>
      <c r="GQ5" s="242"/>
      <c r="GR5" s="242"/>
      <c r="GS5" s="242"/>
      <c r="GT5" s="242"/>
      <c r="GU5" s="242"/>
      <c r="GV5" s="242"/>
      <c r="GW5" s="242"/>
      <c r="GX5" s="242"/>
      <c r="GY5" s="242"/>
      <c r="GZ5" s="242"/>
      <c r="HA5" s="242"/>
      <c r="HB5" s="242"/>
      <c r="HC5" s="242"/>
      <c r="HD5" s="242"/>
      <c r="HE5" s="242"/>
      <c r="HF5" s="242"/>
      <c r="HG5" s="242"/>
      <c r="HH5" s="242"/>
      <c r="HI5" s="242"/>
      <c r="HJ5" s="242"/>
      <c r="HK5" s="242"/>
      <c r="HL5" s="242"/>
      <c r="HM5" s="242"/>
      <c r="HN5" s="242"/>
      <c r="HO5" s="242"/>
      <c r="HP5" s="242"/>
      <c r="HQ5" s="242"/>
      <c r="HR5" s="242"/>
      <c r="HS5" s="242"/>
      <c r="HT5" s="242"/>
      <c r="HU5" s="242"/>
      <c r="HV5" s="242"/>
      <c r="HW5" s="242"/>
      <c r="HX5" s="242"/>
      <c r="HY5" s="242"/>
      <c r="HZ5" s="242"/>
      <c r="IA5" s="242"/>
      <c r="IB5" s="242"/>
      <c r="IC5" s="242"/>
      <c r="ID5" s="242"/>
      <c r="IE5" s="242"/>
      <c r="IF5" s="242"/>
      <c r="IG5" s="242"/>
      <c r="IH5" s="242"/>
      <c r="II5" s="242"/>
      <c r="IJ5" s="242"/>
      <c r="IK5" s="242"/>
      <c r="IL5" s="242"/>
      <c r="IM5" s="242"/>
      <c r="IN5" s="242"/>
      <c r="IO5" s="242"/>
      <c r="IP5" s="242"/>
      <c r="IQ5" s="242"/>
      <c r="IR5" s="242"/>
      <c r="IS5" s="242"/>
      <c r="IT5" s="242"/>
      <c r="IU5" s="242"/>
      <c r="IV5" s="242"/>
      <c r="IW5" s="242"/>
      <c r="IX5" s="242"/>
      <c r="IY5" s="242"/>
      <c r="IZ5" s="242"/>
      <c r="JA5" s="242"/>
      <c r="JB5" s="242"/>
      <c r="JC5" s="242"/>
      <c r="JD5" s="242"/>
      <c r="JE5" s="242"/>
      <c r="JF5" s="242"/>
      <c r="JG5" s="242"/>
      <c r="JH5" s="242"/>
      <c r="JI5" s="242"/>
      <c r="JJ5" s="242"/>
      <c r="JK5" s="242"/>
      <c r="JL5" s="242"/>
      <c r="JM5" s="242"/>
      <c r="JN5" s="242"/>
      <c r="JO5" s="242"/>
      <c r="JP5" s="242"/>
      <c r="JQ5" s="242"/>
      <c r="JR5" s="242"/>
      <c r="JS5" s="242"/>
      <c r="JT5" s="242"/>
      <c r="JU5" s="242"/>
      <c r="JV5" s="242"/>
      <c r="JW5" s="242"/>
      <c r="JX5" s="242"/>
      <c r="JY5" s="242"/>
      <c r="JZ5" s="242"/>
      <c r="KA5" s="242"/>
      <c r="KB5" s="242"/>
      <c r="KC5" s="242"/>
      <c r="KD5" s="242"/>
      <c r="KE5" s="242"/>
      <c r="KF5" s="242"/>
      <c r="KG5" s="242"/>
      <c r="KH5" s="242"/>
      <c r="KI5" s="242"/>
      <c r="KJ5" s="242"/>
      <c r="KK5" s="242"/>
      <c r="KL5" s="242"/>
      <c r="KM5" s="242"/>
      <c r="KN5" s="242"/>
      <c r="KO5" s="242"/>
      <c r="KP5" s="242"/>
      <c r="KQ5" s="242"/>
      <c r="KR5" s="242"/>
      <c r="KS5" s="242"/>
      <c r="KT5" s="242"/>
      <c r="KU5" s="242"/>
      <c r="KV5" s="242"/>
      <c r="KW5" s="242"/>
      <c r="KX5" s="242"/>
      <c r="KY5" s="242"/>
      <c r="KZ5" s="242"/>
      <c r="LA5" s="242"/>
      <c r="LB5" s="242"/>
      <c r="LC5" s="242"/>
      <c r="LD5" s="242"/>
      <c r="LE5" s="242"/>
      <c r="LF5" s="242"/>
      <c r="LG5" s="242"/>
      <c r="LH5" s="242"/>
      <c r="LI5" s="242"/>
      <c r="LJ5" s="242"/>
      <c r="LK5" s="242"/>
      <c r="LL5" s="242"/>
      <c r="LM5" s="242"/>
      <c r="LN5" s="242"/>
      <c r="LO5" s="242"/>
      <c r="LP5" s="242"/>
      <c r="LQ5" s="242"/>
      <c r="LR5" s="242"/>
      <c r="LS5" s="242"/>
      <c r="LT5" s="242"/>
      <c r="LU5" s="242"/>
      <c r="LV5" s="242"/>
      <c r="LW5" s="242"/>
      <c r="LX5" s="242"/>
      <c r="LY5" s="242"/>
      <c r="LZ5" s="242"/>
      <c r="MA5" s="242"/>
      <c r="MB5" s="242"/>
      <c r="MC5" s="242"/>
      <c r="MD5" s="242"/>
      <c r="ME5" s="242"/>
      <c r="MF5" s="242"/>
      <c r="MG5" s="242"/>
      <c r="MH5" s="242"/>
      <c r="MI5" s="242"/>
      <c r="MJ5" s="242"/>
      <c r="MK5" s="242"/>
      <c r="ML5" s="242"/>
      <c r="MM5" s="242"/>
      <c r="MN5" s="242"/>
      <c r="MO5" s="242"/>
      <c r="MP5" s="242"/>
      <c r="MQ5" s="242"/>
      <c r="MR5" s="242"/>
      <c r="MS5" s="242"/>
      <c r="MT5" s="242"/>
      <c r="MU5" s="242"/>
      <c r="MV5" s="242"/>
      <c r="MW5" s="242"/>
      <c r="MX5" s="242"/>
      <c r="MY5" s="242"/>
      <c r="MZ5" s="242"/>
      <c r="NA5" s="242"/>
      <c r="NB5" s="242"/>
      <c r="NC5" s="242"/>
      <c r="ND5" s="242"/>
      <c r="NE5" s="242"/>
      <c r="NF5" s="242"/>
      <c r="NG5" s="242"/>
      <c r="NH5" s="242"/>
      <c r="NI5" s="242"/>
      <c r="NJ5" s="242"/>
      <c r="NK5" s="242"/>
      <c r="NL5" s="242"/>
      <c r="NM5" s="242"/>
      <c r="NN5" s="242"/>
      <c r="NO5" s="242"/>
      <c r="NP5" s="242"/>
      <c r="NQ5" s="244"/>
    </row>
    <row r="6" ht="14.25" customHeight="1">
      <c r="A6" s="245"/>
      <c r="B6" s="245"/>
      <c r="C6" s="246"/>
      <c r="D6" s="245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11"/>
      <c r="AX6" s="1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2"/>
      <c r="BJ6" s="242"/>
      <c r="BK6" s="242"/>
      <c r="BL6" s="242"/>
      <c r="BM6" s="242"/>
      <c r="BN6" s="242"/>
      <c r="BO6" s="242"/>
      <c r="BP6" s="242"/>
      <c r="BQ6" s="242"/>
      <c r="BR6" s="242"/>
      <c r="BS6" s="242"/>
      <c r="BT6" s="242"/>
      <c r="BU6" s="242"/>
      <c r="BV6" s="242"/>
      <c r="BW6" s="242"/>
      <c r="BX6" s="242"/>
      <c r="BY6" s="242"/>
      <c r="BZ6" s="242"/>
      <c r="CA6" s="242"/>
      <c r="CB6" s="242"/>
      <c r="CC6" s="242"/>
      <c r="CD6" s="242"/>
      <c r="CE6" s="242"/>
      <c r="CF6" s="242"/>
      <c r="CG6" s="242"/>
      <c r="CH6" s="242"/>
      <c r="CI6" s="242"/>
      <c r="CJ6" s="242"/>
      <c r="CK6" s="242"/>
      <c r="CL6" s="242"/>
      <c r="CM6" s="242"/>
      <c r="CN6" s="242"/>
      <c r="CO6" s="242"/>
      <c r="CP6" s="242"/>
      <c r="CQ6" s="242"/>
      <c r="CR6" s="242"/>
      <c r="CS6" s="242"/>
      <c r="CT6" s="242"/>
      <c r="CU6" s="242"/>
      <c r="CV6" s="242"/>
      <c r="CW6" s="242"/>
      <c r="CX6" s="242"/>
      <c r="CY6" s="242"/>
      <c r="CZ6" s="242"/>
      <c r="DA6" s="242"/>
      <c r="DB6" s="242"/>
      <c r="DC6" s="242"/>
      <c r="DD6" s="242"/>
      <c r="DE6" s="242"/>
      <c r="DF6" s="242"/>
      <c r="DG6" s="242"/>
      <c r="DH6" s="242"/>
      <c r="DI6" s="242"/>
      <c r="DJ6" s="242"/>
      <c r="DK6" s="242"/>
      <c r="DL6" s="242"/>
      <c r="DM6" s="242"/>
      <c r="DN6" s="242"/>
      <c r="DO6" s="242"/>
      <c r="DP6" s="242"/>
      <c r="DQ6" s="242"/>
      <c r="DR6" s="242"/>
      <c r="DS6" s="242"/>
      <c r="DT6" s="242"/>
      <c r="DU6" s="242"/>
      <c r="DV6" s="242"/>
      <c r="DW6" s="242"/>
      <c r="DX6" s="242"/>
      <c r="DY6" s="242"/>
      <c r="DZ6" s="242"/>
      <c r="EA6" s="242"/>
      <c r="EB6" s="242"/>
      <c r="EC6" s="242"/>
      <c r="ED6" s="242"/>
      <c r="EE6" s="242"/>
      <c r="EF6" s="242"/>
      <c r="EG6" s="242"/>
      <c r="EH6" s="242"/>
      <c r="EI6" s="242"/>
      <c r="EJ6" s="242"/>
      <c r="EK6" s="242"/>
      <c r="EL6" s="242"/>
      <c r="EM6" s="242"/>
      <c r="EN6" s="242"/>
      <c r="EO6" s="242"/>
      <c r="EP6" s="242"/>
      <c r="EQ6" s="242"/>
      <c r="ER6" s="242"/>
      <c r="ES6" s="242"/>
      <c r="ET6" s="242"/>
      <c r="EU6" s="242"/>
      <c r="EV6" s="242"/>
      <c r="EW6" s="242"/>
      <c r="EX6" s="242"/>
      <c r="EY6" s="242"/>
      <c r="EZ6" s="242"/>
      <c r="FA6" s="242"/>
      <c r="FB6" s="242"/>
      <c r="FC6" s="242"/>
      <c r="FD6" s="242"/>
      <c r="FE6" s="242"/>
      <c r="FF6" s="242"/>
      <c r="FG6" s="242"/>
      <c r="FH6" s="242"/>
      <c r="FI6" s="242"/>
      <c r="FJ6" s="242"/>
      <c r="FK6" s="242"/>
      <c r="FL6" s="242"/>
      <c r="FM6" s="242"/>
      <c r="FN6" s="242"/>
      <c r="FO6" s="242"/>
      <c r="FP6" s="242"/>
      <c r="FQ6" s="242"/>
      <c r="FR6" s="242"/>
      <c r="FS6" s="242"/>
      <c r="FT6" s="242"/>
      <c r="FU6" s="242"/>
      <c r="FV6" s="242"/>
      <c r="FW6" s="242"/>
      <c r="FX6" s="242"/>
      <c r="FY6" s="242"/>
      <c r="FZ6" s="242"/>
      <c r="GA6" s="242"/>
      <c r="GB6" s="242"/>
      <c r="GC6" s="242"/>
      <c r="GD6" s="242"/>
      <c r="GE6" s="242"/>
      <c r="GF6" s="242"/>
      <c r="GG6" s="242"/>
      <c r="GH6" s="242"/>
      <c r="GI6" s="242"/>
      <c r="GJ6" s="242"/>
      <c r="GK6" s="242"/>
      <c r="GL6" s="242"/>
      <c r="GM6" s="242"/>
      <c r="GN6" s="242"/>
      <c r="GO6" s="242"/>
      <c r="GP6" s="242"/>
      <c r="GQ6" s="242"/>
      <c r="GR6" s="242"/>
      <c r="GS6" s="242"/>
      <c r="GT6" s="242"/>
      <c r="GU6" s="242"/>
      <c r="GV6" s="242"/>
      <c r="GW6" s="242"/>
      <c r="GX6" s="242"/>
      <c r="GY6" s="242"/>
      <c r="GZ6" s="242"/>
      <c r="HA6" s="242"/>
      <c r="HB6" s="242"/>
      <c r="HC6" s="242"/>
      <c r="HD6" s="242"/>
      <c r="HE6" s="242"/>
      <c r="HF6" s="242"/>
      <c r="HG6" s="242"/>
      <c r="HH6" s="242"/>
      <c r="HI6" s="242"/>
      <c r="HJ6" s="242"/>
      <c r="HK6" s="242"/>
      <c r="HL6" s="242"/>
      <c r="HM6" s="242"/>
      <c r="HN6" s="242"/>
      <c r="HO6" s="242"/>
      <c r="HP6" s="242"/>
      <c r="HQ6" s="242"/>
      <c r="HR6" s="242"/>
      <c r="HS6" s="242"/>
      <c r="HT6" s="242"/>
      <c r="HU6" s="242"/>
      <c r="HV6" s="242"/>
      <c r="HW6" s="242"/>
      <c r="HX6" s="242"/>
      <c r="HY6" s="242"/>
      <c r="HZ6" s="242"/>
      <c r="IA6" s="242"/>
      <c r="IB6" s="242"/>
      <c r="IC6" s="242"/>
      <c r="ID6" s="242"/>
      <c r="IE6" s="242"/>
      <c r="IF6" s="242"/>
      <c r="IG6" s="242"/>
      <c r="IH6" s="242"/>
      <c r="II6" s="242"/>
      <c r="IJ6" s="242"/>
      <c r="IK6" s="242"/>
      <c r="IL6" s="242"/>
      <c r="IM6" s="242"/>
      <c r="IN6" s="242"/>
      <c r="IO6" s="242"/>
      <c r="IP6" s="242"/>
      <c r="IQ6" s="242"/>
      <c r="IR6" s="242"/>
      <c r="IS6" s="242"/>
      <c r="IT6" s="242"/>
      <c r="IU6" s="242"/>
      <c r="IV6" s="242"/>
      <c r="IW6" s="242"/>
      <c r="IX6" s="242"/>
      <c r="IY6" s="242"/>
      <c r="IZ6" s="242"/>
      <c r="JA6" s="242"/>
      <c r="JB6" s="242"/>
      <c r="JC6" s="242"/>
      <c r="JD6" s="242"/>
      <c r="JE6" s="242"/>
      <c r="JF6" s="242"/>
      <c r="JG6" s="242"/>
      <c r="JH6" s="242"/>
      <c r="JI6" s="242"/>
      <c r="JJ6" s="242"/>
      <c r="JK6" s="242"/>
      <c r="JL6" s="242"/>
      <c r="JM6" s="242"/>
      <c r="JN6" s="242"/>
      <c r="JO6" s="242"/>
      <c r="JP6" s="242"/>
      <c r="JQ6" s="242"/>
      <c r="JR6" s="242"/>
      <c r="JS6" s="242"/>
      <c r="JT6" s="242"/>
      <c r="JU6" s="242"/>
      <c r="JV6" s="242"/>
      <c r="JW6" s="242"/>
      <c r="JX6" s="242"/>
      <c r="JY6" s="242"/>
      <c r="JZ6" s="242"/>
      <c r="KA6" s="242"/>
      <c r="KB6" s="242"/>
      <c r="KC6" s="242"/>
      <c r="KD6" s="242"/>
      <c r="KE6" s="242"/>
      <c r="KF6" s="242"/>
      <c r="KG6" s="242"/>
      <c r="KH6" s="242"/>
      <c r="KI6" s="242"/>
      <c r="KJ6" s="242"/>
      <c r="KK6" s="242"/>
      <c r="KL6" s="242"/>
      <c r="KM6" s="242"/>
      <c r="KN6" s="242"/>
      <c r="KO6" s="242"/>
      <c r="KP6" s="242"/>
      <c r="KQ6" s="242"/>
      <c r="KR6" s="242"/>
      <c r="KS6" s="242"/>
      <c r="KT6" s="242"/>
      <c r="KU6" s="242"/>
      <c r="KV6" s="242"/>
      <c r="KW6" s="242"/>
      <c r="KX6" s="242"/>
      <c r="KY6" s="242"/>
      <c r="KZ6" s="242"/>
      <c r="LA6" s="242"/>
      <c r="LB6" s="242"/>
      <c r="LC6" s="242"/>
      <c r="LD6" s="242"/>
      <c r="LE6" s="242"/>
      <c r="LF6" s="242"/>
      <c r="LG6" s="242"/>
      <c r="LH6" s="242"/>
      <c r="LI6" s="242"/>
      <c r="LJ6" s="242"/>
      <c r="LK6" s="242"/>
      <c r="LL6" s="242"/>
      <c r="LM6" s="242"/>
      <c r="LN6" s="242"/>
      <c r="LO6" s="242"/>
      <c r="LP6" s="242"/>
      <c r="LQ6" s="242"/>
      <c r="LR6" s="242"/>
      <c r="LS6" s="242"/>
      <c r="LT6" s="242"/>
      <c r="LU6" s="242"/>
      <c r="LV6" s="242"/>
      <c r="LW6" s="242"/>
      <c r="LX6" s="242"/>
      <c r="LY6" s="242"/>
      <c r="LZ6" s="242"/>
      <c r="MA6" s="242"/>
      <c r="MB6" s="242"/>
      <c r="MC6" s="242"/>
      <c r="MD6" s="242"/>
      <c r="ME6" s="242"/>
      <c r="MF6" s="242"/>
      <c r="MG6" s="242"/>
      <c r="MH6" s="242"/>
      <c r="MI6" s="242"/>
      <c r="MJ6" s="242"/>
      <c r="MK6" s="242"/>
      <c r="ML6" s="242"/>
      <c r="MM6" s="242"/>
      <c r="MN6" s="242"/>
      <c r="MO6" s="242"/>
      <c r="MP6" s="242"/>
      <c r="MQ6" s="242"/>
      <c r="MR6" s="242"/>
      <c r="MS6" s="242"/>
      <c r="MT6" s="242"/>
      <c r="MU6" s="242"/>
      <c r="MV6" s="242"/>
      <c r="MW6" s="242"/>
      <c r="MX6" s="242"/>
      <c r="MY6" s="242"/>
      <c r="MZ6" s="242"/>
      <c r="NA6" s="242"/>
      <c r="NB6" s="242"/>
      <c r="NC6" s="242"/>
      <c r="ND6" s="242"/>
      <c r="NE6" s="242"/>
      <c r="NF6" s="242"/>
      <c r="NG6" s="242"/>
      <c r="NH6" s="242"/>
      <c r="NI6" s="242"/>
      <c r="NJ6" s="242"/>
      <c r="NK6" s="242"/>
      <c r="NL6" s="242"/>
      <c r="NM6" s="242"/>
      <c r="NN6" s="242"/>
      <c r="NO6" s="242"/>
      <c r="NP6" s="242"/>
      <c r="NQ6" s="244"/>
    </row>
    <row r="7" ht="14.25" customHeight="1">
      <c r="A7" s="242"/>
      <c r="B7" s="242"/>
      <c r="C7" s="243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2"/>
      <c r="BJ7" s="242"/>
      <c r="BK7" s="242"/>
      <c r="BL7" s="242"/>
      <c r="BM7" s="242"/>
      <c r="BN7" s="242"/>
      <c r="BO7" s="242"/>
      <c r="BP7" s="242"/>
      <c r="BQ7" s="242"/>
      <c r="BR7" s="242"/>
      <c r="BS7" s="242"/>
      <c r="BT7" s="242"/>
      <c r="BU7" s="242"/>
      <c r="BV7" s="242"/>
      <c r="BW7" s="242"/>
      <c r="BX7" s="242"/>
      <c r="BY7" s="242"/>
      <c r="BZ7" s="242"/>
      <c r="CA7" s="242"/>
      <c r="CB7" s="242"/>
      <c r="CC7" s="242"/>
      <c r="CD7" s="242"/>
      <c r="CE7" s="242"/>
      <c r="CF7" s="242"/>
      <c r="CG7" s="242"/>
      <c r="CH7" s="242"/>
      <c r="CI7" s="242"/>
      <c r="CJ7" s="242"/>
      <c r="CK7" s="242"/>
      <c r="CL7" s="242"/>
      <c r="CM7" s="242"/>
      <c r="CN7" s="242"/>
      <c r="CO7" s="242"/>
      <c r="CP7" s="242"/>
      <c r="CQ7" s="242"/>
      <c r="CR7" s="242"/>
      <c r="CS7" s="242"/>
      <c r="CT7" s="242"/>
      <c r="CU7" s="242"/>
      <c r="CV7" s="242"/>
      <c r="CW7" s="242"/>
      <c r="CX7" s="242"/>
      <c r="CY7" s="242"/>
      <c r="CZ7" s="242"/>
      <c r="DA7" s="242"/>
      <c r="DB7" s="242"/>
      <c r="DC7" s="242"/>
      <c r="DD7" s="242"/>
      <c r="DE7" s="242"/>
      <c r="DF7" s="242"/>
      <c r="DG7" s="242"/>
      <c r="DH7" s="242"/>
      <c r="DI7" s="242"/>
      <c r="DJ7" s="242"/>
      <c r="DK7" s="242"/>
      <c r="DL7" s="242"/>
      <c r="DM7" s="242"/>
      <c r="DN7" s="242"/>
      <c r="DO7" s="242"/>
      <c r="DP7" s="242"/>
      <c r="DQ7" s="242"/>
      <c r="DR7" s="242"/>
      <c r="DS7" s="242"/>
      <c r="DT7" s="242"/>
      <c r="DU7" s="242"/>
      <c r="DV7" s="242"/>
      <c r="DW7" s="242"/>
      <c r="DX7" s="242"/>
      <c r="DY7" s="242"/>
      <c r="DZ7" s="242"/>
      <c r="EA7" s="242"/>
      <c r="EB7" s="242"/>
      <c r="EC7" s="242"/>
      <c r="ED7" s="242"/>
      <c r="EE7" s="242"/>
      <c r="EF7" s="242"/>
      <c r="EG7" s="242"/>
      <c r="EH7" s="242"/>
      <c r="EI7" s="242"/>
      <c r="EJ7" s="242"/>
      <c r="EK7" s="242"/>
      <c r="EL7" s="242"/>
      <c r="EM7" s="242"/>
      <c r="EN7" s="242"/>
      <c r="EO7" s="242"/>
      <c r="EP7" s="242"/>
      <c r="EQ7" s="242"/>
      <c r="ER7" s="242"/>
      <c r="ES7" s="242"/>
      <c r="ET7" s="242"/>
      <c r="EU7" s="242"/>
      <c r="EV7" s="242"/>
      <c r="EW7" s="242"/>
      <c r="EX7" s="242"/>
      <c r="EY7" s="242"/>
      <c r="EZ7" s="242"/>
      <c r="FA7" s="242"/>
      <c r="FB7" s="242"/>
      <c r="FC7" s="242"/>
      <c r="FD7" s="242"/>
      <c r="FE7" s="242"/>
      <c r="FF7" s="242"/>
      <c r="FG7" s="242"/>
      <c r="FH7" s="242"/>
      <c r="FI7" s="242"/>
      <c r="FJ7" s="242"/>
      <c r="FK7" s="242"/>
      <c r="FL7" s="242"/>
      <c r="FM7" s="242"/>
      <c r="FN7" s="242"/>
      <c r="FO7" s="242"/>
      <c r="FP7" s="242"/>
      <c r="FQ7" s="242"/>
      <c r="FR7" s="242"/>
      <c r="FS7" s="242"/>
      <c r="FT7" s="242"/>
      <c r="FU7" s="242"/>
      <c r="FV7" s="242"/>
      <c r="FW7" s="242"/>
      <c r="FX7" s="242"/>
      <c r="FY7" s="242"/>
      <c r="FZ7" s="242"/>
      <c r="GA7" s="242"/>
      <c r="GB7" s="242"/>
      <c r="GC7" s="242"/>
      <c r="GD7" s="242"/>
      <c r="GE7" s="242"/>
      <c r="GF7" s="242"/>
      <c r="GG7" s="242"/>
      <c r="GH7" s="242"/>
      <c r="GI7" s="242"/>
      <c r="GJ7" s="242"/>
      <c r="GK7" s="242"/>
      <c r="GL7" s="242"/>
      <c r="GM7" s="242"/>
      <c r="GN7" s="242"/>
      <c r="GO7" s="242"/>
      <c r="GP7" s="242"/>
      <c r="GQ7" s="242"/>
      <c r="GR7" s="242"/>
      <c r="GS7" s="242"/>
      <c r="GT7" s="242"/>
      <c r="GU7" s="242"/>
      <c r="GV7" s="242"/>
      <c r="GW7" s="242"/>
      <c r="GX7" s="242"/>
      <c r="GY7" s="242"/>
      <c r="GZ7" s="242"/>
      <c r="HA7" s="242"/>
      <c r="HB7" s="242"/>
      <c r="HC7" s="242"/>
      <c r="HD7" s="242"/>
      <c r="HE7" s="242"/>
      <c r="HF7" s="242"/>
      <c r="HG7" s="242"/>
      <c r="HH7" s="242"/>
      <c r="HI7" s="242"/>
      <c r="HJ7" s="242"/>
      <c r="HK7" s="242"/>
      <c r="HL7" s="242"/>
      <c r="HM7" s="242"/>
      <c r="HN7" s="242"/>
      <c r="HO7" s="242"/>
      <c r="HP7" s="242"/>
      <c r="HQ7" s="242"/>
      <c r="HR7" s="242"/>
      <c r="HS7" s="242"/>
      <c r="HT7" s="242"/>
      <c r="HU7" s="242"/>
      <c r="HV7" s="242"/>
      <c r="HW7" s="242"/>
      <c r="HX7" s="242"/>
      <c r="HY7" s="242"/>
      <c r="HZ7" s="242"/>
      <c r="IA7" s="242"/>
      <c r="IB7" s="242"/>
      <c r="IC7" s="242"/>
      <c r="ID7" s="242"/>
      <c r="IE7" s="242"/>
      <c r="IF7" s="242"/>
      <c r="IG7" s="242"/>
      <c r="IH7" s="242"/>
      <c r="II7" s="242"/>
      <c r="IJ7" s="242"/>
      <c r="IK7" s="242"/>
      <c r="IL7" s="242"/>
      <c r="IM7" s="242"/>
      <c r="IN7" s="242"/>
      <c r="IO7" s="242"/>
      <c r="IP7" s="242"/>
      <c r="IQ7" s="242"/>
      <c r="IR7" s="242"/>
      <c r="IS7" s="242"/>
      <c r="IT7" s="242"/>
      <c r="IU7" s="242"/>
      <c r="IV7" s="242"/>
      <c r="IW7" s="242"/>
      <c r="IX7" s="242"/>
      <c r="IY7" s="242"/>
      <c r="IZ7" s="242"/>
      <c r="JA7" s="242"/>
      <c r="JB7" s="242"/>
      <c r="JC7" s="242"/>
      <c r="JD7" s="242"/>
      <c r="JE7" s="242"/>
      <c r="JF7" s="242"/>
      <c r="JG7" s="242"/>
      <c r="JH7" s="242"/>
      <c r="JI7" s="242"/>
      <c r="JJ7" s="242"/>
      <c r="JK7" s="242"/>
      <c r="JL7" s="242"/>
      <c r="JM7" s="242"/>
      <c r="JN7" s="242"/>
      <c r="JO7" s="242"/>
      <c r="JP7" s="242"/>
      <c r="JQ7" s="242"/>
      <c r="JR7" s="242"/>
      <c r="JS7" s="242"/>
      <c r="JT7" s="242"/>
      <c r="JU7" s="242"/>
      <c r="JV7" s="242"/>
      <c r="JW7" s="242"/>
      <c r="JX7" s="242"/>
      <c r="JY7" s="242"/>
      <c r="JZ7" s="242"/>
      <c r="KA7" s="242"/>
      <c r="KB7" s="242"/>
      <c r="KC7" s="242"/>
      <c r="KD7" s="242"/>
      <c r="KE7" s="242"/>
      <c r="KF7" s="242"/>
      <c r="KG7" s="242"/>
      <c r="KH7" s="242"/>
      <c r="KI7" s="242"/>
      <c r="KJ7" s="242"/>
      <c r="KK7" s="242"/>
      <c r="KL7" s="242"/>
      <c r="KM7" s="242"/>
      <c r="KN7" s="242"/>
      <c r="KO7" s="242"/>
      <c r="KP7" s="242"/>
      <c r="KQ7" s="242"/>
      <c r="KR7" s="242"/>
      <c r="KS7" s="242"/>
      <c r="KT7" s="242"/>
      <c r="KU7" s="242"/>
      <c r="KV7" s="242"/>
      <c r="KW7" s="242"/>
      <c r="KX7" s="242"/>
      <c r="KY7" s="242"/>
      <c r="KZ7" s="242"/>
      <c r="LA7" s="242"/>
      <c r="LB7" s="242"/>
      <c r="LC7" s="242"/>
      <c r="LD7" s="242"/>
      <c r="LE7" s="242"/>
      <c r="LF7" s="242"/>
      <c r="LG7" s="242"/>
      <c r="LH7" s="242"/>
      <c r="LI7" s="242"/>
      <c r="LJ7" s="242"/>
      <c r="LK7" s="242"/>
      <c r="LL7" s="242"/>
      <c r="LM7" s="242"/>
      <c r="LN7" s="242"/>
      <c r="LO7" s="242"/>
      <c r="LP7" s="242"/>
      <c r="LQ7" s="242"/>
      <c r="LR7" s="242"/>
      <c r="LS7" s="242"/>
      <c r="LT7" s="242"/>
      <c r="LU7" s="242"/>
      <c r="LV7" s="242"/>
      <c r="LW7" s="242"/>
      <c r="LX7" s="242"/>
      <c r="LY7" s="242"/>
      <c r="LZ7" s="242"/>
      <c r="MA7" s="242"/>
      <c r="MB7" s="242"/>
      <c r="MC7" s="242"/>
      <c r="MD7" s="242"/>
      <c r="ME7" s="242"/>
      <c r="MF7" s="242"/>
      <c r="MG7" s="242"/>
      <c r="MH7" s="242"/>
      <c r="MI7" s="242"/>
      <c r="MJ7" s="242"/>
      <c r="MK7" s="242"/>
      <c r="ML7" s="242"/>
      <c r="MM7" s="242"/>
      <c r="MN7" s="242"/>
      <c r="MO7" s="242"/>
      <c r="MP7" s="242"/>
      <c r="MQ7" s="242"/>
      <c r="MR7" s="242"/>
      <c r="MS7" s="242"/>
      <c r="MT7" s="242"/>
      <c r="MU7" s="242"/>
      <c r="MV7" s="242"/>
      <c r="MW7" s="242"/>
      <c r="MX7" s="242"/>
      <c r="MY7" s="242"/>
      <c r="MZ7" s="242"/>
      <c r="NA7" s="242"/>
      <c r="NB7" s="242"/>
      <c r="NC7" s="242"/>
      <c r="ND7" s="242"/>
      <c r="NE7" s="242"/>
      <c r="NF7" s="242"/>
      <c r="NG7" s="242"/>
      <c r="NH7" s="242"/>
      <c r="NI7" s="242"/>
      <c r="NJ7" s="242"/>
      <c r="NK7" s="242"/>
      <c r="NL7" s="242"/>
      <c r="NM7" s="242"/>
      <c r="NN7" s="242"/>
      <c r="NO7" s="242"/>
      <c r="NP7" s="242"/>
      <c r="NQ7" s="244"/>
    </row>
    <row r="8" ht="15.0" hidden="1" customHeight="1">
      <c r="A8" s="242"/>
      <c r="B8" s="242"/>
      <c r="C8" s="243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2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2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  <c r="HU8" s="242"/>
      <c r="HV8" s="242"/>
      <c r="HW8" s="242"/>
      <c r="HX8" s="242"/>
      <c r="HY8" s="242"/>
      <c r="HZ8" s="242"/>
      <c r="IA8" s="242"/>
      <c r="IB8" s="242"/>
      <c r="IC8" s="242"/>
      <c r="ID8" s="242"/>
      <c r="IE8" s="242"/>
      <c r="IF8" s="242"/>
      <c r="IG8" s="242"/>
      <c r="IH8" s="242"/>
      <c r="II8" s="242"/>
      <c r="IJ8" s="242"/>
      <c r="IK8" s="242"/>
      <c r="IL8" s="242"/>
      <c r="IM8" s="242"/>
      <c r="IN8" s="242"/>
      <c r="IO8" s="242"/>
      <c r="IP8" s="242"/>
      <c r="IQ8" s="242"/>
      <c r="IR8" s="242"/>
      <c r="IS8" s="242"/>
      <c r="IT8" s="242"/>
      <c r="IU8" s="242"/>
      <c r="IV8" s="242"/>
      <c r="IW8" s="242"/>
      <c r="IX8" s="242"/>
      <c r="IY8" s="242"/>
      <c r="IZ8" s="242"/>
      <c r="JA8" s="242"/>
      <c r="JB8" s="242"/>
      <c r="JC8" s="242"/>
      <c r="JD8" s="242"/>
      <c r="JE8" s="242"/>
      <c r="JF8" s="242"/>
      <c r="JG8" s="242"/>
      <c r="JH8" s="242"/>
      <c r="JI8" s="242"/>
      <c r="JJ8" s="242"/>
      <c r="JK8" s="242"/>
      <c r="JL8" s="242"/>
      <c r="JM8" s="242"/>
      <c r="JN8" s="242"/>
      <c r="JO8" s="242"/>
      <c r="JP8" s="242"/>
      <c r="JQ8" s="242"/>
      <c r="JR8" s="242"/>
      <c r="JS8" s="242"/>
      <c r="JT8" s="242"/>
      <c r="JU8" s="242"/>
      <c r="JV8" s="242"/>
      <c r="JW8" s="242"/>
      <c r="JX8" s="242"/>
      <c r="JY8" s="242"/>
      <c r="JZ8" s="242"/>
      <c r="KA8" s="242"/>
      <c r="KB8" s="242"/>
      <c r="KC8" s="242"/>
      <c r="KD8" s="242"/>
      <c r="KE8" s="242"/>
      <c r="KF8" s="242"/>
      <c r="KG8" s="242"/>
      <c r="KH8" s="242"/>
      <c r="KI8" s="242"/>
      <c r="KJ8" s="242"/>
      <c r="KK8" s="242"/>
      <c r="KL8" s="242"/>
      <c r="KM8" s="242"/>
      <c r="KN8" s="242"/>
      <c r="KO8" s="242"/>
      <c r="KP8" s="242"/>
      <c r="KQ8" s="242"/>
      <c r="KR8" s="242"/>
      <c r="KS8" s="242"/>
      <c r="KT8" s="242"/>
      <c r="KU8" s="242"/>
      <c r="KV8" s="242"/>
      <c r="KW8" s="242"/>
      <c r="KX8" s="242"/>
      <c r="KY8" s="242"/>
      <c r="KZ8" s="242"/>
      <c r="LA8" s="242"/>
      <c r="LB8" s="242"/>
      <c r="LC8" s="242"/>
      <c r="LD8" s="242"/>
      <c r="LE8" s="242"/>
      <c r="LF8" s="242"/>
      <c r="LG8" s="242"/>
      <c r="LH8" s="242"/>
      <c r="LI8" s="242"/>
      <c r="LJ8" s="242"/>
      <c r="LK8" s="242"/>
      <c r="LL8" s="242"/>
      <c r="LM8" s="242"/>
      <c r="LN8" s="242"/>
      <c r="LO8" s="242"/>
      <c r="LP8" s="242"/>
      <c r="LQ8" s="242"/>
      <c r="LR8" s="242"/>
      <c r="LS8" s="242"/>
      <c r="LT8" s="242"/>
      <c r="LU8" s="242"/>
      <c r="LV8" s="242"/>
      <c r="LW8" s="242"/>
      <c r="LX8" s="242"/>
      <c r="LY8" s="242"/>
      <c r="LZ8" s="242"/>
      <c r="MA8" s="242"/>
      <c r="MB8" s="242"/>
      <c r="MC8" s="242"/>
      <c r="MD8" s="242"/>
      <c r="ME8" s="242"/>
      <c r="MF8" s="242"/>
      <c r="MG8" s="242"/>
      <c r="MH8" s="242"/>
      <c r="MI8" s="242"/>
      <c r="MJ8" s="242"/>
      <c r="MK8" s="242"/>
      <c r="ML8" s="242"/>
      <c r="MM8" s="242"/>
      <c r="MN8" s="242"/>
      <c r="MO8" s="242"/>
      <c r="MP8" s="242"/>
      <c r="MQ8" s="242"/>
      <c r="MR8" s="242"/>
      <c r="MS8" s="242"/>
      <c r="MT8" s="242"/>
      <c r="MU8" s="242"/>
      <c r="MV8" s="242"/>
      <c r="MW8" s="242"/>
      <c r="MX8" s="242"/>
      <c r="MY8" s="242"/>
      <c r="MZ8" s="242"/>
      <c r="NA8" s="242"/>
      <c r="NB8" s="242"/>
      <c r="NC8" s="242"/>
      <c r="ND8" s="242"/>
      <c r="NE8" s="242"/>
      <c r="NF8" s="242"/>
      <c r="NG8" s="242"/>
      <c r="NH8" s="242"/>
      <c r="NI8" s="242"/>
      <c r="NJ8" s="242"/>
      <c r="NK8" s="242"/>
      <c r="NL8" s="242"/>
      <c r="NM8" s="242"/>
      <c r="NN8" s="242"/>
      <c r="NO8" s="242"/>
      <c r="NP8" s="242"/>
      <c r="NQ8" s="244"/>
    </row>
    <row r="9" ht="15.0" hidden="1" customHeight="1">
      <c r="A9" s="242"/>
      <c r="B9" s="242"/>
      <c r="C9" s="243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2"/>
      <c r="BM9" s="242"/>
      <c r="BN9" s="242"/>
      <c r="BO9" s="242"/>
      <c r="BP9" s="242"/>
      <c r="BQ9" s="242"/>
      <c r="BR9" s="242"/>
      <c r="BS9" s="242"/>
      <c r="BT9" s="242"/>
      <c r="BU9" s="242"/>
      <c r="BV9" s="242"/>
      <c r="BW9" s="242"/>
      <c r="BX9" s="242"/>
      <c r="BY9" s="242"/>
      <c r="BZ9" s="242"/>
      <c r="CA9" s="242"/>
      <c r="CB9" s="242"/>
      <c r="CC9" s="242"/>
      <c r="CD9" s="242"/>
      <c r="CE9" s="242"/>
      <c r="CF9" s="242"/>
      <c r="CG9" s="242"/>
      <c r="CH9" s="242"/>
      <c r="CI9" s="242"/>
      <c r="CJ9" s="242"/>
      <c r="CK9" s="242"/>
      <c r="CL9" s="242"/>
      <c r="CM9" s="242"/>
      <c r="CN9" s="242"/>
      <c r="CO9" s="242"/>
      <c r="CP9" s="242"/>
      <c r="CQ9" s="242"/>
      <c r="CR9" s="242"/>
      <c r="CS9" s="242"/>
      <c r="CT9" s="242"/>
      <c r="CU9" s="242"/>
      <c r="CV9" s="242"/>
      <c r="CW9" s="242"/>
      <c r="CX9" s="242"/>
      <c r="CY9" s="242"/>
      <c r="CZ9" s="242"/>
      <c r="DA9" s="242"/>
      <c r="DB9" s="242"/>
      <c r="DC9" s="242"/>
      <c r="DD9" s="242"/>
      <c r="DE9" s="242"/>
      <c r="DF9" s="242"/>
      <c r="DG9" s="242"/>
      <c r="DH9" s="242"/>
      <c r="DI9" s="242"/>
      <c r="DJ9" s="242"/>
      <c r="DK9" s="242"/>
      <c r="DL9" s="242"/>
      <c r="DM9" s="242"/>
      <c r="DN9" s="242"/>
      <c r="DO9" s="242"/>
      <c r="DP9" s="242"/>
      <c r="DQ9" s="242"/>
      <c r="DR9" s="242"/>
      <c r="DS9" s="242"/>
      <c r="DT9" s="242"/>
      <c r="DU9" s="242"/>
      <c r="DV9" s="242"/>
      <c r="DW9" s="242"/>
      <c r="DX9" s="242"/>
      <c r="DY9" s="242"/>
      <c r="DZ9" s="242"/>
      <c r="EA9" s="242"/>
      <c r="EB9" s="242"/>
      <c r="EC9" s="242"/>
      <c r="ED9" s="242"/>
      <c r="EE9" s="242"/>
      <c r="EF9" s="242"/>
      <c r="EG9" s="242"/>
      <c r="EH9" s="242"/>
      <c r="EI9" s="242"/>
      <c r="EJ9" s="242"/>
      <c r="EK9" s="242"/>
      <c r="EL9" s="242"/>
      <c r="EM9" s="242"/>
      <c r="EN9" s="242"/>
      <c r="EO9" s="242"/>
      <c r="EP9" s="242"/>
      <c r="EQ9" s="242"/>
      <c r="ER9" s="242"/>
      <c r="ES9" s="242"/>
      <c r="ET9" s="242"/>
      <c r="EU9" s="242"/>
      <c r="EV9" s="242"/>
      <c r="EW9" s="242"/>
      <c r="EX9" s="242"/>
      <c r="EY9" s="242"/>
      <c r="EZ9" s="242"/>
      <c r="FA9" s="242"/>
      <c r="FB9" s="242"/>
      <c r="FC9" s="242"/>
      <c r="FD9" s="242"/>
      <c r="FE9" s="242"/>
      <c r="FF9" s="242"/>
      <c r="FG9" s="242"/>
      <c r="FH9" s="242"/>
      <c r="FI9" s="242"/>
      <c r="FJ9" s="242"/>
      <c r="FK9" s="242"/>
      <c r="FL9" s="242"/>
      <c r="FM9" s="242"/>
      <c r="FN9" s="242"/>
      <c r="FO9" s="242"/>
      <c r="FP9" s="242"/>
      <c r="FQ9" s="242"/>
      <c r="FR9" s="242"/>
      <c r="FS9" s="242"/>
      <c r="FT9" s="242"/>
      <c r="FU9" s="242"/>
      <c r="FV9" s="242"/>
      <c r="FW9" s="242"/>
      <c r="FX9" s="242"/>
      <c r="FY9" s="242"/>
      <c r="FZ9" s="242"/>
      <c r="GA9" s="242"/>
      <c r="GB9" s="242"/>
      <c r="GC9" s="242"/>
      <c r="GD9" s="242"/>
      <c r="GE9" s="242"/>
      <c r="GF9" s="242"/>
      <c r="GG9" s="242"/>
      <c r="GH9" s="242"/>
      <c r="GI9" s="242"/>
      <c r="GJ9" s="242"/>
      <c r="GK9" s="242"/>
      <c r="GL9" s="242"/>
      <c r="GM9" s="242"/>
      <c r="GN9" s="242"/>
      <c r="GO9" s="242"/>
      <c r="GP9" s="242"/>
      <c r="GQ9" s="242"/>
      <c r="GR9" s="242"/>
      <c r="GS9" s="242"/>
      <c r="GT9" s="242"/>
      <c r="GU9" s="242"/>
      <c r="GV9" s="242"/>
      <c r="GW9" s="242"/>
      <c r="GX9" s="242"/>
      <c r="GY9" s="242"/>
      <c r="GZ9" s="242"/>
      <c r="HA9" s="242"/>
      <c r="HB9" s="242"/>
      <c r="HC9" s="242"/>
      <c r="HD9" s="242"/>
      <c r="HE9" s="242"/>
      <c r="HF9" s="242"/>
      <c r="HG9" s="242"/>
      <c r="HH9" s="242"/>
      <c r="HI9" s="242"/>
      <c r="HJ9" s="242"/>
      <c r="HK9" s="242"/>
      <c r="HL9" s="242"/>
      <c r="HM9" s="242"/>
      <c r="HN9" s="242"/>
      <c r="HO9" s="242"/>
      <c r="HP9" s="242"/>
      <c r="HQ9" s="242"/>
      <c r="HR9" s="242"/>
      <c r="HS9" s="242"/>
      <c r="HT9" s="242"/>
      <c r="HU9" s="242"/>
      <c r="HV9" s="242"/>
      <c r="HW9" s="242"/>
      <c r="HX9" s="242"/>
      <c r="HY9" s="242"/>
      <c r="HZ9" s="243"/>
      <c r="IA9" s="242"/>
      <c r="IB9" s="242"/>
      <c r="IC9" s="242"/>
      <c r="ID9" s="242"/>
      <c r="IE9" s="242"/>
      <c r="IF9" s="242"/>
      <c r="IG9" s="242"/>
      <c r="IH9" s="242"/>
      <c r="II9" s="242"/>
      <c r="IJ9" s="242"/>
      <c r="IK9" s="242"/>
      <c r="IL9" s="242"/>
      <c r="IM9" s="242"/>
      <c r="IN9" s="242"/>
      <c r="IO9" s="242"/>
      <c r="IP9" s="242"/>
      <c r="IQ9" s="242"/>
      <c r="IR9" s="242"/>
      <c r="IS9" s="242"/>
      <c r="IT9" s="242"/>
      <c r="IU9" s="242"/>
      <c r="IV9" s="242"/>
      <c r="IW9" s="242"/>
      <c r="IX9" s="242"/>
      <c r="IY9" s="242"/>
      <c r="IZ9" s="242"/>
      <c r="JA9" s="242"/>
      <c r="JB9" s="242"/>
      <c r="JC9" s="242"/>
      <c r="JD9" s="242"/>
      <c r="JE9" s="242"/>
      <c r="JF9" s="242"/>
      <c r="JG9" s="242"/>
      <c r="JH9" s="242"/>
      <c r="JI9" s="242"/>
      <c r="JJ9" s="242"/>
      <c r="JK9" s="242"/>
      <c r="JL9" s="242"/>
      <c r="JM9" s="242"/>
      <c r="JN9" s="242"/>
      <c r="JO9" s="242"/>
      <c r="JP9" s="242"/>
      <c r="JQ9" s="242"/>
      <c r="JR9" s="242"/>
      <c r="JS9" s="242"/>
      <c r="JT9" s="242"/>
      <c r="JU9" s="242"/>
      <c r="JV9" s="242"/>
      <c r="JW9" s="242"/>
      <c r="JX9" s="242"/>
      <c r="JY9" s="242"/>
      <c r="JZ9" s="242"/>
      <c r="KA9" s="242"/>
      <c r="KB9" s="242"/>
      <c r="KC9" s="242"/>
      <c r="KD9" s="242"/>
      <c r="KE9" s="242"/>
      <c r="KF9" s="242"/>
      <c r="KG9" s="242"/>
      <c r="KH9" s="242"/>
      <c r="KI9" s="242"/>
      <c r="KJ9" s="242"/>
      <c r="KK9" s="242"/>
      <c r="KL9" s="242"/>
      <c r="KM9" s="242"/>
      <c r="KN9" s="242"/>
      <c r="KO9" s="242"/>
      <c r="KP9" s="242"/>
      <c r="KQ9" s="242"/>
      <c r="KR9" s="242"/>
      <c r="KS9" s="242"/>
      <c r="KT9" s="242"/>
      <c r="KU9" s="242"/>
      <c r="KV9" s="242"/>
      <c r="KW9" s="242"/>
      <c r="KX9" s="242"/>
      <c r="KY9" s="242"/>
      <c r="KZ9" s="242"/>
      <c r="LA9" s="242"/>
      <c r="LB9" s="242"/>
      <c r="LC9" s="242"/>
      <c r="LD9" s="242"/>
      <c r="LE9" s="242"/>
      <c r="LF9" s="242"/>
      <c r="LG9" s="242"/>
      <c r="LH9" s="242"/>
      <c r="LI9" s="242"/>
      <c r="LJ9" s="242"/>
      <c r="LK9" s="242"/>
      <c r="LL9" s="242"/>
      <c r="LM9" s="242"/>
      <c r="LN9" s="242"/>
      <c r="LO9" s="242"/>
      <c r="LP9" s="242"/>
      <c r="LQ9" s="242"/>
      <c r="LR9" s="242"/>
      <c r="LS9" s="242"/>
      <c r="LT9" s="242"/>
      <c r="LU9" s="242"/>
      <c r="LV9" s="242"/>
      <c r="LW9" s="242"/>
      <c r="LX9" s="242"/>
      <c r="LY9" s="242"/>
      <c r="LZ9" s="242"/>
      <c r="MA9" s="242"/>
      <c r="MB9" s="242"/>
      <c r="MC9" s="242"/>
      <c r="MD9" s="242"/>
      <c r="ME9" s="242"/>
      <c r="MF9" s="242"/>
      <c r="MG9" s="242"/>
      <c r="MH9" s="242"/>
      <c r="MI9" s="242"/>
      <c r="MJ9" s="242"/>
      <c r="MK9" s="242"/>
      <c r="ML9" s="242"/>
      <c r="MM9" s="242"/>
      <c r="MN9" s="242"/>
      <c r="MO9" s="242"/>
      <c r="MP9" s="242"/>
      <c r="MQ9" s="242"/>
      <c r="MR9" s="242"/>
      <c r="MS9" s="242"/>
      <c r="MT9" s="242"/>
      <c r="MU9" s="242"/>
      <c r="MV9" s="242"/>
      <c r="MW9" s="242"/>
      <c r="MX9" s="242"/>
      <c r="MY9" s="242"/>
      <c r="MZ9" s="242"/>
      <c r="NA9" s="242"/>
      <c r="NB9" s="242"/>
      <c r="NC9" s="242"/>
      <c r="ND9" s="242"/>
      <c r="NE9" s="242"/>
      <c r="NF9" s="242"/>
      <c r="NG9" s="242"/>
      <c r="NH9" s="242"/>
      <c r="NI9" s="242"/>
      <c r="NJ9" s="242"/>
      <c r="NK9" s="242"/>
      <c r="NL9" s="242"/>
      <c r="NM9" s="242"/>
      <c r="NN9" s="242"/>
      <c r="NO9" s="242"/>
      <c r="NP9" s="242"/>
      <c r="NQ9" s="244"/>
    </row>
    <row r="10" ht="35.25" customHeight="1">
      <c r="A10" s="248">
        <v>46113.0</v>
      </c>
      <c r="B10" s="249"/>
      <c r="C10" s="250"/>
      <c r="D10" s="251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52"/>
      <c r="BD10" s="251" t="s">
        <v>2</v>
      </c>
      <c r="BE10" s="20"/>
      <c r="BF10" s="20"/>
      <c r="BG10" s="20"/>
      <c r="BH10" s="20"/>
      <c r="BI10" s="20"/>
      <c r="BJ10" s="20"/>
      <c r="BK10" s="21"/>
      <c r="BL10" s="252"/>
      <c r="BM10" s="251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53"/>
      <c r="DD10" s="253"/>
      <c r="DE10" s="251" t="s">
        <v>4</v>
      </c>
      <c r="DF10" s="20"/>
      <c r="DG10" s="20"/>
      <c r="DH10" s="20"/>
      <c r="DI10" s="20"/>
      <c r="DJ10" s="20"/>
      <c r="DK10" s="20"/>
      <c r="DL10" s="21"/>
      <c r="DM10" s="252"/>
      <c r="DN10" s="251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54"/>
      <c r="EE10" s="251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55"/>
      <c r="GA10" s="251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55"/>
      <c r="GZ10" s="251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52"/>
      <c r="HY10" s="251" t="s">
        <v>9</v>
      </c>
      <c r="HZ10" s="20"/>
      <c r="IA10" s="20"/>
      <c r="IB10" s="20"/>
      <c r="IC10" s="20"/>
      <c r="ID10" s="20"/>
      <c r="IE10" s="20"/>
      <c r="IF10" s="21"/>
      <c r="IG10" s="255"/>
      <c r="IH10" s="251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52"/>
      <c r="IY10" s="251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55"/>
      <c r="JP10" s="251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55"/>
      <c r="KG10" s="251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55"/>
      <c r="KX10" s="251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52"/>
      <c r="LO10" s="251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55"/>
      <c r="MP10" s="251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56"/>
    </row>
    <row r="11" ht="18.75" customHeight="1">
      <c r="A11" s="257"/>
      <c r="B11" s="257"/>
      <c r="C11" s="258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4"/>
      <c r="BD11" s="257"/>
      <c r="BE11" s="257"/>
      <c r="BF11" s="257"/>
      <c r="BG11" s="257"/>
      <c r="BH11" s="257"/>
      <c r="BI11" s="257"/>
      <c r="BJ11" s="257"/>
      <c r="BK11" s="257"/>
      <c r="BL11" s="254"/>
      <c r="BM11" s="257"/>
      <c r="BN11" s="257"/>
      <c r="BO11" s="257"/>
      <c r="BP11" s="257"/>
      <c r="BQ11" s="257"/>
      <c r="BR11" s="257"/>
      <c r="BS11" s="257"/>
      <c r="BT11" s="257"/>
      <c r="BU11" s="257"/>
      <c r="BV11" s="257"/>
      <c r="BW11" s="257"/>
      <c r="BX11" s="257"/>
      <c r="BY11" s="257"/>
      <c r="BZ11" s="257"/>
      <c r="CA11" s="257"/>
      <c r="CB11" s="257"/>
      <c r="CC11" s="257"/>
      <c r="CD11" s="257"/>
      <c r="CE11" s="257"/>
      <c r="CF11" s="257"/>
      <c r="CG11" s="257"/>
      <c r="CH11" s="257"/>
      <c r="CI11" s="257"/>
      <c r="CJ11" s="257"/>
      <c r="CK11" s="257"/>
      <c r="CL11" s="257"/>
      <c r="CM11" s="257"/>
      <c r="CN11" s="257"/>
      <c r="CO11" s="257"/>
      <c r="CP11" s="257"/>
      <c r="CQ11" s="257"/>
      <c r="CR11" s="257"/>
      <c r="CS11" s="257"/>
      <c r="CT11" s="257"/>
      <c r="CU11" s="257"/>
      <c r="CV11" s="257"/>
      <c r="CW11" s="257"/>
      <c r="CX11" s="257"/>
      <c r="CY11" s="257"/>
      <c r="CZ11" s="257"/>
      <c r="DA11" s="257"/>
      <c r="DB11" s="257"/>
      <c r="DC11" s="257"/>
      <c r="DD11" s="257"/>
      <c r="DE11" s="257"/>
      <c r="DF11" s="257"/>
      <c r="DG11" s="257"/>
      <c r="DH11" s="257"/>
      <c r="DI11" s="257"/>
      <c r="DJ11" s="257"/>
      <c r="DK11" s="257"/>
      <c r="DL11" s="257"/>
      <c r="DM11" s="254"/>
      <c r="DN11" s="259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254"/>
      <c r="EE11" s="257"/>
      <c r="EF11" s="257"/>
      <c r="EG11" s="257"/>
      <c r="EH11" s="257"/>
      <c r="EI11" s="257"/>
      <c r="EJ11" s="257"/>
      <c r="EK11" s="257"/>
      <c r="EL11" s="257"/>
      <c r="EM11" s="257"/>
      <c r="EN11" s="257"/>
      <c r="EO11" s="257"/>
      <c r="EP11" s="257"/>
      <c r="EQ11" s="257"/>
      <c r="ER11" s="257"/>
      <c r="ES11" s="257"/>
      <c r="ET11" s="257"/>
      <c r="EU11" s="257"/>
      <c r="EV11" s="257"/>
      <c r="EW11" s="257"/>
      <c r="EX11" s="257"/>
      <c r="EY11" s="257"/>
      <c r="EZ11" s="257"/>
      <c r="FA11" s="257"/>
      <c r="FB11" s="257"/>
      <c r="FC11" s="257"/>
      <c r="FD11" s="257"/>
      <c r="FE11" s="257"/>
      <c r="FF11" s="257"/>
      <c r="FG11" s="257"/>
      <c r="FH11" s="257"/>
      <c r="FI11" s="257"/>
      <c r="FJ11" s="257"/>
      <c r="FK11" s="257"/>
      <c r="FL11" s="257"/>
      <c r="FM11" s="257"/>
      <c r="FN11" s="257"/>
      <c r="FO11" s="257"/>
      <c r="FP11" s="257"/>
      <c r="FQ11" s="257"/>
      <c r="FR11" s="257"/>
      <c r="FS11" s="257"/>
      <c r="FT11" s="257"/>
      <c r="FU11" s="257"/>
      <c r="FV11" s="257"/>
      <c r="FW11" s="257"/>
      <c r="FX11" s="257"/>
      <c r="FY11" s="257"/>
      <c r="FZ11" s="254"/>
      <c r="GA11" s="257"/>
      <c r="GB11" s="257"/>
      <c r="GC11" s="257"/>
      <c r="GD11" s="257"/>
      <c r="GE11" s="257"/>
      <c r="GF11" s="257"/>
      <c r="GG11" s="257"/>
      <c r="GH11" s="257"/>
      <c r="GI11" s="257"/>
      <c r="GJ11" s="257"/>
      <c r="GK11" s="257"/>
      <c r="GL11" s="257"/>
      <c r="GM11" s="257"/>
      <c r="GN11" s="257"/>
      <c r="GO11" s="257"/>
      <c r="GP11" s="257"/>
      <c r="GQ11" s="257"/>
      <c r="GR11" s="257"/>
      <c r="GS11" s="257"/>
      <c r="GT11" s="257"/>
      <c r="GU11" s="257"/>
      <c r="GV11" s="257"/>
      <c r="GW11" s="257"/>
      <c r="GX11" s="257"/>
      <c r="GY11" s="254"/>
      <c r="GZ11" s="257"/>
      <c r="HA11" s="257"/>
      <c r="HB11" s="257"/>
      <c r="HC11" s="257"/>
      <c r="HD11" s="257"/>
      <c r="HE11" s="257"/>
      <c r="HF11" s="257"/>
      <c r="HG11" s="257"/>
      <c r="HH11" s="257"/>
      <c r="HI11" s="257"/>
      <c r="HJ11" s="257"/>
      <c r="HK11" s="257"/>
      <c r="HL11" s="257"/>
      <c r="HM11" s="257"/>
      <c r="HN11" s="257"/>
      <c r="HO11" s="257"/>
      <c r="HP11" s="257"/>
      <c r="HQ11" s="257"/>
      <c r="HR11" s="257"/>
      <c r="HS11" s="257"/>
      <c r="HT11" s="257"/>
      <c r="HU11" s="257"/>
      <c r="HV11" s="257"/>
      <c r="HW11" s="257"/>
      <c r="HX11" s="254"/>
      <c r="HY11" s="257"/>
      <c r="HZ11" s="257"/>
      <c r="IA11" s="257"/>
      <c r="IB11" s="257"/>
      <c r="IC11" s="257"/>
      <c r="ID11" s="257"/>
      <c r="IE11" s="257"/>
      <c r="IF11" s="257"/>
      <c r="IG11" s="254"/>
      <c r="IH11" s="257"/>
      <c r="II11" s="257"/>
      <c r="IJ11" s="257"/>
      <c r="IK11" s="257"/>
      <c r="IL11" s="257"/>
      <c r="IM11" s="257"/>
      <c r="IN11" s="257"/>
      <c r="IO11" s="257"/>
      <c r="IP11" s="257"/>
      <c r="IQ11" s="257"/>
      <c r="IR11" s="257"/>
      <c r="IS11" s="257"/>
      <c r="IT11" s="257"/>
      <c r="IU11" s="257"/>
      <c r="IV11" s="257"/>
      <c r="IW11" s="257"/>
      <c r="IX11" s="254"/>
      <c r="IY11" s="257"/>
      <c r="IZ11" s="257"/>
      <c r="JA11" s="257"/>
      <c r="JB11" s="257"/>
      <c r="JC11" s="257"/>
      <c r="JD11" s="257"/>
      <c r="JE11" s="257"/>
      <c r="JF11" s="257"/>
      <c r="JG11" s="257"/>
      <c r="JH11" s="257"/>
      <c r="JI11" s="257"/>
      <c r="JJ11" s="257"/>
      <c r="JK11" s="257"/>
      <c r="JL11" s="257"/>
      <c r="JM11" s="257"/>
      <c r="JN11" s="257"/>
      <c r="JO11" s="254"/>
      <c r="JP11" s="257"/>
      <c r="JQ11" s="257"/>
      <c r="JR11" s="257"/>
      <c r="JS11" s="257"/>
      <c r="JT11" s="257"/>
      <c r="JU11" s="257"/>
      <c r="JV11" s="257"/>
      <c r="JW11" s="257"/>
      <c r="JX11" s="257"/>
      <c r="JY11" s="257"/>
      <c r="JZ11" s="257"/>
      <c r="KA11" s="257"/>
      <c r="KB11" s="257"/>
      <c r="KC11" s="257"/>
      <c r="KD11" s="257"/>
      <c r="KE11" s="257"/>
      <c r="KF11" s="254"/>
      <c r="KG11" s="257"/>
      <c r="KH11" s="257"/>
      <c r="KI11" s="257"/>
      <c r="KJ11" s="257"/>
      <c r="KK11" s="257"/>
      <c r="KL11" s="257"/>
      <c r="KM11" s="257"/>
      <c r="KN11" s="257"/>
      <c r="KO11" s="257"/>
      <c r="KP11" s="257"/>
      <c r="KQ11" s="257"/>
      <c r="KR11" s="257"/>
      <c r="KS11" s="257"/>
      <c r="KT11" s="257"/>
      <c r="KU11" s="257"/>
      <c r="KV11" s="257"/>
      <c r="KW11" s="254"/>
      <c r="KX11" s="257"/>
      <c r="KY11" s="257"/>
      <c r="KZ11" s="257"/>
      <c r="LA11" s="257"/>
      <c r="LB11" s="257"/>
      <c r="LC11" s="257"/>
      <c r="LD11" s="257"/>
      <c r="LE11" s="257"/>
      <c r="LF11" s="257"/>
      <c r="LG11" s="257"/>
      <c r="LH11" s="257"/>
      <c r="LI11" s="257"/>
      <c r="LJ11" s="257"/>
      <c r="LK11" s="257"/>
      <c r="LL11" s="257"/>
      <c r="LM11" s="257"/>
      <c r="LN11" s="254"/>
      <c r="LO11" s="257"/>
      <c r="LP11" s="257"/>
      <c r="LQ11" s="257"/>
      <c r="LR11" s="257"/>
      <c r="LS11" s="257"/>
      <c r="LT11" s="257"/>
      <c r="LU11" s="257"/>
      <c r="LV11" s="257"/>
      <c r="LW11" s="257"/>
      <c r="LX11" s="257"/>
      <c r="LY11" s="257"/>
      <c r="LZ11" s="257"/>
      <c r="MA11" s="257"/>
      <c r="MB11" s="257"/>
      <c r="MC11" s="257"/>
      <c r="MD11" s="257"/>
      <c r="ME11" s="257"/>
      <c r="MF11" s="257"/>
      <c r="MG11" s="257"/>
      <c r="MH11" s="257"/>
      <c r="MI11" s="257"/>
      <c r="MJ11" s="257"/>
      <c r="MK11" s="257"/>
      <c r="ML11" s="257"/>
      <c r="MM11" s="257"/>
      <c r="MN11" s="257"/>
      <c r="MO11" s="254"/>
      <c r="MP11" s="257"/>
      <c r="MQ11" s="257"/>
      <c r="MR11" s="257"/>
      <c r="MS11" s="257"/>
      <c r="MT11" s="257"/>
      <c r="MU11" s="257"/>
      <c r="MV11" s="257"/>
      <c r="MW11" s="257"/>
      <c r="MX11" s="257"/>
      <c r="MY11" s="257"/>
      <c r="MZ11" s="257"/>
      <c r="NA11" s="257"/>
      <c r="NB11" s="257"/>
      <c r="NC11" s="257"/>
      <c r="ND11" s="257"/>
      <c r="NE11" s="257"/>
      <c r="NF11" s="257"/>
      <c r="NG11" s="257"/>
      <c r="NH11" s="257"/>
      <c r="NI11" s="257"/>
      <c r="NJ11" s="257"/>
      <c r="NK11" s="257"/>
      <c r="NL11" s="257"/>
      <c r="NM11" s="257"/>
      <c r="NN11" s="257"/>
      <c r="NO11" s="257"/>
      <c r="NP11" s="257"/>
      <c r="NQ11" s="260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9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/>
      <c r="MQ13" s="41"/>
      <c r="MR13" s="41"/>
      <c r="MS13" s="41"/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  <c r="NQ13" s="221"/>
    </row>
    <row r="14" ht="14.25" customHeight="1">
      <c r="A14" s="49">
        <v>0.0416666666666667</v>
      </c>
      <c r="B14" s="50"/>
      <c r="C14" s="51">
        <v>50.1</v>
      </c>
      <c r="D14" s="52">
        <v>339.0</v>
      </c>
      <c r="E14" s="53">
        <v>134.0</v>
      </c>
      <c r="F14" s="53">
        <v>56.0</v>
      </c>
      <c r="G14" s="53">
        <v>12.4</v>
      </c>
      <c r="H14" s="54"/>
      <c r="I14" s="53">
        <v>6.0</v>
      </c>
      <c r="J14" s="53">
        <v>53.0</v>
      </c>
      <c r="K14" s="53">
        <v>52.0</v>
      </c>
      <c r="L14" s="53">
        <v>139.0</v>
      </c>
      <c r="M14" s="53">
        <v>81.0</v>
      </c>
      <c r="N14" s="53">
        <v>20.4</v>
      </c>
      <c r="O14" s="54"/>
      <c r="P14" s="53">
        <v>6.0</v>
      </c>
      <c r="Q14" s="53">
        <v>54.0</v>
      </c>
      <c r="R14" s="53">
        <v>51.0</v>
      </c>
      <c r="S14" s="53">
        <v>342.8</v>
      </c>
      <c r="T14" s="53">
        <v>182.5</v>
      </c>
      <c r="U14" s="53">
        <v>110.8</v>
      </c>
      <c r="V14" s="54"/>
      <c r="W14" s="53">
        <v>337.9</v>
      </c>
      <c r="X14" s="53">
        <v>127.4</v>
      </c>
      <c r="Y14" s="53">
        <v>65.4</v>
      </c>
      <c r="Z14" s="54"/>
      <c r="AA14" s="53">
        <v>342.4</v>
      </c>
      <c r="AB14" s="53">
        <v>365.7</v>
      </c>
      <c r="AC14" s="53">
        <v>238.6</v>
      </c>
      <c r="AD14" s="54"/>
      <c r="AE14" s="53">
        <v>342.4</v>
      </c>
      <c r="AF14" s="53">
        <v>408.2</v>
      </c>
      <c r="AG14" s="53">
        <v>216.1</v>
      </c>
      <c r="AH14" s="54"/>
      <c r="AI14" s="53">
        <v>349.4</v>
      </c>
      <c r="AJ14" s="53">
        <v>308.7</v>
      </c>
      <c r="AK14" s="53">
        <v>193.4</v>
      </c>
      <c r="AL14" s="54"/>
      <c r="AM14" s="53">
        <v>340.4</v>
      </c>
      <c r="AN14" s="53">
        <v>328.4</v>
      </c>
      <c r="AO14" s="53">
        <v>182.2</v>
      </c>
      <c r="AP14" s="54"/>
      <c r="AQ14" s="53">
        <v>134.0</v>
      </c>
      <c r="AR14" s="54">
        <f t="shared" ref="AR14:AS14" si="1">F14</f>
        <v>56</v>
      </c>
      <c r="AS14" s="56">
        <f t="shared" si="1"/>
        <v>12.4</v>
      </c>
      <c r="AT14" s="54"/>
      <c r="AU14" s="54">
        <f t="shared" ref="AU14:AW14" si="2">L14</f>
        <v>139</v>
      </c>
      <c r="AV14" s="54">
        <f t="shared" si="2"/>
        <v>81</v>
      </c>
      <c r="AW14" s="54">
        <f t="shared" si="2"/>
        <v>20.4</v>
      </c>
      <c r="AX14" s="54"/>
      <c r="AY14" s="168">
        <f t="shared" ref="AY14:AY37" si="6">E14</f>
        <v>134</v>
      </c>
      <c r="AZ14" s="54"/>
      <c r="BA14" s="54"/>
      <c r="BB14" s="54"/>
      <c r="BC14" s="57"/>
      <c r="BD14" s="54"/>
      <c r="BE14" s="127">
        <v>32.0</v>
      </c>
      <c r="BF14" s="54">
        <v>139.0</v>
      </c>
      <c r="BG14" s="127">
        <v>4.3</v>
      </c>
      <c r="BH14" s="54"/>
      <c r="BI14" s="53">
        <v>22.0</v>
      </c>
      <c r="BJ14" s="53">
        <v>90.0</v>
      </c>
      <c r="BK14" s="53">
        <v>64.0</v>
      </c>
      <c r="BL14" s="57"/>
      <c r="BM14" s="58">
        <v>340.0</v>
      </c>
      <c r="BN14" s="58">
        <v>144.0</v>
      </c>
      <c r="BO14" s="58">
        <v>189.0</v>
      </c>
      <c r="BP14" s="58">
        <v>9.5</v>
      </c>
      <c r="BQ14" s="59"/>
      <c r="BR14" s="58">
        <v>6.0</v>
      </c>
      <c r="BS14" s="58">
        <v>60.0</v>
      </c>
      <c r="BT14" s="58">
        <v>61.0</v>
      </c>
      <c r="BU14" s="59">
        <f t="shared" ref="BU14:BU20" si="7">BM14</f>
        <v>340</v>
      </c>
      <c r="BV14" s="58">
        <v>291.0</v>
      </c>
      <c r="BW14" s="58">
        <v>167.0</v>
      </c>
      <c r="BX14" s="58">
        <v>22.0</v>
      </c>
      <c r="BY14" s="58">
        <v>333.0</v>
      </c>
      <c r="BZ14" s="58">
        <v>306.0</v>
      </c>
      <c r="CA14" s="58">
        <v>168.0</v>
      </c>
      <c r="CB14" s="58">
        <v>17.0</v>
      </c>
      <c r="CC14" s="58">
        <v>340.0</v>
      </c>
      <c r="CD14" s="58">
        <v>214.0</v>
      </c>
      <c r="CE14" s="58">
        <v>120.0</v>
      </c>
      <c r="CF14" s="58">
        <v>2.0</v>
      </c>
      <c r="CG14" s="58">
        <v>336.0</v>
      </c>
      <c r="CH14" s="58">
        <v>213.0</v>
      </c>
      <c r="CI14" s="58">
        <v>118.0</v>
      </c>
      <c r="CJ14" s="58">
        <v>2.0</v>
      </c>
      <c r="CK14" s="58">
        <v>350.0</v>
      </c>
      <c r="CL14" s="58">
        <v>269.0</v>
      </c>
      <c r="CM14" s="58">
        <v>149.0</v>
      </c>
      <c r="CN14" s="58">
        <v>8.0</v>
      </c>
      <c r="CO14" s="58">
        <v>330.0</v>
      </c>
      <c r="CP14" s="58">
        <v>253.0</v>
      </c>
      <c r="CQ14" s="58">
        <v>128.0</v>
      </c>
      <c r="CR14" s="58">
        <v>7.0</v>
      </c>
      <c r="CS14" s="58">
        <v>337.0</v>
      </c>
      <c r="CT14" s="58">
        <v>305.0</v>
      </c>
      <c r="CU14" s="58">
        <v>165.0</v>
      </c>
      <c r="CV14" s="58">
        <v>12.0</v>
      </c>
      <c r="CW14" s="58">
        <v>336.0</v>
      </c>
      <c r="CX14" s="58">
        <v>153.0</v>
      </c>
      <c r="CY14" s="58">
        <v>51.0</v>
      </c>
      <c r="CZ14" s="58">
        <v>48.0</v>
      </c>
      <c r="DA14" s="58">
        <v>322.0</v>
      </c>
      <c r="DB14" s="58">
        <v>161.0</v>
      </c>
      <c r="DC14" s="58">
        <v>55.0</v>
      </c>
      <c r="DD14" s="58">
        <v>69.0</v>
      </c>
      <c r="DE14" s="59">
        <f t="shared" ref="DE14:DE20" si="8">BN14</f>
        <v>144</v>
      </c>
      <c r="DF14" s="58">
        <v>35.0</v>
      </c>
      <c r="DG14" s="59">
        <f t="shared" ref="DG14:DH14" si="3">BO14</f>
        <v>189</v>
      </c>
      <c r="DH14" s="59">
        <f t="shared" si="3"/>
        <v>9.5</v>
      </c>
      <c r="DI14" s="59"/>
      <c r="DJ14" s="58">
        <v>7.0</v>
      </c>
      <c r="DK14" s="58">
        <v>56.0</v>
      </c>
      <c r="DL14" s="58">
        <v>51.0</v>
      </c>
      <c r="DM14" s="60">
        <v>53.0</v>
      </c>
      <c r="DN14" s="61">
        <v>337.0</v>
      </c>
      <c r="DO14" s="61">
        <v>139.0</v>
      </c>
      <c r="DP14" s="61">
        <v>48.26</v>
      </c>
      <c r="DQ14" s="61">
        <v>26.23</v>
      </c>
      <c r="DR14" s="61">
        <v>8.44</v>
      </c>
      <c r="DS14" s="61">
        <v>8.0</v>
      </c>
      <c r="DT14" s="61">
        <v>45.0</v>
      </c>
      <c r="DU14" s="61">
        <v>48.3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341.0</v>
      </c>
      <c r="EF14" s="63">
        <v>136.0</v>
      </c>
      <c r="EG14" s="63">
        <v>78.0</v>
      </c>
      <c r="EH14" s="63">
        <v>3.7</v>
      </c>
      <c r="EI14" s="64"/>
      <c r="EJ14" s="63">
        <v>9.0</v>
      </c>
      <c r="EK14" s="63">
        <v>49.0</v>
      </c>
      <c r="EL14" s="63">
        <v>52.0</v>
      </c>
      <c r="EM14" s="63">
        <v>136.0</v>
      </c>
      <c r="EN14" s="63">
        <v>115.0</v>
      </c>
      <c r="EO14" s="63">
        <v>5.1</v>
      </c>
      <c r="EP14" s="64"/>
      <c r="EQ14" s="63">
        <v>9.0</v>
      </c>
      <c r="ER14" s="63">
        <v>50.0</v>
      </c>
      <c r="ES14" s="63">
        <v>53.0</v>
      </c>
      <c r="ET14" s="63">
        <v>339.0</v>
      </c>
      <c r="EU14" s="63">
        <v>0.0</v>
      </c>
      <c r="EV14" s="63">
        <v>0.0</v>
      </c>
      <c r="EW14" s="63">
        <v>0.0</v>
      </c>
      <c r="EX14" s="63">
        <v>337.0</v>
      </c>
      <c r="EY14" s="63">
        <v>256.0</v>
      </c>
      <c r="EZ14" s="63">
        <v>148.5</v>
      </c>
      <c r="FA14" s="63">
        <v>-1.4</v>
      </c>
      <c r="FB14" s="63">
        <v>338.0</v>
      </c>
      <c r="FC14" s="63">
        <v>0.0</v>
      </c>
      <c r="FD14" s="63">
        <v>0.0</v>
      </c>
      <c r="FE14" s="63">
        <v>0.0</v>
      </c>
      <c r="FF14" s="63">
        <v>337.0</v>
      </c>
      <c r="FG14" s="63">
        <v>257.0</v>
      </c>
      <c r="FH14" s="63">
        <v>148.1</v>
      </c>
      <c r="FI14" s="63">
        <v>0.6</v>
      </c>
      <c r="FJ14" s="63">
        <v>341.0</v>
      </c>
      <c r="FK14" s="63">
        <v>237.0</v>
      </c>
      <c r="FL14" s="63">
        <v>136.0</v>
      </c>
      <c r="FM14" s="64"/>
      <c r="FN14" s="63">
        <v>341.0</v>
      </c>
      <c r="FO14" s="63">
        <v>253.0</v>
      </c>
      <c r="FP14" s="63">
        <v>137.2</v>
      </c>
      <c r="FQ14" s="63">
        <v>8.6</v>
      </c>
      <c r="FR14" s="63">
        <v>136.0</v>
      </c>
      <c r="FS14" s="64"/>
      <c r="FT14" s="63">
        <v>22.3</v>
      </c>
      <c r="FU14" s="64"/>
      <c r="FV14" s="63">
        <v>136.0</v>
      </c>
      <c r="FW14" s="64"/>
      <c r="FX14" s="64"/>
      <c r="FY14" s="64"/>
      <c r="FZ14" s="57"/>
      <c r="GA14" s="65">
        <v>343.0</v>
      </c>
      <c r="GB14" s="66">
        <v>316.53</v>
      </c>
      <c r="GC14" s="66">
        <v>176.73</v>
      </c>
      <c r="GD14" s="66">
        <v>11.66</v>
      </c>
      <c r="GE14" s="66">
        <v>343.0</v>
      </c>
      <c r="GF14" s="66">
        <v>290.15</v>
      </c>
      <c r="GG14" s="66">
        <v>175.89</v>
      </c>
      <c r="GH14" s="66">
        <v>13.01</v>
      </c>
      <c r="GI14" s="66">
        <v>343.0</v>
      </c>
      <c r="GJ14" s="66">
        <v>131.45</v>
      </c>
      <c r="GK14" s="66">
        <v>-136.32</v>
      </c>
      <c r="GL14" s="66">
        <v>-19.21</v>
      </c>
      <c r="GM14" s="66">
        <v>343.0</v>
      </c>
      <c r="GN14" s="66">
        <v>129.98</v>
      </c>
      <c r="GO14" s="66">
        <v>-145.4</v>
      </c>
      <c r="GP14" s="66">
        <v>-23.48</v>
      </c>
      <c r="GQ14" s="66">
        <v>344.0</v>
      </c>
      <c r="GR14" s="66">
        <v>86.99</v>
      </c>
      <c r="GS14" s="66">
        <v>-44.33</v>
      </c>
      <c r="GT14" s="66">
        <v>-6.42</v>
      </c>
      <c r="GU14" s="66">
        <v>343.0</v>
      </c>
      <c r="GV14" s="66">
        <v>63.98</v>
      </c>
      <c r="GW14" s="66">
        <v>-100.56</v>
      </c>
      <c r="GX14" s="66">
        <v>5.44</v>
      </c>
      <c r="GY14" s="57"/>
      <c r="GZ14" s="98" t="s">
        <v>91</v>
      </c>
      <c r="HA14" s="99" t="s">
        <v>92</v>
      </c>
      <c r="HB14" s="98">
        <v>284.0</v>
      </c>
      <c r="HC14" s="98">
        <v>14.2</v>
      </c>
      <c r="HD14" s="98">
        <v>5.68</v>
      </c>
      <c r="HE14" s="99">
        <v>8.0</v>
      </c>
      <c r="HF14" s="99">
        <v>58.0</v>
      </c>
      <c r="HG14" s="99">
        <v>55.0</v>
      </c>
      <c r="HH14" s="98" t="s">
        <v>91</v>
      </c>
      <c r="HI14" s="98" t="s">
        <v>92</v>
      </c>
      <c r="HJ14" s="98">
        <v>170.0</v>
      </c>
      <c r="HK14" s="98">
        <v>8.5</v>
      </c>
      <c r="HL14" s="98">
        <v>3.4</v>
      </c>
      <c r="HM14" s="98">
        <v>5.0</v>
      </c>
      <c r="HN14" s="99">
        <v>57.0</v>
      </c>
      <c r="HO14" s="99">
        <v>56.0</v>
      </c>
      <c r="HP14" s="98" t="s">
        <v>91</v>
      </c>
      <c r="HQ14" s="99" t="s">
        <v>92</v>
      </c>
      <c r="HR14" s="98">
        <v>84.0</v>
      </c>
      <c r="HS14" s="99" t="s">
        <v>102</v>
      </c>
      <c r="HT14" s="98">
        <v>2.1</v>
      </c>
      <c r="HU14" s="98">
        <v>7.0</v>
      </c>
      <c r="HV14" s="99">
        <v>49.0</v>
      </c>
      <c r="HW14" s="99">
        <v>49.0</v>
      </c>
      <c r="HX14" s="57"/>
      <c r="HY14" s="147">
        <v>135.0</v>
      </c>
      <c r="HZ14" s="147">
        <v>33.0</v>
      </c>
      <c r="IA14" s="147">
        <v>60.0</v>
      </c>
      <c r="IB14" s="147">
        <v>3.0</v>
      </c>
      <c r="IC14" s="148"/>
      <c r="ID14" s="147">
        <v>2.0</v>
      </c>
      <c r="IE14" s="147">
        <v>58.0</v>
      </c>
      <c r="IF14" s="147">
        <v>38.0</v>
      </c>
      <c r="IG14" s="57"/>
      <c r="IH14" s="74">
        <v>140.0</v>
      </c>
      <c r="II14" s="74">
        <v>35.2</v>
      </c>
      <c r="IJ14" s="74">
        <v>7.0</v>
      </c>
      <c r="IK14" s="74">
        <v>0.1</v>
      </c>
      <c r="IL14" s="74">
        <v>0.2</v>
      </c>
      <c r="IM14" s="74">
        <v>6.0</v>
      </c>
      <c r="IN14" s="74">
        <v>49.0</v>
      </c>
      <c r="IO14" s="74">
        <v>47.0</v>
      </c>
      <c r="IP14" s="74">
        <v>140.0</v>
      </c>
      <c r="IQ14" s="74">
        <v>34.4</v>
      </c>
      <c r="IR14" s="74">
        <v>6.0</v>
      </c>
      <c r="IS14" s="74">
        <v>0.1</v>
      </c>
      <c r="IT14" s="74">
        <v>0.4</v>
      </c>
      <c r="IU14" s="74">
        <v>12.0</v>
      </c>
      <c r="IV14" s="74">
        <v>53.0</v>
      </c>
      <c r="IW14" s="74">
        <v>50.0</v>
      </c>
      <c r="IX14" s="57"/>
      <c r="IY14" s="149">
        <v>138.06</v>
      </c>
      <c r="IZ14" s="149">
        <v>34.37</v>
      </c>
      <c r="JA14" s="149">
        <v>412.21</v>
      </c>
      <c r="JB14" s="149">
        <v>20.61</v>
      </c>
      <c r="JC14" s="149">
        <v>9.11</v>
      </c>
      <c r="JD14" s="149">
        <v>3.0</v>
      </c>
      <c r="JE14" s="149">
        <v>71.61</v>
      </c>
      <c r="JF14" s="149">
        <v>50.36</v>
      </c>
      <c r="JG14" s="149" t="s">
        <v>134</v>
      </c>
      <c r="JH14" s="149" t="s">
        <v>134</v>
      </c>
      <c r="JI14" s="149" t="s">
        <v>134</v>
      </c>
      <c r="JJ14" s="149" t="s">
        <v>134</v>
      </c>
      <c r="JK14" s="149" t="s">
        <v>134</v>
      </c>
      <c r="JL14" s="149" t="s">
        <v>134</v>
      </c>
      <c r="JM14" s="149" t="s">
        <v>134</v>
      </c>
      <c r="JN14" s="149" t="s">
        <v>134</v>
      </c>
      <c r="JO14" s="57"/>
      <c r="JP14" s="78">
        <v>136.0</v>
      </c>
      <c r="JQ14" s="78">
        <v>32.2</v>
      </c>
      <c r="JR14" s="78">
        <v>0.0</v>
      </c>
      <c r="JS14" s="78">
        <v>0.0</v>
      </c>
      <c r="JT14" s="78">
        <v>0.0</v>
      </c>
      <c r="JU14" s="78">
        <v>2.0</v>
      </c>
      <c r="JV14" s="78">
        <v>45.0</v>
      </c>
      <c r="JW14" s="78">
        <v>43.0</v>
      </c>
      <c r="JX14" s="78">
        <v>136.0</v>
      </c>
      <c r="JY14" s="78">
        <v>34.0</v>
      </c>
      <c r="JZ14" s="78">
        <v>125.0</v>
      </c>
      <c r="KA14" s="78">
        <v>6.8</v>
      </c>
      <c r="KB14" s="78">
        <v>2.3</v>
      </c>
      <c r="KC14" s="78">
        <v>2.0</v>
      </c>
      <c r="KD14" s="78">
        <v>50.0</v>
      </c>
      <c r="KE14" s="78">
        <v>49.0</v>
      </c>
      <c r="KF14" s="57"/>
      <c r="KG14" s="79">
        <v>136.0</v>
      </c>
      <c r="KH14" s="79">
        <v>33.0</v>
      </c>
      <c r="KI14" s="238">
        <v>126.0</v>
      </c>
      <c r="KJ14" s="238">
        <v>6.3</v>
      </c>
      <c r="KK14" s="79"/>
      <c r="KL14" s="79">
        <v>1.0</v>
      </c>
      <c r="KM14" s="79">
        <v>54.0</v>
      </c>
      <c r="KN14" s="79">
        <v>54.0</v>
      </c>
      <c r="KO14" s="79">
        <v>136.0</v>
      </c>
      <c r="KP14" s="79">
        <v>33.0</v>
      </c>
      <c r="KQ14" s="235" t="s">
        <v>98</v>
      </c>
      <c r="KR14" s="235" t="s">
        <v>98</v>
      </c>
      <c r="KS14" s="80"/>
      <c r="KT14" s="79">
        <v>1.0</v>
      </c>
      <c r="KU14" s="79">
        <v>52.0</v>
      </c>
      <c r="KV14" s="79">
        <v>50.0</v>
      </c>
      <c r="KW14" s="57"/>
      <c r="KX14" s="81">
        <v>121.0</v>
      </c>
      <c r="KY14" s="81">
        <v>32.0</v>
      </c>
      <c r="KZ14" s="81">
        <v>284.0</v>
      </c>
      <c r="LA14" s="81">
        <v>13.9</v>
      </c>
      <c r="LB14" s="81">
        <v>3.8</v>
      </c>
      <c r="LC14" s="81">
        <v>3.0</v>
      </c>
      <c r="LD14" s="81">
        <v>52.0</v>
      </c>
      <c r="LE14" s="81">
        <v>53.0</v>
      </c>
      <c r="LF14" s="81">
        <v>121.0</v>
      </c>
      <c r="LG14" s="81">
        <v>32.0</v>
      </c>
      <c r="LH14" s="81">
        <v>373.0</v>
      </c>
      <c r="LI14" s="81">
        <v>18.3</v>
      </c>
      <c r="LJ14" s="81">
        <v>5.0</v>
      </c>
      <c r="LK14" s="81">
        <v>5.0</v>
      </c>
      <c r="LL14" s="81">
        <v>50.0</v>
      </c>
      <c r="LM14" s="81">
        <v>49.0</v>
      </c>
      <c r="LN14" s="57"/>
      <c r="LO14" s="82">
        <v>326.0</v>
      </c>
      <c r="LP14" s="82">
        <v>361.0</v>
      </c>
      <c r="LQ14" s="82">
        <v>197.0</v>
      </c>
      <c r="LR14" s="82">
        <v>64.0</v>
      </c>
      <c r="LS14" s="82">
        <v>316.0</v>
      </c>
      <c r="LT14" s="82">
        <v>78.0</v>
      </c>
      <c r="LU14" s="82">
        <v>20.0</v>
      </c>
      <c r="LV14" s="82">
        <v>136.0</v>
      </c>
      <c r="LW14" s="82">
        <v>153.0</v>
      </c>
      <c r="LX14" s="82">
        <v>58.0</v>
      </c>
      <c r="LY14" s="82">
        <v>54.0</v>
      </c>
      <c r="LZ14" s="82">
        <v>12.0</v>
      </c>
      <c r="MA14" s="82">
        <v>119.0</v>
      </c>
      <c r="MB14" s="82">
        <v>10.0</v>
      </c>
      <c r="MC14" s="82">
        <v>138.0</v>
      </c>
      <c r="MD14" s="82">
        <v>211.0</v>
      </c>
      <c r="ME14" s="82">
        <v>79.0</v>
      </c>
      <c r="MF14" s="82">
        <v>63.0</v>
      </c>
      <c r="MG14" s="82">
        <v>12.0</v>
      </c>
      <c r="MH14" s="82">
        <v>0.0</v>
      </c>
      <c r="MI14" s="82">
        <v>0.0</v>
      </c>
      <c r="MJ14" s="82">
        <v>0.0</v>
      </c>
      <c r="MK14" s="82">
        <v>0.0</v>
      </c>
      <c r="ML14" s="82">
        <v>55.0</v>
      </c>
      <c r="MM14" s="82">
        <v>55.0</v>
      </c>
      <c r="MN14" s="82">
        <v>5.0</v>
      </c>
      <c r="MO14" s="86"/>
      <c r="MP14" s="87"/>
      <c r="MQ14" s="87"/>
      <c r="MR14" s="87"/>
      <c r="MS14" s="87"/>
      <c r="MT14" s="121">
        <v>5.0</v>
      </c>
      <c r="MU14" s="121">
        <v>6.0</v>
      </c>
      <c r="MV14" s="121">
        <v>98.0</v>
      </c>
      <c r="MW14" s="83">
        <v>36.0</v>
      </c>
      <c r="MX14" s="83">
        <v>38.0</v>
      </c>
      <c r="MY14" s="88" t="s">
        <v>96</v>
      </c>
      <c r="MZ14" s="83">
        <v>5.0</v>
      </c>
      <c r="NA14" s="87"/>
      <c r="NB14" s="83">
        <v>27.0</v>
      </c>
      <c r="NC14" s="121">
        <v>8.0</v>
      </c>
      <c r="ND14" s="121">
        <v>495.0</v>
      </c>
      <c r="NE14" s="83">
        <v>34.0</v>
      </c>
      <c r="NF14" s="83">
        <v>48.0</v>
      </c>
      <c r="NG14" s="83">
        <v>48.0</v>
      </c>
      <c r="NH14" s="83">
        <v>5.0</v>
      </c>
      <c r="NI14" s="88"/>
      <c r="NJ14" s="83">
        <v>0.0</v>
      </c>
      <c r="NK14" s="83">
        <v>0.0</v>
      </c>
      <c r="NL14" s="83">
        <v>0.0</v>
      </c>
      <c r="NM14" s="83">
        <v>34.0</v>
      </c>
      <c r="NN14" s="83">
        <v>55.0</v>
      </c>
      <c r="NO14" s="83">
        <v>52.0</v>
      </c>
      <c r="NP14" s="83">
        <v>4.0</v>
      </c>
      <c r="NQ14" s="222"/>
    </row>
    <row r="15" ht="14.25" customHeight="1">
      <c r="A15" s="49">
        <v>0.0833333333333333</v>
      </c>
      <c r="B15" s="50"/>
      <c r="C15" s="51">
        <v>50.31</v>
      </c>
      <c r="D15" s="52">
        <v>340.0</v>
      </c>
      <c r="E15" s="53">
        <v>135.0</v>
      </c>
      <c r="F15" s="53">
        <v>67.0</v>
      </c>
      <c r="G15" s="53">
        <v>14.9</v>
      </c>
      <c r="H15" s="54"/>
      <c r="I15" s="53">
        <v>6.0</v>
      </c>
      <c r="J15" s="53">
        <v>53.0</v>
      </c>
      <c r="K15" s="53">
        <v>52.0</v>
      </c>
      <c r="L15" s="53">
        <v>140.0</v>
      </c>
      <c r="M15" s="53">
        <v>78.0</v>
      </c>
      <c r="N15" s="53">
        <v>19.7</v>
      </c>
      <c r="O15" s="54"/>
      <c r="P15" s="53">
        <v>6.0</v>
      </c>
      <c r="Q15" s="53">
        <v>54.0</v>
      </c>
      <c r="R15" s="53">
        <v>51.0</v>
      </c>
      <c r="S15" s="53">
        <v>343.6</v>
      </c>
      <c r="T15" s="53">
        <v>206.4</v>
      </c>
      <c r="U15" s="53">
        <v>125.3</v>
      </c>
      <c r="V15" s="54"/>
      <c r="W15" s="53">
        <v>339.2</v>
      </c>
      <c r="X15" s="53">
        <v>154.2</v>
      </c>
      <c r="Y15" s="53">
        <v>81.9</v>
      </c>
      <c r="Z15" s="54"/>
      <c r="AA15" s="53">
        <v>342.3</v>
      </c>
      <c r="AB15" s="53">
        <v>375.3</v>
      </c>
      <c r="AC15" s="53">
        <v>245.2</v>
      </c>
      <c r="AD15" s="54"/>
      <c r="AE15" s="53">
        <v>342.1</v>
      </c>
      <c r="AF15" s="53">
        <v>420.5</v>
      </c>
      <c r="AG15" s="53">
        <v>222.6</v>
      </c>
      <c r="AH15" s="54"/>
      <c r="AI15" s="53">
        <v>349.5</v>
      </c>
      <c r="AJ15" s="53">
        <v>331.6</v>
      </c>
      <c r="AK15" s="53">
        <v>208.8</v>
      </c>
      <c r="AL15" s="54"/>
      <c r="AM15" s="53">
        <v>340.8</v>
      </c>
      <c r="AN15" s="53">
        <v>351.9</v>
      </c>
      <c r="AO15" s="53">
        <v>197.3</v>
      </c>
      <c r="AP15" s="54"/>
      <c r="AQ15" s="53">
        <v>135.0</v>
      </c>
      <c r="AR15" s="54">
        <f t="shared" ref="AR15:AS15" si="4">F15</f>
        <v>67</v>
      </c>
      <c r="AS15" s="56">
        <f t="shared" si="4"/>
        <v>14.9</v>
      </c>
      <c r="AT15" s="54"/>
      <c r="AU15" s="54">
        <f t="shared" ref="AU15:AW15" si="5">L15</f>
        <v>140</v>
      </c>
      <c r="AV15" s="54">
        <f t="shared" si="5"/>
        <v>78</v>
      </c>
      <c r="AW15" s="54">
        <f t="shared" si="5"/>
        <v>19.7</v>
      </c>
      <c r="AX15" s="54"/>
      <c r="AY15" s="168">
        <f t="shared" si="6"/>
        <v>135</v>
      </c>
      <c r="AZ15" s="54"/>
      <c r="BA15" s="54"/>
      <c r="BB15" s="54"/>
      <c r="BC15" s="89"/>
      <c r="BD15" s="54"/>
      <c r="BE15" s="127">
        <v>32.0</v>
      </c>
      <c r="BF15" s="54">
        <v>140.0</v>
      </c>
      <c r="BG15" s="127">
        <v>4.8</v>
      </c>
      <c r="BH15" s="54"/>
      <c r="BI15" s="53">
        <v>22.0</v>
      </c>
      <c r="BJ15" s="53">
        <v>90.0</v>
      </c>
      <c r="BK15" s="53">
        <v>64.0</v>
      </c>
      <c r="BL15" s="89"/>
      <c r="BM15" s="58">
        <v>341.0</v>
      </c>
      <c r="BN15" s="58">
        <v>144.0</v>
      </c>
      <c r="BO15" s="58">
        <v>207.0</v>
      </c>
      <c r="BP15" s="58">
        <v>10.4</v>
      </c>
      <c r="BQ15" s="59"/>
      <c r="BR15" s="58">
        <v>6.0</v>
      </c>
      <c r="BS15" s="58">
        <v>60.0</v>
      </c>
      <c r="BT15" s="58">
        <v>61.0</v>
      </c>
      <c r="BU15" s="59">
        <f t="shared" si="7"/>
        <v>341</v>
      </c>
      <c r="BV15" s="58">
        <v>291.0</v>
      </c>
      <c r="BW15" s="58">
        <v>167.0</v>
      </c>
      <c r="BX15" s="58">
        <v>26.0</v>
      </c>
      <c r="BY15" s="58">
        <v>334.0</v>
      </c>
      <c r="BZ15" s="58">
        <v>307.0</v>
      </c>
      <c r="CA15" s="58">
        <v>168.0</v>
      </c>
      <c r="CB15" s="58">
        <v>25.0</v>
      </c>
      <c r="CC15" s="58">
        <v>341.0</v>
      </c>
      <c r="CD15" s="58">
        <v>222.0</v>
      </c>
      <c r="CE15" s="58">
        <v>124.0</v>
      </c>
      <c r="CF15" s="58">
        <v>2.0</v>
      </c>
      <c r="CG15" s="58">
        <v>337.0</v>
      </c>
      <c r="CH15" s="58">
        <v>222.0</v>
      </c>
      <c r="CI15" s="58">
        <v>124.0</v>
      </c>
      <c r="CJ15" s="58">
        <v>3.0</v>
      </c>
      <c r="CK15" s="58">
        <v>351.0</v>
      </c>
      <c r="CL15" s="58">
        <v>259.0</v>
      </c>
      <c r="CM15" s="58">
        <v>143.0</v>
      </c>
      <c r="CN15" s="58">
        <v>3.0</v>
      </c>
      <c r="CO15" s="58">
        <v>330.0</v>
      </c>
      <c r="CP15" s="58">
        <v>247.0</v>
      </c>
      <c r="CQ15" s="58">
        <v>125.0</v>
      </c>
      <c r="CR15" s="58">
        <v>4.0</v>
      </c>
      <c r="CS15" s="58">
        <v>338.0</v>
      </c>
      <c r="CT15" s="58">
        <v>295.0</v>
      </c>
      <c r="CU15" s="58">
        <v>161.0</v>
      </c>
      <c r="CV15" s="58">
        <v>6.0</v>
      </c>
      <c r="CW15" s="58">
        <v>336.0</v>
      </c>
      <c r="CX15" s="58">
        <v>165.0</v>
      </c>
      <c r="CY15" s="58">
        <v>64.0</v>
      </c>
      <c r="CZ15" s="58">
        <v>51.0</v>
      </c>
      <c r="DA15" s="58">
        <v>323.0</v>
      </c>
      <c r="DB15" s="58">
        <v>172.0</v>
      </c>
      <c r="DC15" s="58">
        <v>67.0</v>
      </c>
      <c r="DD15" s="58">
        <v>63.0</v>
      </c>
      <c r="DE15" s="59">
        <f t="shared" si="8"/>
        <v>144</v>
      </c>
      <c r="DF15" s="58">
        <v>35.0</v>
      </c>
      <c r="DG15" s="59">
        <f t="shared" ref="DG15:DH15" si="9">BO15</f>
        <v>207</v>
      </c>
      <c r="DH15" s="59">
        <f t="shared" si="9"/>
        <v>10.4</v>
      </c>
      <c r="DI15" s="59"/>
      <c r="DJ15" s="58">
        <v>7.0</v>
      </c>
      <c r="DK15" s="58">
        <v>56.0</v>
      </c>
      <c r="DL15" s="58">
        <v>51.0</v>
      </c>
      <c r="DM15" s="89"/>
      <c r="DN15" s="61">
        <v>338.0</v>
      </c>
      <c r="DO15" s="61">
        <v>139.0</v>
      </c>
      <c r="DP15" s="61">
        <v>48.03</v>
      </c>
      <c r="DQ15" s="61">
        <v>26.46</v>
      </c>
      <c r="DR15" s="61">
        <v>8.32</v>
      </c>
      <c r="DS15" s="61">
        <v>8.0</v>
      </c>
      <c r="DT15" s="61">
        <v>41.0</v>
      </c>
      <c r="DU15" s="61">
        <v>48.6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341.0</v>
      </c>
      <c r="EF15" s="63">
        <v>137.0</v>
      </c>
      <c r="EG15" s="63">
        <v>72.0</v>
      </c>
      <c r="EH15" s="63">
        <v>3.1</v>
      </c>
      <c r="EI15" s="64"/>
      <c r="EJ15" s="63">
        <v>9.0</v>
      </c>
      <c r="EK15" s="63">
        <v>49.0</v>
      </c>
      <c r="EL15" s="63">
        <v>52.0</v>
      </c>
      <c r="EM15" s="63">
        <v>137.0</v>
      </c>
      <c r="EN15" s="63">
        <v>116.0</v>
      </c>
      <c r="EO15" s="63">
        <v>5.2</v>
      </c>
      <c r="EP15" s="64"/>
      <c r="EQ15" s="63">
        <v>9.0</v>
      </c>
      <c r="ER15" s="63">
        <v>50.0</v>
      </c>
      <c r="ES15" s="63">
        <v>53.0</v>
      </c>
      <c r="ET15" s="63">
        <v>342.0</v>
      </c>
      <c r="EU15" s="63">
        <v>0.0</v>
      </c>
      <c r="EV15" s="63">
        <v>0.0</v>
      </c>
      <c r="EW15" s="63">
        <v>0.0</v>
      </c>
      <c r="EX15" s="63">
        <v>340.0</v>
      </c>
      <c r="EY15" s="63">
        <v>254.0</v>
      </c>
      <c r="EZ15" s="63">
        <v>148.0</v>
      </c>
      <c r="FA15" s="63">
        <v>0.2</v>
      </c>
      <c r="FB15" s="63">
        <v>341.0</v>
      </c>
      <c r="FC15" s="63">
        <v>0.0</v>
      </c>
      <c r="FD15" s="63">
        <v>0.0</v>
      </c>
      <c r="FE15" s="63">
        <v>0.0</v>
      </c>
      <c r="FF15" s="63">
        <v>339.0</v>
      </c>
      <c r="FG15" s="63">
        <v>254.0</v>
      </c>
      <c r="FH15" s="63">
        <v>147.8</v>
      </c>
      <c r="FI15" s="63">
        <v>1.0</v>
      </c>
      <c r="FJ15" s="63">
        <v>342.0</v>
      </c>
      <c r="FK15" s="63">
        <v>241.0</v>
      </c>
      <c r="FL15" s="63">
        <v>139.2</v>
      </c>
      <c r="FM15" s="64"/>
      <c r="FN15" s="63">
        <v>342.0</v>
      </c>
      <c r="FO15" s="63">
        <v>241.0</v>
      </c>
      <c r="FP15" s="63">
        <v>139.9</v>
      </c>
      <c r="FQ15" s="63">
        <v>7.2</v>
      </c>
      <c r="FR15" s="63">
        <v>137.0</v>
      </c>
      <c r="FS15" s="64"/>
      <c r="FT15" s="63">
        <v>15.61</v>
      </c>
      <c r="FU15" s="64"/>
      <c r="FV15" s="63">
        <v>137.0</v>
      </c>
      <c r="FW15" s="64"/>
      <c r="FX15" s="64"/>
      <c r="FY15" s="64"/>
      <c r="FZ15" s="89"/>
      <c r="GA15" s="65">
        <v>344.0</v>
      </c>
      <c r="GB15" s="66">
        <v>276.81</v>
      </c>
      <c r="GC15" s="66">
        <v>175.3</v>
      </c>
      <c r="GD15" s="66">
        <v>12.65</v>
      </c>
      <c r="GE15" s="66">
        <v>343.0</v>
      </c>
      <c r="GF15" s="66">
        <v>294.25</v>
      </c>
      <c r="GG15" s="66">
        <v>173.71</v>
      </c>
      <c r="GH15" s="66">
        <v>10.84</v>
      </c>
      <c r="GI15" s="66">
        <v>343.0</v>
      </c>
      <c r="GJ15" s="66">
        <v>130.42</v>
      </c>
      <c r="GK15" s="66">
        <v>-125.72</v>
      </c>
      <c r="GL15" s="66">
        <v>-16.88</v>
      </c>
      <c r="GM15" s="66">
        <v>343.0</v>
      </c>
      <c r="GN15" s="66">
        <v>120.31</v>
      </c>
      <c r="GO15" s="66">
        <v>-141.3</v>
      </c>
      <c r="GP15" s="66">
        <v>-22.74</v>
      </c>
      <c r="GQ15" s="66">
        <v>344.0</v>
      </c>
      <c r="GR15" s="66">
        <v>55.48</v>
      </c>
      <c r="GS15" s="66">
        <v>-51.26</v>
      </c>
      <c r="GT15" s="66">
        <v>9.66</v>
      </c>
      <c r="GU15" s="66">
        <v>344.0</v>
      </c>
      <c r="GV15" s="66">
        <v>69.99</v>
      </c>
      <c r="GW15" s="66">
        <v>-88.33</v>
      </c>
      <c r="GX15" s="66">
        <v>5.28</v>
      </c>
      <c r="GY15" s="89"/>
      <c r="GZ15" s="98" t="s">
        <v>91</v>
      </c>
      <c r="HA15" s="99" t="s">
        <v>92</v>
      </c>
      <c r="HB15" s="98">
        <v>273.0</v>
      </c>
      <c r="HC15" s="98">
        <v>13.65</v>
      </c>
      <c r="HD15" s="98">
        <v>5.46</v>
      </c>
      <c r="HE15" s="99">
        <v>8.0</v>
      </c>
      <c r="HF15" s="99">
        <v>56.0</v>
      </c>
      <c r="HG15" s="99">
        <v>53.0</v>
      </c>
      <c r="HH15" s="98" t="s">
        <v>91</v>
      </c>
      <c r="HI15" s="98" t="s">
        <v>92</v>
      </c>
      <c r="HJ15" s="98">
        <v>160.0</v>
      </c>
      <c r="HK15" s="98">
        <v>8.0</v>
      </c>
      <c r="HL15" s="98">
        <v>3.2</v>
      </c>
      <c r="HM15" s="98">
        <v>5.0</v>
      </c>
      <c r="HN15" s="99">
        <v>57.0</v>
      </c>
      <c r="HO15" s="99">
        <v>56.0</v>
      </c>
      <c r="HP15" s="98" t="s">
        <v>91</v>
      </c>
      <c r="HQ15" s="99" t="s">
        <v>92</v>
      </c>
      <c r="HR15" s="98">
        <v>136.0</v>
      </c>
      <c r="HS15" s="98">
        <v>6.8</v>
      </c>
      <c r="HT15" s="98">
        <v>3.4</v>
      </c>
      <c r="HU15" s="98">
        <v>7.0</v>
      </c>
      <c r="HV15" s="99">
        <v>49.0</v>
      </c>
      <c r="HW15" s="99">
        <v>49.0</v>
      </c>
      <c r="HX15" s="89"/>
      <c r="HY15" s="147">
        <v>135.0</v>
      </c>
      <c r="HZ15" s="147">
        <v>33.0</v>
      </c>
      <c r="IA15" s="72">
        <v>54.0</v>
      </c>
      <c r="IB15" s="72">
        <v>2.7</v>
      </c>
      <c r="IC15" s="73"/>
      <c r="ID15" s="147">
        <v>2.0</v>
      </c>
      <c r="IE15" s="147">
        <v>58.0</v>
      </c>
      <c r="IF15" s="147">
        <v>38.0</v>
      </c>
      <c r="IG15" s="89"/>
      <c r="IH15" s="74">
        <v>145.0</v>
      </c>
      <c r="II15" s="74">
        <v>35.2</v>
      </c>
      <c r="IJ15" s="74">
        <v>11.0</v>
      </c>
      <c r="IK15" s="74">
        <v>0.1</v>
      </c>
      <c r="IL15" s="74">
        <v>0.2</v>
      </c>
      <c r="IM15" s="74">
        <v>6.0</v>
      </c>
      <c r="IN15" s="74">
        <v>49.0</v>
      </c>
      <c r="IO15" s="74">
        <v>47.0</v>
      </c>
      <c r="IP15" s="74">
        <v>145.0</v>
      </c>
      <c r="IQ15" s="74">
        <v>34.4</v>
      </c>
      <c r="IR15" s="74" t="s">
        <v>122</v>
      </c>
      <c r="IS15" s="74" t="s">
        <v>122</v>
      </c>
      <c r="IT15" s="74"/>
      <c r="IU15" s="74">
        <v>12.0</v>
      </c>
      <c r="IV15" s="74">
        <v>53.0</v>
      </c>
      <c r="IW15" s="74">
        <v>50.0</v>
      </c>
      <c r="IX15" s="89"/>
      <c r="IY15" s="149">
        <v>138.31</v>
      </c>
      <c r="IZ15" s="149">
        <v>34.41</v>
      </c>
      <c r="JA15" s="149">
        <v>419.08</v>
      </c>
      <c r="JB15" s="149">
        <v>20.95</v>
      </c>
      <c r="JC15" s="149">
        <v>9.4</v>
      </c>
      <c r="JD15" s="149">
        <v>3.0</v>
      </c>
      <c r="JE15" s="149">
        <v>72.54</v>
      </c>
      <c r="JF15" s="149">
        <v>52.29</v>
      </c>
      <c r="JG15" s="149" t="s">
        <v>134</v>
      </c>
      <c r="JH15" s="149" t="s">
        <v>134</v>
      </c>
      <c r="JI15" s="149" t="s">
        <v>134</v>
      </c>
      <c r="JJ15" s="149" t="s">
        <v>134</v>
      </c>
      <c r="JK15" s="149" t="s">
        <v>134</v>
      </c>
      <c r="JL15" s="149" t="s">
        <v>134</v>
      </c>
      <c r="JM15" s="149" t="s">
        <v>134</v>
      </c>
      <c r="JN15" s="149" t="s">
        <v>134</v>
      </c>
      <c r="JO15" s="89"/>
      <c r="JP15" s="78">
        <v>136.0</v>
      </c>
      <c r="JQ15" s="78">
        <v>32.1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41.0</v>
      </c>
      <c r="JX15" s="78">
        <v>136.0</v>
      </c>
      <c r="JY15" s="78">
        <v>34.3</v>
      </c>
      <c r="JZ15" s="78">
        <v>121.0</v>
      </c>
      <c r="KA15" s="78">
        <v>6.5</v>
      </c>
      <c r="KB15" s="78">
        <v>2.4</v>
      </c>
      <c r="KC15" s="78">
        <v>2.0</v>
      </c>
      <c r="KD15" s="78">
        <v>48.0</v>
      </c>
      <c r="KE15" s="78">
        <v>47.0</v>
      </c>
      <c r="KF15" s="89"/>
      <c r="KG15" s="79">
        <v>136.0</v>
      </c>
      <c r="KH15" s="79">
        <v>33.0</v>
      </c>
      <c r="KI15" s="238">
        <v>120.0</v>
      </c>
      <c r="KJ15" s="238">
        <v>6.0</v>
      </c>
      <c r="KK15" s="79"/>
      <c r="KL15" s="79">
        <v>1.0</v>
      </c>
      <c r="KM15" s="79">
        <v>54.0</v>
      </c>
      <c r="KN15" s="79">
        <v>54.0</v>
      </c>
      <c r="KO15" s="79">
        <v>136.0</v>
      </c>
      <c r="KP15" s="79">
        <v>33.0</v>
      </c>
      <c r="KQ15" s="235" t="s">
        <v>98</v>
      </c>
      <c r="KR15" s="235" t="s">
        <v>98</v>
      </c>
      <c r="KS15" s="80"/>
      <c r="KT15" s="79">
        <v>1.0</v>
      </c>
      <c r="KU15" s="79">
        <v>52.0</v>
      </c>
      <c r="KV15" s="79">
        <v>50.0</v>
      </c>
      <c r="KW15" s="89"/>
      <c r="KX15" s="81">
        <v>123.0</v>
      </c>
      <c r="KY15" s="81">
        <v>32.0</v>
      </c>
      <c r="KZ15" s="81">
        <v>282.0</v>
      </c>
      <c r="LA15" s="81">
        <v>13.5</v>
      </c>
      <c r="LB15" s="81">
        <v>3.8</v>
      </c>
      <c r="LC15" s="81">
        <v>3.0</v>
      </c>
      <c r="LD15" s="81">
        <v>52.0</v>
      </c>
      <c r="LE15" s="81">
        <v>53.0</v>
      </c>
      <c r="LF15" s="81">
        <v>123.0</v>
      </c>
      <c r="LG15" s="81">
        <v>32.0</v>
      </c>
      <c r="LH15" s="81">
        <v>369.0</v>
      </c>
      <c r="LI15" s="81">
        <v>18.1</v>
      </c>
      <c r="LJ15" s="81">
        <v>5.0</v>
      </c>
      <c r="LK15" s="81">
        <v>5.0</v>
      </c>
      <c r="LL15" s="81">
        <v>50.0</v>
      </c>
      <c r="LM15" s="81">
        <v>49.0</v>
      </c>
      <c r="LN15" s="89"/>
      <c r="LO15" s="82">
        <v>329.0</v>
      </c>
      <c r="LP15" s="82">
        <v>453.0</v>
      </c>
      <c r="LQ15" s="82">
        <v>191.0</v>
      </c>
      <c r="LR15" s="82">
        <v>66.0</v>
      </c>
      <c r="LS15" s="82">
        <v>139.0</v>
      </c>
      <c r="LT15" s="82">
        <v>74.0</v>
      </c>
      <c r="LU15" s="82">
        <v>8.0</v>
      </c>
      <c r="LV15" s="82">
        <v>137.0</v>
      </c>
      <c r="LW15" s="82">
        <v>143.0</v>
      </c>
      <c r="LX15" s="82">
        <v>58.0</v>
      </c>
      <c r="LY15" s="82">
        <v>53.0</v>
      </c>
      <c r="LZ15" s="82">
        <v>12.0</v>
      </c>
      <c r="MA15" s="82">
        <v>117.0</v>
      </c>
      <c r="MB15" s="82">
        <v>8.0</v>
      </c>
      <c r="MC15" s="82">
        <v>139.0</v>
      </c>
      <c r="MD15" s="82">
        <v>310.0</v>
      </c>
      <c r="ME15" s="82">
        <v>78.0</v>
      </c>
      <c r="MF15" s="82">
        <v>62.0</v>
      </c>
      <c r="MG15" s="82">
        <v>12.0</v>
      </c>
      <c r="MH15" s="82">
        <v>0.0</v>
      </c>
      <c r="MI15" s="82">
        <v>0.0</v>
      </c>
      <c r="MJ15" s="82">
        <v>0.0</v>
      </c>
      <c r="MK15" s="82">
        <v>0.0</v>
      </c>
      <c r="ML15" s="82">
        <v>55.0</v>
      </c>
      <c r="MM15" s="82">
        <v>55.0</v>
      </c>
      <c r="MN15" s="82">
        <v>5.0</v>
      </c>
      <c r="MO15" s="86"/>
      <c r="MP15" s="87"/>
      <c r="MQ15" s="87"/>
      <c r="MR15" s="87"/>
      <c r="MS15" s="87"/>
      <c r="MT15" s="82">
        <v>5.0</v>
      </c>
      <c r="MU15" s="82">
        <v>2.0</v>
      </c>
      <c r="MV15" s="82">
        <v>88.0</v>
      </c>
      <c r="MW15" s="83">
        <v>36.0</v>
      </c>
      <c r="MX15" s="83">
        <v>38.0</v>
      </c>
      <c r="MY15" s="88" t="s">
        <v>96</v>
      </c>
      <c r="MZ15" s="83">
        <v>5.0</v>
      </c>
      <c r="NA15" s="87"/>
      <c r="NB15" s="82">
        <v>22.0</v>
      </c>
      <c r="NC15" s="82">
        <v>7.0</v>
      </c>
      <c r="ND15" s="82">
        <v>422.0</v>
      </c>
      <c r="NE15" s="83">
        <v>34.0</v>
      </c>
      <c r="NF15" s="83">
        <v>48.0</v>
      </c>
      <c r="NG15" s="83">
        <v>48.0</v>
      </c>
      <c r="NH15" s="83">
        <v>5.0</v>
      </c>
      <c r="NI15" s="87"/>
      <c r="NJ15" s="83">
        <v>0.0</v>
      </c>
      <c r="NK15" s="83">
        <v>0.0</v>
      </c>
      <c r="NL15" s="83">
        <v>0.0</v>
      </c>
      <c r="NM15" s="83">
        <v>34.0</v>
      </c>
      <c r="NN15" s="83">
        <v>55.0</v>
      </c>
      <c r="NO15" s="83">
        <v>52.0</v>
      </c>
      <c r="NP15" s="83">
        <v>4.0</v>
      </c>
      <c r="NQ15" s="222"/>
    </row>
    <row r="16" ht="14.25" customHeight="1">
      <c r="A16" s="49">
        <v>0.125</v>
      </c>
      <c r="B16" s="50"/>
      <c r="C16" s="51">
        <v>50.27</v>
      </c>
      <c r="D16" s="52">
        <v>342.0</v>
      </c>
      <c r="E16" s="53">
        <v>136.0</v>
      </c>
      <c r="F16" s="53">
        <v>71.0</v>
      </c>
      <c r="G16" s="53">
        <v>15.6</v>
      </c>
      <c r="H16" s="54"/>
      <c r="I16" s="53">
        <v>6.0</v>
      </c>
      <c r="J16" s="53">
        <v>53.0</v>
      </c>
      <c r="K16" s="53">
        <v>52.0</v>
      </c>
      <c r="L16" s="53">
        <v>140.0</v>
      </c>
      <c r="M16" s="53">
        <v>77.0</v>
      </c>
      <c r="N16" s="53">
        <v>19.3</v>
      </c>
      <c r="O16" s="54"/>
      <c r="P16" s="53">
        <v>6.0</v>
      </c>
      <c r="Q16" s="53">
        <v>54.0</v>
      </c>
      <c r="R16" s="53">
        <v>51.0</v>
      </c>
      <c r="S16" s="53">
        <v>345.8</v>
      </c>
      <c r="T16" s="53">
        <v>199.5</v>
      </c>
      <c r="U16" s="53">
        <v>122.4</v>
      </c>
      <c r="V16" s="54"/>
      <c r="W16" s="53">
        <v>341.6</v>
      </c>
      <c r="X16" s="53">
        <v>156.2</v>
      </c>
      <c r="Y16" s="53">
        <v>80.9</v>
      </c>
      <c r="Z16" s="54"/>
      <c r="AA16" s="53">
        <v>345.9</v>
      </c>
      <c r="AB16" s="53">
        <v>330.8</v>
      </c>
      <c r="AC16" s="53">
        <v>220.6</v>
      </c>
      <c r="AD16" s="54"/>
      <c r="AE16" s="53">
        <v>345.7</v>
      </c>
      <c r="AF16" s="53">
        <v>271.7</v>
      </c>
      <c r="AG16" s="53">
        <v>201.3</v>
      </c>
      <c r="AH16" s="54"/>
      <c r="AI16" s="53">
        <v>352.8</v>
      </c>
      <c r="AJ16" s="53">
        <v>295.8</v>
      </c>
      <c r="AK16" s="53">
        <v>189.3</v>
      </c>
      <c r="AL16" s="54"/>
      <c r="AM16" s="53">
        <v>344.1</v>
      </c>
      <c r="AN16" s="53">
        <v>315.4</v>
      </c>
      <c r="AO16" s="53">
        <v>177.9</v>
      </c>
      <c r="AP16" s="54"/>
      <c r="AQ16" s="53">
        <v>136.0</v>
      </c>
      <c r="AR16" s="54">
        <f t="shared" ref="AR16:AS16" si="10">F16</f>
        <v>71</v>
      </c>
      <c r="AS16" s="56">
        <f t="shared" si="10"/>
        <v>15.6</v>
      </c>
      <c r="AT16" s="54"/>
      <c r="AU16" s="54">
        <f t="shared" ref="AU16:AW16" si="11">L16</f>
        <v>140</v>
      </c>
      <c r="AV16" s="54">
        <f t="shared" si="11"/>
        <v>77</v>
      </c>
      <c r="AW16" s="54">
        <f t="shared" si="11"/>
        <v>19.3</v>
      </c>
      <c r="AX16" s="54"/>
      <c r="AY16" s="168">
        <f t="shared" si="6"/>
        <v>136</v>
      </c>
      <c r="AZ16" s="54"/>
      <c r="BA16" s="54"/>
      <c r="BB16" s="54"/>
      <c r="BC16" s="89"/>
      <c r="BD16" s="54"/>
      <c r="BE16" s="127">
        <v>32.0</v>
      </c>
      <c r="BF16" s="54">
        <v>140.0</v>
      </c>
      <c r="BG16" s="127">
        <v>4.7</v>
      </c>
      <c r="BH16" s="54"/>
      <c r="BI16" s="53">
        <v>22.0</v>
      </c>
      <c r="BJ16" s="53">
        <v>90.0</v>
      </c>
      <c r="BK16" s="53">
        <v>64.0</v>
      </c>
      <c r="BL16" s="89"/>
      <c r="BM16" s="58">
        <v>341.0</v>
      </c>
      <c r="BN16" s="58">
        <v>144.0</v>
      </c>
      <c r="BO16" s="58">
        <v>275.0</v>
      </c>
      <c r="BP16" s="58">
        <v>13.8</v>
      </c>
      <c r="BQ16" s="59"/>
      <c r="BR16" s="58">
        <v>6.0</v>
      </c>
      <c r="BS16" s="58">
        <v>56.0</v>
      </c>
      <c r="BT16" s="58">
        <v>55.0</v>
      </c>
      <c r="BU16" s="59">
        <f t="shared" si="7"/>
        <v>341</v>
      </c>
      <c r="BV16" s="58">
        <v>287.0</v>
      </c>
      <c r="BW16" s="58">
        <v>167.0</v>
      </c>
      <c r="BX16" s="58">
        <v>31.0</v>
      </c>
      <c r="BY16" s="58">
        <v>334.0</v>
      </c>
      <c r="BZ16" s="58">
        <v>309.0</v>
      </c>
      <c r="CA16" s="58">
        <v>168.0</v>
      </c>
      <c r="CB16" s="58">
        <v>30.0</v>
      </c>
      <c r="CC16" s="58">
        <v>341.0</v>
      </c>
      <c r="CD16" s="58">
        <v>218.0</v>
      </c>
      <c r="CE16" s="58">
        <v>122.0</v>
      </c>
      <c r="CF16" s="58">
        <v>2.0</v>
      </c>
      <c r="CG16" s="58">
        <v>336.0</v>
      </c>
      <c r="CH16" s="58">
        <v>218.0</v>
      </c>
      <c r="CI16" s="58">
        <v>121.0</v>
      </c>
      <c r="CJ16" s="58">
        <v>3.0</v>
      </c>
      <c r="CK16" s="58">
        <v>351.0</v>
      </c>
      <c r="CL16" s="58">
        <v>260.0</v>
      </c>
      <c r="CM16" s="58">
        <v>157.0</v>
      </c>
      <c r="CN16" s="58">
        <v>3.0</v>
      </c>
      <c r="CO16" s="58">
        <v>331.0</v>
      </c>
      <c r="CP16" s="58">
        <v>271.0</v>
      </c>
      <c r="CQ16" s="58">
        <v>137.0</v>
      </c>
      <c r="CR16" s="58">
        <v>6.0</v>
      </c>
      <c r="CS16" s="58">
        <v>334.0</v>
      </c>
      <c r="CT16" s="58">
        <v>296.0</v>
      </c>
      <c r="CU16" s="58">
        <v>174.0</v>
      </c>
      <c r="CV16" s="58">
        <v>101.0</v>
      </c>
      <c r="CW16" s="58">
        <v>336.0</v>
      </c>
      <c r="CX16" s="58">
        <v>153.0</v>
      </c>
      <c r="CY16" s="58">
        <v>41.0</v>
      </c>
      <c r="CZ16" s="58">
        <v>50.0</v>
      </c>
      <c r="DA16" s="58">
        <v>323.0</v>
      </c>
      <c r="DB16" s="58">
        <v>162.0</v>
      </c>
      <c r="DC16" s="58">
        <v>48.0</v>
      </c>
      <c r="DD16" s="58">
        <v>73.0</v>
      </c>
      <c r="DE16" s="59">
        <f t="shared" si="8"/>
        <v>144</v>
      </c>
      <c r="DF16" s="58">
        <v>34.9</v>
      </c>
      <c r="DG16" s="59">
        <f t="shared" ref="DG16:DH16" si="12">BO16</f>
        <v>275</v>
      </c>
      <c r="DH16" s="59">
        <f t="shared" si="12"/>
        <v>13.8</v>
      </c>
      <c r="DI16" s="59"/>
      <c r="DJ16" s="58">
        <v>7.0</v>
      </c>
      <c r="DK16" s="58">
        <v>57.0</v>
      </c>
      <c r="DL16" s="58">
        <v>51.0</v>
      </c>
      <c r="DM16" s="89"/>
      <c r="DN16" s="61">
        <v>339.0</v>
      </c>
      <c r="DO16" s="61">
        <v>139.0</v>
      </c>
      <c r="DP16" s="61">
        <v>38.72</v>
      </c>
      <c r="DQ16" s="61">
        <v>24.72</v>
      </c>
      <c r="DR16" s="61">
        <v>6.41</v>
      </c>
      <c r="DS16" s="61">
        <v>8.0</v>
      </c>
      <c r="DT16" s="61">
        <v>41.0</v>
      </c>
      <c r="DU16" s="61">
        <v>48.3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344.0</v>
      </c>
      <c r="EF16" s="63">
        <v>138.0</v>
      </c>
      <c r="EG16" s="63">
        <v>71.0</v>
      </c>
      <c r="EH16" s="63">
        <v>3.0</v>
      </c>
      <c r="EI16" s="64"/>
      <c r="EJ16" s="63">
        <v>9.0</v>
      </c>
      <c r="EK16" s="63">
        <v>48.0</v>
      </c>
      <c r="EL16" s="63">
        <v>51.0</v>
      </c>
      <c r="EM16" s="63">
        <v>138.0</v>
      </c>
      <c r="EN16" s="63">
        <v>117.0</v>
      </c>
      <c r="EO16" s="63">
        <v>5.0</v>
      </c>
      <c r="EP16" s="64"/>
      <c r="EQ16" s="63">
        <v>9.0</v>
      </c>
      <c r="ER16" s="63">
        <v>49.0</v>
      </c>
      <c r="ES16" s="63">
        <v>52.0</v>
      </c>
      <c r="ET16" s="63">
        <v>343.0</v>
      </c>
      <c r="EU16" s="63">
        <v>0.0</v>
      </c>
      <c r="EV16" s="63">
        <v>0.0</v>
      </c>
      <c r="EW16" s="63">
        <v>0.0</v>
      </c>
      <c r="EX16" s="63">
        <v>341.0</v>
      </c>
      <c r="EY16" s="63">
        <v>253.0</v>
      </c>
      <c r="EZ16" s="63">
        <v>148.0</v>
      </c>
      <c r="FA16" s="63">
        <v>-2.3</v>
      </c>
      <c r="FB16" s="63">
        <v>343.0</v>
      </c>
      <c r="FC16" s="63">
        <v>0.0</v>
      </c>
      <c r="FD16" s="63">
        <v>0.0</v>
      </c>
      <c r="FE16" s="63">
        <v>0.0</v>
      </c>
      <c r="FF16" s="63">
        <v>340.0</v>
      </c>
      <c r="FG16" s="63">
        <v>253.0</v>
      </c>
      <c r="FH16" s="63">
        <v>148.0</v>
      </c>
      <c r="FI16" s="63">
        <v>-0.1</v>
      </c>
      <c r="FJ16" s="63">
        <v>344.0</v>
      </c>
      <c r="FK16" s="63">
        <v>244.0</v>
      </c>
      <c r="FL16" s="63">
        <v>142.3</v>
      </c>
      <c r="FM16" s="64"/>
      <c r="FN16" s="63">
        <v>344.0</v>
      </c>
      <c r="FO16" s="63">
        <v>261.0</v>
      </c>
      <c r="FP16" s="63">
        <v>143.0</v>
      </c>
      <c r="FQ16" s="63">
        <v>9.5</v>
      </c>
      <c r="FR16" s="63">
        <v>138.0</v>
      </c>
      <c r="FS16" s="64"/>
      <c r="FT16" s="63">
        <v>9.7</v>
      </c>
      <c r="FU16" s="64"/>
      <c r="FV16" s="63">
        <v>138.0</v>
      </c>
      <c r="FW16" s="64"/>
      <c r="FX16" s="64"/>
      <c r="FY16" s="64"/>
      <c r="FZ16" s="89"/>
      <c r="GA16" s="65">
        <v>344.0</v>
      </c>
      <c r="GB16" s="66">
        <v>294.99</v>
      </c>
      <c r="GC16" s="66">
        <v>185.69</v>
      </c>
      <c r="GD16" s="66">
        <v>8.88</v>
      </c>
      <c r="GE16" s="66">
        <v>343.0</v>
      </c>
      <c r="GF16" s="66">
        <v>309.64</v>
      </c>
      <c r="GG16" s="66">
        <v>182.59</v>
      </c>
      <c r="GH16" s="66">
        <v>11.47</v>
      </c>
      <c r="GI16" s="66">
        <v>344.0</v>
      </c>
      <c r="GJ16" s="66">
        <v>246.48</v>
      </c>
      <c r="GK16" s="66">
        <v>-142.89</v>
      </c>
      <c r="GL16" s="66">
        <v>-14.74</v>
      </c>
      <c r="GM16" s="66">
        <v>343.0</v>
      </c>
      <c r="GN16" s="66">
        <v>226.26</v>
      </c>
      <c r="GO16" s="66">
        <v>-142.3</v>
      </c>
      <c r="GP16" s="66">
        <v>-23.37</v>
      </c>
      <c r="GQ16" s="66">
        <v>344.0</v>
      </c>
      <c r="GR16" s="66">
        <v>66.68</v>
      </c>
      <c r="GS16" s="66">
        <v>-41.29</v>
      </c>
      <c r="GT16" s="66">
        <v>9.97</v>
      </c>
      <c r="GU16" s="66">
        <v>343.0</v>
      </c>
      <c r="GV16" s="66">
        <v>76.2</v>
      </c>
      <c r="GW16" s="66">
        <v>-41.88</v>
      </c>
      <c r="GX16" s="66">
        <v>8.79</v>
      </c>
      <c r="GY16" s="89"/>
      <c r="GZ16" s="98" t="s">
        <v>91</v>
      </c>
      <c r="HA16" s="99" t="s">
        <v>92</v>
      </c>
      <c r="HB16" s="98">
        <v>267.0</v>
      </c>
      <c r="HC16" s="98">
        <v>13.35</v>
      </c>
      <c r="HD16" s="98">
        <v>5.34</v>
      </c>
      <c r="HE16" s="99">
        <v>8.0</v>
      </c>
      <c r="HF16" s="99">
        <v>56.0</v>
      </c>
      <c r="HG16" s="99">
        <v>53.0</v>
      </c>
      <c r="HH16" s="98" t="s">
        <v>91</v>
      </c>
      <c r="HI16" s="98" t="s">
        <v>92</v>
      </c>
      <c r="HJ16" s="98">
        <v>177.0</v>
      </c>
      <c r="HK16" s="98">
        <v>8.85</v>
      </c>
      <c r="HL16" s="98">
        <v>3.54</v>
      </c>
      <c r="HM16" s="98">
        <v>5.0</v>
      </c>
      <c r="HN16" s="99">
        <v>55.0</v>
      </c>
      <c r="HO16" s="99">
        <v>54.0</v>
      </c>
      <c r="HP16" s="98" t="s">
        <v>91</v>
      </c>
      <c r="HQ16" s="99" t="s">
        <v>92</v>
      </c>
      <c r="HR16" s="98">
        <v>138.0</v>
      </c>
      <c r="HS16" s="98">
        <v>6.9</v>
      </c>
      <c r="HT16" s="98">
        <v>3.45</v>
      </c>
      <c r="HU16" s="98">
        <v>7.0</v>
      </c>
      <c r="HV16" s="99">
        <v>49.0</v>
      </c>
      <c r="HW16" s="99">
        <v>49.0</v>
      </c>
      <c r="HX16" s="89"/>
      <c r="HY16" s="147">
        <v>135.0</v>
      </c>
      <c r="HZ16" s="147">
        <v>33.0</v>
      </c>
      <c r="IA16" s="72">
        <v>60.0</v>
      </c>
      <c r="IB16" s="72">
        <v>3.0</v>
      </c>
      <c r="IC16" s="73"/>
      <c r="ID16" s="147">
        <v>2.0</v>
      </c>
      <c r="IE16" s="147">
        <v>58.0</v>
      </c>
      <c r="IF16" s="147">
        <v>38.0</v>
      </c>
      <c r="IG16" s="89"/>
      <c r="IH16" s="74">
        <v>145.0</v>
      </c>
      <c r="II16" s="74">
        <v>35.2</v>
      </c>
      <c r="IJ16" s="74">
        <v>11.0</v>
      </c>
      <c r="IK16" s="74">
        <v>0.1</v>
      </c>
      <c r="IL16" s="74">
        <v>0.2</v>
      </c>
      <c r="IM16" s="74">
        <v>6.0</v>
      </c>
      <c r="IN16" s="74">
        <v>49.0</v>
      </c>
      <c r="IO16" s="74">
        <v>47.0</v>
      </c>
      <c r="IP16" s="74">
        <v>145.0</v>
      </c>
      <c r="IQ16" s="74">
        <v>35.2</v>
      </c>
      <c r="IR16" s="74" t="s">
        <v>122</v>
      </c>
      <c r="IS16" s="74" t="s">
        <v>122</v>
      </c>
      <c r="IT16" s="74"/>
      <c r="IU16" s="74">
        <v>12.0</v>
      </c>
      <c r="IV16" s="74">
        <v>53.0</v>
      </c>
      <c r="IW16" s="74">
        <v>50.0</v>
      </c>
      <c r="IX16" s="89"/>
      <c r="IY16" s="149">
        <v>138.33</v>
      </c>
      <c r="IZ16" s="149">
        <v>34.48</v>
      </c>
      <c r="JA16" s="149">
        <v>416.74</v>
      </c>
      <c r="JB16" s="149">
        <v>20.83</v>
      </c>
      <c r="JC16" s="149">
        <v>9.1</v>
      </c>
      <c r="JD16" s="149">
        <v>3.0</v>
      </c>
      <c r="JE16" s="149">
        <v>68.39</v>
      </c>
      <c r="JF16" s="149">
        <v>50.47</v>
      </c>
      <c r="JG16" s="149" t="s">
        <v>134</v>
      </c>
      <c r="JH16" s="149" t="s">
        <v>134</v>
      </c>
      <c r="JI16" s="149" t="s">
        <v>134</v>
      </c>
      <c r="JJ16" s="149" t="s">
        <v>134</v>
      </c>
      <c r="JK16" s="149" t="s">
        <v>134</v>
      </c>
      <c r="JL16" s="149" t="s">
        <v>134</v>
      </c>
      <c r="JM16" s="149" t="s">
        <v>134</v>
      </c>
      <c r="JN16" s="149" t="s">
        <v>134</v>
      </c>
      <c r="JO16" s="89"/>
      <c r="JP16" s="78">
        <v>139.0</v>
      </c>
      <c r="JQ16" s="78">
        <v>32.8</v>
      </c>
      <c r="JR16" s="78">
        <v>0.0</v>
      </c>
      <c r="JS16" s="78">
        <v>0.0</v>
      </c>
      <c r="JT16" s="78">
        <v>0.0</v>
      </c>
      <c r="JU16" s="78">
        <v>2.0</v>
      </c>
      <c r="JV16" s="78">
        <v>41.0</v>
      </c>
      <c r="JW16" s="78">
        <v>40.0</v>
      </c>
      <c r="JX16" s="78">
        <v>139.0</v>
      </c>
      <c r="JY16" s="78">
        <v>34.9</v>
      </c>
      <c r="JZ16" s="78">
        <v>122.0</v>
      </c>
      <c r="KA16" s="78">
        <v>6.6</v>
      </c>
      <c r="KB16" s="78">
        <v>2.7</v>
      </c>
      <c r="KC16" s="78">
        <v>2.0</v>
      </c>
      <c r="KD16" s="78">
        <v>46.0</v>
      </c>
      <c r="KE16" s="78">
        <v>46.0</v>
      </c>
      <c r="KF16" s="89"/>
      <c r="KG16" s="79">
        <v>141.0</v>
      </c>
      <c r="KH16" s="79">
        <v>34.0</v>
      </c>
      <c r="KI16" s="238">
        <v>9.0</v>
      </c>
      <c r="KJ16" s="238">
        <v>0.5</v>
      </c>
      <c r="KK16" s="79"/>
      <c r="KL16" s="79">
        <v>1.0</v>
      </c>
      <c r="KM16" s="79">
        <v>54.0</v>
      </c>
      <c r="KN16" s="79">
        <v>54.0</v>
      </c>
      <c r="KO16" s="79">
        <v>141.0</v>
      </c>
      <c r="KP16" s="79">
        <v>34.0</v>
      </c>
      <c r="KQ16" s="235" t="s">
        <v>98</v>
      </c>
      <c r="KR16" s="235" t="s">
        <v>98</v>
      </c>
      <c r="KS16" s="80"/>
      <c r="KT16" s="79">
        <v>1.0</v>
      </c>
      <c r="KU16" s="79">
        <v>52.0</v>
      </c>
      <c r="KV16" s="79">
        <v>50.0</v>
      </c>
      <c r="KW16" s="89"/>
      <c r="KX16" s="81">
        <v>122.0</v>
      </c>
      <c r="KY16" s="81">
        <v>32.0</v>
      </c>
      <c r="KZ16" s="81">
        <v>263.0</v>
      </c>
      <c r="LA16" s="81">
        <v>12.9</v>
      </c>
      <c r="LB16" s="81">
        <v>3.8</v>
      </c>
      <c r="LC16" s="81">
        <v>3.0</v>
      </c>
      <c r="LD16" s="81">
        <v>52.0</v>
      </c>
      <c r="LE16" s="81">
        <v>53.0</v>
      </c>
      <c r="LF16" s="81">
        <v>122.0</v>
      </c>
      <c r="LG16" s="81">
        <v>32.0</v>
      </c>
      <c r="LH16" s="81">
        <v>476.0</v>
      </c>
      <c r="LI16" s="81">
        <v>23.3</v>
      </c>
      <c r="LJ16" s="81">
        <v>5.0</v>
      </c>
      <c r="LK16" s="81">
        <v>5.0</v>
      </c>
      <c r="LL16" s="81">
        <v>50.0</v>
      </c>
      <c r="LM16" s="81">
        <v>49.0</v>
      </c>
      <c r="LN16" s="89"/>
      <c r="LO16" s="82">
        <v>329.0</v>
      </c>
      <c r="LP16" s="82">
        <v>351.0</v>
      </c>
      <c r="LQ16" s="82">
        <v>193.0</v>
      </c>
      <c r="LR16" s="82">
        <v>66.0</v>
      </c>
      <c r="LS16" s="82">
        <v>319.0</v>
      </c>
      <c r="LT16" s="82">
        <v>75.0</v>
      </c>
      <c r="LU16" s="82">
        <v>19.0</v>
      </c>
      <c r="LV16" s="82">
        <v>137.0</v>
      </c>
      <c r="LW16" s="82">
        <v>144.0</v>
      </c>
      <c r="LX16" s="82">
        <v>57.0</v>
      </c>
      <c r="LY16" s="82">
        <v>53.0</v>
      </c>
      <c r="LZ16" s="82">
        <v>12.0</v>
      </c>
      <c r="MA16" s="82">
        <v>118.0</v>
      </c>
      <c r="MB16" s="82">
        <v>12.0</v>
      </c>
      <c r="MC16" s="82">
        <v>140.0</v>
      </c>
      <c r="MD16" s="82">
        <v>207.0</v>
      </c>
      <c r="ME16" s="82">
        <v>77.0</v>
      </c>
      <c r="MF16" s="82">
        <v>61.0</v>
      </c>
      <c r="MG16" s="82">
        <v>12.0</v>
      </c>
      <c r="MH16" s="82">
        <v>0.0</v>
      </c>
      <c r="MI16" s="82">
        <v>0.0</v>
      </c>
      <c r="MJ16" s="82">
        <v>0.0</v>
      </c>
      <c r="MK16" s="82">
        <v>0.0</v>
      </c>
      <c r="ML16" s="82">
        <v>55.0</v>
      </c>
      <c r="MM16" s="82">
        <v>55.0</v>
      </c>
      <c r="MN16" s="82">
        <v>5.0</v>
      </c>
      <c r="MO16" s="86"/>
      <c r="MP16" s="87"/>
      <c r="MQ16" s="87"/>
      <c r="MR16" s="87"/>
      <c r="MS16" s="87"/>
      <c r="MT16" s="82">
        <v>4.0</v>
      </c>
      <c r="MU16" s="82">
        <v>9.0</v>
      </c>
      <c r="MV16" s="82">
        <v>9.0</v>
      </c>
      <c r="MW16" s="83">
        <v>36.0</v>
      </c>
      <c r="MX16" s="83">
        <v>38.0</v>
      </c>
      <c r="MY16" s="88" t="s">
        <v>96</v>
      </c>
      <c r="MZ16" s="83">
        <v>5.0</v>
      </c>
      <c r="NA16" s="87"/>
      <c r="NB16" s="82">
        <v>22.0</v>
      </c>
      <c r="NC16" s="82">
        <v>7.0</v>
      </c>
      <c r="ND16" s="82">
        <v>407.0</v>
      </c>
      <c r="NE16" s="83">
        <v>34.0</v>
      </c>
      <c r="NF16" s="83">
        <v>48.0</v>
      </c>
      <c r="NG16" s="83">
        <v>48.0</v>
      </c>
      <c r="NH16" s="83">
        <v>5.0</v>
      </c>
      <c r="NI16" s="87"/>
      <c r="NJ16" s="83">
        <v>0.0</v>
      </c>
      <c r="NK16" s="83">
        <v>0.0</v>
      </c>
      <c r="NL16" s="83">
        <v>0.0</v>
      </c>
      <c r="NM16" s="83">
        <v>34.0</v>
      </c>
      <c r="NN16" s="83">
        <v>55.0</v>
      </c>
      <c r="NO16" s="83">
        <v>52.0</v>
      </c>
      <c r="NP16" s="83">
        <v>4.0</v>
      </c>
      <c r="NQ16" s="222"/>
    </row>
    <row r="17" ht="14.25" customHeight="1">
      <c r="A17" s="49">
        <v>0.166666666666667</v>
      </c>
      <c r="B17" s="50"/>
      <c r="C17" s="51">
        <v>50.25</v>
      </c>
      <c r="D17" s="52">
        <v>340.0</v>
      </c>
      <c r="E17" s="53">
        <v>135.0</v>
      </c>
      <c r="F17" s="53">
        <v>154.0</v>
      </c>
      <c r="G17" s="53">
        <v>32.2</v>
      </c>
      <c r="H17" s="54"/>
      <c r="I17" s="53">
        <v>6.0</v>
      </c>
      <c r="J17" s="53">
        <v>53.0</v>
      </c>
      <c r="K17" s="53">
        <v>52.0</v>
      </c>
      <c r="L17" s="53">
        <v>141.0</v>
      </c>
      <c r="M17" s="53">
        <v>57.0</v>
      </c>
      <c r="N17" s="53">
        <v>13.7</v>
      </c>
      <c r="O17" s="54"/>
      <c r="P17" s="53">
        <v>6.0</v>
      </c>
      <c r="Q17" s="53">
        <v>54.0</v>
      </c>
      <c r="R17" s="53">
        <v>51.0</v>
      </c>
      <c r="S17" s="53">
        <v>346.2</v>
      </c>
      <c r="T17" s="53">
        <v>190.4</v>
      </c>
      <c r="U17" s="53">
        <v>116.9</v>
      </c>
      <c r="V17" s="54"/>
      <c r="W17" s="53">
        <v>341.7</v>
      </c>
      <c r="X17" s="53">
        <v>152.7</v>
      </c>
      <c r="Y17" s="53">
        <v>77.7</v>
      </c>
      <c r="Z17" s="54"/>
      <c r="AA17" s="53">
        <v>346.3</v>
      </c>
      <c r="AB17" s="53">
        <v>325.9</v>
      </c>
      <c r="AC17" s="53">
        <v>217.9</v>
      </c>
      <c r="AD17" s="54"/>
      <c r="AE17" s="53">
        <v>346.2</v>
      </c>
      <c r="AF17" s="53">
        <v>363.7</v>
      </c>
      <c r="AG17" s="53">
        <v>197.6</v>
      </c>
      <c r="AH17" s="54"/>
      <c r="AI17" s="53">
        <v>353.3</v>
      </c>
      <c r="AJ17" s="53">
        <v>294.2</v>
      </c>
      <c r="AK17" s="53">
        <v>188.3</v>
      </c>
      <c r="AL17" s="54"/>
      <c r="AM17" s="53">
        <v>344.4</v>
      </c>
      <c r="AN17" s="53">
        <v>314.6</v>
      </c>
      <c r="AO17" s="53">
        <v>179.1</v>
      </c>
      <c r="AP17" s="54"/>
      <c r="AQ17" s="53">
        <v>135.0</v>
      </c>
      <c r="AR17" s="54">
        <f t="shared" ref="AR17:AS17" si="13">F17</f>
        <v>154</v>
      </c>
      <c r="AS17" s="56">
        <f t="shared" si="13"/>
        <v>32.2</v>
      </c>
      <c r="AT17" s="54"/>
      <c r="AU17" s="54">
        <f t="shared" ref="AU17:AW17" si="14">L17</f>
        <v>141</v>
      </c>
      <c r="AV17" s="54">
        <f t="shared" si="14"/>
        <v>57</v>
      </c>
      <c r="AW17" s="54">
        <f t="shared" si="14"/>
        <v>13.7</v>
      </c>
      <c r="AX17" s="54"/>
      <c r="AY17" s="168">
        <f t="shared" si="6"/>
        <v>135</v>
      </c>
      <c r="AZ17" s="54"/>
      <c r="BA17" s="54"/>
      <c r="BB17" s="54"/>
      <c r="BC17" s="89"/>
      <c r="BD17" s="54"/>
      <c r="BE17" s="127">
        <v>32.0</v>
      </c>
      <c r="BF17" s="54">
        <v>141.0</v>
      </c>
      <c r="BG17" s="127">
        <v>4.8</v>
      </c>
      <c r="BH17" s="54"/>
      <c r="BI17" s="53">
        <v>22.0</v>
      </c>
      <c r="BJ17" s="53">
        <v>90.0</v>
      </c>
      <c r="BK17" s="53">
        <v>64.0</v>
      </c>
      <c r="BL17" s="89"/>
      <c r="BM17" s="58">
        <v>341.0</v>
      </c>
      <c r="BN17" s="58">
        <v>145.0</v>
      </c>
      <c r="BO17" s="58">
        <v>284.0</v>
      </c>
      <c r="BP17" s="58">
        <v>14.2</v>
      </c>
      <c r="BQ17" s="59"/>
      <c r="BR17" s="58">
        <v>6.0</v>
      </c>
      <c r="BS17" s="58">
        <v>58.0</v>
      </c>
      <c r="BT17" s="58">
        <v>55.0</v>
      </c>
      <c r="BU17" s="59">
        <f t="shared" si="7"/>
        <v>341</v>
      </c>
      <c r="BV17" s="58">
        <v>295.0</v>
      </c>
      <c r="BW17" s="58">
        <v>167.0</v>
      </c>
      <c r="BX17" s="58">
        <v>34.0</v>
      </c>
      <c r="BY17" s="58">
        <v>334.0</v>
      </c>
      <c r="BZ17" s="58">
        <v>312.0</v>
      </c>
      <c r="CA17" s="58">
        <v>169.0</v>
      </c>
      <c r="CB17" s="58">
        <v>31.0</v>
      </c>
      <c r="CC17" s="58">
        <v>341.0</v>
      </c>
      <c r="CD17" s="58">
        <v>240.0</v>
      </c>
      <c r="CE17" s="58">
        <v>134.0</v>
      </c>
      <c r="CF17" s="58">
        <v>2.0</v>
      </c>
      <c r="CG17" s="58">
        <v>338.0</v>
      </c>
      <c r="CH17" s="58">
        <v>238.0</v>
      </c>
      <c r="CI17" s="58">
        <v>134.0</v>
      </c>
      <c r="CJ17" s="58">
        <v>4.0</v>
      </c>
      <c r="CK17" s="58">
        <v>347.0</v>
      </c>
      <c r="CL17" s="58">
        <v>305.0</v>
      </c>
      <c r="CM17" s="58">
        <v>169.0</v>
      </c>
      <c r="CN17" s="58">
        <v>6.0</v>
      </c>
      <c r="CO17" s="58">
        <v>331.0</v>
      </c>
      <c r="CP17" s="58">
        <v>286.0</v>
      </c>
      <c r="CQ17" s="58">
        <v>144.0</v>
      </c>
      <c r="CR17" s="58">
        <v>4.0</v>
      </c>
      <c r="CS17" s="58">
        <v>335.0</v>
      </c>
      <c r="CT17" s="58">
        <v>310.0</v>
      </c>
      <c r="CU17" s="58">
        <v>182.0</v>
      </c>
      <c r="CV17" s="58">
        <v>106.0</v>
      </c>
      <c r="CW17" s="58">
        <v>336.0</v>
      </c>
      <c r="CX17" s="58">
        <v>153.0</v>
      </c>
      <c r="CY17" s="58">
        <v>37.0</v>
      </c>
      <c r="CZ17" s="58">
        <v>49.0</v>
      </c>
      <c r="DA17" s="58">
        <v>323.0</v>
      </c>
      <c r="DB17" s="58">
        <v>160.0</v>
      </c>
      <c r="DC17" s="58">
        <v>42.0</v>
      </c>
      <c r="DD17" s="58">
        <v>75.0</v>
      </c>
      <c r="DE17" s="59">
        <f t="shared" si="8"/>
        <v>145</v>
      </c>
      <c r="DF17" s="58">
        <v>34.9</v>
      </c>
      <c r="DG17" s="58">
        <v>284.0</v>
      </c>
      <c r="DH17" s="58">
        <v>14.2</v>
      </c>
      <c r="DI17" s="59"/>
      <c r="DJ17" s="58">
        <v>7.0</v>
      </c>
      <c r="DK17" s="58">
        <v>58.0</v>
      </c>
      <c r="DL17" s="58">
        <v>51.0</v>
      </c>
      <c r="DM17" s="89"/>
      <c r="DN17" s="61">
        <v>339.0</v>
      </c>
      <c r="DO17" s="61">
        <v>139.0</v>
      </c>
      <c r="DP17" s="61">
        <v>36.09</v>
      </c>
      <c r="DQ17" s="61">
        <v>20.15</v>
      </c>
      <c r="DR17" s="61">
        <v>5.74</v>
      </c>
      <c r="DS17" s="61">
        <v>8.0</v>
      </c>
      <c r="DT17" s="61">
        <v>41.0</v>
      </c>
      <c r="DU17" s="61">
        <v>47.6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344.0</v>
      </c>
      <c r="EF17" s="63">
        <v>138.0</v>
      </c>
      <c r="EG17" s="63">
        <v>71.0</v>
      </c>
      <c r="EH17" s="63">
        <v>3.0</v>
      </c>
      <c r="EI17" s="64"/>
      <c r="EJ17" s="63">
        <v>9.0</v>
      </c>
      <c r="EK17" s="63">
        <v>48.0</v>
      </c>
      <c r="EL17" s="63">
        <v>51.0</v>
      </c>
      <c r="EM17" s="63">
        <v>138.0</v>
      </c>
      <c r="EN17" s="63">
        <v>116.0</v>
      </c>
      <c r="EO17" s="63">
        <v>5.0</v>
      </c>
      <c r="EP17" s="64"/>
      <c r="EQ17" s="63">
        <v>9.0</v>
      </c>
      <c r="ER17" s="63">
        <v>49.0</v>
      </c>
      <c r="ES17" s="63">
        <v>52.0</v>
      </c>
      <c r="ET17" s="63">
        <v>343.0</v>
      </c>
      <c r="EU17" s="63">
        <v>0.0</v>
      </c>
      <c r="EV17" s="63">
        <v>0.0</v>
      </c>
      <c r="EW17" s="63">
        <v>0.0</v>
      </c>
      <c r="EX17" s="63">
        <v>341.0</v>
      </c>
      <c r="EY17" s="63">
        <v>253.0</v>
      </c>
      <c r="EZ17" s="63">
        <v>148.0</v>
      </c>
      <c r="FA17" s="63">
        <v>-1.1</v>
      </c>
      <c r="FB17" s="63">
        <v>342.0</v>
      </c>
      <c r="FC17" s="63">
        <v>0.0</v>
      </c>
      <c r="FD17" s="63">
        <v>0.0</v>
      </c>
      <c r="FE17" s="63">
        <v>0.0</v>
      </c>
      <c r="FF17" s="63">
        <v>341.0</v>
      </c>
      <c r="FG17" s="63">
        <v>253.0</v>
      </c>
      <c r="FH17" s="63">
        <v>147.0</v>
      </c>
      <c r="FI17" s="63">
        <v>0.6</v>
      </c>
      <c r="FJ17" s="63">
        <v>344.0</v>
      </c>
      <c r="FK17" s="63">
        <v>255.0</v>
      </c>
      <c r="FL17" s="63">
        <v>142.0</v>
      </c>
      <c r="FM17" s="64"/>
      <c r="FN17" s="63">
        <v>344.0</v>
      </c>
      <c r="FO17" s="63">
        <v>260.0</v>
      </c>
      <c r="FP17" s="63">
        <v>143.0</v>
      </c>
      <c r="FQ17" s="63">
        <v>9.1</v>
      </c>
      <c r="FR17" s="63">
        <v>138.0</v>
      </c>
      <c r="FS17" s="64"/>
      <c r="FT17" s="63">
        <v>9.91</v>
      </c>
      <c r="FU17" s="64"/>
      <c r="FV17" s="63">
        <v>138.0</v>
      </c>
      <c r="FW17" s="64"/>
      <c r="FX17" s="64"/>
      <c r="FY17" s="64"/>
      <c r="FZ17" s="89"/>
      <c r="GA17" s="65">
        <v>343.0</v>
      </c>
      <c r="GB17" s="66">
        <v>294.55</v>
      </c>
      <c r="GC17" s="66">
        <v>185.27</v>
      </c>
      <c r="GD17" s="66">
        <v>8.54</v>
      </c>
      <c r="GE17" s="66">
        <v>343.0</v>
      </c>
      <c r="GF17" s="66">
        <v>309.2</v>
      </c>
      <c r="GG17" s="66">
        <v>182.51</v>
      </c>
      <c r="GH17" s="66">
        <v>12.48</v>
      </c>
      <c r="GI17" s="66">
        <v>343.0</v>
      </c>
      <c r="GJ17" s="66">
        <v>240.77</v>
      </c>
      <c r="GK17" s="66">
        <v>-139.99</v>
      </c>
      <c r="GL17" s="66">
        <v>-15.66</v>
      </c>
      <c r="GM17" s="66">
        <v>343.0</v>
      </c>
      <c r="GN17" s="66">
        <v>222.15</v>
      </c>
      <c r="GO17" s="66">
        <v>-140.04</v>
      </c>
      <c r="GP17" s="66">
        <v>-22.95</v>
      </c>
      <c r="GQ17" s="66">
        <v>344.0</v>
      </c>
      <c r="GR17" s="66">
        <v>68.58</v>
      </c>
      <c r="GS17" s="66">
        <v>-41.79</v>
      </c>
      <c r="GT17" s="66">
        <v>9.72</v>
      </c>
      <c r="GU17" s="66">
        <v>343.0</v>
      </c>
      <c r="GV17" s="66">
        <v>74.44</v>
      </c>
      <c r="GW17" s="66">
        <v>-42.21</v>
      </c>
      <c r="GX17" s="66">
        <v>8.88</v>
      </c>
      <c r="GY17" s="89"/>
      <c r="GZ17" s="98" t="s">
        <v>91</v>
      </c>
      <c r="HA17" s="99" t="s">
        <v>92</v>
      </c>
      <c r="HB17" s="98">
        <v>164.0</v>
      </c>
      <c r="HC17" s="98">
        <v>8.2</v>
      </c>
      <c r="HD17" s="98">
        <v>3.28</v>
      </c>
      <c r="HE17" s="99">
        <v>8.0</v>
      </c>
      <c r="HF17" s="99">
        <v>55.0</v>
      </c>
      <c r="HG17" s="99">
        <v>52.0</v>
      </c>
      <c r="HH17" s="98" t="s">
        <v>91</v>
      </c>
      <c r="HI17" s="98" t="s">
        <v>92</v>
      </c>
      <c r="HJ17" s="98">
        <v>303.0</v>
      </c>
      <c r="HK17" s="98">
        <v>15.15</v>
      </c>
      <c r="HL17" s="98">
        <v>6.06</v>
      </c>
      <c r="HM17" s="98">
        <v>5.0</v>
      </c>
      <c r="HN17" s="99">
        <v>55.0</v>
      </c>
      <c r="HO17" s="99">
        <v>54.0</v>
      </c>
      <c r="HP17" s="98" t="s">
        <v>91</v>
      </c>
      <c r="HQ17" s="99" t="s">
        <v>92</v>
      </c>
      <c r="HR17" s="98">
        <v>326.0</v>
      </c>
      <c r="HS17" s="98">
        <v>16.3</v>
      </c>
      <c r="HT17" s="98">
        <v>8.15</v>
      </c>
      <c r="HU17" s="98">
        <v>7.0</v>
      </c>
      <c r="HV17" s="99">
        <v>48.0</v>
      </c>
      <c r="HW17" s="99">
        <v>48.0</v>
      </c>
      <c r="HX17" s="89"/>
      <c r="HY17" s="147">
        <v>135.0</v>
      </c>
      <c r="HZ17" s="147">
        <v>33.0</v>
      </c>
      <c r="IA17" s="72">
        <v>60.0</v>
      </c>
      <c r="IB17" s="72">
        <v>3.0</v>
      </c>
      <c r="IC17" s="73"/>
      <c r="ID17" s="147">
        <v>2.0</v>
      </c>
      <c r="IE17" s="147">
        <v>58.0</v>
      </c>
      <c r="IF17" s="147">
        <v>38.0</v>
      </c>
      <c r="IG17" s="89"/>
      <c r="IH17" s="74">
        <v>146.0</v>
      </c>
      <c r="II17" s="74">
        <v>35.2</v>
      </c>
      <c r="IJ17" s="74">
        <v>12.0</v>
      </c>
      <c r="IK17" s="74">
        <v>0.1</v>
      </c>
      <c r="IL17" s="74">
        <v>0.2</v>
      </c>
      <c r="IM17" s="74">
        <v>6.0</v>
      </c>
      <c r="IN17" s="74">
        <v>49.0</v>
      </c>
      <c r="IO17" s="74">
        <v>47.0</v>
      </c>
      <c r="IP17" s="74">
        <v>146.0</v>
      </c>
      <c r="IQ17" s="74">
        <v>36.2</v>
      </c>
      <c r="IR17" s="74" t="s">
        <v>122</v>
      </c>
      <c r="IS17" s="74" t="s">
        <v>122</v>
      </c>
      <c r="IT17" s="74"/>
      <c r="IU17" s="74">
        <v>12.0</v>
      </c>
      <c r="IV17" s="74">
        <v>53.0</v>
      </c>
      <c r="IW17" s="74">
        <v>50.0</v>
      </c>
      <c r="IX17" s="89"/>
      <c r="IY17" s="149">
        <v>138.56</v>
      </c>
      <c r="IZ17" s="149">
        <v>34.59</v>
      </c>
      <c r="JA17" s="149">
        <v>413.35</v>
      </c>
      <c r="JB17" s="149">
        <v>20.66</v>
      </c>
      <c r="JC17" s="149">
        <v>8.8</v>
      </c>
      <c r="JD17" s="149">
        <v>3.0</v>
      </c>
      <c r="JE17" s="149">
        <v>68.39</v>
      </c>
      <c r="JF17" s="149">
        <v>46.38</v>
      </c>
      <c r="JG17" s="149" t="s">
        <v>134</v>
      </c>
      <c r="JH17" s="149" t="s">
        <v>134</v>
      </c>
      <c r="JI17" s="149" t="s">
        <v>134</v>
      </c>
      <c r="JJ17" s="149" t="s">
        <v>134</v>
      </c>
      <c r="JK17" s="149" t="s">
        <v>134</v>
      </c>
      <c r="JL17" s="149" t="s">
        <v>134</v>
      </c>
      <c r="JM17" s="149" t="s">
        <v>134</v>
      </c>
      <c r="JN17" s="149" t="s">
        <v>134</v>
      </c>
      <c r="JO17" s="89"/>
      <c r="JP17" s="78">
        <v>140.0</v>
      </c>
      <c r="JQ17" s="78">
        <v>32.8</v>
      </c>
      <c r="JR17" s="78">
        <v>0.0</v>
      </c>
      <c r="JS17" s="78">
        <v>0.0</v>
      </c>
      <c r="JT17" s="78">
        <v>0.0</v>
      </c>
      <c r="JU17" s="78">
        <v>2.0</v>
      </c>
      <c r="JV17" s="78">
        <v>40.0</v>
      </c>
      <c r="JW17" s="78">
        <v>39.0</v>
      </c>
      <c r="JX17" s="78">
        <v>140.0</v>
      </c>
      <c r="JY17" s="78">
        <v>35.0</v>
      </c>
      <c r="JZ17" s="78">
        <v>119.0</v>
      </c>
      <c r="KA17" s="78">
        <v>6.4</v>
      </c>
      <c r="KB17" s="78">
        <v>2.6</v>
      </c>
      <c r="KC17" s="78">
        <v>2.0</v>
      </c>
      <c r="KD17" s="78">
        <v>46.0</v>
      </c>
      <c r="KE17" s="78">
        <v>46.0</v>
      </c>
      <c r="KF17" s="89"/>
      <c r="KG17" s="79">
        <v>141.0</v>
      </c>
      <c r="KH17" s="79">
        <v>34.0</v>
      </c>
      <c r="KI17" s="238">
        <v>9.0</v>
      </c>
      <c r="KJ17" s="238">
        <v>0.5</v>
      </c>
      <c r="KK17" s="79"/>
      <c r="KL17" s="79">
        <v>1.0</v>
      </c>
      <c r="KM17" s="79">
        <v>54.0</v>
      </c>
      <c r="KN17" s="79">
        <v>54.0</v>
      </c>
      <c r="KO17" s="79">
        <v>141.0</v>
      </c>
      <c r="KP17" s="79">
        <v>34.0</v>
      </c>
      <c r="KQ17" s="235" t="s">
        <v>98</v>
      </c>
      <c r="KR17" s="235" t="s">
        <v>98</v>
      </c>
      <c r="KS17" s="80"/>
      <c r="KT17" s="79">
        <v>1.0</v>
      </c>
      <c r="KU17" s="79">
        <v>52.0</v>
      </c>
      <c r="KV17" s="79">
        <v>50.0</v>
      </c>
      <c r="KW17" s="89"/>
      <c r="KX17" s="81">
        <v>128.0</v>
      </c>
      <c r="KY17" s="81">
        <v>32.0</v>
      </c>
      <c r="KZ17" s="81">
        <v>269.0</v>
      </c>
      <c r="LA17" s="81">
        <v>13.2</v>
      </c>
      <c r="LB17" s="81">
        <v>3.1</v>
      </c>
      <c r="LC17" s="81">
        <v>3.0</v>
      </c>
      <c r="LD17" s="81">
        <v>48.0</v>
      </c>
      <c r="LE17" s="81">
        <v>48.0</v>
      </c>
      <c r="LF17" s="81">
        <v>128.0</v>
      </c>
      <c r="LG17" s="81">
        <v>32.0</v>
      </c>
      <c r="LH17" s="81">
        <v>478.0</v>
      </c>
      <c r="LI17" s="81">
        <v>23.4</v>
      </c>
      <c r="LJ17" s="81">
        <v>5.0</v>
      </c>
      <c r="LK17" s="81">
        <v>5.0</v>
      </c>
      <c r="LL17" s="81">
        <v>48.0</v>
      </c>
      <c r="LM17" s="81">
        <v>48.0</v>
      </c>
      <c r="LN17" s="89"/>
      <c r="LO17" s="82">
        <v>334.0</v>
      </c>
      <c r="LP17" s="82">
        <v>316.0</v>
      </c>
      <c r="LQ17" s="82">
        <v>177.0</v>
      </c>
      <c r="LR17" s="82">
        <v>68.0</v>
      </c>
      <c r="LS17" s="82">
        <v>321.0</v>
      </c>
      <c r="LT17" s="82">
        <v>66.0</v>
      </c>
      <c r="LU17" s="82">
        <v>15.0</v>
      </c>
      <c r="LV17" s="82">
        <v>139.0</v>
      </c>
      <c r="LW17" s="82">
        <v>125.0</v>
      </c>
      <c r="LX17" s="82">
        <v>56.0</v>
      </c>
      <c r="LY17" s="82">
        <v>52.0</v>
      </c>
      <c r="LZ17" s="82">
        <v>12.0</v>
      </c>
      <c r="MA17" s="82">
        <v>111.0</v>
      </c>
      <c r="MB17" s="82">
        <v>9.0</v>
      </c>
      <c r="MC17" s="82">
        <v>141.0</v>
      </c>
      <c r="MD17" s="82">
        <v>191.0</v>
      </c>
      <c r="ME17" s="82">
        <v>74.0</v>
      </c>
      <c r="MF17" s="82">
        <v>60.0</v>
      </c>
      <c r="MG17" s="82">
        <v>12.0</v>
      </c>
      <c r="MH17" s="82">
        <v>0.0</v>
      </c>
      <c r="MI17" s="82">
        <v>0.0</v>
      </c>
      <c r="MJ17" s="82">
        <v>0.0</v>
      </c>
      <c r="MK17" s="82">
        <v>0.0</v>
      </c>
      <c r="ML17" s="82">
        <v>55.0</v>
      </c>
      <c r="MM17" s="82">
        <v>55.0</v>
      </c>
      <c r="MN17" s="82">
        <v>5.0</v>
      </c>
      <c r="MO17" s="86"/>
      <c r="MP17" s="87"/>
      <c r="MQ17" s="87"/>
      <c r="MR17" s="87"/>
      <c r="MS17" s="87"/>
      <c r="MT17" s="82">
        <v>4.0</v>
      </c>
      <c r="MU17" s="82">
        <v>8.0</v>
      </c>
      <c r="MV17" s="82">
        <v>82.0</v>
      </c>
      <c r="MW17" s="83">
        <v>36.0</v>
      </c>
      <c r="MX17" s="83">
        <v>38.0</v>
      </c>
      <c r="MY17" s="88" t="s">
        <v>96</v>
      </c>
      <c r="MZ17" s="83">
        <v>5.0</v>
      </c>
      <c r="NA17" s="87"/>
      <c r="NB17" s="82">
        <v>8.0</v>
      </c>
      <c r="NC17" s="82">
        <v>3.0</v>
      </c>
      <c r="ND17" s="82">
        <v>139.0</v>
      </c>
      <c r="NE17" s="83">
        <v>34.0</v>
      </c>
      <c r="NF17" s="83">
        <v>48.0</v>
      </c>
      <c r="NG17" s="83">
        <v>48.0</v>
      </c>
      <c r="NH17" s="83">
        <v>5.0</v>
      </c>
      <c r="NI17" s="87"/>
      <c r="NJ17" s="83">
        <v>0.0</v>
      </c>
      <c r="NK17" s="83">
        <v>0.0</v>
      </c>
      <c r="NL17" s="83">
        <v>0.0</v>
      </c>
      <c r="NM17" s="83">
        <v>34.0</v>
      </c>
      <c r="NN17" s="83">
        <v>55.0</v>
      </c>
      <c r="NO17" s="83">
        <v>52.0</v>
      </c>
      <c r="NP17" s="83">
        <v>4.0</v>
      </c>
      <c r="NQ17" s="222"/>
    </row>
    <row r="18" ht="14.25" customHeight="1">
      <c r="A18" s="49">
        <v>0.208333333333334</v>
      </c>
      <c r="B18" s="50"/>
      <c r="C18" s="51">
        <v>50.13</v>
      </c>
      <c r="D18" s="52">
        <v>340.0</v>
      </c>
      <c r="E18" s="53">
        <v>135.0</v>
      </c>
      <c r="F18" s="53">
        <v>152.0</v>
      </c>
      <c r="G18" s="53">
        <v>32.6</v>
      </c>
      <c r="H18" s="54"/>
      <c r="I18" s="53">
        <v>6.0</v>
      </c>
      <c r="J18" s="53">
        <v>53.0</v>
      </c>
      <c r="K18" s="53">
        <v>52.0</v>
      </c>
      <c r="L18" s="53">
        <v>141.0</v>
      </c>
      <c r="M18" s="53">
        <v>58.0</v>
      </c>
      <c r="N18" s="53">
        <v>13.8</v>
      </c>
      <c r="O18" s="54"/>
      <c r="P18" s="53">
        <v>6.0</v>
      </c>
      <c r="Q18" s="53">
        <v>54.0</v>
      </c>
      <c r="R18" s="53">
        <v>51.0</v>
      </c>
      <c r="S18" s="53">
        <v>345.9</v>
      </c>
      <c r="T18" s="53">
        <v>201.7</v>
      </c>
      <c r="U18" s="53">
        <v>123.8</v>
      </c>
      <c r="V18" s="54"/>
      <c r="W18" s="53">
        <v>341.8</v>
      </c>
      <c r="X18" s="53">
        <v>167.6</v>
      </c>
      <c r="Y18" s="53">
        <v>86.7</v>
      </c>
      <c r="Z18" s="54"/>
      <c r="AA18" s="53">
        <v>346.5</v>
      </c>
      <c r="AB18" s="53">
        <v>337.4</v>
      </c>
      <c r="AC18" s="55">
        <v>225.0</v>
      </c>
      <c r="AD18" s="54"/>
      <c r="AE18" s="53">
        <v>346.3</v>
      </c>
      <c r="AF18" s="53">
        <v>376.2</v>
      </c>
      <c r="AG18" s="53">
        <v>205.0</v>
      </c>
      <c r="AH18" s="54"/>
      <c r="AI18" s="53">
        <v>353.3</v>
      </c>
      <c r="AJ18" s="53">
        <v>327.1</v>
      </c>
      <c r="AK18" s="53">
        <v>211.1</v>
      </c>
      <c r="AL18" s="54"/>
      <c r="AM18" s="53">
        <v>344.5</v>
      </c>
      <c r="AN18" s="53">
        <v>325.6</v>
      </c>
      <c r="AO18" s="53">
        <v>201.5</v>
      </c>
      <c r="AP18" s="54"/>
      <c r="AQ18" s="53">
        <v>135.0</v>
      </c>
      <c r="AR18" s="54">
        <f t="shared" ref="AR18:AS18" si="15">F18</f>
        <v>152</v>
      </c>
      <c r="AS18" s="56">
        <f t="shared" si="15"/>
        <v>32.6</v>
      </c>
      <c r="AT18" s="54"/>
      <c r="AU18" s="54">
        <f t="shared" ref="AU18:AW18" si="16">L18</f>
        <v>141</v>
      </c>
      <c r="AV18" s="54">
        <f t="shared" si="16"/>
        <v>58</v>
      </c>
      <c r="AW18" s="54">
        <f t="shared" si="16"/>
        <v>13.8</v>
      </c>
      <c r="AX18" s="54"/>
      <c r="AY18" s="168">
        <f t="shared" si="6"/>
        <v>135</v>
      </c>
      <c r="AZ18" s="54"/>
      <c r="BA18" s="54"/>
      <c r="BB18" s="54"/>
      <c r="BC18" s="89"/>
      <c r="BD18" s="54"/>
      <c r="BE18" s="127">
        <v>32.0</v>
      </c>
      <c r="BF18" s="54">
        <v>141.0</v>
      </c>
      <c r="BG18" s="127">
        <v>4.9</v>
      </c>
      <c r="BH18" s="54"/>
      <c r="BI18" s="53">
        <v>22.0</v>
      </c>
      <c r="BJ18" s="53">
        <v>90.0</v>
      </c>
      <c r="BK18" s="53">
        <v>64.0</v>
      </c>
      <c r="BL18" s="89"/>
      <c r="BM18" s="58">
        <v>343.0</v>
      </c>
      <c r="BN18" s="58">
        <v>145.0</v>
      </c>
      <c r="BO18" s="58">
        <v>282.0</v>
      </c>
      <c r="BP18" s="58">
        <v>14.1</v>
      </c>
      <c r="BQ18" s="59"/>
      <c r="BR18" s="58">
        <v>6.0</v>
      </c>
      <c r="BS18" s="58">
        <v>56.0</v>
      </c>
      <c r="BT18" s="58">
        <v>55.0</v>
      </c>
      <c r="BU18" s="59">
        <f t="shared" si="7"/>
        <v>343</v>
      </c>
      <c r="BV18" s="58">
        <v>298.0</v>
      </c>
      <c r="BW18" s="58">
        <v>168.0</v>
      </c>
      <c r="BX18" s="58">
        <v>44.0</v>
      </c>
      <c r="BY18" s="58">
        <v>335.0</v>
      </c>
      <c r="BZ18" s="58">
        <v>313.0</v>
      </c>
      <c r="CA18" s="58">
        <v>169.0</v>
      </c>
      <c r="CB18" s="58">
        <v>40.0</v>
      </c>
      <c r="CC18" s="58">
        <v>342.0</v>
      </c>
      <c r="CD18" s="58">
        <v>246.0</v>
      </c>
      <c r="CE18" s="58">
        <v>140.0</v>
      </c>
      <c r="CF18" s="58">
        <v>2.0</v>
      </c>
      <c r="CG18" s="58">
        <v>339.0</v>
      </c>
      <c r="CH18" s="58">
        <v>248.0</v>
      </c>
      <c r="CI18" s="58">
        <v>139.0</v>
      </c>
      <c r="CJ18" s="58">
        <v>1.0</v>
      </c>
      <c r="CK18" s="58">
        <v>349.0</v>
      </c>
      <c r="CL18" s="58">
        <v>284.0</v>
      </c>
      <c r="CM18" s="58">
        <v>160.0</v>
      </c>
      <c r="CN18" s="58">
        <v>2.0</v>
      </c>
      <c r="CO18" s="58">
        <v>332.0</v>
      </c>
      <c r="CP18" s="58">
        <v>273.0</v>
      </c>
      <c r="CQ18" s="58">
        <v>139.0</v>
      </c>
      <c r="CR18" s="58">
        <v>3.0</v>
      </c>
      <c r="CS18" s="58">
        <v>336.0</v>
      </c>
      <c r="CT18" s="58">
        <v>294.0</v>
      </c>
      <c r="CU18" s="58">
        <v>176.0</v>
      </c>
      <c r="CV18" s="58">
        <v>92.0</v>
      </c>
      <c r="CW18" s="58">
        <v>338.0</v>
      </c>
      <c r="CX18" s="58">
        <v>171.0</v>
      </c>
      <c r="CY18" s="58">
        <v>58.0</v>
      </c>
      <c r="CZ18" s="58">
        <v>55.0</v>
      </c>
      <c r="DA18" s="58">
        <v>324.0</v>
      </c>
      <c r="DB18" s="58">
        <v>179.0</v>
      </c>
      <c r="DC18" s="58">
        <v>61.0</v>
      </c>
      <c r="DD18" s="58">
        <v>74.0</v>
      </c>
      <c r="DE18" s="59">
        <f t="shared" si="8"/>
        <v>145</v>
      </c>
      <c r="DF18" s="58">
        <v>35.0</v>
      </c>
      <c r="DG18" s="59">
        <f t="shared" ref="DG18:DH18" si="17">BO18</f>
        <v>282</v>
      </c>
      <c r="DH18" s="59">
        <f t="shared" si="17"/>
        <v>14.1</v>
      </c>
      <c r="DI18" s="59"/>
      <c r="DJ18" s="58">
        <v>7.0</v>
      </c>
      <c r="DK18" s="58">
        <v>58.0</v>
      </c>
      <c r="DL18" s="58">
        <v>52.0</v>
      </c>
      <c r="DM18" s="89"/>
      <c r="DN18" s="61">
        <v>340.0</v>
      </c>
      <c r="DO18" s="61">
        <v>140.0</v>
      </c>
      <c r="DP18" s="61">
        <v>41.6</v>
      </c>
      <c r="DQ18" s="61">
        <v>23.64</v>
      </c>
      <c r="DR18" s="61">
        <v>5.06</v>
      </c>
      <c r="DS18" s="61">
        <v>8.0</v>
      </c>
      <c r="DT18" s="61">
        <v>42.0</v>
      </c>
      <c r="DU18" s="61">
        <v>46.6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34.0</v>
      </c>
      <c r="EF18" s="63">
        <v>139.0</v>
      </c>
      <c r="EG18" s="63">
        <v>73.0</v>
      </c>
      <c r="EH18" s="63">
        <v>3.1</v>
      </c>
      <c r="EI18" s="64"/>
      <c r="EJ18" s="63">
        <v>9.0</v>
      </c>
      <c r="EK18" s="63">
        <v>47.0</v>
      </c>
      <c r="EL18" s="63">
        <v>50.0</v>
      </c>
      <c r="EM18" s="63">
        <v>139.0</v>
      </c>
      <c r="EN18" s="63">
        <v>134.0</v>
      </c>
      <c r="EO18" s="63">
        <v>5.8</v>
      </c>
      <c r="EP18" s="64"/>
      <c r="EQ18" s="63">
        <v>9.0</v>
      </c>
      <c r="ER18" s="63">
        <v>49.0</v>
      </c>
      <c r="ES18" s="63">
        <v>51.0</v>
      </c>
      <c r="ET18" s="63">
        <v>344.0</v>
      </c>
      <c r="EU18" s="63">
        <v>0.0</v>
      </c>
      <c r="EV18" s="63">
        <v>0.0</v>
      </c>
      <c r="EW18" s="63">
        <v>0.0</v>
      </c>
      <c r="EX18" s="63">
        <v>342.0</v>
      </c>
      <c r="EY18" s="63">
        <v>253.0</v>
      </c>
      <c r="EZ18" s="63">
        <v>148.0</v>
      </c>
      <c r="FA18" s="63">
        <v>-0.2</v>
      </c>
      <c r="FB18" s="63">
        <v>342.0</v>
      </c>
      <c r="FC18" s="63">
        <v>0.0</v>
      </c>
      <c r="FD18" s="63">
        <v>0.0</v>
      </c>
      <c r="FE18" s="63">
        <v>0.0</v>
      </c>
      <c r="FF18" s="63">
        <v>341.0</v>
      </c>
      <c r="FG18" s="63">
        <v>253.0</v>
      </c>
      <c r="FH18" s="63">
        <v>147.0</v>
      </c>
      <c r="FI18" s="63">
        <v>1.9</v>
      </c>
      <c r="FJ18" s="63">
        <v>345.0</v>
      </c>
      <c r="FK18" s="63">
        <v>244.0</v>
      </c>
      <c r="FL18" s="63">
        <v>142.0</v>
      </c>
      <c r="FM18" s="64"/>
      <c r="FN18" s="63">
        <v>345.0</v>
      </c>
      <c r="FO18" s="63">
        <v>240.0</v>
      </c>
      <c r="FP18" s="63">
        <v>142.0</v>
      </c>
      <c r="FQ18" s="63">
        <v>11.0</v>
      </c>
      <c r="FR18" s="63">
        <v>139.0</v>
      </c>
      <c r="FS18" s="64"/>
      <c r="FT18" s="63">
        <v>10.0</v>
      </c>
      <c r="FU18" s="64"/>
      <c r="FV18" s="63">
        <v>139.0</v>
      </c>
      <c r="FW18" s="64"/>
      <c r="FX18" s="64"/>
      <c r="FY18" s="64"/>
      <c r="FZ18" s="89"/>
      <c r="GA18" s="65">
        <v>341.0</v>
      </c>
      <c r="GB18" s="66">
        <v>370.16</v>
      </c>
      <c r="GC18" s="66">
        <v>231.51</v>
      </c>
      <c r="GD18" s="66">
        <v>12.4</v>
      </c>
      <c r="GE18" s="66">
        <v>341.0</v>
      </c>
      <c r="GF18" s="66">
        <v>392.29</v>
      </c>
      <c r="GG18" s="66">
        <v>229.16</v>
      </c>
      <c r="GH18" s="66">
        <v>16.42</v>
      </c>
      <c r="GI18" s="66">
        <v>341.0</v>
      </c>
      <c r="GJ18" s="66">
        <v>241.79</v>
      </c>
      <c r="GK18" s="66">
        <v>-139.29</v>
      </c>
      <c r="GL18" s="66">
        <v>-14.41</v>
      </c>
      <c r="GM18" s="66">
        <v>341.0</v>
      </c>
      <c r="GN18" s="66">
        <v>221.28</v>
      </c>
      <c r="GO18" s="66">
        <v>-139.12</v>
      </c>
      <c r="GP18" s="66">
        <v>-22.28</v>
      </c>
      <c r="GQ18" s="66">
        <v>342.0</v>
      </c>
      <c r="GR18" s="66">
        <v>144.78</v>
      </c>
      <c r="GS18" s="66">
        <v>-93.55</v>
      </c>
      <c r="GT18" s="66">
        <v>4.94</v>
      </c>
      <c r="GU18" s="66">
        <v>341.0</v>
      </c>
      <c r="GV18" s="66">
        <v>158.68</v>
      </c>
      <c r="GW18" s="66">
        <v>-90.71</v>
      </c>
      <c r="GX18" s="66">
        <v>3.35</v>
      </c>
      <c r="GY18" s="89"/>
      <c r="GZ18" s="98" t="s">
        <v>91</v>
      </c>
      <c r="HA18" s="99" t="s">
        <v>92</v>
      </c>
      <c r="HB18" s="98">
        <v>169.0</v>
      </c>
      <c r="HC18" s="98">
        <v>8.45</v>
      </c>
      <c r="HD18" s="98">
        <v>3.38</v>
      </c>
      <c r="HE18" s="99">
        <v>8.0</v>
      </c>
      <c r="HF18" s="99">
        <v>55.0</v>
      </c>
      <c r="HG18" s="99">
        <v>52.0</v>
      </c>
      <c r="HH18" s="98" t="s">
        <v>91</v>
      </c>
      <c r="HI18" s="98" t="s">
        <v>92</v>
      </c>
      <c r="HJ18" s="98">
        <v>319.0</v>
      </c>
      <c r="HK18" s="98">
        <v>15.95</v>
      </c>
      <c r="HL18" s="98">
        <v>6.38</v>
      </c>
      <c r="HM18" s="98">
        <v>5.0</v>
      </c>
      <c r="HN18" s="99">
        <v>55.0</v>
      </c>
      <c r="HO18" s="99">
        <v>53.0</v>
      </c>
      <c r="HP18" s="98" t="s">
        <v>91</v>
      </c>
      <c r="HQ18" s="99" t="s">
        <v>92</v>
      </c>
      <c r="HR18" s="98">
        <v>317.0</v>
      </c>
      <c r="HS18" s="98">
        <v>15.85</v>
      </c>
      <c r="HT18" s="98">
        <v>7.925</v>
      </c>
      <c r="HU18" s="98">
        <v>7.0</v>
      </c>
      <c r="HV18" s="99">
        <v>48.0</v>
      </c>
      <c r="HW18" s="99">
        <v>48.0</v>
      </c>
      <c r="HX18" s="89"/>
      <c r="HY18" s="147">
        <v>135.0</v>
      </c>
      <c r="HZ18" s="147">
        <v>33.0</v>
      </c>
      <c r="IA18" s="72">
        <v>60.0</v>
      </c>
      <c r="IB18" s="72">
        <v>3.0</v>
      </c>
      <c r="IC18" s="73"/>
      <c r="ID18" s="147">
        <v>2.0</v>
      </c>
      <c r="IE18" s="147">
        <v>58.0</v>
      </c>
      <c r="IF18" s="147">
        <v>38.0</v>
      </c>
      <c r="IG18" s="89"/>
      <c r="IH18" s="74">
        <v>146.0</v>
      </c>
      <c r="II18" s="74">
        <v>35.5</v>
      </c>
      <c r="IJ18" s="74">
        <v>12.0</v>
      </c>
      <c r="IK18" s="74">
        <v>0.1</v>
      </c>
      <c r="IL18" s="74">
        <v>0.2</v>
      </c>
      <c r="IM18" s="74">
        <v>6.0</v>
      </c>
      <c r="IN18" s="74">
        <v>49.0</v>
      </c>
      <c r="IO18" s="74">
        <v>47.0</v>
      </c>
      <c r="IP18" s="74">
        <v>146.0</v>
      </c>
      <c r="IQ18" s="74">
        <v>36.1</v>
      </c>
      <c r="IR18" s="74" t="s">
        <v>122</v>
      </c>
      <c r="IS18" s="74" t="s">
        <v>122</v>
      </c>
      <c r="IT18" s="74"/>
      <c r="IU18" s="74">
        <v>12.0</v>
      </c>
      <c r="IV18" s="74">
        <v>53.0</v>
      </c>
      <c r="IW18" s="74">
        <v>50.0</v>
      </c>
      <c r="IX18" s="89"/>
      <c r="IY18" s="149">
        <v>139.57</v>
      </c>
      <c r="IZ18" s="149">
        <v>35.05</v>
      </c>
      <c r="JA18" s="149">
        <v>391.98</v>
      </c>
      <c r="JB18" s="149">
        <v>19.59</v>
      </c>
      <c r="JC18" s="149">
        <v>6.23</v>
      </c>
      <c r="JD18" s="149">
        <v>3.0</v>
      </c>
      <c r="JE18" s="149">
        <v>62.71</v>
      </c>
      <c r="JF18" s="149">
        <v>44.22</v>
      </c>
      <c r="JG18" s="149" t="s">
        <v>134</v>
      </c>
      <c r="JH18" s="149" t="s">
        <v>134</v>
      </c>
      <c r="JI18" s="149" t="s">
        <v>134</v>
      </c>
      <c r="JJ18" s="149" t="s">
        <v>134</v>
      </c>
      <c r="JK18" s="149" t="s">
        <v>134</v>
      </c>
      <c r="JL18" s="149" t="s">
        <v>134</v>
      </c>
      <c r="JM18" s="149" t="s">
        <v>134</v>
      </c>
      <c r="JN18" s="149" t="s">
        <v>134</v>
      </c>
      <c r="JO18" s="89"/>
      <c r="JP18" s="78">
        <v>138.0</v>
      </c>
      <c r="JQ18" s="78">
        <v>32.3</v>
      </c>
      <c r="JR18" s="78">
        <v>0.0</v>
      </c>
      <c r="JS18" s="78">
        <v>0.0</v>
      </c>
      <c r="JT18" s="78">
        <v>0.0</v>
      </c>
      <c r="JU18" s="78">
        <v>2.0</v>
      </c>
      <c r="JV18" s="78">
        <v>40.0</v>
      </c>
      <c r="JW18" s="78">
        <v>38.0</v>
      </c>
      <c r="JX18" s="78">
        <v>138.0</v>
      </c>
      <c r="JY18" s="78">
        <v>34.3</v>
      </c>
      <c r="JZ18" s="78">
        <v>121.0</v>
      </c>
      <c r="KA18" s="78">
        <v>6.5</v>
      </c>
      <c r="KB18" s="78">
        <v>2.6</v>
      </c>
      <c r="KC18" s="78">
        <v>2.0</v>
      </c>
      <c r="KD18" s="78">
        <v>45.0</v>
      </c>
      <c r="KE18" s="78">
        <v>45.0</v>
      </c>
      <c r="KF18" s="89"/>
      <c r="KG18" s="79">
        <v>141.0</v>
      </c>
      <c r="KH18" s="79">
        <v>34.0</v>
      </c>
      <c r="KI18" s="238">
        <v>9.0</v>
      </c>
      <c r="KJ18" s="238">
        <v>0.5</v>
      </c>
      <c r="KK18" s="79"/>
      <c r="KL18" s="79">
        <v>1.0</v>
      </c>
      <c r="KM18" s="79">
        <v>54.0</v>
      </c>
      <c r="KN18" s="79">
        <v>54.0</v>
      </c>
      <c r="KO18" s="79">
        <v>141.0</v>
      </c>
      <c r="KP18" s="79">
        <v>34.0</v>
      </c>
      <c r="KQ18" s="235" t="s">
        <v>98</v>
      </c>
      <c r="KR18" s="235" t="s">
        <v>98</v>
      </c>
      <c r="KS18" s="80"/>
      <c r="KT18" s="79">
        <v>1.0</v>
      </c>
      <c r="KU18" s="79">
        <v>52.0</v>
      </c>
      <c r="KV18" s="79">
        <v>50.0</v>
      </c>
      <c r="KW18" s="89"/>
      <c r="KX18" s="81">
        <v>126.0</v>
      </c>
      <c r="KY18" s="81">
        <v>32.0</v>
      </c>
      <c r="KZ18" s="81">
        <v>312.0</v>
      </c>
      <c r="LA18" s="81">
        <v>15.3</v>
      </c>
      <c r="LB18" s="81">
        <v>4.1</v>
      </c>
      <c r="LC18" s="81">
        <v>3.0</v>
      </c>
      <c r="LD18" s="81">
        <v>48.0</v>
      </c>
      <c r="LE18" s="81">
        <v>48.0</v>
      </c>
      <c r="LF18" s="81">
        <v>126.0</v>
      </c>
      <c r="LG18" s="81">
        <v>32.0</v>
      </c>
      <c r="LH18" s="81">
        <v>472.0</v>
      </c>
      <c r="LI18" s="81">
        <v>23.1</v>
      </c>
      <c r="LJ18" s="81">
        <v>5.0</v>
      </c>
      <c r="LK18" s="81">
        <v>5.0</v>
      </c>
      <c r="LL18" s="81">
        <v>48.0</v>
      </c>
      <c r="LM18" s="81">
        <v>48.0</v>
      </c>
      <c r="LN18" s="89"/>
      <c r="LO18" s="82">
        <v>338.0</v>
      </c>
      <c r="LP18" s="82">
        <v>270.0</v>
      </c>
      <c r="LQ18" s="82">
        <v>155.0</v>
      </c>
      <c r="LR18" s="82">
        <v>69.0</v>
      </c>
      <c r="LS18" s="82">
        <v>327.0</v>
      </c>
      <c r="LT18" s="82">
        <v>48.0</v>
      </c>
      <c r="LU18" s="82">
        <v>7.0</v>
      </c>
      <c r="LV18" s="82">
        <v>142.0</v>
      </c>
      <c r="LW18" s="82">
        <v>88.0</v>
      </c>
      <c r="LX18" s="82">
        <v>54.0</v>
      </c>
      <c r="LY18" s="82">
        <v>52.0</v>
      </c>
      <c r="LZ18" s="82">
        <v>12.0</v>
      </c>
      <c r="MA18" s="82">
        <v>107.0</v>
      </c>
      <c r="MB18" s="82">
        <v>6.0</v>
      </c>
      <c r="MC18" s="82">
        <v>143.0</v>
      </c>
      <c r="MD18" s="82">
        <v>182.0</v>
      </c>
      <c r="ME18" s="82">
        <v>73.0</v>
      </c>
      <c r="MF18" s="82">
        <v>59.0</v>
      </c>
      <c r="MG18" s="82">
        <v>12.0</v>
      </c>
      <c r="MH18" s="82">
        <v>0.0</v>
      </c>
      <c r="MI18" s="82">
        <v>0.0</v>
      </c>
      <c r="MJ18" s="82">
        <v>0.0</v>
      </c>
      <c r="MK18" s="82">
        <v>0.0</v>
      </c>
      <c r="ML18" s="82">
        <v>55.0</v>
      </c>
      <c r="MM18" s="82">
        <v>55.0</v>
      </c>
      <c r="MN18" s="82">
        <v>5.0</v>
      </c>
      <c r="MO18" s="86"/>
      <c r="MP18" s="87"/>
      <c r="MQ18" s="87"/>
      <c r="MR18" s="87"/>
      <c r="MS18" s="87"/>
      <c r="MT18" s="82">
        <v>5.0</v>
      </c>
      <c r="MU18" s="82">
        <v>0.0</v>
      </c>
      <c r="MV18" s="82">
        <v>86.0</v>
      </c>
      <c r="MW18" s="83">
        <v>36.0</v>
      </c>
      <c r="MX18" s="83">
        <v>38.0</v>
      </c>
      <c r="MY18" s="88" t="s">
        <v>96</v>
      </c>
      <c r="MZ18" s="83">
        <v>5.0</v>
      </c>
      <c r="NA18" s="87"/>
      <c r="NB18" s="82">
        <v>3.0</v>
      </c>
      <c r="NC18" s="82">
        <v>2.0</v>
      </c>
      <c r="ND18" s="82">
        <v>50.0</v>
      </c>
      <c r="NE18" s="83">
        <v>34.0</v>
      </c>
      <c r="NF18" s="83">
        <v>48.0</v>
      </c>
      <c r="NG18" s="83">
        <v>48.0</v>
      </c>
      <c r="NH18" s="83">
        <v>5.0</v>
      </c>
      <c r="NI18" s="87"/>
      <c r="NJ18" s="83">
        <v>0.0</v>
      </c>
      <c r="NK18" s="83">
        <v>0.0</v>
      </c>
      <c r="NL18" s="83">
        <v>0.0</v>
      </c>
      <c r="NM18" s="83">
        <v>34.0</v>
      </c>
      <c r="NN18" s="83">
        <v>55.0</v>
      </c>
      <c r="NO18" s="83">
        <v>52.0</v>
      </c>
      <c r="NP18" s="83">
        <v>4.0</v>
      </c>
      <c r="NQ18" s="222"/>
    </row>
    <row r="19" ht="14.25" customHeight="1">
      <c r="A19" s="49">
        <v>0.25</v>
      </c>
      <c r="B19" s="50"/>
      <c r="C19" s="51">
        <v>50.19</v>
      </c>
      <c r="D19" s="52">
        <v>338.0</v>
      </c>
      <c r="E19" s="53">
        <v>133.0</v>
      </c>
      <c r="F19" s="53">
        <v>170.0</v>
      </c>
      <c r="G19" s="53">
        <v>36.2</v>
      </c>
      <c r="H19" s="54"/>
      <c r="I19" s="53">
        <v>6.0</v>
      </c>
      <c r="J19" s="53">
        <v>53.0</v>
      </c>
      <c r="K19" s="53">
        <v>52.0</v>
      </c>
      <c r="L19" s="53">
        <v>139.0</v>
      </c>
      <c r="M19" s="53">
        <v>64.0</v>
      </c>
      <c r="N19" s="53">
        <v>14.8</v>
      </c>
      <c r="O19" s="54"/>
      <c r="P19" s="53">
        <v>6.0</v>
      </c>
      <c r="Q19" s="53">
        <v>54.0</v>
      </c>
      <c r="R19" s="53">
        <v>51.0</v>
      </c>
      <c r="S19" s="53">
        <v>342.1</v>
      </c>
      <c r="T19" s="53">
        <v>196.6</v>
      </c>
      <c r="U19" s="53">
        <v>119.2</v>
      </c>
      <c r="V19" s="54"/>
      <c r="W19" s="53">
        <v>337.2</v>
      </c>
      <c r="X19" s="53">
        <v>149.2</v>
      </c>
      <c r="Y19" s="53">
        <v>78.6</v>
      </c>
      <c r="Z19" s="54"/>
      <c r="AA19" s="53">
        <v>342.3</v>
      </c>
      <c r="AB19" s="53">
        <v>399.5</v>
      </c>
      <c r="AC19" s="53">
        <v>260.6</v>
      </c>
      <c r="AD19" s="54"/>
      <c r="AE19" s="53">
        <v>342.3</v>
      </c>
      <c r="AF19" s="53">
        <v>438.3</v>
      </c>
      <c r="AG19" s="53">
        <v>233.5</v>
      </c>
      <c r="AH19" s="54"/>
      <c r="AI19" s="53">
        <v>350.4</v>
      </c>
      <c r="AJ19" s="53">
        <v>378.9</v>
      </c>
      <c r="AK19" s="53">
        <v>241.5</v>
      </c>
      <c r="AL19" s="54"/>
      <c r="AM19" s="55">
        <v>341.0</v>
      </c>
      <c r="AN19" s="53">
        <v>405.2</v>
      </c>
      <c r="AO19" s="55">
        <v>229.0</v>
      </c>
      <c r="AP19" s="54"/>
      <c r="AQ19" s="53">
        <v>133.0</v>
      </c>
      <c r="AR19" s="54">
        <f t="shared" ref="AR19:AS19" si="18">F19</f>
        <v>170</v>
      </c>
      <c r="AS19" s="56">
        <f t="shared" si="18"/>
        <v>36.2</v>
      </c>
      <c r="AT19" s="54"/>
      <c r="AU19" s="54">
        <f t="shared" ref="AU19:AW19" si="19">L19</f>
        <v>139</v>
      </c>
      <c r="AV19" s="54">
        <f t="shared" si="19"/>
        <v>64</v>
      </c>
      <c r="AW19" s="54">
        <f t="shared" si="19"/>
        <v>14.8</v>
      </c>
      <c r="AX19" s="54"/>
      <c r="AY19" s="168">
        <f t="shared" si="6"/>
        <v>133</v>
      </c>
      <c r="AZ19" s="54"/>
      <c r="BA19" s="54"/>
      <c r="BB19" s="54"/>
      <c r="BC19" s="89"/>
      <c r="BD19" s="54"/>
      <c r="BE19" s="127">
        <v>32.0</v>
      </c>
      <c r="BF19" s="54">
        <v>139.0</v>
      </c>
      <c r="BG19" s="127">
        <v>5.4</v>
      </c>
      <c r="BH19" s="54"/>
      <c r="BI19" s="53">
        <v>22.0</v>
      </c>
      <c r="BJ19" s="53">
        <v>90.0</v>
      </c>
      <c r="BK19" s="53">
        <v>64.0</v>
      </c>
      <c r="BL19" s="89"/>
      <c r="BM19" s="58">
        <v>341.0</v>
      </c>
      <c r="BN19" s="58">
        <v>145.0</v>
      </c>
      <c r="BO19" s="58">
        <v>235.0</v>
      </c>
      <c r="BP19" s="58">
        <v>11.8</v>
      </c>
      <c r="BQ19" s="59"/>
      <c r="BR19" s="58">
        <v>6.0</v>
      </c>
      <c r="BS19" s="58">
        <v>55.0</v>
      </c>
      <c r="BT19" s="58">
        <v>53.0</v>
      </c>
      <c r="BU19" s="59">
        <f t="shared" si="7"/>
        <v>341</v>
      </c>
      <c r="BV19" s="58">
        <v>362.0</v>
      </c>
      <c r="BW19" s="58">
        <v>208.0</v>
      </c>
      <c r="BX19" s="58">
        <v>27.0</v>
      </c>
      <c r="BY19" s="58">
        <v>334.0</v>
      </c>
      <c r="BZ19" s="58">
        <v>378.0</v>
      </c>
      <c r="CA19" s="58">
        <v>207.0</v>
      </c>
      <c r="CB19" s="58">
        <v>24.0</v>
      </c>
      <c r="CC19" s="58">
        <v>340.0</v>
      </c>
      <c r="CD19" s="58">
        <v>230.0</v>
      </c>
      <c r="CE19" s="58">
        <v>138.0</v>
      </c>
      <c r="CF19" s="58">
        <v>12.0</v>
      </c>
      <c r="CG19" s="58">
        <v>334.0</v>
      </c>
      <c r="CH19" s="58">
        <v>230.0</v>
      </c>
      <c r="CI19" s="58">
        <v>132.0</v>
      </c>
      <c r="CJ19" s="58">
        <v>1.0</v>
      </c>
      <c r="CK19" s="58">
        <v>351.0</v>
      </c>
      <c r="CL19" s="58">
        <v>256.0</v>
      </c>
      <c r="CM19" s="58">
        <v>125.0</v>
      </c>
      <c r="CN19" s="58">
        <v>9.0</v>
      </c>
      <c r="CO19" s="58">
        <v>332.0</v>
      </c>
      <c r="CP19" s="58">
        <v>261.0</v>
      </c>
      <c r="CQ19" s="58">
        <v>131.0</v>
      </c>
      <c r="CR19" s="58">
        <v>7.0</v>
      </c>
      <c r="CS19" s="58">
        <v>335.0</v>
      </c>
      <c r="CT19" s="58">
        <v>291.0</v>
      </c>
      <c r="CU19" s="58">
        <v>172.0</v>
      </c>
      <c r="CV19" s="58">
        <v>95.0</v>
      </c>
      <c r="CW19" s="58">
        <v>336.0</v>
      </c>
      <c r="CX19" s="58">
        <v>202.0</v>
      </c>
      <c r="CY19" s="58">
        <v>94.0</v>
      </c>
      <c r="CZ19" s="58">
        <v>59.0</v>
      </c>
      <c r="DA19" s="58">
        <v>323.0</v>
      </c>
      <c r="DB19" s="58">
        <v>209.0</v>
      </c>
      <c r="DC19" s="58">
        <v>96.0</v>
      </c>
      <c r="DD19" s="58">
        <v>60.0</v>
      </c>
      <c r="DE19" s="59">
        <f t="shared" si="8"/>
        <v>145</v>
      </c>
      <c r="DF19" s="58">
        <v>35.0</v>
      </c>
      <c r="DG19" s="59">
        <f t="shared" ref="DG19:DH19" si="20">BO19</f>
        <v>235</v>
      </c>
      <c r="DH19" s="59">
        <f t="shared" si="20"/>
        <v>11.8</v>
      </c>
      <c r="DI19" s="59"/>
      <c r="DJ19" s="58">
        <v>7.0</v>
      </c>
      <c r="DK19" s="58">
        <v>58.0</v>
      </c>
      <c r="DL19" s="58">
        <v>52.0</v>
      </c>
      <c r="DM19" s="89"/>
      <c r="DN19" s="61">
        <v>339.0</v>
      </c>
      <c r="DO19" s="61">
        <v>139.0</v>
      </c>
      <c r="DP19" s="61">
        <v>49.41</v>
      </c>
      <c r="DQ19" s="61">
        <v>27.65</v>
      </c>
      <c r="DR19" s="61">
        <v>7.62</v>
      </c>
      <c r="DS19" s="61">
        <v>8.0</v>
      </c>
      <c r="DT19" s="61">
        <v>38.0</v>
      </c>
      <c r="DU19" s="61">
        <v>45.4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341.0</v>
      </c>
      <c r="EF19" s="63">
        <v>137.0</v>
      </c>
      <c r="EG19" s="63">
        <v>71.0</v>
      </c>
      <c r="EH19" s="63">
        <v>3.0</v>
      </c>
      <c r="EI19" s="64"/>
      <c r="EJ19" s="63">
        <v>9.0</v>
      </c>
      <c r="EK19" s="63">
        <v>48.0</v>
      </c>
      <c r="EL19" s="63">
        <v>51.0</v>
      </c>
      <c r="EM19" s="63">
        <v>137.0</v>
      </c>
      <c r="EN19" s="63">
        <v>130.0</v>
      </c>
      <c r="EO19" s="63">
        <v>5.2</v>
      </c>
      <c r="EP19" s="64"/>
      <c r="EQ19" s="63">
        <v>9.0</v>
      </c>
      <c r="ER19" s="63">
        <v>48.0</v>
      </c>
      <c r="ES19" s="63">
        <v>51.0</v>
      </c>
      <c r="ET19" s="63">
        <v>341.0</v>
      </c>
      <c r="EU19" s="63">
        <v>0.0</v>
      </c>
      <c r="EV19" s="63">
        <v>0.0</v>
      </c>
      <c r="EW19" s="63">
        <v>0.0</v>
      </c>
      <c r="EX19" s="63">
        <v>339.0</v>
      </c>
      <c r="EY19" s="63">
        <v>256.0</v>
      </c>
      <c r="EZ19" s="63">
        <v>148.0</v>
      </c>
      <c r="FA19" s="63">
        <v>-1.1</v>
      </c>
      <c r="FB19" s="63">
        <v>338.0</v>
      </c>
      <c r="FC19" s="63">
        <v>0.0</v>
      </c>
      <c r="FD19" s="63">
        <v>0.0</v>
      </c>
      <c r="FE19" s="63">
        <v>0.0</v>
      </c>
      <c r="FF19" s="63">
        <v>338.0</v>
      </c>
      <c r="FG19" s="63">
        <v>256.0</v>
      </c>
      <c r="FH19" s="63">
        <v>147.0</v>
      </c>
      <c r="FI19" s="63">
        <v>0.1</v>
      </c>
      <c r="FJ19" s="63">
        <v>341.0</v>
      </c>
      <c r="FK19" s="63">
        <v>240.0</v>
      </c>
      <c r="FL19" s="63">
        <v>141.0</v>
      </c>
      <c r="FM19" s="64"/>
      <c r="FN19" s="63">
        <v>341.0</v>
      </c>
      <c r="FO19" s="63">
        <v>239.0</v>
      </c>
      <c r="FP19" s="63">
        <v>141.0</v>
      </c>
      <c r="FQ19" s="63">
        <v>9.5</v>
      </c>
      <c r="FR19" s="63">
        <v>137.0</v>
      </c>
      <c r="FS19" s="64"/>
      <c r="FT19" s="63">
        <v>17.21</v>
      </c>
      <c r="FU19" s="64"/>
      <c r="FV19" s="63">
        <v>137.0</v>
      </c>
      <c r="FW19" s="64"/>
      <c r="FX19" s="64"/>
      <c r="FY19" s="64"/>
      <c r="FZ19" s="89"/>
      <c r="GA19" s="65">
        <v>341.0</v>
      </c>
      <c r="GB19" s="66">
        <v>408.85</v>
      </c>
      <c r="GC19" s="66">
        <v>255.12</v>
      </c>
      <c r="GD19" s="66">
        <v>11.31</v>
      </c>
      <c r="GE19" s="66">
        <v>340.0</v>
      </c>
      <c r="GF19" s="66">
        <v>432.73</v>
      </c>
      <c r="GG19" s="66">
        <v>252.28</v>
      </c>
      <c r="GH19" s="66">
        <v>15.75</v>
      </c>
      <c r="GI19" s="66">
        <v>340.0</v>
      </c>
      <c r="GJ19" s="66">
        <v>248.24</v>
      </c>
      <c r="GK19" s="66">
        <v>-142.64</v>
      </c>
      <c r="GL19" s="66">
        <v>-15.24</v>
      </c>
      <c r="GM19" s="66">
        <v>341.0</v>
      </c>
      <c r="GN19" s="66">
        <v>227.87</v>
      </c>
      <c r="GO19" s="66">
        <v>-142.47</v>
      </c>
      <c r="GP19" s="66">
        <v>-23.12</v>
      </c>
      <c r="GQ19" s="66">
        <v>341.0</v>
      </c>
      <c r="GR19" s="66">
        <v>176.58</v>
      </c>
      <c r="GS19" s="66">
        <v>-112.07</v>
      </c>
      <c r="GT19" s="66">
        <v>6.28</v>
      </c>
      <c r="GU19" s="66">
        <v>340.0</v>
      </c>
      <c r="GV19" s="66">
        <v>194.02</v>
      </c>
      <c r="GW19" s="66">
        <v>-112.15</v>
      </c>
      <c r="GX19" s="66">
        <v>4.44</v>
      </c>
      <c r="GY19" s="89"/>
      <c r="GZ19" s="98" t="s">
        <v>91</v>
      </c>
      <c r="HA19" s="99" t="s">
        <v>92</v>
      </c>
      <c r="HB19" s="98">
        <v>177.0</v>
      </c>
      <c r="HC19" s="98">
        <v>8.85</v>
      </c>
      <c r="HD19" s="98">
        <v>3.54</v>
      </c>
      <c r="HE19" s="99">
        <v>8.0</v>
      </c>
      <c r="HF19" s="99">
        <v>55.0</v>
      </c>
      <c r="HG19" s="99">
        <v>52.0</v>
      </c>
      <c r="HH19" s="98" t="s">
        <v>91</v>
      </c>
      <c r="HI19" s="98" t="s">
        <v>92</v>
      </c>
      <c r="HJ19" s="98">
        <v>340.0</v>
      </c>
      <c r="HK19" s="98">
        <v>17.0</v>
      </c>
      <c r="HL19" s="98">
        <v>6.8</v>
      </c>
      <c r="HM19" s="98">
        <v>5.0</v>
      </c>
      <c r="HN19" s="99">
        <v>55.0</v>
      </c>
      <c r="HO19" s="99">
        <v>53.0</v>
      </c>
      <c r="HP19" s="98" t="s">
        <v>91</v>
      </c>
      <c r="HQ19" s="99" t="s">
        <v>92</v>
      </c>
      <c r="HR19" s="98">
        <v>366.0</v>
      </c>
      <c r="HS19" s="98">
        <v>18.3</v>
      </c>
      <c r="HT19" s="98">
        <v>9.15</v>
      </c>
      <c r="HU19" s="98">
        <v>7.0</v>
      </c>
      <c r="HV19" s="99">
        <v>48.0</v>
      </c>
      <c r="HW19" s="99">
        <v>48.0</v>
      </c>
      <c r="HX19" s="89"/>
      <c r="HY19" s="147">
        <v>135.0</v>
      </c>
      <c r="HZ19" s="147">
        <v>33.0</v>
      </c>
      <c r="IA19" s="72">
        <v>54.0</v>
      </c>
      <c r="IB19" s="72">
        <v>2.7</v>
      </c>
      <c r="IC19" s="73"/>
      <c r="ID19" s="147">
        <v>2.0</v>
      </c>
      <c r="IE19" s="147">
        <v>58.0</v>
      </c>
      <c r="IF19" s="147">
        <v>38.0</v>
      </c>
      <c r="IG19" s="89"/>
      <c r="IH19" s="74">
        <v>143.0</v>
      </c>
      <c r="II19" s="74">
        <v>35.1</v>
      </c>
      <c r="IJ19" s="74">
        <v>10.0</v>
      </c>
      <c r="IK19" s="74">
        <v>0.1</v>
      </c>
      <c r="IL19" s="74">
        <v>0.2</v>
      </c>
      <c r="IM19" s="74">
        <v>6.0</v>
      </c>
      <c r="IN19" s="74">
        <v>50.0</v>
      </c>
      <c r="IO19" s="74">
        <v>48.0</v>
      </c>
      <c r="IP19" s="74">
        <v>143.0</v>
      </c>
      <c r="IQ19" s="74">
        <v>35.7</v>
      </c>
      <c r="IR19" s="74" t="s">
        <v>122</v>
      </c>
      <c r="IS19" s="74" t="s">
        <v>122</v>
      </c>
      <c r="IT19" s="122"/>
      <c r="IU19" s="74">
        <v>12.0</v>
      </c>
      <c r="IV19" s="74">
        <v>50.0</v>
      </c>
      <c r="IW19" s="74">
        <v>48.0</v>
      </c>
      <c r="IX19" s="89"/>
      <c r="IY19" s="149">
        <v>138.72</v>
      </c>
      <c r="IZ19" s="149">
        <v>34.72</v>
      </c>
      <c r="JA19" s="149">
        <v>429.06</v>
      </c>
      <c r="JB19" s="149">
        <v>21.45</v>
      </c>
      <c r="JC19" s="149">
        <v>7.95</v>
      </c>
      <c r="JD19" s="149">
        <v>3.0</v>
      </c>
      <c r="JE19" s="149">
        <v>64.86</v>
      </c>
      <c r="JF19" s="149">
        <v>42.49</v>
      </c>
      <c r="JG19" s="149" t="s">
        <v>134</v>
      </c>
      <c r="JH19" s="149" t="s">
        <v>134</v>
      </c>
      <c r="JI19" s="149" t="s">
        <v>134</v>
      </c>
      <c r="JJ19" s="149" t="s">
        <v>134</v>
      </c>
      <c r="JK19" s="149" t="s">
        <v>134</v>
      </c>
      <c r="JL19" s="149" t="s">
        <v>134</v>
      </c>
      <c r="JM19" s="149" t="s">
        <v>134</v>
      </c>
      <c r="JN19" s="149" t="s">
        <v>134</v>
      </c>
      <c r="JO19" s="89"/>
      <c r="JP19" s="78">
        <v>136.0</v>
      </c>
      <c r="JQ19" s="78">
        <v>32.0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38.0</v>
      </c>
      <c r="JX19" s="78">
        <v>136.0</v>
      </c>
      <c r="JY19" s="78">
        <v>34.0</v>
      </c>
      <c r="JZ19" s="78">
        <v>143.0</v>
      </c>
      <c r="KA19" s="78">
        <v>7.8</v>
      </c>
      <c r="KB19" s="78">
        <v>2.5</v>
      </c>
      <c r="KC19" s="78">
        <v>2.0</v>
      </c>
      <c r="KD19" s="78">
        <v>44.0</v>
      </c>
      <c r="KE19" s="78">
        <v>44.0</v>
      </c>
      <c r="KF19" s="89"/>
      <c r="KG19" s="79">
        <v>136.0</v>
      </c>
      <c r="KH19" s="79">
        <v>33.0</v>
      </c>
      <c r="KI19" s="238">
        <v>136.0</v>
      </c>
      <c r="KJ19" s="238">
        <v>6.8</v>
      </c>
      <c r="KK19" s="79"/>
      <c r="KL19" s="79">
        <v>1.0</v>
      </c>
      <c r="KM19" s="79">
        <v>54.0</v>
      </c>
      <c r="KN19" s="79">
        <v>54.0</v>
      </c>
      <c r="KO19" s="79">
        <v>136.0</v>
      </c>
      <c r="KP19" s="79">
        <v>33.0</v>
      </c>
      <c r="KQ19" s="235" t="s">
        <v>98</v>
      </c>
      <c r="KR19" s="235" t="s">
        <v>98</v>
      </c>
      <c r="KS19" s="80"/>
      <c r="KT19" s="79">
        <v>1.0</v>
      </c>
      <c r="KU19" s="79">
        <v>52.0</v>
      </c>
      <c r="KV19" s="79">
        <v>50.0</v>
      </c>
      <c r="KW19" s="89"/>
      <c r="KX19" s="81">
        <v>126.0</v>
      </c>
      <c r="KY19" s="81">
        <v>32.0</v>
      </c>
      <c r="KZ19" s="81">
        <v>339.0</v>
      </c>
      <c r="LA19" s="81">
        <v>16.6</v>
      </c>
      <c r="LB19" s="81">
        <v>4.1</v>
      </c>
      <c r="LC19" s="81">
        <v>3.0</v>
      </c>
      <c r="LD19" s="81">
        <v>48.0</v>
      </c>
      <c r="LE19" s="81">
        <v>48.0</v>
      </c>
      <c r="LF19" s="81">
        <v>126.0</v>
      </c>
      <c r="LG19" s="81">
        <v>32.0</v>
      </c>
      <c r="LH19" s="81">
        <v>496.0</v>
      </c>
      <c r="LI19" s="81">
        <v>24.3</v>
      </c>
      <c r="LJ19" s="81">
        <v>5.0</v>
      </c>
      <c r="LK19" s="81">
        <v>5.0</v>
      </c>
      <c r="LL19" s="81">
        <v>48.0</v>
      </c>
      <c r="LM19" s="81">
        <v>48.0</v>
      </c>
      <c r="LN19" s="89"/>
      <c r="LO19" s="82">
        <v>332.0</v>
      </c>
      <c r="LP19" s="82">
        <v>319.0</v>
      </c>
      <c r="LQ19" s="82">
        <v>178.0</v>
      </c>
      <c r="LR19" s="82">
        <v>67.0</v>
      </c>
      <c r="LS19" s="82">
        <v>321.0</v>
      </c>
      <c r="LT19" s="82">
        <v>60.0</v>
      </c>
      <c r="LU19" s="82">
        <v>12.0</v>
      </c>
      <c r="LV19" s="82">
        <v>139.0</v>
      </c>
      <c r="LW19" s="82">
        <v>112.0</v>
      </c>
      <c r="LX19" s="82">
        <v>54.0</v>
      </c>
      <c r="LY19" s="82">
        <v>51.0</v>
      </c>
      <c r="LZ19" s="82">
        <v>12.0</v>
      </c>
      <c r="MA19" s="82">
        <v>118.0</v>
      </c>
      <c r="MB19" s="82">
        <v>6.0</v>
      </c>
      <c r="MC19" s="82">
        <v>140.0</v>
      </c>
      <c r="MD19" s="82">
        <v>207.0</v>
      </c>
      <c r="ME19" s="82">
        <v>74.0</v>
      </c>
      <c r="MF19" s="82">
        <v>58.0</v>
      </c>
      <c r="MG19" s="82">
        <v>12.0</v>
      </c>
      <c r="MH19" s="82">
        <v>0.0</v>
      </c>
      <c r="MI19" s="82">
        <v>0.0</v>
      </c>
      <c r="MJ19" s="82">
        <v>0.0</v>
      </c>
      <c r="MK19" s="82">
        <v>0.0</v>
      </c>
      <c r="ML19" s="82">
        <v>55.0</v>
      </c>
      <c r="MM19" s="82">
        <v>55.0</v>
      </c>
      <c r="MN19" s="82">
        <v>5.0</v>
      </c>
      <c r="MO19" s="86"/>
      <c r="MP19" s="87"/>
      <c r="MQ19" s="87"/>
      <c r="MR19" s="87"/>
      <c r="MS19" s="87"/>
      <c r="MT19" s="82">
        <v>5.0</v>
      </c>
      <c r="MU19" s="82">
        <v>9.0</v>
      </c>
      <c r="MV19" s="82">
        <v>100.0</v>
      </c>
      <c r="MW19" s="83">
        <v>36.0</v>
      </c>
      <c r="MX19" s="83">
        <v>38.0</v>
      </c>
      <c r="MY19" s="88" t="s">
        <v>96</v>
      </c>
      <c r="MZ19" s="83">
        <v>5.0</v>
      </c>
      <c r="NA19" s="87"/>
      <c r="NB19" s="82">
        <v>8.0</v>
      </c>
      <c r="NC19" s="82">
        <v>3.0</v>
      </c>
      <c r="ND19" s="82">
        <v>148.0</v>
      </c>
      <c r="NE19" s="83">
        <v>34.0</v>
      </c>
      <c r="NF19" s="83">
        <v>48.0</v>
      </c>
      <c r="NG19" s="83">
        <v>48.0</v>
      </c>
      <c r="NH19" s="83">
        <v>5.0</v>
      </c>
      <c r="NI19" s="87"/>
      <c r="NJ19" s="83">
        <v>0.0</v>
      </c>
      <c r="NK19" s="83">
        <v>0.0</v>
      </c>
      <c r="NL19" s="83">
        <v>0.0</v>
      </c>
      <c r="NM19" s="83">
        <v>34.0</v>
      </c>
      <c r="NN19" s="83">
        <v>55.0</v>
      </c>
      <c r="NO19" s="83">
        <v>52.0</v>
      </c>
      <c r="NP19" s="83">
        <v>4.0</v>
      </c>
      <c r="NQ19" s="222"/>
    </row>
    <row r="20" ht="14.25" customHeight="1">
      <c r="A20" s="49">
        <v>0.291666666666667</v>
      </c>
      <c r="B20" s="50"/>
      <c r="C20" s="51">
        <v>50.63</v>
      </c>
      <c r="D20" s="52">
        <v>340.0</v>
      </c>
      <c r="E20" s="53">
        <v>134.0</v>
      </c>
      <c r="F20" s="53">
        <v>127.0</v>
      </c>
      <c r="G20" s="53">
        <v>27.6</v>
      </c>
      <c r="H20" s="54"/>
      <c r="I20" s="53">
        <v>6.0</v>
      </c>
      <c r="J20" s="53">
        <v>52.0</v>
      </c>
      <c r="K20" s="53">
        <v>52.0</v>
      </c>
      <c r="L20" s="53">
        <v>139.0</v>
      </c>
      <c r="M20" s="53">
        <v>93.0</v>
      </c>
      <c r="N20" s="53">
        <v>13.5</v>
      </c>
      <c r="O20" s="54"/>
      <c r="P20" s="53">
        <v>6.0</v>
      </c>
      <c r="Q20" s="53">
        <v>54.0</v>
      </c>
      <c r="R20" s="53">
        <v>51.0</v>
      </c>
      <c r="S20" s="53">
        <v>343.3</v>
      </c>
      <c r="T20" s="53">
        <v>193.3</v>
      </c>
      <c r="U20" s="53">
        <v>116.2</v>
      </c>
      <c r="V20" s="54"/>
      <c r="W20" s="53">
        <v>339.3</v>
      </c>
      <c r="X20" s="127">
        <v>149.3</v>
      </c>
      <c r="Y20" s="53">
        <v>76.3</v>
      </c>
      <c r="Z20" s="54"/>
      <c r="AA20" s="53">
        <v>343.7</v>
      </c>
      <c r="AB20" s="53">
        <v>398.1</v>
      </c>
      <c r="AC20" s="53">
        <v>261.3</v>
      </c>
      <c r="AD20" s="54"/>
      <c r="AE20" s="53">
        <v>343.3</v>
      </c>
      <c r="AF20" s="53">
        <v>445.6</v>
      </c>
      <c r="AG20" s="53">
        <v>239.7</v>
      </c>
      <c r="AH20" s="54"/>
      <c r="AI20" s="53">
        <v>350.7</v>
      </c>
      <c r="AJ20" s="53">
        <v>378.2</v>
      </c>
      <c r="AK20" s="53">
        <v>238.0</v>
      </c>
      <c r="AL20" s="54"/>
      <c r="AM20" s="53">
        <v>341.7</v>
      </c>
      <c r="AN20" s="53">
        <v>402.5</v>
      </c>
      <c r="AO20" s="53">
        <v>225.6</v>
      </c>
      <c r="AP20" s="54"/>
      <c r="AQ20" s="53">
        <v>134.0</v>
      </c>
      <c r="AR20" s="54">
        <f t="shared" ref="AR20:AS20" si="21">F20</f>
        <v>127</v>
      </c>
      <c r="AS20" s="56">
        <f t="shared" si="21"/>
        <v>27.6</v>
      </c>
      <c r="AT20" s="54"/>
      <c r="AU20" s="54">
        <f t="shared" ref="AU20:AW20" si="22">L20</f>
        <v>139</v>
      </c>
      <c r="AV20" s="54">
        <f t="shared" si="22"/>
        <v>93</v>
      </c>
      <c r="AW20" s="54">
        <f t="shared" si="22"/>
        <v>13.5</v>
      </c>
      <c r="AX20" s="54"/>
      <c r="AY20" s="168">
        <f t="shared" si="6"/>
        <v>134</v>
      </c>
      <c r="AZ20" s="54"/>
      <c r="BA20" s="54"/>
      <c r="BB20" s="54"/>
      <c r="BC20" s="89"/>
      <c r="BD20" s="54"/>
      <c r="BE20" s="127">
        <v>32.0</v>
      </c>
      <c r="BF20" s="54">
        <v>139.0</v>
      </c>
      <c r="BG20" s="127">
        <v>6.6</v>
      </c>
      <c r="BH20" s="54"/>
      <c r="BI20" s="53">
        <v>22.0</v>
      </c>
      <c r="BJ20" s="53">
        <v>90.0</v>
      </c>
      <c r="BK20" s="53">
        <v>64.0</v>
      </c>
      <c r="BL20" s="89"/>
      <c r="BM20" s="58">
        <v>343.0</v>
      </c>
      <c r="BN20" s="58">
        <v>145.0</v>
      </c>
      <c r="BO20" s="58">
        <v>299.0</v>
      </c>
      <c r="BP20" s="58">
        <v>15.0</v>
      </c>
      <c r="BQ20" s="59"/>
      <c r="BR20" s="58">
        <v>6.0</v>
      </c>
      <c r="BS20" s="58">
        <v>56.0</v>
      </c>
      <c r="BT20" s="58">
        <v>57.0</v>
      </c>
      <c r="BU20" s="59">
        <f t="shared" si="7"/>
        <v>343</v>
      </c>
      <c r="BV20" s="58">
        <v>291.0</v>
      </c>
      <c r="BW20" s="58">
        <v>168.0</v>
      </c>
      <c r="BX20" s="58">
        <v>42.0</v>
      </c>
      <c r="BY20" s="58">
        <v>335.0</v>
      </c>
      <c r="BZ20" s="58">
        <v>308.0</v>
      </c>
      <c r="CA20" s="58">
        <v>168.0</v>
      </c>
      <c r="CB20" s="58">
        <v>40.0</v>
      </c>
      <c r="CC20" s="58">
        <v>342.0</v>
      </c>
      <c r="CD20" s="58">
        <v>238.0</v>
      </c>
      <c r="CE20" s="58">
        <v>134.0</v>
      </c>
      <c r="CF20" s="58">
        <v>8.0</v>
      </c>
      <c r="CG20" s="58">
        <v>336.0</v>
      </c>
      <c r="CH20" s="58">
        <v>241.0</v>
      </c>
      <c r="CI20" s="58">
        <v>134.0</v>
      </c>
      <c r="CJ20" s="58">
        <v>8.0</v>
      </c>
      <c r="CK20" s="58">
        <v>355.0</v>
      </c>
      <c r="CL20" s="58">
        <v>173.0</v>
      </c>
      <c r="CM20" s="58">
        <v>101.0</v>
      </c>
      <c r="CN20" s="58">
        <v>16.0</v>
      </c>
      <c r="CO20" s="58">
        <v>333.0</v>
      </c>
      <c r="CP20" s="58">
        <v>200.0</v>
      </c>
      <c r="CQ20" s="58">
        <v>100.0</v>
      </c>
      <c r="CR20" s="58">
        <v>8.0</v>
      </c>
      <c r="CS20" s="58">
        <v>337.0</v>
      </c>
      <c r="CT20" s="58">
        <v>230.0</v>
      </c>
      <c r="CU20" s="58">
        <v>143.0</v>
      </c>
      <c r="CV20" s="58">
        <v>64.0</v>
      </c>
      <c r="CW20" s="58">
        <v>338.0</v>
      </c>
      <c r="CX20" s="58">
        <v>246.0</v>
      </c>
      <c r="CY20" s="58">
        <v>118.0</v>
      </c>
      <c r="CZ20" s="58">
        <v>68.0</v>
      </c>
      <c r="DA20" s="58">
        <v>323.0</v>
      </c>
      <c r="DB20" s="58">
        <v>247.0</v>
      </c>
      <c r="DC20" s="58">
        <v>121.0</v>
      </c>
      <c r="DD20" s="58">
        <v>61.0</v>
      </c>
      <c r="DE20" s="59">
        <f t="shared" si="8"/>
        <v>145</v>
      </c>
      <c r="DF20" s="58">
        <v>35.0</v>
      </c>
      <c r="DG20" s="59">
        <f t="shared" ref="DG20:DH20" si="23">BO20</f>
        <v>299</v>
      </c>
      <c r="DH20" s="59">
        <f t="shared" si="23"/>
        <v>15</v>
      </c>
      <c r="DI20" s="59"/>
      <c r="DJ20" s="58">
        <v>7.0</v>
      </c>
      <c r="DK20" s="58">
        <v>58.0</v>
      </c>
      <c r="DL20" s="58">
        <v>57.0</v>
      </c>
      <c r="DM20" s="89"/>
      <c r="DN20" s="61">
        <v>341.0</v>
      </c>
      <c r="DO20" s="61">
        <v>141.0</v>
      </c>
      <c r="DP20" s="61">
        <v>28.26</v>
      </c>
      <c r="DQ20" s="61">
        <v>16.18</v>
      </c>
      <c r="DR20" s="61">
        <v>2.78</v>
      </c>
      <c r="DS20" s="61">
        <v>8.0</v>
      </c>
      <c r="DT20" s="61">
        <v>39.0</v>
      </c>
      <c r="DU20" s="61">
        <v>44.5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137.0</v>
      </c>
      <c r="EG20" s="63">
        <v>71.0</v>
      </c>
      <c r="EH20" s="63">
        <v>3.1</v>
      </c>
      <c r="EI20" s="64"/>
      <c r="EJ20" s="63">
        <v>9.0</v>
      </c>
      <c r="EK20" s="63">
        <v>47.0</v>
      </c>
      <c r="EL20" s="63">
        <v>50.0</v>
      </c>
      <c r="EM20" s="63">
        <v>137.0</v>
      </c>
      <c r="EN20" s="63">
        <v>117.0</v>
      </c>
      <c r="EO20" s="63">
        <v>5.0</v>
      </c>
      <c r="EP20" s="64"/>
      <c r="EQ20" s="63">
        <v>9.0</v>
      </c>
      <c r="ER20" s="63">
        <v>47.0</v>
      </c>
      <c r="ES20" s="63">
        <v>50.0</v>
      </c>
      <c r="ET20" s="63">
        <v>342.0</v>
      </c>
      <c r="EU20" s="63">
        <v>0.0</v>
      </c>
      <c r="EV20" s="63">
        <v>0.0</v>
      </c>
      <c r="EW20" s="63">
        <v>0.0</v>
      </c>
      <c r="EX20" s="63">
        <v>340.0</v>
      </c>
      <c r="EY20" s="63">
        <v>255.0</v>
      </c>
      <c r="EZ20" s="63">
        <v>149.0</v>
      </c>
      <c r="FA20" s="63">
        <v>-1.3</v>
      </c>
      <c r="FB20" s="63">
        <v>341.0</v>
      </c>
      <c r="FC20" s="63">
        <v>0.0</v>
      </c>
      <c r="FD20" s="63">
        <v>0.0</v>
      </c>
      <c r="FE20" s="63">
        <v>0.0</v>
      </c>
      <c r="FF20" s="63">
        <v>339.0</v>
      </c>
      <c r="FG20" s="63">
        <v>253.0</v>
      </c>
      <c r="FH20" s="63">
        <v>147.0</v>
      </c>
      <c r="FI20" s="63">
        <v>0.1</v>
      </c>
      <c r="FJ20" s="63">
        <v>342.0</v>
      </c>
      <c r="FK20" s="63">
        <v>242.0</v>
      </c>
      <c r="FL20" s="63">
        <v>141.0</v>
      </c>
      <c r="FM20" s="64"/>
      <c r="FN20" s="63">
        <v>342.0</v>
      </c>
      <c r="FO20" s="63">
        <v>245.0</v>
      </c>
      <c r="FP20" s="63">
        <v>143.0</v>
      </c>
      <c r="FQ20" s="63">
        <v>10.0</v>
      </c>
      <c r="FR20" s="63">
        <v>137.0</v>
      </c>
      <c r="FS20" s="64"/>
      <c r="FT20" s="63">
        <v>22.2</v>
      </c>
      <c r="FU20" s="64"/>
      <c r="FV20" s="63">
        <v>137.0</v>
      </c>
      <c r="FW20" s="64"/>
      <c r="FX20" s="64"/>
      <c r="FY20" s="64"/>
      <c r="FZ20" s="89"/>
      <c r="GA20" s="93">
        <v>342.0</v>
      </c>
      <c r="GB20" s="94">
        <v>405.04</v>
      </c>
      <c r="GC20" s="94">
        <v>251.86</v>
      </c>
      <c r="GD20" s="94">
        <v>23.03</v>
      </c>
      <c r="GE20" s="94">
        <v>342.0</v>
      </c>
      <c r="GF20" s="94">
        <v>430.83</v>
      </c>
      <c r="GG20" s="94">
        <v>251.52</v>
      </c>
      <c r="GH20" s="94">
        <v>27.3</v>
      </c>
      <c r="GI20" s="94">
        <v>341.0</v>
      </c>
      <c r="GJ20" s="94">
        <v>239.89</v>
      </c>
      <c r="GK20" s="94">
        <v>-138.37</v>
      </c>
      <c r="GL20" s="94">
        <v>-14.99</v>
      </c>
      <c r="GM20" s="94">
        <v>341.0</v>
      </c>
      <c r="GN20" s="94">
        <v>221.13</v>
      </c>
      <c r="GO20" s="94">
        <v>-138.53</v>
      </c>
      <c r="GP20" s="94">
        <v>-22.53</v>
      </c>
      <c r="GQ20" s="94">
        <v>342.0</v>
      </c>
      <c r="GR20" s="94">
        <v>181.42</v>
      </c>
      <c r="GS20" s="94">
        <v>-115.17</v>
      </c>
      <c r="GT20" s="94">
        <v>-5.03</v>
      </c>
      <c r="GU20" s="94">
        <v>341.0</v>
      </c>
      <c r="GV20" s="94">
        <v>201.93</v>
      </c>
      <c r="GW20" s="94">
        <v>116.0</v>
      </c>
      <c r="GX20" s="94">
        <v>-7.45</v>
      </c>
      <c r="GY20" s="89"/>
      <c r="GZ20" s="98" t="s">
        <v>91</v>
      </c>
      <c r="HA20" s="99" t="s">
        <v>92</v>
      </c>
      <c r="HB20" s="98">
        <v>139.0</v>
      </c>
      <c r="HC20" s="98">
        <v>6.95</v>
      </c>
      <c r="HD20" s="98">
        <v>2.78</v>
      </c>
      <c r="HE20" s="99">
        <v>8.0</v>
      </c>
      <c r="HF20" s="99">
        <v>57.0</v>
      </c>
      <c r="HG20" s="99">
        <v>53.0</v>
      </c>
      <c r="HH20" s="98" t="s">
        <v>91</v>
      </c>
      <c r="HI20" s="98" t="s">
        <v>92</v>
      </c>
      <c r="HJ20" s="98">
        <v>363.0</v>
      </c>
      <c r="HK20" s="98">
        <v>18.15</v>
      </c>
      <c r="HL20" s="98">
        <v>7.26</v>
      </c>
      <c r="HM20" s="98">
        <v>5.0</v>
      </c>
      <c r="HN20" s="99">
        <v>56.0</v>
      </c>
      <c r="HO20" s="99">
        <v>55.0</v>
      </c>
      <c r="HP20" s="98" t="s">
        <v>91</v>
      </c>
      <c r="HQ20" s="99" t="s">
        <v>92</v>
      </c>
      <c r="HR20" s="98">
        <v>324.0</v>
      </c>
      <c r="HS20" s="98">
        <v>16.2</v>
      </c>
      <c r="HT20" s="98">
        <v>8.1</v>
      </c>
      <c r="HU20" s="98">
        <v>7.0</v>
      </c>
      <c r="HV20" s="99">
        <v>50.0</v>
      </c>
      <c r="HW20" s="99">
        <v>50.0</v>
      </c>
      <c r="HX20" s="89"/>
      <c r="HY20" s="147">
        <v>135.0</v>
      </c>
      <c r="HZ20" s="147">
        <v>33.0</v>
      </c>
      <c r="IA20" s="72">
        <v>112.0</v>
      </c>
      <c r="IB20" s="72">
        <v>5.6</v>
      </c>
      <c r="IC20" s="73"/>
      <c r="ID20" s="147">
        <v>2.0</v>
      </c>
      <c r="IE20" s="147">
        <v>58.0</v>
      </c>
      <c r="IF20" s="147">
        <v>38.0</v>
      </c>
      <c r="IG20" s="89"/>
      <c r="IH20" s="74">
        <v>143.0</v>
      </c>
      <c r="II20" s="74">
        <v>35.1</v>
      </c>
      <c r="IJ20" s="74">
        <v>10.0</v>
      </c>
      <c r="IK20" s="74">
        <v>0.1</v>
      </c>
      <c r="IL20" s="74">
        <v>0.2</v>
      </c>
      <c r="IM20" s="74">
        <v>6.0</v>
      </c>
      <c r="IN20" s="74">
        <v>50.0</v>
      </c>
      <c r="IO20" s="74">
        <v>48.0</v>
      </c>
      <c r="IP20" s="74">
        <v>143.0</v>
      </c>
      <c r="IQ20" s="74">
        <v>35.7</v>
      </c>
      <c r="IR20" s="74" t="s">
        <v>122</v>
      </c>
      <c r="IS20" s="74" t="s">
        <v>122</v>
      </c>
      <c r="IT20" s="122"/>
      <c r="IU20" s="74">
        <v>12.0</v>
      </c>
      <c r="IV20" s="74">
        <v>50.0</v>
      </c>
      <c r="IW20" s="74">
        <v>48.0</v>
      </c>
      <c r="IX20" s="89"/>
      <c r="IY20" s="149">
        <v>139.9</v>
      </c>
      <c r="IZ20" s="149">
        <v>35.27</v>
      </c>
      <c r="JA20" s="149">
        <v>270.96</v>
      </c>
      <c r="JB20" s="149">
        <v>13.54</v>
      </c>
      <c r="JC20" s="149">
        <v>3.81</v>
      </c>
      <c r="JD20" s="149">
        <v>3.0</v>
      </c>
      <c r="JE20" s="149">
        <v>54.41</v>
      </c>
      <c r="JF20" s="149">
        <v>42.49</v>
      </c>
      <c r="JG20" s="149" t="s">
        <v>134</v>
      </c>
      <c r="JH20" s="149" t="s">
        <v>134</v>
      </c>
      <c r="JI20" s="149" t="s">
        <v>134</v>
      </c>
      <c r="JJ20" s="149" t="s">
        <v>134</v>
      </c>
      <c r="JK20" s="149" t="s">
        <v>134</v>
      </c>
      <c r="JL20" s="149" t="s">
        <v>134</v>
      </c>
      <c r="JM20" s="149" t="s">
        <v>134</v>
      </c>
      <c r="JN20" s="149" t="s">
        <v>134</v>
      </c>
      <c r="JO20" s="89"/>
      <c r="JP20" s="78">
        <v>137.0</v>
      </c>
      <c r="JQ20" s="78">
        <v>32.2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39.0</v>
      </c>
      <c r="JX20" s="78">
        <v>137.0</v>
      </c>
      <c r="JY20" s="78">
        <v>34.4</v>
      </c>
      <c r="JZ20" s="78">
        <v>124.0</v>
      </c>
      <c r="KA20" s="78">
        <v>6.5</v>
      </c>
      <c r="KB20" s="78">
        <v>2.3</v>
      </c>
      <c r="KC20" s="78">
        <v>2.0</v>
      </c>
      <c r="KD20" s="78">
        <v>44.0</v>
      </c>
      <c r="KE20" s="78">
        <v>44.0</v>
      </c>
      <c r="KF20" s="89"/>
      <c r="KG20" s="79">
        <v>138.0</v>
      </c>
      <c r="KH20" s="79">
        <v>33.0</v>
      </c>
      <c r="KI20" s="238">
        <v>97.0</v>
      </c>
      <c r="KJ20" s="238">
        <v>4.9</v>
      </c>
      <c r="KK20" s="79"/>
      <c r="KL20" s="79">
        <v>1.0</v>
      </c>
      <c r="KM20" s="79">
        <v>54.0</v>
      </c>
      <c r="KN20" s="79">
        <v>54.0</v>
      </c>
      <c r="KO20" s="79">
        <v>138.0</v>
      </c>
      <c r="KP20" s="79">
        <v>33.0</v>
      </c>
      <c r="KQ20" s="235" t="s">
        <v>98</v>
      </c>
      <c r="KR20" s="235" t="s">
        <v>98</v>
      </c>
      <c r="KS20" s="80"/>
      <c r="KT20" s="79">
        <v>1.0</v>
      </c>
      <c r="KU20" s="79">
        <v>52.0</v>
      </c>
      <c r="KV20" s="79">
        <v>50.0</v>
      </c>
      <c r="KW20" s="89"/>
      <c r="KX20" s="81">
        <v>128.0</v>
      </c>
      <c r="KY20" s="81">
        <v>33.0</v>
      </c>
      <c r="KZ20" s="81">
        <v>355.0</v>
      </c>
      <c r="LA20" s="81">
        <v>17.4</v>
      </c>
      <c r="LB20" s="81">
        <v>5.0</v>
      </c>
      <c r="LC20" s="81">
        <v>3.0</v>
      </c>
      <c r="LD20" s="81">
        <v>48.0</v>
      </c>
      <c r="LE20" s="81">
        <v>48.0</v>
      </c>
      <c r="LF20" s="81">
        <v>128.0</v>
      </c>
      <c r="LG20" s="81">
        <v>33.0</v>
      </c>
      <c r="LH20" s="81">
        <v>386.0</v>
      </c>
      <c r="LI20" s="81">
        <v>18.9</v>
      </c>
      <c r="LJ20" s="81">
        <v>5.0</v>
      </c>
      <c r="LK20" s="81">
        <v>5.0</v>
      </c>
      <c r="LL20" s="81">
        <v>48.0</v>
      </c>
      <c r="LM20" s="81">
        <v>48.0</v>
      </c>
      <c r="LN20" s="89"/>
      <c r="LO20" s="82">
        <v>335.0</v>
      </c>
      <c r="LP20" s="82">
        <v>294.0</v>
      </c>
      <c r="LQ20" s="82">
        <v>166.0</v>
      </c>
      <c r="LR20" s="82">
        <v>68.0</v>
      </c>
      <c r="LS20" s="82">
        <v>327.0</v>
      </c>
      <c r="LT20" s="82">
        <v>61.0</v>
      </c>
      <c r="LU20" s="82">
        <v>11.0</v>
      </c>
      <c r="LV20" s="82">
        <v>141.0</v>
      </c>
      <c r="LW20" s="82">
        <v>114.0</v>
      </c>
      <c r="LX20" s="82">
        <v>54.0</v>
      </c>
      <c r="LY20" s="82">
        <v>50.0</v>
      </c>
      <c r="LZ20" s="82">
        <v>12.0</v>
      </c>
      <c r="MA20" s="82">
        <v>105.0</v>
      </c>
      <c r="MB20" s="82">
        <v>8.0</v>
      </c>
      <c r="MC20" s="82">
        <v>143.0</v>
      </c>
      <c r="MD20" s="82">
        <v>180.0</v>
      </c>
      <c r="ME20" s="82">
        <v>73.0</v>
      </c>
      <c r="MF20" s="82">
        <v>58.0</v>
      </c>
      <c r="MG20" s="82">
        <v>12.0</v>
      </c>
      <c r="MH20" s="82">
        <v>0.0</v>
      </c>
      <c r="MI20" s="82">
        <v>0.0</v>
      </c>
      <c r="MJ20" s="82">
        <v>0.0</v>
      </c>
      <c r="MK20" s="82">
        <v>0.0</v>
      </c>
      <c r="ML20" s="82">
        <v>55.0</v>
      </c>
      <c r="MM20" s="82">
        <v>55.0</v>
      </c>
      <c r="MN20" s="82">
        <v>5.0</v>
      </c>
      <c r="MO20" s="86"/>
      <c r="MP20" s="87"/>
      <c r="MQ20" s="87"/>
      <c r="MR20" s="87"/>
      <c r="MS20" s="87"/>
      <c r="MT20" s="82">
        <v>4.0</v>
      </c>
      <c r="MU20" s="82">
        <v>4.0</v>
      </c>
      <c r="MV20" s="82">
        <v>75.0</v>
      </c>
      <c r="MW20" s="83">
        <v>36.0</v>
      </c>
      <c r="MX20" s="83">
        <v>38.0</v>
      </c>
      <c r="MY20" s="88" t="s">
        <v>96</v>
      </c>
      <c r="MZ20" s="83">
        <v>5.0</v>
      </c>
      <c r="NA20" s="87"/>
      <c r="NB20" s="82">
        <v>9.0</v>
      </c>
      <c r="NC20" s="82">
        <v>3.0</v>
      </c>
      <c r="ND20" s="82">
        <v>167.0</v>
      </c>
      <c r="NE20" s="83">
        <v>34.0</v>
      </c>
      <c r="NF20" s="83">
        <v>48.0</v>
      </c>
      <c r="NG20" s="83">
        <v>48.0</v>
      </c>
      <c r="NH20" s="83">
        <v>5.0</v>
      </c>
      <c r="NI20" s="87"/>
      <c r="NJ20" s="83">
        <v>0.0</v>
      </c>
      <c r="NK20" s="83">
        <v>0.0</v>
      </c>
      <c r="NL20" s="83">
        <v>0.0</v>
      </c>
      <c r="NM20" s="83">
        <v>34.0</v>
      </c>
      <c r="NN20" s="83">
        <v>55.0</v>
      </c>
      <c r="NO20" s="83">
        <v>52.0</v>
      </c>
      <c r="NP20" s="83">
        <v>4.0</v>
      </c>
      <c r="NQ20" s="222"/>
    </row>
    <row r="21" ht="14.25" customHeight="1">
      <c r="A21" s="49">
        <v>0.333333333333334</v>
      </c>
      <c r="B21" s="50"/>
      <c r="C21" s="51">
        <v>50.18</v>
      </c>
      <c r="D21" s="52">
        <v>338.0</v>
      </c>
      <c r="E21" s="262">
        <v>133.0</v>
      </c>
      <c r="F21" s="53">
        <v>154.0</v>
      </c>
      <c r="G21" s="53">
        <v>32.8</v>
      </c>
      <c r="H21" s="54"/>
      <c r="I21" s="53">
        <v>6.0</v>
      </c>
      <c r="J21" s="53">
        <v>48.0</v>
      </c>
      <c r="K21" s="53">
        <v>47.0</v>
      </c>
      <c r="L21" s="53">
        <v>139.0</v>
      </c>
      <c r="M21" s="53">
        <v>82.0</v>
      </c>
      <c r="N21" s="53">
        <v>20.3</v>
      </c>
      <c r="O21" s="54"/>
      <c r="P21" s="53">
        <v>6.0</v>
      </c>
      <c r="Q21" s="53">
        <v>56.0</v>
      </c>
      <c r="R21" s="53">
        <v>52.0</v>
      </c>
      <c r="S21" s="53">
        <v>341.3</v>
      </c>
      <c r="T21" s="53">
        <v>169.8</v>
      </c>
      <c r="U21" s="53">
        <v>101.9</v>
      </c>
      <c r="V21" s="54"/>
      <c r="W21" s="53">
        <v>337.2</v>
      </c>
      <c r="X21" s="53">
        <v>85.1</v>
      </c>
      <c r="Y21" s="53">
        <v>41.4</v>
      </c>
      <c r="Z21" s="54"/>
      <c r="AA21" s="53">
        <v>341.6</v>
      </c>
      <c r="AB21" s="53">
        <v>381.9</v>
      </c>
      <c r="AC21" s="53">
        <v>248.8</v>
      </c>
      <c r="AD21" s="54"/>
      <c r="AE21" s="53">
        <v>341.5</v>
      </c>
      <c r="AF21" s="53">
        <v>425.4</v>
      </c>
      <c r="AG21" s="53">
        <v>223.7</v>
      </c>
      <c r="AH21" s="54"/>
      <c r="AI21" s="53">
        <v>348.5</v>
      </c>
      <c r="AJ21" s="53">
        <v>431.3</v>
      </c>
      <c r="AK21" s="53">
        <v>269.9</v>
      </c>
      <c r="AL21" s="54"/>
      <c r="AM21" s="53">
        <v>339.7</v>
      </c>
      <c r="AN21" s="53">
        <v>455.2</v>
      </c>
      <c r="AO21" s="53">
        <v>256.7</v>
      </c>
      <c r="AP21" s="54"/>
      <c r="AQ21" s="53">
        <v>133.0</v>
      </c>
      <c r="AR21" s="54">
        <f t="shared" ref="AR21:AS21" si="24">F21</f>
        <v>154</v>
      </c>
      <c r="AS21" s="56">
        <f t="shared" si="24"/>
        <v>32.8</v>
      </c>
      <c r="AT21" s="54"/>
      <c r="AU21" s="54">
        <f t="shared" ref="AU21:AW21" si="25">L21</f>
        <v>139</v>
      </c>
      <c r="AV21" s="54">
        <f t="shared" si="25"/>
        <v>82</v>
      </c>
      <c r="AW21" s="54">
        <f t="shared" si="25"/>
        <v>20.3</v>
      </c>
      <c r="AX21" s="54"/>
      <c r="AY21" s="168">
        <f t="shared" si="6"/>
        <v>133</v>
      </c>
      <c r="AZ21" s="54"/>
      <c r="BA21" s="54"/>
      <c r="BB21" s="54"/>
      <c r="BC21" s="89"/>
      <c r="BD21" s="54"/>
      <c r="BE21" s="127">
        <v>32.0</v>
      </c>
      <c r="BF21" s="54">
        <v>139.0</v>
      </c>
      <c r="BG21" s="127">
        <v>6.9</v>
      </c>
      <c r="BH21" s="54"/>
      <c r="BI21" s="53">
        <v>22.0</v>
      </c>
      <c r="BJ21" s="53">
        <v>90.0</v>
      </c>
      <c r="BK21" s="53">
        <v>64.0</v>
      </c>
      <c r="BL21" s="89"/>
      <c r="BM21" s="58">
        <v>348.0</v>
      </c>
      <c r="BN21" s="58">
        <v>148.0</v>
      </c>
      <c r="BO21" s="58">
        <v>76.0</v>
      </c>
      <c r="BP21" s="58">
        <v>4.4</v>
      </c>
      <c r="BQ21" s="59"/>
      <c r="BR21" s="58">
        <v>6.0</v>
      </c>
      <c r="BS21" s="58">
        <v>58.0</v>
      </c>
      <c r="BT21" s="58">
        <v>57.0</v>
      </c>
      <c r="BU21" s="58">
        <v>348.0</v>
      </c>
      <c r="BV21" s="58">
        <v>220.0</v>
      </c>
      <c r="BW21" s="58">
        <v>130.0</v>
      </c>
      <c r="BX21" s="58">
        <v>29.0</v>
      </c>
      <c r="BY21" s="58">
        <v>341.0</v>
      </c>
      <c r="BZ21" s="58">
        <v>227.0</v>
      </c>
      <c r="CA21" s="58">
        <v>127.0</v>
      </c>
      <c r="CB21" s="58">
        <v>24.0</v>
      </c>
      <c r="CC21" s="58">
        <v>346.0</v>
      </c>
      <c r="CD21" s="58">
        <v>146.0</v>
      </c>
      <c r="CE21" s="58">
        <v>82.0</v>
      </c>
      <c r="CF21" s="58">
        <v>6.0</v>
      </c>
      <c r="CG21" s="58">
        <v>344.0</v>
      </c>
      <c r="CH21" s="58">
        <v>138.0</v>
      </c>
      <c r="CI21" s="58">
        <v>81.0</v>
      </c>
      <c r="CJ21" s="58">
        <v>5.0</v>
      </c>
      <c r="CK21" s="58">
        <v>355.0</v>
      </c>
      <c r="CL21" s="58">
        <v>52.0</v>
      </c>
      <c r="CM21" s="58">
        <v>272.0</v>
      </c>
      <c r="CN21" s="58">
        <v>15.0</v>
      </c>
      <c r="CO21" s="58">
        <v>336.0</v>
      </c>
      <c r="CP21" s="58">
        <v>55.0</v>
      </c>
      <c r="CQ21" s="58">
        <v>25.0</v>
      </c>
      <c r="CR21" s="58">
        <v>12.0</v>
      </c>
      <c r="CS21" s="58">
        <v>340.0</v>
      </c>
      <c r="CT21" s="58">
        <v>98.0</v>
      </c>
      <c r="CU21" s="58">
        <v>65.0</v>
      </c>
      <c r="CV21" s="58">
        <v>10.0</v>
      </c>
      <c r="CW21" s="58">
        <v>344.0</v>
      </c>
      <c r="CX21" s="58">
        <v>277.0</v>
      </c>
      <c r="CY21" s="58">
        <v>151.0</v>
      </c>
      <c r="CZ21" s="58">
        <v>67.0</v>
      </c>
      <c r="DA21" s="58">
        <v>328.0</v>
      </c>
      <c r="DB21" s="58">
        <v>283.0</v>
      </c>
      <c r="DC21" s="58">
        <v>149.0</v>
      </c>
      <c r="DD21" s="58">
        <v>40.0</v>
      </c>
      <c r="DE21" s="58">
        <v>148.0</v>
      </c>
      <c r="DF21" s="58">
        <v>35.0</v>
      </c>
      <c r="DG21" s="58">
        <v>76.0</v>
      </c>
      <c r="DH21" s="58">
        <v>4.4</v>
      </c>
      <c r="DI21" s="59"/>
      <c r="DJ21" s="58">
        <v>7.0</v>
      </c>
      <c r="DK21" s="58">
        <v>63.0</v>
      </c>
      <c r="DL21" s="58">
        <v>53.0</v>
      </c>
      <c r="DM21" s="89"/>
      <c r="DN21" s="61">
        <v>345.0</v>
      </c>
      <c r="DO21" s="61">
        <v>142.0</v>
      </c>
      <c r="DP21" s="61">
        <v>27.84</v>
      </c>
      <c r="DQ21" s="61">
        <v>16.02</v>
      </c>
      <c r="DR21" s="61">
        <v>3.13</v>
      </c>
      <c r="DS21" s="61">
        <v>8.0</v>
      </c>
      <c r="DT21" s="61">
        <v>39.0</v>
      </c>
      <c r="DU21" s="61">
        <v>44.6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342.0</v>
      </c>
      <c r="EF21" s="63">
        <v>137.0</v>
      </c>
      <c r="EG21" s="63">
        <v>72.0</v>
      </c>
      <c r="EH21" s="63">
        <v>3.1</v>
      </c>
      <c r="EI21" s="64"/>
      <c r="EJ21" s="63">
        <v>9.0</v>
      </c>
      <c r="EK21" s="63">
        <v>47.0</v>
      </c>
      <c r="EL21" s="63">
        <v>49.0</v>
      </c>
      <c r="EM21" s="63">
        <v>137.0</v>
      </c>
      <c r="EN21" s="63">
        <v>107.0</v>
      </c>
      <c r="EO21" s="63">
        <v>4.5</v>
      </c>
      <c r="EP21" s="64"/>
      <c r="EQ21" s="63">
        <v>9.0</v>
      </c>
      <c r="ER21" s="63">
        <v>48.0</v>
      </c>
      <c r="ES21" s="63">
        <v>50.0</v>
      </c>
      <c r="ET21" s="63">
        <v>341.0</v>
      </c>
      <c r="EU21" s="63">
        <v>0.0</v>
      </c>
      <c r="EV21" s="63">
        <v>0.0</v>
      </c>
      <c r="EW21" s="63">
        <v>0.0</v>
      </c>
      <c r="EX21" s="63">
        <v>339.0</v>
      </c>
      <c r="EY21" s="63">
        <v>212.0</v>
      </c>
      <c r="EZ21" s="63">
        <v>123.4</v>
      </c>
      <c r="FA21" s="63">
        <v>3.8</v>
      </c>
      <c r="FB21" s="63">
        <v>340.0</v>
      </c>
      <c r="FC21" s="63">
        <v>0.0</v>
      </c>
      <c r="FD21" s="63">
        <v>0.0</v>
      </c>
      <c r="FE21" s="63">
        <v>0.0</v>
      </c>
      <c r="FF21" s="63">
        <v>340.0</v>
      </c>
      <c r="FG21" s="63">
        <v>214.0</v>
      </c>
      <c r="FH21" s="63">
        <v>125.0</v>
      </c>
      <c r="FI21" s="63">
        <v>4.1</v>
      </c>
      <c r="FJ21" s="63">
        <v>342.0</v>
      </c>
      <c r="FK21" s="63">
        <v>196.0</v>
      </c>
      <c r="FL21" s="63">
        <v>114.0</v>
      </c>
      <c r="FM21" s="64"/>
      <c r="FN21" s="63">
        <v>342.0</v>
      </c>
      <c r="FO21" s="63">
        <v>209.0</v>
      </c>
      <c r="FP21" s="63">
        <v>114.0</v>
      </c>
      <c r="FQ21" s="63">
        <v>13.0</v>
      </c>
      <c r="FR21" s="63">
        <v>137.0</v>
      </c>
      <c r="FS21" s="64"/>
      <c r="FT21" s="63">
        <v>17.83</v>
      </c>
      <c r="FU21" s="64"/>
      <c r="FV21" s="63">
        <v>137.0</v>
      </c>
      <c r="FW21" s="64"/>
      <c r="FX21" s="64"/>
      <c r="FY21" s="64"/>
      <c r="FZ21" s="89"/>
      <c r="GA21" s="65">
        <v>343.0</v>
      </c>
      <c r="GB21" s="66">
        <v>441.23</v>
      </c>
      <c r="GC21" s="66">
        <v>276.32</v>
      </c>
      <c r="GD21" s="66">
        <v>32.16</v>
      </c>
      <c r="GE21" s="66">
        <v>341.0</v>
      </c>
      <c r="GF21" s="66">
        <v>467.61</v>
      </c>
      <c r="GG21" s="66">
        <v>271.79</v>
      </c>
      <c r="GH21" s="66">
        <v>35.93</v>
      </c>
      <c r="GI21" s="66">
        <v>341.0</v>
      </c>
      <c r="GJ21" s="66">
        <v>240.33</v>
      </c>
      <c r="GK21" s="66">
        <v>-138.62</v>
      </c>
      <c r="GL21" s="66">
        <v>-12.65</v>
      </c>
      <c r="GM21" s="66">
        <v>341.0</v>
      </c>
      <c r="GN21" s="66">
        <v>220.84</v>
      </c>
      <c r="GO21" s="66">
        <v>138.7</v>
      </c>
      <c r="GP21" s="66">
        <v>-21.86</v>
      </c>
      <c r="GQ21" s="66">
        <v>343.0</v>
      </c>
      <c r="GR21" s="66">
        <v>213.66</v>
      </c>
      <c r="GS21" s="66">
        <v>-136.69</v>
      </c>
      <c r="GT21" s="66">
        <v>15.16</v>
      </c>
      <c r="GU21" s="66">
        <v>342.0</v>
      </c>
      <c r="GV21" s="66">
        <v>234.76</v>
      </c>
      <c r="GW21" s="66">
        <v>-135.6</v>
      </c>
      <c r="GX21" s="66">
        <v>-17.67</v>
      </c>
      <c r="GY21" s="89"/>
      <c r="GZ21" s="98" t="s">
        <v>91</v>
      </c>
      <c r="HA21" s="99" t="s">
        <v>92</v>
      </c>
      <c r="HB21" s="98">
        <v>243.0</v>
      </c>
      <c r="HC21" s="98">
        <v>12.15</v>
      </c>
      <c r="HD21" s="98">
        <v>4.86</v>
      </c>
      <c r="HE21" s="99">
        <v>8.0</v>
      </c>
      <c r="HF21" s="99">
        <v>54.0</v>
      </c>
      <c r="HG21" s="99">
        <v>50.0</v>
      </c>
      <c r="HH21" s="98" t="s">
        <v>91</v>
      </c>
      <c r="HI21" s="98" t="s">
        <v>92</v>
      </c>
      <c r="HJ21" s="98">
        <v>205.0</v>
      </c>
      <c r="HK21" s="98">
        <v>10.25</v>
      </c>
      <c r="HL21" s="98">
        <v>4.1</v>
      </c>
      <c r="HM21" s="98">
        <v>5.0</v>
      </c>
      <c r="HN21" s="99">
        <v>60.0</v>
      </c>
      <c r="HO21" s="99">
        <v>60.0</v>
      </c>
      <c r="HP21" s="98" t="s">
        <v>91</v>
      </c>
      <c r="HQ21" s="99" t="s">
        <v>92</v>
      </c>
      <c r="HR21" s="98">
        <v>433.0</v>
      </c>
      <c r="HS21" s="98">
        <v>21.65</v>
      </c>
      <c r="HT21" s="98">
        <v>10.825</v>
      </c>
      <c r="HU21" s="98">
        <v>7.0</v>
      </c>
      <c r="HV21" s="99">
        <v>50.0</v>
      </c>
      <c r="HW21" s="99">
        <v>50.0</v>
      </c>
      <c r="HX21" s="89"/>
      <c r="HY21" s="147">
        <v>135.0</v>
      </c>
      <c r="HZ21" s="147">
        <v>33.0</v>
      </c>
      <c r="IA21" s="72">
        <v>124.0</v>
      </c>
      <c r="IB21" s="72">
        <v>6.2</v>
      </c>
      <c r="IC21" s="73"/>
      <c r="ID21" s="147">
        <v>2.0</v>
      </c>
      <c r="IE21" s="147">
        <v>58.0</v>
      </c>
      <c r="IF21" s="147">
        <v>38.0</v>
      </c>
      <c r="IG21" s="89"/>
      <c r="IH21" s="74">
        <v>140.0</v>
      </c>
      <c r="II21" s="74">
        <v>34.5</v>
      </c>
      <c r="IJ21" s="74">
        <v>11.0</v>
      </c>
      <c r="IK21" s="74">
        <v>0.1</v>
      </c>
      <c r="IL21" s="74">
        <v>0.2</v>
      </c>
      <c r="IM21" s="74">
        <v>6.0</v>
      </c>
      <c r="IN21" s="74">
        <v>50.0</v>
      </c>
      <c r="IO21" s="74">
        <v>48.0</v>
      </c>
      <c r="IP21" s="74">
        <v>140.0</v>
      </c>
      <c r="IQ21" s="74">
        <v>35.0</v>
      </c>
      <c r="IR21" s="74" t="s">
        <v>122</v>
      </c>
      <c r="IS21" s="74" t="s">
        <v>122</v>
      </c>
      <c r="IT21" s="122"/>
      <c r="IU21" s="74">
        <v>12.0</v>
      </c>
      <c r="IV21" s="74">
        <v>50.0</v>
      </c>
      <c r="IW21" s="74">
        <v>48.0</v>
      </c>
      <c r="IX21" s="89"/>
      <c r="IY21" s="149">
        <v>141.87</v>
      </c>
      <c r="IZ21" s="149">
        <v>35.78</v>
      </c>
      <c r="JA21" s="149">
        <v>269.8</v>
      </c>
      <c r="JB21" s="149">
        <v>13.49</v>
      </c>
      <c r="JC21" s="149">
        <v>4.26</v>
      </c>
      <c r="JD21" s="149">
        <v>3.0</v>
      </c>
      <c r="JE21" s="149">
        <v>50.72</v>
      </c>
      <c r="JF21" s="149">
        <v>37.58</v>
      </c>
      <c r="JG21" s="149" t="s">
        <v>134</v>
      </c>
      <c r="JH21" s="149" t="s">
        <v>134</v>
      </c>
      <c r="JI21" s="149" t="s">
        <v>134</v>
      </c>
      <c r="JJ21" s="149" t="s">
        <v>134</v>
      </c>
      <c r="JK21" s="149" t="s">
        <v>134</v>
      </c>
      <c r="JL21" s="149" t="s">
        <v>134</v>
      </c>
      <c r="JM21" s="149" t="s">
        <v>134</v>
      </c>
      <c r="JN21" s="149" t="s">
        <v>134</v>
      </c>
      <c r="JO21" s="89"/>
      <c r="JP21" s="78">
        <v>137.0</v>
      </c>
      <c r="JQ21" s="78">
        <v>32.2</v>
      </c>
      <c r="JR21" s="78">
        <v>0.0</v>
      </c>
      <c r="JS21" s="78">
        <v>0.0</v>
      </c>
      <c r="JT21" s="78">
        <v>0.0</v>
      </c>
      <c r="JU21" s="78">
        <v>2.0</v>
      </c>
      <c r="JV21" s="78">
        <v>38.0</v>
      </c>
      <c r="JW21" s="78">
        <v>38.0</v>
      </c>
      <c r="JX21" s="78">
        <v>137.0</v>
      </c>
      <c r="JY21" s="78">
        <v>34.1</v>
      </c>
      <c r="JZ21" s="78">
        <v>122.0</v>
      </c>
      <c r="KA21" s="78">
        <v>6.5</v>
      </c>
      <c r="KB21" s="78">
        <v>2.5</v>
      </c>
      <c r="KC21" s="78">
        <v>2.0</v>
      </c>
      <c r="KD21" s="78">
        <v>43.0</v>
      </c>
      <c r="KE21" s="78">
        <v>43.0</v>
      </c>
      <c r="KF21" s="89"/>
      <c r="KG21" s="79">
        <v>138.0</v>
      </c>
      <c r="KH21" s="79">
        <v>33.0</v>
      </c>
      <c r="KI21" s="238">
        <v>98.0</v>
      </c>
      <c r="KJ21" s="238">
        <v>4.9</v>
      </c>
      <c r="KK21" s="79"/>
      <c r="KL21" s="79">
        <v>1.0</v>
      </c>
      <c r="KM21" s="79">
        <v>44.0</v>
      </c>
      <c r="KN21" s="79">
        <v>44.0</v>
      </c>
      <c r="KO21" s="79">
        <v>138.0</v>
      </c>
      <c r="KP21" s="79">
        <v>33.0</v>
      </c>
      <c r="KQ21" s="235">
        <v>3.0</v>
      </c>
      <c r="KR21" s="235">
        <v>0.2</v>
      </c>
      <c r="KS21" s="80"/>
      <c r="KT21" s="79">
        <v>1.0</v>
      </c>
      <c r="KU21" s="79">
        <v>42.0</v>
      </c>
      <c r="KV21" s="79">
        <v>40.0</v>
      </c>
      <c r="KW21" s="89"/>
      <c r="KX21" s="81">
        <v>134.0</v>
      </c>
      <c r="KY21" s="81">
        <v>33.0</v>
      </c>
      <c r="KZ21" s="81">
        <v>273.0</v>
      </c>
      <c r="LA21" s="81">
        <v>13.4</v>
      </c>
      <c r="LB21" s="81">
        <v>4.0</v>
      </c>
      <c r="LC21" s="81">
        <v>3.0</v>
      </c>
      <c r="LD21" s="81">
        <v>48.0</v>
      </c>
      <c r="LE21" s="81">
        <v>48.0</v>
      </c>
      <c r="LF21" s="81">
        <v>134.0</v>
      </c>
      <c r="LG21" s="81">
        <v>33.0</v>
      </c>
      <c r="LH21" s="81">
        <v>318.0</v>
      </c>
      <c r="LI21" s="81">
        <v>15.6</v>
      </c>
      <c r="LJ21" s="81">
        <v>5.0</v>
      </c>
      <c r="LK21" s="81">
        <v>5.0</v>
      </c>
      <c r="LL21" s="81">
        <v>48.0</v>
      </c>
      <c r="LM21" s="81">
        <v>48.0</v>
      </c>
      <c r="LN21" s="89"/>
      <c r="LO21" s="82">
        <v>338.0</v>
      </c>
      <c r="LP21" s="82">
        <v>301.0</v>
      </c>
      <c r="LQ21" s="82">
        <v>173.0</v>
      </c>
      <c r="LR21" s="82">
        <v>69.0</v>
      </c>
      <c r="LS21" s="82">
        <v>327.0</v>
      </c>
      <c r="LT21" s="82">
        <v>43.0</v>
      </c>
      <c r="LU21" s="82">
        <v>2.0</v>
      </c>
      <c r="LV21" s="82">
        <v>141.0</v>
      </c>
      <c r="LW21" s="82">
        <v>77.0</v>
      </c>
      <c r="LX21" s="82">
        <v>53.0</v>
      </c>
      <c r="LY21" s="82">
        <v>50.0</v>
      </c>
      <c r="LZ21" s="82">
        <v>12.0</v>
      </c>
      <c r="MA21" s="82">
        <v>130.0</v>
      </c>
      <c r="MB21" s="82">
        <v>3.0</v>
      </c>
      <c r="MC21" s="82">
        <v>142.0</v>
      </c>
      <c r="MD21" s="82">
        <v>224.0</v>
      </c>
      <c r="ME21" s="82">
        <v>75.0</v>
      </c>
      <c r="MF21" s="82">
        <v>57.0</v>
      </c>
      <c r="MG21" s="82">
        <v>12.0</v>
      </c>
      <c r="MH21" s="82">
        <v>0.0</v>
      </c>
      <c r="MI21" s="82">
        <v>0.0</v>
      </c>
      <c r="MJ21" s="82">
        <v>0.0</v>
      </c>
      <c r="MK21" s="82">
        <v>0.0</v>
      </c>
      <c r="ML21" s="82">
        <v>55.0</v>
      </c>
      <c r="MM21" s="82">
        <v>55.0</v>
      </c>
      <c r="MN21" s="82">
        <v>5.0</v>
      </c>
      <c r="MO21" s="86"/>
      <c r="MP21" s="87"/>
      <c r="MQ21" s="87"/>
      <c r="MR21" s="87"/>
      <c r="MS21" s="87"/>
      <c r="MT21" s="82">
        <v>17.0</v>
      </c>
      <c r="MU21" s="82">
        <v>9.0</v>
      </c>
      <c r="MV21" s="82">
        <v>300.0</v>
      </c>
      <c r="MW21" s="83">
        <v>36.0</v>
      </c>
      <c r="MX21" s="83">
        <v>38.0</v>
      </c>
      <c r="MY21" s="88" t="s">
        <v>96</v>
      </c>
      <c r="MZ21" s="83">
        <v>5.0</v>
      </c>
      <c r="NA21" s="87"/>
      <c r="NB21" s="82">
        <v>3.0</v>
      </c>
      <c r="NC21" s="82">
        <v>2.0</v>
      </c>
      <c r="ND21" s="82">
        <v>67.0</v>
      </c>
      <c r="NE21" s="83">
        <v>34.0</v>
      </c>
      <c r="NF21" s="83">
        <v>48.0</v>
      </c>
      <c r="NG21" s="83">
        <v>48.0</v>
      </c>
      <c r="NH21" s="83">
        <v>5.0</v>
      </c>
      <c r="NI21" s="87"/>
      <c r="NJ21" s="83">
        <v>0.0</v>
      </c>
      <c r="NK21" s="83">
        <v>0.0</v>
      </c>
      <c r="NL21" s="83">
        <v>0.0</v>
      </c>
      <c r="NM21" s="83">
        <v>34.0</v>
      </c>
      <c r="NN21" s="83">
        <v>55.0</v>
      </c>
      <c r="NO21" s="83">
        <v>52.0</v>
      </c>
      <c r="NP21" s="83">
        <v>4.0</v>
      </c>
      <c r="NQ21" s="222"/>
    </row>
    <row r="22" ht="14.25" customHeight="1">
      <c r="A22" s="49">
        <v>0.375</v>
      </c>
      <c r="B22" s="50"/>
      <c r="C22" s="51">
        <v>50.21</v>
      </c>
      <c r="D22" s="52">
        <v>339.0</v>
      </c>
      <c r="E22" s="53">
        <v>134.0</v>
      </c>
      <c r="F22" s="53">
        <v>111.0</v>
      </c>
      <c r="G22" s="53">
        <v>23.9</v>
      </c>
      <c r="H22" s="54"/>
      <c r="I22" s="53">
        <v>6.0</v>
      </c>
      <c r="J22" s="53">
        <v>48.0</v>
      </c>
      <c r="K22" s="53">
        <v>47.0</v>
      </c>
      <c r="L22" s="53">
        <v>140.0</v>
      </c>
      <c r="M22" s="53">
        <v>85.0</v>
      </c>
      <c r="N22" s="53">
        <v>21.2</v>
      </c>
      <c r="O22" s="54"/>
      <c r="P22" s="53">
        <v>6.0</v>
      </c>
      <c r="Q22" s="53">
        <v>56.0</v>
      </c>
      <c r="R22" s="53">
        <v>52.0</v>
      </c>
      <c r="S22" s="53">
        <v>343.0</v>
      </c>
      <c r="T22" s="53">
        <v>250.7</v>
      </c>
      <c r="U22" s="53">
        <v>142.1</v>
      </c>
      <c r="V22" s="54"/>
      <c r="W22" s="53">
        <v>338.7</v>
      </c>
      <c r="X22" s="53">
        <v>195.9</v>
      </c>
      <c r="Y22" s="53">
        <v>94.4</v>
      </c>
      <c r="Z22" s="54"/>
      <c r="AA22" s="53">
        <v>342.8</v>
      </c>
      <c r="AB22" s="53">
        <v>509.5</v>
      </c>
      <c r="AC22" s="53">
        <v>295.2</v>
      </c>
      <c r="AD22" s="54"/>
      <c r="AE22" s="53">
        <v>342.6</v>
      </c>
      <c r="AF22" s="53">
        <v>472.4</v>
      </c>
      <c r="AG22" s="53">
        <v>269.2</v>
      </c>
      <c r="AH22" s="54"/>
      <c r="AI22" s="53">
        <v>350.1</v>
      </c>
      <c r="AJ22" s="53">
        <v>469.6</v>
      </c>
      <c r="AK22" s="53">
        <v>275.5</v>
      </c>
      <c r="AL22" s="54"/>
      <c r="AM22" s="53">
        <v>341.4</v>
      </c>
      <c r="AN22" s="53">
        <v>484.8</v>
      </c>
      <c r="AO22" s="53">
        <v>263.1</v>
      </c>
      <c r="AP22" s="54"/>
      <c r="AQ22" s="53">
        <v>134.0</v>
      </c>
      <c r="AR22" s="54">
        <f t="shared" ref="AR22:AS22" si="26">F22</f>
        <v>111</v>
      </c>
      <c r="AS22" s="56">
        <f t="shared" si="26"/>
        <v>23.9</v>
      </c>
      <c r="AT22" s="54"/>
      <c r="AU22" s="54">
        <f t="shared" ref="AU22:AW22" si="27">L22</f>
        <v>140</v>
      </c>
      <c r="AV22" s="54">
        <f t="shared" si="27"/>
        <v>85</v>
      </c>
      <c r="AW22" s="54">
        <f t="shared" si="27"/>
        <v>21.2</v>
      </c>
      <c r="AX22" s="54"/>
      <c r="AY22" s="168">
        <f t="shared" si="6"/>
        <v>134</v>
      </c>
      <c r="AZ22" s="54"/>
      <c r="BA22" s="54"/>
      <c r="BB22" s="54"/>
      <c r="BC22" s="89"/>
      <c r="BD22" s="54"/>
      <c r="BE22" s="127">
        <v>32.0</v>
      </c>
      <c r="BF22" s="54">
        <v>140.0</v>
      </c>
      <c r="BG22" s="127">
        <v>7.6</v>
      </c>
      <c r="BH22" s="54"/>
      <c r="BI22" s="53">
        <v>22.0</v>
      </c>
      <c r="BJ22" s="127">
        <v>86.0</v>
      </c>
      <c r="BK22" s="127">
        <v>57.0</v>
      </c>
      <c r="BL22" s="89"/>
      <c r="BM22" s="58">
        <v>348.0</v>
      </c>
      <c r="BN22" s="58">
        <v>148.0</v>
      </c>
      <c r="BO22" s="58">
        <v>366.0</v>
      </c>
      <c r="BP22" s="58">
        <v>18.55</v>
      </c>
      <c r="BQ22" s="59"/>
      <c r="BR22" s="58">
        <v>6.0</v>
      </c>
      <c r="BS22" s="58">
        <v>58.0</v>
      </c>
      <c r="BT22" s="58">
        <v>57.0</v>
      </c>
      <c r="BU22" s="59">
        <f t="shared" ref="BU22:BU29" si="30">BM22</f>
        <v>348</v>
      </c>
      <c r="BV22" s="58">
        <v>219.0</v>
      </c>
      <c r="BW22" s="58">
        <v>130.0</v>
      </c>
      <c r="BX22" s="58">
        <v>25.0</v>
      </c>
      <c r="BY22" s="58">
        <v>341.0</v>
      </c>
      <c r="BZ22" s="58">
        <v>227.0</v>
      </c>
      <c r="CA22" s="58">
        <v>127.0</v>
      </c>
      <c r="CB22" s="58">
        <v>24.0</v>
      </c>
      <c r="CC22" s="58">
        <v>347.0</v>
      </c>
      <c r="CD22" s="58">
        <v>190.0</v>
      </c>
      <c r="CE22" s="58">
        <v>110.0</v>
      </c>
      <c r="CF22" s="58">
        <v>4.0</v>
      </c>
      <c r="CG22" s="58">
        <v>340.0</v>
      </c>
      <c r="CH22" s="58">
        <v>190.0</v>
      </c>
      <c r="CI22" s="58">
        <v>105.0</v>
      </c>
      <c r="CJ22" s="58">
        <v>3.0</v>
      </c>
      <c r="CK22" s="58">
        <v>357.0</v>
      </c>
      <c r="CL22" s="58">
        <v>106.0</v>
      </c>
      <c r="CM22" s="58">
        <v>32.0</v>
      </c>
      <c r="CN22" s="58">
        <v>11.0</v>
      </c>
      <c r="CO22" s="58">
        <v>337.0</v>
      </c>
      <c r="CP22" s="58">
        <v>96.0</v>
      </c>
      <c r="CQ22" s="58">
        <v>48.0</v>
      </c>
      <c r="CR22" s="58">
        <v>14.0</v>
      </c>
      <c r="CS22" s="58">
        <v>340.0</v>
      </c>
      <c r="CT22" s="58">
        <v>144.0</v>
      </c>
      <c r="CU22" s="58">
        <v>97.0</v>
      </c>
      <c r="CV22" s="58">
        <v>41.0</v>
      </c>
      <c r="CW22" s="58">
        <v>343.0</v>
      </c>
      <c r="CX22" s="58">
        <v>240.0</v>
      </c>
      <c r="CY22" s="58">
        <v>130.0</v>
      </c>
      <c r="CZ22" s="58">
        <v>59.0</v>
      </c>
      <c r="DA22" s="58">
        <v>325.0</v>
      </c>
      <c r="DB22" s="58">
        <v>244.0</v>
      </c>
      <c r="DC22" s="58">
        <v>129.0</v>
      </c>
      <c r="DD22" s="58">
        <v>38.0</v>
      </c>
      <c r="DE22" s="59">
        <f t="shared" ref="DE22:DE29" si="31">BN22</f>
        <v>148</v>
      </c>
      <c r="DF22" s="58">
        <v>35.0</v>
      </c>
      <c r="DG22" s="58">
        <v>371.0</v>
      </c>
      <c r="DH22" s="58">
        <v>18.55</v>
      </c>
      <c r="DI22" s="59"/>
      <c r="DJ22" s="58">
        <v>7.0</v>
      </c>
      <c r="DK22" s="58">
        <v>63.0</v>
      </c>
      <c r="DL22" s="58">
        <v>53.0</v>
      </c>
      <c r="DM22" s="89"/>
      <c r="DN22" s="61">
        <v>345.0</v>
      </c>
      <c r="DO22" s="61">
        <v>142.0</v>
      </c>
      <c r="DP22" s="61">
        <v>37.63</v>
      </c>
      <c r="DQ22" s="61">
        <v>21.3</v>
      </c>
      <c r="DR22" s="61">
        <v>5.98</v>
      </c>
      <c r="DS22" s="61">
        <v>8.0</v>
      </c>
      <c r="DT22" s="61">
        <v>40.0</v>
      </c>
      <c r="DU22" s="61">
        <v>45.5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342.0</v>
      </c>
      <c r="EF22" s="226">
        <v>137.0</v>
      </c>
      <c r="EG22" s="226">
        <v>96.0</v>
      </c>
      <c r="EH22" s="226">
        <v>3.9</v>
      </c>
      <c r="EI22" s="64"/>
      <c r="EJ22" s="63">
        <v>9.0</v>
      </c>
      <c r="EK22" s="226">
        <v>47.0</v>
      </c>
      <c r="EL22" s="226">
        <v>50.0</v>
      </c>
      <c r="EM22" s="226">
        <v>137.0</v>
      </c>
      <c r="EN22" s="226">
        <v>91.0</v>
      </c>
      <c r="EO22" s="226">
        <v>3.9</v>
      </c>
      <c r="EP22" s="64"/>
      <c r="EQ22" s="63">
        <v>9.0</v>
      </c>
      <c r="ER22" s="226">
        <v>48.0</v>
      </c>
      <c r="ES22" s="226">
        <v>50.0</v>
      </c>
      <c r="ET22" s="226">
        <v>341.0</v>
      </c>
      <c r="EU22" s="226">
        <v>0.0</v>
      </c>
      <c r="EV22" s="226">
        <v>0.0</v>
      </c>
      <c r="EW22" s="226">
        <v>0.0</v>
      </c>
      <c r="EX22" s="226">
        <v>340.0</v>
      </c>
      <c r="EY22" s="226">
        <v>256.0</v>
      </c>
      <c r="EZ22" s="226">
        <v>148.8</v>
      </c>
      <c r="FA22" s="226">
        <v>-1.2</v>
      </c>
      <c r="FB22" s="226">
        <v>340.0</v>
      </c>
      <c r="FC22" s="226">
        <v>0.0</v>
      </c>
      <c r="FD22" s="226">
        <v>0.0</v>
      </c>
      <c r="FE22" s="226">
        <v>0.0</v>
      </c>
      <c r="FF22" s="226">
        <v>341.0</v>
      </c>
      <c r="FG22" s="226">
        <v>256.0</v>
      </c>
      <c r="FH22" s="226">
        <v>148.7</v>
      </c>
      <c r="FI22" s="226">
        <v>0.9</v>
      </c>
      <c r="FJ22" s="226">
        <v>342.0</v>
      </c>
      <c r="FK22" s="226">
        <v>240.0</v>
      </c>
      <c r="FL22" s="226">
        <v>138.7</v>
      </c>
      <c r="FM22" s="64"/>
      <c r="FN22" s="226">
        <v>342.0</v>
      </c>
      <c r="FO22" s="226">
        <v>253.0</v>
      </c>
      <c r="FP22" s="226">
        <v>138.8</v>
      </c>
      <c r="FQ22" s="226">
        <v>8.5</v>
      </c>
      <c r="FR22" s="226">
        <v>137.0</v>
      </c>
      <c r="FS22" s="64"/>
      <c r="FT22" s="226">
        <v>18.57</v>
      </c>
      <c r="FU22" s="64"/>
      <c r="FV22" s="226">
        <v>137.0</v>
      </c>
      <c r="FW22" s="64"/>
      <c r="FX22" s="64"/>
      <c r="FY22" s="64"/>
      <c r="FZ22" s="89"/>
      <c r="GA22" s="65">
        <v>342.0</v>
      </c>
      <c r="GB22" s="66">
        <v>437.13</v>
      </c>
      <c r="GC22" s="66">
        <v>271.21</v>
      </c>
      <c r="GD22" s="66">
        <v>33.17</v>
      </c>
      <c r="GE22" s="66">
        <v>342.0</v>
      </c>
      <c r="GF22" s="66">
        <v>463.8</v>
      </c>
      <c r="GG22" s="66">
        <v>267.19</v>
      </c>
      <c r="GH22" s="66">
        <v>36.69</v>
      </c>
      <c r="GI22" s="66">
        <v>342.0</v>
      </c>
      <c r="GJ22" s="66">
        <v>240.91</v>
      </c>
      <c r="GK22" s="66">
        <v>-138.87</v>
      </c>
      <c r="GL22" s="66">
        <v>14.24</v>
      </c>
      <c r="GM22" s="66">
        <v>342.0</v>
      </c>
      <c r="GN22" s="66">
        <v>222.15</v>
      </c>
      <c r="GO22" s="66">
        <v>-138.7</v>
      </c>
      <c r="GP22" s="66">
        <v>-21.53</v>
      </c>
      <c r="GQ22" s="66">
        <v>342.0</v>
      </c>
      <c r="GR22" s="66">
        <v>208.23</v>
      </c>
      <c r="GS22" s="66">
        <v>132.84</v>
      </c>
      <c r="GT22" s="66">
        <v>-17.25</v>
      </c>
      <c r="GU22" s="66">
        <v>342.0</v>
      </c>
      <c r="GV22" s="66">
        <v>228.9</v>
      </c>
      <c r="GW22" s="66">
        <v>-132.76</v>
      </c>
      <c r="GX22" s="66">
        <v>-20.19</v>
      </c>
      <c r="GY22" s="89"/>
      <c r="GZ22" s="98" t="s">
        <v>91</v>
      </c>
      <c r="HA22" s="99" t="s">
        <v>92</v>
      </c>
      <c r="HB22" s="98">
        <v>255.0</v>
      </c>
      <c r="HC22" s="97">
        <f t="shared" ref="HC22:HC30" si="33">HB22/20</f>
        <v>12.75</v>
      </c>
      <c r="HD22" s="97">
        <f t="shared" ref="HD22:HD30" si="34">HC22*0.4</f>
        <v>5.1</v>
      </c>
      <c r="HE22" s="99">
        <v>8.0</v>
      </c>
      <c r="HF22" s="99">
        <v>54.0</v>
      </c>
      <c r="HG22" s="99">
        <v>50.0</v>
      </c>
      <c r="HH22" s="98" t="s">
        <v>91</v>
      </c>
      <c r="HI22" s="98" t="s">
        <v>92</v>
      </c>
      <c r="HJ22" s="98">
        <v>81.0</v>
      </c>
      <c r="HK22" s="97">
        <f t="shared" ref="HK22:HK30" si="35">HJ22/20</f>
        <v>4.05</v>
      </c>
      <c r="HL22" s="97">
        <f t="shared" ref="HL22:HL30" si="36">HK22*0.4</f>
        <v>1.62</v>
      </c>
      <c r="HM22" s="98">
        <v>5.0</v>
      </c>
      <c r="HN22" s="99">
        <v>60.0</v>
      </c>
      <c r="HO22" s="99">
        <v>60.0</v>
      </c>
      <c r="HP22" s="98" t="s">
        <v>91</v>
      </c>
      <c r="HQ22" s="99" t="s">
        <v>92</v>
      </c>
      <c r="HR22" s="98">
        <v>379.0</v>
      </c>
      <c r="HS22" s="97">
        <f t="shared" ref="HS22:HS30" si="37">HR22/20</f>
        <v>18.95</v>
      </c>
      <c r="HT22" s="97">
        <f t="shared" ref="HT22:HT30" si="38">HS22*0.4</f>
        <v>7.58</v>
      </c>
      <c r="HU22" s="98">
        <v>7.0</v>
      </c>
      <c r="HV22" s="99">
        <v>50.0</v>
      </c>
      <c r="HW22" s="99">
        <v>50.0</v>
      </c>
      <c r="HX22" s="89"/>
      <c r="HY22" s="147">
        <v>135.0</v>
      </c>
      <c r="HZ22" s="147">
        <v>33.0</v>
      </c>
      <c r="IA22" s="72">
        <v>126.0</v>
      </c>
      <c r="IB22" s="72">
        <v>6.3</v>
      </c>
      <c r="IC22" s="73"/>
      <c r="ID22" s="147">
        <v>2.0</v>
      </c>
      <c r="IE22" s="147">
        <v>58.0</v>
      </c>
      <c r="IF22" s="147">
        <v>38.0</v>
      </c>
      <c r="IG22" s="89"/>
      <c r="IH22" s="74">
        <v>140.0</v>
      </c>
      <c r="II22" s="74">
        <v>35.0</v>
      </c>
      <c r="IJ22" s="74">
        <v>11.0</v>
      </c>
      <c r="IK22" s="74">
        <v>0.1</v>
      </c>
      <c r="IL22" s="74">
        <v>0.2</v>
      </c>
      <c r="IM22" s="74">
        <v>6.0</v>
      </c>
      <c r="IN22" s="74">
        <v>50.0</v>
      </c>
      <c r="IO22" s="74">
        <v>48.0</v>
      </c>
      <c r="IP22" s="74">
        <v>140.0</v>
      </c>
      <c r="IQ22" s="74">
        <v>35.1</v>
      </c>
      <c r="IR22" s="74" t="s">
        <v>122</v>
      </c>
      <c r="IS22" s="74" t="s">
        <v>122</v>
      </c>
      <c r="IT22" s="122"/>
      <c r="IU22" s="74">
        <v>12.0</v>
      </c>
      <c r="IV22" s="74">
        <v>50.0</v>
      </c>
      <c r="IW22" s="74">
        <v>48.0</v>
      </c>
      <c r="IX22" s="89"/>
      <c r="IY22" s="149">
        <v>141.66</v>
      </c>
      <c r="IZ22" s="149">
        <v>35.42</v>
      </c>
      <c r="JA22" s="149">
        <v>398.2</v>
      </c>
      <c r="JB22" s="149">
        <v>19.91</v>
      </c>
      <c r="JC22" s="149">
        <v>7.01</v>
      </c>
      <c r="JD22" s="149">
        <v>3.0</v>
      </c>
      <c r="JE22" s="149">
        <v>53.58</v>
      </c>
      <c r="JF22" s="149">
        <v>38.41</v>
      </c>
      <c r="JG22" s="149" t="s">
        <v>134</v>
      </c>
      <c r="JH22" s="149" t="s">
        <v>134</v>
      </c>
      <c r="JI22" s="149" t="s">
        <v>134</v>
      </c>
      <c r="JJ22" s="149" t="s">
        <v>134</v>
      </c>
      <c r="JK22" s="149" t="s">
        <v>134</v>
      </c>
      <c r="JL22" s="149" t="s">
        <v>134</v>
      </c>
      <c r="JM22" s="149" t="s">
        <v>134</v>
      </c>
      <c r="JN22" s="149" t="s">
        <v>134</v>
      </c>
      <c r="JO22" s="89"/>
      <c r="JP22" s="78">
        <v>137.0</v>
      </c>
      <c r="JQ22" s="78">
        <v>32.2</v>
      </c>
      <c r="JR22" s="78">
        <v>0.0</v>
      </c>
      <c r="JS22" s="78">
        <v>0.0</v>
      </c>
      <c r="JT22" s="78">
        <v>0.0</v>
      </c>
      <c r="JU22" s="78">
        <v>2.0</v>
      </c>
      <c r="JV22" s="78">
        <v>40.0</v>
      </c>
      <c r="JW22" s="78">
        <v>39.0</v>
      </c>
      <c r="JX22" s="78">
        <v>137.0</v>
      </c>
      <c r="JY22" s="78">
        <v>34.1</v>
      </c>
      <c r="JZ22" s="78">
        <v>125.0</v>
      </c>
      <c r="KA22" s="78">
        <v>6.6</v>
      </c>
      <c r="KB22" s="78">
        <v>2.6</v>
      </c>
      <c r="KC22" s="78">
        <v>2.0</v>
      </c>
      <c r="KD22" s="78">
        <v>45.0</v>
      </c>
      <c r="KE22" s="78">
        <v>44.0</v>
      </c>
      <c r="KF22" s="89"/>
      <c r="KG22" s="79">
        <v>137.0</v>
      </c>
      <c r="KH22" s="79">
        <v>33.0</v>
      </c>
      <c r="KI22" s="238">
        <v>99.0</v>
      </c>
      <c r="KJ22" s="238">
        <v>5.0</v>
      </c>
      <c r="KK22" s="79"/>
      <c r="KL22" s="79">
        <v>1.0</v>
      </c>
      <c r="KM22" s="79">
        <v>44.0</v>
      </c>
      <c r="KN22" s="79">
        <v>44.0</v>
      </c>
      <c r="KO22" s="79">
        <v>137.0</v>
      </c>
      <c r="KP22" s="79">
        <v>33.0</v>
      </c>
      <c r="KQ22" s="235">
        <v>5.0</v>
      </c>
      <c r="KR22" s="235">
        <v>0.3</v>
      </c>
      <c r="KS22" s="80"/>
      <c r="KT22" s="79">
        <v>1.0</v>
      </c>
      <c r="KU22" s="79">
        <v>42.0</v>
      </c>
      <c r="KV22" s="79">
        <v>40.0</v>
      </c>
      <c r="KW22" s="89"/>
      <c r="KX22" s="81">
        <v>134.0</v>
      </c>
      <c r="KY22" s="81">
        <v>35.0</v>
      </c>
      <c r="KZ22" s="81">
        <v>312.0</v>
      </c>
      <c r="LA22" s="81">
        <v>15.3</v>
      </c>
      <c r="LB22" s="81">
        <v>3.2</v>
      </c>
      <c r="LC22" s="81">
        <v>3.0</v>
      </c>
      <c r="LD22" s="81">
        <v>55.0</v>
      </c>
      <c r="LE22" s="81">
        <v>53.0</v>
      </c>
      <c r="LF22" s="81">
        <v>134.0</v>
      </c>
      <c r="LG22" s="81">
        <v>35.0</v>
      </c>
      <c r="LH22" s="81">
        <v>424.0</v>
      </c>
      <c r="LI22" s="81">
        <v>20.8</v>
      </c>
      <c r="LJ22" s="81">
        <v>5.0</v>
      </c>
      <c r="LK22" s="81">
        <v>5.0</v>
      </c>
      <c r="LL22" s="81">
        <v>52.0</v>
      </c>
      <c r="LM22" s="81">
        <v>52.0</v>
      </c>
      <c r="LN22" s="89"/>
      <c r="LO22" s="82">
        <v>341.0</v>
      </c>
      <c r="LP22" s="82">
        <v>267.0</v>
      </c>
      <c r="LQ22" s="82">
        <v>151.0</v>
      </c>
      <c r="LR22" s="82">
        <v>71.0</v>
      </c>
      <c r="LS22" s="82">
        <v>333.0</v>
      </c>
      <c r="LT22" s="82">
        <v>48.0</v>
      </c>
      <c r="LU22" s="82">
        <v>5.3</v>
      </c>
      <c r="LV22" s="82">
        <v>144.0</v>
      </c>
      <c r="LW22" s="82">
        <v>86.0</v>
      </c>
      <c r="LX22" s="82">
        <v>53.0</v>
      </c>
      <c r="LY22" s="82">
        <v>51.0</v>
      </c>
      <c r="LZ22" s="82">
        <v>12.0</v>
      </c>
      <c r="MA22" s="82">
        <v>103.0</v>
      </c>
      <c r="MB22" s="82">
        <v>3.0</v>
      </c>
      <c r="MC22" s="82">
        <v>144.0</v>
      </c>
      <c r="MD22" s="82">
        <v>181.0</v>
      </c>
      <c r="ME22" s="82">
        <v>71.0</v>
      </c>
      <c r="MF22" s="82">
        <v>56.0</v>
      </c>
      <c r="MG22" s="82">
        <v>12.0</v>
      </c>
      <c r="MH22" s="82">
        <v>0.0</v>
      </c>
      <c r="MI22" s="82">
        <v>0.0</v>
      </c>
      <c r="MJ22" s="82">
        <v>0.0</v>
      </c>
      <c r="MK22" s="82">
        <v>0.0</v>
      </c>
      <c r="ML22" s="82">
        <v>48.0</v>
      </c>
      <c r="MM22" s="82">
        <v>45.0</v>
      </c>
      <c r="MN22" s="82">
        <v>5.0</v>
      </c>
      <c r="MO22" s="86"/>
      <c r="MP22" s="87"/>
      <c r="MQ22" s="87"/>
      <c r="MR22" s="87"/>
      <c r="MS22" s="87"/>
      <c r="MT22" s="82">
        <v>0.0</v>
      </c>
      <c r="MU22" s="82">
        <v>0.0</v>
      </c>
      <c r="MV22" s="82">
        <v>0.0</v>
      </c>
      <c r="MW22" s="82">
        <v>37.0</v>
      </c>
      <c r="MX22" s="82">
        <v>37.0</v>
      </c>
      <c r="MY22" s="88" t="s">
        <v>96</v>
      </c>
      <c r="MZ22" s="82">
        <v>5.0</v>
      </c>
      <c r="NA22" s="87"/>
      <c r="NB22" s="82">
        <v>3.9</v>
      </c>
      <c r="NC22" s="82">
        <v>4.4</v>
      </c>
      <c r="ND22" s="82">
        <v>78.0</v>
      </c>
      <c r="NE22" s="82">
        <v>36.0</v>
      </c>
      <c r="NF22" s="82">
        <v>40.0</v>
      </c>
      <c r="NG22" s="82">
        <v>40.0</v>
      </c>
      <c r="NH22" s="82">
        <v>5.0</v>
      </c>
      <c r="NI22" s="87"/>
      <c r="NJ22" s="82">
        <v>0.0</v>
      </c>
      <c r="NK22" s="82">
        <v>0.0</v>
      </c>
      <c r="NL22" s="82">
        <v>0.0</v>
      </c>
      <c r="NM22" s="82">
        <v>34.0</v>
      </c>
      <c r="NN22" s="82">
        <v>45.0</v>
      </c>
      <c r="NO22" s="82">
        <v>52.0</v>
      </c>
      <c r="NP22" s="82">
        <v>4.0</v>
      </c>
      <c r="NQ22" s="263"/>
    </row>
    <row r="23" ht="14.25" customHeight="1">
      <c r="A23" s="49">
        <v>0.416666666666667</v>
      </c>
      <c r="B23" s="50"/>
      <c r="C23" s="51">
        <v>50.16</v>
      </c>
      <c r="D23" s="52">
        <v>337.0</v>
      </c>
      <c r="E23" s="53">
        <v>134.0</v>
      </c>
      <c r="F23" s="53">
        <v>9.0</v>
      </c>
      <c r="G23" s="53">
        <v>1.5</v>
      </c>
      <c r="H23" s="54"/>
      <c r="I23" s="53">
        <v>6.0</v>
      </c>
      <c r="J23" s="53">
        <v>48.0</v>
      </c>
      <c r="K23" s="53">
        <v>47.0</v>
      </c>
      <c r="L23" s="53">
        <v>136.0</v>
      </c>
      <c r="M23" s="53">
        <v>130.0</v>
      </c>
      <c r="N23" s="53">
        <v>32.2</v>
      </c>
      <c r="O23" s="54"/>
      <c r="P23" s="53">
        <v>6.0</v>
      </c>
      <c r="Q23" s="53">
        <v>56.0</v>
      </c>
      <c r="R23" s="53">
        <v>52.0</v>
      </c>
      <c r="S23" s="53">
        <v>340.0</v>
      </c>
      <c r="T23" s="53">
        <v>289.1</v>
      </c>
      <c r="U23" s="53">
        <v>174.2</v>
      </c>
      <c r="V23" s="54"/>
      <c r="W23" s="53">
        <v>335.1</v>
      </c>
      <c r="X23" s="53">
        <v>270.1</v>
      </c>
      <c r="Y23" s="53">
        <v>139.1</v>
      </c>
      <c r="Z23" s="54"/>
      <c r="AA23" s="53">
        <v>341.0</v>
      </c>
      <c r="AB23" s="53">
        <v>505.1</v>
      </c>
      <c r="AC23" s="53">
        <v>288.2</v>
      </c>
      <c r="AD23" s="54"/>
      <c r="AE23" s="53">
        <v>340.7</v>
      </c>
      <c r="AF23" s="53">
        <v>466.2</v>
      </c>
      <c r="AG23" s="53">
        <v>263.4</v>
      </c>
      <c r="AH23" s="54"/>
      <c r="AI23" s="53">
        <v>347.5</v>
      </c>
      <c r="AJ23" s="53">
        <v>533.5</v>
      </c>
      <c r="AK23" s="53">
        <v>313.9</v>
      </c>
      <c r="AL23" s="54"/>
      <c r="AM23" s="53">
        <v>338.6</v>
      </c>
      <c r="AN23" s="53">
        <v>551.7</v>
      </c>
      <c r="AO23" s="53">
        <v>299.2</v>
      </c>
      <c r="AP23" s="54"/>
      <c r="AQ23" s="53">
        <v>134.0</v>
      </c>
      <c r="AR23" s="54">
        <f t="shared" ref="AR23:AS23" si="28">F23</f>
        <v>9</v>
      </c>
      <c r="AS23" s="56">
        <f t="shared" si="28"/>
        <v>1.5</v>
      </c>
      <c r="AT23" s="54"/>
      <c r="AU23" s="54">
        <f t="shared" ref="AU23:AW23" si="29">L23</f>
        <v>136</v>
      </c>
      <c r="AV23" s="54">
        <f t="shared" si="29"/>
        <v>130</v>
      </c>
      <c r="AW23" s="54">
        <f t="shared" si="29"/>
        <v>32.2</v>
      </c>
      <c r="AX23" s="54"/>
      <c r="AY23" s="168">
        <f t="shared" si="6"/>
        <v>134</v>
      </c>
      <c r="AZ23" s="54"/>
      <c r="BA23" s="54"/>
      <c r="BB23" s="54"/>
      <c r="BC23" s="89"/>
      <c r="BD23" s="54"/>
      <c r="BE23" s="127">
        <v>32.0</v>
      </c>
      <c r="BF23" s="54">
        <v>136.0</v>
      </c>
      <c r="BG23" s="127">
        <v>7.6</v>
      </c>
      <c r="BH23" s="54"/>
      <c r="BI23" s="53">
        <v>22.0</v>
      </c>
      <c r="BJ23" s="127">
        <v>86.0</v>
      </c>
      <c r="BK23" s="127">
        <v>57.0</v>
      </c>
      <c r="BL23" s="89"/>
      <c r="BM23" s="58">
        <v>348.0</v>
      </c>
      <c r="BN23" s="58">
        <v>147.0</v>
      </c>
      <c r="BO23" s="58">
        <v>349.0</v>
      </c>
      <c r="BP23" s="58">
        <v>17.45</v>
      </c>
      <c r="BQ23" s="59"/>
      <c r="BR23" s="58">
        <v>6.0</v>
      </c>
      <c r="BS23" s="58">
        <v>58.0</v>
      </c>
      <c r="BT23" s="58">
        <v>57.0</v>
      </c>
      <c r="BU23" s="59">
        <f t="shared" si="30"/>
        <v>348</v>
      </c>
      <c r="BV23" s="58">
        <v>287.0</v>
      </c>
      <c r="BW23" s="58">
        <v>170.0</v>
      </c>
      <c r="BX23" s="58">
        <v>29.0</v>
      </c>
      <c r="BY23" s="58">
        <v>341.0</v>
      </c>
      <c r="BZ23" s="58">
        <v>297.0</v>
      </c>
      <c r="CA23" s="58">
        <v>168.0</v>
      </c>
      <c r="CB23" s="58">
        <v>25.0</v>
      </c>
      <c r="CC23" s="58">
        <v>346.0</v>
      </c>
      <c r="CD23" s="58">
        <v>238.0</v>
      </c>
      <c r="CE23" s="58">
        <v>140.0</v>
      </c>
      <c r="CF23" s="58">
        <v>12.0</v>
      </c>
      <c r="CG23" s="58">
        <v>341.0</v>
      </c>
      <c r="CH23" s="58">
        <v>249.0</v>
      </c>
      <c r="CI23" s="58">
        <v>140.0</v>
      </c>
      <c r="CJ23" s="58">
        <v>4.0</v>
      </c>
      <c r="CK23" s="58">
        <v>351.0</v>
      </c>
      <c r="CL23" s="58">
        <v>78.0</v>
      </c>
      <c r="CM23" s="58">
        <v>49.0</v>
      </c>
      <c r="CN23" s="58">
        <v>14.0</v>
      </c>
      <c r="CO23" s="58">
        <v>336.0</v>
      </c>
      <c r="CP23" s="58">
        <v>135.0</v>
      </c>
      <c r="CQ23" s="58">
        <v>70.0</v>
      </c>
      <c r="CR23" s="58">
        <v>17.0</v>
      </c>
      <c r="CS23" s="58">
        <v>340.0</v>
      </c>
      <c r="CT23" s="58">
        <v>170.0</v>
      </c>
      <c r="CU23" s="58">
        <v>118.0</v>
      </c>
      <c r="CV23" s="58">
        <v>46.0</v>
      </c>
      <c r="CW23" s="58">
        <v>341.0</v>
      </c>
      <c r="CX23" s="58">
        <v>296.0</v>
      </c>
      <c r="CY23" s="58">
        <v>165.0</v>
      </c>
      <c r="CZ23" s="58">
        <v>65.0</v>
      </c>
      <c r="DA23" s="58">
        <v>329.0</v>
      </c>
      <c r="DB23" s="58">
        <v>299.0</v>
      </c>
      <c r="DC23" s="58">
        <v>161.0</v>
      </c>
      <c r="DD23" s="58">
        <v>31.0</v>
      </c>
      <c r="DE23" s="59">
        <f t="shared" si="31"/>
        <v>147</v>
      </c>
      <c r="DF23" s="58">
        <v>35.0</v>
      </c>
      <c r="DG23" s="59">
        <f t="shared" ref="DG23:DH23" si="32">BO23</f>
        <v>349</v>
      </c>
      <c r="DH23" s="59">
        <f t="shared" si="32"/>
        <v>17.45</v>
      </c>
      <c r="DI23" s="59"/>
      <c r="DJ23" s="58">
        <v>7.0</v>
      </c>
      <c r="DK23" s="58">
        <v>63.0</v>
      </c>
      <c r="DL23" s="58">
        <v>59.0</v>
      </c>
      <c r="DM23" s="89"/>
      <c r="DN23" s="61">
        <v>345.0</v>
      </c>
      <c r="DO23" s="61">
        <v>142.0</v>
      </c>
      <c r="DP23" s="61">
        <v>36.54</v>
      </c>
      <c r="DQ23" s="61">
        <v>20.98</v>
      </c>
      <c r="DR23" s="61">
        <v>6.36</v>
      </c>
      <c r="DS23" s="61">
        <v>8.0</v>
      </c>
      <c r="DT23" s="61">
        <v>41.0</v>
      </c>
      <c r="DU23" s="61">
        <v>45.9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340.0</v>
      </c>
      <c r="EF23" s="226">
        <v>136.0</v>
      </c>
      <c r="EG23" s="226">
        <v>95.0</v>
      </c>
      <c r="EH23" s="226">
        <v>3.9</v>
      </c>
      <c r="EI23" s="64"/>
      <c r="EJ23" s="63">
        <v>9.0</v>
      </c>
      <c r="EK23" s="226">
        <v>47.0</v>
      </c>
      <c r="EL23" s="226">
        <v>50.0</v>
      </c>
      <c r="EM23" s="226">
        <v>136.0</v>
      </c>
      <c r="EN23" s="226">
        <v>93.0</v>
      </c>
      <c r="EO23" s="226">
        <v>3.9</v>
      </c>
      <c r="EP23" s="64"/>
      <c r="EQ23" s="63">
        <v>9.0</v>
      </c>
      <c r="ER23" s="226">
        <v>49.0</v>
      </c>
      <c r="ES23" s="226">
        <v>51.0</v>
      </c>
      <c r="ET23" s="226">
        <v>339.0</v>
      </c>
      <c r="EU23" s="226">
        <v>0.0</v>
      </c>
      <c r="EV23" s="226">
        <v>0.0</v>
      </c>
      <c r="EW23" s="226">
        <v>0.0</v>
      </c>
      <c r="EX23" s="226">
        <v>337.0</v>
      </c>
      <c r="EY23" s="226">
        <v>259.0</v>
      </c>
      <c r="EZ23" s="226">
        <v>148.9</v>
      </c>
      <c r="FA23" s="226">
        <v>3.0</v>
      </c>
      <c r="FB23" s="226">
        <v>338.0</v>
      </c>
      <c r="FC23" s="226">
        <v>0.0</v>
      </c>
      <c r="FD23" s="226">
        <v>0.0</v>
      </c>
      <c r="FE23" s="226">
        <v>0.0</v>
      </c>
      <c r="FF23" s="226">
        <v>337.0</v>
      </c>
      <c r="FG23" s="226">
        <v>260.0</v>
      </c>
      <c r="FH23" s="226">
        <v>149.8</v>
      </c>
      <c r="FI23" s="226">
        <v>4.4</v>
      </c>
      <c r="FJ23" s="226">
        <v>340.0</v>
      </c>
      <c r="FK23" s="226">
        <v>243.0</v>
      </c>
      <c r="FL23" s="226">
        <v>139.2</v>
      </c>
      <c r="FM23" s="64"/>
      <c r="FN23" s="226">
        <v>340.0</v>
      </c>
      <c r="FO23" s="226">
        <v>256.0</v>
      </c>
      <c r="FP23" s="226">
        <v>139.5</v>
      </c>
      <c r="FQ23" s="226">
        <v>13.5</v>
      </c>
      <c r="FR23" s="226">
        <v>136.0</v>
      </c>
      <c r="FS23" s="64"/>
      <c r="FT23" s="226">
        <v>17.81</v>
      </c>
      <c r="FU23" s="64"/>
      <c r="FV23" s="226">
        <v>136.0</v>
      </c>
      <c r="FW23" s="64"/>
      <c r="FX23" s="64"/>
      <c r="FY23" s="64"/>
      <c r="FZ23" s="89"/>
      <c r="GA23" s="160">
        <v>340.0</v>
      </c>
      <c r="GB23" s="160">
        <v>566.08</v>
      </c>
      <c r="GC23" s="160">
        <v>308.73</v>
      </c>
      <c r="GD23" s="160">
        <v>38.11</v>
      </c>
      <c r="GE23" s="160">
        <v>340.0</v>
      </c>
      <c r="GF23" s="160">
        <v>550.55</v>
      </c>
      <c r="GG23" s="160">
        <v>306.22</v>
      </c>
      <c r="GH23" s="160">
        <v>44.31</v>
      </c>
      <c r="GI23" s="160">
        <v>340.0</v>
      </c>
      <c r="GJ23" s="160">
        <v>244.87</v>
      </c>
      <c r="GK23" s="160">
        <v>139.2</v>
      </c>
      <c r="GL23" s="160">
        <v>17.0</v>
      </c>
      <c r="GM23" s="160">
        <v>339.0</v>
      </c>
      <c r="GN23" s="160">
        <v>261.57</v>
      </c>
      <c r="GO23" s="160">
        <v>138.87</v>
      </c>
      <c r="GP23" s="160">
        <v>25.88</v>
      </c>
      <c r="GQ23" s="160">
        <v>339.0</v>
      </c>
      <c r="GR23" s="160">
        <v>345.54</v>
      </c>
      <c r="GS23" s="160">
        <v>187.87</v>
      </c>
      <c r="GT23" s="160">
        <v>15.58</v>
      </c>
      <c r="GU23" s="160">
        <v>339.0</v>
      </c>
      <c r="GV23" s="160">
        <v>336.6</v>
      </c>
      <c r="GW23" s="160">
        <v>187.7</v>
      </c>
      <c r="GX23" s="160">
        <v>15.51</v>
      </c>
      <c r="GY23" s="89"/>
      <c r="GZ23" s="98" t="s">
        <v>91</v>
      </c>
      <c r="HA23" s="99" t="s">
        <v>92</v>
      </c>
      <c r="HB23" s="98">
        <v>284.0</v>
      </c>
      <c r="HC23" s="97">
        <f t="shared" si="33"/>
        <v>14.2</v>
      </c>
      <c r="HD23" s="97">
        <f t="shared" si="34"/>
        <v>5.68</v>
      </c>
      <c r="HE23" s="99">
        <v>8.0</v>
      </c>
      <c r="HF23" s="99">
        <v>54.0</v>
      </c>
      <c r="HG23" s="99">
        <v>50.0</v>
      </c>
      <c r="HH23" s="98" t="s">
        <v>91</v>
      </c>
      <c r="HI23" s="98" t="s">
        <v>92</v>
      </c>
      <c r="HJ23" s="98">
        <v>4.0</v>
      </c>
      <c r="HK23" s="97">
        <f t="shared" si="35"/>
        <v>0.2</v>
      </c>
      <c r="HL23" s="97">
        <f t="shared" si="36"/>
        <v>0.08</v>
      </c>
      <c r="HM23" s="98">
        <v>5.0</v>
      </c>
      <c r="HN23" s="99">
        <v>60.0</v>
      </c>
      <c r="HO23" s="99">
        <v>60.0</v>
      </c>
      <c r="HP23" s="98" t="s">
        <v>91</v>
      </c>
      <c r="HQ23" s="99" t="s">
        <v>92</v>
      </c>
      <c r="HR23" s="98">
        <v>35.0</v>
      </c>
      <c r="HS23" s="97">
        <f t="shared" si="37"/>
        <v>1.75</v>
      </c>
      <c r="HT23" s="97">
        <f t="shared" si="38"/>
        <v>0.7</v>
      </c>
      <c r="HU23" s="98">
        <v>7.0</v>
      </c>
      <c r="HV23" s="99">
        <v>50.0</v>
      </c>
      <c r="HW23" s="99">
        <v>50.0</v>
      </c>
      <c r="HX23" s="89"/>
      <c r="HY23" s="147">
        <v>135.0</v>
      </c>
      <c r="HZ23" s="147">
        <v>33.0</v>
      </c>
      <c r="IA23" s="72">
        <v>126.0</v>
      </c>
      <c r="IB23" s="72">
        <v>6.3</v>
      </c>
      <c r="IC23" s="73"/>
      <c r="ID23" s="147">
        <v>2.0</v>
      </c>
      <c r="IE23" s="147">
        <v>58.0</v>
      </c>
      <c r="IF23" s="147">
        <v>38.0</v>
      </c>
      <c r="IG23" s="89"/>
      <c r="IH23" s="74">
        <v>140.0</v>
      </c>
      <c r="II23" s="74">
        <v>33.2</v>
      </c>
      <c r="IJ23" s="74">
        <v>159.0</v>
      </c>
      <c r="IK23" s="74">
        <v>8.0</v>
      </c>
      <c r="IL23" s="74">
        <v>9.1</v>
      </c>
      <c r="IM23" s="74">
        <v>6.0</v>
      </c>
      <c r="IN23" s="74">
        <v>50.0</v>
      </c>
      <c r="IO23" s="74">
        <v>48.0</v>
      </c>
      <c r="IP23" s="74">
        <v>140.0</v>
      </c>
      <c r="IQ23" s="74">
        <v>34.2</v>
      </c>
      <c r="IR23" s="74">
        <v>2.0</v>
      </c>
      <c r="IS23" s="74">
        <v>0.1</v>
      </c>
      <c r="IT23" s="74">
        <v>0.2</v>
      </c>
      <c r="IU23" s="74">
        <v>12.0</v>
      </c>
      <c r="IV23" s="74">
        <v>50.0</v>
      </c>
      <c r="IW23" s="74">
        <v>48.0</v>
      </c>
      <c r="IX23" s="89"/>
      <c r="IY23" s="149">
        <v>141.85</v>
      </c>
      <c r="IZ23" s="149">
        <v>35.38</v>
      </c>
      <c r="JA23" s="149">
        <v>365.0</v>
      </c>
      <c r="JB23" s="149">
        <v>18.25</v>
      </c>
      <c r="JC23" s="149">
        <v>7.43</v>
      </c>
      <c r="JD23" s="149">
        <v>3.0</v>
      </c>
      <c r="JE23" s="149">
        <v>55.8</v>
      </c>
      <c r="JF23" s="149">
        <v>34.58</v>
      </c>
      <c r="JG23" s="149" t="s">
        <v>134</v>
      </c>
      <c r="JH23" s="149" t="s">
        <v>134</v>
      </c>
      <c r="JI23" s="149" t="s">
        <v>134</v>
      </c>
      <c r="JJ23" s="149" t="s">
        <v>134</v>
      </c>
      <c r="JK23" s="149" t="s">
        <v>134</v>
      </c>
      <c r="JL23" s="149" t="s">
        <v>134</v>
      </c>
      <c r="JM23" s="149" t="s">
        <v>134</v>
      </c>
      <c r="JN23" s="149" t="s">
        <v>134</v>
      </c>
      <c r="JO23" s="89"/>
      <c r="JP23" s="78">
        <v>136.0</v>
      </c>
      <c r="JQ23" s="78">
        <v>32.2</v>
      </c>
      <c r="JR23" s="78">
        <v>0.0</v>
      </c>
      <c r="JS23" s="78">
        <v>0.0</v>
      </c>
      <c r="JT23" s="78">
        <v>0.0</v>
      </c>
      <c r="JU23" s="78">
        <v>2.0</v>
      </c>
      <c r="JV23" s="78">
        <v>42.0</v>
      </c>
      <c r="JW23" s="78">
        <v>41.0</v>
      </c>
      <c r="JX23" s="78">
        <v>136.0</v>
      </c>
      <c r="JY23" s="78">
        <v>34.1</v>
      </c>
      <c r="JZ23" s="78">
        <v>117.0</v>
      </c>
      <c r="KA23" s="78">
        <v>6.1</v>
      </c>
      <c r="KB23" s="78">
        <v>2.4</v>
      </c>
      <c r="KC23" s="78">
        <v>2.0</v>
      </c>
      <c r="KD23" s="78">
        <v>46.0</v>
      </c>
      <c r="KE23" s="78">
        <v>45.0</v>
      </c>
      <c r="KF23" s="89"/>
      <c r="KG23" s="79">
        <v>137.0</v>
      </c>
      <c r="KH23" s="79">
        <v>33.0</v>
      </c>
      <c r="KI23" s="238">
        <v>62.0</v>
      </c>
      <c r="KJ23" s="238">
        <v>3.1</v>
      </c>
      <c r="KK23" s="79"/>
      <c r="KL23" s="79">
        <v>1.0</v>
      </c>
      <c r="KM23" s="79">
        <v>44.0</v>
      </c>
      <c r="KN23" s="79">
        <v>44.0</v>
      </c>
      <c r="KO23" s="79">
        <v>137.0</v>
      </c>
      <c r="KP23" s="79">
        <v>33.0</v>
      </c>
      <c r="KQ23" s="235">
        <v>40.0</v>
      </c>
      <c r="KR23" s="235">
        <v>2.1</v>
      </c>
      <c r="KS23" s="80"/>
      <c r="KT23" s="79">
        <v>1.0</v>
      </c>
      <c r="KU23" s="79">
        <v>42.0</v>
      </c>
      <c r="KV23" s="79">
        <v>40.0</v>
      </c>
      <c r="KW23" s="89"/>
      <c r="KX23" s="81">
        <v>136.0</v>
      </c>
      <c r="KY23" s="81">
        <v>34.0</v>
      </c>
      <c r="KZ23" s="81">
        <v>322.0</v>
      </c>
      <c r="LA23" s="81">
        <v>15.8</v>
      </c>
      <c r="LB23" s="81">
        <v>2.2</v>
      </c>
      <c r="LC23" s="81">
        <v>3.0</v>
      </c>
      <c r="LD23" s="81">
        <v>55.0</v>
      </c>
      <c r="LE23" s="81">
        <v>53.0</v>
      </c>
      <c r="LF23" s="81">
        <v>136.0</v>
      </c>
      <c r="LG23" s="81">
        <v>34.0</v>
      </c>
      <c r="LH23" s="81">
        <v>249.0</v>
      </c>
      <c r="LI23" s="81">
        <v>12.2</v>
      </c>
      <c r="LJ23" s="81">
        <v>5.0</v>
      </c>
      <c r="LK23" s="81">
        <v>5.0</v>
      </c>
      <c r="LL23" s="81">
        <v>52.0</v>
      </c>
      <c r="LM23" s="81">
        <v>52.0</v>
      </c>
      <c r="LN23" s="89"/>
      <c r="LO23" s="82">
        <v>341.0</v>
      </c>
      <c r="LP23" s="82">
        <v>279.0</v>
      </c>
      <c r="LQ23" s="82">
        <v>158.0</v>
      </c>
      <c r="LR23" s="82">
        <v>71.0</v>
      </c>
      <c r="LS23" s="82">
        <v>329.0</v>
      </c>
      <c r="LT23" s="82">
        <v>42.0</v>
      </c>
      <c r="LU23" s="82">
        <v>1.3</v>
      </c>
      <c r="LV23" s="82">
        <v>144.0</v>
      </c>
      <c r="LW23" s="82">
        <v>73.0</v>
      </c>
      <c r="LX23" s="82">
        <v>54.0</v>
      </c>
      <c r="LY23" s="82">
        <v>52.0</v>
      </c>
      <c r="LZ23" s="82">
        <v>12.0</v>
      </c>
      <c r="MA23" s="82">
        <v>116.0</v>
      </c>
      <c r="MB23" s="82">
        <v>2.2</v>
      </c>
      <c r="MC23" s="82">
        <v>144.0</v>
      </c>
      <c r="MD23" s="82">
        <v>206.0</v>
      </c>
      <c r="ME23" s="82">
        <v>75.0</v>
      </c>
      <c r="MF23" s="82">
        <v>58.0</v>
      </c>
      <c r="MG23" s="82">
        <v>12.0</v>
      </c>
      <c r="MH23" s="82">
        <v>0.0</v>
      </c>
      <c r="MI23" s="82">
        <v>0.0</v>
      </c>
      <c r="MJ23" s="82">
        <v>0.0</v>
      </c>
      <c r="MK23" s="82">
        <v>0.0</v>
      </c>
      <c r="ML23" s="82">
        <v>48.0</v>
      </c>
      <c r="MM23" s="82">
        <v>45.0</v>
      </c>
      <c r="MN23" s="82">
        <v>5.0</v>
      </c>
      <c r="MO23" s="86"/>
      <c r="MP23" s="87"/>
      <c r="MQ23" s="87"/>
      <c r="MR23" s="87"/>
      <c r="MS23" s="87"/>
      <c r="MT23" s="82">
        <v>6.6</v>
      </c>
      <c r="MU23" s="82">
        <v>2.0</v>
      </c>
      <c r="MV23" s="82">
        <v>110.0</v>
      </c>
      <c r="MW23" s="82">
        <v>37.0</v>
      </c>
      <c r="MX23" s="82">
        <v>37.0</v>
      </c>
      <c r="MY23" s="88" t="s">
        <v>96</v>
      </c>
      <c r="MZ23" s="82">
        <v>5.0</v>
      </c>
      <c r="NA23" s="87"/>
      <c r="NB23" s="82">
        <v>5.2</v>
      </c>
      <c r="NC23" s="82">
        <v>2.6</v>
      </c>
      <c r="ND23" s="82">
        <v>100.0</v>
      </c>
      <c r="NE23" s="82">
        <v>36.0</v>
      </c>
      <c r="NF23" s="82">
        <v>41.0</v>
      </c>
      <c r="NG23" s="82">
        <v>41.0</v>
      </c>
      <c r="NH23" s="82">
        <v>5.0</v>
      </c>
      <c r="NI23" s="87"/>
      <c r="NJ23" s="82">
        <v>0.0</v>
      </c>
      <c r="NK23" s="82">
        <v>0.0</v>
      </c>
      <c r="NL23" s="82">
        <v>0.0</v>
      </c>
      <c r="NM23" s="82">
        <v>34.0</v>
      </c>
      <c r="NN23" s="82">
        <v>45.0</v>
      </c>
      <c r="NO23" s="82">
        <v>52.0</v>
      </c>
      <c r="NP23" s="82">
        <v>4.0</v>
      </c>
      <c r="NQ23" s="263"/>
    </row>
    <row r="24" ht="14.25" customHeight="1">
      <c r="A24" s="49">
        <v>0.458333333333334</v>
      </c>
      <c r="B24" s="50"/>
      <c r="C24" s="51">
        <v>50.29</v>
      </c>
      <c r="D24" s="52">
        <v>341.0</v>
      </c>
      <c r="E24" s="53">
        <v>135.0</v>
      </c>
      <c r="F24" s="53">
        <v>60.0</v>
      </c>
      <c r="G24" s="53">
        <v>12.6</v>
      </c>
      <c r="H24" s="54"/>
      <c r="I24" s="53">
        <v>6.0</v>
      </c>
      <c r="J24" s="53">
        <v>48.0</v>
      </c>
      <c r="K24" s="53">
        <v>47.0</v>
      </c>
      <c r="L24" s="53">
        <v>140.0</v>
      </c>
      <c r="M24" s="53">
        <v>111.0</v>
      </c>
      <c r="N24" s="53">
        <v>27.2</v>
      </c>
      <c r="O24" s="54"/>
      <c r="P24" s="53">
        <v>6.0</v>
      </c>
      <c r="Q24" s="53">
        <v>56.0</v>
      </c>
      <c r="R24" s="53">
        <v>52.0</v>
      </c>
      <c r="S24" s="53">
        <v>344.9</v>
      </c>
      <c r="T24" s="53">
        <v>301.5</v>
      </c>
      <c r="U24" s="53">
        <v>175.4</v>
      </c>
      <c r="V24" s="54"/>
      <c r="W24" s="53">
        <v>340.5</v>
      </c>
      <c r="X24" s="53">
        <v>288.1</v>
      </c>
      <c r="Y24" s="53">
        <v>144.7</v>
      </c>
      <c r="Z24" s="54"/>
      <c r="AA24" s="53">
        <v>344.7</v>
      </c>
      <c r="AB24" s="53">
        <v>522.7</v>
      </c>
      <c r="AC24" s="53">
        <v>303.7</v>
      </c>
      <c r="AD24" s="53"/>
      <c r="AE24" s="53">
        <v>344.6</v>
      </c>
      <c r="AF24" s="53">
        <v>480.8</v>
      </c>
      <c r="AG24" s="53">
        <v>277.8</v>
      </c>
      <c r="AH24" s="54"/>
      <c r="AI24" s="53">
        <v>352.1</v>
      </c>
      <c r="AJ24" s="53">
        <v>555.2</v>
      </c>
      <c r="AK24" s="53">
        <v>330.6</v>
      </c>
      <c r="AL24" s="54"/>
      <c r="AM24" s="53">
        <v>343.0</v>
      </c>
      <c r="AN24" s="53">
        <v>566.1</v>
      </c>
      <c r="AO24" s="53">
        <v>316.0</v>
      </c>
      <c r="AP24" s="54"/>
      <c r="AQ24" s="53">
        <v>135.0</v>
      </c>
      <c r="AR24" s="54">
        <f t="shared" ref="AR24:AS24" si="39">F24</f>
        <v>60</v>
      </c>
      <c r="AS24" s="56">
        <f t="shared" si="39"/>
        <v>12.6</v>
      </c>
      <c r="AT24" s="54"/>
      <c r="AU24" s="54">
        <f t="shared" ref="AU24:AW24" si="40">L24</f>
        <v>140</v>
      </c>
      <c r="AV24" s="54">
        <f t="shared" si="40"/>
        <v>111</v>
      </c>
      <c r="AW24" s="54">
        <f t="shared" si="40"/>
        <v>27.2</v>
      </c>
      <c r="AX24" s="54"/>
      <c r="AY24" s="168">
        <f t="shared" si="6"/>
        <v>135</v>
      </c>
      <c r="AZ24" s="54"/>
      <c r="BA24" s="54"/>
      <c r="BB24" s="54"/>
      <c r="BC24" s="89"/>
      <c r="BD24" s="54"/>
      <c r="BE24" s="127">
        <v>33.0</v>
      </c>
      <c r="BF24" s="54">
        <v>140.0</v>
      </c>
      <c r="BG24" s="127">
        <v>4.9</v>
      </c>
      <c r="BH24" s="54"/>
      <c r="BI24" s="53">
        <v>22.0</v>
      </c>
      <c r="BJ24" s="127">
        <v>86.0</v>
      </c>
      <c r="BK24" s="127">
        <v>57.0</v>
      </c>
      <c r="BL24" s="89"/>
      <c r="BM24" s="58">
        <v>348.0</v>
      </c>
      <c r="BN24" s="58">
        <v>147.0</v>
      </c>
      <c r="BO24" s="58">
        <v>417.0</v>
      </c>
      <c r="BP24" s="58">
        <v>20.9</v>
      </c>
      <c r="BQ24" s="59"/>
      <c r="BR24" s="58">
        <v>6.0</v>
      </c>
      <c r="BS24" s="58">
        <v>64.0</v>
      </c>
      <c r="BT24" s="58">
        <v>62.0</v>
      </c>
      <c r="BU24" s="59">
        <f t="shared" si="30"/>
        <v>348</v>
      </c>
      <c r="BV24" s="58">
        <v>348.0</v>
      </c>
      <c r="BW24" s="58">
        <v>210.0</v>
      </c>
      <c r="BX24" s="58">
        <v>46.0</v>
      </c>
      <c r="BY24" s="58">
        <v>340.0</v>
      </c>
      <c r="BZ24" s="58">
        <v>367.0</v>
      </c>
      <c r="CA24" s="58">
        <v>206.0</v>
      </c>
      <c r="CB24" s="58">
        <v>44.0</v>
      </c>
      <c r="CC24" s="58">
        <v>347.0</v>
      </c>
      <c r="CD24" s="58">
        <v>228.0</v>
      </c>
      <c r="CE24" s="58">
        <v>136.0</v>
      </c>
      <c r="CF24" s="58">
        <v>16.0</v>
      </c>
      <c r="CG24" s="58">
        <v>341.0</v>
      </c>
      <c r="CH24" s="58">
        <v>236.0</v>
      </c>
      <c r="CI24" s="58">
        <v>133.0</v>
      </c>
      <c r="CJ24" s="58">
        <v>2.0</v>
      </c>
      <c r="CK24" s="58">
        <v>353.0</v>
      </c>
      <c r="CL24" s="58">
        <v>88.0</v>
      </c>
      <c r="CM24" s="58">
        <v>54.0</v>
      </c>
      <c r="CN24" s="58">
        <v>16.0</v>
      </c>
      <c r="CO24" s="58">
        <v>337.0</v>
      </c>
      <c r="CP24" s="58">
        <v>158.0</v>
      </c>
      <c r="CQ24" s="58">
        <v>83.0</v>
      </c>
      <c r="CR24" s="58">
        <v>19.0</v>
      </c>
      <c r="CS24" s="58">
        <v>341.0</v>
      </c>
      <c r="CT24" s="58">
        <v>175.0</v>
      </c>
      <c r="CU24" s="58">
        <v>124.0</v>
      </c>
      <c r="CV24" s="58">
        <v>39.0</v>
      </c>
      <c r="CW24" s="58">
        <v>342.0</v>
      </c>
      <c r="CX24" s="58">
        <v>334.0</v>
      </c>
      <c r="CY24" s="58">
        <v>184.0</v>
      </c>
      <c r="CZ24" s="58">
        <v>78.0</v>
      </c>
      <c r="DA24" s="58">
        <v>329.0</v>
      </c>
      <c r="DB24" s="58">
        <v>341.0</v>
      </c>
      <c r="DC24" s="58">
        <v>181.0</v>
      </c>
      <c r="DD24" s="58">
        <v>43.0</v>
      </c>
      <c r="DE24" s="59">
        <f t="shared" si="31"/>
        <v>147</v>
      </c>
      <c r="DF24" s="58">
        <v>35.0</v>
      </c>
      <c r="DG24" s="58">
        <v>417.0</v>
      </c>
      <c r="DH24" s="58">
        <v>20.9</v>
      </c>
      <c r="DI24" s="59"/>
      <c r="DJ24" s="58">
        <v>7.0</v>
      </c>
      <c r="DK24" s="58">
        <v>72.0</v>
      </c>
      <c r="DL24" s="58">
        <v>68.0</v>
      </c>
      <c r="DM24" s="89"/>
      <c r="DN24" s="61">
        <v>345.0</v>
      </c>
      <c r="DO24" s="61">
        <v>142.0</v>
      </c>
      <c r="DP24" s="61">
        <v>37.11</v>
      </c>
      <c r="DQ24" s="61">
        <v>21.99</v>
      </c>
      <c r="DR24" s="61">
        <v>6.18</v>
      </c>
      <c r="DS24" s="61">
        <v>8.0</v>
      </c>
      <c r="DT24" s="61">
        <v>43.0</v>
      </c>
      <c r="DU24" s="61">
        <v>47.4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345.0</v>
      </c>
      <c r="EF24" s="226">
        <v>138.0</v>
      </c>
      <c r="EG24" s="226">
        <v>94.0</v>
      </c>
      <c r="EH24" s="226">
        <v>3.9</v>
      </c>
      <c r="EI24" s="64"/>
      <c r="EJ24" s="63">
        <v>9.0</v>
      </c>
      <c r="EK24" s="226">
        <v>49.0</v>
      </c>
      <c r="EL24" s="226">
        <v>52.0</v>
      </c>
      <c r="EM24" s="226">
        <v>138.0</v>
      </c>
      <c r="EN24" s="226">
        <v>89.0</v>
      </c>
      <c r="EO24" s="226">
        <v>3.8</v>
      </c>
      <c r="EP24" s="64"/>
      <c r="EQ24" s="63">
        <v>9.0</v>
      </c>
      <c r="ER24" s="226">
        <v>51.0</v>
      </c>
      <c r="ES24" s="226">
        <v>53.0</v>
      </c>
      <c r="ET24" s="226">
        <v>342.0</v>
      </c>
      <c r="EU24" s="226">
        <v>0.0</v>
      </c>
      <c r="EV24" s="226">
        <v>0.0</v>
      </c>
      <c r="EW24" s="226">
        <v>0.0</v>
      </c>
      <c r="EX24" s="226">
        <v>341.0</v>
      </c>
      <c r="EY24" s="226">
        <v>255.0</v>
      </c>
      <c r="EZ24" s="226">
        <v>148.7</v>
      </c>
      <c r="FA24" s="226">
        <v>3.1</v>
      </c>
      <c r="FB24" s="226">
        <v>341.0</v>
      </c>
      <c r="FC24" s="226">
        <v>0.0</v>
      </c>
      <c r="FD24" s="226">
        <v>0.0</v>
      </c>
      <c r="FE24" s="226">
        <v>0.0</v>
      </c>
      <c r="FF24" s="226">
        <v>340.0</v>
      </c>
      <c r="FG24" s="226">
        <v>257.0</v>
      </c>
      <c r="FH24" s="226">
        <v>149.5</v>
      </c>
      <c r="FI24" s="226">
        <v>5.1</v>
      </c>
      <c r="FJ24" s="226">
        <v>345.0</v>
      </c>
      <c r="FK24" s="226">
        <v>242.0</v>
      </c>
      <c r="FL24" s="226">
        <v>139.9</v>
      </c>
      <c r="FM24" s="64"/>
      <c r="FN24" s="226">
        <v>345.0</v>
      </c>
      <c r="FO24" s="226">
        <v>254.0</v>
      </c>
      <c r="FP24" s="226">
        <v>139.7</v>
      </c>
      <c r="FQ24" s="226">
        <v>12.2</v>
      </c>
      <c r="FR24" s="226">
        <v>138.0</v>
      </c>
      <c r="FS24" s="64"/>
      <c r="FT24" s="226">
        <v>16.33</v>
      </c>
      <c r="FU24" s="64"/>
      <c r="FV24" s="226">
        <v>138.0</v>
      </c>
      <c r="FW24" s="64"/>
      <c r="FX24" s="64"/>
      <c r="FY24" s="64"/>
      <c r="FZ24" s="89"/>
      <c r="GA24" s="65">
        <v>344.0</v>
      </c>
      <c r="GB24" s="66">
        <v>584.55</v>
      </c>
      <c r="GC24" s="66">
        <v>325.15</v>
      </c>
      <c r="GD24" s="66">
        <v>17.92</v>
      </c>
      <c r="GE24" s="66">
        <v>344.0</v>
      </c>
      <c r="GF24" s="66" t="s">
        <v>135</v>
      </c>
      <c r="GG24" s="66">
        <v>319.37</v>
      </c>
      <c r="GH24" s="66">
        <v>21.61</v>
      </c>
      <c r="GI24" s="66">
        <v>345.0</v>
      </c>
      <c r="GJ24" s="66">
        <v>242.67</v>
      </c>
      <c r="GK24" s="66">
        <v>140.04</v>
      </c>
      <c r="GL24" s="66">
        <v>17.09</v>
      </c>
      <c r="GM24" s="66">
        <v>344.0</v>
      </c>
      <c r="GN24" s="66">
        <v>258.06</v>
      </c>
      <c r="GO24" s="66">
        <v>139.54</v>
      </c>
      <c r="GP24" s="66">
        <v>26.38</v>
      </c>
      <c r="GQ24" s="66">
        <v>345.0</v>
      </c>
      <c r="GR24" s="66">
        <v>339.68</v>
      </c>
      <c r="GS24" s="66">
        <v>185.52</v>
      </c>
      <c r="GT24" s="66">
        <v>4.69</v>
      </c>
      <c r="GU24" s="66">
        <v>345.0</v>
      </c>
      <c r="GV24" s="66">
        <v>321.07</v>
      </c>
      <c r="GW24" s="66">
        <v>183.51</v>
      </c>
      <c r="GX24" s="66">
        <v>0.0</v>
      </c>
      <c r="GY24" s="89"/>
      <c r="GZ24" s="98" t="s">
        <v>91</v>
      </c>
      <c r="HA24" s="99" t="s">
        <v>92</v>
      </c>
      <c r="HB24" s="98">
        <v>304.0</v>
      </c>
      <c r="HC24" s="97">
        <f t="shared" si="33"/>
        <v>15.2</v>
      </c>
      <c r="HD24" s="97">
        <f t="shared" si="34"/>
        <v>6.08</v>
      </c>
      <c r="HE24" s="99">
        <v>8.0</v>
      </c>
      <c r="HF24" s="99">
        <v>56.0</v>
      </c>
      <c r="HG24" s="99">
        <v>56.0</v>
      </c>
      <c r="HH24" s="98" t="s">
        <v>91</v>
      </c>
      <c r="HI24" s="98" t="s">
        <v>92</v>
      </c>
      <c r="HJ24" s="98">
        <v>3.0</v>
      </c>
      <c r="HK24" s="97">
        <f t="shared" si="35"/>
        <v>0.15</v>
      </c>
      <c r="HL24" s="97">
        <f t="shared" si="36"/>
        <v>0.06</v>
      </c>
      <c r="HM24" s="98">
        <v>5.0</v>
      </c>
      <c r="HN24" s="99">
        <v>60.0</v>
      </c>
      <c r="HO24" s="99">
        <v>60.0</v>
      </c>
      <c r="HP24" s="98" t="s">
        <v>91</v>
      </c>
      <c r="HQ24" s="99" t="s">
        <v>92</v>
      </c>
      <c r="HR24" s="98">
        <v>255.0</v>
      </c>
      <c r="HS24" s="97">
        <f t="shared" si="37"/>
        <v>12.75</v>
      </c>
      <c r="HT24" s="97">
        <f t="shared" si="38"/>
        <v>5.1</v>
      </c>
      <c r="HU24" s="98">
        <v>7.0</v>
      </c>
      <c r="HV24" s="99">
        <v>54.0</v>
      </c>
      <c r="HW24" s="99">
        <v>54.0</v>
      </c>
      <c r="HX24" s="89"/>
      <c r="HY24" s="147">
        <v>135.0</v>
      </c>
      <c r="HZ24" s="147">
        <v>33.0</v>
      </c>
      <c r="IA24" s="72">
        <v>178.0</v>
      </c>
      <c r="IB24" s="72">
        <v>8.9</v>
      </c>
      <c r="IC24" s="73"/>
      <c r="ID24" s="147">
        <v>2.0</v>
      </c>
      <c r="IE24" s="72">
        <v>59.0</v>
      </c>
      <c r="IF24" s="72">
        <v>40.0</v>
      </c>
      <c r="IG24" s="89"/>
      <c r="IH24" s="74">
        <v>138.0</v>
      </c>
      <c r="II24" s="74">
        <v>33.4</v>
      </c>
      <c r="IJ24" s="74">
        <v>201.0</v>
      </c>
      <c r="IK24" s="74">
        <v>10.0</v>
      </c>
      <c r="IL24" s="74">
        <v>11.2</v>
      </c>
      <c r="IM24" s="74">
        <v>6.0</v>
      </c>
      <c r="IN24" s="74">
        <v>50.0</v>
      </c>
      <c r="IO24" s="74">
        <v>48.0</v>
      </c>
      <c r="IP24" s="74">
        <v>138.0</v>
      </c>
      <c r="IQ24" s="74">
        <v>34.7</v>
      </c>
      <c r="IR24" s="74">
        <v>3.0</v>
      </c>
      <c r="IS24" s="74">
        <v>0.1</v>
      </c>
      <c r="IT24" s="74">
        <v>0.2</v>
      </c>
      <c r="IU24" s="74">
        <v>12.0</v>
      </c>
      <c r="IV24" s="74">
        <v>50.0</v>
      </c>
      <c r="IW24" s="74">
        <v>48.0</v>
      </c>
      <c r="IX24" s="89"/>
      <c r="IY24" s="149">
        <v>142.14</v>
      </c>
      <c r="IZ24" s="149">
        <v>35.4</v>
      </c>
      <c r="JA24" s="149">
        <v>361.4</v>
      </c>
      <c r="JB24" s="149">
        <v>18.07</v>
      </c>
      <c r="JC24" s="149">
        <v>7.35</v>
      </c>
      <c r="JD24" s="149">
        <v>3.0</v>
      </c>
      <c r="JE24" s="149">
        <v>55.8</v>
      </c>
      <c r="JF24" s="149">
        <v>42.49</v>
      </c>
      <c r="JG24" s="149" t="s">
        <v>134</v>
      </c>
      <c r="JH24" s="149" t="s">
        <v>134</v>
      </c>
      <c r="JI24" s="149" t="s">
        <v>134</v>
      </c>
      <c r="JJ24" s="149" t="s">
        <v>134</v>
      </c>
      <c r="JK24" s="149" t="s">
        <v>134</v>
      </c>
      <c r="JL24" s="149" t="s">
        <v>134</v>
      </c>
      <c r="JM24" s="149" t="s">
        <v>134</v>
      </c>
      <c r="JN24" s="149" t="s">
        <v>134</v>
      </c>
      <c r="JO24" s="89"/>
      <c r="JP24" s="78">
        <v>139.0</v>
      </c>
      <c r="JQ24" s="78">
        <v>32.9</v>
      </c>
      <c r="JR24" s="78">
        <v>0.0</v>
      </c>
      <c r="JS24" s="78">
        <v>0.0</v>
      </c>
      <c r="JT24" s="78">
        <v>0.0</v>
      </c>
      <c r="JU24" s="78">
        <v>2.0</v>
      </c>
      <c r="JV24" s="78">
        <v>44.0</v>
      </c>
      <c r="JW24" s="78">
        <v>43.0</v>
      </c>
      <c r="JX24" s="78">
        <v>139.0</v>
      </c>
      <c r="JY24" s="78">
        <v>34.6</v>
      </c>
      <c r="JZ24" s="78">
        <v>94.0</v>
      </c>
      <c r="KA24" s="78">
        <v>5.2</v>
      </c>
      <c r="KB24" s="78">
        <v>2.3</v>
      </c>
      <c r="KC24" s="78">
        <v>2.0</v>
      </c>
      <c r="KD24" s="78">
        <v>48.0</v>
      </c>
      <c r="KE24" s="78">
        <v>48.0</v>
      </c>
      <c r="KF24" s="89"/>
      <c r="KG24" s="79">
        <v>140.0</v>
      </c>
      <c r="KH24" s="79">
        <v>34.0</v>
      </c>
      <c r="KI24" s="238" t="s">
        <v>98</v>
      </c>
      <c r="KJ24" s="238" t="s">
        <v>98</v>
      </c>
      <c r="KK24" s="79"/>
      <c r="KL24" s="79">
        <v>1.0</v>
      </c>
      <c r="KM24" s="79">
        <v>44.0</v>
      </c>
      <c r="KN24" s="79">
        <v>44.0</v>
      </c>
      <c r="KO24" s="79">
        <v>140.0</v>
      </c>
      <c r="KP24" s="79">
        <v>34.0</v>
      </c>
      <c r="KQ24" s="235">
        <v>43.0</v>
      </c>
      <c r="KR24" s="235">
        <v>2.2</v>
      </c>
      <c r="KS24" s="80"/>
      <c r="KT24" s="79">
        <v>1.0</v>
      </c>
      <c r="KU24" s="79">
        <v>42.0</v>
      </c>
      <c r="KV24" s="79">
        <v>40.0</v>
      </c>
      <c r="KW24" s="89"/>
      <c r="KX24" s="81">
        <v>137.0</v>
      </c>
      <c r="KY24" s="81">
        <v>34.0</v>
      </c>
      <c r="KZ24" s="81">
        <v>322.0</v>
      </c>
      <c r="LA24" s="81">
        <v>15.8</v>
      </c>
      <c r="LB24" s="81">
        <v>2.2</v>
      </c>
      <c r="LC24" s="81">
        <v>3.0</v>
      </c>
      <c r="LD24" s="81">
        <v>55.0</v>
      </c>
      <c r="LE24" s="81">
        <v>53.0</v>
      </c>
      <c r="LF24" s="81">
        <v>137.0</v>
      </c>
      <c r="LG24" s="81">
        <v>34.0</v>
      </c>
      <c r="LH24" s="81">
        <v>282.0</v>
      </c>
      <c r="LI24" s="81">
        <v>13.8</v>
      </c>
      <c r="LJ24" s="81">
        <v>5.0</v>
      </c>
      <c r="LK24" s="81">
        <v>5.0</v>
      </c>
      <c r="LL24" s="81">
        <v>52.0</v>
      </c>
      <c r="LM24" s="81">
        <v>52.0</v>
      </c>
      <c r="LN24" s="89"/>
      <c r="LO24" s="82">
        <v>340.0</v>
      </c>
      <c r="LP24" s="82">
        <v>302.0</v>
      </c>
      <c r="LQ24" s="82">
        <v>170.0</v>
      </c>
      <c r="LR24" s="82">
        <v>70.0</v>
      </c>
      <c r="LS24" s="82">
        <v>327.0</v>
      </c>
      <c r="LT24" s="82">
        <v>56.0</v>
      </c>
      <c r="LU24" s="82">
        <v>5.7</v>
      </c>
      <c r="LV24" s="82">
        <v>143.0</v>
      </c>
      <c r="LW24" s="82">
        <v>99.0</v>
      </c>
      <c r="LX24" s="82">
        <v>56.0</v>
      </c>
      <c r="LY24" s="82">
        <v>53.0</v>
      </c>
      <c r="LZ24" s="82">
        <v>12.0</v>
      </c>
      <c r="MA24" s="82">
        <v>114.0</v>
      </c>
      <c r="MB24" s="82">
        <v>3.2</v>
      </c>
      <c r="MC24" s="82">
        <v>144.0</v>
      </c>
      <c r="MD24" s="82">
        <v>203.0</v>
      </c>
      <c r="ME24" s="82">
        <v>76.0</v>
      </c>
      <c r="MF24" s="82">
        <v>60.0</v>
      </c>
      <c r="MG24" s="82">
        <v>12.0</v>
      </c>
      <c r="MH24" s="82">
        <v>0.0</v>
      </c>
      <c r="MI24" s="82">
        <v>0.0</v>
      </c>
      <c r="MJ24" s="82">
        <v>0.0</v>
      </c>
      <c r="MK24" s="82">
        <v>0.0</v>
      </c>
      <c r="ML24" s="82">
        <v>48.0</v>
      </c>
      <c r="MM24" s="82">
        <v>45.0</v>
      </c>
      <c r="MN24" s="82">
        <v>5.0</v>
      </c>
      <c r="MO24" s="86"/>
      <c r="MP24" s="87"/>
      <c r="MQ24" s="87"/>
      <c r="MR24" s="87"/>
      <c r="MS24" s="87"/>
      <c r="MT24" s="82">
        <v>6.6</v>
      </c>
      <c r="MU24" s="82">
        <v>2.2</v>
      </c>
      <c r="MV24" s="82">
        <v>113.0</v>
      </c>
      <c r="MW24" s="82">
        <v>37.0</v>
      </c>
      <c r="MX24" s="82">
        <v>38.0</v>
      </c>
      <c r="MY24" s="88" t="s">
        <v>96</v>
      </c>
      <c r="MZ24" s="82">
        <v>5.0</v>
      </c>
      <c r="NA24" s="87"/>
      <c r="NB24" s="82">
        <v>21.1</v>
      </c>
      <c r="NC24" s="82">
        <v>7.6</v>
      </c>
      <c r="ND24" s="82">
        <v>377.0</v>
      </c>
      <c r="NE24" s="82">
        <v>35.0</v>
      </c>
      <c r="NF24" s="82">
        <v>41.0</v>
      </c>
      <c r="NG24" s="82">
        <v>41.0</v>
      </c>
      <c r="NH24" s="82">
        <v>5.0</v>
      </c>
      <c r="NI24" s="87"/>
      <c r="NJ24" s="82">
        <v>0.0</v>
      </c>
      <c r="NK24" s="82">
        <v>0.0</v>
      </c>
      <c r="NL24" s="82">
        <v>0.0</v>
      </c>
      <c r="NM24" s="82">
        <v>34.0</v>
      </c>
      <c r="NN24" s="82">
        <v>45.0</v>
      </c>
      <c r="NO24" s="82">
        <v>52.0</v>
      </c>
      <c r="NP24" s="82">
        <v>4.0</v>
      </c>
      <c r="NQ24" s="263"/>
    </row>
    <row r="25" ht="14.25" customHeight="1">
      <c r="A25" s="49">
        <v>0.5</v>
      </c>
      <c r="B25" s="50"/>
      <c r="C25" s="51">
        <v>50.21</v>
      </c>
      <c r="D25" s="52">
        <v>339.0</v>
      </c>
      <c r="E25" s="53">
        <v>135.0</v>
      </c>
      <c r="F25" s="53">
        <v>65.0</v>
      </c>
      <c r="G25" s="53">
        <v>13.7</v>
      </c>
      <c r="H25" s="54"/>
      <c r="I25" s="53">
        <v>6.0</v>
      </c>
      <c r="J25" s="53">
        <v>50.0</v>
      </c>
      <c r="K25" s="53">
        <v>49.0</v>
      </c>
      <c r="L25" s="53">
        <v>139.0</v>
      </c>
      <c r="M25" s="53">
        <v>145.0</v>
      </c>
      <c r="N25" s="53">
        <v>20.3</v>
      </c>
      <c r="O25" s="54"/>
      <c r="P25" s="53">
        <v>6.0</v>
      </c>
      <c r="Q25" s="53">
        <v>55.0</v>
      </c>
      <c r="R25" s="53">
        <v>51.0</v>
      </c>
      <c r="S25" s="53">
        <v>343.1</v>
      </c>
      <c r="T25" s="53">
        <v>305.7</v>
      </c>
      <c r="U25" s="53">
        <v>176.3</v>
      </c>
      <c r="V25" s="54"/>
      <c r="W25" s="53">
        <v>339.1</v>
      </c>
      <c r="X25" s="53">
        <v>285.9</v>
      </c>
      <c r="Y25" s="53">
        <v>143.1</v>
      </c>
      <c r="Z25" s="54"/>
      <c r="AA25" s="53">
        <v>343.8</v>
      </c>
      <c r="AB25" s="53">
        <v>534.8</v>
      </c>
      <c r="AC25" s="53">
        <v>309.3</v>
      </c>
      <c r="AD25" s="54"/>
      <c r="AE25" s="53">
        <v>343.5</v>
      </c>
      <c r="AF25" s="53">
        <v>489.5</v>
      </c>
      <c r="AG25" s="53">
        <v>282.1</v>
      </c>
      <c r="AH25" s="54"/>
      <c r="AI25" s="53">
        <v>350.4</v>
      </c>
      <c r="AJ25" s="53">
        <v>572.5</v>
      </c>
      <c r="AK25" s="53">
        <v>341.6</v>
      </c>
      <c r="AL25" s="54"/>
      <c r="AM25" s="53">
        <v>341.1</v>
      </c>
      <c r="AN25" s="53">
        <v>591.1</v>
      </c>
      <c r="AO25" s="53">
        <v>328.3</v>
      </c>
      <c r="AP25" s="54"/>
      <c r="AQ25" s="53">
        <v>135.0</v>
      </c>
      <c r="AR25" s="54">
        <f t="shared" ref="AR25:AS25" si="41">F25</f>
        <v>65</v>
      </c>
      <c r="AS25" s="56">
        <f t="shared" si="41"/>
        <v>13.7</v>
      </c>
      <c r="AT25" s="54"/>
      <c r="AU25" s="54">
        <f t="shared" ref="AU25:AW25" si="42">L25</f>
        <v>139</v>
      </c>
      <c r="AV25" s="54">
        <f t="shared" si="42"/>
        <v>145</v>
      </c>
      <c r="AW25" s="54">
        <f t="shared" si="42"/>
        <v>20.3</v>
      </c>
      <c r="AX25" s="54"/>
      <c r="AY25" s="168">
        <f t="shared" si="6"/>
        <v>135</v>
      </c>
      <c r="AZ25" s="54"/>
      <c r="BA25" s="54"/>
      <c r="BB25" s="54"/>
      <c r="BC25" s="89"/>
      <c r="BD25" s="54"/>
      <c r="BE25" s="127">
        <v>32.0</v>
      </c>
      <c r="BF25" s="54">
        <v>139.0</v>
      </c>
      <c r="BG25" s="127">
        <v>8.4</v>
      </c>
      <c r="BH25" s="54"/>
      <c r="BI25" s="53">
        <v>22.0</v>
      </c>
      <c r="BJ25" s="127">
        <v>86.0</v>
      </c>
      <c r="BK25" s="127">
        <v>57.0</v>
      </c>
      <c r="BL25" s="89"/>
      <c r="BM25" s="58">
        <v>348.0</v>
      </c>
      <c r="BN25" s="58">
        <v>148.0</v>
      </c>
      <c r="BO25" s="58">
        <v>424.0</v>
      </c>
      <c r="BP25" s="58">
        <v>21.2</v>
      </c>
      <c r="BQ25" s="59"/>
      <c r="BR25" s="58">
        <v>6.0</v>
      </c>
      <c r="BS25" s="58">
        <v>65.0</v>
      </c>
      <c r="BT25" s="58">
        <v>62.0</v>
      </c>
      <c r="BU25" s="59">
        <f t="shared" si="30"/>
        <v>348</v>
      </c>
      <c r="BV25" s="58">
        <v>355.0</v>
      </c>
      <c r="BW25" s="58">
        <v>309.0</v>
      </c>
      <c r="BX25" s="58">
        <v>45.0</v>
      </c>
      <c r="BY25" s="58">
        <v>340.0</v>
      </c>
      <c r="BZ25" s="58">
        <v>367.0</v>
      </c>
      <c r="CA25" s="58">
        <v>204.0</v>
      </c>
      <c r="CB25" s="58">
        <v>46.0</v>
      </c>
      <c r="CC25" s="58">
        <v>347.0</v>
      </c>
      <c r="CD25" s="58">
        <v>109.0</v>
      </c>
      <c r="CE25" s="58">
        <v>128.0</v>
      </c>
      <c r="CF25" s="58">
        <v>12.0</v>
      </c>
      <c r="CG25" s="58">
        <v>341.0</v>
      </c>
      <c r="CH25" s="58">
        <v>224.0</v>
      </c>
      <c r="CI25" s="58">
        <v>128.0</v>
      </c>
      <c r="CJ25" s="58">
        <v>5.0</v>
      </c>
      <c r="CK25" s="58">
        <v>347.0</v>
      </c>
      <c r="CL25" s="58">
        <v>83.0</v>
      </c>
      <c r="CM25" s="58">
        <v>50.0</v>
      </c>
      <c r="CN25" s="58">
        <v>19.0</v>
      </c>
      <c r="CO25" s="58">
        <v>336.0</v>
      </c>
      <c r="CP25" s="58">
        <v>147.0</v>
      </c>
      <c r="CQ25" s="58">
        <v>74.0</v>
      </c>
      <c r="CR25" s="58">
        <v>24.0</v>
      </c>
      <c r="CS25" s="58">
        <v>340.0</v>
      </c>
      <c r="CT25" s="58">
        <v>160.0</v>
      </c>
      <c r="CU25" s="58">
        <v>118.0</v>
      </c>
      <c r="CV25" s="58">
        <v>18.0</v>
      </c>
      <c r="CW25" s="58">
        <v>343.0</v>
      </c>
      <c r="CX25" s="58">
        <v>347.0</v>
      </c>
      <c r="CY25" s="58">
        <v>194.0</v>
      </c>
      <c r="CZ25" s="58">
        <v>78.0</v>
      </c>
      <c r="DA25" s="58">
        <v>329.0</v>
      </c>
      <c r="DB25" s="58">
        <v>351.0</v>
      </c>
      <c r="DC25" s="58">
        <v>190.0</v>
      </c>
      <c r="DD25" s="58">
        <v>39.0</v>
      </c>
      <c r="DE25" s="59">
        <f t="shared" si="31"/>
        <v>148</v>
      </c>
      <c r="DF25" s="58">
        <v>35.0</v>
      </c>
      <c r="DG25" s="59">
        <f t="shared" ref="DG25:DH25" si="43">BO25</f>
        <v>424</v>
      </c>
      <c r="DH25" s="59">
        <f t="shared" si="43"/>
        <v>21.2</v>
      </c>
      <c r="DI25" s="59"/>
      <c r="DJ25" s="58">
        <v>7.0</v>
      </c>
      <c r="DK25" s="58">
        <v>73.0</v>
      </c>
      <c r="DL25" s="58">
        <v>68.0</v>
      </c>
      <c r="DM25" s="89"/>
      <c r="DN25" s="61">
        <v>344.0</v>
      </c>
      <c r="DO25" s="61">
        <v>142.0</v>
      </c>
      <c r="DP25" s="61">
        <v>25.16</v>
      </c>
      <c r="DQ25" s="61">
        <v>14.38</v>
      </c>
      <c r="DR25" s="61">
        <v>4.59</v>
      </c>
      <c r="DS25" s="61">
        <v>8.0</v>
      </c>
      <c r="DT25" s="61">
        <v>43.0</v>
      </c>
      <c r="DU25" s="61">
        <v>50.8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343.0</v>
      </c>
      <c r="EF25" s="226">
        <v>138.0</v>
      </c>
      <c r="EG25" s="226">
        <v>113.0</v>
      </c>
      <c r="EH25" s="226">
        <v>4.7</v>
      </c>
      <c r="EI25" s="64"/>
      <c r="EJ25" s="63">
        <v>9.0</v>
      </c>
      <c r="EK25" s="226">
        <v>51.0</v>
      </c>
      <c r="EL25" s="226">
        <v>52.0</v>
      </c>
      <c r="EM25" s="226">
        <v>138.0</v>
      </c>
      <c r="EN25" s="226">
        <v>88.0</v>
      </c>
      <c r="EO25" s="226">
        <v>3.7</v>
      </c>
      <c r="EP25" s="64"/>
      <c r="EQ25" s="63">
        <v>9.0</v>
      </c>
      <c r="ER25" s="226">
        <v>52.0</v>
      </c>
      <c r="ES25" s="226">
        <v>53.0</v>
      </c>
      <c r="ET25" s="226">
        <v>342.0</v>
      </c>
      <c r="EU25" s="226">
        <v>0.0</v>
      </c>
      <c r="EV25" s="226">
        <v>0.0</v>
      </c>
      <c r="EW25" s="226">
        <v>0.0</v>
      </c>
      <c r="EX25" s="226">
        <v>340.0</v>
      </c>
      <c r="EY25" s="226">
        <v>254.0</v>
      </c>
      <c r="EZ25" s="226">
        <v>147.9</v>
      </c>
      <c r="FA25" s="226">
        <v>3.9</v>
      </c>
      <c r="FB25" s="226">
        <v>340.0</v>
      </c>
      <c r="FC25" s="226">
        <v>0.0</v>
      </c>
      <c r="FD25" s="226">
        <v>0.0</v>
      </c>
      <c r="FE25" s="226">
        <v>0.0</v>
      </c>
      <c r="FF25" s="226">
        <v>339.0</v>
      </c>
      <c r="FG25" s="226">
        <v>258.0</v>
      </c>
      <c r="FH25" s="226">
        <v>149.4</v>
      </c>
      <c r="FI25" s="226">
        <v>5.1</v>
      </c>
      <c r="FJ25" s="226">
        <v>343.0</v>
      </c>
      <c r="FK25" s="226">
        <v>242.0</v>
      </c>
      <c r="FL25" s="226">
        <v>139.7</v>
      </c>
      <c r="FM25" s="64"/>
      <c r="FN25" s="226">
        <v>343.0</v>
      </c>
      <c r="FO25" s="226">
        <v>253.0</v>
      </c>
      <c r="FP25" s="226">
        <v>139.7</v>
      </c>
      <c r="FQ25" s="226">
        <v>14.1</v>
      </c>
      <c r="FR25" s="226">
        <v>138.0</v>
      </c>
      <c r="FS25" s="64"/>
      <c r="FT25" s="226">
        <v>16.43</v>
      </c>
      <c r="FU25" s="64"/>
      <c r="FV25" s="226">
        <v>138.0</v>
      </c>
      <c r="FW25" s="64"/>
      <c r="FX25" s="64"/>
      <c r="FY25" s="64"/>
      <c r="FZ25" s="89"/>
      <c r="GA25" s="65">
        <v>343.0</v>
      </c>
      <c r="GB25" s="66">
        <v>608.14</v>
      </c>
      <c r="GC25" s="66">
        <v>336.87</v>
      </c>
      <c r="GD25" s="66">
        <v>22.45</v>
      </c>
      <c r="GE25" s="66">
        <v>343.0</v>
      </c>
      <c r="GF25" s="66">
        <v>585.13</v>
      </c>
      <c r="GG25" s="66">
        <v>332.19</v>
      </c>
      <c r="GH25" s="66">
        <v>26.38</v>
      </c>
      <c r="GI25" s="66">
        <v>343.0</v>
      </c>
      <c r="GJ25" s="66">
        <v>244.28</v>
      </c>
      <c r="GK25" s="66">
        <v>139.62</v>
      </c>
      <c r="GL25" s="66">
        <v>16.75</v>
      </c>
      <c r="GM25" s="66">
        <v>343.0</v>
      </c>
      <c r="GN25" s="66">
        <v>258.5</v>
      </c>
      <c r="GO25" s="66">
        <v>139.62</v>
      </c>
      <c r="GP25" s="66">
        <v>25.55</v>
      </c>
      <c r="GQ25" s="66">
        <v>343.0</v>
      </c>
      <c r="GR25" s="66">
        <v>360.49</v>
      </c>
      <c r="GS25" s="66">
        <v>196.16</v>
      </c>
      <c r="GT25" s="66">
        <v>0.0</v>
      </c>
      <c r="GU25" s="66">
        <v>343.0</v>
      </c>
      <c r="GV25" s="66">
        <v>342.58</v>
      </c>
      <c r="GW25" s="66">
        <v>194.99</v>
      </c>
      <c r="GX25" s="66">
        <v>3.02</v>
      </c>
      <c r="GY25" s="89"/>
      <c r="GZ25" s="98" t="s">
        <v>91</v>
      </c>
      <c r="HA25" s="99" t="s">
        <v>92</v>
      </c>
      <c r="HB25" s="98">
        <v>304.0</v>
      </c>
      <c r="HC25" s="97">
        <f t="shared" si="33"/>
        <v>15.2</v>
      </c>
      <c r="HD25" s="97">
        <f t="shared" si="34"/>
        <v>6.08</v>
      </c>
      <c r="HE25" s="99">
        <v>8.0</v>
      </c>
      <c r="HF25" s="99">
        <v>56.0</v>
      </c>
      <c r="HG25" s="99">
        <v>56.0</v>
      </c>
      <c r="HH25" s="98" t="s">
        <v>91</v>
      </c>
      <c r="HI25" s="98" t="s">
        <v>92</v>
      </c>
      <c r="HJ25" s="98">
        <v>3.0</v>
      </c>
      <c r="HK25" s="97">
        <f t="shared" si="35"/>
        <v>0.15</v>
      </c>
      <c r="HL25" s="97">
        <f t="shared" si="36"/>
        <v>0.06</v>
      </c>
      <c r="HM25" s="98">
        <v>5.0</v>
      </c>
      <c r="HN25" s="99">
        <v>58.0</v>
      </c>
      <c r="HO25" s="99">
        <v>58.0</v>
      </c>
      <c r="HP25" s="98" t="s">
        <v>91</v>
      </c>
      <c r="HQ25" s="99" t="s">
        <v>92</v>
      </c>
      <c r="HR25" s="98">
        <v>271.0</v>
      </c>
      <c r="HS25" s="97">
        <f t="shared" si="37"/>
        <v>13.55</v>
      </c>
      <c r="HT25" s="97">
        <f t="shared" si="38"/>
        <v>5.42</v>
      </c>
      <c r="HU25" s="98">
        <v>7.0</v>
      </c>
      <c r="HV25" s="99">
        <v>54.0</v>
      </c>
      <c r="HW25" s="99">
        <v>54.0</v>
      </c>
      <c r="HX25" s="89"/>
      <c r="HY25" s="147">
        <v>135.0</v>
      </c>
      <c r="HZ25" s="147">
        <v>33.0</v>
      </c>
      <c r="IA25" s="72">
        <v>192.0</v>
      </c>
      <c r="IB25" s="72">
        <v>9.6</v>
      </c>
      <c r="IC25" s="73"/>
      <c r="ID25" s="147">
        <v>2.0</v>
      </c>
      <c r="IE25" s="72">
        <v>59.0</v>
      </c>
      <c r="IF25" s="72">
        <v>40.0</v>
      </c>
      <c r="IG25" s="89"/>
      <c r="IH25" s="74">
        <v>136.0</v>
      </c>
      <c r="II25" s="74">
        <v>33.2</v>
      </c>
      <c r="IJ25" s="74">
        <v>204.0</v>
      </c>
      <c r="IK25" s="74">
        <v>9.9</v>
      </c>
      <c r="IL25" s="74">
        <v>11.3</v>
      </c>
      <c r="IM25" s="74">
        <v>6.0</v>
      </c>
      <c r="IN25" s="74">
        <v>51.0</v>
      </c>
      <c r="IO25" s="74">
        <v>49.0</v>
      </c>
      <c r="IP25" s="74">
        <v>136.0</v>
      </c>
      <c r="IQ25" s="74">
        <v>33.8</v>
      </c>
      <c r="IR25" s="74">
        <v>2.0</v>
      </c>
      <c r="IS25" s="74">
        <v>0.1</v>
      </c>
      <c r="IT25" s="74">
        <v>0.1</v>
      </c>
      <c r="IU25" s="74">
        <v>12.0</v>
      </c>
      <c r="IV25" s="74">
        <v>50.0</v>
      </c>
      <c r="IW25" s="74">
        <v>49.0</v>
      </c>
      <c r="IX25" s="89"/>
      <c r="IY25" s="149">
        <v>142.02</v>
      </c>
      <c r="IZ25" s="149">
        <v>35.59</v>
      </c>
      <c r="JA25" s="149">
        <v>251.8</v>
      </c>
      <c r="JB25" s="149">
        <v>12.59</v>
      </c>
      <c r="JC25" s="149">
        <v>5.22</v>
      </c>
      <c r="JD25" s="149">
        <v>3.0</v>
      </c>
      <c r="JE25" s="149">
        <v>57.56</v>
      </c>
      <c r="JF25" s="149">
        <v>50.47</v>
      </c>
      <c r="JG25" s="149" t="s">
        <v>134</v>
      </c>
      <c r="JH25" s="149" t="s">
        <v>134</v>
      </c>
      <c r="JI25" s="149" t="s">
        <v>134</v>
      </c>
      <c r="JJ25" s="149" t="s">
        <v>134</v>
      </c>
      <c r="JK25" s="149" t="s">
        <v>134</v>
      </c>
      <c r="JL25" s="149" t="s">
        <v>134</v>
      </c>
      <c r="JM25" s="149" t="s">
        <v>134</v>
      </c>
      <c r="JN25" s="149" t="s">
        <v>134</v>
      </c>
      <c r="JO25" s="89"/>
      <c r="JP25" s="78">
        <v>138.0</v>
      </c>
      <c r="JQ25" s="78">
        <v>32.9</v>
      </c>
      <c r="JR25" s="78">
        <v>0.0</v>
      </c>
      <c r="JS25" s="78">
        <v>0.0</v>
      </c>
      <c r="JT25" s="78">
        <v>0.0</v>
      </c>
      <c r="JU25" s="78">
        <v>2.0</v>
      </c>
      <c r="JV25" s="78">
        <v>45.0</v>
      </c>
      <c r="JW25" s="78">
        <v>44.0</v>
      </c>
      <c r="JX25" s="78">
        <v>138.0</v>
      </c>
      <c r="JY25" s="78">
        <v>34.5</v>
      </c>
      <c r="JZ25" s="78">
        <v>94.0</v>
      </c>
      <c r="KA25" s="78">
        <v>5.0</v>
      </c>
      <c r="KB25" s="78">
        <v>2.1</v>
      </c>
      <c r="KC25" s="78">
        <v>2.0</v>
      </c>
      <c r="KD25" s="78">
        <v>50.0</v>
      </c>
      <c r="KE25" s="78">
        <v>49.0</v>
      </c>
      <c r="KF25" s="89"/>
      <c r="KG25" s="79">
        <v>140.0</v>
      </c>
      <c r="KH25" s="79">
        <v>34.0</v>
      </c>
      <c r="KI25" s="238" t="s">
        <v>98</v>
      </c>
      <c r="KJ25" s="238" t="s">
        <v>98</v>
      </c>
      <c r="KK25" s="79"/>
      <c r="KL25" s="79">
        <v>1.0</v>
      </c>
      <c r="KM25" s="79">
        <v>44.0</v>
      </c>
      <c r="KN25" s="79">
        <v>44.0</v>
      </c>
      <c r="KO25" s="79">
        <v>140.0</v>
      </c>
      <c r="KP25" s="79">
        <v>34.0</v>
      </c>
      <c r="KQ25" s="235">
        <v>38.0</v>
      </c>
      <c r="KR25" s="235">
        <v>1.9</v>
      </c>
      <c r="KS25" s="80"/>
      <c r="KT25" s="79">
        <v>1.0</v>
      </c>
      <c r="KU25" s="79">
        <v>42.0</v>
      </c>
      <c r="KV25" s="79">
        <v>40.0</v>
      </c>
      <c r="KW25" s="89"/>
      <c r="KX25" s="81">
        <v>130.0</v>
      </c>
      <c r="KY25" s="81">
        <v>33.0</v>
      </c>
      <c r="KZ25" s="81">
        <v>222.0</v>
      </c>
      <c r="LA25" s="81">
        <v>10.9</v>
      </c>
      <c r="LB25" s="81">
        <v>2.3</v>
      </c>
      <c r="LC25" s="81">
        <v>3.0</v>
      </c>
      <c r="LD25" s="81">
        <v>57.0</v>
      </c>
      <c r="LE25" s="81">
        <v>55.0</v>
      </c>
      <c r="LF25" s="81">
        <v>130.0</v>
      </c>
      <c r="LG25" s="81">
        <v>33.0</v>
      </c>
      <c r="LH25" s="81">
        <v>480.0</v>
      </c>
      <c r="LI25" s="81">
        <v>23.5</v>
      </c>
      <c r="LJ25" s="81">
        <v>5.0</v>
      </c>
      <c r="LK25" s="81">
        <v>5.0</v>
      </c>
      <c r="LL25" s="81">
        <v>54.0</v>
      </c>
      <c r="LM25" s="81">
        <v>54.0</v>
      </c>
      <c r="LN25" s="89"/>
      <c r="LO25" s="82">
        <v>335.0</v>
      </c>
      <c r="LP25" s="82">
        <v>336.0</v>
      </c>
      <c r="LQ25" s="82">
        <v>178.0</v>
      </c>
      <c r="LR25" s="82">
        <v>68.0</v>
      </c>
      <c r="LS25" s="82">
        <v>328.0</v>
      </c>
      <c r="LT25" s="82">
        <v>68.0</v>
      </c>
      <c r="LU25" s="82">
        <v>11.7</v>
      </c>
      <c r="LV25" s="82">
        <v>142.0</v>
      </c>
      <c r="LW25" s="82">
        <v>125.0</v>
      </c>
      <c r="LX25" s="82">
        <v>59.0</v>
      </c>
      <c r="LY25" s="82">
        <v>56.0</v>
      </c>
      <c r="LZ25" s="82">
        <v>12.0</v>
      </c>
      <c r="MA25" s="82">
        <v>110.0</v>
      </c>
      <c r="MB25" s="82">
        <v>9.6</v>
      </c>
      <c r="MC25" s="82">
        <v>144.0</v>
      </c>
      <c r="MD25" s="82">
        <v>194.0</v>
      </c>
      <c r="ME25" s="82">
        <v>79.0</v>
      </c>
      <c r="MF25" s="82">
        <v>52.0</v>
      </c>
      <c r="MG25" s="82">
        <v>12.0</v>
      </c>
      <c r="MH25" s="82">
        <v>0.0</v>
      </c>
      <c r="MI25" s="82">
        <v>0.0</v>
      </c>
      <c r="MJ25" s="82">
        <v>0.0</v>
      </c>
      <c r="MK25" s="82">
        <v>0.0</v>
      </c>
      <c r="ML25" s="82">
        <v>50.0</v>
      </c>
      <c r="MM25" s="82">
        <v>48.0</v>
      </c>
      <c r="MN25" s="82">
        <v>5.0</v>
      </c>
      <c r="MO25" s="86"/>
      <c r="MP25" s="87"/>
      <c r="MQ25" s="87"/>
      <c r="MR25" s="87"/>
      <c r="MS25" s="87"/>
      <c r="MT25" s="82">
        <v>7.3</v>
      </c>
      <c r="MU25" s="82">
        <v>2.4</v>
      </c>
      <c r="MV25" s="82">
        <v>126.0</v>
      </c>
      <c r="MW25" s="82">
        <v>36.0</v>
      </c>
      <c r="MX25" s="82">
        <v>38.0</v>
      </c>
      <c r="MY25" s="88" t="s">
        <v>96</v>
      </c>
      <c r="MZ25" s="82">
        <v>5.0</v>
      </c>
      <c r="NA25" s="87"/>
      <c r="NB25" s="82">
        <v>26.8</v>
      </c>
      <c r="NC25" s="82">
        <v>21.0</v>
      </c>
      <c r="ND25" s="82">
        <v>485.0</v>
      </c>
      <c r="NE25" s="82">
        <v>34.0</v>
      </c>
      <c r="NF25" s="82">
        <v>41.0</v>
      </c>
      <c r="NG25" s="82">
        <v>41.0</v>
      </c>
      <c r="NH25" s="82">
        <v>5.0</v>
      </c>
      <c r="NI25" s="87"/>
      <c r="NJ25" s="82">
        <v>0.0</v>
      </c>
      <c r="NK25" s="82">
        <v>0.0</v>
      </c>
      <c r="NL25" s="82">
        <v>0.0</v>
      </c>
      <c r="NM25" s="82">
        <v>34.0</v>
      </c>
      <c r="NN25" s="82">
        <v>45.0</v>
      </c>
      <c r="NO25" s="82">
        <v>52.0</v>
      </c>
      <c r="NP25" s="82">
        <v>4.0</v>
      </c>
      <c r="NQ25" s="263"/>
    </row>
    <row r="26" ht="14.25" customHeight="1">
      <c r="A26" s="49">
        <v>0.541666666666667</v>
      </c>
      <c r="B26" s="50"/>
      <c r="C26" s="51">
        <v>49.89</v>
      </c>
      <c r="D26" s="52">
        <v>339.0</v>
      </c>
      <c r="E26" s="53">
        <v>138.0</v>
      </c>
      <c r="F26" s="53">
        <v>82.0</v>
      </c>
      <c r="G26" s="53">
        <v>17.9</v>
      </c>
      <c r="H26" s="54"/>
      <c r="I26" s="53">
        <v>6.0</v>
      </c>
      <c r="J26" s="53">
        <v>50.0</v>
      </c>
      <c r="K26" s="53">
        <v>49.0</v>
      </c>
      <c r="L26" s="53">
        <v>143.0</v>
      </c>
      <c r="M26" s="53">
        <v>73.0</v>
      </c>
      <c r="N26" s="53">
        <v>17.5</v>
      </c>
      <c r="O26" s="54"/>
      <c r="P26" s="53">
        <v>6.0</v>
      </c>
      <c r="Q26" s="53">
        <v>55.0</v>
      </c>
      <c r="R26" s="53">
        <v>51.0</v>
      </c>
      <c r="S26" s="53">
        <v>353.2</v>
      </c>
      <c r="T26" s="53">
        <v>397.8</v>
      </c>
      <c r="U26" s="53">
        <v>224.6</v>
      </c>
      <c r="V26" s="54"/>
      <c r="W26" s="53">
        <v>350.1</v>
      </c>
      <c r="X26" s="53">
        <v>496.5</v>
      </c>
      <c r="Y26" s="53">
        <v>226.3</v>
      </c>
      <c r="Z26" s="54"/>
      <c r="AA26" s="53">
        <v>352.2</v>
      </c>
      <c r="AB26" s="53">
        <v>455.3</v>
      </c>
      <c r="AC26" s="53">
        <v>268.4</v>
      </c>
      <c r="AD26" s="54"/>
      <c r="AE26" s="53">
        <v>347.9</v>
      </c>
      <c r="AF26" s="53">
        <v>417.3</v>
      </c>
      <c r="AG26" s="53">
        <v>246.7</v>
      </c>
      <c r="AH26" s="54"/>
      <c r="AI26" s="53">
        <v>358.9</v>
      </c>
      <c r="AJ26" s="53">
        <v>620.7</v>
      </c>
      <c r="AK26" s="53">
        <v>371.4</v>
      </c>
      <c r="AL26" s="54"/>
      <c r="AM26" s="53">
        <v>350.1</v>
      </c>
      <c r="AN26" s="53">
        <v>637.4</v>
      </c>
      <c r="AO26" s="53">
        <v>363.1</v>
      </c>
      <c r="AP26" s="54"/>
      <c r="AQ26" s="53">
        <v>138.0</v>
      </c>
      <c r="AR26" s="54">
        <f t="shared" ref="AR26:AS26" si="44">F26</f>
        <v>82</v>
      </c>
      <c r="AS26" s="56">
        <f t="shared" si="44"/>
        <v>17.9</v>
      </c>
      <c r="AT26" s="54"/>
      <c r="AU26" s="54">
        <f t="shared" ref="AU26:AW26" si="45">L26</f>
        <v>143</v>
      </c>
      <c r="AV26" s="54">
        <f t="shared" si="45"/>
        <v>73</v>
      </c>
      <c r="AW26" s="54">
        <f t="shared" si="45"/>
        <v>17.5</v>
      </c>
      <c r="AX26" s="54"/>
      <c r="AY26" s="168">
        <f t="shared" si="6"/>
        <v>138</v>
      </c>
      <c r="AZ26" s="54"/>
      <c r="BA26" s="54"/>
      <c r="BB26" s="54"/>
      <c r="BC26" s="89"/>
      <c r="BD26" s="54"/>
      <c r="BE26" s="53">
        <v>0.0</v>
      </c>
      <c r="BF26" s="54">
        <v>143.0</v>
      </c>
      <c r="BG26" s="127">
        <v>0.0</v>
      </c>
      <c r="BH26" s="54"/>
      <c r="BI26" s="53">
        <v>22.0</v>
      </c>
      <c r="BJ26" s="127">
        <v>87.0</v>
      </c>
      <c r="BK26" s="127">
        <v>60.0</v>
      </c>
      <c r="BL26" s="89"/>
      <c r="BM26" s="58">
        <v>351.0</v>
      </c>
      <c r="BN26" s="58">
        <v>149.0</v>
      </c>
      <c r="BO26" s="58">
        <v>11.0</v>
      </c>
      <c r="BP26" s="58">
        <v>0.55</v>
      </c>
      <c r="BQ26" s="59"/>
      <c r="BR26" s="58">
        <v>6.0</v>
      </c>
      <c r="BS26" s="58">
        <v>68.0</v>
      </c>
      <c r="BT26" s="58">
        <v>66.0</v>
      </c>
      <c r="BU26" s="59">
        <f t="shared" si="30"/>
        <v>351</v>
      </c>
      <c r="BV26" s="58">
        <v>359.0</v>
      </c>
      <c r="BW26" s="58">
        <v>210.0</v>
      </c>
      <c r="BX26" s="58">
        <v>63.0</v>
      </c>
      <c r="BY26" s="58">
        <v>345.0</v>
      </c>
      <c r="BZ26" s="58">
        <v>368.0</v>
      </c>
      <c r="CA26" s="58">
        <v>203.0</v>
      </c>
      <c r="CB26" s="58">
        <v>63.0</v>
      </c>
      <c r="CC26" s="58">
        <v>350.0</v>
      </c>
      <c r="CD26" s="58">
        <v>98.0</v>
      </c>
      <c r="CE26" s="58">
        <v>48.0</v>
      </c>
      <c r="CF26" s="58">
        <v>8.0</v>
      </c>
      <c r="CG26" s="58">
        <v>344.0</v>
      </c>
      <c r="CH26" s="58">
        <v>85.0</v>
      </c>
      <c r="CI26" s="58">
        <v>44.0</v>
      </c>
      <c r="CJ26" s="58">
        <v>10.0</v>
      </c>
      <c r="CK26" s="58">
        <v>357.0</v>
      </c>
      <c r="CL26" s="58">
        <v>341.0</v>
      </c>
      <c r="CM26" s="58">
        <v>23.0</v>
      </c>
      <c r="CN26" s="58">
        <v>7.0</v>
      </c>
      <c r="CO26" s="58">
        <v>342.0</v>
      </c>
      <c r="CP26" s="58">
        <v>56.0</v>
      </c>
      <c r="CQ26" s="58">
        <v>3.0</v>
      </c>
      <c r="CR26" s="58">
        <v>28.0</v>
      </c>
      <c r="CS26" s="58">
        <v>344.0</v>
      </c>
      <c r="CT26" s="58">
        <v>68.0</v>
      </c>
      <c r="CU26" s="58">
        <v>44.0</v>
      </c>
      <c r="CV26" s="58">
        <v>19.0</v>
      </c>
      <c r="CW26" s="58">
        <v>346.0</v>
      </c>
      <c r="CX26" s="58">
        <v>394.0</v>
      </c>
      <c r="CY26" s="58">
        <v>225.0</v>
      </c>
      <c r="CZ26" s="58">
        <v>80.0</v>
      </c>
      <c r="DA26" s="58">
        <v>333.0</v>
      </c>
      <c r="DB26" s="58">
        <v>401.0</v>
      </c>
      <c r="DC26" s="58">
        <v>221.0</v>
      </c>
      <c r="DD26" s="58">
        <v>80.0</v>
      </c>
      <c r="DE26" s="59">
        <f t="shared" si="31"/>
        <v>149</v>
      </c>
      <c r="DF26" s="58">
        <v>36.0</v>
      </c>
      <c r="DG26" s="58">
        <v>11.0</v>
      </c>
      <c r="DH26" s="58">
        <v>0.55</v>
      </c>
      <c r="DI26" s="59"/>
      <c r="DJ26" s="58">
        <v>7.0</v>
      </c>
      <c r="DK26" s="58">
        <v>64.0</v>
      </c>
      <c r="DL26" s="58">
        <v>74.0</v>
      </c>
      <c r="DM26" s="89"/>
      <c r="DN26" s="61">
        <v>347.0</v>
      </c>
      <c r="DO26" s="61">
        <v>144.0</v>
      </c>
      <c r="DP26" s="61">
        <v>39.47</v>
      </c>
      <c r="DQ26" s="61">
        <v>22.45</v>
      </c>
      <c r="DR26" s="61">
        <v>6.66</v>
      </c>
      <c r="DS26" s="61">
        <v>8.0</v>
      </c>
      <c r="DT26" s="61">
        <v>42.0</v>
      </c>
      <c r="DU26" s="61">
        <v>49.7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342.0</v>
      </c>
      <c r="EF26" s="226">
        <v>137.0</v>
      </c>
      <c r="EG26" s="226">
        <v>95.0</v>
      </c>
      <c r="EH26" s="226">
        <v>3.9</v>
      </c>
      <c r="EI26" s="64"/>
      <c r="EJ26" s="63">
        <v>9.0</v>
      </c>
      <c r="EK26" s="226">
        <v>52.0</v>
      </c>
      <c r="EL26" s="226">
        <v>53.0</v>
      </c>
      <c r="EM26" s="226">
        <v>137.0</v>
      </c>
      <c r="EN26" s="226">
        <v>88.0</v>
      </c>
      <c r="EO26" s="226">
        <v>3.7</v>
      </c>
      <c r="EP26" s="64"/>
      <c r="EQ26" s="63">
        <v>9.0</v>
      </c>
      <c r="ER26" s="226">
        <v>53.0</v>
      </c>
      <c r="ES26" s="226">
        <v>54.0</v>
      </c>
      <c r="ET26" s="226">
        <v>344.0</v>
      </c>
      <c r="EU26" s="226">
        <v>0.0</v>
      </c>
      <c r="EV26" s="226">
        <v>0.0</v>
      </c>
      <c r="EW26" s="226">
        <v>0.0</v>
      </c>
      <c r="EX26" s="226">
        <v>344.0</v>
      </c>
      <c r="EY26" s="226">
        <v>262.0</v>
      </c>
      <c r="EZ26" s="226">
        <v>149.0</v>
      </c>
      <c r="FA26" s="226">
        <v>-14.2</v>
      </c>
      <c r="FB26" s="226">
        <v>340.0</v>
      </c>
      <c r="FC26" s="226">
        <v>0.0</v>
      </c>
      <c r="FD26" s="226">
        <v>0.0</v>
      </c>
      <c r="FE26" s="226">
        <v>0.0</v>
      </c>
      <c r="FF26" s="226">
        <v>342.0</v>
      </c>
      <c r="FG26" s="226">
        <v>257.0</v>
      </c>
      <c r="FH26" s="226">
        <v>148.2</v>
      </c>
      <c r="FI26" s="226">
        <v>-13.9</v>
      </c>
      <c r="FJ26" s="226">
        <v>342.0</v>
      </c>
      <c r="FK26" s="226">
        <v>247.7</v>
      </c>
      <c r="FL26" s="226">
        <v>139.7</v>
      </c>
      <c r="FM26" s="64"/>
      <c r="FN26" s="226">
        <v>342.0</v>
      </c>
      <c r="FO26" s="226">
        <v>267.0</v>
      </c>
      <c r="FP26" s="226">
        <v>143.1</v>
      </c>
      <c r="FQ26" s="226">
        <v>-7.3</v>
      </c>
      <c r="FR26" s="226">
        <v>137.0</v>
      </c>
      <c r="FS26" s="64"/>
      <c r="FT26" s="226">
        <v>13.82</v>
      </c>
      <c r="FU26" s="64"/>
      <c r="FV26" s="226">
        <v>137.0</v>
      </c>
      <c r="FW26" s="64"/>
      <c r="FX26" s="64"/>
      <c r="FY26" s="64"/>
      <c r="FZ26" s="89"/>
      <c r="GA26" s="65">
        <v>349.0</v>
      </c>
      <c r="GB26" s="66">
        <v>670.42</v>
      </c>
      <c r="GC26" s="66">
        <v>376.48</v>
      </c>
      <c r="GD26" s="66">
        <v>42.97</v>
      </c>
      <c r="GE26" s="66">
        <v>350.0</v>
      </c>
      <c r="GF26" s="66">
        <v>648.76</v>
      </c>
      <c r="GG26" s="66">
        <v>372.55</v>
      </c>
      <c r="GH26" s="66">
        <v>34.84</v>
      </c>
      <c r="GI26" s="66">
        <v>349.0</v>
      </c>
      <c r="GJ26" s="66">
        <v>243.99</v>
      </c>
      <c r="GK26" s="66">
        <v>140.04</v>
      </c>
      <c r="GL26" s="66">
        <v>29.06</v>
      </c>
      <c r="GM26" s="66">
        <v>348.0</v>
      </c>
      <c r="GN26" s="66">
        <v>261.28</v>
      </c>
      <c r="GO26" s="66">
        <v>142.3</v>
      </c>
      <c r="GP26" s="66">
        <v>21.53</v>
      </c>
      <c r="GQ26" s="66">
        <v>348.0</v>
      </c>
      <c r="GR26" s="66">
        <v>411.66</v>
      </c>
      <c r="GS26" s="66">
        <v>225.73</v>
      </c>
      <c r="GT26" s="66">
        <v>2.76</v>
      </c>
      <c r="GU26" s="66">
        <v>347.0</v>
      </c>
      <c r="GV26" s="66">
        <v>395.22</v>
      </c>
      <c r="GW26" s="66">
        <v>226.73</v>
      </c>
      <c r="GX26" s="66">
        <v>0.0</v>
      </c>
      <c r="GY26" s="89"/>
      <c r="GZ26" s="98" t="s">
        <v>91</v>
      </c>
      <c r="HA26" s="99" t="s">
        <v>92</v>
      </c>
      <c r="HB26" s="98">
        <v>275.0</v>
      </c>
      <c r="HC26" s="97">
        <f t="shared" si="33"/>
        <v>13.75</v>
      </c>
      <c r="HD26" s="97">
        <f t="shared" si="34"/>
        <v>5.5</v>
      </c>
      <c r="HE26" s="99">
        <v>8.0</v>
      </c>
      <c r="HF26" s="99">
        <v>56.0</v>
      </c>
      <c r="HG26" s="99">
        <v>56.0</v>
      </c>
      <c r="HH26" s="98" t="s">
        <v>91</v>
      </c>
      <c r="HI26" s="98" t="s">
        <v>92</v>
      </c>
      <c r="HJ26" s="98">
        <v>3.0</v>
      </c>
      <c r="HK26" s="97">
        <f t="shared" si="35"/>
        <v>0.15</v>
      </c>
      <c r="HL26" s="97">
        <f t="shared" si="36"/>
        <v>0.06</v>
      </c>
      <c r="HM26" s="98">
        <v>5.0</v>
      </c>
      <c r="HN26" s="99">
        <v>58.0</v>
      </c>
      <c r="HO26" s="99">
        <v>58.0</v>
      </c>
      <c r="HP26" s="98" t="s">
        <v>91</v>
      </c>
      <c r="HQ26" s="99" t="s">
        <v>92</v>
      </c>
      <c r="HR26" s="98">
        <v>342.0</v>
      </c>
      <c r="HS26" s="97">
        <f t="shared" si="37"/>
        <v>17.1</v>
      </c>
      <c r="HT26" s="97">
        <f t="shared" si="38"/>
        <v>6.84</v>
      </c>
      <c r="HU26" s="98">
        <v>7.0</v>
      </c>
      <c r="HV26" s="99">
        <v>54.0</v>
      </c>
      <c r="HW26" s="99">
        <v>54.0</v>
      </c>
      <c r="HX26" s="89"/>
      <c r="HY26" s="147">
        <v>135.0</v>
      </c>
      <c r="HZ26" s="147">
        <v>33.0</v>
      </c>
      <c r="IA26" s="72">
        <v>118.0</v>
      </c>
      <c r="IB26" s="72">
        <v>5.9</v>
      </c>
      <c r="IC26" s="73"/>
      <c r="ID26" s="147">
        <v>2.0</v>
      </c>
      <c r="IE26" s="72">
        <v>59.0</v>
      </c>
      <c r="IF26" s="72">
        <v>40.0</v>
      </c>
      <c r="IG26" s="89"/>
      <c r="IH26" s="74">
        <v>140.0</v>
      </c>
      <c r="II26" s="74">
        <v>35.3</v>
      </c>
      <c r="IJ26" s="74">
        <v>199.0</v>
      </c>
      <c r="IK26" s="74">
        <v>10.0</v>
      </c>
      <c r="IL26" s="74">
        <v>11.4</v>
      </c>
      <c r="IM26" s="74">
        <v>6.0</v>
      </c>
      <c r="IN26" s="74">
        <v>51.0</v>
      </c>
      <c r="IO26" s="74">
        <v>49.0</v>
      </c>
      <c r="IP26" s="74">
        <v>140.0</v>
      </c>
      <c r="IQ26" s="74">
        <v>35.3</v>
      </c>
      <c r="IR26" s="74">
        <v>90.0</v>
      </c>
      <c r="IS26" s="74">
        <v>4.7</v>
      </c>
      <c r="IT26" s="74">
        <v>5.4</v>
      </c>
      <c r="IU26" s="74">
        <v>12.0</v>
      </c>
      <c r="IV26" s="74">
        <v>50.0</v>
      </c>
      <c r="IW26" s="74">
        <v>49.0</v>
      </c>
      <c r="IX26" s="89"/>
      <c r="IY26" s="149">
        <v>143.46</v>
      </c>
      <c r="IZ26" s="149">
        <v>35.86</v>
      </c>
      <c r="JA26" s="149">
        <v>377.4</v>
      </c>
      <c r="JB26" s="149">
        <v>18.87</v>
      </c>
      <c r="JC26" s="149">
        <v>7.7</v>
      </c>
      <c r="JD26" s="149">
        <v>3.0</v>
      </c>
      <c r="JE26" s="149">
        <v>62.64</v>
      </c>
      <c r="JF26" s="149">
        <v>50.47</v>
      </c>
      <c r="JG26" s="149" t="s">
        <v>134</v>
      </c>
      <c r="JH26" s="149" t="s">
        <v>134</v>
      </c>
      <c r="JI26" s="149" t="s">
        <v>134</v>
      </c>
      <c r="JJ26" s="149" t="s">
        <v>134</v>
      </c>
      <c r="JK26" s="149" t="s">
        <v>134</v>
      </c>
      <c r="JL26" s="149" t="s">
        <v>134</v>
      </c>
      <c r="JM26" s="149" t="s">
        <v>134</v>
      </c>
      <c r="JN26" s="149" t="s">
        <v>134</v>
      </c>
      <c r="JO26" s="89"/>
      <c r="JP26" s="78">
        <v>140.0</v>
      </c>
      <c r="JQ26" s="78">
        <v>33.0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46.0</v>
      </c>
      <c r="JX26" s="78">
        <v>140.0</v>
      </c>
      <c r="JY26" s="78">
        <v>34.9</v>
      </c>
      <c r="JZ26" s="78">
        <v>91.0</v>
      </c>
      <c r="KA26" s="78">
        <v>5.1</v>
      </c>
      <c r="KB26" s="78">
        <v>2.2</v>
      </c>
      <c r="KC26" s="78">
        <v>2.0</v>
      </c>
      <c r="KD26" s="78">
        <v>52.0</v>
      </c>
      <c r="KE26" s="78">
        <v>51.0</v>
      </c>
      <c r="KF26" s="89"/>
      <c r="KG26" s="79">
        <v>140.0</v>
      </c>
      <c r="KH26" s="79">
        <v>34.0</v>
      </c>
      <c r="KI26" s="238">
        <v>61.0</v>
      </c>
      <c r="KJ26" s="238">
        <v>3.1</v>
      </c>
      <c r="KK26" s="79"/>
      <c r="KL26" s="79">
        <v>1.0</v>
      </c>
      <c r="KM26" s="79">
        <v>50.0</v>
      </c>
      <c r="KN26" s="79">
        <v>50.0</v>
      </c>
      <c r="KO26" s="79">
        <v>140.0</v>
      </c>
      <c r="KP26" s="79">
        <v>34.0</v>
      </c>
      <c r="KQ26" s="235" t="s">
        <v>98</v>
      </c>
      <c r="KR26" s="235" t="s">
        <v>98</v>
      </c>
      <c r="KS26" s="80"/>
      <c r="KT26" s="79">
        <v>1.0</v>
      </c>
      <c r="KU26" s="79">
        <v>50.0</v>
      </c>
      <c r="KV26" s="79">
        <v>48.0</v>
      </c>
      <c r="KW26" s="89"/>
      <c r="KX26" s="81">
        <v>134.0</v>
      </c>
      <c r="KY26" s="81">
        <v>34.0</v>
      </c>
      <c r="KZ26" s="81">
        <v>173.0</v>
      </c>
      <c r="LA26" s="81">
        <v>8.5</v>
      </c>
      <c r="LB26" s="81">
        <v>2.5</v>
      </c>
      <c r="LC26" s="81">
        <v>3.0</v>
      </c>
      <c r="LD26" s="81">
        <v>57.0</v>
      </c>
      <c r="LE26" s="81">
        <v>55.0</v>
      </c>
      <c r="LF26" s="81">
        <v>134.0</v>
      </c>
      <c r="LG26" s="81">
        <v>34.0</v>
      </c>
      <c r="LH26" s="81">
        <v>469.0</v>
      </c>
      <c r="LI26" s="81">
        <v>23.0</v>
      </c>
      <c r="LJ26" s="81">
        <v>5.0</v>
      </c>
      <c r="LK26" s="81">
        <v>5.0</v>
      </c>
      <c r="LL26" s="81">
        <v>54.0</v>
      </c>
      <c r="LM26" s="81">
        <v>54.0</v>
      </c>
      <c r="LN26" s="89"/>
      <c r="LO26" s="82">
        <v>343.0</v>
      </c>
      <c r="LP26" s="82">
        <v>313.0</v>
      </c>
      <c r="LQ26" s="82">
        <v>171.0</v>
      </c>
      <c r="LR26" s="82">
        <v>70.0</v>
      </c>
      <c r="LS26" s="82">
        <v>331.0</v>
      </c>
      <c r="LT26" s="82">
        <v>71.0</v>
      </c>
      <c r="LU26" s="82">
        <v>12.0</v>
      </c>
      <c r="LV26" s="82">
        <v>144.0</v>
      </c>
      <c r="LW26" s="82">
        <v>129.0</v>
      </c>
      <c r="LX26" s="82">
        <v>60.0</v>
      </c>
      <c r="LY26" s="82">
        <v>57.0</v>
      </c>
      <c r="LZ26" s="82">
        <v>12.0</v>
      </c>
      <c r="MA26" s="82">
        <v>106.0</v>
      </c>
      <c r="MB26" s="82">
        <v>2.6</v>
      </c>
      <c r="MC26" s="82">
        <v>145.0</v>
      </c>
      <c r="MD26" s="82">
        <v>184.0</v>
      </c>
      <c r="ME26" s="82">
        <v>77.0</v>
      </c>
      <c r="MF26" s="82">
        <v>63.0</v>
      </c>
      <c r="MG26" s="82">
        <v>12.0</v>
      </c>
      <c r="MH26" s="82">
        <v>0.0</v>
      </c>
      <c r="MI26" s="82">
        <v>0.0</v>
      </c>
      <c r="MJ26" s="82">
        <v>0.0</v>
      </c>
      <c r="MK26" s="82">
        <v>0.0</v>
      </c>
      <c r="ML26" s="82">
        <v>50.0</v>
      </c>
      <c r="MM26" s="82">
        <v>48.0</v>
      </c>
      <c r="MN26" s="82">
        <v>5.0</v>
      </c>
      <c r="MO26" s="86"/>
      <c r="MP26" s="87"/>
      <c r="MQ26" s="87"/>
      <c r="MR26" s="87"/>
      <c r="MS26" s="83"/>
      <c r="MT26" s="121">
        <v>4.1</v>
      </c>
      <c r="MU26" s="121">
        <v>2.0</v>
      </c>
      <c r="MV26" s="121">
        <v>73.0</v>
      </c>
      <c r="MW26" s="83">
        <v>36.0</v>
      </c>
      <c r="MX26" s="83">
        <v>38.0</v>
      </c>
      <c r="MY26" s="264" t="s">
        <v>96</v>
      </c>
      <c r="MZ26" s="83">
        <v>5.0</v>
      </c>
      <c r="NA26" s="237"/>
      <c r="NB26" s="121">
        <v>26.7</v>
      </c>
      <c r="NC26" s="121">
        <v>2.7</v>
      </c>
      <c r="ND26" s="121">
        <v>482.0</v>
      </c>
      <c r="NE26" s="83">
        <v>35.0</v>
      </c>
      <c r="NF26" s="83">
        <v>42.0</v>
      </c>
      <c r="NG26" s="121">
        <v>41.0</v>
      </c>
      <c r="NH26" s="83">
        <v>5.0</v>
      </c>
      <c r="NI26" s="120"/>
      <c r="NJ26" s="82">
        <v>0.0</v>
      </c>
      <c r="NK26" s="120">
        <v>0.0</v>
      </c>
      <c r="NL26" s="83">
        <v>0.0</v>
      </c>
      <c r="NM26" s="121">
        <v>35.0</v>
      </c>
      <c r="NN26" s="121">
        <v>45.0</v>
      </c>
      <c r="NO26" s="121">
        <v>52.0</v>
      </c>
      <c r="NP26" s="121">
        <v>4.0</v>
      </c>
      <c r="NQ26" s="263"/>
    </row>
    <row r="27" ht="14.25" customHeight="1">
      <c r="A27" s="49">
        <v>0.583333333333334</v>
      </c>
      <c r="B27" s="50"/>
      <c r="C27" s="51">
        <v>50.71</v>
      </c>
      <c r="D27" s="52">
        <v>339.0</v>
      </c>
      <c r="E27" s="53">
        <v>134.0</v>
      </c>
      <c r="F27" s="53">
        <v>124.0</v>
      </c>
      <c r="G27" s="53">
        <v>26.6</v>
      </c>
      <c r="H27" s="54"/>
      <c r="I27" s="53">
        <v>6.0</v>
      </c>
      <c r="J27" s="53">
        <v>50.0</v>
      </c>
      <c r="K27" s="53">
        <v>49.0</v>
      </c>
      <c r="L27" s="53">
        <v>139.0</v>
      </c>
      <c r="M27" s="53">
        <v>87.0</v>
      </c>
      <c r="N27" s="53">
        <v>22.0</v>
      </c>
      <c r="O27" s="54"/>
      <c r="P27" s="53">
        <v>6.0</v>
      </c>
      <c r="Q27" s="53">
        <v>55.0</v>
      </c>
      <c r="R27" s="53">
        <v>51.0</v>
      </c>
      <c r="S27" s="53">
        <v>343.4</v>
      </c>
      <c r="T27" s="53">
        <v>327.3</v>
      </c>
      <c r="U27" s="53">
        <v>187.8</v>
      </c>
      <c r="V27" s="54"/>
      <c r="W27" s="55">
        <v>339.0</v>
      </c>
      <c r="X27" s="53">
        <v>289.7</v>
      </c>
      <c r="Y27" s="53">
        <v>149.4</v>
      </c>
      <c r="Z27" s="54"/>
      <c r="AA27" s="53">
        <v>342.9</v>
      </c>
      <c r="AB27" s="53">
        <v>393.4</v>
      </c>
      <c r="AC27" s="53">
        <v>225.6</v>
      </c>
      <c r="AD27" s="54"/>
      <c r="AE27" s="55">
        <v>342.0</v>
      </c>
      <c r="AF27" s="53">
        <v>362.6</v>
      </c>
      <c r="AG27" s="53">
        <v>205.4</v>
      </c>
      <c r="AH27" s="54"/>
      <c r="AI27" s="53">
        <v>349.9</v>
      </c>
      <c r="AJ27" s="53">
        <v>473.8</v>
      </c>
      <c r="AK27" s="53">
        <v>277.5</v>
      </c>
      <c r="AL27" s="54"/>
      <c r="AM27" s="53">
        <v>341.4</v>
      </c>
      <c r="AN27" s="53">
        <v>484.6</v>
      </c>
      <c r="AO27" s="53">
        <v>261.3</v>
      </c>
      <c r="AP27" s="54"/>
      <c r="AQ27" s="53">
        <v>134.0</v>
      </c>
      <c r="AR27" s="54">
        <f t="shared" ref="AR27:AS27" si="46">F27</f>
        <v>124</v>
      </c>
      <c r="AS27" s="56">
        <f t="shared" si="46"/>
        <v>26.6</v>
      </c>
      <c r="AT27" s="54"/>
      <c r="AU27" s="54">
        <f t="shared" ref="AU27:AW27" si="47">L27</f>
        <v>139</v>
      </c>
      <c r="AV27" s="54">
        <f t="shared" si="47"/>
        <v>87</v>
      </c>
      <c r="AW27" s="54">
        <f t="shared" si="47"/>
        <v>22</v>
      </c>
      <c r="AX27" s="54"/>
      <c r="AY27" s="168">
        <f t="shared" si="6"/>
        <v>134</v>
      </c>
      <c r="AZ27" s="54"/>
      <c r="BA27" s="54"/>
      <c r="BB27" s="54"/>
      <c r="BC27" s="89"/>
      <c r="BD27" s="54"/>
      <c r="BE27" s="127">
        <v>32.0</v>
      </c>
      <c r="BF27" s="54">
        <v>139.0</v>
      </c>
      <c r="BG27" s="127">
        <v>7.0</v>
      </c>
      <c r="BH27" s="54"/>
      <c r="BI27" s="53">
        <v>22.0</v>
      </c>
      <c r="BJ27" s="127">
        <v>87.0</v>
      </c>
      <c r="BK27" s="127">
        <v>60.0</v>
      </c>
      <c r="BL27" s="89"/>
      <c r="BM27" s="58">
        <v>351.0</v>
      </c>
      <c r="BN27" s="58">
        <v>148.0</v>
      </c>
      <c r="BO27" s="58">
        <v>326.0</v>
      </c>
      <c r="BP27" s="58">
        <v>16.3</v>
      </c>
      <c r="BQ27" s="59"/>
      <c r="BR27" s="58">
        <v>6.0</v>
      </c>
      <c r="BS27" s="58">
        <v>68.0</v>
      </c>
      <c r="BT27" s="58">
        <v>66.0</v>
      </c>
      <c r="BU27" s="59">
        <f t="shared" si="30"/>
        <v>351</v>
      </c>
      <c r="BV27" s="58">
        <v>357.0</v>
      </c>
      <c r="BW27" s="58">
        <v>210.0</v>
      </c>
      <c r="BX27" s="58">
        <v>57.0</v>
      </c>
      <c r="BY27" s="58">
        <v>343.0</v>
      </c>
      <c r="BZ27" s="58">
        <v>368.0</v>
      </c>
      <c r="CA27" s="58">
        <v>206.0</v>
      </c>
      <c r="CB27" s="58">
        <v>55.0</v>
      </c>
      <c r="CC27" s="58">
        <v>349.0</v>
      </c>
      <c r="CD27" s="58">
        <v>114.0</v>
      </c>
      <c r="CE27" s="58">
        <v>62.0</v>
      </c>
      <c r="CF27" s="58">
        <v>18.0</v>
      </c>
      <c r="CG27" s="58">
        <v>344.0</v>
      </c>
      <c r="CH27" s="58">
        <v>112.0</v>
      </c>
      <c r="CI27" s="58">
        <v>62.0</v>
      </c>
      <c r="CJ27" s="58">
        <v>8.0</v>
      </c>
      <c r="CK27" s="58">
        <v>358.0</v>
      </c>
      <c r="CL27" s="58">
        <v>84.0</v>
      </c>
      <c r="CM27" s="58">
        <v>49.0</v>
      </c>
      <c r="CN27" s="58">
        <v>26.0</v>
      </c>
      <c r="CO27" s="58">
        <v>341.0</v>
      </c>
      <c r="CP27" s="58">
        <v>160.0</v>
      </c>
      <c r="CQ27" s="58">
        <v>77.0</v>
      </c>
      <c r="CR27" s="58">
        <v>35.0</v>
      </c>
      <c r="CS27" s="58">
        <v>344.0</v>
      </c>
      <c r="CT27" s="58">
        <v>176.0</v>
      </c>
      <c r="CU27" s="58">
        <v>125.0</v>
      </c>
      <c r="CV27" s="58">
        <v>19.0</v>
      </c>
      <c r="CW27" s="58">
        <v>347.0</v>
      </c>
      <c r="CX27" s="58">
        <v>226.0</v>
      </c>
      <c r="CY27" s="58">
        <v>124.0</v>
      </c>
      <c r="CZ27" s="58">
        <v>51.0</v>
      </c>
      <c r="DA27" s="58">
        <v>332.0</v>
      </c>
      <c r="DB27" s="58">
        <v>225.0</v>
      </c>
      <c r="DC27" s="58">
        <v>121.0</v>
      </c>
      <c r="DD27" s="58">
        <v>51.0</v>
      </c>
      <c r="DE27" s="59">
        <f t="shared" si="31"/>
        <v>148</v>
      </c>
      <c r="DF27" s="58">
        <v>36.0</v>
      </c>
      <c r="DG27" s="59">
        <f t="shared" ref="DG27:DH27" si="48">BO27</f>
        <v>326</v>
      </c>
      <c r="DH27" s="59">
        <f t="shared" si="48"/>
        <v>16.3</v>
      </c>
      <c r="DI27" s="59"/>
      <c r="DJ27" s="58">
        <v>7.0</v>
      </c>
      <c r="DK27" s="58">
        <v>64.0</v>
      </c>
      <c r="DL27" s="58">
        <v>74.0</v>
      </c>
      <c r="DM27" s="89"/>
      <c r="DN27" s="61">
        <v>346.0</v>
      </c>
      <c r="DO27" s="61">
        <v>143.0</v>
      </c>
      <c r="DP27" s="61">
        <v>38.75</v>
      </c>
      <c r="DQ27" s="61">
        <v>22.19</v>
      </c>
      <c r="DR27" s="61">
        <v>6.13</v>
      </c>
      <c r="DS27" s="61">
        <v>8.0</v>
      </c>
      <c r="DT27" s="61">
        <v>43.0</v>
      </c>
      <c r="DU27" s="61">
        <v>49.8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342.0</v>
      </c>
      <c r="EF27" s="226">
        <v>138.0</v>
      </c>
      <c r="EG27" s="226">
        <v>94.0</v>
      </c>
      <c r="EH27" s="226">
        <v>3.9</v>
      </c>
      <c r="EI27" s="64"/>
      <c r="EJ27" s="63">
        <v>9.0</v>
      </c>
      <c r="EK27" s="226">
        <v>54.0</v>
      </c>
      <c r="EL27" s="226">
        <v>55.0</v>
      </c>
      <c r="EM27" s="226">
        <v>138.0</v>
      </c>
      <c r="EN27" s="226">
        <v>89.0</v>
      </c>
      <c r="EO27" s="226">
        <v>3.7</v>
      </c>
      <c r="EP27" s="64"/>
      <c r="EQ27" s="63">
        <v>9.0</v>
      </c>
      <c r="ER27" s="226">
        <v>55.0</v>
      </c>
      <c r="ES27" s="226">
        <v>56.0</v>
      </c>
      <c r="ET27" s="226">
        <v>342.0</v>
      </c>
      <c r="EU27" s="226">
        <v>0.0</v>
      </c>
      <c r="EV27" s="226">
        <v>0.0</v>
      </c>
      <c r="EW27" s="226">
        <v>0.0</v>
      </c>
      <c r="EX27" s="226">
        <v>340.0</v>
      </c>
      <c r="EY27" s="226">
        <v>256.0</v>
      </c>
      <c r="EZ27" s="226">
        <v>148.4</v>
      </c>
      <c r="FA27" s="226">
        <v>-9.0</v>
      </c>
      <c r="FB27" s="226">
        <v>340.0</v>
      </c>
      <c r="FC27" s="226">
        <v>0.0</v>
      </c>
      <c r="FD27" s="226">
        <v>0.0</v>
      </c>
      <c r="FE27" s="226">
        <v>0.0</v>
      </c>
      <c r="FF27" s="226">
        <v>340.0</v>
      </c>
      <c r="FG27" s="226">
        <v>256.0</v>
      </c>
      <c r="FH27" s="226">
        <v>148.8</v>
      </c>
      <c r="FI27" s="226">
        <v>-10.2</v>
      </c>
      <c r="FJ27" s="226">
        <v>342.0</v>
      </c>
      <c r="FK27" s="226">
        <v>246.0</v>
      </c>
      <c r="FL27" s="226">
        <v>142.0</v>
      </c>
      <c r="FM27" s="64"/>
      <c r="FN27" s="226">
        <v>342.0</v>
      </c>
      <c r="FO27" s="226">
        <v>258.0</v>
      </c>
      <c r="FP27" s="226">
        <v>142.2</v>
      </c>
      <c r="FQ27" s="226">
        <v>0.6</v>
      </c>
      <c r="FR27" s="226">
        <v>138.0</v>
      </c>
      <c r="FS27" s="64"/>
      <c r="FT27" s="226">
        <v>10.63</v>
      </c>
      <c r="FU27" s="64"/>
      <c r="FV27" s="226">
        <v>138.0</v>
      </c>
      <c r="FW27" s="64"/>
      <c r="FX27" s="64"/>
      <c r="FY27" s="64"/>
      <c r="FZ27" s="89"/>
      <c r="GA27" s="65">
        <v>343.0</v>
      </c>
      <c r="GB27" s="66">
        <v>512.77</v>
      </c>
      <c r="GC27" s="66">
        <v>283.94</v>
      </c>
      <c r="GD27" s="66">
        <v>43.55</v>
      </c>
      <c r="GE27" s="66">
        <v>343.0</v>
      </c>
      <c r="GF27" s="66">
        <v>500.05</v>
      </c>
      <c r="GG27" s="66">
        <v>279.89</v>
      </c>
      <c r="GH27" s="66">
        <v>48.16</v>
      </c>
      <c r="GI27" s="66">
        <v>343.0</v>
      </c>
      <c r="GJ27" s="66">
        <v>243.99</v>
      </c>
      <c r="GK27" s="66">
        <v>140.46</v>
      </c>
      <c r="GL27" s="66">
        <v>15.5</v>
      </c>
      <c r="GM27" s="66">
        <v>343.0</v>
      </c>
      <c r="GN27" s="66">
        <v>262.6</v>
      </c>
      <c r="GO27" s="66">
        <v>140.46</v>
      </c>
      <c r="GP27" s="66">
        <v>24.37</v>
      </c>
      <c r="GQ27" s="66">
        <v>343.0</v>
      </c>
      <c r="GR27" s="66">
        <v>258.35</v>
      </c>
      <c r="GS27" s="66">
        <v>139.79</v>
      </c>
      <c r="GT27" s="66">
        <v>24.62</v>
      </c>
      <c r="GU27" s="66">
        <v>342.0</v>
      </c>
      <c r="GV27" s="66">
        <v>252.09</v>
      </c>
      <c r="GW27" s="66">
        <v>140.88</v>
      </c>
      <c r="GX27" s="66">
        <v>28.06</v>
      </c>
      <c r="GY27" s="89"/>
      <c r="GZ27" s="98" t="s">
        <v>91</v>
      </c>
      <c r="HA27" s="99" t="s">
        <v>92</v>
      </c>
      <c r="HB27" s="98">
        <v>125.0</v>
      </c>
      <c r="HC27" s="97">
        <f t="shared" si="33"/>
        <v>6.25</v>
      </c>
      <c r="HD27" s="97">
        <f t="shared" si="34"/>
        <v>2.5</v>
      </c>
      <c r="HE27" s="99">
        <v>8.0</v>
      </c>
      <c r="HF27" s="99">
        <v>56.0</v>
      </c>
      <c r="HG27" s="99">
        <v>56.0</v>
      </c>
      <c r="HH27" s="98" t="s">
        <v>91</v>
      </c>
      <c r="HI27" s="98" t="s">
        <v>92</v>
      </c>
      <c r="HJ27" s="98">
        <v>170.0</v>
      </c>
      <c r="HK27" s="97">
        <f t="shared" si="35"/>
        <v>8.5</v>
      </c>
      <c r="HL27" s="97">
        <f t="shared" si="36"/>
        <v>3.4</v>
      </c>
      <c r="HM27" s="98">
        <v>5.0</v>
      </c>
      <c r="HN27" s="99">
        <v>58.0</v>
      </c>
      <c r="HO27" s="99">
        <v>58.0</v>
      </c>
      <c r="HP27" s="98" t="s">
        <v>91</v>
      </c>
      <c r="HQ27" s="99" t="s">
        <v>92</v>
      </c>
      <c r="HR27" s="98">
        <v>339.0</v>
      </c>
      <c r="HS27" s="97">
        <f t="shared" si="37"/>
        <v>16.95</v>
      </c>
      <c r="HT27" s="97">
        <f t="shared" si="38"/>
        <v>6.78</v>
      </c>
      <c r="HU27" s="98">
        <v>7.0</v>
      </c>
      <c r="HV27" s="99">
        <v>54.0</v>
      </c>
      <c r="HW27" s="99">
        <v>54.0</v>
      </c>
      <c r="HX27" s="89"/>
      <c r="HY27" s="147">
        <v>135.0</v>
      </c>
      <c r="HZ27" s="147">
        <v>33.0</v>
      </c>
      <c r="IA27" s="72">
        <v>136.0</v>
      </c>
      <c r="IB27" s="72">
        <v>6.8</v>
      </c>
      <c r="IC27" s="73"/>
      <c r="ID27" s="147">
        <v>2.0</v>
      </c>
      <c r="IE27" s="72">
        <v>60.0</v>
      </c>
      <c r="IF27" s="72">
        <v>42.0</v>
      </c>
      <c r="IG27" s="89"/>
      <c r="IH27" s="74">
        <v>140.0</v>
      </c>
      <c r="II27" s="74">
        <v>34.1</v>
      </c>
      <c r="IJ27" s="74">
        <v>70.0</v>
      </c>
      <c r="IK27" s="74">
        <v>3.4</v>
      </c>
      <c r="IL27" s="74">
        <v>3.7</v>
      </c>
      <c r="IM27" s="74">
        <v>6.0</v>
      </c>
      <c r="IN27" s="74">
        <v>51.0</v>
      </c>
      <c r="IO27" s="74">
        <v>49.0</v>
      </c>
      <c r="IP27" s="74">
        <v>140.0</v>
      </c>
      <c r="IQ27" s="74">
        <v>34.1</v>
      </c>
      <c r="IR27" s="74">
        <v>115.0</v>
      </c>
      <c r="IS27" s="74">
        <v>6.0</v>
      </c>
      <c r="IT27" s="74">
        <v>6.7</v>
      </c>
      <c r="IU27" s="74">
        <v>12.0</v>
      </c>
      <c r="IV27" s="74">
        <v>50.0</v>
      </c>
      <c r="IW27" s="74">
        <v>49.0</v>
      </c>
      <c r="IX27" s="89"/>
      <c r="IY27" s="149">
        <v>143.23</v>
      </c>
      <c r="IZ27" s="149">
        <v>35.7</v>
      </c>
      <c r="JA27" s="149">
        <v>412.6</v>
      </c>
      <c r="JB27" s="149">
        <v>20.63</v>
      </c>
      <c r="JC27" s="149">
        <v>7.47</v>
      </c>
      <c r="JD27" s="149">
        <v>3.0</v>
      </c>
      <c r="JE27" s="149">
        <v>64.86</v>
      </c>
      <c r="JF27" s="149">
        <v>50.47</v>
      </c>
      <c r="JG27" s="149" t="s">
        <v>134</v>
      </c>
      <c r="JH27" s="149" t="s">
        <v>134</v>
      </c>
      <c r="JI27" s="149" t="s">
        <v>134</v>
      </c>
      <c r="JJ27" s="149" t="s">
        <v>134</v>
      </c>
      <c r="JK27" s="149" t="s">
        <v>134</v>
      </c>
      <c r="JL27" s="149" t="s">
        <v>134</v>
      </c>
      <c r="JM27" s="149" t="s">
        <v>134</v>
      </c>
      <c r="JN27" s="149" t="s">
        <v>134</v>
      </c>
      <c r="JO27" s="89"/>
      <c r="JP27" s="78">
        <v>139.0</v>
      </c>
      <c r="JQ27" s="78">
        <v>33.0</v>
      </c>
      <c r="JR27" s="78">
        <v>0.0</v>
      </c>
      <c r="JS27" s="78">
        <v>0.0</v>
      </c>
      <c r="JT27" s="78">
        <v>0.0</v>
      </c>
      <c r="JU27" s="78">
        <v>2.0</v>
      </c>
      <c r="JV27" s="78">
        <v>48.0</v>
      </c>
      <c r="JW27" s="78">
        <v>47.0</v>
      </c>
      <c r="JX27" s="78">
        <v>139.0</v>
      </c>
      <c r="JY27" s="78">
        <v>34.7</v>
      </c>
      <c r="JZ27" s="78">
        <v>88.0</v>
      </c>
      <c r="KA27" s="78">
        <v>4.7</v>
      </c>
      <c r="KB27" s="78">
        <v>2.0</v>
      </c>
      <c r="KC27" s="78">
        <v>2.0</v>
      </c>
      <c r="KD27" s="78">
        <v>52.0</v>
      </c>
      <c r="KE27" s="78">
        <v>52.0</v>
      </c>
      <c r="KF27" s="89"/>
      <c r="KG27" s="79">
        <v>141.0</v>
      </c>
      <c r="KH27" s="79">
        <v>34.0</v>
      </c>
      <c r="KI27" s="238" t="s">
        <v>98</v>
      </c>
      <c r="KJ27" s="238" t="s">
        <v>98</v>
      </c>
      <c r="KK27" s="79"/>
      <c r="KL27" s="79">
        <v>1.0</v>
      </c>
      <c r="KM27" s="79">
        <v>50.0</v>
      </c>
      <c r="KN27" s="79">
        <v>50.0</v>
      </c>
      <c r="KO27" s="79">
        <v>141.0</v>
      </c>
      <c r="KP27" s="79">
        <v>34.0</v>
      </c>
      <c r="KQ27" s="235">
        <v>3.0</v>
      </c>
      <c r="KR27" s="235">
        <v>0.2</v>
      </c>
      <c r="KS27" s="80"/>
      <c r="KT27" s="79">
        <v>1.0</v>
      </c>
      <c r="KU27" s="79">
        <v>50.0</v>
      </c>
      <c r="KV27" s="79">
        <v>48.0</v>
      </c>
      <c r="KW27" s="89"/>
      <c r="KX27" s="81">
        <v>138.0</v>
      </c>
      <c r="KY27" s="81">
        <v>34.0</v>
      </c>
      <c r="KZ27" s="81">
        <v>173.0</v>
      </c>
      <c r="LA27" s="81">
        <v>8.5</v>
      </c>
      <c r="LB27" s="81">
        <v>1.8</v>
      </c>
      <c r="LC27" s="81">
        <v>3.0</v>
      </c>
      <c r="LD27" s="81">
        <v>57.0</v>
      </c>
      <c r="LE27" s="81">
        <v>55.0</v>
      </c>
      <c r="LF27" s="81">
        <v>138.0</v>
      </c>
      <c r="LG27" s="81">
        <v>34.0</v>
      </c>
      <c r="LH27" s="81">
        <v>367.0</v>
      </c>
      <c r="LI27" s="81">
        <v>18.0</v>
      </c>
      <c r="LJ27" s="81">
        <v>5.0</v>
      </c>
      <c r="LK27" s="81">
        <v>5.0</v>
      </c>
      <c r="LL27" s="81">
        <v>55.0</v>
      </c>
      <c r="LM27" s="81">
        <v>55.0</v>
      </c>
      <c r="LN27" s="89"/>
      <c r="LO27" s="82">
        <v>344.0</v>
      </c>
      <c r="LP27" s="82">
        <v>294.0</v>
      </c>
      <c r="LQ27" s="82">
        <v>167.0</v>
      </c>
      <c r="LR27" s="82">
        <v>72.0</v>
      </c>
      <c r="LS27" s="82">
        <v>332.0</v>
      </c>
      <c r="LT27" s="83">
        <v>60.0</v>
      </c>
      <c r="LU27" s="83">
        <v>7.0</v>
      </c>
      <c r="LV27" s="83">
        <v>145.0</v>
      </c>
      <c r="LW27" s="83">
        <v>108.0</v>
      </c>
      <c r="LX27" s="83">
        <v>61.0</v>
      </c>
      <c r="LY27" s="83">
        <v>56.0</v>
      </c>
      <c r="LZ27" s="120">
        <v>12.0</v>
      </c>
      <c r="MA27" s="83">
        <v>107.0</v>
      </c>
      <c r="MB27" s="83">
        <v>4.4</v>
      </c>
      <c r="MC27" s="83">
        <v>145.0</v>
      </c>
      <c r="MD27" s="83">
        <v>186.0</v>
      </c>
      <c r="ME27" s="83">
        <v>78.0</v>
      </c>
      <c r="MF27" s="83">
        <v>63.0</v>
      </c>
      <c r="MG27" s="120">
        <v>12.0</v>
      </c>
      <c r="MH27" s="120">
        <v>0.0</v>
      </c>
      <c r="MI27" s="120">
        <v>0.0</v>
      </c>
      <c r="MJ27" s="120">
        <v>0.0</v>
      </c>
      <c r="MK27" s="120">
        <v>0.0</v>
      </c>
      <c r="ML27" s="83">
        <v>55.0</v>
      </c>
      <c r="MM27" s="83">
        <v>52.0</v>
      </c>
      <c r="MN27" s="120">
        <v>5.0</v>
      </c>
      <c r="MO27" s="86"/>
      <c r="MP27" s="87"/>
      <c r="MQ27" s="87"/>
      <c r="MR27" s="87"/>
      <c r="MS27" s="87"/>
      <c r="MT27" s="83">
        <v>7.1</v>
      </c>
      <c r="MU27" s="83">
        <v>2.3</v>
      </c>
      <c r="MV27" s="83">
        <v>119.0</v>
      </c>
      <c r="MW27" s="83">
        <v>36.0</v>
      </c>
      <c r="MX27" s="83">
        <v>38.0</v>
      </c>
      <c r="MY27" s="264" t="s">
        <v>96</v>
      </c>
      <c r="MZ27" s="83">
        <v>5.0</v>
      </c>
      <c r="NA27" s="237"/>
      <c r="NB27" s="83">
        <v>24.6</v>
      </c>
      <c r="NC27" s="83">
        <v>8.3</v>
      </c>
      <c r="ND27" s="83">
        <v>430.0</v>
      </c>
      <c r="NE27" s="83">
        <v>35.0</v>
      </c>
      <c r="NF27" s="83">
        <v>42.0</v>
      </c>
      <c r="NG27" s="120">
        <v>42.0</v>
      </c>
      <c r="NH27" s="83">
        <v>5.0</v>
      </c>
      <c r="NI27" s="120"/>
      <c r="NJ27" s="82">
        <v>0.0</v>
      </c>
      <c r="NK27" s="120">
        <v>0.0</v>
      </c>
      <c r="NL27" s="83">
        <v>0.0</v>
      </c>
      <c r="NM27" s="121">
        <v>35.0</v>
      </c>
      <c r="NN27" s="121">
        <v>45.0</v>
      </c>
      <c r="NO27" s="121">
        <v>52.0</v>
      </c>
      <c r="NP27" s="121">
        <v>4.0</v>
      </c>
      <c r="NQ27" s="263"/>
    </row>
    <row r="28" ht="14.25" customHeight="1">
      <c r="A28" s="49">
        <v>0.625</v>
      </c>
      <c r="B28" s="50"/>
      <c r="C28" s="51">
        <v>50.23</v>
      </c>
      <c r="D28" s="52">
        <v>338.0</v>
      </c>
      <c r="E28" s="53">
        <v>134.0</v>
      </c>
      <c r="F28" s="53">
        <v>102.0</v>
      </c>
      <c r="G28" s="53">
        <v>21.8</v>
      </c>
      <c r="H28" s="54"/>
      <c r="I28" s="53">
        <v>6.0</v>
      </c>
      <c r="J28" s="53">
        <v>50.0</v>
      </c>
      <c r="K28" s="53">
        <v>49.0</v>
      </c>
      <c r="L28" s="53">
        <v>139.0</v>
      </c>
      <c r="M28" s="53">
        <v>92.0</v>
      </c>
      <c r="N28" s="53">
        <v>23.1</v>
      </c>
      <c r="O28" s="54"/>
      <c r="P28" s="53">
        <v>6.0</v>
      </c>
      <c r="Q28" s="53">
        <v>55.0</v>
      </c>
      <c r="R28" s="53">
        <v>51.0</v>
      </c>
      <c r="S28" s="53">
        <v>342.6</v>
      </c>
      <c r="T28" s="53">
        <v>319.8</v>
      </c>
      <c r="U28" s="53">
        <v>184.1</v>
      </c>
      <c r="V28" s="54"/>
      <c r="W28" s="53">
        <v>338.1</v>
      </c>
      <c r="X28" s="53">
        <v>294.7</v>
      </c>
      <c r="Y28" s="53">
        <v>156.5</v>
      </c>
      <c r="Z28" s="54"/>
      <c r="AA28" s="53">
        <v>341.5</v>
      </c>
      <c r="AB28" s="53">
        <v>414.6</v>
      </c>
      <c r="AC28" s="53">
        <v>237.6</v>
      </c>
      <c r="AD28" s="54"/>
      <c r="AE28" s="53">
        <v>340.9</v>
      </c>
      <c r="AF28" s="53">
        <v>379.3</v>
      </c>
      <c r="AG28" s="53">
        <v>215.6</v>
      </c>
      <c r="AH28" s="54"/>
      <c r="AI28" s="53">
        <v>349.3</v>
      </c>
      <c r="AJ28" s="53">
        <v>491.7</v>
      </c>
      <c r="AK28" s="53">
        <v>286.7</v>
      </c>
      <c r="AL28" s="54"/>
      <c r="AM28" s="53">
        <v>340.3</v>
      </c>
      <c r="AN28" s="53">
        <v>505.9</v>
      </c>
      <c r="AO28" s="53">
        <v>272.8</v>
      </c>
      <c r="AP28" s="54"/>
      <c r="AQ28" s="53">
        <v>134.0</v>
      </c>
      <c r="AR28" s="54">
        <f t="shared" ref="AR28:AS28" si="49">F28</f>
        <v>102</v>
      </c>
      <c r="AS28" s="56">
        <f t="shared" si="49"/>
        <v>21.8</v>
      </c>
      <c r="AT28" s="54"/>
      <c r="AU28" s="54">
        <f t="shared" ref="AU28:AW28" si="50">L28</f>
        <v>139</v>
      </c>
      <c r="AV28" s="54">
        <f t="shared" si="50"/>
        <v>92</v>
      </c>
      <c r="AW28" s="54">
        <f t="shared" si="50"/>
        <v>23.1</v>
      </c>
      <c r="AX28" s="54"/>
      <c r="AY28" s="168">
        <f t="shared" si="6"/>
        <v>134</v>
      </c>
      <c r="AZ28" s="54"/>
      <c r="BA28" s="54"/>
      <c r="BB28" s="54"/>
      <c r="BC28" s="89"/>
      <c r="BD28" s="54"/>
      <c r="BE28" s="127">
        <v>32.0</v>
      </c>
      <c r="BF28" s="54">
        <v>139.0</v>
      </c>
      <c r="BG28" s="127">
        <v>8.0</v>
      </c>
      <c r="BH28" s="54"/>
      <c r="BI28" s="53">
        <v>22.0</v>
      </c>
      <c r="BJ28" s="53">
        <v>89.0</v>
      </c>
      <c r="BK28" s="127">
        <v>60.0</v>
      </c>
      <c r="BL28" s="89"/>
      <c r="BM28" s="58">
        <v>350.0</v>
      </c>
      <c r="BN28" s="58">
        <v>148.0</v>
      </c>
      <c r="BO28" s="58">
        <v>343.0</v>
      </c>
      <c r="BP28" s="58">
        <v>17.15</v>
      </c>
      <c r="BQ28" s="59"/>
      <c r="BR28" s="58">
        <v>6.0</v>
      </c>
      <c r="BS28" s="58">
        <v>68.0</v>
      </c>
      <c r="BT28" s="58">
        <v>66.0</v>
      </c>
      <c r="BU28" s="59">
        <f t="shared" si="30"/>
        <v>350</v>
      </c>
      <c r="BV28" s="58">
        <v>352.0</v>
      </c>
      <c r="BW28" s="58">
        <v>210.0</v>
      </c>
      <c r="BX28" s="58">
        <v>37.0</v>
      </c>
      <c r="BY28" s="58">
        <v>342.0</v>
      </c>
      <c r="BZ28" s="58">
        <v>363.0</v>
      </c>
      <c r="CA28" s="58">
        <v>205.0</v>
      </c>
      <c r="CB28" s="58">
        <v>34.0</v>
      </c>
      <c r="CC28" s="58">
        <v>348.0</v>
      </c>
      <c r="CD28" s="58">
        <v>144.0</v>
      </c>
      <c r="CE28" s="58">
        <v>84.0</v>
      </c>
      <c r="CF28" s="58">
        <v>16.0</v>
      </c>
      <c r="CG28" s="58">
        <v>342.0</v>
      </c>
      <c r="CH28" s="58">
        <v>146.0</v>
      </c>
      <c r="CI28" s="58">
        <v>82.0</v>
      </c>
      <c r="CJ28" s="58">
        <v>9.0</v>
      </c>
      <c r="CK28" s="58">
        <v>355.0</v>
      </c>
      <c r="CL28" s="58">
        <v>83.0</v>
      </c>
      <c r="CM28" s="58">
        <v>51.0</v>
      </c>
      <c r="CN28" s="58">
        <v>19.0</v>
      </c>
      <c r="CO28" s="58">
        <v>338.0</v>
      </c>
      <c r="CP28" s="58">
        <v>159.0</v>
      </c>
      <c r="CQ28" s="58">
        <v>79.0</v>
      </c>
      <c r="CR28" s="58">
        <v>24.0</v>
      </c>
      <c r="CS28" s="58">
        <v>342.0</v>
      </c>
      <c r="CT28" s="58">
        <v>182.0</v>
      </c>
      <c r="CU28" s="58">
        <v>128.0</v>
      </c>
      <c r="CV28" s="58">
        <v>38.0</v>
      </c>
      <c r="CW28" s="58">
        <v>346.0</v>
      </c>
      <c r="CX28" s="58">
        <v>252.0</v>
      </c>
      <c r="CY28" s="58">
        <v>140.0</v>
      </c>
      <c r="CZ28" s="58">
        <v>58.0</v>
      </c>
      <c r="DA28" s="58">
        <v>331.0</v>
      </c>
      <c r="DB28" s="58">
        <v>258.0</v>
      </c>
      <c r="DC28" s="58">
        <v>138.0</v>
      </c>
      <c r="DD28" s="58">
        <v>30.0</v>
      </c>
      <c r="DE28" s="59">
        <f t="shared" si="31"/>
        <v>148</v>
      </c>
      <c r="DF28" s="58">
        <v>35.0</v>
      </c>
      <c r="DG28" s="59">
        <f t="shared" ref="DG28:DH28" si="51">BO28</f>
        <v>343</v>
      </c>
      <c r="DH28" s="59">
        <f t="shared" si="51"/>
        <v>17.15</v>
      </c>
      <c r="DI28" s="59"/>
      <c r="DJ28" s="58">
        <v>7.0</v>
      </c>
      <c r="DK28" s="58">
        <v>64.0</v>
      </c>
      <c r="DL28" s="58">
        <v>74.0</v>
      </c>
      <c r="DM28" s="89"/>
      <c r="DN28" s="61">
        <v>347.0</v>
      </c>
      <c r="DO28" s="61">
        <v>143.0</v>
      </c>
      <c r="DP28" s="61">
        <v>35.13</v>
      </c>
      <c r="DQ28" s="61">
        <v>20.38</v>
      </c>
      <c r="DR28" s="61">
        <v>6.15</v>
      </c>
      <c r="DS28" s="61">
        <v>8.0</v>
      </c>
      <c r="DT28" s="61">
        <v>43.0</v>
      </c>
      <c r="DU28" s="61">
        <v>49.7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341.0</v>
      </c>
      <c r="EF28" s="226">
        <v>137.0</v>
      </c>
      <c r="EG28" s="226">
        <v>96.0</v>
      </c>
      <c r="EH28" s="226">
        <v>4.0</v>
      </c>
      <c r="EI28" s="64"/>
      <c r="EJ28" s="63">
        <v>9.0</v>
      </c>
      <c r="EK28" s="226">
        <v>55.0</v>
      </c>
      <c r="EL28" s="226">
        <v>57.0</v>
      </c>
      <c r="EM28" s="226">
        <v>137.0</v>
      </c>
      <c r="EN28" s="226">
        <v>105.0</v>
      </c>
      <c r="EO28" s="226">
        <v>4.5</v>
      </c>
      <c r="EP28" s="64"/>
      <c r="EQ28" s="63">
        <v>9.0</v>
      </c>
      <c r="ER28" s="226">
        <v>57.0</v>
      </c>
      <c r="ES28" s="226">
        <v>57.0</v>
      </c>
      <c r="ET28" s="226">
        <v>341.0</v>
      </c>
      <c r="EU28" s="226">
        <v>0.0</v>
      </c>
      <c r="EV28" s="226">
        <v>0.0</v>
      </c>
      <c r="EW28" s="226">
        <v>0.0</v>
      </c>
      <c r="EX28" s="226">
        <v>339.0</v>
      </c>
      <c r="EY28" s="226">
        <v>256.0</v>
      </c>
      <c r="EZ28" s="226">
        <v>148.9</v>
      </c>
      <c r="FA28" s="226">
        <v>-0.5</v>
      </c>
      <c r="FB28" s="226">
        <v>340.0</v>
      </c>
      <c r="FC28" s="226">
        <v>0.0</v>
      </c>
      <c r="FD28" s="226">
        <v>0.0</v>
      </c>
      <c r="FE28" s="226">
        <v>0.0</v>
      </c>
      <c r="FF28" s="226">
        <v>341.0</v>
      </c>
      <c r="FG28" s="226">
        <v>256.0</v>
      </c>
      <c r="FH28" s="226">
        <v>149.1</v>
      </c>
      <c r="FI28" s="226">
        <v>0.5</v>
      </c>
      <c r="FJ28" s="226">
        <v>341.0</v>
      </c>
      <c r="FK28" s="226">
        <v>244.0</v>
      </c>
      <c r="FL28" s="226">
        <v>140.7</v>
      </c>
      <c r="FM28" s="64"/>
      <c r="FN28" s="226">
        <v>341.0</v>
      </c>
      <c r="FO28" s="226">
        <v>258.0</v>
      </c>
      <c r="FP28" s="226">
        <v>140.8</v>
      </c>
      <c r="FQ28" s="226">
        <v>9.7</v>
      </c>
      <c r="FR28" s="226">
        <v>137.0</v>
      </c>
      <c r="FS28" s="64"/>
      <c r="FT28" s="226">
        <v>14.94</v>
      </c>
      <c r="FU28" s="64"/>
      <c r="FV28" s="226">
        <v>137.0</v>
      </c>
      <c r="FW28" s="64"/>
      <c r="FX28" s="64"/>
      <c r="FY28" s="64"/>
      <c r="FZ28" s="89"/>
      <c r="GA28" s="65">
        <v>341.0</v>
      </c>
      <c r="GB28" s="66">
        <v>547.65</v>
      </c>
      <c r="GC28" s="66">
        <v>300.86</v>
      </c>
      <c r="GD28" s="66">
        <v>44.14</v>
      </c>
      <c r="GE28" s="66">
        <v>341.0</v>
      </c>
      <c r="GF28" s="66">
        <v>530.47</v>
      </c>
      <c r="GG28" s="66">
        <v>296.17</v>
      </c>
      <c r="GH28" s="66">
        <v>47.99</v>
      </c>
      <c r="GI28" s="66">
        <v>341.0</v>
      </c>
      <c r="GJ28" s="66">
        <v>244.14</v>
      </c>
      <c r="GK28" s="66">
        <v>139.62</v>
      </c>
      <c r="GL28" s="66">
        <v>14.32</v>
      </c>
      <c r="GM28" s="66">
        <v>341.0</v>
      </c>
      <c r="GN28" s="66">
        <v>260.4</v>
      </c>
      <c r="GO28" s="66">
        <v>139.2</v>
      </c>
      <c r="GP28" s="66">
        <v>23.28</v>
      </c>
      <c r="GQ28" s="66">
        <v>341.0</v>
      </c>
      <c r="GR28" s="66">
        <v>244.19</v>
      </c>
      <c r="GS28" s="66">
        <v>139.54</v>
      </c>
      <c r="GT28" s="66">
        <v>15.08</v>
      </c>
      <c r="GU28" s="66">
        <v>341.0</v>
      </c>
      <c r="GV28" s="66">
        <v>285.17</v>
      </c>
      <c r="GW28" s="66">
        <v>158.13</v>
      </c>
      <c r="GX28" s="66">
        <v>28.81</v>
      </c>
      <c r="GY28" s="89"/>
      <c r="GZ28" s="98" t="s">
        <v>91</v>
      </c>
      <c r="HA28" s="99" t="s">
        <v>92</v>
      </c>
      <c r="HB28" s="98">
        <v>126.0</v>
      </c>
      <c r="HC28" s="97">
        <f t="shared" si="33"/>
        <v>6.3</v>
      </c>
      <c r="HD28" s="97">
        <f t="shared" si="34"/>
        <v>2.52</v>
      </c>
      <c r="HE28" s="99">
        <v>8.0</v>
      </c>
      <c r="HF28" s="99">
        <v>56.0</v>
      </c>
      <c r="HG28" s="99">
        <v>56.0</v>
      </c>
      <c r="HH28" s="98" t="s">
        <v>91</v>
      </c>
      <c r="HI28" s="98" t="s">
        <v>92</v>
      </c>
      <c r="HJ28" s="98">
        <v>217.0</v>
      </c>
      <c r="HK28" s="97">
        <f t="shared" si="35"/>
        <v>10.85</v>
      </c>
      <c r="HL28" s="97">
        <f t="shared" si="36"/>
        <v>4.34</v>
      </c>
      <c r="HM28" s="98">
        <v>5.0</v>
      </c>
      <c r="HN28" s="99">
        <v>58.0</v>
      </c>
      <c r="HO28" s="99">
        <v>58.0</v>
      </c>
      <c r="HP28" s="98" t="s">
        <v>91</v>
      </c>
      <c r="HQ28" s="99" t="s">
        <v>92</v>
      </c>
      <c r="HR28" s="98">
        <v>214.0</v>
      </c>
      <c r="HS28" s="97">
        <f t="shared" si="37"/>
        <v>10.7</v>
      </c>
      <c r="HT28" s="97">
        <f t="shared" si="38"/>
        <v>4.28</v>
      </c>
      <c r="HU28" s="98">
        <v>7.0</v>
      </c>
      <c r="HV28" s="99">
        <v>56.0</v>
      </c>
      <c r="HW28" s="99">
        <v>56.0</v>
      </c>
      <c r="HX28" s="89"/>
      <c r="HY28" s="147">
        <v>135.0</v>
      </c>
      <c r="HZ28" s="147">
        <v>33.0</v>
      </c>
      <c r="IA28" s="72">
        <v>140.0</v>
      </c>
      <c r="IB28" s="72">
        <v>7.0</v>
      </c>
      <c r="IC28" s="73"/>
      <c r="ID28" s="147">
        <v>2.0</v>
      </c>
      <c r="IE28" s="72">
        <v>60.0</v>
      </c>
      <c r="IF28" s="72">
        <v>42.0</v>
      </c>
      <c r="IG28" s="89"/>
      <c r="IH28" s="74">
        <v>139.0</v>
      </c>
      <c r="II28" s="74">
        <v>33.7</v>
      </c>
      <c r="IJ28" s="74">
        <v>72.0</v>
      </c>
      <c r="IK28" s="74">
        <v>3.6</v>
      </c>
      <c r="IL28" s="74">
        <v>4.1</v>
      </c>
      <c r="IM28" s="74">
        <v>6.0</v>
      </c>
      <c r="IN28" s="74">
        <v>51.0</v>
      </c>
      <c r="IO28" s="74">
        <v>49.0</v>
      </c>
      <c r="IP28" s="74">
        <v>139.0</v>
      </c>
      <c r="IQ28" s="74">
        <v>34.1</v>
      </c>
      <c r="IR28" s="74">
        <v>111.0</v>
      </c>
      <c r="IS28" s="74">
        <v>5.8</v>
      </c>
      <c r="IT28" s="74">
        <v>6.5</v>
      </c>
      <c r="IU28" s="74">
        <v>12.0</v>
      </c>
      <c r="IV28" s="74">
        <v>50.0</v>
      </c>
      <c r="IW28" s="74">
        <v>49.0</v>
      </c>
      <c r="IX28" s="89"/>
      <c r="IY28" s="149">
        <v>142.69</v>
      </c>
      <c r="IZ28" s="149">
        <v>35.6</v>
      </c>
      <c r="JA28" s="149">
        <v>345.4</v>
      </c>
      <c r="JB28" s="149">
        <v>17.27</v>
      </c>
      <c r="JC28" s="149">
        <v>7.3</v>
      </c>
      <c r="JD28" s="149">
        <v>3.0</v>
      </c>
      <c r="JE28" s="149">
        <v>63.54</v>
      </c>
      <c r="JF28" s="149">
        <v>51.3</v>
      </c>
      <c r="JG28" s="149" t="s">
        <v>134</v>
      </c>
      <c r="JH28" s="149" t="s">
        <v>134</v>
      </c>
      <c r="JI28" s="149" t="s">
        <v>134</v>
      </c>
      <c r="JJ28" s="149" t="s">
        <v>134</v>
      </c>
      <c r="JK28" s="149" t="s">
        <v>134</v>
      </c>
      <c r="JL28" s="149" t="s">
        <v>134</v>
      </c>
      <c r="JM28" s="149" t="s">
        <v>134</v>
      </c>
      <c r="JN28" s="149" t="s">
        <v>134</v>
      </c>
      <c r="JO28" s="89"/>
      <c r="JP28" s="78">
        <v>138.0</v>
      </c>
      <c r="JQ28" s="78">
        <v>32.8</v>
      </c>
      <c r="JR28" s="78">
        <v>0.0</v>
      </c>
      <c r="JS28" s="78">
        <v>0.0</v>
      </c>
      <c r="JT28" s="78">
        <v>0.0</v>
      </c>
      <c r="JU28" s="78">
        <v>2.0</v>
      </c>
      <c r="JV28" s="78">
        <v>49.0</v>
      </c>
      <c r="JW28" s="78">
        <v>48.0</v>
      </c>
      <c r="JX28" s="78">
        <v>138.0</v>
      </c>
      <c r="JY28" s="78">
        <v>34.4</v>
      </c>
      <c r="JZ28" s="78">
        <v>137.0</v>
      </c>
      <c r="KA28" s="78">
        <v>7.5</v>
      </c>
      <c r="KB28" s="78">
        <v>2.8</v>
      </c>
      <c r="KC28" s="78">
        <v>2.0</v>
      </c>
      <c r="KD28" s="78">
        <v>53.0</v>
      </c>
      <c r="KE28" s="78">
        <v>52.0</v>
      </c>
      <c r="KF28" s="89"/>
      <c r="KG28" s="79">
        <v>139.0</v>
      </c>
      <c r="KH28" s="79">
        <v>34.0</v>
      </c>
      <c r="KI28" s="238" t="s">
        <v>98</v>
      </c>
      <c r="KJ28" s="238" t="s">
        <v>98</v>
      </c>
      <c r="KK28" s="79"/>
      <c r="KL28" s="79">
        <v>1.0</v>
      </c>
      <c r="KM28" s="79">
        <v>50.0</v>
      </c>
      <c r="KN28" s="79">
        <v>50.0</v>
      </c>
      <c r="KO28" s="79">
        <v>139.0</v>
      </c>
      <c r="KP28" s="79">
        <v>34.0</v>
      </c>
      <c r="KQ28" s="235">
        <v>3.0</v>
      </c>
      <c r="KR28" s="235">
        <v>0.2</v>
      </c>
      <c r="KS28" s="80"/>
      <c r="KT28" s="79">
        <v>1.0</v>
      </c>
      <c r="KU28" s="79">
        <v>50.0</v>
      </c>
      <c r="KV28" s="79">
        <v>48.0</v>
      </c>
      <c r="KW28" s="89"/>
      <c r="KX28" s="81">
        <v>135.0</v>
      </c>
      <c r="KY28" s="81">
        <v>34.0</v>
      </c>
      <c r="KZ28" s="81">
        <v>183.0</v>
      </c>
      <c r="LA28" s="81">
        <v>9.0</v>
      </c>
      <c r="LB28" s="81">
        <v>1.9</v>
      </c>
      <c r="LC28" s="81">
        <v>3.0</v>
      </c>
      <c r="LD28" s="81">
        <v>58.0</v>
      </c>
      <c r="LE28" s="81">
        <v>58.0</v>
      </c>
      <c r="LF28" s="81">
        <v>135.0</v>
      </c>
      <c r="LG28" s="81">
        <v>34.0</v>
      </c>
      <c r="LH28" s="81">
        <v>177.0</v>
      </c>
      <c r="LI28" s="81">
        <v>18.5</v>
      </c>
      <c r="LJ28" s="81">
        <v>5.0</v>
      </c>
      <c r="LK28" s="81">
        <v>5.0</v>
      </c>
      <c r="LL28" s="81">
        <v>55.0</v>
      </c>
      <c r="LM28" s="81">
        <v>55.0</v>
      </c>
      <c r="LN28" s="89"/>
      <c r="LO28" s="82">
        <v>342.0</v>
      </c>
      <c r="LP28" s="82">
        <v>313.0</v>
      </c>
      <c r="LQ28" s="82">
        <v>183.0</v>
      </c>
      <c r="LR28" s="82">
        <v>71.0</v>
      </c>
      <c r="LS28" s="82">
        <v>321.0</v>
      </c>
      <c r="LT28" s="82">
        <v>62.0</v>
      </c>
      <c r="LU28" s="82">
        <v>8.9</v>
      </c>
      <c r="LV28" s="82">
        <v>143.0</v>
      </c>
      <c r="LW28" s="82">
        <v>110.0</v>
      </c>
      <c r="LX28" s="82">
        <v>60.0</v>
      </c>
      <c r="LY28" s="82">
        <v>57.0</v>
      </c>
      <c r="LZ28" s="82">
        <v>12.0</v>
      </c>
      <c r="MA28" s="82">
        <v>121.0</v>
      </c>
      <c r="MB28" s="82">
        <v>2.9</v>
      </c>
      <c r="MC28" s="82">
        <v>144.0</v>
      </c>
      <c r="MD28" s="82">
        <v>203.0</v>
      </c>
      <c r="ME28" s="82">
        <v>81.0</v>
      </c>
      <c r="MF28" s="82">
        <v>64.0</v>
      </c>
      <c r="MG28" s="82">
        <v>12.0</v>
      </c>
      <c r="MH28" s="82">
        <v>0.0</v>
      </c>
      <c r="MI28" s="82">
        <v>0.0</v>
      </c>
      <c r="MJ28" s="82">
        <v>0.0</v>
      </c>
      <c r="MK28" s="82">
        <v>0.0</v>
      </c>
      <c r="ML28" s="82">
        <v>55.0</v>
      </c>
      <c r="MM28" s="82">
        <v>52.0</v>
      </c>
      <c r="MN28" s="82">
        <v>5.0</v>
      </c>
      <c r="MO28" s="86"/>
      <c r="MP28" s="87"/>
      <c r="MQ28" s="87"/>
      <c r="MR28" s="87"/>
      <c r="MS28" s="87"/>
      <c r="MT28" s="82">
        <v>7.0</v>
      </c>
      <c r="MU28" s="82">
        <v>2.0</v>
      </c>
      <c r="MV28" s="82">
        <v>118.0</v>
      </c>
      <c r="MW28" s="82">
        <v>36.0</v>
      </c>
      <c r="MX28" s="82">
        <v>38.0</v>
      </c>
      <c r="MY28" s="88" t="s">
        <v>96</v>
      </c>
      <c r="MZ28" s="82">
        <v>5.0</v>
      </c>
      <c r="NA28" s="87"/>
      <c r="NB28" s="82">
        <v>21.1</v>
      </c>
      <c r="NC28" s="82">
        <v>7.5</v>
      </c>
      <c r="ND28" s="82">
        <v>347.0</v>
      </c>
      <c r="NE28" s="82">
        <v>35.0</v>
      </c>
      <c r="NF28" s="82">
        <v>42.0</v>
      </c>
      <c r="NG28" s="82">
        <v>42.0</v>
      </c>
      <c r="NH28" s="82">
        <v>5.0</v>
      </c>
      <c r="NI28" s="87"/>
      <c r="NJ28" s="82">
        <v>0.0</v>
      </c>
      <c r="NK28" s="82">
        <v>0.0</v>
      </c>
      <c r="NL28" s="82">
        <v>0.0</v>
      </c>
      <c r="NM28" s="82">
        <v>35.0</v>
      </c>
      <c r="NN28" s="82">
        <v>45.0</v>
      </c>
      <c r="NO28" s="82">
        <v>52.0</v>
      </c>
      <c r="NP28" s="82">
        <v>4.0</v>
      </c>
      <c r="NQ28" s="263"/>
    </row>
    <row r="29" ht="14.25" customHeight="1">
      <c r="A29" s="49">
        <v>0.666666666666667</v>
      </c>
      <c r="B29" s="50"/>
      <c r="C29" s="51">
        <v>50.2</v>
      </c>
      <c r="D29" s="52">
        <v>336.0</v>
      </c>
      <c r="E29" s="53">
        <v>134.0</v>
      </c>
      <c r="F29" s="53">
        <v>63.0</v>
      </c>
      <c r="G29" s="53">
        <v>13.3</v>
      </c>
      <c r="H29" s="54"/>
      <c r="I29" s="53">
        <v>6.0</v>
      </c>
      <c r="J29" s="53">
        <v>50.0</v>
      </c>
      <c r="K29" s="53">
        <v>49.0</v>
      </c>
      <c r="L29" s="53">
        <v>138.0</v>
      </c>
      <c r="M29" s="53">
        <v>58.0</v>
      </c>
      <c r="N29" s="53">
        <v>13.5</v>
      </c>
      <c r="O29" s="54"/>
      <c r="P29" s="53">
        <v>6.0</v>
      </c>
      <c r="Q29" s="53">
        <v>55.0</v>
      </c>
      <c r="R29" s="53">
        <v>51.0</v>
      </c>
      <c r="S29" s="53">
        <v>340.2</v>
      </c>
      <c r="T29" s="53">
        <v>344.3</v>
      </c>
      <c r="U29" s="53">
        <v>197.2</v>
      </c>
      <c r="V29" s="54"/>
      <c r="W29" s="55">
        <v>335.0</v>
      </c>
      <c r="X29" s="53">
        <v>299.9</v>
      </c>
      <c r="Y29" s="53">
        <v>156.5</v>
      </c>
      <c r="Z29" s="54"/>
      <c r="AA29" s="53">
        <v>339.7</v>
      </c>
      <c r="AB29" s="53">
        <v>467.1</v>
      </c>
      <c r="AC29" s="53">
        <v>264.0</v>
      </c>
      <c r="AD29" s="53"/>
      <c r="AE29" s="53">
        <v>339.5</v>
      </c>
      <c r="AF29" s="53">
        <v>428.5</v>
      </c>
      <c r="AG29" s="53">
        <v>238.2</v>
      </c>
      <c r="AH29" s="54"/>
      <c r="AI29" s="53">
        <v>346.6</v>
      </c>
      <c r="AJ29" s="53">
        <v>525.2</v>
      </c>
      <c r="AK29" s="53">
        <v>306.6</v>
      </c>
      <c r="AL29" s="54"/>
      <c r="AM29" s="53">
        <v>338.3</v>
      </c>
      <c r="AN29" s="53">
        <v>539.3</v>
      </c>
      <c r="AO29" s="53">
        <v>290.4</v>
      </c>
      <c r="AP29" s="54"/>
      <c r="AQ29" s="53">
        <v>134.0</v>
      </c>
      <c r="AR29" s="54">
        <f t="shared" ref="AR29:AS29" si="52">F29</f>
        <v>63</v>
      </c>
      <c r="AS29" s="56">
        <f t="shared" si="52"/>
        <v>13.3</v>
      </c>
      <c r="AT29" s="54"/>
      <c r="AU29" s="54">
        <f t="shared" ref="AU29:AW29" si="53">L29</f>
        <v>138</v>
      </c>
      <c r="AV29" s="54">
        <f t="shared" si="53"/>
        <v>58</v>
      </c>
      <c r="AW29" s="54">
        <f t="shared" si="53"/>
        <v>13.5</v>
      </c>
      <c r="AX29" s="54"/>
      <c r="AY29" s="168">
        <f t="shared" si="6"/>
        <v>134</v>
      </c>
      <c r="AZ29" s="54"/>
      <c r="BA29" s="54"/>
      <c r="BB29" s="54"/>
      <c r="BC29" s="89"/>
      <c r="BD29" s="54"/>
      <c r="BE29" s="127">
        <v>32.0</v>
      </c>
      <c r="BF29" s="54">
        <v>138.0</v>
      </c>
      <c r="BG29" s="127">
        <v>7.8</v>
      </c>
      <c r="BH29" s="54"/>
      <c r="BI29" s="53">
        <v>22.0</v>
      </c>
      <c r="BJ29" s="53">
        <v>89.0</v>
      </c>
      <c r="BK29" s="53">
        <v>62.0</v>
      </c>
      <c r="BL29" s="89"/>
      <c r="BM29" s="58">
        <v>349.0</v>
      </c>
      <c r="BN29" s="58">
        <v>148.0</v>
      </c>
      <c r="BO29" s="58">
        <v>298.0</v>
      </c>
      <c r="BP29" s="58">
        <v>14.9</v>
      </c>
      <c r="BQ29" s="59"/>
      <c r="BR29" s="58">
        <v>6.0</v>
      </c>
      <c r="BS29" s="58">
        <v>71.0</v>
      </c>
      <c r="BT29" s="58">
        <v>68.0</v>
      </c>
      <c r="BU29" s="59">
        <f t="shared" si="30"/>
        <v>349</v>
      </c>
      <c r="BV29" s="58">
        <v>350.0</v>
      </c>
      <c r="BW29" s="58">
        <v>207.0</v>
      </c>
      <c r="BX29" s="58">
        <v>35.0</v>
      </c>
      <c r="BY29" s="58">
        <v>342.0</v>
      </c>
      <c r="BZ29" s="58">
        <v>353.0</v>
      </c>
      <c r="CA29" s="58">
        <v>205.0</v>
      </c>
      <c r="CB29" s="58">
        <v>34.0</v>
      </c>
      <c r="CC29" s="58">
        <v>348.0</v>
      </c>
      <c r="CD29" s="58">
        <v>144.0</v>
      </c>
      <c r="CE29" s="58">
        <v>80.0</v>
      </c>
      <c r="CF29" s="58">
        <v>8.0</v>
      </c>
      <c r="CG29" s="58">
        <v>341.0</v>
      </c>
      <c r="CH29" s="58">
        <v>142.0</v>
      </c>
      <c r="CI29" s="58">
        <v>78.0</v>
      </c>
      <c r="CJ29" s="58">
        <v>9.0</v>
      </c>
      <c r="CK29" s="58">
        <v>355.0</v>
      </c>
      <c r="CL29" s="58">
        <v>71.0</v>
      </c>
      <c r="CM29" s="58">
        <v>42.0</v>
      </c>
      <c r="CN29" s="58">
        <v>19.0</v>
      </c>
      <c r="CO29" s="58">
        <v>338.0</v>
      </c>
      <c r="CP29" s="58">
        <v>135.0</v>
      </c>
      <c r="CQ29" s="58">
        <v>65.0</v>
      </c>
      <c r="CR29" s="58">
        <v>24.0</v>
      </c>
      <c r="CS29" s="58">
        <v>341.0</v>
      </c>
      <c r="CT29" s="58">
        <v>185.0</v>
      </c>
      <c r="CU29" s="58">
        <v>115.0</v>
      </c>
      <c r="CV29" s="58">
        <v>31.0</v>
      </c>
      <c r="CW29" s="58">
        <v>345.0</v>
      </c>
      <c r="CX29" s="58">
        <v>282.0</v>
      </c>
      <c r="CY29" s="58">
        <v>159.0</v>
      </c>
      <c r="CZ29" s="58">
        <v>60.0</v>
      </c>
      <c r="DA29" s="58">
        <v>331.0</v>
      </c>
      <c r="DB29" s="58">
        <v>286.0</v>
      </c>
      <c r="DC29" s="58">
        <v>156.0</v>
      </c>
      <c r="DD29" s="58">
        <v>25.0</v>
      </c>
      <c r="DE29" s="59">
        <f t="shared" si="31"/>
        <v>148</v>
      </c>
      <c r="DF29" s="58">
        <v>35.0</v>
      </c>
      <c r="DG29" s="58">
        <v>298.0</v>
      </c>
      <c r="DH29" s="58">
        <v>14.9</v>
      </c>
      <c r="DI29" s="59"/>
      <c r="DJ29" s="58">
        <v>7.0</v>
      </c>
      <c r="DK29" s="58">
        <v>74.0</v>
      </c>
      <c r="DL29" s="58">
        <v>63.0</v>
      </c>
      <c r="DM29" s="89"/>
      <c r="DN29" s="61">
        <v>347.0</v>
      </c>
      <c r="DO29" s="61">
        <v>143.0</v>
      </c>
      <c r="DP29" s="61">
        <v>33.56</v>
      </c>
      <c r="DQ29" s="61">
        <v>22.4</v>
      </c>
      <c r="DR29" s="61">
        <v>6.54</v>
      </c>
      <c r="DS29" s="61">
        <v>8.0</v>
      </c>
      <c r="DT29" s="61">
        <v>43.0</v>
      </c>
      <c r="DU29" s="61">
        <v>49.9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341.0</v>
      </c>
      <c r="EF29" s="226">
        <v>137.0</v>
      </c>
      <c r="EG29" s="226">
        <v>96.0</v>
      </c>
      <c r="EH29" s="226">
        <v>3.9</v>
      </c>
      <c r="EI29" s="64"/>
      <c r="EJ29" s="63">
        <v>9.0</v>
      </c>
      <c r="EK29" s="226">
        <v>56.0</v>
      </c>
      <c r="EL29" s="226">
        <v>57.0</v>
      </c>
      <c r="EM29" s="226">
        <v>137.0</v>
      </c>
      <c r="EN29" s="226">
        <v>86.0</v>
      </c>
      <c r="EO29" s="226">
        <v>3.6</v>
      </c>
      <c r="EP29" s="64"/>
      <c r="EQ29" s="63">
        <v>9.0</v>
      </c>
      <c r="ER29" s="226">
        <v>57.0</v>
      </c>
      <c r="ES29" s="226">
        <v>58.0</v>
      </c>
      <c r="ET29" s="226">
        <v>340.0</v>
      </c>
      <c r="EU29" s="226">
        <v>0.0</v>
      </c>
      <c r="EV29" s="226">
        <v>0.0</v>
      </c>
      <c r="EW29" s="226">
        <v>0.0</v>
      </c>
      <c r="EX29" s="226">
        <v>338.0</v>
      </c>
      <c r="EY29" s="226">
        <v>256.0</v>
      </c>
      <c r="EZ29" s="226">
        <v>148.7</v>
      </c>
      <c r="FA29" s="226">
        <v>-0.8</v>
      </c>
      <c r="FB29" s="226">
        <v>339.0</v>
      </c>
      <c r="FC29" s="226">
        <v>0.0</v>
      </c>
      <c r="FD29" s="226">
        <v>0.0</v>
      </c>
      <c r="FE29" s="226">
        <v>0.0</v>
      </c>
      <c r="FF29" s="226">
        <v>339.0</v>
      </c>
      <c r="FG29" s="226">
        <v>257.0</v>
      </c>
      <c r="FH29" s="226">
        <v>149.2</v>
      </c>
      <c r="FI29" s="226">
        <v>0.9</v>
      </c>
      <c r="FJ29" s="226">
        <v>341.0</v>
      </c>
      <c r="FK29" s="226">
        <v>244.0</v>
      </c>
      <c r="FL29" s="226">
        <v>141.0</v>
      </c>
      <c r="FM29" s="64"/>
      <c r="FN29" s="226">
        <v>341.0</v>
      </c>
      <c r="FO29" s="226">
        <v>258.0</v>
      </c>
      <c r="FP29" s="226">
        <v>141.4</v>
      </c>
      <c r="FQ29" s="226">
        <v>10.4</v>
      </c>
      <c r="FR29" s="226">
        <v>137.0</v>
      </c>
      <c r="FS29" s="64"/>
      <c r="FT29" s="226">
        <v>13.34</v>
      </c>
      <c r="FU29" s="64"/>
      <c r="FV29" s="226">
        <v>137.0</v>
      </c>
      <c r="FW29" s="64"/>
      <c r="FX29" s="64"/>
      <c r="FY29" s="64"/>
      <c r="FZ29" s="89"/>
      <c r="GA29" s="65">
        <v>341.0</v>
      </c>
      <c r="GB29" s="66">
        <v>550.55</v>
      </c>
      <c r="GC29" s="66">
        <v>303.79</v>
      </c>
      <c r="GD29" s="66">
        <v>45.23</v>
      </c>
      <c r="GE29" s="66">
        <v>341.0</v>
      </c>
      <c r="GF29" s="66">
        <v>540.88</v>
      </c>
      <c r="GG29" s="66">
        <v>301.44</v>
      </c>
      <c r="GH29" s="66">
        <v>51.51</v>
      </c>
      <c r="GI29" s="66">
        <v>341.0</v>
      </c>
      <c r="GJ29" s="66">
        <v>244.72</v>
      </c>
      <c r="GK29" s="66">
        <v>140.04</v>
      </c>
      <c r="GL29" s="66">
        <v>15.16</v>
      </c>
      <c r="GM29" s="66">
        <v>341.0</v>
      </c>
      <c r="GN29" s="66">
        <v>261.28</v>
      </c>
      <c r="GO29" s="66">
        <v>139.62</v>
      </c>
      <c r="GP29" s="66">
        <v>23.87</v>
      </c>
      <c r="GQ29" s="66">
        <v>341.0</v>
      </c>
      <c r="GR29" s="66">
        <v>302.72</v>
      </c>
      <c r="GS29" s="66">
        <v>159.73</v>
      </c>
      <c r="GT29" s="66">
        <v>25.63</v>
      </c>
      <c r="GU29" s="66">
        <v>341.0</v>
      </c>
      <c r="GV29" s="66">
        <v>285.17</v>
      </c>
      <c r="GW29" s="66">
        <v>157.85</v>
      </c>
      <c r="GX29" s="66">
        <v>27.89</v>
      </c>
      <c r="GY29" s="89"/>
      <c r="GZ29" s="98" t="s">
        <v>91</v>
      </c>
      <c r="HA29" s="99" t="s">
        <v>92</v>
      </c>
      <c r="HB29" s="98">
        <v>125.0</v>
      </c>
      <c r="HC29" s="97">
        <f t="shared" si="33"/>
        <v>6.25</v>
      </c>
      <c r="HD29" s="97">
        <f t="shared" si="34"/>
        <v>2.5</v>
      </c>
      <c r="HE29" s="99">
        <v>8.0</v>
      </c>
      <c r="HF29" s="99">
        <v>56.0</v>
      </c>
      <c r="HG29" s="99">
        <v>56.0</v>
      </c>
      <c r="HH29" s="98" t="s">
        <v>91</v>
      </c>
      <c r="HI29" s="98" t="s">
        <v>92</v>
      </c>
      <c r="HJ29" s="98">
        <v>60.0</v>
      </c>
      <c r="HK29" s="97">
        <f t="shared" si="35"/>
        <v>3</v>
      </c>
      <c r="HL29" s="97">
        <f t="shared" si="36"/>
        <v>1.2</v>
      </c>
      <c r="HM29" s="98">
        <v>5.0</v>
      </c>
      <c r="HN29" s="99">
        <v>58.0</v>
      </c>
      <c r="HO29" s="99">
        <v>58.0</v>
      </c>
      <c r="HP29" s="98" t="s">
        <v>91</v>
      </c>
      <c r="HQ29" s="99" t="s">
        <v>92</v>
      </c>
      <c r="HR29" s="98">
        <v>208.0</v>
      </c>
      <c r="HS29" s="97">
        <f t="shared" si="37"/>
        <v>10.4</v>
      </c>
      <c r="HT29" s="97">
        <f t="shared" si="38"/>
        <v>4.16</v>
      </c>
      <c r="HU29" s="98">
        <v>7.0</v>
      </c>
      <c r="HV29" s="99">
        <v>56.0</v>
      </c>
      <c r="HW29" s="99">
        <v>56.0</v>
      </c>
      <c r="HX29" s="89"/>
      <c r="HY29" s="147">
        <v>135.0</v>
      </c>
      <c r="HZ29" s="147">
        <v>33.0</v>
      </c>
      <c r="IA29" s="72">
        <v>114.0</v>
      </c>
      <c r="IB29" s="72">
        <v>5.7</v>
      </c>
      <c r="IC29" s="73"/>
      <c r="ID29" s="147">
        <v>2.0</v>
      </c>
      <c r="IE29" s="72">
        <v>60.0</v>
      </c>
      <c r="IF29" s="72">
        <v>42.0</v>
      </c>
      <c r="IG29" s="89"/>
      <c r="IH29" s="74">
        <v>140.0</v>
      </c>
      <c r="II29" s="74">
        <v>34.8</v>
      </c>
      <c r="IJ29" s="74">
        <v>8.0</v>
      </c>
      <c r="IK29" s="74">
        <v>0.1</v>
      </c>
      <c r="IL29" s="74">
        <v>0.2</v>
      </c>
      <c r="IM29" s="74">
        <v>6.0</v>
      </c>
      <c r="IN29" s="74">
        <v>51.0</v>
      </c>
      <c r="IO29" s="74">
        <v>49.0</v>
      </c>
      <c r="IP29" s="74">
        <v>140.0</v>
      </c>
      <c r="IQ29" s="74">
        <v>34.8</v>
      </c>
      <c r="IR29" s="74">
        <v>2.0</v>
      </c>
      <c r="IS29" s="74">
        <v>0.1</v>
      </c>
      <c r="IT29" s="74">
        <v>0.2</v>
      </c>
      <c r="IU29" s="74">
        <v>12.0</v>
      </c>
      <c r="IV29" s="74">
        <v>50.0</v>
      </c>
      <c r="IW29" s="74">
        <v>49.0</v>
      </c>
      <c r="IX29" s="89"/>
      <c r="IY29" s="149">
        <v>142.33</v>
      </c>
      <c r="IZ29" s="149">
        <v>35.47</v>
      </c>
      <c r="JA29" s="149">
        <v>383.0</v>
      </c>
      <c r="JB29" s="149">
        <v>19.15</v>
      </c>
      <c r="JC29" s="149">
        <v>7.67</v>
      </c>
      <c r="JD29" s="149">
        <v>3.0</v>
      </c>
      <c r="JE29" s="149">
        <v>65.79</v>
      </c>
      <c r="JF29" s="149">
        <v>51.3</v>
      </c>
      <c r="JG29" s="149" t="s">
        <v>134</v>
      </c>
      <c r="JH29" s="149" t="s">
        <v>134</v>
      </c>
      <c r="JI29" s="149" t="s">
        <v>134</v>
      </c>
      <c r="JJ29" s="149" t="s">
        <v>134</v>
      </c>
      <c r="JK29" s="149" t="s">
        <v>134</v>
      </c>
      <c r="JL29" s="149" t="s">
        <v>134</v>
      </c>
      <c r="JM29" s="149" t="s">
        <v>134</v>
      </c>
      <c r="JN29" s="149" t="s">
        <v>134</v>
      </c>
      <c r="JO29" s="89"/>
      <c r="JP29" s="78">
        <v>136.0</v>
      </c>
      <c r="JQ29" s="78">
        <v>32.2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50.0</v>
      </c>
      <c r="JX29" s="78">
        <v>136.0</v>
      </c>
      <c r="JY29" s="78">
        <v>34.0</v>
      </c>
      <c r="JZ29" s="78">
        <v>135.0</v>
      </c>
      <c r="KA29" s="78">
        <v>7.4</v>
      </c>
      <c r="KB29" s="78">
        <v>2.7</v>
      </c>
      <c r="KC29" s="78">
        <v>2.0</v>
      </c>
      <c r="KD29" s="78">
        <v>53.0</v>
      </c>
      <c r="KE29" s="78">
        <v>52.0</v>
      </c>
      <c r="KF29" s="89"/>
      <c r="KG29" s="79">
        <v>137.0</v>
      </c>
      <c r="KH29" s="79">
        <v>33.0</v>
      </c>
      <c r="KI29" s="238">
        <v>75.0</v>
      </c>
      <c r="KJ29" s="238">
        <v>3.8</v>
      </c>
      <c r="KK29" s="79"/>
      <c r="KL29" s="79">
        <v>1.0</v>
      </c>
      <c r="KM29" s="79">
        <v>50.0</v>
      </c>
      <c r="KN29" s="79">
        <v>50.0</v>
      </c>
      <c r="KO29" s="79">
        <v>137.0</v>
      </c>
      <c r="KP29" s="79">
        <v>33.0</v>
      </c>
      <c r="KQ29" s="235">
        <v>3.0</v>
      </c>
      <c r="KR29" s="235">
        <v>0.2</v>
      </c>
      <c r="KS29" s="80"/>
      <c r="KT29" s="79">
        <v>1.0</v>
      </c>
      <c r="KU29" s="79">
        <v>50.0</v>
      </c>
      <c r="KV29" s="79">
        <v>48.0</v>
      </c>
      <c r="KW29" s="89"/>
      <c r="KX29" s="81">
        <v>132.0</v>
      </c>
      <c r="KY29" s="81">
        <v>34.0</v>
      </c>
      <c r="KZ29" s="81">
        <v>318.0</v>
      </c>
      <c r="LA29" s="81">
        <v>15.6</v>
      </c>
      <c r="LB29" s="81">
        <v>3.1</v>
      </c>
      <c r="LC29" s="81">
        <v>3.0</v>
      </c>
      <c r="LD29" s="81">
        <v>58.0</v>
      </c>
      <c r="LE29" s="81">
        <v>58.0</v>
      </c>
      <c r="LF29" s="81">
        <v>132.0</v>
      </c>
      <c r="LG29" s="81">
        <v>34.0</v>
      </c>
      <c r="LH29" s="81">
        <v>220.0</v>
      </c>
      <c r="LI29" s="81">
        <v>10.8</v>
      </c>
      <c r="LJ29" s="81">
        <v>5.0</v>
      </c>
      <c r="LK29" s="81">
        <v>5.0</v>
      </c>
      <c r="LL29" s="81">
        <v>55.0</v>
      </c>
      <c r="LM29" s="81">
        <v>55.0</v>
      </c>
      <c r="LN29" s="89"/>
      <c r="LO29" s="82">
        <v>339.0</v>
      </c>
      <c r="LP29" s="82">
        <v>319.0</v>
      </c>
      <c r="LQ29" s="82">
        <v>177.0</v>
      </c>
      <c r="LR29" s="82">
        <v>71.0</v>
      </c>
      <c r="LS29" s="82">
        <v>327.0</v>
      </c>
      <c r="LT29" s="83">
        <v>63.0</v>
      </c>
      <c r="LU29" s="83">
        <v>10.0</v>
      </c>
      <c r="LV29" s="83">
        <v>142.0</v>
      </c>
      <c r="LW29" s="83">
        <v>116.0</v>
      </c>
      <c r="LX29" s="83">
        <v>61.0</v>
      </c>
      <c r="LY29" s="83">
        <v>57.0</v>
      </c>
      <c r="LZ29" s="120">
        <v>12.0</v>
      </c>
      <c r="MA29" s="83">
        <v>114.0</v>
      </c>
      <c r="MB29" s="83">
        <v>3.0</v>
      </c>
      <c r="MC29" s="83">
        <v>143.0</v>
      </c>
      <c r="MD29" s="83">
        <v>203.0</v>
      </c>
      <c r="ME29" s="83">
        <v>81.0</v>
      </c>
      <c r="MF29" s="83">
        <v>65.0</v>
      </c>
      <c r="MG29" s="120">
        <v>12.0</v>
      </c>
      <c r="MH29" s="120">
        <v>0.0</v>
      </c>
      <c r="MI29" s="120">
        <v>0.0</v>
      </c>
      <c r="MJ29" s="120">
        <v>0.0</v>
      </c>
      <c r="MK29" s="120">
        <v>0.0</v>
      </c>
      <c r="ML29" s="83">
        <v>55.0</v>
      </c>
      <c r="MM29" s="83">
        <v>53.0</v>
      </c>
      <c r="MN29" s="120">
        <v>5.0</v>
      </c>
      <c r="MO29" s="86"/>
      <c r="MP29" s="87"/>
      <c r="MQ29" s="87"/>
      <c r="MR29" s="87"/>
      <c r="MS29" s="87"/>
      <c r="MT29" s="83">
        <v>6.1</v>
      </c>
      <c r="MU29" s="83">
        <v>2.0</v>
      </c>
      <c r="MV29" s="83">
        <v>104.0</v>
      </c>
      <c r="MW29" s="83">
        <v>36.0</v>
      </c>
      <c r="MX29" s="83">
        <v>38.0</v>
      </c>
      <c r="MY29" s="88" t="s">
        <v>96</v>
      </c>
      <c r="MZ29" s="120">
        <v>5.0</v>
      </c>
      <c r="NA29" s="88"/>
      <c r="NB29" s="83">
        <v>18.5</v>
      </c>
      <c r="NC29" s="83">
        <v>6.4</v>
      </c>
      <c r="ND29" s="83">
        <v>340.0</v>
      </c>
      <c r="NE29" s="83">
        <v>35.0</v>
      </c>
      <c r="NF29" s="83">
        <v>42.0</v>
      </c>
      <c r="NG29" s="83">
        <v>42.0</v>
      </c>
      <c r="NH29" s="83">
        <v>5.0</v>
      </c>
      <c r="NI29" s="83"/>
      <c r="NJ29" s="120">
        <v>0.0</v>
      </c>
      <c r="NK29" s="120">
        <v>0.0</v>
      </c>
      <c r="NL29" s="120">
        <v>0.0</v>
      </c>
      <c r="NM29" s="83">
        <v>35.0</v>
      </c>
      <c r="NN29" s="83">
        <v>45.0</v>
      </c>
      <c r="NO29" s="83">
        <v>52.0</v>
      </c>
      <c r="NP29" s="120">
        <v>4.0</v>
      </c>
      <c r="NQ29" s="263"/>
    </row>
    <row r="30" ht="14.25" customHeight="1">
      <c r="A30" s="49">
        <v>0.708333333333334</v>
      </c>
      <c r="B30" s="50"/>
      <c r="C30" s="51">
        <v>50.26</v>
      </c>
      <c r="D30" s="52">
        <v>338.0</v>
      </c>
      <c r="E30" s="53">
        <v>134.0</v>
      </c>
      <c r="F30" s="53">
        <v>44.0</v>
      </c>
      <c r="G30" s="53">
        <v>9.3</v>
      </c>
      <c r="H30" s="54"/>
      <c r="I30" s="53">
        <v>6.0</v>
      </c>
      <c r="J30" s="53">
        <v>50.0</v>
      </c>
      <c r="K30" s="53">
        <v>49.0</v>
      </c>
      <c r="L30" s="53">
        <v>139.0</v>
      </c>
      <c r="M30" s="53">
        <v>102.0</v>
      </c>
      <c r="N30" s="53">
        <v>25.2</v>
      </c>
      <c r="O30" s="54"/>
      <c r="P30" s="53">
        <v>6.0</v>
      </c>
      <c r="Q30" s="53">
        <v>55.0</v>
      </c>
      <c r="R30" s="53">
        <v>51.0</v>
      </c>
      <c r="S30" s="53">
        <v>342.7</v>
      </c>
      <c r="T30" s="53">
        <v>327.2</v>
      </c>
      <c r="U30" s="53">
        <v>189.5</v>
      </c>
      <c r="V30" s="54"/>
      <c r="W30" s="53">
        <v>338.3</v>
      </c>
      <c r="X30" s="53">
        <v>276.7</v>
      </c>
      <c r="Y30" s="53">
        <v>145.9</v>
      </c>
      <c r="Z30" s="54"/>
      <c r="AA30" s="53">
        <v>342.5</v>
      </c>
      <c r="AB30" s="53">
        <v>439.3</v>
      </c>
      <c r="AC30" s="53">
        <v>254.6</v>
      </c>
      <c r="AD30" s="54"/>
      <c r="AE30" s="53">
        <v>341.9</v>
      </c>
      <c r="AF30" s="53">
        <v>405.1</v>
      </c>
      <c r="AG30" s="53">
        <v>232.5</v>
      </c>
      <c r="AH30" s="54"/>
      <c r="AI30" s="53">
        <v>349.7</v>
      </c>
      <c r="AJ30" s="53">
        <v>494.7</v>
      </c>
      <c r="AK30" s="53">
        <v>291.5</v>
      </c>
      <c r="AL30" s="54"/>
      <c r="AM30" s="55">
        <v>341.0</v>
      </c>
      <c r="AN30" s="53">
        <v>507.7</v>
      </c>
      <c r="AO30" s="53">
        <v>277.1</v>
      </c>
      <c r="AP30" s="54"/>
      <c r="AQ30" s="53">
        <v>134.0</v>
      </c>
      <c r="AR30" s="54">
        <f t="shared" ref="AR30:AS30" si="54">F30</f>
        <v>44</v>
      </c>
      <c r="AS30" s="56">
        <f t="shared" si="54"/>
        <v>9.3</v>
      </c>
      <c r="AT30" s="54"/>
      <c r="AU30" s="54">
        <f t="shared" ref="AU30:AW30" si="55">L30</f>
        <v>139</v>
      </c>
      <c r="AV30" s="54">
        <f t="shared" si="55"/>
        <v>102</v>
      </c>
      <c r="AW30" s="54">
        <f t="shared" si="55"/>
        <v>25.2</v>
      </c>
      <c r="AX30" s="54"/>
      <c r="AY30" s="168">
        <f t="shared" si="6"/>
        <v>134</v>
      </c>
      <c r="AZ30" s="54"/>
      <c r="BA30" s="54"/>
      <c r="BB30" s="54"/>
      <c r="BC30" s="89"/>
      <c r="BD30" s="54"/>
      <c r="BE30" s="127">
        <v>32.0</v>
      </c>
      <c r="BF30" s="54">
        <v>139.0</v>
      </c>
      <c r="BG30" s="127">
        <v>5.0</v>
      </c>
      <c r="BH30" s="54"/>
      <c r="BI30" s="53">
        <v>22.0</v>
      </c>
      <c r="BJ30" s="53">
        <v>89.0</v>
      </c>
      <c r="BK30" s="53">
        <v>62.0</v>
      </c>
      <c r="BL30" s="89"/>
      <c r="BM30" s="58">
        <v>350.0</v>
      </c>
      <c r="BN30" s="58">
        <v>148.0</v>
      </c>
      <c r="BO30" s="58">
        <v>310.0</v>
      </c>
      <c r="BP30" s="58">
        <v>15.5</v>
      </c>
      <c r="BQ30" s="59"/>
      <c r="BR30" s="58">
        <v>6.0</v>
      </c>
      <c r="BS30" s="58">
        <v>70.0</v>
      </c>
      <c r="BT30" s="58">
        <v>64.0</v>
      </c>
      <c r="BU30" s="58">
        <v>350.0</v>
      </c>
      <c r="BV30" s="58">
        <v>349.0</v>
      </c>
      <c r="BW30" s="58">
        <v>209.0</v>
      </c>
      <c r="BX30" s="58">
        <v>35.0</v>
      </c>
      <c r="BY30" s="58">
        <v>342.0</v>
      </c>
      <c r="BZ30" s="58">
        <v>359.0</v>
      </c>
      <c r="CA30" s="58">
        <v>204.0</v>
      </c>
      <c r="CB30" s="58">
        <v>33.0</v>
      </c>
      <c r="CC30" s="58">
        <v>349.0</v>
      </c>
      <c r="CD30" s="58">
        <v>156.0</v>
      </c>
      <c r="CE30" s="58">
        <v>88.0</v>
      </c>
      <c r="CF30" s="58">
        <v>8.0</v>
      </c>
      <c r="CG30" s="58">
        <v>341.0</v>
      </c>
      <c r="CH30" s="58">
        <v>152.0</v>
      </c>
      <c r="CI30" s="58">
        <v>88.0</v>
      </c>
      <c r="CJ30" s="58">
        <v>9.0</v>
      </c>
      <c r="CK30" s="58">
        <v>355.0</v>
      </c>
      <c r="CL30" s="58">
        <v>85.0</v>
      </c>
      <c r="CM30" s="58">
        <v>56.0</v>
      </c>
      <c r="CN30" s="58">
        <v>14.0</v>
      </c>
      <c r="CO30" s="58">
        <v>339.0</v>
      </c>
      <c r="CP30" s="58">
        <v>178.0</v>
      </c>
      <c r="CQ30" s="58">
        <v>85.0</v>
      </c>
      <c r="CR30" s="58">
        <v>19.0</v>
      </c>
      <c r="CS30" s="58">
        <v>342.0</v>
      </c>
      <c r="CT30" s="58">
        <v>188.0</v>
      </c>
      <c r="CU30" s="58">
        <v>124.0</v>
      </c>
      <c r="CV30" s="58">
        <v>40.0</v>
      </c>
      <c r="CW30" s="58">
        <v>343.0</v>
      </c>
      <c r="CX30" s="58">
        <v>250.0</v>
      </c>
      <c r="CY30" s="58">
        <v>140.0</v>
      </c>
      <c r="CZ30" s="58">
        <v>57.0</v>
      </c>
      <c r="DA30" s="58">
        <v>331.0</v>
      </c>
      <c r="DB30" s="58">
        <v>253.0</v>
      </c>
      <c r="DC30" s="58">
        <v>138.0</v>
      </c>
      <c r="DD30" s="58">
        <v>29.0</v>
      </c>
      <c r="DE30" s="58">
        <v>148.0</v>
      </c>
      <c r="DF30" s="58">
        <v>35.1</v>
      </c>
      <c r="DG30" s="58">
        <v>310.0</v>
      </c>
      <c r="DH30" s="58">
        <v>15.5</v>
      </c>
      <c r="DI30" s="59"/>
      <c r="DJ30" s="58">
        <v>7.0</v>
      </c>
      <c r="DK30" s="58">
        <v>70.0</v>
      </c>
      <c r="DL30" s="58">
        <v>62.0</v>
      </c>
      <c r="DM30" s="89"/>
      <c r="DN30" s="61">
        <v>347.0</v>
      </c>
      <c r="DO30" s="61">
        <v>142.0</v>
      </c>
      <c r="DP30" s="61">
        <v>51.75</v>
      </c>
      <c r="DQ30" s="61">
        <v>29.04</v>
      </c>
      <c r="DR30" s="61">
        <v>9.78</v>
      </c>
      <c r="DS30" s="61">
        <v>8.0</v>
      </c>
      <c r="DT30" s="61">
        <v>43.0</v>
      </c>
      <c r="DU30" s="61">
        <v>50.0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342.0</v>
      </c>
      <c r="EF30" s="226">
        <v>137.0</v>
      </c>
      <c r="EG30" s="226">
        <v>97.0</v>
      </c>
      <c r="EH30" s="226">
        <v>4.0</v>
      </c>
      <c r="EI30" s="64"/>
      <c r="EJ30" s="63">
        <v>9.0</v>
      </c>
      <c r="EK30" s="226">
        <v>54.0</v>
      </c>
      <c r="EL30" s="226">
        <v>56.0</v>
      </c>
      <c r="EM30" s="226">
        <v>137.0</v>
      </c>
      <c r="EN30" s="226">
        <v>115.0</v>
      </c>
      <c r="EO30" s="226">
        <v>4.9</v>
      </c>
      <c r="EP30" s="64"/>
      <c r="EQ30" s="63">
        <v>9.0</v>
      </c>
      <c r="ER30" s="226">
        <v>55.0</v>
      </c>
      <c r="ES30" s="226">
        <v>56.0</v>
      </c>
      <c r="ET30" s="226">
        <v>341.0</v>
      </c>
      <c r="EU30" s="226">
        <v>0.0</v>
      </c>
      <c r="EV30" s="226">
        <v>0.0</v>
      </c>
      <c r="EW30" s="226">
        <v>0.0</v>
      </c>
      <c r="EX30" s="226">
        <v>339.0</v>
      </c>
      <c r="EY30" s="226">
        <v>255.0</v>
      </c>
      <c r="EZ30" s="226">
        <v>148.7</v>
      </c>
      <c r="FA30" s="226">
        <v>-0.3</v>
      </c>
      <c r="FB30" s="226">
        <v>340.0</v>
      </c>
      <c r="FC30" s="226">
        <v>0.0</v>
      </c>
      <c r="FD30" s="226">
        <v>0.0</v>
      </c>
      <c r="FE30" s="226">
        <v>0.0</v>
      </c>
      <c r="FF30" s="226">
        <v>340.0</v>
      </c>
      <c r="FG30" s="226">
        <v>256.0</v>
      </c>
      <c r="FH30" s="226">
        <v>149.2</v>
      </c>
      <c r="FI30" s="226">
        <v>2.9</v>
      </c>
      <c r="FJ30" s="226">
        <v>342.0</v>
      </c>
      <c r="FK30" s="226">
        <v>246.0</v>
      </c>
      <c r="FL30" s="226">
        <v>141.2</v>
      </c>
      <c r="FM30" s="64"/>
      <c r="FN30" s="226">
        <v>342.0</v>
      </c>
      <c r="FO30" s="226">
        <v>259.0</v>
      </c>
      <c r="FP30" s="226">
        <v>141.6</v>
      </c>
      <c r="FQ30" s="226">
        <v>10.7</v>
      </c>
      <c r="FR30" s="226">
        <v>137.0</v>
      </c>
      <c r="FS30" s="64"/>
      <c r="FT30" s="226">
        <v>13.32</v>
      </c>
      <c r="FU30" s="64"/>
      <c r="FV30" s="226">
        <v>137.0</v>
      </c>
      <c r="FW30" s="64"/>
      <c r="FX30" s="64"/>
      <c r="FY30" s="64"/>
      <c r="FZ30" s="89"/>
      <c r="GA30" s="65">
        <v>342.0</v>
      </c>
      <c r="GB30" s="66">
        <v>512.6</v>
      </c>
      <c r="GC30" s="66">
        <v>281.84</v>
      </c>
      <c r="GD30" s="66">
        <v>43.3</v>
      </c>
      <c r="GE30" s="66">
        <v>342.0</v>
      </c>
      <c r="GF30" s="66">
        <v>495.06</v>
      </c>
      <c r="GG30" s="66">
        <v>278.33</v>
      </c>
      <c r="GH30" s="66">
        <v>47.83</v>
      </c>
      <c r="GI30" s="66">
        <v>342.0</v>
      </c>
      <c r="GJ30" s="66">
        <v>248.09</v>
      </c>
      <c r="GK30" s="66">
        <v>141.55</v>
      </c>
      <c r="GL30" s="66">
        <v>16.33</v>
      </c>
      <c r="GM30" s="66">
        <v>342.0</v>
      </c>
      <c r="GN30" s="66">
        <v>262.16</v>
      </c>
      <c r="GO30" s="66">
        <v>140.29</v>
      </c>
      <c r="GP30" s="66">
        <v>23.87</v>
      </c>
      <c r="GQ30" s="66">
        <v>343.0</v>
      </c>
      <c r="GR30" s="66">
        <v>260.11</v>
      </c>
      <c r="GS30" s="66">
        <v>140.04</v>
      </c>
      <c r="GT30" s="66">
        <v>23.62</v>
      </c>
      <c r="GU30" s="66">
        <v>342.0</v>
      </c>
      <c r="GV30" s="66">
        <v>245.77</v>
      </c>
      <c r="GW30" s="66">
        <v>139.29</v>
      </c>
      <c r="GX30" s="66">
        <v>25.96</v>
      </c>
      <c r="GY30" s="89"/>
      <c r="GZ30" s="98" t="s">
        <v>91</v>
      </c>
      <c r="HA30" s="99" t="s">
        <v>92</v>
      </c>
      <c r="HB30" s="99">
        <v>263.0</v>
      </c>
      <c r="HC30" s="97">
        <f t="shared" si="33"/>
        <v>13.15</v>
      </c>
      <c r="HD30" s="97">
        <f t="shared" si="34"/>
        <v>5.26</v>
      </c>
      <c r="HE30" s="99">
        <v>8.0</v>
      </c>
      <c r="HF30" s="99">
        <v>56.0</v>
      </c>
      <c r="HG30" s="99">
        <v>56.0</v>
      </c>
      <c r="HH30" s="98" t="s">
        <v>91</v>
      </c>
      <c r="HI30" s="98" t="s">
        <v>92</v>
      </c>
      <c r="HJ30" s="99">
        <v>91.0</v>
      </c>
      <c r="HK30" s="97">
        <f t="shared" si="35"/>
        <v>4.55</v>
      </c>
      <c r="HL30" s="97">
        <f t="shared" si="36"/>
        <v>1.82</v>
      </c>
      <c r="HM30" s="98">
        <v>5.0</v>
      </c>
      <c r="HN30" s="99">
        <v>58.0</v>
      </c>
      <c r="HO30" s="99">
        <v>58.0</v>
      </c>
      <c r="HP30" s="98" t="s">
        <v>91</v>
      </c>
      <c r="HQ30" s="99" t="s">
        <v>92</v>
      </c>
      <c r="HR30" s="99">
        <v>101.0</v>
      </c>
      <c r="HS30" s="97">
        <f t="shared" si="37"/>
        <v>5.05</v>
      </c>
      <c r="HT30" s="97">
        <f t="shared" si="38"/>
        <v>2.02</v>
      </c>
      <c r="HU30" s="98">
        <v>7.0</v>
      </c>
      <c r="HV30" s="99">
        <v>56.0</v>
      </c>
      <c r="HW30" s="99">
        <v>56.0</v>
      </c>
      <c r="HX30" s="89"/>
      <c r="HY30" s="147">
        <v>135.0</v>
      </c>
      <c r="HZ30" s="147">
        <v>33.0</v>
      </c>
      <c r="IA30" s="72">
        <v>112.0</v>
      </c>
      <c r="IB30" s="72">
        <v>5.6</v>
      </c>
      <c r="IC30" s="73"/>
      <c r="ID30" s="72">
        <v>2.0</v>
      </c>
      <c r="IE30" s="72">
        <v>58.0</v>
      </c>
      <c r="IF30" s="72">
        <v>41.0</v>
      </c>
      <c r="IG30" s="89"/>
      <c r="IH30" s="74">
        <v>140.0</v>
      </c>
      <c r="II30" s="74">
        <v>34.2</v>
      </c>
      <c r="IJ30" s="74">
        <v>6.0</v>
      </c>
      <c r="IK30" s="74">
        <v>0.1</v>
      </c>
      <c r="IL30" s="74">
        <v>0.2</v>
      </c>
      <c r="IM30" s="74">
        <v>6.0</v>
      </c>
      <c r="IN30" s="74">
        <v>51.0</v>
      </c>
      <c r="IO30" s="74">
        <v>49.0</v>
      </c>
      <c r="IP30" s="74">
        <v>140.0</v>
      </c>
      <c r="IQ30" s="74">
        <v>34.2</v>
      </c>
      <c r="IR30" s="74">
        <v>72.0</v>
      </c>
      <c r="IS30" s="74">
        <v>3.8</v>
      </c>
      <c r="IT30" s="74">
        <v>4.2</v>
      </c>
      <c r="IU30" s="74">
        <v>12.0</v>
      </c>
      <c r="IV30" s="74">
        <v>50.0</v>
      </c>
      <c r="IW30" s="74">
        <v>49.0</v>
      </c>
      <c r="IX30" s="89"/>
      <c r="IY30" s="149">
        <v>141.81</v>
      </c>
      <c r="IZ30" s="149">
        <v>35.21</v>
      </c>
      <c r="JA30" s="149">
        <v>499.8</v>
      </c>
      <c r="JB30" s="149">
        <v>24.99</v>
      </c>
      <c r="JC30" s="149">
        <v>10.62</v>
      </c>
      <c r="JD30" s="149">
        <v>3.0</v>
      </c>
      <c r="JE30" s="149">
        <v>60.2</v>
      </c>
      <c r="JF30" s="149">
        <v>52.29</v>
      </c>
      <c r="JG30" s="149" t="s">
        <v>134</v>
      </c>
      <c r="JH30" s="149" t="s">
        <v>134</v>
      </c>
      <c r="JI30" s="149" t="s">
        <v>134</v>
      </c>
      <c r="JJ30" s="149" t="s">
        <v>134</v>
      </c>
      <c r="JK30" s="149" t="s">
        <v>134</v>
      </c>
      <c r="JL30" s="149" t="s">
        <v>134</v>
      </c>
      <c r="JM30" s="149" t="s">
        <v>134</v>
      </c>
      <c r="JN30" s="149" t="s">
        <v>134</v>
      </c>
      <c r="JO30" s="89"/>
      <c r="JP30" s="78">
        <v>138.0</v>
      </c>
      <c r="JQ30" s="78">
        <v>32.8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50.0</v>
      </c>
      <c r="JX30" s="78">
        <v>138.0</v>
      </c>
      <c r="JY30" s="78">
        <v>34.3</v>
      </c>
      <c r="JZ30" s="78">
        <v>136.0</v>
      </c>
      <c r="KA30" s="78">
        <v>7.5</v>
      </c>
      <c r="KB30" s="78">
        <v>2.8</v>
      </c>
      <c r="KC30" s="78">
        <v>2.0</v>
      </c>
      <c r="KD30" s="78">
        <v>53.0</v>
      </c>
      <c r="KE30" s="78">
        <v>52.0</v>
      </c>
      <c r="KF30" s="89"/>
      <c r="KG30" s="79">
        <v>140.0</v>
      </c>
      <c r="KH30" s="79">
        <v>34.0</v>
      </c>
      <c r="KI30" s="238" t="s">
        <v>98</v>
      </c>
      <c r="KJ30" s="238" t="s">
        <v>98</v>
      </c>
      <c r="KK30" s="79"/>
      <c r="KL30" s="79">
        <v>1.0</v>
      </c>
      <c r="KM30" s="79">
        <v>50.0</v>
      </c>
      <c r="KN30" s="79">
        <v>50.0</v>
      </c>
      <c r="KO30" s="79">
        <v>140.0</v>
      </c>
      <c r="KP30" s="79">
        <v>34.0</v>
      </c>
      <c r="KQ30" s="235">
        <v>3.0</v>
      </c>
      <c r="KR30" s="235">
        <v>0.2</v>
      </c>
      <c r="KS30" s="80"/>
      <c r="KT30" s="79">
        <v>1.0</v>
      </c>
      <c r="KU30" s="79">
        <v>50.0</v>
      </c>
      <c r="KV30" s="79">
        <v>48.0</v>
      </c>
      <c r="KW30" s="89"/>
      <c r="KX30" s="81">
        <v>135.0</v>
      </c>
      <c r="KY30" s="81">
        <v>34.0</v>
      </c>
      <c r="KZ30" s="81">
        <v>257.0</v>
      </c>
      <c r="LA30" s="81">
        <v>12.6</v>
      </c>
      <c r="LB30" s="81">
        <v>1.3</v>
      </c>
      <c r="LC30" s="81">
        <v>3.0</v>
      </c>
      <c r="LD30" s="81">
        <v>58.0</v>
      </c>
      <c r="LE30" s="81">
        <v>58.0</v>
      </c>
      <c r="LF30" s="81">
        <v>135.0</v>
      </c>
      <c r="LG30" s="81">
        <v>34.0</v>
      </c>
      <c r="LH30" s="81">
        <v>245.0</v>
      </c>
      <c r="LI30" s="81">
        <v>12.0</v>
      </c>
      <c r="LJ30" s="81">
        <v>5.0</v>
      </c>
      <c r="LK30" s="81">
        <v>5.0</v>
      </c>
      <c r="LL30" s="81">
        <v>55.0</v>
      </c>
      <c r="LM30" s="81">
        <v>55.0</v>
      </c>
      <c r="LN30" s="89"/>
      <c r="LO30" s="82">
        <v>343.0</v>
      </c>
      <c r="LP30" s="82">
        <v>302.0</v>
      </c>
      <c r="LQ30" s="82">
        <v>172.0</v>
      </c>
      <c r="LR30" s="82">
        <v>42.0</v>
      </c>
      <c r="LS30" s="82">
        <v>331.0</v>
      </c>
      <c r="LT30" s="83">
        <v>54.0</v>
      </c>
      <c r="LU30" s="83">
        <v>5.7</v>
      </c>
      <c r="LV30" s="83">
        <v>144.0</v>
      </c>
      <c r="LW30" s="83">
        <v>97.0</v>
      </c>
      <c r="LX30" s="83">
        <v>60.0</v>
      </c>
      <c r="LY30" s="83">
        <v>57.0</v>
      </c>
      <c r="LZ30" s="120">
        <v>12.0</v>
      </c>
      <c r="MA30" s="83">
        <v>118.0</v>
      </c>
      <c r="MB30" s="83">
        <v>6.0</v>
      </c>
      <c r="MC30" s="83">
        <v>145.0</v>
      </c>
      <c r="MD30" s="83">
        <v>205.0</v>
      </c>
      <c r="ME30" s="83">
        <v>82.0</v>
      </c>
      <c r="MF30" s="83">
        <v>65.0</v>
      </c>
      <c r="MG30" s="120">
        <v>12.0</v>
      </c>
      <c r="MH30" s="120">
        <v>0.0</v>
      </c>
      <c r="MI30" s="120">
        <v>0.0</v>
      </c>
      <c r="MJ30" s="120">
        <v>0.0</v>
      </c>
      <c r="MK30" s="120">
        <v>0.0</v>
      </c>
      <c r="ML30" s="83">
        <v>54.0</v>
      </c>
      <c r="MM30" s="83">
        <v>52.0</v>
      </c>
      <c r="MN30" s="120">
        <v>5.0</v>
      </c>
      <c r="MO30" s="86"/>
      <c r="MP30" s="87"/>
      <c r="MQ30" s="87"/>
      <c r="MR30" s="87"/>
      <c r="MS30" s="87"/>
      <c r="MT30" s="83">
        <v>12.1</v>
      </c>
      <c r="MU30" s="83">
        <v>4.0</v>
      </c>
      <c r="MV30" s="83">
        <v>206.0</v>
      </c>
      <c r="MW30" s="83">
        <v>36.0</v>
      </c>
      <c r="MX30" s="83">
        <v>38.0</v>
      </c>
      <c r="MY30" s="88" t="s">
        <v>96</v>
      </c>
      <c r="MZ30" s="120">
        <v>5.0</v>
      </c>
      <c r="NA30" s="88"/>
      <c r="NB30" s="83">
        <v>16.0</v>
      </c>
      <c r="NC30" s="83">
        <v>6.2</v>
      </c>
      <c r="ND30" s="83">
        <v>292.0</v>
      </c>
      <c r="NE30" s="83">
        <v>36.0</v>
      </c>
      <c r="NF30" s="83">
        <v>42.0</v>
      </c>
      <c r="NG30" s="120">
        <v>42.0</v>
      </c>
      <c r="NH30" s="83">
        <v>5.0</v>
      </c>
      <c r="NI30" s="264"/>
      <c r="NJ30" s="120">
        <v>0.0</v>
      </c>
      <c r="NK30" s="120">
        <v>0.0</v>
      </c>
      <c r="NL30" s="83">
        <v>0.0</v>
      </c>
      <c r="NM30" s="83">
        <v>35.0</v>
      </c>
      <c r="NN30" s="83">
        <v>45.0</v>
      </c>
      <c r="NO30" s="120">
        <v>52.0</v>
      </c>
      <c r="NP30" s="120">
        <v>4.0</v>
      </c>
      <c r="NQ30" s="263"/>
    </row>
    <row r="31" ht="14.25" customHeight="1">
      <c r="A31" s="49">
        <v>0.75</v>
      </c>
      <c r="B31" s="50"/>
      <c r="C31" s="51">
        <v>50.68</v>
      </c>
      <c r="D31" s="52">
        <v>340.0</v>
      </c>
      <c r="E31" s="53">
        <v>135.0</v>
      </c>
      <c r="F31" s="53">
        <v>41.0</v>
      </c>
      <c r="G31" s="53">
        <v>8.9</v>
      </c>
      <c r="H31" s="54"/>
      <c r="I31" s="53">
        <v>6.0</v>
      </c>
      <c r="J31" s="53">
        <v>50.0</v>
      </c>
      <c r="K31" s="53">
        <v>49.0</v>
      </c>
      <c r="L31" s="53">
        <v>139.0</v>
      </c>
      <c r="M31" s="53">
        <v>85.0</v>
      </c>
      <c r="N31" s="53">
        <v>20.2</v>
      </c>
      <c r="O31" s="54"/>
      <c r="P31" s="53">
        <v>6.0</v>
      </c>
      <c r="Q31" s="53">
        <v>55.0</v>
      </c>
      <c r="R31" s="53">
        <v>52.0</v>
      </c>
      <c r="S31" s="53">
        <v>342.6</v>
      </c>
      <c r="T31" s="53">
        <v>330.0</v>
      </c>
      <c r="U31" s="53">
        <v>189.8</v>
      </c>
      <c r="V31" s="54"/>
      <c r="W31" s="53">
        <v>338.3</v>
      </c>
      <c r="X31" s="53">
        <v>271.3</v>
      </c>
      <c r="Y31" s="53">
        <v>143.1</v>
      </c>
      <c r="Z31" s="54"/>
      <c r="AA31" s="53">
        <v>342.5</v>
      </c>
      <c r="AB31" s="53">
        <v>450.4</v>
      </c>
      <c r="AC31" s="53">
        <v>262.5</v>
      </c>
      <c r="AD31" s="54"/>
      <c r="AE31" s="53">
        <v>343.1</v>
      </c>
      <c r="AF31" s="53">
        <v>405.5</v>
      </c>
      <c r="AG31" s="53">
        <v>237.6</v>
      </c>
      <c r="AH31" s="54"/>
      <c r="AI31" s="53">
        <v>348.4</v>
      </c>
      <c r="AJ31" s="53">
        <v>493.2</v>
      </c>
      <c r="AK31" s="53">
        <v>289.5</v>
      </c>
      <c r="AL31" s="54"/>
      <c r="AM31" s="53">
        <v>340.5</v>
      </c>
      <c r="AN31" s="53">
        <v>508.1</v>
      </c>
      <c r="AO31" s="53">
        <v>278.9</v>
      </c>
      <c r="AP31" s="54"/>
      <c r="AQ31" s="53">
        <v>135.0</v>
      </c>
      <c r="AR31" s="54">
        <f t="shared" ref="AR31:AS31" si="56">F31</f>
        <v>41</v>
      </c>
      <c r="AS31" s="56">
        <f t="shared" si="56"/>
        <v>8.9</v>
      </c>
      <c r="AT31" s="54"/>
      <c r="AU31" s="54">
        <f t="shared" ref="AU31:AW31" si="57">L31</f>
        <v>139</v>
      </c>
      <c r="AV31" s="54">
        <f t="shared" si="57"/>
        <v>85</v>
      </c>
      <c r="AW31" s="54">
        <f t="shared" si="57"/>
        <v>20.2</v>
      </c>
      <c r="AX31" s="54"/>
      <c r="AY31" s="168">
        <f t="shared" si="6"/>
        <v>135</v>
      </c>
      <c r="AZ31" s="54"/>
      <c r="BA31" s="54"/>
      <c r="BB31" s="54"/>
      <c r="BC31" s="89"/>
      <c r="BD31" s="54"/>
      <c r="BE31" s="53">
        <v>34.0</v>
      </c>
      <c r="BF31" s="53">
        <v>115.0</v>
      </c>
      <c r="BG31" s="53">
        <v>5.6</v>
      </c>
      <c r="BH31" s="54"/>
      <c r="BI31" s="53">
        <v>22.0</v>
      </c>
      <c r="BJ31" s="53">
        <v>89.0</v>
      </c>
      <c r="BK31" s="53">
        <v>62.0</v>
      </c>
      <c r="BL31" s="89"/>
      <c r="BM31" s="58">
        <v>350.0</v>
      </c>
      <c r="BN31" s="58">
        <v>148.0</v>
      </c>
      <c r="BO31" s="58">
        <v>307.0</v>
      </c>
      <c r="BP31" s="58">
        <v>15.4</v>
      </c>
      <c r="BQ31" s="59"/>
      <c r="BR31" s="58">
        <v>6.0</v>
      </c>
      <c r="BS31" s="58">
        <v>62.0</v>
      </c>
      <c r="BT31" s="58">
        <v>62.0</v>
      </c>
      <c r="BU31" s="59">
        <f t="shared" ref="BU31:BU37" si="61">BM31</f>
        <v>350</v>
      </c>
      <c r="BV31" s="58">
        <v>350.0</v>
      </c>
      <c r="BW31" s="58">
        <v>208.0</v>
      </c>
      <c r="BX31" s="58">
        <v>38.0</v>
      </c>
      <c r="BY31" s="58">
        <v>342.0</v>
      </c>
      <c r="BZ31" s="58">
        <v>366.0</v>
      </c>
      <c r="CA31" s="58">
        <v>205.0</v>
      </c>
      <c r="CB31" s="58">
        <v>36.0</v>
      </c>
      <c r="CC31" s="58">
        <v>349.0</v>
      </c>
      <c r="CD31" s="58">
        <v>192.0</v>
      </c>
      <c r="CE31" s="58">
        <v>110.0</v>
      </c>
      <c r="CF31" s="58">
        <v>14.0</v>
      </c>
      <c r="CG31" s="58">
        <v>342.0</v>
      </c>
      <c r="CH31" s="58">
        <v>193.0</v>
      </c>
      <c r="CI31" s="58">
        <v>104.0</v>
      </c>
      <c r="CJ31" s="58">
        <v>15.0</v>
      </c>
      <c r="CK31" s="58">
        <v>355.0</v>
      </c>
      <c r="CL31" s="58">
        <v>92.0</v>
      </c>
      <c r="CM31" s="58">
        <v>61.0</v>
      </c>
      <c r="CN31" s="58">
        <v>12.0</v>
      </c>
      <c r="CO31" s="58">
        <v>339.0</v>
      </c>
      <c r="CP31" s="58">
        <v>181.0</v>
      </c>
      <c r="CQ31" s="58">
        <v>92.0</v>
      </c>
      <c r="CR31" s="58">
        <v>16.0</v>
      </c>
      <c r="CS31" s="58">
        <v>342.0</v>
      </c>
      <c r="CT31" s="58">
        <v>208.0</v>
      </c>
      <c r="CU31" s="58">
        <v>134.0</v>
      </c>
      <c r="CV31" s="58">
        <v>50.0</v>
      </c>
      <c r="CW31" s="58">
        <v>344.0</v>
      </c>
      <c r="CX31" s="58">
        <v>257.0</v>
      </c>
      <c r="CY31" s="58">
        <v>144.0</v>
      </c>
      <c r="CZ31" s="58">
        <v>60.0</v>
      </c>
      <c r="DA31" s="58">
        <v>331.0</v>
      </c>
      <c r="DB31" s="58">
        <v>261.0</v>
      </c>
      <c r="DC31" s="58">
        <v>143.0</v>
      </c>
      <c r="DD31" s="58">
        <v>32.0</v>
      </c>
      <c r="DE31" s="59">
        <f t="shared" ref="DE31:DE37" si="62">BN31</f>
        <v>148</v>
      </c>
      <c r="DF31" s="58">
        <v>35.1</v>
      </c>
      <c r="DG31" s="59">
        <f t="shared" ref="DG31:DH31" si="58">BO31</f>
        <v>307</v>
      </c>
      <c r="DH31" s="59">
        <f t="shared" si="58"/>
        <v>15.4</v>
      </c>
      <c r="DI31" s="59"/>
      <c r="DJ31" s="58">
        <v>7.0</v>
      </c>
      <c r="DK31" s="58">
        <v>58.0</v>
      </c>
      <c r="DL31" s="58">
        <v>49.0</v>
      </c>
      <c r="DM31" s="89"/>
      <c r="DN31" s="61">
        <v>346.0</v>
      </c>
      <c r="DO31" s="61">
        <v>143.0</v>
      </c>
      <c r="DP31" s="61">
        <v>37.66</v>
      </c>
      <c r="DQ31" s="61">
        <v>21.32</v>
      </c>
      <c r="DR31" s="61">
        <v>6.25</v>
      </c>
      <c r="DS31" s="61">
        <v>8.0</v>
      </c>
      <c r="DT31" s="61">
        <v>43.0</v>
      </c>
      <c r="DU31" s="61">
        <v>49.8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343.0</v>
      </c>
      <c r="EF31" s="226">
        <v>138.0</v>
      </c>
      <c r="EG31" s="226">
        <v>95.0</v>
      </c>
      <c r="EH31" s="226">
        <v>3.9</v>
      </c>
      <c r="EI31" s="64"/>
      <c r="EJ31" s="63">
        <v>9.0</v>
      </c>
      <c r="EK31" s="226">
        <v>53.0</v>
      </c>
      <c r="EL31" s="226">
        <v>56.0</v>
      </c>
      <c r="EM31" s="226">
        <v>138.0</v>
      </c>
      <c r="EN31" s="226">
        <v>84.0</v>
      </c>
      <c r="EO31" s="226">
        <v>0.36</v>
      </c>
      <c r="EP31" s="64"/>
      <c r="EQ31" s="63">
        <v>9.0</v>
      </c>
      <c r="ER31" s="226">
        <v>54.0</v>
      </c>
      <c r="ES31" s="226">
        <v>57.0</v>
      </c>
      <c r="ET31" s="226">
        <v>342.0</v>
      </c>
      <c r="EU31" s="226">
        <v>0.0</v>
      </c>
      <c r="EV31" s="226">
        <v>0.0</v>
      </c>
      <c r="EW31" s="226">
        <v>0.0</v>
      </c>
      <c r="EX31" s="226">
        <v>341.0</v>
      </c>
      <c r="EY31" s="226">
        <v>255.0</v>
      </c>
      <c r="EZ31" s="226">
        <v>148.6</v>
      </c>
      <c r="FA31" s="226">
        <v>0.0</v>
      </c>
      <c r="FB31" s="226">
        <v>341.0</v>
      </c>
      <c r="FC31" s="226">
        <v>0.0</v>
      </c>
      <c r="FD31" s="226">
        <v>0.0</v>
      </c>
      <c r="FE31" s="226">
        <v>0.0</v>
      </c>
      <c r="FF31" s="226">
        <v>341.0</v>
      </c>
      <c r="FG31" s="226">
        <v>255.0</v>
      </c>
      <c r="FH31" s="226">
        <v>149.1</v>
      </c>
      <c r="FI31" s="226">
        <v>2.4</v>
      </c>
      <c r="FJ31" s="226">
        <v>343.0</v>
      </c>
      <c r="FK31" s="226">
        <v>243.0</v>
      </c>
      <c r="FL31" s="226">
        <v>140.5</v>
      </c>
      <c r="FM31" s="64"/>
      <c r="FN31" s="226">
        <v>343.0</v>
      </c>
      <c r="FO31" s="226">
        <v>257.0</v>
      </c>
      <c r="FP31" s="226">
        <v>140.9</v>
      </c>
      <c r="FQ31" s="226">
        <v>11.1</v>
      </c>
      <c r="FR31" s="226">
        <v>138.0</v>
      </c>
      <c r="FS31" s="64"/>
      <c r="FT31" s="226">
        <v>15.02</v>
      </c>
      <c r="FU31" s="64"/>
      <c r="FV31" s="226">
        <v>138.0</v>
      </c>
      <c r="FW31" s="64"/>
      <c r="FX31" s="64"/>
      <c r="FY31" s="64"/>
      <c r="FZ31" s="89"/>
      <c r="GA31" s="65">
        <v>343.0</v>
      </c>
      <c r="GB31" s="66">
        <v>523.29</v>
      </c>
      <c r="GC31" s="66">
        <v>288.71</v>
      </c>
      <c r="GD31" s="66">
        <v>40.79</v>
      </c>
      <c r="GE31" s="66">
        <v>342.0</v>
      </c>
      <c r="GF31" s="66">
        <v>502.05</v>
      </c>
      <c r="GG31" s="66">
        <v>283.94</v>
      </c>
      <c r="GH31" s="66">
        <v>44.81</v>
      </c>
      <c r="GI31" s="66">
        <v>343.0</v>
      </c>
      <c r="GJ31" s="66">
        <v>244.58</v>
      </c>
      <c r="GK31" s="66">
        <v>140.8</v>
      </c>
      <c r="GL31" s="66">
        <v>15.58</v>
      </c>
      <c r="GM31" s="66">
        <v>343.0</v>
      </c>
      <c r="GN31" s="66">
        <v>260.11</v>
      </c>
      <c r="GO31" s="66">
        <v>139.71</v>
      </c>
      <c r="GP31" s="66">
        <v>22.2</v>
      </c>
      <c r="GQ31" s="66">
        <v>345.0</v>
      </c>
      <c r="GR31" s="66">
        <v>259.08</v>
      </c>
      <c r="GS31" s="66">
        <v>140.13</v>
      </c>
      <c r="GT31" s="66">
        <v>16.5</v>
      </c>
      <c r="GU31" s="66">
        <v>343.0</v>
      </c>
      <c r="GV31" s="66">
        <v>250.2</v>
      </c>
      <c r="GW31" s="66">
        <v>146.74</v>
      </c>
      <c r="GX31" s="66">
        <v>23.79</v>
      </c>
      <c r="GY31" s="89"/>
      <c r="GZ31" s="98" t="s">
        <v>91</v>
      </c>
      <c r="HA31" s="99" t="s">
        <v>92</v>
      </c>
      <c r="HB31" s="98">
        <v>269.0</v>
      </c>
      <c r="HC31" s="98">
        <v>13.45</v>
      </c>
      <c r="HD31" s="98">
        <v>5.38</v>
      </c>
      <c r="HE31" s="99">
        <v>8.0</v>
      </c>
      <c r="HF31" s="99">
        <v>56.0</v>
      </c>
      <c r="HG31" s="99">
        <v>56.0</v>
      </c>
      <c r="HH31" s="98" t="s">
        <v>91</v>
      </c>
      <c r="HI31" s="98" t="s">
        <v>92</v>
      </c>
      <c r="HJ31" s="98">
        <v>91.0</v>
      </c>
      <c r="HK31" s="98">
        <v>4.55</v>
      </c>
      <c r="HL31" s="98">
        <v>1.82</v>
      </c>
      <c r="HM31" s="98">
        <v>5.0</v>
      </c>
      <c r="HN31" s="99">
        <v>58.0</v>
      </c>
      <c r="HO31" s="99">
        <v>58.0</v>
      </c>
      <c r="HP31" s="98" t="s">
        <v>91</v>
      </c>
      <c r="HQ31" s="99" t="s">
        <v>92</v>
      </c>
      <c r="HR31" s="98">
        <v>93.0</v>
      </c>
      <c r="HS31" s="98">
        <v>4.65</v>
      </c>
      <c r="HT31" s="98">
        <v>2.325</v>
      </c>
      <c r="HU31" s="98">
        <v>7.0</v>
      </c>
      <c r="HV31" s="99">
        <v>56.0</v>
      </c>
      <c r="HW31" s="99">
        <v>56.0</v>
      </c>
      <c r="HX31" s="89"/>
      <c r="HY31" s="147">
        <v>135.0</v>
      </c>
      <c r="HZ31" s="147">
        <v>33.0</v>
      </c>
      <c r="IA31" s="72">
        <v>146.0</v>
      </c>
      <c r="IB31" s="72">
        <v>7.3</v>
      </c>
      <c r="IC31" s="73"/>
      <c r="ID31" s="72">
        <v>2.0</v>
      </c>
      <c r="IE31" s="72">
        <v>58.0</v>
      </c>
      <c r="IF31" s="72">
        <v>40.0</v>
      </c>
      <c r="IG31" s="89"/>
      <c r="IH31" s="74">
        <v>140.0</v>
      </c>
      <c r="II31" s="74">
        <v>34.2</v>
      </c>
      <c r="IJ31" s="74">
        <v>6.0</v>
      </c>
      <c r="IK31" s="74">
        <v>0.1</v>
      </c>
      <c r="IL31" s="74">
        <v>0.2</v>
      </c>
      <c r="IM31" s="74">
        <v>6.0</v>
      </c>
      <c r="IN31" s="74">
        <v>51.0</v>
      </c>
      <c r="IO31" s="74">
        <v>49.0</v>
      </c>
      <c r="IP31" s="74">
        <v>140.0</v>
      </c>
      <c r="IQ31" s="74">
        <v>34.2</v>
      </c>
      <c r="IR31" s="74">
        <v>72.0</v>
      </c>
      <c r="IS31" s="74">
        <v>3.8</v>
      </c>
      <c r="IT31" s="74">
        <v>4.2</v>
      </c>
      <c r="IU31" s="74">
        <v>12.0</v>
      </c>
      <c r="IV31" s="74">
        <v>50.0</v>
      </c>
      <c r="IW31" s="74">
        <v>49.0</v>
      </c>
      <c r="IX31" s="89"/>
      <c r="IY31" s="149">
        <v>142.68</v>
      </c>
      <c r="IZ31" s="149">
        <v>35.71</v>
      </c>
      <c r="JA31" s="149">
        <v>360.8</v>
      </c>
      <c r="JB31" s="149">
        <v>18.04</v>
      </c>
      <c r="JC31" s="149">
        <v>7.2</v>
      </c>
      <c r="JD31" s="149">
        <v>3.0</v>
      </c>
      <c r="JE31" s="149">
        <v>67.56</v>
      </c>
      <c r="JF31" s="149">
        <v>53.22</v>
      </c>
      <c r="JG31" s="149" t="s">
        <v>134</v>
      </c>
      <c r="JH31" s="149" t="s">
        <v>134</v>
      </c>
      <c r="JI31" s="149" t="s">
        <v>134</v>
      </c>
      <c r="JJ31" s="149" t="s">
        <v>134</v>
      </c>
      <c r="JK31" s="149" t="s">
        <v>134</v>
      </c>
      <c r="JL31" s="149" t="s">
        <v>134</v>
      </c>
      <c r="JM31" s="149" t="s">
        <v>134</v>
      </c>
      <c r="JN31" s="149" t="s">
        <v>134</v>
      </c>
      <c r="JO31" s="89"/>
      <c r="JP31" s="78">
        <v>139.0</v>
      </c>
      <c r="JQ31" s="78">
        <v>32.7</v>
      </c>
      <c r="JR31" s="78">
        <v>0.0</v>
      </c>
      <c r="JS31" s="78">
        <v>0.0</v>
      </c>
      <c r="JT31" s="78">
        <v>0.0</v>
      </c>
      <c r="JU31" s="78">
        <v>2.0</v>
      </c>
      <c r="JV31" s="78">
        <v>46.0</v>
      </c>
      <c r="JW31" s="78">
        <v>45.0</v>
      </c>
      <c r="JX31" s="78">
        <v>139.0</v>
      </c>
      <c r="JY31" s="78">
        <v>34.7</v>
      </c>
      <c r="JZ31" s="78">
        <v>131.0</v>
      </c>
      <c r="KA31" s="78">
        <v>7.2</v>
      </c>
      <c r="KB31" s="78">
        <v>2.6</v>
      </c>
      <c r="KC31" s="78">
        <v>2.0</v>
      </c>
      <c r="KD31" s="78">
        <v>52.0</v>
      </c>
      <c r="KE31" s="78">
        <v>51.0</v>
      </c>
      <c r="KF31" s="89"/>
      <c r="KG31" s="79">
        <v>140.0</v>
      </c>
      <c r="KH31" s="79">
        <v>34.0</v>
      </c>
      <c r="KI31" s="238" t="s">
        <v>98</v>
      </c>
      <c r="KJ31" s="238" t="s">
        <v>98</v>
      </c>
      <c r="KK31" s="79"/>
      <c r="KL31" s="79">
        <v>1.0</v>
      </c>
      <c r="KM31" s="79">
        <v>50.0</v>
      </c>
      <c r="KN31" s="79">
        <v>50.0</v>
      </c>
      <c r="KO31" s="79">
        <v>140.0</v>
      </c>
      <c r="KP31" s="79">
        <v>34.0</v>
      </c>
      <c r="KQ31" s="235">
        <v>3.0</v>
      </c>
      <c r="KR31" s="235">
        <v>0.2</v>
      </c>
      <c r="KS31" s="80"/>
      <c r="KT31" s="79">
        <v>1.0</v>
      </c>
      <c r="KU31" s="79">
        <v>50.0</v>
      </c>
      <c r="KV31" s="79">
        <v>48.0</v>
      </c>
      <c r="KW31" s="89"/>
      <c r="KX31" s="81">
        <v>141.0</v>
      </c>
      <c r="KY31" s="81">
        <v>35.0</v>
      </c>
      <c r="KZ31" s="81">
        <v>218.0</v>
      </c>
      <c r="LA31" s="81">
        <v>10.7</v>
      </c>
      <c r="LB31" s="81">
        <v>2.4</v>
      </c>
      <c r="LC31" s="81">
        <v>3.0</v>
      </c>
      <c r="LD31" s="81">
        <v>58.0</v>
      </c>
      <c r="LE31" s="81">
        <v>57.0</v>
      </c>
      <c r="LF31" s="81">
        <v>141.0</v>
      </c>
      <c r="LG31" s="81">
        <v>35.0</v>
      </c>
      <c r="LH31" s="81">
        <v>169.0</v>
      </c>
      <c r="LI31" s="81">
        <v>8.3</v>
      </c>
      <c r="LJ31" s="81">
        <v>5.0</v>
      </c>
      <c r="LK31" s="81">
        <v>5.0</v>
      </c>
      <c r="LL31" s="81">
        <v>57.0</v>
      </c>
      <c r="LM31" s="81">
        <v>56.0</v>
      </c>
      <c r="LN31" s="89"/>
      <c r="LO31" s="82">
        <v>348.0</v>
      </c>
      <c r="LP31" s="82">
        <v>246.0</v>
      </c>
      <c r="LQ31" s="82">
        <v>145.0</v>
      </c>
      <c r="LR31" s="82">
        <v>74.0</v>
      </c>
      <c r="LS31" s="82">
        <v>330.0</v>
      </c>
      <c r="LT31" s="83">
        <v>43.0</v>
      </c>
      <c r="LU31" s="83">
        <v>1.2</v>
      </c>
      <c r="LV31" s="83">
        <v>147.0</v>
      </c>
      <c r="LW31" s="83">
        <v>76.0</v>
      </c>
      <c r="LX31" s="83">
        <v>59.0</v>
      </c>
      <c r="LY31" s="83">
        <v>57.0</v>
      </c>
      <c r="LZ31" s="120">
        <v>12.0</v>
      </c>
      <c r="MA31" s="83">
        <v>102.0</v>
      </c>
      <c r="MB31" s="83">
        <v>7.3</v>
      </c>
      <c r="MC31" s="83">
        <v>147.0</v>
      </c>
      <c r="MD31" s="83">
        <v>170.0</v>
      </c>
      <c r="ME31" s="83">
        <v>78.0</v>
      </c>
      <c r="MF31" s="83">
        <v>66.0</v>
      </c>
      <c r="MG31" s="120">
        <v>12.0</v>
      </c>
      <c r="MH31" s="120">
        <v>0.0</v>
      </c>
      <c r="MI31" s="120">
        <v>0.0</v>
      </c>
      <c r="MJ31" s="120">
        <v>0.0</v>
      </c>
      <c r="MK31" s="120">
        <v>0.0</v>
      </c>
      <c r="ML31" s="83">
        <v>54.0</v>
      </c>
      <c r="MM31" s="83">
        <v>52.0</v>
      </c>
      <c r="MN31" s="120">
        <v>5.0</v>
      </c>
      <c r="MO31" s="86"/>
      <c r="MP31" s="87"/>
      <c r="MQ31" s="87"/>
      <c r="MR31" s="87"/>
      <c r="MS31" s="87"/>
      <c r="MT31" s="83">
        <v>0.0</v>
      </c>
      <c r="MU31" s="83">
        <v>0.0</v>
      </c>
      <c r="MV31" s="83">
        <v>0.0</v>
      </c>
      <c r="MW31" s="83">
        <v>36.0</v>
      </c>
      <c r="MX31" s="83">
        <v>38.0</v>
      </c>
      <c r="MY31" s="88" t="s">
        <v>96</v>
      </c>
      <c r="MZ31" s="120">
        <v>5.0</v>
      </c>
      <c r="NA31" s="88"/>
      <c r="NB31" s="83">
        <v>10.1</v>
      </c>
      <c r="NC31" s="83">
        <v>4.8</v>
      </c>
      <c r="ND31" s="83">
        <v>183.0</v>
      </c>
      <c r="NE31" s="83">
        <v>36.0</v>
      </c>
      <c r="NF31" s="83">
        <v>42.0</v>
      </c>
      <c r="NG31" s="83">
        <v>42.0</v>
      </c>
      <c r="NH31" s="120">
        <v>5.0</v>
      </c>
      <c r="NI31" s="237"/>
      <c r="NJ31" s="120">
        <v>0.0</v>
      </c>
      <c r="NK31" s="120">
        <v>0.0</v>
      </c>
      <c r="NL31" s="120">
        <v>0.0</v>
      </c>
      <c r="NM31" s="83">
        <v>35.0</v>
      </c>
      <c r="NN31" s="83">
        <v>45.0</v>
      </c>
      <c r="NO31" s="83">
        <v>52.0</v>
      </c>
      <c r="NP31" s="120">
        <v>4.0</v>
      </c>
      <c r="NQ31" s="120"/>
    </row>
    <row r="32" ht="14.25" customHeight="1">
      <c r="A32" s="49">
        <v>0.791666666666667</v>
      </c>
      <c r="B32" s="50"/>
      <c r="C32" s="51">
        <v>50.15</v>
      </c>
      <c r="D32" s="52">
        <v>340.0</v>
      </c>
      <c r="E32" s="53">
        <v>134.0</v>
      </c>
      <c r="F32" s="53">
        <v>39.0</v>
      </c>
      <c r="G32" s="53">
        <v>8.4</v>
      </c>
      <c r="H32" s="54"/>
      <c r="I32" s="53">
        <v>6.0</v>
      </c>
      <c r="J32" s="53">
        <v>50.0</v>
      </c>
      <c r="K32" s="53">
        <v>49.0</v>
      </c>
      <c r="L32" s="53">
        <v>138.0</v>
      </c>
      <c r="M32" s="53">
        <v>98.0</v>
      </c>
      <c r="N32" s="53">
        <v>24.5</v>
      </c>
      <c r="O32" s="54"/>
      <c r="P32" s="53">
        <v>6.0</v>
      </c>
      <c r="Q32" s="53">
        <v>55.0</v>
      </c>
      <c r="R32" s="53">
        <v>52.0</v>
      </c>
      <c r="S32" s="53">
        <v>341.9</v>
      </c>
      <c r="T32" s="53">
        <v>294.7</v>
      </c>
      <c r="U32" s="53">
        <v>176.8</v>
      </c>
      <c r="V32" s="54"/>
      <c r="W32" s="53">
        <v>337.2</v>
      </c>
      <c r="X32" s="53">
        <v>223.3</v>
      </c>
      <c r="Y32" s="53">
        <v>131.1</v>
      </c>
      <c r="Z32" s="54"/>
      <c r="AA32" s="53">
        <v>342.8</v>
      </c>
      <c r="AB32" s="53">
        <v>422.9</v>
      </c>
      <c r="AC32" s="53">
        <v>281.7</v>
      </c>
      <c r="AD32" s="54"/>
      <c r="AE32" s="53">
        <v>342.6</v>
      </c>
      <c r="AF32" s="53">
        <v>470.4</v>
      </c>
      <c r="AG32" s="53">
        <v>254.3</v>
      </c>
      <c r="AH32" s="54"/>
      <c r="AI32" s="53">
        <v>349.7</v>
      </c>
      <c r="AJ32" s="53">
        <v>488.5</v>
      </c>
      <c r="AK32" s="53">
        <v>309.3</v>
      </c>
      <c r="AL32" s="54"/>
      <c r="AM32" s="53">
        <v>340.2</v>
      </c>
      <c r="AN32" s="53">
        <v>522.1</v>
      </c>
      <c r="AO32" s="53">
        <v>294.5</v>
      </c>
      <c r="AP32" s="54"/>
      <c r="AQ32" s="53">
        <v>134.0</v>
      </c>
      <c r="AR32" s="54">
        <f t="shared" ref="AR32:AS32" si="59">F32</f>
        <v>39</v>
      </c>
      <c r="AS32" s="56">
        <f t="shared" si="59"/>
        <v>8.4</v>
      </c>
      <c r="AT32" s="54"/>
      <c r="AU32" s="54">
        <f t="shared" ref="AU32:AW32" si="60">L32</f>
        <v>138</v>
      </c>
      <c r="AV32" s="54">
        <f t="shared" si="60"/>
        <v>98</v>
      </c>
      <c r="AW32" s="54">
        <f t="shared" si="60"/>
        <v>24.5</v>
      </c>
      <c r="AX32" s="54"/>
      <c r="AY32" s="168">
        <f t="shared" si="6"/>
        <v>134</v>
      </c>
      <c r="AZ32" s="54"/>
      <c r="BA32" s="54"/>
      <c r="BB32" s="54"/>
      <c r="BC32" s="89"/>
      <c r="BD32" s="54"/>
      <c r="BE32" s="53">
        <v>34.0</v>
      </c>
      <c r="BF32" s="53">
        <v>118.0</v>
      </c>
      <c r="BG32" s="53">
        <v>5.7</v>
      </c>
      <c r="BH32" s="54"/>
      <c r="BI32" s="53">
        <v>22.0</v>
      </c>
      <c r="BJ32" s="53">
        <v>89.0</v>
      </c>
      <c r="BK32" s="53">
        <v>62.0</v>
      </c>
      <c r="BL32" s="89"/>
      <c r="BM32" s="58">
        <v>349.0</v>
      </c>
      <c r="BN32" s="58">
        <v>148.0</v>
      </c>
      <c r="BO32" s="58">
        <v>358.0</v>
      </c>
      <c r="BP32" s="58">
        <v>17.9</v>
      </c>
      <c r="BQ32" s="59"/>
      <c r="BR32" s="58">
        <v>6.0</v>
      </c>
      <c r="BS32" s="58">
        <v>62.0</v>
      </c>
      <c r="BT32" s="58">
        <v>59.0</v>
      </c>
      <c r="BU32" s="59">
        <f t="shared" si="61"/>
        <v>349</v>
      </c>
      <c r="BV32" s="58">
        <v>346.0</v>
      </c>
      <c r="BW32" s="58">
        <v>207.0</v>
      </c>
      <c r="BX32" s="58">
        <v>30.0</v>
      </c>
      <c r="BY32" s="58">
        <v>341.0</v>
      </c>
      <c r="BZ32" s="58">
        <v>366.0</v>
      </c>
      <c r="CA32" s="58">
        <v>205.0</v>
      </c>
      <c r="CB32" s="58">
        <v>26.0</v>
      </c>
      <c r="CC32" s="58">
        <v>349.0</v>
      </c>
      <c r="CD32" s="58">
        <v>254.0</v>
      </c>
      <c r="CE32" s="58">
        <v>148.0</v>
      </c>
      <c r="CF32" s="58">
        <v>6.0</v>
      </c>
      <c r="CG32" s="58">
        <v>341.0</v>
      </c>
      <c r="CH32" s="58">
        <v>261.0</v>
      </c>
      <c r="CI32" s="58">
        <v>146.0</v>
      </c>
      <c r="CJ32" s="58">
        <v>5.0</v>
      </c>
      <c r="CK32" s="58">
        <v>355.0</v>
      </c>
      <c r="CL32" s="58">
        <v>112.0</v>
      </c>
      <c r="CM32" s="58">
        <v>74.0</v>
      </c>
      <c r="CN32" s="58">
        <v>11.0</v>
      </c>
      <c r="CO32" s="58">
        <v>338.0</v>
      </c>
      <c r="CP32" s="58">
        <v>220.0</v>
      </c>
      <c r="CQ32" s="58">
        <v>112.0</v>
      </c>
      <c r="CR32" s="58">
        <v>13.0</v>
      </c>
      <c r="CS32" s="58">
        <v>341.0</v>
      </c>
      <c r="CT32" s="58">
        <v>247.0</v>
      </c>
      <c r="CU32" s="58">
        <v>157.0</v>
      </c>
      <c r="CV32" s="58">
        <v>72.0</v>
      </c>
      <c r="CW32" s="58">
        <v>345.0</v>
      </c>
      <c r="CX32" s="58">
        <v>269.0</v>
      </c>
      <c r="CY32" s="58">
        <v>151.0</v>
      </c>
      <c r="CZ32" s="58">
        <v>64.0</v>
      </c>
      <c r="DA32" s="58">
        <v>330.0</v>
      </c>
      <c r="DB32" s="58">
        <v>275.0</v>
      </c>
      <c r="DC32" s="58">
        <v>150.0</v>
      </c>
      <c r="DD32" s="58">
        <v>34.0</v>
      </c>
      <c r="DE32" s="59">
        <f t="shared" si="62"/>
        <v>148</v>
      </c>
      <c r="DF32" s="58">
        <v>35.0</v>
      </c>
      <c r="DG32" s="59">
        <f t="shared" ref="DG32:DH32" si="63">BO32</f>
        <v>358</v>
      </c>
      <c r="DH32" s="59">
        <f t="shared" si="63"/>
        <v>17.9</v>
      </c>
      <c r="DI32" s="59"/>
      <c r="DJ32" s="58">
        <v>7.0</v>
      </c>
      <c r="DK32" s="58">
        <v>69.0</v>
      </c>
      <c r="DL32" s="58">
        <v>58.0</v>
      </c>
      <c r="DM32" s="89"/>
      <c r="DN32" s="61">
        <v>347.0</v>
      </c>
      <c r="DO32" s="61">
        <v>143.0</v>
      </c>
      <c r="DP32" s="61">
        <v>38.81</v>
      </c>
      <c r="DQ32" s="61">
        <v>26.56</v>
      </c>
      <c r="DR32" s="61">
        <v>5.36</v>
      </c>
      <c r="DS32" s="61">
        <v>8.0</v>
      </c>
      <c r="DT32" s="61">
        <v>43.0</v>
      </c>
      <c r="DU32" s="61">
        <v>49.9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342.0</v>
      </c>
      <c r="EF32" s="63">
        <v>138.0</v>
      </c>
      <c r="EG32" s="63">
        <v>97.0</v>
      </c>
      <c r="EH32" s="63">
        <v>3.9</v>
      </c>
      <c r="EI32" s="64"/>
      <c r="EJ32" s="63">
        <v>9.0</v>
      </c>
      <c r="EK32" s="63">
        <v>52.0</v>
      </c>
      <c r="EL32" s="63">
        <v>55.0</v>
      </c>
      <c r="EM32" s="63">
        <v>138.0</v>
      </c>
      <c r="EN32" s="63">
        <v>93.0</v>
      </c>
      <c r="EO32" s="63">
        <v>4.2</v>
      </c>
      <c r="EP32" s="64"/>
      <c r="EQ32" s="63">
        <v>9.0</v>
      </c>
      <c r="ER32" s="63">
        <v>53.0</v>
      </c>
      <c r="ES32" s="63">
        <v>56.0</v>
      </c>
      <c r="ET32" s="63">
        <v>342.0</v>
      </c>
      <c r="EU32" s="63">
        <v>0.0</v>
      </c>
      <c r="EV32" s="63">
        <v>0.0</v>
      </c>
      <c r="EW32" s="63">
        <v>0.0</v>
      </c>
      <c r="EX32" s="63">
        <v>339.0</v>
      </c>
      <c r="EY32" s="63">
        <v>256.0</v>
      </c>
      <c r="EZ32" s="63">
        <v>148.0</v>
      </c>
      <c r="FA32" s="63">
        <v>-3.8</v>
      </c>
      <c r="FB32" s="63">
        <v>339.0</v>
      </c>
      <c r="FC32" s="63">
        <v>0.0</v>
      </c>
      <c r="FD32" s="63">
        <v>0.0</v>
      </c>
      <c r="FE32" s="63">
        <v>0.0</v>
      </c>
      <c r="FF32" s="63">
        <v>340.0</v>
      </c>
      <c r="FG32" s="63">
        <v>257.0</v>
      </c>
      <c r="FH32" s="63">
        <v>149.0</v>
      </c>
      <c r="FI32" s="63">
        <v>-4.4</v>
      </c>
      <c r="FJ32" s="63">
        <v>342.0</v>
      </c>
      <c r="FK32" s="63">
        <v>245.0</v>
      </c>
      <c r="FL32" s="63">
        <v>141.0</v>
      </c>
      <c r="FM32" s="64"/>
      <c r="FN32" s="63">
        <v>342.0</v>
      </c>
      <c r="FO32" s="63">
        <v>240.0</v>
      </c>
      <c r="FP32" s="63">
        <v>142.0</v>
      </c>
      <c r="FQ32" s="63">
        <v>6.4</v>
      </c>
      <c r="FR32" s="63">
        <v>138.0</v>
      </c>
      <c r="FS32" s="64"/>
      <c r="FT32" s="63">
        <v>10.42</v>
      </c>
      <c r="FU32" s="64"/>
      <c r="FV32" s="63">
        <v>138.0</v>
      </c>
      <c r="FW32" s="64"/>
      <c r="FX32" s="64"/>
      <c r="FY32" s="64"/>
      <c r="FZ32" s="89"/>
      <c r="GA32" s="65">
        <v>343.0</v>
      </c>
      <c r="GB32" s="66">
        <v>545.28</v>
      </c>
      <c r="GC32" s="66">
        <v>302.95</v>
      </c>
      <c r="GD32" s="66">
        <v>29.57</v>
      </c>
      <c r="GE32" s="66">
        <v>342.0</v>
      </c>
      <c r="GF32" s="66">
        <v>530.62</v>
      </c>
      <c r="GG32" s="66">
        <v>301.28</v>
      </c>
      <c r="GH32" s="66">
        <v>35.6</v>
      </c>
      <c r="GI32" s="66">
        <v>343.0</v>
      </c>
      <c r="GJ32" s="66">
        <v>245.45</v>
      </c>
      <c r="GK32" s="66">
        <v>141.88</v>
      </c>
      <c r="GL32" s="66">
        <v>11.22</v>
      </c>
      <c r="GM32" s="66">
        <v>342.0</v>
      </c>
      <c r="GN32" s="66">
        <v>245.45</v>
      </c>
      <c r="GO32" s="66">
        <v>141.88</v>
      </c>
      <c r="GP32" s="66">
        <v>11.98</v>
      </c>
      <c r="GQ32" s="66">
        <v>342.0</v>
      </c>
      <c r="GR32" s="66">
        <v>299.53</v>
      </c>
      <c r="GS32" s="66">
        <v>163.16</v>
      </c>
      <c r="GT32" s="66">
        <v>16.67</v>
      </c>
      <c r="GU32" s="66">
        <v>342.0</v>
      </c>
      <c r="GV32" s="66">
        <v>277.11</v>
      </c>
      <c r="GW32" s="66">
        <v>156.54</v>
      </c>
      <c r="GX32" s="66">
        <v>18.43</v>
      </c>
      <c r="GY32" s="89"/>
      <c r="GZ32" s="98" t="s">
        <v>91</v>
      </c>
      <c r="HA32" s="99" t="s">
        <v>92</v>
      </c>
      <c r="HB32" s="98">
        <v>202.0</v>
      </c>
      <c r="HC32" s="98">
        <v>10.1</v>
      </c>
      <c r="HD32" s="98">
        <v>4.04</v>
      </c>
      <c r="HE32" s="99">
        <v>8.0</v>
      </c>
      <c r="HF32" s="99">
        <v>56.0</v>
      </c>
      <c r="HG32" s="99">
        <v>56.0</v>
      </c>
      <c r="HH32" s="98" t="s">
        <v>91</v>
      </c>
      <c r="HI32" s="98" t="s">
        <v>92</v>
      </c>
      <c r="HJ32" s="98">
        <v>84.0</v>
      </c>
      <c r="HK32" s="98">
        <v>4.2</v>
      </c>
      <c r="HL32" s="98">
        <v>1.68</v>
      </c>
      <c r="HM32" s="98">
        <v>5.0</v>
      </c>
      <c r="HN32" s="99">
        <v>58.0</v>
      </c>
      <c r="HO32" s="99">
        <v>58.0</v>
      </c>
      <c r="HP32" s="98" t="s">
        <v>91</v>
      </c>
      <c r="HQ32" s="99" t="s">
        <v>92</v>
      </c>
      <c r="HR32" s="98">
        <v>88.0</v>
      </c>
      <c r="HS32" s="98">
        <v>4.4</v>
      </c>
      <c r="HT32" s="98">
        <v>2.2</v>
      </c>
      <c r="HU32" s="98">
        <v>7.0</v>
      </c>
      <c r="HV32" s="99">
        <v>56.0</v>
      </c>
      <c r="HW32" s="99">
        <v>56.0</v>
      </c>
      <c r="HX32" s="89"/>
      <c r="HY32" s="147">
        <v>135.0</v>
      </c>
      <c r="HZ32" s="147">
        <v>33.0</v>
      </c>
      <c r="IA32" s="72">
        <v>142.0</v>
      </c>
      <c r="IB32" s="72">
        <v>7.1</v>
      </c>
      <c r="IC32" s="73"/>
      <c r="ID32" s="72">
        <v>2.0</v>
      </c>
      <c r="IE32" s="72">
        <v>58.0</v>
      </c>
      <c r="IF32" s="72">
        <v>38.0</v>
      </c>
      <c r="IG32" s="89"/>
      <c r="IH32" s="74">
        <v>140.0</v>
      </c>
      <c r="II32" s="74">
        <v>33.9</v>
      </c>
      <c r="IJ32" s="74">
        <v>133.0</v>
      </c>
      <c r="IK32" s="74">
        <v>6.7</v>
      </c>
      <c r="IL32" s="74">
        <v>7.7</v>
      </c>
      <c r="IM32" s="74">
        <v>6.0</v>
      </c>
      <c r="IN32" s="74">
        <v>51.0</v>
      </c>
      <c r="IO32" s="74">
        <v>49.0</v>
      </c>
      <c r="IP32" s="74">
        <v>140.0</v>
      </c>
      <c r="IQ32" s="74">
        <v>33.9</v>
      </c>
      <c r="IR32" s="74">
        <v>7.0</v>
      </c>
      <c r="IS32" s="74">
        <v>0.3</v>
      </c>
      <c r="IT32" s="74">
        <v>0.4</v>
      </c>
      <c r="IU32" s="74">
        <v>12.0</v>
      </c>
      <c r="IV32" s="74">
        <v>50.0</v>
      </c>
      <c r="IW32" s="74">
        <v>49.0</v>
      </c>
      <c r="IX32" s="89"/>
      <c r="IY32" s="149">
        <v>142.68</v>
      </c>
      <c r="IZ32" s="149">
        <v>35.7</v>
      </c>
      <c r="JA32" s="149">
        <v>408.2</v>
      </c>
      <c r="JB32" s="149">
        <v>20.41</v>
      </c>
      <c r="JC32" s="149">
        <v>6.52</v>
      </c>
      <c r="JD32" s="149">
        <v>3.0</v>
      </c>
      <c r="JE32" s="149">
        <v>67.56</v>
      </c>
      <c r="JF32" s="149">
        <v>51.3</v>
      </c>
      <c r="JG32" s="149" t="s">
        <v>134</v>
      </c>
      <c r="JH32" s="149" t="s">
        <v>134</v>
      </c>
      <c r="JI32" s="149" t="s">
        <v>134</v>
      </c>
      <c r="JJ32" s="149" t="s">
        <v>134</v>
      </c>
      <c r="JK32" s="149" t="s">
        <v>134</v>
      </c>
      <c r="JL32" s="149" t="s">
        <v>134</v>
      </c>
      <c r="JM32" s="149" t="s">
        <v>134</v>
      </c>
      <c r="JN32" s="149" t="s">
        <v>134</v>
      </c>
      <c r="JO32" s="89"/>
      <c r="JP32" s="78">
        <v>140.0</v>
      </c>
      <c r="JQ32" s="78">
        <v>32.8</v>
      </c>
      <c r="JR32" s="78">
        <v>0.0</v>
      </c>
      <c r="JS32" s="78">
        <v>0.0</v>
      </c>
      <c r="JT32" s="78">
        <v>0.0</v>
      </c>
      <c r="JU32" s="78">
        <v>2.0</v>
      </c>
      <c r="JV32" s="78">
        <v>45.0</v>
      </c>
      <c r="JW32" s="78">
        <v>45.0</v>
      </c>
      <c r="JX32" s="78">
        <v>140.0</v>
      </c>
      <c r="JY32" s="78">
        <v>35.2</v>
      </c>
      <c r="JZ32" s="78">
        <v>17.0</v>
      </c>
      <c r="KA32" s="78">
        <v>0.7</v>
      </c>
      <c r="KB32" s="78">
        <v>0.0</v>
      </c>
      <c r="KC32" s="78">
        <v>2.0</v>
      </c>
      <c r="KD32" s="78">
        <v>52.0</v>
      </c>
      <c r="KE32" s="78">
        <v>51.0</v>
      </c>
      <c r="KF32" s="89"/>
      <c r="KG32" s="79">
        <v>141.0</v>
      </c>
      <c r="KH32" s="79">
        <v>34.0</v>
      </c>
      <c r="KI32" s="238">
        <v>56.0</v>
      </c>
      <c r="KJ32" s="238">
        <v>2.8</v>
      </c>
      <c r="KK32" s="79"/>
      <c r="KL32" s="79">
        <v>1.0</v>
      </c>
      <c r="KM32" s="79">
        <v>52.0</v>
      </c>
      <c r="KN32" s="79">
        <v>52.0</v>
      </c>
      <c r="KO32" s="79">
        <v>141.0</v>
      </c>
      <c r="KP32" s="79">
        <v>34.0</v>
      </c>
      <c r="KQ32" s="235" t="s">
        <v>98</v>
      </c>
      <c r="KR32" s="235" t="s">
        <v>98</v>
      </c>
      <c r="KS32" s="80"/>
      <c r="KT32" s="79">
        <v>1.0</v>
      </c>
      <c r="KU32" s="79">
        <v>52.0</v>
      </c>
      <c r="KV32" s="79">
        <v>50.0</v>
      </c>
      <c r="KW32" s="89"/>
      <c r="KX32" s="81">
        <v>140.0</v>
      </c>
      <c r="KY32" s="81">
        <v>34.0</v>
      </c>
      <c r="KZ32" s="81">
        <v>244.0</v>
      </c>
      <c r="LA32" s="81">
        <v>11.0</v>
      </c>
      <c r="LB32" s="81">
        <v>2.0</v>
      </c>
      <c r="LC32" s="81">
        <v>3.0</v>
      </c>
      <c r="LD32" s="81">
        <v>58.0</v>
      </c>
      <c r="LE32" s="81">
        <v>57.0</v>
      </c>
      <c r="LF32" s="81">
        <v>140.0</v>
      </c>
      <c r="LG32" s="81">
        <v>34.0</v>
      </c>
      <c r="LH32" s="81">
        <v>267.0</v>
      </c>
      <c r="LI32" s="81">
        <v>13.1</v>
      </c>
      <c r="LJ32" s="81">
        <v>5.0</v>
      </c>
      <c r="LK32" s="81">
        <v>5.0</v>
      </c>
      <c r="LL32" s="81">
        <v>57.0</v>
      </c>
      <c r="LM32" s="81">
        <v>56.0</v>
      </c>
      <c r="LN32" s="89"/>
      <c r="LO32" s="82">
        <v>348.0</v>
      </c>
      <c r="LP32" s="82">
        <v>243.0</v>
      </c>
      <c r="LQ32" s="82">
        <v>145.0</v>
      </c>
      <c r="LR32" s="82">
        <v>74.0</v>
      </c>
      <c r="LS32" s="82">
        <v>336.0</v>
      </c>
      <c r="LT32" s="82">
        <v>46.0</v>
      </c>
      <c r="LU32" s="82">
        <v>3.0</v>
      </c>
      <c r="LV32" s="82">
        <v>146.0</v>
      </c>
      <c r="LW32" s="82">
        <v>81.0</v>
      </c>
      <c r="LX32" s="82">
        <v>59.0</v>
      </c>
      <c r="LY32" s="82">
        <v>57.0</v>
      </c>
      <c r="LZ32" s="82">
        <v>12.0</v>
      </c>
      <c r="MA32" s="82">
        <v>99.0</v>
      </c>
      <c r="MB32" s="82">
        <v>11.0</v>
      </c>
      <c r="MC32" s="82">
        <v>143.0</v>
      </c>
      <c r="MD32" s="82">
        <v>162.0</v>
      </c>
      <c r="ME32" s="82">
        <v>76.0</v>
      </c>
      <c r="MF32" s="82">
        <v>65.0</v>
      </c>
      <c r="MG32" s="82">
        <v>10.0</v>
      </c>
      <c r="MH32" s="120">
        <v>0.0</v>
      </c>
      <c r="MI32" s="120">
        <v>0.0</v>
      </c>
      <c r="MJ32" s="120">
        <v>0.0</v>
      </c>
      <c r="MK32" s="120">
        <v>0.0</v>
      </c>
      <c r="ML32" s="83">
        <v>54.0</v>
      </c>
      <c r="MM32" s="83">
        <v>52.0</v>
      </c>
      <c r="MN32" s="120">
        <v>5.0</v>
      </c>
      <c r="MO32" s="86"/>
      <c r="MP32" s="87"/>
      <c r="MQ32" s="87"/>
      <c r="MR32" s="87"/>
      <c r="MS32" s="87"/>
      <c r="MT32" s="82">
        <v>0.0</v>
      </c>
      <c r="MU32" s="82">
        <v>0.0</v>
      </c>
      <c r="MV32" s="82">
        <v>0.0</v>
      </c>
      <c r="MW32" s="82">
        <v>37.0</v>
      </c>
      <c r="MX32" s="82">
        <v>38.0</v>
      </c>
      <c r="MY32" s="82" t="s">
        <v>96</v>
      </c>
      <c r="MZ32" s="82">
        <v>5.0</v>
      </c>
      <c r="NA32" s="87"/>
      <c r="NB32" s="82">
        <v>11.0</v>
      </c>
      <c r="NC32" s="82">
        <v>5.0</v>
      </c>
      <c r="ND32" s="82">
        <v>193.0</v>
      </c>
      <c r="NE32" s="82">
        <v>36.0</v>
      </c>
      <c r="NF32" s="82">
        <v>45.0</v>
      </c>
      <c r="NG32" s="82">
        <v>45.0</v>
      </c>
      <c r="NH32" s="82">
        <v>5.0</v>
      </c>
      <c r="NI32" s="87"/>
      <c r="NJ32" s="120">
        <v>0.0</v>
      </c>
      <c r="NK32" s="120">
        <v>0.0</v>
      </c>
      <c r="NL32" s="120">
        <v>0.0</v>
      </c>
      <c r="NM32" s="83">
        <v>35.0</v>
      </c>
      <c r="NN32" s="83">
        <v>45.0</v>
      </c>
      <c r="NO32" s="83">
        <v>52.0</v>
      </c>
      <c r="NP32" s="120">
        <v>4.0</v>
      </c>
      <c r="NQ32" s="223"/>
    </row>
    <row r="33" ht="14.25" customHeight="1">
      <c r="A33" s="49">
        <v>0.833333333333334</v>
      </c>
      <c r="B33" s="50"/>
      <c r="C33" s="51">
        <v>50.22</v>
      </c>
      <c r="D33" s="52">
        <v>339.0</v>
      </c>
      <c r="E33" s="53">
        <v>134.0</v>
      </c>
      <c r="F33" s="53">
        <v>71.0</v>
      </c>
      <c r="G33" s="53">
        <v>15.5</v>
      </c>
      <c r="H33" s="54"/>
      <c r="I33" s="53">
        <v>6.0</v>
      </c>
      <c r="J33" s="53">
        <v>50.0</v>
      </c>
      <c r="K33" s="53">
        <v>49.0</v>
      </c>
      <c r="L33" s="53">
        <v>138.0</v>
      </c>
      <c r="M33" s="53">
        <v>85.0</v>
      </c>
      <c r="N33" s="53">
        <v>21.3</v>
      </c>
      <c r="O33" s="54"/>
      <c r="P33" s="53">
        <v>6.0</v>
      </c>
      <c r="Q33" s="53">
        <v>55.0</v>
      </c>
      <c r="R33" s="53">
        <v>52.0</v>
      </c>
      <c r="S33" s="53">
        <v>341.4</v>
      </c>
      <c r="T33" s="53">
        <v>326.5</v>
      </c>
      <c r="U33" s="53">
        <v>196.4</v>
      </c>
      <c r="V33" s="54"/>
      <c r="W33" s="53">
        <v>336.5</v>
      </c>
      <c r="X33" s="53">
        <v>254.8</v>
      </c>
      <c r="Y33" s="53">
        <v>149.3</v>
      </c>
      <c r="Z33" s="54"/>
      <c r="AA33" s="53">
        <v>342.1</v>
      </c>
      <c r="AB33" s="53">
        <v>359.0</v>
      </c>
      <c r="AC33" s="53">
        <v>236.1</v>
      </c>
      <c r="AD33" s="54"/>
      <c r="AE33" s="53">
        <v>341.6</v>
      </c>
      <c r="AF33" s="53">
        <v>399.8</v>
      </c>
      <c r="AG33" s="53">
        <v>213.4</v>
      </c>
      <c r="AH33" s="54"/>
      <c r="AI33" s="53">
        <v>348.9</v>
      </c>
      <c r="AJ33" s="53">
        <v>449.7</v>
      </c>
      <c r="AK33" s="53">
        <v>284.9</v>
      </c>
      <c r="AL33" s="54"/>
      <c r="AM33" s="53">
        <v>339.9</v>
      </c>
      <c r="AN33" s="53">
        <v>383.6</v>
      </c>
      <c r="AO33" s="53">
        <v>270.7</v>
      </c>
      <c r="AP33" s="54"/>
      <c r="AQ33" s="53">
        <v>134.0</v>
      </c>
      <c r="AR33" s="54">
        <f t="shared" ref="AR33:AS33" si="64">F33</f>
        <v>71</v>
      </c>
      <c r="AS33" s="56">
        <f t="shared" si="64"/>
        <v>15.5</v>
      </c>
      <c r="AT33" s="54"/>
      <c r="AU33" s="54">
        <f t="shared" ref="AU33:AW33" si="65">L33</f>
        <v>138</v>
      </c>
      <c r="AV33" s="54">
        <f t="shared" si="65"/>
        <v>85</v>
      </c>
      <c r="AW33" s="54">
        <f t="shared" si="65"/>
        <v>21.3</v>
      </c>
      <c r="AX33" s="54"/>
      <c r="AY33" s="168">
        <f t="shared" si="6"/>
        <v>134</v>
      </c>
      <c r="AZ33" s="54"/>
      <c r="BA33" s="54"/>
      <c r="BB33" s="54"/>
      <c r="BC33" s="89"/>
      <c r="BD33" s="54"/>
      <c r="BE33" s="53">
        <v>34.0</v>
      </c>
      <c r="BF33" s="53">
        <v>107.0</v>
      </c>
      <c r="BG33" s="53">
        <v>5.2</v>
      </c>
      <c r="BH33" s="54"/>
      <c r="BI33" s="53">
        <v>22.0</v>
      </c>
      <c r="BJ33" s="53">
        <v>89.0</v>
      </c>
      <c r="BK33" s="53">
        <v>62.0</v>
      </c>
      <c r="BL33" s="89"/>
      <c r="BM33" s="58">
        <v>349.0</v>
      </c>
      <c r="BN33" s="58">
        <v>147.0</v>
      </c>
      <c r="BO33" s="58">
        <v>349.0</v>
      </c>
      <c r="BP33" s="58">
        <v>17.5</v>
      </c>
      <c r="BQ33" s="59"/>
      <c r="BR33" s="58">
        <v>6.0</v>
      </c>
      <c r="BS33" s="58">
        <v>63.0</v>
      </c>
      <c r="BT33" s="58">
        <v>59.0</v>
      </c>
      <c r="BU33" s="59">
        <f t="shared" si="61"/>
        <v>349</v>
      </c>
      <c r="BV33" s="58">
        <v>347.0</v>
      </c>
      <c r="BW33" s="58">
        <v>208.0</v>
      </c>
      <c r="BX33" s="58">
        <v>30.0</v>
      </c>
      <c r="BY33" s="58">
        <v>341.0</v>
      </c>
      <c r="BZ33" s="58">
        <v>365.0</v>
      </c>
      <c r="CA33" s="58">
        <v>206.0</v>
      </c>
      <c r="CB33" s="58">
        <v>28.0</v>
      </c>
      <c r="CC33" s="58">
        <v>349.0</v>
      </c>
      <c r="CD33" s="58">
        <v>224.0</v>
      </c>
      <c r="CE33" s="58">
        <v>128.0</v>
      </c>
      <c r="CF33" s="58">
        <v>6.0</v>
      </c>
      <c r="CG33" s="58">
        <v>341.0</v>
      </c>
      <c r="CH33" s="58">
        <v>225.0</v>
      </c>
      <c r="CI33" s="58">
        <v>128.0</v>
      </c>
      <c r="CJ33" s="58">
        <v>5.0</v>
      </c>
      <c r="CK33" s="58">
        <v>355.0</v>
      </c>
      <c r="CL33" s="58">
        <v>114.0</v>
      </c>
      <c r="CM33" s="58">
        <v>75.0</v>
      </c>
      <c r="CN33" s="58">
        <v>15.0</v>
      </c>
      <c r="CO33" s="58">
        <v>338.0</v>
      </c>
      <c r="CP33" s="58">
        <v>233.0</v>
      </c>
      <c r="CQ33" s="58">
        <v>112.0</v>
      </c>
      <c r="CR33" s="58">
        <v>19.0</v>
      </c>
      <c r="CS33" s="58">
        <v>341.0</v>
      </c>
      <c r="CT33" s="58">
        <v>228.0</v>
      </c>
      <c r="CU33" s="58">
        <v>152.0</v>
      </c>
      <c r="CV33" s="58">
        <v>47.0</v>
      </c>
      <c r="CW33" s="58">
        <v>345.0</v>
      </c>
      <c r="CX33" s="58">
        <v>241.0</v>
      </c>
      <c r="CY33" s="58">
        <v>132.0</v>
      </c>
      <c r="CZ33" s="58">
        <v>57.0</v>
      </c>
      <c r="DA33" s="58">
        <v>331.0</v>
      </c>
      <c r="DB33" s="58">
        <v>244.0</v>
      </c>
      <c r="DC33" s="58">
        <v>132.0</v>
      </c>
      <c r="DD33" s="58">
        <v>35.0</v>
      </c>
      <c r="DE33" s="59">
        <f t="shared" si="62"/>
        <v>147</v>
      </c>
      <c r="DF33" s="58">
        <v>35.0</v>
      </c>
      <c r="DG33" s="59">
        <f t="shared" ref="DG33:DH33" si="66">BO33</f>
        <v>349</v>
      </c>
      <c r="DH33" s="59">
        <f t="shared" si="66"/>
        <v>17.5</v>
      </c>
      <c r="DI33" s="59"/>
      <c r="DJ33" s="58">
        <v>7.0</v>
      </c>
      <c r="DK33" s="58">
        <v>74.0</v>
      </c>
      <c r="DL33" s="58">
        <v>59.0</v>
      </c>
      <c r="DM33" s="89"/>
      <c r="DN33" s="61">
        <v>346.0</v>
      </c>
      <c r="DO33" s="61">
        <v>142.0</v>
      </c>
      <c r="DP33" s="61">
        <v>47.44</v>
      </c>
      <c r="DQ33" s="61">
        <v>27.12</v>
      </c>
      <c r="DR33" s="61">
        <v>7.57</v>
      </c>
      <c r="DS33" s="61">
        <v>8.0</v>
      </c>
      <c r="DT33" s="61">
        <v>44.0</v>
      </c>
      <c r="DU33" s="61">
        <v>50.3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342.0</v>
      </c>
      <c r="EF33" s="63">
        <v>138.0</v>
      </c>
      <c r="EG33" s="63">
        <v>96.0</v>
      </c>
      <c r="EH33" s="63">
        <v>3.9</v>
      </c>
      <c r="EI33" s="64"/>
      <c r="EJ33" s="63">
        <v>9.0</v>
      </c>
      <c r="EK33" s="63">
        <v>52.0</v>
      </c>
      <c r="EL33" s="63">
        <v>55.0</v>
      </c>
      <c r="EM33" s="63">
        <v>138.0</v>
      </c>
      <c r="EN33" s="63">
        <v>93.0</v>
      </c>
      <c r="EO33" s="63">
        <v>4.1</v>
      </c>
      <c r="EP33" s="64"/>
      <c r="EQ33" s="63">
        <v>9.0</v>
      </c>
      <c r="ER33" s="63">
        <v>53.0</v>
      </c>
      <c r="ES33" s="63">
        <v>56.0</v>
      </c>
      <c r="ET33" s="63">
        <v>341.0</v>
      </c>
      <c r="EU33" s="63">
        <v>0.0</v>
      </c>
      <c r="EV33" s="63">
        <v>0.0</v>
      </c>
      <c r="EW33" s="63">
        <v>0.0</v>
      </c>
      <c r="EX33" s="63">
        <v>339.0</v>
      </c>
      <c r="EY33" s="63">
        <v>255.0</v>
      </c>
      <c r="EZ33" s="63">
        <v>148.7</v>
      </c>
      <c r="FA33" s="63">
        <v>-4.5</v>
      </c>
      <c r="FB33" s="63">
        <v>339.0</v>
      </c>
      <c r="FC33" s="63">
        <v>0.0</v>
      </c>
      <c r="FD33" s="63">
        <v>0.0</v>
      </c>
      <c r="FE33" s="63">
        <v>0.0</v>
      </c>
      <c r="FF33" s="63">
        <v>340.0</v>
      </c>
      <c r="FG33" s="63">
        <v>257.0</v>
      </c>
      <c r="FH33" s="63">
        <v>149.0</v>
      </c>
      <c r="FI33" s="63">
        <v>-4.7</v>
      </c>
      <c r="FJ33" s="63">
        <v>342.0</v>
      </c>
      <c r="FK33" s="63">
        <v>242.0</v>
      </c>
      <c r="FL33" s="63">
        <v>140.1</v>
      </c>
      <c r="FM33" s="64"/>
      <c r="FN33" s="63">
        <v>342.0</v>
      </c>
      <c r="FO33" s="63">
        <v>257.0</v>
      </c>
      <c r="FP33" s="63">
        <v>139.4</v>
      </c>
      <c r="FQ33" s="63">
        <v>5.2</v>
      </c>
      <c r="FR33" s="63">
        <v>138.0</v>
      </c>
      <c r="FS33" s="64"/>
      <c r="FT33" s="63">
        <v>16.2</v>
      </c>
      <c r="FU33" s="64"/>
      <c r="FV33" s="63">
        <v>138.0</v>
      </c>
      <c r="FW33" s="64"/>
      <c r="FX33" s="64"/>
      <c r="FY33" s="64"/>
      <c r="FZ33" s="89"/>
      <c r="GA33" s="65">
        <v>343.0</v>
      </c>
      <c r="GB33" s="66">
        <v>513.45</v>
      </c>
      <c r="GC33" s="66">
        <v>284.77</v>
      </c>
      <c r="GD33" s="66">
        <v>31.07</v>
      </c>
      <c r="GE33" s="66">
        <v>342.0</v>
      </c>
      <c r="GF33" s="66">
        <v>496.65</v>
      </c>
      <c r="GG33" s="66">
        <v>281.42</v>
      </c>
      <c r="GH33" s="66">
        <v>35.18</v>
      </c>
      <c r="GI33" s="66">
        <v>342.0</v>
      </c>
      <c r="GJ33" s="66">
        <v>242.82</v>
      </c>
      <c r="GK33" s="66">
        <v>140.29</v>
      </c>
      <c r="GL33" s="66">
        <v>10.72</v>
      </c>
      <c r="GM33" s="66">
        <v>342.0</v>
      </c>
      <c r="GN33" s="66">
        <v>260.4</v>
      </c>
      <c r="GO33" s="66">
        <v>140.04</v>
      </c>
      <c r="GP33" s="66">
        <v>18.51</v>
      </c>
      <c r="GQ33" s="66">
        <v>342.0</v>
      </c>
      <c r="GR33" s="66">
        <v>273.15</v>
      </c>
      <c r="GS33" s="66">
        <v>147.33</v>
      </c>
      <c r="GT33" s="66">
        <v>18.43</v>
      </c>
      <c r="GU33" s="66">
        <v>342.0</v>
      </c>
      <c r="GV33" s="66">
        <v>2559.38</v>
      </c>
      <c r="GW33" s="66">
        <v>147.16</v>
      </c>
      <c r="GX33" s="66">
        <v>20.86</v>
      </c>
      <c r="GY33" s="89"/>
      <c r="GZ33" s="98" t="s">
        <v>91</v>
      </c>
      <c r="HA33" s="99" t="s">
        <v>92</v>
      </c>
      <c r="HB33" s="98">
        <v>219.0</v>
      </c>
      <c r="HC33" s="98">
        <v>10.95</v>
      </c>
      <c r="HD33" s="98">
        <v>4.38</v>
      </c>
      <c r="HE33" s="99">
        <v>8.0</v>
      </c>
      <c r="HF33" s="99">
        <v>56.0</v>
      </c>
      <c r="HG33" s="99">
        <v>56.0</v>
      </c>
      <c r="HH33" s="98" t="s">
        <v>91</v>
      </c>
      <c r="HI33" s="98" t="s">
        <v>92</v>
      </c>
      <c r="HJ33" s="98">
        <v>194.0</v>
      </c>
      <c r="HK33" s="98">
        <v>9.7</v>
      </c>
      <c r="HL33" s="98">
        <v>3.88</v>
      </c>
      <c r="HM33" s="98">
        <v>5.0</v>
      </c>
      <c r="HN33" s="99">
        <v>58.0</v>
      </c>
      <c r="HO33" s="99">
        <v>58.0</v>
      </c>
      <c r="HP33" s="98" t="s">
        <v>91</v>
      </c>
      <c r="HQ33" s="99" t="s">
        <v>92</v>
      </c>
      <c r="HR33" s="98">
        <v>115.0</v>
      </c>
      <c r="HS33" s="98">
        <v>5.75</v>
      </c>
      <c r="HT33" s="98">
        <v>2.875</v>
      </c>
      <c r="HU33" s="98">
        <v>7.0</v>
      </c>
      <c r="HV33" s="99">
        <v>56.0</v>
      </c>
      <c r="HW33" s="99">
        <v>56.0</v>
      </c>
      <c r="HX33" s="89"/>
      <c r="HY33" s="147">
        <v>135.0</v>
      </c>
      <c r="HZ33" s="147">
        <v>33.0</v>
      </c>
      <c r="IA33" s="72">
        <v>116.0</v>
      </c>
      <c r="IB33" s="72">
        <v>5.8</v>
      </c>
      <c r="IC33" s="73"/>
      <c r="ID33" s="72">
        <v>2.0</v>
      </c>
      <c r="IE33" s="72">
        <v>58.0</v>
      </c>
      <c r="IF33" s="72">
        <v>38.0</v>
      </c>
      <c r="IG33" s="89"/>
      <c r="IH33" s="74">
        <v>140.0</v>
      </c>
      <c r="II33" s="74">
        <v>33.8</v>
      </c>
      <c r="IJ33" s="74">
        <v>132.0</v>
      </c>
      <c r="IK33" s="74">
        <v>6.6</v>
      </c>
      <c r="IL33" s="74">
        <v>7.5</v>
      </c>
      <c r="IM33" s="74">
        <v>6.0</v>
      </c>
      <c r="IN33" s="122"/>
      <c r="IO33" s="122"/>
      <c r="IP33" s="74">
        <v>140.0</v>
      </c>
      <c r="IQ33" s="74">
        <v>34.4</v>
      </c>
      <c r="IR33" s="74">
        <v>7.0</v>
      </c>
      <c r="IS33" s="74">
        <v>0.3</v>
      </c>
      <c r="IT33" s="74">
        <v>0.4</v>
      </c>
      <c r="IU33" s="74">
        <v>12.0</v>
      </c>
      <c r="IV33" s="122"/>
      <c r="IW33" s="122"/>
      <c r="IX33" s="89"/>
      <c r="IY33" s="149">
        <v>141.66</v>
      </c>
      <c r="IZ33" s="149">
        <v>35.27</v>
      </c>
      <c r="JA33" s="149">
        <v>464.8</v>
      </c>
      <c r="JB33" s="149">
        <v>23.24</v>
      </c>
      <c r="JC33" s="149">
        <v>8.89</v>
      </c>
      <c r="JD33" s="149">
        <v>3.0</v>
      </c>
      <c r="JE33" s="149">
        <v>71.71</v>
      </c>
      <c r="JF33" s="149">
        <v>54.07</v>
      </c>
      <c r="JG33" s="149" t="s">
        <v>134</v>
      </c>
      <c r="JH33" s="149" t="s">
        <v>134</v>
      </c>
      <c r="JI33" s="149" t="s">
        <v>134</v>
      </c>
      <c r="JJ33" s="149" t="s">
        <v>134</v>
      </c>
      <c r="JK33" s="149" t="s">
        <v>134</v>
      </c>
      <c r="JL33" s="149" t="s">
        <v>134</v>
      </c>
      <c r="JM33" s="149" t="s">
        <v>134</v>
      </c>
      <c r="JN33" s="149" t="s">
        <v>134</v>
      </c>
      <c r="JO33" s="89"/>
      <c r="JP33" s="78">
        <v>138.0</v>
      </c>
      <c r="JQ33" s="78">
        <v>32.5</v>
      </c>
      <c r="JR33" s="78">
        <v>0.0</v>
      </c>
      <c r="JS33" s="78">
        <v>0.0</v>
      </c>
      <c r="JT33" s="78">
        <v>0.0</v>
      </c>
      <c r="JU33" s="78">
        <v>2.0</v>
      </c>
      <c r="JV33" s="78">
        <v>44.0</v>
      </c>
      <c r="JW33" s="78">
        <v>44.0</v>
      </c>
      <c r="JX33" s="78">
        <v>138.0</v>
      </c>
      <c r="JY33" s="78">
        <v>34.6</v>
      </c>
      <c r="JZ33" s="78">
        <v>134.0</v>
      </c>
      <c r="KA33" s="78">
        <v>7.5</v>
      </c>
      <c r="KB33" s="78">
        <v>2.3</v>
      </c>
      <c r="KC33" s="78">
        <v>2.0</v>
      </c>
      <c r="KD33" s="78">
        <v>52.0</v>
      </c>
      <c r="KE33" s="78">
        <v>51.0</v>
      </c>
      <c r="KF33" s="89"/>
      <c r="KG33" s="79">
        <v>139.0</v>
      </c>
      <c r="KH33" s="79">
        <v>34.0</v>
      </c>
      <c r="KI33" s="238">
        <v>52.0</v>
      </c>
      <c r="KJ33" s="238">
        <v>2.7</v>
      </c>
      <c r="KK33" s="79"/>
      <c r="KL33" s="79">
        <v>1.0</v>
      </c>
      <c r="KM33" s="79">
        <v>52.0</v>
      </c>
      <c r="KN33" s="79">
        <v>52.0</v>
      </c>
      <c r="KO33" s="79">
        <v>139.0</v>
      </c>
      <c r="KP33" s="79">
        <v>34.0</v>
      </c>
      <c r="KQ33" s="235" t="s">
        <v>98</v>
      </c>
      <c r="KR33" s="235" t="s">
        <v>98</v>
      </c>
      <c r="KS33" s="80"/>
      <c r="KT33" s="79">
        <v>1.0</v>
      </c>
      <c r="KU33" s="79">
        <v>52.0</v>
      </c>
      <c r="KV33" s="79">
        <v>50.0</v>
      </c>
      <c r="KW33" s="89"/>
      <c r="KX33" s="81">
        <v>136.0</v>
      </c>
      <c r="KY33" s="81">
        <v>34.0</v>
      </c>
      <c r="KZ33" s="81">
        <v>252.0</v>
      </c>
      <c r="LA33" s="81">
        <v>11.4</v>
      </c>
      <c r="LB33" s="81">
        <v>2.4</v>
      </c>
      <c r="LC33" s="81">
        <v>3.0</v>
      </c>
      <c r="LD33" s="81">
        <v>56.0</v>
      </c>
      <c r="LE33" s="81">
        <v>56.0</v>
      </c>
      <c r="LF33" s="81">
        <v>136.0</v>
      </c>
      <c r="LG33" s="81">
        <v>34.0</v>
      </c>
      <c r="LH33" s="81">
        <v>335.0</v>
      </c>
      <c r="LI33" s="81">
        <v>16.4</v>
      </c>
      <c r="LJ33" s="81">
        <v>5.0</v>
      </c>
      <c r="LK33" s="81">
        <v>5.0</v>
      </c>
      <c r="LL33" s="81">
        <v>56.0</v>
      </c>
      <c r="LM33" s="81">
        <v>55.0</v>
      </c>
      <c r="LN33" s="89"/>
      <c r="LO33" s="82">
        <v>341.0</v>
      </c>
      <c r="LP33" s="82">
        <v>243.0</v>
      </c>
      <c r="LQ33" s="82">
        <v>145.0</v>
      </c>
      <c r="LR33" s="82">
        <v>71.0</v>
      </c>
      <c r="LS33" s="82">
        <v>329.0</v>
      </c>
      <c r="LT33" s="82">
        <v>54.0</v>
      </c>
      <c r="LU33" s="82">
        <v>5.0</v>
      </c>
      <c r="LV33" s="82">
        <v>143.0</v>
      </c>
      <c r="LW33" s="82">
        <v>98.0</v>
      </c>
      <c r="LX33" s="82">
        <v>60.0</v>
      </c>
      <c r="LY33" s="82">
        <v>57.0</v>
      </c>
      <c r="LZ33" s="82">
        <v>12.0</v>
      </c>
      <c r="MA33" s="82">
        <v>120.0</v>
      </c>
      <c r="MB33" s="82">
        <v>2.0</v>
      </c>
      <c r="MC33" s="82">
        <v>140.0</v>
      </c>
      <c r="MD33" s="82">
        <v>209.0</v>
      </c>
      <c r="ME33" s="82">
        <v>81.0</v>
      </c>
      <c r="MF33" s="82">
        <v>64.0</v>
      </c>
      <c r="MG33" s="82">
        <v>10.0</v>
      </c>
      <c r="MH33" s="120">
        <v>0.0</v>
      </c>
      <c r="MI33" s="120">
        <v>0.0</v>
      </c>
      <c r="MJ33" s="120">
        <v>0.0</v>
      </c>
      <c r="MK33" s="120">
        <v>0.0</v>
      </c>
      <c r="ML33" s="83">
        <v>54.0</v>
      </c>
      <c r="MM33" s="83">
        <v>52.0</v>
      </c>
      <c r="MN33" s="120">
        <v>5.0</v>
      </c>
      <c r="MO33" s="86"/>
      <c r="MP33" s="87"/>
      <c r="MQ33" s="87"/>
      <c r="MR33" s="87"/>
      <c r="MS33" s="87"/>
      <c r="MT33" s="82">
        <v>4.0</v>
      </c>
      <c r="MU33" s="82">
        <v>9.0</v>
      </c>
      <c r="MV33" s="82">
        <v>83.0</v>
      </c>
      <c r="MW33" s="82">
        <v>37.0</v>
      </c>
      <c r="MX33" s="82">
        <v>38.0</v>
      </c>
      <c r="MY33" s="82" t="s">
        <v>96</v>
      </c>
      <c r="MZ33" s="82">
        <v>5.0</v>
      </c>
      <c r="NA33" s="87"/>
      <c r="NB33" s="82">
        <v>18.0</v>
      </c>
      <c r="NC33" s="82">
        <v>6.0</v>
      </c>
      <c r="ND33" s="82">
        <v>319.0</v>
      </c>
      <c r="NE33" s="82">
        <v>36.0</v>
      </c>
      <c r="NF33" s="82">
        <v>45.0</v>
      </c>
      <c r="NG33" s="82">
        <v>45.0</v>
      </c>
      <c r="NH33" s="82">
        <v>5.0</v>
      </c>
      <c r="NI33" s="87"/>
      <c r="NJ33" s="120">
        <v>0.0</v>
      </c>
      <c r="NK33" s="120">
        <v>0.0</v>
      </c>
      <c r="NL33" s="120">
        <v>0.0</v>
      </c>
      <c r="NM33" s="83">
        <v>35.0</v>
      </c>
      <c r="NN33" s="83">
        <v>45.0</v>
      </c>
      <c r="NO33" s="83">
        <v>52.0</v>
      </c>
      <c r="NP33" s="120">
        <v>4.0</v>
      </c>
      <c r="NQ33" s="223"/>
    </row>
    <row r="34" ht="14.25" customHeight="1">
      <c r="A34" s="49">
        <v>0.875</v>
      </c>
      <c r="B34" s="50"/>
      <c r="C34" s="51">
        <v>50.06</v>
      </c>
      <c r="D34" s="52">
        <v>340.0</v>
      </c>
      <c r="E34" s="53">
        <v>133.0</v>
      </c>
      <c r="F34" s="53">
        <v>38.0</v>
      </c>
      <c r="G34" s="53">
        <v>8.4</v>
      </c>
      <c r="H34" s="54"/>
      <c r="I34" s="53">
        <v>6.0</v>
      </c>
      <c r="J34" s="53">
        <v>50.0</v>
      </c>
      <c r="K34" s="53">
        <v>49.0</v>
      </c>
      <c r="L34" s="53">
        <v>137.0</v>
      </c>
      <c r="M34" s="53">
        <v>45.0</v>
      </c>
      <c r="N34" s="53">
        <v>11.8</v>
      </c>
      <c r="O34" s="54"/>
      <c r="P34" s="53">
        <v>6.0</v>
      </c>
      <c r="Q34" s="53">
        <v>55.0</v>
      </c>
      <c r="R34" s="53">
        <v>52.0</v>
      </c>
      <c r="S34" s="53">
        <v>339.9</v>
      </c>
      <c r="T34" s="53">
        <v>315.3</v>
      </c>
      <c r="U34" s="53">
        <v>178.6</v>
      </c>
      <c r="V34" s="54"/>
      <c r="W34" s="53">
        <v>334.4</v>
      </c>
      <c r="X34" s="53">
        <v>226.2</v>
      </c>
      <c r="Y34" s="53">
        <v>132.4</v>
      </c>
      <c r="Z34" s="54"/>
      <c r="AA34" s="53">
        <v>339.3</v>
      </c>
      <c r="AB34" s="53">
        <v>426.1</v>
      </c>
      <c r="AC34" s="53">
        <v>278.4</v>
      </c>
      <c r="AD34" s="54"/>
      <c r="AE34" s="53">
        <v>339.1</v>
      </c>
      <c r="AF34" s="53">
        <v>471.6</v>
      </c>
      <c r="AG34" s="53">
        <v>252.3</v>
      </c>
      <c r="AH34" s="54"/>
      <c r="AI34" s="53">
        <v>345.8</v>
      </c>
      <c r="AJ34" s="53">
        <v>486.3</v>
      </c>
      <c r="AK34" s="53">
        <v>303.8</v>
      </c>
      <c r="AL34" s="54"/>
      <c r="AM34" s="53">
        <v>336.9</v>
      </c>
      <c r="AN34" s="53">
        <v>518.9</v>
      </c>
      <c r="AO34" s="53">
        <v>287.4</v>
      </c>
      <c r="AP34" s="54"/>
      <c r="AQ34" s="53">
        <v>133.0</v>
      </c>
      <c r="AR34" s="54">
        <f t="shared" ref="AR34:AS34" si="67">F34</f>
        <v>38</v>
      </c>
      <c r="AS34" s="56">
        <f t="shared" si="67"/>
        <v>8.4</v>
      </c>
      <c r="AT34" s="54"/>
      <c r="AU34" s="54">
        <f t="shared" ref="AU34:AW34" si="68">L34</f>
        <v>137</v>
      </c>
      <c r="AV34" s="54">
        <f t="shared" si="68"/>
        <v>45</v>
      </c>
      <c r="AW34" s="54">
        <f t="shared" si="68"/>
        <v>11.8</v>
      </c>
      <c r="AX34" s="54"/>
      <c r="AY34" s="168">
        <f t="shared" si="6"/>
        <v>133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89.0</v>
      </c>
      <c r="BK34" s="53">
        <v>62.0</v>
      </c>
      <c r="BL34" s="89"/>
      <c r="BM34" s="58">
        <v>349.0</v>
      </c>
      <c r="BN34" s="58">
        <v>147.0</v>
      </c>
      <c r="BO34" s="58">
        <v>326.0</v>
      </c>
      <c r="BP34" s="58">
        <v>16.3</v>
      </c>
      <c r="BQ34" s="59"/>
      <c r="BR34" s="58">
        <v>6.0</v>
      </c>
      <c r="BS34" s="58">
        <v>63.0</v>
      </c>
      <c r="BT34" s="58">
        <v>59.0</v>
      </c>
      <c r="BU34" s="59">
        <f t="shared" si="61"/>
        <v>349</v>
      </c>
      <c r="BV34" s="58">
        <v>352.0</v>
      </c>
      <c r="BW34" s="58">
        <v>207.0</v>
      </c>
      <c r="BX34" s="58">
        <v>32.0</v>
      </c>
      <c r="BY34" s="58">
        <v>341.0</v>
      </c>
      <c r="BZ34" s="58">
        <v>364.0</v>
      </c>
      <c r="CA34" s="58">
        <v>205.0</v>
      </c>
      <c r="CB34" s="58">
        <v>29.0</v>
      </c>
      <c r="CC34" s="58">
        <v>349.0</v>
      </c>
      <c r="CD34" s="58">
        <v>226.0</v>
      </c>
      <c r="CE34" s="58">
        <v>132.0</v>
      </c>
      <c r="CF34" s="58">
        <v>2.0</v>
      </c>
      <c r="CG34" s="58">
        <v>341.0</v>
      </c>
      <c r="CH34" s="58">
        <v>227.0</v>
      </c>
      <c r="CI34" s="58">
        <v>132.0</v>
      </c>
      <c r="CJ34" s="58">
        <v>7.0</v>
      </c>
      <c r="CK34" s="58">
        <v>354.0</v>
      </c>
      <c r="CL34" s="58">
        <v>112.0</v>
      </c>
      <c r="CM34" s="58">
        <v>74.0</v>
      </c>
      <c r="CN34" s="58">
        <v>12.0</v>
      </c>
      <c r="CO34" s="58">
        <v>338.0</v>
      </c>
      <c r="CP34" s="58">
        <v>217.0</v>
      </c>
      <c r="CQ34" s="58">
        <v>111.0</v>
      </c>
      <c r="CR34" s="58">
        <v>17.0</v>
      </c>
      <c r="CS34" s="58">
        <v>341.0</v>
      </c>
      <c r="CT34" s="58">
        <v>222.0</v>
      </c>
      <c r="CU34" s="58">
        <v>148.0</v>
      </c>
      <c r="CV34" s="58">
        <v>51.0</v>
      </c>
      <c r="CW34" s="58">
        <v>344.0</v>
      </c>
      <c r="CX34" s="58">
        <v>246.0</v>
      </c>
      <c r="CY34" s="58">
        <v>135.0</v>
      </c>
      <c r="CZ34" s="58">
        <v>60.0</v>
      </c>
      <c r="DA34" s="58">
        <v>330.0</v>
      </c>
      <c r="DB34" s="58">
        <v>249.0</v>
      </c>
      <c r="DC34" s="58">
        <v>134.0</v>
      </c>
      <c r="DD34" s="58">
        <v>37.0</v>
      </c>
      <c r="DE34" s="59">
        <f t="shared" si="62"/>
        <v>147</v>
      </c>
      <c r="DF34" s="58">
        <v>35.0</v>
      </c>
      <c r="DG34" s="59">
        <f t="shared" ref="DG34:DH34" si="69">BO34</f>
        <v>326</v>
      </c>
      <c r="DH34" s="59">
        <f t="shared" si="69"/>
        <v>16.3</v>
      </c>
      <c r="DI34" s="59"/>
      <c r="DJ34" s="58">
        <v>7.0</v>
      </c>
      <c r="DK34" s="58">
        <v>70.0</v>
      </c>
      <c r="DL34" s="58">
        <v>59.0</v>
      </c>
      <c r="DM34" s="89"/>
      <c r="DN34" s="61">
        <v>346.0</v>
      </c>
      <c r="DO34" s="61">
        <v>142.0</v>
      </c>
      <c r="DP34" s="61">
        <v>47.4</v>
      </c>
      <c r="DQ34" s="61">
        <v>27.11</v>
      </c>
      <c r="DR34" s="61">
        <v>6.91</v>
      </c>
      <c r="DS34" s="61">
        <v>8.0</v>
      </c>
      <c r="DT34" s="61">
        <v>46.0</v>
      </c>
      <c r="DU34" s="61">
        <v>52.0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342.0</v>
      </c>
      <c r="EF34" s="63">
        <v>138.0</v>
      </c>
      <c r="EG34" s="63">
        <v>102.0</v>
      </c>
      <c r="EH34" s="63">
        <v>4.2</v>
      </c>
      <c r="EI34" s="64"/>
      <c r="EJ34" s="63">
        <v>9.0</v>
      </c>
      <c r="EK34" s="63">
        <v>51.0</v>
      </c>
      <c r="EL34" s="63">
        <v>54.0</v>
      </c>
      <c r="EM34" s="63">
        <v>138.0</v>
      </c>
      <c r="EN34" s="63">
        <v>92.0</v>
      </c>
      <c r="EO34" s="63">
        <v>4.1</v>
      </c>
      <c r="EP34" s="64"/>
      <c r="EQ34" s="63">
        <v>9.0</v>
      </c>
      <c r="ER34" s="63">
        <v>52.0</v>
      </c>
      <c r="ES34" s="63">
        <v>54.0</v>
      </c>
      <c r="ET34" s="63">
        <v>342.0</v>
      </c>
      <c r="EU34" s="63">
        <v>0.0</v>
      </c>
      <c r="EV34" s="63">
        <v>0.0</v>
      </c>
      <c r="EW34" s="63">
        <v>0.0</v>
      </c>
      <c r="EX34" s="63">
        <v>340.0</v>
      </c>
      <c r="EY34" s="63">
        <v>256.0</v>
      </c>
      <c r="EZ34" s="63">
        <v>148.0</v>
      </c>
      <c r="FA34" s="63">
        <v>-4.7</v>
      </c>
      <c r="FB34" s="63">
        <v>340.0</v>
      </c>
      <c r="FC34" s="63">
        <v>0.0</v>
      </c>
      <c r="FD34" s="63">
        <v>0.0</v>
      </c>
      <c r="FE34" s="63">
        <v>0.0</v>
      </c>
      <c r="FF34" s="63">
        <v>341.0</v>
      </c>
      <c r="FG34" s="63">
        <v>256.0</v>
      </c>
      <c r="FH34" s="63">
        <v>149.0</v>
      </c>
      <c r="FI34" s="63">
        <v>-5.2</v>
      </c>
      <c r="FJ34" s="63">
        <v>342.0</v>
      </c>
      <c r="FK34" s="63">
        <v>240.0</v>
      </c>
      <c r="FL34" s="63">
        <v>138.0</v>
      </c>
      <c r="FM34" s="64"/>
      <c r="FN34" s="63">
        <v>342.0</v>
      </c>
      <c r="FO34" s="63">
        <v>235.0</v>
      </c>
      <c r="FP34" s="63">
        <v>139.0</v>
      </c>
      <c r="FQ34" s="63">
        <v>5.9</v>
      </c>
      <c r="FR34" s="63">
        <v>138.0</v>
      </c>
      <c r="FS34" s="64"/>
      <c r="FT34" s="63">
        <v>17.72</v>
      </c>
      <c r="FU34" s="64"/>
      <c r="FV34" s="63">
        <v>138.0</v>
      </c>
      <c r="FW34" s="64"/>
      <c r="FX34" s="64"/>
      <c r="FY34" s="64"/>
      <c r="FZ34" s="89"/>
      <c r="GA34" s="160">
        <v>343.0</v>
      </c>
      <c r="GB34" s="160">
        <v>514.36</v>
      </c>
      <c r="GC34" s="160">
        <v>281.26</v>
      </c>
      <c r="GD34" s="160">
        <v>29.82</v>
      </c>
      <c r="GE34" s="160">
        <v>342.0</v>
      </c>
      <c r="GF34" s="160">
        <v>496.16</v>
      </c>
      <c r="GG34" s="160">
        <v>252.17</v>
      </c>
      <c r="GH34" s="160">
        <v>36.43</v>
      </c>
      <c r="GI34" s="160">
        <v>342.0</v>
      </c>
      <c r="GJ34" s="160">
        <v>240.62</v>
      </c>
      <c r="GK34" s="160">
        <v>139.04</v>
      </c>
      <c r="GL34" s="160">
        <v>9.63</v>
      </c>
      <c r="GM34" s="160">
        <v>342.0</v>
      </c>
      <c r="GN34" s="160">
        <v>271.39</v>
      </c>
      <c r="GO34" s="160">
        <v>146.67</v>
      </c>
      <c r="GP34" s="160">
        <v>17.92</v>
      </c>
      <c r="GQ34" s="160">
        <v>343.0</v>
      </c>
      <c r="GR34" s="160">
        <v>249.26</v>
      </c>
      <c r="GS34" s="160">
        <v>146.16</v>
      </c>
      <c r="GT34" s="160">
        <v>18.26</v>
      </c>
      <c r="GU34" s="160">
        <v>342.0</v>
      </c>
      <c r="GV34" s="160">
        <v>260.69</v>
      </c>
      <c r="GW34" s="160">
        <v>148.41</v>
      </c>
      <c r="GX34" s="160">
        <v>21.53</v>
      </c>
      <c r="GY34" s="89"/>
      <c r="GZ34" s="98" t="s">
        <v>91</v>
      </c>
      <c r="HA34" s="99" t="s">
        <v>92</v>
      </c>
      <c r="HB34" s="98">
        <v>100.0</v>
      </c>
      <c r="HC34" s="98">
        <v>5.0</v>
      </c>
      <c r="HD34" s="98">
        <v>2.0</v>
      </c>
      <c r="HE34" s="99">
        <v>8.0</v>
      </c>
      <c r="HF34" s="99">
        <v>56.0</v>
      </c>
      <c r="HG34" s="99">
        <v>56.0</v>
      </c>
      <c r="HH34" s="98" t="s">
        <v>91</v>
      </c>
      <c r="HI34" s="98" t="s">
        <v>92</v>
      </c>
      <c r="HJ34" s="98">
        <v>77.0</v>
      </c>
      <c r="HK34" s="98">
        <v>3.85</v>
      </c>
      <c r="HL34" s="98">
        <v>1.54</v>
      </c>
      <c r="HM34" s="98">
        <v>5.0</v>
      </c>
      <c r="HN34" s="99">
        <v>58.0</v>
      </c>
      <c r="HO34" s="99">
        <v>58.0</v>
      </c>
      <c r="HP34" s="98" t="s">
        <v>91</v>
      </c>
      <c r="HQ34" s="99" t="s">
        <v>92</v>
      </c>
      <c r="HR34" s="98">
        <v>118.0</v>
      </c>
      <c r="HS34" s="98">
        <v>5.9</v>
      </c>
      <c r="HT34" s="98">
        <v>2.95</v>
      </c>
      <c r="HU34" s="98">
        <v>7.0</v>
      </c>
      <c r="HV34" s="99">
        <v>56.0</v>
      </c>
      <c r="HW34" s="99">
        <v>56.0</v>
      </c>
      <c r="HX34" s="89"/>
      <c r="HY34" s="147">
        <v>135.0</v>
      </c>
      <c r="HZ34" s="147">
        <v>33.0</v>
      </c>
      <c r="IA34" s="72">
        <v>116.0</v>
      </c>
      <c r="IB34" s="72">
        <v>5.8</v>
      </c>
      <c r="IC34" s="73"/>
      <c r="ID34" s="72">
        <v>2.0</v>
      </c>
      <c r="IE34" s="72">
        <v>58.0</v>
      </c>
      <c r="IF34" s="72">
        <v>38.0</v>
      </c>
      <c r="IG34" s="89"/>
      <c r="IH34" s="74" t="s">
        <v>136</v>
      </c>
      <c r="II34" s="122"/>
      <c r="IJ34" s="74" t="s">
        <v>137</v>
      </c>
      <c r="IK34" s="122"/>
      <c r="IL34" s="122"/>
      <c r="IM34" s="74" t="s">
        <v>138</v>
      </c>
      <c r="IN34" s="122"/>
      <c r="IO34" s="122"/>
      <c r="IP34" s="74" t="s">
        <v>136</v>
      </c>
      <c r="IQ34" s="122"/>
      <c r="IR34" s="74" t="s">
        <v>137</v>
      </c>
      <c r="IS34" s="122"/>
      <c r="IT34" s="122"/>
      <c r="IU34" s="74" t="s">
        <v>138</v>
      </c>
      <c r="IV34" s="122"/>
      <c r="IW34" s="122"/>
      <c r="IX34" s="89"/>
      <c r="IY34" s="149">
        <v>141.92</v>
      </c>
      <c r="IZ34" s="149">
        <v>35.59</v>
      </c>
      <c r="JA34" s="149">
        <v>437.4</v>
      </c>
      <c r="JB34" s="149">
        <v>21.87</v>
      </c>
      <c r="JC34" s="149">
        <v>7.48</v>
      </c>
      <c r="JD34" s="149">
        <v>3.0</v>
      </c>
      <c r="JE34" s="149">
        <v>73.47</v>
      </c>
      <c r="JF34" s="149">
        <v>55.44</v>
      </c>
      <c r="JG34" s="149" t="s">
        <v>134</v>
      </c>
      <c r="JH34" s="149" t="s">
        <v>134</v>
      </c>
      <c r="JI34" s="149" t="s">
        <v>134</v>
      </c>
      <c r="JJ34" s="149" t="s">
        <v>134</v>
      </c>
      <c r="JK34" s="149" t="s">
        <v>134</v>
      </c>
      <c r="JL34" s="149" t="s">
        <v>134</v>
      </c>
      <c r="JM34" s="149" t="s">
        <v>134</v>
      </c>
      <c r="JN34" s="149" t="s">
        <v>134</v>
      </c>
      <c r="JO34" s="89"/>
      <c r="JP34" s="78">
        <v>137.0</v>
      </c>
      <c r="JQ34" s="78">
        <v>32.2</v>
      </c>
      <c r="JR34" s="78">
        <v>0.0</v>
      </c>
      <c r="JS34" s="78">
        <v>0.0</v>
      </c>
      <c r="JT34" s="78">
        <v>0.0</v>
      </c>
      <c r="JU34" s="78">
        <v>2.0</v>
      </c>
      <c r="JV34" s="78">
        <v>43.0</v>
      </c>
      <c r="JW34" s="78">
        <v>43.0</v>
      </c>
      <c r="JX34" s="78">
        <v>137.0</v>
      </c>
      <c r="JY34" s="78">
        <v>34.4</v>
      </c>
      <c r="JZ34" s="78">
        <v>170.0</v>
      </c>
      <c r="KA34" s="78">
        <v>9.3</v>
      </c>
      <c r="KB34" s="78">
        <v>3.3</v>
      </c>
      <c r="KC34" s="78">
        <v>2.0</v>
      </c>
      <c r="KD34" s="78">
        <v>51.0</v>
      </c>
      <c r="KE34" s="78">
        <v>50.0</v>
      </c>
      <c r="KF34" s="89"/>
      <c r="KG34" s="79">
        <v>138.0</v>
      </c>
      <c r="KH34" s="79">
        <v>34.0</v>
      </c>
      <c r="KI34" s="238">
        <v>52.0</v>
      </c>
      <c r="KJ34" s="238">
        <v>2.7</v>
      </c>
      <c r="KK34" s="79"/>
      <c r="KL34" s="79">
        <v>1.0</v>
      </c>
      <c r="KM34" s="79">
        <v>52.0</v>
      </c>
      <c r="KN34" s="79">
        <v>52.0</v>
      </c>
      <c r="KO34" s="79">
        <v>138.0</v>
      </c>
      <c r="KP34" s="79">
        <v>34.0</v>
      </c>
      <c r="KQ34" s="235" t="s">
        <v>98</v>
      </c>
      <c r="KR34" s="235" t="s">
        <v>98</v>
      </c>
      <c r="KS34" s="80"/>
      <c r="KT34" s="79">
        <v>1.0</v>
      </c>
      <c r="KU34" s="79">
        <v>52.0</v>
      </c>
      <c r="KV34" s="79">
        <v>50.0</v>
      </c>
      <c r="KW34" s="89"/>
      <c r="KX34" s="81">
        <v>137.0</v>
      </c>
      <c r="KY34" s="81">
        <v>34.0</v>
      </c>
      <c r="KZ34" s="81">
        <v>246.0</v>
      </c>
      <c r="LA34" s="81">
        <v>11.1</v>
      </c>
      <c r="LB34" s="81">
        <v>2.3</v>
      </c>
      <c r="LC34" s="81">
        <v>3.0</v>
      </c>
      <c r="LD34" s="81">
        <v>56.0</v>
      </c>
      <c r="LE34" s="81">
        <v>56.0</v>
      </c>
      <c r="LF34" s="81">
        <v>137.0</v>
      </c>
      <c r="LG34" s="81">
        <v>34.0</v>
      </c>
      <c r="LH34" s="81">
        <v>327.0</v>
      </c>
      <c r="LI34" s="81">
        <v>16.0</v>
      </c>
      <c r="LJ34" s="81">
        <v>5.0</v>
      </c>
      <c r="LK34" s="81">
        <v>5.0</v>
      </c>
      <c r="LL34" s="81">
        <v>56.0</v>
      </c>
      <c r="LM34" s="81">
        <v>55.0</v>
      </c>
      <c r="LN34" s="89"/>
      <c r="LO34" s="82">
        <v>343.0</v>
      </c>
      <c r="LP34" s="82">
        <v>299.0</v>
      </c>
      <c r="LQ34" s="82">
        <v>174.0</v>
      </c>
      <c r="LR34" s="82">
        <v>72.0</v>
      </c>
      <c r="LS34" s="82">
        <v>331.0</v>
      </c>
      <c r="LT34" s="82">
        <v>50.0</v>
      </c>
      <c r="LU34" s="82">
        <v>3.0</v>
      </c>
      <c r="LV34" s="82">
        <v>144.0</v>
      </c>
      <c r="LW34" s="82">
        <v>90.0</v>
      </c>
      <c r="LX34" s="82">
        <v>59.0</v>
      </c>
      <c r="LY34" s="82">
        <v>56.0</v>
      </c>
      <c r="LZ34" s="82">
        <v>12.0</v>
      </c>
      <c r="MA34" s="82">
        <v>120.0</v>
      </c>
      <c r="MB34" s="82">
        <v>6.0</v>
      </c>
      <c r="MC34" s="82">
        <v>141.0</v>
      </c>
      <c r="MD34" s="82">
        <v>209.0</v>
      </c>
      <c r="ME34" s="82">
        <v>81.0</v>
      </c>
      <c r="MF34" s="82">
        <v>63.0</v>
      </c>
      <c r="MG34" s="82">
        <v>10.0</v>
      </c>
      <c r="MH34" s="120">
        <v>0.0</v>
      </c>
      <c r="MI34" s="120">
        <v>0.0</v>
      </c>
      <c r="MJ34" s="120">
        <v>0.0</v>
      </c>
      <c r="MK34" s="120">
        <v>0.0</v>
      </c>
      <c r="ML34" s="83">
        <v>54.0</v>
      </c>
      <c r="MM34" s="83">
        <v>52.0</v>
      </c>
      <c r="MN34" s="120">
        <v>5.0</v>
      </c>
      <c r="MO34" s="86"/>
      <c r="MP34" s="87"/>
      <c r="MQ34" s="87"/>
      <c r="MR34" s="87"/>
      <c r="MS34" s="87"/>
      <c r="MT34" s="82">
        <v>4.0</v>
      </c>
      <c r="MU34" s="82">
        <v>7.0</v>
      </c>
      <c r="MV34" s="82">
        <v>81.0</v>
      </c>
      <c r="MW34" s="82">
        <v>37.0</v>
      </c>
      <c r="MX34" s="82">
        <v>38.0</v>
      </c>
      <c r="MY34" s="82" t="s">
        <v>96</v>
      </c>
      <c r="MZ34" s="82">
        <v>5.0</v>
      </c>
      <c r="NA34" s="87"/>
      <c r="NB34" s="82">
        <v>13.0</v>
      </c>
      <c r="NC34" s="82">
        <v>4.0</v>
      </c>
      <c r="ND34" s="82">
        <v>230.0</v>
      </c>
      <c r="NE34" s="82">
        <v>36.0</v>
      </c>
      <c r="NF34" s="82">
        <v>45.0</v>
      </c>
      <c r="NG34" s="82">
        <v>45.0</v>
      </c>
      <c r="NH34" s="82">
        <v>5.0</v>
      </c>
      <c r="NI34" s="87"/>
      <c r="NJ34" s="120">
        <v>0.0</v>
      </c>
      <c r="NK34" s="120">
        <v>0.0</v>
      </c>
      <c r="NL34" s="120">
        <v>0.0</v>
      </c>
      <c r="NM34" s="83">
        <v>35.0</v>
      </c>
      <c r="NN34" s="83">
        <v>45.0</v>
      </c>
      <c r="NO34" s="83">
        <v>52.0</v>
      </c>
      <c r="NP34" s="120">
        <v>4.0</v>
      </c>
      <c r="NQ34" s="223"/>
    </row>
    <row r="35" ht="14.25" customHeight="1">
      <c r="A35" s="49">
        <v>0.916666666666667</v>
      </c>
      <c r="B35" s="50"/>
      <c r="C35" s="51">
        <v>50.14</v>
      </c>
      <c r="D35" s="53">
        <v>339.0</v>
      </c>
      <c r="E35" s="53">
        <v>135.0</v>
      </c>
      <c r="F35" s="53">
        <v>38.0</v>
      </c>
      <c r="G35" s="53">
        <v>8.3</v>
      </c>
      <c r="H35" s="54"/>
      <c r="I35" s="53">
        <v>6.0</v>
      </c>
      <c r="J35" s="53">
        <v>50.0</v>
      </c>
      <c r="K35" s="53">
        <v>49.0</v>
      </c>
      <c r="L35" s="53">
        <v>139.0</v>
      </c>
      <c r="M35" s="53">
        <v>55.0</v>
      </c>
      <c r="N35" s="53">
        <v>13.8</v>
      </c>
      <c r="O35" s="54"/>
      <c r="P35" s="53">
        <v>6.0</v>
      </c>
      <c r="Q35" s="53">
        <v>55.0</v>
      </c>
      <c r="R35" s="53">
        <v>52.0</v>
      </c>
      <c r="S35" s="53">
        <v>342.2</v>
      </c>
      <c r="T35" s="53">
        <v>333.9</v>
      </c>
      <c r="U35" s="53">
        <v>201.5</v>
      </c>
      <c r="V35" s="54"/>
      <c r="W35" s="53">
        <v>337.5</v>
      </c>
      <c r="X35" s="53">
        <v>268.5</v>
      </c>
      <c r="Y35" s="53">
        <v>157.4</v>
      </c>
      <c r="Z35" s="54"/>
      <c r="AA35" s="53">
        <v>342.6</v>
      </c>
      <c r="AB35" s="53">
        <v>385.3</v>
      </c>
      <c r="AC35" s="53">
        <v>255.5</v>
      </c>
      <c r="AD35" s="54"/>
      <c r="AE35" s="53">
        <v>342.0</v>
      </c>
      <c r="AF35" s="53">
        <v>426.9</v>
      </c>
      <c r="AG35" s="53">
        <v>231.7</v>
      </c>
      <c r="AH35" s="54"/>
      <c r="AI35" s="53">
        <v>349.6</v>
      </c>
      <c r="AJ35" s="53">
        <v>468.7</v>
      </c>
      <c r="AK35" s="53">
        <v>296.9</v>
      </c>
      <c r="AL35" s="54"/>
      <c r="AM35" s="53">
        <v>340.7</v>
      </c>
      <c r="AN35" s="53">
        <v>501.6</v>
      </c>
      <c r="AO35" s="53">
        <v>284.0</v>
      </c>
      <c r="AP35" s="54"/>
      <c r="AQ35" s="53">
        <v>135.0</v>
      </c>
      <c r="AR35" s="54">
        <f t="shared" ref="AR35:AS35" si="70">F35</f>
        <v>38</v>
      </c>
      <c r="AS35" s="56">
        <f t="shared" si="70"/>
        <v>8.3</v>
      </c>
      <c r="AT35" s="54"/>
      <c r="AU35" s="54">
        <f t="shared" ref="AU35:AW35" si="71">L35</f>
        <v>139</v>
      </c>
      <c r="AV35" s="54">
        <f t="shared" si="71"/>
        <v>55</v>
      </c>
      <c r="AW35" s="54">
        <f t="shared" si="71"/>
        <v>13.8</v>
      </c>
      <c r="AX35" s="54"/>
      <c r="AY35" s="168">
        <f t="shared" si="6"/>
        <v>135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89.0</v>
      </c>
      <c r="BK35" s="53">
        <v>62.0</v>
      </c>
      <c r="BL35" s="89"/>
      <c r="BM35" s="58">
        <v>348.0</v>
      </c>
      <c r="BN35" s="58">
        <v>147.0</v>
      </c>
      <c r="BO35" s="58">
        <v>343.0</v>
      </c>
      <c r="BP35" s="58">
        <v>17.2</v>
      </c>
      <c r="BQ35" s="59"/>
      <c r="BR35" s="58">
        <v>6.0</v>
      </c>
      <c r="BS35" s="58">
        <v>64.0</v>
      </c>
      <c r="BT35" s="58">
        <v>59.0</v>
      </c>
      <c r="BU35" s="59">
        <f t="shared" si="61"/>
        <v>348</v>
      </c>
      <c r="BV35" s="58">
        <v>351.0</v>
      </c>
      <c r="BW35" s="58">
        <v>208.0</v>
      </c>
      <c r="BX35" s="58">
        <v>36.0</v>
      </c>
      <c r="BY35" s="58">
        <v>329.0</v>
      </c>
      <c r="BZ35" s="58">
        <v>366.0</v>
      </c>
      <c r="CA35" s="58">
        <v>205.0</v>
      </c>
      <c r="CB35" s="58">
        <v>34.0</v>
      </c>
      <c r="CC35" s="58">
        <v>348.0</v>
      </c>
      <c r="CD35" s="58">
        <v>220.0</v>
      </c>
      <c r="CE35" s="58">
        <v>128.0</v>
      </c>
      <c r="CF35" s="58">
        <v>4.0</v>
      </c>
      <c r="CG35" s="58">
        <v>340.0</v>
      </c>
      <c r="CH35" s="58">
        <v>224.0</v>
      </c>
      <c r="CI35" s="58">
        <v>129.0</v>
      </c>
      <c r="CJ35" s="58">
        <v>6.0</v>
      </c>
      <c r="CK35" s="58">
        <v>356.0</v>
      </c>
      <c r="CL35" s="58">
        <v>198.0</v>
      </c>
      <c r="CM35" s="58">
        <v>90.0</v>
      </c>
      <c r="CN35" s="58">
        <v>14.0</v>
      </c>
      <c r="CO35" s="58">
        <v>337.0</v>
      </c>
      <c r="CP35" s="58">
        <v>196.0</v>
      </c>
      <c r="CQ35" s="58">
        <v>98.0</v>
      </c>
      <c r="CR35" s="58">
        <v>21.0</v>
      </c>
      <c r="CS35" s="58">
        <v>341.0</v>
      </c>
      <c r="CT35" s="58">
        <v>207.0</v>
      </c>
      <c r="CU35" s="58">
        <v>128.0</v>
      </c>
      <c r="CV35" s="58">
        <v>42.0</v>
      </c>
      <c r="CW35" s="58">
        <v>343.0</v>
      </c>
      <c r="CX35" s="58">
        <v>273.0</v>
      </c>
      <c r="CY35" s="58">
        <v>152.0</v>
      </c>
      <c r="CZ35" s="58">
        <v>64.0</v>
      </c>
      <c r="DA35" s="58">
        <v>329.0</v>
      </c>
      <c r="DB35" s="58">
        <v>277.0</v>
      </c>
      <c r="DC35" s="58">
        <v>150.0</v>
      </c>
      <c r="DD35" s="58">
        <v>35.0</v>
      </c>
      <c r="DE35" s="59">
        <f t="shared" si="62"/>
        <v>147</v>
      </c>
      <c r="DF35" s="58">
        <v>35.0</v>
      </c>
      <c r="DG35" s="59">
        <f t="shared" ref="DG35:DH35" si="72">BO35</f>
        <v>343</v>
      </c>
      <c r="DH35" s="59">
        <f t="shared" si="72"/>
        <v>17.2</v>
      </c>
      <c r="DI35" s="59"/>
      <c r="DJ35" s="58">
        <v>7.0</v>
      </c>
      <c r="DK35" s="58">
        <v>67.0</v>
      </c>
      <c r="DL35" s="58">
        <v>58.0</v>
      </c>
      <c r="DM35" s="89"/>
      <c r="DN35" s="61">
        <v>345.0</v>
      </c>
      <c r="DO35" s="61">
        <v>142.0</v>
      </c>
      <c r="DP35" s="61">
        <v>46.99</v>
      </c>
      <c r="DQ35" s="61">
        <v>26.87</v>
      </c>
      <c r="DR35" s="61">
        <v>6.93</v>
      </c>
      <c r="DS35" s="61">
        <v>8.0</v>
      </c>
      <c r="DT35" s="61">
        <v>45.0</v>
      </c>
      <c r="DU35" s="61">
        <v>51.4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342.0</v>
      </c>
      <c r="EF35" s="63">
        <v>137.0</v>
      </c>
      <c r="EG35" s="63">
        <v>111.0</v>
      </c>
      <c r="EH35" s="63">
        <v>4.5</v>
      </c>
      <c r="EI35" s="64"/>
      <c r="EJ35" s="63">
        <v>9.0</v>
      </c>
      <c r="EK35" s="63">
        <v>55.0</v>
      </c>
      <c r="EL35" s="63">
        <v>53.0</v>
      </c>
      <c r="EM35" s="63">
        <v>137.0</v>
      </c>
      <c r="EN35" s="63">
        <v>94.0</v>
      </c>
      <c r="EO35" s="63">
        <v>4.2</v>
      </c>
      <c r="EP35" s="64"/>
      <c r="EQ35" s="63">
        <v>9.0</v>
      </c>
      <c r="ER35" s="63">
        <v>54.0</v>
      </c>
      <c r="ES35" s="63">
        <v>55.0</v>
      </c>
      <c r="ET35" s="63">
        <v>341.0</v>
      </c>
      <c r="EU35" s="63">
        <v>0.0</v>
      </c>
      <c r="EV35" s="63">
        <v>0.0</v>
      </c>
      <c r="EW35" s="63">
        <v>0.0</v>
      </c>
      <c r="EX35" s="63">
        <v>339.0</v>
      </c>
      <c r="EY35" s="63">
        <v>255.0</v>
      </c>
      <c r="EZ35" s="63">
        <v>148.0</v>
      </c>
      <c r="FA35" s="63">
        <v>-5.6</v>
      </c>
      <c r="FB35" s="63">
        <v>340.0</v>
      </c>
      <c r="FC35" s="63">
        <v>0.0</v>
      </c>
      <c r="FD35" s="63">
        <v>0.0</v>
      </c>
      <c r="FE35" s="63">
        <v>0.0</v>
      </c>
      <c r="FF35" s="63">
        <v>340.0</v>
      </c>
      <c r="FG35" s="63">
        <v>256.0</v>
      </c>
      <c r="FH35" s="63">
        <v>149.0</v>
      </c>
      <c r="FI35" s="63">
        <v>-5.2</v>
      </c>
      <c r="FJ35" s="63">
        <v>342.0</v>
      </c>
      <c r="FK35" s="63">
        <v>234.0</v>
      </c>
      <c r="FL35" s="63">
        <v>135.0</v>
      </c>
      <c r="FM35" s="64"/>
      <c r="FN35" s="63">
        <v>342.0</v>
      </c>
      <c r="FO35" s="63">
        <v>250.0</v>
      </c>
      <c r="FP35" s="63">
        <v>136.0</v>
      </c>
      <c r="FQ35" s="63">
        <v>2.3</v>
      </c>
      <c r="FR35" s="63">
        <v>137.0</v>
      </c>
      <c r="FS35" s="64"/>
      <c r="FT35" s="63">
        <v>22.92</v>
      </c>
      <c r="FU35" s="64"/>
      <c r="FV35" s="63">
        <v>137.0</v>
      </c>
      <c r="FW35" s="64"/>
      <c r="FX35" s="64"/>
      <c r="FY35" s="64"/>
      <c r="FZ35" s="89"/>
      <c r="GA35" s="65">
        <v>342.0</v>
      </c>
      <c r="GB35" s="66">
        <v>531.06</v>
      </c>
      <c r="GC35" s="66">
        <v>293.9</v>
      </c>
      <c r="GD35" s="66">
        <v>27.56</v>
      </c>
      <c r="GE35" s="66">
        <v>342.0</v>
      </c>
      <c r="GF35" s="66">
        <v>515.53</v>
      </c>
      <c r="GG35" s="66">
        <v>291.64</v>
      </c>
      <c r="GH35" s="66">
        <v>33.5</v>
      </c>
      <c r="GI35" s="66">
        <v>342.0</v>
      </c>
      <c r="GJ35" s="66">
        <v>237.25</v>
      </c>
      <c r="GK35" s="66">
        <v>136.61</v>
      </c>
      <c r="GL35" s="66">
        <v>9.63</v>
      </c>
      <c r="GM35" s="66">
        <v>342.0</v>
      </c>
      <c r="GN35" s="66">
        <v>254.25</v>
      </c>
      <c r="GO35" s="66">
        <v>136.27</v>
      </c>
      <c r="GP35" s="66">
        <v>16.84</v>
      </c>
      <c r="GQ35" s="66">
        <v>342.0</v>
      </c>
      <c r="GR35" s="66">
        <v>287.8</v>
      </c>
      <c r="GS35" s="66">
        <v>155.95</v>
      </c>
      <c r="GT35" s="66">
        <v>15.75</v>
      </c>
      <c r="GU35" s="66">
        <v>341.0</v>
      </c>
      <c r="GV35" s="66">
        <v>271.37</v>
      </c>
      <c r="GW35" s="66">
        <v>153.61</v>
      </c>
      <c r="GX35" s="66">
        <v>18.01</v>
      </c>
      <c r="GY35" s="89"/>
      <c r="GZ35" s="98" t="s">
        <v>91</v>
      </c>
      <c r="HA35" s="99" t="s">
        <v>92</v>
      </c>
      <c r="HB35" s="98">
        <v>133.0</v>
      </c>
      <c r="HC35" s="98">
        <v>6.65</v>
      </c>
      <c r="HD35" s="98">
        <v>2.66</v>
      </c>
      <c r="HE35" s="99">
        <v>8.0</v>
      </c>
      <c r="HF35" s="99">
        <v>56.0</v>
      </c>
      <c r="HG35" s="99">
        <v>56.0</v>
      </c>
      <c r="HH35" s="98" t="s">
        <v>91</v>
      </c>
      <c r="HI35" s="98" t="s">
        <v>92</v>
      </c>
      <c r="HJ35" s="98">
        <v>52.0</v>
      </c>
      <c r="HK35" s="98">
        <v>2.6</v>
      </c>
      <c r="HL35" s="98">
        <v>1.04</v>
      </c>
      <c r="HM35" s="98">
        <v>5.0</v>
      </c>
      <c r="HN35" s="99">
        <v>58.0</v>
      </c>
      <c r="HO35" s="99">
        <v>58.0</v>
      </c>
      <c r="HP35" s="98" t="s">
        <v>91</v>
      </c>
      <c r="HQ35" s="99" t="s">
        <v>92</v>
      </c>
      <c r="HR35" s="98">
        <v>116.0</v>
      </c>
      <c r="HS35" s="98">
        <v>5.8</v>
      </c>
      <c r="HT35" s="98">
        <v>2.9</v>
      </c>
      <c r="HU35" s="98">
        <v>7.0</v>
      </c>
      <c r="HV35" s="99">
        <v>56.0</v>
      </c>
      <c r="HW35" s="99">
        <v>56.0</v>
      </c>
      <c r="HX35" s="89"/>
      <c r="HY35" s="147">
        <v>135.0</v>
      </c>
      <c r="HZ35" s="147">
        <v>33.0</v>
      </c>
      <c r="IA35" s="72">
        <v>172.0</v>
      </c>
      <c r="IB35" s="72">
        <v>8.6</v>
      </c>
      <c r="IC35" s="73"/>
      <c r="ID35" s="72">
        <v>2.0</v>
      </c>
      <c r="IE35" s="72">
        <v>58.0</v>
      </c>
      <c r="IF35" s="72">
        <v>38.0</v>
      </c>
      <c r="IG35" s="89"/>
      <c r="IH35" s="74">
        <v>140.0</v>
      </c>
      <c r="II35" s="74">
        <v>34.1</v>
      </c>
      <c r="IJ35" s="74">
        <v>124.0</v>
      </c>
      <c r="IK35" s="74">
        <v>6.1</v>
      </c>
      <c r="IL35" s="74">
        <v>7.0</v>
      </c>
      <c r="IM35" s="74">
        <v>6.0</v>
      </c>
      <c r="IN35" s="74">
        <v>50.0</v>
      </c>
      <c r="IO35" s="74">
        <v>50.0</v>
      </c>
      <c r="IP35" s="74">
        <v>140.0</v>
      </c>
      <c r="IQ35" s="74">
        <v>34.7</v>
      </c>
      <c r="IR35" s="74">
        <v>7.0</v>
      </c>
      <c r="IS35" s="74">
        <v>0.2</v>
      </c>
      <c r="IT35" s="74">
        <v>0.4</v>
      </c>
      <c r="IU35" s="74">
        <v>12.0</v>
      </c>
      <c r="IV35" s="74">
        <v>49.0</v>
      </c>
      <c r="IW35" s="74">
        <v>48.0</v>
      </c>
      <c r="IX35" s="89"/>
      <c r="IY35" s="149">
        <v>141.52</v>
      </c>
      <c r="IZ35" s="149">
        <v>35.3</v>
      </c>
      <c r="JA35" s="149">
        <v>443.8</v>
      </c>
      <c r="JB35" s="149">
        <v>22.18</v>
      </c>
      <c r="JC35" s="149">
        <v>8.04</v>
      </c>
      <c r="JD35" s="149">
        <v>3.0</v>
      </c>
      <c r="JE35" s="149">
        <v>75.69</v>
      </c>
      <c r="JF35" s="149">
        <v>55.44</v>
      </c>
      <c r="JG35" s="149" t="s">
        <v>134</v>
      </c>
      <c r="JH35" s="149" t="s">
        <v>134</v>
      </c>
      <c r="JI35" s="149" t="s">
        <v>134</v>
      </c>
      <c r="JJ35" s="149" t="s">
        <v>134</v>
      </c>
      <c r="JK35" s="149" t="s">
        <v>134</v>
      </c>
      <c r="JL35" s="149" t="s">
        <v>134</v>
      </c>
      <c r="JM35" s="149" t="s">
        <v>134</v>
      </c>
      <c r="JN35" s="149" t="s">
        <v>134</v>
      </c>
      <c r="JO35" s="89"/>
      <c r="JP35" s="78">
        <v>137.0</v>
      </c>
      <c r="JQ35" s="78">
        <v>32.2</v>
      </c>
      <c r="JR35" s="78">
        <v>0.0</v>
      </c>
      <c r="JS35" s="78">
        <v>0.0</v>
      </c>
      <c r="JT35" s="78">
        <v>0.0</v>
      </c>
      <c r="JU35" s="78">
        <v>2.0</v>
      </c>
      <c r="JV35" s="78">
        <v>43.0</v>
      </c>
      <c r="JW35" s="78">
        <v>43.0</v>
      </c>
      <c r="JX35" s="78">
        <v>137.0</v>
      </c>
      <c r="JY35" s="78">
        <v>34.2</v>
      </c>
      <c r="JZ35" s="78">
        <v>161.0</v>
      </c>
      <c r="KA35" s="78">
        <v>8.9</v>
      </c>
      <c r="KB35" s="78">
        <v>3.1</v>
      </c>
      <c r="KC35" s="78">
        <v>2.0</v>
      </c>
      <c r="KD35" s="78">
        <v>51.0</v>
      </c>
      <c r="KE35" s="78">
        <v>50.0</v>
      </c>
      <c r="KF35" s="89"/>
      <c r="KG35" s="79">
        <v>137.0</v>
      </c>
      <c r="KH35" s="79">
        <v>33.0</v>
      </c>
      <c r="KI35" s="238">
        <v>99.0</v>
      </c>
      <c r="KJ35" s="238">
        <v>5.1</v>
      </c>
      <c r="KK35" s="79"/>
      <c r="KL35" s="79">
        <v>1.0</v>
      </c>
      <c r="KM35" s="79">
        <v>52.0</v>
      </c>
      <c r="KN35" s="79">
        <v>52.0</v>
      </c>
      <c r="KO35" s="79">
        <v>137.0</v>
      </c>
      <c r="KP35" s="79">
        <v>33.0</v>
      </c>
      <c r="KQ35" s="235" t="s">
        <v>98</v>
      </c>
      <c r="KR35" s="235" t="s">
        <v>98</v>
      </c>
      <c r="KS35" s="80"/>
      <c r="KT35" s="79">
        <v>1.0</v>
      </c>
      <c r="KU35" s="79">
        <v>52.0</v>
      </c>
      <c r="KV35" s="79">
        <v>50.0</v>
      </c>
      <c r="KW35" s="89"/>
      <c r="KX35" s="81">
        <v>137.0</v>
      </c>
      <c r="KY35" s="81">
        <v>34.0</v>
      </c>
      <c r="KZ35" s="81">
        <v>244.0</v>
      </c>
      <c r="LA35" s="81">
        <v>11.0</v>
      </c>
      <c r="LB35" s="81">
        <v>2.3</v>
      </c>
      <c r="LC35" s="81">
        <v>3.0</v>
      </c>
      <c r="LD35" s="81">
        <v>55.0</v>
      </c>
      <c r="LE35" s="81">
        <v>55.0</v>
      </c>
      <c r="LF35" s="81">
        <v>137.0</v>
      </c>
      <c r="LG35" s="81">
        <v>34.0</v>
      </c>
      <c r="LH35" s="81">
        <v>302.0</v>
      </c>
      <c r="LI35" s="81">
        <v>14.8</v>
      </c>
      <c r="LJ35" s="81">
        <v>5.0</v>
      </c>
      <c r="LK35" s="81">
        <v>5.0</v>
      </c>
      <c r="LL35" s="81">
        <v>55.0</v>
      </c>
      <c r="LM35" s="81">
        <v>54.0</v>
      </c>
      <c r="LN35" s="89"/>
      <c r="LO35" s="82">
        <v>341.0</v>
      </c>
      <c r="LP35" s="82">
        <v>307.0</v>
      </c>
      <c r="LQ35" s="82">
        <v>177.0</v>
      </c>
      <c r="LR35" s="82">
        <v>71.0</v>
      </c>
      <c r="LS35" s="82">
        <v>331.0</v>
      </c>
      <c r="LT35" s="82">
        <v>54.0</v>
      </c>
      <c r="LU35" s="82">
        <v>5.0</v>
      </c>
      <c r="LV35" s="82">
        <v>144.0</v>
      </c>
      <c r="LW35" s="82">
        <v>96.0</v>
      </c>
      <c r="LX35" s="82">
        <v>60.0</v>
      </c>
      <c r="LY35" s="82">
        <v>65.0</v>
      </c>
      <c r="LZ35" s="82">
        <v>12.0</v>
      </c>
      <c r="MA35" s="82">
        <v>120.0</v>
      </c>
      <c r="MB35" s="82">
        <v>8.0</v>
      </c>
      <c r="MC35" s="82">
        <v>141.0</v>
      </c>
      <c r="MD35" s="82">
        <v>211.0</v>
      </c>
      <c r="ME35" s="82">
        <v>81.0</v>
      </c>
      <c r="MF35" s="82">
        <v>63.0</v>
      </c>
      <c r="MG35" s="82">
        <v>10.0</v>
      </c>
      <c r="MH35" s="120">
        <v>0.0</v>
      </c>
      <c r="MI35" s="120">
        <v>0.0</v>
      </c>
      <c r="MJ35" s="120">
        <v>0.0</v>
      </c>
      <c r="MK35" s="120">
        <v>0.0</v>
      </c>
      <c r="ML35" s="83">
        <v>54.0</v>
      </c>
      <c r="MM35" s="83">
        <v>52.0</v>
      </c>
      <c r="MN35" s="120">
        <v>5.0</v>
      </c>
      <c r="MO35" s="86"/>
      <c r="MP35" s="87"/>
      <c r="MQ35" s="87"/>
      <c r="MR35" s="87"/>
      <c r="MS35" s="87"/>
      <c r="MT35" s="82">
        <v>5.0</v>
      </c>
      <c r="MU35" s="82">
        <v>1.0</v>
      </c>
      <c r="MV35" s="82">
        <v>86.0</v>
      </c>
      <c r="MW35" s="82">
        <v>37.0</v>
      </c>
      <c r="MX35" s="82">
        <v>38.0</v>
      </c>
      <c r="MY35" s="82" t="s">
        <v>96</v>
      </c>
      <c r="MZ35" s="82">
        <v>5.0</v>
      </c>
      <c r="NA35" s="87"/>
      <c r="NB35" s="82">
        <v>17.0</v>
      </c>
      <c r="NC35" s="82">
        <v>6.0</v>
      </c>
      <c r="ND35" s="82">
        <v>290.0</v>
      </c>
      <c r="NE35" s="82">
        <v>36.0</v>
      </c>
      <c r="NF35" s="82">
        <v>45.0</v>
      </c>
      <c r="NG35" s="82">
        <v>45.0</v>
      </c>
      <c r="NH35" s="82">
        <v>5.0</v>
      </c>
      <c r="NI35" s="87"/>
      <c r="NJ35" s="120">
        <v>0.0</v>
      </c>
      <c r="NK35" s="120">
        <v>0.0</v>
      </c>
      <c r="NL35" s="120">
        <v>0.0</v>
      </c>
      <c r="NM35" s="83">
        <v>35.0</v>
      </c>
      <c r="NN35" s="83">
        <v>45.0</v>
      </c>
      <c r="NO35" s="83">
        <v>52.0</v>
      </c>
      <c r="NP35" s="120">
        <v>4.0</v>
      </c>
      <c r="NQ35" s="223"/>
    </row>
    <row r="36" ht="14.25" customHeight="1">
      <c r="A36" s="49">
        <v>0.958333333333334</v>
      </c>
      <c r="B36" s="50"/>
      <c r="C36" s="51">
        <v>50.07</v>
      </c>
      <c r="D36" s="53">
        <v>339.0</v>
      </c>
      <c r="E36" s="53">
        <v>134.0</v>
      </c>
      <c r="F36" s="53">
        <v>39.0</v>
      </c>
      <c r="G36" s="53">
        <v>12.8</v>
      </c>
      <c r="H36" s="54"/>
      <c r="I36" s="53">
        <v>6.0</v>
      </c>
      <c r="J36" s="53">
        <v>50.0</v>
      </c>
      <c r="K36" s="53">
        <v>49.0</v>
      </c>
      <c r="L36" s="53">
        <v>139.0</v>
      </c>
      <c r="M36" s="53">
        <v>68.0</v>
      </c>
      <c r="N36" s="53">
        <v>17.5</v>
      </c>
      <c r="O36" s="54"/>
      <c r="P36" s="53">
        <v>6.0</v>
      </c>
      <c r="Q36" s="53">
        <v>55.0</v>
      </c>
      <c r="R36" s="53">
        <v>52.0</v>
      </c>
      <c r="S36" s="53">
        <v>341.8</v>
      </c>
      <c r="T36" s="53">
        <v>331.0</v>
      </c>
      <c r="U36" s="53">
        <v>198.9</v>
      </c>
      <c r="V36" s="54"/>
      <c r="W36" s="53">
        <v>337.3</v>
      </c>
      <c r="X36" s="53">
        <v>273.5</v>
      </c>
      <c r="Y36" s="53">
        <v>161.5</v>
      </c>
      <c r="Z36" s="54"/>
      <c r="AA36" s="53">
        <v>342.0</v>
      </c>
      <c r="AB36" s="53">
        <v>378.1</v>
      </c>
      <c r="AC36" s="53">
        <v>250.5</v>
      </c>
      <c r="AD36" s="54"/>
      <c r="AE36" s="53">
        <v>341.6</v>
      </c>
      <c r="AF36" s="53">
        <v>425.7</v>
      </c>
      <c r="AG36" s="53">
        <v>228.8</v>
      </c>
      <c r="AH36" s="54"/>
      <c r="AI36" s="53">
        <v>348.5</v>
      </c>
      <c r="AJ36" s="53">
        <v>467.4</v>
      </c>
      <c r="AK36" s="53">
        <v>294.4</v>
      </c>
      <c r="AL36" s="54"/>
      <c r="AM36" s="53">
        <v>339.9</v>
      </c>
      <c r="AN36" s="53">
        <v>497.5</v>
      </c>
      <c r="AO36" s="53">
        <v>286.1</v>
      </c>
      <c r="AP36" s="54"/>
      <c r="AQ36" s="53">
        <v>134.0</v>
      </c>
      <c r="AR36" s="54">
        <f t="shared" ref="AR36:AS36" si="73">F36</f>
        <v>39</v>
      </c>
      <c r="AS36" s="56">
        <f t="shared" si="73"/>
        <v>12.8</v>
      </c>
      <c r="AT36" s="54"/>
      <c r="AU36" s="54">
        <f t="shared" ref="AU36:AW36" si="74">L36</f>
        <v>139</v>
      </c>
      <c r="AV36" s="54">
        <f t="shared" si="74"/>
        <v>68</v>
      </c>
      <c r="AW36" s="54">
        <f t="shared" si="74"/>
        <v>17.5</v>
      </c>
      <c r="AX36" s="54"/>
      <c r="AY36" s="168">
        <f t="shared" si="6"/>
        <v>134</v>
      </c>
      <c r="AZ36" s="54"/>
      <c r="BA36" s="54"/>
      <c r="BB36" s="54"/>
      <c r="BC36" s="89"/>
      <c r="BD36" s="54"/>
      <c r="BE36" s="53">
        <v>32.0</v>
      </c>
      <c r="BF36" s="53">
        <v>8.0</v>
      </c>
      <c r="BG36" s="53">
        <v>0.4</v>
      </c>
      <c r="BH36" s="54"/>
      <c r="BI36" s="53">
        <v>22.0</v>
      </c>
      <c r="BJ36" s="53">
        <v>89.0</v>
      </c>
      <c r="BK36" s="53">
        <v>62.0</v>
      </c>
      <c r="BL36" s="89"/>
      <c r="BM36" s="58">
        <v>348.0</v>
      </c>
      <c r="BN36" s="58">
        <v>147.0</v>
      </c>
      <c r="BO36" s="58">
        <v>228.0</v>
      </c>
      <c r="BP36" s="58">
        <v>11.3</v>
      </c>
      <c r="BQ36" s="59"/>
      <c r="BR36" s="58">
        <v>6.0</v>
      </c>
      <c r="BS36" s="58">
        <v>63.0</v>
      </c>
      <c r="BT36" s="58">
        <v>59.0</v>
      </c>
      <c r="BU36" s="59">
        <f t="shared" si="61"/>
        <v>348</v>
      </c>
      <c r="BV36" s="58">
        <v>347.0</v>
      </c>
      <c r="BW36" s="58">
        <v>207.0</v>
      </c>
      <c r="BX36" s="58">
        <v>29.0</v>
      </c>
      <c r="BY36" s="58">
        <v>340.0</v>
      </c>
      <c r="BZ36" s="58">
        <v>365.0</v>
      </c>
      <c r="CA36" s="58">
        <v>205.0</v>
      </c>
      <c r="CB36" s="58">
        <v>26.0</v>
      </c>
      <c r="CC36" s="58">
        <v>348.0</v>
      </c>
      <c r="CD36" s="58">
        <v>246.0</v>
      </c>
      <c r="CE36" s="58">
        <v>142.0</v>
      </c>
      <c r="CF36" s="58">
        <v>18.0</v>
      </c>
      <c r="CG36" s="58">
        <v>340.0</v>
      </c>
      <c r="CH36" s="58">
        <v>299.0</v>
      </c>
      <c r="CI36" s="58">
        <v>140.0</v>
      </c>
      <c r="CJ36" s="58">
        <v>5.0</v>
      </c>
      <c r="CK36" s="58">
        <v>354.0</v>
      </c>
      <c r="CL36" s="58">
        <v>110.0</v>
      </c>
      <c r="CM36" s="58">
        <v>72.0</v>
      </c>
      <c r="CN36" s="58">
        <v>11.0</v>
      </c>
      <c r="CO36" s="58">
        <v>337.0</v>
      </c>
      <c r="CP36" s="58">
        <v>223.0</v>
      </c>
      <c r="CQ36" s="58">
        <v>113.0</v>
      </c>
      <c r="CR36" s="58">
        <v>12.0</v>
      </c>
      <c r="CS36" s="58">
        <v>340.0</v>
      </c>
      <c r="CT36" s="58">
        <v>224.0</v>
      </c>
      <c r="CU36" s="58">
        <v>146.0</v>
      </c>
      <c r="CV36" s="58">
        <v>57.0</v>
      </c>
      <c r="CW36" s="58">
        <v>343.0</v>
      </c>
      <c r="CX36" s="58">
        <v>276.0</v>
      </c>
      <c r="CY36" s="58">
        <v>155.0</v>
      </c>
      <c r="CZ36" s="58">
        <v>64.0</v>
      </c>
      <c r="DA36" s="58">
        <v>330.0</v>
      </c>
      <c r="DB36" s="58">
        <v>280.0</v>
      </c>
      <c r="DC36" s="58">
        <v>151.0</v>
      </c>
      <c r="DD36" s="58">
        <v>33.0</v>
      </c>
      <c r="DE36" s="59">
        <f t="shared" si="62"/>
        <v>147</v>
      </c>
      <c r="DF36" s="58">
        <v>35.0</v>
      </c>
      <c r="DG36" s="59">
        <f t="shared" ref="DG36:DH36" si="75">BO36</f>
        <v>228</v>
      </c>
      <c r="DH36" s="59">
        <f t="shared" si="75"/>
        <v>11.3</v>
      </c>
      <c r="DI36" s="59"/>
      <c r="DJ36" s="58">
        <v>7.0</v>
      </c>
      <c r="DK36" s="58">
        <v>67.0</v>
      </c>
      <c r="DL36" s="58">
        <v>56.0</v>
      </c>
      <c r="DM36" s="89"/>
      <c r="DN36" s="61">
        <v>345.0</v>
      </c>
      <c r="DO36" s="61">
        <v>142.0</v>
      </c>
      <c r="DP36" s="61">
        <v>44.28</v>
      </c>
      <c r="DQ36" s="61">
        <v>25.26</v>
      </c>
      <c r="DR36" s="61">
        <v>6.64</v>
      </c>
      <c r="DS36" s="61">
        <v>8.0</v>
      </c>
      <c r="DT36" s="61">
        <v>42.0</v>
      </c>
      <c r="DU36" s="61">
        <v>48.3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341.0</v>
      </c>
      <c r="EF36" s="63">
        <v>137.0</v>
      </c>
      <c r="EG36" s="63">
        <v>94.0</v>
      </c>
      <c r="EH36" s="63">
        <v>3.8</v>
      </c>
      <c r="EI36" s="64"/>
      <c r="EJ36" s="63">
        <v>9.0</v>
      </c>
      <c r="EK36" s="63">
        <v>51.0</v>
      </c>
      <c r="EL36" s="63">
        <v>53.0</v>
      </c>
      <c r="EM36" s="63">
        <v>137.0</v>
      </c>
      <c r="EN36" s="63">
        <v>97.0</v>
      </c>
      <c r="EO36" s="63">
        <v>4.4</v>
      </c>
      <c r="EP36" s="64"/>
      <c r="EQ36" s="63">
        <v>9.0</v>
      </c>
      <c r="ER36" s="63">
        <v>53.0</v>
      </c>
      <c r="ES36" s="63">
        <v>54.0</v>
      </c>
      <c r="ET36" s="63">
        <v>340.0</v>
      </c>
      <c r="EU36" s="63">
        <v>0.0</v>
      </c>
      <c r="EV36" s="63">
        <v>0.0</v>
      </c>
      <c r="EW36" s="63">
        <v>0.0</v>
      </c>
      <c r="EX36" s="63">
        <v>339.0</v>
      </c>
      <c r="EY36" s="63">
        <v>256.0</v>
      </c>
      <c r="EZ36" s="63">
        <v>148.0</v>
      </c>
      <c r="FA36" s="63">
        <v>-4.7</v>
      </c>
      <c r="FB36" s="63">
        <v>339.0</v>
      </c>
      <c r="FC36" s="63">
        <v>0.0</v>
      </c>
      <c r="FD36" s="63">
        <v>0.0</v>
      </c>
      <c r="FE36" s="63">
        <v>0.0</v>
      </c>
      <c r="FF36" s="63">
        <v>340.0</v>
      </c>
      <c r="FG36" s="63">
        <v>256.0</v>
      </c>
      <c r="FH36" s="63">
        <v>148.0</v>
      </c>
      <c r="FI36" s="63">
        <v>-6.2</v>
      </c>
      <c r="FJ36" s="63">
        <v>341.0</v>
      </c>
      <c r="FK36" s="63">
        <v>235.0</v>
      </c>
      <c r="FL36" s="63">
        <v>135.0</v>
      </c>
      <c r="FM36" s="64"/>
      <c r="FN36" s="63">
        <v>341.0</v>
      </c>
      <c r="FO36" s="63">
        <v>230.0</v>
      </c>
      <c r="FP36" s="63">
        <v>135.0</v>
      </c>
      <c r="FQ36" s="63">
        <v>3.8</v>
      </c>
      <c r="FR36" s="63">
        <v>137.0</v>
      </c>
      <c r="FS36" s="64"/>
      <c r="FT36" s="63">
        <v>23.52</v>
      </c>
      <c r="FU36" s="64"/>
      <c r="FV36" s="63">
        <v>137.0</v>
      </c>
      <c r="FW36" s="64"/>
      <c r="FX36" s="64"/>
      <c r="FY36" s="64"/>
      <c r="FZ36" s="89"/>
      <c r="GA36" s="65">
        <v>341.0</v>
      </c>
      <c r="GB36" s="66">
        <v>523.44</v>
      </c>
      <c r="GC36" s="66">
        <v>290.05</v>
      </c>
      <c r="GD36" s="66">
        <v>27.89</v>
      </c>
      <c r="GE36" s="66">
        <v>341.0</v>
      </c>
      <c r="GF36" s="66">
        <v>507.76</v>
      </c>
      <c r="GG36" s="66">
        <v>286.37</v>
      </c>
      <c r="GH36" s="66">
        <v>33.34</v>
      </c>
      <c r="GI36" s="66">
        <v>341.0</v>
      </c>
      <c r="GJ36" s="66">
        <v>235.64</v>
      </c>
      <c r="GK36" s="66">
        <v>135.94</v>
      </c>
      <c r="GL36" s="66">
        <v>8.21</v>
      </c>
      <c r="GM36" s="66">
        <v>341.0</v>
      </c>
      <c r="GN36" s="66">
        <v>254.39</v>
      </c>
      <c r="GO36" s="66">
        <v>136.44</v>
      </c>
      <c r="GP36" s="66">
        <v>17.51</v>
      </c>
      <c r="GQ36" s="66">
        <v>341.0</v>
      </c>
      <c r="GR36" s="66">
        <v>291.24</v>
      </c>
      <c r="GS36" s="66">
        <v>152.1</v>
      </c>
      <c r="GT36" s="66">
        <v>16.58</v>
      </c>
      <c r="GU36" s="66">
        <v>341.0</v>
      </c>
      <c r="GV36" s="66">
        <v>262.89</v>
      </c>
      <c r="GW36" s="66">
        <v>149.84</v>
      </c>
      <c r="GX36" s="66">
        <v>18.68</v>
      </c>
      <c r="GY36" s="89"/>
      <c r="GZ36" s="98" t="s">
        <v>91</v>
      </c>
      <c r="HA36" s="99" t="s">
        <v>92</v>
      </c>
      <c r="HB36" s="98">
        <v>147.0</v>
      </c>
      <c r="HC36" s="98">
        <v>7.35</v>
      </c>
      <c r="HD36" s="98">
        <v>2.94</v>
      </c>
      <c r="HE36" s="99">
        <v>8.0</v>
      </c>
      <c r="HF36" s="99">
        <v>56.0</v>
      </c>
      <c r="HG36" s="99">
        <v>56.0</v>
      </c>
      <c r="HH36" s="98" t="s">
        <v>91</v>
      </c>
      <c r="HI36" s="98" t="s">
        <v>92</v>
      </c>
      <c r="HJ36" s="98">
        <v>142.0</v>
      </c>
      <c r="HK36" s="98">
        <v>7.1</v>
      </c>
      <c r="HL36" s="98">
        <v>2.84</v>
      </c>
      <c r="HM36" s="98">
        <v>5.0</v>
      </c>
      <c r="HN36" s="99">
        <v>58.0</v>
      </c>
      <c r="HO36" s="99">
        <v>58.0</v>
      </c>
      <c r="HP36" s="98" t="s">
        <v>91</v>
      </c>
      <c r="HQ36" s="99" t="s">
        <v>92</v>
      </c>
      <c r="HR36" s="98">
        <v>107.0</v>
      </c>
      <c r="HS36" s="98">
        <v>5.35</v>
      </c>
      <c r="HT36" s="98">
        <v>2.675</v>
      </c>
      <c r="HU36" s="98">
        <v>7.0</v>
      </c>
      <c r="HV36" s="99">
        <v>56.0</v>
      </c>
      <c r="HW36" s="99">
        <v>56.0</v>
      </c>
      <c r="HX36" s="89"/>
      <c r="HY36" s="147">
        <v>135.0</v>
      </c>
      <c r="HZ36" s="147">
        <v>33.0</v>
      </c>
      <c r="IA36" s="72">
        <v>164.0</v>
      </c>
      <c r="IB36" s="72">
        <v>8.2</v>
      </c>
      <c r="IC36" s="73"/>
      <c r="ID36" s="72">
        <v>2.0</v>
      </c>
      <c r="IE36" s="72">
        <v>58.0</v>
      </c>
      <c r="IF36" s="72">
        <v>38.0</v>
      </c>
      <c r="IG36" s="89"/>
      <c r="IH36" s="74">
        <v>140.0</v>
      </c>
      <c r="II36" s="74">
        <v>34.1</v>
      </c>
      <c r="IJ36" s="74">
        <v>117.0</v>
      </c>
      <c r="IK36" s="74">
        <v>5.8</v>
      </c>
      <c r="IL36" s="74">
        <v>6.6</v>
      </c>
      <c r="IM36" s="74">
        <v>6.0</v>
      </c>
      <c r="IN36" s="74">
        <v>50.0</v>
      </c>
      <c r="IO36" s="74">
        <v>50.0</v>
      </c>
      <c r="IP36" s="74">
        <v>140.0</v>
      </c>
      <c r="IQ36" s="74">
        <v>33.3</v>
      </c>
      <c r="IR36" s="74">
        <v>5.0</v>
      </c>
      <c r="IS36" s="74">
        <v>0.1</v>
      </c>
      <c r="IT36" s="74">
        <v>0.3</v>
      </c>
      <c r="IU36" s="74">
        <v>12.0</v>
      </c>
      <c r="IV36" s="74">
        <v>49.0</v>
      </c>
      <c r="IW36" s="74">
        <v>48.0</v>
      </c>
      <c r="IX36" s="89"/>
      <c r="IY36" s="149">
        <v>141.68</v>
      </c>
      <c r="IZ36" s="149">
        <v>35.34</v>
      </c>
      <c r="JA36" s="149">
        <v>429.2</v>
      </c>
      <c r="JB36" s="149">
        <v>21.46</v>
      </c>
      <c r="JC36" s="149">
        <v>8.04</v>
      </c>
      <c r="JD36" s="149">
        <v>3.0</v>
      </c>
      <c r="JE36" s="149">
        <v>74.76</v>
      </c>
      <c r="JF36" s="149">
        <v>54.07</v>
      </c>
      <c r="JG36" s="149" t="s">
        <v>134</v>
      </c>
      <c r="JH36" s="149" t="s">
        <v>134</v>
      </c>
      <c r="JI36" s="149" t="s">
        <v>134</v>
      </c>
      <c r="JJ36" s="149" t="s">
        <v>134</v>
      </c>
      <c r="JK36" s="149" t="s">
        <v>134</v>
      </c>
      <c r="JL36" s="149" t="s">
        <v>134</v>
      </c>
      <c r="JM36" s="149" t="s">
        <v>134</v>
      </c>
      <c r="JN36" s="149" t="s">
        <v>134</v>
      </c>
      <c r="JO36" s="89"/>
      <c r="JP36" s="78">
        <v>136.0</v>
      </c>
      <c r="JQ36" s="78">
        <v>32.0</v>
      </c>
      <c r="JR36" s="78">
        <v>0.0</v>
      </c>
      <c r="JS36" s="78">
        <v>0.0</v>
      </c>
      <c r="JT36" s="78">
        <v>0.0</v>
      </c>
      <c r="JU36" s="78">
        <v>2.0</v>
      </c>
      <c r="JV36" s="78">
        <v>43.0</v>
      </c>
      <c r="JW36" s="78">
        <v>43.0</v>
      </c>
      <c r="JX36" s="78">
        <v>136.0</v>
      </c>
      <c r="JY36" s="78">
        <v>34.1</v>
      </c>
      <c r="JZ36" s="78">
        <v>145.0</v>
      </c>
      <c r="KA36" s="78">
        <v>7.8</v>
      </c>
      <c r="KB36" s="78">
        <v>2.7</v>
      </c>
      <c r="KC36" s="78">
        <v>2.0</v>
      </c>
      <c r="KD36" s="78">
        <v>51.0</v>
      </c>
      <c r="KE36" s="78">
        <v>50.0</v>
      </c>
      <c r="KF36" s="89"/>
      <c r="KG36" s="79">
        <v>136.0</v>
      </c>
      <c r="KH36" s="79">
        <v>33.0</v>
      </c>
      <c r="KI36" s="238">
        <v>140.0</v>
      </c>
      <c r="KJ36" s="238">
        <v>7.2</v>
      </c>
      <c r="KK36" s="79"/>
      <c r="KL36" s="79">
        <v>1.0</v>
      </c>
      <c r="KM36" s="79">
        <v>52.0</v>
      </c>
      <c r="KN36" s="79">
        <v>52.0</v>
      </c>
      <c r="KO36" s="79">
        <v>136.0</v>
      </c>
      <c r="KP36" s="79">
        <v>33.0</v>
      </c>
      <c r="KQ36" s="235" t="s">
        <v>98</v>
      </c>
      <c r="KR36" s="235" t="s">
        <v>98</v>
      </c>
      <c r="KS36" s="80"/>
      <c r="KT36" s="79">
        <v>1.0</v>
      </c>
      <c r="KU36" s="79">
        <v>52.0</v>
      </c>
      <c r="KV36" s="79">
        <v>50.0</v>
      </c>
      <c r="KW36" s="89"/>
      <c r="KX36" s="81">
        <v>139.0</v>
      </c>
      <c r="KY36" s="81">
        <v>35.0</v>
      </c>
      <c r="KZ36" s="81">
        <v>236.0</v>
      </c>
      <c r="LA36" s="81">
        <v>10.6</v>
      </c>
      <c r="LB36" s="81">
        <v>2.1</v>
      </c>
      <c r="LC36" s="81">
        <v>3.0</v>
      </c>
      <c r="LD36" s="81">
        <v>54.0</v>
      </c>
      <c r="LE36" s="81">
        <v>54.0</v>
      </c>
      <c r="LF36" s="81">
        <v>139.0</v>
      </c>
      <c r="LG36" s="81">
        <v>35.0</v>
      </c>
      <c r="LH36" s="81">
        <v>296.0</v>
      </c>
      <c r="LI36" s="81">
        <v>14.4</v>
      </c>
      <c r="LJ36" s="81">
        <v>5.0</v>
      </c>
      <c r="LK36" s="81">
        <v>5.0</v>
      </c>
      <c r="LL36" s="81">
        <v>54.0</v>
      </c>
      <c r="LM36" s="81">
        <v>54.0</v>
      </c>
      <c r="LN36" s="89"/>
      <c r="LO36" s="82">
        <v>345.0</v>
      </c>
      <c r="LP36" s="82">
        <v>261.0</v>
      </c>
      <c r="LQ36" s="82">
        <v>154.0</v>
      </c>
      <c r="LR36" s="82">
        <v>73.0</v>
      </c>
      <c r="LS36" s="82">
        <v>334.0</v>
      </c>
      <c r="LT36" s="82">
        <v>45.0</v>
      </c>
      <c r="LU36" s="82">
        <v>3.0</v>
      </c>
      <c r="LV36" s="82">
        <v>146.0</v>
      </c>
      <c r="LW36" s="82">
        <v>80.0</v>
      </c>
      <c r="LX36" s="82">
        <v>58.0</v>
      </c>
      <c r="LY36" s="82">
        <v>55.0</v>
      </c>
      <c r="LZ36" s="82">
        <v>12.0</v>
      </c>
      <c r="MA36" s="82">
        <v>109.0</v>
      </c>
      <c r="MB36" s="82">
        <v>10.0</v>
      </c>
      <c r="MC36" s="82">
        <v>143.0</v>
      </c>
      <c r="MD36" s="82">
        <v>181.0</v>
      </c>
      <c r="ME36" s="82">
        <v>77.0</v>
      </c>
      <c r="MF36" s="82">
        <v>63.0</v>
      </c>
      <c r="MG36" s="82">
        <v>10.0</v>
      </c>
      <c r="MH36" s="120">
        <v>0.0</v>
      </c>
      <c r="MI36" s="120">
        <v>0.0</v>
      </c>
      <c r="MJ36" s="120">
        <v>0.0</v>
      </c>
      <c r="MK36" s="120">
        <v>0.0</v>
      </c>
      <c r="ML36" s="83">
        <v>54.0</v>
      </c>
      <c r="MM36" s="83">
        <v>52.0</v>
      </c>
      <c r="MN36" s="120">
        <v>5.0</v>
      </c>
      <c r="MO36" s="86"/>
      <c r="MP36" s="87"/>
      <c r="MQ36" s="87"/>
      <c r="MR36" s="87"/>
      <c r="MS36" s="87"/>
      <c r="MT36" s="82">
        <v>0.0</v>
      </c>
      <c r="MU36" s="82">
        <v>0.0</v>
      </c>
      <c r="MV36" s="82">
        <v>1.0</v>
      </c>
      <c r="MW36" s="82">
        <v>37.0</v>
      </c>
      <c r="MX36" s="82">
        <v>38.0</v>
      </c>
      <c r="MY36" s="82" t="s">
        <v>96</v>
      </c>
      <c r="MZ36" s="82">
        <v>5.0</v>
      </c>
      <c r="NA36" s="87"/>
      <c r="NB36" s="82">
        <v>10.0</v>
      </c>
      <c r="NC36" s="82">
        <v>4.0</v>
      </c>
      <c r="ND36" s="82">
        <v>174.0</v>
      </c>
      <c r="NE36" s="82">
        <v>36.0</v>
      </c>
      <c r="NF36" s="82">
        <v>45.0</v>
      </c>
      <c r="NG36" s="82">
        <v>45.0</v>
      </c>
      <c r="NH36" s="82">
        <v>5.0</v>
      </c>
      <c r="NI36" s="87"/>
      <c r="NJ36" s="120">
        <v>0.0</v>
      </c>
      <c r="NK36" s="120">
        <v>0.0</v>
      </c>
      <c r="NL36" s="120">
        <v>0.0</v>
      </c>
      <c r="NM36" s="83">
        <v>35.0</v>
      </c>
      <c r="NN36" s="83">
        <v>45.0</v>
      </c>
      <c r="NO36" s="83">
        <v>52.0</v>
      </c>
      <c r="NP36" s="120">
        <v>4.0</v>
      </c>
      <c r="NQ36" s="223"/>
    </row>
    <row r="37" ht="14.25" customHeight="1">
      <c r="A37" s="103" t="s">
        <v>99</v>
      </c>
      <c r="B37" s="104"/>
      <c r="C37" s="51">
        <v>50.0</v>
      </c>
      <c r="D37" s="106">
        <v>339.0</v>
      </c>
      <c r="E37" s="106">
        <v>135.0</v>
      </c>
      <c r="F37" s="53">
        <v>56.0</v>
      </c>
      <c r="G37" s="53">
        <v>12.0</v>
      </c>
      <c r="H37" s="54"/>
      <c r="I37" s="53">
        <v>6.0</v>
      </c>
      <c r="J37" s="53">
        <v>50.0</v>
      </c>
      <c r="K37" s="53">
        <v>49.0</v>
      </c>
      <c r="L37" s="53">
        <v>140.0</v>
      </c>
      <c r="M37" s="53">
        <v>56.0</v>
      </c>
      <c r="N37" s="53">
        <v>13.6</v>
      </c>
      <c r="O37" s="54"/>
      <c r="P37" s="53">
        <v>6.0</v>
      </c>
      <c r="Q37" s="53">
        <v>55.0</v>
      </c>
      <c r="R37" s="53">
        <v>52.0</v>
      </c>
      <c r="S37" s="53">
        <v>212.7</v>
      </c>
      <c r="T37" s="53">
        <v>359.0</v>
      </c>
      <c r="U37" s="53">
        <v>339.5</v>
      </c>
      <c r="V37" s="54"/>
      <c r="W37" s="53">
        <v>336.0</v>
      </c>
      <c r="X37" s="53">
        <v>288.6</v>
      </c>
      <c r="Y37" s="53">
        <v>171.8</v>
      </c>
      <c r="Z37" s="54"/>
      <c r="AA37" s="53">
        <v>340.2</v>
      </c>
      <c r="AB37" s="53">
        <v>356.5</v>
      </c>
      <c r="AC37" s="53">
        <v>235.3</v>
      </c>
      <c r="AD37" s="54"/>
      <c r="AE37" s="53">
        <v>340.8</v>
      </c>
      <c r="AF37" s="53">
        <v>403.2</v>
      </c>
      <c r="AG37" s="53">
        <v>216.7</v>
      </c>
      <c r="AH37" s="54"/>
      <c r="AI37" s="53">
        <v>347.5</v>
      </c>
      <c r="AJ37" s="53">
        <v>461.3</v>
      </c>
      <c r="AK37" s="53">
        <v>290.0</v>
      </c>
      <c r="AL37" s="54"/>
      <c r="AM37" s="53">
        <v>337.6</v>
      </c>
      <c r="AN37" s="53">
        <v>485.5</v>
      </c>
      <c r="AO37" s="53">
        <v>273.0</v>
      </c>
      <c r="AP37" s="54"/>
      <c r="AQ37" s="54">
        <f t="shared" ref="AQ37:AS37" si="76">E37</f>
        <v>135</v>
      </c>
      <c r="AR37" s="54">
        <f t="shared" si="76"/>
        <v>56</v>
      </c>
      <c r="AS37" s="56">
        <f t="shared" si="76"/>
        <v>12</v>
      </c>
      <c r="AT37" s="54"/>
      <c r="AU37" s="54">
        <f t="shared" ref="AU37:AW37" si="77">L37</f>
        <v>140</v>
      </c>
      <c r="AV37" s="54">
        <f t="shared" si="77"/>
        <v>56</v>
      </c>
      <c r="AW37" s="54">
        <f t="shared" si="77"/>
        <v>13.6</v>
      </c>
      <c r="AX37" s="54"/>
      <c r="AY37" s="54">
        <f t="shared" si="6"/>
        <v>135</v>
      </c>
      <c r="AZ37" s="54"/>
      <c r="BA37" s="54"/>
      <c r="BB37" s="54"/>
      <c r="BC37" s="107"/>
      <c r="BD37" s="54"/>
      <c r="BE37" s="53">
        <v>32.0</v>
      </c>
      <c r="BF37" s="53">
        <v>8.0</v>
      </c>
      <c r="BG37" s="53">
        <v>0.4</v>
      </c>
      <c r="BH37" s="54"/>
      <c r="BI37" s="53">
        <v>22.0</v>
      </c>
      <c r="BJ37" s="53">
        <v>89.0</v>
      </c>
      <c r="BK37" s="53">
        <v>62.0</v>
      </c>
      <c r="BL37" s="107"/>
      <c r="BM37" s="58">
        <v>347.0</v>
      </c>
      <c r="BN37" s="58">
        <v>147.0</v>
      </c>
      <c r="BO37" s="59">
        <f>11*20</f>
        <v>220</v>
      </c>
      <c r="BP37" s="58">
        <v>11.0</v>
      </c>
      <c r="BQ37" s="59"/>
      <c r="BR37" s="58">
        <v>6.0</v>
      </c>
      <c r="BS37" s="58">
        <v>60.0</v>
      </c>
      <c r="BT37" s="58">
        <v>59.0</v>
      </c>
      <c r="BU37" s="59">
        <f t="shared" si="61"/>
        <v>347</v>
      </c>
      <c r="BV37" s="58">
        <v>340.0</v>
      </c>
      <c r="BW37" s="58">
        <v>207.0</v>
      </c>
      <c r="BX37" s="58">
        <v>22.0</v>
      </c>
      <c r="BY37" s="58">
        <v>339.0</v>
      </c>
      <c r="BZ37" s="58">
        <v>366.0</v>
      </c>
      <c r="CA37" s="58">
        <v>205.0</v>
      </c>
      <c r="CB37" s="58">
        <v>20.0</v>
      </c>
      <c r="CC37" s="58">
        <v>347.0</v>
      </c>
      <c r="CD37" s="58">
        <v>244.0</v>
      </c>
      <c r="CE37" s="58">
        <v>140.0</v>
      </c>
      <c r="CF37" s="58">
        <v>18.0</v>
      </c>
      <c r="CG37" s="58">
        <v>340.0</v>
      </c>
      <c r="CH37" s="58">
        <v>243.0</v>
      </c>
      <c r="CI37" s="58">
        <v>134.0</v>
      </c>
      <c r="CJ37" s="58">
        <v>7.0</v>
      </c>
      <c r="CK37" s="58">
        <v>353.0</v>
      </c>
      <c r="CL37" s="58">
        <v>117.0</v>
      </c>
      <c r="CM37" s="58">
        <v>78.0</v>
      </c>
      <c r="CN37" s="58">
        <v>7.0</v>
      </c>
      <c r="CO37" s="58">
        <v>337.0</v>
      </c>
      <c r="CP37" s="58">
        <v>225.0</v>
      </c>
      <c r="CQ37" s="58">
        <v>114.0</v>
      </c>
      <c r="CR37" s="58">
        <v>8.0</v>
      </c>
      <c r="CS37" s="58">
        <v>340.0</v>
      </c>
      <c r="CT37" s="58">
        <v>232.0</v>
      </c>
      <c r="CU37" s="58">
        <v>147.0</v>
      </c>
      <c r="CV37" s="58">
        <v>66.0</v>
      </c>
      <c r="CW37" s="58">
        <v>342.0</v>
      </c>
      <c r="CX37" s="58">
        <v>245.0</v>
      </c>
      <c r="CY37" s="58">
        <v>135.0</v>
      </c>
      <c r="CZ37" s="58">
        <v>59.0</v>
      </c>
      <c r="DA37" s="58">
        <v>328.0</v>
      </c>
      <c r="DB37" s="58">
        <v>250.0</v>
      </c>
      <c r="DC37" s="58">
        <v>133.0</v>
      </c>
      <c r="DD37" s="58">
        <v>37.0</v>
      </c>
      <c r="DE37" s="59">
        <f t="shared" si="62"/>
        <v>147</v>
      </c>
      <c r="DF37" s="58">
        <v>35.0</v>
      </c>
      <c r="DG37" s="59">
        <f t="shared" ref="DG37:DH37" si="78">BO37</f>
        <v>220</v>
      </c>
      <c r="DH37" s="59">
        <f t="shared" si="78"/>
        <v>11</v>
      </c>
      <c r="DI37" s="59"/>
      <c r="DJ37" s="58">
        <v>7.0</v>
      </c>
      <c r="DK37" s="58">
        <v>60.0</v>
      </c>
      <c r="DL37" s="58">
        <v>54.0</v>
      </c>
      <c r="DM37" s="107"/>
      <c r="DN37" s="61">
        <v>345.0</v>
      </c>
      <c r="DO37" s="61">
        <v>142.0</v>
      </c>
      <c r="DP37" s="61">
        <v>45.34</v>
      </c>
      <c r="DQ37" s="61">
        <v>25.72</v>
      </c>
      <c r="DR37" s="61">
        <v>7.45</v>
      </c>
      <c r="DS37" s="61">
        <v>8.0</v>
      </c>
      <c r="DT37" s="61">
        <v>44.0</v>
      </c>
      <c r="DU37" s="61">
        <v>49.5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340.0</v>
      </c>
      <c r="EF37" s="63">
        <v>16.0</v>
      </c>
      <c r="EG37" s="63">
        <v>104.0</v>
      </c>
      <c r="EH37" s="63">
        <v>4.2</v>
      </c>
      <c r="EI37" s="64"/>
      <c r="EJ37" s="63">
        <v>9.0</v>
      </c>
      <c r="EK37" s="63">
        <v>50.0</v>
      </c>
      <c r="EL37" s="63">
        <v>53.0</v>
      </c>
      <c r="EM37" s="63">
        <v>136.0</v>
      </c>
      <c r="EN37" s="63">
        <v>96.0</v>
      </c>
      <c r="EO37" s="63">
        <v>4.3</v>
      </c>
      <c r="EP37" s="64"/>
      <c r="EQ37" s="63">
        <v>9.0</v>
      </c>
      <c r="ER37" s="63">
        <v>53.0</v>
      </c>
      <c r="ES37" s="63">
        <v>54.0</v>
      </c>
      <c r="ET37" s="63">
        <v>340.0</v>
      </c>
      <c r="EU37" s="63">
        <v>0.0</v>
      </c>
      <c r="EV37" s="63">
        <v>0.0</v>
      </c>
      <c r="EW37" s="63">
        <v>0.0</v>
      </c>
      <c r="EX37" s="63">
        <v>38.0</v>
      </c>
      <c r="EY37" s="63">
        <v>257.0</v>
      </c>
      <c r="EZ37" s="63">
        <v>149.0</v>
      </c>
      <c r="FA37" s="63">
        <v>-6.1</v>
      </c>
      <c r="FB37" s="63">
        <v>339.0</v>
      </c>
      <c r="FC37" s="63">
        <v>0.0</v>
      </c>
      <c r="FD37" s="63">
        <v>0.0</v>
      </c>
      <c r="FE37" s="63">
        <v>0.0</v>
      </c>
      <c r="FF37" s="63">
        <v>339.0</v>
      </c>
      <c r="FG37" s="63">
        <v>257.0</v>
      </c>
      <c r="FH37" s="63">
        <v>149.0</v>
      </c>
      <c r="FI37" s="63">
        <v>-7.8</v>
      </c>
      <c r="FJ37" s="63">
        <v>340.0</v>
      </c>
      <c r="FK37" s="63">
        <v>242.0</v>
      </c>
      <c r="FL37" s="63">
        <v>139.0</v>
      </c>
      <c r="FM37" s="64"/>
      <c r="FN37" s="63">
        <v>340.0</v>
      </c>
      <c r="FO37" s="63">
        <v>238.0</v>
      </c>
      <c r="FP37" s="63">
        <v>140.0</v>
      </c>
      <c r="FQ37" s="63">
        <v>2.2</v>
      </c>
      <c r="FR37" s="63">
        <v>136.0</v>
      </c>
      <c r="FS37" s="64"/>
      <c r="FT37" s="63">
        <v>16.61</v>
      </c>
      <c r="FU37" s="64"/>
      <c r="FV37" s="63">
        <v>136.0</v>
      </c>
      <c r="FW37" s="64"/>
      <c r="FX37" s="64"/>
      <c r="FY37" s="64"/>
      <c r="FZ37" s="107"/>
      <c r="GA37" s="65">
        <v>343.0</v>
      </c>
      <c r="GB37" s="66">
        <v>497.8</v>
      </c>
      <c r="GC37" s="66">
        <v>275.98</v>
      </c>
      <c r="GD37" s="66">
        <v>26.38</v>
      </c>
      <c r="GE37" s="66">
        <v>343.0</v>
      </c>
      <c r="GF37" s="66">
        <v>466.98</v>
      </c>
      <c r="GG37" s="66">
        <v>272.71</v>
      </c>
      <c r="GH37" s="66">
        <v>31.41</v>
      </c>
      <c r="GI37" s="66">
        <v>342.0</v>
      </c>
      <c r="GJ37" s="66">
        <v>241.94</v>
      </c>
      <c r="GK37" s="66">
        <v>139.54</v>
      </c>
      <c r="GL37" s="66">
        <v>10.22</v>
      </c>
      <c r="GM37" s="66">
        <v>342.0</v>
      </c>
      <c r="GN37" s="66">
        <v>262.84</v>
      </c>
      <c r="GO37" s="66">
        <v>140.21</v>
      </c>
      <c r="GP37" s="66">
        <v>18.34</v>
      </c>
      <c r="GQ37" s="66">
        <v>342.0</v>
      </c>
      <c r="GR37" s="66">
        <v>253.25</v>
      </c>
      <c r="GS37" s="66">
        <v>136.78</v>
      </c>
      <c r="GT37" s="66">
        <v>15.83</v>
      </c>
      <c r="GU37" s="66">
        <v>341.0</v>
      </c>
      <c r="GV37" s="66">
        <v>27.93</v>
      </c>
      <c r="GW37" s="66">
        <v>135.52</v>
      </c>
      <c r="GX37" s="66">
        <v>18.59</v>
      </c>
      <c r="GY37" s="107"/>
      <c r="GZ37" s="98" t="s">
        <v>91</v>
      </c>
      <c r="HA37" s="99" t="s">
        <v>92</v>
      </c>
      <c r="HB37" s="98">
        <v>142.0</v>
      </c>
      <c r="HC37" s="98">
        <v>7.1</v>
      </c>
      <c r="HD37" s="98">
        <v>2.84</v>
      </c>
      <c r="HE37" s="99">
        <v>8.0</v>
      </c>
      <c r="HF37" s="99">
        <v>56.0</v>
      </c>
      <c r="HG37" s="99">
        <v>56.0</v>
      </c>
      <c r="HH37" s="98" t="s">
        <v>91</v>
      </c>
      <c r="HI37" s="98" t="s">
        <v>92</v>
      </c>
      <c r="HJ37" s="98">
        <v>131.0</v>
      </c>
      <c r="HK37" s="98">
        <v>6.55</v>
      </c>
      <c r="HL37" s="98">
        <v>2.62</v>
      </c>
      <c r="HM37" s="98">
        <v>5.0</v>
      </c>
      <c r="HN37" s="99">
        <v>58.0</v>
      </c>
      <c r="HO37" s="99">
        <v>58.0</v>
      </c>
      <c r="HP37" s="98" t="s">
        <v>91</v>
      </c>
      <c r="HQ37" s="99" t="s">
        <v>92</v>
      </c>
      <c r="HR37" s="98">
        <v>104.0</v>
      </c>
      <c r="HS37" s="98">
        <v>5.2</v>
      </c>
      <c r="HT37" s="98">
        <v>2.6</v>
      </c>
      <c r="HU37" s="98">
        <v>7.0</v>
      </c>
      <c r="HV37" s="99">
        <v>56.0</v>
      </c>
      <c r="HW37" s="99">
        <v>56.0</v>
      </c>
      <c r="HX37" s="107"/>
      <c r="HY37" s="147">
        <v>135.0</v>
      </c>
      <c r="HZ37" s="147">
        <v>33.0</v>
      </c>
      <c r="IA37" s="72">
        <v>150.0</v>
      </c>
      <c r="IB37" s="72">
        <v>7.5</v>
      </c>
      <c r="IC37" s="73"/>
      <c r="ID37" s="72">
        <v>2.0</v>
      </c>
      <c r="IE37" s="72">
        <v>58.0</v>
      </c>
      <c r="IF37" s="72">
        <v>38.0</v>
      </c>
      <c r="IG37" s="107"/>
      <c r="IH37" s="74">
        <v>140.0</v>
      </c>
      <c r="II37" s="74">
        <v>34.6</v>
      </c>
      <c r="IJ37" s="74">
        <v>16.0</v>
      </c>
      <c r="IK37" s="74">
        <v>0.6</v>
      </c>
      <c r="IL37" s="74">
        <v>0.9</v>
      </c>
      <c r="IM37" s="74">
        <v>6.0</v>
      </c>
      <c r="IN37" s="74">
        <v>50.0</v>
      </c>
      <c r="IO37" s="74">
        <v>50.0</v>
      </c>
      <c r="IP37" s="74">
        <v>140.0</v>
      </c>
      <c r="IQ37" s="74">
        <v>34.3</v>
      </c>
      <c r="IR37" s="74">
        <v>97.0</v>
      </c>
      <c r="IS37" s="74">
        <v>5.0</v>
      </c>
      <c r="IT37" s="74">
        <v>5.7</v>
      </c>
      <c r="IU37" s="74">
        <v>12.0</v>
      </c>
      <c r="IV37" s="74">
        <v>49.0</v>
      </c>
      <c r="IW37" s="74">
        <v>48.0</v>
      </c>
      <c r="IX37" s="107"/>
      <c r="IY37" s="149">
        <v>141.56</v>
      </c>
      <c r="IZ37" s="149">
        <v>35.37</v>
      </c>
      <c r="JA37" s="149">
        <v>419.2</v>
      </c>
      <c r="JB37" s="149">
        <v>20.96</v>
      </c>
      <c r="JC37" s="149">
        <v>7.96</v>
      </c>
      <c r="JD37" s="149">
        <v>3.0</v>
      </c>
      <c r="JE37" s="149">
        <v>75.81</v>
      </c>
      <c r="JF37" s="149">
        <v>56.2</v>
      </c>
      <c r="JG37" s="149" t="s">
        <v>134</v>
      </c>
      <c r="JH37" s="149" t="s">
        <v>134</v>
      </c>
      <c r="JI37" s="149" t="s">
        <v>134</v>
      </c>
      <c r="JJ37" s="149" t="s">
        <v>134</v>
      </c>
      <c r="JK37" s="149" t="s">
        <v>134</v>
      </c>
      <c r="JL37" s="149" t="s">
        <v>134</v>
      </c>
      <c r="JM37" s="149" t="s">
        <v>134</v>
      </c>
      <c r="JN37" s="149" t="s">
        <v>134</v>
      </c>
      <c r="JO37" s="107"/>
      <c r="JP37" s="78">
        <v>138.0</v>
      </c>
      <c r="JQ37" s="78">
        <v>32.5</v>
      </c>
      <c r="JR37" s="78">
        <v>0.0</v>
      </c>
      <c r="JS37" s="78">
        <v>0.0</v>
      </c>
      <c r="JT37" s="78">
        <v>0.0</v>
      </c>
      <c r="JU37" s="78">
        <v>2.0</v>
      </c>
      <c r="JV37" s="78">
        <v>42.0</v>
      </c>
      <c r="JW37" s="78">
        <v>41.0</v>
      </c>
      <c r="JX37" s="78">
        <v>138.0</v>
      </c>
      <c r="JY37" s="78">
        <v>34.6</v>
      </c>
      <c r="JZ37" s="78">
        <v>134.0</v>
      </c>
      <c r="KA37" s="78">
        <v>7.2</v>
      </c>
      <c r="KB37" s="78">
        <v>2.9</v>
      </c>
      <c r="KC37" s="78">
        <v>2.0</v>
      </c>
      <c r="KD37" s="78">
        <v>50.0</v>
      </c>
      <c r="KE37" s="78">
        <v>49.0</v>
      </c>
      <c r="KF37" s="107"/>
      <c r="KG37" s="79">
        <v>139.0</v>
      </c>
      <c r="KH37" s="79">
        <v>34.0</v>
      </c>
      <c r="KI37" s="238">
        <v>34.0</v>
      </c>
      <c r="KJ37" s="238">
        <v>1.8</v>
      </c>
      <c r="KK37" s="79"/>
      <c r="KL37" s="79">
        <v>1.0</v>
      </c>
      <c r="KM37" s="79">
        <v>52.0</v>
      </c>
      <c r="KN37" s="79">
        <v>52.0</v>
      </c>
      <c r="KO37" s="79">
        <v>139.0</v>
      </c>
      <c r="KP37" s="79">
        <v>34.0</v>
      </c>
      <c r="KQ37" s="235" t="s">
        <v>98</v>
      </c>
      <c r="KR37" s="235" t="s">
        <v>98</v>
      </c>
      <c r="KS37" s="80"/>
      <c r="KT37" s="79">
        <v>1.0</v>
      </c>
      <c r="KU37" s="79">
        <v>52.0</v>
      </c>
      <c r="KV37" s="79">
        <v>50.0</v>
      </c>
      <c r="KW37" s="107"/>
      <c r="KX37" s="81">
        <v>136.0</v>
      </c>
      <c r="KY37" s="81">
        <v>35.0</v>
      </c>
      <c r="KZ37" s="81">
        <v>196.0</v>
      </c>
      <c r="LA37" s="81">
        <v>9.6</v>
      </c>
      <c r="LB37" s="81">
        <v>2.5</v>
      </c>
      <c r="LC37" s="81">
        <v>3.0</v>
      </c>
      <c r="LD37" s="81">
        <v>53.0</v>
      </c>
      <c r="LE37" s="81">
        <v>53.0</v>
      </c>
      <c r="LF37" s="81">
        <v>136.0</v>
      </c>
      <c r="LG37" s="81">
        <v>35.0</v>
      </c>
      <c r="LH37" s="81">
        <v>276.0</v>
      </c>
      <c r="LI37" s="81">
        <v>13.5</v>
      </c>
      <c r="LJ37" s="81">
        <v>5.0</v>
      </c>
      <c r="LK37" s="81">
        <v>5.0</v>
      </c>
      <c r="LL37" s="81">
        <v>53.0</v>
      </c>
      <c r="LM37" s="81">
        <v>53.0</v>
      </c>
      <c r="LN37" s="107"/>
      <c r="LO37" s="82">
        <v>344.0</v>
      </c>
      <c r="LP37" s="82">
        <v>278.0</v>
      </c>
      <c r="LQ37" s="82">
        <v>162.0</v>
      </c>
      <c r="LR37" s="82">
        <v>72.0</v>
      </c>
      <c r="LS37" s="82">
        <v>331.0</v>
      </c>
      <c r="LT37" s="82">
        <v>56.0</v>
      </c>
      <c r="LU37" s="82">
        <v>8.0</v>
      </c>
      <c r="LV37" s="82">
        <v>144.0</v>
      </c>
      <c r="LW37" s="82">
        <v>99.0</v>
      </c>
      <c r="LX37" s="82">
        <v>58.0</v>
      </c>
      <c r="LY37" s="82">
        <v>55.0</v>
      </c>
      <c r="LZ37" s="82">
        <v>12.0</v>
      </c>
      <c r="MA37" s="82">
        <v>106.0</v>
      </c>
      <c r="MB37" s="82">
        <v>13.0</v>
      </c>
      <c r="MC37" s="82">
        <v>142.0</v>
      </c>
      <c r="MD37" s="82">
        <v>179.0</v>
      </c>
      <c r="ME37" s="82">
        <v>75.0</v>
      </c>
      <c r="MF37" s="82">
        <v>62.0</v>
      </c>
      <c r="MG37" s="82">
        <v>10.0</v>
      </c>
      <c r="MH37" s="120">
        <v>0.0</v>
      </c>
      <c r="MI37" s="120">
        <v>0.0</v>
      </c>
      <c r="MJ37" s="120">
        <v>0.0</v>
      </c>
      <c r="MK37" s="120">
        <v>0.0</v>
      </c>
      <c r="ML37" s="83">
        <v>54.0</v>
      </c>
      <c r="MM37" s="83">
        <v>52.0</v>
      </c>
      <c r="MN37" s="120">
        <v>5.0</v>
      </c>
      <c r="MO37" s="86"/>
      <c r="MP37" s="87"/>
      <c r="MQ37" s="87"/>
      <c r="MR37" s="87"/>
      <c r="MS37" s="87"/>
      <c r="MT37" s="82">
        <v>1.0</v>
      </c>
      <c r="MU37" s="82">
        <v>8.0</v>
      </c>
      <c r="MV37" s="82">
        <v>31.0</v>
      </c>
      <c r="MW37" s="82">
        <v>37.0</v>
      </c>
      <c r="MX37" s="82">
        <v>38.0</v>
      </c>
      <c r="MY37" s="82" t="s">
        <v>96</v>
      </c>
      <c r="MZ37" s="82">
        <v>5.0</v>
      </c>
      <c r="NA37" s="87"/>
      <c r="NB37" s="82">
        <v>13.0</v>
      </c>
      <c r="NC37" s="82">
        <v>6.0</v>
      </c>
      <c r="ND37" s="82">
        <v>240.0</v>
      </c>
      <c r="NE37" s="82">
        <v>36.0</v>
      </c>
      <c r="NF37" s="82">
        <v>45.0</v>
      </c>
      <c r="NG37" s="82">
        <v>45.0</v>
      </c>
      <c r="NH37" s="82">
        <v>5.0</v>
      </c>
      <c r="NI37" s="87"/>
      <c r="NJ37" s="120">
        <v>0.0</v>
      </c>
      <c r="NK37" s="120">
        <v>0.0</v>
      </c>
      <c r="NL37" s="120">
        <v>0.0</v>
      </c>
      <c r="NM37" s="83">
        <v>35.0</v>
      </c>
      <c r="NN37" s="83">
        <v>45.0</v>
      </c>
      <c r="NO37" s="83">
        <v>52.0</v>
      </c>
      <c r="NP37" s="120">
        <v>4.0</v>
      </c>
      <c r="NQ37" s="223"/>
    </row>
    <row r="38" ht="14.25" customHeight="1">
      <c r="C38" s="108"/>
      <c r="BC38" s="31"/>
      <c r="BL38" s="31"/>
      <c r="BM38" s="117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9">MIN(C14:C37)</f>
        <v>49.89</v>
      </c>
      <c r="D39" s="110">
        <f t="shared" si="79"/>
        <v>336</v>
      </c>
      <c r="E39" s="110">
        <f t="shared" si="79"/>
        <v>133</v>
      </c>
      <c r="F39" s="110">
        <f t="shared" si="79"/>
        <v>9</v>
      </c>
      <c r="G39" s="110">
        <f t="shared" si="79"/>
        <v>1.5</v>
      </c>
      <c r="H39" s="110">
        <f t="shared" si="79"/>
        <v>0</v>
      </c>
      <c r="I39" s="110">
        <f t="shared" si="79"/>
        <v>6</v>
      </c>
      <c r="J39" s="110">
        <f t="shared" si="79"/>
        <v>48</v>
      </c>
      <c r="K39" s="110">
        <f t="shared" si="79"/>
        <v>47</v>
      </c>
      <c r="L39" s="110">
        <f t="shared" si="79"/>
        <v>136</v>
      </c>
      <c r="M39" s="110">
        <f t="shared" si="79"/>
        <v>45</v>
      </c>
      <c r="N39" s="110">
        <f t="shared" si="79"/>
        <v>11.8</v>
      </c>
      <c r="O39" s="110">
        <f t="shared" si="79"/>
        <v>0</v>
      </c>
      <c r="P39" s="110">
        <f t="shared" si="79"/>
        <v>6</v>
      </c>
      <c r="Q39" s="110">
        <f t="shared" si="79"/>
        <v>54</v>
      </c>
      <c r="R39" s="110">
        <f t="shared" si="79"/>
        <v>51</v>
      </c>
      <c r="S39" s="110">
        <f t="shared" si="79"/>
        <v>212.7</v>
      </c>
      <c r="T39" s="110">
        <f t="shared" si="79"/>
        <v>169.8</v>
      </c>
      <c r="U39" s="110"/>
      <c r="V39" s="110">
        <f t="shared" ref="V39:X39" si="80">MIN(V14:V37)</f>
        <v>0</v>
      </c>
      <c r="W39" s="110">
        <f t="shared" si="80"/>
        <v>334.4</v>
      </c>
      <c r="X39" s="110">
        <f t="shared" si="80"/>
        <v>85.1</v>
      </c>
      <c r="Y39" s="110"/>
      <c r="Z39" s="110">
        <f t="shared" ref="Z39:AB39" si="81">MIN(Z14:Z37)</f>
        <v>0</v>
      </c>
      <c r="AA39" s="110">
        <f t="shared" si="81"/>
        <v>339.3</v>
      </c>
      <c r="AB39" s="110">
        <f t="shared" si="81"/>
        <v>325.9</v>
      </c>
      <c r="AC39" s="110"/>
      <c r="AD39" s="110">
        <f t="shared" ref="AD39:AF39" si="82">MIN(AD14:AD37)</f>
        <v>0</v>
      </c>
      <c r="AE39" s="110">
        <f t="shared" si="82"/>
        <v>339.1</v>
      </c>
      <c r="AF39" s="110">
        <f t="shared" si="82"/>
        <v>271.7</v>
      </c>
      <c r="AG39" s="110"/>
      <c r="AH39" s="110">
        <f t="shared" ref="AH39:AJ39" si="83">MIN(AH14:AH37)</f>
        <v>0</v>
      </c>
      <c r="AI39" s="110">
        <f t="shared" si="83"/>
        <v>345.8</v>
      </c>
      <c r="AJ39" s="110">
        <f t="shared" si="83"/>
        <v>294.2</v>
      </c>
      <c r="AK39" s="110"/>
      <c r="AL39" s="110">
        <f t="shared" ref="AL39:AN39" si="84">MIN(AL14:AL37)</f>
        <v>0</v>
      </c>
      <c r="AM39" s="110">
        <f t="shared" si="84"/>
        <v>336.9</v>
      </c>
      <c r="AN39" s="110">
        <f t="shared" si="84"/>
        <v>314.6</v>
      </c>
      <c r="AO39" s="110"/>
      <c r="AP39" s="110">
        <f t="shared" ref="AP39:AR39" si="85">MIN(AP14:AP37)</f>
        <v>0</v>
      </c>
      <c r="AQ39" s="110">
        <f t="shared" si="85"/>
        <v>133</v>
      </c>
      <c r="AR39" s="110">
        <f t="shared" si="85"/>
        <v>9</v>
      </c>
      <c r="AS39" s="110"/>
      <c r="AT39" s="110">
        <f t="shared" ref="AT39:AV39" si="86">MIN(AT14:AT37)</f>
        <v>0</v>
      </c>
      <c r="AU39" s="110">
        <f t="shared" si="86"/>
        <v>136</v>
      </c>
      <c r="AV39" s="110">
        <f t="shared" si="86"/>
        <v>45</v>
      </c>
      <c r="AW39" s="110"/>
      <c r="AX39" s="110">
        <f t="shared" ref="AX39:AY39" si="87">MIN(AX14:AX37)</f>
        <v>0</v>
      </c>
      <c r="AY39" s="110">
        <f t="shared" si="87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L39" si="88">MIN(BJ14:BJ37)</f>
        <v>86</v>
      </c>
      <c r="BK39" s="110">
        <f t="shared" si="88"/>
        <v>57</v>
      </c>
      <c r="BL39" s="112">
        <f t="shared" si="88"/>
        <v>0</v>
      </c>
      <c r="BM39" s="110">
        <f>MIN(BM14:BM38)</f>
        <v>340</v>
      </c>
      <c r="BN39" s="110">
        <f t="shared" ref="BN39:BV39" si="89">MIN(BN14:BN37)</f>
        <v>144</v>
      </c>
      <c r="BO39" s="110">
        <f t="shared" si="89"/>
        <v>11</v>
      </c>
      <c r="BP39" s="110">
        <f t="shared" si="89"/>
        <v>0.55</v>
      </c>
      <c r="BQ39" s="110">
        <f t="shared" si="89"/>
        <v>0</v>
      </c>
      <c r="BR39" s="110">
        <f t="shared" si="89"/>
        <v>6</v>
      </c>
      <c r="BS39" s="110">
        <f t="shared" si="89"/>
        <v>55</v>
      </c>
      <c r="BT39" s="110">
        <f t="shared" si="89"/>
        <v>53</v>
      </c>
      <c r="BU39" s="110">
        <f t="shared" si="89"/>
        <v>340</v>
      </c>
      <c r="BV39" s="110">
        <f t="shared" si="89"/>
        <v>219</v>
      </c>
      <c r="BW39" s="110"/>
      <c r="BX39" s="110">
        <f t="shared" ref="BX39:BZ39" si="90">MIN(BX14:BX37)</f>
        <v>22</v>
      </c>
      <c r="BY39" s="110">
        <f t="shared" si="90"/>
        <v>329</v>
      </c>
      <c r="BZ39" s="110">
        <f t="shared" si="90"/>
        <v>227</v>
      </c>
      <c r="CA39" s="110"/>
      <c r="CB39" s="110">
        <f t="shared" ref="CB39:CD39" si="91">MIN(CB14:CB37)</f>
        <v>17</v>
      </c>
      <c r="CC39" s="110">
        <f t="shared" si="91"/>
        <v>340</v>
      </c>
      <c r="CD39" s="110">
        <f t="shared" si="91"/>
        <v>98</v>
      </c>
      <c r="CE39" s="110"/>
      <c r="CF39" s="110">
        <f t="shared" ref="CF39:CH39" si="92">MIN(CF14:CF37)</f>
        <v>2</v>
      </c>
      <c r="CG39" s="110">
        <f t="shared" si="92"/>
        <v>334</v>
      </c>
      <c r="CH39" s="110">
        <f t="shared" si="92"/>
        <v>85</v>
      </c>
      <c r="CI39" s="110"/>
      <c r="CJ39" s="110">
        <f t="shared" ref="CJ39:CL39" si="93">MIN(CJ14:CJ37)</f>
        <v>1</v>
      </c>
      <c r="CK39" s="110">
        <f t="shared" si="93"/>
        <v>347</v>
      </c>
      <c r="CL39" s="110">
        <f t="shared" si="93"/>
        <v>52</v>
      </c>
      <c r="CM39" s="110"/>
      <c r="CN39" s="110">
        <f t="shared" ref="CN39:CP39" si="94">MIN(CN14:CN37)</f>
        <v>2</v>
      </c>
      <c r="CO39" s="110">
        <f t="shared" si="94"/>
        <v>330</v>
      </c>
      <c r="CP39" s="110">
        <f t="shared" si="94"/>
        <v>55</v>
      </c>
      <c r="CQ39" s="110"/>
      <c r="CR39" s="110">
        <f t="shared" ref="CR39:CT39" si="95">MIN(CR14:CR37)</f>
        <v>3</v>
      </c>
      <c r="CS39" s="110">
        <f t="shared" si="95"/>
        <v>334</v>
      </c>
      <c r="CT39" s="110">
        <f t="shared" si="95"/>
        <v>68</v>
      </c>
      <c r="CU39" s="110"/>
      <c r="CV39" s="110">
        <f t="shared" ref="CV39:CX39" si="96">MIN(CV14:CV37)</f>
        <v>6</v>
      </c>
      <c r="CW39" s="110">
        <f t="shared" si="96"/>
        <v>336</v>
      </c>
      <c r="CX39" s="110">
        <f t="shared" si="96"/>
        <v>153</v>
      </c>
      <c r="CY39" s="110"/>
      <c r="CZ39" s="110">
        <f t="shared" ref="CZ39:DB39" si="97">MIN(CZ14:CZ37)</f>
        <v>48</v>
      </c>
      <c r="DA39" s="110">
        <f t="shared" si="97"/>
        <v>322</v>
      </c>
      <c r="DB39" s="110">
        <f t="shared" si="97"/>
        <v>160</v>
      </c>
      <c r="DC39" s="110"/>
      <c r="DD39" s="110">
        <f t="shared" ref="DD39:DE39" si="98">MIN(DD14:DD37)</f>
        <v>25</v>
      </c>
      <c r="DE39" s="110">
        <f t="shared" si="98"/>
        <v>144</v>
      </c>
      <c r="DF39" s="110"/>
      <c r="DG39" s="110">
        <f t="shared" ref="DG39:DH39" si="99">MIN(DG14:DG37)</f>
        <v>11</v>
      </c>
      <c r="DH39" s="110">
        <f t="shared" si="99"/>
        <v>0.55</v>
      </c>
      <c r="DI39" s="110"/>
      <c r="DJ39" s="110">
        <f t="shared" ref="DJ39:DW39" si="100">MIN(DJ14:DJ37)</f>
        <v>7</v>
      </c>
      <c r="DK39" s="110">
        <f t="shared" si="100"/>
        <v>56</v>
      </c>
      <c r="DL39" s="110">
        <f t="shared" si="100"/>
        <v>49</v>
      </c>
      <c r="DM39" s="112">
        <f t="shared" si="100"/>
        <v>53</v>
      </c>
      <c r="DN39" s="110">
        <f t="shared" si="100"/>
        <v>337</v>
      </c>
      <c r="DO39" s="110">
        <f t="shared" si="100"/>
        <v>139</v>
      </c>
      <c r="DP39" s="110">
        <f t="shared" si="100"/>
        <v>25.16</v>
      </c>
      <c r="DQ39" s="110">
        <f t="shared" si="100"/>
        <v>14.38</v>
      </c>
      <c r="DR39" s="110">
        <f t="shared" si="100"/>
        <v>2.78</v>
      </c>
      <c r="DS39" s="110">
        <f t="shared" si="100"/>
        <v>8</v>
      </c>
      <c r="DT39" s="110">
        <f t="shared" si="100"/>
        <v>38</v>
      </c>
      <c r="DU39" s="110">
        <f t="shared" si="100"/>
        <v>44.5</v>
      </c>
      <c r="DV39" s="110">
        <f t="shared" si="100"/>
        <v>0</v>
      </c>
      <c r="DW39" s="110">
        <f t="shared" si="100"/>
        <v>0</v>
      </c>
      <c r="DX39" s="110"/>
      <c r="DY39" s="110">
        <f t="shared" ref="DY39:EA39" si="101">MIN(DY14:DY37)</f>
        <v>0</v>
      </c>
      <c r="DZ39" s="110">
        <f t="shared" si="101"/>
        <v>0</v>
      </c>
      <c r="EA39" s="110">
        <f t="shared" si="101"/>
        <v>0</v>
      </c>
      <c r="EB39" s="110"/>
      <c r="EC39" s="110">
        <f t="shared" ref="EC39:EU39" si="102">MIN(EC14:EC37)</f>
        <v>0</v>
      </c>
      <c r="ED39" s="112">
        <f t="shared" si="102"/>
        <v>0</v>
      </c>
      <c r="EE39" s="110">
        <f t="shared" si="102"/>
        <v>34</v>
      </c>
      <c r="EF39" s="110">
        <f t="shared" si="102"/>
        <v>16</v>
      </c>
      <c r="EG39" s="110">
        <f t="shared" si="102"/>
        <v>71</v>
      </c>
      <c r="EH39" s="110">
        <f t="shared" si="102"/>
        <v>3</v>
      </c>
      <c r="EI39" s="110">
        <f t="shared" si="102"/>
        <v>0</v>
      </c>
      <c r="EJ39" s="110">
        <f t="shared" si="102"/>
        <v>9</v>
      </c>
      <c r="EK39" s="110">
        <f t="shared" si="102"/>
        <v>47</v>
      </c>
      <c r="EL39" s="110">
        <f t="shared" si="102"/>
        <v>49</v>
      </c>
      <c r="EM39" s="110">
        <f t="shared" si="102"/>
        <v>136</v>
      </c>
      <c r="EN39" s="110">
        <f t="shared" si="102"/>
        <v>84</v>
      </c>
      <c r="EO39" s="110">
        <f t="shared" si="102"/>
        <v>0.36</v>
      </c>
      <c r="EP39" s="110">
        <f t="shared" si="102"/>
        <v>0</v>
      </c>
      <c r="EQ39" s="110">
        <f t="shared" si="102"/>
        <v>9</v>
      </c>
      <c r="ER39" s="110">
        <f t="shared" si="102"/>
        <v>47</v>
      </c>
      <c r="ES39" s="110">
        <f t="shared" si="102"/>
        <v>50</v>
      </c>
      <c r="ET39" s="110">
        <f t="shared" si="102"/>
        <v>339</v>
      </c>
      <c r="EU39" s="110">
        <f t="shared" si="102"/>
        <v>0</v>
      </c>
      <c r="EV39" s="110"/>
      <c r="EW39" s="110">
        <f t="shared" ref="EW39:EY39" si="103">MIN(EW14:EW37)</f>
        <v>0</v>
      </c>
      <c r="EX39" s="110">
        <f t="shared" si="103"/>
        <v>38</v>
      </c>
      <c r="EY39" s="110">
        <f t="shared" si="103"/>
        <v>212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4">MIN(FI14:FI37)</f>
        <v>-13.9</v>
      </c>
      <c r="FJ39" s="110">
        <f t="shared" si="104"/>
        <v>340</v>
      </c>
      <c r="FK39" s="110">
        <f t="shared" si="104"/>
        <v>196</v>
      </c>
      <c r="FL39" s="110"/>
      <c r="FM39" s="110">
        <f t="shared" ref="FM39:FN39" si="105">MIN(FM14:FM37)</f>
        <v>0</v>
      </c>
      <c r="FN39" s="110">
        <f t="shared" si="105"/>
        <v>340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6">MIN(FY14:FY37)</f>
        <v>0</v>
      </c>
      <c r="FZ39" s="112">
        <f t="shared" si="106"/>
        <v>0</v>
      </c>
      <c r="GA39" s="110">
        <f t="shared" si="106"/>
        <v>340</v>
      </c>
      <c r="GB39" s="110">
        <f t="shared" si="106"/>
        <v>276.81</v>
      </c>
      <c r="GC39" s="110"/>
      <c r="GD39" s="110">
        <f t="shared" ref="GD39:GF39" si="107">MIN(GD14:GD37)</f>
        <v>8.54</v>
      </c>
      <c r="GE39" s="110">
        <f t="shared" si="107"/>
        <v>340</v>
      </c>
      <c r="GF39" s="110">
        <f t="shared" si="107"/>
        <v>290.15</v>
      </c>
      <c r="GG39" s="110"/>
      <c r="GH39" s="110">
        <f t="shared" ref="GH39:GJ39" si="108">MIN(GH14:GH37)</f>
        <v>10.84</v>
      </c>
      <c r="GI39" s="110">
        <f t="shared" si="108"/>
        <v>340</v>
      </c>
      <c r="GJ39" s="110">
        <f t="shared" si="108"/>
        <v>130.42</v>
      </c>
      <c r="GK39" s="110"/>
      <c r="GL39" s="110">
        <f t="shared" ref="GL39:GN39" si="109">MIN(GL14:GL37)</f>
        <v>-19.21</v>
      </c>
      <c r="GM39" s="110">
        <f t="shared" si="109"/>
        <v>339</v>
      </c>
      <c r="GN39" s="110">
        <f t="shared" si="109"/>
        <v>120.31</v>
      </c>
      <c r="GO39" s="110"/>
      <c r="GP39" s="110">
        <f t="shared" ref="GP39:GR39" si="110">MIN(GP14:GP37)</f>
        <v>-23.48</v>
      </c>
      <c r="GQ39" s="110">
        <f t="shared" si="110"/>
        <v>339</v>
      </c>
      <c r="GR39" s="110">
        <f t="shared" si="110"/>
        <v>55.48</v>
      </c>
      <c r="GS39" s="110"/>
      <c r="GT39" s="110">
        <f t="shared" ref="GT39:GV39" si="111">MIN(GT14:GT37)</f>
        <v>-17.25</v>
      </c>
      <c r="GU39" s="110">
        <f t="shared" si="111"/>
        <v>339</v>
      </c>
      <c r="GV39" s="110">
        <f t="shared" si="111"/>
        <v>27.93</v>
      </c>
      <c r="GW39" s="110"/>
      <c r="GX39" s="110">
        <f t="shared" ref="GX39:HC39" si="112">MIN(GX14:GX37)</f>
        <v>-20.19</v>
      </c>
      <c r="GY39" s="112">
        <f t="shared" si="112"/>
        <v>0</v>
      </c>
      <c r="GZ39" s="110">
        <f t="shared" si="112"/>
        <v>0</v>
      </c>
      <c r="HA39" s="110">
        <f t="shared" si="112"/>
        <v>0</v>
      </c>
      <c r="HB39" s="110">
        <f t="shared" si="112"/>
        <v>100</v>
      </c>
      <c r="HC39" s="110">
        <f t="shared" si="112"/>
        <v>5</v>
      </c>
      <c r="HD39" s="110"/>
      <c r="HE39" s="110">
        <f t="shared" ref="HE39:HK39" si="113">MIN(HE14:HE37)</f>
        <v>8</v>
      </c>
      <c r="HF39" s="110">
        <f t="shared" si="113"/>
        <v>54</v>
      </c>
      <c r="HG39" s="110">
        <f t="shared" si="113"/>
        <v>50</v>
      </c>
      <c r="HH39" s="110">
        <f t="shared" si="113"/>
        <v>0</v>
      </c>
      <c r="HI39" s="110">
        <f t="shared" si="113"/>
        <v>0</v>
      </c>
      <c r="HJ39" s="110">
        <f t="shared" si="113"/>
        <v>3</v>
      </c>
      <c r="HK39" s="110">
        <f t="shared" si="113"/>
        <v>0.15</v>
      </c>
      <c r="HL39" s="110"/>
      <c r="HM39" s="110">
        <f t="shared" ref="HM39:HS39" si="114">MIN(HM14:HM37)</f>
        <v>5</v>
      </c>
      <c r="HN39" s="110">
        <f t="shared" si="114"/>
        <v>55</v>
      </c>
      <c r="HO39" s="110">
        <f t="shared" si="114"/>
        <v>53</v>
      </c>
      <c r="HP39" s="110">
        <f t="shared" si="114"/>
        <v>0</v>
      </c>
      <c r="HQ39" s="110">
        <f t="shared" si="114"/>
        <v>0</v>
      </c>
      <c r="HR39" s="110">
        <f t="shared" si="114"/>
        <v>35</v>
      </c>
      <c r="HS39" s="110">
        <f t="shared" si="114"/>
        <v>1.75</v>
      </c>
      <c r="HT39" s="110"/>
      <c r="HU39" s="110">
        <f t="shared" ref="HU39:IB39" si="115">MIN(HU14:HU37)</f>
        <v>7</v>
      </c>
      <c r="HV39" s="110">
        <f t="shared" si="115"/>
        <v>48</v>
      </c>
      <c r="HW39" s="110">
        <f t="shared" si="115"/>
        <v>48</v>
      </c>
      <c r="HX39" s="112">
        <f t="shared" si="115"/>
        <v>0</v>
      </c>
      <c r="HY39" s="110">
        <f t="shared" si="115"/>
        <v>135</v>
      </c>
      <c r="HZ39" s="110">
        <f t="shared" si="115"/>
        <v>33</v>
      </c>
      <c r="IA39" s="110">
        <f t="shared" si="115"/>
        <v>54</v>
      </c>
      <c r="IB39" s="110">
        <f t="shared" si="115"/>
        <v>2.7</v>
      </c>
      <c r="IC39" s="110"/>
      <c r="ID39" s="110">
        <f t="shared" ref="ID39:IK39" si="116">MIN(ID14:ID37)</f>
        <v>2</v>
      </c>
      <c r="IE39" s="110">
        <f t="shared" si="116"/>
        <v>58</v>
      </c>
      <c r="IF39" s="110">
        <f t="shared" si="116"/>
        <v>38</v>
      </c>
      <c r="IG39" s="112">
        <f t="shared" si="116"/>
        <v>0</v>
      </c>
      <c r="IH39" s="110">
        <f t="shared" si="116"/>
        <v>136</v>
      </c>
      <c r="II39" s="110">
        <f t="shared" si="116"/>
        <v>33.2</v>
      </c>
      <c r="IJ39" s="110">
        <f t="shared" si="116"/>
        <v>6</v>
      </c>
      <c r="IK39" s="110">
        <f t="shared" si="116"/>
        <v>0.1</v>
      </c>
      <c r="IL39" s="110"/>
      <c r="IM39" s="110">
        <f t="shared" ref="IM39:IS39" si="117">MIN(IM14:IM37)</f>
        <v>6</v>
      </c>
      <c r="IN39" s="110">
        <f t="shared" si="117"/>
        <v>49</v>
      </c>
      <c r="IO39" s="110">
        <f t="shared" si="117"/>
        <v>47</v>
      </c>
      <c r="IP39" s="110">
        <f t="shared" si="117"/>
        <v>136</v>
      </c>
      <c r="IQ39" s="110">
        <f t="shared" si="117"/>
        <v>33.3</v>
      </c>
      <c r="IR39" s="110">
        <f t="shared" si="117"/>
        <v>2</v>
      </c>
      <c r="IS39" s="110">
        <f t="shared" si="117"/>
        <v>0.1</v>
      </c>
      <c r="IT39" s="110"/>
      <c r="IU39" s="110">
        <f t="shared" ref="IU39:JB39" si="118">MIN(IU14:IU37)</f>
        <v>12</v>
      </c>
      <c r="IV39" s="110">
        <f t="shared" si="118"/>
        <v>49</v>
      </c>
      <c r="IW39" s="110">
        <f t="shared" si="118"/>
        <v>48</v>
      </c>
      <c r="IX39" s="112">
        <f t="shared" si="118"/>
        <v>0</v>
      </c>
      <c r="IY39" s="110">
        <f t="shared" si="118"/>
        <v>138.06</v>
      </c>
      <c r="IZ39" s="110">
        <f t="shared" si="118"/>
        <v>34.37</v>
      </c>
      <c r="JA39" s="110">
        <f t="shared" si="118"/>
        <v>251.8</v>
      </c>
      <c r="JB39" s="110">
        <f t="shared" si="118"/>
        <v>12.59</v>
      </c>
      <c r="JC39" s="110"/>
      <c r="JD39" s="110">
        <f t="shared" ref="JD39:JJ39" si="119">MIN(JD14:JD37)</f>
        <v>3</v>
      </c>
      <c r="JE39" s="110">
        <f t="shared" si="119"/>
        <v>50.72</v>
      </c>
      <c r="JF39" s="110">
        <f t="shared" si="119"/>
        <v>34.58</v>
      </c>
      <c r="JG39" s="110">
        <f t="shared" si="119"/>
        <v>0</v>
      </c>
      <c r="JH39" s="110">
        <f t="shared" si="119"/>
        <v>0</v>
      </c>
      <c r="JI39" s="110">
        <f t="shared" si="119"/>
        <v>0</v>
      </c>
      <c r="JJ39" s="110">
        <f t="shared" si="119"/>
        <v>0</v>
      </c>
      <c r="JK39" s="110"/>
      <c r="JL39" s="110">
        <f t="shared" ref="JL39:JS39" si="120">MIN(JL14:JL37)</f>
        <v>0</v>
      </c>
      <c r="JM39" s="110">
        <f t="shared" si="120"/>
        <v>0</v>
      </c>
      <c r="JN39" s="110">
        <f t="shared" si="120"/>
        <v>0</v>
      </c>
      <c r="JO39" s="112">
        <f t="shared" si="120"/>
        <v>0</v>
      </c>
      <c r="JP39" s="110">
        <f t="shared" si="120"/>
        <v>136</v>
      </c>
      <c r="JQ39" s="110">
        <f t="shared" si="120"/>
        <v>32</v>
      </c>
      <c r="JR39" s="110">
        <f t="shared" si="120"/>
        <v>0</v>
      </c>
      <c r="JS39" s="110">
        <f t="shared" si="120"/>
        <v>0</v>
      </c>
      <c r="JT39" s="110"/>
      <c r="JU39" s="110">
        <f t="shared" ref="JU39:KA39" si="121">MIN(JU14:JU37)</f>
        <v>2</v>
      </c>
      <c r="JV39" s="110">
        <f t="shared" si="121"/>
        <v>38</v>
      </c>
      <c r="JW39" s="110">
        <f t="shared" si="121"/>
        <v>38</v>
      </c>
      <c r="JX39" s="110">
        <f t="shared" si="121"/>
        <v>136</v>
      </c>
      <c r="JY39" s="110">
        <f t="shared" si="121"/>
        <v>34</v>
      </c>
      <c r="JZ39" s="110">
        <f t="shared" si="121"/>
        <v>17</v>
      </c>
      <c r="KA39" s="110">
        <f t="shared" si="121"/>
        <v>0.7</v>
      </c>
      <c r="KB39" s="110"/>
      <c r="KC39" s="110">
        <f t="shared" ref="KC39:KJ39" si="122">MIN(KC14:KC37)</f>
        <v>2</v>
      </c>
      <c r="KD39" s="110">
        <f t="shared" si="122"/>
        <v>43</v>
      </c>
      <c r="KE39" s="110">
        <f t="shared" si="122"/>
        <v>43</v>
      </c>
      <c r="KF39" s="112">
        <f t="shared" si="122"/>
        <v>0</v>
      </c>
      <c r="KG39" s="110">
        <f t="shared" si="122"/>
        <v>136</v>
      </c>
      <c r="KH39" s="110">
        <f t="shared" si="122"/>
        <v>33</v>
      </c>
      <c r="KI39" s="110">
        <f t="shared" si="122"/>
        <v>9</v>
      </c>
      <c r="KJ39" s="110">
        <f t="shared" si="122"/>
        <v>0.5</v>
      </c>
      <c r="KK39" s="110"/>
      <c r="KL39" s="110">
        <f t="shared" ref="KL39:KR39" si="123">MIN(KL14:KL37)</f>
        <v>1</v>
      </c>
      <c r="KM39" s="110">
        <f t="shared" si="123"/>
        <v>44</v>
      </c>
      <c r="KN39" s="110">
        <f t="shared" si="123"/>
        <v>44</v>
      </c>
      <c r="KO39" s="110">
        <f t="shared" si="123"/>
        <v>136</v>
      </c>
      <c r="KP39" s="110">
        <f t="shared" si="123"/>
        <v>33</v>
      </c>
      <c r="KQ39" s="110">
        <f t="shared" si="123"/>
        <v>3</v>
      </c>
      <c r="KR39" s="110">
        <f t="shared" si="123"/>
        <v>0.2</v>
      </c>
      <c r="KS39" s="110"/>
      <c r="KT39" s="110">
        <f t="shared" ref="KT39:LA39" si="124">MIN(KT14:KT37)</f>
        <v>1</v>
      </c>
      <c r="KU39" s="110">
        <f t="shared" si="124"/>
        <v>42</v>
      </c>
      <c r="KV39" s="110">
        <f t="shared" si="124"/>
        <v>40</v>
      </c>
      <c r="KW39" s="112">
        <f t="shared" si="124"/>
        <v>0</v>
      </c>
      <c r="KX39" s="110">
        <f t="shared" si="124"/>
        <v>121</v>
      </c>
      <c r="KY39" s="110">
        <f t="shared" si="124"/>
        <v>32</v>
      </c>
      <c r="KZ39" s="110">
        <f t="shared" si="124"/>
        <v>173</v>
      </c>
      <c r="LA39" s="110">
        <f t="shared" si="124"/>
        <v>8.5</v>
      </c>
      <c r="LB39" s="110"/>
      <c r="LC39" s="110">
        <f t="shared" ref="LC39:LI39" si="125">MIN(LC14:LC37)</f>
        <v>3</v>
      </c>
      <c r="LD39" s="110">
        <f t="shared" si="125"/>
        <v>48</v>
      </c>
      <c r="LE39" s="110">
        <f t="shared" si="125"/>
        <v>48</v>
      </c>
      <c r="LF39" s="110">
        <f t="shared" si="125"/>
        <v>121</v>
      </c>
      <c r="LG39" s="110">
        <f t="shared" si="125"/>
        <v>32</v>
      </c>
      <c r="LH39" s="110">
        <f t="shared" si="125"/>
        <v>169</v>
      </c>
      <c r="LI39" s="110">
        <f t="shared" si="125"/>
        <v>8.3</v>
      </c>
      <c r="LJ39" s="110"/>
      <c r="LK39" s="110">
        <f t="shared" ref="LK39:LO39" si="126">MIN(LK14:LK37)</f>
        <v>5</v>
      </c>
      <c r="LL39" s="110">
        <f t="shared" si="126"/>
        <v>48</v>
      </c>
      <c r="LM39" s="110">
        <f t="shared" si="126"/>
        <v>48</v>
      </c>
      <c r="LN39" s="112">
        <f t="shared" si="126"/>
        <v>0</v>
      </c>
      <c r="LO39" s="110">
        <f t="shared" si="126"/>
        <v>326</v>
      </c>
      <c r="LP39" s="110"/>
      <c r="LQ39" s="110"/>
      <c r="LR39" s="110"/>
      <c r="LS39" s="110"/>
      <c r="LT39" s="110" t="str">
        <f t="shared" ref="LT39:MV39" si="127">MIN(#REF!)</f>
        <v>#REF!</v>
      </c>
      <c r="LU39" s="110" t="str">
        <f t="shared" si="127"/>
        <v>#REF!</v>
      </c>
      <c r="LV39" s="110" t="str">
        <f t="shared" si="127"/>
        <v>#REF!</v>
      </c>
      <c r="LW39" s="110" t="str">
        <f t="shared" si="127"/>
        <v>#REF!</v>
      </c>
      <c r="LX39" s="110" t="str">
        <f t="shared" si="127"/>
        <v>#REF!</v>
      </c>
      <c r="LY39" s="110" t="str">
        <f t="shared" si="127"/>
        <v>#REF!</v>
      </c>
      <c r="LZ39" s="110" t="str">
        <f t="shared" si="127"/>
        <v>#REF!</v>
      </c>
      <c r="MA39" s="110" t="str">
        <f t="shared" si="127"/>
        <v>#REF!</v>
      </c>
      <c r="MB39" s="110" t="str">
        <f t="shared" si="127"/>
        <v>#REF!</v>
      </c>
      <c r="MC39" s="110" t="str">
        <f t="shared" si="127"/>
        <v>#REF!</v>
      </c>
      <c r="MD39" s="110" t="str">
        <f t="shared" si="127"/>
        <v>#REF!</v>
      </c>
      <c r="ME39" s="110" t="str">
        <f t="shared" si="127"/>
        <v>#REF!</v>
      </c>
      <c r="MF39" s="110" t="str">
        <f t="shared" si="127"/>
        <v>#REF!</v>
      </c>
      <c r="MG39" s="110" t="str">
        <f t="shared" si="127"/>
        <v>#REF!</v>
      </c>
      <c r="MH39" s="110" t="str">
        <f t="shared" si="127"/>
        <v>#REF!</v>
      </c>
      <c r="MI39" s="110" t="str">
        <f t="shared" si="127"/>
        <v>#REF!</v>
      </c>
      <c r="MJ39" s="110" t="str">
        <f t="shared" si="127"/>
        <v>#REF!</v>
      </c>
      <c r="MK39" s="110" t="str">
        <f t="shared" si="127"/>
        <v>#REF!</v>
      </c>
      <c r="ML39" s="110" t="str">
        <f t="shared" si="127"/>
        <v>#REF!</v>
      </c>
      <c r="MM39" s="110" t="str">
        <f t="shared" si="127"/>
        <v>#REF!</v>
      </c>
      <c r="MN39" s="110" t="str">
        <f t="shared" si="127"/>
        <v>#REF!</v>
      </c>
      <c r="MO39" s="112" t="str">
        <f t="shared" si="127"/>
        <v>#REF!</v>
      </c>
      <c r="MP39" s="110" t="str">
        <f t="shared" si="127"/>
        <v>#REF!</v>
      </c>
      <c r="MQ39" s="110" t="str">
        <f t="shared" si="127"/>
        <v>#REF!</v>
      </c>
      <c r="MR39" s="110" t="str">
        <f t="shared" si="127"/>
        <v>#REF!</v>
      </c>
      <c r="MS39" s="110" t="str">
        <f t="shared" si="127"/>
        <v>#REF!</v>
      </c>
      <c r="MT39" s="110" t="str">
        <f t="shared" si="127"/>
        <v>#REF!</v>
      </c>
      <c r="MU39" s="110" t="str">
        <f t="shared" si="127"/>
        <v>#REF!</v>
      </c>
      <c r="MV39" s="110" t="str">
        <f t="shared" si="127"/>
        <v>#REF!</v>
      </c>
      <c r="MW39" s="110"/>
      <c r="MX39" s="110"/>
      <c r="MY39" s="110" t="str">
        <f t="shared" ref="MY39:ND39" si="128">MIN(#REF!)</f>
        <v>#REF!</v>
      </c>
      <c r="MZ39" s="110" t="str">
        <f t="shared" si="128"/>
        <v>#REF!</v>
      </c>
      <c r="NA39" s="110" t="str">
        <f t="shared" si="128"/>
        <v>#REF!</v>
      </c>
      <c r="NB39" s="110" t="str">
        <f t="shared" si="128"/>
        <v>#REF!</v>
      </c>
      <c r="NC39" s="110" t="str">
        <f t="shared" si="128"/>
        <v>#REF!</v>
      </c>
      <c r="ND39" s="110" t="str">
        <f t="shared" si="128"/>
        <v>#REF!</v>
      </c>
      <c r="NE39" s="110"/>
      <c r="NF39" s="110"/>
      <c r="NG39" s="110" t="str">
        <f t="shared" ref="NG39:NL39" si="129">MIN(#REF!)</f>
        <v>#REF!</v>
      </c>
      <c r="NH39" s="110" t="str">
        <f t="shared" si="129"/>
        <v>#REF!</v>
      </c>
      <c r="NI39" s="110" t="str">
        <f t="shared" si="129"/>
        <v>#REF!</v>
      </c>
      <c r="NJ39" s="110" t="str">
        <f t="shared" si="129"/>
        <v>#REF!</v>
      </c>
      <c r="NK39" s="110" t="str">
        <f t="shared" si="129"/>
        <v>#REF!</v>
      </c>
      <c r="NL39" s="110" t="str">
        <f t="shared" si="129"/>
        <v>#REF!</v>
      </c>
      <c r="NM39" s="110"/>
      <c r="NN39" s="110"/>
      <c r="NO39" s="110" t="str">
        <f t="shared" ref="NO39:NP39" si="130">MIN(#REF!)</f>
        <v>#REF!</v>
      </c>
      <c r="NP39" s="110" t="str">
        <f t="shared" si="130"/>
        <v>#REF!</v>
      </c>
      <c r="NQ39" s="224"/>
    </row>
    <row r="40" ht="14.25" customHeight="1">
      <c r="B40" s="113" t="s">
        <v>101</v>
      </c>
      <c r="C40" s="114">
        <f t="shared" ref="C40:T40" si="131">MAX(C14:C37)</f>
        <v>50.71</v>
      </c>
      <c r="D40" s="114">
        <f t="shared" si="131"/>
        <v>342</v>
      </c>
      <c r="E40" s="114">
        <f t="shared" si="131"/>
        <v>138</v>
      </c>
      <c r="F40" s="114">
        <f t="shared" si="131"/>
        <v>170</v>
      </c>
      <c r="G40" s="114">
        <f t="shared" si="131"/>
        <v>36.2</v>
      </c>
      <c r="H40" s="114">
        <f t="shared" si="131"/>
        <v>0</v>
      </c>
      <c r="I40" s="114">
        <f t="shared" si="131"/>
        <v>6</v>
      </c>
      <c r="J40" s="114">
        <f t="shared" si="131"/>
        <v>53</v>
      </c>
      <c r="K40" s="114">
        <f t="shared" si="131"/>
        <v>52</v>
      </c>
      <c r="L40" s="114">
        <f t="shared" si="131"/>
        <v>143</v>
      </c>
      <c r="M40" s="114">
        <f t="shared" si="131"/>
        <v>145</v>
      </c>
      <c r="N40" s="114">
        <f t="shared" si="131"/>
        <v>32.2</v>
      </c>
      <c r="O40" s="114">
        <f t="shared" si="131"/>
        <v>0</v>
      </c>
      <c r="P40" s="114">
        <f t="shared" si="131"/>
        <v>6</v>
      </c>
      <c r="Q40" s="114">
        <f t="shared" si="131"/>
        <v>56</v>
      </c>
      <c r="R40" s="114">
        <f t="shared" si="131"/>
        <v>52</v>
      </c>
      <c r="S40" s="114">
        <f t="shared" si="131"/>
        <v>353.2</v>
      </c>
      <c r="T40" s="114">
        <f t="shared" si="131"/>
        <v>397.8</v>
      </c>
      <c r="U40" s="114"/>
      <c r="V40" s="114">
        <f t="shared" ref="V40:X40" si="132">MAX(V14:V37)</f>
        <v>0</v>
      </c>
      <c r="W40" s="114">
        <f t="shared" si="132"/>
        <v>350.1</v>
      </c>
      <c r="X40" s="114">
        <f t="shared" si="132"/>
        <v>496.5</v>
      </c>
      <c r="Y40" s="114"/>
      <c r="Z40" s="114">
        <f t="shared" ref="Z40:AB40" si="133">MAX(Z14:Z37)</f>
        <v>0</v>
      </c>
      <c r="AA40" s="114">
        <f t="shared" si="133"/>
        <v>352.2</v>
      </c>
      <c r="AB40" s="114">
        <f t="shared" si="133"/>
        <v>534.8</v>
      </c>
      <c r="AC40" s="114"/>
      <c r="AD40" s="114">
        <f t="shared" ref="AD40:AF40" si="134">MAX(AD14:AD37)</f>
        <v>0</v>
      </c>
      <c r="AE40" s="114">
        <f t="shared" si="134"/>
        <v>347.9</v>
      </c>
      <c r="AF40" s="114">
        <f t="shared" si="134"/>
        <v>489.5</v>
      </c>
      <c r="AG40" s="114"/>
      <c r="AH40" s="114">
        <f t="shared" ref="AH40:AJ40" si="135">MAX(AH14:AH37)</f>
        <v>0</v>
      </c>
      <c r="AI40" s="114">
        <f t="shared" si="135"/>
        <v>358.9</v>
      </c>
      <c r="AJ40" s="114">
        <f t="shared" si="135"/>
        <v>620.7</v>
      </c>
      <c r="AK40" s="114"/>
      <c r="AL40" s="114">
        <f t="shared" ref="AL40:AN40" si="136">MAX(AL14:AL37)</f>
        <v>0</v>
      </c>
      <c r="AM40" s="114">
        <f t="shared" si="136"/>
        <v>350.1</v>
      </c>
      <c r="AN40" s="114">
        <f t="shared" si="136"/>
        <v>637.4</v>
      </c>
      <c r="AO40" s="114"/>
      <c r="AP40" s="114">
        <f t="shared" ref="AP40:AR40" si="137">MAX(AP14:AP37)</f>
        <v>0</v>
      </c>
      <c r="AQ40" s="114">
        <f t="shared" si="137"/>
        <v>138</v>
      </c>
      <c r="AR40" s="114">
        <f t="shared" si="137"/>
        <v>170</v>
      </c>
      <c r="AS40" s="114"/>
      <c r="AT40" s="114">
        <f t="shared" ref="AT40:AV40" si="138">MAX(AT14:AT37)</f>
        <v>0</v>
      </c>
      <c r="AU40" s="114">
        <f t="shared" si="138"/>
        <v>143</v>
      </c>
      <c r="AV40" s="114">
        <f t="shared" si="138"/>
        <v>145</v>
      </c>
      <c r="AW40" s="114"/>
      <c r="AX40" s="114">
        <f t="shared" ref="AX40:AY40" si="139">MAX(AX14:AX37)</f>
        <v>0</v>
      </c>
      <c r="AY40" s="114">
        <f t="shared" si="139"/>
        <v>138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40">MAX(BJ14:BJ37)</f>
        <v>90</v>
      </c>
      <c r="BK40" s="114">
        <f t="shared" si="140"/>
        <v>64</v>
      </c>
      <c r="BL40" s="112">
        <f t="shared" si="140"/>
        <v>0</v>
      </c>
      <c r="BM40" s="114">
        <f t="shared" si="140"/>
        <v>351</v>
      </c>
      <c r="BN40" s="114">
        <f t="shared" si="140"/>
        <v>149</v>
      </c>
      <c r="BO40" s="114">
        <f t="shared" si="140"/>
        <v>424</v>
      </c>
      <c r="BP40" s="114">
        <f t="shared" si="140"/>
        <v>21.2</v>
      </c>
      <c r="BQ40" s="114">
        <f t="shared" si="140"/>
        <v>0</v>
      </c>
      <c r="BR40" s="114">
        <f t="shared" si="140"/>
        <v>6</v>
      </c>
      <c r="BS40" s="114">
        <f t="shared" si="140"/>
        <v>71</v>
      </c>
      <c r="BT40" s="114">
        <f t="shared" si="140"/>
        <v>68</v>
      </c>
      <c r="BU40" s="114">
        <f t="shared" si="140"/>
        <v>351</v>
      </c>
      <c r="BV40" s="114">
        <f t="shared" si="140"/>
        <v>362</v>
      </c>
      <c r="BW40" s="114"/>
      <c r="BX40" s="114">
        <f t="shared" ref="BX40:BZ40" si="141">MAX(BX14:BX37)</f>
        <v>63</v>
      </c>
      <c r="BY40" s="114">
        <f t="shared" si="141"/>
        <v>345</v>
      </c>
      <c r="BZ40" s="114">
        <f t="shared" si="141"/>
        <v>378</v>
      </c>
      <c r="CA40" s="114"/>
      <c r="CB40" s="114">
        <f t="shared" ref="CB40:CD40" si="142">MAX(CB14:CB37)</f>
        <v>63</v>
      </c>
      <c r="CC40" s="114">
        <f t="shared" si="142"/>
        <v>350</v>
      </c>
      <c r="CD40" s="114">
        <f t="shared" si="142"/>
        <v>254</v>
      </c>
      <c r="CE40" s="114"/>
      <c r="CF40" s="114">
        <f t="shared" ref="CF40:CH40" si="143">MAX(CF14:CF37)</f>
        <v>18</v>
      </c>
      <c r="CG40" s="114">
        <f t="shared" si="143"/>
        <v>344</v>
      </c>
      <c r="CH40" s="114">
        <f t="shared" si="143"/>
        <v>299</v>
      </c>
      <c r="CI40" s="114"/>
      <c r="CJ40" s="114">
        <f t="shared" ref="CJ40:CL40" si="144">MAX(CJ14:CJ37)</f>
        <v>15</v>
      </c>
      <c r="CK40" s="114">
        <f t="shared" si="144"/>
        <v>358</v>
      </c>
      <c r="CL40" s="114">
        <f t="shared" si="144"/>
        <v>341</v>
      </c>
      <c r="CM40" s="114"/>
      <c r="CN40" s="114">
        <f t="shared" ref="CN40:CP40" si="145">MAX(CN14:CN37)</f>
        <v>26</v>
      </c>
      <c r="CO40" s="114">
        <f t="shared" si="145"/>
        <v>342</v>
      </c>
      <c r="CP40" s="114">
        <f t="shared" si="145"/>
        <v>286</v>
      </c>
      <c r="CQ40" s="114"/>
      <c r="CR40" s="114">
        <f t="shared" ref="CR40:CT40" si="146">MAX(CR14:CR37)</f>
        <v>35</v>
      </c>
      <c r="CS40" s="114">
        <f t="shared" si="146"/>
        <v>344</v>
      </c>
      <c r="CT40" s="114">
        <f t="shared" si="146"/>
        <v>310</v>
      </c>
      <c r="CU40" s="114"/>
      <c r="CV40" s="114">
        <f t="shared" ref="CV40:CX40" si="147">MAX(CV14:CV37)</f>
        <v>106</v>
      </c>
      <c r="CW40" s="114">
        <f t="shared" si="147"/>
        <v>347</v>
      </c>
      <c r="CX40" s="114">
        <f t="shared" si="147"/>
        <v>394</v>
      </c>
      <c r="CY40" s="114"/>
      <c r="CZ40" s="114">
        <f t="shared" ref="CZ40:DB40" si="148">MAX(CZ14:CZ37)</f>
        <v>80</v>
      </c>
      <c r="DA40" s="114">
        <f t="shared" si="148"/>
        <v>333</v>
      </c>
      <c r="DB40" s="114">
        <f t="shared" si="148"/>
        <v>401</v>
      </c>
      <c r="DC40" s="114"/>
      <c r="DD40" s="114">
        <f t="shared" ref="DD40:DE40" si="149">MAX(DD14:DD37)</f>
        <v>80</v>
      </c>
      <c r="DE40" s="114">
        <f t="shared" si="149"/>
        <v>149</v>
      </c>
      <c r="DF40" s="114"/>
      <c r="DG40" s="114">
        <f t="shared" ref="DG40:DH40" si="150">MAX(DG14:DG37)</f>
        <v>424</v>
      </c>
      <c r="DH40" s="114">
        <f t="shared" si="150"/>
        <v>21.2</v>
      </c>
      <c r="DI40" s="114"/>
      <c r="DJ40" s="114">
        <f t="shared" ref="DJ40:DW40" si="151">MAX(DJ14:DJ37)</f>
        <v>7</v>
      </c>
      <c r="DK40" s="114">
        <f t="shared" si="151"/>
        <v>74</v>
      </c>
      <c r="DL40" s="114">
        <f t="shared" si="151"/>
        <v>74</v>
      </c>
      <c r="DM40" s="112">
        <f t="shared" si="151"/>
        <v>53</v>
      </c>
      <c r="DN40" s="114">
        <f t="shared" si="151"/>
        <v>347</v>
      </c>
      <c r="DO40" s="114">
        <f t="shared" si="151"/>
        <v>144</v>
      </c>
      <c r="DP40" s="114">
        <f t="shared" si="151"/>
        <v>51.75</v>
      </c>
      <c r="DQ40" s="114">
        <f t="shared" si="151"/>
        <v>29.04</v>
      </c>
      <c r="DR40" s="114">
        <f t="shared" si="151"/>
        <v>9.78</v>
      </c>
      <c r="DS40" s="114">
        <f t="shared" si="151"/>
        <v>8</v>
      </c>
      <c r="DT40" s="114">
        <f t="shared" si="151"/>
        <v>46</v>
      </c>
      <c r="DU40" s="114">
        <f t="shared" si="151"/>
        <v>52</v>
      </c>
      <c r="DV40" s="114">
        <f t="shared" si="151"/>
        <v>0</v>
      </c>
      <c r="DW40" s="114">
        <f t="shared" si="151"/>
        <v>0</v>
      </c>
      <c r="DX40" s="114"/>
      <c r="DY40" s="114">
        <f t="shared" ref="DY40:EA40" si="152">MAX(DY14:DY37)</f>
        <v>0</v>
      </c>
      <c r="DZ40" s="114">
        <f t="shared" si="152"/>
        <v>0</v>
      </c>
      <c r="EA40" s="114">
        <f t="shared" si="152"/>
        <v>0</v>
      </c>
      <c r="EB40" s="114"/>
      <c r="EC40" s="114">
        <f t="shared" ref="EC40:EU40" si="153">MAX(EC14:EC37)</f>
        <v>0</v>
      </c>
      <c r="ED40" s="112">
        <f t="shared" si="153"/>
        <v>0</v>
      </c>
      <c r="EE40" s="114">
        <f t="shared" si="153"/>
        <v>345</v>
      </c>
      <c r="EF40" s="114">
        <f t="shared" si="153"/>
        <v>139</v>
      </c>
      <c r="EG40" s="114">
        <f t="shared" si="153"/>
        <v>113</v>
      </c>
      <c r="EH40" s="114">
        <f t="shared" si="153"/>
        <v>4.7</v>
      </c>
      <c r="EI40" s="114">
        <f t="shared" si="153"/>
        <v>0</v>
      </c>
      <c r="EJ40" s="114">
        <f t="shared" si="153"/>
        <v>9</v>
      </c>
      <c r="EK40" s="114">
        <f t="shared" si="153"/>
        <v>56</v>
      </c>
      <c r="EL40" s="114">
        <f t="shared" si="153"/>
        <v>57</v>
      </c>
      <c r="EM40" s="114">
        <f t="shared" si="153"/>
        <v>139</v>
      </c>
      <c r="EN40" s="114">
        <f t="shared" si="153"/>
        <v>134</v>
      </c>
      <c r="EO40" s="114">
        <f t="shared" si="153"/>
        <v>5.8</v>
      </c>
      <c r="EP40" s="114">
        <f t="shared" si="153"/>
        <v>0</v>
      </c>
      <c r="EQ40" s="114">
        <f t="shared" si="153"/>
        <v>9</v>
      </c>
      <c r="ER40" s="114">
        <f t="shared" si="153"/>
        <v>57</v>
      </c>
      <c r="ES40" s="114">
        <f t="shared" si="153"/>
        <v>58</v>
      </c>
      <c r="ET40" s="114">
        <f t="shared" si="153"/>
        <v>344</v>
      </c>
      <c r="EU40" s="114">
        <f t="shared" si="153"/>
        <v>0</v>
      </c>
      <c r="EV40" s="114"/>
      <c r="EW40" s="114">
        <f t="shared" ref="EW40:EY40" si="154">MAX(EW14:EW37)</f>
        <v>0</v>
      </c>
      <c r="EX40" s="114">
        <f t="shared" si="154"/>
        <v>344</v>
      </c>
      <c r="EY40" s="114">
        <f t="shared" si="154"/>
        <v>262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5">MAX(FI14:FI37)</f>
        <v>5.1</v>
      </c>
      <c r="FJ40" s="114">
        <f t="shared" si="155"/>
        <v>345</v>
      </c>
      <c r="FK40" s="114">
        <f t="shared" si="155"/>
        <v>255</v>
      </c>
      <c r="FL40" s="114"/>
      <c r="FM40" s="114">
        <f t="shared" ref="FM40:FN40" si="156">MAX(FM14:FM37)</f>
        <v>0</v>
      </c>
      <c r="FN40" s="114">
        <f t="shared" si="156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7">MAX(FY14:FY37)</f>
        <v>0</v>
      </c>
      <c r="FZ40" s="112">
        <f t="shared" si="157"/>
        <v>0</v>
      </c>
      <c r="GA40" s="114">
        <f t="shared" si="157"/>
        <v>349</v>
      </c>
      <c r="GB40" s="114">
        <f t="shared" si="157"/>
        <v>670.42</v>
      </c>
      <c r="GC40" s="114"/>
      <c r="GD40" s="114">
        <f t="shared" ref="GD40:GF40" si="158">MAX(GD14:GD37)</f>
        <v>45.23</v>
      </c>
      <c r="GE40" s="114">
        <f t="shared" si="158"/>
        <v>350</v>
      </c>
      <c r="GF40" s="114">
        <f t="shared" si="158"/>
        <v>648.76</v>
      </c>
      <c r="GG40" s="114"/>
      <c r="GH40" s="114">
        <f t="shared" ref="GH40:GJ40" si="159">MAX(GH14:GH37)</f>
        <v>51.51</v>
      </c>
      <c r="GI40" s="114">
        <f t="shared" si="159"/>
        <v>349</v>
      </c>
      <c r="GJ40" s="114">
        <f t="shared" si="159"/>
        <v>248.24</v>
      </c>
      <c r="GK40" s="114"/>
      <c r="GL40" s="114">
        <f t="shared" ref="GL40:GN40" si="160">MAX(GL14:GL37)</f>
        <v>29.06</v>
      </c>
      <c r="GM40" s="114">
        <f t="shared" si="160"/>
        <v>348</v>
      </c>
      <c r="GN40" s="114">
        <f t="shared" si="160"/>
        <v>271.39</v>
      </c>
      <c r="GO40" s="114"/>
      <c r="GP40" s="114">
        <f t="shared" ref="GP40:GR40" si="161">MAX(GP14:GP37)</f>
        <v>26.38</v>
      </c>
      <c r="GQ40" s="114">
        <f t="shared" si="161"/>
        <v>348</v>
      </c>
      <c r="GR40" s="114">
        <f t="shared" si="161"/>
        <v>411.66</v>
      </c>
      <c r="GS40" s="114"/>
      <c r="GT40" s="114">
        <f t="shared" ref="GT40:GV40" si="162">MAX(GT14:GT37)</f>
        <v>25.63</v>
      </c>
      <c r="GU40" s="114">
        <f t="shared" si="162"/>
        <v>347</v>
      </c>
      <c r="GV40" s="114">
        <f t="shared" si="162"/>
        <v>2559.38</v>
      </c>
      <c r="GW40" s="114"/>
      <c r="GX40" s="114">
        <f t="shared" ref="GX40:HC40" si="163">MAX(GX14:GX37)</f>
        <v>28.81</v>
      </c>
      <c r="GY40" s="112">
        <f t="shared" si="163"/>
        <v>0</v>
      </c>
      <c r="GZ40" s="114">
        <f t="shared" si="163"/>
        <v>0</v>
      </c>
      <c r="HA40" s="114">
        <f t="shared" si="163"/>
        <v>0</v>
      </c>
      <c r="HB40" s="114">
        <f t="shared" si="163"/>
        <v>304</v>
      </c>
      <c r="HC40" s="114">
        <f t="shared" si="163"/>
        <v>15.2</v>
      </c>
      <c r="HD40" s="114"/>
      <c r="HE40" s="114">
        <f t="shared" ref="HE40:HK40" si="164">MAX(HE14:HE37)</f>
        <v>8</v>
      </c>
      <c r="HF40" s="114">
        <f t="shared" si="164"/>
        <v>58</v>
      </c>
      <c r="HG40" s="114">
        <f t="shared" si="164"/>
        <v>56</v>
      </c>
      <c r="HH40" s="114">
        <f t="shared" si="164"/>
        <v>0</v>
      </c>
      <c r="HI40" s="114">
        <f t="shared" si="164"/>
        <v>0</v>
      </c>
      <c r="HJ40" s="114">
        <f t="shared" si="164"/>
        <v>363</v>
      </c>
      <c r="HK40" s="114">
        <f t="shared" si="164"/>
        <v>18.15</v>
      </c>
      <c r="HL40" s="114"/>
      <c r="HM40" s="114">
        <f t="shared" ref="HM40:HS40" si="165">MAX(HM14:HM37)</f>
        <v>5</v>
      </c>
      <c r="HN40" s="114">
        <f t="shared" si="165"/>
        <v>60</v>
      </c>
      <c r="HO40" s="114">
        <f t="shared" si="165"/>
        <v>60</v>
      </c>
      <c r="HP40" s="114">
        <f t="shared" si="165"/>
        <v>0</v>
      </c>
      <c r="HQ40" s="114">
        <f t="shared" si="165"/>
        <v>0</v>
      </c>
      <c r="HR40" s="114">
        <f t="shared" si="165"/>
        <v>433</v>
      </c>
      <c r="HS40" s="114">
        <f t="shared" si="165"/>
        <v>21.65</v>
      </c>
      <c r="HT40" s="114"/>
      <c r="HU40" s="114">
        <f t="shared" ref="HU40:IB40" si="166">MAX(HU14:HU37)</f>
        <v>7</v>
      </c>
      <c r="HV40" s="114">
        <f t="shared" si="166"/>
        <v>56</v>
      </c>
      <c r="HW40" s="114">
        <f t="shared" si="166"/>
        <v>56</v>
      </c>
      <c r="HX40" s="112">
        <f t="shared" si="166"/>
        <v>0</v>
      </c>
      <c r="HY40" s="114">
        <f t="shared" si="166"/>
        <v>135</v>
      </c>
      <c r="HZ40" s="114">
        <f t="shared" si="166"/>
        <v>33</v>
      </c>
      <c r="IA40" s="114">
        <f t="shared" si="166"/>
        <v>192</v>
      </c>
      <c r="IB40" s="114">
        <f t="shared" si="166"/>
        <v>9.6</v>
      </c>
      <c r="IC40" s="114"/>
      <c r="ID40" s="114">
        <f t="shared" ref="ID40:IK40" si="167">MAX(ID14:ID37)</f>
        <v>2</v>
      </c>
      <c r="IE40" s="114">
        <f t="shared" si="167"/>
        <v>60</v>
      </c>
      <c r="IF40" s="114">
        <f t="shared" si="167"/>
        <v>42</v>
      </c>
      <c r="IG40" s="112">
        <f t="shared" si="167"/>
        <v>0</v>
      </c>
      <c r="IH40" s="114">
        <f t="shared" si="167"/>
        <v>146</v>
      </c>
      <c r="II40" s="114">
        <f t="shared" si="167"/>
        <v>35.5</v>
      </c>
      <c r="IJ40" s="114">
        <f t="shared" si="167"/>
        <v>204</v>
      </c>
      <c r="IK40" s="114">
        <f t="shared" si="167"/>
        <v>10</v>
      </c>
      <c r="IL40" s="114"/>
      <c r="IM40" s="114">
        <f t="shared" ref="IM40:IS40" si="168">MAX(IM14:IM37)</f>
        <v>6</v>
      </c>
      <c r="IN40" s="114">
        <f t="shared" si="168"/>
        <v>51</v>
      </c>
      <c r="IO40" s="114">
        <f t="shared" si="168"/>
        <v>50</v>
      </c>
      <c r="IP40" s="114">
        <f t="shared" si="168"/>
        <v>146</v>
      </c>
      <c r="IQ40" s="114">
        <f t="shared" si="168"/>
        <v>36.2</v>
      </c>
      <c r="IR40" s="114">
        <f t="shared" si="168"/>
        <v>115</v>
      </c>
      <c r="IS40" s="114">
        <f t="shared" si="168"/>
        <v>6</v>
      </c>
      <c r="IT40" s="114"/>
      <c r="IU40" s="114">
        <f t="shared" ref="IU40:JB40" si="169">MAX(IU14:IU37)</f>
        <v>12</v>
      </c>
      <c r="IV40" s="114">
        <f t="shared" si="169"/>
        <v>53</v>
      </c>
      <c r="IW40" s="114">
        <f t="shared" si="169"/>
        <v>50</v>
      </c>
      <c r="IX40" s="112">
        <f t="shared" si="169"/>
        <v>0</v>
      </c>
      <c r="IY40" s="114">
        <f t="shared" si="169"/>
        <v>143.46</v>
      </c>
      <c r="IZ40" s="114">
        <f t="shared" si="169"/>
        <v>35.86</v>
      </c>
      <c r="JA40" s="114">
        <f t="shared" si="169"/>
        <v>499.8</v>
      </c>
      <c r="JB40" s="114">
        <f t="shared" si="169"/>
        <v>24.99</v>
      </c>
      <c r="JC40" s="114"/>
      <c r="JD40" s="114">
        <f t="shared" ref="JD40:JJ40" si="170">MAX(JD14:JD37)</f>
        <v>3</v>
      </c>
      <c r="JE40" s="114">
        <f t="shared" si="170"/>
        <v>75.81</v>
      </c>
      <c r="JF40" s="114">
        <f t="shared" si="170"/>
        <v>56.2</v>
      </c>
      <c r="JG40" s="114">
        <f t="shared" si="170"/>
        <v>0</v>
      </c>
      <c r="JH40" s="114">
        <f t="shared" si="170"/>
        <v>0</v>
      </c>
      <c r="JI40" s="114">
        <f t="shared" si="170"/>
        <v>0</v>
      </c>
      <c r="JJ40" s="114">
        <f t="shared" si="170"/>
        <v>0</v>
      </c>
      <c r="JK40" s="114"/>
      <c r="JL40" s="114">
        <f t="shared" ref="JL40:JS40" si="171">MAX(JL14:JL37)</f>
        <v>0</v>
      </c>
      <c r="JM40" s="114">
        <f t="shared" si="171"/>
        <v>0</v>
      </c>
      <c r="JN40" s="114">
        <f t="shared" si="171"/>
        <v>0</v>
      </c>
      <c r="JO40" s="112">
        <f t="shared" si="171"/>
        <v>0</v>
      </c>
      <c r="JP40" s="114">
        <f t="shared" si="171"/>
        <v>140</v>
      </c>
      <c r="JQ40" s="114">
        <f t="shared" si="171"/>
        <v>33</v>
      </c>
      <c r="JR40" s="114">
        <f t="shared" si="171"/>
        <v>0</v>
      </c>
      <c r="JS40" s="114">
        <f t="shared" si="171"/>
        <v>0</v>
      </c>
      <c r="JT40" s="114"/>
      <c r="JU40" s="114">
        <f t="shared" ref="JU40:KA40" si="172">MAX(JU14:JU37)</f>
        <v>2</v>
      </c>
      <c r="JV40" s="114">
        <f t="shared" si="172"/>
        <v>50</v>
      </c>
      <c r="JW40" s="114">
        <f t="shared" si="172"/>
        <v>50</v>
      </c>
      <c r="JX40" s="114">
        <f t="shared" si="172"/>
        <v>140</v>
      </c>
      <c r="JY40" s="114">
        <f t="shared" si="172"/>
        <v>35.2</v>
      </c>
      <c r="JZ40" s="114">
        <f t="shared" si="172"/>
        <v>170</v>
      </c>
      <c r="KA40" s="114">
        <f t="shared" si="172"/>
        <v>9.3</v>
      </c>
      <c r="KB40" s="114"/>
      <c r="KC40" s="114">
        <f t="shared" ref="KC40:KJ40" si="173">MAX(KC14:KC37)</f>
        <v>2</v>
      </c>
      <c r="KD40" s="114">
        <f t="shared" si="173"/>
        <v>53</v>
      </c>
      <c r="KE40" s="114">
        <f t="shared" si="173"/>
        <v>52</v>
      </c>
      <c r="KF40" s="112">
        <f t="shared" si="173"/>
        <v>0</v>
      </c>
      <c r="KG40" s="114">
        <f t="shared" si="173"/>
        <v>141</v>
      </c>
      <c r="KH40" s="114">
        <f t="shared" si="173"/>
        <v>34</v>
      </c>
      <c r="KI40" s="114">
        <f t="shared" si="173"/>
        <v>140</v>
      </c>
      <c r="KJ40" s="114">
        <f t="shared" si="173"/>
        <v>7.2</v>
      </c>
      <c r="KK40" s="114"/>
      <c r="KL40" s="114">
        <f t="shared" ref="KL40:KR40" si="174">MAX(KL14:KL37)</f>
        <v>1</v>
      </c>
      <c r="KM40" s="114">
        <f t="shared" si="174"/>
        <v>54</v>
      </c>
      <c r="KN40" s="114">
        <f t="shared" si="174"/>
        <v>54</v>
      </c>
      <c r="KO40" s="114">
        <f t="shared" si="174"/>
        <v>141</v>
      </c>
      <c r="KP40" s="114">
        <f t="shared" si="174"/>
        <v>34</v>
      </c>
      <c r="KQ40" s="114">
        <f t="shared" si="174"/>
        <v>43</v>
      </c>
      <c r="KR40" s="114">
        <f t="shared" si="174"/>
        <v>2.2</v>
      </c>
      <c r="KS40" s="114"/>
      <c r="KT40" s="114">
        <f t="shared" ref="KT40:LA40" si="175">MAX(KT14:KT37)</f>
        <v>1</v>
      </c>
      <c r="KU40" s="114">
        <f t="shared" si="175"/>
        <v>52</v>
      </c>
      <c r="KV40" s="114">
        <f t="shared" si="175"/>
        <v>50</v>
      </c>
      <c r="KW40" s="112">
        <f t="shared" si="175"/>
        <v>0</v>
      </c>
      <c r="KX40" s="114">
        <f t="shared" si="175"/>
        <v>141</v>
      </c>
      <c r="KY40" s="114">
        <f t="shared" si="175"/>
        <v>35</v>
      </c>
      <c r="KZ40" s="114">
        <f t="shared" si="175"/>
        <v>355</v>
      </c>
      <c r="LA40" s="114">
        <f t="shared" si="175"/>
        <v>17.4</v>
      </c>
      <c r="LB40" s="114"/>
      <c r="LC40" s="114">
        <f t="shared" ref="LC40:LI40" si="176">MAX(LC14:LC37)</f>
        <v>3</v>
      </c>
      <c r="LD40" s="114">
        <f t="shared" si="176"/>
        <v>58</v>
      </c>
      <c r="LE40" s="114">
        <f t="shared" si="176"/>
        <v>58</v>
      </c>
      <c r="LF40" s="114">
        <f t="shared" si="176"/>
        <v>141</v>
      </c>
      <c r="LG40" s="114">
        <f t="shared" si="176"/>
        <v>35</v>
      </c>
      <c r="LH40" s="114">
        <f t="shared" si="176"/>
        <v>496</v>
      </c>
      <c r="LI40" s="114">
        <f t="shared" si="176"/>
        <v>24.3</v>
      </c>
      <c r="LJ40" s="114"/>
      <c r="LK40" s="114">
        <f t="shared" ref="LK40:LO40" si="177">MAX(LK14:LK37)</f>
        <v>5</v>
      </c>
      <c r="LL40" s="114">
        <f t="shared" si="177"/>
        <v>57</v>
      </c>
      <c r="LM40" s="114">
        <f t="shared" si="177"/>
        <v>56</v>
      </c>
      <c r="LN40" s="112">
        <f t="shared" si="177"/>
        <v>0</v>
      </c>
      <c r="LO40" s="114">
        <f t="shared" si="177"/>
        <v>348</v>
      </c>
      <c r="LP40" s="114"/>
      <c r="LQ40" s="114"/>
      <c r="LR40" s="114"/>
      <c r="LS40" s="114"/>
      <c r="LT40" s="114" t="str">
        <f t="shared" ref="LT40:MV40" si="178">MAX(#REF!)</f>
        <v>#REF!</v>
      </c>
      <c r="LU40" s="114" t="str">
        <f t="shared" si="178"/>
        <v>#REF!</v>
      </c>
      <c r="LV40" s="114" t="str">
        <f t="shared" si="178"/>
        <v>#REF!</v>
      </c>
      <c r="LW40" s="114" t="str">
        <f t="shared" si="178"/>
        <v>#REF!</v>
      </c>
      <c r="LX40" s="114" t="str">
        <f t="shared" si="178"/>
        <v>#REF!</v>
      </c>
      <c r="LY40" s="114" t="str">
        <f t="shared" si="178"/>
        <v>#REF!</v>
      </c>
      <c r="LZ40" s="114" t="str">
        <f t="shared" si="178"/>
        <v>#REF!</v>
      </c>
      <c r="MA40" s="114" t="str">
        <f t="shared" si="178"/>
        <v>#REF!</v>
      </c>
      <c r="MB40" s="114" t="str">
        <f t="shared" si="178"/>
        <v>#REF!</v>
      </c>
      <c r="MC40" s="114" t="str">
        <f t="shared" si="178"/>
        <v>#REF!</v>
      </c>
      <c r="MD40" s="114" t="str">
        <f t="shared" si="178"/>
        <v>#REF!</v>
      </c>
      <c r="ME40" s="114" t="str">
        <f t="shared" si="178"/>
        <v>#REF!</v>
      </c>
      <c r="MF40" s="114" t="str">
        <f t="shared" si="178"/>
        <v>#REF!</v>
      </c>
      <c r="MG40" s="114" t="str">
        <f t="shared" si="178"/>
        <v>#REF!</v>
      </c>
      <c r="MH40" s="114" t="str">
        <f t="shared" si="178"/>
        <v>#REF!</v>
      </c>
      <c r="MI40" s="114" t="str">
        <f t="shared" si="178"/>
        <v>#REF!</v>
      </c>
      <c r="MJ40" s="114" t="str">
        <f t="shared" si="178"/>
        <v>#REF!</v>
      </c>
      <c r="MK40" s="114" t="str">
        <f t="shared" si="178"/>
        <v>#REF!</v>
      </c>
      <c r="ML40" s="114" t="str">
        <f t="shared" si="178"/>
        <v>#REF!</v>
      </c>
      <c r="MM40" s="114" t="str">
        <f t="shared" si="178"/>
        <v>#REF!</v>
      </c>
      <c r="MN40" s="114" t="str">
        <f t="shared" si="178"/>
        <v>#REF!</v>
      </c>
      <c r="MO40" s="112" t="str">
        <f t="shared" si="178"/>
        <v>#REF!</v>
      </c>
      <c r="MP40" s="114" t="str">
        <f t="shared" si="178"/>
        <v>#REF!</v>
      </c>
      <c r="MQ40" s="114" t="str">
        <f t="shared" si="178"/>
        <v>#REF!</v>
      </c>
      <c r="MR40" s="114" t="str">
        <f t="shared" si="178"/>
        <v>#REF!</v>
      </c>
      <c r="MS40" s="114" t="str">
        <f t="shared" si="178"/>
        <v>#REF!</v>
      </c>
      <c r="MT40" s="114" t="str">
        <f t="shared" si="178"/>
        <v>#REF!</v>
      </c>
      <c r="MU40" s="114" t="str">
        <f t="shared" si="178"/>
        <v>#REF!</v>
      </c>
      <c r="MV40" s="114" t="str">
        <f t="shared" si="178"/>
        <v>#REF!</v>
      </c>
      <c r="MW40" s="114"/>
      <c r="MX40" s="114"/>
      <c r="MY40" s="114" t="str">
        <f t="shared" ref="MY40:ND40" si="179">MAX(#REF!)</f>
        <v>#REF!</v>
      </c>
      <c r="MZ40" s="114" t="str">
        <f t="shared" si="179"/>
        <v>#REF!</v>
      </c>
      <c r="NA40" s="114" t="str">
        <f t="shared" si="179"/>
        <v>#REF!</v>
      </c>
      <c r="NB40" s="114" t="str">
        <f t="shared" si="179"/>
        <v>#REF!</v>
      </c>
      <c r="NC40" s="114" t="str">
        <f t="shared" si="179"/>
        <v>#REF!</v>
      </c>
      <c r="ND40" s="114" t="str">
        <f t="shared" si="179"/>
        <v>#REF!</v>
      </c>
      <c r="NE40" s="114"/>
      <c r="NF40" s="114"/>
      <c r="NG40" s="114" t="str">
        <f t="shared" ref="NG40:NL40" si="180">MAX(#REF!)</f>
        <v>#REF!</v>
      </c>
      <c r="NH40" s="114" t="str">
        <f t="shared" si="180"/>
        <v>#REF!</v>
      </c>
      <c r="NI40" s="114" t="str">
        <f t="shared" si="180"/>
        <v>#REF!</v>
      </c>
      <c r="NJ40" s="114" t="str">
        <f t="shared" si="180"/>
        <v>#REF!</v>
      </c>
      <c r="NK40" s="114" t="str">
        <f t="shared" si="180"/>
        <v>#REF!</v>
      </c>
      <c r="NL40" s="114" t="str">
        <f t="shared" si="180"/>
        <v>#REF!</v>
      </c>
      <c r="NM40" s="114"/>
      <c r="NN40" s="114"/>
      <c r="NO40" s="114" t="str">
        <f t="shared" ref="NO40:NP40" si="181">MAX(#REF!)</f>
        <v>#REF!</v>
      </c>
      <c r="NP40" s="114" t="str">
        <f t="shared" si="181"/>
        <v>#REF!</v>
      </c>
      <c r="NQ40" s="225"/>
    </row>
    <row r="41" ht="14.25" customHeight="1">
      <c r="C41" s="6"/>
    </row>
    <row r="42" ht="14.25" customHeight="1">
      <c r="C42" s="6"/>
    </row>
    <row r="43" ht="14.25" customHeight="1">
      <c r="C43" s="6"/>
      <c r="AW43" s="265"/>
      <c r="HX43" s="266">
        <v>3.8</v>
      </c>
      <c r="HY43" s="267">
        <v>1.6</v>
      </c>
      <c r="HZ43" s="267">
        <v>1.6</v>
      </c>
      <c r="IA43" s="267">
        <v>2.8</v>
      </c>
      <c r="IB43" s="267">
        <v>3.0</v>
      </c>
      <c r="IC43" s="267">
        <v>4.5</v>
      </c>
      <c r="ID43" s="267">
        <v>6.0</v>
      </c>
      <c r="IE43" s="267">
        <v>2.4</v>
      </c>
      <c r="IF43" s="267">
        <v>6.7</v>
      </c>
      <c r="IG43" s="267">
        <v>7.7</v>
      </c>
      <c r="IH43" s="267">
        <v>7.0</v>
      </c>
      <c r="II43" s="267">
        <v>7.0</v>
      </c>
      <c r="IJ43" s="267">
        <v>5.5</v>
      </c>
      <c r="IK43" s="267">
        <v>4.7</v>
      </c>
      <c r="IL43" s="267">
        <v>3.9</v>
      </c>
      <c r="IM43" s="267">
        <v>4.4</v>
      </c>
      <c r="IN43" s="267">
        <v>8.1</v>
      </c>
      <c r="IO43" s="267">
        <v>10.1</v>
      </c>
      <c r="IP43" s="267">
        <v>1.7</v>
      </c>
    </row>
    <row r="44" ht="14.25" customHeight="1">
      <c r="C44" s="6"/>
      <c r="HX44" s="268">
        <v>76.0</v>
      </c>
      <c r="HY44" s="268">
        <v>32.0</v>
      </c>
      <c r="HZ44" s="268">
        <v>32.0</v>
      </c>
      <c r="IA44" s="268">
        <v>56.0</v>
      </c>
      <c r="IB44" s="268">
        <v>60.0</v>
      </c>
      <c r="IC44" s="268">
        <v>90.0</v>
      </c>
      <c r="ID44" s="268">
        <v>120.0</v>
      </c>
      <c r="IE44" s="268">
        <v>48.0</v>
      </c>
      <c r="IF44" s="268">
        <v>134.0</v>
      </c>
      <c r="IG44" s="268">
        <v>154.0</v>
      </c>
      <c r="IH44" s="268">
        <v>140.0</v>
      </c>
      <c r="II44" s="268">
        <v>140.0</v>
      </c>
      <c r="IJ44" s="268">
        <v>110.0</v>
      </c>
      <c r="IK44" s="268">
        <v>94.0</v>
      </c>
      <c r="IL44" s="268">
        <v>78.0</v>
      </c>
      <c r="IM44" s="268">
        <v>88.0</v>
      </c>
      <c r="IN44" s="268">
        <v>162.0</v>
      </c>
      <c r="IO44" s="268">
        <v>202.0</v>
      </c>
      <c r="IP44" s="268">
        <v>34.0</v>
      </c>
    </row>
    <row r="45" ht="14.25" customHeight="1">
      <c r="C45" s="6"/>
      <c r="HX45" s="268">
        <v>135.0</v>
      </c>
      <c r="HY45" s="268">
        <v>135.0</v>
      </c>
      <c r="HZ45" s="268">
        <v>135.0</v>
      </c>
      <c r="IA45" s="268">
        <v>135.0</v>
      </c>
      <c r="IB45" s="268">
        <v>135.0</v>
      </c>
      <c r="IC45" s="268">
        <v>135.0</v>
      </c>
      <c r="ID45" s="268">
        <v>135.0</v>
      </c>
      <c r="IE45" s="268">
        <v>135.0</v>
      </c>
      <c r="IF45" s="268">
        <v>135.0</v>
      </c>
      <c r="IG45" s="268">
        <v>135.0</v>
      </c>
      <c r="IH45" s="268">
        <v>135.0</v>
      </c>
      <c r="II45" s="268">
        <v>135.0</v>
      </c>
      <c r="IJ45" s="268">
        <v>135.0</v>
      </c>
      <c r="IK45" s="268">
        <v>135.0</v>
      </c>
      <c r="IL45" s="268">
        <v>135.0</v>
      </c>
      <c r="IM45" s="268">
        <v>135.0</v>
      </c>
      <c r="IN45" s="268">
        <v>135.0</v>
      </c>
      <c r="IO45" s="268">
        <v>135.0</v>
      </c>
      <c r="IP45" s="268">
        <v>135.0</v>
      </c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5" width="8.63"/>
    <col customWidth="1" min="326" max="329" width="12.0"/>
    <col customWidth="1" min="330" max="381" width="8.63"/>
  </cols>
  <sheetData>
    <row r="1" ht="14.25" customHeight="1">
      <c r="A1" s="269">
        <v>141.54</v>
      </c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5"/>
      <c r="T1" s="4"/>
      <c r="U1" s="4"/>
      <c r="V1" s="4"/>
      <c r="W1" s="5"/>
      <c r="X1" s="4"/>
      <c r="Y1" s="5"/>
      <c r="Z1" s="4"/>
      <c r="AA1" s="5"/>
      <c r="AB1" s="5"/>
      <c r="AC1" s="5"/>
      <c r="AD1" s="4"/>
      <c r="AE1" s="5"/>
      <c r="AF1" s="4"/>
      <c r="AG1" s="4"/>
      <c r="AH1" s="4"/>
      <c r="AI1" s="4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</row>
    <row r="2" ht="14.25" customHeight="1">
      <c r="A2" s="117">
        <v>141.24</v>
      </c>
      <c r="C2" s="6"/>
      <c r="E2" s="4"/>
      <c r="F2" s="4"/>
      <c r="G2" s="4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5"/>
      <c r="T2" s="4"/>
      <c r="U2" s="4"/>
      <c r="V2" s="4"/>
      <c r="W2" s="5"/>
      <c r="X2" s="4"/>
      <c r="Y2" s="5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5"/>
      <c r="T3" s="4"/>
      <c r="U3" s="4"/>
      <c r="V3" s="4"/>
      <c r="W3" s="5"/>
      <c r="X3" s="4"/>
      <c r="Y3" s="5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5"/>
      <c r="T4" s="4"/>
      <c r="U4" s="4"/>
      <c r="V4" s="4"/>
      <c r="W4" s="5"/>
      <c r="X4" s="4"/>
      <c r="Y4" s="5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5"/>
      <c r="T5" s="4"/>
      <c r="U5" s="4"/>
      <c r="V5" s="4"/>
      <c r="W5" s="5"/>
      <c r="X5" s="4"/>
      <c r="Y5" s="5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5"/>
      <c r="T6" s="4"/>
      <c r="U6" s="4"/>
      <c r="V6" s="4"/>
      <c r="W6" s="5"/>
      <c r="X6" s="4"/>
      <c r="Y6" s="5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3"/>
      <c r="T7" s="1"/>
      <c r="U7" s="1"/>
      <c r="V7" s="1"/>
      <c r="W7" s="3"/>
      <c r="X7" s="1"/>
      <c r="Y7" s="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3"/>
      <c r="T8" s="1"/>
      <c r="U8" s="1"/>
      <c r="V8" s="1"/>
      <c r="W8" s="3"/>
      <c r="X8" s="1"/>
      <c r="Y8" s="3"/>
      <c r="Z8" s="1"/>
      <c r="AA8" s="3"/>
      <c r="AB8" s="3"/>
      <c r="AC8" s="3"/>
      <c r="AD8" s="1"/>
      <c r="AE8" s="3"/>
      <c r="AF8" s="1"/>
      <c r="AG8" s="1"/>
      <c r="AH8" s="1"/>
      <c r="AI8" s="1"/>
      <c r="AJ8" s="1"/>
      <c r="AK8" s="3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3"/>
      <c r="T9" s="1"/>
      <c r="U9" s="1"/>
      <c r="V9" s="1"/>
      <c r="W9" s="3"/>
      <c r="X9" s="1"/>
      <c r="Y9" s="3"/>
      <c r="Z9" s="1"/>
      <c r="AA9" s="3"/>
      <c r="AB9" s="3"/>
      <c r="AC9" s="3"/>
      <c r="AD9" s="1"/>
      <c r="AE9" s="3"/>
      <c r="AF9" s="1"/>
      <c r="AG9" s="1"/>
      <c r="AH9" s="1"/>
      <c r="AI9" s="1"/>
      <c r="AJ9" s="1"/>
      <c r="AK9" s="3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1"/>
      <c r="KV10" s="27"/>
      <c r="KW10" s="23" t="s">
        <v>14</v>
      </c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1"/>
      <c r="LM10" s="22"/>
      <c r="LN10" s="23" t="s">
        <v>15</v>
      </c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1"/>
      <c r="MN10" s="27"/>
      <c r="MO10" s="23" t="s">
        <v>16</v>
      </c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1"/>
      <c r="NP10" s="24"/>
      <c r="NQ10" s="24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30"/>
      <c r="T11" s="28"/>
      <c r="U11" s="28"/>
      <c r="V11" s="28"/>
      <c r="W11" s="30"/>
      <c r="X11" s="28"/>
      <c r="Y11" s="30"/>
      <c r="Z11" s="28"/>
      <c r="AA11" s="30"/>
      <c r="AB11" s="30"/>
      <c r="AC11" s="30"/>
      <c r="AD11" s="28"/>
      <c r="AE11" s="30"/>
      <c r="AF11" s="28"/>
      <c r="AG11" s="28"/>
      <c r="AH11" s="28"/>
      <c r="AI11" s="28"/>
      <c r="AJ11" s="28"/>
      <c r="AK11" s="30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31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31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31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5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5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/>
      <c r="KH12" s="20"/>
      <c r="KI12" s="20"/>
      <c r="KJ12" s="20"/>
      <c r="KK12" s="20"/>
      <c r="KL12" s="20"/>
      <c r="KM12" s="21"/>
      <c r="KN12" s="34" t="s">
        <v>69</v>
      </c>
      <c r="KO12" s="20"/>
      <c r="KP12" s="20"/>
      <c r="KQ12" s="20"/>
      <c r="KR12" s="20"/>
      <c r="KS12" s="20"/>
      <c r="KT12" s="20"/>
      <c r="KU12" s="21"/>
      <c r="KV12" s="36"/>
      <c r="KW12" s="34" t="s">
        <v>70</v>
      </c>
      <c r="KX12" s="20"/>
      <c r="KY12" s="20"/>
      <c r="KZ12" s="20"/>
      <c r="LA12" s="20"/>
      <c r="LB12" s="20"/>
      <c r="LC12" s="20"/>
      <c r="LD12" s="21"/>
      <c r="LE12" s="39" t="s">
        <v>139</v>
      </c>
      <c r="LF12" s="20"/>
      <c r="LG12" s="20"/>
      <c r="LH12" s="20"/>
      <c r="LI12" s="20"/>
      <c r="LJ12" s="20"/>
      <c r="LK12" s="20"/>
      <c r="LL12" s="21"/>
      <c r="LM12" s="36"/>
      <c r="LN12" s="34" t="s">
        <v>72</v>
      </c>
      <c r="LO12" s="20"/>
      <c r="LP12" s="20"/>
      <c r="LQ12" s="21"/>
      <c r="LR12" s="34" t="s">
        <v>73</v>
      </c>
      <c r="LS12" s="20"/>
      <c r="LT12" s="20"/>
      <c r="LU12" s="20"/>
      <c r="LV12" s="20"/>
      <c r="LW12" s="20"/>
      <c r="LX12" s="20"/>
      <c r="LY12" s="21"/>
      <c r="LZ12" s="34" t="s">
        <v>74</v>
      </c>
      <c r="MA12" s="20"/>
      <c r="MB12" s="20"/>
      <c r="MC12" s="20"/>
      <c r="MD12" s="20"/>
      <c r="ME12" s="20"/>
      <c r="MF12" s="21"/>
      <c r="MG12" s="34" t="s">
        <v>75</v>
      </c>
      <c r="MH12" s="20"/>
      <c r="MI12" s="20"/>
      <c r="MJ12" s="20"/>
      <c r="MK12" s="20"/>
      <c r="ML12" s="20"/>
      <c r="MM12" s="21"/>
      <c r="MN12" s="36"/>
      <c r="MO12" s="39" t="s">
        <v>76</v>
      </c>
      <c r="MP12" s="20"/>
      <c r="MQ12" s="20"/>
      <c r="MR12" s="20"/>
      <c r="MS12" s="20"/>
      <c r="MT12" s="20"/>
      <c r="MU12" s="20"/>
      <c r="MV12" s="20"/>
      <c r="MW12" s="20"/>
      <c r="MX12" s="20"/>
      <c r="MY12" s="21"/>
      <c r="MZ12" s="39" t="s">
        <v>77</v>
      </c>
      <c r="NA12" s="20"/>
      <c r="NB12" s="20"/>
      <c r="NC12" s="20"/>
      <c r="ND12" s="20"/>
      <c r="NE12" s="20"/>
      <c r="NF12" s="20"/>
      <c r="NG12" s="21"/>
      <c r="NH12" s="39" t="s">
        <v>78</v>
      </c>
      <c r="NI12" s="20"/>
      <c r="NJ12" s="20"/>
      <c r="NK12" s="20"/>
      <c r="NL12" s="20"/>
      <c r="NM12" s="20"/>
      <c r="NN12" s="20"/>
      <c r="NO12" s="21"/>
      <c r="NP12" s="40"/>
      <c r="NQ12" s="40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3" t="s">
        <v>81</v>
      </c>
      <c r="T13" s="41" t="s">
        <v>83</v>
      </c>
      <c r="U13" s="41" t="s">
        <v>84</v>
      </c>
      <c r="V13" s="41" t="s">
        <v>85</v>
      </c>
      <c r="W13" s="43" t="s">
        <v>81</v>
      </c>
      <c r="X13" s="41" t="s">
        <v>83</v>
      </c>
      <c r="Y13" s="43" t="s">
        <v>84</v>
      </c>
      <c r="Z13" s="41" t="s">
        <v>85</v>
      </c>
      <c r="AA13" s="43" t="s">
        <v>81</v>
      </c>
      <c r="AB13" s="43" t="s">
        <v>83</v>
      </c>
      <c r="AC13" s="43" t="s">
        <v>84</v>
      </c>
      <c r="AD13" s="41" t="s">
        <v>85</v>
      </c>
      <c r="AE13" s="43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3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89</v>
      </c>
      <c r="KH13" s="41" t="s">
        <v>83</v>
      </c>
      <c r="KI13" s="41" t="s">
        <v>84</v>
      </c>
      <c r="KJ13" s="41" t="s">
        <v>85</v>
      </c>
      <c r="KK13" s="41" t="s">
        <v>86</v>
      </c>
      <c r="KL13" s="41" t="s">
        <v>87</v>
      </c>
      <c r="KM13" s="41" t="s">
        <v>88</v>
      </c>
      <c r="KN13" s="41" t="s">
        <v>82</v>
      </c>
      <c r="KO13" s="41" t="s">
        <v>89</v>
      </c>
      <c r="KP13" s="41" t="s">
        <v>83</v>
      </c>
      <c r="KQ13" s="41" t="s">
        <v>84</v>
      </c>
      <c r="KR13" s="41" t="s">
        <v>85</v>
      </c>
      <c r="KS13" s="41" t="s">
        <v>86</v>
      </c>
      <c r="KT13" s="41" t="s">
        <v>87</v>
      </c>
      <c r="KU13" s="41" t="s">
        <v>88</v>
      </c>
      <c r="KV13" s="44"/>
      <c r="KW13" s="41" t="s">
        <v>82</v>
      </c>
      <c r="KX13" s="41" t="s">
        <v>89</v>
      </c>
      <c r="KY13" s="41" t="s">
        <v>83</v>
      </c>
      <c r="KZ13" s="41" t="s">
        <v>84</v>
      </c>
      <c r="LA13" s="41" t="s">
        <v>85</v>
      </c>
      <c r="LB13" s="41" t="s">
        <v>86</v>
      </c>
      <c r="LC13" s="41" t="s">
        <v>87</v>
      </c>
      <c r="LD13" s="41" t="s">
        <v>88</v>
      </c>
      <c r="LE13" s="41" t="s">
        <v>82</v>
      </c>
      <c r="LF13" s="41" t="s">
        <v>89</v>
      </c>
      <c r="LG13" s="41" t="s">
        <v>83</v>
      </c>
      <c r="LH13" s="41" t="s">
        <v>84</v>
      </c>
      <c r="LI13" s="41" t="s">
        <v>85</v>
      </c>
      <c r="LJ13" s="41" t="s">
        <v>86</v>
      </c>
      <c r="LK13" s="41" t="s">
        <v>87</v>
      </c>
      <c r="LL13" s="41" t="s">
        <v>88</v>
      </c>
      <c r="LM13" s="44"/>
      <c r="LN13" s="41" t="s">
        <v>81</v>
      </c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126" t="s">
        <v>84</v>
      </c>
      <c r="LU13" s="126" t="s">
        <v>85</v>
      </c>
      <c r="LV13" s="126" t="s">
        <v>82</v>
      </c>
      <c r="LW13" s="126" t="s">
        <v>83</v>
      </c>
      <c r="LX13" s="126" t="s">
        <v>87</v>
      </c>
      <c r="LY13" s="126" t="s">
        <v>88</v>
      </c>
      <c r="LZ13" s="126" t="s">
        <v>86</v>
      </c>
      <c r="MA13" s="126" t="s">
        <v>84</v>
      </c>
      <c r="MB13" s="126" t="s">
        <v>85</v>
      </c>
      <c r="MC13" s="126" t="s">
        <v>82</v>
      </c>
      <c r="MD13" s="126" t="s">
        <v>83</v>
      </c>
      <c r="ME13" s="126" t="s">
        <v>87</v>
      </c>
      <c r="MF13" s="126" t="s">
        <v>88</v>
      </c>
      <c r="MG13" s="126" t="s">
        <v>86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1"/>
      <c r="MP13" s="41"/>
      <c r="MQ13" s="41"/>
      <c r="MR13" s="41"/>
      <c r="MS13" s="45"/>
      <c r="MT13" s="126" t="s">
        <v>84</v>
      </c>
      <c r="MU13" s="126" t="s">
        <v>85</v>
      </c>
      <c r="MV13" s="126" t="s">
        <v>83</v>
      </c>
      <c r="MW13" s="126" t="s">
        <v>89</v>
      </c>
      <c r="MX13" s="126" t="s">
        <v>117</v>
      </c>
      <c r="MY13" s="126" t="s">
        <v>88</v>
      </c>
      <c r="MZ13" s="126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89</v>
      </c>
      <c r="NF13" s="126" t="s">
        <v>117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89</v>
      </c>
      <c r="NN13" s="126" t="s">
        <v>117</v>
      </c>
      <c r="NO13" s="126" t="s">
        <v>88</v>
      </c>
      <c r="NP13" s="126" t="s">
        <v>86</v>
      </c>
      <c r="NQ13" s="41"/>
    </row>
    <row r="14" ht="14.25" customHeight="1">
      <c r="A14" s="49">
        <v>0.0416666666666667</v>
      </c>
      <c r="B14" s="50"/>
      <c r="C14" s="51">
        <v>50.08</v>
      </c>
      <c r="D14" s="195">
        <v>340.0</v>
      </c>
      <c r="E14" s="53">
        <v>135.0</v>
      </c>
      <c r="F14" s="53">
        <v>52.0</v>
      </c>
      <c r="G14" s="53">
        <v>11.3</v>
      </c>
      <c r="H14" s="54"/>
      <c r="I14" s="53">
        <v>6.0</v>
      </c>
      <c r="J14" s="53">
        <v>53.0</v>
      </c>
      <c r="K14" s="53">
        <v>52.0</v>
      </c>
      <c r="L14" s="53">
        <v>139.0</v>
      </c>
      <c r="M14" s="53">
        <v>60.0</v>
      </c>
      <c r="N14" s="53">
        <v>15.3</v>
      </c>
      <c r="O14" s="54"/>
      <c r="P14" s="53">
        <v>6.0</v>
      </c>
      <c r="Q14" s="53">
        <v>54.0</v>
      </c>
      <c r="R14" s="53">
        <v>51.0</v>
      </c>
      <c r="S14" s="53">
        <v>342.7</v>
      </c>
      <c r="T14" s="53">
        <v>303.4</v>
      </c>
      <c r="U14" s="53">
        <v>183.2</v>
      </c>
      <c r="V14" s="54"/>
      <c r="W14" s="53">
        <v>338.4</v>
      </c>
      <c r="X14" s="53">
        <v>245.1</v>
      </c>
      <c r="Y14" s="53">
        <v>142.5</v>
      </c>
      <c r="Z14" s="54"/>
      <c r="AA14" s="53">
        <v>342.3</v>
      </c>
      <c r="AB14" s="53">
        <v>371.8</v>
      </c>
      <c r="AC14" s="53">
        <v>245.6</v>
      </c>
      <c r="AD14" s="54"/>
      <c r="AE14" s="53">
        <v>342.3</v>
      </c>
      <c r="AF14" s="53">
        <v>414.6</v>
      </c>
      <c r="AG14" s="53">
        <v>222.7</v>
      </c>
      <c r="AH14" s="54"/>
      <c r="AI14" s="53">
        <v>349.5</v>
      </c>
      <c r="AJ14" s="53">
        <v>438.4</v>
      </c>
      <c r="AK14" s="53">
        <v>275.4</v>
      </c>
      <c r="AL14" s="54"/>
      <c r="AM14" s="53">
        <v>340.6</v>
      </c>
      <c r="AN14" s="53">
        <v>465.2</v>
      </c>
      <c r="AO14" s="53">
        <v>261.6</v>
      </c>
      <c r="AP14" s="54"/>
      <c r="AQ14" s="53">
        <v>135.0</v>
      </c>
      <c r="AR14" s="54">
        <f t="shared" ref="AR14:AS14" si="1">F14</f>
        <v>52</v>
      </c>
      <c r="AS14" s="56">
        <f t="shared" si="1"/>
        <v>11.3</v>
      </c>
      <c r="AT14" s="54"/>
      <c r="AU14" s="54">
        <f t="shared" ref="AU14:AW14" si="2">L14</f>
        <v>139</v>
      </c>
      <c r="AV14" s="54">
        <f t="shared" si="2"/>
        <v>60</v>
      </c>
      <c r="AW14" s="54">
        <f t="shared" si="2"/>
        <v>15.3</v>
      </c>
      <c r="AX14" s="54"/>
      <c r="AY14" s="168">
        <f t="shared" ref="AY14:AY37" si="6">E14</f>
        <v>135</v>
      </c>
      <c r="AZ14" s="54"/>
      <c r="BA14" s="54"/>
      <c r="BB14" s="54"/>
      <c r="BC14" s="57"/>
      <c r="BD14" s="54"/>
      <c r="BE14" s="53">
        <v>32.0</v>
      </c>
      <c r="BF14" s="53">
        <v>8.0</v>
      </c>
      <c r="BG14" s="53">
        <v>0.4</v>
      </c>
      <c r="BH14" s="54"/>
      <c r="BI14" s="53">
        <v>22.0</v>
      </c>
      <c r="BJ14" s="53">
        <v>85.0</v>
      </c>
      <c r="BK14" s="53">
        <v>56.0</v>
      </c>
      <c r="BL14" s="57"/>
      <c r="BM14" s="58">
        <v>348.0</v>
      </c>
      <c r="BN14" s="58">
        <v>148.0</v>
      </c>
      <c r="BO14" s="58">
        <v>212.0</v>
      </c>
      <c r="BP14" s="58">
        <v>10.6</v>
      </c>
      <c r="BQ14" s="59"/>
      <c r="BR14" s="58">
        <v>6.0</v>
      </c>
      <c r="BS14" s="58">
        <v>60.0</v>
      </c>
      <c r="BT14" s="58">
        <v>59.0</v>
      </c>
      <c r="BU14" s="59">
        <f t="shared" ref="BU14:BU37" si="7">BM14</f>
        <v>348</v>
      </c>
      <c r="BV14" s="58">
        <v>280.0</v>
      </c>
      <c r="BW14" s="58">
        <v>168.0</v>
      </c>
      <c r="BX14" s="58">
        <v>21.0</v>
      </c>
      <c r="BY14" s="58">
        <v>341.0</v>
      </c>
      <c r="BZ14" s="58">
        <v>298.0</v>
      </c>
      <c r="CA14" s="58">
        <v>167.0</v>
      </c>
      <c r="CB14" s="58">
        <v>19.0</v>
      </c>
      <c r="CC14" s="58">
        <v>348.0</v>
      </c>
      <c r="CD14" s="58">
        <v>272.0</v>
      </c>
      <c r="CE14" s="58">
        <v>158.0</v>
      </c>
      <c r="CF14" s="58">
        <v>4.0</v>
      </c>
      <c r="CG14" s="58">
        <v>340.0</v>
      </c>
      <c r="CH14" s="58">
        <v>280.0</v>
      </c>
      <c r="CI14" s="58">
        <v>136.0</v>
      </c>
      <c r="CJ14" s="58">
        <v>6.0</v>
      </c>
      <c r="CK14" s="58">
        <v>354.0</v>
      </c>
      <c r="CL14" s="58">
        <v>110.0</v>
      </c>
      <c r="CM14" s="58">
        <v>73.0</v>
      </c>
      <c r="CN14" s="58">
        <v>6.0</v>
      </c>
      <c r="CO14" s="58">
        <v>339.0</v>
      </c>
      <c r="CP14" s="58">
        <v>218.0</v>
      </c>
      <c r="CQ14" s="58">
        <v>111.0</v>
      </c>
      <c r="CR14" s="58">
        <v>6.0</v>
      </c>
      <c r="CS14" s="58">
        <v>340.0</v>
      </c>
      <c r="CT14" s="58">
        <v>227.0</v>
      </c>
      <c r="CU14" s="58">
        <v>143.0</v>
      </c>
      <c r="CV14" s="58">
        <v>69.0</v>
      </c>
      <c r="CW14" s="58">
        <v>343.0</v>
      </c>
      <c r="CX14" s="58">
        <v>238.0</v>
      </c>
      <c r="CY14" s="58">
        <v>130.0</v>
      </c>
      <c r="CZ14" s="58">
        <v>58.0</v>
      </c>
      <c r="DA14" s="58">
        <v>330.0</v>
      </c>
      <c r="DB14" s="58">
        <v>242.0</v>
      </c>
      <c r="DC14" s="58">
        <v>130.0</v>
      </c>
      <c r="DD14" s="58">
        <v>38.0</v>
      </c>
      <c r="DE14" s="59">
        <f t="shared" ref="DE14:DE37" si="8">BN14</f>
        <v>148</v>
      </c>
      <c r="DF14" s="58">
        <v>35.4</v>
      </c>
      <c r="DG14" s="59">
        <f t="shared" ref="DG14:DH14" si="3">BO14</f>
        <v>212</v>
      </c>
      <c r="DH14" s="59">
        <f t="shared" si="3"/>
        <v>10.6</v>
      </c>
      <c r="DI14" s="59"/>
      <c r="DJ14" s="58">
        <v>7.0</v>
      </c>
      <c r="DK14" s="58">
        <v>56.0</v>
      </c>
      <c r="DL14" s="58">
        <v>52.0</v>
      </c>
      <c r="DM14" s="57"/>
      <c r="DN14" s="61">
        <v>346.0</v>
      </c>
      <c r="DO14" s="61">
        <v>142.0</v>
      </c>
      <c r="DP14" s="61">
        <v>46.91</v>
      </c>
      <c r="DQ14" s="61">
        <v>26.41</v>
      </c>
      <c r="DR14" s="61">
        <v>8.27</v>
      </c>
      <c r="DS14" s="61">
        <v>8.0</v>
      </c>
      <c r="DT14" s="61">
        <v>44.0</v>
      </c>
      <c r="DU14" s="61">
        <v>49.3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341.0</v>
      </c>
      <c r="EF14" s="63">
        <v>137.0</v>
      </c>
      <c r="EG14" s="63">
        <v>104.0</v>
      </c>
      <c r="EH14" s="63">
        <v>4.2</v>
      </c>
      <c r="EI14" s="64"/>
      <c r="EJ14" s="63">
        <v>9.0</v>
      </c>
      <c r="EK14" s="63">
        <v>50.0</v>
      </c>
      <c r="EL14" s="63">
        <v>52.0</v>
      </c>
      <c r="EM14" s="63">
        <v>137.0</v>
      </c>
      <c r="EN14" s="63">
        <v>96.0</v>
      </c>
      <c r="EO14" s="63">
        <v>4.3</v>
      </c>
      <c r="EP14" s="64"/>
      <c r="EQ14" s="63">
        <v>9.0</v>
      </c>
      <c r="ER14" s="63">
        <v>52.0</v>
      </c>
      <c r="ES14" s="63">
        <v>53.0</v>
      </c>
      <c r="ET14" s="63">
        <v>341.0</v>
      </c>
      <c r="EU14" s="63">
        <v>0.0</v>
      </c>
      <c r="EV14" s="63">
        <v>0.0</v>
      </c>
      <c r="EW14" s="63">
        <v>0.0</v>
      </c>
      <c r="EX14" s="63">
        <v>340.0</v>
      </c>
      <c r="EY14" s="63">
        <v>255.0</v>
      </c>
      <c r="EZ14" s="63">
        <v>148.0</v>
      </c>
      <c r="FA14" s="63">
        <v>-5.6</v>
      </c>
      <c r="FB14" s="63">
        <v>340.0</v>
      </c>
      <c r="FC14" s="63">
        <v>0.0</v>
      </c>
      <c r="FD14" s="63">
        <v>0.0</v>
      </c>
      <c r="FE14" s="63">
        <v>0.0</v>
      </c>
      <c r="FF14" s="63">
        <v>340.0</v>
      </c>
      <c r="FG14" s="63">
        <v>256.0</v>
      </c>
      <c r="FH14" s="63">
        <v>149.0</v>
      </c>
      <c r="FI14" s="63">
        <v>-5.4</v>
      </c>
      <c r="FJ14" s="63">
        <v>341.0</v>
      </c>
      <c r="FK14" s="63">
        <v>241.0</v>
      </c>
      <c r="FL14" s="63">
        <v>139.0</v>
      </c>
      <c r="FM14" s="64"/>
      <c r="FN14" s="63">
        <v>341.0</v>
      </c>
      <c r="FO14" s="63">
        <v>240.0</v>
      </c>
      <c r="FP14" s="63">
        <v>140.0</v>
      </c>
      <c r="FQ14" s="63">
        <v>2.2</v>
      </c>
      <c r="FR14" s="63">
        <v>137.0</v>
      </c>
      <c r="FS14" s="64"/>
      <c r="FT14" s="63">
        <v>20.82</v>
      </c>
      <c r="FU14" s="64"/>
      <c r="FV14" s="63">
        <v>137.0</v>
      </c>
      <c r="FW14" s="64"/>
      <c r="FX14" s="64"/>
      <c r="FY14" s="64"/>
      <c r="FZ14" s="57"/>
      <c r="GA14" s="65">
        <v>342.0</v>
      </c>
      <c r="GB14" s="66">
        <v>512.6</v>
      </c>
      <c r="GC14" s="66">
        <v>281.84</v>
      </c>
      <c r="GD14" s="66">
        <v>43.3</v>
      </c>
      <c r="GE14" s="66">
        <v>342.0</v>
      </c>
      <c r="GF14" s="66">
        <v>495.06</v>
      </c>
      <c r="GG14" s="66">
        <v>278.33</v>
      </c>
      <c r="GH14" s="66">
        <v>47.83</v>
      </c>
      <c r="GI14" s="66">
        <v>342.0</v>
      </c>
      <c r="GJ14" s="66">
        <v>248.09</v>
      </c>
      <c r="GK14" s="66">
        <v>141.55</v>
      </c>
      <c r="GL14" s="66">
        <v>16.33</v>
      </c>
      <c r="GM14" s="66">
        <v>342.0</v>
      </c>
      <c r="GN14" s="66">
        <v>262.16</v>
      </c>
      <c r="GO14" s="66">
        <v>140.29</v>
      </c>
      <c r="GP14" s="66">
        <v>23.87</v>
      </c>
      <c r="GQ14" s="66">
        <v>343.0</v>
      </c>
      <c r="GR14" s="66">
        <v>260.11</v>
      </c>
      <c r="GS14" s="66">
        <v>140.04</v>
      </c>
      <c r="GT14" s="66">
        <v>23.62</v>
      </c>
      <c r="GU14" s="66">
        <v>342.0</v>
      </c>
      <c r="GV14" s="66">
        <v>245.77</v>
      </c>
      <c r="GW14" s="66">
        <v>139.29</v>
      </c>
      <c r="GX14" s="66">
        <v>25.96</v>
      </c>
      <c r="GY14" s="57"/>
      <c r="GZ14" s="98" t="s">
        <v>91</v>
      </c>
      <c r="HA14" s="99" t="s">
        <v>92</v>
      </c>
      <c r="HB14" s="98">
        <v>142.0</v>
      </c>
      <c r="HC14" s="98">
        <v>7.1</v>
      </c>
      <c r="HD14" s="98">
        <v>2.84</v>
      </c>
      <c r="HE14" s="99">
        <v>8.0</v>
      </c>
      <c r="HF14" s="99">
        <v>40.0</v>
      </c>
      <c r="HG14" s="99">
        <v>40.0</v>
      </c>
      <c r="HH14" s="98" t="s">
        <v>91</v>
      </c>
      <c r="HI14" s="98" t="s">
        <v>92</v>
      </c>
      <c r="HJ14" s="98">
        <v>128.0</v>
      </c>
      <c r="HK14" s="98">
        <v>6.4</v>
      </c>
      <c r="HL14" s="98">
        <v>2.56</v>
      </c>
      <c r="HM14" s="98">
        <v>5.0</v>
      </c>
      <c r="HN14" s="99">
        <v>48.0</v>
      </c>
      <c r="HO14" s="99">
        <v>45.0</v>
      </c>
      <c r="HP14" s="98" t="s">
        <v>91</v>
      </c>
      <c r="HQ14" s="99" t="s">
        <v>92</v>
      </c>
      <c r="HR14" s="98">
        <v>100.0</v>
      </c>
      <c r="HS14" s="99">
        <v>5.0</v>
      </c>
      <c r="HT14" s="98">
        <v>2.5</v>
      </c>
      <c r="HU14" s="98">
        <v>7.0</v>
      </c>
      <c r="HV14" s="99">
        <v>49.0</v>
      </c>
      <c r="HW14" s="99">
        <v>49.0</v>
      </c>
      <c r="HX14" s="57"/>
      <c r="HY14" s="147">
        <v>135.0</v>
      </c>
      <c r="HZ14" s="147">
        <v>33.0</v>
      </c>
      <c r="IA14" s="72">
        <v>136.0</v>
      </c>
      <c r="IB14" s="72">
        <v>6.8</v>
      </c>
      <c r="IC14" s="73"/>
      <c r="ID14" s="72">
        <v>2.0</v>
      </c>
      <c r="IE14" s="72">
        <v>58.0</v>
      </c>
      <c r="IF14" s="72">
        <v>38.0</v>
      </c>
      <c r="IG14" s="57"/>
      <c r="IH14" s="74">
        <v>140.0</v>
      </c>
      <c r="II14" s="74">
        <v>34.8</v>
      </c>
      <c r="IJ14" s="74">
        <v>16.0</v>
      </c>
      <c r="IK14" s="74">
        <v>0.6</v>
      </c>
      <c r="IL14" s="74">
        <v>0.9</v>
      </c>
      <c r="IM14" s="74">
        <v>6.0</v>
      </c>
      <c r="IN14" s="74">
        <v>44.0</v>
      </c>
      <c r="IO14" s="74">
        <v>42.0</v>
      </c>
      <c r="IP14" s="75">
        <v>140.0</v>
      </c>
      <c r="IQ14" s="74">
        <v>34.9</v>
      </c>
      <c r="IR14" s="74">
        <v>55.0</v>
      </c>
      <c r="IS14" s="74">
        <v>2.7</v>
      </c>
      <c r="IT14" s="74">
        <v>3.3</v>
      </c>
      <c r="IU14" s="74">
        <v>12.0</v>
      </c>
      <c r="IV14" s="74">
        <v>46.0</v>
      </c>
      <c r="IW14" s="74">
        <v>45.0</v>
      </c>
      <c r="IX14" s="57"/>
      <c r="IY14" s="149">
        <v>141.48</v>
      </c>
      <c r="IZ14" s="149">
        <v>35.21</v>
      </c>
      <c r="JA14" s="149">
        <v>450.4</v>
      </c>
      <c r="JB14" s="149">
        <v>22.52</v>
      </c>
      <c r="JC14" s="149">
        <v>9.4</v>
      </c>
      <c r="JD14" s="149">
        <v>3.0</v>
      </c>
      <c r="JE14" s="149">
        <v>72.54</v>
      </c>
      <c r="JF14" s="149">
        <v>54.07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136.0</v>
      </c>
      <c r="JQ14" s="78">
        <v>32.5</v>
      </c>
      <c r="JR14" s="78">
        <v>0.0</v>
      </c>
      <c r="JS14" s="78">
        <v>0.0</v>
      </c>
      <c r="JT14" s="78">
        <v>0.0</v>
      </c>
      <c r="JU14" s="78">
        <v>2.0</v>
      </c>
      <c r="JV14" s="78">
        <v>42.0</v>
      </c>
      <c r="JW14" s="78">
        <v>41.0</v>
      </c>
      <c r="JX14" s="78">
        <v>136.0</v>
      </c>
      <c r="JY14" s="78">
        <v>32.5</v>
      </c>
      <c r="JZ14" s="78">
        <v>124.0</v>
      </c>
      <c r="KA14" s="78">
        <v>6.6</v>
      </c>
      <c r="KB14" s="78">
        <v>2.5</v>
      </c>
      <c r="KC14" s="78">
        <v>2.0</v>
      </c>
      <c r="KD14" s="78">
        <v>50.0</v>
      </c>
      <c r="KE14" s="78">
        <v>49.0</v>
      </c>
      <c r="KF14" s="57"/>
      <c r="KG14" s="79">
        <v>33.0</v>
      </c>
      <c r="KH14" s="79">
        <v>145.0</v>
      </c>
      <c r="KI14" s="238">
        <v>7.3</v>
      </c>
      <c r="KJ14" s="238"/>
      <c r="KK14" s="79">
        <v>1.0</v>
      </c>
      <c r="KL14" s="79">
        <v>52.0</v>
      </c>
      <c r="KM14" s="79">
        <v>52.0</v>
      </c>
      <c r="KN14" s="79">
        <v>136.0</v>
      </c>
      <c r="KO14" s="79">
        <v>33.0</v>
      </c>
      <c r="KP14" s="79" t="s">
        <v>98</v>
      </c>
      <c r="KQ14" s="235" t="s">
        <v>98</v>
      </c>
      <c r="KR14" s="235"/>
      <c r="KS14" s="79">
        <v>1.0</v>
      </c>
      <c r="KT14" s="79">
        <v>52.0</v>
      </c>
      <c r="KU14" s="79">
        <v>50.0</v>
      </c>
      <c r="KV14" s="79"/>
      <c r="KW14" s="57"/>
      <c r="KX14" s="81" t="s">
        <v>140</v>
      </c>
      <c r="KY14" s="81" t="s">
        <v>140</v>
      </c>
      <c r="KZ14" s="270"/>
      <c r="LA14" s="270"/>
      <c r="LB14" s="270"/>
      <c r="LC14" s="270"/>
      <c r="LD14" s="270"/>
      <c r="LE14" s="270"/>
      <c r="LF14" s="270"/>
      <c r="LG14" s="270"/>
      <c r="LH14" s="270"/>
      <c r="LI14" s="270"/>
      <c r="LJ14" s="270"/>
      <c r="LK14" s="270"/>
      <c r="LL14" s="270"/>
      <c r="LM14" s="270"/>
      <c r="LN14" s="57"/>
      <c r="LO14" s="82">
        <v>347.0</v>
      </c>
      <c r="LP14" s="82">
        <v>205.0</v>
      </c>
      <c r="LQ14" s="82">
        <v>120.0</v>
      </c>
      <c r="LR14" s="82">
        <v>72.0</v>
      </c>
      <c r="LS14" s="82">
        <v>335.0</v>
      </c>
      <c r="LT14" s="82">
        <v>12.0</v>
      </c>
      <c r="LU14" s="82">
        <v>6.0</v>
      </c>
      <c r="LV14" s="82">
        <v>146.0</v>
      </c>
      <c r="LW14" s="82">
        <v>24.0</v>
      </c>
      <c r="LX14" s="82">
        <v>55.0</v>
      </c>
      <c r="LY14" s="82">
        <v>54.0</v>
      </c>
      <c r="LZ14" s="82">
        <v>12.0</v>
      </c>
      <c r="MA14" s="82">
        <v>108.0</v>
      </c>
      <c r="MB14" s="82">
        <v>11.0</v>
      </c>
      <c r="MC14" s="82">
        <v>143.0</v>
      </c>
      <c r="MD14" s="82">
        <v>181.0</v>
      </c>
      <c r="ME14" s="82">
        <v>74.0</v>
      </c>
      <c r="MF14" s="82">
        <v>61.0</v>
      </c>
      <c r="MG14" s="82">
        <v>10.0</v>
      </c>
      <c r="MH14" s="120">
        <v>0.0</v>
      </c>
      <c r="MI14" s="120">
        <v>0.0</v>
      </c>
      <c r="MJ14" s="120">
        <v>0.0</v>
      </c>
      <c r="MK14" s="120">
        <v>0.0</v>
      </c>
      <c r="ML14" s="83">
        <v>54.0</v>
      </c>
      <c r="MM14" s="83">
        <v>52.0</v>
      </c>
      <c r="MN14" s="120">
        <v>5.0</v>
      </c>
      <c r="MO14" s="86"/>
      <c r="MP14" s="87"/>
      <c r="MQ14" s="87"/>
      <c r="MR14" s="87"/>
      <c r="MS14" s="87"/>
      <c r="MT14" s="82">
        <v>1.0</v>
      </c>
      <c r="MU14" s="82">
        <v>8.0</v>
      </c>
      <c r="MV14" s="82">
        <v>32.0</v>
      </c>
      <c r="MW14" s="82">
        <v>37.0</v>
      </c>
      <c r="MX14" s="82">
        <v>38.0</v>
      </c>
      <c r="MY14" s="82" t="s">
        <v>96</v>
      </c>
      <c r="MZ14" s="82">
        <v>5.0</v>
      </c>
      <c r="NA14" s="87"/>
      <c r="NB14" s="82">
        <v>13.0</v>
      </c>
      <c r="NC14" s="82">
        <v>6.0</v>
      </c>
      <c r="ND14" s="82">
        <v>230.0</v>
      </c>
      <c r="NE14" s="82">
        <v>36.0</v>
      </c>
      <c r="NF14" s="82">
        <v>45.0</v>
      </c>
      <c r="NG14" s="82">
        <v>45.0</v>
      </c>
      <c r="NH14" s="82">
        <v>5.0</v>
      </c>
      <c r="NI14" s="87"/>
      <c r="NJ14" s="120">
        <v>0.0</v>
      </c>
      <c r="NK14" s="120">
        <v>0.0</v>
      </c>
      <c r="NL14" s="120">
        <v>0.0</v>
      </c>
      <c r="NM14" s="83">
        <v>35.0</v>
      </c>
      <c r="NN14" s="83">
        <v>45.0</v>
      </c>
      <c r="NO14" s="83">
        <v>52.0</v>
      </c>
      <c r="NP14" s="120">
        <v>4.0</v>
      </c>
    </row>
    <row r="15" ht="14.25" customHeight="1">
      <c r="A15" s="49">
        <v>0.0833333333333333</v>
      </c>
      <c r="B15" s="50"/>
      <c r="C15" s="51">
        <v>50.25</v>
      </c>
      <c r="D15" s="195">
        <v>340.0</v>
      </c>
      <c r="E15" s="53">
        <v>135.0</v>
      </c>
      <c r="F15" s="53">
        <v>60.0</v>
      </c>
      <c r="G15" s="53">
        <v>13.0</v>
      </c>
      <c r="H15" s="54"/>
      <c r="I15" s="53">
        <v>6.0</v>
      </c>
      <c r="J15" s="53">
        <v>53.0</v>
      </c>
      <c r="K15" s="53">
        <v>52.0</v>
      </c>
      <c r="L15" s="53">
        <v>140.0</v>
      </c>
      <c r="M15" s="53">
        <v>53.0</v>
      </c>
      <c r="N15" s="53">
        <v>13.3</v>
      </c>
      <c r="O15" s="54"/>
      <c r="P15" s="53">
        <v>6.0</v>
      </c>
      <c r="Q15" s="53">
        <v>54.0</v>
      </c>
      <c r="R15" s="53">
        <v>51.0</v>
      </c>
      <c r="S15" s="53">
        <v>343.7</v>
      </c>
      <c r="T15" s="53">
        <v>294.4</v>
      </c>
      <c r="U15" s="53">
        <v>177.7</v>
      </c>
      <c r="V15" s="54"/>
      <c r="W15" s="53">
        <v>339.4</v>
      </c>
      <c r="X15" s="53">
        <v>235.9</v>
      </c>
      <c r="Y15" s="53">
        <v>140.8</v>
      </c>
      <c r="Z15" s="54"/>
      <c r="AA15" s="53">
        <v>343.7</v>
      </c>
      <c r="AB15" s="53">
        <v>359.1</v>
      </c>
      <c r="AC15" s="53">
        <v>239.3</v>
      </c>
      <c r="AD15" s="54"/>
      <c r="AE15" s="53">
        <v>343.3</v>
      </c>
      <c r="AF15" s="53">
        <v>401.8</v>
      </c>
      <c r="AG15" s="53">
        <v>217.7</v>
      </c>
      <c r="AH15" s="54"/>
      <c r="AI15" s="53">
        <v>250.7</v>
      </c>
      <c r="AJ15" s="53">
        <v>418.2</v>
      </c>
      <c r="AK15" s="53">
        <v>264.8</v>
      </c>
      <c r="AL15" s="54"/>
      <c r="AM15" s="53">
        <v>341.9</v>
      </c>
      <c r="AN15" s="53">
        <v>445.3</v>
      </c>
      <c r="AO15" s="53">
        <v>250.8</v>
      </c>
      <c r="AP15" s="54"/>
      <c r="AQ15" s="53">
        <v>135.0</v>
      </c>
      <c r="AR15" s="54">
        <f t="shared" ref="AR15:AS15" si="4">F15</f>
        <v>60</v>
      </c>
      <c r="AS15" s="56">
        <f t="shared" si="4"/>
        <v>13</v>
      </c>
      <c r="AT15" s="54"/>
      <c r="AU15" s="54">
        <f t="shared" ref="AU15:AW15" si="5">L15</f>
        <v>140</v>
      </c>
      <c r="AV15" s="54">
        <f t="shared" si="5"/>
        <v>53</v>
      </c>
      <c r="AW15" s="54">
        <f t="shared" si="5"/>
        <v>13.3</v>
      </c>
      <c r="AX15" s="54"/>
      <c r="AY15" s="168">
        <f t="shared" si="6"/>
        <v>135</v>
      </c>
      <c r="AZ15" s="54"/>
      <c r="BA15" s="54"/>
      <c r="BB15" s="54"/>
      <c r="BC15" s="89"/>
      <c r="BD15" s="54"/>
      <c r="BE15" s="53">
        <v>32.0</v>
      </c>
      <c r="BF15" s="53">
        <v>8.0</v>
      </c>
      <c r="BG15" s="53">
        <v>0.4</v>
      </c>
      <c r="BH15" s="54"/>
      <c r="BI15" s="53">
        <v>22.0</v>
      </c>
      <c r="BJ15" s="53">
        <v>85.0</v>
      </c>
      <c r="BK15" s="53">
        <v>56.0</v>
      </c>
      <c r="BL15" s="89"/>
      <c r="BM15" s="58">
        <v>348.0</v>
      </c>
      <c r="BN15" s="58">
        <v>148.0</v>
      </c>
      <c r="BO15" s="58">
        <v>232.0</v>
      </c>
      <c r="BP15" s="58">
        <v>11.6</v>
      </c>
      <c r="BQ15" s="59"/>
      <c r="BR15" s="58">
        <v>6.0</v>
      </c>
      <c r="BS15" s="58">
        <v>60.0</v>
      </c>
      <c r="BT15" s="58">
        <v>58.0</v>
      </c>
      <c r="BU15" s="59">
        <f t="shared" si="7"/>
        <v>348</v>
      </c>
      <c r="BV15" s="58">
        <v>287.0</v>
      </c>
      <c r="BW15" s="58">
        <v>168.0</v>
      </c>
      <c r="BX15" s="58">
        <v>20.0</v>
      </c>
      <c r="BY15" s="58">
        <v>340.0</v>
      </c>
      <c r="BZ15" s="58">
        <v>298.0</v>
      </c>
      <c r="CA15" s="58">
        <v>167.0</v>
      </c>
      <c r="CB15" s="58">
        <v>19.0</v>
      </c>
      <c r="CC15" s="58">
        <v>348.0</v>
      </c>
      <c r="CD15" s="58">
        <v>242.0</v>
      </c>
      <c r="CE15" s="58">
        <v>140.0</v>
      </c>
      <c r="CF15" s="58">
        <v>2.0</v>
      </c>
      <c r="CG15" s="58">
        <v>340.0</v>
      </c>
      <c r="CH15" s="58">
        <v>245.0</v>
      </c>
      <c r="CI15" s="58">
        <v>139.0</v>
      </c>
      <c r="CJ15" s="58">
        <v>2.0</v>
      </c>
      <c r="CK15" s="58">
        <v>353.0</v>
      </c>
      <c r="CL15" s="58">
        <v>205.0</v>
      </c>
      <c r="CM15" s="58">
        <v>116.0</v>
      </c>
      <c r="CN15" s="58">
        <v>7.0</v>
      </c>
      <c r="CO15" s="58">
        <v>337.0</v>
      </c>
      <c r="CP15" s="58">
        <v>206.0</v>
      </c>
      <c r="CQ15" s="58">
        <v>105.0</v>
      </c>
      <c r="CR15" s="58">
        <v>4.0</v>
      </c>
      <c r="CS15" s="58">
        <v>340.0</v>
      </c>
      <c r="CT15" s="58">
        <v>214.0</v>
      </c>
      <c r="CU15" s="58">
        <v>136.0</v>
      </c>
      <c r="CV15" s="58">
        <v>63.0</v>
      </c>
      <c r="CW15" s="58">
        <v>345.0</v>
      </c>
      <c r="CX15" s="58">
        <v>223.0</v>
      </c>
      <c r="CY15" s="58">
        <v>118.0</v>
      </c>
      <c r="CZ15" s="58">
        <v>58.0</v>
      </c>
      <c r="DA15" s="58">
        <v>330.0</v>
      </c>
      <c r="DB15" s="58">
        <v>227.0</v>
      </c>
      <c r="DC15" s="58">
        <v>117.0</v>
      </c>
      <c r="DD15" s="58">
        <v>43.0</v>
      </c>
      <c r="DE15" s="59">
        <f t="shared" si="8"/>
        <v>148</v>
      </c>
      <c r="DF15" s="58">
        <v>35.1</v>
      </c>
      <c r="DG15" s="59">
        <f t="shared" ref="DG15:DH15" si="9">BO15</f>
        <v>232</v>
      </c>
      <c r="DH15" s="59">
        <f t="shared" si="9"/>
        <v>11.6</v>
      </c>
      <c r="DI15" s="59"/>
      <c r="DJ15" s="58">
        <v>7.0</v>
      </c>
      <c r="DK15" s="58">
        <v>56.0</v>
      </c>
      <c r="DL15" s="58">
        <v>52.0</v>
      </c>
      <c r="DM15" s="89"/>
      <c r="DN15" s="61">
        <v>346.0</v>
      </c>
      <c r="DO15" s="61">
        <v>142.0</v>
      </c>
      <c r="DP15" s="61">
        <v>45.78</v>
      </c>
      <c r="DQ15" s="61">
        <v>25.65</v>
      </c>
      <c r="DR15" s="61">
        <v>7.99</v>
      </c>
      <c r="DS15" s="61">
        <v>8.0</v>
      </c>
      <c r="DT15" s="61">
        <v>44.0</v>
      </c>
      <c r="DU15" s="61">
        <v>48.3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343.0</v>
      </c>
      <c r="EF15" s="63">
        <v>137.0</v>
      </c>
      <c r="EG15" s="63">
        <v>105.0</v>
      </c>
      <c r="EH15" s="63">
        <v>4.4</v>
      </c>
      <c r="EI15" s="64"/>
      <c r="EJ15" s="63">
        <v>9.0</v>
      </c>
      <c r="EK15" s="63">
        <v>49.0</v>
      </c>
      <c r="EL15" s="63">
        <v>52.0</v>
      </c>
      <c r="EM15" s="63">
        <v>137.0</v>
      </c>
      <c r="EN15" s="63">
        <v>97.0</v>
      </c>
      <c r="EO15" s="63">
        <v>4.4</v>
      </c>
      <c r="EP15" s="64"/>
      <c r="EQ15" s="63">
        <v>9.0</v>
      </c>
      <c r="ER15" s="63">
        <v>49.0</v>
      </c>
      <c r="ES15" s="63">
        <v>53.0</v>
      </c>
      <c r="ET15" s="63">
        <v>342.0</v>
      </c>
      <c r="EU15" s="63">
        <v>0.0</v>
      </c>
      <c r="EV15" s="63">
        <v>0.0</v>
      </c>
      <c r="EW15" s="63">
        <v>0.0</v>
      </c>
      <c r="EX15" s="63">
        <v>341.0</v>
      </c>
      <c r="EY15" s="63">
        <v>254.0</v>
      </c>
      <c r="EZ15" s="63">
        <v>148.0</v>
      </c>
      <c r="FA15" s="63">
        <v>-5.3</v>
      </c>
      <c r="FB15" s="63">
        <v>341.0</v>
      </c>
      <c r="FC15" s="63">
        <v>0.0</v>
      </c>
      <c r="FD15" s="63">
        <v>0.0</v>
      </c>
      <c r="FE15" s="63">
        <v>0.0</v>
      </c>
      <c r="FF15" s="63">
        <v>341.0</v>
      </c>
      <c r="FG15" s="63">
        <v>256.0</v>
      </c>
      <c r="FH15" s="63">
        <v>148.0</v>
      </c>
      <c r="FI15" s="63">
        <v>-5.6</v>
      </c>
      <c r="FJ15" s="63">
        <v>343.0</v>
      </c>
      <c r="FK15" s="63">
        <v>245.0</v>
      </c>
      <c r="FL15" s="63">
        <v>139.0</v>
      </c>
      <c r="FM15" s="64"/>
      <c r="FN15" s="63">
        <v>343.0</v>
      </c>
      <c r="FO15" s="63">
        <v>245.0</v>
      </c>
      <c r="FP15" s="63">
        <v>140.0</v>
      </c>
      <c r="FQ15" s="63">
        <v>3.4</v>
      </c>
      <c r="FR15" s="63">
        <v>137.0</v>
      </c>
      <c r="FS15" s="64"/>
      <c r="FT15" s="63">
        <v>23.31</v>
      </c>
      <c r="FU15" s="64"/>
      <c r="FV15" s="63">
        <v>137.0</v>
      </c>
      <c r="FW15" s="64"/>
      <c r="FX15" s="64"/>
      <c r="FY15" s="64"/>
      <c r="FZ15" s="89"/>
      <c r="GA15" s="65">
        <v>343.0</v>
      </c>
      <c r="GB15" s="66">
        <v>468.05</v>
      </c>
      <c r="GC15" s="66">
        <v>259.9</v>
      </c>
      <c r="GD15" s="66">
        <v>26.55</v>
      </c>
      <c r="GE15" s="66">
        <v>343.0</v>
      </c>
      <c r="GF15" s="66">
        <v>451.64</v>
      </c>
      <c r="GG15" s="66">
        <v>255.88</v>
      </c>
      <c r="GH15" s="66">
        <v>29.57</v>
      </c>
      <c r="GI15" s="66">
        <v>343.0</v>
      </c>
      <c r="GJ15" s="66">
        <v>235.49</v>
      </c>
      <c r="GK15" s="66">
        <v>136.44</v>
      </c>
      <c r="GL15" s="66">
        <v>8.88</v>
      </c>
      <c r="GM15" s="66">
        <v>343.0</v>
      </c>
      <c r="GN15" s="66">
        <v>252.93</v>
      </c>
      <c r="GO15" s="66">
        <v>136.78</v>
      </c>
      <c r="GP15" s="66">
        <v>15.91</v>
      </c>
      <c r="GQ15" s="66">
        <v>344.0</v>
      </c>
      <c r="GR15" s="66">
        <v>223.03</v>
      </c>
      <c r="GS15" s="66">
        <v>120.11</v>
      </c>
      <c r="GT15" s="66">
        <v>14.15</v>
      </c>
      <c r="GU15" s="66">
        <v>343.0</v>
      </c>
      <c r="GV15" s="66">
        <v>210.11</v>
      </c>
      <c r="GW15" s="66">
        <v>120.19</v>
      </c>
      <c r="GX15" s="66">
        <v>15.91</v>
      </c>
      <c r="GY15" s="89"/>
      <c r="GZ15" s="98" t="s">
        <v>91</v>
      </c>
      <c r="HA15" s="99" t="s">
        <v>92</v>
      </c>
      <c r="HB15" s="98">
        <v>137.0</v>
      </c>
      <c r="HC15" s="98">
        <v>6.85</v>
      </c>
      <c r="HD15" s="98">
        <v>2.74</v>
      </c>
      <c r="HE15" s="99">
        <v>8.0</v>
      </c>
      <c r="HF15" s="99">
        <v>40.0</v>
      </c>
      <c r="HG15" s="99">
        <v>40.0</v>
      </c>
      <c r="HH15" s="98" t="s">
        <v>91</v>
      </c>
      <c r="HI15" s="98" t="s">
        <v>92</v>
      </c>
      <c r="HJ15" s="98">
        <v>121.0</v>
      </c>
      <c r="HK15" s="98">
        <v>6.05</v>
      </c>
      <c r="HL15" s="98">
        <v>2.42</v>
      </c>
      <c r="HM15" s="98">
        <v>5.0</v>
      </c>
      <c r="HN15" s="99">
        <v>48.0</v>
      </c>
      <c r="HO15" s="99">
        <v>45.0</v>
      </c>
      <c r="HP15" s="98" t="s">
        <v>91</v>
      </c>
      <c r="HQ15" s="99" t="s">
        <v>92</v>
      </c>
      <c r="HR15" s="98">
        <v>139.0</v>
      </c>
      <c r="HS15" s="98">
        <v>6.95</v>
      </c>
      <c r="HT15" s="98">
        <v>3.475</v>
      </c>
      <c r="HU15" s="98">
        <v>7.0</v>
      </c>
      <c r="HV15" s="99">
        <v>49.0</v>
      </c>
      <c r="HW15" s="99">
        <v>49.0</v>
      </c>
      <c r="HX15" s="89"/>
      <c r="HY15" s="147">
        <v>135.0</v>
      </c>
      <c r="HZ15" s="147">
        <v>33.0</v>
      </c>
      <c r="IA15" s="72">
        <v>132.0</v>
      </c>
      <c r="IB15" s="72">
        <v>6.6</v>
      </c>
      <c r="IC15" s="73"/>
      <c r="ID15" s="72">
        <v>2.0</v>
      </c>
      <c r="IE15" s="72">
        <v>58.0</v>
      </c>
      <c r="IF15" s="72">
        <v>38.0</v>
      </c>
      <c r="IG15" s="89"/>
      <c r="IH15" s="74">
        <v>140.0</v>
      </c>
      <c r="II15" s="74">
        <v>34.8</v>
      </c>
      <c r="IJ15" s="74">
        <v>16.0</v>
      </c>
      <c r="IK15" s="74">
        <v>0.6</v>
      </c>
      <c r="IL15" s="74">
        <v>0.9</v>
      </c>
      <c r="IM15" s="74">
        <v>6.0</v>
      </c>
      <c r="IN15" s="74">
        <v>44.0</v>
      </c>
      <c r="IO15" s="74">
        <v>42.0</v>
      </c>
      <c r="IP15" s="74">
        <v>140.0</v>
      </c>
      <c r="IQ15" s="74">
        <v>35.0</v>
      </c>
      <c r="IR15" s="74">
        <v>100.0</v>
      </c>
      <c r="IS15" s="74">
        <v>5.1</v>
      </c>
      <c r="IT15" s="74">
        <v>5.8</v>
      </c>
      <c r="IU15" s="74">
        <v>12.0</v>
      </c>
      <c r="IV15" s="74">
        <v>46.0</v>
      </c>
      <c r="IW15" s="74">
        <v>45.0</v>
      </c>
      <c r="IX15" s="89"/>
      <c r="IY15" s="149">
        <v>141.34</v>
      </c>
      <c r="IZ15" s="149">
        <v>35.19</v>
      </c>
      <c r="JA15" s="149">
        <v>436.4</v>
      </c>
      <c r="JB15" s="149">
        <v>21.82</v>
      </c>
      <c r="JC15" s="149">
        <v>9.14</v>
      </c>
      <c r="JD15" s="149">
        <v>3.0</v>
      </c>
      <c r="JE15" s="149">
        <v>69.78</v>
      </c>
      <c r="JF15" s="149">
        <v>53.22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136.0</v>
      </c>
      <c r="JQ15" s="78">
        <v>32.5</v>
      </c>
      <c r="JR15" s="78">
        <v>0.0</v>
      </c>
      <c r="JS15" s="78">
        <v>0.0</v>
      </c>
      <c r="JT15" s="78">
        <v>0.0</v>
      </c>
      <c r="JU15" s="78">
        <v>2.0</v>
      </c>
      <c r="JV15" s="78">
        <v>42.0</v>
      </c>
      <c r="JW15" s="78">
        <v>40.0</v>
      </c>
      <c r="JX15" s="78">
        <v>136.0</v>
      </c>
      <c r="JY15" s="78">
        <v>32.5</v>
      </c>
      <c r="JZ15" s="78">
        <v>157.0</v>
      </c>
      <c r="KA15" s="78">
        <v>8.7</v>
      </c>
      <c r="KB15" s="78">
        <v>3.1</v>
      </c>
      <c r="KC15" s="78">
        <v>2.0</v>
      </c>
      <c r="KD15" s="78">
        <v>48.0</v>
      </c>
      <c r="KE15" s="78">
        <v>49.0</v>
      </c>
      <c r="KF15" s="89"/>
      <c r="KG15" s="79">
        <v>33.0</v>
      </c>
      <c r="KH15" s="79">
        <v>141.0</v>
      </c>
      <c r="KI15" s="238">
        <v>7.1</v>
      </c>
      <c r="KJ15" s="238"/>
      <c r="KK15" s="79">
        <v>1.0</v>
      </c>
      <c r="KL15" s="79">
        <v>52.0</v>
      </c>
      <c r="KM15" s="79">
        <v>52.0</v>
      </c>
      <c r="KN15" s="79">
        <v>136.0</v>
      </c>
      <c r="KO15" s="79">
        <v>33.0</v>
      </c>
      <c r="KP15" s="79" t="s">
        <v>98</v>
      </c>
      <c r="KQ15" s="235" t="s">
        <v>98</v>
      </c>
      <c r="KR15" s="235"/>
      <c r="KS15" s="79">
        <v>1.0</v>
      </c>
      <c r="KT15" s="79">
        <v>52.0</v>
      </c>
      <c r="KU15" s="79">
        <v>50.0</v>
      </c>
      <c r="KV15" s="80"/>
      <c r="KW15" s="89"/>
      <c r="KX15" s="81">
        <v>35.0</v>
      </c>
      <c r="KY15" s="81">
        <v>192.0</v>
      </c>
      <c r="KZ15" s="81">
        <v>9.4</v>
      </c>
      <c r="LA15" s="81">
        <v>2.0</v>
      </c>
      <c r="LB15" s="81">
        <v>3.0</v>
      </c>
      <c r="LC15" s="81">
        <v>52.0</v>
      </c>
      <c r="LD15" s="81">
        <v>52.0</v>
      </c>
      <c r="LE15" s="81">
        <v>138.0</v>
      </c>
      <c r="LF15" s="81">
        <v>35.0</v>
      </c>
      <c r="LG15" s="81">
        <v>214.0</v>
      </c>
      <c r="LH15" s="81">
        <v>10.5</v>
      </c>
      <c r="LI15" s="81">
        <v>5.0</v>
      </c>
      <c r="LJ15" s="81">
        <v>5.0</v>
      </c>
      <c r="LK15" s="81">
        <v>53.0</v>
      </c>
      <c r="LL15" s="81">
        <v>53.0</v>
      </c>
      <c r="LM15" s="270"/>
      <c r="LN15" s="89"/>
      <c r="LO15" s="82">
        <v>343.0</v>
      </c>
      <c r="LP15" s="82">
        <v>269.0</v>
      </c>
      <c r="LQ15" s="82">
        <v>158.0</v>
      </c>
      <c r="LR15" s="82">
        <v>72.0</v>
      </c>
      <c r="LS15" s="82">
        <v>332.0</v>
      </c>
      <c r="LT15" s="82">
        <v>45.0</v>
      </c>
      <c r="LU15" s="82">
        <v>3.0</v>
      </c>
      <c r="LV15" s="82">
        <v>145.0</v>
      </c>
      <c r="LW15" s="82">
        <v>80.0</v>
      </c>
      <c r="LX15" s="82">
        <v>56.0</v>
      </c>
      <c r="LY15" s="82">
        <v>53.0</v>
      </c>
      <c r="LZ15" s="82">
        <v>12.0</v>
      </c>
      <c r="MA15" s="82">
        <v>113.0</v>
      </c>
      <c r="MB15" s="82">
        <v>6.0</v>
      </c>
      <c r="MC15" s="82">
        <v>141.0</v>
      </c>
      <c r="MD15" s="82">
        <v>189.0</v>
      </c>
      <c r="ME15" s="82">
        <v>75.0</v>
      </c>
      <c r="MF15" s="82">
        <v>60.0</v>
      </c>
      <c r="MG15" s="82">
        <v>10.0</v>
      </c>
      <c r="MH15" s="120">
        <v>0.0</v>
      </c>
      <c r="MI15" s="120">
        <v>0.0</v>
      </c>
      <c r="MJ15" s="120">
        <v>0.0</v>
      </c>
      <c r="MK15" s="120">
        <v>0.0</v>
      </c>
      <c r="ML15" s="83">
        <v>54.0</v>
      </c>
      <c r="MM15" s="83">
        <v>52.0</v>
      </c>
      <c r="MN15" s="120">
        <v>5.0</v>
      </c>
      <c r="MO15" s="86"/>
      <c r="MP15" s="87"/>
      <c r="MQ15" s="87"/>
      <c r="MR15" s="87"/>
      <c r="MS15" s="87"/>
      <c r="MT15" s="82">
        <v>1.0</v>
      </c>
      <c r="MU15" s="82">
        <v>6.0</v>
      </c>
      <c r="MV15" s="82">
        <v>28.0</v>
      </c>
      <c r="MW15" s="82">
        <v>37.0</v>
      </c>
      <c r="MX15" s="82">
        <v>38.0</v>
      </c>
      <c r="MY15" s="82" t="s">
        <v>96</v>
      </c>
      <c r="MZ15" s="82">
        <v>5.0</v>
      </c>
      <c r="NA15" s="87"/>
      <c r="NB15" s="82">
        <v>12.0</v>
      </c>
      <c r="NC15" s="82">
        <v>5.0</v>
      </c>
      <c r="ND15" s="82">
        <v>215.0</v>
      </c>
      <c r="NE15" s="82">
        <v>36.0</v>
      </c>
      <c r="NF15" s="82">
        <v>45.0</v>
      </c>
      <c r="NG15" s="82">
        <v>45.0</v>
      </c>
      <c r="NH15" s="82">
        <v>5.0</v>
      </c>
      <c r="NI15" s="87"/>
      <c r="NJ15" s="120">
        <v>0.0</v>
      </c>
      <c r="NK15" s="120">
        <v>0.0</v>
      </c>
      <c r="NL15" s="120">
        <v>0.0</v>
      </c>
      <c r="NM15" s="83">
        <v>35.0</v>
      </c>
      <c r="NN15" s="83">
        <v>45.0</v>
      </c>
      <c r="NO15" s="83">
        <v>52.0</v>
      </c>
      <c r="NP15" s="120">
        <v>4.0</v>
      </c>
    </row>
    <row r="16" ht="14.25" customHeight="1">
      <c r="A16" s="49">
        <v>0.125</v>
      </c>
      <c r="B16" s="50"/>
      <c r="C16" s="51">
        <v>50.15</v>
      </c>
      <c r="D16" s="195">
        <v>340.0</v>
      </c>
      <c r="E16" s="53">
        <v>135.0</v>
      </c>
      <c r="F16" s="53">
        <v>52.0</v>
      </c>
      <c r="G16" s="53">
        <v>11.2</v>
      </c>
      <c r="H16" s="54"/>
      <c r="I16" s="53">
        <v>6.0</v>
      </c>
      <c r="J16" s="53">
        <v>53.0</v>
      </c>
      <c r="K16" s="53">
        <v>52.0</v>
      </c>
      <c r="L16" s="53">
        <v>140.0</v>
      </c>
      <c r="M16" s="53">
        <v>53.0</v>
      </c>
      <c r="N16" s="53">
        <v>12.7</v>
      </c>
      <c r="O16" s="54"/>
      <c r="P16" s="53">
        <v>6.0</v>
      </c>
      <c r="Q16" s="53">
        <v>54.0</v>
      </c>
      <c r="R16" s="53">
        <v>51.0</v>
      </c>
      <c r="S16" s="53">
        <v>343.4</v>
      </c>
      <c r="T16" s="53">
        <v>302.8</v>
      </c>
      <c r="U16" s="53">
        <v>183.4</v>
      </c>
      <c r="V16" s="54"/>
      <c r="W16" s="53">
        <v>338.8</v>
      </c>
      <c r="X16" s="53">
        <v>245.7</v>
      </c>
      <c r="Y16" s="53">
        <v>144.6</v>
      </c>
      <c r="Z16" s="53"/>
      <c r="AA16" s="53">
        <v>343.7</v>
      </c>
      <c r="AB16" s="53">
        <v>346.6</v>
      </c>
      <c r="AC16" s="53">
        <v>281.4</v>
      </c>
      <c r="AD16" s="53"/>
      <c r="AE16" s="53">
        <v>343.6</v>
      </c>
      <c r="AF16" s="53">
        <v>388.8</v>
      </c>
      <c r="AG16" s="53">
        <v>211.2</v>
      </c>
      <c r="AH16" s="54"/>
      <c r="AI16" s="53">
        <v>350.5</v>
      </c>
      <c r="AJ16" s="53">
        <v>408.1</v>
      </c>
      <c r="AK16" s="53">
        <v>260.2</v>
      </c>
      <c r="AL16" s="54"/>
      <c r="AM16" s="53">
        <v>341.9</v>
      </c>
      <c r="AN16" s="53">
        <v>347.8</v>
      </c>
      <c r="AO16" s="53">
        <v>245.6</v>
      </c>
      <c r="AP16" s="54"/>
      <c r="AQ16" s="53">
        <v>135.0</v>
      </c>
      <c r="AR16" s="54">
        <f t="shared" ref="AR16:AS16" si="10">F16</f>
        <v>52</v>
      </c>
      <c r="AS16" s="56">
        <f t="shared" si="10"/>
        <v>11.2</v>
      </c>
      <c r="AT16" s="54"/>
      <c r="AU16" s="54">
        <f t="shared" ref="AU16:AW16" si="11">L16</f>
        <v>140</v>
      </c>
      <c r="AV16" s="54">
        <f t="shared" si="11"/>
        <v>53</v>
      </c>
      <c r="AW16" s="54">
        <f t="shared" si="11"/>
        <v>12.7</v>
      </c>
      <c r="AX16" s="54"/>
      <c r="AY16" s="168">
        <f t="shared" si="6"/>
        <v>135</v>
      </c>
      <c r="AZ16" s="54"/>
      <c r="BA16" s="54"/>
      <c r="BB16" s="54"/>
      <c r="BC16" s="89"/>
      <c r="BD16" s="54"/>
      <c r="BE16" s="53">
        <v>32.0</v>
      </c>
      <c r="BF16" s="53">
        <v>8.0</v>
      </c>
      <c r="BG16" s="53">
        <v>0.4</v>
      </c>
      <c r="BH16" s="54"/>
      <c r="BI16" s="53">
        <v>22.0</v>
      </c>
      <c r="BJ16" s="53">
        <v>85.0</v>
      </c>
      <c r="BK16" s="53">
        <v>56.0</v>
      </c>
      <c r="BL16" s="89"/>
      <c r="BM16" s="58">
        <v>347.0</v>
      </c>
      <c r="BN16" s="58">
        <v>148.0</v>
      </c>
      <c r="BO16" s="58">
        <v>228.0</v>
      </c>
      <c r="BP16" s="58">
        <v>11.4</v>
      </c>
      <c r="BQ16" s="59"/>
      <c r="BR16" s="58">
        <v>6.0</v>
      </c>
      <c r="BS16" s="58">
        <v>59.0</v>
      </c>
      <c r="BT16" s="58">
        <v>57.0</v>
      </c>
      <c r="BU16" s="59">
        <f t="shared" si="7"/>
        <v>347</v>
      </c>
      <c r="BV16" s="58">
        <v>281.0</v>
      </c>
      <c r="BW16" s="58">
        <v>168.0</v>
      </c>
      <c r="BX16" s="58">
        <v>18.0</v>
      </c>
      <c r="BY16" s="58">
        <v>340.0</v>
      </c>
      <c r="BZ16" s="58">
        <v>299.0</v>
      </c>
      <c r="CA16" s="58">
        <v>167.0</v>
      </c>
      <c r="CB16" s="58">
        <v>16.0</v>
      </c>
      <c r="CC16" s="58">
        <v>347.0</v>
      </c>
      <c r="CD16" s="58">
        <v>230.0</v>
      </c>
      <c r="CE16" s="58">
        <v>152.0</v>
      </c>
      <c r="CF16" s="58">
        <v>2.0</v>
      </c>
      <c r="CG16" s="58">
        <v>340.0</v>
      </c>
      <c r="CH16" s="58">
        <v>234.0</v>
      </c>
      <c r="CI16" s="58">
        <v>132.0</v>
      </c>
      <c r="CJ16" s="58">
        <v>4.0</v>
      </c>
      <c r="CK16" s="58">
        <v>353.0</v>
      </c>
      <c r="CL16" s="58">
        <v>105.0</v>
      </c>
      <c r="CM16" s="58">
        <v>70.0</v>
      </c>
      <c r="CN16" s="58">
        <v>4.0</v>
      </c>
      <c r="CO16" s="58">
        <v>337.0</v>
      </c>
      <c r="CP16" s="58">
        <v>205.0</v>
      </c>
      <c r="CQ16" s="58">
        <v>105.0</v>
      </c>
      <c r="CR16" s="58">
        <v>2.0</v>
      </c>
      <c r="CS16" s="58">
        <v>340.0</v>
      </c>
      <c r="CT16" s="58">
        <v>214.0</v>
      </c>
      <c r="CU16" s="58">
        <v>133.0</v>
      </c>
      <c r="CV16" s="58">
        <v>67.0</v>
      </c>
      <c r="CW16" s="58">
        <v>342.0</v>
      </c>
      <c r="CX16" s="58">
        <v>217.0</v>
      </c>
      <c r="CY16" s="58">
        <v>114.0</v>
      </c>
      <c r="CZ16" s="58">
        <v>57.0</v>
      </c>
      <c r="DA16" s="58">
        <v>329.0</v>
      </c>
      <c r="DB16" s="58">
        <v>222.0</v>
      </c>
      <c r="DC16" s="58">
        <v>114.0</v>
      </c>
      <c r="DD16" s="58">
        <v>43.0</v>
      </c>
      <c r="DE16" s="59">
        <f t="shared" si="8"/>
        <v>148</v>
      </c>
      <c r="DF16" s="58">
        <v>35.3</v>
      </c>
      <c r="DG16" s="59">
        <f t="shared" ref="DG16:DH16" si="12">BO16</f>
        <v>228</v>
      </c>
      <c r="DH16" s="59">
        <f t="shared" si="12"/>
        <v>11.4</v>
      </c>
      <c r="DI16" s="59"/>
      <c r="DJ16" s="58">
        <v>7.0</v>
      </c>
      <c r="DK16" s="58">
        <v>57.0</v>
      </c>
      <c r="DL16" s="58">
        <v>52.0</v>
      </c>
      <c r="DM16" s="89"/>
      <c r="DN16" s="61">
        <v>345.0</v>
      </c>
      <c r="DO16" s="61">
        <v>142.0</v>
      </c>
      <c r="DP16" s="61">
        <v>45.8</v>
      </c>
      <c r="DQ16" s="61">
        <v>25.5</v>
      </c>
      <c r="DR16" s="61">
        <v>7.9</v>
      </c>
      <c r="DS16" s="61">
        <v>8.0</v>
      </c>
      <c r="DT16" s="61">
        <v>43.0</v>
      </c>
      <c r="DU16" s="61">
        <v>48.0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343.0</v>
      </c>
      <c r="EF16" s="63">
        <v>137.0</v>
      </c>
      <c r="EG16" s="63">
        <v>93.0</v>
      </c>
      <c r="EH16" s="63">
        <v>3.7</v>
      </c>
      <c r="EI16" s="64"/>
      <c r="EJ16" s="63">
        <v>9.0</v>
      </c>
      <c r="EK16" s="63">
        <v>48.0</v>
      </c>
      <c r="EL16" s="63">
        <v>51.0</v>
      </c>
      <c r="EM16" s="63">
        <v>137.0</v>
      </c>
      <c r="EN16" s="63">
        <v>94.0</v>
      </c>
      <c r="EO16" s="63">
        <v>4.2</v>
      </c>
      <c r="EP16" s="64"/>
      <c r="EQ16" s="63">
        <v>9.0</v>
      </c>
      <c r="ER16" s="63">
        <v>49.0</v>
      </c>
      <c r="ES16" s="63">
        <v>52.0</v>
      </c>
      <c r="ET16" s="63">
        <v>342.0</v>
      </c>
      <c r="EU16" s="63">
        <v>0.0</v>
      </c>
      <c r="EV16" s="63">
        <v>0.0</v>
      </c>
      <c r="EW16" s="63">
        <v>0.0</v>
      </c>
      <c r="EX16" s="63">
        <v>340.0</v>
      </c>
      <c r="EY16" s="63">
        <v>255.0</v>
      </c>
      <c r="EZ16" s="63">
        <v>148.7</v>
      </c>
      <c r="FA16" s="63">
        <v>-4.1</v>
      </c>
      <c r="FB16" s="63">
        <v>341.0</v>
      </c>
      <c r="FC16" s="63">
        <v>0.0</v>
      </c>
      <c r="FD16" s="63">
        <v>0.0</v>
      </c>
      <c r="FE16" s="63">
        <v>0.0</v>
      </c>
      <c r="FF16" s="63">
        <v>341.0</v>
      </c>
      <c r="FG16" s="63">
        <v>256.0</v>
      </c>
      <c r="FH16" s="63">
        <v>149.3</v>
      </c>
      <c r="FI16" s="63">
        <v>-4.6</v>
      </c>
      <c r="FJ16" s="63">
        <v>343.0</v>
      </c>
      <c r="FK16" s="63">
        <v>236.0</v>
      </c>
      <c r="FL16" s="63">
        <v>136.7</v>
      </c>
      <c r="FM16" s="64"/>
      <c r="FN16" s="63">
        <v>342.0</v>
      </c>
      <c r="FO16" s="63">
        <v>251.0</v>
      </c>
      <c r="FP16" s="63">
        <v>137.4</v>
      </c>
      <c r="FQ16" s="63">
        <v>2.4</v>
      </c>
      <c r="FR16" s="63">
        <v>137.0</v>
      </c>
      <c r="FS16" s="64"/>
      <c r="FT16" s="63">
        <v>21.91</v>
      </c>
      <c r="FU16" s="64"/>
      <c r="FV16" s="63">
        <v>137.0</v>
      </c>
      <c r="FW16" s="64"/>
      <c r="FX16" s="64"/>
      <c r="FY16" s="64"/>
      <c r="FZ16" s="89"/>
      <c r="GA16" s="95">
        <v>343.0</v>
      </c>
      <c r="GB16" s="96">
        <v>514.36</v>
      </c>
      <c r="GC16" s="96">
        <v>281.26</v>
      </c>
      <c r="GD16" s="96">
        <v>29.82</v>
      </c>
      <c r="GE16" s="96">
        <v>342.0</v>
      </c>
      <c r="GF16" s="96">
        <v>496.16</v>
      </c>
      <c r="GG16" s="96">
        <v>252.17</v>
      </c>
      <c r="GH16" s="96">
        <v>36.43</v>
      </c>
      <c r="GI16" s="96">
        <v>342.0</v>
      </c>
      <c r="GJ16" s="96">
        <v>240.62</v>
      </c>
      <c r="GK16" s="96">
        <v>139.04</v>
      </c>
      <c r="GL16" s="96">
        <v>9.63</v>
      </c>
      <c r="GM16" s="96">
        <v>342.0</v>
      </c>
      <c r="GN16" s="96">
        <v>271.39</v>
      </c>
      <c r="GO16" s="96">
        <v>146.67</v>
      </c>
      <c r="GP16" s="96">
        <v>17.92</v>
      </c>
      <c r="GQ16" s="96">
        <v>343.0</v>
      </c>
      <c r="GR16" s="96">
        <v>249.26</v>
      </c>
      <c r="GS16" s="96">
        <v>146.16</v>
      </c>
      <c r="GT16" s="96">
        <v>18.26</v>
      </c>
      <c r="GU16" s="96">
        <v>342.0</v>
      </c>
      <c r="GV16" s="96">
        <v>260.69</v>
      </c>
      <c r="GW16" s="96">
        <v>148.41</v>
      </c>
      <c r="GX16" s="96">
        <v>21.53</v>
      </c>
      <c r="GY16" s="89"/>
      <c r="GZ16" s="98" t="s">
        <v>91</v>
      </c>
      <c r="HA16" s="99" t="s">
        <v>92</v>
      </c>
      <c r="HB16" s="98">
        <v>130.0</v>
      </c>
      <c r="HC16" s="98">
        <v>6.5</v>
      </c>
      <c r="HD16" s="98">
        <v>2.6</v>
      </c>
      <c r="HE16" s="99">
        <v>8.0</v>
      </c>
      <c r="HF16" s="99">
        <v>40.0</v>
      </c>
      <c r="HG16" s="99">
        <v>40.0</v>
      </c>
      <c r="HH16" s="98" t="s">
        <v>91</v>
      </c>
      <c r="HI16" s="98" t="s">
        <v>92</v>
      </c>
      <c r="HJ16" s="98">
        <v>41.0</v>
      </c>
      <c r="HK16" s="98">
        <v>2.05</v>
      </c>
      <c r="HL16" s="98">
        <v>0.82</v>
      </c>
      <c r="HM16" s="98">
        <v>5.0</v>
      </c>
      <c r="HN16" s="99">
        <v>48.0</v>
      </c>
      <c r="HO16" s="99">
        <v>45.0</v>
      </c>
      <c r="HP16" s="98" t="s">
        <v>91</v>
      </c>
      <c r="HQ16" s="99" t="s">
        <v>92</v>
      </c>
      <c r="HR16" s="98">
        <v>138.0</v>
      </c>
      <c r="HS16" s="98">
        <v>6.9</v>
      </c>
      <c r="HT16" s="98">
        <v>3.45</v>
      </c>
      <c r="HU16" s="98">
        <v>7.0</v>
      </c>
      <c r="HV16" s="99">
        <v>49.0</v>
      </c>
      <c r="HW16" s="99">
        <v>49.0</v>
      </c>
      <c r="HX16" s="89"/>
      <c r="HY16" s="147">
        <v>135.0</v>
      </c>
      <c r="HZ16" s="147">
        <v>33.0</v>
      </c>
      <c r="IA16" s="72">
        <v>130.0</v>
      </c>
      <c r="IB16" s="72">
        <v>6.5</v>
      </c>
      <c r="IC16" s="73"/>
      <c r="ID16" s="72">
        <v>2.0</v>
      </c>
      <c r="IE16" s="72">
        <v>58.0</v>
      </c>
      <c r="IF16" s="72">
        <v>38.0</v>
      </c>
      <c r="IG16" s="89"/>
      <c r="IH16" s="74">
        <v>140.0</v>
      </c>
      <c r="II16" s="74">
        <v>34.8</v>
      </c>
      <c r="IJ16" s="74">
        <v>15.0</v>
      </c>
      <c r="IK16" s="74">
        <v>0.6</v>
      </c>
      <c r="IL16" s="74">
        <v>0.9</v>
      </c>
      <c r="IM16" s="74">
        <v>6.0</v>
      </c>
      <c r="IN16" s="74">
        <v>44.0</v>
      </c>
      <c r="IO16" s="74">
        <v>42.0</v>
      </c>
      <c r="IP16" s="74">
        <v>140.0</v>
      </c>
      <c r="IQ16" s="74">
        <v>35.0</v>
      </c>
      <c r="IR16" s="74">
        <v>97.0</v>
      </c>
      <c r="IS16" s="74">
        <v>4.9</v>
      </c>
      <c r="IT16" s="74">
        <v>5.6</v>
      </c>
      <c r="IU16" s="74">
        <v>12.0</v>
      </c>
      <c r="IV16" s="74">
        <v>46.0</v>
      </c>
      <c r="IW16" s="74">
        <v>45.0</v>
      </c>
      <c r="IX16" s="89"/>
      <c r="IY16" s="149">
        <v>141.19</v>
      </c>
      <c r="IZ16" s="149">
        <v>35.13</v>
      </c>
      <c r="JA16" s="149">
        <v>437.2</v>
      </c>
      <c r="JB16" s="149">
        <v>21.86</v>
      </c>
      <c r="JC16" s="149">
        <v>9.07</v>
      </c>
      <c r="JD16" s="149">
        <v>3.0</v>
      </c>
      <c r="JE16" s="149">
        <v>67.56</v>
      </c>
      <c r="JF16" s="149">
        <v>53.22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136.0</v>
      </c>
      <c r="JQ16" s="78">
        <v>32.5</v>
      </c>
      <c r="JR16" s="78">
        <v>0.0</v>
      </c>
      <c r="JS16" s="78">
        <v>0.0</v>
      </c>
      <c r="JT16" s="78">
        <v>0.0</v>
      </c>
      <c r="JU16" s="78">
        <v>2.0</v>
      </c>
      <c r="JV16" s="78">
        <v>41.0</v>
      </c>
      <c r="JW16" s="78">
        <v>40.0</v>
      </c>
      <c r="JX16" s="78">
        <v>136.0</v>
      </c>
      <c r="JY16" s="78">
        <v>32.5</v>
      </c>
      <c r="JZ16" s="78">
        <v>154.0</v>
      </c>
      <c r="KA16" s="78">
        <v>8.5</v>
      </c>
      <c r="KB16" s="78">
        <v>3.2</v>
      </c>
      <c r="KC16" s="78">
        <v>2.0</v>
      </c>
      <c r="KD16" s="78">
        <v>48.0</v>
      </c>
      <c r="KE16" s="78">
        <v>47.0</v>
      </c>
      <c r="KF16" s="89"/>
      <c r="KG16" s="79">
        <v>33.0</v>
      </c>
      <c r="KH16" s="79">
        <v>134.0</v>
      </c>
      <c r="KI16" s="238">
        <v>6.7</v>
      </c>
      <c r="KJ16" s="238"/>
      <c r="KK16" s="79">
        <v>1.0</v>
      </c>
      <c r="KL16" s="79">
        <v>52.0</v>
      </c>
      <c r="KM16" s="79">
        <v>52.0</v>
      </c>
      <c r="KN16" s="79">
        <v>136.0</v>
      </c>
      <c r="KO16" s="79">
        <v>33.0</v>
      </c>
      <c r="KP16" s="79" t="s">
        <v>98</v>
      </c>
      <c r="KQ16" s="235" t="s">
        <v>98</v>
      </c>
      <c r="KR16" s="235"/>
      <c r="KS16" s="79">
        <v>1.0</v>
      </c>
      <c r="KT16" s="79">
        <v>52.0</v>
      </c>
      <c r="KU16" s="79">
        <v>50.0</v>
      </c>
      <c r="KV16" s="80"/>
      <c r="KW16" s="89"/>
      <c r="KX16" s="81">
        <v>35.0</v>
      </c>
      <c r="KY16" s="81">
        <v>180.0</v>
      </c>
      <c r="KZ16" s="81">
        <v>8.8</v>
      </c>
      <c r="LA16" s="81">
        <v>2.0</v>
      </c>
      <c r="LB16" s="81">
        <v>3.0</v>
      </c>
      <c r="LC16" s="81">
        <v>52.0</v>
      </c>
      <c r="LD16" s="81">
        <v>52.0</v>
      </c>
      <c r="LE16" s="81">
        <v>136.0</v>
      </c>
      <c r="LF16" s="81">
        <v>35.0</v>
      </c>
      <c r="LG16" s="81">
        <v>296.0</v>
      </c>
      <c r="LH16" s="81">
        <v>14.5</v>
      </c>
      <c r="LI16" s="81">
        <v>5.0</v>
      </c>
      <c r="LJ16" s="81">
        <v>5.0</v>
      </c>
      <c r="LK16" s="81">
        <v>52.0</v>
      </c>
      <c r="LL16" s="81">
        <v>52.0</v>
      </c>
      <c r="LM16" s="270"/>
      <c r="LN16" s="89"/>
      <c r="LO16" s="82">
        <v>340.0</v>
      </c>
      <c r="LP16" s="82">
        <v>293.0</v>
      </c>
      <c r="LQ16" s="82">
        <v>171.0</v>
      </c>
      <c r="LR16" s="82">
        <v>71.0</v>
      </c>
      <c r="LS16" s="82">
        <v>321.0</v>
      </c>
      <c r="LT16" s="82">
        <v>51.0</v>
      </c>
      <c r="LU16" s="82">
        <v>5.0</v>
      </c>
      <c r="LV16" s="82">
        <v>134.0</v>
      </c>
      <c r="LW16" s="82">
        <v>92.0</v>
      </c>
      <c r="LX16" s="82">
        <v>56.0</v>
      </c>
      <c r="LY16" s="82">
        <v>53.0</v>
      </c>
      <c r="LZ16" s="82">
        <v>12.0</v>
      </c>
      <c r="MA16" s="82">
        <v>120.0</v>
      </c>
      <c r="MB16" s="82">
        <v>5.0</v>
      </c>
      <c r="MC16" s="82">
        <v>140.0</v>
      </c>
      <c r="MD16" s="82">
        <v>201.0</v>
      </c>
      <c r="ME16" s="82">
        <v>75.0</v>
      </c>
      <c r="MF16" s="82">
        <v>59.0</v>
      </c>
      <c r="MG16" s="82">
        <v>10.0</v>
      </c>
      <c r="MH16" s="120">
        <v>0.0</v>
      </c>
      <c r="MI16" s="120">
        <v>0.0</v>
      </c>
      <c r="MJ16" s="120">
        <v>0.0</v>
      </c>
      <c r="MK16" s="120">
        <v>0.0</v>
      </c>
      <c r="ML16" s="83">
        <v>54.0</v>
      </c>
      <c r="MM16" s="83">
        <v>52.0</v>
      </c>
      <c r="MN16" s="120">
        <v>5.0</v>
      </c>
      <c r="MO16" s="86"/>
      <c r="MP16" s="87"/>
      <c r="MQ16" s="87"/>
      <c r="MR16" s="87"/>
      <c r="MS16" s="87"/>
      <c r="MT16" s="82">
        <v>1.0</v>
      </c>
      <c r="MU16" s="82">
        <v>6.0</v>
      </c>
      <c r="MV16" s="82">
        <v>26.0</v>
      </c>
      <c r="MW16" s="82">
        <v>37.0</v>
      </c>
      <c r="MX16" s="82">
        <v>38.0</v>
      </c>
      <c r="MY16" s="82" t="s">
        <v>96</v>
      </c>
      <c r="MZ16" s="82">
        <v>5.0</v>
      </c>
      <c r="NA16" s="87"/>
      <c r="NB16" s="82">
        <v>14.0</v>
      </c>
      <c r="NC16" s="82">
        <v>5.0</v>
      </c>
      <c r="ND16" s="82">
        <v>255.0</v>
      </c>
      <c r="NE16" s="82">
        <v>36.0</v>
      </c>
      <c r="NF16" s="82">
        <v>45.0</v>
      </c>
      <c r="NG16" s="82">
        <v>45.0</v>
      </c>
      <c r="NH16" s="82">
        <v>5.0</v>
      </c>
      <c r="NI16" s="87"/>
      <c r="NJ16" s="120">
        <v>0.0</v>
      </c>
      <c r="NK16" s="120">
        <v>0.0</v>
      </c>
      <c r="NL16" s="120">
        <v>0.0</v>
      </c>
      <c r="NM16" s="83">
        <v>35.0</v>
      </c>
      <c r="NN16" s="83">
        <v>45.0</v>
      </c>
      <c r="NO16" s="83">
        <v>52.0</v>
      </c>
      <c r="NP16" s="120">
        <v>4.0</v>
      </c>
    </row>
    <row r="17" ht="14.25" customHeight="1">
      <c r="A17" s="49">
        <v>0.166666666666667</v>
      </c>
      <c r="B17" s="50"/>
      <c r="C17" s="51">
        <v>50.25</v>
      </c>
      <c r="D17" s="239">
        <v>338.0</v>
      </c>
      <c r="E17" s="91">
        <v>135.0</v>
      </c>
      <c r="F17" s="53">
        <v>44.0</v>
      </c>
      <c r="G17" s="53">
        <v>9.7</v>
      </c>
      <c r="H17" s="54"/>
      <c r="I17" s="53">
        <v>6.0</v>
      </c>
      <c r="J17" s="53">
        <v>53.0</v>
      </c>
      <c r="K17" s="53">
        <v>52.0</v>
      </c>
      <c r="L17" s="53">
        <v>140.0</v>
      </c>
      <c r="M17" s="53">
        <v>39.0</v>
      </c>
      <c r="N17" s="53">
        <v>7.2</v>
      </c>
      <c r="O17" s="54"/>
      <c r="P17" s="53">
        <v>6.0</v>
      </c>
      <c r="Q17" s="53">
        <v>54.0</v>
      </c>
      <c r="R17" s="53">
        <v>51.0</v>
      </c>
      <c r="S17" s="53">
        <v>342.7</v>
      </c>
      <c r="T17" s="53">
        <v>299.1</v>
      </c>
      <c r="U17" s="53">
        <v>181.4</v>
      </c>
      <c r="V17" s="54"/>
      <c r="W17" s="53">
        <v>338.3</v>
      </c>
      <c r="X17" s="53">
        <v>246.6</v>
      </c>
      <c r="Y17" s="53">
        <v>146.7</v>
      </c>
      <c r="Z17" s="54"/>
      <c r="AA17" s="53">
        <v>364.2</v>
      </c>
      <c r="AB17" s="53">
        <v>364.2</v>
      </c>
      <c r="AC17" s="53">
        <v>241.1</v>
      </c>
      <c r="AD17" s="54"/>
      <c r="AE17" s="53">
        <v>342.5</v>
      </c>
      <c r="AF17" s="53">
        <v>306.4</v>
      </c>
      <c r="AG17" s="53">
        <v>219.5</v>
      </c>
      <c r="AH17" s="54"/>
      <c r="AI17" s="53">
        <v>350.2</v>
      </c>
      <c r="AJ17" s="53">
        <v>421.9</v>
      </c>
      <c r="AK17" s="53">
        <v>266.2</v>
      </c>
      <c r="AL17" s="53"/>
      <c r="AM17" s="53">
        <v>341.2</v>
      </c>
      <c r="AN17" s="53">
        <v>449.9</v>
      </c>
      <c r="AO17" s="53">
        <v>251.9</v>
      </c>
      <c r="AP17" s="54"/>
      <c r="AQ17" s="53">
        <v>135.0</v>
      </c>
      <c r="AR17" s="54">
        <f t="shared" ref="AR17:AS17" si="13">F17</f>
        <v>44</v>
      </c>
      <c r="AS17" s="56">
        <f t="shared" si="13"/>
        <v>9.7</v>
      </c>
      <c r="AT17" s="54"/>
      <c r="AU17" s="54">
        <f t="shared" ref="AU17:AW17" si="14">L17</f>
        <v>140</v>
      </c>
      <c r="AV17" s="54">
        <f t="shared" si="14"/>
        <v>39</v>
      </c>
      <c r="AW17" s="54">
        <f t="shared" si="14"/>
        <v>7.2</v>
      </c>
      <c r="AX17" s="54"/>
      <c r="AY17" s="168">
        <f t="shared" si="6"/>
        <v>135</v>
      </c>
      <c r="AZ17" s="54"/>
      <c r="BA17" s="54"/>
      <c r="BB17" s="54"/>
      <c r="BC17" s="89"/>
      <c r="BD17" s="54"/>
      <c r="BE17" s="53">
        <v>32.0</v>
      </c>
      <c r="BF17" s="53">
        <v>8.0</v>
      </c>
      <c r="BG17" s="53">
        <v>0.4</v>
      </c>
      <c r="BH17" s="54"/>
      <c r="BI17" s="53">
        <v>22.0</v>
      </c>
      <c r="BJ17" s="53">
        <v>85.0</v>
      </c>
      <c r="BK17" s="53">
        <v>56.0</v>
      </c>
      <c r="BL17" s="89"/>
      <c r="BM17" s="58">
        <v>348.0</v>
      </c>
      <c r="BN17" s="58">
        <v>148.0</v>
      </c>
      <c r="BO17" s="58">
        <v>207.0</v>
      </c>
      <c r="BP17" s="58">
        <v>10.4</v>
      </c>
      <c r="BQ17" s="59"/>
      <c r="BR17" s="58">
        <v>6.0</v>
      </c>
      <c r="BS17" s="58">
        <v>58.0</v>
      </c>
      <c r="BT17" s="58">
        <v>56.0</v>
      </c>
      <c r="BU17" s="59">
        <f t="shared" si="7"/>
        <v>348</v>
      </c>
      <c r="BV17" s="58">
        <v>283.0</v>
      </c>
      <c r="BW17" s="58">
        <v>169.0</v>
      </c>
      <c r="BX17" s="58">
        <v>21.0</v>
      </c>
      <c r="BY17" s="58">
        <v>340.0</v>
      </c>
      <c r="BZ17" s="58">
        <v>299.0</v>
      </c>
      <c r="CA17" s="58">
        <v>168.0</v>
      </c>
      <c r="CB17" s="58">
        <v>18.0</v>
      </c>
      <c r="CC17" s="58">
        <v>347.0</v>
      </c>
      <c r="CD17" s="58">
        <v>236.0</v>
      </c>
      <c r="CE17" s="58">
        <v>136.0</v>
      </c>
      <c r="CF17" s="58">
        <v>4.0</v>
      </c>
      <c r="CG17" s="58">
        <v>340.0</v>
      </c>
      <c r="CH17" s="58">
        <v>240.0</v>
      </c>
      <c r="CI17" s="58">
        <v>135.0</v>
      </c>
      <c r="CJ17" s="58">
        <v>3.0</v>
      </c>
      <c r="CK17" s="58">
        <v>353.0</v>
      </c>
      <c r="CL17" s="58">
        <v>106.0</v>
      </c>
      <c r="CM17" s="58">
        <v>71.0</v>
      </c>
      <c r="CN17" s="58">
        <v>4.0</v>
      </c>
      <c r="CO17" s="58">
        <v>337.0</v>
      </c>
      <c r="CP17" s="58">
        <v>209.0</v>
      </c>
      <c r="CQ17" s="58">
        <v>106.0</v>
      </c>
      <c r="CR17" s="58">
        <v>4.0</v>
      </c>
      <c r="CS17" s="58">
        <v>340.0</v>
      </c>
      <c r="CT17" s="58">
        <v>218.0</v>
      </c>
      <c r="CU17" s="58">
        <v>138.0</v>
      </c>
      <c r="CV17" s="58">
        <v>66.0</v>
      </c>
      <c r="CW17" s="58">
        <v>343.0</v>
      </c>
      <c r="CX17" s="58">
        <v>220.0</v>
      </c>
      <c r="CY17" s="58">
        <v>116.0</v>
      </c>
      <c r="CZ17" s="58">
        <v>57.0</v>
      </c>
      <c r="DA17" s="58">
        <v>330.0</v>
      </c>
      <c r="DB17" s="58">
        <v>222.0</v>
      </c>
      <c r="DC17" s="58">
        <v>116.0</v>
      </c>
      <c r="DD17" s="58">
        <v>42.0</v>
      </c>
      <c r="DE17" s="59">
        <f t="shared" si="8"/>
        <v>148</v>
      </c>
      <c r="DF17" s="58">
        <v>35.2</v>
      </c>
      <c r="DG17" s="59">
        <f t="shared" ref="DG17:DH17" si="15">BO17</f>
        <v>207</v>
      </c>
      <c r="DH17" s="59">
        <f t="shared" si="15"/>
        <v>10.4</v>
      </c>
      <c r="DI17" s="59"/>
      <c r="DJ17" s="58">
        <v>7.0</v>
      </c>
      <c r="DK17" s="58">
        <v>56.0</v>
      </c>
      <c r="DL17" s="58">
        <v>51.0</v>
      </c>
      <c r="DM17" s="89"/>
      <c r="DN17" s="61">
        <v>345.0</v>
      </c>
      <c r="DO17" s="61">
        <v>142.0</v>
      </c>
      <c r="DP17" s="61">
        <v>46.2</v>
      </c>
      <c r="DQ17" s="61">
        <v>23.08</v>
      </c>
      <c r="DR17" s="61">
        <v>5.83</v>
      </c>
      <c r="DS17" s="61">
        <v>8.0</v>
      </c>
      <c r="DT17" s="61">
        <v>43.0</v>
      </c>
      <c r="DU17" s="61">
        <v>48.0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343.0</v>
      </c>
      <c r="EF17" s="63">
        <v>138.0</v>
      </c>
      <c r="EG17" s="63">
        <v>90.0</v>
      </c>
      <c r="EH17" s="63">
        <v>3.6</v>
      </c>
      <c r="EI17" s="64"/>
      <c r="EJ17" s="63">
        <v>9.0</v>
      </c>
      <c r="EK17" s="63">
        <v>48.0</v>
      </c>
      <c r="EL17" s="63">
        <v>50.0</v>
      </c>
      <c r="EM17" s="63">
        <v>138.0</v>
      </c>
      <c r="EN17" s="63">
        <v>94.0</v>
      </c>
      <c r="EO17" s="63">
        <v>4.2</v>
      </c>
      <c r="EP17" s="64"/>
      <c r="EQ17" s="63">
        <v>9.0</v>
      </c>
      <c r="ER17" s="63">
        <v>48.0</v>
      </c>
      <c r="ES17" s="63">
        <v>50.0</v>
      </c>
      <c r="ET17" s="63">
        <v>342.0</v>
      </c>
      <c r="EU17" s="63">
        <v>0.0</v>
      </c>
      <c r="EV17" s="63">
        <v>0.0</v>
      </c>
      <c r="EW17" s="63">
        <v>0.0</v>
      </c>
      <c r="EX17" s="63">
        <v>340.0</v>
      </c>
      <c r="EY17" s="63">
        <v>255.0</v>
      </c>
      <c r="EZ17" s="63">
        <v>148.5</v>
      </c>
      <c r="FA17" s="63">
        <v>-4.5</v>
      </c>
      <c r="FB17" s="63">
        <v>341.0</v>
      </c>
      <c r="FC17" s="63">
        <v>0.0</v>
      </c>
      <c r="FD17" s="63">
        <v>0.0</v>
      </c>
      <c r="FE17" s="63">
        <v>0.0</v>
      </c>
      <c r="FF17" s="63">
        <v>341.0</v>
      </c>
      <c r="FG17" s="63">
        <v>256.0</v>
      </c>
      <c r="FH17" s="63">
        <v>149.3</v>
      </c>
      <c r="FI17" s="63">
        <v>-5.0</v>
      </c>
      <c r="FJ17" s="63">
        <v>343.0</v>
      </c>
      <c r="FK17" s="63">
        <v>241.0</v>
      </c>
      <c r="FL17" s="63">
        <v>139.7</v>
      </c>
      <c r="FM17" s="64"/>
      <c r="FN17" s="63">
        <v>343.0</v>
      </c>
      <c r="FO17" s="63">
        <v>256.0</v>
      </c>
      <c r="FP17" s="63">
        <v>140.3</v>
      </c>
      <c r="FQ17" s="63">
        <v>4.1</v>
      </c>
      <c r="FR17" s="63">
        <v>138.0</v>
      </c>
      <c r="FS17" s="64"/>
      <c r="FT17" s="63">
        <v>16.21</v>
      </c>
      <c r="FU17" s="64"/>
      <c r="FV17" s="63">
        <v>138.0</v>
      </c>
      <c r="FW17" s="64"/>
      <c r="FX17" s="64"/>
      <c r="FY17" s="64"/>
      <c r="FZ17" s="89"/>
      <c r="GA17" s="65">
        <v>342.0</v>
      </c>
      <c r="GB17" s="66">
        <v>531.06</v>
      </c>
      <c r="GC17" s="66">
        <v>293.9</v>
      </c>
      <c r="GD17" s="66">
        <v>27.56</v>
      </c>
      <c r="GE17" s="66">
        <v>342.0</v>
      </c>
      <c r="GF17" s="66">
        <v>515.53</v>
      </c>
      <c r="GG17" s="66">
        <v>291.64</v>
      </c>
      <c r="GH17" s="66">
        <v>33.5</v>
      </c>
      <c r="GI17" s="66">
        <v>342.0</v>
      </c>
      <c r="GJ17" s="66">
        <v>237.25</v>
      </c>
      <c r="GK17" s="66">
        <v>136.61</v>
      </c>
      <c r="GL17" s="66">
        <v>9.63</v>
      </c>
      <c r="GM17" s="66">
        <v>342.0</v>
      </c>
      <c r="GN17" s="66">
        <v>254.25</v>
      </c>
      <c r="GO17" s="66">
        <v>136.27</v>
      </c>
      <c r="GP17" s="66">
        <v>16.84</v>
      </c>
      <c r="GQ17" s="66">
        <v>342.0</v>
      </c>
      <c r="GR17" s="66">
        <v>287.8</v>
      </c>
      <c r="GS17" s="66">
        <v>155.95</v>
      </c>
      <c r="GT17" s="66">
        <v>15.75</v>
      </c>
      <c r="GU17" s="66">
        <v>341.0</v>
      </c>
      <c r="GV17" s="66">
        <v>271.37</v>
      </c>
      <c r="GW17" s="66">
        <v>153.61</v>
      </c>
      <c r="GX17" s="66">
        <v>18.01</v>
      </c>
      <c r="GY17" s="89"/>
      <c r="GZ17" s="98" t="s">
        <v>91</v>
      </c>
      <c r="HA17" s="99" t="s">
        <v>92</v>
      </c>
      <c r="HB17" s="98">
        <v>124.0</v>
      </c>
      <c r="HC17" s="98">
        <v>6.2</v>
      </c>
      <c r="HD17" s="98">
        <v>2.48</v>
      </c>
      <c r="HE17" s="99">
        <v>8.0</v>
      </c>
      <c r="HF17" s="99">
        <v>40.0</v>
      </c>
      <c r="HG17" s="99">
        <v>40.0</v>
      </c>
      <c r="HH17" s="98" t="s">
        <v>91</v>
      </c>
      <c r="HI17" s="98" t="s">
        <v>92</v>
      </c>
      <c r="HJ17" s="98">
        <v>92.0</v>
      </c>
      <c r="HK17" s="98">
        <v>4.6</v>
      </c>
      <c r="HL17" s="98">
        <v>1.84</v>
      </c>
      <c r="HM17" s="98">
        <v>5.0</v>
      </c>
      <c r="HN17" s="99">
        <v>48.0</v>
      </c>
      <c r="HO17" s="99">
        <v>45.0</v>
      </c>
      <c r="HP17" s="98" t="s">
        <v>91</v>
      </c>
      <c r="HQ17" s="99" t="s">
        <v>92</v>
      </c>
      <c r="HR17" s="98">
        <v>133.0</v>
      </c>
      <c r="HS17" s="98">
        <v>6.65</v>
      </c>
      <c r="HT17" s="98">
        <v>3.325</v>
      </c>
      <c r="HU17" s="98">
        <v>7.0</v>
      </c>
      <c r="HV17" s="99">
        <v>48.0</v>
      </c>
      <c r="HW17" s="99">
        <v>48.0</v>
      </c>
      <c r="HX17" s="89"/>
      <c r="HY17" s="147">
        <v>135.0</v>
      </c>
      <c r="HZ17" s="147">
        <v>33.0</v>
      </c>
      <c r="IA17" s="72">
        <v>130.0</v>
      </c>
      <c r="IB17" s="72">
        <v>6.5</v>
      </c>
      <c r="IC17" s="73"/>
      <c r="ID17" s="72">
        <v>2.0</v>
      </c>
      <c r="IE17" s="72">
        <v>58.0</v>
      </c>
      <c r="IF17" s="72">
        <v>38.0</v>
      </c>
      <c r="IG17" s="89"/>
      <c r="IH17" s="74">
        <v>140.0</v>
      </c>
      <c r="II17" s="74">
        <v>34.8</v>
      </c>
      <c r="IJ17" s="74">
        <v>15.0</v>
      </c>
      <c r="IK17" s="74">
        <v>0.5</v>
      </c>
      <c r="IL17" s="74">
        <v>0.9</v>
      </c>
      <c r="IM17" s="74">
        <v>6.0</v>
      </c>
      <c r="IN17" s="74">
        <v>44.0</v>
      </c>
      <c r="IO17" s="74">
        <v>42.0</v>
      </c>
      <c r="IP17" s="74">
        <v>140.0</v>
      </c>
      <c r="IQ17" s="74">
        <v>35.1</v>
      </c>
      <c r="IR17" s="74">
        <v>97.0</v>
      </c>
      <c r="IS17" s="74">
        <v>5.0</v>
      </c>
      <c r="IT17" s="74">
        <v>5.6</v>
      </c>
      <c r="IU17" s="74">
        <v>12.0</v>
      </c>
      <c r="IV17" s="74">
        <v>46.0</v>
      </c>
      <c r="IW17" s="74">
        <v>45.0</v>
      </c>
      <c r="IX17" s="89"/>
      <c r="IY17" s="149">
        <v>141.51</v>
      </c>
      <c r="IZ17" s="149">
        <v>35.43</v>
      </c>
      <c r="JA17" s="149">
        <v>384.2</v>
      </c>
      <c r="JB17" s="149">
        <v>19.21</v>
      </c>
      <c r="JC17" s="149">
        <v>7.03</v>
      </c>
      <c r="JD17" s="149">
        <v>3.0</v>
      </c>
      <c r="JE17" s="149">
        <v>63.54</v>
      </c>
      <c r="JF17" s="149">
        <v>51.3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138.0</v>
      </c>
      <c r="JQ17" s="78">
        <v>32.5</v>
      </c>
      <c r="JR17" s="78">
        <v>0.0</v>
      </c>
      <c r="JS17" s="78">
        <v>0.0</v>
      </c>
      <c r="JT17" s="78">
        <v>0.0</v>
      </c>
      <c r="JU17" s="78">
        <v>2.0</v>
      </c>
      <c r="JV17" s="78">
        <v>41.0</v>
      </c>
      <c r="JW17" s="78">
        <v>39.0</v>
      </c>
      <c r="JX17" s="78">
        <v>138.0</v>
      </c>
      <c r="JY17" s="78">
        <v>32.5</v>
      </c>
      <c r="JZ17" s="78">
        <v>153.0</v>
      </c>
      <c r="KA17" s="78">
        <v>8.4</v>
      </c>
      <c r="KB17" s="78">
        <v>3.3</v>
      </c>
      <c r="KC17" s="78">
        <v>2.0</v>
      </c>
      <c r="KD17" s="78">
        <v>46.0</v>
      </c>
      <c r="KE17" s="78">
        <v>47.0</v>
      </c>
      <c r="KF17" s="89"/>
      <c r="KG17" s="79">
        <v>34.0</v>
      </c>
      <c r="KH17" s="79">
        <v>28.0</v>
      </c>
      <c r="KI17" s="238">
        <v>1.4</v>
      </c>
      <c r="KJ17" s="238"/>
      <c r="KK17" s="79">
        <v>1.0</v>
      </c>
      <c r="KL17" s="79">
        <v>52.0</v>
      </c>
      <c r="KM17" s="79">
        <v>52.0</v>
      </c>
      <c r="KN17" s="79">
        <v>136.0</v>
      </c>
      <c r="KO17" s="79">
        <v>33.0</v>
      </c>
      <c r="KP17" s="79" t="s">
        <v>98</v>
      </c>
      <c r="KQ17" s="235" t="s">
        <v>98</v>
      </c>
      <c r="KR17" s="235"/>
      <c r="KS17" s="79">
        <v>1.0</v>
      </c>
      <c r="KT17" s="79">
        <v>52.0</v>
      </c>
      <c r="KU17" s="79">
        <v>50.0</v>
      </c>
      <c r="KV17" s="80"/>
      <c r="KW17" s="89"/>
      <c r="KX17" s="81">
        <v>35.0</v>
      </c>
      <c r="KY17" s="81">
        <v>176.0</v>
      </c>
      <c r="KZ17" s="81">
        <v>8.6</v>
      </c>
      <c r="LA17" s="81">
        <v>2.0</v>
      </c>
      <c r="LB17" s="81">
        <v>3.0</v>
      </c>
      <c r="LC17" s="81">
        <v>50.0</v>
      </c>
      <c r="LD17" s="81">
        <v>50.0</v>
      </c>
      <c r="LE17" s="81">
        <v>136.0</v>
      </c>
      <c r="LF17" s="81">
        <v>35.0</v>
      </c>
      <c r="LG17" s="81">
        <v>284.0</v>
      </c>
      <c r="LH17" s="81">
        <v>13.9</v>
      </c>
      <c r="LI17" s="81">
        <v>5.0</v>
      </c>
      <c r="LJ17" s="81">
        <v>5.0</v>
      </c>
      <c r="LK17" s="81">
        <v>52.0</v>
      </c>
      <c r="LL17" s="81">
        <v>52.0</v>
      </c>
      <c r="LM17" s="270"/>
      <c r="LN17" s="89"/>
      <c r="LO17" s="82">
        <v>340.0</v>
      </c>
      <c r="LP17" s="82">
        <v>293.0</v>
      </c>
      <c r="LQ17" s="82">
        <v>171.0</v>
      </c>
      <c r="LR17" s="82">
        <v>71.0</v>
      </c>
      <c r="LS17" s="82">
        <v>321.0</v>
      </c>
      <c r="LT17" s="82">
        <v>51.0</v>
      </c>
      <c r="LU17" s="82">
        <v>5.0</v>
      </c>
      <c r="LV17" s="82">
        <v>134.0</v>
      </c>
      <c r="LW17" s="82">
        <v>92.0</v>
      </c>
      <c r="LX17" s="82">
        <v>56.0</v>
      </c>
      <c r="LY17" s="82">
        <v>53.0</v>
      </c>
      <c r="LZ17" s="82">
        <v>12.0</v>
      </c>
      <c r="MA17" s="82">
        <v>120.0</v>
      </c>
      <c r="MB17" s="82">
        <v>5.0</v>
      </c>
      <c r="MC17" s="82">
        <v>140.0</v>
      </c>
      <c r="MD17" s="82">
        <v>201.0</v>
      </c>
      <c r="ME17" s="82">
        <v>75.0</v>
      </c>
      <c r="MF17" s="82">
        <v>59.0</v>
      </c>
      <c r="MG17" s="82">
        <v>10.0</v>
      </c>
      <c r="MH17" s="120">
        <v>0.0</v>
      </c>
      <c r="MI17" s="120">
        <v>0.0</v>
      </c>
      <c r="MJ17" s="120">
        <v>0.0</v>
      </c>
      <c r="MK17" s="120">
        <v>0.0</v>
      </c>
      <c r="ML17" s="83">
        <v>54.0</v>
      </c>
      <c r="MM17" s="83">
        <v>52.0</v>
      </c>
      <c r="MN17" s="120">
        <v>5.0</v>
      </c>
      <c r="MO17" s="86"/>
      <c r="MP17" s="87"/>
      <c r="MQ17" s="87"/>
      <c r="MR17" s="87"/>
      <c r="MS17" s="87"/>
      <c r="MT17" s="82">
        <v>1.0</v>
      </c>
      <c r="MU17" s="82">
        <v>6.0</v>
      </c>
      <c r="MV17" s="82">
        <v>27.0</v>
      </c>
      <c r="MW17" s="82">
        <v>37.0</v>
      </c>
      <c r="MX17" s="82">
        <v>38.0</v>
      </c>
      <c r="MY17" s="82" t="s">
        <v>96</v>
      </c>
      <c r="MZ17" s="82">
        <v>5.0</v>
      </c>
      <c r="NA17" s="87"/>
      <c r="NB17" s="82">
        <v>14.0</v>
      </c>
      <c r="NC17" s="82">
        <v>5.0</v>
      </c>
      <c r="ND17" s="82">
        <v>255.0</v>
      </c>
      <c r="NE17" s="82">
        <v>36.0</v>
      </c>
      <c r="NF17" s="82">
        <v>45.0</v>
      </c>
      <c r="NG17" s="82">
        <v>45.0</v>
      </c>
      <c r="NH17" s="82">
        <v>5.0</v>
      </c>
      <c r="NI17" s="87"/>
      <c r="NJ17" s="120">
        <v>0.0</v>
      </c>
      <c r="NK17" s="120">
        <v>0.0</v>
      </c>
      <c r="NL17" s="120">
        <v>0.0</v>
      </c>
      <c r="NM17" s="83">
        <v>35.0</v>
      </c>
      <c r="NN17" s="83">
        <v>45.0</v>
      </c>
      <c r="NO17" s="83">
        <v>52.0</v>
      </c>
      <c r="NP17" s="120">
        <v>4.0</v>
      </c>
    </row>
    <row r="18" ht="14.25" customHeight="1">
      <c r="A18" s="49">
        <v>0.208333333333334</v>
      </c>
      <c r="B18" s="50"/>
      <c r="C18" s="51">
        <v>49.95</v>
      </c>
      <c r="D18" s="195">
        <v>337.0</v>
      </c>
      <c r="E18" s="53">
        <v>134.0</v>
      </c>
      <c r="F18" s="53">
        <v>43.0</v>
      </c>
      <c r="G18" s="53">
        <v>9.4</v>
      </c>
      <c r="H18" s="54"/>
      <c r="I18" s="53">
        <v>6.0</v>
      </c>
      <c r="J18" s="53">
        <v>53.0</v>
      </c>
      <c r="K18" s="53">
        <v>52.0</v>
      </c>
      <c r="L18" s="53">
        <v>139.0</v>
      </c>
      <c r="M18" s="53">
        <v>49.0</v>
      </c>
      <c r="N18" s="53">
        <v>11.7</v>
      </c>
      <c r="O18" s="54"/>
      <c r="P18" s="53">
        <v>6.0</v>
      </c>
      <c r="Q18" s="53">
        <v>54.0</v>
      </c>
      <c r="R18" s="53">
        <v>51.0</v>
      </c>
      <c r="S18" s="53">
        <v>340.7</v>
      </c>
      <c r="T18" s="53">
        <v>307.3</v>
      </c>
      <c r="U18" s="53">
        <v>183.5</v>
      </c>
      <c r="V18" s="54"/>
      <c r="W18" s="53">
        <v>336.4</v>
      </c>
      <c r="X18" s="53">
        <v>247.9</v>
      </c>
      <c r="Y18" s="53">
        <v>144.8</v>
      </c>
      <c r="Z18" s="54"/>
      <c r="AA18" s="53">
        <v>341.1</v>
      </c>
      <c r="AB18" s="53">
        <v>394.8</v>
      </c>
      <c r="AC18" s="53">
        <v>259.1</v>
      </c>
      <c r="AD18" s="54"/>
      <c r="AE18" s="53">
        <v>340.9</v>
      </c>
      <c r="AF18" s="53">
        <v>438.5</v>
      </c>
      <c r="AG18" s="53">
        <v>235.5</v>
      </c>
      <c r="AH18" s="54"/>
      <c r="AI18" s="53">
        <v>348.0</v>
      </c>
      <c r="AJ18" s="53">
        <v>450.8</v>
      </c>
      <c r="AK18" s="53">
        <v>284.6</v>
      </c>
      <c r="AL18" s="54"/>
      <c r="AM18" s="53">
        <v>339.0</v>
      </c>
      <c r="AN18" s="53">
        <v>483.0</v>
      </c>
      <c r="AO18" s="53">
        <v>269.2</v>
      </c>
      <c r="AP18" s="54"/>
      <c r="AQ18" s="53">
        <v>134.0</v>
      </c>
      <c r="AR18" s="54">
        <f t="shared" ref="AR18:AS18" si="16">F18</f>
        <v>43</v>
      </c>
      <c r="AS18" s="56">
        <f t="shared" si="16"/>
        <v>9.4</v>
      </c>
      <c r="AT18" s="54"/>
      <c r="AU18" s="54">
        <f t="shared" ref="AU18:AW18" si="17">L18</f>
        <v>139</v>
      </c>
      <c r="AV18" s="54">
        <f t="shared" si="17"/>
        <v>49</v>
      </c>
      <c r="AW18" s="54">
        <f t="shared" si="17"/>
        <v>11.7</v>
      </c>
      <c r="AX18" s="54"/>
      <c r="AY18" s="168">
        <f t="shared" si="6"/>
        <v>134</v>
      </c>
      <c r="AZ18" s="54"/>
      <c r="BA18" s="54"/>
      <c r="BB18" s="54"/>
      <c r="BC18" s="89"/>
      <c r="BD18" s="54"/>
      <c r="BE18" s="53">
        <v>32.0</v>
      </c>
      <c r="BF18" s="53">
        <v>8.0</v>
      </c>
      <c r="BG18" s="53">
        <v>0.4</v>
      </c>
      <c r="BH18" s="54"/>
      <c r="BI18" s="53">
        <v>22.0</v>
      </c>
      <c r="BJ18" s="53">
        <v>85.0</v>
      </c>
      <c r="BK18" s="53">
        <v>56.0</v>
      </c>
      <c r="BL18" s="89"/>
      <c r="BM18" s="58">
        <v>347.0</v>
      </c>
      <c r="BN18" s="58">
        <v>147.0</v>
      </c>
      <c r="BO18" s="58">
        <v>205.0</v>
      </c>
      <c r="BP18" s="58">
        <v>10.3</v>
      </c>
      <c r="BQ18" s="59"/>
      <c r="BR18" s="58">
        <v>6.0</v>
      </c>
      <c r="BS18" s="58">
        <v>58.0</v>
      </c>
      <c r="BT18" s="58">
        <v>57.0</v>
      </c>
      <c r="BU18" s="59">
        <f t="shared" si="7"/>
        <v>347</v>
      </c>
      <c r="BV18" s="58">
        <v>350.0</v>
      </c>
      <c r="BW18" s="58">
        <v>210.0</v>
      </c>
      <c r="BX18" s="58">
        <v>17.0</v>
      </c>
      <c r="BY18" s="58">
        <v>339.0</v>
      </c>
      <c r="BZ18" s="58">
        <v>368.0</v>
      </c>
      <c r="CA18" s="58">
        <v>208.0</v>
      </c>
      <c r="CB18" s="58">
        <v>14.0</v>
      </c>
      <c r="CC18" s="58">
        <v>347.0</v>
      </c>
      <c r="CD18" s="58">
        <v>240.0</v>
      </c>
      <c r="CE18" s="58">
        <v>138.0</v>
      </c>
      <c r="CF18" s="58">
        <v>14.0</v>
      </c>
      <c r="CG18" s="58">
        <v>339.0</v>
      </c>
      <c r="CH18" s="58">
        <v>245.0</v>
      </c>
      <c r="CI18" s="58">
        <v>138.0</v>
      </c>
      <c r="CJ18" s="58">
        <v>10.0</v>
      </c>
      <c r="CK18" s="58">
        <v>352.0</v>
      </c>
      <c r="CL18" s="58">
        <v>118.0</v>
      </c>
      <c r="CM18" s="58">
        <v>79.0</v>
      </c>
      <c r="CN18" s="58">
        <v>6.0</v>
      </c>
      <c r="CO18" s="58">
        <v>336.0</v>
      </c>
      <c r="CP18" s="58">
        <v>234.0</v>
      </c>
      <c r="CQ18" s="58">
        <v>120.0</v>
      </c>
      <c r="CR18" s="58">
        <v>4.0</v>
      </c>
      <c r="CS18" s="58">
        <v>339.0</v>
      </c>
      <c r="CT18" s="58">
        <v>240.0</v>
      </c>
      <c r="CU18" s="58">
        <v>148.0</v>
      </c>
      <c r="CV18" s="58">
        <v>77.0</v>
      </c>
      <c r="CW18" s="58">
        <v>343.0</v>
      </c>
      <c r="CX18" s="58">
        <v>252.0</v>
      </c>
      <c r="CY18" s="58">
        <v>138.0</v>
      </c>
      <c r="CZ18" s="58">
        <v>61.0</v>
      </c>
      <c r="DA18" s="58">
        <v>329.0</v>
      </c>
      <c r="DB18" s="58">
        <v>254.0</v>
      </c>
      <c r="DC18" s="58">
        <v>136.0</v>
      </c>
      <c r="DD18" s="58">
        <v>37.0</v>
      </c>
      <c r="DE18" s="59">
        <f t="shared" si="8"/>
        <v>147</v>
      </c>
      <c r="DF18" s="58">
        <v>35.2</v>
      </c>
      <c r="DG18" s="59">
        <f t="shared" ref="DG18:DH18" si="18">BO18</f>
        <v>205</v>
      </c>
      <c r="DH18" s="59">
        <f t="shared" si="18"/>
        <v>10.3</v>
      </c>
      <c r="DI18" s="59"/>
      <c r="DJ18" s="58">
        <v>7.0</v>
      </c>
      <c r="DK18" s="58">
        <v>57.0</v>
      </c>
      <c r="DL18" s="58">
        <v>52.0</v>
      </c>
      <c r="DM18" s="89"/>
      <c r="DN18" s="61">
        <v>344.0</v>
      </c>
      <c r="DO18" s="61">
        <v>142.0</v>
      </c>
      <c r="DP18" s="61">
        <v>33.68</v>
      </c>
      <c r="DQ18" s="61">
        <v>19.22</v>
      </c>
      <c r="DR18" s="61">
        <v>4.74</v>
      </c>
      <c r="DS18" s="61">
        <v>8.0</v>
      </c>
      <c r="DT18" s="61">
        <v>38.0</v>
      </c>
      <c r="DU18" s="61">
        <v>46.3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340.0</v>
      </c>
      <c r="EF18" s="63">
        <v>136.0</v>
      </c>
      <c r="EG18" s="63">
        <v>92.0</v>
      </c>
      <c r="EH18" s="63">
        <v>3.7</v>
      </c>
      <c r="EI18" s="64"/>
      <c r="EJ18" s="63">
        <v>9.0</v>
      </c>
      <c r="EK18" s="63">
        <v>48.0</v>
      </c>
      <c r="EL18" s="63">
        <v>50.0</v>
      </c>
      <c r="EM18" s="63">
        <v>136.0</v>
      </c>
      <c r="EN18" s="63">
        <v>94.0</v>
      </c>
      <c r="EO18" s="63">
        <v>4.2</v>
      </c>
      <c r="EP18" s="64"/>
      <c r="EQ18" s="63">
        <v>9.0</v>
      </c>
      <c r="ER18" s="63">
        <v>48.0</v>
      </c>
      <c r="ES18" s="63">
        <v>51.0</v>
      </c>
      <c r="ET18" s="63">
        <v>338.0</v>
      </c>
      <c r="EU18" s="63">
        <v>0.0</v>
      </c>
      <c r="EV18" s="63">
        <v>0.0</v>
      </c>
      <c r="EW18" s="63">
        <v>0.0</v>
      </c>
      <c r="EX18" s="63">
        <v>337.0</v>
      </c>
      <c r="EY18" s="63">
        <v>257.0</v>
      </c>
      <c r="EZ18" s="63">
        <v>148.8</v>
      </c>
      <c r="FA18" s="63">
        <v>-6.8</v>
      </c>
      <c r="FB18" s="63">
        <v>338.0</v>
      </c>
      <c r="FC18" s="63">
        <v>0.0</v>
      </c>
      <c r="FD18" s="63">
        <v>0.0</v>
      </c>
      <c r="FE18" s="63">
        <v>0.0</v>
      </c>
      <c r="FF18" s="63">
        <v>338.0</v>
      </c>
      <c r="FG18" s="63">
        <v>258.0</v>
      </c>
      <c r="FH18" s="63">
        <v>149.2</v>
      </c>
      <c r="FI18" s="63">
        <v>-5.7</v>
      </c>
      <c r="FJ18" s="63">
        <v>340.0</v>
      </c>
      <c r="FK18" s="63">
        <v>243.0</v>
      </c>
      <c r="FL18" s="63">
        <v>139.4</v>
      </c>
      <c r="FM18" s="64"/>
      <c r="FN18" s="63">
        <v>340.0</v>
      </c>
      <c r="FO18" s="63">
        <v>257.0</v>
      </c>
      <c r="FP18" s="63">
        <v>140.0</v>
      </c>
      <c r="FQ18" s="63">
        <v>4.6</v>
      </c>
      <c r="FR18" s="63">
        <v>136.0</v>
      </c>
      <c r="FS18" s="64"/>
      <c r="FT18" s="63">
        <v>16.51</v>
      </c>
      <c r="FU18" s="64"/>
      <c r="FV18" s="63">
        <v>136.0</v>
      </c>
      <c r="FW18" s="64"/>
      <c r="FX18" s="64"/>
      <c r="FY18" s="64"/>
      <c r="FZ18" s="89"/>
      <c r="GA18" s="65">
        <v>341.0</v>
      </c>
      <c r="GB18" s="66">
        <v>500.9</v>
      </c>
      <c r="GC18" s="66">
        <v>278.91</v>
      </c>
      <c r="GD18" s="66">
        <v>25.63</v>
      </c>
      <c r="GE18" s="66">
        <v>340.0</v>
      </c>
      <c r="GF18" s="66">
        <v>487.69</v>
      </c>
      <c r="GG18" s="66">
        <v>274.64</v>
      </c>
      <c r="GH18" s="66">
        <v>29.65</v>
      </c>
      <c r="GI18" s="66">
        <v>341.0</v>
      </c>
      <c r="GJ18" s="66">
        <v>236.66</v>
      </c>
      <c r="GK18" s="66">
        <v>136.61</v>
      </c>
      <c r="GL18" s="66">
        <v>7.2</v>
      </c>
      <c r="GM18" s="66">
        <v>341.0</v>
      </c>
      <c r="GN18" s="66">
        <v>254.98</v>
      </c>
      <c r="GO18" s="66">
        <v>136.52</v>
      </c>
      <c r="GP18" s="66">
        <v>14.66</v>
      </c>
      <c r="GQ18" s="66">
        <v>341.0</v>
      </c>
      <c r="GR18" s="66">
        <v>260.69</v>
      </c>
      <c r="GS18" s="66">
        <v>140.55</v>
      </c>
      <c r="GT18" s="66">
        <v>14.91</v>
      </c>
      <c r="GU18" s="66">
        <v>341.0</v>
      </c>
      <c r="GV18" s="66">
        <v>247.63</v>
      </c>
      <c r="GW18" s="66">
        <v>138.62</v>
      </c>
      <c r="GX18" s="66">
        <v>16.92</v>
      </c>
      <c r="GY18" s="89"/>
      <c r="GZ18" s="98" t="s">
        <v>91</v>
      </c>
      <c r="HA18" s="99" t="s">
        <v>92</v>
      </c>
      <c r="HB18" s="98">
        <v>126.0</v>
      </c>
      <c r="HC18" s="98">
        <v>6.3</v>
      </c>
      <c r="HD18" s="98">
        <v>2.52</v>
      </c>
      <c r="HE18" s="99">
        <v>8.0</v>
      </c>
      <c r="HF18" s="99">
        <v>40.0</v>
      </c>
      <c r="HG18" s="99">
        <v>40.0</v>
      </c>
      <c r="HH18" s="98" t="s">
        <v>91</v>
      </c>
      <c r="HI18" s="98" t="s">
        <v>92</v>
      </c>
      <c r="HJ18" s="98">
        <v>94.0</v>
      </c>
      <c r="HK18" s="98">
        <v>4.7</v>
      </c>
      <c r="HL18" s="98">
        <v>1.88</v>
      </c>
      <c r="HM18" s="98">
        <v>5.0</v>
      </c>
      <c r="HN18" s="99">
        <v>48.0</v>
      </c>
      <c r="HO18" s="99">
        <v>45.0</v>
      </c>
      <c r="HP18" s="98" t="s">
        <v>91</v>
      </c>
      <c r="HQ18" s="99" t="s">
        <v>92</v>
      </c>
      <c r="HR18" s="98">
        <v>96.0</v>
      </c>
      <c r="HS18" s="98">
        <v>4.8</v>
      </c>
      <c r="HT18" s="98">
        <v>2.4</v>
      </c>
      <c r="HU18" s="98">
        <v>7.0</v>
      </c>
      <c r="HV18" s="99">
        <v>48.0</v>
      </c>
      <c r="HW18" s="99">
        <v>48.0</v>
      </c>
      <c r="HX18" s="89"/>
      <c r="HY18" s="147">
        <v>135.0</v>
      </c>
      <c r="HZ18" s="147">
        <v>33.0</v>
      </c>
      <c r="IA18" s="72">
        <v>126.0</v>
      </c>
      <c r="IB18" s="72">
        <v>6.3</v>
      </c>
      <c r="IC18" s="73"/>
      <c r="ID18" s="72">
        <v>2.0</v>
      </c>
      <c r="IE18" s="72">
        <v>58.0</v>
      </c>
      <c r="IF18" s="72">
        <v>38.0</v>
      </c>
      <c r="IG18" s="89"/>
      <c r="IH18" s="74">
        <v>140.0</v>
      </c>
      <c r="II18" s="74">
        <v>34.9</v>
      </c>
      <c r="IJ18" s="74">
        <v>14.0</v>
      </c>
      <c r="IK18" s="74">
        <v>0.5</v>
      </c>
      <c r="IL18" s="74">
        <v>0.8</v>
      </c>
      <c r="IM18" s="74">
        <v>6.0</v>
      </c>
      <c r="IN18" s="74">
        <v>44.0</v>
      </c>
      <c r="IO18" s="74">
        <v>42.0</v>
      </c>
      <c r="IP18" s="74">
        <v>140.0</v>
      </c>
      <c r="IQ18" s="74">
        <v>34.7</v>
      </c>
      <c r="IR18" s="74">
        <v>87.0</v>
      </c>
      <c r="IS18" s="74">
        <v>4.5</v>
      </c>
      <c r="IT18" s="74">
        <v>5.1</v>
      </c>
      <c r="IU18" s="74">
        <v>12.0</v>
      </c>
      <c r="IV18" s="74">
        <v>46.0</v>
      </c>
      <c r="IW18" s="74">
        <v>45.0</v>
      </c>
      <c r="IX18" s="89"/>
      <c r="IY18" s="149">
        <v>141.18</v>
      </c>
      <c r="IZ18" s="149">
        <v>35.3</v>
      </c>
      <c r="JA18" s="149">
        <v>397.2</v>
      </c>
      <c r="JB18" s="149">
        <v>19.86</v>
      </c>
      <c r="JC18" s="149">
        <v>7.18</v>
      </c>
      <c r="JD18" s="149">
        <v>3.0</v>
      </c>
      <c r="JE18" s="149">
        <v>62.64</v>
      </c>
      <c r="JF18" s="149">
        <v>49.08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138.0</v>
      </c>
      <c r="JQ18" s="78">
        <v>32.3</v>
      </c>
      <c r="JR18" s="78">
        <v>0.0</v>
      </c>
      <c r="JS18" s="78">
        <v>0.0</v>
      </c>
      <c r="JT18" s="78">
        <v>0.0</v>
      </c>
      <c r="JU18" s="78">
        <v>2.0</v>
      </c>
      <c r="JV18" s="78">
        <v>40.0</v>
      </c>
      <c r="JW18" s="78">
        <v>39.0</v>
      </c>
      <c r="JX18" s="78">
        <v>138.0</v>
      </c>
      <c r="JY18" s="78">
        <v>32.3</v>
      </c>
      <c r="JZ18" s="78">
        <v>158.0</v>
      </c>
      <c r="KA18" s="78">
        <v>8.7</v>
      </c>
      <c r="KB18" s="78">
        <v>3.3</v>
      </c>
      <c r="KC18" s="78">
        <v>2.0</v>
      </c>
      <c r="KD18" s="78">
        <v>45.0</v>
      </c>
      <c r="KE18" s="78">
        <v>46.0</v>
      </c>
      <c r="KF18" s="89"/>
      <c r="KG18" s="79">
        <v>34.0</v>
      </c>
      <c r="KH18" s="79">
        <v>30.0</v>
      </c>
      <c r="KI18" s="238">
        <v>1.5</v>
      </c>
      <c r="KJ18" s="238"/>
      <c r="KK18" s="79">
        <v>1.0</v>
      </c>
      <c r="KL18" s="79">
        <v>52.0</v>
      </c>
      <c r="KM18" s="79">
        <v>52.0</v>
      </c>
      <c r="KN18" s="79">
        <v>136.0</v>
      </c>
      <c r="KO18" s="79">
        <v>33.0</v>
      </c>
      <c r="KP18" s="79" t="s">
        <v>98</v>
      </c>
      <c r="KQ18" s="235" t="s">
        <v>98</v>
      </c>
      <c r="KR18" s="235"/>
      <c r="KS18" s="79">
        <v>1.0</v>
      </c>
      <c r="KT18" s="79">
        <v>52.0</v>
      </c>
      <c r="KU18" s="79">
        <v>50.0</v>
      </c>
      <c r="KV18" s="80"/>
      <c r="KW18" s="89"/>
      <c r="KX18" s="81">
        <v>34.0</v>
      </c>
      <c r="KY18" s="81">
        <v>192.0</v>
      </c>
      <c r="KZ18" s="81">
        <v>9.4</v>
      </c>
      <c r="LA18" s="81">
        <v>2.5</v>
      </c>
      <c r="LB18" s="81">
        <v>3.0</v>
      </c>
      <c r="LC18" s="81">
        <v>50.0</v>
      </c>
      <c r="LD18" s="81">
        <v>50.0</v>
      </c>
      <c r="LE18" s="81">
        <v>134.0</v>
      </c>
      <c r="LF18" s="81">
        <v>34.0</v>
      </c>
      <c r="LG18" s="81">
        <v>286.0</v>
      </c>
      <c r="LH18" s="81">
        <v>14.0</v>
      </c>
      <c r="LI18" s="81">
        <v>5.0</v>
      </c>
      <c r="LJ18" s="81">
        <v>5.0</v>
      </c>
      <c r="LK18" s="81">
        <v>53.0</v>
      </c>
      <c r="LL18" s="81">
        <v>53.0</v>
      </c>
      <c r="LM18" s="270"/>
      <c r="LN18" s="89"/>
      <c r="LO18" s="82">
        <v>342.0</v>
      </c>
      <c r="LP18" s="82">
        <v>283.0</v>
      </c>
      <c r="LQ18" s="82">
        <v>165.0</v>
      </c>
      <c r="LR18" s="82">
        <v>71.0</v>
      </c>
      <c r="LS18" s="82">
        <v>331.0</v>
      </c>
      <c r="LT18" s="82">
        <v>55.0</v>
      </c>
      <c r="LU18" s="82">
        <v>7.0</v>
      </c>
      <c r="LV18" s="82">
        <v>144.0</v>
      </c>
      <c r="LW18" s="82">
        <v>98.0</v>
      </c>
      <c r="LX18" s="82">
        <v>54.0</v>
      </c>
      <c r="LY18" s="82">
        <v>52.0</v>
      </c>
      <c r="LZ18" s="82">
        <v>12.0</v>
      </c>
      <c r="MA18" s="82">
        <v>42.0</v>
      </c>
      <c r="MB18" s="82">
        <v>2.0</v>
      </c>
      <c r="MC18" s="82">
        <v>141.0</v>
      </c>
      <c r="MD18" s="82">
        <v>172.0</v>
      </c>
      <c r="ME18" s="82">
        <v>72.0</v>
      </c>
      <c r="MF18" s="82">
        <v>58.0</v>
      </c>
      <c r="MG18" s="82">
        <v>10.0</v>
      </c>
      <c r="MH18" s="120">
        <v>0.0</v>
      </c>
      <c r="MI18" s="120">
        <v>0.0</v>
      </c>
      <c r="MJ18" s="120">
        <v>0.0</v>
      </c>
      <c r="MK18" s="120">
        <v>0.0</v>
      </c>
      <c r="ML18" s="83">
        <v>54.0</v>
      </c>
      <c r="MM18" s="83">
        <v>52.0</v>
      </c>
      <c r="MN18" s="120">
        <v>5.0</v>
      </c>
      <c r="MO18" s="86"/>
      <c r="MP18" s="87"/>
      <c r="MQ18" s="87"/>
      <c r="MR18" s="87"/>
      <c r="MS18" s="87"/>
      <c r="MT18" s="82">
        <v>1.0</v>
      </c>
      <c r="MU18" s="82">
        <v>7.0</v>
      </c>
      <c r="MV18" s="82">
        <v>30.0</v>
      </c>
      <c r="MW18" s="82">
        <v>37.0</v>
      </c>
      <c r="MX18" s="82">
        <v>38.0</v>
      </c>
      <c r="MY18" s="82" t="s">
        <v>96</v>
      </c>
      <c r="MZ18" s="82">
        <v>5.0</v>
      </c>
      <c r="NA18" s="87"/>
      <c r="NB18" s="82">
        <v>13.0</v>
      </c>
      <c r="NC18" s="82">
        <v>5.0</v>
      </c>
      <c r="ND18" s="82">
        <v>243.0</v>
      </c>
      <c r="NE18" s="82">
        <v>36.0</v>
      </c>
      <c r="NF18" s="82">
        <v>45.0</v>
      </c>
      <c r="NG18" s="82">
        <v>45.0</v>
      </c>
      <c r="NH18" s="82">
        <v>5.0</v>
      </c>
      <c r="NI18" s="87"/>
      <c r="NJ18" s="120">
        <v>0.0</v>
      </c>
      <c r="NK18" s="120">
        <v>0.0</v>
      </c>
      <c r="NL18" s="120">
        <v>0.0</v>
      </c>
      <c r="NM18" s="83">
        <v>35.0</v>
      </c>
      <c r="NN18" s="83">
        <v>45.0</v>
      </c>
      <c r="NO18" s="83">
        <v>52.0</v>
      </c>
      <c r="NP18" s="120">
        <v>4.0</v>
      </c>
    </row>
    <row r="19" ht="14.25" customHeight="1">
      <c r="A19" s="49">
        <v>0.25</v>
      </c>
      <c r="B19" s="50"/>
      <c r="C19" s="51">
        <v>50.16</v>
      </c>
      <c r="D19" s="195">
        <v>338.0</v>
      </c>
      <c r="E19" s="53">
        <v>134.0</v>
      </c>
      <c r="F19" s="53">
        <v>47.0</v>
      </c>
      <c r="G19" s="53">
        <v>10.4</v>
      </c>
      <c r="H19" s="54"/>
      <c r="I19" s="53">
        <v>6.0</v>
      </c>
      <c r="J19" s="53">
        <v>53.0</v>
      </c>
      <c r="K19" s="53">
        <v>52.0</v>
      </c>
      <c r="L19" s="53">
        <v>139.0</v>
      </c>
      <c r="M19" s="53">
        <v>77.0</v>
      </c>
      <c r="N19" s="53">
        <v>18.9</v>
      </c>
      <c r="O19" s="54"/>
      <c r="P19" s="53">
        <v>6.0</v>
      </c>
      <c r="Q19" s="53">
        <v>54.0</v>
      </c>
      <c r="R19" s="53">
        <v>51.0</v>
      </c>
      <c r="S19" s="53">
        <v>341.1</v>
      </c>
      <c r="T19" s="53">
        <v>330.7</v>
      </c>
      <c r="U19" s="53">
        <v>195.9</v>
      </c>
      <c r="V19" s="54"/>
      <c r="W19" s="53">
        <v>337.2</v>
      </c>
      <c r="X19" s="53">
        <v>267.6</v>
      </c>
      <c r="Y19" s="53">
        <v>157.2</v>
      </c>
      <c r="Z19" s="54"/>
      <c r="AA19" s="53">
        <v>340.8</v>
      </c>
      <c r="AB19" s="53">
        <v>339.5</v>
      </c>
      <c r="AC19" s="53">
        <v>224.1</v>
      </c>
      <c r="AD19" s="54"/>
      <c r="AE19" s="53">
        <v>341.4</v>
      </c>
      <c r="AF19" s="53">
        <v>379.4</v>
      </c>
      <c r="AG19" s="53">
        <v>204.2</v>
      </c>
      <c r="AH19" s="54"/>
      <c r="AI19" s="53">
        <v>347.5</v>
      </c>
      <c r="AJ19" s="53">
        <v>425.1</v>
      </c>
      <c r="AK19" s="53">
        <v>267.5</v>
      </c>
      <c r="AL19" s="54"/>
      <c r="AM19" s="53">
        <v>338.2</v>
      </c>
      <c r="AN19" s="53">
        <v>453.3</v>
      </c>
      <c r="AO19" s="53">
        <v>253.5</v>
      </c>
      <c r="AP19" s="54"/>
      <c r="AQ19" s="53">
        <v>134.0</v>
      </c>
      <c r="AR19" s="54">
        <f t="shared" ref="AR19:AS19" si="19">F19</f>
        <v>47</v>
      </c>
      <c r="AS19" s="56">
        <f t="shared" si="19"/>
        <v>10.4</v>
      </c>
      <c r="AT19" s="54"/>
      <c r="AU19" s="54">
        <f t="shared" ref="AU19:AW19" si="20">L19</f>
        <v>139</v>
      </c>
      <c r="AV19" s="54">
        <f t="shared" si="20"/>
        <v>77</v>
      </c>
      <c r="AW19" s="54">
        <f t="shared" si="20"/>
        <v>18.9</v>
      </c>
      <c r="AX19" s="54"/>
      <c r="AY19" s="168">
        <f t="shared" si="6"/>
        <v>134</v>
      </c>
      <c r="AZ19" s="54"/>
      <c r="BA19" s="54"/>
      <c r="BB19" s="54"/>
      <c r="BC19" s="89"/>
      <c r="BD19" s="54"/>
      <c r="BE19" s="53">
        <v>32.0</v>
      </c>
      <c r="BF19" s="53">
        <v>9.0</v>
      </c>
      <c r="BG19" s="53">
        <v>0.5</v>
      </c>
      <c r="BH19" s="54"/>
      <c r="BI19" s="53">
        <v>22.0</v>
      </c>
      <c r="BJ19" s="53">
        <v>85.0</v>
      </c>
      <c r="BK19" s="53">
        <v>56.0</v>
      </c>
      <c r="BL19" s="89"/>
      <c r="BM19" s="58">
        <v>346.0</v>
      </c>
      <c r="BN19" s="58">
        <v>147.0</v>
      </c>
      <c r="BO19" s="58">
        <v>243.0</v>
      </c>
      <c r="BP19" s="58">
        <v>12.2</v>
      </c>
      <c r="BQ19" s="59"/>
      <c r="BR19" s="58">
        <v>6.0</v>
      </c>
      <c r="BS19" s="58">
        <v>58.0</v>
      </c>
      <c r="BT19" s="58">
        <v>56.0</v>
      </c>
      <c r="BU19" s="59">
        <f t="shared" si="7"/>
        <v>346</v>
      </c>
      <c r="BV19" s="58">
        <v>349.0</v>
      </c>
      <c r="BW19" s="58">
        <v>209.0</v>
      </c>
      <c r="BX19" s="58">
        <v>14.0</v>
      </c>
      <c r="BY19" s="58">
        <v>339.0</v>
      </c>
      <c r="BZ19" s="58">
        <v>369.0</v>
      </c>
      <c r="CA19" s="58">
        <v>207.0</v>
      </c>
      <c r="CB19" s="58">
        <v>13.0</v>
      </c>
      <c r="CC19" s="58">
        <v>346.0</v>
      </c>
      <c r="CD19" s="58">
        <v>230.0</v>
      </c>
      <c r="CE19" s="58">
        <v>132.0</v>
      </c>
      <c r="CF19" s="58">
        <v>14.0</v>
      </c>
      <c r="CG19" s="58">
        <v>339.0</v>
      </c>
      <c r="CH19" s="58">
        <v>236.0</v>
      </c>
      <c r="CI19" s="58">
        <v>132.0</v>
      </c>
      <c r="CJ19" s="58">
        <v>10.0</v>
      </c>
      <c r="CK19" s="58">
        <v>352.0</v>
      </c>
      <c r="CL19" s="58">
        <v>122.0</v>
      </c>
      <c r="CM19" s="58">
        <v>81.0</v>
      </c>
      <c r="CN19" s="58">
        <v>1.0</v>
      </c>
      <c r="CO19" s="58">
        <v>336.0</v>
      </c>
      <c r="CP19" s="58">
        <v>239.0</v>
      </c>
      <c r="CQ19" s="58">
        <v>121.0</v>
      </c>
      <c r="CR19" s="58">
        <v>5.0</v>
      </c>
      <c r="CS19" s="58">
        <v>339.0</v>
      </c>
      <c r="CT19" s="58">
        <v>248.0</v>
      </c>
      <c r="CU19" s="58">
        <v>150.0</v>
      </c>
      <c r="CV19" s="58">
        <v>82.0</v>
      </c>
      <c r="CW19" s="58">
        <v>341.0</v>
      </c>
      <c r="CX19" s="58">
        <v>231.0</v>
      </c>
      <c r="CY19" s="58">
        <v>123.0</v>
      </c>
      <c r="CZ19" s="58">
        <v>58.0</v>
      </c>
      <c r="DA19" s="58">
        <v>327.0</v>
      </c>
      <c r="DB19" s="58">
        <v>232.0</v>
      </c>
      <c r="DC19" s="58">
        <v>124.0</v>
      </c>
      <c r="DD19" s="58">
        <v>42.0</v>
      </c>
      <c r="DE19" s="59">
        <f t="shared" si="8"/>
        <v>147</v>
      </c>
      <c r="DF19" s="58">
        <v>35.2</v>
      </c>
      <c r="DG19" s="59">
        <f t="shared" ref="DG19:DH19" si="21">BO19</f>
        <v>243</v>
      </c>
      <c r="DH19" s="59">
        <f t="shared" si="21"/>
        <v>12.2</v>
      </c>
      <c r="DI19" s="59"/>
      <c r="DJ19" s="58">
        <v>7.0</v>
      </c>
      <c r="DK19" s="58">
        <v>58.0</v>
      </c>
      <c r="DL19" s="58">
        <v>52.0</v>
      </c>
      <c r="DM19" s="89"/>
      <c r="DN19" s="61">
        <v>344.0</v>
      </c>
      <c r="DO19" s="61">
        <v>142.0</v>
      </c>
      <c r="DP19" s="61">
        <v>32.8</v>
      </c>
      <c r="DQ19" s="61">
        <v>19.01</v>
      </c>
      <c r="DR19" s="61">
        <v>5.72</v>
      </c>
      <c r="DS19" s="61">
        <v>8.0</v>
      </c>
      <c r="DT19" s="61">
        <v>38.0</v>
      </c>
      <c r="DU19" s="61">
        <v>43.9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340.0</v>
      </c>
      <c r="EF19" s="63">
        <v>136.0</v>
      </c>
      <c r="EG19" s="63">
        <v>92.0</v>
      </c>
      <c r="EH19" s="63">
        <v>3.8</v>
      </c>
      <c r="EI19" s="64"/>
      <c r="EJ19" s="63">
        <v>9.0</v>
      </c>
      <c r="EK19" s="63">
        <v>48.0</v>
      </c>
      <c r="EL19" s="63">
        <v>50.0</v>
      </c>
      <c r="EM19" s="63">
        <v>136.0</v>
      </c>
      <c r="EN19" s="63">
        <v>94.0</v>
      </c>
      <c r="EO19" s="63">
        <v>4.1</v>
      </c>
      <c r="EP19" s="64"/>
      <c r="EQ19" s="63">
        <v>9.0</v>
      </c>
      <c r="ER19" s="63">
        <v>48.0</v>
      </c>
      <c r="ES19" s="63">
        <v>51.0</v>
      </c>
      <c r="ET19" s="63">
        <v>339.0</v>
      </c>
      <c r="EU19" s="63">
        <v>0.0</v>
      </c>
      <c r="EV19" s="63">
        <v>0.0</v>
      </c>
      <c r="EW19" s="63">
        <v>0.0</v>
      </c>
      <c r="EX19" s="63">
        <v>338.0</v>
      </c>
      <c r="EY19" s="63">
        <v>149.0</v>
      </c>
      <c r="EZ19" s="63">
        <v>-4.5</v>
      </c>
      <c r="FA19" s="63">
        <v>-6.8</v>
      </c>
      <c r="FB19" s="63">
        <v>338.0</v>
      </c>
      <c r="FC19" s="63">
        <v>0.0</v>
      </c>
      <c r="FD19" s="63">
        <v>0.0</v>
      </c>
      <c r="FE19" s="63">
        <v>0.0</v>
      </c>
      <c r="FF19" s="63">
        <v>339.0</v>
      </c>
      <c r="FG19" s="63">
        <v>258.0</v>
      </c>
      <c r="FH19" s="63">
        <v>149.0</v>
      </c>
      <c r="FI19" s="63">
        <v>-7.1</v>
      </c>
      <c r="FJ19" s="63">
        <v>340.0</v>
      </c>
      <c r="FK19" s="63">
        <v>236.0</v>
      </c>
      <c r="FL19" s="63">
        <v>135.3</v>
      </c>
      <c r="FM19" s="64"/>
      <c r="FN19" s="63">
        <v>340.0</v>
      </c>
      <c r="FO19" s="63">
        <v>250.0</v>
      </c>
      <c r="FP19" s="63">
        <v>136.3</v>
      </c>
      <c r="FQ19" s="63">
        <v>4.2</v>
      </c>
      <c r="FR19" s="63">
        <v>136.0</v>
      </c>
      <c r="FS19" s="64"/>
      <c r="FT19" s="63">
        <v>21.51</v>
      </c>
      <c r="FU19" s="64"/>
      <c r="FV19" s="63">
        <v>136.0</v>
      </c>
      <c r="FW19" s="64"/>
      <c r="FX19" s="64"/>
      <c r="FY19" s="64"/>
      <c r="FZ19" s="89"/>
      <c r="GA19" s="65">
        <v>341.0</v>
      </c>
      <c r="GB19" s="66">
        <v>477.52</v>
      </c>
      <c r="GC19" s="66">
        <v>262.99</v>
      </c>
      <c r="GD19" s="66">
        <v>25.71</v>
      </c>
      <c r="GE19" s="66">
        <v>340.0</v>
      </c>
      <c r="GF19" s="66">
        <v>462.65</v>
      </c>
      <c r="GG19" s="66">
        <v>259.98</v>
      </c>
      <c r="GH19" s="66">
        <v>30.91</v>
      </c>
      <c r="GI19" s="66">
        <v>340.0</v>
      </c>
      <c r="GJ19" s="66">
        <v>238.42</v>
      </c>
      <c r="GK19" s="66">
        <v>136.36</v>
      </c>
      <c r="GL19" s="66">
        <v>8.29</v>
      </c>
      <c r="GM19" s="66">
        <v>339.0</v>
      </c>
      <c r="GN19" s="66">
        <v>255.27</v>
      </c>
      <c r="GO19" s="66">
        <v>136.52</v>
      </c>
      <c r="GP19" s="66">
        <v>14.83</v>
      </c>
      <c r="GQ19" s="66">
        <v>341.0</v>
      </c>
      <c r="GR19" s="66">
        <v>240.62</v>
      </c>
      <c r="GS19" s="66">
        <v>130.75</v>
      </c>
      <c r="GT19" s="66">
        <v>14.07</v>
      </c>
      <c r="GU19" s="66">
        <v>341.0</v>
      </c>
      <c r="GV19" s="66">
        <v>231.97</v>
      </c>
      <c r="GW19" s="66">
        <v>130.33</v>
      </c>
      <c r="GX19" s="66">
        <v>16.17</v>
      </c>
      <c r="GY19" s="89"/>
      <c r="GZ19" s="98" t="s">
        <v>91</v>
      </c>
      <c r="HA19" s="99" t="s">
        <v>92</v>
      </c>
      <c r="HB19" s="98">
        <v>127.0</v>
      </c>
      <c r="HC19" s="98">
        <v>6.35</v>
      </c>
      <c r="HD19" s="98">
        <v>2.54</v>
      </c>
      <c r="HE19" s="99">
        <v>8.0</v>
      </c>
      <c r="HF19" s="99">
        <v>40.0</v>
      </c>
      <c r="HG19" s="99">
        <v>40.0</v>
      </c>
      <c r="HH19" s="98" t="s">
        <v>91</v>
      </c>
      <c r="HI19" s="98" t="s">
        <v>92</v>
      </c>
      <c r="HJ19" s="98">
        <v>104.0</v>
      </c>
      <c r="HK19" s="98">
        <v>5.2</v>
      </c>
      <c r="HL19" s="98">
        <v>2.08</v>
      </c>
      <c r="HM19" s="98">
        <v>5.0</v>
      </c>
      <c r="HN19" s="99">
        <v>48.0</v>
      </c>
      <c r="HO19" s="99">
        <v>45.0</v>
      </c>
      <c r="HP19" s="98" t="s">
        <v>91</v>
      </c>
      <c r="HQ19" s="99" t="s">
        <v>92</v>
      </c>
      <c r="HR19" s="98">
        <v>102.0</v>
      </c>
      <c r="HS19" s="98">
        <v>5.1</v>
      </c>
      <c r="HT19" s="98">
        <v>2.55</v>
      </c>
      <c r="HU19" s="98">
        <v>7.0</v>
      </c>
      <c r="HV19" s="99">
        <v>48.0</v>
      </c>
      <c r="HW19" s="99">
        <v>48.0</v>
      </c>
      <c r="HX19" s="89"/>
      <c r="HY19" s="147">
        <v>135.0</v>
      </c>
      <c r="HZ19" s="147">
        <v>33.0</v>
      </c>
      <c r="IA19" s="72">
        <v>104.0</v>
      </c>
      <c r="IB19" s="72">
        <v>5.2</v>
      </c>
      <c r="IC19" s="73"/>
      <c r="ID19" s="72">
        <v>2.0</v>
      </c>
      <c r="IE19" s="72">
        <v>58.0</v>
      </c>
      <c r="IF19" s="72">
        <v>38.0</v>
      </c>
      <c r="IG19" s="89"/>
      <c r="IH19" s="74">
        <v>139.0</v>
      </c>
      <c r="II19" s="74">
        <v>33.6</v>
      </c>
      <c r="IJ19" s="74">
        <v>215.0</v>
      </c>
      <c r="IK19" s="74">
        <v>11.0</v>
      </c>
      <c r="IL19" s="74">
        <v>12.2</v>
      </c>
      <c r="IM19" s="74">
        <v>6.0</v>
      </c>
      <c r="IN19" s="74">
        <v>44.0</v>
      </c>
      <c r="IO19" s="74">
        <v>42.0</v>
      </c>
      <c r="IP19" s="74">
        <v>139.0</v>
      </c>
      <c r="IQ19" s="74">
        <v>34.4</v>
      </c>
      <c r="IR19" s="74">
        <v>4.0</v>
      </c>
      <c r="IS19" s="74">
        <v>0.1</v>
      </c>
      <c r="IT19" s="74">
        <v>0.3</v>
      </c>
      <c r="IU19" s="74">
        <v>12.0</v>
      </c>
      <c r="IV19" s="74">
        <v>46.0</v>
      </c>
      <c r="IW19" s="74">
        <v>45.0</v>
      </c>
      <c r="IX19" s="89"/>
      <c r="IY19" s="149">
        <v>140.74</v>
      </c>
      <c r="IZ19" s="149">
        <v>35.13</v>
      </c>
      <c r="JA19" s="149">
        <v>469.4</v>
      </c>
      <c r="JB19" s="149">
        <v>23.47</v>
      </c>
      <c r="JC19" s="149">
        <v>8.24</v>
      </c>
      <c r="JD19" s="149">
        <v>3.0</v>
      </c>
      <c r="JE19" s="149">
        <v>63.54</v>
      </c>
      <c r="JF19" s="149">
        <v>44.22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135.0</v>
      </c>
      <c r="JQ19" s="78">
        <v>32.3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38.0</v>
      </c>
      <c r="JX19" s="78">
        <v>135.0</v>
      </c>
      <c r="JY19" s="78">
        <v>32.3</v>
      </c>
      <c r="JZ19" s="78">
        <v>185.0</v>
      </c>
      <c r="KA19" s="78">
        <v>10.2</v>
      </c>
      <c r="KB19" s="78">
        <v>3.5</v>
      </c>
      <c r="KC19" s="78">
        <v>2.0</v>
      </c>
      <c r="KD19" s="78">
        <v>45.0</v>
      </c>
      <c r="KE19" s="78">
        <v>44.0</v>
      </c>
      <c r="KF19" s="89"/>
      <c r="KG19" s="79">
        <v>32.0</v>
      </c>
      <c r="KH19" s="79">
        <v>154.0</v>
      </c>
      <c r="KI19" s="238">
        <v>8.2</v>
      </c>
      <c r="KJ19" s="238"/>
      <c r="KK19" s="79">
        <v>1.0</v>
      </c>
      <c r="KL19" s="79">
        <v>52.0</v>
      </c>
      <c r="KM19" s="79">
        <v>52.0</v>
      </c>
      <c r="KN19" s="79">
        <v>134.0</v>
      </c>
      <c r="KO19" s="79">
        <v>32.0</v>
      </c>
      <c r="KP19" s="79" t="s">
        <v>98</v>
      </c>
      <c r="KQ19" s="235" t="s">
        <v>98</v>
      </c>
      <c r="KR19" s="235"/>
      <c r="KS19" s="79">
        <v>1.0</v>
      </c>
      <c r="KT19" s="79">
        <v>52.0</v>
      </c>
      <c r="KU19" s="79">
        <v>50.0</v>
      </c>
      <c r="KV19" s="80"/>
      <c r="KW19" s="89"/>
      <c r="KX19" s="81">
        <v>34.0</v>
      </c>
      <c r="KY19" s="81">
        <v>208.0</v>
      </c>
      <c r="KZ19" s="81">
        <v>10.2</v>
      </c>
      <c r="LA19" s="81">
        <v>2.8</v>
      </c>
      <c r="LB19" s="81">
        <v>3.0</v>
      </c>
      <c r="LC19" s="81">
        <v>48.0</v>
      </c>
      <c r="LD19" s="81">
        <v>48.0</v>
      </c>
      <c r="LE19" s="81">
        <v>135.0</v>
      </c>
      <c r="LF19" s="81">
        <v>34.0</v>
      </c>
      <c r="LG19" s="81">
        <v>292.0</v>
      </c>
      <c r="LH19" s="81">
        <v>14.3</v>
      </c>
      <c r="LI19" s="81">
        <v>5.0</v>
      </c>
      <c r="LJ19" s="81">
        <v>5.0</v>
      </c>
      <c r="LK19" s="81">
        <v>53.0</v>
      </c>
      <c r="LL19" s="81">
        <v>53.0</v>
      </c>
      <c r="LM19" s="270"/>
      <c r="LN19" s="89"/>
      <c r="LO19" s="82">
        <v>339.0</v>
      </c>
      <c r="LP19" s="82">
        <v>296.0</v>
      </c>
      <c r="LQ19" s="82">
        <v>169.0</v>
      </c>
      <c r="LR19" s="82">
        <v>70.0</v>
      </c>
      <c r="LS19" s="82">
        <v>329.0</v>
      </c>
      <c r="LT19" s="82">
        <v>62.0</v>
      </c>
      <c r="LU19" s="82">
        <v>10.0</v>
      </c>
      <c r="LV19" s="82">
        <v>142.0</v>
      </c>
      <c r="LW19" s="82">
        <v>113.0</v>
      </c>
      <c r="LX19" s="82">
        <v>54.0</v>
      </c>
      <c r="LY19" s="82">
        <v>51.0</v>
      </c>
      <c r="LZ19" s="82">
        <v>12.0</v>
      </c>
      <c r="MA19" s="82">
        <v>43.0</v>
      </c>
      <c r="MB19" s="82">
        <v>2.0</v>
      </c>
      <c r="MC19" s="82">
        <v>139.0</v>
      </c>
      <c r="MD19" s="82">
        <v>183.0</v>
      </c>
      <c r="ME19" s="82">
        <v>71.0</v>
      </c>
      <c r="MF19" s="82">
        <v>57.0</v>
      </c>
      <c r="MG19" s="82">
        <v>10.0</v>
      </c>
      <c r="MH19" s="120">
        <v>0.0</v>
      </c>
      <c r="MI19" s="120">
        <v>0.0</v>
      </c>
      <c r="MJ19" s="120">
        <v>0.0</v>
      </c>
      <c r="MK19" s="120">
        <v>0.0</v>
      </c>
      <c r="ML19" s="83">
        <v>54.0</v>
      </c>
      <c r="MM19" s="83">
        <v>52.0</v>
      </c>
      <c r="MN19" s="120">
        <v>5.0</v>
      </c>
      <c r="MO19" s="86"/>
      <c r="MP19" s="87"/>
      <c r="MQ19" s="87"/>
      <c r="MR19" s="87"/>
      <c r="MS19" s="87"/>
      <c r="MT19" s="82">
        <v>2.0</v>
      </c>
      <c r="MU19" s="82">
        <v>3.0</v>
      </c>
      <c r="MV19" s="82">
        <v>39.0</v>
      </c>
      <c r="MW19" s="82">
        <v>37.0</v>
      </c>
      <c r="MX19" s="82">
        <v>38.0</v>
      </c>
      <c r="MY19" s="82" t="s">
        <v>96</v>
      </c>
      <c r="MZ19" s="82">
        <v>5.0</v>
      </c>
      <c r="NA19" s="87"/>
      <c r="NB19" s="82">
        <v>20.0</v>
      </c>
      <c r="NC19" s="82">
        <v>7.0</v>
      </c>
      <c r="ND19" s="82">
        <v>352.0</v>
      </c>
      <c r="NE19" s="82">
        <v>36.0</v>
      </c>
      <c r="NF19" s="82">
        <v>45.0</v>
      </c>
      <c r="NG19" s="82">
        <v>45.0</v>
      </c>
      <c r="NH19" s="82">
        <v>5.0</v>
      </c>
      <c r="NI19" s="87"/>
      <c r="NJ19" s="120">
        <v>0.0</v>
      </c>
      <c r="NK19" s="120">
        <v>0.0</v>
      </c>
      <c r="NL19" s="120">
        <v>0.0</v>
      </c>
      <c r="NM19" s="83">
        <v>35.0</v>
      </c>
      <c r="NN19" s="83">
        <v>45.0</v>
      </c>
      <c r="NO19" s="83">
        <v>52.0</v>
      </c>
      <c r="NP19" s="120">
        <v>4.0</v>
      </c>
    </row>
    <row r="20" ht="14.25" customHeight="1">
      <c r="A20" s="49">
        <v>0.291666666666667</v>
      </c>
      <c r="B20" s="50"/>
      <c r="C20" s="51">
        <v>49.99</v>
      </c>
      <c r="D20" s="195">
        <v>339.0</v>
      </c>
      <c r="E20" s="53">
        <v>134.0</v>
      </c>
      <c r="F20" s="53">
        <v>79.0</v>
      </c>
      <c r="G20" s="53">
        <v>17.3</v>
      </c>
      <c r="H20" s="54"/>
      <c r="I20" s="53">
        <v>6.0</v>
      </c>
      <c r="J20" s="53">
        <v>53.0</v>
      </c>
      <c r="K20" s="53">
        <v>52.0</v>
      </c>
      <c r="L20" s="53">
        <v>139.0</v>
      </c>
      <c r="M20" s="53">
        <v>77.0</v>
      </c>
      <c r="N20" s="53">
        <v>19.2</v>
      </c>
      <c r="O20" s="54"/>
      <c r="P20" s="53">
        <v>6.0</v>
      </c>
      <c r="Q20" s="53">
        <v>54.0</v>
      </c>
      <c r="R20" s="53">
        <v>51.0</v>
      </c>
      <c r="S20" s="53">
        <v>344.2</v>
      </c>
      <c r="T20" s="53">
        <v>386.7</v>
      </c>
      <c r="U20" s="53">
        <v>174.4</v>
      </c>
      <c r="V20" s="54"/>
      <c r="W20" s="53">
        <v>339.8</v>
      </c>
      <c r="X20" s="53">
        <v>225.5</v>
      </c>
      <c r="Y20" s="53">
        <v>131.3</v>
      </c>
      <c r="Z20" s="54"/>
      <c r="AA20" s="53">
        <v>343.7</v>
      </c>
      <c r="AB20" s="53">
        <v>359.2</v>
      </c>
      <c r="AC20" s="53">
        <v>237.3</v>
      </c>
      <c r="AD20" s="54"/>
      <c r="AE20" s="53">
        <v>343.2</v>
      </c>
      <c r="AF20" s="53">
        <v>427.7</v>
      </c>
      <c r="AG20" s="53">
        <v>232.2</v>
      </c>
      <c r="AH20" s="54"/>
      <c r="AI20" s="53">
        <v>350.8</v>
      </c>
      <c r="AJ20" s="53">
        <v>415.6</v>
      </c>
      <c r="AK20" s="53">
        <v>364.1</v>
      </c>
      <c r="AL20" s="54"/>
      <c r="AM20" s="53">
        <v>341.9</v>
      </c>
      <c r="AN20" s="53">
        <v>443.5</v>
      </c>
      <c r="AO20" s="53">
        <v>250.9</v>
      </c>
      <c r="AP20" s="54"/>
      <c r="AQ20" s="53">
        <v>134.0</v>
      </c>
      <c r="AR20" s="54">
        <f t="shared" ref="AR20:AS20" si="22">F20</f>
        <v>79</v>
      </c>
      <c r="AS20" s="56">
        <f t="shared" si="22"/>
        <v>17.3</v>
      </c>
      <c r="AT20" s="54"/>
      <c r="AU20" s="54">
        <f t="shared" ref="AU20:AW20" si="23">L20</f>
        <v>139</v>
      </c>
      <c r="AV20" s="54">
        <f t="shared" si="23"/>
        <v>77</v>
      </c>
      <c r="AW20" s="54">
        <f t="shared" si="23"/>
        <v>19.2</v>
      </c>
      <c r="AX20" s="54"/>
      <c r="AY20" s="168">
        <f t="shared" si="6"/>
        <v>134</v>
      </c>
      <c r="AZ20" s="54"/>
      <c r="BA20" s="54"/>
      <c r="BB20" s="54"/>
      <c r="BC20" s="89"/>
      <c r="BD20" s="54"/>
      <c r="BE20" s="53">
        <v>32.0</v>
      </c>
      <c r="BF20" s="53">
        <v>14.0</v>
      </c>
      <c r="BG20" s="53">
        <v>0.7</v>
      </c>
      <c r="BH20" s="54"/>
      <c r="BI20" s="53">
        <v>22.0</v>
      </c>
      <c r="BJ20" s="53">
        <v>85.0</v>
      </c>
      <c r="BK20" s="53">
        <v>56.0</v>
      </c>
      <c r="BL20" s="89"/>
      <c r="BM20" s="58">
        <v>346.0</v>
      </c>
      <c r="BN20" s="58">
        <v>147.0</v>
      </c>
      <c r="BO20" s="59">
        <f>11+102+84</f>
        <v>197</v>
      </c>
      <c r="BP20" s="58">
        <v>9.9</v>
      </c>
      <c r="BQ20" s="59"/>
      <c r="BR20" s="58">
        <v>6.0</v>
      </c>
      <c r="BS20" s="58">
        <v>58.0</v>
      </c>
      <c r="BT20" s="58">
        <v>54.0</v>
      </c>
      <c r="BU20" s="59">
        <f t="shared" si="7"/>
        <v>346</v>
      </c>
      <c r="BV20" s="58">
        <v>350.0</v>
      </c>
      <c r="BW20" s="58">
        <v>208.0</v>
      </c>
      <c r="BX20" s="58">
        <v>19.0</v>
      </c>
      <c r="BY20" s="58">
        <v>338.0</v>
      </c>
      <c r="BZ20" s="58">
        <v>364.0</v>
      </c>
      <c r="CA20" s="58">
        <v>205.0</v>
      </c>
      <c r="CB20" s="58">
        <v>16.0</v>
      </c>
      <c r="CC20" s="58">
        <v>346.0</v>
      </c>
      <c r="CD20" s="58">
        <v>242.0</v>
      </c>
      <c r="CE20" s="58">
        <v>142.0</v>
      </c>
      <c r="CF20" s="58">
        <v>8.0</v>
      </c>
      <c r="CG20" s="58">
        <v>338.0</v>
      </c>
      <c r="CH20" s="58">
        <v>249.0</v>
      </c>
      <c r="CI20" s="58">
        <v>140.0</v>
      </c>
      <c r="CJ20" s="58">
        <v>8.0</v>
      </c>
      <c r="CK20" s="58">
        <v>352.0</v>
      </c>
      <c r="CL20" s="58">
        <v>215.0</v>
      </c>
      <c r="CM20" s="58">
        <v>118.0</v>
      </c>
      <c r="CN20" s="58">
        <v>5.0</v>
      </c>
      <c r="CO20" s="58">
        <v>336.0</v>
      </c>
      <c r="CP20" s="58">
        <v>203.0</v>
      </c>
      <c r="CQ20" s="58">
        <v>107.0</v>
      </c>
      <c r="CR20" s="58">
        <v>4.0</v>
      </c>
      <c r="CS20" s="58">
        <v>339.0</v>
      </c>
      <c r="CT20" s="58">
        <v>25.0</v>
      </c>
      <c r="CU20" s="58">
        <v>143.0</v>
      </c>
      <c r="CV20" s="58">
        <v>66.0</v>
      </c>
      <c r="CW20" s="58">
        <v>342.0</v>
      </c>
      <c r="CX20" s="58">
        <v>293.0</v>
      </c>
      <c r="CY20" s="58">
        <v>161.0</v>
      </c>
      <c r="CZ20" s="58">
        <v>66.0</v>
      </c>
      <c r="DA20" s="58">
        <v>328.0</v>
      </c>
      <c r="DB20" s="58">
        <v>298.0</v>
      </c>
      <c r="DC20" s="58">
        <v>160.0</v>
      </c>
      <c r="DD20" s="58">
        <v>34.0</v>
      </c>
      <c r="DE20" s="59">
        <f t="shared" si="8"/>
        <v>147</v>
      </c>
      <c r="DF20" s="58">
        <v>35.2</v>
      </c>
      <c r="DG20" s="59">
        <f t="shared" ref="DG20:DH20" si="24">BO20</f>
        <v>197</v>
      </c>
      <c r="DH20" s="59">
        <f t="shared" si="24"/>
        <v>9.9</v>
      </c>
      <c r="DI20" s="59"/>
      <c r="DJ20" s="58">
        <v>7.0</v>
      </c>
      <c r="DK20" s="58">
        <v>58.0</v>
      </c>
      <c r="DL20" s="58">
        <v>50.0</v>
      </c>
      <c r="DM20" s="89"/>
      <c r="DN20" s="61">
        <v>344.0</v>
      </c>
      <c r="DO20" s="61">
        <v>142.0</v>
      </c>
      <c r="DP20" s="61">
        <v>35.64</v>
      </c>
      <c r="DQ20" s="61">
        <v>20.12</v>
      </c>
      <c r="DR20" s="61">
        <v>5.7</v>
      </c>
      <c r="DS20" s="61">
        <v>8.0</v>
      </c>
      <c r="DT20" s="61">
        <v>40.0</v>
      </c>
      <c r="DU20" s="61">
        <v>42.0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92.0</v>
      </c>
      <c r="EH20" s="63">
        <v>3.8</v>
      </c>
      <c r="EI20" s="64"/>
      <c r="EJ20" s="63">
        <v>9.0</v>
      </c>
      <c r="EK20" s="63">
        <v>47.0</v>
      </c>
      <c r="EL20" s="63">
        <v>50.0</v>
      </c>
      <c r="EM20" s="63">
        <v>137.0</v>
      </c>
      <c r="EN20" s="63">
        <v>87.0</v>
      </c>
      <c r="EO20" s="63">
        <v>3.7</v>
      </c>
      <c r="EP20" s="64"/>
      <c r="EQ20" s="63">
        <v>9.0</v>
      </c>
      <c r="ER20" s="63">
        <v>48.0</v>
      </c>
      <c r="ES20" s="63">
        <v>51.0</v>
      </c>
      <c r="ET20" s="63">
        <v>340.0</v>
      </c>
      <c r="EU20" s="63">
        <v>0.0</v>
      </c>
      <c r="EV20" s="63">
        <v>0.0</v>
      </c>
      <c r="EW20" s="63">
        <v>0.0</v>
      </c>
      <c r="EX20" s="63">
        <v>339.0</v>
      </c>
      <c r="EY20" s="63">
        <v>258.0</v>
      </c>
      <c r="EZ20" s="63">
        <v>149.0</v>
      </c>
      <c r="FA20" s="63">
        <v>-6.0</v>
      </c>
      <c r="FB20" s="63">
        <v>339.0</v>
      </c>
      <c r="FC20" s="63">
        <v>0.0</v>
      </c>
      <c r="FD20" s="63">
        <v>0.0</v>
      </c>
      <c r="FE20" s="63">
        <v>0.0</v>
      </c>
      <c r="FF20" s="63">
        <v>340.0</v>
      </c>
      <c r="FG20" s="63">
        <v>257.0</v>
      </c>
      <c r="FH20" s="63">
        <v>149.3</v>
      </c>
      <c r="FI20" s="63">
        <v>-5.4</v>
      </c>
      <c r="FJ20" s="63">
        <v>340.0</v>
      </c>
      <c r="FK20" s="63">
        <v>342.0</v>
      </c>
      <c r="FL20" s="63">
        <v>140.0</v>
      </c>
      <c r="FM20" s="64"/>
      <c r="FN20" s="63">
        <v>340.0</v>
      </c>
      <c r="FO20" s="63">
        <v>258.0</v>
      </c>
      <c r="FP20" s="63">
        <v>142.0</v>
      </c>
      <c r="FQ20" s="63">
        <v>5.1</v>
      </c>
      <c r="FR20" s="63">
        <v>137.0</v>
      </c>
      <c r="FS20" s="64"/>
      <c r="FT20" s="63">
        <v>15.51</v>
      </c>
      <c r="FU20" s="64"/>
      <c r="FV20" s="63">
        <v>137.0</v>
      </c>
      <c r="FW20" s="64"/>
      <c r="FX20" s="64"/>
      <c r="FY20" s="64"/>
      <c r="FZ20" s="89"/>
      <c r="GA20" s="93">
        <v>340.0</v>
      </c>
      <c r="GB20" s="94">
        <v>545.42</v>
      </c>
      <c r="GC20" s="94">
        <v>300.86</v>
      </c>
      <c r="GD20" s="94">
        <v>24.12</v>
      </c>
      <c r="GE20" s="94">
        <v>340.0</v>
      </c>
      <c r="GF20" s="94">
        <v>527.28</v>
      </c>
      <c r="GG20" s="94">
        <v>297.34</v>
      </c>
      <c r="GH20" s="94">
        <v>28.31</v>
      </c>
      <c r="GI20" s="94">
        <v>341.0</v>
      </c>
      <c r="GJ20" s="94">
        <v>245.01</v>
      </c>
      <c r="GK20" s="94">
        <v>140.63</v>
      </c>
      <c r="GL20" s="94">
        <v>7.71</v>
      </c>
      <c r="GM20" s="94">
        <v>341.0</v>
      </c>
      <c r="GN20" s="94">
        <v>261.11</v>
      </c>
      <c r="GO20" s="94">
        <v>140.63</v>
      </c>
      <c r="GP20" s="94">
        <v>15.91</v>
      </c>
      <c r="GQ20" s="94">
        <v>342.0</v>
      </c>
      <c r="GR20" s="94">
        <v>286.73</v>
      </c>
      <c r="GS20" s="94">
        <v>155.29</v>
      </c>
      <c r="GT20" s="94">
        <v>9.21</v>
      </c>
      <c r="GU20" s="94">
        <v>341.0</v>
      </c>
      <c r="GV20" s="94">
        <v>275.06</v>
      </c>
      <c r="GW20" s="94">
        <v>155.7</v>
      </c>
      <c r="GX20" s="94">
        <v>12.56</v>
      </c>
      <c r="GY20" s="89"/>
      <c r="GZ20" s="98" t="s">
        <v>91</v>
      </c>
      <c r="HA20" s="99" t="s">
        <v>92</v>
      </c>
      <c r="HB20" s="98">
        <v>135.0</v>
      </c>
      <c r="HC20" s="97">
        <f t="shared" ref="HC20:HC37" si="28">HB20/20</f>
        <v>6.75</v>
      </c>
      <c r="HD20" s="97">
        <f t="shared" ref="HD20:HD37" si="29">HC20*0.4</f>
        <v>2.7</v>
      </c>
      <c r="HE20" s="99">
        <v>8.0</v>
      </c>
      <c r="HF20" s="99">
        <v>40.0</v>
      </c>
      <c r="HG20" s="99">
        <v>40.0</v>
      </c>
      <c r="HH20" s="98" t="s">
        <v>91</v>
      </c>
      <c r="HI20" s="98" t="s">
        <v>92</v>
      </c>
      <c r="HJ20" s="98">
        <v>106.0</v>
      </c>
      <c r="HK20" s="97">
        <f t="shared" ref="HK20:HK37" si="30">HJ20/20</f>
        <v>5.3</v>
      </c>
      <c r="HL20" s="97">
        <f t="shared" ref="HL20:HL37" si="31">HK20*0.4</f>
        <v>2.12</v>
      </c>
      <c r="HM20" s="98">
        <v>5.0</v>
      </c>
      <c r="HN20" s="99">
        <v>48.0</v>
      </c>
      <c r="HO20" s="99">
        <v>45.0</v>
      </c>
      <c r="HP20" s="98" t="s">
        <v>91</v>
      </c>
      <c r="HQ20" s="99" t="s">
        <v>92</v>
      </c>
      <c r="HR20" s="98">
        <v>227.0</v>
      </c>
      <c r="HS20" s="97">
        <f t="shared" ref="HS20:HS37" si="32">HR20/20</f>
        <v>11.35</v>
      </c>
      <c r="HT20" s="97">
        <f t="shared" ref="HT20:HT37" si="33">HS20*0.4</f>
        <v>4.54</v>
      </c>
      <c r="HU20" s="98">
        <v>7.0</v>
      </c>
      <c r="HV20" s="99">
        <v>50.0</v>
      </c>
      <c r="HW20" s="99">
        <v>50.0</v>
      </c>
      <c r="HX20" s="89"/>
      <c r="HY20" s="147">
        <v>135.0</v>
      </c>
      <c r="HZ20" s="147">
        <v>33.0</v>
      </c>
      <c r="IA20" s="72">
        <v>102.0</v>
      </c>
      <c r="IB20" s="72">
        <v>5.2</v>
      </c>
      <c r="IC20" s="73"/>
      <c r="ID20" s="72">
        <v>2.0</v>
      </c>
      <c r="IE20" s="72">
        <v>58.0</v>
      </c>
      <c r="IF20" s="72">
        <v>38.0</v>
      </c>
      <c r="IG20" s="89"/>
      <c r="IH20" s="74">
        <v>138.0</v>
      </c>
      <c r="II20" s="74">
        <v>33.4</v>
      </c>
      <c r="IJ20" s="74">
        <v>209.0</v>
      </c>
      <c r="IK20" s="74">
        <v>10.7</v>
      </c>
      <c r="IL20" s="74">
        <v>11.9</v>
      </c>
      <c r="IM20" s="74">
        <v>6.0</v>
      </c>
      <c r="IN20" s="74">
        <v>45.0</v>
      </c>
      <c r="IO20" s="74">
        <v>43.0</v>
      </c>
      <c r="IP20" s="74">
        <v>138.0</v>
      </c>
      <c r="IQ20" s="74">
        <v>34.2</v>
      </c>
      <c r="IR20" s="74">
        <v>4.0</v>
      </c>
      <c r="IS20" s="74">
        <v>0.1</v>
      </c>
      <c r="IT20" s="74">
        <v>0.3</v>
      </c>
      <c r="IU20" s="74">
        <v>12.0</v>
      </c>
      <c r="IV20" s="74">
        <v>47.0</v>
      </c>
      <c r="IW20" s="74">
        <v>46.0</v>
      </c>
      <c r="IX20" s="89"/>
      <c r="IY20" s="149">
        <v>141.54</v>
      </c>
      <c r="IZ20" s="149">
        <v>35.29</v>
      </c>
      <c r="JA20" s="149">
        <v>348.4</v>
      </c>
      <c r="JB20" s="149">
        <v>17.42</v>
      </c>
      <c r="JC20" s="149">
        <v>6.66</v>
      </c>
      <c r="JD20" s="149">
        <v>3.0</v>
      </c>
      <c r="JE20" s="149">
        <v>58.4</v>
      </c>
      <c r="JF20" s="149">
        <v>44.22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137.0</v>
      </c>
      <c r="JQ20" s="78">
        <v>32.4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38.0</v>
      </c>
      <c r="JX20" s="78">
        <v>137.0</v>
      </c>
      <c r="JY20" s="78">
        <v>32.4</v>
      </c>
      <c r="JZ20" s="78">
        <v>153.0</v>
      </c>
      <c r="KA20" s="78">
        <v>8.4</v>
      </c>
      <c r="KB20" s="78">
        <v>2.5</v>
      </c>
      <c r="KC20" s="78">
        <v>2.0</v>
      </c>
      <c r="KD20" s="78">
        <v>44.0</v>
      </c>
      <c r="KE20" s="78">
        <v>44.0</v>
      </c>
      <c r="KF20" s="89"/>
      <c r="KG20" s="79">
        <v>33.0</v>
      </c>
      <c r="KH20" s="79">
        <v>42.0</v>
      </c>
      <c r="KI20" s="238">
        <v>2.1</v>
      </c>
      <c r="KJ20" s="238"/>
      <c r="KK20" s="79">
        <v>1.0</v>
      </c>
      <c r="KL20" s="79">
        <v>52.0</v>
      </c>
      <c r="KM20" s="79">
        <v>52.0</v>
      </c>
      <c r="KN20" s="79">
        <v>138.0</v>
      </c>
      <c r="KO20" s="79">
        <v>33.0</v>
      </c>
      <c r="KP20" s="79" t="s">
        <v>98</v>
      </c>
      <c r="KQ20" s="235" t="s">
        <v>98</v>
      </c>
      <c r="KR20" s="235" t="s">
        <v>98</v>
      </c>
      <c r="KS20" s="79">
        <v>1.0</v>
      </c>
      <c r="KT20" s="79">
        <v>52.0</v>
      </c>
      <c r="KU20" s="79">
        <v>50.0</v>
      </c>
      <c r="KV20" s="80"/>
      <c r="KW20" s="89"/>
      <c r="KX20" s="81">
        <v>35.0</v>
      </c>
      <c r="KY20" s="81">
        <v>214.0</v>
      </c>
      <c r="KZ20" s="81">
        <v>10.5</v>
      </c>
      <c r="LA20" s="81">
        <v>2.8</v>
      </c>
      <c r="LB20" s="81">
        <v>3.0</v>
      </c>
      <c r="LC20" s="81">
        <v>48.0</v>
      </c>
      <c r="LD20" s="81">
        <v>48.0</v>
      </c>
      <c r="LE20" s="81">
        <v>138.0</v>
      </c>
      <c r="LF20" s="81">
        <v>35.0</v>
      </c>
      <c r="LG20" s="81">
        <v>339.0</v>
      </c>
      <c r="LH20" s="81">
        <v>16.6</v>
      </c>
      <c r="LI20" s="81">
        <v>5.0</v>
      </c>
      <c r="LJ20" s="81">
        <v>5.0</v>
      </c>
      <c r="LK20" s="81">
        <v>50.0</v>
      </c>
      <c r="LL20" s="81">
        <v>50.0</v>
      </c>
      <c r="LM20" s="270"/>
      <c r="LN20" s="89"/>
      <c r="LO20" s="82">
        <v>341.0</v>
      </c>
      <c r="LP20" s="82">
        <v>207.0</v>
      </c>
      <c r="LQ20" s="82">
        <v>163.0</v>
      </c>
      <c r="LR20" s="82">
        <v>72.0</v>
      </c>
      <c r="LS20" s="82">
        <v>331.0</v>
      </c>
      <c r="LT20" s="82">
        <v>44.0</v>
      </c>
      <c r="LU20" s="82">
        <v>2.0</v>
      </c>
      <c r="LV20" s="82">
        <v>144.0</v>
      </c>
      <c r="LW20" s="82">
        <v>78.0</v>
      </c>
      <c r="LX20" s="82">
        <v>58.0</v>
      </c>
      <c r="LY20" s="82">
        <v>50.0</v>
      </c>
      <c r="LZ20" s="82">
        <v>12.0</v>
      </c>
      <c r="MA20" s="82">
        <v>119.0</v>
      </c>
      <c r="MB20" s="82">
        <v>5.0</v>
      </c>
      <c r="MC20" s="82">
        <v>141.0</v>
      </c>
      <c r="MD20" s="82">
        <v>199.0</v>
      </c>
      <c r="ME20" s="82">
        <v>71.0</v>
      </c>
      <c r="MF20" s="82">
        <v>56.0</v>
      </c>
      <c r="MG20" s="82">
        <v>10.0</v>
      </c>
      <c r="MH20" s="120">
        <v>0.0</v>
      </c>
      <c r="MI20" s="120">
        <v>0.0</v>
      </c>
      <c r="MJ20" s="120">
        <v>0.0</v>
      </c>
      <c r="MK20" s="120">
        <v>0.0</v>
      </c>
      <c r="ML20" s="83">
        <v>54.0</v>
      </c>
      <c r="MM20" s="83">
        <v>52.0</v>
      </c>
      <c r="MN20" s="120">
        <v>5.0</v>
      </c>
      <c r="MO20" s="86"/>
      <c r="MP20" s="87"/>
      <c r="MQ20" s="87"/>
      <c r="MR20" s="87"/>
      <c r="MS20" s="87"/>
      <c r="MT20" s="82">
        <v>8.0</v>
      </c>
      <c r="MU20" s="82">
        <v>7.0</v>
      </c>
      <c r="MV20" s="82">
        <v>153.0</v>
      </c>
      <c r="MW20" s="82">
        <v>37.0</v>
      </c>
      <c r="MX20" s="82">
        <v>38.0</v>
      </c>
      <c r="MY20" s="82" t="s">
        <v>96</v>
      </c>
      <c r="MZ20" s="82">
        <v>5.0</v>
      </c>
      <c r="NA20" s="87"/>
      <c r="NB20" s="82">
        <v>8.0</v>
      </c>
      <c r="NC20" s="82">
        <v>3.0</v>
      </c>
      <c r="ND20" s="82">
        <v>137.0</v>
      </c>
      <c r="NE20" s="82">
        <v>36.0</v>
      </c>
      <c r="NF20" s="82">
        <v>45.0</v>
      </c>
      <c r="NG20" s="82">
        <v>45.0</v>
      </c>
      <c r="NH20" s="82">
        <v>5.0</v>
      </c>
      <c r="NI20" s="87"/>
      <c r="NJ20" s="120">
        <v>0.0</v>
      </c>
      <c r="NK20" s="120">
        <v>0.0</v>
      </c>
      <c r="NL20" s="120">
        <v>0.0</v>
      </c>
      <c r="NM20" s="83">
        <v>35.0</v>
      </c>
      <c r="NN20" s="83">
        <v>45.0</v>
      </c>
      <c r="NO20" s="83">
        <v>52.0</v>
      </c>
      <c r="NP20" s="120">
        <v>4.0</v>
      </c>
    </row>
    <row r="21" ht="14.25" customHeight="1">
      <c r="A21" s="49">
        <v>0.333333333333334</v>
      </c>
      <c r="B21" s="50"/>
      <c r="C21" s="51">
        <v>50.17</v>
      </c>
      <c r="D21" s="195">
        <v>335.0</v>
      </c>
      <c r="E21" s="53">
        <v>134.0</v>
      </c>
      <c r="F21" s="53">
        <v>66.0</v>
      </c>
      <c r="G21" s="53">
        <v>14.1</v>
      </c>
      <c r="H21" s="54"/>
      <c r="I21" s="53">
        <v>6.0</v>
      </c>
      <c r="J21" s="53">
        <v>53.0</v>
      </c>
      <c r="K21" s="53">
        <v>52.0</v>
      </c>
      <c r="L21" s="53">
        <v>138.0</v>
      </c>
      <c r="M21" s="53">
        <v>53.0</v>
      </c>
      <c r="N21" s="53">
        <v>12.7</v>
      </c>
      <c r="O21" s="54"/>
      <c r="P21" s="53">
        <v>6.0</v>
      </c>
      <c r="Q21" s="53">
        <v>54.0</v>
      </c>
      <c r="R21" s="53">
        <v>51.0</v>
      </c>
      <c r="S21" s="53">
        <v>339.6</v>
      </c>
      <c r="T21" s="53">
        <v>350.1</v>
      </c>
      <c r="U21" s="53">
        <v>207.3</v>
      </c>
      <c r="V21" s="54"/>
      <c r="W21" s="53">
        <v>335.4</v>
      </c>
      <c r="X21" s="53">
        <v>273.1</v>
      </c>
      <c r="Y21" s="53">
        <v>160.8</v>
      </c>
      <c r="Z21" s="54"/>
      <c r="AA21" s="53">
        <v>339.7</v>
      </c>
      <c r="AB21" s="53">
        <v>363.3</v>
      </c>
      <c r="AC21" s="53">
        <v>236.7</v>
      </c>
      <c r="AD21" s="54"/>
      <c r="AE21" s="53">
        <v>339.5</v>
      </c>
      <c r="AF21" s="53">
        <v>403.1</v>
      </c>
      <c r="AG21" s="53">
        <v>215.0</v>
      </c>
      <c r="AH21" s="54"/>
      <c r="AI21" s="53">
        <v>346.6</v>
      </c>
      <c r="AJ21" s="53">
        <v>464.7</v>
      </c>
      <c r="AK21" s="53">
        <v>289.3</v>
      </c>
      <c r="AL21" s="54"/>
      <c r="AM21" s="53">
        <v>337.9</v>
      </c>
      <c r="AN21" s="53">
        <v>490.9</v>
      </c>
      <c r="AO21" s="53">
        <v>273.3</v>
      </c>
      <c r="AP21" s="54"/>
      <c r="AQ21" s="53">
        <v>134.0</v>
      </c>
      <c r="AR21" s="54">
        <f t="shared" ref="AR21:AS21" si="25">F21</f>
        <v>66</v>
      </c>
      <c r="AS21" s="56">
        <f t="shared" si="25"/>
        <v>14.1</v>
      </c>
      <c r="AT21" s="54"/>
      <c r="AU21" s="54">
        <f t="shared" ref="AU21:AW21" si="26">L21</f>
        <v>138</v>
      </c>
      <c r="AV21" s="54">
        <f t="shared" si="26"/>
        <v>53</v>
      </c>
      <c r="AW21" s="54">
        <f t="shared" si="26"/>
        <v>12.7</v>
      </c>
      <c r="AX21" s="54"/>
      <c r="AY21" s="168">
        <f t="shared" si="6"/>
        <v>134</v>
      </c>
      <c r="AZ21" s="54"/>
      <c r="BA21" s="54"/>
      <c r="BB21" s="54"/>
      <c r="BC21" s="89"/>
      <c r="BD21" s="54"/>
      <c r="BE21" s="53">
        <v>32.0</v>
      </c>
      <c r="BF21" s="53">
        <v>16.0</v>
      </c>
      <c r="BG21" s="53">
        <v>0.7</v>
      </c>
      <c r="BH21" s="54"/>
      <c r="BI21" s="53">
        <v>22.0</v>
      </c>
      <c r="BJ21" s="53">
        <v>85.0</v>
      </c>
      <c r="BK21" s="53">
        <v>56.0</v>
      </c>
      <c r="BL21" s="89"/>
      <c r="BM21" s="58">
        <v>346.0</v>
      </c>
      <c r="BN21" s="58">
        <v>147.0</v>
      </c>
      <c r="BO21" s="58">
        <v>178.0</v>
      </c>
      <c r="BP21" s="58">
        <v>8.9</v>
      </c>
      <c r="BQ21" s="59"/>
      <c r="BR21" s="58">
        <v>6.0</v>
      </c>
      <c r="BS21" s="58">
        <v>58.0</v>
      </c>
      <c r="BT21" s="58">
        <v>54.0</v>
      </c>
      <c r="BU21" s="59">
        <f t="shared" si="7"/>
        <v>346</v>
      </c>
      <c r="BV21" s="58">
        <v>354.0</v>
      </c>
      <c r="BW21" s="58">
        <v>207.0</v>
      </c>
      <c r="BX21" s="58">
        <v>12.0</v>
      </c>
      <c r="BY21" s="58">
        <v>338.0</v>
      </c>
      <c r="BZ21" s="58">
        <v>368.0</v>
      </c>
      <c r="CA21" s="58">
        <v>207.0</v>
      </c>
      <c r="CB21" s="58">
        <v>10.0</v>
      </c>
      <c r="CC21" s="58">
        <v>344.0</v>
      </c>
      <c r="CD21" s="58">
        <v>252.0</v>
      </c>
      <c r="CE21" s="58">
        <v>144.0</v>
      </c>
      <c r="CF21" s="58">
        <v>12.0</v>
      </c>
      <c r="CG21" s="58">
        <v>338.0</v>
      </c>
      <c r="CH21" s="58">
        <v>256.0</v>
      </c>
      <c r="CI21" s="58">
        <v>143.0</v>
      </c>
      <c r="CJ21" s="58">
        <v>12.0</v>
      </c>
      <c r="CK21" s="58">
        <v>351.0</v>
      </c>
      <c r="CL21" s="58">
        <v>238.0</v>
      </c>
      <c r="CM21" s="58">
        <v>134.0</v>
      </c>
      <c r="CN21" s="58">
        <v>2.0</v>
      </c>
      <c r="CO21" s="58">
        <v>335.0</v>
      </c>
      <c r="CP21" s="58">
        <v>244.0</v>
      </c>
      <c r="CQ21" s="58">
        <v>122.0</v>
      </c>
      <c r="CR21" s="58">
        <v>3.0</v>
      </c>
      <c r="CS21" s="58">
        <v>338.0</v>
      </c>
      <c r="CT21" s="58">
        <v>237.0</v>
      </c>
      <c r="CU21" s="58">
        <v>146.0</v>
      </c>
      <c r="CV21" s="58">
        <v>73.0</v>
      </c>
      <c r="CW21" s="58">
        <v>342.0</v>
      </c>
      <c r="CX21" s="58">
        <v>260.0</v>
      </c>
      <c r="CY21" s="58">
        <v>144.0</v>
      </c>
      <c r="CZ21" s="58">
        <v>61.0</v>
      </c>
      <c r="DA21" s="58">
        <v>328.0</v>
      </c>
      <c r="DB21" s="58">
        <v>265.0</v>
      </c>
      <c r="DC21" s="58">
        <v>143.0</v>
      </c>
      <c r="DD21" s="58">
        <v>33.0</v>
      </c>
      <c r="DE21" s="59">
        <f t="shared" si="8"/>
        <v>147</v>
      </c>
      <c r="DF21" s="58">
        <v>35.2</v>
      </c>
      <c r="DG21" s="59">
        <f t="shared" ref="DG21:DH21" si="27">BO21</f>
        <v>178</v>
      </c>
      <c r="DH21" s="59">
        <f t="shared" si="27"/>
        <v>8.9</v>
      </c>
      <c r="DI21" s="59"/>
      <c r="DJ21" s="58">
        <v>7.0</v>
      </c>
      <c r="DK21" s="58">
        <v>58.0</v>
      </c>
      <c r="DL21" s="58">
        <v>50.0</v>
      </c>
      <c r="DM21" s="89"/>
      <c r="DN21" s="61">
        <v>344.0</v>
      </c>
      <c r="DO21" s="61">
        <v>142.0</v>
      </c>
      <c r="DP21" s="61">
        <v>33.04</v>
      </c>
      <c r="DQ21" s="61">
        <v>18.63</v>
      </c>
      <c r="DR21" s="61">
        <v>5.35</v>
      </c>
      <c r="DS21" s="61">
        <v>8.0</v>
      </c>
      <c r="DT21" s="61">
        <v>41.0</v>
      </c>
      <c r="DU21" s="61">
        <v>42.8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339.0</v>
      </c>
      <c r="EF21" s="63">
        <v>136.0</v>
      </c>
      <c r="EG21" s="63">
        <v>112.0</v>
      </c>
      <c r="EH21" s="63">
        <v>4.7</v>
      </c>
      <c r="EI21" s="64"/>
      <c r="EJ21" s="63">
        <v>9.0</v>
      </c>
      <c r="EK21" s="63">
        <v>47.0</v>
      </c>
      <c r="EL21" s="63">
        <v>50.0</v>
      </c>
      <c r="EM21" s="63">
        <v>136.0</v>
      </c>
      <c r="EN21" s="63">
        <v>91.0</v>
      </c>
      <c r="EO21" s="63">
        <v>4.0</v>
      </c>
      <c r="EP21" s="64"/>
      <c r="EQ21" s="63">
        <v>9.0</v>
      </c>
      <c r="ER21" s="63">
        <v>50.0</v>
      </c>
      <c r="ES21" s="63">
        <v>51.0</v>
      </c>
      <c r="ET21" s="63">
        <v>338.0</v>
      </c>
      <c r="EU21" s="63">
        <v>0.0</v>
      </c>
      <c r="EV21" s="63">
        <v>0.0</v>
      </c>
      <c r="EW21" s="63">
        <v>0.0</v>
      </c>
      <c r="EX21" s="63">
        <v>337.0</v>
      </c>
      <c r="EY21" s="63">
        <v>259.0</v>
      </c>
      <c r="EZ21" s="63">
        <v>149.0</v>
      </c>
      <c r="FA21" s="63">
        <v>-4.9</v>
      </c>
      <c r="FB21" s="63">
        <v>337.0</v>
      </c>
      <c r="FC21" s="63">
        <v>0.0</v>
      </c>
      <c r="FD21" s="63">
        <v>0.0</v>
      </c>
      <c r="FE21" s="63">
        <v>0.0</v>
      </c>
      <c r="FF21" s="63">
        <v>338.0</v>
      </c>
      <c r="FG21" s="63">
        <v>258.0</v>
      </c>
      <c r="FH21" s="63">
        <v>149.0</v>
      </c>
      <c r="FI21" s="63">
        <v>-5.9</v>
      </c>
      <c r="FJ21" s="63">
        <v>339.0</v>
      </c>
      <c r="FK21" s="63">
        <v>241.0</v>
      </c>
      <c r="FL21" s="63">
        <v>138.0</v>
      </c>
      <c r="FM21" s="64"/>
      <c r="FN21" s="63">
        <v>339.0</v>
      </c>
      <c r="FO21" s="63">
        <v>255.0</v>
      </c>
      <c r="FP21" s="63">
        <v>138.0</v>
      </c>
      <c r="FQ21" s="63">
        <v>2.9</v>
      </c>
      <c r="FR21" s="63">
        <v>136.0</v>
      </c>
      <c r="FS21" s="64"/>
      <c r="FT21" s="63">
        <v>19.23</v>
      </c>
      <c r="FU21" s="64"/>
      <c r="FV21" s="63">
        <v>136.0</v>
      </c>
      <c r="FW21" s="64"/>
      <c r="FX21" s="64"/>
      <c r="FY21" s="64"/>
      <c r="FZ21" s="89"/>
      <c r="GA21" s="65">
        <v>339.0</v>
      </c>
      <c r="GB21" s="66">
        <v>460.31</v>
      </c>
      <c r="GC21" s="66">
        <v>283.77</v>
      </c>
      <c r="GD21" s="66">
        <v>28.81</v>
      </c>
      <c r="GE21" s="66">
        <v>336.0</v>
      </c>
      <c r="GF21" s="66">
        <v>490.03</v>
      </c>
      <c r="GG21" s="66">
        <v>282.42</v>
      </c>
      <c r="GH21" s="66">
        <v>34.01</v>
      </c>
      <c r="GI21" s="66">
        <v>339.0</v>
      </c>
      <c r="GJ21" s="66">
        <v>241.94</v>
      </c>
      <c r="GK21" s="66">
        <v>-138.03</v>
      </c>
      <c r="GL21" s="66">
        <v>-8.21</v>
      </c>
      <c r="GM21" s="66">
        <v>339.0</v>
      </c>
      <c r="GN21" s="66">
        <v>221.42</v>
      </c>
      <c r="GO21" s="66">
        <v>-138.28</v>
      </c>
      <c r="GP21" s="66">
        <v>-16.08</v>
      </c>
      <c r="GQ21" s="66">
        <v>339.0</v>
      </c>
      <c r="GR21" s="66">
        <v>227.67</v>
      </c>
      <c r="GS21" s="66">
        <v>-141.13</v>
      </c>
      <c r="GT21" s="66">
        <v>-18.26</v>
      </c>
      <c r="GU21" s="66">
        <v>339.0</v>
      </c>
      <c r="GV21" s="66">
        <v>247.36</v>
      </c>
      <c r="GW21" s="66">
        <v>-139.62</v>
      </c>
      <c r="GX21" s="66">
        <v>-20.26</v>
      </c>
      <c r="GY21" s="89"/>
      <c r="GZ21" s="98" t="s">
        <v>91</v>
      </c>
      <c r="HA21" s="99" t="s">
        <v>92</v>
      </c>
      <c r="HB21" s="98">
        <v>136.0</v>
      </c>
      <c r="HC21" s="97">
        <f t="shared" si="28"/>
        <v>6.8</v>
      </c>
      <c r="HD21" s="97">
        <f t="shared" si="29"/>
        <v>2.72</v>
      </c>
      <c r="HE21" s="99">
        <v>8.0</v>
      </c>
      <c r="HF21" s="99">
        <v>53.0</v>
      </c>
      <c r="HG21" s="99">
        <v>50.0</v>
      </c>
      <c r="HH21" s="98" t="s">
        <v>91</v>
      </c>
      <c r="HI21" s="98" t="s">
        <v>92</v>
      </c>
      <c r="HJ21" s="98">
        <v>104.0</v>
      </c>
      <c r="HK21" s="97">
        <f t="shared" si="30"/>
        <v>5.2</v>
      </c>
      <c r="HL21" s="97">
        <f t="shared" si="31"/>
        <v>2.08</v>
      </c>
      <c r="HM21" s="98">
        <v>5.0</v>
      </c>
      <c r="HN21" s="99">
        <v>54.0</v>
      </c>
      <c r="HO21" s="99">
        <v>52.0</v>
      </c>
      <c r="HP21" s="98" t="s">
        <v>91</v>
      </c>
      <c r="HQ21" s="99" t="s">
        <v>92</v>
      </c>
      <c r="HR21" s="98">
        <v>225.0</v>
      </c>
      <c r="HS21" s="97">
        <f t="shared" si="32"/>
        <v>11.25</v>
      </c>
      <c r="HT21" s="97">
        <f t="shared" si="33"/>
        <v>4.5</v>
      </c>
      <c r="HU21" s="98">
        <v>7.0</v>
      </c>
      <c r="HV21" s="99">
        <v>50.0</v>
      </c>
      <c r="HW21" s="99">
        <v>50.0</v>
      </c>
      <c r="HX21" s="89"/>
      <c r="HY21" s="147">
        <v>135.0</v>
      </c>
      <c r="HZ21" s="147">
        <v>33.0</v>
      </c>
      <c r="IA21" s="72">
        <v>105.0</v>
      </c>
      <c r="IB21" s="72">
        <v>5.5</v>
      </c>
      <c r="IC21" s="73"/>
      <c r="ID21" s="72">
        <v>2.0</v>
      </c>
      <c r="IE21" s="72">
        <v>58.0</v>
      </c>
      <c r="IF21" s="72">
        <v>38.0</v>
      </c>
      <c r="IG21" s="89"/>
      <c r="IH21" s="74">
        <v>140.0</v>
      </c>
      <c r="II21" s="74">
        <v>34.2</v>
      </c>
      <c r="IJ21" s="74">
        <v>90.0</v>
      </c>
      <c r="IK21" s="74">
        <v>4.4</v>
      </c>
      <c r="IL21" s="74">
        <v>5.3</v>
      </c>
      <c r="IM21" s="74">
        <v>6.0</v>
      </c>
      <c r="IN21" s="74">
        <v>45.0</v>
      </c>
      <c r="IO21" s="74">
        <v>43.0</v>
      </c>
      <c r="IP21" s="74">
        <v>140.0</v>
      </c>
      <c r="IQ21" s="74">
        <v>34.8</v>
      </c>
      <c r="IR21" s="74">
        <v>5.0</v>
      </c>
      <c r="IS21" s="74">
        <v>0.1</v>
      </c>
      <c r="IT21" s="74">
        <v>0.3</v>
      </c>
      <c r="IU21" s="74">
        <v>12.0</v>
      </c>
      <c r="IV21" s="74">
        <v>47.0</v>
      </c>
      <c r="IW21" s="74">
        <v>48.0</v>
      </c>
      <c r="IX21" s="89"/>
      <c r="IY21" s="149">
        <v>141.24</v>
      </c>
      <c r="IZ21" s="149">
        <v>35.35</v>
      </c>
      <c r="JA21" s="149">
        <v>326.2</v>
      </c>
      <c r="JB21" s="149">
        <v>16.31</v>
      </c>
      <c r="JC21" s="149">
        <v>6.48</v>
      </c>
      <c r="JD21" s="149">
        <v>3.0</v>
      </c>
      <c r="JE21" s="149">
        <v>56.73</v>
      </c>
      <c r="JF21" s="149">
        <v>42.49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135.0</v>
      </c>
      <c r="JQ21" s="78">
        <v>32.0</v>
      </c>
      <c r="JR21" s="78">
        <v>0.0</v>
      </c>
      <c r="JS21" s="78">
        <v>0.0</v>
      </c>
      <c r="JT21" s="78">
        <v>0.0</v>
      </c>
      <c r="JU21" s="78">
        <v>2.0</v>
      </c>
      <c r="JV21" s="78">
        <v>38.0</v>
      </c>
      <c r="JW21" s="78">
        <v>38.0</v>
      </c>
      <c r="JX21" s="78">
        <v>135.0</v>
      </c>
      <c r="JY21" s="78">
        <v>32.0</v>
      </c>
      <c r="JZ21" s="78">
        <v>160.0</v>
      </c>
      <c r="KA21" s="78">
        <v>8.5</v>
      </c>
      <c r="KB21" s="78">
        <v>3.1</v>
      </c>
      <c r="KC21" s="78">
        <v>2.0</v>
      </c>
      <c r="KD21" s="78">
        <v>43.0</v>
      </c>
      <c r="KE21" s="78">
        <v>434.0</v>
      </c>
      <c r="KF21" s="89"/>
      <c r="KG21" s="79">
        <v>33.0</v>
      </c>
      <c r="KH21" s="79">
        <v>102.0</v>
      </c>
      <c r="KI21" s="238">
        <v>5.2</v>
      </c>
      <c r="KJ21" s="238"/>
      <c r="KK21" s="79">
        <v>1.0</v>
      </c>
      <c r="KL21" s="79">
        <v>42.0</v>
      </c>
      <c r="KM21" s="79">
        <v>42.0</v>
      </c>
      <c r="KN21" s="79">
        <v>136.0</v>
      </c>
      <c r="KO21" s="79">
        <v>33.0</v>
      </c>
      <c r="KP21" s="235">
        <v>3.0</v>
      </c>
      <c r="KQ21" s="235">
        <v>0.2</v>
      </c>
      <c r="KR21" s="235"/>
      <c r="KS21" s="79">
        <v>1.0</v>
      </c>
      <c r="KT21" s="79">
        <v>42.0</v>
      </c>
      <c r="KU21" s="79">
        <v>40.0</v>
      </c>
      <c r="KV21" s="80"/>
      <c r="KW21" s="89"/>
      <c r="KX21" s="81">
        <v>35.0</v>
      </c>
      <c r="KY21" s="81">
        <v>210.0</v>
      </c>
      <c r="KZ21" s="81">
        <v>10.3</v>
      </c>
      <c r="LA21" s="81">
        <v>2.5</v>
      </c>
      <c r="LB21" s="81">
        <v>3.0</v>
      </c>
      <c r="LC21" s="81">
        <v>48.0</v>
      </c>
      <c r="LD21" s="81">
        <v>48.0</v>
      </c>
      <c r="LE21" s="81">
        <v>144.0</v>
      </c>
      <c r="LF21" s="81">
        <v>35.0</v>
      </c>
      <c r="LG21" s="81">
        <v>165.0</v>
      </c>
      <c r="LH21" s="81">
        <v>8.1</v>
      </c>
      <c r="LI21" s="81">
        <v>5.0</v>
      </c>
      <c r="LJ21" s="81">
        <v>5.0</v>
      </c>
      <c r="LK21" s="81">
        <v>50.0</v>
      </c>
      <c r="LL21" s="81">
        <v>50.0</v>
      </c>
      <c r="LM21" s="270"/>
      <c r="LN21" s="89"/>
      <c r="LO21" s="82">
        <v>343.0</v>
      </c>
      <c r="LP21" s="82">
        <v>255.0</v>
      </c>
      <c r="LQ21" s="82">
        <v>150.0</v>
      </c>
      <c r="LR21" s="82">
        <v>72.0</v>
      </c>
      <c r="LS21" s="82">
        <v>332.0</v>
      </c>
      <c r="LT21" s="82">
        <v>36.0</v>
      </c>
      <c r="LU21" s="82">
        <v>1.0</v>
      </c>
      <c r="LV21" s="82">
        <v>145.0</v>
      </c>
      <c r="LW21" s="82">
        <v>64.0</v>
      </c>
      <c r="LX21" s="82">
        <v>52.0</v>
      </c>
      <c r="LY21" s="82">
        <v>51.0</v>
      </c>
      <c r="LZ21" s="82">
        <v>12.0</v>
      </c>
      <c r="MA21" s="82">
        <v>114.0</v>
      </c>
      <c r="MB21" s="82">
        <v>3.0</v>
      </c>
      <c r="MC21" s="82">
        <v>141.0</v>
      </c>
      <c r="MD21" s="82">
        <v>191.0</v>
      </c>
      <c r="ME21" s="82">
        <v>72.0</v>
      </c>
      <c r="MF21" s="82">
        <v>56.0</v>
      </c>
      <c r="MG21" s="82">
        <v>10.0</v>
      </c>
      <c r="MH21" s="120">
        <v>0.0</v>
      </c>
      <c r="MI21" s="120">
        <v>0.0</v>
      </c>
      <c r="MJ21" s="120">
        <v>0.0</v>
      </c>
      <c r="MK21" s="120">
        <v>0.0</v>
      </c>
      <c r="ML21" s="83">
        <v>54.0</v>
      </c>
      <c r="MM21" s="83">
        <v>52.0</v>
      </c>
      <c r="MN21" s="120">
        <v>5.0</v>
      </c>
      <c r="MO21" s="86"/>
      <c r="MP21" s="87"/>
      <c r="MQ21" s="87"/>
      <c r="MR21" s="87"/>
      <c r="MS21" s="87"/>
      <c r="MT21" s="82">
        <v>6.0</v>
      </c>
      <c r="MU21" s="82">
        <v>8.0</v>
      </c>
      <c r="MV21" s="82">
        <v>112.0</v>
      </c>
      <c r="MW21" s="82">
        <v>37.0</v>
      </c>
      <c r="MX21" s="82">
        <v>38.0</v>
      </c>
      <c r="MY21" s="82" t="s">
        <v>96</v>
      </c>
      <c r="MZ21" s="82">
        <v>5.0</v>
      </c>
      <c r="NA21" s="87"/>
      <c r="NB21" s="82">
        <v>7.0</v>
      </c>
      <c r="NC21" s="82">
        <v>3.0</v>
      </c>
      <c r="ND21" s="82">
        <v>132.0</v>
      </c>
      <c r="NE21" s="82">
        <v>36.0</v>
      </c>
      <c r="NF21" s="82">
        <v>45.0</v>
      </c>
      <c r="NG21" s="82">
        <v>45.0</v>
      </c>
      <c r="NH21" s="82">
        <v>5.0</v>
      </c>
      <c r="NI21" s="87"/>
      <c r="NJ21" s="120">
        <v>0.0</v>
      </c>
      <c r="NK21" s="120">
        <v>0.0</v>
      </c>
      <c r="NL21" s="120">
        <v>0.0</v>
      </c>
      <c r="NM21" s="83">
        <v>35.0</v>
      </c>
      <c r="NN21" s="83">
        <v>45.0</v>
      </c>
      <c r="NO21" s="83">
        <v>52.0</v>
      </c>
      <c r="NP21" s="120">
        <v>4.0</v>
      </c>
    </row>
    <row r="22" ht="14.25" customHeight="1">
      <c r="A22" s="49">
        <v>0.375</v>
      </c>
      <c r="B22" s="50"/>
      <c r="C22" s="51">
        <v>50.17</v>
      </c>
      <c r="D22" s="195">
        <v>338.0</v>
      </c>
      <c r="E22" s="53">
        <v>133.0</v>
      </c>
      <c r="F22" s="53">
        <v>110.0</v>
      </c>
      <c r="G22" s="53">
        <v>23.3</v>
      </c>
      <c r="H22" s="54"/>
      <c r="I22" s="53">
        <v>6.0</v>
      </c>
      <c r="J22" s="53">
        <v>49.0</v>
      </c>
      <c r="K22" s="53">
        <v>48.0</v>
      </c>
      <c r="L22" s="53">
        <v>138.0</v>
      </c>
      <c r="M22" s="53">
        <v>55.0</v>
      </c>
      <c r="N22" s="53">
        <v>13.5</v>
      </c>
      <c r="O22" s="54"/>
      <c r="P22" s="53">
        <v>6.0</v>
      </c>
      <c r="Q22" s="53">
        <v>55.0</v>
      </c>
      <c r="R22" s="53">
        <v>51.0</v>
      </c>
      <c r="S22" s="53">
        <v>339.4</v>
      </c>
      <c r="T22" s="53">
        <v>381.6</v>
      </c>
      <c r="U22" s="53">
        <v>217.5</v>
      </c>
      <c r="V22" s="54"/>
      <c r="W22" s="53">
        <v>335.7</v>
      </c>
      <c r="X22" s="53">
        <v>320.0</v>
      </c>
      <c r="Y22" s="53">
        <v>170.3</v>
      </c>
      <c r="Z22" s="54"/>
      <c r="AA22" s="53">
        <v>339.4</v>
      </c>
      <c r="AB22" s="53">
        <v>374.5</v>
      </c>
      <c r="AC22" s="53">
        <v>215.1</v>
      </c>
      <c r="AD22" s="54"/>
      <c r="AE22" s="53">
        <v>339.3</v>
      </c>
      <c r="AF22" s="53">
        <v>345.5</v>
      </c>
      <c r="AG22" s="53">
        <v>197.0</v>
      </c>
      <c r="AH22" s="54"/>
      <c r="AI22" s="53">
        <v>346.6</v>
      </c>
      <c r="AJ22" s="53">
        <v>484.6</v>
      </c>
      <c r="AK22" s="53">
        <v>285.5</v>
      </c>
      <c r="AL22" s="54"/>
      <c r="AM22" s="53">
        <v>337.9</v>
      </c>
      <c r="AN22" s="53">
        <v>493.6</v>
      </c>
      <c r="AO22" s="53">
        <v>267.3</v>
      </c>
      <c r="AP22" s="54"/>
      <c r="AQ22" s="53">
        <v>133.0</v>
      </c>
      <c r="AR22" s="54">
        <f t="shared" ref="AR22:AS22" si="34">F22</f>
        <v>110</v>
      </c>
      <c r="AS22" s="56">
        <f t="shared" si="34"/>
        <v>23.3</v>
      </c>
      <c r="AT22" s="54"/>
      <c r="AU22" s="54">
        <f t="shared" ref="AU22:AW22" si="35">L22</f>
        <v>138</v>
      </c>
      <c r="AV22" s="54">
        <f t="shared" si="35"/>
        <v>55</v>
      </c>
      <c r="AW22" s="54">
        <f t="shared" si="35"/>
        <v>13.5</v>
      </c>
      <c r="AX22" s="54"/>
      <c r="AY22" s="168">
        <f t="shared" si="6"/>
        <v>133</v>
      </c>
      <c r="AZ22" s="54"/>
      <c r="BA22" s="54"/>
      <c r="BB22" s="54"/>
      <c r="BC22" s="89"/>
      <c r="BD22" s="54"/>
      <c r="BE22" s="53">
        <v>32.0</v>
      </c>
      <c r="BF22" s="53">
        <v>16.0</v>
      </c>
      <c r="BG22" s="53">
        <v>0.8</v>
      </c>
      <c r="BH22" s="54"/>
      <c r="BI22" s="53">
        <v>22.0</v>
      </c>
      <c r="BJ22" s="53">
        <v>85.0</v>
      </c>
      <c r="BK22" s="53">
        <v>56.0</v>
      </c>
      <c r="BL22" s="89"/>
      <c r="BM22" s="58">
        <v>346.0</v>
      </c>
      <c r="BN22" s="58">
        <v>148.0</v>
      </c>
      <c r="BO22" s="58">
        <v>158.0</v>
      </c>
      <c r="BP22" s="58">
        <v>7.9</v>
      </c>
      <c r="BQ22" s="59"/>
      <c r="BR22" s="58">
        <v>6.0</v>
      </c>
      <c r="BS22" s="58">
        <v>57.0</v>
      </c>
      <c r="BT22" s="58">
        <v>57.0</v>
      </c>
      <c r="BU22" s="59">
        <f t="shared" si="7"/>
        <v>346</v>
      </c>
      <c r="BV22" s="58">
        <v>354.0</v>
      </c>
      <c r="BW22" s="58">
        <v>208.0</v>
      </c>
      <c r="BX22" s="58">
        <v>12.0</v>
      </c>
      <c r="BY22" s="58">
        <v>338.0</v>
      </c>
      <c r="BZ22" s="58">
        <v>367.0</v>
      </c>
      <c r="CA22" s="58">
        <v>206.0</v>
      </c>
      <c r="CB22" s="58">
        <v>10.0</v>
      </c>
      <c r="CC22" s="58">
        <v>345.0</v>
      </c>
      <c r="CD22" s="58">
        <v>242.0</v>
      </c>
      <c r="CE22" s="58">
        <v>138.0</v>
      </c>
      <c r="CF22" s="58">
        <v>12.0</v>
      </c>
      <c r="CG22" s="58">
        <v>339.0</v>
      </c>
      <c r="CH22" s="58">
        <v>234.0</v>
      </c>
      <c r="CI22" s="58">
        <v>137.0</v>
      </c>
      <c r="CJ22" s="58">
        <v>11.0</v>
      </c>
      <c r="CK22" s="58">
        <v>349.0</v>
      </c>
      <c r="CL22" s="58">
        <v>224.0</v>
      </c>
      <c r="CM22" s="58">
        <v>136.0</v>
      </c>
      <c r="CN22" s="58">
        <v>3.0</v>
      </c>
      <c r="CO22" s="58">
        <v>335.0</v>
      </c>
      <c r="CP22" s="58">
        <v>243.0</v>
      </c>
      <c r="CQ22" s="58">
        <v>120.0</v>
      </c>
      <c r="CR22" s="58">
        <v>8.0</v>
      </c>
      <c r="CS22" s="58">
        <v>339.0</v>
      </c>
      <c r="CT22" s="58">
        <v>247.0</v>
      </c>
      <c r="CU22" s="58">
        <v>148.0</v>
      </c>
      <c r="CV22" s="58">
        <v>83.0</v>
      </c>
      <c r="CW22" s="58">
        <v>341.0</v>
      </c>
      <c r="CX22" s="58">
        <v>247.0</v>
      </c>
      <c r="CY22" s="58">
        <v>135.0</v>
      </c>
      <c r="CZ22" s="58">
        <v>60.0</v>
      </c>
      <c r="DA22" s="58">
        <v>327.0</v>
      </c>
      <c r="DB22" s="58">
        <v>249.0</v>
      </c>
      <c r="DC22" s="58">
        <v>132.0</v>
      </c>
      <c r="DD22" s="58">
        <v>39.0</v>
      </c>
      <c r="DE22" s="59">
        <f t="shared" si="8"/>
        <v>148</v>
      </c>
      <c r="DF22" s="58">
        <v>35.2</v>
      </c>
      <c r="DG22" s="59">
        <f t="shared" ref="DG22:DH22" si="36">BO22</f>
        <v>158</v>
      </c>
      <c r="DH22" s="59">
        <f t="shared" si="36"/>
        <v>7.9</v>
      </c>
      <c r="DI22" s="59"/>
      <c r="DJ22" s="58">
        <v>7.0</v>
      </c>
      <c r="DK22" s="58">
        <v>56.0</v>
      </c>
      <c r="DL22" s="58">
        <v>52.0</v>
      </c>
      <c r="DM22" s="89"/>
      <c r="DN22" s="61">
        <v>344.0</v>
      </c>
      <c r="DO22" s="61">
        <v>142.0</v>
      </c>
      <c r="DP22" s="61">
        <v>34.6</v>
      </c>
      <c r="DQ22" s="61">
        <v>18.2</v>
      </c>
      <c r="DR22" s="61">
        <v>4.4</v>
      </c>
      <c r="DS22" s="61">
        <v>8.0</v>
      </c>
      <c r="DT22" s="61">
        <v>39.0</v>
      </c>
      <c r="DU22" s="61">
        <v>45.0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339.0</v>
      </c>
      <c r="EF22" s="63">
        <v>136.0</v>
      </c>
      <c r="EG22" s="63">
        <v>92.0</v>
      </c>
      <c r="EH22" s="63">
        <v>3.8</v>
      </c>
      <c r="EI22" s="64"/>
      <c r="EJ22" s="63">
        <v>9.0</v>
      </c>
      <c r="EK22" s="63">
        <v>47.0</v>
      </c>
      <c r="EL22" s="63">
        <v>50.0</v>
      </c>
      <c r="EM22" s="63">
        <v>139.0</v>
      </c>
      <c r="EN22" s="63">
        <v>88.0</v>
      </c>
      <c r="EO22" s="63">
        <v>3.7</v>
      </c>
      <c r="EP22" s="64"/>
      <c r="EQ22" s="63">
        <v>9.0</v>
      </c>
      <c r="ER22" s="63">
        <v>50.0</v>
      </c>
      <c r="ES22" s="63">
        <v>51.0</v>
      </c>
      <c r="ET22" s="63">
        <v>339.0</v>
      </c>
      <c r="EU22" s="63">
        <v>0.0</v>
      </c>
      <c r="EV22" s="63">
        <v>0.0</v>
      </c>
      <c r="EW22" s="63">
        <v>0.0</v>
      </c>
      <c r="EX22" s="63">
        <v>337.0</v>
      </c>
      <c r="EY22" s="63">
        <v>259.0</v>
      </c>
      <c r="EZ22" s="63">
        <v>149.0</v>
      </c>
      <c r="FA22" s="63">
        <v>7.9</v>
      </c>
      <c r="FB22" s="63">
        <v>337.0</v>
      </c>
      <c r="FC22" s="63">
        <v>0.0</v>
      </c>
      <c r="FD22" s="63">
        <v>0.0</v>
      </c>
      <c r="FE22" s="63">
        <v>0.0</v>
      </c>
      <c r="FF22" s="63">
        <v>337.0</v>
      </c>
      <c r="FG22" s="63">
        <v>258.0</v>
      </c>
      <c r="FH22" s="63">
        <v>149.0</v>
      </c>
      <c r="FI22" s="63">
        <v>8.5</v>
      </c>
      <c r="FJ22" s="63">
        <v>339.0</v>
      </c>
      <c r="FK22" s="63">
        <v>246.0</v>
      </c>
      <c r="FL22" s="63">
        <v>139.0</v>
      </c>
      <c r="FM22" s="64"/>
      <c r="FN22" s="63">
        <v>339.0</v>
      </c>
      <c r="FO22" s="63">
        <v>261.0</v>
      </c>
      <c r="FP22" s="63">
        <v>139.0</v>
      </c>
      <c r="FQ22" s="63">
        <v>16.5</v>
      </c>
      <c r="FR22" s="63">
        <v>136.0</v>
      </c>
      <c r="FS22" s="64"/>
      <c r="FT22" s="63">
        <v>19.54</v>
      </c>
      <c r="FU22" s="64"/>
      <c r="FV22" s="63">
        <v>136.0</v>
      </c>
      <c r="FW22" s="64"/>
      <c r="FX22" s="64"/>
      <c r="FY22" s="64"/>
      <c r="FZ22" s="89"/>
      <c r="GA22" s="65">
        <v>340.0</v>
      </c>
      <c r="GB22" s="66">
        <v>506.44</v>
      </c>
      <c r="GC22" s="66">
        <v>278.33</v>
      </c>
      <c r="GD22" s="66">
        <v>39.2</v>
      </c>
      <c r="GE22" s="66">
        <v>340.0</v>
      </c>
      <c r="GF22" s="66">
        <v>490.18</v>
      </c>
      <c r="GG22" s="66">
        <v>274.81</v>
      </c>
      <c r="GH22" s="66">
        <v>43.64</v>
      </c>
      <c r="GI22" s="66">
        <v>340.0</v>
      </c>
      <c r="GJ22" s="66">
        <v>244.72</v>
      </c>
      <c r="GK22" s="66">
        <v>138.95</v>
      </c>
      <c r="GL22" s="66">
        <v>22.36</v>
      </c>
      <c r="GM22" s="66">
        <v>340.0</v>
      </c>
      <c r="GN22" s="66">
        <v>263.04</v>
      </c>
      <c r="GO22" s="66">
        <v>138.28</v>
      </c>
      <c r="GP22" s="66">
        <v>30.32</v>
      </c>
      <c r="GQ22" s="66">
        <v>340.0</v>
      </c>
      <c r="GR22" s="66">
        <v>262.28</v>
      </c>
      <c r="GS22" s="66">
        <v>140.46</v>
      </c>
      <c r="GT22" s="66">
        <v>15.5</v>
      </c>
      <c r="GU22" s="66">
        <v>339.0</v>
      </c>
      <c r="GV22" s="66">
        <v>245.99</v>
      </c>
      <c r="GW22" s="66">
        <v>138.12</v>
      </c>
      <c r="GX22" s="66">
        <v>17.76</v>
      </c>
      <c r="GY22" s="89"/>
      <c r="GZ22" s="98" t="s">
        <v>91</v>
      </c>
      <c r="HA22" s="99" t="s">
        <v>92</v>
      </c>
      <c r="HB22" s="98">
        <v>149.0</v>
      </c>
      <c r="HC22" s="97">
        <f t="shared" si="28"/>
        <v>7.45</v>
      </c>
      <c r="HD22" s="97">
        <f t="shared" si="29"/>
        <v>2.98</v>
      </c>
      <c r="HE22" s="99">
        <v>8.0</v>
      </c>
      <c r="HF22" s="99">
        <v>53.0</v>
      </c>
      <c r="HG22" s="99">
        <v>50.0</v>
      </c>
      <c r="HH22" s="98" t="s">
        <v>91</v>
      </c>
      <c r="HI22" s="98" t="s">
        <v>92</v>
      </c>
      <c r="HJ22" s="98">
        <v>223.0</v>
      </c>
      <c r="HK22" s="97">
        <f t="shared" si="30"/>
        <v>11.15</v>
      </c>
      <c r="HL22" s="97">
        <f t="shared" si="31"/>
        <v>4.46</v>
      </c>
      <c r="HM22" s="98">
        <v>5.0</v>
      </c>
      <c r="HN22" s="99">
        <v>54.0</v>
      </c>
      <c r="HO22" s="99">
        <v>52.0</v>
      </c>
      <c r="HP22" s="98" t="s">
        <v>91</v>
      </c>
      <c r="HQ22" s="99" t="s">
        <v>92</v>
      </c>
      <c r="HR22" s="98">
        <v>236.0</v>
      </c>
      <c r="HS22" s="97">
        <f t="shared" si="32"/>
        <v>11.8</v>
      </c>
      <c r="HT22" s="97">
        <f t="shared" si="33"/>
        <v>4.72</v>
      </c>
      <c r="HU22" s="98">
        <v>7.0</v>
      </c>
      <c r="HV22" s="99">
        <v>50.0</v>
      </c>
      <c r="HW22" s="99">
        <v>50.0</v>
      </c>
      <c r="HX22" s="89"/>
      <c r="HY22" s="147">
        <v>135.0</v>
      </c>
      <c r="HZ22" s="147">
        <v>33.0</v>
      </c>
      <c r="IA22" s="72">
        <v>98.0</v>
      </c>
      <c r="IB22" s="72">
        <v>4.9</v>
      </c>
      <c r="IC22" s="73"/>
      <c r="ID22" s="72">
        <v>2.0</v>
      </c>
      <c r="IE22" s="72">
        <v>58.0</v>
      </c>
      <c r="IF22" s="72">
        <v>38.0</v>
      </c>
      <c r="IG22" s="89"/>
      <c r="IH22" s="74">
        <v>140.0</v>
      </c>
      <c r="II22" s="74">
        <v>34.1</v>
      </c>
      <c r="IJ22" s="74">
        <v>101.0</v>
      </c>
      <c r="IK22" s="74">
        <v>4.9</v>
      </c>
      <c r="IL22" s="74">
        <v>5.9</v>
      </c>
      <c r="IM22" s="74">
        <v>6.0</v>
      </c>
      <c r="IN22" s="74">
        <v>45.0</v>
      </c>
      <c r="IO22" s="74">
        <v>43.0</v>
      </c>
      <c r="IP22" s="74">
        <v>140.0</v>
      </c>
      <c r="IQ22" s="74">
        <v>34.8</v>
      </c>
      <c r="IR22" s="74">
        <v>5.0</v>
      </c>
      <c r="IS22" s="74">
        <v>0.1</v>
      </c>
      <c r="IT22" s="74">
        <v>0.3</v>
      </c>
      <c r="IU22" s="74">
        <v>12.0</v>
      </c>
      <c r="IV22" s="74">
        <v>47.0</v>
      </c>
      <c r="IW22" s="74">
        <v>48.0</v>
      </c>
      <c r="IX22" s="89"/>
      <c r="IY22" s="76">
        <v>141.08</v>
      </c>
      <c r="IZ22" s="76">
        <v>35.37</v>
      </c>
      <c r="JA22" s="76">
        <v>315.0</v>
      </c>
      <c r="JB22" s="76">
        <v>15.75</v>
      </c>
      <c r="JC22" s="76">
        <v>6.35</v>
      </c>
      <c r="JD22" s="149">
        <v>3.0</v>
      </c>
      <c r="JE22" s="76">
        <v>56.73</v>
      </c>
      <c r="JF22" s="76">
        <v>41.56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135.0</v>
      </c>
      <c r="JQ22" s="78">
        <v>32.0</v>
      </c>
      <c r="JR22" s="78">
        <v>0.0</v>
      </c>
      <c r="JS22" s="78">
        <v>0.0</v>
      </c>
      <c r="JT22" s="78">
        <v>0.0</v>
      </c>
      <c r="JU22" s="78">
        <v>2.0</v>
      </c>
      <c r="JV22" s="78">
        <v>41.0</v>
      </c>
      <c r="JW22" s="78">
        <v>40.0</v>
      </c>
      <c r="JX22" s="78">
        <v>135.0</v>
      </c>
      <c r="JY22" s="78">
        <v>32.0</v>
      </c>
      <c r="JZ22" s="78">
        <v>164.0</v>
      </c>
      <c r="KA22" s="78">
        <v>8.9</v>
      </c>
      <c r="KB22" s="78">
        <v>3.3</v>
      </c>
      <c r="KC22" s="78">
        <v>2.0</v>
      </c>
      <c r="KD22" s="78">
        <v>46.0</v>
      </c>
      <c r="KE22" s="78">
        <v>45.0</v>
      </c>
      <c r="KF22" s="89"/>
      <c r="KG22" s="79">
        <v>33.0</v>
      </c>
      <c r="KH22" s="79">
        <v>115.0</v>
      </c>
      <c r="KI22" s="238">
        <v>5.8</v>
      </c>
      <c r="KJ22" s="238"/>
      <c r="KK22" s="79">
        <v>1.0</v>
      </c>
      <c r="KL22" s="79">
        <v>42.0</v>
      </c>
      <c r="KM22" s="79">
        <v>42.0</v>
      </c>
      <c r="KN22" s="79">
        <v>136.0</v>
      </c>
      <c r="KO22" s="79">
        <v>33.0</v>
      </c>
      <c r="KP22" s="235">
        <v>2.0</v>
      </c>
      <c r="KQ22" s="235">
        <v>0.1</v>
      </c>
      <c r="KR22" s="235"/>
      <c r="KS22" s="79">
        <v>1.0</v>
      </c>
      <c r="KT22" s="79">
        <v>42.0</v>
      </c>
      <c r="KU22" s="79">
        <v>40.0</v>
      </c>
      <c r="KV22" s="80"/>
      <c r="KW22" s="89"/>
      <c r="KX22" s="81">
        <v>140.0</v>
      </c>
      <c r="KY22" s="81">
        <v>231.0</v>
      </c>
      <c r="KZ22" s="81">
        <v>11.3</v>
      </c>
      <c r="LA22" s="81">
        <v>2.5</v>
      </c>
      <c r="LB22" s="81">
        <v>3.0</v>
      </c>
      <c r="LC22" s="81">
        <v>48.0</v>
      </c>
      <c r="LD22" s="81">
        <v>48.0</v>
      </c>
      <c r="LE22" s="81">
        <v>140.0</v>
      </c>
      <c r="LF22" s="81">
        <v>35.0</v>
      </c>
      <c r="LG22" s="81">
        <v>149.0</v>
      </c>
      <c r="LH22" s="81">
        <v>7.3</v>
      </c>
      <c r="LI22" s="81">
        <v>5.0</v>
      </c>
      <c r="LJ22" s="81">
        <v>5.0</v>
      </c>
      <c r="LK22" s="81">
        <v>50.0</v>
      </c>
      <c r="LL22" s="81">
        <v>50.0</v>
      </c>
      <c r="LM22" s="270"/>
      <c r="LN22" s="89"/>
      <c r="LO22" s="82">
        <v>340.0</v>
      </c>
      <c r="LP22" s="82">
        <v>289.0</v>
      </c>
      <c r="LQ22" s="82">
        <v>163.0</v>
      </c>
      <c r="LR22" s="82">
        <v>71.0</v>
      </c>
      <c r="LS22" s="82">
        <v>328.0</v>
      </c>
      <c r="LT22" s="82">
        <v>45.0</v>
      </c>
      <c r="LU22" s="82">
        <v>2.0</v>
      </c>
      <c r="LV22" s="82">
        <v>143.0</v>
      </c>
      <c r="LW22" s="82">
        <v>80.0</v>
      </c>
      <c r="LX22" s="82">
        <v>53.0</v>
      </c>
      <c r="LY22" s="82">
        <v>52.0</v>
      </c>
      <c r="LZ22" s="82">
        <v>12.0</v>
      </c>
      <c r="MA22" s="82">
        <v>118.0</v>
      </c>
      <c r="MB22" s="82">
        <v>1.3</v>
      </c>
      <c r="MC22" s="82">
        <v>140.0</v>
      </c>
      <c r="MD22" s="82">
        <v>209.0</v>
      </c>
      <c r="ME22" s="82">
        <v>73.0</v>
      </c>
      <c r="MF22" s="82">
        <v>56.0</v>
      </c>
      <c r="MG22" s="82">
        <v>10.0</v>
      </c>
      <c r="MH22" s="82">
        <v>0.0</v>
      </c>
      <c r="MI22" s="82">
        <v>0.0</v>
      </c>
      <c r="MJ22" s="82">
        <v>0.0</v>
      </c>
      <c r="MK22" s="82">
        <v>0.0</v>
      </c>
      <c r="ML22" s="82">
        <v>43.0</v>
      </c>
      <c r="MM22" s="82">
        <v>44.0</v>
      </c>
      <c r="MN22" s="82">
        <v>5.0</v>
      </c>
      <c r="MO22" s="86"/>
      <c r="MP22" s="87"/>
      <c r="MQ22" s="87"/>
      <c r="MR22" s="87"/>
      <c r="MS22" s="87"/>
      <c r="MT22" s="82">
        <v>6.6</v>
      </c>
      <c r="MU22" s="82">
        <v>2.0</v>
      </c>
      <c r="MV22" s="82">
        <v>144.0</v>
      </c>
      <c r="MW22" s="82">
        <v>37.0</v>
      </c>
      <c r="MX22" s="82">
        <v>35.0</v>
      </c>
      <c r="MY22" s="82" t="s">
        <v>96</v>
      </c>
      <c r="MZ22" s="82">
        <v>5.0</v>
      </c>
      <c r="NA22" s="87"/>
      <c r="NB22" s="82">
        <v>10.0</v>
      </c>
      <c r="NC22" s="82">
        <v>4.0</v>
      </c>
      <c r="ND22" s="82">
        <v>176.0</v>
      </c>
      <c r="NE22" s="82">
        <v>36.0</v>
      </c>
      <c r="NF22" s="82">
        <v>42.0</v>
      </c>
      <c r="NG22" s="82">
        <v>41.0</v>
      </c>
      <c r="NH22" s="82">
        <v>5.0</v>
      </c>
      <c r="NI22" s="87"/>
      <c r="NJ22" s="82">
        <v>0.0</v>
      </c>
      <c r="NK22" s="82">
        <v>0.0</v>
      </c>
      <c r="NL22" s="82">
        <v>0.0</v>
      </c>
      <c r="NM22" s="82">
        <v>35.0</v>
      </c>
      <c r="NN22" s="82">
        <v>45.0</v>
      </c>
      <c r="NO22" s="82">
        <v>53.0</v>
      </c>
      <c r="NP22" s="82">
        <v>4.0</v>
      </c>
    </row>
    <row r="23" ht="14.25" customHeight="1">
      <c r="A23" s="49">
        <v>0.416666666666667</v>
      </c>
      <c r="B23" s="50"/>
      <c r="C23" s="51">
        <v>50.15</v>
      </c>
      <c r="D23" s="195">
        <v>333.0</v>
      </c>
      <c r="E23" s="53">
        <v>132.0</v>
      </c>
      <c r="F23" s="53">
        <v>110.0</v>
      </c>
      <c r="G23" s="53">
        <v>23.4</v>
      </c>
      <c r="H23" s="54"/>
      <c r="I23" s="53">
        <v>6.0</v>
      </c>
      <c r="J23" s="53">
        <v>49.0</v>
      </c>
      <c r="K23" s="53">
        <v>48.0</v>
      </c>
      <c r="L23" s="53">
        <v>137.0</v>
      </c>
      <c r="M23" s="53">
        <v>61.0</v>
      </c>
      <c r="N23" s="53">
        <v>12.1</v>
      </c>
      <c r="O23" s="54"/>
      <c r="P23" s="53">
        <v>6.0</v>
      </c>
      <c r="Q23" s="53">
        <v>55.0</v>
      </c>
      <c r="R23" s="53">
        <v>51.0</v>
      </c>
      <c r="S23" s="53">
        <v>339.1</v>
      </c>
      <c r="T23" s="53">
        <v>387.6</v>
      </c>
      <c r="U23" s="53">
        <v>219.5</v>
      </c>
      <c r="V23" s="54"/>
      <c r="W23" s="53">
        <v>334.8</v>
      </c>
      <c r="X23" s="53">
        <v>321.5</v>
      </c>
      <c r="Y23" s="53">
        <v>171.7</v>
      </c>
      <c r="Z23" s="54"/>
      <c r="AA23" s="53">
        <v>338.9</v>
      </c>
      <c r="AB23" s="53">
        <v>383.1</v>
      </c>
      <c r="AC23" s="53">
        <v>219.1</v>
      </c>
      <c r="AD23" s="54"/>
      <c r="AE23" s="53">
        <v>338.6</v>
      </c>
      <c r="AF23" s="53">
        <v>351.4</v>
      </c>
      <c r="AG23" s="53">
        <v>198.6</v>
      </c>
      <c r="AH23" s="54"/>
      <c r="AI23" s="53">
        <v>346.1</v>
      </c>
      <c r="AJ23" s="53">
        <v>481.5</v>
      </c>
      <c r="AK23" s="53">
        <v>282.7</v>
      </c>
      <c r="AL23" s="54"/>
      <c r="AM23" s="53">
        <v>337.4</v>
      </c>
      <c r="AN23" s="53">
        <v>494.4</v>
      </c>
      <c r="AO23" s="53">
        <v>268.9</v>
      </c>
      <c r="AP23" s="54"/>
      <c r="AQ23" s="53">
        <v>132.0</v>
      </c>
      <c r="AR23" s="54">
        <f t="shared" ref="AR23:AS23" si="37">F23</f>
        <v>110</v>
      </c>
      <c r="AS23" s="56">
        <f t="shared" si="37"/>
        <v>23.4</v>
      </c>
      <c r="AT23" s="54"/>
      <c r="AU23" s="54">
        <f t="shared" ref="AU23:AW23" si="38">L23</f>
        <v>137</v>
      </c>
      <c r="AV23" s="54">
        <f t="shared" si="38"/>
        <v>61</v>
      </c>
      <c r="AW23" s="54">
        <f t="shared" si="38"/>
        <v>12.1</v>
      </c>
      <c r="AX23" s="54"/>
      <c r="AY23" s="168">
        <f t="shared" si="6"/>
        <v>132</v>
      </c>
      <c r="AZ23" s="54"/>
      <c r="BA23" s="54"/>
      <c r="BB23" s="54"/>
      <c r="BC23" s="89"/>
      <c r="BD23" s="54"/>
      <c r="BE23" s="53">
        <v>32.0</v>
      </c>
      <c r="BF23" s="53">
        <v>77.0</v>
      </c>
      <c r="BG23" s="53">
        <v>3.9</v>
      </c>
      <c r="BH23" s="54"/>
      <c r="BI23" s="53">
        <v>22.0</v>
      </c>
      <c r="BJ23" s="53">
        <v>85.0</v>
      </c>
      <c r="BK23" s="53">
        <v>56.0</v>
      </c>
      <c r="BL23" s="89"/>
      <c r="BM23" s="58">
        <v>343.0</v>
      </c>
      <c r="BN23" s="58">
        <v>147.0</v>
      </c>
      <c r="BO23" s="58">
        <v>160.0</v>
      </c>
      <c r="BP23" s="58">
        <v>8.0</v>
      </c>
      <c r="BQ23" s="59"/>
      <c r="BR23" s="58">
        <v>6.0</v>
      </c>
      <c r="BS23" s="58">
        <v>60.0</v>
      </c>
      <c r="BT23" s="58">
        <v>61.0</v>
      </c>
      <c r="BU23" s="59">
        <f t="shared" si="7"/>
        <v>343</v>
      </c>
      <c r="BV23" s="58">
        <v>354.0</v>
      </c>
      <c r="BW23" s="58">
        <v>206.0</v>
      </c>
      <c r="BX23" s="58">
        <v>13.0</v>
      </c>
      <c r="BY23" s="58">
        <v>336.0</v>
      </c>
      <c r="BZ23" s="58">
        <v>370.0</v>
      </c>
      <c r="CA23" s="58">
        <v>206.0</v>
      </c>
      <c r="CB23" s="58">
        <v>19.0</v>
      </c>
      <c r="CC23" s="58">
        <v>342.0</v>
      </c>
      <c r="CD23" s="58">
        <v>242.0</v>
      </c>
      <c r="CE23" s="58">
        <v>136.0</v>
      </c>
      <c r="CF23" s="58">
        <v>10.0</v>
      </c>
      <c r="CG23" s="58">
        <v>336.0</v>
      </c>
      <c r="CH23" s="58">
        <v>238.0</v>
      </c>
      <c r="CI23" s="58">
        <v>137.0</v>
      </c>
      <c r="CJ23" s="58">
        <v>20.0</v>
      </c>
      <c r="CK23" s="58">
        <v>346.0</v>
      </c>
      <c r="CL23" s="58">
        <v>222.0</v>
      </c>
      <c r="CM23" s="58">
        <v>133.0</v>
      </c>
      <c r="CN23" s="58">
        <v>4.0</v>
      </c>
      <c r="CO23" s="58">
        <v>334.0</v>
      </c>
      <c r="CP23" s="58">
        <v>242.0</v>
      </c>
      <c r="CQ23" s="58">
        <v>120.0</v>
      </c>
      <c r="CR23" s="58">
        <v>6.0</v>
      </c>
      <c r="CS23" s="58">
        <v>337.0</v>
      </c>
      <c r="CT23" s="58">
        <v>243.0</v>
      </c>
      <c r="CU23" s="58">
        <v>147.0</v>
      </c>
      <c r="CV23" s="58">
        <v>80.0</v>
      </c>
      <c r="CW23" s="58">
        <v>341.0</v>
      </c>
      <c r="CX23" s="58">
        <v>251.0</v>
      </c>
      <c r="CY23" s="58">
        <v>131.0</v>
      </c>
      <c r="CZ23" s="58">
        <v>62.0</v>
      </c>
      <c r="DA23" s="58">
        <v>325.0</v>
      </c>
      <c r="DB23" s="58">
        <v>251.0</v>
      </c>
      <c r="DC23" s="58">
        <v>131.0</v>
      </c>
      <c r="DD23" s="58">
        <v>43.0</v>
      </c>
      <c r="DE23" s="59">
        <f t="shared" si="8"/>
        <v>147</v>
      </c>
      <c r="DF23" s="58">
        <v>35.2</v>
      </c>
      <c r="DG23" s="58">
        <v>160.0</v>
      </c>
      <c r="DH23" s="58">
        <v>8.0</v>
      </c>
      <c r="DI23" s="59"/>
      <c r="DJ23" s="58">
        <v>7.0</v>
      </c>
      <c r="DK23" s="58">
        <v>56.0</v>
      </c>
      <c r="DL23" s="58">
        <v>52.0</v>
      </c>
      <c r="DM23" s="89"/>
      <c r="DN23" s="61">
        <v>342.0</v>
      </c>
      <c r="DO23" s="61">
        <v>141.0</v>
      </c>
      <c r="DP23" s="61">
        <v>36.2</v>
      </c>
      <c r="DQ23" s="61">
        <v>16.9</v>
      </c>
      <c r="DR23" s="61">
        <v>6.1</v>
      </c>
      <c r="DS23" s="61">
        <v>8.0</v>
      </c>
      <c r="DT23" s="61">
        <v>41.0</v>
      </c>
      <c r="DU23" s="61">
        <v>49.0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337.0</v>
      </c>
      <c r="EF23" s="63">
        <v>135.0</v>
      </c>
      <c r="EG23" s="63">
        <v>92.0</v>
      </c>
      <c r="EH23" s="63">
        <v>3.7</v>
      </c>
      <c r="EI23" s="64"/>
      <c r="EJ23" s="63">
        <v>9.0</v>
      </c>
      <c r="EK23" s="63">
        <v>49.0</v>
      </c>
      <c r="EL23" s="63">
        <v>52.0</v>
      </c>
      <c r="EM23" s="63">
        <v>135.0</v>
      </c>
      <c r="EN23" s="63">
        <v>85.0</v>
      </c>
      <c r="EO23" s="63">
        <v>3.5</v>
      </c>
      <c r="EP23" s="64"/>
      <c r="EQ23" s="63">
        <v>9.0</v>
      </c>
      <c r="ER23" s="63">
        <v>50.0</v>
      </c>
      <c r="ES23" s="63">
        <v>53.0</v>
      </c>
      <c r="ET23" s="63">
        <v>338.0</v>
      </c>
      <c r="EU23" s="63">
        <v>0.0</v>
      </c>
      <c r="EV23" s="63">
        <v>0.0</v>
      </c>
      <c r="EW23" s="63">
        <v>0.0</v>
      </c>
      <c r="EX23" s="63">
        <v>337.0</v>
      </c>
      <c r="EY23" s="63">
        <v>258.0</v>
      </c>
      <c r="EZ23" s="63">
        <v>149.1</v>
      </c>
      <c r="FA23" s="63">
        <v>5.3</v>
      </c>
      <c r="FB23" s="63">
        <v>337.0</v>
      </c>
      <c r="FC23" s="63">
        <v>0.0</v>
      </c>
      <c r="FD23" s="63">
        <v>0.0</v>
      </c>
      <c r="FE23" s="63">
        <v>0.0</v>
      </c>
      <c r="FF23" s="63">
        <v>338.0</v>
      </c>
      <c r="FG23" s="63">
        <v>258.0</v>
      </c>
      <c r="FH23" s="63">
        <v>149.0</v>
      </c>
      <c r="FI23" s="63">
        <v>8.4</v>
      </c>
      <c r="FJ23" s="63">
        <v>337.0</v>
      </c>
      <c r="FK23" s="63">
        <v>247.0</v>
      </c>
      <c r="FL23" s="63">
        <v>140.0</v>
      </c>
      <c r="FM23" s="64"/>
      <c r="FN23" s="63">
        <v>337.0</v>
      </c>
      <c r="FO23" s="63">
        <v>261.0</v>
      </c>
      <c r="FP23" s="63">
        <v>140.0</v>
      </c>
      <c r="FQ23" s="63">
        <v>15.2</v>
      </c>
      <c r="FR23" s="63">
        <v>135.0</v>
      </c>
      <c r="FS23" s="64"/>
      <c r="FT23" s="63">
        <v>17.14</v>
      </c>
      <c r="FU23" s="64"/>
      <c r="FV23" s="63">
        <v>135.0</v>
      </c>
      <c r="FW23" s="64"/>
      <c r="FX23" s="64"/>
      <c r="FY23" s="64"/>
      <c r="FZ23" s="89"/>
      <c r="GA23" s="65">
        <v>340.0</v>
      </c>
      <c r="GB23" s="66">
        <v>506.44</v>
      </c>
      <c r="GC23" s="66">
        <v>278.33</v>
      </c>
      <c r="GD23" s="66">
        <v>39.2</v>
      </c>
      <c r="GE23" s="66">
        <v>340.0</v>
      </c>
      <c r="GF23" s="66">
        <v>490.18</v>
      </c>
      <c r="GG23" s="66">
        <v>274.81</v>
      </c>
      <c r="GH23" s="66">
        <v>43.64</v>
      </c>
      <c r="GI23" s="66">
        <v>340.0</v>
      </c>
      <c r="GJ23" s="66">
        <v>244.72</v>
      </c>
      <c r="GK23" s="66">
        <v>138.95</v>
      </c>
      <c r="GL23" s="66">
        <v>22.36</v>
      </c>
      <c r="GM23" s="66">
        <v>340.0</v>
      </c>
      <c r="GN23" s="66">
        <v>263.04</v>
      </c>
      <c r="GO23" s="66">
        <v>138.28</v>
      </c>
      <c r="GP23" s="66">
        <v>30.32</v>
      </c>
      <c r="GQ23" s="66">
        <v>340.0</v>
      </c>
      <c r="GR23" s="66">
        <v>262.28</v>
      </c>
      <c r="GS23" s="66">
        <v>140.46</v>
      </c>
      <c r="GT23" s="66">
        <v>15.5</v>
      </c>
      <c r="GU23" s="66">
        <v>339.0</v>
      </c>
      <c r="GV23" s="66">
        <v>245.99</v>
      </c>
      <c r="GW23" s="66">
        <v>138.12</v>
      </c>
      <c r="GX23" s="66">
        <v>17.76</v>
      </c>
      <c r="GY23" s="89"/>
      <c r="GZ23" s="98" t="s">
        <v>91</v>
      </c>
      <c r="HA23" s="99" t="s">
        <v>92</v>
      </c>
      <c r="HB23" s="98">
        <v>127.0</v>
      </c>
      <c r="HC23" s="97">
        <f t="shared" si="28"/>
        <v>6.35</v>
      </c>
      <c r="HD23" s="97">
        <f t="shared" si="29"/>
        <v>2.54</v>
      </c>
      <c r="HE23" s="99">
        <v>8.0</v>
      </c>
      <c r="HF23" s="99">
        <v>53.0</v>
      </c>
      <c r="HG23" s="99">
        <v>50.0</v>
      </c>
      <c r="HH23" s="98" t="s">
        <v>91</v>
      </c>
      <c r="HI23" s="98" t="s">
        <v>92</v>
      </c>
      <c r="HJ23" s="98">
        <v>268.0</v>
      </c>
      <c r="HK23" s="97">
        <f t="shared" si="30"/>
        <v>13.4</v>
      </c>
      <c r="HL23" s="97">
        <f t="shared" si="31"/>
        <v>5.36</v>
      </c>
      <c r="HM23" s="98">
        <v>5.0</v>
      </c>
      <c r="HN23" s="99">
        <v>54.0</v>
      </c>
      <c r="HO23" s="99">
        <v>52.0</v>
      </c>
      <c r="HP23" s="98" t="s">
        <v>91</v>
      </c>
      <c r="HQ23" s="99" t="s">
        <v>92</v>
      </c>
      <c r="HR23" s="98">
        <v>208.0</v>
      </c>
      <c r="HS23" s="97">
        <f t="shared" si="32"/>
        <v>10.4</v>
      </c>
      <c r="HT23" s="97">
        <f t="shared" si="33"/>
        <v>4.16</v>
      </c>
      <c r="HU23" s="98">
        <v>7.0</v>
      </c>
      <c r="HV23" s="99">
        <v>50.0</v>
      </c>
      <c r="HW23" s="99">
        <v>50.0</v>
      </c>
      <c r="HX23" s="89"/>
      <c r="HY23" s="147">
        <v>135.0</v>
      </c>
      <c r="HZ23" s="147">
        <v>33.0</v>
      </c>
      <c r="IA23" s="72">
        <v>90.0</v>
      </c>
      <c r="IB23" s="72">
        <v>4.5</v>
      </c>
      <c r="IC23" s="73"/>
      <c r="ID23" s="72">
        <v>2.0</v>
      </c>
      <c r="IE23" s="72">
        <v>58.0</v>
      </c>
      <c r="IF23" s="72">
        <v>38.0</v>
      </c>
      <c r="IG23" s="89"/>
      <c r="IH23" s="74">
        <v>140.0</v>
      </c>
      <c r="II23" s="74">
        <v>34.1</v>
      </c>
      <c r="IJ23" s="74">
        <v>97.0</v>
      </c>
      <c r="IK23" s="74">
        <v>4.8</v>
      </c>
      <c r="IL23" s="74">
        <v>5.6</v>
      </c>
      <c r="IM23" s="74">
        <v>6.0</v>
      </c>
      <c r="IN23" s="74">
        <v>46.0</v>
      </c>
      <c r="IO23" s="74">
        <v>44.0</v>
      </c>
      <c r="IP23" s="74">
        <v>140.0</v>
      </c>
      <c r="IQ23" s="74">
        <v>34.4</v>
      </c>
      <c r="IR23" s="74">
        <v>5.0</v>
      </c>
      <c r="IS23" s="74">
        <v>0.1</v>
      </c>
      <c r="IT23" s="74">
        <v>0.3</v>
      </c>
      <c r="IU23" s="74">
        <v>12.0</v>
      </c>
      <c r="IV23" s="74">
        <v>48.0</v>
      </c>
      <c r="IW23" s="74">
        <v>49.0</v>
      </c>
      <c r="IX23" s="89"/>
      <c r="IY23" s="76">
        <v>140.44</v>
      </c>
      <c r="IZ23" s="76">
        <v>35.21</v>
      </c>
      <c r="JA23" s="76">
        <v>298.4</v>
      </c>
      <c r="JB23" s="76">
        <v>14.92</v>
      </c>
      <c r="JC23" s="76">
        <v>6.6</v>
      </c>
      <c r="JD23" s="149">
        <v>3.0</v>
      </c>
      <c r="JE23" s="76">
        <v>55.73</v>
      </c>
      <c r="JF23" s="76">
        <v>47.37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135.0</v>
      </c>
      <c r="JQ23" s="78">
        <v>32.0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44.0</v>
      </c>
      <c r="JW23" s="78">
        <v>43.0</v>
      </c>
      <c r="JX23" s="78">
        <v>135.0</v>
      </c>
      <c r="JY23" s="78">
        <v>32.0</v>
      </c>
      <c r="JZ23" s="78">
        <v>121.0</v>
      </c>
      <c r="KA23" s="78">
        <v>6.6</v>
      </c>
      <c r="KB23" s="78">
        <v>2.5</v>
      </c>
      <c r="KC23" s="78">
        <v>2.0</v>
      </c>
      <c r="KD23" s="78">
        <v>48.0</v>
      </c>
      <c r="KE23" s="78">
        <v>47.0</v>
      </c>
      <c r="KF23" s="89"/>
      <c r="KG23" s="79">
        <v>33.0</v>
      </c>
      <c r="KH23" s="79">
        <v>115.0</v>
      </c>
      <c r="KI23" s="238">
        <v>5.8</v>
      </c>
      <c r="KJ23" s="238"/>
      <c r="KK23" s="79">
        <v>1.0</v>
      </c>
      <c r="KL23" s="79">
        <v>42.0</v>
      </c>
      <c r="KM23" s="79">
        <v>42.0</v>
      </c>
      <c r="KN23" s="79">
        <v>135.0</v>
      </c>
      <c r="KO23" s="79">
        <v>33.0</v>
      </c>
      <c r="KP23" s="235">
        <v>3.0</v>
      </c>
      <c r="KQ23" s="235">
        <v>0.2</v>
      </c>
      <c r="KR23" s="235"/>
      <c r="KS23" s="79">
        <v>1.0</v>
      </c>
      <c r="KT23" s="79">
        <v>42.0</v>
      </c>
      <c r="KU23" s="79">
        <v>40.0</v>
      </c>
      <c r="KV23" s="80"/>
      <c r="KW23" s="89"/>
      <c r="KX23" s="81">
        <v>135.0</v>
      </c>
      <c r="KY23" s="81">
        <v>300.0</v>
      </c>
      <c r="KZ23" s="81">
        <v>14.7</v>
      </c>
      <c r="LA23" s="81">
        <v>2.5</v>
      </c>
      <c r="LB23" s="81">
        <v>3.0</v>
      </c>
      <c r="LC23" s="81">
        <v>39.0</v>
      </c>
      <c r="LD23" s="81">
        <v>40.0</v>
      </c>
      <c r="LE23" s="81">
        <v>135.0</v>
      </c>
      <c r="LF23" s="81">
        <v>35.0</v>
      </c>
      <c r="LG23" s="81">
        <v>251.0</v>
      </c>
      <c r="LH23" s="81">
        <v>12.3</v>
      </c>
      <c r="LI23" s="81">
        <v>5.0</v>
      </c>
      <c r="LJ23" s="81">
        <v>5.0</v>
      </c>
      <c r="LK23" s="81">
        <v>50.0</v>
      </c>
      <c r="LL23" s="81">
        <v>50.0</v>
      </c>
      <c r="LM23" s="270"/>
      <c r="LN23" s="89"/>
      <c r="LO23" s="82">
        <v>337.0</v>
      </c>
      <c r="LP23" s="82">
        <v>299.0</v>
      </c>
      <c r="LQ23" s="82">
        <v>168.0</v>
      </c>
      <c r="LR23" s="82">
        <v>69.0</v>
      </c>
      <c r="LS23" s="82">
        <v>325.0</v>
      </c>
      <c r="LT23" s="82">
        <v>51.0</v>
      </c>
      <c r="LU23" s="82">
        <v>6.0</v>
      </c>
      <c r="LV23" s="82">
        <v>142.0</v>
      </c>
      <c r="LW23" s="82">
        <v>91.0</v>
      </c>
      <c r="LX23" s="82">
        <v>54.0</v>
      </c>
      <c r="LY23" s="82">
        <v>43.0</v>
      </c>
      <c r="LZ23" s="82">
        <v>12.0</v>
      </c>
      <c r="MA23" s="82">
        <v>117.0</v>
      </c>
      <c r="MB23" s="82">
        <v>2.5</v>
      </c>
      <c r="MC23" s="82">
        <v>139.0</v>
      </c>
      <c r="MD23" s="82">
        <v>208.0</v>
      </c>
      <c r="ME23" s="82">
        <v>74.0</v>
      </c>
      <c r="MF23" s="82">
        <v>58.0</v>
      </c>
      <c r="MG23" s="82">
        <v>10.0</v>
      </c>
      <c r="MH23" s="82">
        <v>0.0</v>
      </c>
      <c r="MI23" s="82">
        <v>0.0</v>
      </c>
      <c r="MJ23" s="82">
        <v>0.0</v>
      </c>
      <c r="MK23" s="82">
        <v>0.0</v>
      </c>
      <c r="ML23" s="82">
        <v>43.0</v>
      </c>
      <c r="MM23" s="82">
        <v>44.0</v>
      </c>
      <c r="MN23" s="82">
        <v>5.0</v>
      </c>
      <c r="MO23" s="86"/>
      <c r="MP23" s="87"/>
      <c r="MQ23" s="87"/>
      <c r="MR23" s="87"/>
      <c r="MS23" s="87"/>
      <c r="MT23" s="82">
        <v>11.5</v>
      </c>
      <c r="MU23" s="82">
        <v>7.8</v>
      </c>
      <c r="MV23" s="82">
        <v>201.0</v>
      </c>
      <c r="MW23" s="82">
        <v>36.0</v>
      </c>
      <c r="MX23" s="82">
        <v>35.0</v>
      </c>
      <c r="MY23" s="82" t="s">
        <v>96</v>
      </c>
      <c r="MZ23" s="82">
        <v>5.0</v>
      </c>
      <c r="NA23" s="87"/>
      <c r="NB23" s="82">
        <v>9.1</v>
      </c>
      <c r="NC23" s="82">
        <v>3.6</v>
      </c>
      <c r="ND23" s="82">
        <v>166.0</v>
      </c>
      <c r="NE23" s="82">
        <v>35.0</v>
      </c>
      <c r="NF23" s="82">
        <v>42.0</v>
      </c>
      <c r="NG23" s="82">
        <v>41.0</v>
      </c>
      <c r="NH23" s="82">
        <v>5.0</v>
      </c>
      <c r="NI23" s="87"/>
      <c r="NJ23" s="82">
        <v>0.0</v>
      </c>
      <c r="NK23" s="82">
        <v>0.0</v>
      </c>
      <c r="NL23" s="82">
        <v>0.0</v>
      </c>
      <c r="NM23" s="82">
        <v>35.0</v>
      </c>
      <c r="NN23" s="82">
        <v>45.0</v>
      </c>
      <c r="NO23" s="82">
        <v>53.0</v>
      </c>
      <c r="NP23" s="82">
        <v>4.0</v>
      </c>
    </row>
    <row r="24" ht="14.25" customHeight="1">
      <c r="A24" s="49">
        <v>0.458333333333334</v>
      </c>
      <c r="B24" s="50"/>
      <c r="C24" s="51">
        <v>49.81</v>
      </c>
      <c r="D24" s="195">
        <v>337.0</v>
      </c>
      <c r="E24" s="53">
        <v>133.0</v>
      </c>
      <c r="F24" s="53">
        <v>68.0</v>
      </c>
      <c r="G24" s="53">
        <v>14.6</v>
      </c>
      <c r="H24" s="54"/>
      <c r="I24" s="53">
        <v>6.0</v>
      </c>
      <c r="J24" s="53">
        <v>52.0</v>
      </c>
      <c r="K24" s="53">
        <v>51.0</v>
      </c>
      <c r="L24" s="53">
        <v>138.0</v>
      </c>
      <c r="M24" s="53">
        <v>46.0</v>
      </c>
      <c r="N24" s="53">
        <v>11.0</v>
      </c>
      <c r="O24" s="54"/>
      <c r="P24" s="53">
        <v>6.0</v>
      </c>
      <c r="Q24" s="53">
        <v>53.0</v>
      </c>
      <c r="R24" s="53">
        <v>51.0</v>
      </c>
      <c r="S24" s="53">
        <v>340.2</v>
      </c>
      <c r="T24" s="53">
        <v>360.3</v>
      </c>
      <c r="U24" s="53">
        <v>205.1</v>
      </c>
      <c r="V24" s="54"/>
      <c r="W24" s="53">
        <v>335.6</v>
      </c>
      <c r="X24" s="53">
        <v>303.8</v>
      </c>
      <c r="Y24" s="53">
        <v>162.6</v>
      </c>
      <c r="Z24" s="54"/>
      <c r="AA24" s="53">
        <v>339.8</v>
      </c>
      <c r="AB24" s="53">
        <v>363.2</v>
      </c>
      <c r="AC24" s="53">
        <v>208.7</v>
      </c>
      <c r="AD24" s="54"/>
      <c r="AE24" s="53">
        <v>340.1</v>
      </c>
      <c r="AF24" s="53">
        <v>334.8</v>
      </c>
      <c r="AG24" s="53">
        <v>191.5</v>
      </c>
      <c r="AH24" s="54"/>
      <c r="AI24" s="53">
        <v>347.3</v>
      </c>
      <c r="AJ24" s="53">
        <v>441.2</v>
      </c>
      <c r="AK24" s="53">
        <v>259.4</v>
      </c>
      <c r="AL24" s="54"/>
      <c r="AM24" s="53">
        <v>336.8</v>
      </c>
      <c r="AN24" s="53">
        <v>450.6</v>
      </c>
      <c r="AO24" s="53">
        <v>244.1</v>
      </c>
      <c r="AP24" s="54"/>
      <c r="AQ24" s="53">
        <v>133.0</v>
      </c>
      <c r="AR24" s="54">
        <f t="shared" ref="AR24:AS24" si="39">F24</f>
        <v>68</v>
      </c>
      <c r="AS24" s="56">
        <f t="shared" si="39"/>
        <v>14.6</v>
      </c>
      <c r="AT24" s="54"/>
      <c r="AU24" s="54">
        <f t="shared" ref="AU24:AW24" si="40">L24</f>
        <v>138</v>
      </c>
      <c r="AV24" s="54">
        <f t="shared" si="40"/>
        <v>46</v>
      </c>
      <c r="AW24" s="54">
        <f t="shared" si="40"/>
        <v>11</v>
      </c>
      <c r="AX24" s="54"/>
      <c r="AY24" s="168">
        <f t="shared" si="6"/>
        <v>133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85.0</v>
      </c>
      <c r="BK24" s="53">
        <v>56.0</v>
      </c>
      <c r="BL24" s="89"/>
      <c r="BM24" s="58">
        <v>344.0</v>
      </c>
      <c r="BN24" s="58">
        <v>147.0</v>
      </c>
      <c r="BO24" s="58">
        <v>215.0</v>
      </c>
      <c r="BP24" s="58">
        <v>10.8</v>
      </c>
      <c r="BQ24" s="59"/>
      <c r="BR24" s="58">
        <v>6.0</v>
      </c>
      <c r="BS24" s="58">
        <v>62.0</v>
      </c>
      <c r="BT24" s="58">
        <v>62.0</v>
      </c>
      <c r="BU24" s="59">
        <f t="shared" si="7"/>
        <v>344</v>
      </c>
      <c r="BV24" s="58">
        <v>288.0</v>
      </c>
      <c r="BW24" s="58">
        <v>168.0</v>
      </c>
      <c r="BX24" s="58">
        <v>27.0</v>
      </c>
      <c r="BY24" s="58">
        <v>336.0</v>
      </c>
      <c r="BZ24" s="58">
        <v>302.0</v>
      </c>
      <c r="CA24" s="58">
        <v>167.0</v>
      </c>
      <c r="CB24" s="58">
        <v>23.0</v>
      </c>
      <c r="CC24" s="58">
        <v>343.0</v>
      </c>
      <c r="CD24" s="58">
        <v>258.0</v>
      </c>
      <c r="CE24" s="58">
        <v>146.0</v>
      </c>
      <c r="CF24" s="58">
        <v>10.0</v>
      </c>
      <c r="CG24" s="58">
        <v>337.0</v>
      </c>
      <c r="CH24" s="58">
        <v>251.0</v>
      </c>
      <c r="CI24" s="58">
        <v>144.0</v>
      </c>
      <c r="CJ24" s="58">
        <v>20.0</v>
      </c>
      <c r="CK24" s="58">
        <v>348.0</v>
      </c>
      <c r="CL24" s="58">
        <v>210.0</v>
      </c>
      <c r="CM24" s="58">
        <v>127.0</v>
      </c>
      <c r="CN24" s="58">
        <v>3.0</v>
      </c>
      <c r="CO24" s="58">
        <v>334.0</v>
      </c>
      <c r="CP24" s="58">
        <v>243.0</v>
      </c>
      <c r="CQ24" s="58">
        <v>116.0</v>
      </c>
      <c r="CR24" s="58">
        <v>8.0</v>
      </c>
      <c r="CS24" s="58">
        <v>337.0</v>
      </c>
      <c r="CT24" s="58">
        <v>228.0</v>
      </c>
      <c r="CU24" s="58">
        <v>136.0</v>
      </c>
      <c r="CV24" s="58">
        <v>75.0</v>
      </c>
      <c r="CW24" s="58">
        <v>339.0</v>
      </c>
      <c r="CX24" s="58">
        <v>223.0</v>
      </c>
      <c r="CY24" s="58">
        <v>117.0</v>
      </c>
      <c r="CZ24" s="58">
        <v>58.0</v>
      </c>
      <c r="DA24" s="58">
        <v>322.0</v>
      </c>
      <c r="DB24" s="58">
        <v>226.0</v>
      </c>
      <c r="DC24" s="58">
        <v>115.0</v>
      </c>
      <c r="DD24" s="58">
        <v>49.0</v>
      </c>
      <c r="DE24" s="59">
        <f t="shared" si="8"/>
        <v>147</v>
      </c>
      <c r="DF24" s="58">
        <v>35.2</v>
      </c>
      <c r="DG24" s="58">
        <v>215.0</v>
      </c>
      <c r="DH24" s="58">
        <v>10.8</v>
      </c>
      <c r="DI24" s="59"/>
      <c r="DJ24" s="58">
        <v>7.0</v>
      </c>
      <c r="DK24" s="58">
        <v>58.0</v>
      </c>
      <c r="DL24" s="58">
        <v>53.0</v>
      </c>
      <c r="DM24" s="89"/>
      <c r="DN24" s="61">
        <v>343.0</v>
      </c>
      <c r="DO24" s="61">
        <v>141.0</v>
      </c>
      <c r="DP24" s="61">
        <v>28.39</v>
      </c>
      <c r="DQ24" s="61">
        <v>15.9</v>
      </c>
      <c r="DR24" s="61">
        <v>4.6</v>
      </c>
      <c r="DS24" s="61">
        <v>8.0</v>
      </c>
      <c r="DT24" s="61">
        <v>40.0</v>
      </c>
      <c r="DU24" s="61">
        <v>50.9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340.0</v>
      </c>
      <c r="EF24" s="63">
        <v>137.0</v>
      </c>
      <c r="EG24" s="63">
        <v>111.0</v>
      </c>
      <c r="EH24" s="63">
        <v>4.5</v>
      </c>
      <c r="EI24" s="64"/>
      <c r="EJ24" s="63">
        <v>9.0</v>
      </c>
      <c r="EK24" s="63">
        <v>51.0</v>
      </c>
      <c r="EL24" s="63">
        <v>53.0</v>
      </c>
      <c r="EM24" s="63">
        <v>137.0</v>
      </c>
      <c r="EN24" s="63">
        <v>85.0</v>
      </c>
      <c r="EO24" s="63">
        <v>3.6</v>
      </c>
      <c r="EP24" s="64"/>
      <c r="EQ24" s="63">
        <v>9.0</v>
      </c>
      <c r="ER24" s="63">
        <v>52.0</v>
      </c>
      <c r="ES24" s="63">
        <v>54.0</v>
      </c>
      <c r="ET24" s="63">
        <v>339.0</v>
      </c>
      <c r="EU24" s="63">
        <v>0.0</v>
      </c>
      <c r="EV24" s="63">
        <v>0.0</v>
      </c>
      <c r="EW24" s="63">
        <v>0.0</v>
      </c>
      <c r="EX24" s="63">
        <v>338.0</v>
      </c>
      <c r="EY24" s="63">
        <v>258.0</v>
      </c>
      <c r="EZ24" s="63">
        <v>149.2</v>
      </c>
      <c r="FA24" s="63">
        <v>5.6</v>
      </c>
      <c r="FB24" s="63">
        <v>338.0</v>
      </c>
      <c r="FC24" s="63">
        <v>0.0</v>
      </c>
      <c r="FD24" s="63">
        <v>0.0</v>
      </c>
      <c r="FE24" s="63">
        <v>0.0</v>
      </c>
      <c r="FF24" s="63">
        <v>339.0</v>
      </c>
      <c r="FG24" s="63">
        <v>258.0</v>
      </c>
      <c r="FH24" s="63">
        <v>149.1</v>
      </c>
      <c r="FI24" s="63">
        <v>8.9</v>
      </c>
      <c r="FJ24" s="63">
        <v>340.0</v>
      </c>
      <c r="FK24" s="63">
        <v>250.0</v>
      </c>
      <c r="FL24" s="63">
        <v>143.0</v>
      </c>
      <c r="FM24" s="64"/>
      <c r="FN24" s="63">
        <v>340.0</v>
      </c>
      <c r="FO24" s="63">
        <v>264.0</v>
      </c>
      <c r="FP24" s="63">
        <v>142.9</v>
      </c>
      <c r="FQ24" s="63">
        <v>18.6</v>
      </c>
      <c r="FR24" s="63">
        <v>137.0</v>
      </c>
      <c r="FS24" s="64"/>
      <c r="FT24" s="63">
        <v>11.45</v>
      </c>
      <c r="FU24" s="64"/>
      <c r="FV24" s="63">
        <v>137.0</v>
      </c>
      <c r="FW24" s="64"/>
      <c r="FX24" s="64"/>
      <c r="FY24" s="64"/>
      <c r="FZ24" s="89"/>
      <c r="GA24" s="65">
        <v>341.0</v>
      </c>
      <c r="GB24" s="66">
        <v>404.45</v>
      </c>
      <c r="GC24" s="66">
        <v>249.98</v>
      </c>
      <c r="GD24" s="66">
        <v>33.08</v>
      </c>
      <c r="GE24" s="66">
        <v>341.0</v>
      </c>
      <c r="GF24" s="66">
        <v>429.51</v>
      </c>
      <c r="GG24" s="66">
        <v>247.83</v>
      </c>
      <c r="GH24" s="66">
        <v>36.43</v>
      </c>
      <c r="GI24" s="66">
        <v>341.0</v>
      </c>
      <c r="GJ24" s="66">
        <v>247.65</v>
      </c>
      <c r="GK24" s="66">
        <v>-140.21</v>
      </c>
      <c r="GL24" s="66">
        <v>-22.53</v>
      </c>
      <c r="GM24" s="66">
        <v>341.0</v>
      </c>
      <c r="GN24" s="66">
        <v>227.28</v>
      </c>
      <c r="GO24" s="66">
        <v>-140.46</v>
      </c>
      <c r="GP24" s="66">
        <v>-31.16</v>
      </c>
      <c r="GQ24" s="66">
        <v>341.0</v>
      </c>
      <c r="GR24" s="66">
        <v>176.43</v>
      </c>
      <c r="GS24" s="66">
        <v>-111.31</v>
      </c>
      <c r="GT24" s="66">
        <v>-8.46</v>
      </c>
      <c r="GU24" s="66">
        <v>341.0</v>
      </c>
      <c r="GV24" s="66">
        <v>195.04</v>
      </c>
      <c r="GW24" s="66">
        <v>-110.73</v>
      </c>
      <c r="GX24" s="66">
        <v>-10.55</v>
      </c>
      <c r="GY24" s="89"/>
      <c r="GZ24" s="98" t="s">
        <v>91</v>
      </c>
      <c r="HA24" s="99" t="s">
        <v>92</v>
      </c>
      <c r="HB24" s="98">
        <v>130.0</v>
      </c>
      <c r="HC24" s="97">
        <f t="shared" si="28"/>
        <v>6.5</v>
      </c>
      <c r="HD24" s="97">
        <f t="shared" si="29"/>
        <v>2.6</v>
      </c>
      <c r="HE24" s="99">
        <v>8.0</v>
      </c>
      <c r="HF24" s="99">
        <v>54.0</v>
      </c>
      <c r="HG24" s="99">
        <v>52.0</v>
      </c>
      <c r="HH24" s="98" t="s">
        <v>91</v>
      </c>
      <c r="HI24" s="98" t="s">
        <v>92</v>
      </c>
      <c r="HJ24" s="98">
        <v>170.0</v>
      </c>
      <c r="HK24" s="97">
        <f t="shared" si="30"/>
        <v>8.5</v>
      </c>
      <c r="HL24" s="97">
        <f t="shared" si="31"/>
        <v>3.4</v>
      </c>
      <c r="HM24" s="98">
        <v>5.0</v>
      </c>
      <c r="HN24" s="99">
        <v>54.0</v>
      </c>
      <c r="HO24" s="99">
        <v>52.0</v>
      </c>
      <c r="HP24" s="98" t="s">
        <v>91</v>
      </c>
      <c r="HQ24" s="99" t="s">
        <v>92</v>
      </c>
      <c r="HR24" s="98">
        <v>122.0</v>
      </c>
      <c r="HS24" s="97">
        <f t="shared" si="32"/>
        <v>6.1</v>
      </c>
      <c r="HT24" s="97">
        <f t="shared" si="33"/>
        <v>2.44</v>
      </c>
      <c r="HU24" s="98">
        <v>7.0</v>
      </c>
      <c r="HV24" s="99">
        <v>50.0</v>
      </c>
      <c r="HW24" s="99">
        <v>50.0</v>
      </c>
      <c r="HX24" s="89"/>
      <c r="HY24" s="147">
        <v>135.0</v>
      </c>
      <c r="HZ24" s="147">
        <v>33.0</v>
      </c>
      <c r="IA24" s="72">
        <v>90.0</v>
      </c>
      <c r="IB24" s="72">
        <v>4.5</v>
      </c>
      <c r="IC24" s="73"/>
      <c r="ID24" s="72">
        <v>2.0</v>
      </c>
      <c r="IE24" s="72">
        <v>58.0</v>
      </c>
      <c r="IF24" s="72">
        <v>38.0</v>
      </c>
      <c r="IG24" s="89"/>
      <c r="IH24" s="74">
        <v>140.0</v>
      </c>
      <c r="II24" s="74">
        <v>34.1</v>
      </c>
      <c r="IJ24" s="74">
        <v>90.0</v>
      </c>
      <c r="IK24" s="74">
        <v>4.5</v>
      </c>
      <c r="IL24" s="74">
        <v>5.2</v>
      </c>
      <c r="IM24" s="74">
        <v>6.0</v>
      </c>
      <c r="IN24" s="74">
        <v>46.0</v>
      </c>
      <c r="IO24" s="74">
        <v>44.0</v>
      </c>
      <c r="IP24" s="74">
        <v>140.0</v>
      </c>
      <c r="IQ24" s="74">
        <v>34.7</v>
      </c>
      <c r="IR24" s="74">
        <v>5.0</v>
      </c>
      <c r="IS24" s="74">
        <v>0.1</v>
      </c>
      <c r="IT24" s="74">
        <v>0.3</v>
      </c>
      <c r="IU24" s="74">
        <v>12.0</v>
      </c>
      <c r="IV24" s="74">
        <v>48.0</v>
      </c>
      <c r="IW24" s="74">
        <v>49.0</v>
      </c>
      <c r="IX24" s="89"/>
      <c r="IY24" s="76">
        <v>141.0</v>
      </c>
      <c r="IZ24" s="76">
        <v>35.42</v>
      </c>
      <c r="JA24" s="76">
        <v>257.8</v>
      </c>
      <c r="JB24" s="76">
        <v>12.89</v>
      </c>
      <c r="JC24" s="76">
        <v>5.34</v>
      </c>
      <c r="JD24" s="149">
        <v>3.0</v>
      </c>
      <c r="JE24" s="76">
        <v>58.4</v>
      </c>
      <c r="JF24" s="76">
        <v>49.14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137.0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46.0</v>
      </c>
      <c r="JW24" s="78">
        <v>46.0</v>
      </c>
      <c r="JX24" s="78">
        <v>137.0</v>
      </c>
      <c r="JY24" s="78">
        <v>32.2</v>
      </c>
      <c r="JZ24" s="78">
        <v>103.0</v>
      </c>
      <c r="KA24" s="78">
        <v>5.3</v>
      </c>
      <c r="KB24" s="78">
        <v>2.4</v>
      </c>
      <c r="KC24" s="78">
        <v>2.0</v>
      </c>
      <c r="KD24" s="78">
        <v>50.0</v>
      </c>
      <c r="KE24" s="78">
        <v>50.0</v>
      </c>
      <c r="KF24" s="89"/>
      <c r="KG24" s="79">
        <v>34.0</v>
      </c>
      <c r="KH24" s="79">
        <v>19.0</v>
      </c>
      <c r="KI24" s="238">
        <v>1.0</v>
      </c>
      <c r="KJ24" s="238"/>
      <c r="KK24" s="79">
        <v>1.0</v>
      </c>
      <c r="KL24" s="79">
        <v>42.0</v>
      </c>
      <c r="KM24" s="79">
        <v>42.0</v>
      </c>
      <c r="KN24" s="79">
        <v>139.0</v>
      </c>
      <c r="KO24" s="79">
        <v>34.0</v>
      </c>
      <c r="KP24" s="235">
        <v>10.0</v>
      </c>
      <c r="KQ24" s="235">
        <v>0.5</v>
      </c>
      <c r="KR24" s="235"/>
      <c r="KS24" s="79">
        <v>1.0</v>
      </c>
      <c r="KT24" s="79">
        <v>42.0</v>
      </c>
      <c r="KU24" s="79">
        <v>40.0</v>
      </c>
      <c r="KV24" s="80"/>
      <c r="KW24" s="89"/>
      <c r="KX24" s="81">
        <v>135.0</v>
      </c>
      <c r="KY24" s="81">
        <v>384.0</v>
      </c>
      <c r="KZ24" s="81">
        <v>18.8</v>
      </c>
      <c r="LA24" s="81">
        <v>2.0</v>
      </c>
      <c r="LB24" s="81">
        <v>3.0</v>
      </c>
      <c r="LC24" s="81">
        <v>39.0</v>
      </c>
      <c r="LD24" s="81">
        <v>40.0</v>
      </c>
      <c r="LE24" s="81">
        <v>135.0</v>
      </c>
      <c r="LF24" s="81">
        <v>35.0</v>
      </c>
      <c r="LG24" s="81">
        <v>61.0</v>
      </c>
      <c r="LH24" s="81">
        <v>3.0</v>
      </c>
      <c r="LI24" s="81">
        <v>5.0</v>
      </c>
      <c r="LJ24" s="81">
        <v>5.0</v>
      </c>
      <c r="LK24" s="81">
        <v>52.0</v>
      </c>
      <c r="LL24" s="81">
        <v>52.0</v>
      </c>
      <c r="LM24" s="270"/>
      <c r="LN24" s="89"/>
      <c r="LO24" s="82">
        <v>343.0</v>
      </c>
      <c r="LP24" s="82">
        <v>271.0</v>
      </c>
      <c r="LQ24" s="82">
        <v>155.0</v>
      </c>
      <c r="LR24" s="82">
        <v>72.0</v>
      </c>
      <c r="LS24" s="82">
        <v>331.0</v>
      </c>
      <c r="LT24" s="82">
        <v>48.0</v>
      </c>
      <c r="LU24" s="82">
        <v>5.0</v>
      </c>
      <c r="LV24" s="82">
        <v>144.0</v>
      </c>
      <c r="LW24" s="82">
        <v>85.0</v>
      </c>
      <c r="LX24" s="82">
        <v>55.0</v>
      </c>
      <c r="LY24" s="82">
        <v>54.0</v>
      </c>
      <c r="LZ24" s="82">
        <v>12.0</v>
      </c>
      <c r="MA24" s="82">
        <v>107.0</v>
      </c>
      <c r="MB24" s="82">
        <v>8.3</v>
      </c>
      <c r="MC24" s="82">
        <v>141.0</v>
      </c>
      <c r="MD24" s="82">
        <v>186.0</v>
      </c>
      <c r="ME24" s="82">
        <v>71.0</v>
      </c>
      <c r="MF24" s="82">
        <v>60.0</v>
      </c>
      <c r="MG24" s="82">
        <v>10.0</v>
      </c>
      <c r="MH24" s="82">
        <v>0.0</v>
      </c>
      <c r="MI24" s="82">
        <v>0.0</v>
      </c>
      <c r="MJ24" s="82">
        <v>0.0</v>
      </c>
      <c r="MK24" s="82">
        <v>0.0</v>
      </c>
      <c r="ML24" s="82">
        <v>43.0</v>
      </c>
      <c r="MM24" s="82">
        <v>44.0</v>
      </c>
      <c r="MN24" s="82">
        <v>5.0</v>
      </c>
      <c r="MO24" s="86"/>
      <c r="MP24" s="87"/>
      <c r="MQ24" s="87"/>
      <c r="MR24" s="87"/>
      <c r="MS24" s="87"/>
      <c r="MT24" s="82">
        <v>0.5</v>
      </c>
      <c r="MU24" s="82">
        <v>0.3</v>
      </c>
      <c r="MV24" s="82">
        <v>10.0</v>
      </c>
      <c r="MW24" s="82">
        <v>37.0</v>
      </c>
      <c r="MX24" s="82">
        <v>35.0</v>
      </c>
      <c r="MY24" s="82" t="s">
        <v>96</v>
      </c>
      <c r="MZ24" s="82">
        <v>5.0</v>
      </c>
      <c r="NA24" s="87"/>
      <c r="NB24" s="82">
        <v>10.4</v>
      </c>
      <c r="NC24" s="82">
        <v>4.4</v>
      </c>
      <c r="ND24" s="82">
        <v>188.0</v>
      </c>
      <c r="NE24" s="82">
        <v>36.0</v>
      </c>
      <c r="NF24" s="82">
        <v>42.0</v>
      </c>
      <c r="NG24" s="82">
        <v>41.0</v>
      </c>
      <c r="NH24" s="82">
        <v>5.0</v>
      </c>
      <c r="NI24" s="87"/>
      <c r="NJ24" s="82">
        <v>0.0</v>
      </c>
      <c r="NK24" s="82">
        <v>0.0</v>
      </c>
      <c r="NL24" s="82">
        <v>0.0</v>
      </c>
      <c r="NM24" s="82">
        <v>35.0</v>
      </c>
      <c r="NN24" s="82">
        <v>45.0</v>
      </c>
      <c r="NO24" s="82">
        <v>53.0</v>
      </c>
      <c r="NP24" s="82">
        <v>4.0</v>
      </c>
    </row>
    <row r="25" ht="14.25" customHeight="1">
      <c r="A25" s="49">
        <v>0.5</v>
      </c>
      <c r="B25" s="50"/>
      <c r="C25" s="51">
        <v>50.25</v>
      </c>
      <c r="D25" s="195">
        <v>339.0</v>
      </c>
      <c r="E25" s="53">
        <v>134.0</v>
      </c>
      <c r="F25" s="53">
        <v>78.0</v>
      </c>
      <c r="G25" s="53">
        <v>16.6</v>
      </c>
      <c r="H25" s="54"/>
      <c r="I25" s="53">
        <v>6.0</v>
      </c>
      <c r="J25" s="53">
        <v>52.0</v>
      </c>
      <c r="K25" s="53">
        <v>51.0</v>
      </c>
      <c r="L25" s="53">
        <v>139.0</v>
      </c>
      <c r="M25" s="53">
        <v>57.0</v>
      </c>
      <c r="N25" s="53">
        <v>13.4</v>
      </c>
      <c r="O25" s="54"/>
      <c r="P25" s="53">
        <v>6.0</v>
      </c>
      <c r="Q25" s="53">
        <v>53.0</v>
      </c>
      <c r="R25" s="53">
        <v>51.0</v>
      </c>
      <c r="S25" s="53">
        <v>341.4</v>
      </c>
      <c r="T25" s="53">
        <v>353.1</v>
      </c>
      <c r="U25" s="53">
        <v>207.4</v>
      </c>
      <c r="V25" s="54"/>
      <c r="W25" s="53">
        <v>336.7</v>
      </c>
      <c r="X25" s="53">
        <v>271.8</v>
      </c>
      <c r="Y25" s="53">
        <v>161.2</v>
      </c>
      <c r="Z25" s="54"/>
      <c r="AA25" s="53">
        <v>342.3</v>
      </c>
      <c r="AB25" s="53">
        <v>317.5</v>
      </c>
      <c r="AC25" s="53">
        <v>211.5</v>
      </c>
      <c r="AD25" s="54"/>
      <c r="AE25" s="53">
        <v>342.0</v>
      </c>
      <c r="AF25" s="53">
        <v>354.4</v>
      </c>
      <c r="AG25" s="53">
        <v>191.8</v>
      </c>
      <c r="AH25" s="54"/>
      <c r="AI25" s="53">
        <v>349.2</v>
      </c>
      <c r="AJ25" s="53">
        <v>413.7</v>
      </c>
      <c r="AK25" s="53">
        <v>259.9</v>
      </c>
      <c r="AL25" s="54"/>
      <c r="AM25" s="53">
        <v>340.0</v>
      </c>
      <c r="AN25" s="53">
        <v>446.5</v>
      </c>
      <c r="AO25" s="53">
        <v>248.5</v>
      </c>
      <c r="AP25" s="54"/>
      <c r="AQ25" s="53">
        <v>134.0</v>
      </c>
      <c r="AR25" s="54">
        <f t="shared" ref="AR25:AS25" si="41">F25</f>
        <v>78</v>
      </c>
      <c r="AS25" s="56">
        <f t="shared" si="41"/>
        <v>16.6</v>
      </c>
      <c r="AT25" s="54"/>
      <c r="AU25" s="54">
        <f t="shared" ref="AU25:AW25" si="42">L25</f>
        <v>139</v>
      </c>
      <c r="AV25" s="54">
        <f t="shared" si="42"/>
        <v>57</v>
      </c>
      <c r="AW25" s="54">
        <f t="shared" si="42"/>
        <v>13.4</v>
      </c>
      <c r="AX25" s="54"/>
      <c r="AY25" s="168">
        <f t="shared" si="6"/>
        <v>134</v>
      </c>
      <c r="AZ25" s="54"/>
      <c r="BA25" s="54"/>
      <c r="BB25" s="54"/>
      <c r="BC25" s="89"/>
      <c r="BD25" s="54"/>
      <c r="BE25" s="53">
        <v>32.0</v>
      </c>
      <c r="BF25" s="53">
        <v>20.0</v>
      </c>
      <c r="BG25" s="53">
        <v>1.0</v>
      </c>
      <c r="BH25" s="54"/>
      <c r="BI25" s="53">
        <v>22.0</v>
      </c>
      <c r="BJ25" s="53">
        <v>85.0</v>
      </c>
      <c r="BK25" s="53">
        <v>56.0</v>
      </c>
      <c r="BL25" s="89"/>
      <c r="BM25" s="58">
        <v>345.0</v>
      </c>
      <c r="BN25" s="58">
        <v>146.0</v>
      </c>
      <c r="BO25" s="58">
        <v>223.0</v>
      </c>
      <c r="BP25" s="58">
        <v>11.2</v>
      </c>
      <c r="BQ25" s="59"/>
      <c r="BR25" s="58">
        <v>6.0</v>
      </c>
      <c r="BS25" s="58">
        <v>65.0</v>
      </c>
      <c r="BT25" s="58">
        <v>62.0</v>
      </c>
      <c r="BU25" s="59">
        <f t="shared" si="7"/>
        <v>345</v>
      </c>
      <c r="BV25" s="58">
        <v>291.0</v>
      </c>
      <c r="BW25" s="58">
        <v>168.0</v>
      </c>
      <c r="BX25" s="58">
        <v>31.0</v>
      </c>
      <c r="BY25" s="58">
        <v>337.0</v>
      </c>
      <c r="BZ25" s="58">
        <v>305.0</v>
      </c>
      <c r="CA25" s="58">
        <v>168.0</v>
      </c>
      <c r="CB25" s="58">
        <v>29.0</v>
      </c>
      <c r="CC25" s="58">
        <v>344.0</v>
      </c>
      <c r="CD25" s="58">
        <v>212.0</v>
      </c>
      <c r="CE25" s="58">
        <v>142.0</v>
      </c>
      <c r="CF25" s="58">
        <v>14.0</v>
      </c>
      <c r="CG25" s="58">
        <v>337.0</v>
      </c>
      <c r="CH25" s="58">
        <v>274.0</v>
      </c>
      <c r="CI25" s="58">
        <v>140.0</v>
      </c>
      <c r="CJ25" s="58">
        <v>38.0</v>
      </c>
      <c r="CK25" s="58">
        <v>348.0</v>
      </c>
      <c r="CL25" s="58">
        <v>230.0</v>
      </c>
      <c r="CM25" s="58">
        <v>138.0</v>
      </c>
      <c r="CN25" s="58">
        <v>3.0</v>
      </c>
      <c r="CO25" s="58">
        <v>334.0</v>
      </c>
      <c r="CP25" s="58">
        <v>249.0</v>
      </c>
      <c r="CQ25" s="58">
        <v>124.0</v>
      </c>
      <c r="CR25" s="58">
        <v>6.0</v>
      </c>
      <c r="CS25" s="58">
        <v>337.0</v>
      </c>
      <c r="CT25" s="58">
        <v>242.0</v>
      </c>
      <c r="CU25" s="58">
        <v>146.0</v>
      </c>
      <c r="CV25" s="58">
        <v>79.0</v>
      </c>
      <c r="CW25" s="58">
        <v>340.0</v>
      </c>
      <c r="CX25" s="58">
        <v>222.0</v>
      </c>
      <c r="CY25" s="58">
        <v>115.0</v>
      </c>
      <c r="CZ25" s="58">
        <v>47.0</v>
      </c>
      <c r="DA25" s="58">
        <v>326.0</v>
      </c>
      <c r="DB25" s="58">
        <v>233.0</v>
      </c>
      <c r="DC25" s="58">
        <v>117.0</v>
      </c>
      <c r="DD25" s="58">
        <v>48.0</v>
      </c>
      <c r="DE25" s="59">
        <f t="shared" si="8"/>
        <v>146</v>
      </c>
      <c r="DF25" s="58">
        <v>35.2</v>
      </c>
      <c r="DG25" s="59">
        <f t="shared" ref="DG25:DH25" si="43">BO25</f>
        <v>223</v>
      </c>
      <c r="DH25" s="59">
        <f t="shared" si="43"/>
        <v>11.2</v>
      </c>
      <c r="DI25" s="59"/>
      <c r="DJ25" s="58">
        <v>7.0</v>
      </c>
      <c r="DK25" s="58">
        <v>58.0</v>
      </c>
      <c r="DL25" s="58">
        <v>54.0</v>
      </c>
      <c r="DM25" s="89"/>
      <c r="DN25" s="61">
        <v>343.0</v>
      </c>
      <c r="DO25" s="61">
        <v>141.0</v>
      </c>
      <c r="DP25" s="61">
        <v>42.68</v>
      </c>
      <c r="DQ25" s="61">
        <v>24.21</v>
      </c>
      <c r="DR25" s="61">
        <v>6.47</v>
      </c>
      <c r="DS25" s="61">
        <v>8.0</v>
      </c>
      <c r="DT25" s="61">
        <v>43.0</v>
      </c>
      <c r="DU25" s="61">
        <v>52.8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341.0</v>
      </c>
      <c r="EF25" s="63">
        <v>137.0</v>
      </c>
      <c r="EG25" s="63">
        <v>94.0</v>
      </c>
      <c r="EH25" s="63">
        <v>3.9</v>
      </c>
      <c r="EI25" s="64"/>
      <c r="EJ25" s="63">
        <v>9.0</v>
      </c>
      <c r="EK25" s="63">
        <v>53.0</v>
      </c>
      <c r="EL25" s="63">
        <v>55.0</v>
      </c>
      <c r="EM25" s="63">
        <v>137.0</v>
      </c>
      <c r="EN25" s="63">
        <v>86.0</v>
      </c>
      <c r="EO25" s="63">
        <v>3.6</v>
      </c>
      <c r="EP25" s="64"/>
      <c r="EQ25" s="63">
        <v>9.0</v>
      </c>
      <c r="ER25" s="63">
        <v>54.0</v>
      </c>
      <c r="ES25" s="63">
        <v>56.0</v>
      </c>
      <c r="ET25" s="63">
        <v>340.0</v>
      </c>
      <c r="EU25" s="63">
        <v>0.0</v>
      </c>
      <c r="EV25" s="63">
        <v>0.0</v>
      </c>
      <c r="EW25" s="63">
        <v>0.0</v>
      </c>
      <c r="EX25" s="63">
        <v>339.0</v>
      </c>
      <c r="EY25" s="63">
        <v>258.0</v>
      </c>
      <c r="EZ25" s="63">
        <v>149.4</v>
      </c>
      <c r="FA25" s="63">
        <v>7.8</v>
      </c>
      <c r="FB25" s="63">
        <v>338.0</v>
      </c>
      <c r="FC25" s="63">
        <v>0.0</v>
      </c>
      <c r="FD25" s="63">
        <v>0.0</v>
      </c>
      <c r="FE25" s="63">
        <v>0.0</v>
      </c>
      <c r="FF25" s="63">
        <v>339.0</v>
      </c>
      <c r="FG25" s="63">
        <v>258.0</v>
      </c>
      <c r="FH25" s="63">
        <v>149.4</v>
      </c>
      <c r="FI25" s="63">
        <v>10.8</v>
      </c>
      <c r="FJ25" s="63">
        <v>341.0</v>
      </c>
      <c r="FK25" s="63">
        <v>247.0</v>
      </c>
      <c r="FL25" s="63">
        <v>141.9</v>
      </c>
      <c r="FM25" s="64"/>
      <c r="FN25" s="63">
        <v>341.0</v>
      </c>
      <c r="FO25" s="63">
        <v>261.0</v>
      </c>
      <c r="FP25" s="63">
        <v>141.6</v>
      </c>
      <c r="FQ25" s="63">
        <v>18.7</v>
      </c>
      <c r="FR25" s="63">
        <v>137.0</v>
      </c>
      <c r="FS25" s="64"/>
      <c r="FT25" s="63">
        <v>15.25</v>
      </c>
      <c r="FU25" s="64"/>
      <c r="FV25" s="63">
        <v>137.0</v>
      </c>
      <c r="FW25" s="64"/>
      <c r="FX25" s="64"/>
      <c r="FY25" s="64"/>
      <c r="FZ25" s="89"/>
      <c r="GA25" s="65">
        <v>341.0</v>
      </c>
      <c r="GB25" s="66">
        <v>415.29</v>
      </c>
      <c r="GC25" s="66">
        <v>256.21</v>
      </c>
      <c r="GD25" s="66">
        <v>31.41</v>
      </c>
      <c r="GE25" s="66">
        <v>341.0</v>
      </c>
      <c r="GF25" s="66">
        <v>441.55</v>
      </c>
      <c r="GG25" s="66">
        <v>253.45</v>
      </c>
      <c r="GH25" s="66">
        <v>38.44</v>
      </c>
      <c r="GI25" s="66">
        <v>340.0</v>
      </c>
      <c r="GJ25" s="66">
        <v>248.53</v>
      </c>
      <c r="GK25" s="66">
        <v>-141.63</v>
      </c>
      <c r="GL25" s="66">
        <v>-21.69</v>
      </c>
      <c r="GM25" s="66">
        <v>340.0</v>
      </c>
      <c r="GN25" s="66">
        <v>229.77</v>
      </c>
      <c r="GO25" s="66">
        <v>-141.47</v>
      </c>
      <c r="GP25" s="66">
        <v>-31.24</v>
      </c>
      <c r="GQ25" s="66">
        <v>340.0</v>
      </c>
      <c r="GR25" s="66">
        <v>179.46</v>
      </c>
      <c r="GS25" s="66">
        <v>-109.81</v>
      </c>
      <c r="GT25" s="66">
        <v>-7.45</v>
      </c>
      <c r="GU25" s="66">
        <v>340.0</v>
      </c>
      <c r="GV25" s="66">
        <v>190.36</v>
      </c>
      <c r="GW25" s="66">
        <v>-108.13</v>
      </c>
      <c r="GX25" s="66">
        <v>-8.46</v>
      </c>
      <c r="GY25" s="89"/>
      <c r="GZ25" s="98" t="s">
        <v>91</v>
      </c>
      <c r="HA25" s="99" t="s">
        <v>92</v>
      </c>
      <c r="HB25" s="98">
        <v>113.0</v>
      </c>
      <c r="HC25" s="97">
        <f t="shared" si="28"/>
        <v>5.65</v>
      </c>
      <c r="HD25" s="97">
        <f t="shared" si="29"/>
        <v>2.26</v>
      </c>
      <c r="HE25" s="99">
        <v>8.0</v>
      </c>
      <c r="HF25" s="99">
        <v>54.0</v>
      </c>
      <c r="HG25" s="99">
        <v>52.0</v>
      </c>
      <c r="HH25" s="98" t="s">
        <v>91</v>
      </c>
      <c r="HI25" s="98" t="s">
        <v>92</v>
      </c>
      <c r="HJ25" s="98">
        <v>187.0</v>
      </c>
      <c r="HK25" s="97">
        <f t="shared" si="30"/>
        <v>9.35</v>
      </c>
      <c r="HL25" s="97">
        <f t="shared" si="31"/>
        <v>3.74</v>
      </c>
      <c r="HM25" s="98">
        <v>5.0</v>
      </c>
      <c r="HN25" s="99">
        <v>54.0</v>
      </c>
      <c r="HO25" s="99">
        <v>52.0</v>
      </c>
      <c r="HP25" s="98" t="s">
        <v>91</v>
      </c>
      <c r="HQ25" s="99" t="s">
        <v>92</v>
      </c>
      <c r="HR25" s="98">
        <v>119.0</v>
      </c>
      <c r="HS25" s="97">
        <f t="shared" si="32"/>
        <v>5.95</v>
      </c>
      <c r="HT25" s="97">
        <f t="shared" si="33"/>
        <v>2.38</v>
      </c>
      <c r="HU25" s="98">
        <v>7.0</v>
      </c>
      <c r="HV25" s="99">
        <v>50.0</v>
      </c>
      <c r="HW25" s="99">
        <v>50.0</v>
      </c>
      <c r="HX25" s="89"/>
      <c r="HY25" s="72">
        <v>135.0</v>
      </c>
      <c r="HZ25" s="147">
        <v>33.0</v>
      </c>
      <c r="IA25" s="72">
        <v>90.0</v>
      </c>
      <c r="IB25" s="72">
        <v>4.5</v>
      </c>
      <c r="IC25" s="73"/>
      <c r="ID25" s="72">
        <v>2.0</v>
      </c>
      <c r="IE25" s="72">
        <v>58.0</v>
      </c>
      <c r="IF25" s="72">
        <v>38.0</v>
      </c>
      <c r="IG25" s="89"/>
      <c r="IH25" s="74">
        <v>140.0</v>
      </c>
      <c r="II25" s="74">
        <v>34.2</v>
      </c>
      <c r="IJ25" s="74">
        <v>122.0</v>
      </c>
      <c r="IK25" s="74">
        <v>6.6</v>
      </c>
      <c r="IL25" s="74">
        <v>7.0</v>
      </c>
      <c r="IM25" s="74">
        <v>6.0</v>
      </c>
      <c r="IN25" s="74">
        <v>47.0</v>
      </c>
      <c r="IO25" s="74">
        <v>46.0</v>
      </c>
      <c r="IP25" s="74">
        <v>140.0</v>
      </c>
      <c r="IQ25" s="74">
        <v>34.7</v>
      </c>
      <c r="IR25" s="74">
        <v>6.0</v>
      </c>
      <c r="IS25" s="74">
        <v>0.1</v>
      </c>
      <c r="IT25" s="74">
        <v>0.3</v>
      </c>
      <c r="IU25" s="74">
        <v>12.0</v>
      </c>
      <c r="IV25" s="74">
        <v>51.0</v>
      </c>
      <c r="IW25" s="74">
        <v>50.0</v>
      </c>
      <c r="IX25" s="89"/>
      <c r="IY25" s="76">
        <v>140.83</v>
      </c>
      <c r="IZ25" s="76">
        <v>35.18</v>
      </c>
      <c r="JA25" s="76">
        <v>410.6</v>
      </c>
      <c r="JB25" s="76">
        <v>20.53</v>
      </c>
      <c r="JC25" s="76">
        <v>7.68</v>
      </c>
      <c r="JD25" s="149">
        <v>3.0</v>
      </c>
      <c r="JE25" s="76">
        <v>67.56</v>
      </c>
      <c r="JF25" s="76">
        <v>52.6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138.0</v>
      </c>
      <c r="JQ25" s="78">
        <v>32.6</v>
      </c>
      <c r="JR25" s="78">
        <v>0.0</v>
      </c>
      <c r="JS25" s="78">
        <v>0.0</v>
      </c>
      <c r="JT25" s="78">
        <v>0.0</v>
      </c>
      <c r="JU25" s="78">
        <v>2.0</v>
      </c>
      <c r="JV25" s="78">
        <v>48.0</v>
      </c>
      <c r="JW25" s="78">
        <v>47.0</v>
      </c>
      <c r="JX25" s="78">
        <v>138.0</v>
      </c>
      <c r="JY25" s="78">
        <v>32.6</v>
      </c>
      <c r="JZ25" s="78">
        <v>105.0</v>
      </c>
      <c r="KA25" s="78">
        <v>5.5</v>
      </c>
      <c r="KB25" s="78">
        <v>2.5</v>
      </c>
      <c r="KC25" s="78">
        <v>2.0</v>
      </c>
      <c r="KD25" s="78">
        <v>52.0</v>
      </c>
      <c r="KE25" s="78">
        <v>51.0</v>
      </c>
      <c r="KF25" s="89"/>
      <c r="KG25" s="79">
        <v>34.0</v>
      </c>
      <c r="KH25" s="238" t="s">
        <v>98</v>
      </c>
      <c r="KI25" s="238" t="s">
        <v>98</v>
      </c>
      <c r="KJ25" s="238"/>
      <c r="KK25" s="79">
        <v>1.0</v>
      </c>
      <c r="KL25" s="79">
        <v>42.0</v>
      </c>
      <c r="KM25" s="79">
        <v>42.0</v>
      </c>
      <c r="KN25" s="79">
        <v>139.0</v>
      </c>
      <c r="KO25" s="79">
        <v>34.0</v>
      </c>
      <c r="KP25" s="235">
        <v>35.0</v>
      </c>
      <c r="KQ25" s="235">
        <v>1.8</v>
      </c>
      <c r="KR25" s="235"/>
      <c r="KS25" s="79">
        <v>1.0</v>
      </c>
      <c r="KT25" s="79">
        <v>42.0</v>
      </c>
      <c r="KU25" s="79">
        <v>40.0</v>
      </c>
      <c r="KV25" s="80"/>
      <c r="KW25" s="89"/>
      <c r="KX25" s="81">
        <v>138.0</v>
      </c>
      <c r="KY25" s="81">
        <v>271.0</v>
      </c>
      <c r="KZ25" s="81">
        <v>13.3</v>
      </c>
      <c r="LA25" s="81">
        <v>2.0</v>
      </c>
      <c r="LB25" s="81">
        <v>3.0</v>
      </c>
      <c r="LC25" s="81">
        <v>52.0</v>
      </c>
      <c r="LD25" s="81">
        <v>52.0</v>
      </c>
      <c r="LE25" s="81">
        <v>138.0</v>
      </c>
      <c r="LF25" s="81">
        <v>35.0</v>
      </c>
      <c r="LG25" s="81">
        <v>100.0</v>
      </c>
      <c r="LH25" s="81">
        <v>4.9</v>
      </c>
      <c r="LI25" s="81">
        <v>5.0</v>
      </c>
      <c r="LJ25" s="81">
        <v>5.0</v>
      </c>
      <c r="LK25" s="81">
        <v>55.0</v>
      </c>
      <c r="LL25" s="81">
        <v>55.0</v>
      </c>
      <c r="LM25" s="270"/>
      <c r="LN25" s="89"/>
      <c r="LO25" s="82">
        <v>345.0</v>
      </c>
      <c r="LP25" s="82">
        <v>188.0</v>
      </c>
      <c r="LQ25" s="82">
        <v>116.0</v>
      </c>
      <c r="LR25" s="82">
        <v>74.0</v>
      </c>
      <c r="LS25" s="82">
        <v>333.0</v>
      </c>
      <c r="LT25" s="82">
        <v>47.0</v>
      </c>
      <c r="LU25" s="82">
        <v>4.0</v>
      </c>
      <c r="LV25" s="82">
        <v>145.0</v>
      </c>
      <c r="LW25" s="82">
        <v>83.0</v>
      </c>
      <c r="LX25" s="82">
        <v>57.0</v>
      </c>
      <c r="LY25" s="82">
        <v>57.0</v>
      </c>
      <c r="LZ25" s="82">
        <v>12.0</v>
      </c>
      <c r="MA25" s="82">
        <v>69.0</v>
      </c>
      <c r="MB25" s="82">
        <v>8.3</v>
      </c>
      <c r="MC25" s="82">
        <v>146.0</v>
      </c>
      <c r="MD25" s="82">
        <v>105.0</v>
      </c>
      <c r="ME25" s="82">
        <v>74.0</v>
      </c>
      <c r="MF25" s="82">
        <v>63.0</v>
      </c>
      <c r="MG25" s="82">
        <v>10.0</v>
      </c>
      <c r="MH25" s="82">
        <v>0.0</v>
      </c>
      <c r="MI25" s="82">
        <v>0.0</v>
      </c>
      <c r="MJ25" s="82">
        <v>0.0</v>
      </c>
      <c r="MK25" s="82">
        <v>0.0</v>
      </c>
      <c r="ML25" s="82">
        <v>46.0</v>
      </c>
      <c r="MM25" s="82">
        <v>47.0</v>
      </c>
      <c r="MN25" s="82">
        <v>5.0</v>
      </c>
      <c r="MO25" s="86"/>
      <c r="MP25" s="87"/>
      <c r="MQ25" s="87"/>
      <c r="MR25" s="87"/>
      <c r="MS25" s="87"/>
      <c r="MT25" s="82">
        <v>5.2</v>
      </c>
      <c r="MU25" s="82">
        <v>2.0</v>
      </c>
      <c r="MV25" s="82">
        <v>93.0</v>
      </c>
      <c r="MW25" s="82">
        <v>37.0</v>
      </c>
      <c r="MX25" s="82">
        <v>38.0</v>
      </c>
      <c r="MY25" s="82" t="s">
        <v>96</v>
      </c>
      <c r="MZ25" s="82">
        <v>5.0</v>
      </c>
      <c r="NA25" s="87"/>
      <c r="NB25" s="82">
        <v>11.3</v>
      </c>
      <c r="NC25" s="82">
        <v>4.5</v>
      </c>
      <c r="ND25" s="82">
        <v>205.0</v>
      </c>
      <c r="NE25" s="82">
        <v>36.0</v>
      </c>
      <c r="NF25" s="82">
        <v>45.0</v>
      </c>
      <c r="NG25" s="82">
        <v>46.0</v>
      </c>
      <c r="NH25" s="82">
        <v>5.0</v>
      </c>
      <c r="NI25" s="87"/>
      <c r="NJ25" s="82">
        <v>0.0</v>
      </c>
      <c r="NK25" s="82">
        <v>0.0</v>
      </c>
      <c r="NL25" s="82">
        <v>0.0</v>
      </c>
      <c r="NM25" s="82">
        <v>35.0</v>
      </c>
      <c r="NN25" s="82">
        <v>45.0</v>
      </c>
      <c r="NO25" s="82">
        <v>53.0</v>
      </c>
      <c r="NP25" s="82">
        <v>4.0</v>
      </c>
    </row>
    <row r="26" ht="14.25" customHeight="1">
      <c r="A26" s="49">
        <v>0.541666666666667</v>
      </c>
      <c r="B26" s="50"/>
      <c r="C26" s="51">
        <v>50.3</v>
      </c>
      <c r="D26" s="195">
        <v>339.0</v>
      </c>
      <c r="E26" s="53">
        <v>134.0</v>
      </c>
      <c r="F26" s="53">
        <v>37.0</v>
      </c>
      <c r="G26" s="53">
        <v>7.8</v>
      </c>
      <c r="H26" s="54"/>
      <c r="I26" s="53">
        <v>6.0</v>
      </c>
      <c r="J26" s="53">
        <v>52.0</v>
      </c>
      <c r="K26" s="53">
        <v>51.0</v>
      </c>
      <c r="L26" s="53">
        <v>139.0</v>
      </c>
      <c r="M26" s="53">
        <v>63.0</v>
      </c>
      <c r="N26" s="53">
        <v>15.5</v>
      </c>
      <c r="O26" s="54"/>
      <c r="P26" s="53">
        <v>6.0</v>
      </c>
      <c r="Q26" s="53">
        <v>53.0</v>
      </c>
      <c r="R26" s="53">
        <v>51.0</v>
      </c>
      <c r="S26" s="53">
        <v>341.4</v>
      </c>
      <c r="T26" s="53">
        <v>370.7</v>
      </c>
      <c r="U26" s="53">
        <v>214.7</v>
      </c>
      <c r="V26" s="54"/>
      <c r="W26" s="53">
        <v>337.5</v>
      </c>
      <c r="X26" s="53">
        <v>31.2</v>
      </c>
      <c r="Y26" s="53">
        <v>166.2</v>
      </c>
      <c r="Z26" s="54"/>
      <c r="AA26" s="53">
        <v>341.4</v>
      </c>
      <c r="AB26" s="53">
        <v>347.1</v>
      </c>
      <c r="AC26" s="53">
        <v>196.8</v>
      </c>
      <c r="AD26" s="54"/>
      <c r="AE26" s="53">
        <v>341.8</v>
      </c>
      <c r="AF26" s="53">
        <v>313.4</v>
      </c>
      <c r="AG26" s="53">
        <v>179.4</v>
      </c>
      <c r="AH26" s="54"/>
      <c r="AI26" s="53">
        <v>348.0</v>
      </c>
      <c r="AJ26" s="53">
        <v>423.4</v>
      </c>
      <c r="AK26" s="53">
        <v>249.1</v>
      </c>
      <c r="AL26" s="54"/>
      <c r="AM26" s="53">
        <v>339.0</v>
      </c>
      <c r="AN26" s="53">
        <v>438.9</v>
      </c>
      <c r="AO26" s="53">
        <v>233.6</v>
      </c>
      <c r="AP26" s="54"/>
      <c r="AQ26" s="53">
        <v>134.0</v>
      </c>
      <c r="AR26" s="54">
        <f t="shared" ref="AR26:AS26" si="44">F26</f>
        <v>37</v>
      </c>
      <c r="AS26" s="56">
        <f t="shared" si="44"/>
        <v>7.8</v>
      </c>
      <c r="AT26" s="54"/>
      <c r="AU26" s="54">
        <f t="shared" ref="AU26:AW26" si="45">L26</f>
        <v>139</v>
      </c>
      <c r="AV26" s="54">
        <f t="shared" si="45"/>
        <v>63</v>
      </c>
      <c r="AW26" s="54">
        <f t="shared" si="45"/>
        <v>15.5</v>
      </c>
      <c r="AX26" s="54"/>
      <c r="AY26" s="168">
        <f t="shared" si="6"/>
        <v>134</v>
      </c>
      <c r="AZ26" s="54"/>
      <c r="BA26" s="54"/>
      <c r="BB26" s="54"/>
      <c r="BC26" s="89"/>
      <c r="BD26" s="54"/>
      <c r="BE26" s="53">
        <v>32.0</v>
      </c>
      <c r="BF26" s="53">
        <v>18.0</v>
      </c>
      <c r="BG26" s="53">
        <v>0.9</v>
      </c>
      <c r="BH26" s="54"/>
      <c r="BI26" s="53">
        <v>22.0</v>
      </c>
      <c r="BJ26" s="53">
        <v>99.0</v>
      </c>
      <c r="BK26" s="53">
        <v>66.0</v>
      </c>
      <c r="BL26" s="89"/>
      <c r="BM26" s="58">
        <v>345.0</v>
      </c>
      <c r="BN26" s="58">
        <v>147.0</v>
      </c>
      <c r="BO26" s="58">
        <v>229.0</v>
      </c>
      <c r="BP26" s="58">
        <v>11.5</v>
      </c>
      <c r="BQ26" s="59"/>
      <c r="BR26" s="58">
        <v>6.0</v>
      </c>
      <c r="BS26" s="58">
        <v>65.0</v>
      </c>
      <c r="BT26" s="58">
        <v>67.0</v>
      </c>
      <c r="BU26" s="59">
        <f t="shared" si="7"/>
        <v>345</v>
      </c>
      <c r="BV26" s="58">
        <v>291.0</v>
      </c>
      <c r="BW26" s="58">
        <v>169.0</v>
      </c>
      <c r="BX26" s="58">
        <v>32.0</v>
      </c>
      <c r="BY26" s="58">
        <v>337.0</v>
      </c>
      <c r="BZ26" s="58">
        <v>303.0</v>
      </c>
      <c r="CA26" s="58">
        <v>168.0</v>
      </c>
      <c r="CB26" s="58">
        <v>27.0</v>
      </c>
      <c r="CC26" s="58">
        <v>343.0</v>
      </c>
      <c r="CD26" s="58">
        <v>248.0</v>
      </c>
      <c r="CE26" s="58">
        <v>140.0</v>
      </c>
      <c r="CF26" s="58">
        <v>10.0</v>
      </c>
      <c r="CG26" s="58">
        <v>337.0</v>
      </c>
      <c r="CH26" s="58">
        <v>247.0</v>
      </c>
      <c r="CI26" s="58">
        <v>139.0</v>
      </c>
      <c r="CJ26" s="58">
        <v>32.0</v>
      </c>
      <c r="CK26" s="58">
        <v>348.0</v>
      </c>
      <c r="CL26" s="58">
        <v>213.0</v>
      </c>
      <c r="CM26" s="58">
        <v>120.0</v>
      </c>
      <c r="CN26" s="58">
        <v>7.0</v>
      </c>
      <c r="CO26" s="58">
        <v>334.0</v>
      </c>
      <c r="CP26" s="58">
        <v>238.0</v>
      </c>
      <c r="CQ26" s="58">
        <v>119.0</v>
      </c>
      <c r="CR26" s="58">
        <v>7.0</v>
      </c>
      <c r="CS26" s="58">
        <v>337.0</v>
      </c>
      <c r="CT26" s="58">
        <v>233.0</v>
      </c>
      <c r="CU26" s="58">
        <v>142.0</v>
      </c>
      <c r="CV26" s="58">
        <v>74.0</v>
      </c>
      <c r="CW26" s="58">
        <v>340.0</v>
      </c>
      <c r="CX26" s="58">
        <v>211.0</v>
      </c>
      <c r="CY26" s="58">
        <v>106.0</v>
      </c>
      <c r="CZ26" s="58">
        <v>59.0</v>
      </c>
      <c r="DA26" s="58">
        <v>327.0</v>
      </c>
      <c r="DB26" s="58">
        <v>217.0</v>
      </c>
      <c r="DC26" s="58">
        <v>107.0</v>
      </c>
      <c r="DD26" s="58">
        <v>52.0</v>
      </c>
      <c r="DE26" s="59">
        <f t="shared" si="8"/>
        <v>147</v>
      </c>
      <c r="DF26" s="58">
        <v>35.0</v>
      </c>
      <c r="DG26" s="59">
        <f t="shared" ref="DG26:DH26" si="46">BO26</f>
        <v>229</v>
      </c>
      <c r="DH26" s="59">
        <f t="shared" si="46"/>
        <v>11.5</v>
      </c>
      <c r="DI26" s="59"/>
      <c r="DJ26" s="58">
        <v>7.0</v>
      </c>
      <c r="DK26" s="58">
        <v>60.0</v>
      </c>
      <c r="DL26" s="58">
        <v>58.0</v>
      </c>
      <c r="DM26" s="89"/>
      <c r="DN26" s="61">
        <v>343.0</v>
      </c>
      <c r="DO26" s="61">
        <v>141.0</v>
      </c>
      <c r="DP26" s="61">
        <v>41.18</v>
      </c>
      <c r="DQ26" s="61">
        <v>23.32</v>
      </c>
      <c r="DR26" s="61">
        <v>5.76</v>
      </c>
      <c r="DS26" s="61">
        <v>8.0</v>
      </c>
      <c r="DT26" s="61">
        <v>45.0</v>
      </c>
      <c r="DU26" s="61">
        <v>55.0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342.0</v>
      </c>
      <c r="EF26" s="63">
        <v>137.0</v>
      </c>
      <c r="EG26" s="63">
        <v>92.0</v>
      </c>
      <c r="EH26" s="63">
        <v>3.8</v>
      </c>
      <c r="EI26" s="64"/>
      <c r="EJ26" s="63">
        <v>9.0</v>
      </c>
      <c r="EK26" s="63">
        <v>55.0</v>
      </c>
      <c r="EL26" s="63">
        <v>56.0</v>
      </c>
      <c r="EM26" s="63">
        <v>137.0</v>
      </c>
      <c r="EN26" s="63">
        <v>85.0</v>
      </c>
      <c r="EO26" s="63">
        <v>3.5</v>
      </c>
      <c r="EP26" s="64"/>
      <c r="EQ26" s="63">
        <v>9.0</v>
      </c>
      <c r="ER26" s="63">
        <v>56.0</v>
      </c>
      <c r="ES26" s="63">
        <v>57.0</v>
      </c>
      <c r="ET26" s="63">
        <v>341.0</v>
      </c>
      <c r="EU26" s="63">
        <v>0.0</v>
      </c>
      <c r="EV26" s="63">
        <v>0.0</v>
      </c>
      <c r="EW26" s="63">
        <v>0.0</v>
      </c>
      <c r="EX26" s="63">
        <v>340.0</v>
      </c>
      <c r="EY26" s="63">
        <v>256.0</v>
      </c>
      <c r="EZ26" s="63">
        <v>149.2</v>
      </c>
      <c r="FA26" s="63">
        <v>7.1</v>
      </c>
      <c r="FB26" s="63">
        <v>340.0</v>
      </c>
      <c r="FC26" s="63">
        <v>0.0</v>
      </c>
      <c r="FD26" s="63">
        <v>0.0</v>
      </c>
      <c r="FE26" s="63">
        <v>0.0</v>
      </c>
      <c r="FF26" s="63">
        <v>341.0</v>
      </c>
      <c r="FG26" s="63">
        <v>257.0</v>
      </c>
      <c r="FH26" s="63">
        <v>149.2</v>
      </c>
      <c r="FI26" s="63">
        <v>10.2</v>
      </c>
      <c r="FJ26" s="63">
        <v>342.0</v>
      </c>
      <c r="FK26" s="63">
        <v>247.0</v>
      </c>
      <c r="FL26" s="63">
        <v>142.6</v>
      </c>
      <c r="FM26" s="64"/>
      <c r="FN26" s="63">
        <v>342.0</v>
      </c>
      <c r="FO26" s="63">
        <v>263.0</v>
      </c>
      <c r="FP26" s="63">
        <v>142.5</v>
      </c>
      <c r="FQ26" s="63">
        <v>16.5</v>
      </c>
      <c r="FR26" s="63">
        <v>137.0</v>
      </c>
      <c r="FS26" s="64"/>
      <c r="FT26" s="63">
        <v>13.14</v>
      </c>
      <c r="FU26" s="64"/>
      <c r="FV26" s="63">
        <v>137.0</v>
      </c>
      <c r="FW26" s="64"/>
      <c r="FX26" s="64"/>
      <c r="FY26" s="64"/>
      <c r="FZ26" s="89"/>
      <c r="GA26" s="65">
        <v>341.0</v>
      </c>
      <c r="GB26" s="271">
        <v>398.0</v>
      </c>
      <c r="GC26" s="272">
        <v>246.74</v>
      </c>
      <c r="GD26" s="272">
        <v>32.08</v>
      </c>
      <c r="GE26" s="66">
        <v>341.0</v>
      </c>
      <c r="GF26" s="273">
        <v>420.74</v>
      </c>
      <c r="GG26" s="274">
        <v>242.54</v>
      </c>
      <c r="GH26" s="274">
        <v>33.17</v>
      </c>
      <c r="GI26" s="275">
        <v>341.0</v>
      </c>
      <c r="GJ26" s="66">
        <v>248.53</v>
      </c>
      <c r="GK26" s="66">
        <v>-141.63</v>
      </c>
      <c r="GL26" s="66">
        <v>-21.69</v>
      </c>
      <c r="GM26" s="66">
        <v>340.0</v>
      </c>
      <c r="GN26" s="66">
        <v>229.77</v>
      </c>
      <c r="GO26" s="66">
        <v>-141.47</v>
      </c>
      <c r="GP26" s="66">
        <v>-31.24</v>
      </c>
      <c r="GQ26" s="66">
        <v>340.0</v>
      </c>
      <c r="GR26" s="66">
        <v>179.46</v>
      </c>
      <c r="GS26" s="66">
        <v>-109.81</v>
      </c>
      <c r="GT26" s="66">
        <v>-7.45</v>
      </c>
      <c r="GU26" s="66">
        <v>340.0</v>
      </c>
      <c r="GV26" s="66">
        <v>190.36</v>
      </c>
      <c r="GW26" s="66">
        <v>-108.13</v>
      </c>
      <c r="GX26" s="66">
        <v>-8.46</v>
      </c>
      <c r="GY26" s="89"/>
      <c r="GZ26" s="98" t="s">
        <v>91</v>
      </c>
      <c r="HA26" s="99" t="s">
        <v>92</v>
      </c>
      <c r="HB26" s="98">
        <v>260.0</v>
      </c>
      <c r="HC26" s="97">
        <f t="shared" si="28"/>
        <v>13</v>
      </c>
      <c r="HD26" s="97">
        <f t="shared" si="29"/>
        <v>5.2</v>
      </c>
      <c r="HE26" s="99">
        <v>8.0</v>
      </c>
      <c r="HF26" s="99">
        <v>54.0</v>
      </c>
      <c r="HG26" s="99">
        <v>52.0</v>
      </c>
      <c r="HH26" s="98" t="s">
        <v>91</v>
      </c>
      <c r="HI26" s="98" t="s">
        <v>92</v>
      </c>
      <c r="HJ26" s="98">
        <v>42.0</v>
      </c>
      <c r="HK26" s="97">
        <f t="shared" si="30"/>
        <v>2.1</v>
      </c>
      <c r="HL26" s="97">
        <f t="shared" si="31"/>
        <v>0.84</v>
      </c>
      <c r="HM26" s="98">
        <v>5.0</v>
      </c>
      <c r="HN26" s="99">
        <v>56.0</v>
      </c>
      <c r="HO26" s="99">
        <v>54.0</v>
      </c>
      <c r="HP26" s="98" t="s">
        <v>91</v>
      </c>
      <c r="HQ26" s="99" t="s">
        <v>92</v>
      </c>
      <c r="HR26" s="98">
        <v>120.0</v>
      </c>
      <c r="HS26" s="97">
        <f t="shared" si="32"/>
        <v>6</v>
      </c>
      <c r="HT26" s="97">
        <f t="shared" si="33"/>
        <v>2.4</v>
      </c>
      <c r="HU26" s="98">
        <v>7.0</v>
      </c>
      <c r="HV26" s="99">
        <v>52.0</v>
      </c>
      <c r="HW26" s="99">
        <v>52.0</v>
      </c>
      <c r="HX26" s="89"/>
      <c r="HY26" s="72">
        <v>135.0</v>
      </c>
      <c r="HZ26" s="147">
        <v>33.0</v>
      </c>
      <c r="IA26" s="72">
        <v>156.0</v>
      </c>
      <c r="IB26" s="72">
        <v>7.8</v>
      </c>
      <c r="IC26" s="73"/>
      <c r="ID26" s="72">
        <v>2.0</v>
      </c>
      <c r="IE26" s="72">
        <v>58.0</v>
      </c>
      <c r="IF26" s="72">
        <v>38.0</v>
      </c>
      <c r="IG26" s="89"/>
      <c r="IH26" s="74">
        <v>140.0</v>
      </c>
      <c r="II26" s="74">
        <v>34.4</v>
      </c>
      <c r="IJ26" s="74">
        <v>9.0</v>
      </c>
      <c r="IK26" s="74">
        <v>0.2</v>
      </c>
      <c r="IL26" s="74">
        <v>0.4</v>
      </c>
      <c r="IM26" s="74">
        <v>6.0</v>
      </c>
      <c r="IN26" s="74">
        <v>47.0</v>
      </c>
      <c r="IO26" s="74">
        <v>46.0</v>
      </c>
      <c r="IP26" s="74">
        <v>140.0</v>
      </c>
      <c r="IQ26" s="74">
        <v>34.8</v>
      </c>
      <c r="IR26" s="74">
        <v>6.0</v>
      </c>
      <c r="IS26" s="74">
        <v>0.1</v>
      </c>
      <c r="IT26" s="74">
        <v>0.3</v>
      </c>
      <c r="IU26" s="74">
        <v>12.0</v>
      </c>
      <c r="IV26" s="74">
        <v>51.0</v>
      </c>
      <c r="IW26" s="74">
        <v>50.0</v>
      </c>
      <c r="IX26" s="89"/>
      <c r="IY26" s="76">
        <v>140.71</v>
      </c>
      <c r="IZ26" s="76">
        <v>35.25</v>
      </c>
      <c r="JA26" s="76">
        <v>385.4</v>
      </c>
      <c r="JB26" s="76">
        <v>19.27</v>
      </c>
      <c r="JC26" s="76">
        <v>6.85</v>
      </c>
      <c r="JD26" s="149">
        <v>3.0</v>
      </c>
      <c r="JE26" s="76">
        <v>66.63</v>
      </c>
      <c r="JF26" s="76">
        <v>53.22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138.0</v>
      </c>
      <c r="JQ26" s="78">
        <v>32.6</v>
      </c>
      <c r="JR26" s="78">
        <v>0.0</v>
      </c>
      <c r="JS26" s="78">
        <v>0.0</v>
      </c>
      <c r="JT26" s="78">
        <v>0.0</v>
      </c>
      <c r="JU26" s="78">
        <v>2.0</v>
      </c>
      <c r="JV26" s="78">
        <v>50.0</v>
      </c>
      <c r="JW26" s="78">
        <v>50.0</v>
      </c>
      <c r="JX26" s="78">
        <v>138.0</v>
      </c>
      <c r="JY26" s="78">
        <v>32.6</v>
      </c>
      <c r="JZ26" s="78">
        <v>102.0</v>
      </c>
      <c r="KA26" s="78">
        <v>5.3</v>
      </c>
      <c r="KB26" s="78">
        <v>2.5</v>
      </c>
      <c r="KC26" s="78">
        <v>2.0</v>
      </c>
      <c r="KD26" s="78">
        <v>54.0</v>
      </c>
      <c r="KE26" s="78">
        <v>53.0</v>
      </c>
      <c r="KF26" s="89"/>
      <c r="KG26" s="79">
        <v>34.0</v>
      </c>
      <c r="KH26" s="238" t="s">
        <v>98</v>
      </c>
      <c r="KI26" s="238" t="s">
        <v>98</v>
      </c>
      <c r="KJ26" s="238"/>
      <c r="KK26" s="79">
        <v>1.0</v>
      </c>
      <c r="KL26" s="79">
        <v>52.0</v>
      </c>
      <c r="KM26" s="79">
        <v>52.0</v>
      </c>
      <c r="KN26" s="79">
        <v>140.0</v>
      </c>
      <c r="KO26" s="79">
        <v>34.0</v>
      </c>
      <c r="KP26" s="235" t="s">
        <v>98</v>
      </c>
      <c r="KQ26" s="235" t="s">
        <v>98</v>
      </c>
      <c r="KR26" s="235"/>
      <c r="KS26" s="79">
        <v>1.0</v>
      </c>
      <c r="KT26" s="79">
        <v>52.0</v>
      </c>
      <c r="KU26" s="79">
        <v>50.0</v>
      </c>
      <c r="KV26" s="80"/>
      <c r="KW26" s="89"/>
      <c r="KX26" s="81">
        <v>135.0</v>
      </c>
      <c r="KY26" s="81">
        <v>257.0</v>
      </c>
      <c r="KZ26" s="81">
        <v>12.6</v>
      </c>
      <c r="LA26" s="81">
        <v>2.0</v>
      </c>
      <c r="LB26" s="81">
        <v>3.0</v>
      </c>
      <c r="LC26" s="81">
        <v>52.0</v>
      </c>
      <c r="LD26" s="81">
        <v>52.0</v>
      </c>
      <c r="LE26" s="81">
        <v>135.0</v>
      </c>
      <c r="LF26" s="81">
        <v>35.0</v>
      </c>
      <c r="LG26" s="81">
        <v>77.0</v>
      </c>
      <c r="LH26" s="81">
        <v>3.8</v>
      </c>
      <c r="LI26" s="81">
        <v>5.0</v>
      </c>
      <c r="LJ26" s="81">
        <v>5.0</v>
      </c>
      <c r="LK26" s="81">
        <v>55.0</v>
      </c>
      <c r="LL26" s="81">
        <v>55.0</v>
      </c>
      <c r="LM26" s="270"/>
      <c r="LN26" s="89"/>
      <c r="LO26" s="82">
        <v>339.0</v>
      </c>
      <c r="LP26" s="82">
        <v>270.0</v>
      </c>
      <c r="LQ26" s="82">
        <v>153.0</v>
      </c>
      <c r="LR26" s="82">
        <v>71.0</v>
      </c>
      <c r="LS26" s="82">
        <v>328.0</v>
      </c>
      <c r="LT26" s="82">
        <v>50.0</v>
      </c>
      <c r="LU26" s="82">
        <v>5.2</v>
      </c>
      <c r="LV26" s="82">
        <v>143.0</v>
      </c>
      <c r="LW26" s="82">
        <v>90.0</v>
      </c>
      <c r="LX26" s="82">
        <v>59.0</v>
      </c>
      <c r="LY26" s="82">
        <v>59.0</v>
      </c>
      <c r="LZ26" s="82">
        <v>12.0</v>
      </c>
      <c r="MA26" s="82">
        <v>103.0</v>
      </c>
      <c r="MB26" s="82">
        <v>3.8</v>
      </c>
      <c r="MC26" s="82">
        <v>145.0</v>
      </c>
      <c r="MD26" s="82">
        <v>180.0</v>
      </c>
      <c r="ME26" s="82">
        <v>76.0</v>
      </c>
      <c r="MF26" s="82">
        <v>65.0</v>
      </c>
      <c r="MG26" s="82">
        <v>10.0</v>
      </c>
      <c r="MH26" s="82">
        <v>0.0</v>
      </c>
      <c r="MI26" s="82">
        <v>0.0</v>
      </c>
      <c r="MJ26" s="82">
        <v>0.0</v>
      </c>
      <c r="MK26" s="82">
        <v>0.0</v>
      </c>
      <c r="ML26" s="82">
        <v>46.0</v>
      </c>
      <c r="MM26" s="82">
        <v>47.0</v>
      </c>
      <c r="MN26" s="82">
        <v>5.0</v>
      </c>
      <c r="MO26" s="86"/>
      <c r="MP26" s="87"/>
      <c r="MQ26" s="87"/>
      <c r="MR26" s="87"/>
      <c r="MS26" s="87"/>
      <c r="MT26" s="82">
        <v>5.1</v>
      </c>
      <c r="MU26" s="82">
        <v>2.0</v>
      </c>
      <c r="MV26" s="82">
        <v>92.0</v>
      </c>
      <c r="MW26" s="82">
        <v>37.0</v>
      </c>
      <c r="MX26" s="82">
        <v>38.0</v>
      </c>
      <c r="MY26" s="82" t="s">
        <v>96</v>
      </c>
      <c r="MZ26" s="82">
        <v>5.0</v>
      </c>
      <c r="NA26" s="87"/>
      <c r="NB26" s="82">
        <v>13.5</v>
      </c>
      <c r="NC26" s="82">
        <v>5.0</v>
      </c>
      <c r="ND26" s="82">
        <v>242.0</v>
      </c>
      <c r="NE26" s="82">
        <v>36.0</v>
      </c>
      <c r="NF26" s="82">
        <v>45.0</v>
      </c>
      <c r="NG26" s="82">
        <v>46.0</v>
      </c>
      <c r="NH26" s="82">
        <v>5.0</v>
      </c>
      <c r="NI26" s="87"/>
      <c r="NJ26" s="82">
        <v>0.0</v>
      </c>
      <c r="NK26" s="82">
        <v>0.0</v>
      </c>
      <c r="NL26" s="82">
        <v>0.0</v>
      </c>
      <c r="NM26" s="82">
        <v>35.0</v>
      </c>
      <c r="NN26" s="82">
        <v>48.0</v>
      </c>
      <c r="NO26" s="82">
        <v>55.0</v>
      </c>
      <c r="NP26" s="82">
        <v>4.0</v>
      </c>
    </row>
    <row r="27" ht="14.25" customHeight="1">
      <c r="A27" s="49">
        <v>0.583333333333334</v>
      </c>
      <c r="B27" s="50"/>
      <c r="C27" s="51">
        <v>50.13</v>
      </c>
      <c r="D27" s="195">
        <v>339.0</v>
      </c>
      <c r="E27" s="53">
        <v>135.0</v>
      </c>
      <c r="F27" s="53">
        <v>50.0</v>
      </c>
      <c r="G27" s="53">
        <v>10.8</v>
      </c>
      <c r="H27" s="54"/>
      <c r="I27" s="53">
        <v>6.0</v>
      </c>
      <c r="J27" s="53">
        <v>52.0</v>
      </c>
      <c r="K27" s="53">
        <v>51.0</v>
      </c>
      <c r="L27" s="53">
        <v>139.0</v>
      </c>
      <c r="M27" s="53">
        <v>52.0</v>
      </c>
      <c r="N27" s="53">
        <v>12.2</v>
      </c>
      <c r="O27" s="54"/>
      <c r="P27" s="53">
        <v>6.0</v>
      </c>
      <c r="Q27" s="53">
        <v>53.0</v>
      </c>
      <c r="R27" s="53">
        <v>51.0</v>
      </c>
      <c r="S27" s="53">
        <v>342.3</v>
      </c>
      <c r="T27" s="53">
        <v>339.2</v>
      </c>
      <c r="U27" s="53">
        <v>202.1</v>
      </c>
      <c r="V27" s="54"/>
      <c r="W27" s="53">
        <v>338.1</v>
      </c>
      <c r="X27" s="53">
        <v>272.6</v>
      </c>
      <c r="Y27" s="53">
        <v>160.8</v>
      </c>
      <c r="Z27" s="54"/>
      <c r="AA27" s="53">
        <v>342.6</v>
      </c>
      <c r="AB27" s="53">
        <v>307.2</v>
      </c>
      <c r="AC27" s="53">
        <v>205.5</v>
      </c>
      <c r="AD27" s="54"/>
      <c r="AE27" s="53">
        <v>342.6</v>
      </c>
      <c r="AF27" s="53">
        <v>345.1</v>
      </c>
      <c r="AG27" s="53">
        <v>186.8</v>
      </c>
      <c r="AH27" s="54"/>
      <c r="AI27" s="53">
        <v>349.1</v>
      </c>
      <c r="AJ27" s="53">
        <v>394.9</v>
      </c>
      <c r="AK27" s="53">
        <v>134.7</v>
      </c>
      <c r="AL27" s="54"/>
      <c r="AM27" s="53">
        <v>340.7</v>
      </c>
      <c r="AN27" s="53">
        <v>420.6</v>
      </c>
      <c r="AO27" s="53">
        <v>233.8</v>
      </c>
      <c r="AP27" s="54"/>
      <c r="AQ27" s="53">
        <v>135.0</v>
      </c>
      <c r="AR27" s="54">
        <f t="shared" ref="AR27:AS27" si="47">F27</f>
        <v>50</v>
      </c>
      <c r="AS27" s="56">
        <f t="shared" si="47"/>
        <v>10.8</v>
      </c>
      <c r="AT27" s="54"/>
      <c r="AU27" s="54">
        <f t="shared" ref="AU27:AW27" si="48">L27</f>
        <v>139</v>
      </c>
      <c r="AV27" s="54">
        <f t="shared" si="48"/>
        <v>52</v>
      </c>
      <c r="AW27" s="54">
        <f t="shared" si="48"/>
        <v>12.2</v>
      </c>
      <c r="AX27" s="54"/>
      <c r="AY27" s="168">
        <f t="shared" si="6"/>
        <v>135</v>
      </c>
      <c r="AZ27" s="54"/>
      <c r="BA27" s="54"/>
      <c r="BB27" s="54"/>
      <c r="BC27" s="89"/>
      <c r="BD27" s="54"/>
      <c r="BE27" s="53">
        <v>32.0</v>
      </c>
      <c r="BF27" s="53">
        <v>13.0</v>
      </c>
      <c r="BG27" s="53">
        <v>0.6</v>
      </c>
      <c r="BH27" s="54"/>
      <c r="BI27" s="53">
        <v>22.0</v>
      </c>
      <c r="BJ27" s="53">
        <v>99.0</v>
      </c>
      <c r="BK27" s="53">
        <v>66.0</v>
      </c>
      <c r="BL27" s="89"/>
      <c r="BM27" s="58">
        <v>345.0</v>
      </c>
      <c r="BN27" s="58">
        <v>146.0</v>
      </c>
      <c r="BO27" s="58">
        <v>259.0</v>
      </c>
      <c r="BP27" s="58">
        <v>13.0</v>
      </c>
      <c r="BQ27" s="59"/>
      <c r="BR27" s="58">
        <v>6.0</v>
      </c>
      <c r="BS27" s="58">
        <v>65.0</v>
      </c>
      <c r="BT27" s="58">
        <v>67.0</v>
      </c>
      <c r="BU27" s="59">
        <f t="shared" si="7"/>
        <v>345</v>
      </c>
      <c r="BV27" s="58">
        <v>291.0</v>
      </c>
      <c r="BW27" s="58">
        <v>168.0</v>
      </c>
      <c r="BX27" s="58">
        <v>34.0</v>
      </c>
      <c r="BY27" s="58">
        <v>337.0</v>
      </c>
      <c r="BZ27" s="58">
        <v>305.0</v>
      </c>
      <c r="CA27" s="58">
        <v>168.0</v>
      </c>
      <c r="CB27" s="58">
        <v>31.0</v>
      </c>
      <c r="CC27" s="58">
        <v>342.0</v>
      </c>
      <c r="CD27" s="58">
        <v>240.0</v>
      </c>
      <c r="CE27" s="58">
        <v>136.0</v>
      </c>
      <c r="CF27" s="58">
        <v>10.0</v>
      </c>
      <c r="CG27" s="58">
        <v>337.0</v>
      </c>
      <c r="CH27" s="58">
        <v>233.0</v>
      </c>
      <c r="CI27" s="58">
        <v>136.0</v>
      </c>
      <c r="CJ27" s="58">
        <v>16.0</v>
      </c>
      <c r="CK27" s="58">
        <v>348.0</v>
      </c>
      <c r="CL27" s="58">
        <v>220.0</v>
      </c>
      <c r="CM27" s="58">
        <v>133.0</v>
      </c>
      <c r="CN27" s="58">
        <v>2.0</v>
      </c>
      <c r="CO27" s="58">
        <v>334.0</v>
      </c>
      <c r="CP27" s="58">
        <v>240.0</v>
      </c>
      <c r="CQ27" s="58">
        <v>120.0</v>
      </c>
      <c r="CR27" s="58">
        <v>8.0</v>
      </c>
      <c r="CS27" s="58">
        <v>338.0</v>
      </c>
      <c r="CT27" s="58">
        <v>236.0</v>
      </c>
      <c r="CU27" s="58">
        <v>143.0</v>
      </c>
      <c r="CV27" s="58">
        <v>75.0</v>
      </c>
      <c r="CW27" s="58">
        <v>339.0</v>
      </c>
      <c r="CX27" s="58">
        <v>209.0</v>
      </c>
      <c r="CY27" s="58">
        <v>98.0</v>
      </c>
      <c r="CZ27" s="58">
        <v>57.0</v>
      </c>
      <c r="DA27" s="58">
        <v>326.0</v>
      </c>
      <c r="DB27" s="58">
        <v>206.0</v>
      </c>
      <c r="DC27" s="58">
        <v>100.0</v>
      </c>
      <c r="DD27" s="58">
        <v>53.0</v>
      </c>
      <c r="DE27" s="59">
        <f t="shared" si="8"/>
        <v>146</v>
      </c>
      <c r="DF27" s="58">
        <v>35.0</v>
      </c>
      <c r="DG27" s="59">
        <f t="shared" ref="DG27:DH27" si="49">BO27</f>
        <v>259</v>
      </c>
      <c r="DH27" s="59">
        <f t="shared" si="49"/>
        <v>13</v>
      </c>
      <c r="DI27" s="59"/>
      <c r="DJ27" s="58">
        <v>7.0</v>
      </c>
      <c r="DK27" s="58">
        <v>60.0</v>
      </c>
      <c r="DL27" s="58">
        <v>58.0</v>
      </c>
      <c r="DM27" s="89"/>
      <c r="DN27" s="61">
        <v>343.0</v>
      </c>
      <c r="DO27" s="61">
        <v>141.0</v>
      </c>
      <c r="DP27" s="61">
        <v>38.61</v>
      </c>
      <c r="DQ27" s="61">
        <v>22.15</v>
      </c>
      <c r="DR27" s="61">
        <v>5.0</v>
      </c>
      <c r="DS27" s="61">
        <v>8.0</v>
      </c>
      <c r="DT27" s="61">
        <v>47.0</v>
      </c>
      <c r="DU27" s="61">
        <v>56.1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341.0</v>
      </c>
      <c r="EF27" s="63">
        <v>137.0</v>
      </c>
      <c r="EG27" s="63">
        <v>93.0</v>
      </c>
      <c r="EH27" s="63">
        <v>3.8</v>
      </c>
      <c r="EI27" s="64"/>
      <c r="EJ27" s="63">
        <v>9.0</v>
      </c>
      <c r="EK27" s="63">
        <v>56.0</v>
      </c>
      <c r="EL27" s="63">
        <v>57.0</v>
      </c>
      <c r="EM27" s="63">
        <v>137.0</v>
      </c>
      <c r="EN27" s="63">
        <v>101.0</v>
      </c>
      <c r="EO27" s="63">
        <v>4.3</v>
      </c>
      <c r="EP27" s="64"/>
      <c r="EQ27" s="63">
        <v>9.0</v>
      </c>
      <c r="ER27" s="63">
        <v>57.0</v>
      </c>
      <c r="ES27" s="63">
        <v>57.0</v>
      </c>
      <c r="ET27" s="63">
        <v>340.0</v>
      </c>
      <c r="EU27" s="63">
        <v>0.0</v>
      </c>
      <c r="EV27" s="63">
        <v>0.0</v>
      </c>
      <c r="EW27" s="63">
        <v>0.0</v>
      </c>
      <c r="EX27" s="63">
        <v>339.0</v>
      </c>
      <c r="EY27" s="63">
        <v>257.0</v>
      </c>
      <c r="EZ27" s="63">
        <v>149.7</v>
      </c>
      <c r="FA27" s="63">
        <v>7.2</v>
      </c>
      <c r="FB27" s="63">
        <v>339.0</v>
      </c>
      <c r="FC27" s="63">
        <v>0.0</v>
      </c>
      <c r="FD27" s="63">
        <v>0.0</v>
      </c>
      <c r="FE27" s="63">
        <v>0.0</v>
      </c>
      <c r="FF27" s="63">
        <v>340.0</v>
      </c>
      <c r="FG27" s="63">
        <v>258.0</v>
      </c>
      <c r="FH27" s="63">
        <v>149.3</v>
      </c>
      <c r="FI27" s="63">
        <v>9.5</v>
      </c>
      <c r="FJ27" s="63">
        <v>341.0</v>
      </c>
      <c r="FK27" s="63">
        <v>250.0</v>
      </c>
      <c r="FL27" s="63">
        <v>143.0</v>
      </c>
      <c r="FM27" s="64"/>
      <c r="FN27" s="63">
        <v>341.0</v>
      </c>
      <c r="FO27" s="63">
        <v>264.0</v>
      </c>
      <c r="FP27" s="63">
        <v>143.0</v>
      </c>
      <c r="FQ27" s="63">
        <v>18.9</v>
      </c>
      <c r="FR27" s="63">
        <v>137.0</v>
      </c>
      <c r="FS27" s="64"/>
      <c r="FT27" s="63">
        <v>17.44</v>
      </c>
      <c r="FU27" s="64"/>
      <c r="FV27" s="63">
        <v>137.0</v>
      </c>
      <c r="FW27" s="64"/>
      <c r="FX27" s="64"/>
      <c r="FY27" s="64"/>
      <c r="FZ27" s="89"/>
      <c r="GA27" s="65">
        <v>341.0</v>
      </c>
      <c r="GB27" s="66">
        <v>390.92</v>
      </c>
      <c r="GC27" s="66">
        <v>241.64</v>
      </c>
      <c r="GD27" s="66">
        <v>30.74</v>
      </c>
      <c r="GE27" s="66">
        <v>341.0</v>
      </c>
      <c r="GF27" s="66">
        <v>420.72</v>
      </c>
      <c r="GG27" s="66">
        <v>241.48</v>
      </c>
      <c r="GH27" s="66">
        <v>36.18</v>
      </c>
      <c r="GI27" s="66">
        <v>341.0</v>
      </c>
      <c r="GJ27" s="66">
        <v>251.02</v>
      </c>
      <c r="GK27" s="66">
        <v>-143.31</v>
      </c>
      <c r="GL27" s="66">
        <v>-23.54</v>
      </c>
      <c r="GM27" s="66">
        <v>341.0</v>
      </c>
      <c r="GN27" s="66">
        <v>230.95</v>
      </c>
      <c r="GO27" s="66">
        <v>-142.55</v>
      </c>
      <c r="GP27" s="66">
        <v>-30.15</v>
      </c>
      <c r="GQ27" s="66">
        <v>341.0</v>
      </c>
      <c r="GR27" s="66">
        <v>159.75</v>
      </c>
      <c r="GS27" s="66">
        <v>-10.26</v>
      </c>
      <c r="GT27" s="66">
        <v>-4.52</v>
      </c>
      <c r="GU27" s="66">
        <v>341.0</v>
      </c>
      <c r="GV27" s="66">
        <v>175.12</v>
      </c>
      <c r="GW27" s="66">
        <v>-101.34</v>
      </c>
      <c r="GX27" s="66">
        <v>-6.03</v>
      </c>
      <c r="GY27" s="89"/>
      <c r="GZ27" s="98" t="s">
        <v>91</v>
      </c>
      <c r="HA27" s="99" t="s">
        <v>92</v>
      </c>
      <c r="HB27" s="98">
        <v>89.0</v>
      </c>
      <c r="HC27" s="97">
        <f t="shared" si="28"/>
        <v>4.45</v>
      </c>
      <c r="HD27" s="97">
        <f t="shared" si="29"/>
        <v>1.78</v>
      </c>
      <c r="HE27" s="99">
        <v>8.0</v>
      </c>
      <c r="HF27" s="99">
        <v>54.0</v>
      </c>
      <c r="HG27" s="99">
        <v>52.0</v>
      </c>
      <c r="HH27" s="98" t="s">
        <v>91</v>
      </c>
      <c r="HI27" s="98" t="s">
        <v>92</v>
      </c>
      <c r="HJ27" s="98">
        <v>42.0</v>
      </c>
      <c r="HK27" s="97">
        <f t="shared" si="30"/>
        <v>2.1</v>
      </c>
      <c r="HL27" s="97">
        <f t="shared" si="31"/>
        <v>0.84</v>
      </c>
      <c r="HM27" s="98">
        <v>5.0</v>
      </c>
      <c r="HN27" s="99">
        <v>56.0</v>
      </c>
      <c r="HO27" s="99">
        <v>54.0</v>
      </c>
      <c r="HP27" s="98" t="s">
        <v>91</v>
      </c>
      <c r="HQ27" s="99" t="s">
        <v>92</v>
      </c>
      <c r="HR27" s="98">
        <v>197.0</v>
      </c>
      <c r="HS27" s="97">
        <f t="shared" si="32"/>
        <v>9.85</v>
      </c>
      <c r="HT27" s="97">
        <f t="shared" si="33"/>
        <v>3.94</v>
      </c>
      <c r="HU27" s="98">
        <v>7.0</v>
      </c>
      <c r="HV27" s="99">
        <v>52.0</v>
      </c>
      <c r="HW27" s="99">
        <v>52.0</v>
      </c>
      <c r="HX27" s="89"/>
      <c r="HY27" s="72">
        <v>135.0</v>
      </c>
      <c r="HZ27" s="147">
        <v>33.0</v>
      </c>
      <c r="IA27" s="72">
        <v>124.0</v>
      </c>
      <c r="IB27" s="72">
        <v>6.2</v>
      </c>
      <c r="IC27" s="73"/>
      <c r="ID27" s="72">
        <v>2.0</v>
      </c>
      <c r="IE27" s="72">
        <v>58.0</v>
      </c>
      <c r="IF27" s="72">
        <v>38.0</v>
      </c>
      <c r="IG27" s="89"/>
      <c r="IH27" s="74">
        <v>140.0</v>
      </c>
      <c r="II27" s="74">
        <v>34.4</v>
      </c>
      <c r="IJ27" s="74">
        <v>113.0</v>
      </c>
      <c r="IK27" s="74">
        <v>5.9</v>
      </c>
      <c r="IL27" s="74">
        <v>6.6</v>
      </c>
      <c r="IM27" s="74">
        <v>6.0</v>
      </c>
      <c r="IN27" s="74">
        <v>47.0</v>
      </c>
      <c r="IO27" s="74">
        <v>46.0</v>
      </c>
      <c r="IP27" s="74">
        <v>140.0</v>
      </c>
      <c r="IQ27" s="74">
        <v>34.8</v>
      </c>
      <c r="IR27" s="74">
        <v>6.0</v>
      </c>
      <c r="IS27" s="74">
        <v>0.1</v>
      </c>
      <c r="IT27" s="74">
        <v>0.3</v>
      </c>
      <c r="IU27" s="74">
        <v>12.0</v>
      </c>
      <c r="IV27" s="74">
        <v>51.0</v>
      </c>
      <c r="IW27" s="74">
        <v>50.0</v>
      </c>
      <c r="IX27" s="89"/>
      <c r="IY27" s="76">
        <v>140.83</v>
      </c>
      <c r="IZ27" s="76">
        <v>35.35</v>
      </c>
      <c r="JA27" s="76">
        <v>370.6</v>
      </c>
      <c r="JB27" s="76">
        <v>18.53</v>
      </c>
      <c r="JC27" s="76">
        <v>5.98</v>
      </c>
      <c r="JD27" s="149">
        <v>3.0</v>
      </c>
      <c r="JE27" s="76">
        <v>69.78</v>
      </c>
      <c r="JF27" s="76">
        <v>52.36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138.0</v>
      </c>
      <c r="JQ27" s="78">
        <v>32.8</v>
      </c>
      <c r="JR27" s="78">
        <v>0.0</v>
      </c>
      <c r="JS27" s="78">
        <v>0.0</v>
      </c>
      <c r="JT27" s="78">
        <v>0.0</v>
      </c>
      <c r="JU27" s="78">
        <v>2.0</v>
      </c>
      <c r="JV27" s="78">
        <v>52.0</v>
      </c>
      <c r="JW27" s="78">
        <v>50.0</v>
      </c>
      <c r="JX27" s="78">
        <v>138.0</v>
      </c>
      <c r="JY27" s="78">
        <v>32.8</v>
      </c>
      <c r="JZ27" s="78">
        <v>130.0</v>
      </c>
      <c r="KA27" s="78">
        <v>6.9</v>
      </c>
      <c r="KB27" s="78">
        <v>2.8</v>
      </c>
      <c r="KC27" s="78">
        <v>2.0</v>
      </c>
      <c r="KD27" s="78">
        <v>57.0</v>
      </c>
      <c r="KE27" s="78">
        <v>56.0</v>
      </c>
      <c r="KF27" s="89"/>
      <c r="KG27" s="79">
        <v>33.0</v>
      </c>
      <c r="KH27" s="238">
        <v>65.0</v>
      </c>
      <c r="KI27" s="238">
        <v>3.5</v>
      </c>
      <c r="KJ27" s="238"/>
      <c r="KK27" s="79">
        <v>1.0</v>
      </c>
      <c r="KL27" s="79">
        <v>52.0</v>
      </c>
      <c r="KM27" s="79">
        <v>52.0</v>
      </c>
      <c r="KN27" s="79">
        <v>140.0</v>
      </c>
      <c r="KO27" s="79">
        <v>33.0</v>
      </c>
      <c r="KP27" s="235" t="s">
        <v>98</v>
      </c>
      <c r="KQ27" s="235" t="s">
        <v>98</v>
      </c>
      <c r="KR27" s="235"/>
      <c r="KS27" s="79">
        <v>1.0</v>
      </c>
      <c r="KT27" s="79">
        <v>52.0</v>
      </c>
      <c r="KU27" s="79">
        <v>50.0</v>
      </c>
      <c r="KV27" s="80"/>
      <c r="KW27" s="89"/>
      <c r="KX27" s="81">
        <v>138.0</v>
      </c>
      <c r="KY27" s="81">
        <v>82.0</v>
      </c>
      <c r="KZ27" s="81">
        <v>4.0</v>
      </c>
      <c r="LA27" s="81">
        <v>2.0</v>
      </c>
      <c r="LB27" s="81">
        <v>3.0</v>
      </c>
      <c r="LC27" s="81">
        <v>52.0</v>
      </c>
      <c r="LD27" s="81">
        <v>52.0</v>
      </c>
      <c r="LE27" s="81">
        <v>138.0</v>
      </c>
      <c r="LF27" s="81">
        <v>35.0</v>
      </c>
      <c r="LG27" s="81">
        <v>84.0</v>
      </c>
      <c r="LH27" s="81">
        <v>4.1</v>
      </c>
      <c r="LI27" s="81">
        <v>5.0</v>
      </c>
      <c r="LJ27" s="81">
        <v>5.0</v>
      </c>
      <c r="LK27" s="81">
        <v>55.0</v>
      </c>
      <c r="LL27" s="81">
        <v>55.0</v>
      </c>
      <c r="LM27" s="270"/>
      <c r="LN27" s="89"/>
      <c r="LO27" s="82">
        <v>340.0</v>
      </c>
      <c r="LP27" s="82">
        <v>281.0</v>
      </c>
      <c r="LQ27" s="82">
        <v>159.0</v>
      </c>
      <c r="LR27" s="82">
        <v>71.0</v>
      </c>
      <c r="LS27" s="82">
        <v>329.0</v>
      </c>
      <c r="LT27" s="82">
        <v>49.0</v>
      </c>
      <c r="LU27" s="82">
        <v>3.3</v>
      </c>
      <c r="LV27" s="82">
        <v>143.0</v>
      </c>
      <c r="LW27" s="82">
        <v>88.0</v>
      </c>
      <c r="LX27" s="82">
        <v>60.0</v>
      </c>
      <c r="LY27" s="82">
        <v>58.0</v>
      </c>
      <c r="LZ27" s="82">
        <v>12.0</v>
      </c>
      <c r="MA27" s="82">
        <v>110.0</v>
      </c>
      <c r="MB27" s="82">
        <v>5.4</v>
      </c>
      <c r="MC27" s="82">
        <v>144.0</v>
      </c>
      <c r="MD27" s="82">
        <v>193.0</v>
      </c>
      <c r="ME27" s="82">
        <v>77.0</v>
      </c>
      <c r="MF27" s="82">
        <v>63.0</v>
      </c>
      <c r="MG27" s="82">
        <v>10.0</v>
      </c>
      <c r="MH27" s="82">
        <v>0.0</v>
      </c>
      <c r="MI27" s="82">
        <v>0.0</v>
      </c>
      <c r="MJ27" s="82">
        <v>0.0</v>
      </c>
      <c r="MK27" s="82">
        <v>0.0</v>
      </c>
      <c r="ML27" s="82">
        <v>46.0</v>
      </c>
      <c r="MM27" s="82">
        <v>47.0</v>
      </c>
      <c r="MN27" s="82">
        <v>5.0</v>
      </c>
      <c r="MO27" s="86"/>
      <c r="MP27" s="87"/>
      <c r="MQ27" s="87"/>
      <c r="MR27" s="87"/>
      <c r="MS27" s="87"/>
      <c r="MT27" s="82">
        <v>4.8</v>
      </c>
      <c r="MU27" s="82">
        <v>1.8</v>
      </c>
      <c r="MV27" s="82">
        <v>84.0</v>
      </c>
      <c r="MW27" s="82">
        <v>37.0</v>
      </c>
      <c r="MX27" s="82">
        <v>38.0</v>
      </c>
      <c r="MY27" s="82" t="s">
        <v>96</v>
      </c>
      <c r="MZ27" s="82">
        <v>5.0</v>
      </c>
      <c r="NA27" s="87"/>
      <c r="NB27" s="82">
        <v>19.0</v>
      </c>
      <c r="NC27" s="82">
        <v>6.5</v>
      </c>
      <c r="ND27" s="82">
        <v>338.0</v>
      </c>
      <c r="NE27" s="82">
        <v>36.0</v>
      </c>
      <c r="NF27" s="82">
        <v>45.0</v>
      </c>
      <c r="NG27" s="82">
        <v>46.0</v>
      </c>
      <c r="NH27" s="82">
        <v>5.0</v>
      </c>
      <c r="NI27" s="87"/>
      <c r="NJ27" s="82">
        <v>0.0</v>
      </c>
      <c r="NK27" s="82">
        <v>0.0</v>
      </c>
      <c r="NL27" s="82">
        <v>0.0</v>
      </c>
      <c r="NM27" s="82">
        <v>35.0</v>
      </c>
      <c r="NN27" s="82">
        <v>48.0</v>
      </c>
      <c r="NO27" s="82">
        <v>55.0</v>
      </c>
      <c r="NP27" s="82">
        <v>4.0</v>
      </c>
    </row>
    <row r="28" ht="14.25" customHeight="1">
      <c r="A28" s="49">
        <v>0.625</v>
      </c>
      <c r="B28" s="50"/>
      <c r="C28" s="51">
        <v>50.08</v>
      </c>
      <c r="D28" s="195">
        <v>335.0</v>
      </c>
      <c r="E28" s="53">
        <v>133.0</v>
      </c>
      <c r="F28" s="53">
        <v>66.0</v>
      </c>
      <c r="G28" s="53">
        <v>14.3</v>
      </c>
      <c r="H28" s="54"/>
      <c r="I28" s="53">
        <v>6.0</v>
      </c>
      <c r="J28" s="53">
        <v>52.0</v>
      </c>
      <c r="K28" s="53">
        <v>51.0</v>
      </c>
      <c r="L28" s="53">
        <v>138.0</v>
      </c>
      <c r="M28" s="53">
        <v>67.0</v>
      </c>
      <c r="N28" s="53">
        <v>16.1</v>
      </c>
      <c r="O28" s="54"/>
      <c r="P28" s="53">
        <v>6.0</v>
      </c>
      <c r="Q28" s="53">
        <v>53.0</v>
      </c>
      <c r="R28" s="53">
        <v>51.0</v>
      </c>
      <c r="S28" s="53">
        <v>338.8</v>
      </c>
      <c r="T28" s="53">
        <v>344.5</v>
      </c>
      <c r="U28" s="53">
        <v>197.6</v>
      </c>
      <c r="V28" s="54"/>
      <c r="W28" s="53">
        <v>334.6</v>
      </c>
      <c r="X28" s="53">
        <v>291.6</v>
      </c>
      <c r="Y28" s="53">
        <v>155.8</v>
      </c>
      <c r="Z28" s="54"/>
      <c r="AA28" s="53">
        <v>338.0</v>
      </c>
      <c r="AB28" s="53">
        <v>378.3</v>
      </c>
      <c r="AC28" s="53">
        <v>212.2</v>
      </c>
      <c r="AD28" s="54"/>
      <c r="AE28" s="53">
        <v>339.2</v>
      </c>
      <c r="AF28" s="53">
        <v>347.6</v>
      </c>
      <c r="AG28" s="53">
        <v>192.9</v>
      </c>
      <c r="AH28" s="54"/>
      <c r="AI28" s="53">
        <v>345.9</v>
      </c>
      <c r="AJ28" s="53">
        <v>430.1</v>
      </c>
      <c r="AK28" s="53">
        <v>249.7</v>
      </c>
      <c r="AL28" s="54"/>
      <c r="AM28" s="53">
        <v>336.9</v>
      </c>
      <c r="AN28" s="53">
        <v>442.3</v>
      </c>
      <c r="AO28" s="53">
        <v>236.1</v>
      </c>
      <c r="AP28" s="54"/>
      <c r="AQ28" s="53">
        <v>135.0</v>
      </c>
      <c r="AR28" s="54">
        <f t="shared" ref="AR28:AS28" si="50">F28</f>
        <v>66</v>
      </c>
      <c r="AS28" s="56">
        <f t="shared" si="50"/>
        <v>14.3</v>
      </c>
      <c r="AT28" s="54"/>
      <c r="AU28" s="54">
        <f t="shared" ref="AU28:AW28" si="51">L28</f>
        <v>138</v>
      </c>
      <c r="AV28" s="54">
        <f t="shared" si="51"/>
        <v>67</v>
      </c>
      <c r="AW28" s="54">
        <f t="shared" si="51"/>
        <v>16.1</v>
      </c>
      <c r="AX28" s="54"/>
      <c r="AY28" s="168">
        <f t="shared" si="6"/>
        <v>133</v>
      </c>
      <c r="AZ28" s="54"/>
      <c r="BA28" s="54"/>
      <c r="BB28" s="54"/>
      <c r="BC28" s="89"/>
      <c r="BD28" s="54"/>
      <c r="BE28" s="53">
        <v>32.0</v>
      </c>
      <c r="BF28" s="53">
        <v>146.0</v>
      </c>
      <c r="BG28" s="53">
        <v>0.7</v>
      </c>
      <c r="BH28" s="54"/>
      <c r="BI28" s="53">
        <v>22.0</v>
      </c>
      <c r="BJ28" s="53">
        <v>99.0</v>
      </c>
      <c r="BK28" s="53">
        <v>66.0</v>
      </c>
      <c r="BL28" s="89"/>
      <c r="BM28" s="58">
        <v>344.0</v>
      </c>
      <c r="BN28" s="58">
        <v>146.0</v>
      </c>
      <c r="BO28" s="58">
        <v>218.0</v>
      </c>
      <c r="BP28" s="58">
        <v>10.9</v>
      </c>
      <c r="BQ28" s="59"/>
      <c r="BR28" s="58">
        <v>6.0</v>
      </c>
      <c r="BS28" s="58">
        <v>65.0</v>
      </c>
      <c r="BT28" s="58">
        <v>67.0</v>
      </c>
      <c r="BU28" s="59">
        <f t="shared" si="7"/>
        <v>344</v>
      </c>
      <c r="BV28" s="58">
        <v>287.0</v>
      </c>
      <c r="BW28" s="58">
        <v>168.0</v>
      </c>
      <c r="BX28" s="58">
        <v>29.0</v>
      </c>
      <c r="BY28" s="58">
        <v>337.0</v>
      </c>
      <c r="BZ28" s="58">
        <v>306.0</v>
      </c>
      <c r="CA28" s="58">
        <v>168.0</v>
      </c>
      <c r="CB28" s="58">
        <v>27.0</v>
      </c>
      <c r="CC28" s="58">
        <v>343.0</v>
      </c>
      <c r="CD28" s="58">
        <v>272.0</v>
      </c>
      <c r="CE28" s="58">
        <v>156.0</v>
      </c>
      <c r="CF28" s="58">
        <v>20.0</v>
      </c>
      <c r="CG28" s="58">
        <v>340.0</v>
      </c>
      <c r="CH28" s="58">
        <v>268.0</v>
      </c>
      <c r="CI28" s="58">
        <v>150.0</v>
      </c>
      <c r="CJ28" s="58">
        <v>16.0</v>
      </c>
      <c r="CK28" s="58">
        <v>350.0</v>
      </c>
      <c r="CL28" s="58">
        <v>125.0</v>
      </c>
      <c r="CM28" s="58">
        <v>83.0</v>
      </c>
      <c r="CN28" s="58">
        <v>2.0</v>
      </c>
      <c r="CO28" s="58">
        <v>334.0</v>
      </c>
      <c r="CP28" s="58">
        <v>243.0</v>
      </c>
      <c r="CQ28" s="58">
        <v>123.0</v>
      </c>
      <c r="CR28" s="58">
        <v>2.0</v>
      </c>
      <c r="CS28" s="58">
        <v>337.0</v>
      </c>
      <c r="CT28" s="58">
        <v>244.0</v>
      </c>
      <c r="CU28" s="58">
        <v>149.0</v>
      </c>
      <c r="CV28" s="58">
        <v>78.0</v>
      </c>
      <c r="CW28" s="58">
        <v>339.0</v>
      </c>
      <c r="CX28" s="58">
        <v>206.0</v>
      </c>
      <c r="CY28" s="58">
        <v>105.0</v>
      </c>
      <c r="CZ28" s="58">
        <v>55.0</v>
      </c>
      <c r="DA28" s="58">
        <v>326.0</v>
      </c>
      <c r="DB28" s="58">
        <v>209.0</v>
      </c>
      <c r="DC28" s="58">
        <v>108.0</v>
      </c>
      <c r="DD28" s="58">
        <v>45.0</v>
      </c>
      <c r="DE28" s="59">
        <f t="shared" si="8"/>
        <v>146</v>
      </c>
      <c r="DF28" s="58">
        <v>35.0</v>
      </c>
      <c r="DG28" s="58">
        <v>218.0</v>
      </c>
      <c r="DH28" s="58">
        <v>10.9</v>
      </c>
      <c r="DI28" s="59"/>
      <c r="DJ28" s="58">
        <v>7.0</v>
      </c>
      <c r="DK28" s="58">
        <v>60.0</v>
      </c>
      <c r="DL28" s="58">
        <v>58.0</v>
      </c>
      <c r="DM28" s="89"/>
      <c r="DN28" s="61">
        <v>343.0</v>
      </c>
      <c r="DO28" s="61">
        <v>141.0</v>
      </c>
      <c r="DP28" s="61">
        <v>49.9</v>
      </c>
      <c r="DQ28" s="61">
        <v>27.54</v>
      </c>
      <c r="DR28" s="61">
        <v>9.0</v>
      </c>
      <c r="DS28" s="61">
        <v>8.0</v>
      </c>
      <c r="DT28" s="61">
        <v>47.0</v>
      </c>
      <c r="DU28" s="61">
        <v>56.1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340.0</v>
      </c>
      <c r="EF28" s="63">
        <v>137.0</v>
      </c>
      <c r="EG28" s="63">
        <v>95.0</v>
      </c>
      <c r="EH28" s="63">
        <v>3.9</v>
      </c>
      <c r="EI28" s="64"/>
      <c r="EJ28" s="63">
        <v>9.0</v>
      </c>
      <c r="EK28" s="63">
        <v>58.0</v>
      </c>
      <c r="EL28" s="63">
        <v>58.0</v>
      </c>
      <c r="EM28" s="63">
        <v>137.0</v>
      </c>
      <c r="EN28" s="63">
        <v>84.0</v>
      </c>
      <c r="EO28" s="63">
        <v>3.6</v>
      </c>
      <c r="EP28" s="64"/>
      <c r="EQ28" s="63">
        <v>9.0</v>
      </c>
      <c r="ER28" s="63">
        <v>59.0</v>
      </c>
      <c r="ES28" s="63">
        <v>59.0</v>
      </c>
      <c r="ET28" s="63">
        <v>338.0</v>
      </c>
      <c r="EU28" s="63">
        <v>0.0</v>
      </c>
      <c r="EV28" s="63">
        <v>0.0</v>
      </c>
      <c r="EW28" s="63">
        <v>0.0</v>
      </c>
      <c r="EX28" s="63">
        <v>337.0</v>
      </c>
      <c r="EY28" s="63">
        <v>258.0</v>
      </c>
      <c r="EZ28" s="63">
        <v>149.3</v>
      </c>
      <c r="FA28" s="63">
        <v>7.5</v>
      </c>
      <c r="FB28" s="63">
        <v>337.0</v>
      </c>
      <c r="FC28" s="63">
        <v>0.0</v>
      </c>
      <c r="FD28" s="63">
        <v>0.0</v>
      </c>
      <c r="FE28" s="63">
        <v>0.0</v>
      </c>
      <c r="FF28" s="63">
        <v>338.0</v>
      </c>
      <c r="FG28" s="63">
        <v>259.0</v>
      </c>
      <c r="FH28" s="63">
        <v>149.5</v>
      </c>
      <c r="FI28" s="63">
        <v>9.5</v>
      </c>
      <c r="FJ28" s="63">
        <v>340.0</v>
      </c>
      <c r="FK28" s="63">
        <v>247.0</v>
      </c>
      <c r="FL28" s="63">
        <v>141.9</v>
      </c>
      <c r="FM28" s="64"/>
      <c r="FN28" s="63">
        <v>340.0</v>
      </c>
      <c r="FO28" s="63">
        <v>261.0</v>
      </c>
      <c r="FP28" s="63">
        <v>142.0</v>
      </c>
      <c r="FQ28" s="63">
        <v>16.9</v>
      </c>
      <c r="FR28" s="63">
        <v>137.0</v>
      </c>
      <c r="FS28" s="64"/>
      <c r="FT28" s="63">
        <v>12.34</v>
      </c>
      <c r="FU28" s="64"/>
      <c r="FV28" s="63">
        <v>137.0</v>
      </c>
      <c r="FW28" s="64"/>
      <c r="FX28" s="64"/>
      <c r="FY28" s="64"/>
      <c r="FZ28" s="89"/>
      <c r="GA28" s="65">
        <v>342.0</v>
      </c>
      <c r="GB28" s="66">
        <v>380.86</v>
      </c>
      <c r="GC28" s="66">
        <v>235.94</v>
      </c>
      <c r="GD28" s="66">
        <v>34.26</v>
      </c>
      <c r="GE28" s="66">
        <v>342.0</v>
      </c>
      <c r="GF28" s="66">
        <v>407.09</v>
      </c>
      <c r="GG28" s="66">
        <v>234.27</v>
      </c>
      <c r="GH28" s="66">
        <v>39.2</v>
      </c>
      <c r="GI28" s="66">
        <v>342.0</v>
      </c>
      <c r="GJ28" s="66">
        <v>244.43</v>
      </c>
      <c r="GK28" s="66">
        <v>-139.54</v>
      </c>
      <c r="GL28" s="66">
        <v>-23.03</v>
      </c>
      <c r="GM28" s="66">
        <v>342.0</v>
      </c>
      <c r="GN28" s="66">
        <v>225.82</v>
      </c>
      <c r="GO28" s="66">
        <v>-139.12</v>
      </c>
      <c r="GP28" s="66">
        <v>-30.74</v>
      </c>
      <c r="GQ28" s="66">
        <v>342.0</v>
      </c>
      <c r="GR28" s="66">
        <v>156.07</v>
      </c>
      <c r="GS28" s="66">
        <v>-98.5</v>
      </c>
      <c r="GT28" s="66">
        <v>-9.89</v>
      </c>
      <c r="GU28" s="66">
        <v>342.0</v>
      </c>
      <c r="GV28" s="66">
        <v>169.35</v>
      </c>
      <c r="GW28" s="66">
        <v>-96.4</v>
      </c>
      <c r="GX28" s="66">
        <v>-12.23</v>
      </c>
      <c r="GY28" s="89"/>
      <c r="GZ28" s="98" t="s">
        <v>91</v>
      </c>
      <c r="HA28" s="99" t="s">
        <v>92</v>
      </c>
      <c r="HB28" s="98">
        <v>90.0</v>
      </c>
      <c r="HC28" s="97">
        <f t="shared" si="28"/>
        <v>4.5</v>
      </c>
      <c r="HD28" s="97">
        <f t="shared" si="29"/>
        <v>1.8</v>
      </c>
      <c r="HE28" s="99">
        <v>8.0</v>
      </c>
      <c r="HF28" s="99">
        <v>56.0</v>
      </c>
      <c r="HG28" s="99">
        <v>56.0</v>
      </c>
      <c r="HH28" s="98" t="s">
        <v>91</v>
      </c>
      <c r="HI28" s="98" t="s">
        <v>92</v>
      </c>
      <c r="HJ28" s="98">
        <v>73.0</v>
      </c>
      <c r="HK28" s="97">
        <f t="shared" si="30"/>
        <v>3.65</v>
      </c>
      <c r="HL28" s="97">
        <f t="shared" si="31"/>
        <v>1.46</v>
      </c>
      <c r="HM28" s="98">
        <v>5.0</v>
      </c>
      <c r="HN28" s="99">
        <v>56.0</v>
      </c>
      <c r="HO28" s="99">
        <v>54.0</v>
      </c>
      <c r="HP28" s="98" t="s">
        <v>91</v>
      </c>
      <c r="HQ28" s="99" t="s">
        <v>92</v>
      </c>
      <c r="HR28" s="98">
        <v>211.0</v>
      </c>
      <c r="HS28" s="97">
        <f t="shared" si="32"/>
        <v>10.55</v>
      </c>
      <c r="HT28" s="97">
        <f t="shared" si="33"/>
        <v>4.22</v>
      </c>
      <c r="HU28" s="98">
        <v>7.0</v>
      </c>
      <c r="HV28" s="99">
        <v>52.0</v>
      </c>
      <c r="HW28" s="99">
        <v>52.0</v>
      </c>
      <c r="HX28" s="89"/>
      <c r="HY28" s="72">
        <v>135.0</v>
      </c>
      <c r="HZ28" s="147">
        <v>33.0</v>
      </c>
      <c r="IA28" s="72">
        <v>105.0</v>
      </c>
      <c r="IB28" s="72">
        <v>5.6</v>
      </c>
      <c r="IC28" s="73"/>
      <c r="ID28" s="72">
        <v>2.0</v>
      </c>
      <c r="IE28" s="72">
        <v>58.0</v>
      </c>
      <c r="IF28" s="72">
        <v>38.0</v>
      </c>
      <c r="IG28" s="89"/>
      <c r="IH28" s="74">
        <v>141.0</v>
      </c>
      <c r="II28" s="74">
        <v>34.2</v>
      </c>
      <c r="IJ28" s="74">
        <v>118.0</v>
      </c>
      <c r="IK28" s="74">
        <v>6.0</v>
      </c>
      <c r="IL28" s="74">
        <v>6.7</v>
      </c>
      <c r="IM28" s="74">
        <v>6.0</v>
      </c>
      <c r="IN28" s="74">
        <v>49.0</v>
      </c>
      <c r="IO28" s="74">
        <v>49.0</v>
      </c>
      <c r="IP28" s="74">
        <v>141.0</v>
      </c>
      <c r="IQ28" s="74">
        <v>34.6</v>
      </c>
      <c r="IR28" s="74">
        <v>6.0</v>
      </c>
      <c r="IS28" s="74">
        <v>0.2</v>
      </c>
      <c r="IT28" s="74">
        <v>0.3</v>
      </c>
      <c r="IU28" s="74">
        <v>12.0</v>
      </c>
      <c r="IV28" s="74">
        <v>54.0</v>
      </c>
      <c r="IW28" s="74">
        <v>52.0</v>
      </c>
      <c r="IX28" s="89"/>
      <c r="IY28" s="76">
        <v>140.47</v>
      </c>
      <c r="IZ28" s="76">
        <v>34.9</v>
      </c>
      <c r="JA28" s="76">
        <v>481.0</v>
      </c>
      <c r="JB28" s="76">
        <v>24.05</v>
      </c>
      <c r="JC28" s="76">
        <v>9.67</v>
      </c>
      <c r="JD28" s="149">
        <v>3.0</v>
      </c>
      <c r="JE28" s="76">
        <v>72.61</v>
      </c>
      <c r="JF28" s="76">
        <v>53.22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136.0</v>
      </c>
      <c r="JQ28" s="78">
        <v>32.6</v>
      </c>
      <c r="JR28" s="78">
        <v>0.0</v>
      </c>
      <c r="JS28" s="78">
        <v>0.0</v>
      </c>
      <c r="JT28" s="78">
        <v>0.0</v>
      </c>
      <c r="JU28" s="78">
        <v>2.0</v>
      </c>
      <c r="JV28" s="78">
        <v>52.0</v>
      </c>
      <c r="JW28" s="78">
        <v>50.0</v>
      </c>
      <c r="JX28" s="78">
        <v>136.0</v>
      </c>
      <c r="JY28" s="78">
        <v>32.6</v>
      </c>
      <c r="JZ28" s="78">
        <v>137.0</v>
      </c>
      <c r="KA28" s="78">
        <v>7.2</v>
      </c>
      <c r="KB28" s="78">
        <v>2.8</v>
      </c>
      <c r="KC28" s="78">
        <v>2.0</v>
      </c>
      <c r="KD28" s="78">
        <v>57.0</v>
      </c>
      <c r="KE28" s="78">
        <v>56.0</v>
      </c>
      <c r="KF28" s="89"/>
      <c r="KG28" s="79">
        <v>34.0</v>
      </c>
      <c r="KH28" s="238" t="s">
        <v>98</v>
      </c>
      <c r="KI28" s="238" t="s">
        <v>98</v>
      </c>
      <c r="KJ28" s="238"/>
      <c r="KK28" s="79">
        <v>1.0</v>
      </c>
      <c r="KL28" s="79">
        <v>52.0</v>
      </c>
      <c r="KM28" s="79">
        <v>52.0</v>
      </c>
      <c r="KN28" s="79">
        <v>139.0</v>
      </c>
      <c r="KO28" s="79">
        <v>34.0</v>
      </c>
      <c r="KP28" s="235" t="s">
        <v>98</v>
      </c>
      <c r="KQ28" s="235" t="s">
        <v>98</v>
      </c>
      <c r="KR28" s="235"/>
      <c r="KS28" s="79">
        <v>1.0</v>
      </c>
      <c r="KT28" s="79">
        <v>52.0</v>
      </c>
      <c r="KU28" s="79">
        <v>50.0</v>
      </c>
      <c r="KV28" s="80"/>
      <c r="KW28" s="89"/>
      <c r="KX28" s="81">
        <v>137.0</v>
      </c>
      <c r="KY28" s="81">
        <v>91.0</v>
      </c>
      <c r="KZ28" s="81">
        <v>4.5</v>
      </c>
      <c r="LA28" s="81">
        <v>2.0</v>
      </c>
      <c r="LB28" s="81">
        <v>3.0</v>
      </c>
      <c r="LC28" s="81">
        <v>54.0</v>
      </c>
      <c r="LD28" s="81">
        <v>55.0</v>
      </c>
      <c r="LE28" s="81">
        <v>137.0</v>
      </c>
      <c r="LF28" s="81">
        <v>35.0</v>
      </c>
      <c r="LG28" s="81">
        <v>83.0</v>
      </c>
      <c r="LH28" s="81">
        <v>4.1</v>
      </c>
      <c r="LI28" s="81">
        <v>5.0</v>
      </c>
      <c r="LJ28" s="81">
        <v>5.0</v>
      </c>
      <c r="LK28" s="81">
        <v>57.0</v>
      </c>
      <c r="LL28" s="81">
        <v>57.0</v>
      </c>
      <c r="LM28" s="270"/>
      <c r="LN28" s="89"/>
      <c r="LO28" s="82">
        <v>345.0</v>
      </c>
      <c r="LP28" s="82">
        <v>247.0</v>
      </c>
      <c r="LQ28" s="82">
        <v>142.0</v>
      </c>
      <c r="LR28" s="82">
        <v>72.0</v>
      </c>
      <c r="LS28" s="82">
        <v>330.0</v>
      </c>
      <c r="LT28" s="82">
        <v>35.0</v>
      </c>
      <c r="LU28" s="82">
        <v>1.8</v>
      </c>
      <c r="LV28" s="82">
        <v>145.0</v>
      </c>
      <c r="LW28" s="82">
        <v>63.0</v>
      </c>
      <c r="LX28" s="82">
        <v>60.0</v>
      </c>
      <c r="LY28" s="82">
        <v>58.0</v>
      </c>
      <c r="LZ28" s="82">
        <v>12.0</v>
      </c>
      <c r="MA28" s="82">
        <v>107.0</v>
      </c>
      <c r="MB28" s="82">
        <v>4.9</v>
      </c>
      <c r="MC28" s="82">
        <v>145.0</v>
      </c>
      <c r="MD28" s="82">
        <v>184.0</v>
      </c>
      <c r="ME28" s="82">
        <v>78.0</v>
      </c>
      <c r="MF28" s="82">
        <v>64.0</v>
      </c>
      <c r="MG28" s="82">
        <v>10.0</v>
      </c>
      <c r="MH28" s="82">
        <v>0.0</v>
      </c>
      <c r="MI28" s="82">
        <v>0.0</v>
      </c>
      <c r="MJ28" s="82">
        <v>0.0</v>
      </c>
      <c r="MK28" s="82">
        <v>0.0</v>
      </c>
      <c r="ML28" s="82">
        <v>46.0</v>
      </c>
      <c r="MM28" s="82">
        <v>47.0</v>
      </c>
      <c r="MN28" s="82">
        <v>5.0</v>
      </c>
      <c r="MO28" s="86"/>
      <c r="MP28" s="87"/>
      <c r="MQ28" s="87"/>
      <c r="MR28" s="87"/>
      <c r="MS28" s="87"/>
      <c r="MT28" s="82">
        <v>0.4</v>
      </c>
      <c r="MU28" s="82">
        <v>0.2</v>
      </c>
      <c r="MV28" s="82">
        <v>13.0</v>
      </c>
      <c r="MW28" s="82">
        <v>37.0</v>
      </c>
      <c r="MX28" s="82">
        <v>38.0</v>
      </c>
      <c r="MY28" s="82" t="s">
        <v>96</v>
      </c>
      <c r="MZ28" s="82">
        <v>5.0</v>
      </c>
      <c r="NA28" s="87"/>
      <c r="NB28" s="82">
        <v>7.4</v>
      </c>
      <c r="NC28" s="82">
        <v>3.6</v>
      </c>
      <c r="ND28" s="82">
        <v>135.0</v>
      </c>
      <c r="NE28" s="82">
        <v>36.0</v>
      </c>
      <c r="NF28" s="82">
        <v>45.0</v>
      </c>
      <c r="NG28" s="82">
        <v>46.0</v>
      </c>
      <c r="NH28" s="82">
        <v>5.0</v>
      </c>
      <c r="NI28" s="87"/>
      <c r="NJ28" s="82">
        <v>0.0</v>
      </c>
      <c r="NK28" s="82">
        <v>0.0</v>
      </c>
      <c r="NL28" s="82">
        <v>0.0</v>
      </c>
      <c r="NM28" s="82">
        <v>35.0</v>
      </c>
      <c r="NN28" s="82">
        <v>48.0</v>
      </c>
      <c r="NO28" s="82">
        <v>55.0</v>
      </c>
      <c r="NP28" s="82">
        <v>4.0</v>
      </c>
    </row>
    <row r="29" ht="14.25" customHeight="1">
      <c r="A29" s="49">
        <v>0.666666666666667</v>
      </c>
      <c r="B29" s="50"/>
      <c r="C29" s="51">
        <v>50.19</v>
      </c>
      <c r="D29" s="195">
        <v>338.0</v>
      </c>
      <c r="E29" s="53">
        <v>134.0</v>
      </c>
      <c r="F29" s="53">
        <v>63.0</v>
      </c>
      <c r="G29" s="53">
        <v>13.6</v>
      </c>
      <c r="H29" s="54"/>
      <c r="I29" s="53">
        <v>6.0</v>
      </c>
      <c r="J29" s="53">
        <v>52.0</v>
      </c>
      <c r="K29" s="53">
        <v>51.0</v>
      </c>
      <c r="L29" s="53">
        <v>139.0</v>
      </c>
      <c r="M29" s="53">
        <v>43.0</v>
      </c>
      <c r="N29" s="53">
        <v>9.8</v>
      </c>
      <c r="O29" s="54"/>
      <c r="P29" s="53">
        <v>6.0</v>
      </c>
      <c r="Q29" s="53">
        <v>53.0</v>
      </c>
      <c r="R29" s="53">
        <v>51.0</v>
      </c>
      <c r="S29" s="53">
        <v>340.8</v>
      </c>
      <c r="T29" s="53">
        <v>340.2</v>
      </c>
      <c r="U29" s="53">
        <v>196.7</v>
      </c>
      <c r="V29" s="54"/>
      <c r="W29" s="53">
        <v>336.6</v>
      </c>
      <c r="X29" s="53">
        <v>290.3</v>
      </c>
      <c r="Y29" s="53">
        <v>154.2</v>
      </c>
      <c r="Z29" s="54"/>
      <c r="AA29" s="53">
        <v>340.2</v>
      </c>
      <c r="AB29" s="53">
        <v>366.5</v>
      </c>
      <c r="AC29" s="53">
        <v>207.7</v>
      </c>
      <c r="AD29" s="54"/>
      <c r="AE29" s="53">
        <v>340.2</v>
      </c>
      <c r="AF29" s="53">
        <v>334.7</v>
      </c>
      <c r="AG29" s="53">
        <v>187.5</v>
      </c>
      <c r="AH29" s="54"/>
      <c r="AI29" s="53">
        <v>347.2</v>
      </c>
      <c r="AJ29" s="53">
        <v>416.9</v>
      </c>
      <c r="AK29" s="53">
        <v>244.5</v>
      </c>
      <c r="AL29" s="54"/>
      <c r="AM29" s="53">
        <v>339.1</v>
      </c>
      <c r="AN29" s="53">
        <v>425.6</v>
      </c>
      <c r="AO29" s="53">
        <v>229.3</v>
      </c>
      <c r="AP29" s="54"/>
      <c r="AQ29" s="53">
        <v>134.0</v>
      </c>
      <c r="AR29" s="54">
        <f t="shared" ref="AR29:AS29" si="52">F29</f>
        <v>63</v>
      </c>
      <c r="AS29" s="56">
        <f t="shared" si="52"/>
        <v>13.6</v>
      </c>
      <c r="AT29" s="54"/>
      <c r="AU29" s="54">
        <f t="shared" ref="AU29:AW29" si="53">L29</f>
        <v>139</v>
      </c>
      <c r="AV29" s="54">
        <f t="shared" si="53"/>
        <v>43</v>
      </c>
      <c r="AW29" s="54">
        <f t="shared" si="53"/>
        <v>9.8</v>
      </c>
      <c r="AX29" s="54"/>
      <c r="AY29" s="168">
        <f t="shared" si="6"/>
        <v>134</v>
      </c>
      <c r="AZ29" s="54"/>
      <c r="BA29" s="54"/>
      <c r="BB29" s="54"/>
      <c r="BC29" s="89"/>
      <c r="BD29" s="54"/>
      <c r="BE29" s="53">
        <v>0.0</v>
      </c>
      <c r="BF29" s="53">
        <v>0.0</v>
      </c>
      <c r="BG29" s="53">
        <v>0.0</v>
      </c>
      <c r="BH29" s="54"/>
      <c r="BI29" s="53">
        <v>22.0</v>
      </c>
      <c r="BJ29" s="53">
        <v>99.0</v>
      </c>
      <c r="BK29" s="53">
        <v>66.0</v>
      </c>
      <c r="BL29" s="89"/>
      <c r="BM29" s="58">
        <v>344.0</v>
      </c>
      <c r="BN29" s="58">
        <v>146.0</v>
      </c>
      <c r="BO29" s="58">
        <v>292.0</v>
      </c>
      <c r="BP29" s="58">
        <v>14.6</v>
      </c>
      <c r="BQ29" s="59"/>
      <c r="BR29" s="58">
        <v>6.0</v>
      </c>
      <c r="BS29" s="58">
        <v>66.0</v>
      </c>
      <c r="BT29" s="58">
        <v>69.0</v>
      </c>
      <c r="BU29" s="59">
        <f t="shared" si="7"/>
        <v>344</v>
      </c>
      <c r="BV29" s="58">
        <v>292.0</v>
      </c>
      <c r="BW29" s="58">
        <v>169.0</v>
      </c>
      <c r="BX29" s="58">
        <v>29.0</v>
      </c>
      <c r="BY29" s="58">
        <v>337.0</v>
      </c>
      <c r="BZ29" s="58">
        <v>304.0</v>
      </c>
      <c r="CA29" s="58">
        <v>169.0</v>
      </c>
      <c r="CB29" s="58">
        <v>27.0</v>
      </c>
      <c r="CC29" s="58">
        <v>343.0</v>
      </c>
      <c r="CD29" s="58">
        <v>254.0</v>
      </c>
      <c r="CE29" s="58">
        <v>144.0</v>
      </c>
      <c r="CF29" s="58">
        <v>12.0</v>
      </c>
      <c r="CG29" s="58">
        <v>337.0</v>
      </c>
      <c r="CH29" s="58">
        <v>259.0</v>
      </c>
      <c r="CI29" s="58">
        <v>145.0</v>
      </c>
      <c r="CJ29" s="58">
        <v>12.0</v>
      </c>
      <c r="CK29" s="58">
        <v>348.0</v>
      </c>
      <c r="CL29" s="58">
        <v>223.0</v>
      </c>
      <c r="CM29" s="58">
        <v>130.0</v>
      </c>
      <c r="CN29" s="58">
        <v>4.0</v>
      </c>
      <c r="CO29" s="58">
        <v>334.0</v>
      </c>
      <c r="CP29" s="58">
        <v>252.0</v>
      </c>
      <c r="CQ29" s="58">
        <v>123.0</v>
      </c>
      <c r="CR29" s="58">
        <v>3.0</v>
      </c>
      <c r="CS29" s="58">
        <v>337.0</v>
      </c>
      <c r="CT29" s="58">
        <v>248.0</v>
      </c>
      <c r="CU29" s="58">
        <v>153.0</v>
      </c>
      <c r="CV29" s="58">
        <v>27.0</v>
      </c>
      <c r="CW29" s="58">
        <v>340.0</v>
      </c>
      <c r="CX29" s="58">
        <v>191.0</v>
      </c>
      <c r="CY29" s="58">
        <v>95.0</v>
      </c>
      <c r="CZ29" s="58">
        <v>53.0</v>
      </c>
      <c r="DA29" s="58">
        <v>326.0</v>
      </c>
      <c r="DB29" s="58">
        <v>194.0</v>
      </c>
      <c r="DC29" s="58">
        <v>95.0</v>
      </c>
      <c r="DD29" s="58">
        <v>49.0</v>
      </c>
      <c r="DE29" s="59">
        <f t="shared" si="8"/>
        <v>146</v>
      </c>
      <c r="DF29" s="58">
        <v>35.2</v>
      </c>
      <c r="DG29" s="59">
        <f>13+84+195</f>
        <v>292</v>
      </c>
      <c r="DH29" s="59">
        <f>292/20</f>
        <v>14.6</v>
      </c>
      <c r="DI29" s="59"/>
      <c r="DJ29" s="58">
        <v>7.0</v>
      </c>
      <c r="DK29" s="58">
        <v>62.0</v>
      </c>
      <c r="DL29" s="58">
        <v>60.0</v>
      </c>
      <c r="DM29" s="89"/>
      <c r="DN29" s="61">
        <v>343.0</v>
      </c>
      <c r="DO29" s="61">
        <v>141.0</v>
      </c>
      <c r="DP29" s="61">
        <v>49.72</v>
      </c>
      <c r="DQ29" s="61">
        <v>27.64</v>
      </c>
      <c r="DR29" s="61">
        <v>8.83</v>
      </c>
      <c r="DS29" s="61">
        <v>8.0</v>
      </c>
      <c r="DT29" s="61">
        <v>48.0</v>
      </c>
      <c r="DU29" s="61">
        <v>57.0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342.0</v>
      </c>
      <c r="EF29" s="63">
        <v>137.0</v>
      </c>
      <c r="EG29" s="63">
        <v>94.0</v>
      </c>
      <c r="EH29" s="63">
        <v>3.9</v>
      </c>
      <c r="EI29" s="64"/>
      <c r="EJ29" s="63">
        <v>9.0</v>
      </c>
      <c r="EK29" s="63">
        <v>59.0</v>
      </c>
      <c r="EL29" s="63">
        <v>58.0</v>
      </c>
      <c r="EM29" s="63">
        <v>137.0</v>
      </c>
      <c r="EN29" s="63">
        <v>86.0</v>
      </c>
      <c r="EO29" s="63">
        <v>3.6</v>
      </c>
      <c r="EP29" s="64"/>
      <c r="EQ29" s="63">
        <v>9.0</v>
      </c>
      <c r="ER29" s="63">
        <v>60.0</v>
      </c>
      <c r="ES29" s="63">
        <v>59.0</v>
      </c>
      <c r="ET29" s="63">
        <v>340.0</v>
      </c>
      <c r="EU29" s="63">
        <v>0.0</v>
      </c>
      <c r="EV29" s="63">
        <v>0.0</v>
      </c>
      <c r="EW29" s="63">
        <v>0.0</v>
      </c>
      <c r="EX29" s="63">
        <v>339.0</v>
      </c>
      <c r="EY29" s="63">
        <v>256.0</v>
      </c>
      <c r="EZ29" s="63">
        <v>149.3</v>
      </c>
      <c r="FA29" s="63">
        <v>6.55</v>
      </c>
      <c r="FB29" s="63">
        <v>339.0</v>
      </c>
      <c r="FC29" s="63">
        <v>0.0</v>
      </c>
      <c r="FD29" s="63">
        <v>0.0</v>
      </c>
      <c r="FE29" s="63">
        <v>0.0</v>
      </c>
      <c r="FF29" s="63">
        <v>338.0</v>
      </c>
      <c r="FG29" s="63">
        <v>256.0</v>
      </c>
      <c r="FH29" s="63">
        <v>148.7</v>
      </c>
      <c r="FI29" s="63">
        <v>9.0</v>
      </c>
      <c r="FJ29" s="63">
        <v>342.0</v>
      </c>
      <c r="FK29" s="63">
        <v>245.0</v>
      </c>
      <c r="FL29" s="63">
        <v>140.7</v>
      </c>
      <c r="FM29" s="64"/>
      <c r="FN29" s="63">
        <v>342.0</v>
      </c>
      <c r="FO29" s="63">
        <v>260.0</v>
      </c>
      <c r="FP29" s="63">
        <v>140.6</v>
      </c>
      <c r="FQ29" s="63">
        <v>17.6</v>
      </c>
      <c r="FR29" s="63">
        <v>137.0</v>
      </c>
      <c r="FS29" s="64"/>
      <c r="FT29" s="63">
        <v>14.95</v>
      </c>
      <c r="FU29" s="64"/>
      <c r="FV29" s="63">
        <v>137.0</v>
      </c>
      <c r="FW29" s="64"/>
      <c r="FX29" s="64"/>
      <c r="FY29" s="64"/>
      <c r="FZ29" s="89"/>
      <c r="GA29" s="65">
        <v>340.0</v>
      </c>
      <c r="GB29" s="66">
        <v>437.13</v>
      </c>
      <c r="GC29" s="66">
        <v>239.71</v>
      </c>
      <c r="GD29" s="66">
        <v>37.36</v>
      </c>
      <c r="GE29" s="66">
        <v>340.0</v>
      </c>
      <c r="GF29" s="66">
        <v>422.3</v>
      </c>
      <c r="GG29" s="66">
        <v>236.95</v>
      </c>
      <c r="GH29" s="66">
        <v>41.29</v>
      </c>
      <c r="GI29" s="66">
        <v>340.0</v>
      </c>
      <c r="GJ29" s="66">
        <v>245.89</v>
      </c>
      <c r="GK29" s="66">
        <v>139.12</v>
      </c>
      <c r="GL29" s="66">
        <v>22.53</v>
      </c>
      <c r="GM29" s="66">
        <v>340.0</v>
      </c>
      <c r="GN29" s="66">
        <v>264.07</v>
      </c>
      <c r="GO29" s="66">
        <v>139.37</v>
      </c>
      <c r="GP29" s="66">
        <v>30.57</v>
      </c>
      <c r="GQ29" s="66">
        <v>340.0</v>
      </c>
      <c r="GR29" s="66">
        <v>195.19</v>
      </c>
      <c r="GS29" s="66">
        <v>103.69</v>
      </c>
      <c r="GT29" s="66">
        <v>11.73</v>
      </c>
      <c r="GU29" s="66">
        <v>340.0</v>
      </c>
      <c r="GV29" s="66">
        <v>179.9</v>
      </c>
      <c r="GW29" s="66">
        <v>101.68</v>
      </c>
      <c r="GX29" s="66">
        <v>13.4</v>
      </c>
      <c r="GY29" s="89"/>
      <c r="GZ29" s="98" t="s">
        <v>91</v>
      </c>
      <c r="HA29" s="99" t="s">
        <v>92</v>
      </c>
      <c r="HB29" s="98">
        <v>24.0</v>
      </c>
      <c r="HC29" s="97">
        <f t="shared" si="28"/>
        <v>1.2</v>
      </c>
      <c r="HD29" s="97">
        <f t="shared" si="29"/>
        <v>0.48</v>
      </c>
      <c r="HE29" s="99">
        <v>8.0</v>
      </c>
      <c r="HF29" s="99">
        <v>56.0</v>
      </c>
      <c r="HG29" s="99">
        <v>56.0</v>
      </c>
      <c r="HH29" s="98" t="s">
        <v>91</v>
      </c>
      <c r="HI29" s="98" t="s">
        <v>92</v>
      </c>
      <c r="HJ29" s="98">
        <v>72.0</v>
      </c>
      <c r="HK29" s="97">
        <f t="shared" si="30"/>
        <v>3.6</v>
      </c>
      <c r="HL29" s="97">
        <f t="shared" si="31"/>
        <v>1.44</v>
      </c>
      <c r="HM29" s="98">
        <v>5.0</v>
      </c>
      <c r="HN29" s="99">
        <v>56.0</v>
      </c>
      <c r="HO29" s="99">
        <v>54.0</v>
      </c>
      <c r="HP29" s="98" t="s">
        <v>91</v>
      </c>
      <c r="HQ29" s="99" t="s">
        <v>92</v>
      </c>
      <c r="HR29" s="98">
        <v>202.0</v>
      </c>
      <c r="HS29" s="97">
        <f t="shared" si="32"/>
        <v>10.1</v>
      </c>
      <c r="HT29" s="97">
        <f t="shared" si="33"/>
        <v>4.04</v>
      </c>
      <c r="HU29" s="98">
        <v>7.0</v>
      </c>
      <c r="HV29" s="99">
        <v>52.0</v>
      </c>
      <c r="HW29" s="99">
        <v>52.0</v>
      </c>
      <c r="HX29" s="89"/>
      <c r="HY29" s="72">
        <v>134.0</v>
      </c>
      <c r="HZ29" s="147">
        <v>33.0</v>
      </c>
      <c r="IA29" s="72">
        <v>134.0</v>
      </c>
      <c r="IB29" s="72">
        <v>6.5</v>
      </c>
      <c r="IC29" s="73"/>
      <c r="ID29" s="72">
        <v>2.0</v>
      </c>
      <c r="IE29" s="72">
        <v>58.0</v>
      </c>
      <c r="IF29" s="72">
        <v>38.0</v>
      </c>
      <c r="IG29" s="89"/>
      <c r="IH29" s="74">
        <v>144.0</v>
      </c>
      <c r="II29" s="74">
        <v>35.5</v>
      </c>
      <c r="IJ29" s="74">
        <v>9.0</v>
      </c>
      <c r="IK29" s="74">
        <v>0.2</v>
      </c>
      <c r="IL29" s="74">
        <v>0.4</v>
      </c>
      <c r="IM29" s="74">
        <v>6.0</v>
      </c>
      <c r="IN29" s="74">
        <v>49.0</v>
      </c>
      <c r="IO29" s="74">
        <v>49.0</v>
      </c>
      <c r="IP29" s="74">
        <v>144.0</v>
      </c>
      <c r="IQ29" s="74">
        <v>35.6</v>
      </c>
      <c r="IR29" s="74">
        <v>6.0</v>
      </c>
      <c r="IS29" s="74">
        <v>0.2</v>
      </c>
      <c r="IT29" s="74">
        <v>0.3</v>
      </c>
      <c r="IU29" s="74">
        <v>12.0</v>
      </c>
      <c r="IV29" s="74">
        <v>54.0</v>
      </c>
      <c r="IW29" s="74">
        <v>52.0</v>
      </c>
      <c r="IX29" s="89"/>
      <c r="IY29" s="76">
        <v>140.22</v>
      </c>
      <c r="IZ29" s="76">
        <v>34.85</v>
      </c>
      <c r="JA29" s="76">
        <v>486.0</v>
      </c>
      <c r="JB29" s="76">
        <v>24.3</v>
      </c>
      <c r="JC29" s="76">
        <v>9.9</v>
      </c>
      <c r="JD29" s="149">
        <v>3.0</v>
      </c>
      <c r="JE29" s="76">
        <v>74.76</v>
      </c>
      <c r="JF29" s="76">
        <v>52.36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137.0</v>
      </c>
      <c r="JQ29" s="78">
        <v>32.4</v>
      </c>
      <c r="JR29" s="78">
        <v>0.0</v>
      </c>
      <c r="JS29" s="78">
        <v>0.0</v>
      </c>
      <c r="JT29" s="78">
        <v>0.0</v>
      </c>
      <c r="JU29" s="78">
        <v>2.0</v>
      </c>
      <c r="JV29" s="78">
        <v>52.0</v>
      </c>
      <c r="JW29" s="78">
        <v>50.0</v>
      </c>
      <c r="JX29" s="78">
        <v>137.0</v>
      </c>
      <c r="JY29" s="78">
        <v>32.4</v>
      </c>
      <c r="JZ29" s="78">
        <v>152.0</v>
      </c>
      <c r="KA29" s="78">
        <v>8.2</v>
      </c>
      <c r="KB29" s="78">
        <v>2.9</v>
      </c>
      <c r="KC29" s="78">
        <v>2.0</v>
      </c>
      <c r="KD29" s="78">
        <v>57.0</v>
      </c>
      <c r="KE29" s="78">
        <v>56.0</v>
      </c>
      <c r="KF29" s="89"/>
      <c r="KG29" s="79">
        <v>34.0</v>
      </c>
      <c r="KH29" s="238" t="s">
        <v>98</v>
      </c>
      <c r="KI29" s="238" t="s">
        <v>98</v>
      </c>
      <c r="KJ29" s="238"/>
      <c r="KK29" s="79">
        <v>1.0</v>
      </c>
      <c r="KL29" s="79">
        <v>52.0</v>
      </c>
      <c r="KM29" s="79">
        <v>52.0</v>
      </c>
      <c r="KN29" s="79">
        <v>139.0</v>
      </c>
      <c r="KO29" s="79">
        <v>34.0</v>
      </c>
      <c r="KP29" s="235" t="s">
        <v>98</v>
      </c>
      <c r="KQ29" s="235" t="s">
        <v>98</v>
      </c>
      <c r="KR29" s="235"/>
      <c r="KS29" s="79">
        <v>1.0</v>
      </c>
      <c r="KT29" s="79">
        <v>52.0</v>
      </c>
      <c r="KU29" s="79">
        <v>50.0</v>
      </c>
      <c r="KV29" s="80"/>
      <c r="KW29" s="89"/>
      <c r="KX29" s="81">
        <v>141.0</v>
      </c>
      <c r="KY29" s="81">
        <v>87.0</v>
      </c>
      <c r="KZ29" s="81">
        <v>4.3</v>
      </c>
      <c r="LA29" s="81">
        <v>2.1</v>
      </c>
      <c r="LB29" s="81">
        <v>3.0</v>
      </c>
      <c r="LC29" s="81">
        <v>54.0</v>
      </c>
      <c r="LD29" s="81">
        <v>55.0</v>
      </c>
      <c r="LE29" s="81">
        <v>141.0</v>
      </c>
      <c r="LF29" s="81">
        <v>35.0</v>
      </c>
      <c r="LG29" s="81">
        <v>281.0</v>
      </c>
      <c r="LH29" s="81">
        <v>13.8</v>
      </c>
      <c r="LI29" s="81">
        <v>5.0</v>
      </c>
      <c r="LJ29" s="81">
        <v>5.0</v>
      </c>
      <c r="LK29" s="81">
        <v>57.0</v>
      </c>
      <c r="LL29" s="81">
        <v>57.0</v>
      </c>
      <c r="LM29" s="270"/>
      <c r="LN29" s="89"/>
      <c r="LO29" s="82">
        <v>342.0</v>
      </c>
      <c r="LP29" s="82">
        <v>248.0</v>
      </c>
      <c r="LQ29" s="82">
        <v>142.0</v>
      </c>
      <c r="LR29" s="82">
        <v>72.0</v>
      </c>
      <c r="LS29" s="82">
        <v>331.0</v>
      </c>
      <c r="LT29" s="82">
        <v>34.0</v>
      </c>
      <c r="LU29" s="82">
        <v>2.8</v>
      </c>
      <c r="LV29" s="82">
        <v>145.0</v>
      </c>
      <c r="LW29" s="82">
        <v>59.0</v>
      </c>
      <c r="LX29" s="82">
        <v>59.0</v>
      </c>
      <c r="LY29" s="82">
        <v>58.0</v>
      </c>
      <c r="LZ29" s="82">
        <v>12.0</v>
      </c>
      <c r="MA29" s="82">
        <v>108.0</v>
      </c>
      <c r="MB29" s="82">
        <v>5.0</v>
      </c>
      <c r="MC29" s="82">
        <v>144.0</v>
      </c>
      <c r="MD29" s="82">
        <v>189.0</v>
      </c>
      <c r="ME29" s="82">
        <v>78.0</v>
      </c>
      <c r="MF29" s="82">
        <v>64.0</v>
      </c>
      <c r="MG29" s="82">
        <v>10.0</v>
      </c>
      <c r="MH29" s="82">
        <v>0.0</v>
      </c>
      <c r="MI29" s="82">
        <v>0.0</v>
      </c>
      <c r="MJ29" s="82">
        <v>0.0</v>
      </c>
      <c r="MK29" s="82">
        <v>0.0</v>
      </c>
      <c r="ML29" s="82">
        <v>46.0</v>
      </c>
      <c r="MM29" s="82">
        <v>47.0</v>
      </c>
      <c r="MN29" s="82">
        <v>5.0</v>
      </c>
      <c r="MO29" s="86"/>
      <c r="MP29" s="87"/>
      <c r="MQ29" s="87"/>
      <c r="MR29" s="87"/>
      <c r="MS29" s="87"/>
      <c r="MT29" s="82">
        <v>3.6</v>
      </c>
      <c r="MU29" s="82">
        <v>1.0</v>
      </c>
      <c r="MV29" s="82">
        <v>69.0</v>
      </c>
      <c r="MW29" s="82">
        <v>37.0</v>
      </c>
      <c r="MX29" s="82">
        <v>38.0</v>
      </c>
      <c r="MY29" s="82" t="s">
        <v>96</v>
      </c>
      <c r="MZ29" s="82">
        <v>5.0</v>
      </c>
      <c r="NA29" s="87"/>
      <c r="NB29" s="82">
        <v>7.2</v>
      </c>
      <c r="NC29" s="82">
        <v>3.3</v>
      </c>
      <c r="ND29" s="82">
        <v>135.0</v>
      </c>
      <c r="NE29" s="82">
        <v>36.0</v>
      </c>
      <c r="NF29" s="82">
        <v>45.0</v>
      </c>
      <c r="NG29" s="82">
        <v>46.0</v>
      </c>
      <c r="NH29" s="82">
        <v>5.0</v>
      </c>
      <c r="NI29" s="87"/>
      <c r="NJ29" s="82">
        <v>0.0</v>
      </c>
      <c r="NK29" s="82">
        <v>0.0</v>
      </c>
      <c r="NL29" s="82">
        <v>0.0</v>
      </c>
      <c r="NM29" s="82">
        <v>35.0</v>
      </c>
      <c r="NN29" s="82">
        <v>48.0</v>
      </c>
      <c r="NO29" s="82">
        <v>55.0</v>
      </c>
      <c r="NP29" s="82">
        <v>4.0</v>
      </c>
    </row>
    <row r="30" ht="14.25" customHeight="1">
      <c r="A30" s="49">
        <v>0.708333333333334</v>
      </c>
      <c r="B30" s="50"/>
      <c r="C30" s="51">
        <v>50.43</v>
      </c>
      <c r="D30" s="195">
        <v>341.0</v>
      </c>
      <c r="E30" s="53">
        <v>135.0</v>
      </c>
      <c r="F30" s="53">
        <v>61.0</v>
      </c>
      <c r="G30" s="53">
        <v>13.2</v>
      </c>
      <c r="H30" s="54"/>
      <c r="I30" s="53">
        <v>6.0</v>
      </c>
      <c r="J30" s="53">
        <v>52.0</v>
      </c>
      <c r="K30" s="53">
        <v>51.0</v>
      </c>
      <c r="L30" s="53">
        <v>140.0</v>
      </c>
      <c r="M30" s="53">
        <v>39.0</v>
      </c>
      <c r="N30" s="53">
        <v>6.7</v>
      </c>
      <c r="O30" s="54"/>
      <c r="P30" s="53">
        <v>6.0</v>
      </c>
      <c r="Q30" s="53">
        <v>56.0</v>
      </c>
      <c r="R30" s="53">
        <v>54.0</v>
      </c>
      <c r="S30" s="53">
        <v>339.3</v>
      </c>
      <c r="T30" s="53">
        <v>249.5</v>
      </c>
      <c r="U30" s="53">
        <v>145.1</v>
      </c>
      <c r="V30" s="54"/>
      <c r="W30" s="53">
        <v>343.7</v>
      </c>
      <c r="X30" s="53">
        <v>258.1</v>
      </c>
      <c r="Y30" s="53">
        <v>136.1</v>
      </c>
      <c r="Z30" s="54"/>
      <c r="AA30" s="53">
        <v>343.9</v>
      </c>
      <c r="AB30" s="53">
        <v>389.7</v>
      </c>
      <c r="AC30" s="53">
        <v>223.5</v>
      </c>
      <c r="AD30" s="54"/>
      <c r="AE30" s="53">
        <v>343.8</v>
      </c>
      <c r="AF30" s="53">
        <v>355.6</v>
      </c>
      <c r="AG30" s="53">
        <v>203.2</v>
      </c>
      <c r="AH30" s="54"/>
      <c r="AI30" s="53">
        <v>350.6</v>
      </c>
      <c r="AJ30" s="53">
        <v>380.9</v>
      </c>
      <c r="AK30" s="53">
        <v>225.2</v>
      </c>
      <c r="AL30" s="54"/>
      <c r="AM30" s="53">
        <v>341.9</v>
      </c>
      <c r="AN30" s="53">
        <v>396.9</v>
      </c>
      <c r="AO30" s="53">
        <v>214.5</v>
      </c>
      <c r="AP30" s="54"/>
      <c r="AQ30" s="53">
        <v>135.0</v>
      </c>
      <c r="AR30" s="54">
        <f t="shared" ref="AR30:AS30" si="54">F30</f>
        <v>61</v>
      </c>
      <c r="AS30" s="56">
        <f t="shared" si="54"/>
        <v>13.2</v>
      </c>
      <c r="AT30" s="54"/>
      <c r="AU30" s="54">
        <f t="shared" ref="AU30:AW30" si="55">L30</f>
        <v>140</v>
      </c>
      <c r="AV30" s="54">
        <f t="shared" si="55"/>
        <v>39</v>
      </c>
      <c r="AW30" s="54">
        <f t="shared" si="55"/>
        <v>6.7</v>
      </c>
      <c r="AX30" s="54"/>
      <c r="AY30" s="168">
        <f t="shared" si="6"/>
        <v>135</v>
      </c>
      <c r="AZ30" s="54"/>
      <c r="BA30" s="54"/>
      <c r="BB30" s="54"/>
      <c r="BC30" s="89"/>
      <c r="BD30" s="54"/>
      <c r="BE30" s="53">
        <v>32.0</v>
      </c>
      <c r="BF30" s="53">
        <v>172.0</v>
      </c>
      <c r="BG30" s="53">
        <v>8.6</v>
      </c>
      <c r="BH30" s="54"/>
      <c r="BI30" s="53">
        <v>22.0</v>
      </c>
      <c r="BJ30" s="53">
        <v>99.0</v>
      </c>
      <c r="BK30" s="53">
        <v>66.0</v>
      </c>
      <c r="BL30" s="89"/>
      <c r="BM30" s="58">
        <v>345.0</v>
      </c>
      <c r="BN30" s="58">
        <v>146.0</v>
      </c>
      <c r="BO30" s="58">
        <v>240.0</v>
      </c>
      <c r="BP30" s="58">
        <v>12.0</v>
      </c>
      <c r="BQ30" s="59"/>
      <c r="BR30" s="58">
        <v>6.0</v>
      </c>
      <c r="BS30" s="58">
        <v>70.0</v>
      </c>
      <c r="BT30" s="58">
        <v>69.0</v>
      </c>
      <c r="BU30" s="59">
        <f t="shared" si="7"/>
        <v>345</v>
      </c>
      <c r="BV30" s="58">
        <v>292.0</v>
      </c>
      <c r="BW30" s="58">
        <v>169.0</v>
      </c>
      <c r="BX30" s="58">
        <v>32.0</v>
      </c>
      <c r="BY30" s="58">
        <v>336.0</v>
      </c>
      <c r="BZ30" s="58">
        <v>308.0</v>
      </c>
      <c r="CA30" s="58">
        <v>169.0</v>
      </c>
      <c r="CB30" s="58">
        <v>30.0</v>
      </c>
      <c r="CC30" s="58">
        <v>343.0</v>
      </c>
      <c r="CD30" s="58">
        <v>250.0</v>
      </c>
      <c r="CE30" s="58">
        <v>142.0</v>
      </c>
      <c r="CF30" s="58">
        <v>18.0</v>
      </c>
      <c r="CG30" s="58">
        <v>337.0</v>
      </c>
      <c r="CH30" s="58">
        <v>256.0</v>
      </c>
      <c r="CI30" s="58">
        <v>142.0</v>
      </c>
      <c r="CJ30" s="58">
        <v>18.0</v>
      </c>
      <c r="CK30" s="58">
        <v>350.0</v>
      </c>
      <c r="CL30" s="58">
        <v>140.0</v>
      </c>
      <c r="CM30" s="58">
        <v>92.0</v>
      </c>
      <c r="CN30" s="58">
        <v>4.0</v>
      </c>
      <c r="CO30" s="58">
        <v>334.0</v>
      </c>
      <c r="CP30" s="58">
        <v>282.0</v>
      </c>
      <c r="CQ30" s="58">
        <v>40.0</v>
      </c>
      <c r="CR30" s="58">
        <v>3.0</v>
      </c>
      <c r="CS30" s="58">
        <v>337.0</v>
      </c>
      <c r="CT30" s="58">
        <v>250.0</v>
      </c>
      <c r="CU30" s="58">
        <v>170.0</v>
      </c>
      <c r="CV30" s="58">
        <v>93.0</v>
      </c>
      <c r="CW30" s="58">
        <v>339.0</v>
      </c>
      <c r="CX30" s="58">
        <v>171.0</v>
      </c>
      <c r="CY30" s="58">
        <v>71.0</v>
      </c>
      <c r="CZ30" s="58">
        <v>53.0</v>
      </c>
      <c r="DA30" s="58">
        <v>326.0</v>
      </c>
      <c r="DB30" s="58">
        <v>175.0</v>
      </c>
      <c r="DC30" s="58">
        <v>73.0</v>
      </c>
      <c r="DD30" s="58">
        <v>63.0</v>
      </c>
      <c r="DE30" s="59">
        <f t="shared" si="8"/>
        <v>146</v>
      </c>
      <c r="DF30" s="58">
        <v>35.2</v>
      </c>
      <c r="DG30" s="59">
        <f t="shared" ref="DG30:DH30" si="56">BO30</f>
        <v>240</v>
      </c>
      <c r="DH30" s="59">
        <f t="shared" si="56"/>
        <v>12</v>
      </c>
      <c r="DI30" s="59"/>
      <c r="DJ30" s="58">
        <v>7.0</v>
      </c>
      <c r="DK30" s="58">
        <v>64.0</v>
      </c>
      <c r="DL30" s="58">
        <v>59.0</v>
      </c>
      <c r="DM30" s="89"/>
      <c r="DN30" s="61">
        <v>343.0</v>
      </c>
      <c r="DO30" s="61">
        <v>141.0</v>
      </c>
      <c r="DP30" s="61">
        <v>30.22</v>
      </c>
      <c r="DQ30" s="61">
        <v>17.14</v>
      </c>
      <c r="DR30" s="61">
        <v>4.51</v>
      </c>
      <c r="DS30" s="61">
        <v>8.0</v>
      </c>
      <c r="DT30" s="61">
        <v>48.0</v>
      </c>
      <c r="DU30" s="61">
        <v>56.0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344.0</v>
      </c>
      <c r="EF30" s="226">
        <v>138.0</v>
      </c>
      <c r="EG30" s="226">
        <v>112.0</v>
      </c>
      <c r="EH30" s="226">
        <v>4.6</v>
      </c>
      <c r="EI30" s="64"/>
      <c r="EJ30" s="63">
        <v>9.0</v>
      </c>
      <c r="EK30" s="226">
        <v>58.0</v>
      </c>
      <c r="EL30" s="226">
        <v>58.0</v>
      </c>
      <c r="EM30" s="226">
        <v>138.0</v>
      </c>
      <c r="EN30" s="226">
        <v>87.0</v>
      </c>
      <c r="EO30" s="226">
        <v>3.7</v>
      </c>
      <c r="EP30" s="64"/>
      <c r="EQ30" s="63">
        <v>9.0</v>
      </c>
      <c r="ER30" s="226">
        <v>59.0</v>
      </c>
      <c r="ES30" s="226">
        <v>59.0</v>
      </c>
      <c r="ET30" s="226">
        <v>343.0</v>
      </c>
      <c r="EU30" s="226">
        <v>0.0</v>
      </c>
      <c r="EV30" s="226">
        <v>0.0</v>
      </c>
      <c r="EW30" s="226">
        <v>0.0</v>
      </c>
      <c r="EX30" s="226">
        <v>342.0</v>
      </c>
      <c r="EY30" s="226">
        <v>255.0</v>
      </c>
      <c r="EZ30" s="226">
        <v>148.8</v>
      </c>
      <c r="FA30" s="226">
        <v>6.3</v>
      </c>
      <c r="FB30" s="226">
        <v>342.0</v>
      </c>
      <c r="FC30" s="226">
        <v>0.0</v>
      </c>
      <c r="FD30" s="226">
        <v>0.0</v>
      </c>
      <c r="FE30" s="226">
        <v>0.0</v>
      </c>
      <c r="FF30" s="226">
        <v>341.0</v>
      </c>
      <c r="FG30" s="226">
        <v>255.0</v>
      </c>
      <c r="FH30" s="226">
        <v>148.5</v>
      </c>
      <c r="FI30" s="226">
        <v>8.2</v>
      </c>
      <c r="FJ30" s="226">
        <v>344.0</v>
      </c>
      <c r="FK30" s="226">
        <v>240.0</v>
      </c>
      <c r="FL30" s="226">
        <v>139.2</v>
      </c>
      <c r="FM30" s="64"/>
      <c r="FN30" s="226">
        <v>344.0</v>
      </c>
      <c r="FO30" s="226">
        <v>255.0</v>
      </c>
      <c r="FP30" s="226">
        <v>139.2</v>
      </c>
      <c r="FQ30" s="226">
        <v>16.6</v>
      </c>
      <c r="FR30" s="226">
        <v>138.0</v>
      </c>
      <c r="FS30" s="64"/>
      <c r="FT30" s="226">
        <v>17.44</v>
      </c>
      <c r="FU30" s="64"/>
      <c r="FV30" s="226">
        <v>138.0</v>
      </c>
      <c r="FW30" s="64"/>
      <c r="FX30" s="64"/>
      <c r="FY30" s="64"/>
      <c r="FZ30" s="89"/>
      <c r="GA30" s="65">
        <v>344.0</v>
      </c>
      <c r="GB30" s="66">
        <v>383.79</v>
      </c>
      <c r="GC30" s="66">
        <v>212.16</v>
      </c>
      <c r="GD30" s="66">
        <v>26.13</v>
      </c>
      <c r="GE30" s="66">
        <v>344.0</v>
      </c>
      <c r="GF30" s="66">
        <v>373.63</v>
      </c>
      <c r="GG30" s="66">
        <v>210.4</v>
      </c>
      <c r="GH30" s="66">
        <v>29.65</v>
      </c>
      <c r="GI30" s="66">
        <v>344.0</v>
      </c>
      <c r="GJ30" s="66">
        <v>242.23</v>
      </c>
      <c r="GK30" s="66">
        <v>139.29</v>
      </c>
      <c r="GL30" s="66">
        <v>22.28</v>
      </c>
      <c r="GM30" s="66">
        <v>344.0</v>
      </c>
      <c r="GN30" s="66">
        <v>261.43</v>
      </c>
      <c r="GO30" s="66">
        <v>138.79</v>
      </c>
      <c r="GP30" s="66">
        <v>31.07</v>
      </c>
      <c r="GQ30" s="66">
        <v>344.0</v>
      </c>
      <c r="GR30" s="66">
        <v>139.92</v>
      </c>
      <c r="GS30" s="66">
        <v>72.62</v>
      </c>
      <c r="GT30" s="66">
        <v>0.0</v>
      </c>
      <c r="GU30" s="66">
        <v>344.0</v>
      </c>
      <c r="GV30" s="66">
        <v>125.24</v>
      </c>
      <c r="GW30" s="66">
        <v>72.78</v>
      </c>
      <c r="GX30" s="66">
        <v>0.0</v>
      </c>
      <c r="GY30" s="89"/>
      <c r="GZ30" s="98" t="s">
        <v>91</v>
      </c>
      <c r="HA30" s="99" t="s">
        <v>92</v>
      </c>
      <c r="HB30" s="98">
        <v>21.0</v>
      </c>
      <c r="HC30" s="97">
        <f t="shared" si="28"/>
        <v>1.05</v>
      </c>
      <c r="HD30" s="97">
        <f t="shared" si="29"/>
        <v>0.42</v>
      </c>
      <c r="HE30" s="99">
        <v>8.0</v>
      </c>
      <c r="HF30" s="99">
        <v>56.0</v>
      </c>
      <c r="HG30" s="99">
        <v>56.0</v>
      </c>
      <c r="HH30" s="98" t="s">
        <v>91</v>
      </c>
      <c r="HI30" s="98" t="s">
        <v>92</v>
      </c>
      <c r="HJ30" s="98">
        <v>68.0</v>
      </c>
      <c r="HK30" s="97">
        <f t="shared" si="30"/>
        <v>3.4</v>
      </c>
      <c r="HL30" s="97">
        <f t="shared" si="31"/>
        <v>1.36</v>
      </c>
      <c r="HM30" s="98">
        <v>5.0</v>
      </c>
      <c r="HN30" s="99">
        <v>56.0</v>
      </c>
      <c r="HO30" s="99">
        <v>54.0</v>
      </c>
      <c r="HP30" s="98" t="s">
        <v>91</v>
      </c>
      <c r="HQ30" s="99" t="s">
        <v>92</v>
      </c>
      <c r="HR30" s="98">
        <v>187.0</v>
      </c>
      <c r="HS30" s="97">
        <f t="shared" si="32"/>
        <v>9.35</v>
      </c>
      <c r="HT30" s="97">
        <f t="shared" si="33"/>
        <v>3.74</v>
      </c>
      <c r="HU30" s="98">
        <v>7.0</v>
      </c>
      <c r="HV30" s="99">
        <v>54.0</v>
      </c>
      <c r="HW30" s="99">
        <v>54.0</v>
      </c>
      <c r="HX30" s="89"/>
      <c r="HY30" s="72">
        <v>134.0</v>
      </c>
      <c r="HZ30" s="147">
        <v>33.0</v>
      </c>
      <c r="IA30" s="72">
        <v>139.0</v>
      </c>
      <c r="IB30" s="72">
        <v>6.7</v>
      </c>
      <c r="IC30" s="73"/>
      <c r="ID30" s="72">
        <v>2.0</v>
      </c>
      <c r="IE30" s="72">
        <v>58.0</v>
      </c>
      <c r="IF30" s="72">
        <v>38.0</v>
      </c>
      <c r="IG30" s="89"/>
      <c r="IH30" s="74">
        <v>141.0</v>
      </c>
      <c r="II30" s="74">
        <v>34.9</v>
      </c>
      <c r="IJ30" s="74">
        <v>113.0</v>
      </c>
      <c r="IK30" s="74">
        <v>5.8</v>
      </c>
      <c r="IL30" s="74">
        <v>6.5</v>
      </c>
      <c r="IM30" s="74">
        <v>6.0</v>
      </c>
      <c r="IN30" s="74">
        <v>49.0</v>
      </c>
      <c r="IO30" s="74">
        <v>49.0</v>
      </c>
      <c r="IP30" s="74">
        <v>141.0</v>
      </c>
      <c r="IQ30" s="74">
        <v>35.2</v>
      </c>
      <c r="IR30" s="74">
        <v>7.0</v>
      </c>
      <c r="IS30" s="74">
        <v>0.1</v>
      </c>
      <c r="IT30" s="74">
        <v>0.4</v>
      </c>
      <c r="IU30" s="74">
        <v>12.0</v>
      </c>
      <c r="IV30" s="74">
        <v>54.0</v>
      </c>
      <c r="IW30" s="74">
        <v>52.0</v>
      </c>
      <c r="IX30" s="89"/>
      <c r="IY30" s="76">
        <v>140.77</v>
      </c>
      <c r="IZ30" s="76">
        <v>35.34</v>
      </c>
      <c r="JA30" s="76">
        <v>297.0</v>
      </c>
      <c r="JB30" s="76">
        <v>14.85</v>
      </c>
      <c r="JC30" s="76">
        <v>5.48</v>
      </c>
      <c r="JD30" s="149">
        <v>3.0</v>
      </c>
      <c r="JE30" s="76">
        <v>70.71</v>
      </c>
      <c r="JF30" s="76">
        <v>53.22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137.0</v>
      </c>
      <c r="JQ30" s="78">
        <v>32.5</v>
      </c>
      <c r="JR30" s="78">
        <v>0.0</v>
      </c>
      <c r="JS30" s="78">
        <v>0.0</v>
      </c>
      <c r="JT30" s="78">
        <v>0.0</v>
      </c>
      <c r="JU30" s="78">
        <v>2.0</v>
      </c>
      <c r="JV30" s="78">
        <v>52.0</v>
      </c>
      <c r="JW30" s="78">
        <v>50.0</v>
      </c>
      <c r="JX30" s="78">
        <v>137.0</v>
      </c>
      <c r="JY30" s="78">
        <v>32.5</v>
      </c>
      <c r="JZ30" s="78">
        <v>117.0</v>
      </c>
      <c r="KA30" s="78">
        <v>6.4</v>
      </c>
      <c r="KB30" s="78">
        <v>2.2</v>
      </c>
      <c r="KC30" s="78">
        <v>2.0</v>
      </c>
      <c r="KD30" s="78">
        <v>57.0</v>
      </c>
      <c r="KE30" s="78">
        <v>57.0</v>
      </c>
      <c r="KF30" s="89"/>
      <c r="KG30" s="79">
        <v>34.0</v>
      </c>
      <c r="KH30" s="238">
        <v>78.0</v>
      </c>
      <c r="KI30" s="238">
        <v>4.0</v>
      </c>
      <c r="KJ30" s="238"/>
      <c r="KK30" s="79">
        <v>1.0</v>
      </c>
      <c r="KL30" s="79">
        <v>52.0</v>
      </c>
      <c r="KM30" s="79">
        <v>52.0</v>
      </c>
      <c r="KN30" s="79">
        <v>139.0</v>
      </c>
      <c r="KO30" s="79">
        <v>34.0</v>
      </c>
      <c r="KP30" s="235" t="s">
        <v>98</v>
      </c>
      <c r="KQ30" s="235" t="s">
        <v>98</v>
      </c>
      <c r="KR30" s="235"/>
      <c r="KS30" s="79">
        <v>1.0</v>
      </c>
      <c r="KT30" s="79">
        <v>52.0</v>
      </c>
      <c r="KU30" s="79">
        <v>50.0</v>
      </c>
      <c r="KV30" s="80"/>
      <c r="KW30" s="89"/>
      <c r="KX30" s="81">
        <v>139.0</v>
      </c>
      <c r="KY30" s="81">
        <v>85.0</v>
      </c>
      <c r="KZ30" s="81">
        <v>4.2</v>
      </c>
      <c r="LA30" s="81">
        <v>2.1</v>
      </c>
      <c r="LB30" s="81">
        <v>3.0</v>
      </c>
      <c r="LC30" s="81">
        <v>54.0</v>
      </c>
      <c r="LD30" s="81">
        <v>55.0</v>
      </c>
      <c r="LE30" s="81">
        <v>139.0</v>
      </c>
      <c r="LF30" s="81">
        <v>35.0</v>
      </c>
      <c r="LG30" s="81">
        <v>275.0</v>
      </c>
      <c r="LH30" s="81">
        <v>13.5</v>
      </c>
      <c r="LI30" s="81">
        <v>5.0</v>
      </c>
      <c r="LJ30" s="81">
        <v>5.0</v>
      </c>
      <c r="LK30" s="81">
        <v>57.0</v>
      </c>
      <c r="LL30" s="81">
        <v>57.0</v>
      </c>
      <c r="LM30" s="270"/>
      <c r="LN30" s="89"/>
      <c r="LO30" s="82">
        <v>340.0</v>
      </c>
      <c r="LP30" s="82">
        <v>277.0</v>
      </c>
      <c r="LQ30" s="82">
        <v>156.0</v>
      </c>
      <c r="LR30" s="82">
        <v>71.0</v>
      </c>
      <c r="LS30" s="82">
        <v>329.0</v>
      </c>
      <c r="LT30" s="82">
        <v>44.0</v>
      </c>
      <c r="LU30" s="82">
        <v>0.0</v>
      </c>
      <c r="LV30" s="82">
        <v>144.0</v>
      </c>
      <c r="LW30" s="82">
        <v>78.0</v>
      </c>
      <c r="LX30" s="82">
        <v>60.0</v>
      </c>
      <c r="LY30" s="82">
        <v>58.0</v>
      </c>
      <c r="LZ30" s="82">
        <v>12.0</v>
      </c>
      <c r="MA30" s="82">
        <v>112.0</v>
      </c>
      <c r="MB30" s="82">
        <v>4.3</v>
      </c>
      <c r="MC30" s="82">
        <v>144.0</v>
      </c>
      <c r="MD30" s="82">
        <v>199.0</v>
      </c>
      <c r="ME30" s="82">
        <v>80.0</v>
      </c>
      <c r="MF30" s="82">
        <v>65.0</v>
      </c>
      <c r="MG30" s="82">
        <v>10.0</v>
      </c>
      <c r="MH30" s="82">
        <v>0.0</v>
      </c>
      <c r="MI30" s="82">
        <v>0.0</v>
      </c>
      <c r="MJ30" s="82">
        <v>0.0</v>
      </c>
      <c r="MK30" s="82">
        <v>0.0</v>
      </c>
      <c r="ML30" s="82">
        <v>46.0</v>
      </c>
      <c r="MM30" s="82">
        <v>47.0</v>
      </c>
      <c r="MN30" s="82">
        <v>5.0</v>
      </c>
      <c r="MO30" s="86"/>
      <c r="MP30" s="87"/>
      <c r="MQ30" s="87"/>
      <c r="MR30" s="87"/>
      <c r="MS30" s="87"/>
      <c r="MT30" s="82">
        <v>3.5</v>
      </c>
      <c r="MU30" s="82">
        <v>1.0</v>
      </c>
      <c r="MV30" s="82">
        <v>67.0</v>
      </c>
      <c r="MW30" s="82">
        <v>37.0</v>
      </c>
      <c r="MX30" s="82">
        <v>38.0</v>
      </c>
      <c r="MY30" s="82" t="s">
        <v>96</v>
      </c>
      <c r="MZ30" s="82">
        <v>5.0</v>
      </c>
      <c r="NA30" s="87"/>
      <c r="NB30" s="82">
        <v>13.0</v>
      </c>
      <c r="NC30" s="82">
        <v>5.0</v>
      </c>
      <c r="ND30" s="82">
        <v>236.0</v>
      </c>
      <c r="NE30" s="82">
        <v>36.0</v>
      </c>
      <c r="NF30" s="82">
        <v>45.0</v>
      </c>
      <c r="NG30" s="82">
        <v>46.0</v>
      </c>
      <c r="NH30" s="82">
        <v>5.0</v>
      </c>
      <c r="NI30" s="87"/>
      <c r="NJ30" s="82">
        <v>0.0</v>
      </c>
      <c r="NK30" s="82">
        <v>0.0</v>
      </c>
      <c r="NL30" s="82">
        <v>0.0</v>
      </c>
      <c r="NM30" s="82">
        <v>35.0</v>
      </c>
      <c r="NN30" s="82">
        <v>48.0</v>
      </c>
      <c r="NO30" s="82">
        <v>55.0</v>
      </c>
      <c r="NP30" s="82">
        <v>4.0</v>
      </c>
    </row>
    <row r="31" ht="14.25" customHeight="1">
      <c r="A31" s="49">
        <v>0.75</v>
      </c>
      <c r="B31" s="50"/>
      <c r="C31" s="51">
        <v>50.08</v>
      </c>
      <c r="D31" s="195">
        <v>342.0</v>
      </c>
      <c r="E31" s="53">
        <v>131.0</v>
      </c>
      <c r="F31" s="53">
        <v>58.0</v>
      </c>
      <c r="G31" s="53">
        <v>12.4</v>
      </c>
      <c r="H31" s="54"/>
      <c r="I31" s="53">
        <v>6.0</v>
      </c>
      <c r="J31" s="53">
        <v>53.0</v>
      </c>
      <c r="K31" s="53">
        <v>52.0</v>
      </c>
      <c r="L31" s="53">
        <v>136.0</v>
      </c>
      <c r="M31" s="53">
        <v>54.0</v>
      </c>
      <c r="N31" s="53">
        <v>12.3</v>
      </c>
      <c r="O31" s="54"/>
      <c r="P31" s="53">
        <v>6.0</v>
      </c>
      <c r="Q31" s="53">
        <v>56.0</v>
      </c>
      <c r="R31" s="53">
        <v>54.0</v>
      </c>
      <c r="S31" s="53">
        <v>334.6</v>
      </c>
      <c r="T31" s="53">
        <v>315.1</v>
      </c>
      <c r="U31" s="53">
        <v>177.7</v>
      </c>
      <c r="V31" s="54"/>
      <c r="W31" s="53">
        <v>330.6</v>
      </c>
      <c r="X31" s="53">
        <v>280.6</v>
      </c>
      <c r="Y31" s="53">
        <v>146.8</v>
      </c>
      <c r="Z31" s="54"/>
      <c r="AA31" s="53">
        <v>335.9</v>
      </c>
      <c r="AB31" s="53">
        <v>419.1</v>
      </c>
      <c r="AC31" s="53">
        <v>233.4</v>
      </c>
      <c r="AD31" s="54"/>
      <c r="AE31" s="53">
        <v>335.7</v>
      </c>
      <c r="AF31" s="53">
        <v>383.7</v>
      </c>
      <c r="AG31" s="53">
        <v>212.3</v>
      </c>
      <c r="AH31" s="54"/>
      <c r="AI31" s="53">
        <v>342.6</v>
      </c>
      <c r="AJ31" s="53">
        <v>434.9</v>
      </c>
      <c r="AK31" s="53">
        <v>252.3</v>
      </c>
      <c r="AL31" s="54"/>
      <c r="AM31" s="53">
        <v>333.7</v>
      </c>
      <c r="AN31" s="53">
        <v>448.7</v>
      </c>
      <c r="AO31" s="53">
        <v>239.8</v>
      </c>
      <c r="AP31" s="54"/>
      <c r="AQ31" s="53">
        <v>131.0</v>
      </c>
      <c r="AR31" s="54">
        <f t="shared" ref="AR31:AS31" si="57">F31</f>
        <v>58</v>
      </c>
      <c r="AS31" s="56">
        <f t="shared" si="57"/>
        <v>12.4</v>
      </c>
      <c r="AT31" s="54"/>
      <c r="AU31" s="54">
        <f t="shared" ref="AU31:AW31" si="58">L31</f>
        <v>136</v>
      </c>
      <c r="AV31" s="54">
        <f t="shared" si="58"/>
        <v>54</v>
      </c>
      <c r="AW31" s="54">
        <f t="shared" si="58"/>
        <v>12.3</v>
      </c>
      <c r="AX31" s="54"/>
      <c r="AY31" s="168">
        <f t="shared" si="6"/>
        <v>131</v>
      </c>
      <c r="AZ31" s="54"/>
      <c r="BA31" s="54"/>
      <c r="BB31" s="54"/>
      <c r="BC31" s="89"/>
      <c r="BD31" s="54"/>
      <c r="BE31" s="53">
        <v>32.0</v>
      </c>
      <c r="BF31" s="53">
        <v>87.0</v>
      </c>
      <c r="BG31" s="53">
        <v>9.3</v>
      </c>
      <c r="BH31" s="54"/>
      <c r="BI31" s="53">
        <v>22.0</v>
      </c>
      <c r="BJ31" s="53">
        <v>99.0</v>
      </c>
      <c r="BK31" s="53">
        <v>66.0</v>
      </c>
      <c r="BL31" s="89"/>
      <c r="BM31" s="58">
        <v>340.0</v>
      </c>
      <c r="BN31" s="58">
        <v>146.0</v>
      </c>
      <c r="BO31" s="58">
        <v>59.0</v>
      </c>
      <c r="BP31" s="58">
        <v>2.95</v>
      </c>
      <c r="BQ31" s="59"/>
      <c r="BR31" s="58">
        <v>6.0</v>
      </c>
      <c r="BS31" s="58">
        <v>70.0</v>
      </c>
      <c r="BT31" s="58">
        <v>69.0</v>
      </c>
      <c r="BU31" s="59">
        <f t="shared" si="7"/>
        <v>340</v>
      </c>
      <c r="BV31" s="58">
        <v>355.0</v>
      </c>
      <c r="BW31" s="58">
        <v>210.0</v>
      </c>
      <c r="BX31" s="58">
        <v>17.0</v>
      </c>
      <c r="BY31" s="58">
        <v>333.0</v>
      </c>
      <c r="BZ31" s="58">
        <v>371.0</v>
      </c>
      <c r="CA31" s="58">
        <v>208.0</v>
      </c>
      <c r="CB31" s="58">
        <v>14.0</v>
      </c>
      <c r="CC31" s="58">
        <v>339.0</v>
      </c>
      <c r="CD31" s="58">
        <v>260.0</v>
      </c>
      <c r="CE31" s="58">
        <v>144.0</v>
      </c>
      <c r="CF31" s="58">
        <v>18.0</v>
      </c>
      <c r="CG31" s="58">
        <v>333.0</v>
      </c>
      <c r="CH31" s="58">
        <v>263.0</v>
      </c>
      <c r="CI31" s="58">
        <v>145.0</v>
      </c>
      <c r="CJ31" s="58">
        <v>18.0</v>
      </c>
      <c r="CK31" s="58">
        <v>347.0</v>
      </c>
      <c r="CL31" s="58">
        <v>151.0</v>
      </c>
      <c r="CM31" s="58">
        <v>99.0</v>
      </c>
      <c r="CN31" s="58">
        <v>4.0</v>
      </c>
      <c r="CO31" s="58">
        <v>331.0</v>
      </c>
      <c r="CP31" s="58">
        <v>305.0</v>
      </c>
      <c r="CQ31" s="58">
        <v>150.0</v>
      </c>
      <c r="CR31" s="58">
        <v>7.0</v>
      </c>
      <c r="CS31" s="58">
        <v>334.0</v>
      </c>
      <c r="CT31" s="58">
        <v>299.0</v>
      </c>
      <c r="CU31" s="58">
        <v>176.0</v>
      </c>
      <c r="CV31" s="58">
        <v>103.0</v>
      </c>
      <c r="CW31" s="58">
        <v>335.0</v>
      </c>
      <c r="CX31" s="58">
        <v>200.0</v>
      </c>
      <c r="CY31" s="58">
        <v>103.0</v>
      </c>
      <c r="CZ31" s="58">
        <v>51.0</v>
      </c>
      <c r="DA31" s="58">
        <v>320.0</v>
      </c>
      <c r="DB31" s="58">
        <v>199.0</v>
      </c>
      <c r="DC31" s="58">
        <v>104.0</v>
      </c>
      <c r="DD31" s="58">
        <v>39.0</v>
      </c>
      <c r="DE31" s="59">
        <f t="shared" si="8"/>
        <v>146</v>
      </c>
      <c r="DF31" s="58">
        <v>35.2</v>
      </c>
      <c r="DG31" s="59">
        <f t="shared" ref="DG31:DH31" si="59">BO31</f>
        <v>59</v>
      </c>
      <c r="DH31" s="59">
        <f t="shared" si="59"/>
        <v>2.95</v>
      </c>
      <c r="DI31" s="59"/>
      <c r="DJ31" s="58">
        <v>7.0</v>
      </c>
      <c r="DK31" s="58">
        <v>64.0</v>
      </c>
      <c r="DL31" s="58">
        <v>62.0</v>
      </c>
      <c r="DM31" s="89"/>
      <c r="DN31" s="61">
        <v>340.0</v>
      </c>
      <c r="DO31" s="61">
        <v>140.0</v>
      </c>
      <c r="DP31" s="61">
        <v>31.12</v>
      </c>
      <c r="DQ31" s="61">
        <v>17.85</v>
      </c>
      <c r="DR31" s="61">
        <v>3.08</v>
      </c>
      <c r="DS31" s="61">
        <v>8.0</v>
      </c>
      <c r="DT31" s="61">
        <v>44.0</v>
      </c>
      <c r="DU31" s="61">
        <v>54.7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334.0</v>
      </c>
      <c r="EF31" s="226">
        <v>135.0</v>
      </c>
      <c r="EG31" s="226">
        <v>85.0</v>
      </c>
      <c r="EH31" s="226">
        <v>3.3</v>
      </c>
      <c r="EI31" s="64"/>
      <c r="EJ31" s="63">
        <v>9.0</v>
      </c>
      <c r="EK31" s="226">
        <v>55.0</v>
      </c>
      <c r="EL31" s="226">
        <v>58.0</v>
      </c>
      <c r="EM31" s="226">
        <v>135.0</v>
      </c>
      <c r="EN31" s="226">
        <v>61.0</v>
      </c>
      <c r="EO31" s="226">
        <v>2.7</v>
      </c>
      <c r="EP31" s="64"/>
      <c r="EQ31" s="63">
        <v>9.0</v>
      </c>
      <c r="ER31" s="226">
        <v>56.0</v>
      </c>
      <c r="ES31" s="226">
        <v>58.0</v>
      </c>
      <c r="ET31" s="226">
        <v>336.0</v>
      </c>
      <c r="EU31" s="226">
        <v>0.0</v>
      </c>
      <c r="EV31" s="226">
        <v>0.0</v>
      </c>
      <c r="EW31" s="226">
        <v>0.0</v>
      </c>
      <c r="EX31" s="226">
        <v>334.0</v>
      </c>
      <c r="EY31" s="226">
        <v>261.0</v>
      </c>
      <c r="EZ31" s="226">
        <v>149.3</v>
      </c>
      <c r="FA31" s="226">
        <v>-8.2</v>
      </c>
      <c r="FB31" s="226">
        <v>335.0</v>
      </c>
      <c r="FC31" s="226">
        <v>0.0</v>
      </c>
      <c r="FD31" s="226">
        <v>0.0</v>
      </c>
      <c r="FE31" s="226">
        <v>0.0</v>
      </c>
      <c r="FF31" s="226">
        <v>335.0</v>
      </c>
      <c r="FG31" s="226">
        <v>260.0</v>
      </c>
      <c r="FH31" s="226">
        <v>148.8</v>
      </c>
      <c r="FI31" s="226">
        <v>-1.1</v>
      </c>
      <c r="FJ31" s="226">
        <v>334.0</v>
      </c>
      <c r="FK31" s="226">
        <v>252.0</v>
      </c>
      <c r="FL31" s="226">
        <v>141.0</v>
      </c>
      <c r="FM31" s="64"/>
      <c r="FN31" s="226">
        <v>334.0</v>
      </c>
      <c r="FO31" s="226">
        <v>266.0</v>
      </c>
      <c r="FP31" s="226">
        <v>142.0</v>
      </c>
      <c r="FQ31" s="226">
        <v>6.3</v>
      </c>
      <c r="FR31" s="226">
        <v>135.0</v>
      </c>
      <c r="FS31" s="64"/>
      <c r="FT31" s="226">
        <v>15.84</v>
      </c>
      <c r="FU31" s="64"/>
      <c r="FV31" s="226">
        <v>135.0</v>
      </c>
      <c r="FW31" s="64"/>
      <c r="FX31" s="64"/>
      <c r="FY31" s="64"/>
      <c r="FZ31" s="89"/>
      <c r="GA31" s="65">
        <v>335.0</v>
      </c>
      <c r="GB31" s="66">
        <v>461.04</v>
      </c>
      <c r="GC31" s="66">
        <v>247.34</v>
      </c>
      <c r="GD31" s="66">
        <v>30.69</v>
      </c>
      <c r="GE31" s="66">
        <v>335.0</v>
      </c>
      <c r="GF31" s="66">
        <v>444.75</v>
      </c>
      <c r="GG31" s="66">
        <v>245.83</v>
      </c>
      <c r="GH31" s="66">
        <v>35.01</v>
      </c>
      <c r="GI31" s="66">
        <v>335.0</v>
      </c>
      <c r="GJ31" s="66">
        <v>250.58</v>
      </c>
      <c r="GK31" s="66">
        <v>141.9</v>
      </c>
      <c r="GL31" s="66">
        <v>11.73</v>
      </c>
      <c r="GM31" s="66">
        <v>336.0</v>
      </c>
      <c r="GN31" s="66">
        <v>268.31</v>
      </c>
      <c r="GO31" s="66">
        <v>141.14</v>
      </c>
      <c r="GP31" s="66">
        <v>20.52</v>
      </c>
      <c r="GQ31" s="66">
        <v>336.0</v>
      </c>
      <c r="GR31" s="66">
        <v>207.5</v>
      </c>
      <c r="GS31" s="66">
        <v>106.04</v>
      </c>
      <c r="GT31" s="66">
        <v>16.33</v>
      </c>
      <c r="GU31" s="66">
        <v>336.0</v>
      </c>
      <c r="GV31" s="66">
        <v>104.19</v>
      </c>
      <c r="GW31" s="66">
        <v>104.19</v>
      </c>
      <c r="GX31" s="66">
        <v>17.76</v>
      </c>
      <c r="GY31" s="89"/>
      <c r="GZ31" s="98" t="s">
        <v>91</v>
      </c>
      <c r="HA31" s="99" t="s">
        <v>92</v>
      </c>
      <c r="HB31" s="98">
        <v>73.0</v>
      </c>
      <c r="HC31" s="97">
        <f t="shared" si="28"/>
        <v>3.65</v>
      </c>
      <c r="HD31" s="97">
        <f t="shared" si="29"/>
        <v>1.46</v>
      </c>
      <c r="HE31" s="99">
        <v>8.0</v>
      </c>
      <c r="HF31" s="99">
        <v>56.0</v>
      </c>
      <c r="HG31" s="99">
        <v>56.0</v>
      </c>
      <c r="HH31" s="98" t="s">
        <v>91</v>
      </c>
      <c r="HI31" s="98" t="s">
        <v>92</v>
      </c>
      <c r="HJ31" s="98">
        <v>66.0</v>
      </c>
      <c r="HK31" s="97">
        <f t="shared" si="30"/>
        <v>3.3</v>
      </c>
      <c r="HL31" s="97">
        <f t="shared" si="31"/>
        <v>1.32</v>
      </c>
      <c r="HM31" s="98">
        <v>5.0</v>
      </c>
      <c r="HN31" s="99">
        <v>56.0</v>
      </c>
      <c r="HO31" s="99">
        <v>54.0</v>
      </c>
      <c r="HP31" s="98" t="s">
        <v>91</v>
      </c>
      <c r="HQ31" s="99" t="s">
        <v>92</v>
      </c>
      <c r="HR31" s="98">
        <v>183.0</v>
      </c>
      <c r="HS31" s="97">
        <f t="shared" si="32"/>
        <v>9.15</v>
      </c>
      <c r="HT31" s="97">
        <f t="shared" si="33"/>
        <v>3.66</v>
      </c>
      <c r="HU31" s="98">
        <v>7.0</v>
      </c>
      <c r="HV31" s="99">
        <v>54.0</v>
      </c>
      <c r="HW31" s="99">
        <v>54.0</v>
      </c>
      <c r="HX31" s="89"/>
      <c r="HY31" s="72">
        <v>135.0</v>
      </c>
      <c r="HZ31" s="147">
        <v>33.0</v>
      </c>
      <c r="IA31" s="72">
        <v>138.0</v>
      </c>
      <c r="IB31" s="72">
        <v>6.6</v>
      </c>
      <c r="IC31" s="73"/>
      <c r="ID31" s="72">
        <v>2.0</v>
      </c>
      <c r="IE31" s="72">
        <v>58.0</v>
      </c>
      <c r="IF31" s="72">
        <v>38.0</v>
      </c>
      <c r="IG31" s="89"/>
      <c r="IH31" s="74">
        <v>139.0</v>
      </c>
      <c r="II31" s="74">
        <v>34.1</v>
      </c>
      <c r="IJ31" s="74">
        <v>86.0</v>
      </c>
      <c r="IK31" s="74">
        <v>4.6</v>
      </c>
      <c r="IL31" s="74">
        <v>5.1</v>
      </c>
      <c r="IM31" s="74">
        <v>6.0</v>
      </c>
      <c r="IN31" s="74">
        <v>48.0</v>
      </c>
      <c r="IO31" s="74">
        <v>48.0</v>
      </c>
      <c r="IP31" s="74">
        <v>139.0</v>
      </c>
      <c r="IQ31" s="74">
        <v>34.5</v>
      </c>
      <c r="IR31" s="74">
        <v>5.0</v>
      </c>
      <c r="IS31" s="74">
        <v>0.1</v>
      </c>
      <c r="IT31" s="74">
        <v>0.3</v>
      </c>
      <c r="IU31" s="74">
        <v>12.0</v>
      </c>
      <c r="IV31" s="74">
        <v>52.0</v>
      </c>
      <c r="IW31" s="74">
        <v>50.0</v>
      </c>
      <c r="IX31" s="89"/>
      <c r="IY31" s="76">
        <v>139.48</v>
      </c>
      <c r="IZ31" s="76">
        <v>35.13</v>
      </c>
      <c r="JA31" s="76">
        <v>303.0</v>
      </c>
      <c r="JB31" s="76">
        <v>15.15</v>
      </c>
      <c r="JC31" s="76">
        <v>4.45</v>
      </c>
      <c r="JD31" s="149">
        <v>3.0</v>
      </c>
      <c r="JE31" s="76">
        <v>62.71</v>
      </c>
      <c r="JF31" s="76">
        <v>50.47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136.0</v>
      </c>
      <c r="JQ31" s="78">
        <v>32.0</v>
      </c>
      <c r="JR31" s="78">
        <v>0.0</v>
      </c>
      <c r="JS31" s="78">
        <v>0.0</v>
      </c>
      <c r="JT31" s="78">
        <v>0.0</v>
      </c>
      <c r="JU31" s="78">
        <v>2.0</v>
      </c>
      <c r="JV31" s="78">
        <v>48.0</v>
      </c>
      <c r="JW31" s="78">
        <v>47.0</v>
      </c>
      <c r="JX31" s="78">
        <v>136.0</v>
      </c>
      <c r="JY31" s="78">
        <v>32.0</v>
      </c>
      <c r="JZ31" s="240"/>
      <c r="KA31" s="240"/>
      <c r="KB31" s="240"/>
      <c r="KC31" s="78">
        <v>2.0</v>
      </c>
      <c r="KD31" s="240"/>
      <c r="KE31" s="240"/>
      <c r="KF31" s="89"/>
      <c r="KG31" s="79">
        <v>33.0</v>
      </c>
      <c r="KH31" s="238">
        <v>80.0</v>
      </c>
      <c r="KI31" s="238">
        <v>4.0</v>
      </c>
      <c r="KJ31" s="238"/>
      <c r="KK31" s="79">
        <v>1.0</v>
      </c>
      <c r="KL31" s="79">
        <v>52.0</v>
      </c>
      <c r="KM31" s="79">
        <v>52.0</v>
      </c>
      <c r="KN31" s="79">
        <v>136.0</v>
      </c>
      <c r="KO31" s="79">
        <v>33.0</v>
      </c>
      <c r="KP31" s="235" t="s">
        <v>98</v>
      </c>
      <c r="KQ31" s="235" t="s">
        <v>98</v>
      </c>
      <c r="KR31" s="235"/>
      <c r="KS31" s="79">
        <v>1.0</v>
      </c>
      <c r="KT31" s="79">
        <v>52.0</v>
      </c>
      <c r="KU31" s="79">
        <v>50.0</v>
      </c>
      <c r="KV31" s="80"/>
      <c r="KW31" s="89"/>
      <c r="KX31" s="81">
        <v>140.0</v>
      </c>
      <c r="KY31" s="81">
        <v>179.0</v>
      </c>
      <c r="KZ31" s="81">
        <v>8.8</v>
      </c>
      <c r="LA31" s="81">
        <v>3.0</v>
      </c>
      <c r="LB31" s="81">
        <v>3.0</v>
      </c>
      <c r="LC31" s="81">
        <v>57.0</v>
      </c>
      <c r="LD31" s="81">
        <v>57.0</v>
      </c>
      <c r="LE31" s="81">
        <v>140.0</v>
      </c>
      <c r="LF31" s="81">
        <v>36.0</v>
      </c>
      <c r="LG31" s="81">
        <v>210.0</v>
      </c>
      <c r="LH31" s="81">
        <v>10.3</v>
      </c>
      <c r="LI31" s="81">
        <v>5.0</v>
      </c>
      <c r="LJ31" s="81">
        <v>5.0</v>
      </c>
      <c r="LK31" s="81">
        <v>48.0</v>
      </c>
      <c r="LL31" s="81">
        <v>47.0</v>
      </c>
      <c r="LM31" s="270"/>
      <c r="LN31" s="89"/>
      <c r="LO31" s="82">
        <v>337.0</v>
      </c>
      <c r="LP31" s="82">
        <v>259.0</v>
      </c>
      <c r="LQ31" s="82">
        <v>146.0</v>
      </c>
      <c r="LR31" s="82">
        <v>71.0</v>
      </c>
      <c r="LS31" s="82">
        <v>327.0</v>
      </c>
      <c r="LT31" s="82">
        <v>36.0</v>
      </c>
      <c r="LU31" s="82">
        <v>1.7</v>
      </c>
      <c r="LV31" s="82">
        <v>143.0</v>
      </c>
      <c r="LW31" s="82">
        <v>63.0</v>
      </c>
      <c r="LX31" s="82">
        <v>60.0</v>
      </c>
      <c r="LY31" s="82">
        <v>57.0</v>
      </c>
      <c r="LZ31" s="82">
        <v>12.0</v>
      </c>
      <c r="MA31" s="82">
        <v>110.0</v>
      </c>
      <c r="MB31" s="82">
        <v>4.0</v>
      </c>
      <c r="MC31" s="82">
        <v>143.0</v>
      </c>
      <c r="MD31" s="82">
        <v>196.0</v>
      </c>
      <c r="ME31" s="82">
        <v>79.0</v>
      </c>
      <c r="MF31" s="82">
        <v>65.0</v>
      </c>
      <c r="MG31" s="82">
        <v>10.0</v>
      </c>
      <c r="MH31" s="82">
        <v>0.0</v>
      </c>
      <c r="MI31" s="82">
        <v>0.0</v>
      </c>
      <c r="MJ31" s="82">
        <v>0.0</v>
      </c>
      <c r="MK31" s="82">
        <v>0.0</v>
      </c>
      <c r="ML31" s="82">
        <v>46.0</v>
      </c>
      <c r="MM31" s="82">
        <v>47.0</v>
      </c>
      <c r="MN31" s="82">
        <v>5.0</v>
      </c>
      <c r="MO31" s="86"/>
      <c r="MP31" s="87"/>
      <c r="MQ31" s="87"/>
      <c r="MR31" s="87"/>
      <c r="MS31" s="87"/>
      <c r="MT31" s="82">
        <v>3.3</v>
      </c>
      <c r="MU31" s="82">
        <v>1.0</v>
      </c>
      <c r="MV31" s="82">
        <v>65.0</v>
      </c>
      <c r="MW31" s="82">
        <v>37.0</v>
      </c>
      <c r="MX31" s="82">
        <v>38.0</v>
      </c>
      <c r="MY31" s="82" t="s">
        <v>96</v>
      </c>
      <c r="MZ31" s="82">
        <v>5.0</v>
      </c>
      <c r="NA31" s="87"/>
      <c r="NB31" s="82">
        <v>12.6</v>
      </c>
      <c r="NC31" s="82">
        <v>5.0</v>
      </c>
      <c r="ND31" s="82">
        <v>220.0</v>
      </c>
      <c r="NE31" s="82">
        <v>36.0</v>
      </c>
      <c r="NF31" s="82">
        <v>45.0</v>
      </c>
      <c r="NG31" s="82">
        <v>46.0</v>
      </c>
      <c r="NH31" s="82">
        <v>5.0</v>
      </c>
      <c r="NI31" s="87"/>
      <c r="NJ31" s="82">
        <v>0.0</v>
      </c>
      <c r="NK31" s="82">
        <v>0.0</v>
      </c>
      <c r="NL31" s="82">
        <v>0.0</v>
      </c>
      <c r="NM31" s="82">
        <v>35.0</v>
      </c>
      <c r="NN31" s="82">
        <v>48.0</v>
      </c>
      <c r="NO31" s="82">
        <v>55.0</v>
      </c>
      <c r="NP31" s="82">
        <v>4.0</v>
      </c>
    </row>
    <row r="32" ht="14.25" customHeight="1">
      <c r="A32" s="49">
        <v>0.791666666666667</v>
      </c>
      <c r="B32" s="50"/>
      <c r="C32" s="51">
        <v>50.24</v>
      </c>
      <c r="D32" s="195">
        <v>335.0</v>
      </c>
      <c r="E32" s="53">
        <v>134.0</v>
      </c>
      <c r="F32" s="53">
        <v>56.0</v>
      </c>
      <c r="G32" s="53">
        <v>11.9</v>
      </c>
      <c r="H32" s="54"/>
      <c r="I32" s="53">
        <v>6.0</v>
      </c>
      <c r="J32" s="53">
        <v>53.0</v>
      </c>
      <c r="K32" s="53">
        <v>52.0</v>
      </c>
      <c r="L32" s="53">
        <v>139.0</v>
      </c>
      <c r="M32" s="53">
        <v>54.0</v>
      </c>
      <c r="N32" s="53">
        <v>15.1</v>
      </c>
      <c r="O32" s="54"/>
      <c r="P32" s="53">
        <v>6.0</v>
      </c>
      <c r="Q32" s="53">
        <v>56.0</v>
      </c>
      <c r="R32" s="53">
        <v>54.0</v>
      </c>
      <c r="S32" s="53">
        <v>340.1</v>
      </c>
      <c r="T32" s="53">
        <v>396.8</v>
      </c>
      <c r="U32" s="53">
        <v>231.3</v>
      </c>
      <c r="V32" s="54"/>
      <c r="W32" s="53">
        <v>336.6</v>
      </c>
      <c r="X32" s="53">
        <v>306.8</v>
      </c>
      <c r="Y32" s="53">
        <v>178.6</v>
      </c>
      <c r="Z32" s="54"/>
      <c r="AA32" s="53">
        <v>339.5</v>
      </c>
      <c r="AB32" s="53">
        <v>315.4</v>
      </c>
      <c r="AC32" s="53">
        <v>202.5</v>
      </c>
      <c r="AD32" s="54"/>
      <c r="AE32" s="53">
        <v>339.3</v>
      </c>
      <c r="AF32" s="53">
        <v>357.1</v>
      </c>
      <c r="AG32" s="53">
        <v>292.5</v>
      </c>
      <c r="AH32" s="54"/>
      <c r="AI32" s="53">
        <v>347.0</v>
      </c>
      <c r="AJ32" s="53">
        <v>445.6</v>
      </c>
      <c r="AK32" s="53">
        <v>280.1</v>
      </c>
      <c r="AL32" s="54"/>
      <c r="AM32" s="53">
        <v>338.4</v>
      </c>
      <c r="AN32" s="53">
        <v>475.1</v>
      </c>
      <c r="AO32" s="53">
        <v>266.1</v>
      </c>
      <c r="AP32" s="54"/>
      <c r="AQ32" s="53">
        <v>134.0</v>
      </c>
      <c r="AR32" s="54">
        <f t="shared" ref="AR32:AS32" si="60">F32</f>
        <v>56</v>
      </c>
      <c r="AS32" s="56">
        <f t="shared" si="60"/>
        <v>11.9</v>
      </c>
      <c r="AT32" s="54"/>
      <c r="AU32" s="54">
        <f t="shared" ref="AU32:AW32" si="61">L32</f>
        <v>139</v>
      </c>
      <c r="AV32" s="54">
        <f t="shared" si="61"/>
        <v>54</v>
      </c>
      <c r="AW32" s="54">
        <f t="shared" si="61"/>
        <v>15.1</v>
      </c>
      <c r="AX32" s="54"/>
      <c r="AY32" s="168">
        <f t="shared" si="6"/>
        <v>134</v>
      </c>
      <c r="AZ32" s="54"/>
      <c r="BA32" s="54"/>
      <c r="BB32" s="54"/>
      <c r="BC32" s="89"/>
      <c r="BD32" s="54"/>
      <c r="BE32" s="53">
        <v>0.0</v>
      </c>
      <c r="BF32" s="53">
        <v>0.0</v>
      </c>
      <c r="BG32" s="53">
        <v>0.0</v>
      </c>
      <c r="BH32" s="54"/>
      <c r="BI32" s="53">
        <v>22.0</v>
      </c>
      <c r="BJ32" s="53">
        <v>99.0</v>
      </c>
      <c r="BK32" s="53">
        <v>66.0</v>
      </c>
      <c r="BL32" s="89"/>
      <c r="BM32" s="58">
        <v>341.0</v>
      </c>
      <c r="BN32" s="58">
        <v>145.0</v>
      </c>
      <c r="BO32" s="58">
        <v>177.0</v>
      </c>
      <c r="BP32" s="58">
        <v>8.9</v>
      </c>
      <c r="BQ32" s="59"/>
      <c r="BR32" s="58">
        <v>6.0</v>
      </c>
      <c r="BS32" s="58">
        <v>61.0</v>
      </c>
      <c r="BT32" s="58">
        <v>60.0</v>
      </c>
      <c r="BU32" s="59">
        <f t="shared" si="7"/>
        <v>341</v>
      </c>
      <c r="BV32" s="58">
        <v>359.0</v>
      </c>
      <c r="BW32" s="58">
        <v>209.0</v>
      </c>
      <c r="BX32" s="58">
        <v>37.0</v>
      </c>
      <c r="BY32" s="58">
        <v>334.0</v>
      </c>
      <c r="BZ32" s="58">
        <v>379.0</v>
      </c>
      <c r="CA32" s="58">
        <v>209.0</v>
      </c>
      <c r="CB32" s="58">
        <v>33.0</v>
      </c>
      <c r="CC32" s="58">
        <v>340.0</v>
      </c>
      <c r="CD32" s="58">
        <v>276.0</v>
      </c>
      <c r="CE32" s="58">
        <v>156.0</v>
      </c>
      <c r="CF32" s="58">
        <v>18.0</v>
      </c>
      <c r="CG32" s="58">
        <v>334.0</v>
      </c>
      <c r="CH32" s="58">
        <v>282.0</v>
      </c>
      <c r="CI32" s="58">
        <v>154.0</v>
      </c>
      <c r="CJ32" s="58">
        <v>17.0</v>
      </c>
      <c r="CK32" s="58">
        <v>347.0</v>
      </c>
      <c r="CL32" s="58">
        <v>137.0</v>
      </c>
      <c r="CM32" s="58">
        <v>87.0</v>
      </c>
      <c r="CN32" s="58">
        <v>2.0</v>
      </c>
      <c r="CO32" s="58">
        <v>331.0</v>
      </c>
      <c r="CP32" s="58">
        <v>271.0</v>
      </c>
      <c r="CQ32" s="58">
        <v>135.0</v>
      </c>
      <c r="CR32" s="58">
        <v>3.0</v>
      </c>
      <c r="CS32" s="58">
        <v>335.0</v>
      </c>
      <c r="CT32" s="58">
        <v>276.0</v>
      </c>
      <c r="CU32" s="58">
        <v>167.0</v>
      </c>
      <c r="CV32" s="58">
        <v>93.0</v>
      </c>
      <c r="CW32" s="58">
        <v>336.0</v>
      </c>
      <c r="CX32" s="58">
        <v>252.0</v>
      </c>
      <c r="CY32" s="58">
        <v>129.0</v>
      </c>
      <c r="CZ32" s="58">
        <v>66.0</v>
      </c>
      <c r="DA32" s="58">
        <v>323.0</v>
      </c>
      <c r="DB32" s="58">
        <v>257.0</v>
      </c>
      <c r="DC32" s="58">
        <v>129.0</v>
      </c>
      <c r="DD32" s="58">
        <v>55.0</v>
      </c>
      <c r="DE32" s="59">
        <f t="shared" si="8"/>
        <v>145</v>
      </c>
      <c r="DF32" s="58">
        <v>35.2</v>
      </c>
      <c r="DG32" s="59">
        <f t="shared" ref="DG32:DH32" si="62">BO32</f>
        <v>177</v>
      </c>
      <c r="DH32" s="59">
        <f t="shared" si="62"/>
        <v>8.9</v>
      </c>
      <c r="DI32" s="59"/>
      <c r="DJ32" s="58">
        <v>7.0</v>
      </c>
      <c r="DK32" s="58">
        <v>56.0</v>
      </c>
      <c r="DL32" s="58">
        <v>52.0</v>
      </c>
      <c r="DM32" s="89"/>
      <c r="DN32" s="61">
        <v>341.0</v>
      </c>
      <c r="DO32" s="61">
        <v>140.0</v>
      </c>
      <c r="DP32" s="61">
        <v>47.68</v>
      </c>
      <c r="DQ32" s="61">
        <v>24.54</v>
      </c>
      <c r="DR32" s="61">
        <v>7.17</v>
      </c>
      <c r="DS32" s="61">
        <v>8.0</v>
      </c>
      <c r="DT32" s="61">
        <v>46.0</v>
      </c>
      <c r="DU32" s="61">
        <v>49.9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339.0</v>
      </c>
      <c r="EF32" s="226">
        <v>137.0</v>
      </c>
      <c r="EG32" s="226">
        <v>85.0</v>
      </c>
      <c r="EH32" s="226">
        <v>3.4</v>
      </c>
      <c r="EI32" s="64"/>
      <c r="EJ32" s="63">
        <v>9.0</v>
      </c>
      <c r="EK32" s="226">
        <v>54.0</v>
      </c>
      <c r="EL32" s="226">
        <v>57.0</v>
      </c>
      <c r="EM32" s="226">
        <v>137.0</v>
      </c>
      <c r="EN32" s="226">
        <v>71.0</v>
      </c>
      <c r="EO32" s="226">
        <v>3.3</v>
      </c>
      <c r="EP32" s="226"/>
      <c r="EQ32" s="63">
        <v>9.0</v>
      </c>
      <c r="ER32" s="226">
        <v>57.0</v>
      </c>
      <c r="ES32" s="226">
        <v>58.0</v>
      </c>
      <c r="ET32" s="226">
        <v>338.0</v>
      </c>
      <c r="EU32" s="226">
        <v>0.0</v>
      </c>
      <c r="EV32" s="226">
        <v>0.0</v>
      </c>
      <c r="EW32" s="226">
        <v>0.0</v>
      </c>
      <c r="EX32" s="226">
        <v>337.0</v>
      </c>
      <c r="EY32" s="226">
        <v>258.0</v>
      </c>
      <c r="EZ32" s="226">
        <v>149.0</v>
      </c>
      <c r="FA32" s="226">
        <v>7.1</v>
      </c>
      <c r="FB32" s="226">
        <v>337.0</v>
      </c>
      <c r="FC32" s="226">
        <v>0.0</v>
      </c>
      <c r="FD32" s="226">
        <v>0.0</v>
      </c>
      <c r="FE32" s="226">
        <v>0.0</v>
      </c>
      <c r="FF32" s="226">
        <v>336.0</v>
      </c>
      <c r="FG32" s="226">
        <v>258.0</v>
      </c>
      <c r="FH32" s="226">
        <v>148.0</v>
      </c>
      <c r="FI32" s="226">
        <v>9.2</v>
      </c>
      <c r="FJ32" s="226">
        <v>339.0</v>
      </c>
      <c r="FK32" s="226">
        <v>249.0</v>
      </c>
      <c r="FL32" s="226">
        <v>142.0</v>
      </c>
      <c r="FM32" s="64"/>
      <c r="FN32" s="226">
        <v>339.0</v>
      </c>
      <c r="FO32" s="226">
        <v>243.0</v>
      </c>
      <c r="FP32" s="226">
        <v>141.0</v>
      </c>
      <c r="FQ32" s="226">
        <v>19.1</v>
      </c>
      <c r="FR32" s="226">
        <v>137.0</v>
      </c>
      <c r="FS32" s="64"/>
      <c r="FT32" s="226">
        <v>13.03</v>
      </c>
      <c r="FU32" s="64"/>
      <c r="FV32" s="226">
        <v>137.0</v>
      </c>
      <c r="FW32" s="64"/>
      <c r="FX32" s="64"/>
      <c r="FY32" s="64"/>
      <c r="FZ32" s="89"/>
      <c r="GA32" s="65">
        <v>341.0</v>
      </c>
      <c r="GB32" s="66">
        <v>479.77</v>
      </c>
      <c r="GC32" s="66">
        <v>265.18</v>
      </c>
      <c r="GD32" s="66">
        <v>19.1</v>
      </c>
      <c r="GE32" s="66">
        <v>341.0</v>
      </c>
      <c r="GF32" s="66">
        <v>467.32</v>
      </c>
      <c r="GG32" s="66">
        <v>263.92</v>
      </c>
      <c r="GH32" s="66">
        <v>25.04</v>
      </c>
      <c r="GI32" s="66">
        <v>341.0</v>
      </c>
      <c r="GJ32" s="66">
        <v>248.39</v>
      </c>
      <c r="GK32" s="66">
        <v>141.21</v>
      </c>
      <c r="GL32" s="66">
        <v>23.45</v>
      </c>
      <c r="GM32" s="66">
        <v>341.0</v>
      </c>
      <c r="GN32" s="66">
        <v>266.7</v>
      </c>
      <c r="GO32" s="66">
        <v>140.21</v>
      </c>
      <c r="GP32" s="66">
        <v>32.16</v>
      </c>
      <c r="GQ32" s="66">
        <v>341.0</v>
      </c>
      <c r="GR32" s="66">
        <v>227.58</v>
      </c>
      <c r="GS32" s="66">
        <v>121.2</v>
      </c>
      <c r="GT32" s="66">
        <v>7.37</v>
      </c>
      <c r="GU32" s="66">
        <v>341.0</v>
      </c>
      <c r="GV32" s="66">
        <v>210.6</v>
      </c>
      <c r="GW32" s="66">
        <v>121.53</v>
      </c>
      <c r="GX32" s="66">
        <v>4.94</v>
      </c>
      <c r="GY32" s="89"/>
      <c r="GZ32" s="98" t="s">
        <v>91</v>
      </c>
      <c r="HA32" s="99" t="s">
        <v>92</v>
      </c>
      <c r="HB32" s="98">
        <v>124.0</v>
      </c>
      <c r="HC32" s="97">
        <f t="shared" si="28"/>
        <v>6.2</v>
      </c>
      <c r="HD32" s="97">
        <f t="shared" si="29"/>
        <v>2.48</v>
      </c>
      <c r="HE32" s="99">
        <v>8.0</v>
      </c>
      <c r="HF32" s="99">
        <v>54.0</v>
      </c>
      <c r="HG32" s="99">
        <v>54.0</v>
      </c>
      <c r="HH32" s="98" t="s">
        <v>91</v>
      </c>
      <c r="HI32" s="98" t="s">
        <v>92</v>
      </c>
      <c r="HJ32" s="98">
        <v>41.0</v>
      </c>
      <c r="HK32" s="97">
        <f t="shared" si="30"/>
        <v>2.05</v>
      </c>
      <c r="HL32" s="97">
        <f t="shared" si="31"/>
        <v>0.82</v>
      </c>
      <c r="HM32" s="98">
        <v>5.0</v>
      </c>
      <c r="HN32" s="99">
        <v>56.0</v>
      </c>
      <c r="HO32" s="99">
        <v>54.0</v>
      </c>
      <c r="HP32" s="98" t="s">
        <v>91</v>
      </c>
      <c r="HQ32" s="99" t="s">
        <v>92</v>
      </c>
      <c r="HR32" s="98">
        <v>193.0</v>
      </c>
      <c r="HS32" s="97">
        <f t="shared" si="32"/>
        <v>9.65</v>
      </c>
      <c r="HT32" s="97">
        <f t="shared" si="33"/>
        <v>3.86</v>
      </c>
      <c r="HU32" s="98">
        <v>7.0</v>
      </c>
      <c r="HV32" s="99">
        <v>54.0</v>
      </c>
      <c r="HW32" s="99">
        <v>54.0</v>
      </c>
      <c r="HX32" s="89"/>
      <c r="HY32" s="72">
        <v>135.0</v>
      </c>
      <c r="HZ32" s="147">
        <v>33.0</v>
      </c>
      <c r="IA32" s="72">
        <v>116.0</v>
      </c>
      <c r="IB32" s="72">
        <v>5.8</v>
      </c>
      <c r="IC32" s="73"/>
      <c r="ID32" s="72">
        <v>2.0</v>
      </c>
      <c r="IE32" s="72">
        <v>58.0</v>
      </c>
      <c r="IF32" s="72">
        <v>38.0</v>
      </c>
      <c r="IG32" s="89"/>
      <c r="IH32" s="74">
        <v>140.0</v>
      </c>
      <c r="II32" s="74">
        <v>34.4</v>
      </c>
      <c r="IJ32" s="74">
        <v>85.0</v>
      </c>
      <c r="IK32" s="74">
        <v>4.5</v>
      </c>
      <c r="IL32" s="74">
        <v>5.0</v>
      </c>
      <c r="IM32" s="74">
        <v>6.0</v>
      </c>
      <c r="IN32" s="74">
        <v>48.0</v>
      </c>
      <c r="IO32" s="74">
        <v>48.0</v>
      </c>
      <c r="IP32" s="74">
        <v>140.0</v>
      </c>
      <c r="IQ32" s="74">
        <v>34.8</v>
      </c>
      <c r="IR32" s="74">
        <v>5.0</v>
      </c>
      <c r="IS32" s="74">
        <v>0.1</v>
      </c>
      <c r="IT32" s="74">
        <v>0.3</v>
      </c>
      <c r="IU32" s="74">
        <v>12.0</v>
      </c>
      <c r="IV32" s="74">
        <v>50.0</v>
      </c>
      <c r="IW32" s="74">
        <v>49.0</v>
      </c>
      <c r="IX32" s="89"/>
      <c r="IY32" s="76">
        <v>139.64</v>
      </c>
      <c r="IZ32" s="76">
        <v>34.94</v>
      </c>
      <c r="JA32" s="76">
        <v>393.6</v>
      </c>
      <c r="JB32" s="76">
        <v>19.68</v>
      </c>
      <c r="JC32" s="76">
        <v>6.77</v>
      </c>
      <c r="JD32" s="149">
        <v>3.0</v>
      </c>
      <c r="JE32" s="76">
        <v>59.78</v>
      </c>
      <c r="JF32" s="76">
        <v>45.61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138.0</v>
      </c>
      <c r="JQ32" s="78">
        <v>32.2</v>
      </c>
      <c r="JR32" s="78">
        <v>0.0</v>
      </c>
      <c r="JS32" s="78">
        <v>0.0</v>
      </c>
      <c r="JT32" s="78">
        <v>0.0</v>
      </c>
      <c r="JU32" s="78">
        <v>2.0</v>
      </c>
      <c r="JV32" s="78">
        <v>47.0</v>
      </c>
      <c r="JW32" s="78">
        <v>47.0</v>
      </c>
      <c r="JX32" s="78">
        <v>138.0</v>
      </c>
      <c r="JY32" s="78">
        <v>32.2</v>
      </c>
      <c r="JZ32" s="240"/>
      <c r="KA32" s="240"/>
      <c r="KB32" s="240"/>
      <c r="KC32" s="78">
        <v>2.0</v>
      </c>
      <c r="KD32" s="240"/>
      <c r="KE32" s="240"/>
      <c r="KF32" s="89"/>
      <c r="KG32" s="79">
        <v>34.0</v>
      </c>
      <c r="KH32" s="238">
        <v>18.0</v>
      </c>
      <c r="KI32" s="238">
        <v>0.9</v>
      </c>
      <c r="KJ32" s="238"/>
      <c r="KK32" s="79">
        <v>1.0</v>
      </c>
      <c r="KL32" s="79">
        <v>56.0</v>
      </c>
      <c r="KM32" s="79">
        <v>56.0</v>
      </c>
      <c r="KN32" s="79">
        <v>139.0</v>
      </c>
      <c r="KO32" s="79">
        <v>34.0</v>
      </c>
      <c r="KP32" s="235" t="s">
        <v>98</v>
      </c>
      <c r="KQ32" s="235" t="s">
        <v>98</v>
      </c>
      <c r="KR32" s="235"/>
      <c r="KS32" s="79">
        <v>1.0</v>
      </c>
      <c r="KT32" s="79">
        <v>54.0</v>
      </c>
      <c r="KU32" s="79">
        <v>52.0</v>
      </c>
      <c r="KV32" s="80"/>
      <c r="KW32" s="89"/>
      <c r="KX32" s="81">
        <v>145.0</v>
      </c>
      <c r="KY32" s="81">
        <v>179.0</v>
      </c>
      <c r="KZ32" s="81">
        <v>8.8</v>
      </c>
      <c r="LA32" s="81">
        <v>3.0</v>
      </c>
      <c r="LB32" s="81">
        <v>3.0</v>
      </c>
      <c r="LC32" s="81">
        <v>57.0</v>
      </c>
      <c r="LD32" s="81">
        <v>57.0</v>
      </c>
      <c r="LE32" s="81">
        <v>145.0</v>
      </c>
      <c r="LF32" s="81">
        <v>36.0</v>
      </c>
      <c r="LG32" s="81">
        <v>98.0</v>
      </c>
      <c r="LH32" s="81">
        <v>4.8</v>
      </c>
      <c r="LI32" s="81">
        <v>5.0</v>
      </c>
      <c r="LJ32" s="81">
        <v>5.0</v>
      </c>
      <c r="LK32" s="81">
        <v>48.0</v>
      </c>
      <c r="LL32" s="81">
        <v>48.0</v>
      </c>
      <c r="LM32" s="270"/>
      <c r="LN32" s="89"/>
      <c r="LO32" s="82">
        <v>343.0</v>
      </c>
      <c r="LP32" s="82">
        <v>217.0</v>
      </c>
      <c r="LQ32" s="82">
        <v>124.0</v>
      </c>
      <c r="LR32" s="82">
        <v>73.0</v>
      </c>
      <c r="LS32" s="82">
        <v>331.0</v>
      </c>
      <c r="LT32" s="82">
        <v>24.0</v>
      </c>
      <c r="LU32" s="82">
        <v>5.0</v>
      </c>
      <c r="LV32" s="82">
        <v>145.0</v>
      </c>
      <c r="LW32" s="82">
        <v>43.0</v>
      </c>
      <c r="LX32" s="82">
        <v>58.0</v>
      </c>
      <c r="LY32" s="82">
        <v>55.0</v>
      </c>
      <c r="LZ32" s="82">
        <v>12.0</v>
      </c>
      <c r="MA32" s="82">
        <v>100.0</v>
      </c>
      <c r="MB32" s="82">
        <v>7.0</v>
      </c>
      <c r="MC32" s="82">
        <v>145.0</v>
      </c>
      <c r="MD32" s="82">
        <v>174.0</v>
      </c>
      <c r="ME32" s="82">
        <v>76.0</v>
      </c>
      <c r="MF32" s="82">
        <v>63.0</v>
      </c>
      <c r="MG32" s="82">
        <v>10.0</v>
      </c>
      <c r="MH32" s="82">
        <v>0.0</v>
      </c>
      <c r="MI32" s="82">
        <v>0.0</v>
      </c>
      <c r="MJ32" s="82">
        <v>0.0</v>
      </c>
      <c r="MK32" s="82">
        <v>0.0</v>
      </c>
      <c r="ML32" s="82">
        <v>51.0</v>
      </c>
      <c r="MM32" s="82">
        <v>49.0</v>
      </c>
      <c r="MN32" s="82">
        <v>5.0</v>
      </c>
      <c r="MO32" s="86"/>
      <c r="MP32" s="87"/>
      <c r="MQ32" s="87"/>
      <c r="MR32" s="87"/>
      <c r="MS32" s="87"/>
      <c r="MT32" s="82">
        <v>3.5</v>
      </c>
      <c r="MU32" s="82">
        <v>1.5</v>
      </c>
      <c r="MV32" s="82">
        <v>67.0</v>
      </c>
      <c r="MW32" s="82">
        <v>37.0</v>
      </c>
      <c r="MX32" s="82">
        <v>47.0</v>
      </c>
      <c r="MY32" s="82" t="s">
        <v>96</v>
      </c>
      <c r="MZ32" s="82">
        <v>5.0</v>
      </c>
      <c r="NA32" s="87"/>
      <c r="NB32" s="82">
        <v>7.0</v>
      </c>
      <c r="NC32" s="82">
        <v>7.7</v>
      </c>
      <c r="ND32" s="82">
        <v>131.0</v>
      </c>
      <c r="NE32" s="82">
        <v>36.0</v>
      </c>
      <c r="NF32" s="82">
        <v>52.0</v>
      </c>
      <c r="NG32" s="82">
        <v>51.0</v>
      </c>
      <c r="NH32" s="82">
        <v>5.0</v>
      </c>
      <c r="NI32" s="87"/>
      <c r="NJ32" s="82">
        <v>0.0</v>
      </c>
      <c r="NK32" s="82">
        <v>0.0</v>
      </c>
      <c r="NL32" s="82">
        <v>0.0</v>
      </c>
      <c r="NM32" s="82">
        <v>35.0</v>
      </c>
      <c r="NN32" s="82">
        <v>60.0</v>
      </c>
      <c r="NO32" s="82">
        <v>58.0</v>
      </c>
      <c r="NP32" s="82">
        <v>4.0</v>
      </c>
    </row>
    <row r="33" ht="14.25" customHeight="1">
      <c r="A33" s="49">
        <v>0.833333333333334</v>
      </c>
      <c r="B33" s="50"/>
      <c r="C33" s="51">
        <v>49.92</v>
      </c>
      <c r="D33" s="195">
        <v>339.0</v>
      </c>
      <c r="E33" s="53">
        <v>135.0</v>
      </c>
      <c r="F33" s="53">
        <v>53.0</v>
      </c>
      <c r="G33" s="53">
        <v>11.6</v>
      </c>
      <c r="H33" s="54"/>
      <c r="I33" s="53">
        <v>6.0</v>
      </c>
      <c r="J33" s="53">
        <v>53.0</v>
      </c>
      <c r="K33" s="53">
        <v>52.0</v>
      </c>
      <c r="L33" s="53">
        <v>139.0</v>
      </c>
      <c r="M33" s="53">
        <v>49.0</v>
      </c>
      <c r="N33" s="53">
        <v>10.6</v>
      </c>
      <c r="O33" s="54"/>
      <c r="P33" s="53">
        <v>6.0</v>
      </c>
      <c r="Q33" s="53">
        <v>56.0</v>
      </c>
      <c r="R33" s="53">
        <v>54.0</v>
      </c>
      <c r="S33" s="53">
        <v>341.8</v>
      </c>
      <c r="T33" s="53">
        <v>386.6</v>
      </c>
      <c r="U33" s="53">
        <v>226.7</v>
      </c>
      <c r="V33" s="54"/>
      <c r="W33" s="53">
        <v>338.3</v>
      </c>
      <c r="X33" s="53">
        <v>317.3</v>
      </c>
      <c r="Y33" s="53">
        <v>186.5</v>
      </c>
      <c r="Z33" s="54"/>
      <c r="AA33" s="53">
        <v>341.5</v>
      </c>
      <c r="AB33" s="53">
        <v>282.7</v>
      </c>
      <c r="AC33" s="53">
        <v>188.9</v>
      </c>
      <c r="AD33" s="54"/>
      <c r="AE33" s="53">
        <v>348.8</v>
      </c>
      <c r="AF33" s="53">
        <v>318.5</v>
      </c>
      <c r="AG33" s="53">
        <v>262.1</v>
      </c>
      <c r="AH33" s="54"/>
      <c r="AI33" s="53">
        <v>349.5</v>
      </c>
      <c r="AJ33" s="53">
        <v>416.9</v>
      </c>
      <c r="AK33" s="53">
        <v>262.1</v>
      </c>
      <c r="AL33" s="54"/>
      <c r="AM33" s="53">
        <v>341.8</v>
      </c>
      <c r="AN33" s="53">
        <v>444.5</v>
      </c>
      <c r="AO33" s="53">
        <v>250.4</v>
      </c>
      <c r="AP33" s="54"/>
      <c r="AQ33" s="53">
        <v>135.0</v>
      </c>
      <c r="AR33" s="54">
        <f t="shared" ref="AR33:AS33" si="63">F33</f>
        <v>53</v>
      </c>
      <c r="AS33" s="56">
        <f t="shared" si="63"/>
        <v>11.6</v>
      </c>
      <c r="AT33" s="54"/>
      <c r="AU33" s="54">
        <f t="shared" ref="AU33:AW33" si="64">L33</f>
        <v>139</v>
      </c>
      <c r="AV33" s="54">
        <f t="shared" si="64"/>
        <v>49</v>
      </c>
      <c r="AW33" s="54">
        <f t="shared" si="64"/>
        <v>10.6</v>
      </c>
      <c r="AX33" s="54"/>
      <c r="AY33" s="168">
        <f t="shared" si="6"/>
        <v>135</v>
      </c>
      <c r="AZ33" s="54"/>
      <c r="BA33" s="54"/>
      <c r="BB33" s="54"/>
      <c r="BC33" s="89"/>
      <c r="BD33" s="54"/>
      <c r="BE33" s="53">
        <v>32.0</v>
      </c>
      <c r="BF33" s="53">
        <v>12.0</v>
      </c>
      <c r="BG33" s="53">
        <v>0.6</v>
      </c>
      <c r="BH33" s="54"/>
      <c r="BI33" s="53">
        <v>22.0</v>
      </c>
      <c r="BJ33" s="53">
        <v>85.0</v>
      </c>
      <c r="BK33" s="53">
        <v>60.0</v>
      </c>
      <c r="BL33" s="89"/>
      <c r="BM33" s="58">
        <v>341.0</v>
      </c>
      <c r="BN33" s="58">
        <v>146.0</v>
      </c>
      <c r="BO33" s="58">
        <v>268.0</v>
      </c>
      <c r="BP33" s="58">
        <v>13.4</v>
      </c>
      <c r="BQ33" s="59"/>
      <c r="BR33" s="58">
        <v>6.0</v>
      </c>
      <c r="BS33" s="58">
        <v>59.0</v>
      </c>
      <c r="BT33" s="58">
        <v>59.0</v>
      </c>
      <c r="BU33" s="59">
        <f t="shared" si="7"/>
        <v>341</v>
      </c>
      <c r="BV33" s="58">
        <v>359.0</v>
      </c>
      <c r="BW33" s="58">
        <v>209.0</v>
      </c>
      <c r="BX33" s="58">
        <v>36.0</v>
      </c>
      <c r="BY33" s="58">
        <v>334.0</v>
      </c>
      <c r="BZ33" s="58">
        <v>381.0</v>
      </c>
      <c r="CA33" s="58">
        <v>208.0</v>
      </c>
      <c r="CB33" s="58">
        <v>33.0</v>
      </c>
      <c r="CC33" s="58">
        <v>340.0</v>
      </c>
      <c r="CD33" s="58">
        <v>252.0</v>
      </c>
      <c r="CE33" s="58">
        <v>142.0</v>
      </c>
      <c r="CF33" s="58">
        <v>12.0</v>
      </c>
      <c r="CG33" s="58">
        <v>334.0</v>
      </c>
      <c r="CH33" s="58">
        <v>262.0</v>
      </c>
      <c r="CI33" s="58">
        <v>143.0</v>
      </c>
      <c r="CJ33" s="58">
        <v>14.0</v>
      </c>
      <c r="CK33" s="58">
        <v>347.0</v>
      </c>
      <c r="CL33" s="58">
        <v>144.0</v>
      </c>
      <c r="CM33" s="58">
        <v>95.0</v>
      </c>
      <c r="CN33" s="58">
        <v>3.0</v>
      </c>
      <c r="CO33" s="58">
        <v>331.0</v>
      </c>
      <c r="CP33" s="58">
        <v>294.0</v>
      </c>
      <c r="CQ33" s="58">
        <v>145.0</v>
      </c>
      <c r="CR33" s="58">
        <v>6.0</v>
      </c>
      <c r="CS33" s="58">
        <v>335.0</v>
      </c>
      <c r="CT33" s="58">
        <v>283.0</v>
      </c>
      <c r="CU33" s="58">
        <v>170.0</v>
      </c>
      <c r="CV33" s="58">
        <v>94.0</v>
      </c>
      <c r="CW33" s="58">
        <v>337.0</v>
      </c>
      <c r="CX33" s="58">
        <v>225.0</v>
      </c>
      <c r="CY33" s="58">
        <v>108.0</v>
      </c>
      <c r="CZ33" s="58">
        <v>64.0</v>
      </c>
      <c r="DA33" s="58">
        <v>323.0</v>
      </c>
      <c r="DB33" s="58">
        <v>230.0</v>
      </c>
      <c r="DC33" s="58">
        <v>109.0</v>
      </c>
      <c r="DD33" s="58">
        <v>62.0</v>
      </c>
      <c r="DE33" s="59">
        <f t="shared" si="8"/>
        <v>146</v>
      </c>
      <c r="DF33" s="58">
        <v>35.4</v>
      </c>
      <c r="DG33" s="59">
        <f t="shared" ref="DG33:DH33" si="65">BO33</f>
        <v>268</v>
      </c>
      <c r="DH33" s="59">
        <f t="shared" si="65"/>
        <v>13.4</v>
      </c>
      <c r="DI33" s="59"/>
      <c r="DJ33" s="58">
        <v>7.0</v>
      </c>
      <c r="DK33" s="58">
        <v>56.0</v>
      </c>
      <c r="DL33" s="58">
        <v>52.0</v>
      </c>
      <c r="DM33" s="89"/>
      <c r="DN33" s="61">
        <v>337.0</v>
      </c>
      <c r="DO33" s="61">
        <v>140.0</v>
      </c>
      <c r="DP33" s="61">
        <v>43.58</v>
      </c>
      <c r="DQ33" s="61">
        <v>23.25</v>
      </c>
      <c r="DR33" s="61">
        <v>6.22</v>
      </c>
      <c r="DS33" s="61">
        <v>8.0</v>
      </c>
      <c r="DT33" s="61">
        <v>43.0</v>
      </c>
      <c r="DU33" s="61">
        <v>50.0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343.0</v>
      </c>
      <c r="EF33" s="63">
        <v>138.0</v>
      </c>
      <c r="EG33" s="63">
        <v>59.0</v>
      </c>
      <c r="EH33" s="63">
        <v>2.4</v>
      </c>
      <c r="EI33" s="64"/>
      <c r="EJ33" s="63">
        <v>9.0</v>
      </c>
      <c r="EK33" s="63">
        <v>54.0</v>
      </c>
      <c r="EL33" s="63">
        <v>57.0</v>
      </c>
      <c r="EM33" s="63">
        <v>138.0</v>
      </c>
      <c r="EN33" s="63">
        <v>74.0</v>
      </c>
      <c r="EO33" s="63">
        <v>3.4</v>
      </c>
      <c r="EP33" s="64"/>
      <c r="EQ33" s="63">
        <v>9.0</v>
      </c>
      <c r="ER33" s="63">
        <v>55.0</v>
      </c>
      <c r="ES33" s="63">
        <v>57.0</v>
      </c>
      <c r="ET33" s="63">
        <v>341.0</v>
      </c>
      <c r="EU33" s="63">
        <v>0.0</v>
      </c>
      <c r="EV33" s="63">
        <v>0.0</v>
      </c>
      <c r="EW33" s="63">
        <v>0.0</v>
      </c>
      <c r="EX33" s="63">
        <v>339.0</v>
      </c>
      <c r="EY33" s="63">
        <v>258.0</v>
      </c>
      <c r="EZ33" s="63">
        <v>148.8</v>
      </c>
      <c r="FA33" s="63">
        <v>7.0</v>
      </c>
      <c r="FB33" s="63">
        <v>340.0</v>
      </c>
      <c r="FC33" s="63">
        <v>0.0</v>
      </c>
      <c r="FD33" s="63">
        <v>0.0</v>
      </c>
      <c r="FE33" s="63">
        <v>0.0</v>
      </c>
      <c r="FF33" s="63">
        <v>340.0</v>
      </c>
      <c r="FG33" s="63">
        <v>255.0</v>
      </c>
      <c r="FH33" s="63">
        <v>148.9</v>
      </c>
      <c r="FI33" s="63">
        <v>7.8</v>
      </c>
      <c r="FJ33" s="63">
        <v>343.0</v>
      </c>
      <c r="FK33" s="63">
        <v>253.0</v>
      </c>
      <c r="FL33" s="63">
        <v>145.0</v>
      </c>
      <c r="FM33" s="64"/>
      <c r="FN33" s="63">
        <v>343.0</v>
      </c>
      <c r="FO33" s="63">
        <v>247.0</v>
      </c>
      <c r="FP33" s="63">
        <v>144.0</v>
      </c>
      <c r="FQ33" s="63">
        <v>20.1</v>
      </c>
      <c r="FR33" s="63">
        <v>138.0</v>
      </c>
      <c r="FS33" s="64"/>
      <c r="FT33" s="63">
        <v>6.62</v>
      </c>
      <c r="FU33" s="64"/>
      <c r="FV33" s="63">
        <v>138.0</v>
      </c>
      <c r="FW33" s="64"/>
      <c r="FX33" s="64"/>
      <c r="FY33" s="64"/>
      <c r="FZ33" s="89"/>
      <c r="GA33" s="65">
        <v>342.0</v>
      </c>
      <c r="GB33" s="66">
        <v>441.99</v>
      </c>
      <c r="GC33" s="66">
        <v>245.41</v>
      </c>
      <c r="GD33" s="66">
        <v>24.04</v>
      </c>
      <c r="GE33" s="66">
        <v>342.0</v>
      </c>
      <c r="GF33" s="66">
        <v>432.29</v>
      </c>
      <c r="GG33" s="66">
        <v>245.07</v>
      </c>
      <c r="GH33" s="66">
        <v>28.48</v>
      </c>
      <c r="GI33" s="66">
        <v>342.0</v>
      </c>
      <c r="GJ33" s="66">
        <v>250.73</v>
      </c>
      <c r="GK33" s="66">
        <v>142.3</v>
      </c>
      <c r="GL33" s="66">
        <v>24.29</v>
      </c>
      <c r="GM33" s="66">
        <v>342.0</v>
      </c>
      <c r="GN33" s="66">
        <v>268.31</v>
      </c>
      <c r="GO33" s="66">
        <v>141.63</v>
      </c>
      <c r="GP33" s="66">
        <v>32.58</v>
      </c>
      <c r="GQ33" s="66">
        <v>343.0</v>
      </c>
      <c r="GR33" s="66">
        <v>192.67</v>
      </c>
      <c r="GS33" s="66">
        <v>103.69</v>
      </c>
      <c r="GT33" s="66">
        <v>3.94</v>
      </c>
      <c r="GU33" s="66">
        <v>342.0</v>
      </c>
      <c r="GV33" s="66">
        <v>180.24</v>
      </c>
      <c r="GW33" s="66">
        <v>104.27</v>
      </c>
      <c r="GX33" s="66">
        <v>0.0</v>
      </c>
      <c r="GY33" s="89"/>
      <c r="GZ33" s="98" t="s">
        <v>91</v>
      </c>
      <c r="HA33" s="99" t="s">
        <v>92</v>
      </c>
      <c r="HB33" s="98">
        <v>69.0</v>
      </c>
      <c r="HC33" s="97">
        <f t="shared" si="28"/>
        <v>3.45</v>
      </c>
      <c r="HD33" s="97">
        <f t="shared" si="29"/>
        <v>1.38</v>
      </c>
      <c r="HE33" s="99">
        <v>8.0</v>
      </c>
      <c r="HF33" s="99">
        <v>54.0</v>
      </c>
      <c r="HG33" s="99">
        <v>54.0</v>
      </c>
      <c r="HH33" s="98" t="s">
        <v>91</v>
      </c>
      <c r="HI33" s="98" t="s">
        <v>92</v>
      </c>
      <c r="HJ33" s="98">
        <v>42.0</v>
      </c>
      <c r="HK33" s="97">
        <f t="shared" si="30"/>
        <v>2.1</v>
      </c>
      <c r="HL33" s="97">
        <f t="shared" si="31"/>
        <v>0.84</v>
      </c>
      <c r="HM33" s="98">
        <v>5.0</v>
      </c>
      <c r="HN33" s="99">
        <v>54.0</v>
      </c>
      <c r="HO33" s="99">
        <v>52.0</v>
      </c>
      <c r="HP33" s="98" t="s">
        <v>91</v>
      </c>
      <c r="HQ33" s="99" t="s">
        <v>92</v>
      </c>
      <c r="HR33" s="98">
        <v>189.0</v>
      </c>
      <c r="HS33" s="97">
        <f t="shared" si="32"/>
        <v>9.45</v>
      </c>
      <c r="HT33" s="97">
        <f t="shared" si="33"/>
        <v>3.78</v>
      </c>
      <c r="HU33" s="98">
        <v>7.0</v>
      </c>
      <c r="HV33" s="99">
        <v>54.0</v>
      </c>
      <c r="HW33" s="99">
        <v>54.0</v>
      </c>
      <c r="HX33" s="89"/>
      <c r="HY33" s="72">
        <v>135.0</v>
      </c>
      <c r="HZ33" s="147">
        <v>33.0</v>
      </c>
      <c r="IA33" s="72">
        <v>70.0</v>
      </c>
      <c r="IB33" s="72">
        <v>3.5</v>
      </c>
      <c r="IC33" s="73"/>
      <c r="ID33" s="72">
        <v>2.0</v>
      </c>
      <c r="IE33" s="72">
        <v>58.0</v>
      </c>
      <c r="IF33" s="72">
        <v>38.0</v>
      </c>
      <c r="IG33" s="89"/>
      <c r="IH33" s="74">
        <v>141.0</v>
      </c>
      <c r="II33" s="74">
        <v>34.6</v>
      </c>
      <c r="IJ33" s="74">
        <v>114.0</v>
      </c>
      <c r="IK33" s="74">
        <v>6.0</v>
      </c>
      <c r="IL33" s="74">
        <v>6.7</v>
      </c>
      <c r="IM33" s="74">
        <v>6.0</v>
      </c>
      <c r="IN33" s="74">
        <v>47.0</v>
      </c>
      <c r="IO33" s="74">
        <v>46.0</v>
      </c>
      <c r="IP33" s="74">
        <v>141.0</v>
      </c>
      <c r="IQ33" s="74">
        <v>35.0</v>
      </c>
      <c r="IR33" s="74">
        <v>5.0</v>
      </c>
      <c r="IS33" s="74">
        <v>0.1</v>
      </c>
      <c r="IT33" s="74">
        <v>0.3</v>
      </c>
      <c r="IU33" s="74">
        <v>12.0</v>
      </c>
      <c r="IV33" s="74">
        <v>50.0</v>
      </c>
      <c r="IW33" s="74">
        <v>49.0</v>
      </c>
      <c r="IX33" s="89"/>
      <c r="IY33" s="76">
        <v>139.0</v>
      </c>
      <c r="IZ33" s="76">
        <v>34.95</v>
      </c>
      <c r="JA33" s="76">
        <v>402.4</v>
      </c>
      <c r="JB33" s="76">
        <v>20.12</v>
      </c>
      <c r="JC33" s="76">
        <v>9.09</v>
      </c>
      <c r="JD33" s="149">
        <v>3.0</v>
      </c>
      <c r="JE33" s="76">
        <v>66.69</v>
      </c>
      <c r="JF33" s="76">
        <v>46.47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138.0</v>
      </c>
      <c r="JQ33" s="78">
        <v>32.2</v>
      </c>
      <c r="JR33" s="78">
        <v>0.0</v>
      </c>
      <c r="JS33" s="78">
        <v>0.0</v>
      </c>
      <c r="JT33" s="78">
        <v>0.0</v>
      </c>
      <c r="JU33" s="78">
        <v>2.0</v>
      </c>
      <c r="JV33" s="78">
        <v>47.0</v>
      </c>
      <c r="JW33" s="78">
        <v>46.0</v>
      </c>
      <c r="JX33" s="78">
        <v>138.0</v>
      </c>
      <c r="JY33" s="78">
        <v>32.2</v>
      </c>
      <c r="JZ33" s="240"/>
      <c r="KA33" s="240"/>
      <c r="KB33" s="240"/>
      <c r="KC33" s="78">
        <v>2.0</v>
      </c>
      <c r="KD33" s="240"/>
      <c r="KE33" s="240"/>
      <c r="KF33" s="89"/>
      <c r="KG33" s="79">
        <v>34.0</v>
      </c>
      <c r="KH33" s="238" t="s">
        <v>98</v>
      </c>
      <c r="KI33" s="238" t="s">
        <v>98</v>
      </c>
      <c r="KJ33" s="238"/>
      <c r="KK33" s="79">
        <v>1.0</v>
      </c>
      <c r="KL33" s="79">
        <v>56.0</v>
      </c>
      <c r="KM33" s="79">
        <v>56.0</v>
      </c>
      <c r="KN33" s="79">
        <v>141.0</v>
      </c>
      <c r="KO33" s="79">
        <v>34.0</v>
      </c>
      <c r="KP33" s="235">
        <v>41.0</v>
      </c>
      <c r="KQ33" s="235">
        <v>2.1</v>
      </c>
      <c r="KR33" s="235"/>
      <c r="KS33" s="79">
        <v>1.0</v>
      </c>
      <c r="KT33" s="79">
        <v>54.0</v>
      </c>
      <c r="KU33" s="79">
        <v>52.0</v>
      </c>
      <c r="KV33" s="80"/>
      <c r="KW33" s="89"/>
      <c r="KX33" s="81">
        <v>138.0</v>
      </c>
      <c r="KY33" s="81">
        <v>289.0</v>
      </c>
      <c r="KZ33" s="81">
        <v>14.2</v>
      </c>
      <c r="LA33" s="81">
        <v>3.0</v>
      </c>
      <c r="LB33" s="81">
        <v>3.0</v>
      </c>
      <c r="LC33" s="81">
        <v>57.0</v>
      </c>
      <c r="LD33" s="81">
        <v>57.0</v>
      </c>
      <c r="LE33" s="81">
        <v>138.0</v>
      </c>
      <c r="LF33" s="81">
        <v>36.0</v>
      </c>
      <c r="LG33" s="81">
        <v>82.0</v>
      </c>
      <c r="LH33" s="81">
        <v>4.0</v>
      </c>
      <c r="LI33" s="81">
        <v>5.0</v>
      </c>
      <c r="LJ33" s="81">
        <v>5.0</v>
      </c>
      <c r="LK33" s="81">
        <v>48.0</v>
      </c>
      <c r="LL33" s="81">
        <v>48.0</v>
      </c>
      <c r="LM33" s="270"/>
      <c r="LN33" s="89"/>
      <c r="LO33" s="82">
        <v>341.0</v>
      </c>
      <c r="LP33" s="82">
        <v>262.0</v>
      </c>
      <c r="LQ33" s="82">
        <v>143.0</v>
      </c>
      <c r="LR33" s="82">
        <v>71.0</v>
      </c>
      <c r="LS33" s="82">
        <v>329.0</v>
      </c>
      <c r="LT33" s="82">
        <v>30.0</v>
      </c>
      <c r="LU33" s="82">
        <v>4.4</v>
      </c>
      <c r="LV33" s="82">
        <v>144.0</v>
      </c>
      <c r="LW33" s="82">
        <v>62.0</v>
      </c>
      <c r="LX33" s="82">
        <v>58.0</v>
      </c>
      <c r="LY33" s="82">
        <v>54.0</v>
      </c>
      <c r="LZ33" s="82">
        <v>12.0</v>
      </c>
      <c r="MA33" s="82">
        <v>113.0</v>
      </c>
      <c r="MB33" s="82">
        <v>7.8</v>
      </c>
      <c r="MC33" s="82">
        <v>144.0</v>
      </c>
      <c r="MD33" s="82">
        <v>200.0</v>
      </c>
      <c r="ME33" s="82">
        <v>79.0</v>
      </c>
      <c r="MF33" s="82">
        <v>62.0</v>
      </c>
      <c r="MG33" s="82">
        <v>10.0</v>
      </c>
      <c r="MH33" s="82">
        <v>0.0</v>
      </c>
      <c r="MI33" s="82">
        <v>0.0</v>
      </c>
      <c r="MJ33" s="82">
        <v>0.0</v>
      </c>
      <c r="MK33" s="82">
        <v>0.0</v>
      </c>
      <c r="ML33" s="82">
        <v>51.0</v>
      </c>
      <c r="MM33" s="82">
        <v>48.0</v>
      </c>
      <c r="MN33" s="82">
        <v>5.0</v>
      </c>
      <c r="MO33" s="86"/>
      <c r="MP33" s="87"/>
      <c r="MQ33" s="87"/>
      <c r="MR33" s="87"/>
      <c r="MS33" s="87"/>
      <c r="MT33" s="82">
        <v>5.8</v>
      </c>
      <c r="MU33" s="82">
        <v>2.3</v>
      </c>
      <c r="MV33" s="82">
        <v>98.0</v>
      </c>
      <c r="MW33" s="82">
        <v>37.0</v>
      </c>
      <c r="MX33" s="82">
        <v>47.0</v>
      </c>
      <c r="MY33" s="82" t="s">
        <v>96</v>
      </c>
      <c r="MZ33" s="82">
        <v>5.0</v>
      </c>
      <c r="NA33" s="87"/>
      <c r="NB33" s="82">
        <v>3.0</v>
      </c>
      <c r="NC33" s="82">
        <v>4.8</v>
      </c>
      <c r="ND33" s="82">
        <v>67.0</v>
      </c>
      <c r="NE33" s="82">
        <v>36.0</v>
      </c>
      <c r="NF33" s="82">
        <v>52.0</v>
      </c>
      <c r="NG33" s="82">
        <v>51.0</v>
      </c>
      <c r="NH33" s="82">
        <v>5.0</v>
      </c>
      <c r="NI33" s="87"/>
      <c r="NJ33" s="82">
        <v>0.0</v>
      </c>
      <c r="NK33" s="82">
        <v>0.0</v>
      </c>
      <c r="NL33" s="82">
        <v>0.0</v>
      </c>
      <c r="NM33" s="82">
        <v>35.0</v>
      </c>
      <c r="NN33" s="82">
        <v>60.0</v>
      </c>
      <c r="NO33" s="82">
        <v>58.0</v>
      </c>
      <c r="NP33" s="82">
        <v>4.0</v>
      </c>
    </row>
    <row r="34" ht="14.25" customHeight="1">
      <c r="A34" s="49">
        <v>0.875</v>
      </c>
      <c r="B34" s="50"/>
      <c r="C34" s="51">
        <v>50.25</v>
      </c>
      <c r="D34" s="195">
        <v>337.0</v>
      </c>
      <c r="E34" s="53">
        <v>133.0</v>
      </c>
      <c r="F34" s="53">
        <v>48.0</v>
      </c>
      <c r="G34" s="53">
        <v>10.1</v>
      </c>
      <c r="H34" s="54"/>
      <c r="I34" s="53">
        <v>6.0</v>
      </c>
      <c r="J34" s="53">
        <v>53.0</v>
      </c>
      <c r="K34" s="53">
        <v>52.0</v>
      </c>
      <c r="L34" s="53">
        <v>138.0</v>
      </c>
      <c r="M34" s="53">
        <v>50.0</v>
      </c>
      <c r="N34" s="53">
        <v>10.6</v>
      </c>
      <c r="O34" s="54"/>
      <c r="P34" s="53">
        <v>6.0</v>
      </c>
      <c r="Q34" s="53">
        <v>56.0</v>
      </c>
      <c r="R34" s="53">
        <v>54.0</v>
      </c>
      <c r="S34" s="53">
        <v>339.2</v>
      </c>
      <c r="T34" s="53">
        <v>389.5</v>
      </c>
      <c r="U34" s="53">
        <v>266.0</v>
      </c>
      <c r="V34" s="54"/>
      <c r="W34" s="53">
        <v>335.0</v>
      </c>
      <c r="X34" s="53">
        <v>320.6</v>
      </c>
      <c r="Y34" s="53">
        <v>185.3</v>
      </c>
      <c r="Z34" s="53"/>
      <c r="AA34" s="53">
        <v>339.6</v>
      </c>
      <c r="AB34" s="53">
        <v>325.9</v>
      </c>
      <c r="AC34" s="53">
        <v>216.4</v>
      </c>
      <c r="AD34" s="54"/>
      <c r="AE34" s="53">
        <v>339.6</v>
      </c>
      <c r="AF34" s="53">
        <v>364.5</v>
      </c>
      <c r="AG34" s="53">
        <v>197.5</v>
      </c>
      <c r="AH34" s="54"/>
      <c r="AI34" s="53">
        <v>346.6</v>
      </c>
      <c r="AJ34" s="53">
        <v>448.3</v>
      </c>
      <c r="AK34" s="53">
        <v>280.7</v>
      </c>
      <c r="AL34" s="54"/>
      <c r="AM34" s="53">
        <v>337.8</v>
      </c>
      <c r="AN34" s="53">
        <v>477.0</v>
      </c>
      <c r="AO34" s="53">
        <v>265.2</v>
      </c>
      <c r="AP34" s="54"/>
      <c r="AQ34" s="53">
        <v>133.0</v>
      </c>
      <c r="AR34" s="54">
        <f t="shared" ref="AR34:AS34" si="66">F34</f>
        <v>48</v>
      </c>
      <c r="AS34" s="56">
        <f t="shared" si="66"/>
        <v>10.1</v>
      </c>
      <c r="AT34" s="54"/>
      <c r="AU34" s="54">
        <f t="shared" ref="AU34:AW34" si="67">L34</f>
        <v>138</v>
      </c>
      <c r="AV34" s="54">
        <f t="shared" si="67"/>
        <v>50</v>
      </c>
      <c r="AW34" s="54">
        <f t="shared" si="67"/>
        <v>10.6</v>
      </c>
      <c r="AX34" s="54"/>
      <c r="AY34" s="168">
        <f t="shared" si="6"/>
        <v>133</v>
      </c>
      <c r="AZ34" s="54"/>
      <c r="BA34" s="54"/>
      <c r="BB34" s="54"/>
      <c r="BC34" s="89"/>
      <c r="BD34" s="54"/>
      <c r="BE34" s="53">
        <v>32.0</v>
      </c>
      <c r="BF34" s="53">
        <v>11.0</v>
      </c>
      <c r="BG34" s="53">
        <v>0.5</v>
      </c>
      <c r="BH34" s="54"/>
      <c r="BI34" s="53">
        <v>22.0</v>
      </c>
      <c r="BJ34" s="53">
        <v>85.0</v>
      </c>
      <c r="BK34" s="53">
        <v>60.0</v>
      </c>
      <c r="BL34" s="89"/>
      <c r="BM34" s="58">
        <v>342.0</v>
      </c>
      <c r="BN34" s="58">
        <v>144.0</v>
      </c>
      <c r="BO34" s="59">
        <f>90+107+15</f>
        <v>212</v>
      </c>
      <c r="BP34" s="59">
        <f>212/20</f>
        <v>10.6</v>
      </c>
      <c r="BQ34" s="59"/>
      <c r="BR34" s="58">
        <v>6.0</v>
      </c>
      <c r="BS34" s="58">
        <v>59.0</v>
      </c>
      <c r="BT34" s="58">
        <v>59.0</v>
      </c>
      <c r="BU34" s="59">
        <f t="shared" si="7"/>
        <v>342</v>
      </c>
      <c r="BV34" s="58">
        <v>360.0</v>
      </c>
      <c r="BW34" s="58">
        <v>210.0</v>
      </c>
      <c r="BX34" s="58">
        <v>40.0</v>
      </c>
      <c r="BY34" s="58">
        <v>335.0</v>
      </c>
      <c r="BZ34" s="58">
        <v>380.0</v>
      </c>
      <c r="CA34" s="58">
        <v>208.0</v>
      </c>
      <c r="CB34" s="58">
        <v>37.0</v>
      </c>
      <c r="CC34" s="58">
        <v>341.0</v>
      </c>
      <c r="CD34" s="58">
        <v>256.0</v>
      </c>
      <c r="CE34" s="58">
        <v>144.0</v>
      </c>
      <c r="CF34" s="58">
        <v>16.0</v>
      </c>
      <c r="CG34" s="58">
        <v>334.0</v>
      </c>
      <c r="CH34" s="58">
        <v>261.0</v>
      </c>
      <c r="CI34" s="58">
        <v>143.0</v>
      </c>
      <c r="CJ34" s="58">
        <v>12.0</v>
      </c>
      <c r="CK34" s="58">
        <v>347.0</v>
      </c>
      <c r="CL34" s="58">
        <v>131.0</v>
      </c>
      <c r="CM34" s="58">
        <v>95.0</v>
      </c>
      <c r="CN34" s="58">
        <v>3.0</v>
      </c>
      <c r="CO34" s="58">
        <v>331.0</v>
      </c>
      <c r="CP34" s="58">
        <v>263.0</v>
      </c>
      <c r="CQ34" s="58">
        <v>129.0</v>
      </c>
      <c r="CR34" s="58">
        <v>7.0</v>
      </c>
      <c r="CS34" s="58">
        <v>335.0</v>
      </c>
      <c r="CT34" s="58">
        <v>258.0</v>
      </c>
      <c r="CU34" s="58">
        <v>159.0</v>
      </c>
      <c r="CV34" s="58">
        <v>74.0</v>
      </c>
      <c r="CW34" s="58">
        <v>337.0</v>
      </c>
      <c r="CX34" s="58">
        <v>240.0</v>
      </c>
      <c r="CY34" s="58">
        <v>124.0</v>
      </c>
      <c r="CZ34" s="58">
        <v>62.0</v>
      </c>
      <c r="DA34" s="58">
        <v>333.0</v>
      </c>
      <c r="DB34" s="58">
        <v>243.0</v>
      </c>
      <c r="DC34" s="58">
        <v>124.0</v>
      </c>
      <c r="DD34" s="58">
        <v>47.0</v>
      </c>
      <c r="DE34" s="59">
        <f t="shared" si="8"/>
        <v>144</v>
      </c>
      <c r="DF34" s="58">
        <v>35.2</v>
      </c>
      <c r="DG34" s="59">
        <f t="shared" ref="DG34:DH34" si="68">BO34</f>
        <v>212</v>
      </c>
      <c r="DH34" s="59">
        <f t="shared" si="68"/>
        <v>10.6</v>
      </c>
      <c r="DI34" s="59"/>
      <c r="DJ34" s="58">
        <v>7.0</v>
      </c>
      <c r="DK34" s="58">
        <v>56.0</v>
      </c>
      <c r="DL34" s="58">
        <v>52.0</v>
      </c>
      <c r="DM34" s="89"/>
      <c r="DN34" s="61">
        <v>340.0</v>
      </c>
      <c r="DO34" s="61">
        <v>140.0</v>
      </c>
      <c r="DP34" s="61">
        <v>44.5</v>
      </c>
      <c r="DQ34" s="61">
        <v>25.0</v>
      </c>
      <c r="DR34" s="61">
        <v>6.78</v>
      </c>
      <c r="DS34" s="61">
        <v>8.0</v>
      </c>
      <c r="DT34" s="61">
        <v>45.0</v>
      </c>
      <c r="DU34" s="61">
        <v>50.7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339.0</v>
      </c>
      <c r="EF34" s="63">
        <v>137.0</v>
      </c>
      <c r="EG34" s="63">
        <v>77.0</v>
      </c>
      <c r="EH34" s="63">
        <v>3.3</v>
      </c>
      <c r="EI34" s="64"/>
      <c r="EJ34" s="63">
        <v>9.0</v>
      </c>
      <c r="EK34" s="63">
        <v>54.0</v>
      </c>
      <c r="EL34" s="63">
        <v>57.0</v>
      </c>
      <c r="EM34" s="63">
        <v>137.0</v>
      </c>
      <c r="EN34" s="63">
        <v>73.0</v>
      </c>
      <c r="EO34" s="63">
        <v>3.4</v>
      </c>
      <c r="EP34" s="64"/>
      <c r="EQ34" s="63">
        <v>9.0</v>
      </c>
      <c r="ER34" s="63">
        <v>55.0</v>
      </c>
      <c r="ES34" s="63">
        <v>58.0</v>
      </c>
      <c r="ET34" s="63">
        <v>339.0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257.0</v>
      </c>
      <c r="EZ34" s="63">
        <v>149.0</v>
      </c>
      <c r="FA34" s="63">
        <v>5.5</v>
      </c>
      <c r="FB34" s="63">
        <v>338.0</v>
      </c>
      <c r="FC34" s="63">
        <v>0.0</v>
      </c>
      <c r="FD34" s="63">
        <v>0.0</v>
      </c>
      <c r="FE34" s="63">
        <v>0.0</v>
      </c>
      <c r="FF34" s="63">
        <v>337.0</v>
      </c>
      <c r="FG34" s="63">
        <v>255.0</v>
      </c>
      <c r="FH34" s="63">
        <v>147.4</v>
      </c>
      <c r="FI34" s="63">
        <v>9.0</v>
      </c>
      <c r="FJ34" s="63">
        <v>339.0</v>
      </c>
      <c r="FK34" s="63">
        <v>250.0</v>
      </c>
      <c r="FL34" s="63">
        <v>143.0</v>
      </c>
      <c r="FM34" s="64"/>
      <c r="FN34" s="63">
        <v>339.0</v>
      </c>
      <c r="FO34" s="63">
        <v>264.0</v>
      </c>
      <c r="FP34" s="63">
        <v>142.0</v>
      </c>
      <c r="FQ34" s="63">
        <v>17.0</v>
      </c>
      <c r="FR34" s="63">
        <v>137.0</v>
      </c>
      <c r="FS34" s="64"/>
      <c r="FT34" s="64"/>
      <c r="FU34" s="64"/>
      <c r="FV34" s="63">
        <v>137.0</v>
      </c>
      <c r="FW34" s="64"/>
      <c r="FX34" s="64"/>
      <c r="FY34" s="64"/>
      <c r="FZ34" s="89"/>
      <c r="GA34" s="65">
        <v>340.0</v>
      </c>
      <c r="GB34" s="66">
        <v>443.72</v>
      </c>
      <c r="GC34" s="66">
        <v>273.8</v>
      </c>
      <c r="GD34" s="66">
        <v>26.22</v>
      </c>
      <c r="GE34" s="66">
        <v>340.0</v>
      </c>
      <c r="GF34" s="66">
        <v>473.76</v>
      </c>
      <c r="GG34" s="66">
        <v>272.63</v>
      </c>
      <c r="GH34" s="66">
        <v>30.91</v>
      </c>
      <c r="GI34" s="66">
        <v>340.0</v>
      </c>
      <c r="GJ34" s="66">
        <v>250.73</v>
      </c>
      <c r="GK34" s="66">
        <v>-141.63</v>
      </c>
      <c r="GL34" s="66">
        <v>-23.45</v>
      </c>
      <c r="GM34" s="66">
        <v>340.0</v>
      </c>
      <c r="GN34" s="66">
        <v>229.92</v>
      </c>
      <c r="GO34" s="66">
        <v>-141.05</v>
      </c>
      <c r="GP34" s="66">
        <v>-30.4</v>
      </c>
      <c r="GQ34" s="66">
        <v>340.0</v>
      </c>
      <c r="GR34" s="66">
        <v>208.53</v>
      </c>
      <c r="GS34" s="66">
        <v>-132.09</v>
      </c>
      <c r="GT34" s="66">
        <v>0.0</v>
      </c>
      <c r="GU34" s="66">
        <v>340.0</v>
      </c>
      <c r="GV34" s="66">
        <v>230.24</v>
      </c>
      <c r="GW34" s="66">
        <v>-132.33</v>
      </c>
      <c r="GX34" s="66">
        <v>0.0</v>
      </c>
      <c r="GY34" s="89"/>
      <c r="GZ34" s="98" t="s">
        <v>91</v>
      </c>
      <c r="HA34" s="99" t="s">
        <v>92</v>
      </c>
      <c r="HB34" s="98">
        <v>70.0</v>
      </c>
      <c r="HC34" s="97">
        <f t="shared" si="28"/>
        <v>3.5</v>
      </c>
      <c r="HD34" s="97">
        <f t="shared" si="29"/>
        <v>1.4</v>
      </c>
      <c r="HE34" s="99">
        <v>8.0</v>
      </c>
      <c r="HF34" s="99">
        <v>54.0</v>
      </c>
      <c r="HG34" s="99">
        <v>54.0</v>
      </c>
      <c r="HH34" s="98" t="s">
        <v>91</v>
      </c>
      <c r="HI34" s="98" t="s">
        <v>92</v>
      </c>
      <c r="HJ34" s="98">
        <v>43.0</v>
      </c>
      <c r="HK34" s="97">
        <f t="shared" si="30"/>
        <v>2.15</v>
      </c>
      <c r="HL34" s="97">
        <f t="shared" si="31"/>
        <v>0.86</v>
      </c>
      <c r="HM34" s="98">
        <v>5.0</v>
      </c>
      <c r="HN34" s="99">
        <v>54.0</v>
      </c>
      <c r="HO34" s="99">
        <v>52.0</v>
      </c>
      <c r="HP34" s="98" t="s">
        <v>91</v>
      </c>
      <c r="HQ34" s="99" t="s">
        <v>92</v>
      </c>
      <c r="HR34" s="98">
        <v>162.0</v>
      </c>
      <c r="HS34" s="97">
        <f t="shared" si="32"/>
        <v>8.1</v>
      </c>
      <c r="HT34" s="97">
        <f t="shared" si="33"/>
        <v>3.24</v>
      </c>
      <c r="HU34" s="98">
        <v>7.0</v>
      </c>
      <c r="HV34" s="99">
        <v>54.0</v>
      </c>
      <c r="HW34" s="99">
        <v>54.0</v>
      </c>
      <c r="HX34" s="89"/>
      <c r="HY34" s="72">
        <v>135.0</v>
      </c>
      <c r="HZ34" s="147">
        <v>33.0</v>
      </c>
      <c r="IA34" s="72">
        <v>90.0</v>
      </c>
      <c r="IB34" s="72">
        <v>4.5</v>
      </c>
      <c r="IC34" s="73"/>
      <c r="ID34" s="72">
        <v>2.0</v>
      </c>
      <c r="IE34" s="72">
        <v>58.0</v>
      </c>
      <c r="IF34" s="72">
        <v>38.0</v>
      </c>
      <c r="IG34" s="89"/>
      <c r="IH34" s="74">
        <v>140.0</v>
      </c>
      <c r="II34" s="74">
        <v>34.1</v>
      </c>
      <c r="IJ34" s="74">
        <v>115.0</v>
      </c>
      <c r="IK34" s="74">
        <v>5.8</v>
      </c>
      <c r="IL34" s="74">
        <v>6.5</v>
      </c>
      <c r="IM34" s="74">
        <v>6.0</v>
      </c>
      <c r="IN34" s="74">
        <v>47.0</v>
      </c>
      <c r="IO34" s="74">
        <v>46.0</v>
      </c>
      <c r="IP34" s="74">
        <v>140.0</v>
      </c>
      <c r="IQ34" s="74">
        <v>34.6</v>
      </c>
      <c r="IR34" s="74">
        <v>6.0</v>
      </c>
      <c r="IS34" s="74">
        <v>0.1</v>
      </c>
      <c r="IT34" s="74">
        <v>0.4</v>
      </c>
      <c r="IU34" s="74">
        <v>12.0</v>
      </c>
      <c r="IV34" s="74">
        <v>50.0</v>
      </c>
      <c r="IW34" s="74">
        <v>49.0</v>
      </c>
      <c r="IX34" s="89"/>
      <c r="IY34" s="76">
        <v>139.3</v>
      </c>
      <c r="IZ34" s="76">
        <v>34.79</v>
      </c>
      <c r="JA34" s="76">
        <v>431.2</v>
      </c>
      <c r="JB34" s="76">
        <v>21.56</v>
      </c>
      <c r="JC34" s="76">
        <v>7.83</v>
      </c>
      <c r="JD34" s="149">
        <v>3.0</v>
      </c>
      <c r="JE34" s="76">
        <v>64.86</v>
      </c>
      <c r="JF34" s="76">
        <v>45.61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138.0</v>
      </c>
      <c r="JQ34" s="78">
        <v>32.2</v>
      </c>
      <c r="JR34" s="78">
        <v>0.0</v>
      </c>
      <c r="JS34" s="78">
        <v>0.0</v>
      </c>
      <c r="JT34" s="78">
        <v>0.0</v>
      </c>
      <c r="JU34" s="78">
        <v>2.0</v>
      </c>
      <c r="JV34" s="78">
        <v>46.0</v>
      </c>
      <c r="JW34" s="78">
        <v>46.0</v>
      </c>
      <c r="JX34" s="78">
        <v>138.0</v>
      </c>
      <c r="JY34" s="78">
        <v>32.2</v>
      </c>
      <c r="JZ34" s="240"/>
      <c r="KA34" s="240"/>
      <c r="KB34" s="240"/>
      <c r="KC34" s="78">
        <v>2.0</v>
      </c>
      <c r="KD34" s="240"/>
      <c r="KE34" s="240"/>
      <c r="KF34" s="89"/>
      <c r="KG34" s="79">
        <v>34.0</v>
      </c>
      <c r="KH34" s="238">
        <v>15.0</v>
      </c>
      <c r="KI34" s="238">
        <v>0.8</v>
      </c>
      <c r="KJ34" s="238"/>
      <c r="KK34" s="79">
        <v>1.0</v>
      </c>
      <c r="KL34" s="79">
        <v>56.0</v>
      </c>
      <c r="KM34" s="79">
        <v>56.0</v>
      </c>
      <c r="KN34" s="79">
        <v>139.0</v>
      </c>
      <c r="KO34" s="79">
        <v>34.0</v>
      </c>
      <c r="KP34" s="235" t="s">
        <v>98</v>
      </c>
      <c r="KQ34" s="235" t="s">
        <v>98</v>
      </c>
      <c r="KR34" s="235"/>
      <c r="KS34" s="79">
        <v>1.0</v>
      </c>
      <c r="KT34" s="79">
        <v>54.0</v>
      </c>
      <c r="KU34" s="79">
        <v>52.0</v>
      </c>
      <c r="KV34" s="80"/>
      <c r="KW34" s="89"/>
      <c r="KX34" s="81">
        <v>141.0</v>
      </c>
      <c r="KY34" s="81">
        <v>186.0</v>
      </c>
      <c r="KZ34" s="81">
        <v>9.1</v>
      </c>
      <c r="LA34" s="81">
        <v>3.0</v>
      </c>
      <c r="LB34" s="81">
        <v>3.0</v>
      </c>
      <c r="LC34" s="81">
        <v>57.0</v>
      </c>
      <c r="LD34" s="81">
        <v>57.0</v>
      </c>
      <c r="LE34" s="81">
        <v>141.0</v>
      </c>
      <c r="LF34" s="81">
        <v>34.0</v>
      </c>
      <c r="LG34" s="81">
        <v>94.0</v>
      </c>
      <c r="LH34" s="81">
        <v>4.6</v>
      </c>
      <c r="LI34" s="81">
        <v>5.0</v>
      </c>
      <c r="LJ34" s="81">
        <v>5.0</v>
      </c>
      <c r="LK34" s="81">
        <v>48.0</v>
      </c>
      <c r="LL34" s="81">
        <v>48.0</v>
      </c>
      <c r="LM34" s="270"/>
      <c r="LN34" s="89"/>
      <c r="LO34" s="82">
        <v>341.0</v>
      </c>
      <c r="LP34" s="82">
        <v>259.0</v>
      </c>
      <c r="LQ34" s="82">
        <v>148.0</v>
      </c>
      <c r="LR34" s="82">
        <v>71.0</v>
      </c>
      <c r="LS34" s="82">
        <v>330.0</v>
      </c>
      <c r="LT34" s="82">
        <v>29.0</v>
      </c>
      <c r="LU34" s="82">
        <v>4.9</v>
      </c>
      <c r="LV34" s="82">
        <v>144.0</v>
      </c>
      <c r="LW34" s="82">
        <v>50.0</v>
      </c>
      <c r="LX34" s="82">
        <v>57.0</v>
      </c>
      <c r="LY34" s="82">
        <v>54.0</v>
      </c>
      <c r="LZ34" s="82">
        <v>12.0</v>
      </c>
      <c r="MA34" s="82">
        <v>119.0</v>
      </c>
      <c r="MB34" s="82">
        <v>6.3</v>
      </c>
      <c r="MC34" s="82">
        <v>144.0</v>
      </c>
      <c r="MD34" s="82">
        <v>209.0</v>
      </c>
      <c r="ME34" s="82">
        <v>81.0</v>
      </c>
      <c r="MF34" s="82">
        <v>62.0</v>
      </c>
      <c r="MG34" s="82">
        <v>10.0</v>
      </c>
      <c r="MH34" s="82">
        <v>0.0</v>
      </c>
      <c r="MI34" s="82">
        <v>0.0</v>
      </c>
      <c r="MJ34" s="82">
        <v>0.0</v>
      </c>
      <c r="MK34" s="82">
        <v>0.0</v>
      </c>
      <c r="ML34" s="82">
        <v>49.0</v>
      </c>
      <c r="MM34" s="82">
        <v>47.0</v>
      </c>
      <c r="MN34" s="82">
        <v>5.0</v>
      </c>
      <c r="MO34" s="86"/>
      <c r="MP34" s="87"/>
      <c r="MQ34" s="87"/>
      <c r="MR34" s="87"/>
      <c r="MS34" s="87"/>
      <c r="MT34" s="82">
        <v>12.7</v>
      </c>
      <c r="MU34" s="82">
        <v>4.2</v>
      </c>
      <c r="MV34" s="82">
        <v>212.0</v>
      </c>
      <c r="MW34" s="82">
        <v>37.0</v>
      </c>
      <c r="MX34" s="82">
        <v>47.0</v>
      </c>
      <c r="MY34" s="82" t="s">
        <v>96</v>
      </c>
      <c r="MZ34" s="82">
        <v>5.0</v>
      </c>
      <c r="NA34" s="87"/>
      <c r="NB34" s="82">
        <v>2.8</v>
      </c>
      <c r="NC34" s="82">
        <v>4.0</v>
      </c>
      <c r="ND34" s="82">
        <v>58.0</v>
      </c>
      <c r="NE34" s="82">
        <v>36.0</v>
      </c>
      <c r="NF34" s="82">
        <v>52.0</v>
      </c>
      <c r="NG34" s="82">
        <v>51.0</v>
      </c>
      <c r="NH34" s="82">
        <v>5.0</v>
      </c>
      <c r="NI34" s="87"/>
      <c r="NJ34" s="82">
        <v>0.0</v>
      </c>
      <c r="NK34" s="82">
        <v>0.0</v>
      </c>
      <c r="NL34" s="82">
        <v>0.0</v>
      </c>
      <c r="NM34" s="82">
        <v>35.0</v>
      </c>
      <c r="NN34" s="82">
        <v>60.0</v>
      </c>
      <c r="NO34" s="82">
        <v>58.0</v>
      </c>
      <c r="NP34" s="82">
        <v>4.0</v>
      </c>
    </row>
    <row r="35" ht="14.25" customHeight="1">
      <c r="A35" s="49">
        <v>0.916666666666667</v>
      </c>
      <c r="B35" s="50"/>
      <c r="C35" s="51">
        <v>50.23</v>
      </c>
      <c r="D35" s="53">
        <v>339.0</v>
      </c>
      <c r="E35" s="53">
        <v>135.0</v>
      </c>
      <c r="F35" s="53">
        <v>47.0</v>
      </c>
      <c r="G35" s="53">
        <v>10.2</v>
      </c>
      <c r="H35" s="54"/>
      <c r="I35" s="53">
        <v>6.0</v>
      </c>
      <c r="J35" s="53">
        <v>53.0</v>
      </c>
      <c r="K35" s="53">
        <v>52.0</v>
      </c>
      <c r="L35" s="53">
        <v>139.0</v>
      </c>
      <c r="M35" s="53">
        <v>63.0</v>
      </c>
      <c r="N35" s="53">
        <v>15.3</v>
      </c>
      <c r="O35" s="54"/>
      <c r="P35" s="53">
        <v>6.0</v>
      </c>
      <c r="Q35" s="53">
        <v>56.0</v>
      </c>
      <c r="R35" s="53">
        <v>54.0</v>
      </c>
      <c r="S35" s="53">
        <v>342.3</v>
      </c>
      <c r="T35" s="53">
        <v>339.2</v>
      </c>
      <c r="U35" s="53">
        <v>202.5</v>
      </c>
      <c r="V35" s="54"/>
      <c r="W35" s="53">
        <v>338.0</v>
      </c>
      <c r="X35" s="53">
        <v>2837.0</v>
      </c>
      <c r="Y35" s="53">
        <v>164.1</v>
      </c>
      <c r="Z35" s="54"/>
      <c r="AA35" s="53">
        <v>341.8</v>
      </c>
      <c r="AB35" s="53">
        <v>333.4</v>
      </c>
      <c r="AC35" s="53">
        <v>218.5</v>
      </c>
      <c r="AD35" s="54"/>
      <c r="AE35" s="53">
        <v>341.7</v>
      </c>
      <c r="AF35" s="53">
        <v>371.1</v>
      </c>
      <c r="AG35" s="53">
        <v>200.6</v>
      </c>
      <c r="AH35" s="54"/>
      <c r="AI35" s="53">
        <v>349.4</v>
      </c>
      <c r="AJ35" s="53">
        <v>419.3</v>
      </c>
      <c r="AK35" s="53">
        <v>264.7</v>
      </c>
      <c r="AL35" s="54"/>
      <c r="AM35" s="53">
        <v>340.9</v>
      </c>
      <c r="AN35" s="53">
        <v>447.4</v>
      </c>
      <c r="AO35" s="53">
        <v>251.2</v>
      </c>
      <c r="AP35" s="54"/>
      <c r="AQ35" s="53">
        <v>135.0</v>
      </c>
      <c r="AR35" s="54">
        <f t="shared" ref="AR35:AS35" si="69">F35</f>
        <v>47</v>
      </c>
      <c r="AS35" s="56">
        <f t="shared" si="69"/>
        <v>10.2</v>
      </c>
      <c r="AT35" s="54"/>
      <c r="AU35" s="54">
        <f t="shared" ref="AU35:AW35" si="70">L35</f>
        <v>139</v>
      </c>
      <c r="AV35" s="54">
        <f t="shared" si="70"/>
        <v>63</v>
      </c>
      <c r="AW35" s="54">
        <f t="shared" si="70"/>
        <v>15.3</v>
      </c>
      <c r="AX35" s="54"/>
      <c r="AY35" s="168">
        <f t="shared" si="6"/>
        <v>135</v>
      </c>
      <c r="AZ35" s="54"/>
      <c r="BA35" s="54"/>
      <c r="BB35" s="54"/>
      <c r="BC35" s="89"/>
      <c r="BD35" s="54"/>
      <c r="BE35" s="53">
        <v>32.0</v>
      </c>
      <c r="BF35" s="53">
        <v>9.0</v>
      </c>
      <c r="BG35" s="53">
        <v>0.5</v>
      </c>
      <c r="BH35" s="54"/>
      <c r="BI35" s="53">
        <v>22.0</v>
      </c>
      <c r="BJ35" s="53">
        <v>85.0</v>
      </c>
      <c r="BK35" s="53">
        <v>60.0</v>
      </c>
      <c r="BL35" s="89"/>
      <c r="BM35" s="58">
        <v>342.0</v>
      </c>
      <c r="BN35" s="58">
        <v>145.0</v>
      </c>
      <c r="BO35" s="59">
        <f>14+73+90</f>
        <v>177</v>
      </c>
      <c r="BP35" s="58">
        <v>8.9</v>
      </c>
      <c r="BQ35" s="59"/>
      <c r="BR35" s="58">
        <v>6.0</v>
      </c>
      <c r="BS35" s="58">
        <v>58.0</v>
      </c>
      <c r="BT35" s="58">
        <v>57.0</v>
      </c>
      <c r="BU35" s="59">
        <f t="shared" si="7"/>
        <v>342</v>
      </c>
      <c r="BV35" s="58">
        <v>364.0</v>
      </c>
      <c r="BW35" s="58">
        <v>209.0</v>
      </c>
      <c r="BX35" s="58">
        <v>42.0</v>
      </c>
      <c r="BY35" s="58">
        <v>334.0</v>
      </c>
      <c r="BZ35" s="58">
        <v>380.0</v>
      </c>
      <c r="CA35" s="58">
        <v>208.0</v>
      </c>
      <c r="CB35" s="58">
        <v>40.0</v>
      </c>
      <c r="CC35" s="58">
        <v>340.0</v>
      </c>
      <c r="CD35" s="58">
        <v>242.0</v>
      </c>
      <c r="CE35" s="58">
        <v>139.0</v>
      </c>
      <c r="CF35" s="58">
        <v>12.0</v>
      </c>
      <c r="CG35" s="58">
        <v>334.0</v>
      </c>
      <c r="CH35" s="58">
        <v>246.0</v>
      </c>
      <c r="CI35" s="58">
        <v>137.0</v>
      </c>
      <c r="CJ35" s="58">
        <v>9.0</v>
      </c>
      <c r="CK35" s="58">
        <v>347.0</v>
      </c>
      <c r="CL35" s="58">
        <v>261.0</v>
      </c>
      <c r="CM35" s="58">
        <v>145.0</v>
      </c>
      <c r="CN35" s="58">
        <v>2.0</v>
      </c>
      <c r="CO35" s="58">
        <v>331.0</v>
      </c>
      <c r="CP35" s="58">
        <v>270.0</v>
      </c>
      <c r="CQ35" s="58">
        <v>133.0</v>
      </c>
      <c r="CR35" s="58">
        <v>1.0</v>
      </c>
      <c r="CS35" s="58">
        <v>335.0</v>
      </c>
      <c r="CT35" s="58">
        <v>265.0</v>
      </c>
      <c r="CU35" s="58">
        <v>162.0</v>
      </c>
      <c r="CV35" s="58">
        <v>83.0</v>
      </c>
      <c r="CW35" s="58">
        <v>338.0</v>
      </c>
      <c r="CX35" s="58">
        <v>238.0</v>
      </c>
      <c r="CY35" s="58">
        <v>117.0</v>
      </c>
      <c r="CZ35" s="58">
        <v>66.0</v>
      </c>
      <c r="DA35" s="58">
        <v>323.0</v>
      </c>
      <c r="DB35" s="58">
        <v>245.0</v>
      </c>
      <c r="DC35" s="58">
        <v>120.0</v>
      </c>
      <c r="DD35" s="58">
        <v>59.0</v>
      </c>
      <c r="DE35" s="59">
        <f t="shared" si="8"/>
        <v>145</v>
      </c>
      <c r="DF35" s="58">
        <v>35.0</v>
      </c>
      <c r="DG35" s="59">
        <f t="shared" ref="DG35:DH35" si="71">BO35</f>
        <v>177</v>
      </c>
      <c r="DH35" s="59">
        <f t="shared" si="71"/>
        <v>8.9</v>
      </c>
      <c r="DI35" s="59"/>
      <c r="DJ35" s="58">
        <v>7.0</v>
      </c>
      <c r="DK35" s="58">
        <v>58.0</v>
      </c>
      <c r="DL35" s="58">
        <v>52.0</v>
      </c>
      <c r="DM35" s="89"/>
      <c r="DN35" s="61">
        <v>340.0</v>
      </c>
      <c r="DO35" s="61">
        <v>140.0</v>
      </c>
      <c r="DP35" s="61">
        <v>43.25</v>
      </c>
      <c r="DQ35" s="61">
        <v>24.11</v>
      </c>
      <c r="DR35" s="61">
        <v>6.43</v>
      </c>
      <c r="DS35" s="61">
        <v>8.0</v>
      </c>
      <c r="DT35" s="61">
        <v>44.0</v>
      </c>
      <c r="DU35" s="61">
        <v>49.8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341.0</v>
      </c>
      <c r="EF35" s="63">
        <v>137.0</v>
      </c>
      <c r="EG35" s="63">
        <v>59.0</v>
      </c>
      <c r="EH35" s="63">
        <v>2.5</v>
      </c>
      <c r="EI35" s="64"/>
      <c r="EJ35" s="63">
        <v>9.0</v>
      </c>
      <c r="EK35" s="63">
        <v>53.0</v>
      </c>
      <c r="EL35" s="63">
        <v>56.0</v>
      </c>
      <c r="EM35" s="63">
        <v>137.0</v>
      </c>
      <c r="EN35" s="63">
        <v>71.0</v>
      </c>
      <c r="EO35" s="63">
        <v>3.4</v>
      </c>
      <c r="EP35" s="64"/>
      <c r="EQ35" s="63">
        <v>9.0</v>
      </c>
      <c r="ER35" s="63">
        <v>54.0</v>
      </c>
      <c r="ES35" s="63">
        <v>57.0</v>
      </c>
      <c r="ET35" s="63">
        <v>341.0</v>
      </c>
      <c r="EU35" s="63">
        <v>0.0</v>
      </c>
      <c r="EV35" s="63">
        <v>0.0</v>
      </c>
      <c r="EW35" s="63">
        <v>0.0</v>
      </c>
      <c r="EX35" s="63">
        <v>339.0</v>
      </c>
      <c r="EY35" s="63">
        <v>256.0</v>
      </c>
      <c r="EZ35" s="63">
        <v>149.0</v>
      </c>
      <c r="FA35" s="63">
        <v>5.7</v>
      </c>
      <c r="FB35" s="63">
        <v>339.0</v>
      </c>
      <c r="FC35" s="63">
        <v>0.0</v>
      </c>
      <c r="FD35" s="63">
        <v>0.0</v>
      </c>
      <c r="FE35" s="63">
        <v>0.0</v>
      </c>
      <c r="FF35" s="63">
        <v>339.0</v>
      </c>
      <c r="FG35" s="63">
        <v>255.0</v>
      </c>
      <c r="FH35" s="63">
        <v>147.0</v>
      </c>
      <c r="FI35" s="63">
        <v>6.4</v>
      </c>
      <c r="FJ35" s="63">
        <v>341.0</v>
      </c>
      <c r="FK35" s="63">
        <v>247.0</v>
      </c>
      <c r="FL35" s="63">
        <v>141.0</v>
      </c>
      <c r="FM35" s="64"/>
      <c r="FN35" s="63">
        <v>341.0</v>
      </c>
      <c r="FO35" s="63">
        <v>240.0</v>
      </c>
      <c r="FP35" s="63">
        <v>141.0</v>
      </c>
      <c r="FQ35" s="63">
        <v>16.7</v>
      </c>
      <c r="FR35" s="63">
        <v>137.0</v>
      </c>
      <c r="FS35" s="64"/>
      <c r="FT35" s="63">
        <v>13.81</v>
      </c>
      <c r="FU35" s="64"/>
      <c r="FV35" s="63">
        <v>137.0</v>
      </c>
      <c r="FW35" s="64"/>
      <c r="FX35" s="64"/>
      <c r="FY35" s="64"/>
      <c r="FZ35" s="89"/>
      <c r="GA35" s="65">
        <v>340.0</v>
      </c>
      <c r="GB35" s="66">
        <v>476.55</v>
      </c>
      <c r="GC35" s="66">
        <v>263.25</v>
      </c>
      <c r="GD35" s="66">
        <v>18.76</v>
      </c>
      <c r="GE35" s="66">
        <v>340.0</v>
      </c>
      <c r="GF35" s="66">
        <v>459.23</v>
      </c>
      <c r="GG35" s="66">
        <v>260.23</v>
      </c>
      <c r="GH35" s="66">
        <v>23.2</v>
      </c>
      <c r="GI35" s="66">
        <v>340.0</v>
      </c>
      <c r="GJ35" s="66">
        <v>249.7</v>
      </c>
      <c r="GK35" s="66">
        <v>141.88</v>
      </c>
      <c r="GL35" s="66">
        <v>22.11</v>
      </c>
      <c r="GM35" s="66">
        <v>340.0</v>
      </c>
      <c r="GN35" s="66">
        <v>266.56</v>
      </c>
      <c r="GO35" s="66">
        <v>140.96</v>
      </c>
      <c r="GP35" s="66">
        <v>29.23</v>
      </c>
      <c r="GQ35" s="66">
        <v>341.0</v>
      </c>
      <c r="GR35" s="66">
        <v>222.89</v>
      </c>
      <c r="GS35" s="66">
        <v>119.44</v>
      </c>
      <c r="GT35" s="66">
        <v>6.87</v>
      </c>
      <c r="GU35" s="66">
        <v>340.0</v>
      </c>
      <c r="GV35" s="66">
        <v>207.06</v>
      </c>
      <c r="GW35" s="66">
        <v>118.35</v>
      </c>
      <c r="GX35" s="66">
        <v>4.61</v>
      </c>
      <c r="GY35" s="89"/>
      <c r="GZ35" s="98" t="s">
        <v>91</v>
      </c>
      <c r="HA35" s="99" t="s">
        <v>92</v>
      </c>
      <c r="HB35" s="98">
        <v>137.0</v>
      </c>
      <c r="HC35" s="97">
        <f t="shared" si="28"/>
        <v>6.85</v>
      </c>
      <c r="HD35" s="97">
        <f t="shared" si="29"/>
        <v>2.74</v>
      </c>
      <c r="HE35" s="99">
        <v>8.0</v>
      </c>
      <c r="HF35" s="99">
        <v>52.0</v>
      </c>
      <c r="HG35" s="99">
        <v>52.0</v>
      </c>
      <c r="HH35" s="98" t="s">
        <v>91</v>
      </c>
      <c r="HI35" s="98" t="s">
        <v>92</v>
      </c>
      <c r="HJ35" s="98">
        <v>42.0</v>
      </c>
      <c r="HK35" s="97">
        <f t="shared" si="30"/>
        <v>2.1</v>
      </c>
      <c r="HL35" s="97">
        <f t="shared" si="31"/>
        <v>0.84</v>
      </c>
      <c r="HM35" s="98">
        <v>5.0</v>
      </c>
      <c r="HN35" s="99">
        <v>54.0</v>
      </c>
      <c r="HO35" s="99">
        <v>52.0</v>
      </c>
      <c r="HP35" s="98" t="s">
        <v>91</v>
      </c>
      <c r="HQ35" s="99" t="s">
        <v>92</v>
      </c>
      <c r="HR35" s="98">
        <v>162.0</v>
      </c>
      <c r="HS35" s="97">
        <f t="shared" si="32"/>
        <v>8.1</v>
      </c>
      <c r="HT35" s="97">
        <f t="shared" si="33"/>
        <v>3.24</v>
      </c>
      <c r="HU35" s="98">
        <v>7.0</v>
      </c>
      <c r="HV35" s="99">
        <v>52.0</v>
      </c>
      <c r="HW35" s="99">
        <v>52.0</v>
      </c>
      <c r="HX35" s="89"/>
      <c r="HY35" s="72">
        <v>135.0</v>
      </c>
      <c r="HZ35" s="147">
        <v>33.0</v>
      </c>
      <c r="IA35" s="72">
        <v>90.0</v>
      </c>
      <c r="IB35" s="72">
        <v>4.5</v>
      </c>
      <c r="IC35" s="73"/>
      <c r="ID35" s="72">
        <v>2.0</v>
      </c>
      <c r="IE35" s="72">
        <v>58.0</v>
      </c>
      <c r="IF35" s="72">
        <v>38.0</v>
      </c>
      <c r="IG35" s="89"/>
      <c r="IH35" s="74">
        <v>140.0</v>
      </c>
      <c r="II35" s="74">
        <v>33.9</v>
      </c>
      <c r="IJ35" s="74">
        <v>139.0</v>
      </c>
      <c r="IK35" s="74">
        <v>7.1</v>
      </c>
      <c r="IL35" s="74">
        <v>8.0</v>
      </c>
      <c r="IM35" s="74">
        <v>6.0</v>
      </c>
      <c r="IN35" s="74">
        <v>47.0</v>
      </c>
      <c r="IO35" s="74">
        <v>46.0</v>
      </c>
      <c r="IP35" s="74">
        <v>140.0</v>
      </c>
      <c r="IQ35" s="74">
        <v>34.2</v>
      </c>
      <c r="IR35" s="74">
        <v>5.0</v>
      </c>
      <c r="IS35" s="74">
        <v>0.1</v>
      </c>
      <c r="IT35" s="74">
        <v>0.3</v>
      </c>
      <c r="IU35" s="74">
        <v>12.0</v>
      </c>
      <c r="IV35" s="74">
        <v>50.0</v>
      </c>
      <c r="IW35" s="74">
        <v>49.0</v>
      </c>
      <c r="IX35" s="89"/>
      <c r="IY35" s="76">
        <v>139.12</v>
      </c>
      <c r="IZ35" s="76">
        <v>34.79</v>
      </c>
      <c r="JA35" s="76">
        <v>416.8</v>
      </c>
      <c r="JB35" s="76">
        <v>20.84</v>
      </c>
      <c r="JC35" s="76">
        <v>7.45</v>
      </c>
      <c r="JD35" s="76">
        <v>3.0</v>
      </c>
      <c r="JE35" s="76">
        <v>63.54</v>
      </c>
      <c r="JF35" s="76">
        <v>48.24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138.0</v>
      </c>
      <c r="JQ35" s="78">
        <v>32.2</v>
      </c>
      <c r="JR35" s="78">
        <v>0.0</v>
      </c>
      <c r="JS35" s="78">
        <v>0.0</v>
      </c>
      <c r="JT35" s="78">
        <v>0.0</v>
      </c>
      <c r="JU35" s="78">
        <v>2.0</v>
      </c>
      <c r="JV35" s="78">
        <v>46.0</v>
      </c>
      <c r="JW35" s="78">
        <v>45.0</v>
      </c>
      <c r="JX35" s="240"/>
      <c r="JY35" s="240"/>
      <c r="JZ35" s="240"/>
      <c r="KA35" s="240"/>
      <c r="KB35" s="240"/>
      <c r="KC35" s="78">
        <v>2.0</v>
      </c>
      <c r="KD35" s="240"/>
      <c r="KE35" s="240"/>
      <c r="KF35" s="89"/>
      <c r="KG35" s="79">
        <v>34.0</v>
      </c>
      <c r="KH35" s="238">
        <v>15.0</v>
      </c>
      <c r="KI35" s="238">
        <v>0.8</v>
      </c>
      <c r="KJ35" s="238"/>
      <c r="KK35" s="79">
        <v>1.0</v>
      </c>
      <c r="KL35" s="79">
        <v>56.0</v>
      </c>
      <c r="KM35" s="79">
        <v>56.0</v>
      </c>
      <c r="KN35" s="79">
        <v>139.0</v>
      </c>
      <c r="KO35" s="79">
        <v>34.0</v>
      </c>
      <c r="KP35" s="235" t="s">
        <v>98</v>
      </c>
      <c r="KQ35" s="235" t="s">
        <v>98</v>
      </c>
      <c r="KR35" s="235"/>
      <c r="KS35" s="79">
        <v>1.0</v>
      </c>
      <c r="KT35" s="79">
        <v>54.0</v>
      </c>
      <c r="KU35" s="79">
        <v>52.0</v>
      </c>
      <c r="KV35" s="80"/>
      <c r="KW35" s="89"/>
      <c r="KX35" s="81">
        <v>139.0</v>
      </c>
      <c r="KY35" s="81">
        <v>67.0</v>
      </c>
      <c r="KZ35" s="81">
        <v>3.3</v>
      </c>
      <c r="LA35" s="81">
        <v>3.0</v>
      </c>
      <c r="LB35" s="81">
        <v>3.0</v>
      </c>
      <c r="LC35" s="81">
        <v>57.0</v>
      </c>
      <c r="LD35" s="81">
        <v>57.0</v>
      </c>
      <c r="LE35" s="81">
        <v>139.0</v>
      </c>
      <c r="LF35" s="81">
        <v>34.0</v>
      </c>
      <c r="LG35" s="81">
        <v>240.0</v>
      </c>
      <c r="LH35" s="81">
        <v>11.8</v>
      </c>
      <c r="LI35" s="81">
        <v>5.0</v>
      </c>
      <c r="LJ35" s="81">
        <v>5.0</v>
      </c>
      <c r="LK35" s="81">
        <v>50.0</v>
      </c>
      <c r="LL35" s="81">
        <v>50.0</v>
      </c>
      <c r="LM35" s="270"/>
      <c r="LN35" s="89"/>
      <c r="LO35" s="82">
        <v>337.0</v>
      </c>
      <c r="LP35" s="82">
        <v>287.0</v>
      </c>
      <c r="LQ35" s="82">
        <v>163.0</v>
      </c>
      <c r="LR35" s="82">
        <v>69.0</v>
      </c>
      <c r="LS35" s="82">
        <v>326.0</v>
      </c>
      <c r="LT35" s="82">
        <v>36.0</v>
      </c>
      <c r="LU35" s="82">
        <v>2.5</v>
      </c>
      <c r="LV35" s="82">
        <v>142.0</v>
      </c>
      <c r="LW35" s="82">
        <v>64.0</v>
      </c>
      <c r="LX35" s="82">
        <v>57.0</v>
      </c>
      <c r="LY35" s="82">
        <v>53.0</v>
      </c>
      <c r="LZ35" s="82">
        <v>12.0</v>
      </c>
      <c r="MA35" s="82">
        <v>120.0</v>
      </c>
      <c r="MB35" s="82">
        <v>2.0</v>
      </c>
      <c r="MC35" s="82">
        <v>142.0</v>
      </c>
      <c r="MD35" s="82">
        <v>223.0</v>
      </c>
      <c r="ME35" s="82">
        <v>83.0</v>
      </c>
      <c r="MF35" s="82">
        <v>62.0</v>
      </c>
      <c r="MG35" s="82">
        <v>10.0</v>
      </c>
      <c r="MH35" s="82">
        <v>0.0</v>
      </c>
      <c r="MI35" s="82">
        <v>0.0</v>
      </c>
      <c r="MJ35" s="82">
        <v>0.0</v>
      </c>
      <c r="MK35" s="82">
        <v>0.0</v>
      </c>
      <c r="ML35" s="82">
        <v>48.0</v>
      </c>
      <c r="MM35" s="82">
        <v>46.0</v>
      </c>
      <c r="MN35" s="82">
        <v>5.0</v>
      </c>
      <c r="MO35" s="86"/>
      <c r="MP35" s="87"/>
      <c r="MQ35" s="87"/>
      <c r="MR35" s="87"/>
      <c r="MS35" s="87"/>
      <c r="MT35" s="82">
        <v>13.0</v>
      </c>
      <c r="MU35" s="82">
        <v>4.1</v>
      </c>
      <c r="MV35" s="82">
        <v>221.0</v>
      </c>
      <c r="MW35" s="82">
        <v>36.0</v>
      </c>
      <c r="MX35" s="82">
        <v>42.0</v>
      </c>
      <c r="MY35" s="82" t="s">
        <v>96</v>
      </c>
      <c r="MZ35" s="82">
        <v>5.0</v>
      </c>
      <c r="NA35" s="87"/>
      <c r="NB35" s="82">
        <v>8.6</v>
      </c>
      <c r="NC35" s="82">
        <v>7.7</v>
      </c>
      <c r="ND35" s="82">
        <v>157.0</v>
      </c>
      <c r="NE35" s="82">
        <v>36.0</v>
      </c>
      <c r="NF35" s="82">
        <v>46.0</v>
      </c>
      <c r="NG35" s="82">
        <v>45.0</v>
      </c>
      <c r="NH35" s="82">
        <v>5.0</v>
      </c>
      <c r="NI35" s="87"/>
      <c r="NJ35" s="82">
        <v>0.0</v>
      </c>
      <c r="NK35" s="82">
        <v>0.0</v>
      </c>
      <c r="NL35" s="82">
        <v>0.0</v>
      </c>
      <c r="NM35" s="82">
        <v>35.0</v>
      </c>
      <c r="NN35" s="82">
        <v>60.0</v>
      </c>
      <c r="NO35" s="82">
        <v>58.0</v>
      </c>
      <c r="NP35" s="82">
        <v>4.0</v>
      </c>
    </row>
    <row r="36" ht="14.25" customHeight="1">
      <c r="A36" s="49">
        <v>0.958333333333334</v>
      </c>
      <c r="B36" s="50"/>
      <c r="C36" s="51">
        <v>50.28</v>
      </c>
      <c r="D36" s="53">
        <v>339.0</v>
      </c>
      <c r="E36" s="53">
        <v>135.0</v>
      </c>
      <c r="F36" s="53">
        <v>46.0</v>
      </c>
      <c r="G36" s="53">
        <v>9.8</v>
      </c>
      <c r="H36" s="54"/>
      <c r="I36" s="53">
        <v>6.0</v>
      </c>
      <c r="J36" s="53">
        <v>53.0</v>
      </c>
      <c r="K36" s="53">
        <v>52.0</v>
      </c>
      <c r="L36" s="53">
        <v>139.0</v>
      </c>
      <c r="M36" s="53">
        <v>60.0</v>
      </c>
      <c r="N36" s="53">
        <v>14.7</v>
      </c>
      <c r="O36" s="54"/>
      <c r="P36" s="53">
        <v>6.0</v>
      </c>
      <c r="Q36" s="53">
        <v>56.0</v>
      </c>
      <c r="R36" s="53">
        <v>54.0</v>
      </c>
      <c r="S36" s="53">
        <v>341.6</v>
      </c>
      <c r="T36" s="53">
        <v>3363.0</v>
      </c>
      <c r="U36" s="53">
        <v>201.7</v>
      </c>
      <c r="V36" s="54"/>
      <c r="W36" s="53">
        <v>337.6</v>
      </c>
      <c r="X36" s="53">
        <v>278.9</v>
      </c>
      <c r="Y36" s="53">
        <v>162.8</v>
      </c>
      <c r="Z36" s="54"/>
      <c r="AA36" s="53">
        <v>341.7</v>
      </c>
      <c r="AB36" s="53">
        <v>328.0</v>
      </c>
      <c r="AC36" s="53">
        <v>217.3</v>
      </c>
      <c r="AD36" s="54"/>
      <c r="AE36" s="53">
        <v>341.5</v>
      </c>
      <c r="AF36" s="53">
        <v>365.6</v>
      </c>
      <c r="AG36" s="53">
        <v>197.1</v>
      </c>
      <c r="AH36" s="54"/>
      <c r="AI36" s="53">
        <v>348.9</v>
      </c>
      <c r="AJ36" s="53">
        <v>419.1</v>
      </c>
      <c r="AK36" s="53">
        <v>264.3</v>
      </c>
      <c r="AL36" s="54"/>
      <c r="AM36" s="53">
        <v>340.1</v>
      </c>
      <c r="AN36" s="53">
        <v>445.5</v>
      </c>
      <c r="AO36" s="53">
        <v>251.4</v>
      </c>
      <c r="AP36" s="54"/>
      <c r="AQ36" s="53">
        <v>135.0</v>
      </c>
      <c r="AR36" s="54">
        <f t="shared" ref="AR36:AS36" si="72">F36</f>
        <v>46</v>
      </c>
      <c r="AS36" s="56">
        <f t="shared" si="72"/>
        <v>9.8</v>
      </c>
      <c r="AT36" s="54"/>
      <c r="AU36" s="54">
        <f t="shared" ref="AU36:AW36" si="73">L36</f>
        <v>139</v>
      </c>
      <c r="AV36" s="54">
        <f t="shared" si="73"/>
        <v>60</v>
      </c>
      <c r="AW36" s="54">
        <f t="shared" si="73"/>
        <v>14.7</v>
      </c>
      <c r="AX36" s="54"/>
      <c r="AY36" s="168">
        <f t="shared" si="6"/>
        <v>135</v>
      </c>
      <c r="AZ36" s="54"/>
      <c r="BA36" s="54"/>
      <c r="BB36" s="54"/>
      <c r="BC36" s="89"/>
      <c r="BD36" s="54"/>
      <c r="BE36" s="53">
        <v>32.0</v>
      </c>
      <c r="BF36" s="53">
        <v>9.0</v>
      </c>
      <c r="BG36" s="53">
        <v>0.5</v>
      </c>
      <c r="BH36" s="54"/>
      <c r="BI36" s="53">
        <v>22.0</v>
      </c>
      <c r="BJ36" s="53">
        <v>85.0</v>
      </c>
      <c r="BK36" s="53">
        <v>60.0</v>
      </c>
      <c r="BL36" s="89"/>
      <c r="BM36" s="58">
        <v>341.0</v>
      </c>
      <c r="BN36" s="58">
        <v>145.0</v>
      </c>
      <c r="BO36" s="58">
        <v>199.0</v>
      </c>
      <c r="BP36" s="58">
        <v>10.0</v>
      </c>
      <c r="BQ36" s="59"/>
      <c r="BR36" s="58">
        <v>6.0</v>
      </c>
      <c r="BS36" s="58">
        <v>57.0</v>
      </c>
      <c r="BT36" s="58">
        <v>56.0</v>
      </c>
      <c r="BU36" s="59">
        <f t="shared" si="7"/>
        <v>341</v>
      </c>
      <c r="BV36" s="58">
        <v>365.0</v>
      </c>
      <c r="BW36" s="58">
        <v>209.0</v>
      </c>
      <c r="BX36" s="58">
        <v>39.0</v>
      </c>
      <c r="BY36" s="58">
        <v>334.0</v>
      </c>
      <c r="BZ36" s="58">
        <v>380.0</v>
      </c>
      <c r="CA36" s="58">
        <v>208.0</v>
      </c>
      <c r="CB36" s="58">
        <v>34.0</v>
      </c>
      <c r="CC36" s="58">
        <v>340.0</v>
      </c>
      <c r="CD36" s="58">
        <v>246.0</v>
      </c>
      <c r="CE36" s="58">
        <v>138.0</v>
      </c>
      <c r="CF36" s="58">
        <v>10.0</v>
      </c>
      <c r="CG36" s="58">
        <v>333.0</v>
      </c>
      <c r="CH36" s="58">
        <v>249.0</v>
      </c>
      <c r="CI36" s="58">
        <v>138.0</v>
      </c>
      <c r="CJ36" s="58">
        <v>10.0</v>
      </c>
      <c r="CK36" s="58">
        <v>347.0</v>
      </c>
      <c r="CL36" s="58">
        <v>264.0</v>
      </c>
      <c r="CM36" s="58">
        <v>147.0</v>
      </c>
      <c r="CN36" s="58">
        <v>1.0</v>
      </c>
      <c r="CO36" s="58">
        <v>331.0</v>
      </c>
      <c r="CP36" s="58">
        <v>274.0</v>
      </c>
      <c r="CQ36" s="58">
        <v>134.0</v>
      </c>
      <c r="CR36" s="58">
        <v>1.0</v>
      </c>
      <c r="CS36" s="58">
        <v>334.0</v>
      </c>
      <c r="CT36" s="58">
        <v>271.0</v>
      </c>
      <c r="CU36" s="58">
        <v>164.0</v>
      </c>
      <c r="CV36" s="58">
        <v>86.0</v>
      </c>
      <c r="CW36" s="58">
        <v>338.0</v>
      </c>
      <c r="CX36" s="58">
        <v>238.0</v>
      </c>
      <c r="CY36" s="58">
        <v>115.0</v>
      </c>
      <c r="CZ36" s="58">
        <v>67.0</v>
      </c>
      <c r="DA36" s="58">
        <v>323.0</v>
      </c>
      <c r="DB36" s="58">
        <v>239.0</v>
      </c>
      <c r="DC36" s="58">
        <v>115.0</v>
      </c>
      <c r="DD36" s="58">
        <v>62.0</v>
      </c>
      <c r="DE36" s="59">
        <f t="shared" si="8"/>
        <v>145</v>
      </c>
      <c r="DF36" s="58">
        <v>35.2</v>
      </c>
      <c r="DG36" s="59">
        <f t="shared" ref="DG36:DH36" si="74">BO36</f>
        <v>199</v>
      </c>
      <c r="DH36" s="59">
        <f t="shared" si="74"/>
        <v>10</v>
      </c>
      <c r="DI36" s="59"/>
      <c r="DJ36" s="58">
        <v>7.0</v>
      </c>
      <c r="DK36" s="58">
        <v>58.0</v>
      </c>
      <c r="DL36" s="58">
        <v>52.0</v>
      </c>
      <c r="DM36" s="89"/>
      <c r="DN36" s="61">
        <v>339.0</v>
      </c>
      <c r="DO36" s="61">
        <v>140.0</v>
      </c>
      <c r="DP36" s="61">
        <v>42.25</v>
      </c>
      <c r="DQ36" s="61">
        <v>23.72</v>
      </c>
      <c r="DR36" s="61">
        <v>6.18</v>
      </c>
      <c r="DS36" s="61">
        <v>8.0</v>
      </c>
      <c r="DT36" s="61">
        <v>42.0</v>
      </c>
      <c r="DU36" s="61">
        <v>48.9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72.0</v>
      </c>
      <c r="EH36" s="63">
        <v>3.0</v>
      </c>
      <c r="EI36" s="64"/>
      <c r="EJ36" s="63">
        <v>9.0</v>
      </c>
      <c r="EK36" s="63">
        <v>53.0</v>
      </c>
      <c r="EL36" s="63">
        <v>56.0</v>
      </c>
      <c r="EM36" s="63">
        <v>137.0</v>
      </c>
      <c r="EN36" s="63">
        <v>141.0</v>
      </c>
      <c r="EO36" s="63">
        <v>6.3</v>
      </c>
      <c r="EP36" s="64"/>
      <c r="EQ36" s="63">
        <v>9.0</v>
      </c>
      <c r="ER36" s="63">
        <v>54.0</v>
      </c>
      <c r="ES36" s="63">
        <v>57.0</v>
      </c>
      <c r="ET36" s="63">
        <v>340.0</v>
      </c>
      <c r="EU36" s="63">
        <v>0.0</v>
      </c>
      <c r="EV36" s="63">
        <v>0.0</v>
      </c>
      <c r="EW36" s="63">
        <v>0.0</v>
      </c>
      <c r="EX36" s="63">
        <v>339.0</v>
      </c>
      <c r="EY36" s="63">
        <v>256.0</v>
      </c>
      <c r="EZ36" s="63">
        <v>149.0</v>
      </c>
      <c r="FA36" s="63">
        <v>7.9</v>
      </c>
      <c r="FB36" s="63">
        <v>339.0</v>
      </c>
      <c r="FC36" s="63">
        <v>0.0</v>
      </c>
      <c r="FD36" s="63">
        <v>0.0</v>
      </c>
      <c r="FE36" s="63">
        <v>0.0</v>
      </c>
      <c r="FF36" s="63">
        <v>339.0</v>
      </c>
      <c r="FG36" s="63">
        <v>255.0</v>
      </c>
      <c r="FH36" s="63">
        <v>148.0</v>
      </c>
      <c r="FI36" s="63">
        <v>10.5</v>
      </c>
      <c r="FJ36" s="63">
        <v>342.0</v>
      </c>
      <c r="FK36" s="63">
        <v>244.0</v>
      </c>
      <c r="FL36" s="63">
        <v>140.0</v>
      </c>
      <c r="FM36" s="64"/>
      <c r="FN36" s="63">
        <v>342.0</v>
      </c>
      <c r="FO36" s="63">
        <v>238.0</v>
      </c>
      <c r="FP36" s="63">
        <v>140.0</v>
      </c>
      <c r="FQ36" s="63">
        <v>17.8</v>
      </c>
      <c r="FR36" s="63">
        <v>137.0</v>
      </c>
      <c r="FS36" s="64"/>
      <c r="FT36" s="63">
        <v>17.02</v>
      </c>
      <c r="FU36" s="64"/>
      <c r="FV36" s="63">
        <v>137.0</v>
      </c>
      <c r="FW36" s="64"/>
      <c r="FX36" s="64"/>
      <c r="FY36" s="64"/>
      <c r="FZ36" s="89"/>
      <c r="GA36" s="65">
        <v>341.0</v>
      </c>
      <c r="GB36" s="66">
        <v>416.61</v>
      </c>
      <c r="GC36" s="66">
        <v>258.64</v>
      </c>
      <c r="GD36" s="66">
        <v>18.34</v>
      </c>
      <c r="GE36" s="66">
        <v>341.0</v>
      </c>
      <c r="GF36" s="66">
        <v>443.72</v>
      </c>
      <c r="GG36" s="66">
        <v>255.96</v>
      </c>
      <c r="GH36" s="66">
        <v>23.03</v>
      </c>
      <c r="GI36" s="66">
        <v>341.0</v>
      </c>
      <c r="GJ36" s="66">
        <v>248.09</v>
      </c>
      <c r="GK36" s="66">
        <v>-140.71</v>
      </c>
      <c r="GL36" s="66">
        <v>-22.87</v>
      </c>
      <c r="GM36" s="66">
        <v>341.0</v>
      </c>
      <c r="GN36" s="66">
        <v>227.14</v>
      </c>
      <c r="GO36" s="66">
        <v>-139.87</v>
      </c>
      <c r="GP36" s="66">
        <v>-30.49</v>
      </c>
      <c r="GQ36" s="66">
        <v>341.0</v>
      </c>
      <c r="GR36" s="66">
        <v>188.16</v>
      </c>
      <c r="GS36" s="66">
        <v>-118.01</v>
      </c>
      <c r="GT36" s="66">
        <v>7.96</v>
      </c>
      <c r="GU36" s="66">
        <v>341.0</v>
      </c>
      <c r="GV36" s="66">
        <v>204.86</v>
      </c>
      <c r="GW36" s="66">
        <v>-117.6</v>
      </c>
      <c r="GX36" s="66">
        <v>5.53</v>
      </c>
      <c r="GY36" s="89"/>
      <c r="GZ36" s="98" t="s">
        <v>91</v>
      </c>
      <c r="HA36" s="99" t="s">
        <v>92</v>
      </c>
      <c r="HB36" s="98">
        <v>132.0</v>
      </c>
      <c r="HC36" s="97">
        <f t="shared" si="28"/>
        <v>6.6</v>
      </c>
      <c r="HD36" s="97">
        <f t="shared" si="29"/>
        <v>2.64</v>
      </c>
      <c r="HE36" s="99">
        <v>8.0</v>
      </c>
      <c r="HF36" s="99">
        <v>52.0</v>
      </c>
      <c r="HG36" s="99">
        <v>52.0</v>
      </c>
      <c r="HH36" s="98" t="s">
        <v>91</v>
      </c>
      <c r="HI36" s="98" t="s">
        <v>92</v>
      </c>
      <c r="HJ36" s="98">
        <v>41.0</v>
      </c>
      <c r="HK36" s="97">
        <f t="shared" si="30"/>
        <v>2.05</v>
      </c>
      <c r="HL36" s="97">
        <f t="shared" si="31"/>
        <v>0.82</v>
      </c>
      <c r="HM36" s="98">
        <v>5.0</v>
      </c>
      <c r="HN36" s="99">
        <v>54.0</v>
      </c>
      <c r="HO36" s="99">
        <v>52.0</v>
      </c>
      <c r="HP36" s="98" t="s">
        <v>91</v>
      </c>
      <c r="HQ36" s="99" t="s">
        <v>92</v>
      </c>
      <c r="HR36" s="98">
        <v>154.0</v>
      </c>
      <c r="HS36" s="97">
        <f t="shared" si="32"/>
        <v>7.7</v>
      </c>
      <c r="HT36" s="97">
        <f t="shared" si="33"/>
        <v>3.08</v>
      </c>
      <c r="HU36" s="98">
        <v>7.0</v>
      </c>
      <c r="HV36" s="99">
        <v>52.0</v>
      </c>
      <c r="HW36" s="99">
        <v>52.0</v>
      </c>
      <c r="HX36" s="89"/>
      <c r="HY36" s="72">
        <v>135.0</v>
      </c>
      <c r="HZ36" s="147">
        <v>33.0</v>
      </c>
      <c r="IA36" s="72">
        <v>90.0</v>
      </c>
      <c r="IB36" s="72">
        <v>4.5</v>
      </c>
      <c r="IC36" s="73"/>
      <c r="ID36" s="72">
        <v>2.0</v>
      </c>
      <c r="IE36" s="72">
        <v>58.0</v>
      </c>
      <c r="IF36" s="72">
        <v>38.0</v>
      </c>
      <c r="IG36" s="89"/>
      <c r="IH36" s="74">
        <v>140.0</v>
      </c>
      <c r="II36" s="74">
        <v>34.1</v>
      </c>
      <c r="IJ36" s="74">
        <v>132.0</v>
      </c>
      <c r="IK36" s="74">
        <v>6.7</v>
      </c>
      <c r="IL36" s="74">
        <v>7.5</v>
      </c>
      <c r="IM36" s="74">
        <v>6.0</v>
      </c>
      <c r="IN36" s="74">
        <v>47.0</v>
      </c>
      <c r="IO36" s="74">
        <v>46.0</v>
      </c>
      <c r="IP36" s="74">
        <v>140.0</v>
      </c>
      <c r="IQ36" s="74">
        <v>34.7</v>
      </c>
      <c r="IR36" s="74">
        <v>5.0</v>
      </c>
      <c r="IS36" s="74">
        <v>0.1</v>
      </c>
      <c r="IT36" s="74">
        <v>0.3</v>
      </c>
      <c r="IU36" s="74">
        <v>12.0</v>
      </c>
      <c r="IV36" s="74">
        <v>50.0</v>
      </c>
      <c r="IW36" s="74">
        <v>49.0</v>
      </c>
      <c r="IX36" s="89"/>
      <c r="IY36" s="76">
        <v>139.23</v>
      </c>
      <c r="IZ36" s="76">
        <v>34.78</v>
      </c>
      <c r="JA36" s="76">
        <v>427.0</v>
      </c>
      <c r="JB36" s="76">
        <v>21.35</v>
      </c>
      <c r="JC36" s="76">
        <v>7.48</v>
      </c>
      <c r="JD36" s="76">
        <v>3.0</v>
      </c>
      <c r="JE36" s="76">
        <v>65.79</v>
      </c>
      <c r="JF36" s="76">
        <v>46.47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240"/>
      <c r="JQ36" s="240"/>
      <c r="JR36" s="78">
        <v>0.0</v>
      </c>
      <c r="JS36" s="78">
        <v>0.0</v>
      </c>
      <c r="JT36" s="78">
        <v>0.0</v>
      </c>
      <c r="JU36" s="78">
        <v>2.0</v>
      </c>
      <c r="JV36" s="240"/>
      <c r="JW36" s="240"/>
      <c r="JX36" s="240"/>
      <c r="JY36" s="240"/>
      <c r="JZ36" s="240"/>
      <c r="KA36" s="240"/>
      <c r="KB36" s="240"/>
      <c r="KC36" s="78">
        <v>2.0</v>
      </c>
      <c r="KD36" s="240"/>
      <c r="KE36" s="240"/>
      <c r="KF36" s="89"/>
      <c r="KG36" s="79">
        <v>34.0</v>
      </c>
      <c r="KH36" s="238">
        <v>55.0</v>
      </c>
      <c r="KI36" s="238">
        <v>2.8</v>
      </c>
      <c r="KJ36" s="238"/>
      <c r="KK36" s="79">
        <v>1.0</v>
      </c>
      <c r="KL36" s="79">
        <v>56.0</v>
      </c>
      <c r="KM36" s="79">
        <v>56.0</v>
      </c>
      <c r="KN36" s="79">
        <v>139.0</v>
      </c>
      <c r="KO36" s="79">
        <v>34.0</v>
      </c>
      <c r="KP36" s="235" t="s">
        <v>98</v>
      </c>
      <c r="KQ36" s="235" t="s">
        <v>98</v>
      </c>
      <c r="KR36" s="235"/>
      <c r="KS36" s="79">
        <v>1.0</v>
      </c>
      <c r="KT36" s="79">
        <v>54.0</v>
      </c>
      <c r="KU36" s="79">
        <v>52.0</v>
      </c>
      <c r="KV36" s="80"/>
      <c r="KW36" s="89"/>
      <c r="KX36" s="81">
        <v>136.0</v>
      </c>
      <c r="KY36" s="81">
        <v>63.0</v>
      </c>
      <c r="KZ36" s="81">
        <v>3.1</v>
      </c>
      <c r="LA36" s="81">
        <v>1.2</v>
      </c>
      <c r="LB36" s="81">
        <v>3.0</v>
      </c>
      <c r="LC36" s="81">
        <v>55.0</v>
      </c>
      <c r="LD36" s="81">
        <v>56.0</v>
      </c>
      <c r="LE36" s="81">
        <v>136.0</v>
      </c>
      <c r="LF36" s="81">
        <v>35.0</v>
      </c>
      <c r="LG36" s="81">
        <v>344.0</v>
      </c>
      <c r="LH36" s="81">
        <v>16.9</v>
      </c>
      <c r="LI36" s="81">
        <v>5.0</v>
      </c>
      <c r="LJ36" s="81">
        <v>5.0</v>
      </c>
      <c r="LK36" s="81">
        <v>50.0</v>
      </c>
      <c r="LL36" s="81">
        <v>50.0</v>
      </c>
      <c r="LM36" s="270"/>
      <c r="LN36" s="89"/>
      <c r="LO36" s="82">
        <v>337.0</v>
      </c>
      <c r="LP36" s="82">
        <v>280.0</v>
      </c>
      <c r="LQ36" s="82">
        <v>158.0</v>
      </c>
      <c r="LR36" s="82">
        <v>69.0</v>
      </c>
      <c r="LS36" s="82">
        <v>326.0</v>
      </c>
      <c r="LT36" s="82">
        <v>38.0</v>
      </c>
      <c r="LU36" s="82">
        <v>1.0</v>
      </c>
      <c r="LV36" s="82">
        <v>142.0</v>
      </c>
      <c r="LW36" s="82">
        <v>67.0</v>
      </c>
      <c r="LX36" s="82">
        <v>57.0</v>
      </c>
      <c r="LY36" s="82">
        <v>53.0</v>
      </c>
      <c r="LZ36" s="82">
        <v>12.0</v>
      </c>
      <c r="MA36" s="82">
        <v>120.0</v>
      </c>
      <c r="MB36" s="82">
        <v>2.3</v>
      </c>
      <c r="MC36" s="82">
        <v>142.0</v>
      </c>
      <c r="MD36" s="82">
        <v>213.0</v>
      </c>
      <c r="ME36" s="82">
        <v>82.0</v>
      </c>
      <c r="MF36" s="82">
        <v>63.0</v>
      </c>
      <c r="MG36" s="82">
        <v>10.0</v>
      </c>
      <c r="MH36" s="82">
        <v>0.0</v>
      </c>
      <c r="MI36" s="82">
        <v>0.0</v>
      </c>
      <c r="MJ36" s="82">
        <v>0.0</v>
      </c>
      <c r="MK36" s="82">
        <v>0.0</v>
      </c>
      <c r="ML36" s="82">
        <v>49.0</v>
      </c>
      <c r="MM36" s="82">
        <v>47.0</v>
      </c>
      <c r="MN36" s="82">
        <v>5.0</v>
      </c>
      <c r="MO36" s="86"/>
      <c r="MP36" s="87"/>
      <c r="MQ36" s="87"/>
      <c r="MR36" s="87"/>
      <c r="MS36" s="87"/>
      <c r="MT36" s="82">
        <v>16.0</v>
      </c>
      <c r="MU36" s="82">
        <v>5.1</v>
      </c>
      <c r="MV36" s="82">
        <v>269.0</v>
      </c>
      <c r="MW36" s="82">
        <v>36.0</v>
      </c>
      <c r="MX36" s="82">
        <v>42.0</v>
      </c>
      <c r="MY36" s="82" t="s">
        <v>96</v>
      </c>
      <c r="MZ36" s="82">
        <v>5.0</v>
      </c>
      <c r="NA36" s="87"/>
      <c r="NB36" s="82">
        <v>3.1</v>
      </c>
      <c r="NC36" s="82">
        <v>3.2</v>
      </c>
      <c r="ND36" s="82">
        <v>60.0</v>
      </c>
      <c r="NE36" s="82">
        <v>36.0</v>
      </c>
      <c r="NF36" s="82">
        <v>46.0</v>
      </c>
      <c r="NG36" s="82">
        <v>45.0</v>
      </c>
      <c r="NH36" s="82">
        <v>5.0</v>
      </c>
      <c r="NI36" s="87"/>
      <c r="NJ36" s="82">
        <v>0.0</v>
      </c>
      <c r="NK36" s="82">
        <v>0.0</v>
      </c>
      <c r="NL36" s="82">
        <v>0.0</v>
      </c>
      <c r="NM36" s="82">
        <v>35.0</v>
      </c>
      <c r="NN36" s="82">
        <v>60.0</v>
      </c>
      <c r="NO36" s="82">
        <v>58.0</v>
      </c>
      <c r="NP36" s="82">
        <v>4.0</v>
      </c>
    </row>
    <row r="37" ht="14.25" customHeight="1">
      <c r="A37" s="103" t="s">
        <v>99</v>
      </c>
      <c r="B37" s="104"/>
      <c r="C37" s="51">
        <v>50.17</v>
      </c>
      <c r="D37" s="106">
        <v>339.0</v>
      </c>
      <c r="E37" s="106">
        <v>134.0</v>
      </c>
      <c r="F37" s="53">
        <v>79.0</v>
      </c>
      <c r="G37" s="53">
        <v>17.3</v>
      </c>
      <c r="H37" s="54"/>
      <c r="I37" s="53">
        <v>6.0</v>
      </c>
      <c r="J37" s="53">
        <v>53.0</v>
      </c>
      <c r="K37" s="53">
        <v>52.0</v>
      </c>
      <c r="L37" s="53">
        <v>139.0</v>
      </c>
      <c r="M37" s="53">
        <v>56.0</v>
      </c>
      <c r="N37" s="53">
        <v>13.5</v>
      </c>
      <c r="O37" s="54"/>
      <c r="P37" s="53">
        <v>6.0</v>
      </c>
      <c r="Q37" s="53">
        <v>56.0</v>
      </c>
      <c r="R37" s="53">
        <v>54.0</v>
      </c>
      <c r="S37" s="53">
        <v>341.1</v>
      </c>
      <c r="T37" s="53">
        <v>329.2</v>
      </c>
      <c r="U37" s="53">
        <v>195.4</v>
      </c>
      <c r="V37" s="54"/>
      <c r="W37" s="53">
        <v>336.8</v>
      </c>
      <c r="X37" s="53">
        <v>259.1</v>
      </c>
      <c r="Y37" s="53">
        <v>151.5</v>
      </c>
      <c r="Z37" s="54"/>
      <c r="AA37" s="53">
        <v>341.1</v>
      </c>
      <c r="AB37" s="53">
        <v>330.8</v>
      </c>
      <c r="AC37" s="53">
        <v>218.6</v>
      </c>
      <c r="AD37" s="54"/>
      <c r="AE37" s="53">
        <v>340.7</v>
      </c>
      <c r="AF37" s="53">
        <v>368.2</v>
      </c>
      <c r="AG37" s="53">
        <v>197.5</v>
      </c>
      <c r="AH37" s="54"/>
      <c r="AI37" s="53">
        <v>347.9</v>
      </c>
      <c r="AJ37" s="53">
        <v>417.1</v>
      </c>
      <c r="AK37" s="53">
        <v>261.3</v>
      </c>
      <c r="AL37" s="54"/>
      <c r="AM37" s="53">
        <v>339.4</v>
      </c>
      <c r="AN37" s="53">
        <v>444.1</v>
      </c>
      <c r="AO37" s="53">
        <v>248.1</v>
      </c>
      <c r="AP37" s="54"/>
      <c r="AQ37" s="54">
        <f t="shared" ref="AQ37:AS37" si="75">E37</f>
        <v>134</v>
      </c>
      <c r="AR37" s="54">
        <f t="shared" si="75"/>
        <v>79</v>
      </c>
      <c r="AS37" s="56">
        <f t="shared" si="75"/>
        <v>17.3</v>
      </c>
      <c r="AT37" s="54"/>
      <c r="AU37" s="54">
        <f t="shared" ref="AU37:AW37" si="76">L37</f>
        <v>139</v>
      </c>
      <c r="AV37" s="54">
        <f t="shared" si="76"/>
        <v>56</v>
      </c>
      <c r="AW37" s="54">
        <f t="shared" si="76"/>
        <v>13.5</v>
      </c>
      <c r="AX37" s="54"/>
      <c r="AY37" s="54">
        <f t="shared" si="6"/>
        <v>134</v>
      </c>
      <c r="AZ37" s="54"/>
      <c r="BA37" s="54"/>
      <c r="BB37" s="54"/>
      <c r="BC37" s="107"/>
      <c r="BD37" s="54"/>
      <c r="BE37" s="53">
        <v>32.0</v>
      </c>
      <c r="BF37" s="53">
        <v>8.0</v>
      </c>
      <c r="BG37" s="53">
        <v>0.4</v>
      </c>
      <c r="BH37" s="54"/>
      <c r="BI37" s="53">
        <v>22.0</v>
      </c>
      <c r="BJ37" s="53">
        <v>85.0</v>
      </c>
      <c r="BK37" s="53">
        <v>60.0</v>
      </c>
      <c r="BL37" s="107"/>
      <c r="BM37" s="58">
        <v>342.0</v>
      </c>
      <c r="BN37" s="58">
        <v>145.0</v>
      </c>
      <c r="BO37" s="58">
        <v>198.0</v>
      </c>
      <c r="BP37" s="58">
        <v>9.9</v>
      </c>
      <c r="BQ37" s="59"/>
      <c r="BR37" s="58">
        <v>6.0</v>
      </c>
      <c r="BS37" s="58">
        <v>57.0</v>
      </c>
      <c r="BT37" s="58">
        <v>55.0</v>
      </c>
      <c r="BU37" s="59">
        <f t="shared" si="7"/>
        <v>342</v>
      </c>
      <c r="BV37" s="58">
        <v>295.0</v>
      </c>
      <c r="BW37" s="58">
        <v>169.0</v>
      </c>
      <c r="BX37" s="58">
        <v>34.0</v>
      </c>
      <c r="BY37" s="58">
        <v>334.0</v>
      </c>
      <c r="BZ37" s="58">
        <v>308.0</v>
      </c>
      <c r="CA37" s="58">
        <v>169.0</v>
      </c>
      <c r="CB37" s="58">
        <v>32.0</v>
      </c>
      <c r="CC37" s="58">
        <v>341.0</v>
      </c>
      <c r="CD37" s="58">
        <v>238.0</v>
      </c>
      <c r="CE37" s="58">
        <v>134.0</v>
      </c>
      <c r="CF37" s="58">
        <v>6.0</v>
      </c>
      <c r="CG37" s="58">
        <v>334.0</v>
      </c>
      <c r="CH37" s="58">
        <v>241.0</v>
      </c>
      <c r="CI37" s="58">
        <v>135.0</v>
      </c>
      <c r="CJ37" s="58">
        <v>7.0</v>
      </c>
      <c r="CK37" s="58">
        <v>347.0</v>
      </c>
      <c r="CL37" s="58">
        <v>218.0</v>
      </c>
      <c r="CM37" s="58">
        <v>122.0</v>
      </c>
      <c r="CN37" s="58">
        <v>1.0</v>
      </c>
      <c r="CO37" s="58">
        <v>331.0</v>
      </c>
      <c r="CP37" s="58">
        <v>228.0</v>
      </c>
      <c r="CQ37" s="58">
        <v>112.0</v>
      </c>
      <c r="CR37" s="58">
        <v>1.0</v>
      </c>
      <c r="CS37" s="58">
        <v>335.0</v>
      </c>
      <c r="CT37" s="58">
        <v>220.0</v>
      </c>
      <c r="CU37" s="58">
        <v>134.0</v>
      </c>
      <c r="CV37" s="58">
        <v>65.0</v>
      </c>
      <c r="CW37" s="58">
        <v>338.0</v>
      </c>
      <c r="CX37" s="58">
        <v>228.0</v>
      </c>
      <c r="CY37" s="58">
        <v>112.0</v>
      </c>
      <c r="CZ37" s="58">
        <v>63.0</v>
      </c>
      <c r="DA37" s="58">
        <v>324.0</v>
      </c>
      <c r="DB37" s="58">
        <v>232.0</v>
      </c>
      <c r="DC37" s="58">
        <v>113.0</v>
      </c>
      <c r="DD37" s="58">
        <v>57.0</v>
      </c>
      <c r="DE37" s="59">
        <f t="shared" si="8"/>
        <v>145</v>
      </c>
      <c r="DF37" s="58">
        <v>35.0</v>
      </c>
      <c r="DG37" s="59">
        <f t="shared" ref="DG37:DH37" si="77">BO37</f>
        <v>198</v>
      </c>
      <c r="DH37" s="59">
        <f t="shared" si="77"/>
        <v>9.9</v>
      </c>
      <c r="DI37" s="59"/>
      <c r="DJ37" s="58">
        <v>7.0</v>
      </c>
      <c r="DK37" s="58">
        <v>56.0</v>
      </c>
      <c r="DL37" s="58">
        <v>52.0</v>
      </c>
      <c r="DM37" s="107"/>
      <c r="DN37" s="61">
        <v>340.0</v>
      </c>
      <c r="DO37" s="61">
        <v>140.0</v>
      </c>
      <c r="DP37" s="61">
        <v>41.7</v>
      </c>
      <c r="DQ37" s="61">
        <v>23.41</v>
      </c>
      <c r="DR37" s="61">
        <v>6.14</v>
      </c>
      <c r="DS37" s="61">
        <v>8.0</v>
      </c>
      <c r="DT37" s="61">
        <v>43.0</v>
      </c>
      <c r="DU37" s="61">
        <v>48.3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340.0</v>
      </c>
      <c r="EF37" s="63">
        <v>137.0</v>
      </c>
      <c r="EG37" s="63">
        <v>72.0</v>
      </c>
      <c r="EH37" s="63">
        <v>3.0</v>
      </c>
      <c r="EI37" s="64"/>
      <c r="EJ37" s="63">
        <v>9.0</v>
      </c>
      <c r="EK37" s="63">
        <v>51.0</v>
      </c>
      <c r="EL37" s="63">
        <v>55.0</v>
      </c>
      <c r="EM37" s="63">
        <v>137.0</v>
      </c>
      <c r="EN37" s="63">
        <v>145.0</v>
      </c>
      <c r="EO37" s="63">
        <v>6.3</v>
      </c>
      <c r="EP37" s="64"/>
      <c r="EQ37" s="63">
        <v>9.0</v>
      </c>
      <c r="ER37" s="63">
        <v>52.0</v>
      </c>
      <c r="ES37" s="63">
        <v>55.0</v>
      </c>
      <c r="ET37" s="63">
        <v>339.0</v>
      </c>
      <c r="EU37" s="63">
        <v>0.0</v>
      </c>
      <c r="EV37" s="63">
        <v>0.0</v>
      </c>
      <c r="EW37" s="63">
        <v>0.0</v>
      </c>
      <c r="EX37" s="63">
        <v>337.0</v>
      </c>
      <c r="EY37" s="63">
        <v>257.0</v>
      </c>
      <c r="EZ37" s="63">
        <v>149.0</v>
      </c>
      <c r="FA37" s="63">
        <v>7.5</v>
      </c>
      <c r="FB37" s="63">
        <v>338.0</v>
      </c>
      <c r="FC37" s="63">
        <v>0.0</v>
      </c>
      <c r="FD37" s="63">
        <v>0.0</v>
      </c>
      <c r="FE37" s="63">
        <v>0.0</v>
      </c>
      <c r="FF37" s="63">
        <v>339.0</v>
      </c>
      <c r="FG37" s="63">
        <v>255.0</v>
      </c>
      <c r="FH37" s="63">
        <v>148.0</v>
      </c>
      <c r="FI37" s="63">
        <v>9.9</v>
      </c>
      <c r="FJ37" s="63">
        <v>340.0</v>
      </c>
      <c r="FK37" s="63">
        <v>244.0</v>
      </c>
      <c r="FL37" s="63">
        <v>140.0</v>
      </c>
      <c r="FM37" s="64"/>
      <c r="FN37" s="63">
        <v>340.0</v>
      </c>
      <c r="FO37" s="63">
        <v>239.0</v>
      </c>
      <c r="FP37" s="63">
        <v>140.0</v>
      </c>
      <c r="FQ37" s="63">
        <v>17.7</v>
      </c>
      <c r="FR37" s="63">
        <v>137.0</v>
      </c>
      <c r="FS37" s="64"/>
      <c r="FT37" s="63">
        <v>15.24</v>
      </c>
      <c r="FU37" s="64"/>
      <c r="FV37" s="63">
        <v>137.0</v>
      </c>
      <c r="FW37" s="64"/>
      <c r="FX37" s="64"/>
      <c r="FY37" s="64"/>
      <c r="FZ37" s="107"/>
      <c r="GA37" s="65">
        <v>340.0</v>
      </c>
      <c r="GB37" s="66">
        <v>462.19</v>
      </c>
      <c r="GC37" s="66">
        <v>255.46</v>
      </c>
      <c r="GD37" s="66">
        <v>24.37</v>
      </c>
      <c r="GE37" s="66">
        <v>340.0</v>
      </c>
      <c r="GF37" s="66">
        <v>448.27</v>
      </c>
      <c r="GG37" s="66">
        <v>252.62</v>
      </c>
      <c r="GH37" s="66">
        <v>28.48</v>
      </c>
      <c r="GI37" s="66">
        <v>340.0</v>
      </c>
      <c r="GJ37" s="66">
        <v>246.16</v>
      </c>
      <c r="GK37" s="66">
        <v>140.29</v>
      </c>
      <c r="GL37" s="66">
        <v>22.53</v>
      </c>
      <c r="GM37" s="66">
        <v>340.0</v>
      </c>
      <c r="GN37" s="66">
        <v>266.5</v>
      </c>
      <c r="GO37" s="66">
        <v>139.62</v>
      </c>
      <c r="GP37" s="66">
        <v>29.99</v>
      </c>
      <c r="GQ37" s="66">
        <v>341.0</v>
      </c>
      <c r="GR37" s="66">
        <v>215.27</v>
      </c>
      <c r="GS37" s="66">
        <v>115.67</v>
      </c>
      <c r="GT37" s="66">
        <v>0.0</v>
      </c>
      <c r="GU37" s="66">
        <v>340.0</v>
      </c>
      <c r="GV37" s="66">
        <v>201.05</v>
      </c>
      <c r="GW37" s="66">
        <v>115.41</v>
      </c>
      <c r="GX37" s="66">
        <v>0.0</v>
      </c>
      <c r="GY37" s="107"/>
      <c r="GZ37" s="98" t="s">
        <v>91</v>
      </c>
      <c r="HA37" s="99" t="s">
        <v>92</v>
      </c>
      <c r="HB37" s="98">
        <v>123.0</v>
      </c>
      <c r="HC37" s="97">
        <f t="shared" si="28"/>
        <v>6.15</v>
      </c>
      <c r="HD37" s="97">
        <f t="shared" si="29"/>
        <v>2.46</v>
      </c>
      <c r="HE37" s="99">
        <v>8.0</v>
      </c>
      <c r="HF37" s="99">
        <v>52.0</v>
      </c>
      <c r="HG37" s="99">
        <v>52.0</v>
      </c>
      <c r="HH37" s="98" t="s">
        <v>91</v>
      </c>
      <c r="HI37" s="98" t="s">
        <v>92</v>
      </c>
      <c r="HJ37" s="98">
        <v>119.0</v>
      </c>
      <c r="HK37" s="97">
        <f t="shared" si="30"/>
        <v>5.95</v>
      </c>
      <c r="HL37" s="97">
        <f t="shared" si="31"/>
        <v>2.38</v>
      </c>
      <c r="HM37" s="98">
        <v>5.0</v>
      </c>
      <c r="HN37" s="99">
        <v>54.0</v>
      </c>
      <c r="HO37" s="99">
        <v>52.0</v>
      </c>
      <c r="HP37" s="98" t="s">
        <v>91</v>
      </c>
      <c r="HQ37" s="99" t="s">
        <v>92</v>
      </c>
      <c r="HR37" s="98">
        <v>220.0</v>
      </c>
      <c r="HS37" s="97">
        <f t="shared" si="32"/>
        <v>11</v>
      </c>
      <c r="HT37" s="97">
        <f t="shared" si="33"/>
        <v>4.4</v>
      </c>
      <c r="HU37" s="98">
        <v>7.0</v>
      </c>
      <c r="HV37" s="99">
        <v>52.0</v>
      </c>
      <c r="HW37" s="99">
        <v>52.0</v>
      </c>
      <c r="HX37" s="107"/>
      <c r="HY37" s="72">
        <v>135.0</v>
      </c>
      <c r="HZ37" s="147">
        <v>33.0</v>
      </c>
      <c r="IA37" s="72">
        <v>154.0</v>
      </c>
      <c r="IB37" s="72">
        <v>7.7</v>
      </c>
      <c r="IC37" s="73"/>
      <c r="ID37" s="72">
        <v>2.0</v>
      </c>
      <c r="IE37" s="72">
        <v>58.0</v>
      </c>
      <c r="IF37" s="72">
        <v>38.0</v>
      </c>
      <c r="IG37" s="107"/>
      <c r="IH37" s="74">
        <v>140.0</v>
      </c>
      <c r="II37" s="74">
        <v>34.2</v>
      </c>
      <c r="IJ37" s="74">
        <v>119.0</v>
      </c>
      <c r="IK37" s="74">
        <v>6.1</v>
      </c>
      <c r="IL37" s="74">
        <v>6.8</v>
      </c>
      <c r="IM37" s="74">
        <v>6.0</v>
      </c>
      <c r="IN37" s="74">
        <v>47.0</v>
      </c>
      <c r="IO37" s="74">
        <v>46.0</v>
      </c>
      <c r="IP37" s="74">
        <v>140.0</v>
      </c>
      <c r="IQ37" s="74">
        <v>34.7</v>
      </c>
      <c r="IR37" s="74">
        <v>5.0</v>
      </c>
      <c r="IS37" s="74">
        <v>0.1</v>
      </c>
      <c r="IT37" s="74">
        <v>0.3</v>
      </c>
      <c r="IU37" s="74">
        <v>12.0</v>
      </c>
      <c r="IV37" s="74">
        <v>50.0</v>
      </c>
      <c r="IW37" s="74">
        <v>49.0</v>
      </c>
      <c r="IX37" s="107"/>
      <c r="IY37" s="76">
        <v>139.22</v>
      </c>
      <c r="IZ37" s="76">
        <v>34.8</v>
      </c>
      <c r="JA37" s="76">
        <v>411.6</v>
      </c>
      <c r="JB37" s="76">
        <v>20.58</v>
      </c>
      <c r="JC37" s="76">
        <v>7.25</v>
      </c>
      <c r="JD37" s="76">
        <v>3.0</v>
      </c>
      <c r="JE37" s="76">
        <v>65.79</v>
      </c>
      <c r="JF37" s="76">
        <v>48.24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240"/>
      <c r="JQ37" s="240"/>
      <c r="JR37" s="78">
        <v>0.0</v>
      </c>
      <c r="JS37" s="78">
        <v>0.0</v>
      </c>
      <c r="JT37" s="78">
        <v>0.0</v>
      </c>
      <c r="JU37" s="78">
        <v>2.0</v>
      </c>
      <c r="JV37" s="240"/>
      <c r="JW37" s="240"/>
      <c r="JX37" s="240"/>
      <c r="JY37" s="240"/>
      <c r="JZ37" s="240"/>
      <c r="KA37" s="240"/>
      <c r="KB37" s="240"/>
      <c r="KC37" s="78">
        <v>2.0</v>
      </c>
      <c r="KD37" s="240"/>
      <c r="KE37" s="240"/>
      <c r="KF37" s="107"/>
      <c r="KG37" s="79">
        <v>34.0</v>
      </c>
      <c r="KH37" s="238">
        <v>55.0</v>
      </c>
      <c r="KI37" s="238">
        <v>2.8</v>
      </c>
      <c r="KJ37" s="238"/>
      <c r="KK37" s="79">
        <v>1.0</v>
      </c>
      <c r="KL37" s="79">
        <v>56.0</v>
      </c>
      <c r="KM37" s="79">
        <v>56.0</v>
      </c>
      <c r="KN37" s="79">
        <v>139.0</v>
      </c>
      <c r="KO37" s="79">
        <v>34.0</v>
      </c>
      <c r="KP37" s="235" t="s">
        <v>98</v>
      </c>
      <c r="KQ37" s="235" t="s">
        <v>98</v>
      </c>
      <c r="KR37" s="235"/>
      <c r="KS37" s="79">
        <v>1.0</v>
      </c>
      <c r="KT37" s="79">
        <v>54.0</v>
      </c>
      <c r="KU37" s="79">
        <v>52.0</v>
      </c>
      <c r="KV37" s="80"/>
      <c r="KW37" s="107"/>
      <c r="KX37" s="81">
        <v>135.0</v>
      </c>
      <c r="KY37" s="81">
        <v>61.0</v>
      </c>
      <c r="KZ37" s="81">
        <v>3.0</v>
      </c>
      <c r="LA37" s="81">
        <v>2.1</v>
      </c>
      <c r="LB37" s="81">
        <v>3.0</v>
      </c>
      <c r="LC37" s="81">
        <v>55.0</v>
      </c>
      <c r="LD37" s="81">
        <v>56.0</v>
      </c>
      <c r="LE37" s="81">
        <v>135.0</v>
      </c>
      <c r="LF37" s="81">
        <v>34.0</v>
      </c>
      <c r="LG37" s="81">
        <v>318.0</v>
      </c>
      <c r="LH37" s="81">
        <v>15.6</v>
      </c>
      <c r="LI37" s="81">
        <v>5.0</v>
      </c>
      <c r="LJ37" s="81">
        <v>5.0</v>
      </c>
      <c r="LK37" s="81">
        <v>50.0</v>
      </c>
      <c r="LL37" s="81">
        <v>50.0</v>
      </c>
      <c r="LM37" s="270"/>
      <c r="LN37" s="107"/>
      <c r="LO37" s="82">
        <v>336.0</v>
      </c>
      <c r="LP37" s="82">
        <v>297.0</v>
      </c>
      <c r="LQ37" s="82">
        <v>166.0</v>
      </c>
      <c r="LR37" s="82">
        <v>69.0</v>
      </c>
      <c r="LS37" s="82">
        <v>325.0</v>
      </c>
      <c r="LT37" s="82">
        <v>41.0</v>
      </c>
      <c r="LU37" s="82">
        <v>0.5</v>
      </c>
      <c r="LV37" s="82">
        <v>142.0</v>
      </c>
      <c r="LW37" s="82">
        <v>74.0</v>
      </c>
      <c r="LX37" s="82">
        <v>56.0</v>
      </c>
      <c r="LY37" s="82">
        <v>52.0</v>
      </c>
      <c r="LZ37" s="82">
        <v>12.0</v>
      </c>
      <c r="MA37" s="82">
        <v>120.0</v>
      </c>
      <c r="MB37" s="82">
        <v>2.1</v>
      </c>
      <c r="MC37" s="82">
        <v>142.0</v>
      </c>
      <c r="MD37" s="82">
        <v>223.0</v>
      </c>
      <c r="ME37" s="82">
        <v>83.0</v>
      </c>
      <c r="MF37" s="82">
        <v>62.0</v>
      </c>
      <c r="MG37" s="82">
        <v>10.0</v>
      </c>
      <c r="MH37" s="82">
        <v>0.0</v>
      </c>
      <c r="MI37" s="82">
        <v>0.0</v>
      </c>
      <c r="MJ37" s="82">
        <v>0.0</v>
      </c>
      <c r="MK37" s="82">
        <v>0.0</v>
      </c>
      <c r="ML37" s="82">
        <v>48.0</v>
      </c>
      <c r="MM37" s="82">
        <v>46.0</v>
      </c>
      <c r="MN37" s="82">
        <v>5.0</v>
      </c>
      <c r="MO37" s="86"/>
      <c r="MP37" s="87"/>
      <c r="MQ37" s="87"/>
      <c r="MR37" s="87"/>
      <c r="MS37" s="87"/>
      <c r="MT37" s="82">
        <v>15.4</v>
      </c>
      <c r="MU37" s="82">
        <v>5.1</v>
      </c>
      <c r="MV37" s="82">
        <v>261.0</v>
      </c>
      <c r="MW37" s="82">
        <v>36.0</v>
      </c>
      <c r="MX37" s="82">
        <v>40.0</v>
      </c>
      <c r="MY37" s="82" t="s">
        <v>96</v>
      </c>
      <c r="MZ37" s="82">
        <v>5.0</v>
      </c>
      <c r="NA37" s="87"/>
      <c r="NB37" s="82">
        <v>5.7</v>
      </c>
      <c r="NC37" s="82">
        <v>5.1</v>
      </c>
      <c r="ND37" s="82">
        <v>106.0</v>
      </c>
      <c r="NE37" s="82">
        <v>35.0</v>
      </c>
      <c r="NF37" s="82">
        <v>44.0</v>
      </c>
      <c r="NG37" s="82">
        <v>43.0</v>
      </c>
      <c r="NH37" s="82">
        <v>5.0</v>
      </c>
      <c r="NI37" s="87"/>
      <c r="NJ37" s="82">
        <v>0.0</v>
      </c>
      <c r="NK37" s="82">
        <v>0.0</v>
      </c>
      <c r="NL37" s="82">
        <v>0.0</v>
      </c>
      <c r="NM37" s="82">
        <v>35.0</v>
      </c>
      <c r="NN37" s="82">
        <v>60.0</v>
      </c>
      <c r="NO37" s="82">
        <v>58.0</v>
      </c>
      <c r="NP37" s="82">
        <v>4.0</v>
      </c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D38" s="72"/>
      <c r="IG38" s="31"/>
      <c r="IX38" s="31"/>
      <c r="JO38" s="31"/>
      <c r="JP38" s="78"/>
      <c r="JQ38" s="78"/>
      <c r="JR38" s="78">
        <v>0.0</v>
      </c>
      <c r="JS38" s="78">
        <v>0.0</v>
      </c>
      <c r="JT38" s="78">
        <v>0.0</v>
      </c>
      <c r="JU38" s="78">
        <v>2.0</v>
      </c>
      <c r="JV38" s="78"/>
      <c r="JW38" s="78"/>
      <c r="JX38" s="78"/>
      <c r="JY38" s="78"/>
      <c r="JZ38" s="78"/>
      <c r="KA38" s="78"/>
      <c r="KB38" s="78"/>
      <c r="KC38" s="78">
        <v>2.0</v>
      </c>
      <c r="KD38" s="78"/>
      <c r="KE38" s="78"/>
      <c r="KF38" s="57"/>
      <c r="KW38" s="31"/>
      <c r="LN38" s="31"/>
      <c r="MO38" s="31"/>
    </row>
    <row r="39" ht="14.25" customHeight="1">
      <c r="B39" s="109" t="s">
        <v>100</v>
      </c>
      <c r="C39" s="110">
        <f t="shared" ref="C39:T39" si="78">MIN(C14:C37)</f>
        <v>49.81</v>
      </c>
      <c r="D39" s="110">
        <f t="shared" si="78"/>
        <v>333</v>
      </c>
      <c r="E39" s="110">
        <f t="shared" si="78"/>
        <v>131</v>
      </c>
      <c r="F39" s="110">
        <f t="shared" si="78"/>
        <v>37</v>
      </c>
      <c r="G39" s="110">
        <f t="shared" si="78"/>
        <v>7.8</v>
      </c>
      <c r="H39" s="110">
        <f t="shared" si="78"/>
        <v>0</v>
      </c>
      <c r="I39" s="110">
        <f t="shared" si="78"/>
        <v>6</v>
      </c>
      <c r="J39" s="110">
        <f t="shared" si="78"/>
        <v>49</v>
      </c>
      <c r="K39" s="110">
        <f t="shared" si="78"/>
        <v>48</v>
      </c>
      <c r="L39" s="110">
        <f t="shared" si="78"/>
        <v>136</v>
      </c>
      <c r="M39" s="110">
        <f t="shared" si="78"/>
        <v>39</v>
      </c>
      <c r="N39" s="110">
        <f t="shared" si="78"/>
        <v>6.7</v>
      </c>
      <c r="O39" s="110">
        <f t="shared" si="78"/>
        <v>0</v>
      </c>
      <c r="P39" s="110">
        <f t="shared" si="78"/>
        <v>6</v>
      </c>
      <c r="Q39" s="110">
        <f t="shared" si="78"/>
        <v>53</v>
      </c>
      <c r="R39" s="110">
        <f t="shared" si="78"/>
        <v>51</v>
      </c>
      <c r="S39" s="110">
        <f t="shared" si="78"/>
        <v>334.6</v>
      </c>
      <c r="T39" s="110">
        <f t="shared" si="78"/>
        <v>249.5</v>
      </c>
      <c r="U39" s="110"/>
      <c r="V39" s="110">
        <f t="shared" ref="V39:X39" si="79">MIN(V14:V37)</f>
        <v>0</v>
      </c>
      <c r="W39" s="110">
        <f t="shared" si="79"/>
        <v>330.6</v>
      </c>
      <c r="X39" s="110">
        <f t="shared" si="79"/>
        <v>31.2</v>
      </c>
      <c r="Y39" s="110"/>
      <c r="Z39" s="110">
        <f t="shared" ref="Z39:AB39" si="80">MIN(Z14:Z37)</f>
        <v>0</v>
      </c>
      <c r="AA39" s="110">
        <f t="shared" si="80"/>
        <v>335.9</v>
      </c>
      <c r="AB39" s="110">
        <f t="shared" si="80"/>
        <v>282.7</v>
      </c>
      <c r="AC39" s="110"/>
      <c r="AD39" s="110">
        <f t="shared" ref="AD39:AF39" si="81">MIN(AD14:AD37)</f>
        <v>0</v>
      </c>
      <c r="AE39" s="110">
        <f t="shared" si="81"/>
        <v>335.7</v>
      </c>
      <c r="AF39" s="110">
        <f t="shared" si="81"/>
        <v>306.4</v>
      </c>
      <c r="AG39" s="110"/>
      <c r="AH39" s="110">
        <f t="shared" ref="AH39:AJ39" si="82">MIN(AH14:AH37)</f>
        <v>0</v>
      </c>
      <c r="AI39" s="110">
        <f t="shared" si="82"/>
        <v>250.7</v>
      </c>
      <c r="AJ39" s="110">
        <f t="shared" si="82"/>
        <v>380.9</v>
      </c>
      <c r="AK39" s="110"/>
      <c r="AL39" s="110">
        <f t="shared" ref="AL39:AN39" si="83">MIN(AL14:AL37)</f>
        <v>0</v>
      </c>
      <c r="AM39" s="110">
        <f t="shared" si="83"/>
        <v>333.7</v>
      </c>
      <c r="AN39" s="110">
        <f t="shared" si="83"/>
        <v>347.8</v>
      </c>
      <c r="AO39" s="110"/>
      <c r="AP39" s="110">
        <f t="shared" ref="AP39:AR39" si="84">MIN(AP14:AP37)</f>
        <v>0</v>
      </c>
      <c r="AQ39" s="110">
        <f t="shared" si="84"/>
        <v>131</v>
      </c>
      <c r="AR39" s="110">
        <f t="shared" si="84"/>
        <v>37</v>
      </c>
      <c r="AS39" s="110"/>
      <c r="AT39" s="110">
        <f t="shared" ref="AT39:AV39" si="85">MIN(AT14:AT37)</f>
        <v>0</v>
      </c>
      <c r="AU39" s="110">
        <f t="shared" si="85"/>
        <v>136</v>
      </c>
      <c r="AV39" s="110">
        <f t="shared" si="85"/>
        <v>39</v>
      </c>
      <c r="AW39" s="110"/>
      <c r="AX39" s="110">
        <f t="shared" ref="AX39:AY39" si="86">MIN(AX14:AX37)</f>
        <v>0</v>
      </c>
      <c r="AY39" s="110">
        <f t="shared" si="86"/>
        <v>131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7">MIN(BJ14:BJ37)</f>
        <v>85</v>
      </c>
      <c r="BK39" s="110">
        <f t="shared" si="87"/>
        <v>56</v>
      </c>
      <c r="BL39" s="112">
        <f t="shared" si="87"/>
        <v>0</v>
      </c>
      <c r="BM39" s="110">
        <f t="shared" si="87"/>
        <v>340</v>
      </c>
      <c r="BN39" s="110">
        <f t="shared" si="87"/>
        <v>144</v>
      </c>
      <c r="BO39" s="110">
        <f t="shared" si="87"/>
        <v>59</v>
      </c>
      <c r="BP39" s="110">
        <f t="shared" si="87"/>
        <v>2.95</v>
      </c>
      <c r="BQ39" s="110">
        <f t="shared" si="87"/>
        <v>0</v>
      </c>
      <c r="BR39" s="110">
        <f t="shared" si="87"/>
        <v>6</v>
      </c>
      <c r="BS39" s="110">
        <f t="shared" si="87"/>
        <v>57</v>
      </c>
      <c r="BT39" s="110">
        <f t="shared" si="87"/>
        <v>54</v>
      </c>
      <c r="BU39" s="110">
        <f t="shared" si="87"/>
        <v>340</v>
      </c>
      <c r="BV39" s="110">
        <f t="shared" si="87"/>
        <v>280</v>
      </c>
      <c r="BW39" s="110"/>
      <c r="BX39" s="110">
        <f t="shared" ref="BX39:BZ39" si="88">MIN(BX14:BX37)</f>
        <v>12</v>
      </c>
      <c r="BY39" s="110">
        <f t="shared" si="88"/>
        <v>333</v>
      </c>
      <c r="BZ39" s="110">
        <f t="shared" si="88"/>
        <v>298</v>
      </c>
      <c r="CA39" s="110"/>
      <c r="CB39" s="110">
        <f t="shared" ref="CB39:CD39" si="89">MIN(CB14:CB37)</f>
        <v>10</v>
      </c>
      <c r="CC39" s="110">
        <f t="shared" si="89"/>
        <v>339</v>
      </c>
      <c r="CD39" s="110">
        <f t="shared" si="89"/>
        <v>212</v>
      </c>
      <c r="CE39" s="110"/>
      <c r="CF39" s="110">
        <f t="shared" ref="CF39:CH39" si="90">MIN(CF14:CF37)</f>
        <v>2</v>
      </c>
      <c r="CG39" s="110">
        <f t="shared" si="90"/>
        <v>333</v>
      </c>
      <c r="CH39" s="110">
        <f t="shared" si="90"/>
        <v>233</v>
      </c>
      <c r="CI39" s="110"/>
      <c r="CJ39" s="110">
        <f t="shared" ref="CJ39:CL39" si="91">MIN(CJ14:CJ37)</f>
        <v>2</v>
      </c>
      <c r="CK39" s="110">
        <f t="shared" si="91"/>
        <v>346</v>
      </c>
      <c r="CL39" s="110">
        <f t="shared" si="91"/>
        <v>105</v>
      </c>
      <c r="CM39" s="110"/>
      <c r="CN39" s="110">
        <f t="shared" ref="CN39:CP39" si="92">MIN(CN14:CN37)</f>
        <v>1</v>
      </c>
      <c r="CO39" s="110">
        <f t="shared" si="92"/>
        <v>331</v>
      </c>
      <c r="CP39" s="110">
        <f t="shared" si="92"/>
        <v>203</v>
      </c>
      <c r="CQ39" s="110"/>
      <c r="CR39" s="110">
        <f t="shared" ref="CR39:CT39" si="93">MIN(CR14:CR37)</f>
        <v>1</v>
      </c>
      <c r="CS39" s="110">
        <f t="shared" si="93"/>
        <v>334</v>
      </c>
      <c r="CT39" s="110">
        <f t="shared" si="93"/>
        <v>25</v>
      </c>
      <c r="CU39" s="110"/>
      <c r="CV39" s="110">
        <f t="shared" ref="CV39:CX39" si="94">MIN(CV14:CV37)</f>
        <v>27</v>
      </c>
      <c r="CW39" s="110">
        <f t="shared" si="94"/>
        <v>335</v>
      </c>
      <c r="CX39" s="110">
        <f t="shared" si="94"/>
        <v>171</v>
      </c>
      <c r="CY39" s="110"/>
      <c r="CZ39" s="110">
        <f t="shared" ref="CZ39:DB39" si="95">MIN(CZ14:CZ37)</f>
        <v>47</v>
      </c>
      <c r="DA39" s="110">
        <f t="shared" si="95"/>
        <v>320</v>
      </c>
      <c r="DB39" s="110">
        <f t="shared" si="95"/>
        <v>175</v>
      </c>
      <c r="DC39" s="110"/>
      <c r="DD39" s="110">
        <f t="shared" ref="DD39:DE39" si="96">MIN(DD14:DD37)</f>
        <v>33</v>
      </c>
      <c r="DE39" s="110">
        <f t="shared" si="96"/>
        <v>144</v>
      </c>
      <c r="DF39" s="110"/>
      <c r="DG39" s="110">
        <f t="shared" ref="DG39:DH39" si="97">MIN(DG14:DG37)</f>
        <v>59</v>
      </c>
      <c r="DH39" s="110">
        <f t="shared" si="97"/>
        <v>2.95</v>
      </c>
      <c r="DI39" s="110"/>
      <c r="DJ39" s="110">
        <f t="shared" ref="DJ39:DW39" si="98">MIN(DJ14:DJ37)</f>
        <v>7</v>
      </c>
      <c r="DK39" s="110">
        <f t="shared" si="98"/>
        <v>56</v>
      </c>
      <c r="DL39" s="110">
        <f t="shared" si="98"/>
        <v>50</v>
      </c>
      <c r="DM39" s="112">
        <f t="shared" si="98"/>
        <v>0</v>
      </c>
      <c r="DN39" s="110">
        <f t="shared" si="98"/>
        <v>337</v>
      </c>
      <c r="DO39" s="110">
        <f t="shared" si="98"/>
        <v>140</v>
      </c>
      <c r="DP39" s="110">
        <f t="shared" si="98"/>
        <v>28.39</v>
      </c>
      <c r="DQ39" s="110">
        <f t="shared" si="98"/>
        <v>15.9</v>
      </c>
      <c r="DR39" s="110">
        <f t="shared" si="98"/>
        <v>3.08</v>
      </c>
      <c r="DS39" s="110">
        <f t="shared" si="98"/>
        <v>8</v>
      </c>
      <c r="DT39" s="110">
        <f t="shared" si="98"/>
        <v>38</v>
      </c>
      <c r="DU39" s="110">
        <f t="shared" si="98"/>
        <v>42</v>
      </c>
      <c r="DV39" s="110">
        <f t="shared" si="98"/>
        <v>0</v>
      </c>
      <c r="DW39" s="110">
        <f t="shared" si="98"/>
        <v>0</v>
      </c>
      <c r="DX39" s="110"/>
      <c r="DY39" s="110">
        <f t="shared" ref="DY39:EA39" si="99">MIN(DY14:DY37)</f>
        <v>0</v>
      </c>
      <c r="DZ39" s="110">
        <f t="shared" si="99"/>
        <v>0</v>
      </c>
      <c r="EA39" s="110">
        <f t="shared" si="99"/>
        <v>0</v>
      </c>
      <c r="EB39" s="110"/>
      <c r="EC39" s="110">
        <f t="shared" ref="EC39:EU39" si="100">MIN(EC14:EC37)</f>
        <v>0</v>
      </c>
      <c r="ED39" s="112">
        <f t="shared" si="100"/>
        <v>0</v>
      </c>
      <c r="EE39" s="110">
        <f t="shared" si="100"/>
        <v>334</v>
      </c>
      <c r="EF39" s="110">
        <f t="shared" si="100"/>
        <v>135</v>
      </c>
      <c r="EG39" s="110">
        <f t="shared" si="100"/>
        <v>59</v>
      </c>
      <c r="EH39" s="110">
        <f t="shared" si="100"/>
        <v>2.4</v>
      </c>
      <c r="EI39" s="110">
        <f t="shared" si="100"/>
        <v>0</v>
      </c>
      <c r="EJ39" s="110">
        <f t="shared" si="100"/>
        <v>9</v>
      </c>
      <c r="EK39" s="110">
        <f t="shared" si="100"/>
        <v>47</v>
      </c>
      <c r="EL39" s="110">
        <f t="shared" si="100"/>
        <v>50</v>
      </c>
      <c r="EM39" s="110">
        <f t="shared" si="100"/>
        <v>135</v>
      </c>
      <c r="EN39" s="110">
        <f t="shared" si="100"/>
        <v>61</v>
      </c>
      <c r="EO39" s="110">
        <f t="shared" si="100"/>
        <v>2.7</v>
      </c>
      <c r="EP39" s="110">
        <f t="shared" si="100"/>
        <v>0</v>
      </c>
      <c r="EQ39" s="110">
        <f t="shared" si="100"/>
        <v>9</v>
      </c>
      <c r="ER39" s="110">
        <f t="shared" si="100"/>
        <v>48</v>
      </c>
      <c r="ES39" s="110">
        <f t="shared" si="100"/>
        <v>50</v>
      </c>
      <c r="ET39" s="110">
        <f t="shared" si="100"/>
        <v>336</v>
      </c>
      <c r="EU39" s="110">
        <f t="shared" si="100"/>
        <v>0</v>
      </c>
      <c r="EV39" s="110"/>
      <c r="EW39" s="110">
        <f t="shared" ref="EW39:EY39" si="101">MIN(EW14:EW37)</f>
        <v>0</v>
      </c>
      <c r="EX39" s="110">
        <f t="shared" si="101"/>
        <v>334</v>
      </c>
      <c r="EY39" s="110">
        <f t="shared" si="101"/>
        <v>149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2">MIN(FI14:FI37)</f>
        <v>-7.1</v>
      </c>
      <c r="FJ39" s="110">
        <f t="shared" si="102"/>
        <v>334</v>
      </c>
      <c r="FK39" s="110">
        <f t="shared" si="102"/>
        <v>236</v>
      </c>
      <c r="FL39" s="110"/>
      <c r="FM39" s="110">
        <f t="shared" ref="FM39:FN39" si="103">MIN(FM14:FM37)</f>
        <v>0</v>
      </c>
      <c r="FN39" s="110">
        <f t="shared" si="103"/>
        <v>334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4">MIN(FY14:FY37)</f>
        <v>0</v>
      </c>
      <c r="FZ39" s="112">
        <f t="shared" si="104"/>
        <v>0</v>
      </c>
      <c r="GA39" s="110">
        <f t="shared" si="104"/>
        <v>335</v>
      </c>
      <c r="GB39" s="110">
        <f t="shared" si="104"/>
        <v>380.86</v>
      </c>
      <c r="GC39" s="110"/>
      <c r="GD39" s="110">
        <f t="shared" ref="GD39:GF39" si="105">MIN(GD14:GD37)</f>
        <v>18.34</v>
      </c>
      <c r="GE39" s="110">
        <f t="shared" si="105"/>
        <v>335</v>
      </c>
      <c r="GF39" s="110">
        <f t="shared" si="105"/>
        <v>373.63</v>
      </c>
      <c r="GG39" s="110"/>
      <c r="GH39" s="110">
        <f t="shared" ref="GH39:GJ39" si="106">MIN(GH14:GH37)</f>
        <v>23.03</v>
      </c>
      <c r="GI39" s="110">
        <f t="shared" si="106"/>
        <v>335</v>
      </c>
      <c r="GJ39" s="110">
        <f t="shared" si="106"/>
        <v>235.49</v>
      </c>
      <c r="GK39" s="110"/>
      <c r="GL39" s="110">
        <f t="shared" ref="GL39:GN39" si="107">MIN(GL14:GL37)</f>
        <v>-23.54</v>
      </c>
      <c r="GM39" s="110">
        <f t="shared" si="107"/>
        <v>336</v>
      </c>
      <c r="GN39" s="110">
        <f t="shared" si="107"/>
        <v>221.42</v>
      </c>
      <c r="GO39" s="110"/>
      <c r="GP39" s="110">
        <f t="shared" ref="GP39:GR39" si="108">MIN(GP14:GP37)</f>
        <v>-31.24</v>
      </c>
      <c r="GQ39" s="110">
        <f t="shared" si="108"/>
        <v>336</v>
      </c>
      <c r="GR39" s="110">
        <f t="shared" si="108"/>
        <v>139.92</v>
      </c>
      <c r="GS39" s="110"/>
      <c r="GT39" s="110">
        <f t="shared" ref="GT39:GV39" si="109">MIN(GT14:GT37)</f>
        <v>-18.26</v>
      </c>
      <c r="GU39" s="110">
        <f t="shared" si="109"/>
        <v>336</v>
      </c>
      <c r="GV39" s="110">
        <f t="shared" si="109"/>
        <v>104.19</v>
      </c>
      <c r="GW39" s="110"/>
      <c r="GX39" s="110">
        <f t="shared" ref="GX39:HC39" si="110">MIN(GX14:GX37)</f>
        <v>-20.26</v>
      </c>
      <c r="GY39" s="112">
        <f t="shared" si="110"/>
        <v>0</v>
      </c>
      <c r="GZ39" s="110">
        <f t="shared" si="110"/>
        <v>0</v>
      </c>
      <c r="HA39" s="110">
        <f t="shared" si="110"/>
        <v>0</v>
      </c>
      <c r="HB39" s="110">
        <f t="shared" si="110"/>
        <v>21</v>
      </c>
      <c r="HC39" s="110">
        <f t="shared" si="110"/>
        <v>1.05</v>
      </c>
      <c r="HD39" s="110"/>
      <c r="HE39" s="110">
        <f t="shared" ref="HE39:HK39" si="111">MIN(HE14:HE37)</f>
        <v>8</v>
      </c>
      <c r="HF39" s="110">
        <f t="shared" si="111"/>
        <v>40</v>
      </c>
      <c r="HG39" s="110">
        <f t="shared" si="111"/>
        <v>40</v>
      </c>
      <c r="HH39" s="110">
        <f t="shared" si="111"/>
        <v>0</v>
      </c>
      <c r="HI39" s="110">
        <f t="shared" si="111"/>
        <v>0</v>
      </c>
      <c r="HJ39" s="110">
        <f t="shared" si="111"/>
        <v>41</v>
      </c>
      <c r="HK39" s="110">
        <f t="shared" si="111"/>
        <v>2.05</v>
      </c>
      <c r="HL39" s="110"/>
      <c r="HM39" s="110">
        <f t="shared" ref="HM39:HS39" si="112">MIN(HM14:HM37)</f>
        <v>5</v>
      </c>
      <c r="HN39" s="110">
        <f t="shared" si="112"/>
        <v>48</v>
      </c>
      <c r="HO39" s="110">
        <f t="shared" si="112"/>
        <v>45</v>
      </c>
      <c r="HP39" s="110">
        <f t="shared" si="112"/>
        <v>0</v>
      </c>
      <c r="HQ39" s="110">
        <f t="shared" si="112"/>
        <v>0</v>
      </c>
      <c r="HR39" s="110">
        <f t="shared" si="112"/>
        <v>96</v>
      </c>
      <c r="HS39" s="110">
        <f t="shared" si="112"/>
        <v>4.8</v>
      </c>
      <c r="HT39" s="110"/>
      <c r="HU39" s="110">
        <f t="shared" ref="HU39:IB39" si="113">MIN(HU14:HU37)</f>
        <v>7</v>
      </c>
      <c r="HV39" s="110">
        <f t="shared" si="113"/>
        <v>48</v>
      </c>
      <c r="HW39" s="110">
        <f t="shared" si="113"/>
        <v>48</v>
      </c>
      <c r="HX39" s="112">
        <f t="shared" si="113"/>
        <v>0</v>
      </c>
      <c r="HY39" s="110">
        <f t="shared" si="113"/>
        <v>134</v>
      </c>
      <c r="HZ39" s="110">
        <f t="shared" si="113"/>
        <v>33</v>
      </c>
      <c r="IA39" s="110">
        <f t="shared" si="113"/>
        <v>70</v>
      </c>
      <c r="IB39" s="110">
        <f t="shared" si="113"/>
        <v>3.5</v>
      </c>
      <c r="IC39" s="110"/>
      <c r="ID39" s="110">
        <f t="shared" ref="ID39:IK39" si="114">MIN(ID14:ID37)</f>
        <v>2</v>
      </c>
      <c r="IE39" s="110">
        <f t="shared" si="114"/>
        <v>58</v>
      </c>
      <c r="IF39" s="110">
        <f t="shared" si="114"/>
        <v>38</v>
      </c>
      <c r="IG39" s="112">
        <f t="shared" si="114"/>
        <v>0</v>
      </c>
      <c r="IH39" s="110">
        <f t="shared" si="114"/>
        <v>138</v>
      </c>
      <c r="II39" s="110">
        <f t="shared" si="114"/>
        <v>33.4</v>
      </c>
      <c r="IJ39" s="110">
        <f t="shared" si="114"/>
        <v>9</v>
      </c>
      <c r="IK39" s="110">
        <f t="shared" si="114"/>
        <v>0.2</v>
      </c>
      <c r="IL39" s="110"/>
      <c r="IM39" s="110">
        <f t="shared" ref="IM39:IS39" si="115">MIN(IM14:IM37)</f>
        <v>6</v>
      </c>
      <c r="IN39" s="110">
        <f t="shared" si="115"/>
        <v>44</v>
      </c>
      <c r="IO39" s="110">
        <f t="shared" si="115"/>
        <v>42</v>
      </c>
      <c r="IP39" s="110">
        <f t="shared" si="115"/>
        <v>138</v>
      </c>
      <c r="IQ39" s="110">
        <f t="shared" si="115"/>
        <v>34.2</v>
      </c>
      <c r="IR39" s="110">
        <f t="shared" si="115"/>
        <v>4</v>
      </c>
      <c r="IS39" s="110">
        <f t="shared" si="115"/>
        <v>0.1</v>
      </c>
      <c r="IT39" s="110"/>
      <c r="IU39" s="110">
        <f t="shared" ref="IU39:JB39" si="116">MIN(IU14:IU37)</f>
        <v>12</v>
      </c>
      <c r="IV39" s="110">
        <f t="shared" si="116"/>
        <v>46</v>
      </c>
      <c r="IW39" s="110">
        <f t="shared" si="116"/>
        <v>45</v>
      </c>
      <c r="IX39" s="112">
        <f t="shared" si="116"/>
        <v>0</v>
      </c>
      <c r="IY39" s="110">
        <f t="shared" si="116"/>
        <v>139</v>
      </c>
      <c r="IZ39" s="110">
        <f t="shared" si="116"/>
        <v>34.78</v>
      </c>
      <c r="JA39" s="110">
        <f t="shared" si="116"/>
        <v>257.8</v>
      </c>
      <c r="JB39" s="110">
        <f t="shared" si="116"/>
        <v>12.89</v>
      </c>
      <c r="JC39" s="110"/>
      <c r="JD39" s="110">
        <f t="shared" ref="JD39:JJ39" si="117">MIN(JD14:JD37)</f>
        <v>3</v>
      </c>
      <c r="JE39" s="110">
        <f t="shared" si="117"/>
        <v>55.73</v>
      </c>
      <c r="JF39" s="110">
        <f t="shared" si="117"/>
        <v>41.56</v>
      </c>
      <c r="JG39" s="110">
        <f t="shared" si="117"/>
        <v>0</v>
      </c>
      <c r="JH39" s="110">
        <f t="shared" si="117"/>
        <v>0</v>
      </c>
      <c r="JI39" s="110">
        <f t="shared" si="117"/>
        <v>0</v>
      </c>
      <c r="JJ39" s="110">
        <f t="shared" si="117"/>
        <v>0</v>
      </c>
      <c r="JK39" s="110"/>
      <c r="JL39" s="110">
        <f t="shared" ref="JL39:JO39" si="118">MIN(JL14:JL37)</f>
        <v>0</v>
      </c>
      <c r="JM39" s="110">
        <f t="shared" si="118"/>
        <v>0</v>
      </c>
      <c r="JN39" s="110">
        <f t="shared" si="118"/>
        <v>0</v>
      </c>
      <c r="JO39" s="112">
        <f t="shared" si="118"/>
        <v>0</v>
      </c>
      <c r="JP39" s="78"/>
      <c r="JQ39" s="78"/>
      <c r="JR39" s="78"/>
      <c r="JS39" s="78"/>
      <c r="JT39" s="78"/>
      <c r="JU39" s="240"/>
      <c r="JV39" s="240"/>
      <c r="JW39" s="240"/>
      <c r="JX39" s="240"/>
      <c r="JY39" s="240"/>
      <c r="JZ39" s="240"/>
      <c r="KA39" s="240"/>
      <c r="KB39" s="240"/>
      <c r="KC39" s="78">
        <v>2.0</v>
      </c>
      <c r="KD39" s="240"/>
      <c r="KE39" s="240"/>
      <c r="KF39" s="89"/>
      <c r="KG39" s="110">
        <f t="shared" ref="KG39:KJ39" si="119">MIN(KG14:KG37)</f>
        <v>32</v>
      </c>
      <c r="KH39" s="110">
        <f t="shared" si="119"/>
        <v>15</v>
      </c>
      <c r="KI39" s="110">
        <f t="shared" si="119"/>
        <v>0.8</v>
      </c>
      <c r="KJ39" s="110">
        <f t="shared" si="119"/>
        <v>0</v>
      </c>
      <c r="KK39" s="110"/>
      <c r="KL39" s="110">
        <f t="shared" ref="KL39:KR39" si="120">MIN(KL14:KL37)</f>
        <v>42</v>
      </c>
      <c r="KM39" s="110">
        <f t="shared" si="120"/>
        <v>42</v>
      </c>
      <c r="KN39" s="110">
        <f t="shared" si="120"/>
        <v>134</v>
      </c>
      <c r="KO39" s="110">
        <f t="shared" si="120"/>
        <v>32</v>
      </c>
      <c r="KP39" s="110">
        <f t="shared" si="120"/>
        <v>2</v>
      </c>
      <c r="KQ39" s="110">
        <f t="shared" si="120"/>
        <v>0.1</v>
      </c>
      <c r="KR39" s="110">
        <f t="shared" si="120"/>
        <v>0</v>
      </c>
      <c r="KS39" s="110"/>
      <c r="KT39" s="110">
        <f t="shared" ref="KT39:LA39" si="121">MIN(KT14:KT37)</f>
        <v>42</v>
      </c>
      <c r="KU39" s="110">
        <f t="shared" si="121"/>
        <v>40</v>
      </c>
      <c r="KV39" s="110">
        <f t="shared" si="121"/>
        <v>0</v>
      </c>
      <c r="KW39" s="112">
        <f t="shared" si="121"/>
        <v>0</v>
      </c>
      <c r="KX39" s="110">
        <f t="shared" si="121"/>
        <v>34</v>
      </c>
      <c r="KY39" s="110">
        <f t="shared" si="121"/>
        <v>61</v>
      </c>
      <c r="KZ39" s="110">
        <f t="shared" si="121"/>
        <v>3</v>
      </c>
      <c r="LA39" s="110">
        <f t="shared" si="121"/>
        <v>1.2</v>
      </c>
      <c r="LB39" s="110"/>
      <c r="LC39" s="110">
        <f t="shared" ref="LC39:LI39" si="122">MIN(LC14:LC37)</f>
        <v>39</v>
      </c>
      <c r="LD39" s="110">
        <f t="shared" si="122"/>
        <v>40</v>
      </c>
      <c r="LE39" s="110">
        <f t="shared" si="122"/>
        <v>134</v>
      </c>
      <c r="LF39" s="110">
        <f t="shared" si="122"/>
        <v>34</v>
      </c>
      <c r="LG39" s="110">
        <f t="shared" si="122"/>
        <v>61</v>
      </c>
      <c r="LH39" s="110">
        <f t="shared" si="122"/>
        <v>3</v>
      </c>
      <c r="LI39" s="110">
        <f t="shared" si="122"/>
        <v>5</v>
      </c>
      <c r="LJ39" s="110"/>
      <c r="LK39" s="110">
        <f t="shared" ref="LK39:LO39" si="123">MIN(LK14:LK37)</f>
        <v>48</v>
      </c>
      <c r="LL39" s="110">
        <f t="shared" si="123"/>
        <v>47</v>
      </c>
      <c r="LM39" s="110">
        <f t="shared" si="123"/>
        <v>0</v>
      </c>
      <c r="LN39" s="112">
        <f t="shared" si="123"/>
        <v>0</v>
      </c>
      <c r="LO39" s="110">
        <f t="shared" si="123"/>
        <v>336</v>
      </c>
      <c r="LP39" s="110"/>
      <c r="LQ39" s="110"/>
      <c r="LR39" s="110"/>
      <c r="LS39" s="110"/>
      <c r="LT39" s="110" t="str">
        <f t="shared" ref="LT39:MV39" si="124">MIN(#REF!)</f>
        <v>#REF!</v>
      </c>
      <c r="LU39" s="110" t="str">
        <f t="shared" si="124"/>
        <v>#REF!</v>
      </c>
      <c r="LV39" s="110" t="str">
        <f t="shared" si="124"/>
        <v>#REF!</v>
      </c>
      <c r="LW39" s="110" t="str">
        <f t="shared" si="124"/>
        <v>#REF!</v>
      </c>
      <c r="LX39" s="110" t="str">
        <f t="shared" si="124"/>
        <v>#REF!</v>
      </c>
      <c r="LY39" s="110" t="str">
        <f t="shared" si="124"/>
        <v>#REF!</v>
      </c>
      <c r="LZ39" s="110" t="str">
        <f t="shared" si="124"/>
        <v>#REF!</v>
      </c>
      <c r="MA39" s="110" t="str">
        <f t="shared" si="124"/>
        <v>#REF!</v>
      </c>
      <c r="MB39" s="110" t="str">
        <f t="shared" si="124"/>
        <v>#REF!</v>
      </c>
      <c r="MC39" s="110" t="str">
        <f t="shared" si="124"/>
        <v>#REF!</v>
      </c>
      <c r="MD39" s="110" t="str">
        <f t="shared" si="124"/>
        <v>#REF!</v>
      </c>
      <c r="ME39" s="110" t="str">
        <f t="shared" si="124"/>
        <v>#REF!</v>
      </c>
      <c r="MF39" s="110" t="str">
        <f t="shared" si="124"/>
        <v>#REF!</v>
      </c>
      <c r="MG39" s="110" t="str">
        <f t="shared" si="124"/>
        <v>#REF!</v>
      </c>
      <c r="MH39" s="110" t="str">
        <f t="shared" si="124"/>
        <v>#REF!</v>
      </c>
      <c r="MI39" s="110" t="str">
        <f t="shared" si="124"/>
        <v>#REF!</v>
      </c>
      <c r="MJ39" s="110" t="str">
        <f t="shared" si="124"/>
        <v>#REF!</v>
      </c>
      <c r="MK39" s="110" t="str">
        <f t="shared" si="124"/>
        <v>#REF!</v>
      </c>
      <c r="ML39" s="110" t="str">
        <f t="shared" si="124"/>
        <v>#REF!</v>
      </c>
      <c r="MM39" s="110" t="str">
        <f t="shared" si="124"/>
        <v>#REF!</v>
      </c>
      <c r="MN39" s="110" t="str">
        <f t="shared" si="124"/>
        <v>#REF!</v>
      </c>
      <c r="MO39" s="112" t="str">
        <f t="shared" si="124"/>
        <v>#REF!</v>
      </c>
      <c r="MP39" s="110" t="str">
        <f t="shared" si="124"/>
        <v>#REF!</v>
      </c>
      <c r="MQ39" s="110" t="str">
        <f t="shared" si="124"/>
        <v>#REF!</v>
      </c>
      <c r="MR39" s="110" t="str">
        <f t="shared" si="124"/>
        <v>#REF!</v>
      </c>
      <c r="MS39" s="110" t="str">
        <f t="shared" si="124"/>
        <v>#REF!</v>
      </c>
      <c r="MT39" s="110" t="str">
        <f t="shared" si="124"/>
        <v>#REF!</v>
      </c>
      <c r="MU39" s="110" t="str">
        <f t="shared" si="124"/>
        <v>#REF!</v>
      </c>
      <c r="MV39" s="110" t="str">
        <f t="shared" si="124"/>
        <v>#REF!</v>
      </c>
      <c r="MW39" s="110"/>
      <c r="MX39" s="110"/>
      <c r="MY39" s="110" t="str">
        <f t="shared" ref="MY39:ND39" si="125">MIN(#REF!)</f>
        <v>#REF!</v>
      </c>
      <c r="MZ39" s="110" t="str">
        <f t="shared" si="125"/>
        <v>#REF!</v>
      </c>
      <c r="NA39" s="110" t="str">
        <f t="shared" si="125"/>
        <v>#REF!</v>
      </c>
      <c r="NB39" s="110" t="str">
        <f t="shared" si="125"/>
        <v>#REF!</v>
      </c>
      <c r="NC39" s="110" t="str">
        <f t="shared" si="125"/>
        <v>#REF!</v>
      </c>
      <c r="ND39" s="110" t="str">
        <f t="shared" si="125"/>
        <v>#REF!</v>
      </c>
      <c r="NE39" s="110"/>
      <c r="NF39" s="110"/>
      <c r="NG39" s="110" t="str">
        <f t="shared" ref="NG39:NL39" si="126">MIN(#REF!)</f>
        <v>#REF!</v>
      </c>
      <c r="NH39" s="110" t="str">
        <f t="shared" si="126"/>
        <v>#REF!</v>
      </c>
      <c r="NI39" s="110" t="str">
        <f t="shared" si="126"/>
        <v>#REF!</v>
      </c>
      <c r="NJ39" s="110" t="str">
        <f t="shared" si="126"/>
        <v>#REF!</v>
      </c>
      <c r="NK39" s="110" t="str">
        <f t="shared" si="126"/>
        <v>#REF!</v>
      </c>
      <c r="NL39" s="110" t="str">
        <f t="shared" si="126"/>
        <v>#REF!</v>
      </c>
      <c r="NM39" s="110"/>
      <c r="NN39" s="110"/>
      <c r="NO39" s="110" t="str">
        <f t="shared" ref="NO39:NP39" si="127">MIN(#REF!)</f>
        <v>#REF!</v>
      </c>
      <c r="NP39" s="110" t="str">
        <f t="shared" si="127"/>
        <v>#REF!</v>
      </c>
    </row>
    <row r="40" ht="14.25" customHeight="1">
      <c r="B40" s="113" t="s">
        <v>101</v>
      </c>
      <c r="C40" s="114">
        <f t="shared" ref="C40:T40" si="128">MAX(C14:C37)</f>
        <v>50.43</v>
      </c>
      <c r="D40" s="114">
        <f t="shared" si="128"/>
        <v>342</v>
      </c>
      <c r="E40" s="114">
        <f t="shared" si="128"/>
        <v>135</v>
      </c>
      <c r="F40" s="114">
        <f t="shared" si="128"/>
        <v>110</v>
      </c>
      <c r="G40" s="114">
        <f t="shared" si="128"/>
        <v>23.4</v>
      </c>
      <c r="H40" s="114">
        <f t="shared" si="128"/>
        <v>0</v>
      </c>
      <c r="I40" s="114">
        <f t="shared" si="128"/>
        <v>6</v>
      </c>
      <c r="J40" s="114">
        <f t="shared" si="128"/>
        <v>53</v>
      </c>
      <c r="K40" s="114">
        <f t="shared" si="128"/>
        <v>52</v>
      </c>
      <c r="L40" s="114">
        <f t="shared" si="128"/>
        <v>140</v>
      </c>
      <c r="M40" s="114">
        <f t="shared" si="128"/>
        <v>77</v>
      </c>
      <c r="N40" s="114">
        <f t="shared" si="128"/>
        <v>19.2</v>
      </c>
      <c r="O40" s="114">
        <f t="shared" si="128"/>
        <v>0</v>
      </c>
      <c r="P40" s="114">
        <f t="shared" si="128"/>
        <v>6</v>
      </c>
      <c r="Q40" s="114">
        <f t="shared" si="128"/>
        <v>56</v>
      </c>
      <c r="R40" s="114">
        <f t="shared" si="128"/>
        <v>54</v>
      </c>
      <c r="S40" s="114">
        <f t="shared" si="128"/>
        <v>344.2</v>
      </c>
      <c r="T40" s="114">
        <f t="shared" si="128"/>
        <v>3363</v>
      </c>
      <c r="U40" s="114"/>
      <c r="V40" s="114">
        <f t="shared" ref="V40:X40" si="129">MAX(V14:V37)</f>
        <v>0</v>
      </c>
      <c r="W40" s="114">
        <f t="shared" si="129"/>
        <v>343.7</v>
      </c>
      <c r="X40" s="114">
        <f t="shared" si="129"/>
        <v>2837</v>
      </c>
      <c r="Y40" s="114"/>
      <c r="Z40" s="114">
        <f t="shared" ref="Z40:AB40" si="130">MAX(Z14:Z37)</f>
        <v>0</v>
      </c>
      <c r="AA40" s="114">
        <f t="shared" si="130"/>
        <v>364.2</v>
      </c>
      <c r="AB40" s="114">
        <f t="shared" si="130"/>
        <v>419.1</v>
      </c>
      <c r="AC40" s="114"/>
      <c r="AD40" s="114">
        <f t="shared" ref="AD40:AF40" si="131">MAX(AD14:AD37)</f>
        <v>0</v>
      </c>
      <c r="AE40" s="114">
        <f t="shared" si="131"/>
        <v>348.8</v>
      </c>
      <c r="AF40" s="114">
        <f t="shared" si="131"/>
        <v>438.5</v>
      </c>
      <c r="AG40" s="114"/>
      <c r="AH40" s="114">
        <f t="shared" ref="AH40:AJ40" si="132">MAX(AH14:AH37)</f>
        <v>0</v>
      </c>
      <c r="AI40" s="114">
        <f t="shared" si="132"/>
        <v>350.8</v>
      </c>
      <c r="AJ40" s="114">
        <f t="shared" si="132"/>
        <v>484.6</v>
      </c>
      <c r="AK40" s="114"/>
      <c r="AL40" s="114">
        <f t="shared" ref="AL40:AN40" si="133">MAX(AL14:AL37)</f>
        <v>0</v>
      </c>
      <c r="AM40" s="114">
        <f t="shared" si="133"/>
        <v>341.9</v>
      </c>
      <c r="AN40" s="114">
        <f t="shared" si="133"/>
        <v>494.4</v>
      </c>
      <c r="AO40" s="114"/>
      <c r="AP40" s="114">
        <f t="shared" ref="AP40:AR40" si="134">MAX(AP14:AP37)</f>
        <v>0</v>
      </c>
      <c r="AQ40" s="114">
        <f t="shared" si="134"/>
        <v>135</v>
      </c>
      <c r="AR40" s="114">
        <f t="shared" si="134"/>
        <v>110</v>
      </c>
      <c r="AS40" s="114"/>
      <c r="AT40" s="114">
        <f t="shared" ref="AT40:AV40" si="135">MAX(AT14:AT37)</f>
        <v>0</v>
      </c>
      <c r="AU40" s="114">
        <f t="shared" si="135"/>
        <v>140</v>
      </c>
      <c r="AV40" s="114">
        <f t="shared" si="135"/>
        <v>77</v>
      </c>
      <c r="AW40" s="114"/>
      <c r="AX40" s="114">
        <f t="shared" ref="AX40:AY40" si="136">MAX(AX14:AX37)</f>
        <v>0</v>
      </c>
      <c r="AY40" s="114">
        <f t="shared" si="136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7">MAX(BJ14:BJ37)</f>
        <v>99</v>
      </c>
      <c r="BK40" s="114">
        <f t="shared" si="137"/>
        <v>66</v>
      </c>
      <c r="BL40" s="112">
        <f t="shared" si="137"/>
        <v>0</v>
      </c>
      <c r="BM40" s="114">
        <f t="shared" si="137"/>
        <v>348</v>
      </c>
      <c r="BN40" s="114">
        <f t="shared" si="137"/>
        <v>148</v>
      </c>
      <c r="BO40" s="114">
        <f t="shared" si="137"/>
        <v>292</v>
      </c>
      <c r="BP40" s="114">
        <f t="shared" si="137"/>
        <v>14.6</v>
      </c>
      <c r="BQ40" s="114">
        <f t="shared" si="137"/>
        <v>0</v>
      </c>
      <c r="BR40" s="114">
        <f t="shared" si="137"/>
        <v>6</v>
      </c>
      <c r="BS40" s="114">
        <f t="shared" si="137"/>
        <v>70</v>
      </c>
      <c r="BT40" s="114">
        <f t="shared" si="137"/>
        <v>69</v>
      </c>
      <c r="BU40" s="114">
        <f t="shared" si="137"/>
        <v>348</v>
      </c>
      <c r="BV40" s="114">
        <f t="shared" si="137"/>
        <v>365</v>
      </c>
      <c r="BW40" s="114"/>
      <c r="BX40" s="114">
        <f t="shared" ref="BX40:BZ40" si="138">MAX(BX14:BX37)</f>
        <v>42</v>
      </c>
      <c r="BY40" s="114">
        <f t="shared" si="138"/>
        <v>341</v>
      </c>
      <c r="BZ40" s="114">
        <f t="shared" si="138"/>
        <v>381</v>
      </c>
      <c r="CA40" s="114"/>
      <c r="CB40" s="114">
        <f t="shared" ref="CB40:CD40" si="139">MAX(CB14:CB37)</f>
        <v>40</v>
      </c>
      <c r="CC40" s="114">
        <f t="shared" si="139"/>
        <v>348</v>
      </c>
      <c r="CD40" s="114">
        <f t="shared" si="139"/>
        <v>276</v>
      </c>
      <c r="CE40" s="114"/>
      <c r="CF40" s="114">
        <f t="shared" ref="CF40:CH40" si="140">MAX(CF14:CF37)</f>
        <v>20</v>
      </c>
      <c r="CG40" s="114">
        <f t="shared" si="140"/>
        <v>340</v>
      </c>
      <c r="CH40" s="114">
        <f t="shared" si="140"/>
        <v>282</v>
      </c>
      <c r="CI40" s="114"/>
      <c r="CJ40" s="114">
        <f t="shared" ref="CJ40:CL40" si="141">MAX(CJ14:CJ37)</f>
        <v>38</v>
      </c>
      <c r="CK40" s="114">
        <f t="shared" si="141"/>
        <v>354</v>
      </c>
      <c r="CL40" s="114">
        <f t="shared" si="141"/>
        <v>264</v>
      </c>
      <c r="CM40" s="114"/>
      <c r="CN40" s="114">
        <f t="shared" ref="CN40:CP40" si="142">MAX(CN14:CN37)</f>
        <v>7</v>
      </c>
      <c r="CO40" s="114">
        <f t="shared" si="142"/>
        <v>339</v>
      </c>
      <c r="CP40" s="114">
        <f t="shared" si="142"/>
        <v>305</v>
      </c>
      <c r="CQ40" s="114"/>
      <c r="CR40" s="114">
        <f t="shared" ref="CR40:CT40" si="143">MAX(CR14:CR37)</f>
        <v>8</v>
      </c>
      <c r="CS40" s="114">
        <f t="shared" si="143"/>
        <v>340</v>
      </c>
      <c r="CT40" s="114">
        <f t="shared" si="143"/>
        <v>299</v>
      </c>
      <c r="CU40" s="114"/>
      <c r="CV40" s="114">
        <f t="shared" ref="CV40:CX40" si="144">MAX(CV14:CV37)</f>
        <v>103</v>
      </c>
      <c r="CW40" s="114">
        <f t="shared" si="144"/>
        <v>345</v>
      </c>
      <c r="CX40" s="114">
        <f t="shared" si="144"/>
        <v>293</v>
      </c>
      <c r="CY40" s="114"/>
      <c r="CZ40" s="114">
        <f t="shared" ref="CZ40:DB40" si="145">MAX(CZ14:CZ37)</f>
        <v>67</v>
      </c>
      <c r="DA40" s="114">
        <f t="shared" si="145"/>
        <v>333</v>
      </c>
      <c r="DB40" s="114">
        <f t="shared" si="145"/>
        <v>298</v>
      </c>
      <c r="DC40" s="114"/>
      <c r="DD40" s="114">
        <f t="shared" ref="DD40:DE40" si="146">MAX(DD14:DD37)</f>
        <v>63</v>
      </c>
      <c r="DE40" s="114">
        <f t="shared" si="146"/>
        <v>148</v>
      </c>
      <c r="DF40" s="114"/>
      <c r="DG40" s="114">
        <f t="shared" ref="DG40:DH40" si="147">MAX(DG14:DG37)</f>
        <v>292</v>
      </c>
      <c r="DH40" s="114">
        <f t="shared" si="147"/>
        <v>14.6</v>
      </c>
      <c r="DI40" s="114"/>
      <c r="DJ40" s="114">
        <f t="shared" ref="DJ40:DW40" si="148">MAX(DJ14:DJ37)</f>
        <v>7</v>
      </c>
      <c r="DK40" s="114">
        <f t="shared" si="148"/>
        <v>64</v>
      </c>
      <c r="DL40" s="114">
        <f t="shared" si="148"/>
        <v>62</v>
      </c>
      <c r="DM40" s="112">
        <f t="shared" si="148"/>
        <v>0</v>
      </c>
      <c r="DN40" s="114">
        <f t="shared" si="148"/>
        <v>346</v>
      </c>
      <c r="DO40" s="114">
        <f t="shared" si="148"/>
        <v>142</v>
      </c>
      <c r="DP40" s="114">
        <f t="shared" si="148"/>
        <v>49.9</v>
      </c>
      <c r="DQ40" s="114">
        <f t="shared" si="148"/>
        <v>27.64</v>
      </c>
      <c r="DR40" s="114">
        <f t="shared" si="148"/>
        <v>9</v>
      </c>
      <c r="DS40" s="114">
        <f t="shared" si="148"/>
        <v>8</v>
      </c>
      <c r="DT40" s="114">
        <f t="shared" si="148"/>
        <v>48</v>
      </c>
      <c r="DU40" s="114">
        <f t="shared" si="148"/>
        <v>57</v>
      </c>
      <c r="DV40" s="114">
        <f t="shared" si="148"/>
        <v>0</v>
      </c>
      <c r="DW40" s="114">
        <f t="shared" si="148"/>
        <v>0</v>
      </c>
      <c r="DX40" s="114"/>
      <c r="DY40" s="114">
        <f t="shared" ref="DY40:EA40" si="149">MAX(DY14:DY37)</f>
        <v>0</v>
      </c>
      <c r="DZ40" s="114">
        <f t="shared" si="149"/>
        <v>0</v>
      </c>
      <c r="EA40" s="114">
        <f t="shared" si="149"/>
        <v>0</v>
      </c>
      <c r="EB40" s="114"/>
      <c r="EC40" s="114">
        <f t="shared" ref="EC40:EU40" si="150">MAX(EC14:EC37)</f>
        <v>0</v>
      </c>
      <c r="ED40" s="112">
        <f t="shared" si="150"/>
        <v>0</v>
      </c>
      <c r="EE40" s="114">
        <f t="shared" si="150"/>
        <v>344</v>
      </c>
      <c r="EF40" s="114">
        <f t="shared" si="150"/>
        <v>138</v>
      </c>
      <c r="EG40" s="114">
        <f t="shared" si="150"/>
        <v>112</v>
      </c>
      <c r="EH40" s="114">
        <f t="shared" si="150"/>
        <v>4.7</v>
      </c>
      <c r="EI40" s="114">
        <f t="shared" si="150"/>
        <v>0</v>
      </c>
      <c r="EJ40" s="114">
        <f t="shared" si="150"/>
        <v>9</v>
      </c>
      <c r="EK40" s="114">
        <f t="shared" si="150"/>
        <v>59</v>
      </c>
      <c r="EL40" s="114">
        <f t="shared" si="150"/>
        <v>58</v>
      </c>
      <c r="EM40" s="114">
        <f t="shared" si="150"/>
        <v>139</v>
      </c>
      <c r="EN40" s="114">
        <f t="shared" si="150"/>
        <v>145</v>
      </c>
      <c r="EO40" s="114">
        <f t="shared" si="150"/>
        <v>6.3</v>
      </c>
      <c r="EP40" s="114">
        <f t="shared" si="150"/>
        <v>0</v>
      </c>
      <c r="EQ40" s="114">
        <f t="shared" si="150"/>
        <v>9</v>
      </c>
      <c r="ER40" s="114">
        <f t="shared" si="150"/>
        <v>60</v>
      </c>
      <c r="ES40" s="114">
        <f t="shared" si="150"/>
        <v>59</v>
      </c>
      <c r="ET40" s="114">
        <f t="shared" si="150"/>
        <v>343</v>
      </c>
      <c r="EU40" s="114">
        <f t="shared" si="150"/>
        <v>0</v>
      </c>
      <c r="EV40" s="114"/>
      <c r="EW40" s="114">
        <f t="shared" ref="EW40:EY40" si="151">MAX(EW14:EW37)</f>
        <v>0</v>
      </c>
      <c r="EX40" s="114">
        <f t="shared" si="151"/>
        <v>342</v>
      </c>
      <c r="EY40" s="114">
        <f t="shared" si="151"/>
        <v>261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2">MAX(FI14:FI37)</f>
        <v>10.8</v>
      </c>
      <c r="FJ40" s="114">
        <f t="shared" si="152"/>
        <v>344</v>
      </c>
      <c r="FK40" s="114">
        <f t="shared" si="152"/>
        <v>342</v>
      </c>
      <c r="FL40" s="114"/>
      <c r="FM40" s="114">
        <f t="shared" ref="FM40:FN40" si="153">MAX(FM14:FM37)</f>
        <v>0</v>
      </c>
      <c r="FN40" s="114">
        <f t="shared" si="153"/>
        <v>344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4">MAX(FY14:FY37)</f>
        <v>0</v>
      </c>
      <c r="FZ40" s="112">
        <f t="shared" si="154"/>
        <v>0</v>
      </c>
      <c r="GA40" s="114">
        <f t="shared" si="154"/>
        <v>344</v>
      </c>
      <c r="GB40" s="114">
        <f t="shared" si="154"/>
        <v>545.42</v>
      </c>
      <c r="GC40" s="114"/>
      <c r="GD40" s="114">
        <f t="shared" ref="GD40:GF40" si="155">MAX(GD14:GD37)</f>
        <v>43.3</v>
      </c>
      <c r="GE40" s="114">
        <f t="shared" si="155"/>
        <v>344</v>
      </c>
      <c r="GF40" s="114">
        <f t="shared" si="155"/>
        <v>527.28</v>
      </c>
      <c r="GG40" s="114"/>
      <c r="GH40" s="114">
        <f t="shared" ref="GH40:GJ40" si="156">MAX(GH14:GH37)</f>
        <v>47.83</v>
      </c>
      <c r="GI40" s="114">
        <f t="shared" si="156"/>
        <v>344</v>
      </c>
      <c r="GJ40" s="114">
        <f t="shared" si="156"/>
        <v>251.02</v>
      </c>
      <c r="GK40" s="114"/>
      <c r="GL40" s="114">
        <f t="shared" ref="GL40:GN40" si="157">MAX(GL14:GL37)</f>
        <v>24.29</v>
      </c>
      <c r="GM40" s="114">
        <f t="shared" si="157"/>
        <v>344</v>
      </c>
      <c r="GN40" s="114">
        <f t="shared" si="157"/>
        <v>271.39</v>
      </c>
      <c r="GO40" s="114"/>
      <c r="GP40" s="114">
        <f t="shared" ref="GP40:GR40" si="158">MAX(GP14:GP37)</f>
        <v>32.58</v>
      </c>
      <c r="GQ40" s="114">
        <f t="shared" si="158"/>
        <v>344</v>
      </c>
      <c r="GR40" s="114">
        <f t="shared" si="158"/>
        <v>287.8</v>
      </c>
      <c r="GS40" s="114"/>
      <c r="GT40" s="114">
        <f t="shared" ref="GT40:GV40" si="159">MAX(GT14:GT37)</f>
        <v>23.62</v>
      </c>
      <c r="GU40" s="114">
        <f t="shared" si="159"/>
        <v>344</v>
      </c>
      <c r="GV40" s="114">
        <f t="shared" si="159"/>
        <v>275.06</v>
      </c>
      <c r="GW40" s="114"/>
      <c r="GX40" s="114">
        <f t="shared" ref="GX40:HC40" si="160">MAX(GX14:GX37)</f>
        <v>25.96</v>
      </c>
      <c r="GY40" s="112">
        <f t="shared" si="160"/>
        <v>0</v>
      </c>
      <c r="GZ40" s="114">
        <f t="shared" si="160"/>
        <v>0</v>
      </c>
      <c r="HA40" s="114">
        <f t="shared" si="160"/>
        <v>0</v>
      </c>
      <c r="HB40" s="114">
        <f t="shared" si="160"/>
        <v>260</v>
      </c>
      <c r="HC40" s="114">
        <f t="shared" si="160"/>
        <v>13</v>
      </c>
      <c r="HD40" s="114"/>
      <c r="HE40" s="114">
        <f t="shared" ref="HE40:HK40" si="161">MAX(HE14:HE37)</f>
        <v>8</v>
      </c>
      <c r="HF40" s="114">
        <f t="shared" si="161"/>
        <v>56</v>
      </c>
      <c r="HG40" s="114">
        <f t="shared" si="161"/>
        <v>56</v>
      </c>
      <c r="HH40" s="114">
        <f t="shared" si="161"/>
        <v>0</v>
      </c>
      <c r="HI40" s="114">
        <f t="shared" si="161"/>
        <v>0</v>
      </c>
      <c r="HJ40" s="114">
        <f t="shared" si="161"/>
        <v>268</v>
      </c>
      <c r="HK40" s="114">
        <f t="shared" si="161"/>
        <v>13.4</v>
      </c>
      <c r="HL40" s="114"/>
      <c r="HM40" s="114">
        <f t="shared" ref="HM40:HS40" si="162">MAX(HM14:HM37)</f>
        <v>5</v>
      </c>
      <c r="HN40" s="114">
        <f t="shared" si="162"/>
        <v>56</v>
      </c>
      <c r="HO40" s="114">
        <f t="shared" si="162"/>
        <v>54</v>
      </c>
      <c r="HP40" s="114">
        <f t="shared" si="162"/>
        <v>0</v>
      </c>
      <c r="HQ40" s="114">
        <f t="shared" si="162"/>
        <v>0</v>
      </c>
      <c r="HR40" s="114">
        <f t="shared" si="162"/>
        <v>236</v>
      </c>
      <c r="HS40" s="114">
        <f t="shared" si="162"/>
        <v>11.8</v>
      </c>
      <c r="HT40" s="114"/>
      <c r="HU40" s="114">
        <f t="shared" ref="HU40:IB40" si="163">MAX(HU14:HU37)</f>
        <v>7</v>
      </c>
      <c r="HV40" s="114">
        <f t="shared" si="163"/>
        <v>54</v>
      </c>
      <c r="HW40" s="114">
        <f t="shared" si="163"/>
        <v>54</v>
      </c>
      <c r="HX40" s="112">
        <f t="shared" si="163"/>
        <v>0</v>
      </c>
      <c r="HY40" s="114">
        <f t="shared" si="163"/>
        <v>135</v>
      </c>
      <c r="HZ40" s="114">
        <f t="shared" si="163"/>
        <v>33</v>
      </c>
      <c r="IA40" s="114">
        <f t="shared" si="163"/>
        <v>156</v>
      </c>
      <c r="IB40" s="114">
        <f t="shared" si="163"/>
        <v>7.8</v>
      </c>
      <c r="IC40" s="114"/>
      <c r="ID40" s="114">
        <f t="shared" ref="ID40:IK40" si="164">MAX(ID14:ID37)</f>
        <v>2</v>
      </c>
      <c r="IE40" s="114">
        <f t="shared" si="164"/>
        <v>58</v>
      </c>
      <c r="IF40" s="114">
        <f t="shared" si="164"/>
        <v>38</v>
      </c>
      <c r="IG40" s="112">
        <f t="shared" si="164"/>
        <v>0</v>
      </c>
      <c r="IH40" s="114">
        <f t="shared" si="164"/>
        <v>144</v>
      </c>
      <c r="II40" s="114">
        <f t="shared" si="164"/>
        <v>35.5</v>
      </c>
      <c r="IJ40" s="114">
        <f t="shared" si="164"/>
        <v>215</v>
      </c>
      <c r="IK40" s="114">
        <f t="shared" si="164"/>
        <v>11</v>
      </c>
      <c r="IL40" s="114"/>
      <c r="IM40" s="114">
        <f t="shared" ref="IM40:IS40" si="165">MAX(IM14:IM37)</f>
        <v>6</v>
      </c>
      <c r="IN40" s="114">
        <f t="shared" si="165"/>
        <v>49</v>
      </c>
      <c r="IO40" s="114">
        <f t="shared" si="165"/>
        <v>49</v>
      </c>
      <c r="IP40" s="114">
        <f t="shared" si="165"/>
        <v>144</v>
      </c>
      <c r="IQ40" s="114">
        <f t="shared" si="165"/>
        <v>35.6</v>
      </c>
      <c r="IR40" s="114">
        <f t="shared" si="165"/>
        <v>100</v>
      </c>
      <c r="IS40" s="114">
        <f t="shared" si="165"/>
        <v>5.1</v>
      </c>
      <c r="IT40" s="114"/>
      <c r="IU40" s="114">
        <f t="shared" ref="IU40:JB40" si="166">MAX(IU14:IU37)</f>
        <v>12</v>
      </c>
      <c r="IV40" s="114">
        <f t="shared" si="166"/>
        <v>54</v>
      </c>
      <c r="IW40" s="114">
        <f t="shared" si="166"/>
        <v>52</v>
      </c>
      <c r="IX40" s="112">
        <f t="shared" si="166"/>
        <v>0</v>
      </c>
      <c r="IY40" s="114">
        <f t="shared" si="166"/>
        <v>141.54</v>
      </c>
      <c r="IZ40" s="114">
        <f t="shared" si="166"/>
        <v>35.43</v>
      </c>
      <c r="JA40" s="114">
        <f t="shared" si="166"/>
        <v>486</v>
      </c>
      <c r="JB40" s="114">
        <f t="shared" si="166"/>
        <v>24.3</v>
      </c>
      <c r="JC40" s="114"/>
      <c r="JD40" s="114">
        <f t="shared" ref="JD40:JJ40" si="167">MAX(JD14:JD37)</f>
        <v>3</v>
      </c>
      <c r="JE40" s="114">
        <f t="shared" si="167"/>
        <v>74.76</v>
      </c>
      <c r="JF40" s="114">
        <f t="shared" si="167"/>
        <v>54.07</v>
      </c>
      <c r="JG40" s="114">
        <f t="shared" si="167"/>
        <v>0</v>
      </c>
      <c r="JH40" s="114">
        <f t="shared" si="167"/>
        <v>0</v>
      </c>
      <c r="JI40" s="114">
        <f t="shared" si="167"/>
        <v>0</v>
      </c>
      <c r="JJ40" s="114">
        <f t="shared" si="167"/>
        <v>0</v>
      </c>
      <c r="JK40" s="114"/>
      <c r="JL40" s="114">
        <f t="shared" ref="JL40:JO40" si="168">MAX(JL14:JL37)</f>
        <v>0</v>
      </c>
      <c r="JM40" s="114">
        <f t="shared" si="168"/>
        <v>0</v>
      </c>
      <c r="JN40" s="114">
        <f t="shared" si="168"/>
        <v>0</v>
      </c>
      <c r="JO40" s="112">
        <f t="shared" si="168"/>
        <v>0</v>
      </c>
      <c r="JP40" s="78"/>
      <c r="JQ40" s="78"/>
      <c r="JR40" s="78"/>
      <c r="JS40" s="78"/>
      <c r="JT40" s="78"/>
      <c r="JU40" s="240"/>
      <c r="JV40" s="240"/>
      <c r="JW40" s="240"/>
      <c r="JX40" s="240"/>
      <c r="JY40" s="240"/>
      <c r="JZ40" s="240"/>
      <c r="KA40" s="240"/>
      <c r="KB40" s="240"/>
      <c r="KC40" s="78">
        <v>2.0</v>
      </c>
      <c r="KD40" s="240"/>
      <c r="KE40" s="240"/>
      <c r="KF40" s="89"/>
      <c r="KG40" s="114">
        <f t="shared" ref="KG40:KJ40" si="169">MAX(KG14:KG37)</f>
        <v>34</v>
      </c>
      <c r="KH40" s="114">
        <f t="shared" si="169"/>
        <v>154</v>
      </c>
      <c r="KI40" s="114">
        <f t="shared" si="169"/>
        <v>8.2</v>
      </c>
      <c r="KJ40" s="114">
        <f t="shared" si="169"/>
        <v>0</v>
      </c>
      <c r="KK40" s="114"/>
      <c r="KL40" s="114">
        <f t="shared" ref="KL40:KR40" si="170">MAX(KL14:KL37)</f>
        <v>56</v>
      </c>
      <c r="KM40" s="114">
        <f t="shared" si="170"/>
        <v>56</v>
      </c>
      <c r="KN40" s="114">
        <f t="shared" si="170"/>
        <v>141</v>
      </c>
      <c r="KO40" s="114">
        <f t="shared" si="170"/>
        <v>34</v>
      </c>
      <c r="KP40" s="114">
        <f t="shared" si="170"/>
        <v>41</v>
      </c>
      <c r="KQ40" s="114">
        <f t="shared" si="170"/>
        <v>2.1</v>
      </c>
      <c r="KR40" s="114">
        <f t="shared" si="170"/>
        <v>0</v>
      </c>
      <c r="KS40" s="114"/>
      <c r="KT40" s="114">
        <f t="shared" ref="KT40:LA40" si="171">MAX(KT14:KT37)</f>
        <v>54</v>
      </c>
      <c r="KU40" s="114">
        <f t="shared" si="171"/>
        <v>52</v>
      </c>
      <c r="KV40" s="114">
        <f t="shared" si="171"/>
        <v>0</v>
      </c>
      <c r="KW40" s="112">
        <f t="shared" si="171"/>
        <v>0</v>
      </c>
      <c r="KX40" s="114">
        <f t="shared" si="171"/>
        <v>145</v>
      </c>
      <c r="KY40" s="114">
        <f t="shared" si="171"/>
        <v>384</v>
      </c>
      <c r="KZ40" s="114">
        <f t="shared" si="171"/>
        <v>18.8</v>
      </c>
      <c r="LA40" s="114">
        <f t="shared" si="171"/>
        <v>3</v>
      </c>
      <c r="LB40" s="114"/>
      <c r="LC40" s="114">
        <f t="shared" ref="LC40:LI40" si="172">MAX(LC14:LC37)</f>
        <v>57</v>
      </c>
      <c r="LD40" s="114">
        <f t="shared" si="172"/>
        <v>57</v>
      </c>
      <c r="LE40" s="114">
        <f t="shared" si="172"/>
        <v>145</v>
      </c>
      <c r="LF40" s="114">
        <f t="shared" si="172"/>
        <v>36</v>
      </c>
      <c r="LG40" s="114">
        <f t="shared" si="172"/>
        <v>344</v>
      </c>
      <c r="LH40" s="114">
        <f t="shared" si="172"/>
        <v>16.9</v>
      </c>
      <c r="LI40" s="114">
        <f t="shared" si="172"/>
        <v>5</v>
      </c>
      <c r="LJ40" s="114"/>
      <c r="LK40" s="114">
        <f t="shared" ref="LK40:LO40" si="173">MAX(LK14:LK37)</f>
        <v>57</v>
      </c>
      <c r="LL40" s="114">
        <f t="shared" si="173"/>
        <v>57</v>
      </c>
      <c r="LM40" s="114">
        <f t="shared" si="173"/>
        <v>0</v>
      </c>
      <c r="LN40" s="112">
        <f t="shared" si="173"/>
        <v>0</v>
      </c>
      <c r="LO40" s="114">
        <f t="shared" si="173"/>
        <v>347</v>
      </c>
      <c r="LP40" s="114"/>
      <c r="LQ40" s="114"/>
      <c r="LR40" s="114"/>
      <c r="LS40" s="114"/>
      <c r="LT40" s="114" t="str">
        <f t="shared" ref="LT40:MV40" si="174">MAX(#REF!)</f>
        <v>#REF!</v>
      </c>
      <c r="LU40" s="114" t="str">
        <f t="shared" si="174"/>
        <v>#REF!</v>
      </c>
      <c r="LV40" s="114" t="str">
        <f t="shared" si="174"/>
        <v>#REF!</v>
      </c>
      <c r="LW40" s="114" t="str">
        <f t="shared" si="174"/>
        <v>#REF!</v>
      </c>
      <c r="LX40" s="114" t="str">
        <f t="shared" si="174"/>
        <v>#REF!</v>
      </c>
      <c r="LY40" s="114" t="str">
        <f t="shared" si="174"/>
        <v>#REF!</v>
      </c>
      <c r="LZ40" s="114" t="str">
        <f t="shared" si="174"/>
        <v>#REF!</v>
      </c>
      <c r="MA40" s="114" t="str">
        <f t="shared" si="174"/>
        <v>#REF!</v>
      </c>
      <c r="MB40" s="114" t="str">
        <f t="shared" si="174"/>
        <v>#REF!</v>
      </c>
      <c r="MC40" s="114" t="str">
        <f t="shared" si="174"/>
        <v>#REF!</v>
      </c>
      <c r="MD40" s="114" t="str">
        <f t="shared" si="174"/>
        <v>#REF!</v>
      </c>
      <c r="ME40" s="114" t="str">
        <f t="shared" si="174"/>
        <v>#REF!</v>
      </c>
      <c r="MF40" s="114" t="str">
        <f t="shared" si="174"/>
        <v>#REF!</v>
      </c>
      <c r="MG40" s="114" t="str">
        <f t="shared" si="174"/>
        <v>#REF!</v>
      </c>
      <c r="MH40" s="114" t="str">
        <f t="shared" si="174"/>
        <v>#REF!</v>
      </c>
      <c r="MI40" s="114" t="str">
        <f t="shared" si="174"/>
        <v>#REF!</v>
      </c>
      <c r="MJ40" s="114" t="str">
        <f t="shared" si="174"/>
        <v>#REF!</v>
      </c>
      <c r="MK40" s="114" t="str">
        <f t="shared" si="174"/>
        <v>#REF!</v>
      </c>
      <c r="ML40" s="114" t="str">
        <f t="shared" si="174"/>
        <v>#REF!</v>
      </c>
      <c r="MM40" s="114" t="str">
        <f t="shared" si="174"/>
        <v>#REF!</v>
      </c>
      <c r="MN40" s="114" t="str">
        <f t="shared" si="174"/>
        <v>#REF!</v>
      </c>
      <c r="MO40" s="112" t="str">
        <f t="shared" si="174"/>
        <v>#REF!</v>
      </c>
      <c r="MP40" s="114" t="str">
        <f t="shared" si="174"/>
        <v>#REF!</v>
      </c>
      <c r="MQ40" s="114" t="str">
        <f t="shared" si="174"/>
        <v>#REF!</v>
      </c>
      <c r="MR40" s="114" t="str">
        <f t="shared" si="174"/>
        <v>#REF!</v>
      </c>
      <c r="MS40" s="114" t="str">
        <f t="shared" si="174"/>
        <v>#REF!</v>
      </c>
      <c r="MT40" s="114" t="str">
        <f t="shared" si="174"/>
        <v>#REF!</v>
      </c>
      <c r="MU40" s="114" t="str">
        <f t="shared" si="174"/>
        <v>#REF!</v>
      </c>
      <c r="MV40" s="114" t="str">
        <f t="shared" si="174"/>
        <v>#REF!</v>
      </c>
      <c r="MW40" s="114"/>
      <c r="MX40" s="114"/>
      <c r="MY40" s="114" t="str">
        <f t="shared" ref="MY40:ND40" si="175">MAX(#REF!)</f>
        <v>#REF!</v>
      </c>
      <c r="MZ40" s="114" t="str">
        <f t="shared" si="175"/>
        <v>#REF!</v>
      </c>
      <c r="NA40" s="114" t="str">
        <f t="shared" si="175"/>
        <v>#REF!</v>
      </c>
      <c r="NB40" s="114" t="str">
        <f t="shared" si="175"/>
        <v>#REF!</v>
      </c>
      <c r="NC40" s="114" t="str">
        <f t="shared" si="175"/>
        <v>#REF!</v>
      </c>
      <c r="ND40" s="114" t="str">
        <f t="shared" si="175"/>
        <v>#REF!</v>
      </c>
      <c r="NE40" s="114"/>
      <c r="NF40" s="114"/>
      <c r="NG40" s="114" t="str">
        <f t="shared" ref="NG40:NL40" si="176">MAX(#REF!)</f>
        <v>#REF!</v>
      </c>
      <c r="NH40" s="114" t="str">
        <f t="shared" si="176"/>
        <v>#REF!</v>
      </c>
      <c r="NI40" s="114" t="str">
        <f t="shared" si="176"/>
        <v>#REF!</v>
      </c>
      <c r="NJ40" s="114" t="str">
        <f t="shared" si="176"/>
        <v>#REF!</v>
      </c>
      <c r="NK40" s="114" t="str">
        <f t="shared" si="176"/>
        <v>#REF!</v>
      </c>
      <c r="NL40" s="114" t="str">
        <f t="shared" si="176"/>
        <v>#REF!</v>
      </c>
      <c r="NM40" s="114"/>
      <c r="NN40" s="114"/>
      <c r="NO40" s="114" t="str">
        <f t="shared" ref="NO40:NP40" si="177">MAX(#REF!)</f>
        <v>#REF!</v>
      </c>
      <c r="NP40" s="114" t="str">
        <f t="shared" si="177"/>
        <v>#REF!</v>
      </c>
    </row>
    <row r="41" ht="14.25" customHeight="1">
      <c r="C41" s="6"/>
      <c r="N41" s="116"/>
      <c r="S41" s="116"/>
      <c r="W41" s="116"/>
      <c r="Y41" s="116"/>
      <c r="AA41" s="116"/>
      <c r="AB41" s="116"/>
      <c r="AC41" s="116"/>
      <c r="AE41" s="116"/>
      <c r="AK41" s="116"/>
      <c r="JP41" s="78"/>
      <c r="JQ41" s="78"/>
      <c r="JR41" s="78"/>
      <c r="JS41" s="78"/>
      <c r="JT41" s="78"/>
      <c r="JU41" s="240"/>
      <c r="JV41" s="240"/>
      <c r="JW41" s="240"/>
      <c r="JX41" s="240"/>
      <c r="JY41" s="240"/>
      <c r="JZ41" s="240"/>
      <c r="KA41" s="240"/>
      <c r="KB41" s="240"/>
      <c r="KC41" s="78">
        <v>2.0</v>
      </c>
      <c r="KD41" s="240"/>
      <c r="KE41" s="240"/>
      <c r="KF41" s="89"/>
    </row>
    <row r="42" ht="14.25" customHeight="1">
      <c r="C42" s="6"/>
      <c r="N42" s="116"/>
      <c r="S42" s="116"/>
      <c r="W42" s="116"/>
      <c r="Y42" s="116"/>
      <c r="AA42" s="116"/>
      <c r="AB42" s="116"/>
      <c r="AC42" s="116"/>
      <c r="AE42" s="116"/>
      <c r="AI42" s="201" t="s">
        <v>141</v>
      </c>
      <c r="AK42" s="116"/>
      <c r="JP42" s="78"/>
      <c r="JQ42" s="78"/>
      <c r="JR42" s="78"/>
      <c r="JS42" s="78"/>
      <c r="JT42" s="78"/>
      <c r="JU42" s="240"/>
      <c r="JV42" s="240"/>
      <c r="JW42" s="240"/>
      <c r="JX42" s="240"/>
      <c r="JY42" s="240"/>
      <c r="JZ42" s="240"/>
      <c r="KA42" s="240"/>
      <c r="KB42" s="240"/>
      <c r="KC42" s="78">
        <v>2.0</v>
      </c>
      <c r="KD42" s="240"/>
      <c r="KE42" s="240"/>
      <c r="KF42" s="89"/>
    </row>
    <row r="43" ht="14.25" customHeight="1">
      <c r="C43" s="6"/>
      <c r="N43" s="116"/>
      <c r="S43" s="116"/>
      <c r="W43" s="116"/>
      <c r="Y43" s="116"/>
      <c r="AA43" s="116"/>
      <c r="AB43" s="116"/>
      <c r="AC43" s="116"/>
      <c r="AE43" s="116"/>
      <c r="AK43" s="116"/>
      <c r="AO43" s="201" t="s">
        <v>102</v>
      </c>
      <c r="JP43" s="78"/>
      <c r="JQ43" s="78"/>
      <c r="JR43" s="78"/>
      <c r="JS43" s="78"/>
      <c r="JT43" s="78"/>
      <c r="JU43" s="240"/>
      <c r="JV43" s="240"/>
      <c r="JW43" s="240"/>
      <c r="JX43" s="240"/>
      <c r="JY43" s="240"/>
      <c r="JZ43" s="240"/>
      <c r="KA43" s="240"/>
      <c r="KB43" s="240"/>
      <c r="KC43" s="78">
        <v>2.0</v>
      </c>
      <c r="KD43" s="240"/>
      <c r="KE43" s="240"/>
      <c r="KF43" s="89"/>
    </row>
    <row r="44" ht="14.25" customHeight="1">
      <c r="C44" s="6"/>
      <c r="N44" s="116"/>
      <c r="S44" s="116"/>
      <c r="W44" s="116"/>
      <c r="X44" s="201" t="s">
        <v>142</v>
      </c>
      <c r="Y44" s="116"/>
      <c r="AA44" s="116"/>
      <c r="AB44" s="116"/>
      <c r="AC44" s="276" t="s">
        <v>102</v>
      </c>
      <c r="AE44" s="116"/>
      <c r="AK44" s="116"/>
      <c r="JP44" s="240"/>
      <c r="JQ44" s="240"/>
      <c r="JR44" s="78"/>
      <c r="JS44" s="78"/>
      <c r="JT44" s="78"/>
      <c r="JU44" s="240"/>
      <c r="JV44" s="240"/>
      <c r="JW44" s="240"/>
      <c r="JX44" s="240"/>
      <c r="JY44" s="240"/>
      <c r="JZ44" s="240"/>
      <c r="KA44" s="240"/>
      <c r="KB44" s="240"/>
      <c r="KC44" s="78">
        <v>2.0</v>
      </c>
      <c r="KD44" s="240"/>
      <c r="KE44" s="240"/>
      <c r="KF44" s="89"/>
    </row>
    <row r="45" ht="14.25" customHeight="1">
      <c r="C45" s="6"/>
      <c r="N45" s="116"/>
      <c r="S45" s="116"/>
      <c r="W45" s="116"/>
      <c r="Y45" s="116"/>
      <c r="AA45" s="116"/>
      <c r="AB45" s="116"/>
      <c r="AC45" s="116"/>
      <c r="AE45" s="116"/>
      <c r="AK45" s="116"/>
      <c r="JP45" s="240"/>
      <c r="JQ45" s="240"/>
      <c r="JR45" s="78"/>
      <c r="JS45" s="78"/>
      <c r="JT45" s="78"/>
      <c r="JU45" s="240"/>
      <c r="JV45" s="240"/>
      <c r="JW45" s="240"/>
      <c r="JX45" s="240"/>
      <c r="JY45" s="240"/>
      <c r="JZ45" s="240"/>
      <c r="KA45" s="240"/>
      <c r="KB45" s="240"/>
      <c r="KC45" s="78">
        <v>2.0</v>
      </c>
      <c r="KD45" s="240"/>
      <c r="KE45" s="240"/>
      <c r="KF45" s="89"/>
    </row>
    <row r="46" ht="14.25" customHeight="1">
      <c r="C46" s="6"/>
      <c r="N46" s="116"/>
      <c r="S46" s="116"/>
      <c r="W46" s="116"/>
      <c r="Y46" s="116"/>
      <c r="AA46" s="116"/>
      <c r="AB46" s="116"/>
      <c r="AC46" s="116"/>
      <c r="AE46" s="116"/>
      <c r="AK46" s="116"/>
      <c r="JP46" s="240"/>
      <c r="JQ46" s="240"/>
      <c r="JR46" s="78"/>
      <c r="JS46" s="78"/>
      <c r="JT46" s="78"/>
      <c r="JU46" s="240"/>
      <c r="JV46" s="240"/>
      <c r="JW46" s="240"/>
      <c r="JX46" s="240"/>
      <c r="JY46" s="240"/>
      <c r="JZ46" s="240"/>
      <c r="KA46" s="240"/>
      <c r="KB46" s="240"/>
      <c r="KC46" s="78">
        <v>2.0</v>
      </c>
      <c r="KD46" s="240"/>
      <c r="KE46" s="240"/>
      <c r="KF46" s="89"/>
    </row>
    <row r="47" ht="14.25" customHeight="1">
      <c r="C47" s="6"/>
      <c r="N47" s="116"/>
      <c r="S47" s="116"/>
      <c r="W47" s="116"/>
      <c r="Y47" s="116"/>
      <c r="AA47" s="116"/>
      <c r="AB47" s="116"/>
      <c r="AC47" s="116"/>
      <c r="AE47" s="116"/>
      <c r="AK47" s="116"/>
      <c r="JP47" s="240"/>
      <c r="JQ47" s="240"/>
      <c r="JR47" s="78"/>
      <c r="JS47" s="78"/>
      <c r="JT47" s="78"/>
      <c r="JU47" s="240"/>
      <c r="JV47" s="240"/>
      <c r="JW47" s="240"/>
      <c r="JX47" s="240"/>
      <c r="JY47" s="240"/>
      <c r="JZ47" s="240"/>
      <c r="KA47" s="240"/>
      <c r="KB47" s="240"/>
      <c r="KC47" s="78">
        <v>2.0</v>
      </c>
      <c r="KD47" s="240"/>
      <c r="KE47" s="240"/>
      <c r="KF47" s="89"/>
    </row>
    <row r="48" ht="14.25" customHeight="1">
      <c r="C48" s="6"/>
      <c r="N48" s="116"/>
      <c r="S48" s="116"/>
      <c r="W48" s="116"/>
      <c r="Y48" s="116"/>
      <c r="AA48" s="116"/>
      <c r="AB48" s="116"/>
      <c r="AC48" s="116"/>
      <c r="AE48" s="116"/>
      <c r="AK48" s="116"/>
      <c r="JP48" s="240"/>
      <c r="JQ48" s="240"/>
      <c r="JR48" s="78"/>
      <c r="JS48" s="78"/>
      <c r="JT48" s="78"/>
      <c r="JU48" s="240"/>
      <c r="JV48" s="240"/>
      <c r="JW48" s="240"/>
      <c r="JX48" s="240"/>
      <c r="JY48" s="240"/>
      <c r="JZ48" s="240"/>
      <c r="KA48" s="240"/>
      <c r="KB48" s="240"/>
      <c r="KC48" s="78">
        <v>2.0</v>
      </c>
      <c r="KD48" s="240"/>
      <c r="KE48" s="240"/>
      <c r="KF48" s="89"/>
    </row>
    <row r="49" ht="14.25" customHeight="1">
      <c r="C49" s="6"/>
      <c r="N49" s="116"/>
      <c r="S49" s="116"/>
      <c r="W49" s="116"/>
      <c r="Y49" s="116"/>
      <c r="AA49" s="116"/>
      <c r="AB49" s="116"/>
      <c r="AC49" s="116"/>
      <c r="AE49" s="116"/>
      <c r="AK49" s="116"/>
      <c r="JP49" s="240"/>
      <c r="JQ49" s="240"/>
      <c r="JR49" s="78"/>
      <c r="JS49" s="78"/>
      <c r="JT49" s="78"/>
      <c r="JU49" s="240"/>
      <c r="JV49" s="240"/>
      <c r="JW49" s="240"/>
      <c r="JX49" s="240"/>
      <c r="JY49" s="240"/>
      <c r="JZ49" s="240"/>
      <c r="KA49" s="240"/>
      <c r="KB49" s="240"/>
      <c r="KC49" s="78">
        <v>2.0</v>
      </c>
      <c r="KD49" s="240"/>
      <c r="KE49" s="240"/>
      <c r="KF49" s="89"/>
    </row>
    <row r="50" ht="14.25" customHeight="1">
      <c r="C50" s="6"/>
      <c r="N50" s="116"/>
      <c r="S50" s="116"/>
      <c r="W50" s="116"/>
      <c r="Y50" s="116"/>
      <c r="AA50" s="116"/>
      <c r="AB50" s="116"/>
      <c r="AC50" s="116"/>
      <c r="AE50" s="116"/>
      <c r="AK50" s="116"/>
      <c r="JP50" s="240"/>
      <c r="JQ50" s="240"/>
      <c r="JR50" s="78"/>
      <c r="JS50" s="78"/>
      <c r="JT50" s="78"/>
      <c r="JU50" s="240"/>
      <c r="JV50" s="240"/>
      <c r="JW50" s="240"/>
      <c r="JX50" s="240"/>
      <c r="JY50" s="240"/>
      <c r="JZ50" s="240"/>
      <c r="KA50" s="240"/>
      <c r="KB50" s="240"/>
      <c r="KC50" s="78">
        <v>2.0</v>
      </c>
      <c r="KD50" s="240"/>
      <c r="KE50" s="240"/>
      <c r="KF50" s="89"/>
    </row>
    <row r="51" ht="14.25" customHeight="1">
      <c r="C51" s="6"/>
      <c r="N51" s="116"/>
      <c r="S51" s="116"/>
      <c r="W51" s="116"/>
      <c r="Y51" s="116"/>
      <c r="AA51" s="116"/>
      <c r="AB51" s="116"/>
      <c r="AC51" s="116"/>
      <c r="AE51" s="116"/>
      <c r="AK51" s="116"/>
      <c r="JP51" s="240"/>
      <c r="JQ51" s="240"/>
      <c r="JR51" s="78"/>
      <c r="JS51" s="78"/>
      <c r="JT51" s="78"/>
      <c r="JU51" s="240"/>
      <c r="JV51" s="240"/>
      <c r="JW51" s="240"/>
      <c r="JX51" s="240"/>
      <c r="JY51" s="240"/>
      <c r="JZ51" s="240"/>
      <c r="KA51" s="240"/>
      <c r="KB51" s="240"/>
      <c r="KC51" s="78">
        <v>2.0</v>
      </c>
      <c r="KD51" s="240"/>
      <c r="KE51" s="240"/>
      <c r="KF51" s="89"/>
    </row>
    <row r="52" ht="14.25" customHeight="1">
      <c r="C52" s="6"/>
      <c r="N52" s="116"/>
      <c r="S52" s="116"/>
      <c r="W52" s="116"/>
      <c r="Y52" s="116"/>
      <c r="AA52" s="116"/>
      <c r="AB52" s="116"/>
      <c r="AC52" s="116"/>
      <c r="AE52" s="116"/>
      <c r="AK52" s="116"/>
      <c r="JP52" s="240"/>
      <c r="JQ52" s="240"/>
      <c r="JR52" s="78"/>
      <c r="JS52" s="78"/>
      <c r="JT52" s="78"/>
      <c r="JU52" s="240"/>
      <c r="JV52" s="240"/>
      <c r="JW52" s="240"/>
      <c r="JX52" s="240"/>
      <c r="JY52" s="240"/>
      <c r="JZ52" s="240"/>
      <c r="KA52" s="240"/>
      <c r="KB52" s="240"/>
      <c r="KC52" s="78">
        <v>2.0</v>
      </c>
      <c r="KD52" s="240"/>
      <c r="KE52" s="240"/>
      <c r="KF52" s="89"/>
    </row>
    <row r="53" ht="14.25" customHeight="1">
      <c r="C53" s="6"/>
      <c r="N53" s="116"/>
      <c r="S53" s="116"/>
      <c r="W53" s="116"/>
      <c r="Y53" s="116"/>
      <c r="AA53" s="116"/>
      <c r="AB53" s="116"/>
      <c r="AC53" s="116"/>
      <c r="AE53" s="116"/>
      <c r="AK53" s="116"/>
      <c r="JP53" s="240"/>
      <c r="JQ53" s="240"/>
      <c r="JR53" s="78"/>
      <c r="JS53" s="78"/>
      <c r="JT53" s="78"/>
      <c r="JU53" s="240"/>
      <c r="JV53" s="240"/>
      <c r="JW53" s="240"/>
      <c r="JX53" s="240"/>
      <c r="JY53" s="240"/>
      <c r="JZ53" s="240"/>
      <c r="KA53" s="240"/>
      <c r="KB53" s="240"/>
      <c r="KC53" s="78">
        <v>2.0</v>
      </c>
      <c r="KD53" s="240"/>
      <c r="KE53" s="240"/>
      <c r="KF53" s="89"/>
    </row>
    <row r="54" ht="14.25" customHeight="1">
      <c r="C54" s="6"/>
      <c r="N54" s="116"/>
      <c r="S54" s="116"/>
      <c r="W54" s="116"/>
      <c r="Y54" s="116"/>
      <c r="AA54" s="116"/>
      <c r="AB54" s="116"/>
      <c r="AC54" s="116"/>
      <c r="AE54" s="116"/>
      <c r="AK54" s="116"/>
      <c r="JP54" s="240"/>
      <c r="JQ54" s="240"/>
      <c r="JR54" s="78"/>
      <c r="JS54" s="78"/>
      <c r="JT54" s="78"/>
      <c r="JU54" s="240"/>
      <c r="JV54" s="240"/>
      <c r="JW54" s="240"/>
      <c r="JX54" s="240"/>
      <c r="JY54" s="240"/>
      <c r="JZ54" s="240"/>
      <c r="KA54" s="240"/>
      <c r="KB54" s="240"/>
      <c r="KC54" s="78">
        <v>2.0</v>
      </c>
      <c r="KD54" s="240"/>
      <c r="KE54" s="240"/>
      <c r="KF54" s="89"/>
    </row>
    <row r="55" ht="14.25" customHeight="1">
      <c r="C55" s="6"/>
      <c r="N55" s="116"/>
      <c r="S55" s="116"/>
      <c r="W55" s="116"/>
      <c r="Y55" s="116"/>
      <c r="AA55" s="116"/>
      <c r="AB55" s="116"/>
      <c r="AC55" s="116"/>
      <c r="AE55" s="116"/>
      <c r="AK55" s="116"/>
      <c r="JP55" s="240"/>
      <c r="JQ55" s="240"/>
      <c r="JR55" s="78"/>
      <c r="JS55" s="78"/>
      <c r="JT55" s="78"/>
      <c r="JU55" s="240"/>
      <c r="JV55" s="240"/>
      <c r="JW55" s="240"/>
      <c r="JX55" s="240"/>
      <c r="JY55" s="240"/>
      <c r="JZ55" s="240"/>
      <c r="KA55" s="240"/>
      <c r="KB55" s="240"/>
      <c r="KC55" s="78">
        <v>2.0</v>
      </c>
      <c r="KD55" s="240"/>
      <c r="KE55" s="240"/>
      <c r="KF55" s="89"/>
    </row>
    <row r="56" ht="14.25" customHeight="1">
      <c r="C56" s="6"/>
      <c r="N56" s="116"/>
      <c r="S56" s="116"/>
      <c r="W56" s="116"/>
      <c r="Y56" s="116"/>
      <c r="AA56" s="116"/>
      <c r="AB56" s="116"/>
      <c r="AC56" s="116"/>
      <c r="AE56" s="116"/>
      <c r="AK56" s="116"/>
      <c r="JP56" s="240"/>
      <c r="JQ56" s="240"/>
      <c r="JR56" s="78"/>
      <c r="JS56" s="78"/>
      <c r="JT56" s="78"/>
      <c r="JU56" s="240"/>
      <c r="JV56" s="240"/>
      <c r="JW56" s="240"/>
      <c r="JX56" s="240"/>
      <c r="JY56" s="240"/>
      <c r="JZ56" s="240"/>
      <c r="KA56" s="240"/>
      <c r="KB56" s="240"/>
      <c r="KC56" s="78">
        <v>2.0</v>
      </c>
      <c r="KD56" s="240"/>
      <c r="KE56" s="240"/>
      <c r="KF56" s="89"/>
    </row>
    <row r="57" ht="14.25" customHeight="1">
      <c r="C57" s="6"/>
      <c r="N57" s="116"/>
      <c r="S57" s="116"/>
      <c r="W57" s="116"/>
      <c r="Y57" s="116"/>
      <c r="AA57" s="116"/>
      <c r="AB57" s="116"/>
      <c r="AC57" s="116"/>
      <c r="AE57" s="116"/>
      <c r="AK57" s="116"/>
      <c r="JP57" s="240"/>
      <c r="JQ57" s="240"/>
      <c r="JR57" s="240"/>
      <c r="JS57" s="240"/>
      <c r="JT57" s="78"/>
      <c r="JU57" s="240"/>
      <c r="JV57" s="240"/>
      <c r="JW57" s="240"/>
      <c r="JX57" s="240"/>
      <c r="JY57" s="240"/>
      <c r="JZ57" s="240"/>
      <c r="KA57" s="240"/>
      <c r="KB57" s="240"/>
      <c r="KC57" s="78">
        <v>2.0</v>
      </c>
      <c r="KD57" s="240"/>
      <c r="KE57" s="240"/>
      <c r="KF57" s="89"/>
    </row>
    <row r="58" ht="14.25" customHeight="1">
      <c r="C58" s="6"/>
      <c r="N58" s="116"/>
      <c r="S58" s="116"/>
      <c r="W58" s="116"/>
      <c r="Y58" s="116"/>
      <c r="AA58" s="116"/>
      <c r="AB58" s="116"/>
      <c r="AC58" s="116"/>
      <c r="AE58" s="116"/>
      <c r="AK58" s="116"/>
      <c r="JP58" s="240"/>
      <c r="JQ58" s="240"/>
      <c r="JR58" s="240"/>
      <c r="JS58" s="240"/>
      <c r="JT58" s="78"/>
      <c r="JU58" s="240"/>
      <c r="JV58" s="240"/>
      <c r="JW58" s="240"/>
      <c r="JX58" s="240"/>
      <c r="JY58" s="240"/>
      <c r="JZ58" s="240"/>
      <c r="KA58" s="240"/>
      <c r="KB58" s="240"/>
      <c r="KC58" s="78">
        <v>2.0</v>
      </c>
      <c r="KD58" s="240"/>
      <c r="KE58" s="240"/>
      <c r="KF58" s="89"/>
    </row>
    <row r="59" ht="14.25" customHeight="1">
      <c r="C59" s="6"/>
      <c r="N59" s="116"/>
      <c r="S59" s="116"/>
      <c r="W59" s="116"/>
      <c r="Y59" s="116"/>
      <c r="AA59" s="116"/>
      <c r="AB59" s="116"/>
      <c r="AC59" s="116"/>
      <c r="AE59" s="116"/>
      <c r="AK59" s="116"/>
      <c r="JP59" s="240"/>
      <c r="JQ59" s="240"/>
      <c r="JR59" s="240"/>
      <c r="JS59" s="240"/>
      <c r="JT59" s="78"/>
      <c r="JU59" s="240"/>
      <c r="JV59" s="240"/>
      <c r="JW59" s="240"/>
      <c r="JX59" s="240"/>
      <c r="JY59" s="240"/>
      <c r="JZ59" s="240"/>
      <c r="KA59" s="240"/>
      <c r="KB59" s="240"/>
      <c r="KC59" s="78">
        <v>2.0</v>
      </c>
      <c r="KD59" s="240"/>
      <c r="KE59" s="240"/>
      <c r="KF59" s="89"/>
    </row>
    <row r="60" ht="14.25" customHeight="1">
      <c r="C60" s="6"/>
      <c r="N60" s="116"/>
      <c r="S60" s="116"/>
      <c r="W60" s="116"/>
      <c r="Y60" s="116"/>
      <c r="AA60" s="116"/>
      <c r="AB60" s="116"/>
      <c r="AC60" s="116"/>
      <c r="AE60" s="116"/>
      <c r="AK60" s="116"/>
      <c r="JP60" s="240"/>
      <c r="JQ60" s="240"/>
      <c r="JR60" s="240"/>
      <c r="JS60" s="240"/>
      <c r="JT60" s="78">
        <v>0.0</v>
      </c>
      <c r="JU60" s="240"/>
      <c r="JV60" s="240"/>
      <c r="JW60" s="240"/>
      <c r="JX60" s="240"/>
      <c r="JY60" s="240"/>
      <c r="JZ60" s="240"/>
      <c r="KA60" s="240"/>
      <c r="KB60" s="240"/>
      <c r="KC60" s="78">
        <v>2.0</v>
      </c>
      <c r="KD60" s="240"/>
      <c r="KE60" s="240"/>
      <c r="KF60" s="89"/>
    </row>
    <row r="61" ht="14.25" customHeight="1">
      <c r="C61" s="6"/>
      <c r="N61" s="116"/>
      <c r="S61" s="116"/>
      <c r="W61" s="116"/>
      <c r="Y61" s="116"/>
      <c r="AA61" s="116"/>
      <c r="AB61" s="116"/>
      <c r="AC61" s="116"/>
      <c r="AE61" s="116"/>
      <c r="AK61" s="116"/>
      <c r="JP61" s="240"/>
      <c r="JQ61" s="240"/>
      <c r="JR61" s="240"/>
      <c r="JS61" s="240"/>
      <c r="JT61" s="78">
        <v>0.0</v>
      </c>
      <c r="JU61" s="240"/>
      <c r="JV61" s="240"/>
      <c r="JW61" s="240"/>
      <c r="JX61" s="240"/>
      <c r="JY61" s="240"/>
      <c r="JZ61" s="240"/>
      <c r="KA61" s="240"/>
      <c r="KB61" s="240"/>
      <c r="KC61" s="78">
        <v>2.0</v>
      </c>
      <c r="KD61" s="240"/>
      <c r="KE61" s="240"/>
      <c r="KF61" s="107"/>
    </row>
    <row r="62" ht="14.25" customHeight="1">
      <c r="C62" s="6"/>
      <c r="N62" s="116"/>
      <c r="S62" s="116"/>
      <c r="W62" s="116"/>
      <c r="Y62" s="116"/>
      <c r="AA62" s="116"/>
      <c r="AB62" s="116"/>
      <c r="AC62" s="116"/>
      <c r="AE62" s="116"/>
      <c r="AK62" s="116"/>
    </row>
    <row r="63" ht="14.25" customHeight="1">
      <c r="C63" s="6"/>
      <c r="N63" s="116"/>
      <c r="S63" s="116"/>
      <c r="W63" s="116"/>
      <c r="Y63" s="116"/>
      <c r="AA63" s="116"/>
      <c r="AB63" s="116"/>
      <c r="AC63" s="116"/>
      <c r="AE63" s="116"/>
      <c r="AK63" s="116"/>
    </row>
    <row r="64" ht="14.25" customHeight="1">
      <c r="C64" s="6"/>
      <c r="N64" s="116"/>
      <c r="S64" s="116"/>
      <c r="W64" s="116"/>
      <c r="Y64" s="116"/>
      <c r="AA64" s="116"/>
      <c r="AB64" s="116"/>
      <c r="AC64" s="116"/>
      <c r="AE64" s="116"/>
      <c r="AK64" s="116"/>
    </row>
    <row r="65" ht="14.25" customHeight="1">
      <c r="C65" s="6"/>
      <c r="N65" s="116"/>
      <c r="S65" s="116"/>
      <c r="W65" s="116"/>
      <c r="Y65" s="116"/>
      <c r="AA65" s="116"/>
      <c r="AB65" s="116"/>
      <c r="AC65" s="116"/>
      <c r="AE65" s="116"/>
      <c r="AK65" s="116"/>
    </row>
    <row r="66" ht="14.25" customHeight="1">
      <c r="C66" s="6"/>
      <c r="N66" s="116"/>
      <c r="S66" s="116"/>
      <c r="W66" s="116"/>
      <c r="Y66" s="116"/>
      <c r="AA66" s="116"/>
      <c r="AB66" s="116"/>
      <c r="AC66" s="116"/>
      <c r="AE66" s="116"/>
      <c r="AK66" s="116"/>
    </row>
    <row r="67" ht="14.25" customHeight="1">
      <c r="C67" s="6"/>
      <c r="N67" s="116"/>
      <c r="S67" s="116"/>
      <c r="W67" s="116"/>
      <c r="Y67" s="116"/>
      <c r="AA67" s="116"/>
      <c r="AB67" s="116"/>
      <c r="AC67" s="116"/>
      <c r="AE67" s="116"/>
      <c r="AK67" s="116"/>
    </row>
    <row r="68" ht="14.25" customHeight="1">
      <c r="C68" s="6"/>
      <c r="N68" s="116"/>
      <c r="S68" s="116"/>
      <c r="W68" s="116"/>
      <c r="Y68" s="116"/>
      <c r="AA68" s="116"/>
      <c r="AB68" s="116"/>
      <c r="AC68" s="116"/>
      <c r="AE68" s="116"/>
      <c r="AK68" s="116"/>
    </row>
    <row r="69" ht="14.25" customHeight="1">
      <c r="C69" s="6"/>
      <c r="N69" s="116"/>
      <c r="S69" s="116"/>
      <c r="W69" s="116"/>
      <c r="Y69" s="116"/>
      <c r="AA69" s="116"/>
      <c r="AB69" s="116"/>
      <c r="AC69" s="116"/>
      <c r="AE69" s="116"/>
      <c r="AK69" s="116"/>
    </row>
    <row r="70" ht="14.25" customHeight="1">
      <c r="C70" s="6"/>
      <c r="N70" s="116"/>
      <c r="S70" s="116"/>
      <c r="W70" s="116"/>
      <c r="Y70" s="116"/>
      <c r="AA70" s="116"/>
      <c r="AB70" s="116"/>
      <c r="AC70" s="116"/>
      <c r="AE70" s="116"/>
      <c r="AK70" s="116"/>
    </row>
    <row r="71" ht="14.25" customHeight="1">
      <c r="C71" s="6"/>
      <c r="N71" s="116"/>
      <c r="S71" s="116"/>
      <c r="W71" s="116"/>
      <c r="Y71" s="116"/>
      <c r="AA71" s="116"/>
      <c r="AB71" s="116"/>
      <c r="AC71" s="116"/>
      <c r="AE71" s="116"/>
      <c r="AK71" s="116"/>
    </row>
    <row r="72" ht="14.25" customHeight="1">
      <c r="C72" s="6"/>
      <c r="N72" s="116"/>
      <c r="S72" s="116"/>
      <c r="W72" s="116"/>
      <c r="Y72" s="116"/>
      <c r="AA72" s="116"/>
      <c r="AB72" s="116"/>
      <c r="AC72" s="116"/>
      <c r="AE72" s="116"/>
      <c r="AK72" s="116"/>
    </row>
    <row r="73" ht="14.25" customHeight="1">
      <c r="C73" s="6"/>
      <c r="N73" s="116"/>
      <c r="S73" s="116"/>
      <c r="W73" s="116"/>
      <c r="Y73" s="116"/>
      <c r="AA73" s="116"/>
      <c r="AB73" s="116"/>
      <c r="AC73" s="116"/>
      <c r="AE73" s="116"/>
      <c r="AK73" s="116"/>
    </row>
    <row r="74" ht="14.25" customHeight="1">
      <c r="C74" s="6"/>
      <c r="N74" s="116"/>
      <c r="S74" s="116"/>
      <c r="W74" s="116"/>
      <c r="Y74" s="116"/>
      <c r="AA74" s="116"/>
      <c r="AB74" s="116"/>
      <c r="AC74" s="116"/>
      <c r="AE74" s="116"/>
      <c r="AK74" s="116"/>
    </row>
    <row r="75" ht="14.25" customHeight="1">
      <c r="C75" s="6"/>
      <c r="N75" s="116"/>
      <c r="S75" s="116"/>
      <c r="W75" s="116"/>
      <c r="Y75" s="116"/>
      <c r="AA75" s="116"/>
      <c r="AB75" s="116"/>
      <c r="AC75" s="116"/>
      <c r="AE75" s="116"/>
      <c r="AK75" s="116"/>
    </row>
    <row r="76" ht="14.25" customHeight="1">
      <c r="C76" s="6"/>
      <c r="N76" s="116"/>
      <c r="S76" s="116"/>
      <c r="W76" s="116"/>
      <c r="Y76" s="116"/>
      <c r="AA76" s="116"/>
      <c r="AB76" s="116"/>
      <c r="AC76" s="116"/>
      <c r="AE76" s="116"/>
      <c r="AK76" s="116"/>
    </row>
    <row r="77" ht="14.25" customHeight="1">
      <c r="C77" s="6"/>
      <c r="N77" s="116"/>
      <c r="S77" s="116"/>
      <c r="W77" s="116"/>
      <c r="Y77" s="116"/>
      <c r="AA77" s="116"/>
      <c r="AB77" s="116"/>
      <c r="AC77" s="116"/>
      <c r="AE77" s="116"/>
      <c r="AK77" s="116"/>
    </row>
    <row r="78" ht="14.25" customHeight="1">
      <c r="C78" s="6"/>
      <c r="N78" s="116"/>
      <c r="S78" s="116"/>
      <c r="W78" s="116"/>
      <c r="Y78" s="116"/>
      <c r="AA78" s="116"/>
      <c r="AB78" s="116"/>
      <c r="AC78" s="116"/>
      <c r="AE78" s="116"/>
      <c r="AK78" s="116"/>
    </row>
    <row r="79" ht="14.25" customHeight="1">
      <c r="C79" s="6"/>
      <c r="N79" s="116"/>
      <c r="S79" s="116"/>
      <c r="W79" s="116"/>
      <c r="Y79" s="116"/>
      <c r="AA79" s="116"/>
      <c r="AB79" s="116"/>
      <c r="AC79" s="116"/>
      <c r="AE79" s="116"/>
      <c r="AK79" s="116"/>
    </row>
    <row r="80" ht="14.25" customHeight="1">
      <c r="C80" s="6"/>
      <c r="N80" s="116"/>
      <c r="S80" s="116"/>
      <c r="W80" s="116"/>
      <c r="Y80" s="116"/>
      <c r="AA80" s="116"/>
      <c r="AB80" s="116"/>
      <c r="AC80" s="116"/>
      <c r="AE80" s="116"/>
      <c r="AK80" s="116"/>
    </row>
    <row r="81" ht="14.25" customHeight="1">
      <c r="C81" s="6"/>
      <c r="N81" s="116"/>
      <c r="S81" s="116"/>
      <c r="W81" s="116"/>
      <c r="Y81" s="116"/>
      <c r="AA81" s="116"/>
      <c r="AB81" s="116"/>
      <c r="AC81" s="116"/>
      <c r="AE81" s="116"/>
      <c r="AK81" s="116"/>
    </row>
    <row r="82" ht="14.25" customHeight="1">
      <c r="C82" s="6"/>
      <c r="N82" s="116"/>
      <c r="S82" s="116"/>
      <c r="W82" s="116"/>
      <c r="Y82" s="116"/>
      <c r="AA82" s="116"/>
      <c r="AB82" s="116"/>
      <c r="AC82" s="116"/>
      <c r="AE82" s="116"/>
      <c r="AK82" s="116"/>
    </row>
    <row r="83" ht="14.25" customHeight="1">
      <c r="C83" s="6"/>
      <c r="N83" s="116"/>
      <c r="S83" s="116"/>
      <c r="W83" s="116"/>
      <c r="Y83" s="116"/>
      <c r="AA83" s="116"/>
      <c r="AB83" s="116"/>
      <c r="AC83" s="116"/>
      <c r="AE83" s="116"/>
      <c r="AK83" s="116"/>
    </row>
    <row r="84" ht="14.25" customHeight="1">
      <c r="C84" s="6"/>
      <c r="N84" s="116"/>
      <c r="S84" s="116"/>
      <c r="W84" s="116"/>
      <c r="Y84" s="116"/>
      <c r="AA84" s="116"/>
      <c r="AB84" s="116"/>
      <c r="AC84" s="116"/>
      <c r="AE84" s="116"/>
      <c r="AK84" s="116"/>
    </row>
    <row r="85" ht="14.25" customHeight="1">
      <c r="C85" s="6"/>
      <c r="N85" s="116"/>
      <c r="S85" s="116"/>
      <c r="W85" s="116"/>
      <c r="Y85" s="116"/>
      <c r="AA85" s="116"/>
      <c r="AB85" s="116"/>
      <c r="AC85" s="116"/>
      <c r="AE85" s="116"/>
      <c r="AK85" s="116"/>
    </row>
    <row r="86" ht="14.25" customHeight="1">
      <c r="C86" s="6"/>
      <c r="N86" s="116"/>
      <c r="S86" s="116"/>
      <c r="W86" s="116"/>
      <c r="Y86" s="116"/>
      <c r="AA86" s="116"/>
      <c r="AB86" s="116"/>
      <c r="AC86" s="116"/>
      <c r="AE86" s="116"/>
      <c r="AK86" s="116"/>
    </row>
    <row r="87" ht="14.25" customHeight="1">
      <c r="C87" s="6"/>
      <c r="N87" s="116"/>
      <c r="S87" s="116"/>
      <c r="W87" s="116"/>
      <c r="Y87" s="116"/>
      <c r="AA87" s="116"/>
      <c r="AB87" s="116"/>
      <c r="AC87" s="116"/>
      <c r="AE87" s="116"/>
      <c r="AK87" s="116"/>
    </row>
    <row r="88" ht="14.25" customHeight="1">
      <c r="C88" s="6"/>
      <c r="N88" s="116"/>
      <c r="S88" s="116"/>
      <c r="W88" s="116"/>
      <c r="Y88" s="116"/>
      <c r="AA88" s="116"/>
      <c r="AB88" s="116"/>
      <c r="AC88" s="116"/>
      <c r="AE88" s="116"/>
      <c r="AK88" s="116"/>
    </row>
    <row r="89" ht="14.25" customHeight="1">
      <c r="C89" s="6"/>
      <c r="N89" s="116"/>
      <c r="S89" s="116"/>
      <c r="W89" s="116"/>
      <c r="Y89" s="116"/>
      <c r="AA89" s="116"/>
      <c r="AB89" s="116"/>
      <c r="AC89" s="116"/>
      <c r="AE89" s="116"/>
      <c r="AK89" s="116"/>
    </row>
    <row r="90" ht="14.25" customHeight="1">
      <c r="C90" s="6"/>
      <c r="N90" s="116"/>
      <c r="S90" s="116"/>
      <c r="W90" s="116"/>
      <c r="Y90" s="116"/>
      <c r="AA90" s="116"/>
      <c r="AB90" s="116"/>
      <c r="AC90" s="116"/>
      <c r="AE90" s="116"/>
      <c r="AK90" s="116"/>
    </row>
    <row r="91" ht="14.25" customHeight="1">
      <c r="C91" s="6"/>
      <c r="N91" s="116"/>
      <c r="S91" s="116"/>
      <c r="W91" s="116"/>
      <c r="Y91" s="116"/>
      <c r="AA91" s="116"/>
      <c r="AB91" s="116"/>
      <c r="AC91" s="116"/>
      <c r="AE91" s="116"/>
      <c r="AK91" s="116"/>
    </row>
    <row r="92" ht="14.25" customHeight="1">
      <c r="C92" s="6"/>
      <c r="N92" s="116"/>
      <c r="S92" s="116"/>
      <c r="W92" s="116"/>
      <c r="Y92" s="116"/>
      <c r="AA92" s="116"/>
      <c r="AB92" s="116"/>
      <c r="AC92" s="116"/>
      <c r="AE92" s="116"/>
      <c r="AK92" s="116"/>
    </row>
    <row r="93" ht="14.25" customHeight="1">
      <c r="C93" s="6"/>
      <c r="N93" s="116"/>
      <c r="S93" s="116"/>
      <c r="W93" s="116"/>
      <c r="Y93" s="116"/>
      <c r="AA93" s="116"/>
      <c r="AB93" s="116"/>
      <c r="AC93" s="116"/>
      <c r="AE93" s="116"/>
      <c r="AK93" s="116"/>
    </row>
    <row r="94" ht="14.25" customHeight="1">
      <c r="C94" s="6"/>
      <c r="N94" s="116"/>
      <c r="S94" s="116"/>
      <c r="W94" s="116"/>
      <c r="Y94" s="116"/>
      <c r="AA94" s="116"/>
      <c r="AB94" s="116"/>
      <c r="AC94" s="116"/>
      <c r="AE94" s="116"/>
      <c r="AK94" s="116"/>
    </row>
    <row r="95" ht="14.25" customHeight="1">
      <c r="C95" s="6"/>
      <c r="N95" s="116"/>
      <c r="S95" s="116"/>
      <c r="W95" s="116"/>
      <c r="Y95" s="116"/>
      <c r="AA95" s="116"/>
      <c r="AB95" s="116"/>
      <c r="AC95" s="116"/>
      <c r="AE95" s="116"/>
      <c r="AK95" s="116"/>
    </row>
    <row r="96" ht="14.25" customHeight="1">
      <c r="C96" s="6"/>
      <c r="N96" s="116"/>
      <c r="S96" s="116"/>
      <c r="W96" s="116"/>
      <c r="Y96" s="116"/>
      <c r="AA96" s="116"/>
      <c r="AB96" s="116"/>
      <c r="AC96" s="116"/>
      <c r="AE96" s="116"/>
      <c r="AK96" s="116"/>
    </row>
    <row r="97" ht="14.25" customHeight="1">
      <c r="C97" s="6"/>
      <c r="N97" s="116"/>
      <c r="S97" s="116"/>
      <c r="W97" s="116"/>
      <c r="Y97" s="116"/>
      <c r="AA97" s="116"/>
      <c r="AB97" s="116"/>
      <c r="AC97" s="116"/>
      <c r="AE97" s="116"/>
      <c r="AK97" s="116"/>
    </row>
    <row r="98" ht="14.25" customHeight="1">
      <c r="C98" s="6"/>
      <c r="N98" s="116"/>
      <c r="S98" s="116"/>
      <c r="W98" s="116"/>
      <c r="Y98" s="116"/>
      <c r="AA98" s="116"/>
      <c r="AB98" s="116"/>
      <c r="AC98" s="116"/>
      <c r="AE98" s="116"/>
      <c r="AK98" s="116"/>
    </row>
    <row r="99" ht="14.25" customHeight="1">
      <c r="C99" s="6"/>
      <c r="N99" s="116"/>
      <c r="S99" s="116"/>
      <c r="W99" s="116"/>
      <c r="Y99" s="116"/>
      <c r="AA99" s="116"/>
      <c r="AB99" s="116"/>
      <c r="AC99" s="116"/>
      <c r="AE99" s="116"/>
      <c r="AK99" s="116"/>
    </row>
    <row r="100" ht="14.25" customHeight="1">
      <c r="C100" s="6"/>
      <c r="N100" s="116"/>
      <c r="S100" s="116"/>
      <c r="W100" s="116"/>
      <c r="Y100" s="116"/>
      <c r="AA100" s="116"/>
      <c r="AB100" s="116"/>
      <c r="AC100" s="116"/>
      <c r="AE100" s="116"/>
      <c r="AK100" s="116"/>
    </row>
    <row r="101" ht="14.25" customHeight="1">
      <c r="C101" s="6"/>
      <c r="N101" s="116"/>
      <c r="S101" s="116"/>
      <c r="W101" s="116"/>
      <c r="Y101" s="116"/>
      <c r="AA101" s="116"/>
      <c r="AB101" s="116"/>
      <c r="AC101" s="116"/>
      <c r="AE101" s="116"/>
      <c r="AK101" s="116"/>
    </row>
    <row r="102" ht="14.25" customHeight="1">
      <c r="C102" s="6"/>
      <c r="N102" s="116"/>
      <c r="S102" s="116"/>
      <c r="W102" s="116"/>
      <c r="Y102" s="116"/>
      <c r="AA102" s="116"/>
      <c r="AB102" s="116"/>
      <c r="AC102" s="116"/>
      <c r="AE102" s="116"/>
      <c r="AK102" s="116"/>
    </row>
    <row r="103" ht="14.25" customHeight="1">
      <c r="C103" s="6"/>
      <c r="N103" s="116"/>
      <c r="S103" s="116"/>
      <c r="W103" s="116"/>
      <c r="Y103" s="116"/>
      <c r="AA103" s="116"/>
      <c r="AB103" s="116"/>
      <c r="AC103" s="116"/>
      <c r="AE103" s="116"/>
      <c r="AK103" s="116"/>
    </row>
    <row r="104" ht="14.25" customHeight="1">
      <c r="C104" s="6"/>
      <c r="N104" s="116"/>
      <c r="S104" s="116"/>
      <c r="W104" s="116"/>
      <c r="Y104" s="116"/>
      <c r="AA104" s="116"/>
      <c r="AB104" s="116"/>
      <c r="AC104" s="116"/>
      <c r="AE104" s="116"/>
      <c r="AK104" s="116"/>
    </row>
    <row r="105" ht="14.25" customHeight="1">
      <c r="C105" s="6"/>
      <c r="N105" s="116"/>
      <c r="S105" s="116"/>
      <c r="W105" s="116"/>
      <c r="Y105" s="116"/>
      <c r="AA105" s="116"/>
      <c r="AB105" s="116"/>
      <c r="AC105" s="116"/>
      <c r="AE105" s="116"/>
      <c r="AK105" s="116"/>
    </row>
    <row r="106" ht="14.25" customHeight="1">
      <c r="C106" s="6"/>
      <c r="N106" s="116"/>
      <c r="S106" s="116"/>
      <c r="W106" s="116"/>
      <c r="Y106" s="116"/>
      <c r="AA106" s="116"/>
      <c r="AB106" s="116"/>
      <c r="AC106" s="116"/>
      <c r="AE106" s="116"/>
      <c r="AK106" s="116"/>
    </row>
    <row r="107" ht="14.25" customHeight="1">
      <c r="C107" s="6"/>
      <c r="N107" s="116"/>
      <c r="S107" s="116"/>
      <c r="W107" s="116"/>
      <c r="Y107" s="116"/>
      <c r="AA107" s="116"/>
      <c r="AB107" s="116"/>
      <c r="AC107" s="116"/>
      <c r="AE107" s="116"/>
      <c r="AK107" s="116"/>
    </row>
    <row r="108" ht="14.25" customHeight="1">
      <c r="C108" s="6"/>
      <c r="N108" s="116"/>
      <c r="S108" s="116"/>
      <c r="W108" s="116"/>
      <c r="Y108" s="116"/>
      <c r="AA108" s="116"/>
      <c r="AB108" s="116"/>
      <c r="AC108" s="116"/>
      <c r="AE108" s="116"/>
      <c r="AK108" s="116"/>
    </row>
    <row r="109" ht="14.25" customHeight="1">
      <c r="C109" s="6"/>
      <c r="N109" s="116"/>
      <c r="S109" s="116"/>
      <c r="W109" s="116"/>
      <c r="Y109" s="116"/>
      <c r="AA109" s="116"/>
      <c r="AB109" s="116"/>
      <c r="AC109" s="116"/>
      <c r="AE109" s="116"/>
      <c r="AK109" s="116"/>
    </row>
    <row r="110" ht="14.25" customHeight="1">
      <c r="C110" s="6"/>
      <c r="N110" s="116"/>
      <c r="S110" s="116"/>
      <c r="W110" s="116"/>
      <c r="Y110" s="116"/>
      <c r="AA110" s="116"/>
      <c r="AB110" s="116"/>
      <c r="AC110" s="116"/>
      <c r="AE110" s="116"/>
      <c r="AK110" s="116"/>
    </row>
    <row r="111" ht="14.25" customHeight="1">
      <c r="C111" s="6"/>
      <c r="N111" s="116"/>
      <c r="S111" s="116"/>
      <c r="W111" s="116"/>
      <c r="Y111" s="116"/>
      <c r="AA111" s="116"/>
      <c r="AB111" s="116"/>
      <c r="AC111" s="116"/>
      <c r="AE111" s="116"/>
      <c r="AK111" s="116"/>
    </row>
    <row r="112" ht="14.25" customHeight="1">
      <c r="C112" s="6"/>
      <c r="N112" s="116"/>
      <c r="S112" s="116"/>
      <c r="W112" s="116"/>
      <c r="Y112" s="116"/>
      <c r="AA112" s="116"/>
      <c r="AB112" s="116"/>
      <c r="AC112" s="116"/>
      <c r="AE112" s="116"/>
      <c r="AK112" s="116"/>
    </row>
    <row r="113" ht="14.25" customHeight="1">
      <c r="C113" s="6"/>
      <c r="N113" s="116"/>
      <c r="S113" s="116"/>
      <c r="W113" s="116"/>
      <c r="Y113" s="116"/>
      <c r="AA113" s="116"/>
      <c r="AB113" s="116"/>
      <c r="AC113" s="116"/>
      <c r="AE113" s="116"/>
      <c r="AK113" s="116"/>
    </row>
    <row r="114" ht="14.25" customHeight="1">
      <c r="C114" s="6"/>
      <c r="N114" s="116"/>
      <c r="S114" s="116"/>
      <c r="W114" s="116"/>
      <c r="Y114" s="116"/>
      <c r="AA114" s="116"/>
      <c r="AB114" s="116"/>
      <c r="AC114" s="116"/>
      <c r="AE114" s="116"/>
      <c r="AK114" s="116"/>
    </row>
    <row r="115" ht="14.25" customHeight="1">
      <c r="C115" s="6"/>
      <c r="N115" s="116"/>
      <c r="S115" s="116"/>
      <c r="W115" s="116"/>
      <c r="Y115" s="116"/>
      <c r="AA115" s="116"/>
      <c r="AB115" s="116"/>
      <c r="AC115" s="116"/>
      <c r="AE115" s="116"/>
      <c r="AK115" s="116"/>
    </row>
    <row r="116" ht="14.25" customHeight="1">
      <c r="C116" s="6"/>
      <c r="N116" s="116"/>
      <c r="S116" s="116"/>
      <c r="W116" s="116"/>
      <c r="Y116" s="116"/>
      <c r="AA116" s="116"/>
      <c r="AB116" s="116"/>
      <c r="AC116" s="116"/>
      <c r="AE116" s="116"/>
      <c r="AK116" s="116"/>
    </row>
    <row r="117" ht="14.25" customHeight="1">
      <c r="C117" s="6"/>
      <c r="N117" s="116"/>
      <c r="S117" s="116"/>
      <c r="W117" s="116"/>
      <c r="Y117" s="116"/>
      <c r="AA117" s="116"/>
      <c r="AB117" s="116"/>
      <c r="AC117" s="116"/>
      <c r="AE117" s="116"/>
      <c r="AK117" s="116"/>
    </row>
    <row r="118" ht="14.25" customHeight="1">
      <c r="C118" s="6"/>
      <c r="N118" s="116"/>
      <c r="S118" s="116"/>
      <c r="W118" s="116"/>
      <c r="Y118" s="116"/>
      <c r="AA118" s="116"/>
      <c r="AB118" s="116"/>
      <c r="AC118" s="116"/>
      <c r="AE118" s="116"/>
      <c r="AK118" s="116"/>
    </row>
    <row r="119" ht="14.25" customHeight="1">
      <c r="C119" s="6"/>
      <c r="N119" s="116"/>
      <c r="S119" s="116"/>
      <c r="W119" s="116"/>
      <c r="Y119" s="116"/>
      <c r="AA119" s="116"/>
      <c r="AB119" s="116"/>
      <c r="AC119" s="116"/>
      <c r="AE119" s="116"/>
      <c r="AK119" s="116"/>
    </row>
    <row r="120" ht="14.25" customHeight="1">
      <c r="C120" s="6"/>
      <c r="N120" s="116"/>
      <c r="S120" s="116"/>
      <c r="W120" s="116"/>
      <c r="Y120" s="116"/>
      <c r="AA120" s="116"/>
      <c r="AB120" s="116"/>
      <c r="AC120" s="116"/>
      <c r="AE120" s="116"/>
      <c r="AK120" s="116"/>
    </row>
    <row r="121" ht="14.25" customHeight="1">
      <c r="C121" s="6"/>
      <c r="N121" s="116"/>
      <c r="S121" s="116"/>
      <c r="W121" s="116"/>
      <c r="Y121" s="116"/>
      <c r="AA121" s="116"/>
      <c r="AB121" s="116"/>
      <c r="AC121" s="116"/>
      <c r="AE121" s="116"/>
      <c r="AK121" s="116"/>
    </row>
    <row r="122" ht="14.25" customHeight="1">
      <c r="C122" s="6"/>
      <c r="N122" s="116"/>
      <c r="S122" s="116"/>
      <c r="W122" s="116"/>
      <c r="Y122" s="116"/>
      <c r="AA122" s="116"/>
      <c r="AB122" s="116"/>
      <c r="AC122" s="116"/>
      <c r="AE122" s="116"/>
      <c r="AK122" s="116"/>
    </row>
    <row r="123" ht="14.25" customHeight="1">
      <c r="C123" s="6"/>
      <c r="N123" s="116"/>
      <c r="S123" s="116"/>
      <c r="W123" s="116"/>
      <c r="Y123" s="116"/>
      <c r="AA123" s="116"/>
      <c r="AB123" s="116"/>
      <c r="AC123" s="116"/>
      <c r="AE123" s="116"/>
      <c r="AK123" s="116"/>
    </row>
    <row r="124" ht="14.25" customHeight="1">
      <c r="C124" s="6"/>
      <c r="N124" s="116"/>
      <c r="S124" s="116"/>
      <c r="W124" s="116"/>
      <c r="Y124" s="116"/>
      <c r="AA124" s="116"/>
      <c r="AB124" s="116"/>
      <c r="AC124" s="116"/>
      <c r="AE124" s="116"/>
      <c r="AK124" s="116"/>
    </row>
    <row r="125" ht="14.25" customHeight="1">
      <c r="C125" s="6"/>
      <c r="N125" s="116"/>
      <c r="S125" s="116"/>
      <c r="W125" s="116"/>
      <c r="Y125" s="116"/>
      <c r="AA125" s="116"/>
      <c r="AB125" s="116"/>
      <c r="AC125" s="116"/>
      <c r="AE125" s="116"/>
      <c r="AK125" s="116"/>
    </row>
    <row r="126" ht="14.25" customHeight="1">
      <c r="C126" s="6"/>
      <c r="N126" s="116"/>
      <c r="S126" s="116"/>
      <c r="W126" s="116"/>
      <c r="Y126" s="116"/>
      <c r="AA126" s="116"/>
      <c r="AB126" s="116"/>
      <c r="AC126" s="116"/>
      <c r="AE126" s="116"/>
      <c r="AK126" s="116"/>
    </row>
    <row r="127" ht="14.25" customHeight="1">
      <c r="C127" s="6"/>
      <c r="N127" s="116"/>
      <c r="S127" s="116"/>
      <c r="W127" s="116"/>
      <c r="Y127" s="116"/>
      <c r="AA127" s="116"/>
      <c r="AB127" s="116"/>
      <c r="AC127" s="116"/>
      <c r="AE127" s="116"/>
      <c r="AK127" s="116"/>
    </row>
    <row r="128" ht="14.25" customHeight="1">
      <c r="C128" s="6"/>
      <c r="N128" s="116"/>
      <c r="S128" s="116"/>
      <c r="W128" s="116"/>
      <c r="Y128" s="116"/>
      <c r="AA128" s="116"/>
      <c r="AB128" s="116"/>
      <c r="AC128" s="116"/>
      <c r="AE128" s="116"/>
      <c r="AK128" s="116"/>
    </row>
    <row r="129" ht="14.25" customHeight="1">
      <c r="C129" s="6"/>
      <c r="N129" s="116"/>
      <c r="S129" s="116"/>
      <c r="W129" s="116"/>
      <c r="Y129" s="116"/>
      <c r="AA129" s="116"/>
      <c r="AB129" s="116"/>
      <c r="AC129" s="116"/>
      <c r="AE129" s="116"/>
      <c r="AK129" s="116"/>
    </row>
    <row r="130" ht="14.25" customHeight="1">
      <c r="C130" s="6"/>
      <c r="N130" s="116"/>
      <c r="S130" s="116"/>
      <c r="W130" s="116"/>
      <c r="Y130" s="116"/>
      <c r="AA130" s="116"/>
      <c r="AB130" s="116"/>
      <c r="AC130" s="116"/>
      <c r="AE130" s="116"/>
      <c r="AK130" s="116"/>
    </row>
    <row r="131" ht="14.25" customHeight="1">
      <c r="C131" s="6"/>
      <c r="N131" s="116"/>
      <c r="S131" s="116"/>
      <c r="W131" s="116"/>
      <c r="Y131" s="116"/>
      <c r="AA131" s="116"/>
      <c r="AB131" s="116"/>
      <c r="AC131" s="116"/>
      <c r="AE131" s="116"/>
      <c r="AK131" s="116"/>
    </row>
    <row r="132" ht="14.25" customHeight="1">
      <c r="C132" s="6"/>
      <c r="N132" s="116"/>
      <c r="S132" s="116"/>
      <c r="W132" s="116"/>
      <c r="Y132" s="116"/>
      <c r="AA132" s="116"/>
      <c r="AB132" s="116"/>
      <c r="AC132" s="116"/>
      <c r="AE132" s="116"/>
      <c r="AK132" s="116"/>
    </row>
    <row r="133" ht="14.25" customHeight="1">
      <c r="C133" s="6"/>
      <c r="N133" s="116"/>
      <c r="S133" s="116"/>
      <c r="W133" s="116"/>
      <c r="Y133" s="116"/>
      <c r="AA133" s="116"/>
      <c r="AB133" s="116"/>
      <c r="AC133" s="116"/>
      <c r="AE133" s="116"/>
      <c r="AK133" s="116"/>
    </row>
    <row r="134" ht="14.25" customHeight="1">
      <c r="C134" s="6"/>
      <c r="N134" s="116"/>
      <c r="S134" s="116"/>
      <c r="W134" s="116"/>
      <c r="Y134" s="116"/>
      <c r="AA134" s="116"/>
      <c r="AB134" s="116"/>
      <c r="AC134" s="116"/>
      <c r="AE134" s="116"/>
      <c r="AK134" s="116"/>
    </row>
    <row r="135" ht="14.25" customHeight="1">
      <c r="C135" s="6"/>
      <c r="N135" s="116"/>
      <c r="S135" s="116"/>
      <c r="W135" s="116"/>
      <c r="Y135" s="116"/>
      <c r="AA135" s="116"/>
      <c r="AB135" s="116"/>
      <c r="AC135" s="116"/>
      <c r="AE135" s="116"/>
      <c r="AK135" s="116"/>
    </row>
    <row r="136" ht="14.25" customHeight="1">
      <c r="C136" s="6"/>
      <c r="N136" s="116"/>
      <c r="S136" s="116"/>
      <c r="W136" s="116"/>
      <c r="Y136" s="116"/>
      <c r="AA136" s="116"/>
      <c r="AB136" s="116"/>
      <c r="AC136" s="116"/>
      <c r="AE136" s="116"/>
      <c r="AK136" s="116"/>
    </row>
    <row r="137" ht="14.25" customHeight="1">
      <c r="C137" s="6"/>
      <c r="N137" s="116"/>
      <c r="S137" s="116"/>
      <c r="W137" s="116"/>
      <c r="Y137" s="116"/>
      <c r="AA137" s="116"/>
      <c r="AB137" s="116"/>
      <c r="AC137" s="116"/>
      <c r="AE137" s="116"/>
      <c r="AK137" s="116"/>
    </row>
    <row r="138" ht="14.25" customHeight="1">
      <c r="C138" s="6"/>
      <c r="N138" s="116"/>
      <c r="S138" s="116"/>
      <c r="W138" s="116"/>
      <c r="Y138" s="116"/>
      <c r="AA138" s="116"/>
      <c r="AB138" s="116"/>
      <c r="AC138" s="116"/>
      <c r="AE138" s="116"/>
      <c r="AK138" s="116"/>
    </row>
    <row r="139" ht="14.25" customHeight="1">
      <c r="C139" s="6"/>
      <c r="N139" s="116"/>
      <c r="S139" s="116"/>
      <c r="W139" s="116"/>
      <c r="Y139" s="116"/>
      <c r="AA139" s="116"/>
      <c r="AB139" s="116"/>
      <c r="AC139" s="116"/>
      <c r="AE139" s="116"/>
      <c r="AK139" s="116"/>
    </row>
    <row r="140" ht="14.25" customHeight="1">
      <c r="C140" s="6"/>
      <c r="N140" s="116"/>
      <c r="S140" s="116"/>
      <c r="W140" s="116"/>
      <c r="Y140" s="116"/>
      <c r="AA140" s="116"/>
      <c r="AB140" s="116"/>
      <c r="AC140" s="116"/>
      <c r="AE140" s="116"/>
      <c r="AK140" s="116"/>
    </row>
    <row r="141" ht="14.25" customHeight="1">
      <c r="C141" s="6"/>
      <c r="N141" s="116"/>
      <c r="S141" s="116"/>
      <c r="W141" s="116"/>
      <c r="Y141" s="116"/>
      <c r="AA141" s="116"/>
      <c r="AB141" s="116"/>
      <c r="AC141" s="116"/>
      <c r="AE141" s="116"/>
      <c r="AK141" s="116"/>
    </row>
    <row r="142" ht="14.25" customHeight="1">
      <c r="C142" s="6"/>
      <c r="N142" s="116"/>
      <c r="S142" s="116"/>
      <c r="W142" s="116"/>
      <c r="Y142" s="116"/>
      <c r="AA142" s="116"/>
      <c r="AB142" s="116"/>
      <c r="AC142" s="116"/>
      <c r="AE142" s="116"/>
      <c r="AK142" s="116"/>
    </row>
    <row r="143" ht="14.25" customHeight="1">
      <c r="C143" s="6"/>
      <c r="N143" s="116"/>
      <c r="S143" s="116"/>
      <c r="W143" s="116"/>
      <c r="Y143" s="116"/>
      <c r="AA143" s="116"/>
      <c r="AB143" s="116"/>
      <c r="AC143" s="116"/>
      <c r="AE143" s="116"/>
      <c r="AK143" s="116"/>
    </row>
    <row r="144" ht="14.25" customHeight="1">
      <c r="C144" s="6"/>
      <c r="N144" s="116"/>
      <c r="S144" s="116"/>
      <c r="W144" s="116"/>
      <c r="Y144" s="116"/>
      <c r="AA144" s="116"/>
      <c r="AB144" s="116"/>
      <c r="AC144" s="116"/>
      <c r="AE144" s="116"/>
      <c r="AK144" s="116"/>
    </row>
    <row r="145" ht="14.25" customHeight="1">
      <c r="C145" s="6"/>
      <c r="N145" s="116"/>
      <c r="S145" s="116"/>
      <c r="W145" s="116"/>
      <c r="Y145" s="116"/>
      <c r="AA145" s="116"/>
      <c r="AB145" s="116"/>
      <c r="AC145" s="116"/>
      <c r="AE145" s="116"/>
      <c r="AK145" s="116"/>
    </row>
    <row r="146" ht="14.25" customHeight="1">
      <c r="C146" s="6"/>
      <c r="N146" s="116"/>
      <c r="S146" s="116"/>
      <c r="W146" s="116"/>
      <c r="Y146" s="116"/>
      <c r="AA146" s="116"/>
      <c r="AB146" s="116"/>
      <c r="AC146" s="116"/>
      <c r="AE146" s="116"/>
      <c r="AK146" s="116"/>
    </row>
    <row r="147" ht="14.25" customHeight="1">
      <c r="C147" s="6"/>
      <c r="N147" s="116"/>
      <c r="S147" s="116"/>
      <c r="W147" s="116"/>
      <c r="Y147" s="116"/>
      <c r="AA147" s="116"/>
      <c r="AB147" s="116"/>
      <c r="AC147" s="116"/>
      <c r="AE147" s="116"/>
      <c r="AK147" s="116"/>
    </row>
    <row r="148" ht="14.25" customHeight="1">
      <c r="C148" s="6"/>
      <c r="N148" s="116"/>
      <c r="S148" s="116"/>
      <c r="W148" s="116"/>
      <c r="Y148" s="116"/>
      <c r="AA148" s="116"/>
      <c r="AB148" s="116"/>
      <c r="AC148" s="116"/>
      <c r="AE148" s="116"/>
      <c r="AK148" s="116"/>
    </row>
    <row r="149" ht="14.25" customHeight="1">
      <c r="C149" s="6"/>
      <c r="N149" s="116"/>
      <c r="S149" s="116"/>
      <c r="W149" s="116"/>
      <c r="Y149" s="116"/>
      <c r="AA149" s="116"/>
      <c r="AB149" s="116"/>
      <c r="AC149" s="116"/>
      <c r="AE149" s="116"/>
      <c r="AK149" s="116"/>
    </row>
    <row r="150" ht="14.25" customHeight="1">
      <c r="C150" s="6"/>
      <c r="N150" s="116"/>
      <c r="S150" s="116"/>
      <c r="W150" s="116"/>
      <c r="Y150" s="116"/>
      <c r="AA150" s="116"/>
      <c r="AB150" s="116"/>
      <c r="AC150" s="116"/>
      <c r="AE150" s="116"/>
      <c r="AK150" s="116"/>
    </row>
    <row r="151" ht="14.25" customHeight="1">
      <c r="C151" s="6"/>
      <c r="N151" s="116"/>
      <c r="S151" s="116"/>
      <c r="W151" s="116"/>
      <c r="Y151" s="116"/>
      <c r="AA151" s="116"/>
      <c r="AB151" s="116"/>
      <c r="AC151" s="116"/>
      <c r="AE151" s="116"/>
      <c r="AK151" s="116"/>
    </row>
    <row r="152" ht="14.25" customHeight="1">
      <c r="C152" s="6"/>
      <c r="N152" s="116"/>
      <c r="S152" s="116"/>
      <c r="W152" s="116"/>
      <c r="Y152" s="116"/>
      <c r="AA152" s="116"/>
      <c r="AB152" s="116"/>
      <c r="AC152" s="116"/>
      <c r="AE152" s="116"/>
      <c r="AK152" s="116"/>
    </row>
    <row r="153" ht="14.25" customHeight="1">
      <c r="C153" s="6"/>
      <c r="N153" s="116"/>
      <c r="S153" s="116"/>
      <c r="W153" s="116"/>
      <c r="Y153" s="116"/>
      <c r="AA153" s="116"/>
      <c r="AB153" s="116"/>
      <c r="AC153" s="116"/>
      <c r="AE153" s="116"/>
      <c r="AK153" s="116"/>
    </row>
    <row r="154" ht="14.25" customHeight="1">
      <c r="C154" s="6"/>
      <c r="N154" s="116"/>
      <c r="S154" s="116"/>
      <c r="W154" s="116"/>
      <c r="Y154" s="116"/>
      <c r="AA154" s="116"/>
      <c r="AB154" s="116"/>
      <c r="AC154" s="116"/>
      <c r="AE154" s="116"/>
      <c r="AK154" s="116"/>
    </row>
    <row r="155" ht="14.25" customHeight="1">
      <c r="C155" s="6"/>
      <c r="N155" s="116"/>
      <c r="S155" s="116"/>
      <c r="W155" s="116"/>
      <c r="Y155" s="116"/>
      <c r="AA155" s="116"/>
      <c r="AB155" s="116"/>
      <c r="AC155" s="116"/>
      <c r="AE155" s="116"/>
      <c r="AK155" s="116"/>
    </row>
    <row r="156" ht="14.25" customHeight="1">
      <c r="C156" s="6"/>
      <c r="N156" s="116"/>
      <c r="S156" s="116"/>
      <c r="W156" s="116"/>
      <c r="Y156" s="116"/>
      <c r="AA156" s="116"/>
      <c r="AB156" s="116"/>
      <c r="AC156" s="116"/>
      <c r="AE156" s="116"/>
      <c r="AK156" s="116"/>
    </row>
    <row r="157" ht="14.25" customHeight="1">
      <c r="C157" s="6"/>
      <c r="N157" s="116"/>
      <c r="S157" s="116"/>
      <c r="W157" s="116"/>
      <c r="Y157" s="116"/>
      <c r="AA157" s="116"/>
      <c r="AB157" s="116"/>
      <c r="AC157" s="116"/>
      <c r="AE157" s="116"/>
      <c r="AK157" s="116"/>
    </row>
    <row r="158" ht="14.25" customHeight="1">
      <c r="C158" s="6"/>
      <c r="N158" s="116"/>
      <c r="S158" s="116"/>
      <c r="W158" s="116"/>
      <c r="Y158" s="116"/>
      <c r="AA158" s="116"/>
      <c r="AB158" s="116"/>
      <c r="AC158" s="116"/>
      <c r="AE158" s="116"/>
      <c r="AK158" s="116"/>
    </row>
    <row r="159" ht="14.25" customHeight="1">
      <c r="C159" s="6"/>
      <c r="N159" s="116"/>
      <c r="S159" s="116"/>
      <c r="W159" s="116"/>
      <c r="Y159" s="116"/>
      <c r="AA159" s="116"/>
      <c r="AB159" s="116"/>
      <c r="AC159" s="116"/>
      <c r="AE159" s="116"/>
      <c r="AK159" s="116"/>
    </row>
    <row r="160" ht="14.25" customHeight="1">
      <c r="C160" s="6"/>
      <c r="N160" s="116"/>
      <c r="S160" s="116"/>
      <c r="W160" s="116"/>
      <c r="Y160" s="116"/>
      <c r="AA160" s="116"/>
      <c r="AB160" s="116"/>
      <c r="AC160" s="116"/>
      <c r="AE160" s="116"/>
      <c r="AK160" s="116"/>
    </row>
    <row r="161" ht="14.25" customHeight="1">
      <c r="C161" s="6"/>
      <c r="N161" s="116"/>
      <c r="S161" s="116"/>
      <c r="W161" s="116"/>
      <c r="Y161" s="116"/>
      <c r="AA161" s="116"/>
      <c r="AB161" s="116"/>
      <c r="AC161" s="116"/>
      <c r="AE161" s="116"/>
      <c r="AK161" s="116"/>
    </row>
    <row r="162" ht="14.25" customHeight="1">
      <c r="C162" s="6"/>
      <c r="N162" s="116"/>
      <c r="S162" s="116"/>
      <c r="W162" s="116"/>
      <c r="Y162" s="116"/>
      <c r="AA162" s="116"/>
      <c r="AB162" s="116"/>
      <c r="AC162" s="116"/>
      <c r="AE162" s="116"/>
      <c r="AK162" s="116"/>
    </row>
    <row r="163" ht="14.25" customHeight="1">
      <c r="C163" s="6"/>
      <c r="N163" s="116"/>
      <c r="S163" s="116"/>
      <c r="W163" s="116"/>
      <c r="Y163" s="116"/>
      <c r="AA163" s="116"/>
      <c r="AB163" s="116"/>
      <c r="AC163" s="116"/>
      <c r="AE163" s="116"/>
      <c r="AK163" s="116"/>
    </row>
    <row r="164" ht="14.25" customHeight="1">
      <c r="C164" s="6"/>
      <c r="N164" s="116"/>
      <c r="S164" s="116"/>
      <c r="W164" s="116"/>
      <c r="Y164" s="116"/>
      <c r="AA164" s="116"/>
      <c r="AB164" s="116"/>
      <c r="AC164" s="116"/>
      <c r="AE164" s="116"/>
      <c r="AK164" s="116"/>
    </row>
    <row r="165" ht="14.25" customHeight="1">
      <c r="C165" s="6"/>
      <c r="N165" s="116"/>
      <c r="S165" s="116"/>
      <c r="W165" s="116"/>
      <c r="Y165" s="116"/>
      <c r="AA165" s="116"/>
      <c r="AB165" s="116"/>
      <c r="AC165" s="116"/>
      <c r="AE165" s="116"/>
      <c r="AK165" s="116"/>
    </row>
    <row r="166" ht="14.25" customHeight="1">
      <c r="C166" s="6"/>
      <c r="N166" s="116"/>
      <c r="S166" s="116"/>
      <c r="W166" s="116"/>
      <c r="Y166" s="116"/>
      <c r="AA166" s="116"/>
      <c r="AB166" s="116"/>
      <c r="AC166" s="116"/>
      <c r="AE166" s="116"/>
      <c r="AK166" s="116"/>
    </row>
    <row r="167" ht="14.25" customHeight="1">
      <c r="C167" s="6"/>
      <c r="N167" s="116"/>
      <c r="S167" s="116"/>
      <c r="W167" s="116"/>
      <c r="Y167" s="116"/>
      <c r="AA167" s="116"/>
      <c r="AB167" s="116"/>
      <c r="AC167" s="116"/>
      <c r="AE167" s="116"/>
      <c r="AK167" s="116"/>
    </row>
    <row r="168" ht="14.25" customHeight="1">
      <c r="C168" s="6"/>
      <c r="N168" s="116"/>
      <c r="S168" s="116"/>
      <c r="W168" s="116"/>
      <c r="Y168" s="116"/>
      <c r="AA168" s="116"/>
      <c r="AB168" s="116"/>
      <c r="AC168" s="116"/>
      <c r="AE168" s="116"/>
      <c r="AK168" s="116"/>
    </row>
    <row r="169" ht="14.25" customHeight="1">
      <c r="C169" s="6"/>
      <c r="N169" s="116"/>
      <c r="S169" s="116"/>
      <c r="W169" s="116"/>
      <c r="Y169" s="116"/>
      <c r="AA169" s="116"/>
      <c r="AB169" s="116"/>
      <c r="AC169" s="116"/>
      <c r="AE169" s="116"/>
      <c r="AK169" s="116"/>
    </row>
    <row r="170" ht="14.25" customHeight="1">
      <c r="C170" s="6"/>
      <c r="N170" s="116"/>
      <c r="S170" s="116"/>
      <c r="W170" s="116"/>
      <c r="Y170" s="116"/>
      <c r="AA170" s="116"/>
      <c r="AB170" s="116"/>
      <c r="AC170" s="116"/>
      <c r="AE170" s="116"/>
      <c r="AK170" s="116"/>
    </row>
    <row r="171" ht="14.25" customHeight="1">
      <c r="C171" s="6"/>
      <c r="N171" s="116"/>
      <c r="S171" s="116"/>
      <c r="W171" s="116"/>
      <c r="Y171" s="116"/>
      <c r="AA171" s="116"/>
      <c r="AB171" s="116"/>
      <c r="AC171" s="116"/>
      <c r="AE171" s="116"/>
      <c r="AK171" s="116"/>
    </row>
    <row r="172" ht="14.25" customHeight="1">
      <c r="C172" s="6"/>
      <c r="N172" s="116"/>
      <c r="S172" s="116"/>
      <c r="W172" s="116"/>
      <c r="Y172" s="116"/>
      <c r="AA172" s="116"/>
      <c r="AB172" s="116"/>
      <c r="AC172" s="116"/>
      <c r="AE172" s="116"/>
      <c r="AK172" s="116"/>
    </row>
    <row r="173" ht="14.25" customHeight="1">
      <c r="C173" s="6"/>
      <c r="N173" s="116"/>
      <c r="S173" s="116"/>
      <c r="W173" s="116"/>
      <c r="Y173" s="116"/>
      <c r="AA173" s="116"/>
      <c r="AB173" s="116"/>
      <c r="AC173" s="116"/>
      <c r="AE173" s="116"/>
      <c r="AK173" s="116"/>
    </row>
    <row r="174" ht="14.25" customHeight="1">
      <c r="C174" s="6"/>
      <c r="N174" s="116"/>
      <c r="S174" s="116"/>
      <c r="W174" s="116"/>
      <c r="Y174" s="116"/>
      <c r="AA174" s="116"/>
      <c r="AB174" s="116"/>
      <c r="AC174" s="116"/>
      <c r="AE174" s="116"/>
      <c r="AK174" s="116"/>
    </row>
    <row r="175" ht="14.25" customHeight="1">
      <c r="C175" s="6"/>
      <c r="N175" s="116"/>
      <c r="S175" s="116"/>
      <c r="W175" s="116"/>
      <c r="Y175" s="116"/>
      <c r="AA175" s="116"/>
      <c r="AB175" s="116"/>
      <c r="AC175" s="116"/>
      <c r="AE175" s="116"/>
      <c r="AK175" s="116"/>
    </row>
    <row r="176" ht="14.25" customHeight="1">
      <c r="C176" s="6"/>
      <c r="N176" s="116"/>
      <c r="S176" s="116"/>
      <c r="W176" s="116"/>
      <c r="Y176" s="116"/>
      <c r="AA176" s="116"/>
      <c r="AB176" s="116"/>
      <c r="AC176" s="116"/>
      <c r="AE176" s="116"/>
      <c r="AK176" s="116"/>
    </row>
    <row r="177" ht="14.25" customHeight="1">
      <c r="C177" s="6"/>
      <c r="N177" s="116"/>
      <c r="S177" s="116"/>
      <c r="W177" s="116"/>
      <c r="Y177" s="116"/>
      <c r="AA177" s="116"/>
      <c r="AB177" s="116"/>
      <c r="AC177" s="116"/>
      <c r="AE177" s="116"/>
      <c r="AK177" s="116"/>
    </row>
    <row r="178" ht="14.25" customHeight="1">
      <c r="C178" s="6"/>
      <c r="N178" s="116"/>
      <c r="S178" s="116"/>
      <c r="W178" s="116"/>
      <c r="Y178" s="116"/>
      <c r="AA178" s="116"/>
      <c r="AB178" s="116"/>
      <c r="AC178" s="116"/>
      <c r="AE178" s="116"/>
      <c r="AK178" s="116"/>
    </row>
    <row r="179" ht="14.25" customHeight="1">
      <c r="C179" s="6"/>
      <c r="N179" s="116"/>
      <c r="S179" s="116"/>
      <c r="W179" s="116"/>
      <c r="Y179" s="116"/>
      <c r="AA179" s="116"/>
      <c r="AB179" s="116"/>
      <c r="AC179" s="116"/>
      <c r="AE179" s="116"/>
      <c r="AK179" s="116"/>
    </row>
    <row r="180" ht="14.25" customHeight="1">
      <c r="C180" s="6"/>
      <c r="N180" s="116"/>
      <c r="S180" s="116"/>
      <c r="W180" s="116"/>
      <c r="Y180" s="116"/>
      <c r="AA180" s="116"/>
      <c r="AB180" s="116"/>
      <c r="AC180" s="116"/>
      <c r="AE180" s="116"/>
      <c r="AK180" s="116"/>
    </row>
    <row r="181" ht="14.25" customHeight="1">
      <c r="C181" s="6"/>
      <c r="N181" s="116"/>
      <c r="S181" s="116"/>
      <c r="W181" s="116"/>
      <c r="Y181" s="116"/>
      <c r="AA181" s="116"/>
      <c r="AB181" s="116"/>
      <c r="AC181" s="116"/>
      <c r="AE181" s="116"/>
      <c r="AK181" s="116"/>
    </row>
    <row r="182" ht="14.25" customHeight="1">
      <c r="C182" s="6"/>
      <c r="N182" s="116"/>
      <c r="S182" s="116"/>
      <c r="W182" s="116"/>
      <c r="Y182" s="116"/>
      <c r="AA182" s="116"/>
      <c r="AB182" s="116"/>
      <c r="AC182" s="116"/>
      <c r="AE182" s="116"/>
      <c r="AK182" s="116"/>
    </row>
    <row r="183" ht="14.25" customHeight="1">
      <c r="C183" s="6"/>
      <c r="N183" s="116"/>
      <c r="S183" s="116"/>
      <c r="W183" s="116"/>
      <c r="Y183" s="116"/>
      <c r="AA183" s="116"/>
      <c r="AB183" s="116"/>
      <c r="AC183" s="116"/>
      <c r="AE183" s="116"/>
      <c r="AK183" s="116"/>
    </row>
    <row r="184" ht="14.25" customHeight="1">
      <c r="C184" s="6"/>
      <c r="N184" s="116"/>
      <c r="S184" s="116"/>
      <c r="W184" s="116"/>
      <c r="Y184" s="116"/>
      <c r="AA184" s="116"/>
      <c r="AB184" s="116"/>
      <c r="AC184" s="116"/>
      <c r="AE184" s="116"/>
      <c r="AK184" s="116"/>
    </row>
    <row r="185" ht="14.25" customHeight="1">
      <c r="C185" s="6"/>
      <c r="N185" s="116"/>
      <c r="S185" s="116"/>
      <c r="W185" s="116"/>
      <c r="Y185" s="116"/>
      <c r="AA185" s="116"/>
      <c r="AB185" s="116"/>
      <c r="AC185" s="116"/>
      <c r="AE185" s="116"/>
      <c r="AK185" s="116"/>
    </row>
    <row r="186" ht="14.25" customHeight="1">
      <c r="C186" s="6"/>
      <c r="N186" s="116"/>
      <c r="S186" s="116"/>
      <c r="W186" s="116"/>
      <c r="Y186" s="116"/>
      <c r="AA186" s="116"/>
      <c r="AB186" s="116"/>
      <c r="AC186" s="116"/>
      <c r="AE186" s="116"/>
      <c r="AK186" s="116"/>
    </row>
    <row r="187" ht="14.25" customHeight="1">
      <c r="C187" s="6"/>
      <c r="N187" s="116"/>
      <c r="S187" s="116"/>
      <c r="W187" s="116"/>
      <c r="Y187" s="116"/>
      <c r="AA187" s="116"/>
      <c r="AB187" s="116"/>
      <c r="AC187" s="116"/>
      <c r="AE187" s="116"/>
      <c r="AK187" s="116"/>
    </row>
    <row r="188" ht="14.25" customHeight="1">
      <c r="C188" s="6"/>
      <c r="N188" s="116"/>
      <c r="S188" s="116"/>
      <c r="W188" s="116"/>
      <c r="Y188" s="116"/>
      <c r="AA188" s="116"/>
      <c r="AB188" s="116"/>
      <c r="AC188" s="116"/>
      <c r="AE188" s="116"/>
      <c r="AK188" s="116"/>
    </row>
    <row r="189" ht="14.25" customHeight="1">
      <c r="C189" s="6"/>
      <c r="N189" s="116"/>
      <c r="S189" s="116"/>
      <c r="W189" s="116"/>
      <c r="Y189" s="116"/>
      <c r="AA189" s="116"/>
      <c r="AB189" s="116"/>
      <c r="AC189" s="116"/>
      <c r="AE189" s="116"/>
      <c r="AK189" s="116"/>
    </row>
    <row r="190" ht="14.25" customHeight="1">
      <c r="C190" s="6"/>
      <c r="N190" s="116"/>
      <c r="S190" s="116"/>
      <c r="W190" s="116"/>
      <c r="Y190" s="116"/>
      <c r="AA190" s="116"/>
      <c r="AB190" s="116"/>
      <c r="AC190" s="116"/>
      <c r="AE190" s="116"/>
      <c r="AK190" s="116"/>
    </row>
    <row r="191" ht="14.25" customHeight="1">
      <c r="C191" s="6"/>
      <c r="N191" s="116"/>
      <c r="S191" s="116"/>
      <c r="W191" s="116"/>
      <c r="Y191" s="116"/>
      <c r="AA191" s="116"/>
      <c r="AB191" s="116"/>
      <c r="AC191" s="116"/>
      <c r="AE191" s="116"/>
      <c r="AK191" s="116"/>
    </row>
    <row r="192" ht="14.25" customHeight="1">
      <c r="C192" s="6"/>
      <c r="N192" s="116"/>
      <c r="S192" s="116"/>
      <c r="W192" s="116"/>
      <c r="Y192" s="116"/>
      <c r="AA192" s="116"/>
      <c r="AB192" s="116"/>
      <c r="AC192" s="116"/>
      <c r="AE192" s="116"/>
      <c r="AK192" s="116"/>
    </row>
    <row r="193" ht="14.25" customHeight="1">
      <c r="C193" s="6"/>
      <c r="N193" s="116"/>
      <c r="S193" s="116"/>
      <c r="W193" s="116"/>
      <c r="Y193" s="116"/>
      <c r="AA193" s="116"/>
      <c r="AB193" s="116"/>
      <c r="AC193" s="116"/>
      <c r="AE193" s="116"/>
      <c r="AK193" s="116"/>
    </row>
    <row r="194" ht="14.25" customHeight="1">
      <c r="C194" s="6"/>
      <c r="N194" s="116"/>
      <c r="S194" s="116"/>
      <c r="W194" s="116"/>
      <c r="Y194" s="116"/>
      <c r="AA194" s="116"/>
      <c r="AB194" s="116"/>
      <c r="AC194" s="116"/>
      <c r="AE194" s="116"/>
      <c r="AK194" s="116"/>
    </row>
    <row r="195" ht="14.25" customHeight="1">
      <c r="C195" s="6"/>
      <c r="N195" s="116"/>
      <c r="S195" s="116"/>
      <c r="W195" s="116"/>
      <c r="Y195" s="116"/>
      <c r="AA195" s="116"/>
      <c r="AB195" s="116"/>
      <c r="AC195" s="116"/>
      <c r="AE195" s="116"/>
      <c r="AK195" s="116"/>
    </row>
    <row r="196" ht="14.25" customHeight="1">
      <c r="C196" s="6"/>
      <c r="N196" s="116"/>
      <c r="S196" s="116"/>
      <c r="W196" s="116"/>
      <c r="Y196" s="116"/>
      <c r="AA196" s="116"/>
      <c r="AB196" s="116"/>
      <c r="AC196" s="116"/>
      <c r="AE196" s="116"/>
      <c r="AK196" s="116"/>
    </row>
    <row r="197" ht="14.25" customHeight="1">
      <c r="C197" s="6"/>
      <c r="N197" s="116"/>
      <c r="S197" s="116"/>
      <c r="W197" s="116"/>
      <c r="Y197" s="116"/>
      <c r="AA197" s="116"/>
      <c r="AB197" s="116"/>
      <c r="AC197" s="116"/>
      <c r="AE197" s="116"/>
      <c r="AK197" s="116"/>
    </row>
    <row r="198" ht="14.25" customHeight="1">
      <c r="C198" s="6"/>
      <c r="N198" s="116"/>
      <c r="S198" s="116"/>
      <c r="W198" s="116"/>
      <c r="Y198" s="116"/>
      <c r="AA198" s="116"/>
      <c r="AB198" s="116"/>
      <c r="AC198" s="116"/>
      <c r="AE198" s="116"/>
      <c r="AK198" s="116"/>
    </row>
    <row r="199" ht="14.25" customHeight="1">
      <c r="C199" s="6"/>
      <c r="N199" s="116"/>
      <c r="S199" s="116"/>
      <c r="W199" s="116"/>
      <c r="Y199" s="116"/>
      <c r="AA199" s="116"/>
      <c r="AB199" s="116"/>
      <c r="AC199" s="116"/>
      <c r="AE199" s="116"/>
      <c r="AK199" s="116"/>
    </row>
    <row r="200" ht="14.25" customHeight="1">
      <c r="C200" s="6"/>
      <c r="N200" s="116"/>
      <c r="S200" s="116"/>
      <c r="W200" s="116"/>
      <c r="Y200" s="116"/>
      <c r="AA200" s="116"/>
      <c r="AB200" s="116"/>
      <c r="AC200" s="116"/>
      <c r="AE200" s="116"/>
      <c r="AK200" s="116"/>
    </row>
    <row r="201" ht="14.25" customHeight="1">
      <c r="C201" s="6"/>
      <c r="N201" s="116"/>
      <c r="S201" s="116"/>
      <c r="W201" s="116"/>
      <c r="Y201" s="116"/>
      <c r="AA201" s="116"/>
      <c r="AB201" s="116"/>
      <c r="AC201" s="116"/>
      <c r="AE201" s="116"/>
      <c r="AK201" s="116"/>
    </row>
    <row r="202" ht="14.25" customHeight="1">
      <c r="C202" s="6"/>
      <c r="N202" s="116"/>
      <c r="S202" s="116"/>
      <c r="W202" s="116"/>
      <c r="Y202" s="116"/>
      <c r="AA202" s="116"/>
      <c r="AB202" s="116"/>
      <c r="AC202" s="116"/>
      <c r="AE202" s="116"/>
      <c r="AK202" s="116"/>
    </row>
    <row r="203" ht="14.25" customHeight="1">
      <c r="C203" s="6"/>
      <c r="N203" s="116"/>
      <c r="S203" s="116"/>
      <c r="W203" s="116"/>
      <c r="Y203" s="116"/>
      <c r="AA203" s="116"/>
      <c r="AB203" s="116"/>
      <c r="AC203" s="116"/>
      <c r="AE203" s="116"/>
      <c r="AK203" s="116"/>
    </row>
    <row r="204" ht="14.25" customHeight="1">
      <c r="C204" s="6"/>
      <c r="N204" s="116"/>
      <c r="S204" s="116"/>
      <c r="W204" s="116"/>
      <c r="Y204" s="116"/>
      <c r="AA204" s="116"/>
      <c r="AB204" s="116"/>
      <c r="AC204" s="116"/>
      <c r="AE204" s="116"/>
      <c r="AK204" s="116"/>
    </row>
    <row r="205" ht="14.25" customHeight="1">
      <c r="C205" s="6"/>
      <c r="N205" s="116"/>
      <c r="S205" s="116"/>
      <c r="W205" s="116"/>
      <c r="Y205" s="116"/>
      <c r="AA205" s="116"/>
      <c r="AB205" s="116"/>
      <c r="AC205" s="116"/>
      <c r="AE205" s="116"/>
      <c r="AK205" s="116"/>
    </row>
    <row r="206" ht="14.25" customHeight="1">
      <c r="C206" s="6"/>
      <c r="N206" s="116"/>
      <c r="S206" s="116"/>
      <c r="W206" s="116"/>
      <c r="Y206" s="116"/>
      <c r="AA206" s="116"/>
      <c r="AB206" s="116"/>
      <c r="AC206" s="116"/>
      <c r="AE206" s="116"/>
      <c r="AK206" s="116"/>
    </row>
    <row r="207" ht="14.25" customHeight="1">
      <c r="C207" s="6"/>
      <c r="N207" s="116"/>
      <c r="S207" s="116"/>
      <c r="W207" s="116"/>
      <c r="Y207" s="116"/>
      <c r="AA207" s="116"/>
      <c r="AB207" s="116"/>
      <c r="AC207" s="116"/>
      <c r="AE207" s="116"/>
      <c r="AK207" s="116"/>
    </row>
    <row r="208" ht="14.25" customHeight="1">
      <c r="C208" s="6"/>
      <c r="N208" s="116"/>
      <c r="S208" s="116"/>
      <c r="W208" s="116"/>
      <c r="Y208" s="116"/>
      <c r="AA208" s="116"/>
      <c r="AB208" s="116"/>
      <c r="AC208" s="116"/>
      <c r="AE208" s="116"/>
      <c r="AK208" s="116"/>
    </row>
    <row r="209" ht="14.25" customHeight="1">
      <c r="C209" s="6"/>
      <c r="N209" s="116"/>
      <c r="S209" s="116"/>
      <c r="W209" s="116"/>
      <c r="Y209" s="116"/>
      <c r="AA209" s="116"/>
      <c r="AB209" s="116"/>
      <c r="AC209" s="116"/>
      <c r="AE209" s="116"/>
      <c r="AK209" s="116"/>
    </row>
    <row r="210" ht="14.25" customHeight="1">
      <c r="C210" s="6"/>
      <c r="N210" s="116"/>
      <c r="S210" s="116"/>
      <c r="W210" s="116"/>
      <c r="Y210" s="116"/>
      <c r="AA210" s="116"/>
      <c r="AB210" s="116"/>
      <c r="AC210" s="116"/>
      <c r="AE210" s="116"/>
      <c r="AK210" s="116"/>
    </row>
    <row r="211" ht="14.25" customHeight="1">
      <c r="C211" s="6"/>
      <c r="N211" s="116"/>
      <c r="S211" s="116"/>
      <c r="W211" s="116"/>
      <c r="Y211" s="116"/>
      <c r="AA211" s="116"/>
      <c r="AB211" s="116"/>
      <c r="AC211" s="116"/>
      <c r="AE211" s="116"/>
      <c r="AK211" s="116"/>
    </row>
    <row r="212" ht="14.25" customHeight="1">
      <c r="C212" s="6"/>
      <c r="N212" s="116"/>
      <c r="S212" s="116"/>
      <c r="W212" s="116"/>
      <c r="Y212" s="116"/>
      <c r="AA212" s="116"/>
      <c r="AB212" s="116"/>
      <c r="AC212" s="116"/>
      <c r="AE212" s="116"/>
      <c r="AK212" s="116"/>
    </row>
    <row r="213" ht="14.25" customHeight="1">
      <c r="C213" s="6"/>
      <c r="N213" s="116"/>
      <c r="S213" s="116"/>
      <c r="W213" s="116"/>
      <c r="Y213" s="116"/>
      <c r="AA213" s="116"/>
      <c r="AB213" s="116"/>
      <c r="AC213" s="116"/>
      <c r="AE213" s="116"/>
      <c r="AK213" s="116"/>
    </row>
    <row r="214" ht="14.25" customHeight="1">
      <c r="C214" s="6"/>
      <c r="N214" s="116"/>
      <c r="S214" s="116"/>
      <c r="W214" s="116"/>
      <c r="Y214" s="116"/>
      <c r="AA214" s="116"/>
      <c r="AB214" s="116"/>
      <c r="AC214" s="116"/>
      <c r="AE214" s="116"/>
      <c r="AK214" s="116"/>
    </row>
    <row r="215" ht="14.25" customHeight="1">
      <c r="C215" s="6"/>
      <c r="N215" s="116"/>
      <c r="S215" s="116"/>
      <c r="W215" s="116"/>
      <c r="Y215" s="116"/>
      <c r="AA215" s="116"/>
      <c r="AB215" s="116"/>
      <c r="AC215" s="116"/>
      <c r="AE215" s="116"/>
      <c r="AK215" s="116"/>
    </row>
    <row r="216" ht="14.25" customHeight="1">
      <c r="C216" s="6"/>
      <c r="N216" s="116"/>
      <c r="S216" s="116"/>
      <c r="W216" s="116"/>
      <c r="Y216" s="116"/>
      <c r="AA216" s="116"/>
      <c r="AB216" s="116"/>
      <c r="AC216" s="116"/>
      <c r="AE216" s="116"/>
      <c r="AK216" s="116"/>
    </row>
    <row r="217" ht="14.25" customHeight="1">
      <c r="C217" s="6"/>
      <c r="N217" s="116"/>
      <c r="S217" s="116"/>
      <c r="W217" s="116"/>
      <c r="Y217" s="116"/>
      <c r="AA217" s="116"/>
      <c r="AB217" s="116"/>
      <c r="AC217" s="116"/>
      <c r="AE217" s="116"/>
      <c r="AK217" s="116"/>
    </row>
    <row r="218" ht="14.25" customHeight="1">
      <c r="C218" s="6"/>
      <c r="N218" s="116"/>
      <c r="S218" s="116"/>
      <c r="W218" s="116"/>
      <c r="Y218" s="116"/>
      <c r="AA218" s="116"/>
      <c r="AB218" s="116"/>
      <c r="AC218" s="116"/>
      <c r="AE218" s="116"/>
      <c r="AK218" s="116"/>
    </row>
    <row r="219" ht="14.25" customHeight="1">
      <c r="C219" s="6"/>
      <c r="N219" s="116"/>
      <c r="S219" s="116"/>
      <c r="W219" s="116"/>
      <c r="Y219" s="116"/>
      <c r="AA219" s="116"/>
      <c r="AB219" s="116"/>
      <c r="AC219" s="116"/>
      <c r="AE219" s="116"/>
      <c r="AK219" s="116"/>
    </row>
    <row r="220" ht="14.25" customHeight="1">
      <c r="C220" s="6"/>
      <c r="N220" s="116"/>
      <c r="S220" s="116"/>
      <c r="W220" s="116"/>
      <c r="Y220" s="116"/>
      <c r="AA220" s="116"/>
      <c r="AB220" s="116"/>
      <c r="AC220" s="116"/>
      <c r="AE220" s="116"/>
      <c r="AK220" s="116"/>
    </row>
    <row r="221" ht="14.25" customHeight="1">
      <c r="C221" s="6"/>
      <c r="N221" s="116"/>
      <c r="S221" s="116"/>
      <c r="W221" s="116"/>
      <c r="Y221" s="116"/>
      <c r="AA221" s="116"/>
      <c r="AB221" s="116"/>
      <c r="AC221" s="116"/>
      <c r="AE221" s="116"/>
      <c r="AK221" s="116"/>
    </row>
    <row r="222" ht="14.25" customHeight="1">
      <c r="C222" s="6"/>
      <c r="N222" s="116"/>
      <c r="S222" s="116"/>
      <c r="W222" s="116"/>
      <c r="Y222" s="116"/>
      <c r="AA222" s="116"/>
      <c r="AB222" s="116"/>
      <c r="AC222" s="116"/>
      <c r="AE222" s="116"/>
      <c r="AK222" s="116"/>
    </row>
    <row r="223" ht="14.25" customHeight="1">
      <c r="C223" s="6"/>
      <c r="N223" s="116"/>
      <c r="S223" s="116"/>
      <c r="W223" s="116"/>
      <c r="Y223" s="116"/>
      <c r="AA223" s="116"/>
      <c r="AB223" s="116"/>
      <c r="AC223" s="116"/>
      <c r="AE223" s="116"/>
      <c r="AK223" s="116"/>
    </row>
    <row r="224" ht="14.25" customHeight="1">
      <c r="C224" s="6"/>
      <c r="N224" s="116"/>
      <c r="S224" s="116"/>
      <c r="W224" s="116"/>
      <c r="Y224" s="116"/>
      <c r="AA224" s="116"/>
      <c r="AB224" s="116"/>
      <c r="AC224" s="116"/>
      <c r="AE224" s="116"/>
      <c r="AK224" s="116"/>
    </row>
    <row r="225" ht="14.25" customHeight="1">
      <c r="C225" s="6"/>
      <c r="N225" s="116"/>
      <c r="S225" s="116"/>
      <c r="W225" s="116"/>
      <c r="Y225" s="116"/>
      <c r="AA225" s="116"/>
      <c r="AB225" s="116"/>
      <c r="AC225" s="116"/>
      <c r="AE225" s="116"/>
      <c r="AK225" s="116"/>
    </row>
    <row r="226" ht="14.25" customHeight="1">
      <c r="C226" s="6"/>
      <c r="N226" s="116"/>
      <c r="S226" s="116"/>
      <c r="W226" s="116"/>
      <c r="Y226" s="116"/>
      <c r="AA226" s="116"/>
      <c r="AB226" s="116"/>
      <c r="AC226" s="116"/>
      <c r="AE226" s="116"/>
      <c r="AK226" s="116"/>
    </row>
    <row r="227" ht="14.25" customHeight="1">
      <c r="C227" s="6"/>
      <c r="N227" s="116"/>
      <c r="S227" s="116"/>
      <c r="W227" s="116"/>
      <c r="Y227" s="116"/>
      <c r="AA227" s="116"/>
      <c r="AB227" s="116"/>
      <c r="AC227" s="116"/>
      <c r="AE227" s="116"/>
      <c r="AK227" s="116"/>
    </row>
    <row r="228" ht="14.25" customHeight="1">
      <c r="C228" s="6"/>
      <c r="N228" s="116"/>
      <c r="S228" s="116"/>
      <c r="W228" s="116"/>
      <c r="Y228" s="116"/>
      <c r="AA228" s="116"/>
      <c r="AB228" s="116"/>
      <c r="AC228" s="116"/>
      <c r="AE228" s="116"/>
      <c r="AK228" s="116"/>
    </row>
    <row r="229" ht="14.25" customHeight="1">
      <c r="C229" s="6"/>
      <c r="N229" s="116"/>
      <c r="S229" s="116"/>
      <c r="W229" s="116"/>
      <c r="Y229" s="116"/>
      <c r="AA229" s="116"/>
      <c r="AB229" s="116"/>
      <c r="AC229" s="116"/>
      <c r="AE229" s="116"/>
      <c r="AK229" s="116"/>
    </row>
    <row r="230" ht="14.25" customHeight="1">
      <c r="C230" s="6"/>
      <c r="N230" s="116"/>
      <c r="S230" s="116"/>
      <c r="W230" s="116"/>
      <c r="Y230" s="116"/>
      <c r="AA230" s="116"/>
      <c r="AB230" s="116"/>
      <c r="AC230" s="116"/>
      <c r="AE230" s="116"/>
      <c r="AK230" s="116"/>
    </row>
    <row r="231" ht="14.25" customHeight="1">
      <c r="C231" s="6"/>
      <c r="N231" s="116"/>
      <c r="S231" s="116"/>
      <c r="W231" s="116"/>
      <c r="Y231" s="116"/>
      <c r="AA231" s="116"/>
      <c r="AB231" s="116"/>
      <c r="AC231" s="116"/>
      <c r="AE231" s="116"/>
      <c r="AK231" s="116"/>
    </row>
    <row r="232" ht="14.25" customHeight="1">
      <c r="C232" s="6"/>
      <c r="N232" s="116"/>
      <c r="S232" s="116"/>
      <c r="W232" s="116"/>
      <c r="Y232" s="116"/>
      <c r="AA232" s="116"/>
      <c r="AB232" s="116"/>
      <c r="AC232" s="116"/>
      <c r="AE232" s="116"/>
      <c r="AK232" s="116"/>
    </row>
    <row r="233" ht="14.25" customHeight="1">
      <c r="C233" s="6"/>
      <c r="N233" s="116"/>
      <c r="S233" s="116"/>
      <c r="W233" s="116"/>
      <c r="Y233" s="116"/>
      <c r="AA233" s="116"/>
      <c r="AB233" s="116"/>
      <c r="AC233" s="116"/>
      <c r="AE233" s="116"/>
      <c r="AK233" s="116"/>
    </row>
    <row r="234" ht="14.25" customHeight="1">
      <c r="C234" s="6"/>
      <c r="N234" s="116"/>
      <c r="S234" s="116"/>
      <c r="W234" s="116"/>
      <c r="Y234" s="116"/>
      <c r="AA234" s="116"/>
      <c r="AB234" s="116"/>
      <c r="AC234" s="116"/>
      <c r="AE234" s="116"/>
      <c r="AK234" s="116"/>
    </row>
    <row r="235" ht="14.25" customHeight="1">
      <c r="C235" s="6"/>
      <c r="N235" s="116"/>
      <c r="S235" s="116"/>
      <c r="W235" s="116"/>
      <c r="Y235" s="116"/>
      <c r="AA235" s="116"/>
      <c r="AB235" s="116"/>
      <c r="AC235" s="116"/>
      <c r="AE235" s="116"/>
      <c r="AK235" s="116"/>
    </row>
    <row r="236" ht="14.25" customHeight="1">
      <c r="C236" s="6"/>
      <c r="N236" s="116"/>
      <c r="S236" s="116"/>
      <c r="W236" s="116"/>
      <c r="Y236" s="116"/>
      <c r="AA236" s="116"/>
      <c r="AB236" s="116"/>
      <c r="AC236" s="116"/>
      <c r="AE236" s="116"/>
      <c r="AK236" s="116"/>
    </row>
    <row r="237" ht="14.25" customHeight="1">
      <c r="C237" s="6"/>
      <c r="N237" s="116"/>
      <c r="S237" s="116"/>
      <c r="W237" s="116"/>
      <c r="Y237" s="116"/>
      <c r="AA237" s="116"/>
      <c r="AB237" s="116"/>
      <c r="AC237" s="116"/>
      <c r="AE237" s="116"/>
      <c r="AK237" s="116"/>
    </row>
    <row r="238" ht="14.25" customHeight="1">
      <c r="C238" s="6"/>
      <c r="N238" s="116"/>
      <c r="S238" s="116"/>
      <c r="W238" s="116"/>
      <c r="Y238" s="116"/>
      <c r="AA238" s="116"/>
      <c r="AB238" s="116"/>
      <c r="AC238" s="116"/>
      <c r="AE238" s="116"/>
      <c r="AK238" s="116"/>
    </row>
    <row r="239" ht="14.25" customHeight="1">
      <c r="C239" s="6"/>
      <c r="N239" s="116"/>
      <c r="S239" s="116"/>
      <c r="W239" s="116"/>
      <c r="Y239" s="116"/>
      <c r="AA239" s="116"/>
      <c r="AB239" s="116"/>
      <c r="AC239" s="116"/>
      <c r="AE239" s="116"/>
      <c r="AK239" s="116"/>
    </row>
    <row r="240" ht="14.25" customHeight="1">
      <c r="C240" s="6"/>
      <c r="N240" s="116"/>
      <c r="S240" s="116"/>
      <c r="W240" s="116"/>
      <c r="Y240" s="116"/>
      <c r="AA240" s="116"/>
      <c r="AB240" s="116"/>
      <c r="AC240" s="116"/>
      <c r="AE240" s="116"/>
      <c r="AK240" s="116"/>
    </row>
  </sheetData>
  <mergeCells count="95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R12:LY12"/>
    <mergeCell ref="LZ12:MF12"/>
    <mergeCell ref="KF38:KF61"/>
    <mergeCell ref="JP12:JW12"/>
    <mergeCell ref="JX12:KE12"/>
    <mergeCell ref="KG12:KM12"/>
    <mergeCell ref="KN12:KU12"/>
    <mergeCell ref="KW12:LD12"/>
    <mergeCell ref="LE12:LL12"/>
    <mergeCell ref="LN12:LQ12"/>
    <mergeCell ref="KW10:LL10"/>
    <mergeCell ref="LN10:MM10"/>
    <mergeCell ref="MO10:NO10"/>
    <mergeCell ref="MG12:MM12"/>
    <mergeCell ref="MO12:MY12"/>
    <mergeCell ref="MZ12:NG12"/>
    <mergeCell ref="NH12:NO12"/>
    <mergeCell ref="GA10:GX10"/>
    <mergeCell ref="GZ10:HW10"/>
    <mergeCell ref="HY10:IF10"/>
    <mergeCell ref="IH10:IW10"/>
    <mergeCell ref="IY10:JN10"/>
    <mergeCell ref="JP10:KE10"/>
    <mergeCell ref="KG10:KU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5"/>
      <c r="V1" s="4"/>
      <c r="W1" s="5"/>
      <c r="X1" s="5"/>
      <c r="Y1" s="4"/>
      <c r="Z1" s="4"/>
      <c r="AA1" s="5"/>
      <c r="AB1" s="4"/>
      <c r="AC1" s="4"/>
      <c r="AD1" s="4"/>
      <c r="AE1" s="4"/>
      <c r="AF1" s="4"/>
      <c r="AG1" s="5"/>
      <c r="AH1" s="4"/>
      <c r="AI1" s="4"/>
      <c r="AJ1" s="4"/>
      <c r="AK1" s="4"/>
      <c r="AL1" s="4"/>
      <c r="AM1" s="5"/>
      <c r="AN1" s="5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116"/>
      <c r="E2" s="4"/>
      <c r="F2" s="4"/>
      <c r="G2" s="5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5"/>
      <c r="V2" s="4"/>
      <c r="W2" s="5"/>
      <c r="X2" s="5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116"/>
      <c r="E3" s="4"/>
      <c r="F3" s="4"/>
      <c r="G3" s="5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5"/>
      <c r="V3" s="4"/>
      <c r="W3" s="5"/>
      <c r="X3" s="5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116"/>
      <c r="E4" s="4"/>
      <c r="F4" s="4"/>
      <c r="G4" s="5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4"/>
      <c r="T4" s="4"/>
      <c r="U4" s="5"/>
      <c r="V4" s="4"/>
      <c r="W4" s="5"/>
      <c r="X4" s="5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116"/>
      <c r="E5" s="4"/>
      <c r="F5" s="4"/>
      <c r="G5" s="5"/>
      <c r="H5" s="4"/>
      <c r="I5" s="4"/>
      <c r="J5" s="4"/>
      <c r="K5" s="4"/>
      <c r="L5" s="4"/>
      <c r="M5" s="4"/>
      <c r="N5" s="5"/>
      <c r="O5" s="4"/>
      <c r="P5" s="4"/>
      <c r="Q5" s="4"/>
      <c r="R5" s="4"/>
      <c r="S5" s="4"/>
      <c r="T5" s="4"/>
      <c r="U5" s="5"/>
      <c r="V5" s="4"/>
      <c r="W5" s="5"/>
      <c r="X5" s="5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116"/>
      <c r="E6" s="4"/>
      <c r="F6" s="4"/>
      <c r="G6" s="5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5"/>
      <c r="V6" s="4"/>
      <c r="W6" s="5"/>
      <c r="X6" s="5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3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1"/>
      <c r="T7" s="1"/>
      <c r="U7" s="3"/>
      <c r="V7" s="1"/>
      <c r="W7" s="3"/>
      <c r="X7" s="3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3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1"/>
      <c r="T8" s="1"/>
      <c r="U8" s="3"/>
      <c r="V8" s="1"/>
      <c r="W8" s="3"/>
      <c r="X8" s="3"/>
      <c r="Y8" s="1"/>
      <c r="Z8" s="1"/>
      <c r="AA8" s="3"/>
      <c r="AB8" s="1"/>
      <c r="AC8" s="1"/>
      <c r="AD8" s="1"/>
      <c r="AE8" s="1"/>
      <c r="AF8" s="1"/>
      <c r="AG8" s="3"/>
      <c r="AH8" s="1"/>
      <c r="AI8" s="1"/>
      <c r="AJ8" s="1"/>
      <c r="AK8" s="1"/>
      <c r="AL8" s="1"/>
      <c r="AM8" s="3"/>
      <c r="AN8" s="3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3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1"/>
      <c r="T9" s="1"/>
      <c r="U9" s="3"/>
      <c r="V9" s="1"/>
      <c r="W9" s="3"/>
      <c r="X9" s="3"/>
      <c r="Y9" s="1"/>
      <c r="Z9" s="1"/>
      <c r="AA9" s="3"/>
      <c r="AB9" s="1"/>
      <c r="AC9" s="1"/>
      <c r="AD9" s="1"/>
      <c r="AE9" s="1"/>
      <c r="AF9" s="1"/>
      <c r="AG9" s="3"/>
      <c r="AH9" s="1"/>
      <c r="AI9" s="1"/>
      <c r="AJ9" s="1"/>
      <c r="AK9" s="1"/>
      <c r="AL9" s="1"/>
      <c r="AM9" s="3"/>
      <c r="AN9" s="3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30"/>
      <c r="H11" s="28"/>
      <c r="I11" s="28"/>
      <c r="J11" s="28"/>
      <c r="K11" s="28"/>
      <c r="L11" s="28"/>
      <c r="M11" s="28"/>
      <c r="N11" s="30"/>
      <c r="O11" s="28"/>
      <c r="P11" s="28"/>
      <c r="Q11" s="28"/>
      <c r="R11" s="28"/>
      <c r="S11" s="28"/>
      <c r="T11" s="28"/>
      <c r="U11" s="30"/>
      <c r="V11" s="28"/>
      <c r="W11" s="30"/>
      <c r="X11" s="30"/>
      <c r="Y11" s="28"/>
      <c r="Z11" s="28"/>
      <c r="AA11" s="30"/>
      <c r="AB11" s="28"/>
      <c r="AC11" s="28"/>
      <c r="AD11" s="28"/>
      <c r="AE11" s="28"/>
      <c r="AF11" s="28"/>
      <c r="AG11" s="30"/>
      <c r="AH11" s="28"/>
      <c r="AI11" s="28"/>
      <c r="AJ11" s="28"/>
      <c r="AK11" s="28"/>
      <c r="AL11" s="28"/>
      <c r="AM11" s="30"/>
      <c r="AN11" s="30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5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5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8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3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3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3" t="s">
        <v>84</v>
      </c>
      <c r="V13" s="41" t="s">
        <v>85</v>
      </c>
      <c r="W13" s="43" t="s">
        <v>81</v>
      </c>
      <c r="X13" s="43" t="s">
        <v>83</v>
      </c>
      <c r="Y13" s="41" t="s">
        <v>84</v>
      </c>
      <c r="Z13" s="41" t="s">
        <v>85</v>
      </c>
      <c r="AA13" s="43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3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3" t="s">
        <v>81</v>
      </c>
      <c r="AN13" s="43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41"/>
      <c r="MR13" s="126" t="s">
        <v>84</v>
      </c>
      <c r="MS13" s="126" t="s">
        <v>85</v>
      </c>
      <c r="MT13" s="126" t="s">
        <v>83</v>
      </c>
      <c r="MU13" s="126" t="s">
        <v>89</v>
      </c>
      <c r="MV13" s="126" t="s">
        <v>87</v>
      </c>
      <c r="MW13" s="126" t="s">
        <v>88</v>
      </c>
      <c r="MX13" s="126" t="s">
        <v>86</v>
      </c>
      <c r="MY13" s="126"/>
      <c r="MZ13" s="126"/>
      <c r="NA13" s="126" t="s">
        <v>84</v>
      </c>
      <c r="NB13" s="126" t="s">
        <v>85</v>
      </c>
      <c r="NC13" s="126" t="s">
        <v>83</v>
      </c>
      <c r="ND13" s="126" t="s">
        <v>89</v>
      </c>
      <c r="NE13" s="126" t="s">
        <v>87</v>
      </c>
      <c r="NF13" s="126" t="s">
        <v>88</v>
      </c>
      <c r="NG13" s="126" t="s">
        <v>86</v>
      </c>
      <c r="NH13" s="45"/>
      <c r="NI13" s="126"/>
      <c r="NJ13" s="45" t="s">
        <v>84</v>
      </c>
      <c r="NK13" s="45" t="s">
        <v>85</v>
      </c>
      <c r="NL13" s="45" t="s">
        <v>83</v>
      </c>
      <c r="NM13" s="126" t="s">
        <v>89</v>
      </c>
      <c r="NN13" s="45" t="s">
        <v>87</v>
      </c>
      <c r="NO13" s="45" t="s">
        <v>88</v>
      </c>
      <c r="NP13" s="45" t="s">
        <v>86</v>
      </c>
    </row>
    <row r="14" ht="14.25" customHeight="1">
      <c r="A14" s="49">
        <v>0.0416666666666667</v>
      </c>
      <c r="B14" s="50"/>
      <c r="C14" s="51">
        <v>50.19</v>
      </c>
      <c r="D14" s="52">
        <v>339.0</v>
      </c>
      <c r="E14" s="53">
        <v>134.0</v>
      </c>
      <c r="F14" s="53">
        <v>79.0</v>
      </c>
      <c r="G14" s="53">
        <v>17.4</v>
      </c>
      <c r="H14" s="54"/>
      <c r="I14" s="53">
        <v>6.0</v>
      </c>
      <c r="J14" s="53">
        <v>53.0</v>
      </c>
      <c r="K14" s="53">
        <v>52.0</v>
      </c>
      <c r="L14" s="53">
        <v>138.0</v>
      </c>
      <c r="M14" s="53">
        <v>53.0</v>
      </c>
      <c r="N14" s="53">
        <v>12.7</v>
      </c>
      <c r="O14" s="54"/>
      <c r="P14" s="53">
        <v>6.0</v>
      </c>
      <c r="Q14" s="53">
        <v>56.0</v>
      </c>
      <c r="R14" s="53">
        <v>54.0</v>
      </c>
      <c r="S14" s="53">
        <v>340.4</v>
      </c>
      <c r="T14" s="53">
        <v>334.4</v>
      </c>
      <c r="U14" s="53">
        <v>197.0</v>
      </c>
      <c r="V14" s="54"/>
      <c r="W14" s="53">
        <v>336.0</v>
      </c>
      <c r="X14" s="53">
        <v>254.8</v>
      </c>
      <c r="Y14" s="53">
        <v>148.8</v>
      </c>
      <c r="Z14" s="54"/>
      <c r="AA14" s="53">
        <v>340.9</v>
      </c>
      <c r="AB14" s="53">
        <v>331.1</v>
      </c>
      <c r="AC14" s="53">
        <v>218.9</v>
      </c>
      <c r="AD14" s="54"/>
      <c r="AE14" s="53">
        <v>340.8</v>
      </c>
      <c r="AF14" s="53">
        <v>370.0</v>
      </c>
      <c r="AG14" s="53">
        <v>199.2</v>
      </c>
      <c r="AH14" s="54"/>
      <c r="AI14" s="53">
        <v>347.8</v>
      </c>
      <c r="AJ14" s="53">
        <v>408.9</v>
      </c>
      <c r="AK14" s="53">
        <v>256.3</v>
      </c>
      <c r="AL14" s="54"/>
      <c r="AM14" s="53">
        <v>338.8</v>
      </c>
      <c r="AN14" s="53">
        <v>440.8</v>
      </c>
      <c r="AO14" s="53">
        <v>244.7</v>
      </c>
      <c r="AP14" s="54"/>
      <c r="AQ14" s="53">
        <v>134.0</v>
      </c>
      <c r="AR14" s="54">
        <f t="shared" ref="AR14:AS14" si="1">F14</f>
        <v>79</v>
      </c>
      <c r="AS14" s="56">
        <f t="shared" si="1"/>
        <v>17.4</v>
      </c>
      <c r="AT14" s="54"/>
      <c r="AU14" s="54">
        <f t="shared" ref="AU14:AW14" si="2">L14</f>
        <v>138</v>
      </c>
      <c r="AV14" s="54">
        <f t="shared" si="2"/>
        <v>53</v>
      </c>
      <c r="AW14" s="54">
        <f t="shared" si="2"/>
        <v>12.7</v>
      </c>
      <c r="AX14" s="54"/>
      <c r="AY14" s="182">
        <f t="shared" ref="AY14:AY21" si="6">E14</f>
        <v>134</v>
      </c>
      <c r="AZ14" s="54"/>
      <c r="BA14" s="54"/>
      <c r="BB14" s="54"/>
      <c r="BC14" s="57"/>
      <c r="BD14" s="54">
        <v>138.0</v>
      </c>
      <c r="BE14" s="53">
        <v>32.0</v>
      </c>
      <c r="BF14" s="53">
        <v>8.0</v>
      </c>
      <c r="BG14" s="127">
        <v>0.4</v>
      </c>
      <c r="BH14" s="53"/>
      <c r="BI14" s="53">
        <v>22.0</v>
      </c>
      <c r="BJ14" s="53">
        <v>90.0</v>
      </c>
      <c r="BK14" s="53">
        <v>58.0</v>
      </c>
      <c r="BL14" s="57"/>
      <c r="BM14" s="58">
        <v>341.0</v>
      </c>
      <c r="BN14" s="58">
        <v>145.0</v>
      </c>
      <c r="BO14" s="58">
        <v>193.0</v>
      </c>
      <c r="BP14" s="58">
        <v>9.7</v>
      </c>
      <c r="BQ14" s="59"/>
      <c r="BR14" s="58">
        <v>6.0</v>
      </c>
      <c r="BS14" s="58">
        <v>57.0</v>
      </c>
      <c r="BT14" s="58">
        <v>55.0</v>
      </c>
      <c r="BU14" s="59">
        <f t="shared" ref="BU14:BU37" si="7">BM14</f>
        <v>341</v>
      </c>
      <c r="BV14" s="58">
        <v>293.0</v>
      </c>
      <c r="BW14" s="58">
        <v>169.0</v>
      </c>
      <c r="BX14" s="58">
        <v>28.0</v>
      </c>
      <c r="BY14" s="58">
        <v>334.0</v>
      </c>
      <c r="BZ14" s="58">
        <v>307.0</v>
      </c>
      <c r="CA14" s="58">
        <v>169.0</v>
      </c>
      <c r="CB14" s="58">
        <v>26.0</v>
      </c>
      <c r="CC14" s="58">
        <v>340.0</v>
      </c>
      <c r="CD14" s="58">
        <v>234.0</v>
      </c>
      <c r="CE14" s="58">
        <v>132.0</v>
      </c>
      <c r="CF14" s="58">
        <v>8.0</v>
      </c>
      <c r="CG14" s="58">
        <v>334.0</v>
      </c>
      <c r="CH14" s="58">
        <v>237.0</v>
      </c>
      <c r="CI14" s="58">
        <v>132.0</v>
      </c>
      <c r="CJ14" s="58">
        <v>8.0</v>
      </c>
      <c r="CK14" s="58">
        <v>347.0</v>
      </c>
      <c r="CL14" s="58">
        <v>208.0</v>
      </c>
      <c r="CM14" s="58">
        <v>116.0</v>
      </c>
      <c r="CN14" s="58">
        <v>1.0</v>
      </c>
      <c r="CO14" s="58">
        <v>331.0</v>
      </c>
      <c r="CP14" s="58">
        <v>216.0</v>
      </c>
      <c r="CQ14" s="58">
        <v>107.0</v>
      </c>
      <c r="CR14" s="58">
        <v>1.0</v>
      </c>
      <c r="CS14" s="58">
        <v>334.0</v>
      </c>
      <c r="CT14" s="58">
        <v>229.0</v>
      </c>
      <c r="CU14" s="58">
        <v>135.0</v>
      </c>
      <c r="CV14" s="58">
        <v>78.0</v>
      </c>
      <c r="CW14" s="58">
        <v>338.0</v>
      </c>
      <c r="CX14" s="58">
        <v>229.0</v>
      </c>
      <c r="CY14" s="58">
        <v>113.0</v>
      </c>
      <c r="CZ14" s="58">
        <v>62.0</v>
      </c>
      <c r="DA14" s="58">
        <v>324.0</v>
      </c>
      <c r="DB14" s="58">
        <v>233.0</v>
      </c>
      <c r="DC14" s="58">
        <v>114.0</v>
      </c>
      <c r="DD14" s="58">
        <v>55.0</v>
      </c>
      <c r="DE14" s="59">
        <f t="shared" ref="DE14:DE29" si="8">BN14</f>
        <v>145</v>
      </c>
      <c r="DF14" s="58">
        <v>35.0</v>
      </c>
      <c r="DG14" s="59">
        <f t="shared" ref="DG14:DH14" si="3">BO14</f>
        <v>193</v>
      </c>
      <c r="DH14" s="59">
        <f t="shared" si="3"/>
        <v>9.7</v>
      </c>
      <c r="DI14" s="59"/>
      <c r="DJ14" s="58">
        <v>7.0</v>
      </c>
      <c r="DK14" s="58">
        <v>56.0</v>
      </c>
      <c r="DL14" s="58">
        <v>52.0</v>
      </c>
      <c r="DM14" s="57"/>
      <c r="DN14" s="61">
        <v>339.0</v>
      </c>
      <c r="DO14" s="61">
        <v>140.0</v>
      </c>
      <c r="DP14" s="61">
        <v>40.97</v>
      </c>
      <c r="DQ14" s="61">
        <v>23.07</v>
      </c>
      <c r="DR14" s="61">
        <v>5.96</v>
      </c>
      <c r="DS14" s="61">
        <v>8.0</v>
      </c>
      <c r="DT14" s="61">
        <v>43.0</v>
      </c>
      <c r="DU14" s="61">
        <v>48.7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340.0</v>
      </c>
      <c r="EF14" s="63">
        <v>135.0</v>
      </c>
      <c r="EG14" s="63">
        <v>69.0</v>
      </c>
      <c r="EH14" s="63">
        <v>2.9</v>
      </c>
      <c r="EI14" s="64"/>
      <c r="EJ14" s="63">
        <v>9.0</v>
      </c>
      <c r="EK14" s="63">
        <v>50.0</v>
      </c>
      <c r="EL14" s="63">
        <v>53.0</v>
      </c>
      <c r="EM14" s="63">
        <v>135.0</v>
      </c>
      <c r="EN14" s="63">
        <v>125.0</v>
      </c>
      <c r="EO14" s="63">
        <v>5.5</v>
      </c>
      <c r="EP14" s="64"/>
      <c r="EQ14" s="63">
        <v>9.0</v>
      </c>
      <c r="ER14" s="63">
        <v>53.0</v>
      </c>
      <c r="ES14" s="63">
        <v>55.0</v>
      </c>
      <c r="ET14" s="63">
        <v>340.0</v>
      </c>
      <c r="EU14" s="63">
        <v>0.0</v>
      </c>
      <c r="EV14" s="63">
        <v>0.0</v>
      </c>
      <c r="EW14" s="63">
        <v>0.0</v>
      </c>
      <c r="EX14" s="63">
        <v>339.0</v>
      </c>
      <c r="EY14" s="63">
        <v>257.0</v>
      </c>
      <c r="EZ14" s="63">
        <v>149.1</v>
      </c>
      <c r="FA14" s="63">
        <v>6.2</v>
      </c>
      <c r="FB14" s="63">
        <v>338.0</v>
      </c>
      <c r="FC14" s="63">
        <v>0.0</v>
      </c>
      <c r="FD14" s="63">
        <v>0.0</v>
      </c>
      <c r="FE14" s="63">
        <v>0.0</v>
      </c>
      <c r="FF14" s="63">
        <v>338.0</v>
      </c>
      <c r="FG14" s="63">
        <v>256.0</v>
      </c>
      <c r="FH14" s="63">
        <v>148.5</v>
      </c>
      <c r="FI14" s="63">
        <v>6.5</v>
      </c>
      <c r="FJ14" s="63">
        <v>340.0</v>
      </c>
      <c r="FK14" s="63">
        <v>241.0</v>
      </c>
      <c r="FL14" s="63">
        <v>138.0</v>
      </c>
      <c r="FM14" s="63">
        <v>15.6</v>
      </c>
      <c r="FN14" s="63">
        <v>340.0</v>
      </c>
      <c r="FO14" s="63">
        <v>235.0</v>
      </c>
      <c r="FP14" s="63">
        <v>137.0</v>
      </c>
      <c r="FQ14" s="63">
        <v>15.6</v>
      </c>
      <c r="FR14" s="63">
        <v>135.0</v>
      </c>
      <c r="FS14" s="64"/>
      <c r="FT14" s="63">
        <v>18.81</v>
      </c>
      <c r="FU14" s="64"/>
      <c r="FV14" s="63">
        <v>135.0</v>
      </c>
      <c r="FW14" s="64"/>
      <c r="FX14" s="64"/>
      <c r="FY14" s="64"/>
      <c r="FZ14" s="57"/>
      <c r="GA14" s="65">
        <v>340.0</v>
      </c>
      <c r="GB14" s="66">
        <v>462.19</v>
      </c>
      <c r="GC14" s="66">
        <v>255.46</v>
      </c>
      <c r="GD14" s="66">
        <v>24.37</v>
      </c>
      <c r="GE14" s="66">
        <v>340.0</v>
      </c>
      <c r="GF14" s="66">
        <v>448.27</v>
      </c>
      <c r="GG14" s="66">
        <v>252.62</v>
      </c>
      <c r="GH14" s="66">
        <v>28.48</v>
      </c>
      <c r="GI14" s="66">
        <v>340.0</v>
      </c>
      <c r="GJ14" s="66">
        <v>246.16</v>
      </c>
      <c r="GK14" s="66">
        <v>140.29</v>
      </c>
      <c r="GL14" s="66">
        <v>22.53</v>
      </c>
      <c r="GM14" s="66">
        <v>340.0</v>
      </c>
      <c r="GN14" s="66">
        <v>266.5</v>
      </c>
      <c r="GO14" s="66">
        <v>139.62</v>
      </c>
      <c r="GP14" s="66">
        <v>29.99</v>
      </c>
      <c r="GQ14" s="66">
        <v>341.0</v>
      </c>
      <c r="GR14" s="66">
        <v>215.27</v>
      </c>
      <c r="GS14" s="66">
        <v>115.67</v>
      </c>
      <c r="GT14" s="66">
        <v>0.0</v>
      </c>
      <c r="GU14" s="66">
        <v>340.0</v>
      </c>
      <c r="GV14" s="66">
        <v>201.05</v>
      </c>
      <c r="GW14" s="66">
        <v>115.41</v>
      </c>
      <c r="GX14" s="66">
        <v>0.0</v>
      </c>
      <c r="GY14" s="57"/>
      <c r="GZ14" s="98" t="s">
        <v>91</v>
      </c>
      <c r="HA14" s="98" t="s">
        <v>92</v>
      </c>
      <c r="HB14" s="98">
        <v>120.0</v>
      </c>
      <c r="HC14" s="97">
        <f t="shared" ref="HC14:HC37" si="10">HB14/20</f>
        <v>6</v>
      </c>
      <c r="HD14" s="97">
        <f t="shared" ref="HD14:HD37" si="11">HC14*0.4</f>
        <v>2.4</v>
      </c>
      <c r="HE14" s="98">
        <v>8.0</v>
      </c>
      <c r="HF14" s="99">
        <v>50.0</v>
      </c>
      <c r="HG14" s="99">
        <v>48.0</v>
      </c>
      <c r="HH14" s="98" t="s">
        <v>91</v>
      </c>
      <c r="HI14" s="98" t="s">
        <v>92</v>
      </c>
      <c r="HJ14" s="98">
        <v>116.0</v>
      </c>
      <c r="HK14" s="97">
        <f t="shared" ref="HK14:HK37" si="12">HJ14/20</f>
        <v>5.8</v>
      </c>
      <c r="HL14" s="97">
        <f t="shared" ref="HL14:HL37" si="13">HK14*0.4</f>
        <v>2.32</v>
      </c>
      <c r="HM14" s="98">
        <v>5.0</v>
      </c>
      <c r="HN14" s="99">
        <v>50.0</v>
      </c>
      <c r="HO14" s="99">
        <v>50.0</v>
      </c>
      <c r="HP14" s="98" t="s">
        <v>91</v>
      </c>
      <c r="HQ14" s="98" t="s">
        <v>92</v>
      </c>
      <c r="HR14" s="98">
        <v>226.0</v>
      </c>
      <c r="HS14" s="97">
        <f t="shared" ref="HS14:HS37" si="14">HR14/20</f>
        <v>11.3</v>
      </c>
      <c r="HT14" s="97">
        <f t="shared" ref="HT14:HT37" si="15">HS14*0.4</f>
        <v>4.52</v>
      </c>
      <c r="HU14" s="98">
        <v>7.0</v>
      </c>
      <c r="HV14" s="99">
        <v>48.0</v>
      </c>
      <c r="HW14" s="99">
        <v>48.0</v>
      </c>
      <c r="HX14" s="57"/>
      <c r="HY14" s="147">
        <v>135.0</v>
      </c>
      <c r="HZ14" s="147">
        <v>33.0</v>
      </c>
      <c r="IA14" s="72">
        <v>144.0</v>
      </c>
      <c r="IB14" s="72">
        <v>7.2</v>
      </c>
      <c r="IC14" s="73"/>
      <c r="ID14" s="72">
        <v>2.0</v>
      </c>
      <c r="IE14" s="72">
        <v>58.0</v>
      </c>
      <c r="IF14" s="72">
        <v>38.0</v>
      </c>
      <c r="IG14" s="57"/>
      <c r="IH14" s="74">
        <v>140.0</v>
      </c>
      <c r="II14" s="74">
        <v>34.2</v>
      </c>
      <c r="IJ14" s="74">
        <v>110.0</v>
      </c>
      <c r="IK14" s="74">
        <v>5.6</v>
      </c>
      <c r="IL14" s="74">
        <v>6.2</v>
      </c>
      <c r="IM14" s="74">
        <v>6.0</v>
      </c>
      <c r="IN14" s="74">
        <v>46.0</v>
      </c>
      <c r="IO14" s="74">
        <v>45.0</v>
      </c>
      <c r="IP14" s="75">
        <v>140.0</v>
      </c>
      <c r="IQ14" s="74">
        <v>34.7</v>
      </c>
      <c r="IR14" s="74">
        <v>5.0</v>
      </c>
      <c r="IS14" s="74">
        <v>0.1</v>
      </c>
      <c r="IT14" s="74">
        <v>0.3</v>
      </c>
      <c r="IU14" s="74">
        <v>12.0</v>
      </c>
      <c r="IV14" s="74">
        <v>47.0</v>
      </c>
      <c r="IW14" s="74">
        <v>46.0</v>
      </c>
      <c r="IX14" s="57"/>
      <c r="IY14" s="76">
        <v>139.09</v>
      </c>
      <c r="IZ14" s="76">
        <v>34.78</v>
      </c>
      <c r="JA14" s="76">
        <v>373.8</v>
      </c>
      <c r="JB14" s="76">
        <v>18.69</v>
      </c>
      <c r="JC14" s="76">
        <v>7.33</v>
      </c>
      <c r="JD14" s="76">
        <v>3.0</v>
      </c>
      <c r="JE14" s="76">
        <v>64.86</v>
      </c>
      <c r="JF14" s="76">
        <v>45.61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136.0</v>
      </c>
      <c r="JQ14" s="78">
        <v>32.1</v>
      </c>
      <c r="JR14" s="78">
        <v>0.0</v>
      </c>
      <c r="JS14" s="78">
        <v>0.0</v>
      </c>
      <c r="JT14" s="78">
        <v>0.0</v>
      </c>
      <c r="JU14" s="78">
        <v>2.0</v>
      </c>
      <c r="JV14" s="78">
        <v>44.0</v>
      </c>
      <c r="JW14" s="78">
        <v>44.0</v>
      </c>
      <c r="JX14" s="78">
        <v>136.0</v>
      </c>
      <c r="JY14" s="78">
        <v>34.1</v>
      </c>
      <c r="JZ14" s="78">
        <v>161.0</v>
      </c>
      <c r="KA14" s="78">
        <v>8.7</v>
      </c>
      <c r="KB14" s="78">
        <v>3.2</v>
      </c>
      <c r="KC14" s="78">
        <v>2.0</v>
      </c>
      <c r="KD14" s="78">
        <v>50.0</v>
      </c>
      <c r="KE14" s="78">
        <v>49.0</v>
      </c>
      <c r="KF14" s="57"/>
      <c r="KG14" s="79">
        <v>139.0</v>
      </c>
      <c r="KH14" s="238">
        <v>34.0</v>
      </c>
      <c r="KI14" s="238">
        <v>58.0</v>
      </c>
      <c r="KJ14" s="238">
        <v>2.9</v>
      </c>
      <c r="KK14" s="79"/>
      <c r="KL14" s="79">
        <v>1.0</v>
      </c>
      <c r="KM14" s="79">
        <v>56.0</v>
      </c>
      <c r="KN14" s="79">
        <v>56.0</v>
      </c>
      <c r="KO14" s="79">
        <v>139.0</v>
      </c>
      <c r="KP14" s="235">
        <v>34.0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50.0</v>
      </c>
      <c r="KW14" s="57"/>
      <c r="KX14" s="81">
        <v>133.0</v>
      </c>
      <c r="KY14" s="81">
        <v>32.0</v>
      </c>
      <c r="KZ14" s="81">
        <v>146.0</v>
      </c>
      <c r="LA14" s="81">
        <v>7.2</v>
      </c>
      <c r="LB14" s="81">
        <v>3.0</v>
      </c>
      <c r="LC14" s="81">
        <v>3.0</v>
      </c>
      <c r="LD14" s="81">
        <v>48.0</v>
      </c>
      <c r="LE14" s="81">
        <v>49.0</v>
      </c>
      <c r="LF14" s="81">
        <v>133.0</v>
      </c>
      <c r="LG14" s="81">
        <v>33.0</v>
      </c>
      <c r="LH14" s="81">
        <v>331.0</v>
      </c>
      <c r="LI14" s="81">
        <v>16.2</v>
      </c>
      <c r="LJ14" s="81">
        <v>5.0</v>
      </c>
      <c r="LK14" s="81">
        <v>5.0</v>
      </c>
      <c r="LL14" s="81">
        <v>50.0</v>
      </c>
      <c r="LM14" s="81">
        <v>51.0</v>
      </c>
      <c r="LN14" s="57"/>
      <c r="LO14" s="82">
        <v>336.0</v>
      </c>
      <c r="LP14" s="82">
        <v>294.0</v>
      </c>
      <c r="LQ14" s="82">
        <v>165.0</v>
      </c>
      <c r="LR14" s="82">
        <v>69.0</v>
      </c>
      <c r="LS14" s="82">
        <v>324.0</v>
      </c>
      <c r="LT14" s="82">
        <v>50.0</v>
      </c>
      <c r="LU14" s="82">
        <v>5.1</v>
      </c>
      <c r="LV14" s="82">
        <v>141.0</v>
      </c>
      <c r="LW14" s="82">
        <v>90.0</v>
      </c>
      <c r="LX14" s="82">
        <v>56.0</v>
      </c>
      <c r="LY14" s="82">
        <v>52.0</v>
      </c>
      <c r="LZ14" s="82">
        <v>12.0</v>
      </c>
      <c r="MA14" s="82">
        <v>115.0</v>
      </c>
      <c r="MB14" s="82">
        <v>5.2</v>
      </c>
      <c r="MC14" s="82">
        <v>142.0</v>
      </c>
      <c r="MD14" s="82">
        <v>204.0</v>
      </c>
      <c r="ME14" s="82">
        <v>81.0</v>
      </c>
      <c r="MF14" s="82">
        <v>62.0</v>
      </c>
      <c r="MG14" s="82">
        <v>12.0</v>
      </c>
      <c r="MH14" s="82">
        <v>0.0</v>
      </c>
      <c r="MI14" s="82">
        <v>0.0</v>
      </c>
      <c r="MJ14" s="82">
        <v>0.0</v>
      </c>
      <c r="MK14" s="82">
        <v>0.0</v>
      </c>
      <c r="ML14" s="82">
        <v>47.0</v>
      </c>
      <c r="MM14" s="82">
        <v>45.0</v>
      </c>
      <c r="MN14" s="82">
        <v>5.0</v>
      </c>
      <c r="MO14" s="86"/>
      <c r="MP14" s="87"/>
      <c r="MQ14" s="87"/>
      <c r="MR14" s="82">
        <v>14.2</v>
      </c>
      <c r="MS14" s="82">
        <v>4.4</v>
      </c>
      <c r="MT14" s="82">
        <v>243.0</v>
      </c>
      <c r="MU14" s="82">
        <v>36.0</v>
      </c>
      <c r="MV14" s="82">
        <v>40.0</v>
      </c>
      <c r="MW14" s="82" t="s">
        <v>96</v>
      </c>
      <c r="MX14" s="82">
        <v>5.0</v>
      </c>
      <c r="MY14" s="87"/>
      <c r="MZ14" s="87"/>
      <c r="NA14" s="82">
        <v>10.0</v>
      </c>
      <c r="NB14" s="82">
        <v>9.0</v>
      </c>
      <c r="NC14" s="82">
        <v>183.0</v>
      </c>
      <c r="ND14" s="82">
        <v>1.7</v>
      </c>
      <c r="NE14" s="82">
        <v>43.0</v>
      </c>
      <c r="NF14" s="82">
        <v>42.0</v>
      </c>
      <c r="NG14" s="82">
        <v>5.0</v>
      </c>
      <c r="NH14" s="87"/>
      <c r="NI14" s="87"/>
      <c r="NJ14" s="82">
        <v>0.0</v>
      </c>
      <c r="NK14" s="82">
        <v>0.0</v>
      </c>
      <c r="NL14" s="82">
        <v>0.0</v>
      </c>
      <c r="NM14" s="82">
        <v>35.0</v>
      </c>
      <c r="NN14" s="82">
        <v>60.0</v>
      </c>
      <c r="NO14" s="82">
        <v>58.0</v>
      </c>
      <c r="NP14" s="82">
        <v>4.0</v>
      </c>
    </row>
    <row r="15" ht="14.25" customHeight="1">
      <c r="A15" s="49">
        <v>0.0833333333333333</v>
      </c>
      <c r="B15" s="50"/>
      <c r="C15" s="51">
        <v>50.14</v>
      </c>
      <c r="D15" s="52">
        <v>340.0</v>
      </c>
      <c r="E15" s="53">
        <v>135.0</v>
      </c>
      <c r="F15" s="53">
        <v>75.0</v>
      </c>
      <c r="G15" s="53">
        <v>16.4</v>
      </c>
      <c r="H15" s="54"/>
      <c r="I15" s="53">
        <v>6.0</v>
      </c>
      <c r="J15" s="53">
        <v>53.0</v>
      </c>
      <c r="K15" s="53">
        <v>52.0</v>
      </c>
      <c r="L15" s="53">
        <v>140.0</v>
      </c>
      <c r="M15" s="53">
        <v>69.0</v>
      </c>
      <c r="N15" s="53">
        <v>17.2</v>
      </c>
      <c r="O15" s="54"/>
      <c r="P15" s="53">
        <v>6.0</v>
      </c>
      <c r="Q15" s="53">
        <v>56.0</v>
      </c>
      <c r="R15" s="53">
        <v>54.0</v>
      </c>
      <c r="S15" s="53">
        <v>343.6</v>
      </c>
      <c r="T15" s="53">
        <v>307.4</v>
      </c>
      <c r="U15" s="53">
        <v>185.5</v>
      </c>
      <c r="V15" s="54"/>
      <c r="W15" s="53">
        <v>339.3</v>
      </c>
      <c r="X15" s="53">
        <v>242.5</v>
      </c>
      <c r="Y15" s="53">
        <v>138.0</v>
      </c>
      <c r="Z15" s="54"/>
      <c r="AA15" s="53">
        <v>343.9</v>
      </c>
      <c r="AB15" s="53">
        <v>316.9</v>
      </c>
      <c r="AC15" s="53">
        <v>211.2</v>
      </c>
      <c r="AD15" s="54"/>
      <c r="AE15" s="53">
        <v>343.8</v>
      </c>
      <c r="AF15" s="53">
        <v>354.9</v>
      </c>
      <c r="AG15" s="53">
        <v>191.8</v>
      </c>
      <c r="AH15" s="54"/>
      <c r="AI15" s="53">
        <v>350.9</v>
      </c>
      <c r="AJ15" s="53">
        <v>376.2</v>
      </c>
      <c r="AK15" s="53">
        <v>235.7</v>
      </c>
      <c r="AL15" s="54"/>
      <c r="AM15" s="53">
        <v>342.0</v>
      </c>
      <c r="AN15" s="53">
        <v>401.7</v>
      </c>
      <c r="AO15" s="53">
        <v>227.1</v>
      </c>
      <c r="AP15" s="54"/>
      <c r="AQ15" s="53">
        <v>135.0</v>
      </c>
      <c r="AR15" s="54">
        <f t="shared" ref="AR15:AS15" si="4">F15</f>
        <v>75</v>
      </c>
      <c r="AS15" s="56">
        <f t="shared" si="4"/>
        <v>16.4</v>
      </c>
      <c r="AT15" s="54"/>
      <c r="AU15" s="54">
        <f t="shared" ref="AU15:AW15" si="5">L15</f>
        <v>140</v>
      </c>
      <c r="AV15" s="54">
        <f t="shared" si="5"/>
        <v>69</v>
      </c>
      <c r="AW15" s="54">
        <f t="shared" si="5"/>
        <v>17.2</v>
      </c>
      <c r="AX15" s="54"/>
      <c r="AY15" s="182">
        <f t="shared" si="6"/>
        <v>135</v>
      </c>
      <c r="AZ15" s="54"/>
      <c r="BA15" s="54"/>
      <c r="BB15" s="54"/>
      <c r="BC15" s="89"/>
      <c r="BD15" s="54">
        <v>140.0</v>
      </c>
      <c r="BE15" s="53">
        <v>32.0</v>
      </c>
      <c r="BF15" s="53">
        <v>8.0</v>
      </c>
      <c r="BG15" s="127">
        <v>0.4</v>
      </c>
      <c r="BH15" s="53"/>
      <c r="BI15" s="53">
        <v>22.0</v>
      </c>
      <c r="BJ15" s="53">
        <v>90.0</v>
      </c>
      <c r="BK15" s="53">
        <v>58.0</v>
      </c>
      <c r="BL15" s="89"/>
      <c r="BM15" s="58">
        <v>342.0</v>
      </c>
      <c r="BN15" s="58">
        <v>145.0</v>
      </c>
      <c r="BO15" s="58">
        <v>187.0</v>
      </c>
      <c r="BP15" s="58">
        <v>9.4</v>
      </c>
      <c r="BQ15" s="59"/>
      <c r="BR15" s="58">
        <v>6.0</v>
      </c>
      <c r="BS15" s="58">
        <v>56.0</v>
      </c>
      <c r="BT15" s="58">
        <v>55.0</v>
      </c>
      <c r="BU15" s="59">
        <f t="shared" si="7"/>
        <v>342</v>
      </c>
      <c r="BV15" s="58">
        <v>292.0</v>
      </c>
      <c r="BW15" s="58">
        <v>169.0</v>
      </c>
      <c r="BX15" s="58">
        <v>33.0</v>
      </c>
      <c r="BY15" s="58">
        <v>335.0</v>
      </c>
      <c r="BZ15" s="58">
        <v>310.0</v>
      </c>
      <c r="CA15" s="58">
        <v>169.0</v>
      </c>
      <c r="CB15" s="58">
        <v>29.0</v>
      </c>
      <c r="CC15" s="58">
        <v>341.0</v>
      </c>
      <c r="CD15" s="58">
        <v>232.0</v>
      </c>
      <c r="CE15" s="58">
        <v>130.0</v>
      </c>
      <c r="CF15" s="58">
        <v>16.0</v>
      </c>
      <c r="CG15" s="58">
        <v>334.0</v>
      </c>
      <c r="CH15" s="58">
        <v>234.0</v>
      </c>
      <c r="CI15" s="58">
        <v>129.0</v>
      </c>
      <c r="CJ15" s="58">
        <v>5.0</v>
      </c>
      <c r="CK15" s="58">
        <v>348.0</v>
      </c>
      <c r="CL15" s="58">
        <v>117.0</v>
      </c>
      <c r="CM15" s="58">
        <v>77.0</v>
      </c>
      <c r="CN15" s="58">
        <v>8.0</v>
      </c>
      <c r="CO15" s="58">
        <v>332.0</v>
      </c>
      <c r="CP15" s="58">
        <v>246.0</v>
      </c>
      <c r="CQ15" s="58">
        <v>121.0</v>
      </c>
      <c r="CR15" s="58">
        <v>9.0</v>
      </c>
      <c r="CS15" s="58">
        <v>335.0</v>
      </c>
      <c r="CT15" s="58">
        <v>243.0</v>
      </c>
      <c r="CU15" s="58">
        <v>144.0</v>
      </c>
      <c r="CV15" s="58">
        <v>80.0</v>
      </c>
      <c r="CW15" s="58">
        <v>338.0</v>
      </c>
      <c r="CX15" s="58">
        <v>212.0</v>
      </c>
      <c r="CY15" s="58">
        <v>94.0</v>
      </c>
      <c r="CZ15" s="58">
        <v>63.0</v>
      </c>
      <c r="DA15" s="58">
        <v>324.0</v>
      </c>
      <c r="DB15" s="58">
        <v>217.0</v>
      </c>
      <c r="DC15" s="58">
        <v>95.0</v>
      </c>
      <c r="DD15" s="58">
        <v>67.0</v>
      </c>
      <c r="DE15" s="59">
        <f t="shared" si="8"/>
        <v>145</v>
      </c>
      <c r="DF15" s="58">
        <v>35.0</v>
      </c>
      <c r="DG15" s="59">
        <f t="shared" ref="DG15:DH15" si="9">BO15</f>
        <v>187</v>
      </c>
      <c r="DH15" s="59">
        <f t="shared" si="9"/>
        <v>9.4</v>
      </c>
      <c r="DI15" s="59"/>
      <c r="DJ15" s="58">
        <v>7.0</v>
      </c>
      <c r="DK15" s="58">
        <v>56.0</v>
      </c>
      <c r="DL15" s="58">
        <v>52.0</v>
      </c>
      <c r="DM15" s="89"/>
      <c r="DN15" s="61">
        <v>339.0</v>
      </c>
      <c r="DO15" s="61">
        <v>140.0</v>
      </c>
      <c r="DP15" s="61">
        <v>37.38</v>
      </c>
      <c r="DQ15" s="61">
        <v>20.82</v>
      </c>
      <c r="DR15" s="61">
        <v>6.02</v>
      </c>
      <c r="DS15" s="61">
        <v>8.0</v>
      </c>
      <c r="DT15" s="61">
        <v>43.0</v>
      </c>
      <c r="DU15" s="61">
        <v>46.6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342.0</v>
      </c>
      <c r="EF15" s="63">
        <v>137.0</v>
      </c>
      <c r="EG15" s="63">
        <v>71.0</v>
      </c>
      <c r="EH15" s="63">
        <v>2.9</v>
      </c>
      <c r="EI15" s="64"/>
      <c r="EJ15" s="63">
        <v>9.0</v>
      </c>
      <c r="EK15" s="63">
        <v>49.0</v>
      </c>
      <c r="EL15" s="63">
        <v>52.0</v>
      </c>
      <c r="EM15" s="63">
        <v>137.0</v>
      </c>
      <c r="EN15" s="63">
        <v>125.0</v>
      </c>
      <c r="EO15" s="63">
        <v>5.4</v>
      </c>
      <c r="EP15" s="64"/>
      <c r="EQ15" s="63">
        <v>9.0</v>
      </c>
      <c r="ER15" s="63">
        <v>53.0</v>
      </c>
      <c r="ES15" s="63">
        <v>54.0</v>
      </c>
      <c r="ET15" s="63">
        <v>338.0</v>
      </c>
      <c r="EU15" s="63">
        <v>0.0</v>
      </c>
      <c r="EV15" s="63">
        <v>0.0</v>
      </c>
      <c r="EW15" s="63">
        <v>0.0</v>
      </c>
      <c r="EX15" s="63">
        <v>338.0</v>
      </c>
      <c r="EY15" s="63">
        <v>258.0</v>
      </c>
      <c r="EZ15" s="63">
        <v>149.0</v>
      </c>
      <c r="FA15" s="63">
        <v>7.1</v>
      </c>
      <c r="FB15" s="63">
        <v>339.0</v>
      </c>
      <c r="FC15" s="63">
        <v>0.0</v>
      </c>
      <c r="FD15" s="63">
        <v>0.0</v>
      </c>
      <c r="FE15" s="63">
        <v>0.0</v>
      </c>
      <c r="FF15" s="63">
        <v>340.0</v>
      </c>
      <c r="FG15" s="63">
        <v>257.0</v>
      </c>
      <c r="FH15" s="63">
        <v>148.5</v>
      </c>
      <c r="FI15" s="63">
        <v>7.1</v>
      </c>
      <c r="FJ15" s="63">
        <v>342.0</v>
      </c>
      <c r="FK15" s="63">
        <v>237.0</v>
      </c>
      <c r="FL15" s="63">
        <v>136.0</v>
      </c>
      <c r="FM15" s="63">
        <v>16.7</v>
      </c>
      <c r="FN15" s="63">
        <v>342.0</v>
      </c>
      <c r="FO15" s="63">
        <v>233.0</v>
      </c>
      <c r="FP15" s="63">
        <v>136.0</v>
      </c>
      <c r="FQ15" s="63">
        <v>16.7</v>
      </c>
      <c r="FR15" s="63">
        <v>137.0</v>
      </c>
      <c r="FS15" s="64"/>
      <c r="FT15" s="63">
        <v>20.9</v>
      </c>
      <c r="FU15" s="64"/>
      <c r="FV15" s="63">
        <v>137.0</v>
      </c>
      <c r="FW15" s="64"/>
      <c r="FX15" s="64"/>
      <c r="FY15" s="64"/>
      <c r="FZ15" s="89"/>
      <c r="GA15" s="65">
        <v>340.0</v>
      </c>
      <c r="GB15" s="66">
        <v>443.72</v>
      </c>
      <c r="GC15" s="66">
        <v>273.8</v>
      </c>
      <c r="GD15" s="66">
        <v>26.22</v>
      </c>
      <c r="GE15" s="66">
        <v>340.0</v>
      </c>
      <c r="GF15" s="66">
        <v>473.76</v>
      </c>
      <c r="GG15" s="66">
        <v>272.63</v>
      </c>
      <c r="GH15" s="66">
        <v>30.91</v>
      </c>
      <c r="GI15" s="66">
        <v>340.0</v>
      </c>
      <c r="GJ15" s="66">
        <v>250.73</v>
      </c>
      <c r="GK15" s="66">
        <v>-141.63</v>
      </c>
      <c r="GL15" s="66">
        <v>-23.45</v>
      </c>
      <c r="GM15" s="66">
        <v>340.0</v>
      </c>
      <c r="GN15" s="66">
        <v>229.92</v>
      </c>
      <c r="GO15" s="66">
        <v>-141.05</v>
      </c>
      <c r="GP15" s="66">
        <v>-30.4</v>
      </c>
      <c r="GQ15" s="66">
        <v>340.0</v>
      </c>
      <c r="GR15" s="66">
        <v>208.53</v>
      </c>
      <c r="GS15" s="66">
        <v>-132.09</v>
      </c>
      <c r="GT15" s="66">
        <v>0.0</v>
      </c>
      <c r="GU15" s="66">
        <v>340.0</v>
      </c>
      <c r="GV15" s="66">
        <v>230.24</v>
      </c>
      <c r="GW15" s="66">
        <v>-132.33</v>
      </c>
      <c r="GX15" s="66">
        <v>0.0</v>
      </c>
      <c r="GY15" s="89"/>
      <c r="GZ15" s="98" t="s">
        <v>91</v>
      </c>
      <c r="HA15" s="98" t="s">
        <v>92</v>
      </c>
      <c r="HB15" s="98">
        <v>118.0</v>
      </c>
      <c r="HC15" s="97">
        <f t="shared" si="10"/>
        <v>5.9</v>
      </c>
      <c r="HD15" s="97">
        <f t="shared" si="11"/>
        <v>2.36</v>
      </c>
      <c r="HE15" s="98">
        <v>8.0</v>
      </c>
      <c r="HF15" s="99">
        <v>50.0</v>
      </c>
      <c r="HG15" s="99">
        <v>48.0</v>
      </c>
      <c r="HH15" s="98" t="s">
        <v>91</v>
      </c>
      <c r="HI15" s="98" t="s">
        <v>92</v>
      </c>
      <c r="HJ15" s="98">
        <v>112.0</v>
      </c>
      <c r="HK15" s="97">
        <f t="shared" si="12"/>
        <v>5.6</v>
      </c>
      <c r="HL15" s="97">
        <f t="shared" si="13"/>
        <v>2.24</v>
      </c>
      <c r="HM15" s="98">
        <v>5.0</v>
      </c>
      <c r="HN15" s="99">
        <v>50.0</v>
      </c>
      <c r="HO15" s="99">
        <v>50.0</v>
      </c>
      <c r="HP15" s="98" t="s">
        <v>91</v>
      </c>
      <c r="HQ15" s="98" t="s">
        <v>92</v>
      </c>
      <c r="HR15" s="98">
        <v>230.0</v>
      </c>
      <c r="HS15" s="97">
        <f t="shared" si="14"/>
        <v>11.5</v>
      </c>
      <c r="HT15" s="97">
        <f t="shared" si="15"/>
        <v>4.6</v>
      </c>
      <c r="HU15" s="98">
        <v>7.0</v>
      </c>
      <c r="HV15" s="99">
        <v>48.0</v>
      </c>
      <c r="HW15" s="99">
        <v>48.0</v>
      </c>
      <c r="HX15" s="89"/>
      <c r="HY15" s="147">
        <v>135.0</v>
      </c>
      <c r="HZ15" s="147">
        <v>33.0</v>
      </c>
      <c r="IA15" s="72">
        <v>140.0</v>
      </c>
      <c r="IB15" s="72">
        <v>7.0</v>
      </c>
      <c r="IC15" s="73"/>
      <c r="ID15" s="72">
        <v>2.0</v>
      </c>
      <c r="IE15" s="72">
        <v>58.0</v>
      </c>
      <c r="IF15" s="72">
        <v>38.0</v>
      </c>
      <c r="IG15" s="89"/>
      <c r="IH15" s="74">
        <v>140.0</v>
      </c>
      <c r="II15" s="74">
        <v>34.4</v>
      </c>
      <c r="IJ15" s="74">
        <v>15.0</v>
      </c>
      <c r="IK15" s="74">
        <v>0.7</v>
      </c>
      <c r="IL15" s="74">
        <v>0.8</v>
      </c>
      <c r="IM15" s="74">
        <v>6.0</v>
      </c>
      <c r="IN15" s="74">
        <v>46.0</v>
      </c>
      <c r="IO15" s="74">
        <v>45.0</v>
      </c>
      <c r="IP15" s="74">
        <v>140.0</v>
      </c>
      <c r="IQ15" s="74">
        <v>34.1</v>
      </c>
      <c r="IR15" s="74">
        <v>176.0</v>
      </c>
      <c r="IS15" s="74">
        <v>9.2</v>
      </c>
      <c r="IT15" s="74">
        <v>10.1</v>
      </c>
      <c r="IU15" s="74">
        <v>12.0</v>
      </c>
      <c r="IV15" s="74">
        <v>47.0</v>
      </c>
      <c r="IW15" s="74">
        <v>46.0</v>
      </c>
      <c r="IX15" s="89"/>
      <c r="IY15" s="76">
        <v>139.04</v>
      </c>
      <c r="IZ15" s="76">
        <v>34.8</v>
      </c>
      <c r="JA15" s="76">
        <v>363.4</v>
      </c>
      <c r="JB15" s="76">
        <v>18.17</v>
      </c>
      <c r="JC15" s="76">
        <v>7.12</v>
      </c>
      <c r="JD15" s="76">
        <v>3.0</v>
      </c>
      <c r="JE15" s="76">
        <v>62.71</v>
      </c>
      <c r="JF15" s="76">
        <v>46.47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136.0</v>
      </c>
      <c r="JQ15" s="78">
        <v>32.0</v>
      </c>
      <c r="JR15" s="78">
        <v>0.0</v>
      </c>
      <c r="JS15" s="78">
        <v>0.0</v>
      </c>
      <c r="JT15" s="78">
        <v>0.0</v>
      </c>
      <c r="JU15" s="78">
        <v>2.0</v>
      </c>
      <c r="JV15" s="78">
        <v>43.0</v>
      </c>
      <c r="JW15" s="78">
        <v>43.0</v>
      </c>
      <c r="JX15" s="78">
        <v>136.0</v>
      </c>
      <c r="JY15" s="78">
        <v>34.1</v>
      </c>
      <c r="JZ15" s="78">
        <v>155.0</v>
      </c>
      <c r="KA15" s="78">
        <v>8.3</v>
      </c>
      <c r="KB15" s="78">
        <v>3.2</v>
      </c>
      <c r="KC15" s="78">
        <v>2.0</v>
      </c>
      <c r="KD15" s="78">
        <v>49.0</v>
      </c>
      <c r="KE15" s="78">
        <v>48.0</v>
      </c>
      <c r="KF15" s="89"/>
      <c r="KG15" s="79">
        <v>136.0</v>
      </c>
      <c r="KH15" s="238">
        <v>33.0</v>
      </c>
      <c r="KI15" s="238">
        <v>118.0</v>
      </c>
      <c r="KJ15" s="238">
        <v>5.9</v>
      </c>
      <c r="KK15" s="79"/>
      <c r="KL15" s="79">
        <v>1.0</v>
      </c>
      <c r="KM15" s="79">
        <v>56.0</v>
      </c>
      <c r="KN15" s="79">
        <v>56.0</v>
      </c>
      <c r="KO15" s="79">
        <v>139.0</v>
      </c>
      <c r="KP15" s="235">
        <v>34.0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50.0</v>
      </c>
      <c r="KW15" s="89"/>
      <c r="KX15" s="81">
        <v>131.0</v>
      </c>
      <c r="KY15" s="81">
        <v>32.0</v>
      </c>
      <c r="KZ15" s="81">
        <v>220.0</v>
      </c>
      <c r="LA15" s="81">
        <v>10.8</v>
      </c>
      <c r="LB15" s="81">
        <v>3.0</v>
      </c>
      <c r="LC15" s="81">
        <v>3.0</v>
      </c>
      <c r="LD15" s="81">
        <v>46.0</v>
      </c>
      <c r="LE15" s="81">
        <v>46.0</v>
      </c>
      <c r="LF15" s="81">
        <v>131.0</v>
      </c>
      <c r="LG15" s="81">
        <v>33.0</v>
      </c>
      <c r="LH15" s="81">
        <v>308.0</v>
      </c>
      <c r="LI15" s="81">
        <v>15.1</v>
      </c>
      <c r="LJ15" s="81">
        <v>5.0</v>
      </c>
      <c r="LK15" s="81">
        <v>5.0</v>
      </c>
      <c r="LL15" s="81">
        <v>48.0</v>
      </c>
      <c r="LM15" s="81">
        <v>48.0</v>
      </c>
      <c r="LN15" s="89"/>
      <c r="LO15" s="82">
        <v>332.0</v>
      </c>
      <c r="LP15" s="82">
        <v>303.0</v>
      </c>
      <c r="LQ15" s="82">
        <v>173.0</v>
      </c>
      <c r="LR15" s="82">
        <v>67.0</v>
      </c>
      <c r="LS15" s="82">
        <v>316.0</v>
      </c>
      <c r="LT15" s="83">
        <v>52.0</v>
      </c>
      <c r="LU15" s="83">
        <v>6.4</v>
      </c>
      <c r="LV15" s="83">
        <v>141.0</v>
      </c>
      <c r="LW15" s="83">
        <v>94.0</v>
      </c>
      <c r="LX15" s="83">
        <v>56.0</v>
      </c>
      <c r="LY15" s="83">
        <v>53.0</v>
      </c>
      <c r="LZ15" s="83">
        <v>12.0</v>
      </c>
      <c r="MA15" s="83">
        <v>121.0</v>
      </c>
      <c r="MB15" s="83">
        <v>4.6</v>
      </c>
      <c r="MC15" s="83">
        <v>141.0</v>
      </c>
      <c r="MD15" s="83">
        <v>209.0</v>
      </c>
      <c r="ME15" s="83">
        <v>81.0</v>
      </c>
      <c r="MF15" s="83">
        <v>62.0</v>
      </c>
      <c r="MG15" s="82">
        <v>12.0</v>
      </c>
      <c r="MH15" s="83">
        <v>0.0</v>
      </c>
      <c r="MI15" s="83">
        <v>0.0</v>
      </c>
      <c r="MJ15" s="83">
        <v>0.0</v>
      </c>
      <c r="MK15" s="83">
        <v>0.0</v>
      </c>
      <c r="ML15" s="83">
        <v>46.0</v>
      </c>
      <c r="MM15" s="83">
        <v>44.0</v>
      </c>
      <c r="MN15" s="83">
        <v>5.0</v>
      </c>
      <c r="MO15" s="86"/>
      <c r="MP15" s="87"/>
      <c r="MQ15" s="87"/>
      <c r="MR15" s="83">
        <v>15.1</v>
      </c>
      <c r="MS15" s="83">
        <v>3.0</v>
      </c>
      <c r="MT15" s="83">
        <v>256.0</v>
      </c>
      <c r="MU15" s="83">
        <v>36.0</v>
      </c>
      <c r="MV15" s="83">
        <v>40.0</v>
      </c>
      <c r="MW15" s="88" t="s">
        <v>143</v>
      </c>
      <c r="MX15" s="83">
        <v>5.0</v>
      </c>
      <c r="MY15" s="88"/>
      <c r="MZ15" s="88"/>
      <c r="NA15" s="83">
        <v>9.4</v>
      </c>
      <c r="NB15" s="83">
        <v>3.9</v>
      </c>
      <c r="NC15" s="83">
        <v>175.0</v>
      </c>
      <c r="ND15" s="83">
        <v>35.0</v>
      </c>
      <c r="NE15" s="83">
        <v>43.0</v>
      </c>
      <c r="NF15" s="83">
        <v>42.0</v>
      </c>
      <c r="NG15" s="83">
        <v>5.0</v>
      </c>
      <c r="NH15" s="88"/>
      <c r="NI15" s="88"/>
      <c r="NJ15" s="83">
        <v>0.0</v>
      </c>
      <c r="NK15" s="83">
        <v>0.0</v>
      </c>
      <c r="NL15" s="83">
        <v>0.0</v>
      </c>
      <c r="NM15" s="82">
        <v>35.0</v>
      </c>
      <c r="NN15" s="83">
        <v>60.0</v>
      </c>
      <c r="NO15" s="82">
        <v>58.0</v>
      </c>
      <c r="NP15" s="83">
        <v>4.0</v>
      </c>
    </row>
    <row r="16" ht="14.25" customHeight="1">
      <c r="A16" s="49">
        <v>0.125</v>
      </c>
      <c r="B16" s="50"/>
      <c r="C16" s="51">
        <v>50.26</v>
      </c>
      <c r="D16" s="52">
        <v>339.0</v>
      </c>
      <c r="E16" s="53">
        <v>134.0</v>
      </c>
      <c r="F16" s="53">
        <v>84.0</v>
      </c>
      <c r="G16" s="53">
        <v>18.1</v>
      </c>
      <c r="H16" s="54"/>
      <c r="I16" s="53">
        <v>6.0</v>
      </c>
      <c r="J16" s="53">
        <v>53.0</v>
      </c>
      <c r="K16" s="53">
        <v>52.0</v>
      </c>
      <c r="L16" s="53">
        <v>139.0</v>
      </c>
      <c r="M16" s="53">
        <v>66.0</v>
      </c>
      <c r="N16" s="53">
        <v>16.5</v>
      </c>
      <c r="O16" s="54"/>
      <c r="P16" s="53">
        <v>6.0</v>
      </c>
      <c r="Q16" s="53">
        <v>56.0</v>
      </c>
      <c r="R16" s="53">
        <v>54.0</v>
      </c>
      <c r="S16" s="53">
        <v>340.5</v>
      </c>
      <c r="T16" s="53">
        <v>310.2</v>
      </c>
      <c r="U16" s="53">
        <v>185.9</v>
      </c>
      <c r="V16" s="54"/>
      <c r="W16" s="53">
        <v>336.3</v>
      </c>
      <c r="X16" s="53">
        <v>246.9</v>
      </c>
      <c r="Y16" s="53">
        <v>138.3</v>
      </c>
      <c r="Z16" s="54"/>
      <c r="AA16" s="53">
        <v>340.8</v>
      </c>
      <c r="AB16" s="53">
        <v>335.7</v>
      </c>
      <c r="AC16" s="53">
        <v>213.8</v>
      </c>
      <c r="AD16" s="54"/>
      <c r="AE16" s="53">
        <v>340.6</v>
      </c>
      <c r="AF16" s="53">
        <v>372.7</v>
      </c>
      <c r="AG16" s="53">
        <v>194.7</v>
      </c>
      <c r="AH16" s="54"/>
      <c r="AI16" s="53">
        <v>347.7</v>
      </c>
      <c r="AJ16" s="53">
        <v>389.5</v>
      </c>
      <c r="AK16" s="53">
        <v>234.2</v>
      </c>
      <c r="AL16" s="54"/>
      <c r="AM16" s="53">
        <v>338.8</v>
      </c>
      <c r="AN16" s="53">
        <v>415.8</v>
      </c>
      <c r="AO16" s="53">
        <v>229.8</v>
      </c>
      <c r="AP16" s="54"/>
      <c r="AQ16" s="53">
        <v>134.0</v>
      </c>
      <c r="AR16" s="54">
        <f t="shared" ref="AR16:AS16" si="16">F16</f>
        <v>84</v>
      </c>
      <c r="AS16" s="56">
        <f t="shared" si="16"/>
        <v>18.1</v>
      </c>
      <c r="AT16" s="54"/>
      <c r="AU16" s="54">
        <f t="shared" ref="AU16:AW16" si="17">L16</f>
        <v>139</v>
      </c>
      <c r="AV16" s="54">
        <f t="shared" si="17"/>
        <v>66</v>
      </c>
      <c r="AW16" s="54">
        <f t="shared" si="17"/>
        <v>16.5</v>
      </c>
      <c r="AX16" s="54"/>
      <c r="AY16" s="182">
        <f t="shared" si="6"/>
        <v>134</v>
      </c>
      <c r="AZ16" s="54"/>
      <c r="BA16" s="54"/>
      <c r="BB16" s="54"/>
      <c r="BC16" s="89"/>
      <c r="BD16" s="54">
        <v>139.0</v>
      </c>
      <c r="BE16" s="53">
        <v>32.0</v>
      </c>
      <c r="BF16" s="53">
        <v>8.0</v>
      </c>
      <c r="BG16" s="127">
        <v>0.4</v>
      </c>
      <c r="BH16" s="53"/>
      <c r="BI16" s="53">
        <v>22.0</v>
      </c>
      <c r="BJ16" s="53">
        <v>90.0</v>
      </c>
      <c r="BK16" s="53">
        <v>58.0</v>
      </c>
      <c r="BL16" s="89"/>
      <c r="BM16" s="58">
        <v>341.0</v>
      </c>
      <c r="BN16" s="58">
        <v>145.0</v>
      </c>
      <c r="BO16" s="58">
        <v>183.0</v>
      </c>
      <c r="BP16" s="58">
        <v>9.2</v>
      </c>
      <c r="BQ16" s="59"/>
      <c r="BR16" s="58">
        <v>6.0</v>
      </c>
      <c r="BS16" s="58">
        <v>56.0</v>
      </c>
      <c r="BT16" s="58">
        <v>54.0</v>
      </c>
      <c r="BU16" s="59">
        <f t="shared" si="7"/>
        <v>341</v>
      </c>
      <c r="BV16" s="58">
        <v>291.0</v>
      </c>
      <c r="BW16" s="58">
        <v>169.0</v>
      </c>
      <c r="BX16" s="58">
        <v>28.0</v>
      </c>
      <c r="BY16" s="58">
        <v>334.0</v>
      </c>
      <c r="BZ16" s="58">
        <v>308.0</v>
      </c>
      <c r="CA16" s="58">
        <v>170.0</v>
      </c>
      <c r="CB16" s="58">
        <v>24.0</v>
      </c>
      <c r="CC16" s="58">
        <v>340.0</v>
      </c>
      <c r="CD16" s="58">
        <v>238.0</v>
      </c>
      <c r="CE16" s="58">
        <v>134.0</v>
      </c>
      <c r="CF16" s="58">
        <v>6.0</v>
      </c>
      <c r="CG16" s="58">
        <v>334.0</v>
      </c>
      <c r="CH16" s="58">
        <v>242.0</v>
      </c>
      <c r="CI16" s="58">
        <v>133.0</v>
      </c>
      <c r="CJ16" s="58">
        <v>7.0</v>
      </c>
      <c r="CK16" s="58">
        <v>347.0</v>
      </c>
      <c r="CL16" s="58">
        <v>119.0</v>
      </c>
      <c r="CM16" s="58">
        <v>78.0</v>
      </c>
      <c r="CN16" s="58">
        <v>8.0</v>
      </c>
      <c r="CO16" s="58">
        <v>331.0</v>
      </c>
      <c r="CP16" s="58">
        <v>244.0</v>
      </c>
      <c r="CQ16" s="58">
        <v>120.0</v>
      </c>
      <c r="CR16" s="58">
        <v>3.0</v>
      </c>
      <c r="CS16" s="58">
        <v>334.0</v>
      </c>
      <c r="CT16" s="58">
        <v>247.0</v>
      </c>
      <c r="CU16" s="58">
        <v>145.0</v>
      </c>
      <c r="CV16" s="58">
        <v>83.0</v>
      </c>
      <c r="CW16" s="58">
        <v>336.0</v>
      </c>
      <c r="CX16" s="58">
        <v>205.0</v>
      </c>
      <c r="CY16" s="58">
        <v>95.0</v>
      </c>
      <c r="CZ16" s="58">
        <v>59.0</v>
      </c>
      <c r="DA16" s="58">
        <v>323.0</v>
      </c>
      <c r="DB16" s="58">
        <v>208.0</v>
      </c>
      <c r="DC16" s="58">
        <v>97.0</v>
      </c>
      <c r="DD16" s="58">
        <v>59.0</v>
      </c>
      <c r="DE16" s="59">
        <f t="shared" si="8"/>
        <v>145</v>
      </c>
      <c r="DF16" s="58">
        <v>35.0</v>
      </c>
      <c r="DG16" s="59">
        <f t="shared" ref="DG16:DH16" si="18">BO16</f>
        <v>183</v>
      </c>
      <c r="DH16" s="59">
        <f t="shared" si="18"/>
        <v>9.2</v>
      </c>
      <c r="DI16" s="59"/>
      <c r="DJ16" s="58">
        <v>7.0</v>
      </c>
      <c r="DK16" s="58">
        <v>56.0</v>
      </c>
      <c r="DL16" s="58">
        <v>52.0</v>
      </c>
      <c r="DM16" s="89"/>
      <c r="DN16" s="61">
        <v>339.0</v>
      </c>
      <c r="DO16" s="61">
        <v>140.0</v>
      </c>
      <c r="DP16" s="61">
        <v>37.01</v>
      </c>
      <c r="DQ16" s="61">
        <v>20.67</v>
      </c>
      <c r="DR16" s="61">
        <v>5.98</v>
      </c>
      <c r="DS16" s="61">
        <v>8.0</v>
      </c>
      <c r="DT16" s="61">
        <v>39.0</v>
      </c>
      <c r="DU16" s="61">
        <v>44.0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340.0</v>
      </c>
      <c r="EF16" s="63">
        <v>136.0</v>
      </c>
      <c r="EG16" s="63">
        <v>104.0</v>
      </c>
      <c r="EH16" s="63">
        <v>4.2</v>
      </c>
      <c r="EI16" s="64"/>
      <c r="EJ16" s="63">
        <v>9.0</v>
      </c>
      <c r="EK16" s="63">
        <v>49.0</v>
      </c>
      <c r="EL16" s="63">
        <v>52.0</v>
      </c>
      <c r="EM16" s="63">
        <v>136.0</v>
      </c>
      <c r="EN16" s="63">
        <v>136.0</v>
      </c>
      <c r="EO16" s="63">
        <v>5.4</v>
      </c>
      <c r="EP16" s="64"/>
      <c r="EQ16" s="63">
        <v>9.0</v>
      </c>
      <c r="ER16" s="63">
        <v>50.0</v>
      </c>
      <c r="ES16" s="63">
        <v>53.0</v>
      </c>
      <c r="ET16" s="63">
        <v>339.0</v>
      </c>
      <c r="EU16" s="63">
        <v>0.0</v>
      </c>
      <c r="EV16" s="63">
        <v>0.0</v>
      </c>
      <c r="EW16" s="63">
        <v>0.0</v>
      </c>
      <c r="EX16" s="63">
        <v>337.0</v>
      </c>
      <c r="EY16" s="63">
        <v>258.0</v>
      </c>
      <c r="EZ16" s="63">
        <v>149.2</v>
      </c>
      <c r="FA16" s="63">
        <v>6.2</v>
      </c>
      <c r="FB16" s="63">
        <v>337.0</v>
      </c>
      <c r="FC16" s="63">
        <v>0.0</v>
      </c>
      <c r="FD16" s="63">
        <v>0.0</v>
      </c>
      <c r="FE16" s="63">
        <v>0.0</v>
      </c>
      <c r="FF16" s="63">
        <v>338.0</v>
      </c>
      <c r="FG16" s="63">
        <v>256.0</v>
      </c>
      <c r="FH16" s="63">
        <v>148.2</v>
      </c>
      <c r="FI16" s="63">
        <v>9.6</v>
      </c>
      <c r="FJ16" s="63">
        <v>340.0</v>
      </c>
      <c r="FK16" s="63">
        <v>238.0</v>
      </c>
      <c r="FL16" s="63">
        <v>137.0</v>
      </c>
      <c r="FM16" s="63">
        <v>16.4</v>
      </c>
      <c r="FN16" s="63">
        <v>340.0</v>
      </c>
      <c r="FO16" s="63">
        <v>254.0</v>
      </c>
      <c r="FP16" s="63">
        <v>137.4</v>
      </c>
      <c r="FQ16" s="63">
        <v>16.4</v>
      </c>
      <c r="FR16" s="63">
        <v>136.0</v>
      </c>
      <c r="FS16" s="64"/>
      <c r="FT16" s="63">
        <v>22.51</v>
      </c>
      <c r="FU16" s="64"/>
      <c r="FV16" s="63">
        <v>136.0</v>
      </c>
      <c r="FW16" s="64"/>
      <c r="FX16" s="64"/>
      <c r="FY16" s="64"/>
      <c r="FZ16" s="89"/>
      <c r="GA16" s="65">
        <v>340.0</v>
      </c>
      <c r="GB16" s="66">
        <v>476.55</v>
      </c>
      <c r="GC16" s="66">
        <v>263.25</v>
      </c>
      <c r="GD16" s="66">
        <v>18.76</v>
      </c>
      <c r="GE16" s="66">
        <v>340.0</v>
      </c>
      <c r="GF16" s="66">
        <v>459.23</v>
      </c>
      <c r="GG16" s="66">
        <v>260.23</v>
      </c>
      <c r="GH16" s="66">
        <v>23.2</v>
      </c>
      <c r="GI16" s="66">
        <v>340.0</v>
      </c>
      <c r="GJ16" s="66">
        <v>249.7</v>
      </c>
      <c r="GK16" s="66">
        <v>141.88</v>
      </c>
      <c r="GL16" s="66">
        <v>22.11</v>
      </c>
      <c r="GM16" s="66">
        <v>340.0</v>
      </c>
      <c r="GN16" s="66">
        <v>266.56</v>
      </c>
      <c r="GO16" s="66">
        <v>140.96</v>
      </c>
      <c r="GP16" s="66">
        <v>29.23</v>
      </c>
      <c r="GQ16" s="66">
        <v>341.0</v>
      </c>
      <c r="GR16" s="66">
        <v>222.89</v>
      </c>
      <c r="GS16" s="66">
        <v>119.44</v>
      </c>
      <c r="GT16" s="66">
        <v>6.87</v>
      </c>
      <c r="GU16" s="66">
        <v>340.0</v>
      </c>
      <c r="GV16" s="66">
        <v>207.06</v>
      </c>
      <c r="GW16" s="66">
        <v>118.35</v>
      </c>
      <c r="GX16" s="66">
        <v>4.61</v>
      </c>
      <c r="GY16" s="89"/>
      <c r="GZ16" s="98" t="s">
        <v>91</v>
      </c>
      <c r="HA16" s="98" t="s">
        <v>92</v>
      </c>
      <c r="HB16" s="98">
        <v>116.0</v>
      </c>
      <c r="HC16" s="97">
        <f t="shared" si="10"/>
        <v>5.8</v>
      </c>
      <c r="HD16" s="97">
        <f t="shared" si="11"/>
        <v>2.32</v>
      </c>
      <c r="HE16" s="98">
        <v>8.0</v>
      </c>
      <c r="HF16" s="99">
        <v>50.0</v>
      </c>
      <c r="HG16" s="99">
        <v>48.0</v>
      </c>
      <c r="HH16" s="98" t="s">
        <v>91</v>
      </c>
      <c r="HI16" s="98" t="s">
        <v>92</v>
      </c>
      <c r="HJ16" s="98">
        <v>109.0</v>
      </c>
      <c r="HK16" s="97">
        <f t="shared" si="12"/>
        <v>5.45</v>
      </c>
      <c r="HL16" s="97">
        <f t="shared" si="13"/>
        <v>2.18</v>
      </c>
      <c r="HM16" s="98">
        <v>5.0</v>
      </c>
      <c r="HN16" s="99">
        <v>52.0</v>
      </c>
      <c r="HO16" s="99">
        <v>52.0</v>
      </c>
      <c r="HP16" s="98" t="s">
        <v>91</v>
      </c>
      <c r="HQ16" s="98" t="s">
        <v>92</v>
      </c>
      <c r="HR16" s="98">
        <v>251.0</v>
      </c>
      <c r="HS16" s="97">
        <f t="shared" si="14"/>
        <v>12.55</v>
      </c>
      <c r="HT16" s="97">
        <f t="shared" si="15"/>
        <v>5.02</v>
      </c>
      <c r="HU16" s="98">
        <v>7.0</v>
      </c>
      <c r="HV16" s="99">
        <v>48.0</v>
      </c>
      <c r="HW16" s="99">
        <v>48.0</v>
      </c>
      <c r="HX16" s="89"/>
      <c r="HY16" s="147">
        <v>135.0</v>
      </c>
      <c r="HZ16" s="147">
        <v>33.0</v>
      </c>
      <c r="IA16" s="72">
        <v>172.0</v>
      </c>
      <c r="IB16" s="72">
        <v>8.6</v>
      </c>
      <c r="IC16" s="73"/>
      <c r="ID16" s="72">
        <v>2.0</v>
      </c>
      <c r="IE16" s="72">
        <v>58.0</v>
      </c>
      <c r="IF16" s="72">
        <v>38.0</v>
      </c>
      <c r="IG16" s="89"/>
      <c r="IH16" s="74">
        <v>140.0</v>
      </c>
      <c r="II16" s="74">
        <v>34.2</v>
      </c>
      <c r="IJ16" s="74">
        <v>15.0</v>
      </c>
      <c r="IK16" s="74">
        <v>0.7</v>
      </c>
      <c r="IL16" s="74">
        <v>0.8</v>
      </c>
      <c r="IM16" s="74">
        <v>6.0</v>
      </c>
      <c r="IN16" s="74">
        <v>46.0</v>
      </c>
      <c r="IO16" s="74">
        <v>45.0</v>
      </c>
      <c r="IP16" s="74">
        <v>140.0</v>
      </c>
      <c r="IQ16" s="74">
        <v>33.8</v>
      </c>
      <c r="IR16" s="74">
        <v>176.0</v>
      </c>
      <c r="IS16" s="74">
        <v>9.1</v>
      </c>
      <c r="IT16" s="74">
        <v>10.0</v>
      </c>
      <c r="IU16" s="74">
        <v>12.0</v>
      </c>
      <c r="IV16" s="74">
        <v>47.0</v>
      </c>
      <c r="IW16" s="74">
        <v>46.0</v>
      </c>
      <c r="IX16" s="89"/>
      <c r="IY16" s="76">
        <v>139.1</v>
      </c>
      <c r="IZ16" s="76">
        <v>34.8</v>
      </c>
      <c r="JA16" s="76">
        <v>362.8</v>
      </c>
      <c r="JB16" s="76">
        <v>18.14</v>
      </c>
      <c r="JC16" s="76">
        <v>7.0</v>
      </c>
      <c r="JD16" s="76">
        <v>3.0</v>
      </c>
      <c r="JE16" s="76">
        <v>58.5</v>
      </c>
      <c r="JF16" s="76">
        <v>42.49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136.0</v>
      </c>
      <c r="JQ16" s="78">
        <v>32.0</v>
      </c>
      <c r="JR16" s="78">
        <v>0.0</v>
      </c>
      <c r="JS16" s="78">
        <v>0.0</v>
      </c>
      <c r="JT16" s="78">
        <v>0.0</v>
      </c>
      <c r="JU16" s="78">
        <v>2.0</v>
      </c>
      <c r="JV16" s="78">
        <v>42.0</v>
      </c>
      <c r="JW16" s="78">
        <v>42.0</v>
      </c>
      <c r="JX16" s="78">
        <v>136.0</v>
      </c>
      <c r="JY16" s="78">
        <v>34.0</v>
      </c>
      <c r="JZ16" s="78">
        <v>149.0</v>
      </c>
      <c r="KA16" s="78">
        <v>8.0</v>
      </c>
      <c r="KB16" s="78">
        <v>3.0</v>
      </c>
      <c r="KC16" s="78">
        <v>2.0</v>
      </c>
      <c r="KD16" s="78">
        <v>48.0</v>
      </c>
      <c r="KE16" s="78">
        <v>47.0</v>
      </c>
      <c r="KF16" s="89"/>
      <c r="KG16" s="79">
        <v>136.0</v>
      </c>
      <c r="KH16" s="238">
        <v>33.0</v>
      </c>
      <c r="KI16" s="238">
        <v>115.0</v>
      </c>
      <c r="KJ16" s="238">
        <v>5.8</v>
      </c>
      <c r="KK16" s="79"/>
      <c r="KL16" s="79">
        <v>1.0</v>
      </c>
      <c r="KM16" s="79">
        <v>56.0</v>
      </c>
      <c r="KN16" s="79">
        <v>56.0</v>
      </c>
      <c r="KO16" s="79">
        <v>139.0</v>
      </c>
      <c r="KP16" s="235">
        <v>34.0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50.0</v>
      </c>
      <c r="KW16" s="89"/>
      <c r="KX16" s="81">
        <v>132.0</v>
      </c>
      <c r="KY16" s="81">
        <v>32.0</v>
      </c>
      <c r="KZ16" s="81">
        <v>220.0</v>
      </c>
      <c r="LA16" s="81">
        <v>10.8</v>
      </c>
      <c r="LB16" s="81">
        <v>3.0</v>
      </c>
      <c r="LC16" s="81">
        <v>3.0</v>
      </c>
      <c r="LD16" s="81">
        <v>46.0</v>
      </c>
      <c r="LE16" s="81">
        <v>46.0</v>
      </c>
      <c r="LF16" s="81">
        <v>132.0</v>
      </c>
      <c r="LG16" s="81">
        <v>33.0</v>
      </c>
      <c r="LH16" s="81">
        <v>382.0</v>
      </c>
      <c r="LI16" s="81">
        <v>18.7</v>
      </c>
      <c r="LJ16" s="81">
        <v>4.0</v>
      </c>
      <c r="LK16" s="81">
        <v>5.0</v>
      </c>
      <c r="LL16" s="81">
        <v>48.0</v>
      </c>
      <c r="LM16" s="81">
        <v>48.0</v>
      </c>
      <c r="LN16" s="89"/>
      <c r="LO16" s="82">
        <v>334.0</v>
      </c>
      <c r="LP16" s="82">
        <v>308.0</v>
      </c>
      <c r="LQ16" s="82">
        <v>173.0</v>
      </c>
      <c r="LR16" s="82">
        <v>68.0</v>
      </c>
      <c r="LS16" s="82">
        <v>314.0</v>
      </c>
      <c r="LT16" s="83">
        <v>53.0</v>
      </c>
      <c r="LU16" s="83">
        <v>6.8</v>
      </c>
      <c r="LV16" s="83">
        <v>141.0</v>
      </c>
      <c r="LW16" s="83">
        <v>99.0</v>
      </c>
      <c r="LX16" s="83">
        <v>55.0</v>
      </c>
      <c r="LY16" s="83">
        <v>52.0</v>
      </c>
      <c r="LZ16" s="83">
        <v>12.0</v>
      </c>
      <c r="MA16" s="83">
        <v>120.0</v>
      </c>
      <c r="MB16" s="83">
        <v>6.3</v>
      </c>
      <c r="MC16" s="83">
        <v>141.0</v>
      </c>
      <c r="MD16" s="83">
        <v>209.0</v>
      </c>
      <c r="ME16" s="83">
        <v>78.0</v>
      </c>
      <c r="MF16" s="83">
        <v>61.0</v>
      </c>
      <c r="MG16" s="82">
        <v>12.0</v>
      </c>
      <c r="MH16" s="83">
        <v>0.0</v>
      </c>
      <c r="MI16" s="83">
        <v>0.0</v>
      </c>
      <c r="MJ16" s="83">
        <v>0.0</v>
      </c>
      <c r="MK16" s="83">
        <v>0.0</v>
      </c>
      <c r="ML16" s="83">
        <v>44.0</v>
      </c>
      <c r="MM16" s="83">
        <v>42.0</v>
      </c>
      <c r="MN16" s="83">
        <v>5.0</v>
      </c>
      <c r="MO16" s="86"/>
      <c r="MP16" s="87"/>
      <c r="MQ16" s="87"/>
      <c r="MR16" s="83">
        <v>6.6</v>
      </c>
      <c r="MS16" s="83">
        <v>2.2</v>
      </c>
      <c r="MT16" s="83">
        <v>112.0</v>
      </c>
      <c r="MU16" s="83">
        <v>36.0</v>
      </c>
      <c r="MV16" s="83">
        <v>40.0</v>
      </c>
      <c r="MW16" s="88" t="s">
        <v>143</v>
      </c>
      <c r="MX16" s="83">
        <v>5.0</v>
      </c>
      <c r="MY16" s="88"/>
      <c r="MZ16" s="88"/>
      <c r="NA16" s="83">
        <v>12.8</v>
      </c>
      <c r="NB16" s="83">
        <v>3.1</v>
      </c>
      <c r="NC16" s="83">
        <v>239.0</v>
      </c>
      <c r="ND16" s="83">
        <v>35.0</v>
      </c>
      <c r="NE16" s="83">
        <v>43.0</v>
      </c>
      <c r="NF16" s="83">
        <v>42.0</v>
      </c>
      <c r="NG16" s="83">
        <v>5.0</v>
      </c>
      <c r="NH16" s="88"/>
      <c r="NI16" s="88"/>
      <c r="NJ16" s="83">
        <v>0.0</v>
      </c>
      <c r="NK16" s="83">
        <v>0.0</v>
      </c>
      <c r="NL16" s="83">
        <v>0.0</v>
      </c>
      <c r="NM16" s="82">
        <v>35.0</v>
      </c>
      <c r="NN16" s="83">
        <v>60.0</v>
      </c>
      <c r="NO16" s="82">
        <v>58.0</v>
      </c>
      <c r="NP16" s="83">
        <v>4.0</v>
      </c>
    </row>
    <row r="17" ht="14.25" customHeight="1">
      <c r="A17" s="49">
        <v>0.166666666666667</v>
      </c>
      <c r="B17" s="50"/>
      <c r="C17" s="51">
        <v>50.2</v>
      </c>
      <c r="D17" s="52">
        <v>339.0</v>
      </c>
      <c r="E17" s="91">
        <v>134.0</v>
      </c>
      <c r="F17" s="53">
        <v>43.0</v>
      </c>
      <c r="G17" s="53">
        <v>9.2</v>
      </c>
      <c r="H17" s="54"/>
      <c r="I17" s="53">
        <v>6.0</v>
      </c>
      <c r="J17" s="53">
        <v>53.0</v>
      </c>
      <c r="K17" s="53">
        <v>52.0</v>
      </c>
      <c r="L17" s="53">
        <v>138.0</v>
      </c>
      <c r="M17" s="53">
        <v>91.0</v>
      </c>
      <c r="N17" s="53">
        <v>22.8</v>
      </c>
      <c r="O17" s="54"/>
      <c r="P17" s="53">
        <v>6.0</v>
      </c>
      <c r="Q17" s="53">
        <v>56.0</v>
      </c>
      <c r="R17" s="53">
        <v>54.0</v>
      </c>
      <c r="S17" s="53">
        <v>340.3</v>
      </c>
      <c r="T17" s="53">
        <v>295.9</v>
      </c>
      <c r="U17" s="53">
        <v>177.3</v>
      </c>
      <c r="V17" s="54"/>
      <c r="W17" s="53">
        <v>335.4</v>
      </c>
      <c r="X17" s="53">
        <v>239.4</v>
      </c>
      <c r="Y17" s="53">
        <v>132.1</v>
      </c>
      <c r="Z17" s="54"/>
      <c r="AA17" s="53">
        <v>340.5</v>
      </c>
      <c r="AB17" s="53">
        <v>354.6</v>
      </c>
      <c r="AC17" s="53">
        <v>226.7</v>
      </c>
      <c r="AD17" s="54"/>
      <c r="AE17" s="53">
        <v>340.2</v>
      </c>
      <c r="AF17" s="53">
        <v>398.9</v>
      </c>
      <c r="AG17" s="53">
        <v>203.7</v>
      </c>
      <c r="AH17" s="54"/>
      <c r="AI17" s="53">
        <v>347.5</v>
      </c>
      <c r="AJ17" s="53">
        <v>392.6</v>
      </c>
      <c r="AK17" s="53">
        <v>245.6</v>
      </c>
      <c r="AL17" s="54"/>
      <c r="AM17" s="53">
        <v>338.8</v>
      </c>
      <c r="AN17" s="53">
        <v>419.2</v>
      </c>
      <c r="AO17" s="53">
        <v>223.4</v>
      </c>
      <c r="AP17" s="54"/>
      <c r="AQ17" s="53">
        <v>134.0</v>
      </c>
      <c r="AR17" s="54">
        <f t="shared" ref="AR17:AS17" si="19">F17</f>
        <v>43</v>
      </c>
      <c r="AS17" s="56">
        <f t="shared" si="19"/>
        <v>9.2</v>
      </c>
      <c r="AT17" s="54"/>
      <c r="AU17" s="54">
        <f t="shared" ref="AU17:AW17" si="20">L17</f>
        <v>138</v>
      </c>
      <c r="AV17" s="54">
        <f t="shared" si="20"/>
        <v>91</v>
      </c>
      <c r="AW17" s="54">
        <f t="shared" si="20"/>
        <v>22.8</v>
      </c>
      <c r="AX17" s="54"/>
      <c r="AY17" s="182">
        <f t="shared" si="6"/>
        <v>134</v>
      </c>
      <c r="AZ17" s="54"/>
      <c r="BA17" s="54"/>
      <c r="BB17" s="54"/>
      <c r="BC17" s="89"/>
      <c r="BD17" s="54">
        <v>138.0</v>
      </c>
      <c r="BE17" s="53">
        <v>32.0</v>
      </c>
      <c r="BF17" s="53">
        <v>8.0</v>
      </c>
      <c r="BG17" s="127">
        <v>0.4</v>
      </c>
      <c r="BH17" s="53"/>
      <c r="BI17" s="53">
        <v>22.0</v>
      </c>
      <c r="BJ17" s="53">
        <v>90.0</v>
      </c>
      <c r="BK17" s="53">
        <v>58.0</v>
      </c>
      <c r="BL17" s="89"/>
      <c r="BM17" s="58">
        <v>342.0</v>
      </c>
      <c r="BN17" s="58">
        <v>145.0</v>
      </c>
      <c r="BO17" s="58">
        <v>187.0</v>
      </c>
      <c r="BP17" s="58">
        <v>9.4</v>
      </c>
      <c r="BQ17" s="59"/>
      <c r="BR17" s="58">
        <v>6.0</v>
      </c>
      <c r="BS17" s="58">
        <v>55.0</v>
      </c>
      <c r="BT17" s="58">
        <v>54.0</v>
      </c>
      <c r="BU17" s="59">
        <f t="shared" si="7"/>
        <v>342</v>
      </c>
      <c r="BV17" s="58">
        <v>291.0</v>
      </c>
      <c r="BW17" s="58">
        <v>170.0</v>
      </c>
      <c r="BX17" s="58">
        <v>26.0</v>
      </c>
      <c r="BY17" s="58">
        <v>334.0</v>
      </c>
      <c r="BZ17" s="58">
        <v>309.0</v>
      </c>
      <c r="CA17" s="58">
        <v>170.0</v>
      </c>
      <c r="CB17" s="58">
        <v>24.0</v>
      </c>
      <c r="CC17" s="58">
        <v>340.0</v>
      </c>
      <c r="CD17" s="58">
        <v>236.0</v>
      </c>
      <c r="CE17" s="58">
        <v>134.0</v>
      </c>
      <c r="CF17" s="58">
        <v>6.0</v>
      </c>
      <c r="CG17" s="58">
        <v>334.0</v>
      </c>
      <c r="CH17" s="58">
        <v>239.0</v>
      </c>
      <c r="CI17" s="58">
        <v>132.0</v>
      </c>
      <c r="CJ17" s="58">
        <v>7.0</v>
      </c>
      <c r="CK17" s="58">
        <v>347.0</v>
      </c>
      <c r="CL17" s="58">
        <v>118.0</v>
      </c>
      <c r="CM17" s="58">
        <v>78.0</v>
      </c>
      <c r="CN17" s="58">
        <v>3.0</v>
      </c>
      <c r="CO17" s="58">
        <v>331.0</v>
      </c>
      <c r="CP17" s="58">
        <v>245.0</v>
      </c>
      <c r="CQ17" s="58">
        <v>121.0</v>
      </c>
      <c r="CR17" s="58">
        <v>5.0</v>
      </c>
      <c r="CS17" s="58">
        <v>334.0</v>
      </c>
      <c r="CT17" s="58">
        <v>244.0</v>
      </c>
      <c r="CU17" s="58">
        <v>145.0</v>
      </c>
      <c r="CV17" s="58">
        <v>81.0</v>
      </c>
      <c r="CW17" s="58">
        <v>338.0</v>
      </c>
      <c r="CX17" s="58">
        <v>206.0</v>
      </c>
      <c r="CY17" s="58">
        <v>97.0</v>
      </c>
      <c r="CZ17" s="58">
        <v>59.0</v>
      </c>
      <c r="DA17" s="58">
        <v>324.0</v>
      </c>
      <c r="DB17" s="58">
        <v>211.0</v>
      </c>
      <c r="DC17" s="58">
        <v>99.0</v>
      </c>
      <c r="DD17" s="58">
        <v>58.0</v>
      </c>
      <c r="DE17" s="59">
        <f t="shared" si="8"/>
        <v>145</v>
      </c>
      <c r="DF17" s="58">
        <v>35.0</v>
      </c>
      <c r="DG17" s="59">
        <f t="shared" ref="DG17:DH17" si="21">BO17</f>
        <v>187</v>
      </c>
      <c r="DH17" s="59">
        <f t="shared" si="21"/>
        <v>9.4</v>
      </c>
      <c r="DI17" s="59"/>
      <c r="DJ17" s="58">
        <v>7.0</v>
      </c>
      <c r="DK17" s="58">
        <v>55.0</v>
      </c>
      <c r="DL17" s="58">
        <v>51.0</v>
      </c>
      <c r="DM17" s="89"/>
      <c r="DN17" s="61">
        <v>339.0</v>
      </c>
      <c r="DO17" s="61">
        <v>140.0</v>
      </c>
      <c r="DP17" s="61">
        <v>36.38</v>
      </c>
      <c r="DQ17" s="61">
        <v>20.34</v>
      </c>
      <c r="DR17" s="61">
        <v>5.51</v>
      </c>
      <c r="DS17" s="61">
        <v>8.0</v>
      </c>
      <c r="DT17" s="61">
        <v>39.0</v>
      </c>
      <c r="DU17" s="61">
        <v>44.5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340.0</v>
      </c>
      <c r="EF17" s="63">
        <v>136.0</v>
      </c>
      <c r="EG17" s="63">
        <v>71.0</v>
      </c>
      <c r="EH17" s="63">
        <v>3.0</v>
      </c>
      <c r="EI17" s="64"/>
      <c r="EJ17" s="63">
        <v>9.0</v>
      </c>
      <c r="EK17" s="63">
        <v>48.0</v>
      </c>
      <c r="EL17" s="63">
        <v>51.0</v>
      </c>
      <c r="EM17" s="63">
        <v>136.0</v>
      </c>
      <c r="EN17" s="63">
        <v>123.0</v>
      </c>
      <c r="EO17" s="63">
        <v>5.3</v>
      </c>
      <c r="EP17" s="64"/>
      <c r="EQ17" s="63">
        <v>9.0</v>
      </c>
      <c r="ER17" s="63">
        <v>50.0</v>
      </c>
      <c r="ES17" s="63">
        <v>53.0</v>
      </c>
      <c r="ET17" s="63">
        <v>339.0</v>
      </c>
      <c r="EU17" s="63">
        <v>0.0</v>
      </c>
      <c r="EV17" s="63">
        <v>0.0</v>
      </c>
      <c r="EW17" s="63">
        <v>0.0</v>
      </c>
      <c r="EX17" s="63">
        <v>338.0</v>
      </c>
      <c r="EY17" s="63">
        <v>257.0</v>
      </c>
      <c r="EZ17" s="63">
        <v>149.2</v>
      </c>
      <c r="FA17" s="63">
        <v>7.7</v>
      </c>
      <c r="FB17" s="63">
        <v>338.0</v>
      </c>
      <c r="FC17" s="63">
        <v>0.0</v>
      </c>
      <c r="FD17" s="63">
        <v>0.0</v>
      </c>
      <c r="FE17" s="63">
        <v>0.0</v>
      </c>
      <c r="FF17" s="63">
        <v>338.0</v>
      </c>
      <c r="FG17" s="63">
        <v>255.0</v>
      </c>
      <c r="FH17" s="63">
        <v>148.0</v>
      </c>
      <c r="FI17" s="63">
        <v>9.1</v>
      </c>
      <c r="FJ17" s="63">
        <v>340.0</v>
      </c>
      <c r="FK17" s="63">
        <v>240.0</v>
      </c>
      <c r="FL17" s="63">
        <v>137.4</v>
      </c>
      <c r="FM17" s="63">
        <v>16.0</v>
      </c>
      <c r="FN17" s="63">
        <v>340.0</v>
      </c>
      <c r="FO17" s="63">
        <v>255.0</v>
      </c>
      <c r="FP17" s="63">
        <v>137.3</v>
      </c>
      <c r="FQ17" s="63">
        <v>16.0</v>
      </c>
      <c r="FR17" s="63">
        <v>136.0</v>
      </c>
      <c r="FS17" s="64"/>
      <c r="FT17" s="63">
        <v>23.01</v>
      </c>
      <c r="FU17" s="64"/>
      <c r="FV17" s="63">
        <v>136.0</v>
      </c>
      <c r="FW17" s="64"/>
      <c r="FX17" s="64"/>
      <c r="FY17" s="64"/>
      <c r="FZ17" s="89"/>
      <c r="GA17" s="65">
        <v>339.0</v>
      </c>
      <c r="GB17" s="66">
        <v>441.82</v>
      </c>
      <c r="GC17" s="66">
        <v>242.64</v>
      </c>
      <c r="GD17" s="66">
        <v>26.55</v>
      </c>
      <c r="GE17" s="66">
        <v>339.0</v>
      </c>
      <c r="GF17" s="66">
        <v>428.6</v>
      </c>
      <c r="GG17" s="66">
        <v>239.29</v>
      </c>
      <c r="GH17" s="66">
        <v>30.82</v>
      </c>
      <c r="GI17" s="66">
        <v>339.0</v>
      </c>
      <c r="GJ17" s="66">
        <v>246.04</v>
      </c>
      <c r="GK17" s="66">
        <v>138.79</v>
      </c>
      <c r="GL17" s="66">
        <v>21.61</v>
      </c>
      <c r="GM17" s="66">
        <v>339.0</v>
      </c>
      <c r="GN17" s="66">
        <v>263.92</v>
      </c>
      <c r="GO17" s="66">
        <v>138.62</v>
      </c>
      <c r="GP17" s="66">
        <v>29.4</v>
      </c>
      <c r="GQ17" s="66">
        <v>339.0</v>
      </c>
      <c r="GR17" s="66">
        <v>189.48</v>
      </c>
      <c r="GS17" s="66">
        <v>100.35</v>
      </c>
      <c r="GT17" s="66">
        <v>0.0</v>
      </c>
      <c r="GU17" s="66">
        <v>339.0</v>
      </c>
      <c r="GV17" s="66">
        <v>183.6</v>
      </c>
      <c r="GW17" s="66">
        <v>111.15</v>
      </c>
      <c r="GX17" s="66">
        <v>0.0</v>
      </c>
      <c r="GY17" s="89"/>
      <c r="GZ17" s="98" t="s">
        <v>91</v>
      </c>
      <c r="HA17" s="98" t="s">
        <v>92</v>
      </c>
      <c r="HB17" s="98">
        <v>230.0</v>
      </c>
      <c r="HC17" s="97">
        <f t="shared" si="10"/>
        <v>11.5</v>
      </c>
      <c r="HD17" s="97">
        <f t="shared" si="11"/>
        <v>4.6</v>
      </c>
      <c r="HE17" s="98">
        <v>8.0</v>
      </c>
      <c r="HF17" s="99">
        <v>50.0</v>
      </c>
      <c r="HG17" s="99">
        <v>48.0</v>
      </c>
      <c r="HH17" s="98" t="s">
        <v>91</v>
      </c>
      <c r="HI17" s="98" t="s">
        <v>92</v>
      </c>
      <c r="HJ17" s="98">
        <v>37.0</v>
      </c>
      <c r="HK17" s="97">
        <f t="shared" si="12"/>
        <v>1.85</v>
      </c>
      <c r="HL17" s="97">
        <f t="shared" si="13"/>
        <v>0.74</v>
      </c>
      <c r="HM17" s="98">
        <v>5.0</v>
      </c>
      <c r="HN17" s="99">
        <v>52.0</v>
      </c>
      <c r="HO17" s="99">
        <v>52.0</v>
      </c>
      <c r="HP17" s="98" t="s">
        <v>91</v>
      </c>
      <c r="HQ17" s="98" t="s">
        <v>92</v>
      </c>
      <c r="HR17" s="98">
        <v>150.0</v>
      </c>
      <c r="HS17" s="97">
        <f t="shared" si="14"/>
        <v>7.5</v>
      </c>
      <c r="HT17" s="97">
        <f t="shared" si="15"/>
        <v>3</v>
      </c>
      <c r="HU17" s="98">
        <v>7.0</v>
      </c>
      <c r="HV17" s="99">
        <v>48.0</v>
      </c>
      <c r="HW17" s="99">
        <v>48.0</v>
      </c>
      <c r="HX17" s="89"/>
      <c r="HY17" s="147">
        <v>135.0</v>
      </c>
      <c r="HZ17" s="147">
        <v>33.0</v>
      </c>
      <c r="IA17" s="72">
        <v>160.0</v>
      </c>
      <c r="IB17" s="72">
        <v>8.6</v>
      </c>
      <c r="IC17" s="73"/>
      <c r="ID17" s="72">
        <v>2.0</v>
      </c>
      <c r="IE17" s="72">
        <v>58.0</v>
      </c>
      <c r="IF17" s="72">
        <v>38.0</v>
      </c>
      <c r="IG17" s="89"/>
      <c r="IH17" s="74">
        <v>139.0</v>
      </c>
      <c r="II17" s="74">
        <v>34.1</v>
      </c>
      <c r="IJ17" s="74">
        <v>15.0</v>
      </c>
      <c r="IK17" s="74">
        <v>0.7</v>
      </c>
      <c r="IL17" s="74">
        <v>0.8</v>
      </c>
      <c r="IM17" s="74">
        <v>6.0</v>
      </c>
      <c r="IN17" s="74">
        <v>45.0</v>
      </c>
      <c r="IO17" s="74">
        <v>44.0</v>
      </c>
      <c r="IP17" s="74">
        <v>139.0</v>
      </c>
      <c r="IQ17" s="74">
        <v>33.7</v>
      </c>
      <c r="IR17" s="74">
        <v>170.0</v>
      </c>
      <c r="IS17" s="74">
        <v>8.7</v>
      </c>
      <c r="IT17" s="74">
        <v>9.6</v>
      </c>
      <c r="IU17" s="74">
        <v>12.0</v>
      </c>
      <c r="IV17" s="74">
        <v>46.0</v>
      </c>
      <c r="IW17" s="74">
        <v>45.0</v>
      </c>
      <c r="IX17" s="89"/>
      <c r="IY17" s="76">
        <v>138.72</v>
      </c>
      <c r="IZ17" s="76">
        <v>34.55</v>
      </c>
      <c r="JA17" s="76">
        <v>412.8</v>
      </c>
      <c r="JB17" s="76">
        <v>20.64</v>
      </c>
      <c r="JC17" s="76">
        <v>8.91</v>
      </c>
      <c r="JD17" s="76">
        <v>3.0</v>
      </c>
      <c r="JE17" s="76">
        <v>58.5</v>
      </c>
      <c r="JF17" s="76">
        <v>43.39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136.0</v>
      </c>
      <c r="JQ17" s="78">
        <v>32.0</v>
      </c>
      <c r="JR17" s="78">
        <v>0.0</v>
      </c>
      <c r="JS17" s="78">
        <v>0.0</v>
      </c>
      <c r="JT17" s="78">
        <v>0.0</v>
      </c>
      <c r="JU17" s="78">
        <v>2.0</v>
      </c>
      <c r="JV17" s="78">
        <v>41.0</v>
      </c>
      <c r="JW17" s="78">
        <v>41.0</v>
      </c>
      <c r="JX17" s="78">
        <v>136.0</v>
      </c>
      <c r="JY17" s="78">
        <v>33.6</v>
      </c>
      <c r="JZ17" s="78">
        <v>172.0</v>
      </c>
      <c r="KA17" s="78">
        <v>9.3</v>
      </c>
      <c r="KB17" s="78">
        <v>3.1</v>
      </c>
      <c r="KC17" s="78">
        <v>2.0</v>
      </c>
      <c r="KD17" s="78">
        <v>47.0</v>
      </c>
      <c r="KE17" s="78">
        <v>46.0</v>
      </c>
      <c r="KF17" s="89"/>
      <c r="KG17" s="79">
        <v>136.0</v>
      </c>
      <c r="KH17" s="238">
        <v>33.0</v>
      </c>
      <c r="KI17" s="238">
        <v>110.0</v>
      </c>
      <c r="KJ17" s="238">
        <v>5.5</v>
      </c>
      <c r="KK17" s="79"/>
      <c r="KL17" s="79">
        <v>1.0</v>
      </c>
      <c r="KM17" s="79">
        <v>56.0</v>
      </c>
      <c r="KN17" s="79">
        <v>56.0</v>
      </c>
      <c r="KO17" s="79">
        <v>139.0</v>
      </c>
      <c r="KP17" s="235">
        <v>34.0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50.0</v>
      </c>
      <c r="KW17" s="89"/>
      <c r="KX17" s="81">
        <v>132.0</v>
      </c>
      <c r="KY17" s="81">
        <v>32.0</v>
      </c>
      <c r="KZ17" s="81">
        <v>200.0</v>
      </c>
      <c r="LA17" s="81">
        <v>9.8</v>
      </c>
      <c r="LB17" s="81">
        <v>3.0</v>
      </c>
      <c r="LC17" s="81">
        <v>3.0</v>
      </c>
      <c r="LD17" s="81">
        <v>46.0</v>
      </c>
      <c r="LE17" s="81">
        <v>46.0</v>
      </c>
      <c r="LF17" s="81">
        <v>132.0</v>
      </c>
      <c r="LG17" s="81">
        <v>33.0</v>
      </c>
      <c r="LH17" s="81">
        <v>357.0</v>
      </c>
      <c r="LI17" s="81">
        <v>17.5</v>
      </c>
      <c r="LJ17" s="81">
        <v>5.0</v>
      </c>
      <c r="LK17" s="81">
        <v>5.0</v>
      </c>
      <c r="LL17" s="81">
        <v>48.0</v>
      </c>
      <c r="LM17" s="81">
        <v>48.0</v>
      </c>
      <c r="LN17" s="89"/>
      <c r="LO17" s="82">
        <v>333.0</v>
      </c>
      <c r="LP17" s="82">
        <v>309.0</v>
      </c>
      <c r="LQ17" s="82">
        <v>176.0</v>
      </c>
      <c r="LR17" s="82">
        <v>68.0</v>
      </c>
      <c r="LS17" s="82">
        <v>316.0</v>
      </c>
      <c r="LT17" s="83">
        <v>50.0</v>
      </c>
      <c r="LU17" s="83">
        <v>5.4</v>
      </c>
      <c r="LV17" s="83">
        <v>141.0</v>
      </c>
      <c r="LW17" s="83">
        <v>91.0</v>
      </c>
      <c r="LX17" s="83">
        <v>54.0</v>
      </c>
      <c r="LY17" s="83">
        <v>51.0</v>
      </c>
      <c r="LZ17" s="83">
        <v>12.0</v>
      </c>
      <c r="MA17" s="121">
        <v>120.0</v>
      </c>
      <c r="MB17" s="83">
        <v>4.1</v>
      </c>
      <c r="MC17" s="83">
        <v>141.0</v>
      </c>
      <c r="MD17" s="83">
        <v>218.0</v>
      </c>
      <c r="ME17" s="83">
        <v>79.0</v>
      </c>
      <c r="MF17" s="83">
        <v>60.0</v>
      </c>
      <c r="MG17" s="82">
        <v>12.0</v>
      </c>
      <c r="MH17" s="83">
        <v>0.0</v>
      </c>
      <c r="MI17" s="83">
        <v>0.0</v>
      </c>
      <c r="MJ17" s="83">
        <v>0.0</v>
      </c>
      <c r="MK17" s="83">
        <v>0.0</v>
      </c>
      <c r="ML17" s="83">
        <v>47.0</v>
      </c>
      <c r="MM17" s="83">
        <v>45.0</v>
      </c>
      <c r="MN17" s="83">
        <v>5.0</v>
      </c>
      <c r="MO17" s="86"/>
      <c r="MP17" s="87"/>
      <c r="MQ17" s="87"/>
      <c r="MR17" s="83">
        <v>12.0</v>
      </c>
      <c r="MS17" s="83">
        <v>4.0</v>
      </c>
      <c r="MT17" s="83">
        <v>207.0</v>
      </c>
      <c r="MU17" s="83">
        <v>36.0</v>
      </c>
      <c r="MV17" s="83">
        <v>40.0</v>
      </c>
      <c r="MW17" s="88" t="s">
        <v>143</v>
      </c>
      <c r="MX17" s="83">
        <v>5.0</v>
      </c>
      <c r="MY17" s="88"/>
      <c r="MZ17" s="88"/>
      <c r="NA17" s="83">
        <v>8.6</v>
      </c>
      <c r="NB17" s="83">
        <v>3.6</v>
      </c>
      <c r="NC17" s="83">
        <v>161.0</v>
      </c>
      <c r="ND17" s="83">
        <v>35.0</v>
      </c>
      <c r="NE17" s="83">
        <v>43.0</v>
      </c>
      <c r="NF17" s="83">
        <v>42.0</v>
      </c>
      <c r="NG17" s="83">
        <v>5.0</v>
      </c>
      <c r="NH17" s="88"/>
      <c r="NI17" s="88"/>
      <c r="NJ17" s="83">
        <v>0.0</v>
      </c>
      <c r="NK17" s="83">
        <v>0.0</v>
      </c>
      <c r="NL17" s="83">
        <v>0.0</v>
      </c>
      <c r="NM17" s="82">
        <v>35.0</v>
      </c>
      <c r="NN17" s="83">
        <v>60.0</v>
      </c>
      <c r="NO17" s="82">
        <v>58.0</v>
      </c>
      <c r="NP17" s="83">
        <v>4.0</v>
      </c>
    </row>
    <row r="18" ht="14.25" customHeight="1">
      <c r="A18" s="49">
        <v>0.208333333333334</v>
      </c>
      <c r="B18" s="50"/>
      <c r="C18" s="51">
        <v>50.2</v>
      </c>
      <c r="D18" s="55">
        <v>337.0</v>
      </c>
      <c r="E18" s="53">
        <v>134.0</v>
      </c>
      <c r="F18" s="53">
        <v>43.0</v>
      </c>
      <c r="G18" s="53">
        <v>9.4</v>
      </c>
      <c r="H18" s="54"/>
      <c r="I18" s="53">
        <v>6.0</v>
      </c>
      <c r="J18" s="53">
        <v>53.0</v>
      </c>
      <c r="K18" s="53">
        <v>52.0</v>
      </c>
      <c r="L18" s="53">
        <v>138.0</v>
      </c>
      <c r="M18" s="53">
        <v>96.0</v>
      </c>
      <c r="N18" s="53">
        <v>24.0</v>
      </c>
      <c r="O18" s="54"/>
      <c r="P18" s="53">
        <v>6.0</v>
      </c>
      <c r="Q18" s="53">
        <v>56.0</v>
      </c>
      <c r="R18" s="53">
        <v>54.0</v>
      </c>
      <c r="S18" s="53">
        <v>339.8</v>
      </c>
      <c r="T18" s="53">
        <v>329.2</v>
      </c>
      <c r="U18" s="53">
        <v>193.6</v>
      </c>
      <c r="V18" s="53"/>
      <c r="W18" s="53">
        <v>335.2</v>
      </c>
      <c r="X18" s="53">
        <v>260.0</v>
      </c>
      <c r="Y18" s="53">
        <v>192.2</v>
      </c>
      <c r="Z18" s="54"/>
      <c r="AA18" s="55">
        <v>340.0</v>
      </c>
      <c r="AB18" s="53">
        <v>362.3</v>
      </c>
      <c r="AC18" s="53">
        <v>231.0</v>
      </c>
      <c r="AD18" s="54"/>
      <c r="AE18" s="53">
        <v>339.7</v>
      </c>
      <c r="AF18" s="53">
        <v>401.7</v>
      </c>
      <c r="AG18" s="53">
        <v>209.2</v>
      </c>
      <c r="AH18" s="54"/>
      <c r="AI18" s="53">
        <v>346.9</v>
      </c>
      <c r="AJ18" s="53">
        <v>425.9</v>
      </c>
      <c r="AK18" s="53">
        <v>267.3</v>
      </c>
      <c r="AL18" s="54"/>
      <c r="AM18" s="53">
        <v>338.2</v>
      </c>
      <c r="AN18" s="53">
        <v>451.0</v>
      </c>
      <c r="AO18" s="53">
        <v>251.8</v>
      </c>
      <c r="AP18" s="54"/>
      <c r="AQ18" s="53">
        <v>134.0</v>
      </c>
      <c r="AR18" s="54">
        <f t="shared" ref="AR18:AS18" si="22">F18</f>
        <v>43</v>
      </c>
      <c r="AS18" s="56">
        <f t="shared" si="22"/>
        <v>9.4</v>
      </c>
      <c r="AT18" s="54"/>
      <c r="AU18" s="54">
        <f t="shared" ref="AU18:AW18" si="23">L18</f>
        <v>138</v>
      </c>
      <c r="AV18" s="54">
        <f t="shared" si="23"/>
        <v>96</v>
      </c>
      <c r="AW18" s="54">
        <f t="shared" si="23"/>
        <v>24</v>
      </c>
      <c r="AX18" s="54"/>
      <c r="AY18" s="182">
        <f t="shared" si="6"/>
        <v>134</v>
      </c>
      <c r="AZ18" s="54"/>
      <c r="BA18" s="54"/>
      <c r="BB18" s="54"/>
      <c r="BC18" s="89"/>
      <c r="BD18" s="54">
        <v>138.0</v>
      </c>
      <c r="BE18" s="53">
        <v>32.0</v>
      </c>
      <c r="BF18" s="53">
        <v>8.0</v>
      </c>
      <c r="BG18" s="127">
        <v>0.4</v>
      </c>
      <c r="BH18" s="53"/>
      <c r="BI18" s="53">
        <v>22.0</v>
      </c>
      <c r="BJ18" s="53">
        <v>85.0</v>
      </c>
      <c r="BK18" s="53">
        <v>58.0</v>
      </c>
      <c r="BL18" s="89"/>
      <c r="BM18" s="58">
        <v>341.0</v>
      </c>
      <c r="BN18" s="58">
        <v>145.0</v>
      </c>
      <c r="BO18" s="58">
        <v>75.0</v>
      </c>
      <c r="BP18" s="58">
        <v>3.8</v>
      </c>
      <c r="BQ18" s="59"/>
      <c r="BR18" s="58">
        <v>6.0</v>
      </c>
      <c r="BS18" s="58">
        <v>55.0</v>
      </c>
      <c r="BT18" s="58">
        <v>54.0</v>
      </c>
      <c r="BU18" s="59">
        <f t="shared" si="7"/>
        <v>341</v>
      </c>
      <c r="BV18" s="58">
        <v>360.0</v>
      </c>
      <c r="BW18" s="58">
        <v>211.0</v>
      </c>
      <c r="BX18" s="58">
        <v>30.0</v>
      </c>
      <c r="BY18" s="58">
        <v>334.0</v>
      </c>
      <c r="BZ18" s="58">
        <v>381.0</v>
      </c>
      <c r="CA18" s="58">
        <v>209.0</v>
      </c>
      <c r="CB18" s="58">
        <v>27.0</v>
      </c>
      <c r="CC18" s="58">
        <v>340.0</v>
      </c>
      <c r="CD18" s="58">
        <v>236.0</v>
      </c>
      <c r="CE18" s="58">
        <v>132.0</v>
      </c>
      <c r="CF18" s="58">
        <v>4.0</v>
      </c>
      <c r="CG18" s="58">
        <v>334.0</v>
      </c>
      <c r="CH18" s="58">
        <v>239.0</v>
      </c>
      <c r="CI18" s="58">
        <v>132.0</v>
      </c>
      <c r="CJ18" s="58">
        <v>11.0</v>
      </c>
      <c r="CK18" s="58">
        <v>347.0</v>
      </c>
      <c r="CL18" s="58">
        <v>132.0</v>
      </c>
      <c r="CM18" s="58">
        <v>87.0</v>
      </c>
      <c r="CN18" s="58">
        <v>7.0</v>
      </c>
      <c r="CO18" s="58">
        <v>331.0</v>
      </c>
      <c r="CP18" s="58">
        <v>272.0</v>
      </c>
      <c r="CQ18" s="58">
        <v>134.0</v>
      </c>
      <c r="CR18" s="58">
        <v>7.0</v>
      </c>
      <c r="CS18" s="58">
        <v>334.0</v>
      </c>
      <c r="CT18" s="58">
        <v>300.0</v>
      </c>
      <c r="CU18" s="58">
        <v>154.0</v>
      </c>
      <c r="CV18" s="58">
        <v>85.0</v>
      </c>
      <c r="CW18" s="58">
        <v>335.0</v>
      </c>
      <c r="CX18" s="58">
        <v>240.0</v>
      </c>
      <c r="CY18" s="58">
        <v>120.0</v>
      </c>
      <c r="CZ18" s="58">
        <v>65.0</v>
      </c>
      <c r="DA18" s="58">
        <v>323.0</v>
      </c>
      <c r="DB18" s="58">
        <v>245.0</v>
      </c>
      <c r="DC18" s="58">
        <v>121.0</v>
      </c>
      <c r="DD18" s="58">
        <v>56.0</v>
      </c>
      <c r="DE18" s="59">
        <f t="shared" si="8"/>
        <v>145</v>
      </c>
      <c r="DF18" s="58">
        <v>35.0</v>
      </c>
      <c r="DG18" s="59">
        <f t="shared" ref="DG18:DH18" si="24">BO18</f>
        <v>75</v>
      </c>
      <c r="DH18" s="59">
        <f t="shared" si="24"/>
        <v>3.8</v>
      </c>
      <c r="DI18" s="59"/>
      <c r="DJ18" s="58">
        <v>7.0</v>
      </c>
      <c r="DK18" s="58">
        <v>55.0</v>
      </c>
      <c r="DL18" s="58">
        <v>51.0</v>
      </c>
      <c r="DM18" s="89"/>
      <c r="DN18" s="61">
        <v>338.0</v>
      </c>
      <c r="DO18" s="61">
        <v>139.0</v>
      </c>
      <c r="DP18" s="61">
        <v>36.65</v>
      </c>
      <c r="DQ18" s="61">
        <v>20.45</v>
      </c>
      <c r="DR18" s="61">
        <v>5.48</v>
      </c>
      <c r="DS18" s="61">
        <v>8.0</v>
      </c>
      <c r="DT18" s="61">
        <v>39.0</v>
      </c>
      <c r="DU18" s="61">
        <v>44.0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339.0</v>
      </c>
      <c r="EF18" s="63">
        <v>136.0</v>
      </c>
      <c r="EG18" s="63">
        <v>71.0</v>
      </c>
      <c r="EH18" s="63">
        <v>2.9</v>
      </c>
      <c r="EI18" s="64"/>
      <c r="EJ18" s="63">
        <v>9.0</v>
      </c>
      <c r="EK18" s="63">
        <v>48.0</v>
      </c>
      <c r="EL18" s="63">
        <v>51.0</v>
      </c>
      <c r="EM18" s="63">
        <v>136.0</v>
      </c>
      <c r="EN18" s="63">
        <v>124.0</v>
      </c>
      <c r="EO18" s="63">
        <v>5.3</v>
      </c>
      <c r="EP18" s="64"/>
      <c r="EQ18" s="63">
        <v>9.0</v>
      </c>
      <c r="ER18" s="63">
        <v>49.0</v>
      </c>
      <c r="ES18" s="63">
        <v>52.0</v>
      </c>
      <c r="ET18" s="63">
        <v>338.0</v>
      </c>
      <c r="EU18" s="63">
        <v>0.0</v>
      </c>
      <c r="EV18" s="63">
        <v>0.0</v>
      </c>
      <c r="EW18" s="63">
        <v>0.0</v>
      </c>
      <c r="EX18" s="63">
        <v>337.0</v>
      </c>
      <c r="EY18" s="63">
        <v>258.0</v>
      </c>
      <c r="EZ18" s="63">
        <v>149.1</v>
      </c>
      <c r="FA18" s="63">
        <v>5.8</v>
      </c>
      <c r="FB18" s="63">
        <v>337.0</v>
      </c>
      <c r="FC18" s="63">
        <v>0.0</v>
      </c>
      <c r="FD18" s="63">
        <v>0.0</v>
      </c>
      <c r="FE18" s="63">
        <v>0.0</v>
      </c>
      <c r="FF18" s="63">
        <v>338.0</v>
      </c>
      <c r="FG18" s="63">
        <v>256.0</v>
      </c>
      <c r="FH18" s="63">
        <v>148.0</v>
      </c>
      <c r="FI18" s="63">
        <v>9.8</v>
      </c>
      <c r="FJ18" s="63">
        <v>339.0</v>
      </c>
      <c r="FK18" s="63">
        <v>243.0</v>
      </c>
      <c r="FL18" s="63">
        <v>139.0</v>
      </c>
      <c r="FM18" s="63">
        <v>16.8</v>
      </c>
      <c r="FN18" s="63">
        <v>339.0</v>
      </c>
      <c r="FO18" s="63">
        <v>259.0</v>
      </c>
      <c r="FP18" s="63">
        <v>139.0</v>
      </c>
      <c r="FQ18" s="63">
        <v>16.8</v>
      </c>
      <c r="FR18" s="63">
        <v>136.0</v>
      </c>
      <c r="FS18" s="64"/>
      <c r="FT18" s="63">
        <v>19.02</v>
      </c>
      <c r="FU18" s="64"/>
      <c r="FV18" s="63">
        <v>136.0</v>
      </c>
      <c r="FW18" s="64"/>
      <c r="FX18" s="64"/>
      <c r="FY18" s="64"/>
      <c r="FZ18" s="89"/>
      <c r="GA18" s="65">
        <v>339.0</v>
      </c>
      <c r="GB18" s="66">
        <v>475.23</v>
      </c>
      <c r="GC18" s="66">
        <v>261.57</v>
      </c>
      <c r="GD18" s="66">
        <v>22.03</v>
      </c>
      <c r="GE18" s="66">
        <v>339.0</v>
      </c>
      <c r="GF18" s="66">
        <v>461.01</v>
      </c>
      <c r="GG18" s="66">
        <v>258.89</v>
      </c>
      <c r="GH18" s="66">
        <v>26.38</v>
      </c>
      <c r="GI18" s="66">
        <v>339.0</v>
      </c>
      <c r="GJ18" s="66">
        <v>246.19</v>
      </c>
      <c r="GK18" s="66">
        <v>138.87</v>
      </c>
      <c r="GL18" s="66">
        <v>21.53</v>
      </c>
      <c r="GM18" s="66">
        <v>338.0</v>
      </c>
      <c r="GN18" s="66">
        <v>265.24</v>
      </c>
      <c r="GO18" s="66">
        <v>138.62</v>
      </c>
      <c r="GP18" s="66">
        <v>30.07</v>
      </c>
      <c r="GQ18" s="66">
        <v>339.0</v>
      </c>
      <c r="GR18" s="66">
        <v>229.04</v>
      </c>
      <c r="GS18" s="66">
        <v>123.54</v>
      </c>
      <c r="GT18" s="66">
        <v>0.0</v>
      </c>
      <c r="GU18" s="66">
        <v>339.0</v>
      </c>
      <c r="GV18" s="66">
        <v>214.83</v>
      </c>
      <c r="GW18" s="66">
        <v>122.29</v>
      </c>
      <c r="GX18" s="66">
        <v>0.0</v>
      </c>
      <c r="GY18" s="89"/>
      <c r="GZ18" s="98" t="s">
        <v>91</v>
      </c>
      <c r="HA18" s="98" t="s">
        <v>92</v>
      </c>
      <c r="HB18" s="98">
        <v>242.0</v>
      </c>
      <c r="HC18" s="97">
        <f t="shared" si="10"/>
        <v>12.1</v>
      </c>
      <c r="HD18" s="97">
        <f t="shared" si="11"/>
        <v>4.84</v>
      </c>
      <c r="HE18" s="98">
        <v>8.0</v>
      </c>
      <c r="HF18" s="99">
        <v>50.0</v>
      </c>
      <c r="HG18" s="99">
        <v>48.0</v>
      </c>
      <c r="HH18" s="98" t="s">
        <v>91</v>
      </c>
      <c r="HI18" s="98" t="s">
        <v>92</v>
      </c>
      <c r="HJ18" s="98">
        <v>36.0</v>
      </c>
      <c r="HK18" s="97">
        <f t="shared" si="12"/>
        <v>1.8</v>
      </c>
      <c r="HL18" s="97">
        <f t="shared" si="13"/>
        <v>0.72</v>
      </c>
      <c r="HM18" s="98">
        <v>5.0</v>
      </c>
      <c r="HN18" s="99">
        <v>52.0</v>
      </c>
      <c r="HO18" s="99">
        <v>52.0</v>
      </c>
      <c r="HP18" s="98" t="s">
        <v>91</v>
      </c>
      <c r="HQ18" s="98" t="s">
        <v>92</v>
      </c>
      <c r="HR18" s="98">
        <v>156.0</v>
      </c>
      <c r="HS18" s="97">
        <f t="shared" si="14"/>
        <v>7.8</v>
      </c>
      <c r="HT18" s="97">
        <f t="shared" si="15"/>
        <v>3.12</v>
      </c>
      <c r="HU18" s="98">
        <v>7.0</v>
      </c>
      <c r="HV18" s="99">
        <v>50.0</v>
      </c>
      <c r="HW18" s="99">
        <v>50.0</v>
      </c>
      <c r="HX18" s="89"/>
      <c r="HY18" s="147">
        <v>135.0</v>
      </c>
      <c r="HZ18" s="147">
        <v>33.0</v>
      </c>
      <c r="IA18" s="72">
        <v>150.0</v>
      </c>
      <c r="IB18" s="72">
        <v>7.5</v>
      </c>
      <c r="IC18" s="73"/>
      <c r="ID18" s="72">
        <v>2.0</v>
      </c>
      <c r="IE18" s="72">
        <v>58.0</v>
      </c>
      <c r="IF18" s="72">
        <v>38.0</v>
      </c>
      <c r="IG18" s="89"/>
      <c r="IH18" s="74">
        <v>137.0</v>
      </c>
      <c r="II18" s="74">
        <v>33.6</v>
      </c>
      <c r="IJ18" s="74">
        <v>13.0</v>
      </c>
      <c r="IK18" s="74">
        <v>0.6</v>
      </c>
      <c r="IL18" s="74">
        <v>0.7</v>
      </c>
      <c r="IM18" s="74">
        <v>6.0</v>
      </c>
      <c r="IN18" s="74">
        <v>45.0</v>
      </c>
      <c r="IO18" s="74">
        <v>44.0</v>
      </c>
      <c r="IP18" s="74">
        <v>137.0</v>
      </c>
      <c r="IQ18" s="74">
        <v>33.2</v>
      </c>
      <c r="IR18" s="74">
        <v>179.0</v>
      </c>
      <c r="IS18" s="74">
        <v>9.2</v>
      </c>
      <c r="IT18" s="74">
        <v>9.9</v>
      </c>
      <c r="IU18" s="74">
        <v>12.0</v>
      </c>
      <c r="IV18" s="74">
        <v>46.0</v>
      </c>
      <c r="IW18" s="74">
        <v>45.0</v>
      </c>
      <c r="IX18" s="89"/>
      <c r="IY18" s="76">
        <v>138.92</v>
      </c>
      <c r="IZ18" s="76">
        <v>34.79</v>
      </c>
      <c r="JA18" s="76">
        <v>359.0</v>
      </c>
      <c r="JB18" s="76">
        <v>17.95</v>
      </c>
      <c r="JC18" s="76">
        <v>6.57</v>
      </c>
      <c r="JD18" s="76">
        <v>3.0</v>
      </c>
      <c r="JE18" s="76">
        <v>55.8</v>
      </c>
      <c r="JF18" s="76">
        <v>38.48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136.0</v>
      </c>
      <c r="JQ18" s="78">
        <v>32.1</v>
      </c>
      <c r="JR18" s="78">
        <v>0.0</v>
      </c>
      <c r="JS18" s="78">
        <v>0.0</v>
      </c>
      <c r="JT18" s="78">
        <v>0.0</v>
      </c>
      <c r="JU18" s="78">
        <v>2.0</v>
      </c>
      <c r="JV18" s="78">
        <v>40.0</v>
      </c>
      <c r="JW18" s="78">
        <v>40.0</v>
      </c>
      <c r="JX18" s="78">
        <v>136.0</v>
      </c>
      <c r="JY18" s="78">
        <v>34.1</v>
      </c>
      <c r="JZ18" s="78">
        <v>117.0</v>
      </c>
      <c r="KA18" s="78">
        <v>6.3</v>
      </c>
      <c r="KB18" s="78">
        <v>2.3</v>
      </c>
      <c r="KC18" s="78">
        <v>2.0</v>
      </c>
      <c r="KD18" s="78">
        <v>46.0</v>
      </c>
      <c r="KE18" s="78">
        <v>45.0</v>
      </c>
      <c r="KF18" s="89"/>
      <c r="KG18" s="79">
        <v>136.0</v>
      </c>
      <c r="KH18" s="238">
        <v>33.0</v>
      </c>
      <c r="KI18" s="238">
        <v>112.0</v>
      </c>
      <c r="KJ18" s="238">
        <v>5.6</v>
      </c>
      <c r="KK18" s="79"/>
      <c r="KL18" s="79">
        <v>1.0</v>
      </c>
      <c r="KM18" s="79">
        <v>56.0</v>
      </c>
      <c r="KN18" s="79">
        <v>56.0</v>
      </c>
      <c r="KO18" s="79">
        <v>139.0</v>
      </c>
      <c r="KP18" s="235">
        <v>34.0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50.0</v>
      </c>
      <c r="KW18" s="89"/>
      <c r="KX18" s="81">
        <v>128.0</v>
      </c>
      <c r="KY18" s="81">
        <v>32.0</v>
      </c>
      <c r="KZ18" s="81">
        <v>197.0</v>
      </c>
      <c r="LA18" s="81">
        <v>9.8</v>
      </c>
      <c r="LB18" s="81">
        <v>3.0</v>
      </c>
      <c r="LC18" s="81">
        <v>3.0</v>
      </c>
      <c r="LD18" s="81">
        <v>48.0</v>
      </c>
      <c r="LE18" s="81">
        <v>48.0</v>
      </c>
      <c r="LF18" s="81">
        <v>128.0</v>
      </c>
      <c r="LG18" s="81">
        <v>33.0</v>
      </c>
      <c r="LH18" s="81">
        <v>353.0</v>
      </c>
      <c r="LI18" s="81">
        <v>17.3</v>
      </c>
      <c r="LJ18" s="81">
        <v>5.0</v>
      </c>
      <c r="LK18" s="81">
        <v>5.0</v>
      </c>
      <c r="LL18" s="81">
        <v>50.0</v>
      </c>
      <c r="LM18" s="81">
        <v>50.0</v>
      </c>
      <c r="LN18" s="89"/>
      <c r="LO18" s="82">
        <v>333.0</v>
      </c>
      <c r="LP18" s="82">
        <v>315.0</v>
      </c>
      <c r="LQ18" s="82">
        <v>178.0</v>
      </c>
      <c r="LR18" s="82">
        <v>68.0</v>
      </c>
      <c r="LS18" s="82">
        <v>314.0</v>
      </c>
      <c r="LT18" s="83">
        <v>51.0</v>
      </c>
      <c r="LU18" s="83">
        <v>5.1</v>
      </c>
      <c r="LV18" s="83">
        <v>140.0</v>
      </c>
      <c r="LW18" s="83">
        <v>94.0</v>
      </c>
      <c r="LX18" s="83">
        <v>54.0</v>
      </c>
      <c r="LY18" s="83">
        <v>51.0</v>
      </c>
      <c r="LZ18" s="83">
        <v>12.0</v>
      </c>
      <c r="MA18" s="83">
        <v>127.0</v>
      </c>
      <c r="MB18" s="83">
        <v>2.8</v>
      </c>
      <c r="MC18" s="83">
        <v>141.0</v>
      </c>
      <c r="MD18" s="83">
        <v>221.0</v>
      </c>
      <c r="ME18" s="83">
        <v>80.0</v>
      </c>
      <c r="MF18" s="83">
        <v>60.0</v>
      </c>
      <c r="MG18" s="82">
        <v>12.0</v>
      </c>
      <c r="MH18" s="83">
        <v>0.0</v>
      </c>
      <c r="MI18" s="83">
        <v>0.0</v>
      </c>
      <c r="MJ18" s="83">
        <v>0.0</v>
      </c>
      <c r="MK18" s="83">
        <v>0.0</v>
      </c>
      <c r="ML18" s="83">
        <v>45.0</v>
      </c>
      <c r="MM18" s="83">
        <v>43.0</v>
      </c>
      <c r="MN18" s="83">
        <v>5.0</v>
      </c>
      <c r="MO18" s="86"/>
      <c r="MP18" s="87"/>
      <c r="MQ18" s="87"/>
      <c r="MR18" s="83">
        <v>14.5</v>
      </c>
      <c r="MS18" s="83">
        <v>4.4</v>
      </c>
      <c r="MT18" s="83">
        <v>246.0</v>
      </c>
      <c r="MU18" s="83">
        <v>36.0</v>
      </c>
      <c r="MV18" s="83">
        <v>40.0</v>
      </c>
      <c r="MW18" s="88" t="s">
        <v>143</v>
      </c>
      <c r="MX18" s="83">
        <v>5.0</v>
      </c>
      <c r="MY18" s="88"/>
      <c r="MZ18" s="88"/>
      <c r="NA18" s="83">
        <v>13.0</v>
      </c>
      <c r="NB18" s="83">
        <v>4.7</v>
      </c>
      <c r="NC18" s="83">
        <v>236.0</v>
      </c>
      <c r="ND18" s="83">
        <v>35.0</v>
      </c>
      <c r="NE18" s="83">
        <v>43.0</v>
      </c>
      <c r="NF18" s="83">
        <v>42.0</v>
      </c>
      <c r="NG18" s="83">
        <v>5.0</v>
      </c>
      <c r="NH18" s="88"/>
      <c r="NI18" s="88"/>
      <c r="NJ18" s="83">
        <v>0.0</v>
      </c>
      <c r="NK18" s="83">
        <v>0.0</v>
      </c>
      <c r="NL18" s="83">
        <v>0.0</v>
      </c>
      <c r="NM18" s="82">
        <v>35.0</v>
      </c>
      <c r="NN18" s="83">
        <v>60.0</v>
      </c>
      <c r="NO18" s="82">
        <v>58.0</v>
      </c>
      <c r="NP18" s="83">
        <v>4.0</v>
      </c>
    </row>
    <row r="19" ht="14.25" customHeight="1">
      <c r="A19" s="49">
        <v>0.25</v>
      </c>
      <c r="B19" s="50"/>
      <c r="C19" s="51">
        <v>50.12</v>
      </c>
      <c r="D19" s="55">
        <v>335.0</v>
      </c>
      <c r="E19" s="53">
        <v>133.0</v>
      </c>
      <c r="F19" s="53">
        <v>48.0</v>
      </c>
      <c r="G19" s="53">
        <v>10.3</v>
      </c>
      <c r="H19" s="54"/>
      <c r="I19" s="53">
        <v>6.0</v>
      </c>
      <c r="J19" s="53">
        <v>49.0</v>
      </c>
      <c r="K19" s="53">
        <v>49.0</v>
      </c>
      <c r="L19" s="53">
        <v>138.0</v>
      </c>
      <c r="M19" s="53">
        <v>89.0</v>
      </c>
      <c r="N19" s="53">
        <v>22.4</v>
      </c>
      <c r="O19" s="54"/>
      <c r="P19" s="53">
        <v>6.0</v>
      </c>
      <c r="Q19" s="53">
        <v>56.0</v>
      </c>
      <c r="R19" s="53">
        <v>52.0</v>
      </c>
      <c r="S19" s="53">
        <v>339.1</v>
      </c>
      <c r="T19" s="53">
        <v>315.8</v>
      </c>
      <c r="U19" s="53">
        <v>188.8</v>
      </c>
      <c r="V19" s="54"/>
      <c r="W19" s="53">
        <v>334.7</v>
      </c>
      <c r="X19" s="53">
        <v>242.5</v>
      </c>
      <c r="Y19" s="53">
        <v>133.2</v>
      </c>
      <c r="Z19" s="54"/>
      <c r="AA19" s="55">
        <v>340.0</v>
      </c>
      <c r="AB19" s="53">
        <v>382.7</v>
      </c>
      <c r="AC19" s="53">
        <v>245.3</v>
      </c>
      <c r="AD19" s="54"/>
      <c r="AE19" s="53">
        <v>339.7</v>
      </c>
      <c r="AF19" s="53">
        <v>419.1</v>
      </c>
      <c r="AG19" s="53">
        <v>218.5</v>
      </c>
      <c r="AH19" s="54"/>
      <c r="AI19" s="53">
        <v>346.8</v>
      </c>
      <c r="AJ19" s="53">
        <v>426.8</v>
      </c>
      <c r="AK19" s="53">
        <v>268.0</v>
      </c>
      <c r="AL19" s="53"/>
      <c r="AM19" s="53">
        <v>337.7</v>
      </c>
      <c r="AN19" s="53">
        <v>459.2</v>
      </c>
      <c r="AO19" s="53">
        <v>257.6</v>
      </c>
      <c r="AP19" s="54"/>
      <c r="AQ19" s="53">
        <v>133.0</v>
      </c>
      <c r="AR19" s="54">
        <f t="shared" ref="AR19:AS19" si="25">F19</f>
        <v>48</v>
      </c>
      <c r="AS19" s="56">
        <f t="shared" si="25"/>
        <v>10.3</v>
      </c>
      <c r="AT19" s="54"/>
      <c r="AU19" s="54">
        <f t="shared" ref="AU19:AW19" si="26">L19</f>
        <v>138</v>
      </c>
      <c r="AV19" s="54">
        <f t="shared" si="26"/>
        <v>89</v>
      </c>
      <c r="AW19" s="54">
        <f t="shared" si="26"/>
        <v>22.4</v>
      </c>
      <c r="AX19" s="54"/>
      <c r="AY19" s="182">
        <f t="shared" si="6"/>
        <v>133</v>
      </c>
      <c r="AZ19" s="54"/>
      <c r="BA19" s="54"/>
      <c r="BB19" s="54"/>
      <c r="BC19" s="89"/>
      <c r="BD19" s="54">
        <v>138.0</v>
      </c>
      <c r="BE19" s="53">
        <v>32.0</v>
      </c>
      <c r="BF19" s="53">
        <v>9.0</v>
      </c>
      <c r="BG19" s="127">
        <v>0.5</v>
      </c>
      <c r="BH19" s="53"/>
      <c r="BI19" s="53">
        <v>22.0</v>
      </c>
      <c r="BJ19" s="53">
        <v>85.0</v>
      </c>
      <c r="BK19" s="53">
        <v>58.0</v>
      </c>
      <c r="BL19" s="89"/>
      <c r="BM19" s="58">
        <v>340.0</v>
      </c>
      <c r="BN19" s="58">
        <v>145.0</v>
      </c>
      <c r="BO19" s="59">
        <f>11+108</f>
        <v>119</v>
      </c>
      <c r="BP19" s="58">
        <v>6.0</v>
      </c>
      <c r="BQ19" s="59"/>
      <c r="BR19" s="58">
        <v>6.0</v>
      </c>
      <c r="BS19" s="58">
        <v>53.0</v>
      </c>
      <c r="BT19" s="58">
        <v>53.0</v>
      </c>
      <c r="BU19" s="59">
        <f t="shared" si="7"/>
        <v>340</v>
      </c>
      <c r="BV19" s="58">
        <v>360.0</v>
      </c>
      <c r="BW19" s="58">
        <v>210.0</v>
      </c>
      <c r="BX19" s="58">
        <v>30.0</v>
      </c>
      <c r="BY19" s="58">
        <v>333.0</v>
      </c>
      <c r="BZ19" s="58">
        <v>380.0</v>
      </c>
      <c r="CA19" s="58">
        <v>209.0</v>
      </c>
      <c r="CB19" s="58">
        <v>28.0</v>
      </c>
      <c r="CC19" s="58">
        <v>339.0</v>
      </c>
      <c r="CD19" s="58">
        <v>220.0</v>
      </c>
      <c r="CE19" s="58">
        <v>124.0</v>
      </c>
      <c r="CF19" s="58">
        <v>10.0</v>
      </c>
      <c r="CG19" s="58">
        <v>332.0</v>
      </c>
      <c r="CH19" s="58">
        <v>222.0</v>
      </c>
      <c r="CI19" s="58">
        <v>122.0</v>
      </c>
      <c r="CJ19" s="58">
        <v>8.0</v>
      </c>
      <c r="CK19" s="58">
        <v>347.0</v>
      </c>
      <c r="CL19" s="58">
        <v>241.0</v>
      </c>
      <c r="CM19" s="58">
        <v>134.0</v>
      </c>
      <c r="CN19" s="58">
        <v>1.0</v>
      </c>
      <c r="CO19" s="58">
        <v>330.0</v>
      </c>
      <c r="CP19" s="58">
        <v>252.0</v>
      </c>
      <c r="CQ19" s="58">
        <v>124.0</v>
      </c>
      <c r="CR19" s="58">
        <v>2.0</v>
      </c>
      <c r="CS19" s="58">
        <v>333.0</v>
      </c>
      <c r="CT19" s="58">
        <v>243.0</v>
      </c>
      <c r="CU19" s="58">
        <v>147.0</v>
      </c>
      <c r="CV19" s="58">
        <v>77.0</v>
      </c>
      <c r="CW19" s="58">
        <v>336.0</v>
      </c>
      <c r="CX19" s="58">
        <v>242.0</v>
      </c>
      <c r="CY19" s="58">
        <v>122.0</v>
      </c>
      <c r="CZ19" s="58">
        <v>65.0</v>
      </c>
      <c r="DA19" s="58">
        <v>322.0</v>
      </c>
      <c r="DB19" s="58">
        <v>247.0</v>
      </c>
      <c r="DC19" s="58">
        <v>123.0</v>
      </c>
      <c r="DD19" s="58">
        <v>53.0</v>
      </c>
      <c r="DE19" s="59">
        <f t="shared" si="8"/>
        <v>145</v>
      </c>
      <c r="DF19" s="58">
        <v>35.2</v>
      </c>
      <c r="DG19" s="59">
        <f t="shared" ref="DG19:DH19" si="27">BO19</f>
        <v>119</v>
      </c>
      <c r="DH19" s="59">
        <f t="shared" si="27"/>
        <v>6</v>
      </c>
      <c r="DI19" s="59"/>
      <c r="DJ19" s="58">
        <v>7.0</v>
      </c>
      <c r="DK19" s="58">
        <v>52.0</v>
      </c>
      <c r="DL19" s="58">
        <v>50.0</v>
      </c>
      <c r="DM19" s="89"/>
      <c r="DN19" s="61">
        <v>338.0</v>
      </c>
      <c r="DO19" s="61">
        <v>139.0</v>
      </c>
      <c r="DP19" s="61">
        <v>41.17</v>
      </c>
      <c r="DQ19" s="61">
        <v>20.6</v>
      </c>
      <c r="DR19" s="61">
        <v>6.33</v>
      </c>
      <c r="DS19" s="61">
        <v>8.0</v>
      </c>
      <c r="DT19" s="61">
        <v>38.0</v>
      </c>
      <c r="DU19" s="61">
        <v>41.0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338.0</v>
      </c>
      <c r="EF19" s="63">
        <v>136.0</v>
      </c>
      <c r="EG19" s="63">
        <v>88.0</v>
      </c>
      <c r="EH19" s="63">
        <v>3.7</v>
      </c>
      <c r="EI19" s="64"/>
      <c r="EJ19" s="63">
        <v>9.0</v>
      </c>
      <c r="EK19" s="63">
        <v>48.0</v>
      </c>
      <c r="EL19" s="63">
        <v>51.0</v>
      </c>
      <c r="EM19" s="63">
        <v>136.0</v>
      </c>
      <c r="EN19" s="63">
        <v>122.0</v>
      </c>
      <c r="EO19" s="63">
        <v>5.3</v>
      </c>
      <c r="EP19" s="64"/>
      <c r="EQ19" s="63">
        <v>9.0</v>
      </c>
      <c r="ER19" s="63">
        <v>49.0</v>
      </c>
      <c r="ES19" s="63">
        <v>52.0</v>
      </c>
      <c r="ET19" s="63">
        <v>338.0</v>
      </c>
      <c r="EU19" s="63">
        <v>0.0</v>
      </c>
      <c r="EV19" s="63">
        <v>0.0</v>
      </c>
      <c r="EW19" s="63">
        <v>0.0</v>
      </c>
      <c r="EX19" s="63">
        <v>337.0</v>
      </c>
      <c r="EY19" s="63">
        <v>258.0</v>
      </c>
      <c r="EZ19" s="63">
        <v>149.0</v>
      </c>
      <c r="FA19" s="63">
        <v>5.5</v>
      </c>
      <c r="FB19" s="63">
        <v>337.0</v>
      </c>
      <c r="FC19" s="63">
        <v>0.0</v>
      </c>
      <c r="FD19" s="63">
        <v>0.0</v>
      </c>
      <c r="FE19" s="63">
        <v>0.0</v>
      </c>
      <c r="FF19" s="63">
        <v>337.0</v>
      </c>
      <c r="FG19" s="63">
        <v>257.0</v>
      </c>
      <c r="FH19" s="63">
        <v>148.0</v>
      </c>
      <c r="FI19" s="63">
        <v>10.0</v>
      </c>
      <c r="FJ19" s="63">
        <v>338.0</v>
      </c>
      <c r="FK19" s="63">
        <v>242.0</v>
      </c>
      <c r="FL19" s="63">
        <v>137.4</v>
      </c>
      <c r="FM19" s="63">
        <v>15.5</v>
      </c>
      <c r="FN19" s="63">
        <v>338.0</v>
      </c>
      <c r="FO19" s="63">
        <v>256.0</v>
      </c>
      <c r="FP19" s="63">
        <v>137.4</v>
      </c>
      <c r="FQ19" s="63">
        <v>15.5</v>
      </c>
      <c r="FR19" s="63">
        <v>136.0</v>
      </c>
      <c r="FS19" s="64"/>
      <c r="FT19" s="63">
        <v>22.62</v>
      </c>
      <c r="FU19" s="64"/>
      <c r="FV19" s="63">
        <v>136.0</v>
      </c>
      <c r="FW19" s="64"/>
      <c r="FX19" s="64"/>
      <c r="FY19" s="64"/>
      <c r="FZ19" s="89"/>
      <c r="GA19" s="93">
        <v>337.0</v>
      </c>
      <c r="GB19" s="66">
        <v>430.24</v>
      </c>
      <c r="GC19" s="66">
        <v>263.17</v>
      </c>
      <c r="GD19" s="66">
        <v>24.54</v>
      </c>
      <c r="GE19" s="66">
        <v>337.0</v>
      </c>
      <c r="GF19" s="66">
        <v>456.03</v>
      </c>
      <c r="GG19" s="66">
        <v>260.15</v>
      </c>
      <c r="GH19" s="66">
        <v>28.73</v>
      </c>
      <c r="GI19" s="66">
        <v>337.0</v>
      </c>
      <c r="GJ19" s="66">
        <v>244.28</v>
      </c>
      <c r="GK19" s="66">
        <v>-137.7</v>
      </c>
      <c r="GL19" s="66">
        <v>-21.11</v>
      </c>
      <c r="GM19" s="66">
        <v>337.0</v>
      </c>
      <c r="GN19" s="66">
        <v>224.94</v>
      </c>
      <c r="GO19" s="66">
        <v>-137.36</v>
      </c>
      <c r="GP19" s="66">
        <v>-27.39</v>
      </c>
      <c r="GQ19" s="66">
        <v>337.0</v>
      </c>
      <c r="GR19" s="66">
        <v>200.93</v>
      </c>
      <c r="GS19" s="66">
        <v>-125.22</v>
      </c>
      <c r="GT19" s="66">
        <v>0.0</v>
      </c>
      <c r="GU19" s="66">
        <v>337.0</v>
      </c>
      <c r="GV19" s="66">
        <v>219.96</v>
      </c>
      <c r="GW19" s="66">
        <v>-124.63</v>
      </c>
      <c r="GX19" s="66">
        <v>0.0</v>
      </c>
      <c r="GY19" s="89"/>
      <c r="GZ19" s="98" t="s">
        <v>91</v>
      </c>
      <c r="HA19" s="98" t="s">
        <v>92</v>
      </c>
      <c r="HB19" s="98">
        <v>289.0</v>
      </c>
      <c r="HC19" s="97">
        <f t="shared" si="10"/>
        <v>14.45</v>
      </c>
      <c r="HD19" s="97">
        <f t="shared" si="11"/>
        <v>5.78</v>
      </c>
      <c r="HE19" s="98">
        <v>8.0</v>
      </c>
      <c r="HF19" s="98">
        <v>52.0</v>
      </c>
      <c r="HG19" s="99">
        <v>50.0</v>
      </c>
      <c r="HH19" s="98" t="s">
        <v>91</v>
      </c>
      <c r="HI19" s="98" t="s">
        <v>92</v>
      </c>
      <c r="HJ19" s="98">
        <v>37.0</v>
      </c>
      <c r="HK19" s="97">
        <f t="shared" si="12"/>
        <v>1.85</v>
      </c>
      <c r="HL19" s="97">
        <f t="shared" si="13"/>
        <v>0.74</v>
      </c>
      <c r="HM19" s="98">
        <v>5.0</v>
      </c>
      <c r="HN19" s="99">
        <v>54.0</v>
      </c>
      <c r="HO19" s="99">
        <v>54.0</v>
      </c>
      <c r="HP19" s="98" t="s">
        <v>91</v>
      </c>
      <c r="HQ19" s="98" t="s">
        <v>92</v>
      </c>
      <c r="HR19" s="98">
        <v>170.0</v>
      </c>
      <c r="HS19" s="97">
        <f t="shared" si="14"/>
        <v>8.5</v>
      </c>
      <c r="HT19" s="97">
        <f t="shared" si="15"/>
        <v>3.4</v>
      </c>
      <c r="HU19" s="98">
        <v>7.0</v>
      </c>
      <c r="HV19" s="99">
        <v>50.0</v>
      </c>
      <c r="HW19" s="99">
        <v>50.0</v>
      </c>
      <c r="HX19" s="89"/>
      <c r="HY19" s="147">
        <v>135.0</v>
      </c>
      <c r="HZ19" s="147">
        <v>33.0</v>
      </c>
      <c r="IA19" s="72">
        <v>160.0</v>
      </c>
      <c r="IB19" s="72">
        <v>8.0</v>
      </c>
      <c r="IC19" s="73"/>
      <c r="ID19" s="72">
        <v>2.0</v>
      </c>
      <c r="IE19" s="72">
        <v>58.0</v>
      </c>
      <c r="IF19" s="72">
        <v>38.0</v>
      </c>
      <c r="IG19" s="89"/>
      <c r="IH19" s="74">
        <v>139.0</v>
      </c>
      <c r="II19" s="74">
        <v>33.6</v>
      </c>
      <c r="IJ19" s="74">
        <v>130.0</v>
      </c>
      <c r="IK19" s="74">
        <v>6.9</v>
      </c>
      <c r="IL19" s="74">
        <v>7.3</v>
      </c>
      <c r="IM19" s="74">
        <v>6.0</v>
      </c>
      <c r="IN19" s="74">
        <v>45.0</v>
      </c>
      <c r="IO19" s="74">
        <v>44.0</v>
      </c>
      <c r="IP19" s="74">
        <v>139.0</v>
      </c>
      <c r="IQ19" s="74">
        <v>33.9</v>
      </c>
      <c r="IR19" s="74">
        <v>4.0</v>
      </c>
      <c r="IS19" s="74">
        <v>0.1</v>
      </c>
      <c r="IT19" s="74">
        <v>0.3</v>
      </c>
      <c r="IU19" s="74">
        <v>12.0</v>
      </c>
      <c r="IV19" s="74">
        <v>46.0</v>
      </c>
      <c r="IW19" s="74">
        <v>45.0</v>
      </c>
      <c r="IX19" s="89"/>
      <c r="IY19" s="76">
        <v>138.45</v>
      </c>
      <c r="IZ19" s="76">
        <v>34.64</v>
      </c>
      <c r="JA19" s="76">
        <v>420.8</v>
      </c>
      <c r="JB19" s="76">
        <v>21.04</v>
      </c>
      <c r="JC19" s="76">
        <v>6.97</v>
      </c>
      <c r="JD19" s="76">
        <v>3.0</v>
      </c>
      <c r="JE19" s="76">
        <v>56.63</v>
      </c>
      <c r="JF19" s="76">
        <v>39.34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134.0</v>
      </c>
      <c r="JQ19" s="78">
        <v>31.9</v>
      </c>
      <c r="JR19" s="78">
        <v>0.0</v>
      </c>
      <c r="JS19" s="78">
        <v>0.0</v>
      </c>
      <c r="JT19" s="78">
        <v>0.0</v>
      </c>
      <c r="JU19" s="78">
        <v>2.0</v>
      </c>
      <c r="JV19" s="78">
        <v>39.0</v>
      </c>
      <c r="JW19" s="78">
        <v>39.0</v>
      </c>
      <c r="JX19" s="78">
        <v>134.0</v>
      </c>
      <c r="JY19" s="78">
        <v>33.8</v>
      </c>
      <c r="JZ19" s="78">
        <v>144.0</v>
      </c>
      <c r="KA19" s="78">
        <v>7.7</v>
      </c>
      <c r="KB19" s="78">
        <v>2.5</v>
      </c>
      <c r="KC19" s="78">
        <v>2.0</v>
      </c>
      <c r="KD19" s="78">
        <v>45.0</v>
      </c>
      <c r="KE19" s="78">
        <v>44.0</v>
      </c>
      <c r="KF19" s="89"/>
      <c r="KG19" s="79">
        <v>134.0</v>
      </c>
      <c r="KH19" s="238">
        <v>32.0</v>
      </c>
      <c r="KI19" s="238">
        <v>126.0</v>
      </c>
      <c r="KJ19" s="238">
        <v>6.6</v>
      </c>
      <c r="KK19" s="79"/>
      <c r="KL19" s="79">
        <v>1.0</v>
      </c>
      <c r="KM19" s="79">
        <v>56.0</v>
      </c>
      <c r="KN19" s="79">
        <v>56.0</v>
      </c>
      <c r="KO19" s="79">
        <v>134.0</v>
      </c>
      <c r="KP19" s="235">
        <v>32.0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50.0</v>
      </c>
      <c r="KW19" s="89"/>
      <c r="KX19" s="81">
        <v>137.0</v>
      </c>
      <c r="KY19" s="81">
        <v>32.0</v>
      </c>
      <c r="KZ19" s="81">
        <v>200.0</v>
      </c>
      <c r="LA19" s="81">
        <v>9.8</v>
      </c>
      <c r="LB19" s="81">
        <v>3.0</v>
      </c>
      <c r="LC19" s="81">
        <v>3.0</v>
      </c>
      <c r="LD19" s="81">
        <v>48.0</v>
      </c>
      <c r="LE19" s="81">
        <v>48.0</v>
      </c>
      <c r="LF19" s="81">
        <v>137.0</v>
      </c>
      <c r="LG19" s="81">
        <v>33.0</v>
      </c>
      <c r="LH19" s="81">
        <v>377.0</v>
      </c>
      <c r="LI19" s="81">
        <v>18.5</v>
      </c>
      <c r="LJ19" s="81">
        <v>5.0</v>
      </c>
      <c r="LK19" s="81">
        <v>5.0</v>
      </c>
      <c r="LL19" s="81">
        <v>50.0</v>
      </c>
      <c r="LM19" s="81">
        <v>50.0</v>
      </c>
      <c r="LN19" s="89"/>
      <c r="LO19" s="82">
        <v>332.0</v>
      </c>
      <c r="LP19" s="82">
        <v>325.0</v>
      </c>
      <c r="LQ19" s="82">
        <v>183.0</v>
      </c>
      <c r="LR19" s="82">
        <v>68.0</v>
      </c>
      <c r="LS19" s="82">
        <v>313.0</v>
      </c>
      <c r="LT19" s="83">
        <v>59.0</v>
      </c>
      <c r="LU19" s="83">
        <v>9.3</v>
      </c>
      <c r="LV19" s="83">
        <v>139.0</v>
      </c>
      <c r="LW19" s="83">
        <v>109.0</v>
      </c>
      <c r="LX19" s="83">
        <v>54.0</v>
      </c>
      <c r="LY19" s="83">
        <v>51.0</v>
      </c>
      <c r="LZ19" s="83">
        <v>12.0</v>
      </c>
      <c r="MA19" s="83">
        <v>124.0</v>
      </c>
      <c r="MB19" s="83">
        <v>6.3</v>
      </c>
      <c r="MC19" s="83">
        <v>141.0</v>
      </c>
      <c r="MD19" s="83">
        <v>216.0</v>
      </c>
      <c r="ME19" s="83">
        <v>78.0</v>
      </c>
      <c r="MF19" s="83">
        <v>60.0</v>
      </c>
      <c r="MG19" s="82">
        <v>12.0</v>
      </c>
      <c r="MH19" s="83">
        <v>0.0</v>
      </c>
      <c r="MI19" s="83">
        <v>0.0</v>
      </c>
      <c r="MJ19" s="83">
        <v>0.0</v>
      </c>
      <c r="MK19" s="83">
        <v>0.0</v>
      </c>
      <c r="ML19" s="83">
        <v>45.0</v>
      </c>
      <c r="MM19" s="83">
        <v>42.0</v>
      </c>
      <c r="MN19" s="83">
        <v>5.0</v>
      </c>
      <c r="MO19" s="86"/>
      <c r="MP19" s="87"/>
      <c r="MQ19" s="87"/>
      <c r="MR19" s="83">
        <v>17.5</v>
      </c>
      <c r="MS19" s="83">
        <v>5.8</v>
      </c>
      <c r="MT19" s="83">
        <v>295.0</v>
      </c>
      <c r="MU19" s="83">
        <v>36.0</v>
      </c>
      <c r="MV19" s="83">
        <v>40.0</v>
      </c>
      <c r="MW19" s="88" t="s">
        <v>143</v>
      </c>
      <c r="MX19" s="83">
        <v>5.0</v>
      </c>
      <c r="MY19" s="88"/>
      <c r="MZ19" s="88"/>
      <c r="NA19" s="83">
        <v>18.3</v>
      </c>
      <c r="NB19" s="83">
        <v>5.8</v>
      </c>
      <c r="NC19" s="83">
        <v>333.0</v>
      </c>
      <c r="ND19" s="83">
        <v>34.0</v>
      </c>
      <c r="NE19" s="83">
        <v>43.0</v>
      </c>
      <c r="NF19" s="83">
        <v>42.0</v>
      </c>
      <c r="NG19" s="83">
        <v>5.0</v>
      </c>
      <c r="NH19" s="88"/>
      <c r="NI19" s="88"/>
      <c r="NJ19" s="83">
        <v>0.0</v>
      </c>
      <c r="NK19" s="83">
        <v>0.0</v>
      </c>
      <c r="NL19" s="83">
        <v>0.0</v>
      </c>
      <c r="NM19" s="82">
        <v>35.0</v>
      </c>
      <c r="NN19" s="83">
        <v>60.0</v>
      </c>
      <c r="NO19" s="82">
        <v>58.0</v>
      </c>
      <c r="NP19" s="83">
        <v>4.0</v>
      </c>
    </row>
    <row r="20" ht="14.25" customHeight="1">
      <c r="A20" s="49">
        <v>0.291666666666667</v>
      </c>
      <c r="B20" s="50"/>
      <c r="C20" s="51">
        <v>50.36</v>
      </c>
      <c r="D20" s="55">
        <v>340.0</v>
      </c>
      <c r="E20" s="53">
        <v>135.0</v>
      </c>
      <c r="F20" s="53">
        <v>50.0</v>
      </c>
      <c r="G20" s="53">
        <v>10.7</v>
      </c>
      <c r="H20" s="54"/>
      <c r="I20" s="53">
        <v>6.0</v>
      </c>
      <c r="J20" s="53">
        <v>49.0</v>
      </c>
      <c r="K20" s="53">
        <v>49.0</v>
      </c>
      <c r="L20" s="53">
        <v>139.0</v>
      </c>
      <c r="M20" s="53">
        <v>125.0</v>
      </c>
      <c r="N20" s="53">
        <v>30.3</v>
      </c>
      <c r="O20" s="54"/>
      <c r="P20" s="53">
        <v>6.0</v>
      </c>
      <c r="Q20" s="53">
        <v>56.0</v>
      </c>
      <c r="R20" s="53">
        <v>52.0</v>
      </c>
      <c r="S20" s="53">
        <v>344.5</v>
      </c>
      <c r="T20" s="53">
        <v>299.8</v>
      </c>
      <c r="U20" s="53">
        <v>181.6</v>
      </c>
      <c r="V20" s="54"/>
      <c r="W20" s="53">
        <v>339.8</v>
      </c>
      <c r="X20" s="53">
        <v>246.6</v>
      </c>
      <c r="Y20" s="53">
        <v>138.4</v>
      </c>
      <c r="Z20" s="54"/>
      <c r="AA20" s="53">
        <v>345.3</v>
      </c>
      <c r="AB20" s="53">
        <v>356.8</v>
      </c>
      <c r="AC20" s="53">
        <v>234.8</v>
      </c>
      <c r="AD20" s="54"/>
      <c r="AE20" s="53">
        <v>344.7</v>
      </c>
      <c r="AF20" s="53">
        <v>399.1</v>
      </c>
      <c r="AG20" s="53">
        <v>217.6</v>
      </c>
      <c r="AH20" s="54"/>
      <c r="AI20" s="55">
        <v>352.0</v>
      </c>
      <c r="AJ20" s="53">
        <v>411.5</v>
      </c>
      <c r="AK20" s="53">
        <v>263.3</v>
      </c>
      <c r="AL20" s="54"/>
      <c r="AM20" s="53">
        <v>342.9</v>
      </c>
      <c r="AN20" s="53">
        <v>441.2</v>
      </c>
      <c r="AO20" s="53">
        <v>251.9</v>
      </c>
      <c r="AP20" s="54"/>
      <c r="AQ20" s="53">
        <v>135.0</v>
      </c>
      <c r="AR20" s="54">
        <f t="shared" ref="AR20:AS20" si="28">F20</f>
        <v>50</v>
      </c>
      <c r="AS20" s="56">
        <f t="shared" si="28"/>
        <v>10.7</v>
      </c>
      <c r="AT20" s="54"/>
      <c r="AU20" s="54">
        <f t="shared" ref="AU20:AW20" si="29">L20</f>
        <v>139</v>
      </c>
      <c r="AV20" s="54">
        <f t="shared" si="29"/>
        <v>125</v>
      </c>
      <c r="AW20" s="54">
        <f t="shared" si="29"/>
        <v>30.3</v>
      </c>
      <c r="AX20" s="54"/>
      <c r="AY20" s="182">
        <f t="shared" si="6"/>
        <v>135</v>
      </c>
      <c r="AZ20" s="54"/>
      <c r="BA20" s="54"/>
      <c r="BB20" s="54"/>
      <c r="BC20" s="89"/>
      <c r="BD20" s="54">
        <v>139.0</v>
      </c>
      <c r="BE20" s="53">
        <v>32.0</v>
      </c>
      <c r="BF20" s="53">
        <v>12.0</v>
      </c>
      <c r="BG20" s="127">
        <v>0.6</v>
      </c>
      <c r="BH20" s="53"/>
      <c r="BI20" s="53">
        <v>22.0</v>
      </c>
      <c r="BJ20" s="53">
        <v>85.0</v>
      </c>
      <c r="BK20" s="53">
        <v>57.0</v>
      </c>
      <c r="BL20" s="89"/>
      <c r="BM20" s="58">
        <v>341.0</v>
      </c>
      <c r="BN20" s="58">
        <v>146.0</v>
      </c>
      <c r="BO20" s="58">
        <v>91.0</v>
      </c>
      <c r="BP20" s="58">
        <v>4.6</v>
      </c>
      <c r="BQ20" s="59"/>
      <c r="BR20" s="58">
        <v>6.0</v>
      </c>
      <c r="BS20" s="58">
        <v>53.0</v>
      </c>
      <c r="BT20" s="58">
        <v>53.0</v>
      </c>
      <c r="BU20" s="59">
        <f t="shared" si="7"/>
        <v>341</v>
      </c>
      <c r="BV20" s="58">
        <v>368.0</v>
      </c>
      <c r="BW20" s="58">
        <v>210.0</v>
      </c>
      <c r="BX20" s="58">
        <v>46.0</v>
      </c>
      <c r="BY20" s="58">
        <v>334.0</v>
      </c>
      <c r="BZ20" s="58">
        <v>382.0</v>
      </c>
      <c r="CA20" s="58">
        <v>209.0</v>
      </c>
      <c r="CB20" s="58">
        <v>43.0</v>
      </c>
      <c r="CC20" s="58">
        <v>340.0</v>
      </c>
      <c r="CD20" s="58">
        <v>238.0</v>
      </c>
      <c r="CE20" s="58">
        <v>134.0</v>
      </c>
      <c r="CF20" s="58">
        <v>8.0</v>
      </c>
      <c r="CG20" s="58">
        <v>333.0</v>
      </c>
      <c r="CH20" s="58">
        <v>239.0</v>
      </c>
      <c r="CI20" s="58">
        <v>133.0</v>
      </c>
      <c r="CJ20" s="58">
        <v>8.0</v>
      </c>
      <c r="CK20" s="58">
        <v>347.0</v>
      </c>
      <c r="CL20" s="58">
        <v>263.0</v>
      </c>
      <c r="CM20" s="58">
        <v>147.0</v>
      </c>
      <c r="CN20" s="58">
        <v>1.0</v>
      </c>
      <c r="CO20" s="58">
        <v>331.0</v>
      </c>
      <c r="CP20" s="58">
        <v>272.0</v>
      </c>
      <c r="CQ20" s="58">
        <v>134.0</v>
      </c>
      <c r="CR20" s="58">
        <v>1.0</v>
      </c>
      <c r="CS20" s="58">
        <v>334.0</v>
      </c>
      <c r="CT20" s="58">
        <v>260.0</v>
      </c>
      <c r="CU20" s="58">
        <v>159.0</v>
      </c>
      <c r="CV20" s="58">
        <v>81.0</v>
      </c>
      <c r="CW20" s="58">
        <v>337.0</v>
      </c>
      <c r="CX20" s="58">
        <v>251.0</v>
      </c>
      <c r="CY20" s="58">
        <v>119.0</v>
      </c>
      <c r="CZ20" s="58">
        <v>72.0</v>
      </c>
      <c r="DA20" s="58">
        <v>324.0</v>
      </c>
      <c r="DB20" s="58">
        <v>257.0</v>
      </c>
      <c r="DC20" s="58">
        <v>121.0</v>
      </c>
      <c r="DD20" s="58">
        <v>69.0</v>
      </c>
      <c r="DE20" s="59">
        <f t="shared" si="8"/>
        <v>146</v>
      </c>
      <c r="DF20" s="58">
        <v>35.5</v>
      </c>
      <c r="DG20" s="59">
        <f t="shared" ref="DG20:DH20" si="30">BO20</f>
        <v>91</v>
      </c>
      <c r="DH20" s="59">
        <f t="shared" si="30"/>
        <v>4.6</v>
      </c>
      <c r="DI20" s="59"/>
      <c r="DJ20" s="58">
        <v>7.0</v>
      </c>
      <c r="DK20" s="58">
        <v>51.0</v>
      </c>
      <c r="DL20" s="58">
        <v>50.0</v>
      </c>
      <c r="DM20" s="89"/>
      <c r="DN20" s="61">
        <v>339.0</v>
      </c>
      <c r="DO20" s="61">
        <v>140.0</v>
      </c>
      <c r="DP20" s="61">
        <v>38.72</v>
      </c>
      <c r="DQ20" s="61">
        <v>21.92</v>
      </c>
      <c r="DR20" s="61">
        <v>5.6</v>
      </c>
      <c r="DS20" s="61">
        <v>8.0</v>
      </c>
      <c r="DT20" s="61">
        <v>35.0</v>
      </c>
      <c r="DU20" s="61">
        <v>43.3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344.0</v>
      </c>
      <c r="EF20" s="63">
        <v>138.0</v>
      </c>
      <c r="EG20" s="63">
        <v>71.0</v>
      </c>
      <c r="EH20" s="63">
        <v>3.0</v>
      </c>
      <c r="EI20" s="64"/>
      <c r="EJ20" s="63">
        <v>9.0</v>
      </c>
      <c r="EK20" s="63">
        <v>48.0</v>
      </c>
      <c r="EL20" s="63">
        <v>51.0</v>
      </c>
      <c r="EM20" s="63">
        <v>138.0</v>
      </c>
      <c r="EN20" s="63">
        <v>113.0</v>
      </c>
      <c r="EO20" s="63">
        <v>4.8</v>
      </c>
      <c r="EP20" s="64"/>
      <c r="EQ20" s="63">
        <v>9.0</v>
      </c>
      <c r="ER20" s="63">
        <v>49.0</v>
      </c>
      <c r="ES20" s="63">
        <v>52.0</v>
      </c>
      <c r="ET20" s="63">
        <v>343.0</v>
      </c>
      <c r="EU20" s="63">
        <v>0.0</v>
      </c>
      <c r="EV20" s="63">
        <v>0.0</v>
      </c>
      <c r="EW20" s="63">
        <v>0.0</v>
      </c>
      <c r="EX20" s="63">
        <v>341.0</v>
      </c>
      <c r="EY20" s="63">
        <v>255.0</v>
      </c>
      <c r="EZ20" s="63">
        <v>149.0</v>
      </c>
      <c r="FA20" s="63">
        <v>7.0</v>
      </c>
      <c r="FB20" s="63">
        <v>341.0</v>
      </c>
      <c r="FC20" s="63">
        <v>0.0</v>
      </c>
      <c r="FD20" s="63">
        <v>0.0</v>
      </c>
      <c r="FE20" s="63">
        <v>0.0</v>
      </c>
      <c r="FF20" s="63">
        <v>342.0</v>
      </c>
      <c r="FG20" s="63">
        <v>253.0</v>
      </c>
      <c r="FH20" s="63">
        <v>147.0</v>
      </c>
      <c r="FI20" s="63">
        <v>9.9</v>
      </c>
      <c r="FJ20" s="63">
        <v>344.0</v>
      </c>
      <c r="FK20" s="63">
        <v>242.0</v>
      </c>
      <c r="FL20" s="63">
        <v>139.8</v>
      </c>
      <c r="FM20" s="63">
        <v>16.2</v>
      </c>
      <c r="FN20" s="63">
        <v>344.0</v>
      </c>
      <c r="FO20" s="63">
        <v>247.0</v>
      </c>
      <c r="FP20" s="63">
        <v>140.0</v>
      </c>
      <c r="FQ20" s="63">
        <v>16.2</v>
      </c>
      <c r="FR20" s="63">
        <v>138.0</v>
      </c>
      <c r="FS20" s="64"/>
      <c r="FT20" s="63">
        <v>15.9</v>
      </c>
      <c r="FU20" s="64"/>
      <c r="FV20" s="63">
        <v>138.0</v>
      </c>
      <c r="FW20" s="64"/>
      <c r="FX20" s="64"/>
      <c r="FY20" s="64"/>
      <c r="FZ20" s="89"/>
      <c r="GA20" s="93">
        <v>342.0</v>
      </c>
      <c r="GB20" s="94">
        <v>466.73</v>
      </c>
      <c r="GC20" s="94">
        <v>260.07</v>
      </c>
      <c r="GD20" s="94">
        <v>8.38</v>
      </c>
      <c r="GE20" s="94">
        <v>342.0</v>
      </c>
      <c r="GF20" s="94">
        <v>453.23</v>
      </c>
      <c r="GG20" s="94">
        <v>258.89</v>
      </c>
      <c r="GH20" s="94">
        <v>12.65</v>
      </c>
      <c r="GI20" s="94">
        <v>342.0</v>
      </c>
      <c r="GJ20" s="94">
        <v>244.43</v>
      </c>
      <c r="GK20" s="94">
        <v>140.29</v>
      </c>
      <c r="GL20" s="94">
        <v>21.69</v>
      </c>
      <c r="GM20" s="94">
        <v>342.0</v>
      </c>
      <c r="GN20" s="94">
        <v>263.04</v>
      </c>
      <c r="GO20" s="94">
        <v>139.46</v>
      </c>
      <c r="GP20" s="94">
        <v>28.9</v>
      </c>
      <c r="GQ20" s="94">
        <v>343.0</v>
      </c>
      <c r="GR20" s="94">
        <v>224.79</v>
      </c>
      <c r="GS20" s="94">
        <v>119.86</v>
      </c>
      <c r="GT20" s="94">
        <v>17.17</v>
      </c>
      <c r="GU20" s="94">
        <v>343.0</v>
      </c>
      <c r="GV20" s="94">
        <v>208.67</v>
      </c>
      <c r="GW20" s="94">
        <v>117.34</v>
      </c>
      <c r="GX20" s="94">
        <v>15.58</v>
      </c>
      <c r="GY20" s="89"/>
      <c r="GZ20" s="98" t="s">
        <v>91</v>
      </c>
      <c r="HA20" s="98" t="s">
        <v>92</v>
      </c>
      <c r="HB20" s="98">
        <v>365.0</v>
      </c>
      <c r="HC20" s="97">
        <f t="shared" si="10"/>
        <v>18.25</v>
      </c>
      <c r="HD20" s="97">
        <f t="shared" si="11"/>
        <v>7.3</v>
      </c>
      <c r="HE20" s="98">
        <v>8.0</v>
      </c>
      <c r="HF20" s="98">
        <v>52.0</v>
      </c>
      <c r="HG20" s="99">
        <v>50.0</v>
      </c>
      <c r="HH20" s="98" t="s">
        <v>91</v>
      </c>
      <c r="HI20" s="98" t="s">
        <v>92</v>
      </c>
      <c r="HJ20" s="98">
        <v>65.0</v>
      </c>
      <c r="HK20" s="97">
        <f t="shared" si="12"/>
        <v>3.25</v>
      </c>
      <c r="HL20" s="97">
        <f t="shared" si="13"/>
        <v>1.3</v>
      </c>
      <c r="HM20" s="98">
        <v>5.0</v>
      </c>
      <c r="HN20" s="99">
        <v>54.0</v>
      </c>
      <c r="HO20" s="99">
        <v>54.0</v>
      </c>
      <c r="HP20" s="98" t="s">
        <v>91</v>
      </c>
      <c r="HQ20" s="98" t="s">
        <v>92</v>
      </c>
      <c r="HR20" s="98">
        <v>141.0</v>
      </c>
      <c r="HS20" s="97">
        <f t="shared" si="14"/>
        <v>7.05</v>
      </c>
      <c r="HT20" s="97">
        <f t="shared" si="15"/>
        <v>2.82</v>
      </c>
      <c r="HU20" s="98">
        <v>7.0</v>
      </c>
      <c r="HV20" s="99">
        <v>50.0</v>
      </c>
      <c r="HW20" s="99">
        <v>50.0</v>
      </c>
      <c r="HX20" s="89"/>
      <c r="HY20" s="147">
        <v>135.0</v>
      </c>
      <c r="HZ20" s="147">
        <v>33.0</v>
      </c>
      <c r="IA20" s="72">
        <v>126.0</v>
      </c>
      <c r="IB20" s="72">
        <v>6.3</v>
      </c>
      <c r="IC20" s="73"/>
      <c r="ID20" s="72">
        <v>2.0</v>
      </c>
      <c r="IE20" s="72">
        <v>58.0</v>
      </c>
      <c r="IF20" s="72">
        <v>38.0</v>
      </c>
      <c r="IG20" s="89"/>
      <c r="IH20" s="74">
        <v>139.0</v>
      </c>
      <c r="II20" s="74">
        <v>34.2</v>
      </c>
      <c r="IJ20" s="74">
        <v>166.0</v>
      </c>
      <c r="IK20" s="74">
        <v>8.9</v>
      </c>
      <c r="IL20" s="74">
        <v>10.9</v>
      </c>
      <c r="IM20" s="74">
        <v>6.0</v>
      </c>
      <c r="IN20" s="74">
        <v>44.0</v>
      </c>
      <c r="IO20" s="74">
        <v>43.0</v>
      </c>
      <c r="IP20" s="74">
        <v>139.0</v>
      </c>
      <c r="IQ20" s="74">
        <v>34.3</v>
      </c>
      <c r="IR20" s="74">
        <v>5.0</v>
      </c>
      <c r="IS20" s="74">
        <v>0.1</v>
      </c>
      <c r="IT20" s="74">
        <v>0.3</v>
      </c>
      <c r="IU20" s="74">
        <v>12.0</v>
      </c>
      <c r="IV20" s="74">
        <v>45.0</v>
      </c>
      <c r="IW20" s="74">
        <v>44.0</v>
      </c>
      <c r="IX20" s="89"/>
      <c r="IY20" s="76">
        <v>139.18</v>
      </c>
      <c r="IZ20" s="76">
        <v>34.85</v>
      </c>
      <c r="JA20" s="76">
        <v>377.4</v>
      </c>
      <c r="JB20" s="76">
        <v>18.87</v>
      </c>
      <c r="JC20" s="76">
        <v>6.79</v>
      </c>
      <c r="JD20" s="76">
        <v>3.0</v>
      </c>
      <c r="JE20" s="76">
        <v>40.73</v>
      </c>
      <c r="JF20" s="76">
        <v>38.48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138.0</v>
      </c>
      <c r="JQ20" s="78">
        <v>32.5</v>
      </c>
      <c r="JR20" s="78">
        <v>0.0</v>
      </c>
      <c r="JS20" s="78">
        <v>0.0</v>
      </c>
      <c r="JT20" s="78">
        <v>0.0</v>
      </c>
      <c r="JU20" s="78">
        <v>2.0</v>
      </c>
      <c r="JV20" s="78">
        <v>39.0</v>
      </c>
      <c r="JW20" s="78">
        <v>39.0</v>
      </c>
      <c r="JX20" s="78">
        <v>138.0</v>
      </c>
      <c r="JY20" s="78">
        <v>34.5</v>
      </c>
      <c r="JZ20" s="78">
        <v>165.0</v>
      </c>
      <c r="KA20" s="78">
        <v>8.9</v>
      </c>
      <c r="KB20" s="78">
        <v>3.2</v>
      </c>
      <c r="KC20" s="78">
        <v>2.0</v>
      </c>
      <c r="KD20" s="78">
        <v>45.0</v>
      </c>
      <c r="KE20" s="78">
        <v>44.0</v>
      </c>
      <c r="KF20" s="89"/>
      <c r="KG20" s="79">
        <v>139.0</v>
      </c>
      <c r="KH20" s="238">
        <v>34.0</v>
      </c>
      <c r="KI20" s="238">
        <v>14.0</v>
      </c>
      <c r="KJ20" s="238">
        <v>0.7</v>
      </c>
      <c r="KK20" s="79"/>
      <c r="KL20" s="79">
        <v>1.0</v>
      </c>
      <c r="KM20" s="79">
        <v>56.0</v>
      </c>
      <c r="KN20" s="79">
        <v>56.0</v>
      </c>
      <c r="KO20" s="79">
        <v>139.0</v>
      </c>
      <c r="KP20" s="235">
        <v>34.0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50.0</v>
      </c>
      <c r="KW20" s="89"/>
      <c r="KX20" s="81">
        <v>137.0</v>
      </c>
      <c r="KY20" s="81">
        <v>32.0</v>
      </c>
      <c r="KZ20" s="81">
        <v>196.0</v>
      </c>
      <c r="LA20" s="81">
        <v>9.6</v>
      </c>
      <c r="LB20" s="81">
        <v>3.0</v>
      </c>
      <c r="LC20" s="81">
        <v>3.0</v>
      </c>
      <c r="LD20" s="81">
        <v>48.0</v>
      </c>
      <c r="LE20" s="81">
        <v>48.0</v>
      </c>
      <c r="LF20" s="81">
        <v>137.0</v>
      </c>
      <c r="LG20" s="81">
        <v>33.0</v>
      </c>
      <c r="LH20" s="81">
        <v>279.0</v>
      </c>
      <c r="LI20" s="81">
        <v>13.7</v>
      </c>
      <c r="LJ20" s="81">
        <v>5.0</v>
      </c>
      <c r="LK20" s="81">
        <v>5.0</v>
      </c>
      <c r="LL20" s="81">
        <v>50.0</v>
      </c>
      <c r="LM20" s="81">
        <v>50.0</v>
      </c>
      <c r="LN20" s="89"/>
      <c r="LO20" s="82">
        <v>335.0</v>
      </c>
      <c r="LP20" s="82">
        <v>301.0</v>
      </c>
      <c r="LQ20" s="82">
        <v>173.0</v>
      </c>
      <c r="LR20" s="82">
        <v>68.0</v>
      </c>
      <c r="LS20" s="82">
        <v>318.0</v>
      </c>
      <c r="LT20" s="83">
        <v>48.0</v>
      </c>
      <c r="LU20" s="83">
        <v>2.3</v>
      </c>
      <c r="LV20" s="83">
        <v>142.0</v>
      </c>
      <c r="LW20" s="83">
        <v>87.0</v>
      </c>
      <c r="LX20" s="83">
        <v>52.0</v>
      </c>
      <c r="LY20" s="83">
        <v>49.0</v>
      </c>
      <c r="LZ20" s="83">
        <v>12.0</v>
      </c>
      <c r="MA20" s="83">
        <v>125.0</v>
      </c>
      <c r="MB20" s="83">
        <v>5.6</v>
      </c>
      <c r="MC20" s="83">
        <v>142.0</v>
      </c>
      <c r="MD20" s="83">
        <v>214.0</v>
      </c>
      <c r="ME20" s="83">
        <v>78.0</v>
      </c>
      <c r="MF20" s="83">
        <v>58.0</v>
      </c>
      <c r="MG20" s="82">
        <v>12.0</v>
      </c>
      <c r="MH20" s="83">
        <v>0.0</v>
      </c>
      <c r="MI20" s="83">
        <v>0.0</v>
      </c>
      <c r="MJ20" s="83">
        <v>0.0</v>
      </c>
      <c r="MK20" s="83">
        <v>0.0</v>
      </c>
      <c r="ML20" s="83">
        <v>41.0</v>
      </c>
      <c r="MM20" s="83">
        <v>39.0</v>
      </c>
      <c r="MN20" s="83">
        <v>5.0</v>
      </c>
      <c r="MO20" s="86"/>
      <c r="MP20" s="87"/>
      <c r="MQ20" s="87"/>
      <c r="MR20" s="83">
        <v>17.3</v>
      </c>
      <c r="MS20" s="83">
        <v>5.7</v>
      </c>
      <c r="MT20" s="83">
        <v>291.0</v>
      </c>
      <c r="MU20" s="83">
        <v>36.0</v>
      </c>
      <c r="MV20" s="83">
        <v>40.0</v>
      </c>
      <c r="MW20" s="88" t="s">
        <v>143</v>
      </c>
      <c r="MX20" s="83">
        <v>5.0</v>
      </c>
      <c r="MY20" s="88"/>
      <c r="MZ20" s="88"/>
      <c r="NA20" s="83">
        <v>19.1</v>
      </c>
      <c r="NB20" s="83">
        <v>6.5</v>
      </c>
      <c r="NC20" s="83">
        <v>344.0</v>
      </c>
      <c r="ND20" s="83">
        <v>35.0</v>
      </c>
      <c r="NE20" s="83">
        <v>43.0</v>
      </c>
      <c r="NF20" s="83">
        <v>42.0</v>
      </c>
      <c r="NG20" s="83">
        <v>5.0</v>
      </c>
      <c r="NH20" s="88"/>
      <c r="NI20" s="88"/>
      <c r="NJ20" s="83">
        <v>0.0</v>
      </c>
      <c r="NK20" s="83">
        <v>0.0</v>
      </c>
      <c r="NL20" s="83">
        <v>0.0</v>
      </c>
      <c r="NM20" s="82">
        <v>35.0</v>
      </c>
      <c r="NN20" s="83">
        <v>60.0</v>
      </c>
      <c r="NO20" s="82">
        <v>58.0</v>
      </c>
      <c r="NP20" s="83">
        <v>4.0</v>
      </c>
    </row>
    <row r="21" ht="14.25" customHeight="1">
      <c r="A21" s="49">
        <v>0.333333333333334</v>
      </c>
      <c r="B21" s="50"/>
      <c r="C21" s="51">
        <v>50.13</v>
      </c>
      <c r="D21" s="55">
        <v>340.0</v>
      </c>
      <c r="E21" s="53">
        <v>135.0</v>
      </c>
      <c r="F21" s="53">
        <v>90.0</v>
      </c>
      <c r="G21" s="55">
        <v>19.5</v>
      </c>
      <c r="H21" s="54"/>
      <c r="I21" s="53">
        <v>6.0</v>
      </c>
      <c r="J21" s="53">
        <v>49.0</v>
      </c>
      <c r="K21" s="53">
        <v>48.0</v>
      </c>
      <c r="L21" s="53">
        <v>140.0</v>
      </c>
      <c r="M21" s="53">
        <v>77.0</v>
      </c>
      <c r="N21" s="53">
        <v>18.9</v>
      </c>
      <c r="O21" s="54"/>
      <c r="P21" s="53">
        <v>6.0</v>
      </c>
      <c r="Q21" s="53">
        <v>57.0</v>
      </c>
      <c r="R21" s="53">
        <v>51.0</v>
      </c>
      <c r="S21" s="53">
        <v>342.9</v>
      </c>
      <c r="T21" s="53">
        <v>303.5</v>
      </c>
      <c r="U21" s="53">
        <v>183.2</v>
      </c>
      <c r="V21" s="54"/>
      <c r="W21" s="53">
        <v>338.8</v>
      </c>
      <c r="X21" s="53">
        <v>246.4</v>
      </c>
      <c r="Y21" s="53">
        <v>140.6</v>
      </c>
      <c r="Z21" s="54"/>
      <c r="AA21" s="277">
        <v>343.2</v>
      </c>
      <c r="AB21" s="277">
        <v>348.3</v>
      </c>
      <c r="AC21" s="277">
        <v>230.9</v>
      </c>
      <c r="AD21" s="54"/>
      <c r="AE21" s="53">
        <v>343.0</v>
      </c>
      <c r="AF21" s="53">
        <v>390.3</v>
      </c>
      <c r="AG21" s="53">
        <v>211.0</v>
      </c>
      <c r="AH21" s="54"/>
      <c r="AI21" s="53">
        <v>350.0</v>
      </c>
      <c r="AJ21" s="53">
        <v>406.1</v>
      </c>
      <c r="AK21" s="53">
        <v>258.3</v>
      </c>
      <c r="AL21" s="54"/>
      <c r="AM21" s="53">
        <v>341.8</v>
      </c>
      <c r="AN21" s="53">
        <v>431.0</v>
      </c>
      <c r="AO21" s="53">
        <v>245.7</v>
      </c>
      <c r="AP21" s="54"/>
      <c r="AQ21" s="53">
        <v>135.0</v>
      </c>
      <c r="AR21" s="53">
        <v>90.0</v>
      </c>
      <c r="AS21" s="55">
        <v>19.5</v>
      </c>
      <c r="AT21" s="54"/>
      <c r="AU21" s="53">
        <v>140.0</v>
      </c>
      <c r="AV21" s="53">
        <v>77.0</v>
      </c>
      <c r="AW21" s="53">
        <v>18.9</v>
      </c>
      <c r="AX21" s="54"/>
      <c r="AY21" s="182">
        <f t="shared" si="6"/>
        <v>135</v>
      </c>
      <c r="AZ21" s="54"/>
      <c r="BA21" s="54"/>
      <c r="BB21" s="54"/>
      <c r="BC21" s="89"/>
      <c r="BD21" s="127">
        <v>140.0</v>
      </c>
      <c r="BE21" s="53">
        <v>32.0</v>
      </c>
      <c r="BF21" s="53">
        <v>16.0</v>
      </c>
      <c r="BG21" s="127">
        <v>0.8</v>
      </c>
      <c r="BH21" s="53"/>
      <c r="BI21" s="53">
        <v>22.0</v>
      </c>
      <c r="BJ21" s="53">
        <v>85.0</v>
      </c>
      <c r="BK21" s="53">
        <v>57.0</v>
      </c>
      <c r="BL21" s="89"/>
      <c r="BM21" s="58">
        <v>341.0</v>
      </c>
      <c r="BN21" s="58">
        <v>145.0</v>
      </c>
      <c r="BO21" s="58">
        <v>88.0</v>
      </c>
      <c r="BP21" s="58">
        <v>4.4</v>
      </c>
      <c r="BQ21" s="59"/>
      <c r="BR21" s="58">
        <v>6.0</v>
      </c>
      <c r="BS21" s="58">
        <v>53.0</v>
      </c>
      <c r="BT21" s="58">
        <v>54.0</v>
      </c>
      <c r="BU21" s="59">
        <f t="shared" si="7"/>
        <v>341</v>
      </c>
      <c r="BV21" s="58">
        <v>360.0</v>
      </c>
      <c r="BW21" s="58">
        <v>209.0</v>
      </c>
      <c r="BX21" s="58">
        <v>41.0</v>
      </c>
      <c r="BY21" s="58">
        <v>334.0</v>
      </c>
      <c r="BZ21" s="58">
        <v>381.0</v>
      </c>
      <c r="CA21" s="58">
        <v>209.0</v>
      </c>
      <c r="CB21" s="58">
        <v>39.0</v>
      </c>
      <c r="CC21" s="58">
        <v>340.0</v>
      </c>
      <c r="CD21" s="58">
        <v>266.0</v>
      </c>
      <c r="CE21" s="58">
        <v>150.0</v>
      </c>
      <c r="CF21" s="58">
        <v>6.0</v>
      </c>
      <c r="CG21" s="58">
        <v>333.0</v>
      </c>
      <c r="CH21" s="58">
        <v>274.0</v>
      </c>
      <c r="CI21" s="58">
        <v>150.0</v>
      </c>
      <c r="CJ21" s="58">
        <v>15.0</v>
      </c>
      <c r="CK21" s="58">
        <v>346.0</v>
      </c>
      <c r="CL21" s="58">
        <v>142.0</v>
      </c>
      <c r="CM21" s="58">
        <v>93.0</v>
      </c>
      <c r="CN21" s="58">
        <v>9.0</v>
      </c>
      <c r="CO21" s="58">
        <v>330.0</v>
      </c>
      <c r="CP21" s="58">
        <v>295.0</v>
      </c>
      <c r="CQ21" s="58">
        <v>146.0</v>
      </c>
      <c r="CR21" s="58">
        <v>5.0</v>
      </c>
      <c r="CS21" s="58">
        <v>334.0</v>
      </c>
      <c r="CT21" s="58">
        <v>285.0</v>
      </c>
      <c r="CU21" s="58">
        <v>170.0</v>
      </c>
      <c r="CV21" s="58">
        <v>99.0</v>
      </c>
      <c r="CW21" s="58">
        <v>336.0</v>
      </c>
      <c r="CX21" s="58">
        <v>247.0</v>
      </c>
      <c r="CY21" s="58">
        <v>118.0</v>
      </c>
      <c r="CZ21" s="58">
        <v>70.0</v>
      </c>
      <c r="DA21" s="58">
        <v>323.0</v>
      </c>
      <c r="DB21" s="58">
        <v>254.0</v>
      </c>
      <c r="DC21" s="58">
        <v>119.0</v>
      </c>
      <c r="DD21" s="58">
        <v>67.0</v>
      </c>
      <c r="DE21" s="59">
        <f t="shared" si="8"/>
        <v>145</v>
      </c>
      <c r="DF21" s="58">
        <v>35.3</v>
      </c>
      <c r="DG21" s="59">
        <f t="shared" ref="DG21:DH21" si="31">BO21</f>
        <v>88</v>
      </c>
      <c r="DH21" s="59">
        <f t="shared" si="31"/>
        <v>4.4</v>
      </c>
      <c r="DI21" s="59"/>
      <c r="DJ21" s="58">
        <v>7.0</v>
      </c>
      <c r="DK21" s="58">
        <v>52.0</v>
      </c>
      <c r="DL21" s="58">
        <v>50.0</v>
      </c>
      <c r="DM21" s="89"/>
      <c r="DN21" s="61">
        <v>340.0</v>
      </c>
      <c r="DO21" s="61">
        <v>140.0</v>
      </c>
      <c r="DP21" s="61">
        <v>27.91</v>
      </c>
      <c r="DQ21" s="61">
        <v>15.93</v>
      </c>
      <c r="DR21" s="61">
        <v>3.11</v>
      </c>
      <c r="DS21" s="61">
        <v>8.0</v>
      </c>
      <c r="DT21" s="61">
        <v>35.0</v>
      </c>
      <c r="DU21" s="61">
        <v>43.8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342.0</v>
      </c>
      <c r="EF21" s="226">
        <v>137.0</v>
      </c>
      <c r="EG21" s="226">
        <v>56.0</v>
      </c>
      <c r="EH21" s="226">
        <v>2.9</v>
      </c>
      <c r="EI21" s="64"/>
      <c r="EJ21" s="63">
        <v>9.0</v>
      </c>
      <c r="EK21" s="226">
        <v>48.0</v>
      </c>
      <c r="EL21" s="226">
        <v>51.0</v>
      </c>
      <c r="EM21" s="226">
        <v>137.0</v>
      </c>
      <c r="EN21" s="226">
        <v>111.0</v>
      </c>
      <c r="EO21" s="226">
        <v>4.6</v>
      </c>
      <c r="EP21" s="64"/>
      <c r="EQ21" s="63">
        <v>9.0</v>
      </c>
      <c r="ER21" s="226">
        <v>49.0</v>
      </c>
      <c r="ES21" s="226">
        <v>51.0</v>
      </c>
      <c r="ET21" s="226">
        <v>342.0</v>
      </c>
      <c r="EU21" s="226">
        <v>0.0</v>
      </c>
      <c r="EV21" s="226">
        <v>0.0</v>
      </c>
      <c r="EW21" s="226">
        <v>0.0</v>
      </c>
      <c r="EX21" s="226">
        <v>340.0</v>
      </c>
      <c r="EY21" s="226">
        <v>258.0</v>
      </c>
      <c r="EZ21" s="226">
        <v>149.4</v>
      </c>
      <c r="FA21" s="226">
        <v>7.2</v>
      </c>
      <c r="FB21" s="226">
        <v>338.0</v>
      </c>
      <c r="FC21" s="226">
        <v>0.0</v>
      </c>
      <c r="FD21" s="226">
        <v>0.0</v>
      </c>
      <c r="FE21" s="226">
        <v>0.0</v>
      </c>
      <c r="FF21" s="226">
        <v>338.0</v>
      </c>
      <c r="FG21" s="226">
        <v>257.0</v>
      </c>
      <c r="FH21" s="226">
        <v>148.8</v>
      </c>
      <c r="FI21" s="226">
        <v>10.6</v>
      </c>
      <c r="FJ21" s="226">
        <v>339.0</v>
      </c>
      <c r="FK21" s="226">
        <v>238.0</v>
      </c>
      <c r="FL21" s="226">
        <v>136.9</v>
      </c>
      <c r="FM21" s="226">
        <v>16.2</v>
      </c>
      <c r="FN21" s="226">
        <v>342.0</v>
      </c>
      <c r="FO21" s="226">
        <v>252.0</v>
      </c>
      <c r="FP21" s="226">
        <v>136.9</v>
      </c>
      <c r="FQ21" s="226">
        <v>16.2</v>
      </c>
      <c r="FR21" s="226">
        <v>137.0</v>
      </c>
      <c r="FS21" s="64"/>
      <c r="FT21" s="226">
        <v>21.73</v>
      </c>
      <c r="FU21" s="64"/>
      <c r="FV21" s="226">
        <v>137.0</v>
      </c>
      <c r="FW21" s="64"/>
      <c r="FX21" s="64"/>
      <c r="FY21" s="64"/>
      <c r="FZ21" s="89"/>
      <c r="GA21" s="65">
        <v>342.0</v>
      </c>
      <c r="GB21" s="66">
        <v>468.93</v>
      </c>
      <c r="GC21" s="66">
        <v>258.73</v>
      </c>
      <c r="GD21" s="66">
        <v>11.39</v>
      </c>
      <c r="GE21" s="66">
        <v>341.0</v>
      </c>
      <c r="GF21" s="66">
        <v>450.17</v>
      </c>
      <c r="GG21" s="66">
        <v>255.54</v>
      </c>
      <c r="GH21" s="66">
        <v>15.66</v>
      </c>
      <c r="GI21" s="66">
        <v>341.0</v>
      </c>
      <c r="GJ21" s="66">
        <v>240.62</v>
      </c>
      <c r="GK21" s="66">
        <v>137.36</v>
      </c>
      <c r="GL21" s="66">
        <v>21.36</v>
      </c>
      <c r="GM21" s="66">
        <v>341.0</v>
      </c>
      <c r="GN21" s="66">
        <v>258.64</v>
      </c>
      <c r="GO21" s="66">
        <v>136.52</v>
      </c>
      <c r="GP21" s="66">
        <v>29.23</v>
      </c>
      <c r="GQ21" s="66">
        <v>342.0</v>
      </c>
      <c r="GR21" s="66">
        <v>222.01</v>
      </c>
      <c r="GS21" s="66">
        <v>118.94</v>
      </c>
      <c r="GT21" s="66">
        <v>14.41</v>
      </c>
      <c r="GU21" s="66">
        <v>342.0</v>
      </c>
      <c r="GV21" s="66">
        <v>201.64</v>
      </c>
      <c r="GW21" s="66">
        <v>114.41</v>
      </c>
      <c r="GX21" s="66">
        <v>12.9</v>
      </c>
      <c r="GY21" s="89"/>
      <c r="GZ21" s="98" t="s">
        <v>91</v>
      </c>
      <c r="HA21" s="98" t="s">
        <v>92</v>
      </c>
      <c r="HB21" s="98">
        <v>205.0</v>
      </c>
      <c r="HC21" s="97">
        <f t="shared" si="10"/>
        <v>10.25</v>
      </c>
      <c r="HD21" s="97">
        <f t="shared" si="11"/>
        <v>4.1</v>
      </c>
      <c r="HE21" s="98">
        <v>8.0</v>
      </c>
      <c r="HF21" s="99">
        <v>52.0</v>
      </c>
      <c r="HG21" s="99">
        <v>50.0</v>
      </c>
      <c r="HH21" s="98" t="s">
        <v>91</v>
      </c>
      <c r="HI21" s="98" t="s">
        <v>92</v>
      </c>
      <c r="HJ21" s="98">
        <v>254.0</v>
      </c>
      <c r="HK21" s="97">
        <f t="shared" si="12"/>
        <v>12.7</v>
      </c>
      <c r="HL21" s="97">
        <f t="shared" si="13"/>
        <v>5.08</v>
      </c>
      <c r="HM21" s="98">
        <v>5.0</v>
      </c>
      <c r="HN21" s="99">
        <v>54.0</v>
      </c>
      <c r="HO21" s="99">
        <v>54.0</v>
      </c>
      <c r="HP21" s="98" t="s">
        <v>91</v>
      </c>
      <c r="HQ21" s="98" t="s">
        <v>92</v>
      </c>
      <c r="HR21" s="98">
        <v>142.0</v>
      </c>
      <c r="HS21" s="97">
        <f t="shared" si="14"/>
        <v>7.1</v>
      </c>
      <c r="HT21" s="97">
        <f t="shared" si="15"/>
        <v>2.84</v>
      </c>
      <c r="HU21" s="98">
        <v>7.0</v>
      </c>
      <c r="HV21" s="99">
        <v>50.0</v>
      </c>
      <c r="HW21" s="99">
        <v>50.0</v>
      </c>
      <c r="HX21" s="89"/>
      <c r="HY21" s="147">
        <v>135.0</v>
      </c>
      <c r="HZ21" s="147">
        <v>33.0</v>
      </c>
      <c r="IA21" s="72">
        <v>106.0</v>
      </c>
      <c r="IB21" s="72">
        <v>5.3</v>
      </c>
      <c r="IC21" s="73"/>
      <c r="ID21" s="72">
        <v>2.0</v>
      </c>
      <c r="IE21" s="72">
        <v>58.0</v>
      </c>
      <c r="IF21" s="72">
        <v>38.0</v>
      </c>
      <c r="IG21" s="89"/>
      <c r="IH21" s="74">
        <v>140.0</v>
      </c>
      <c r="II21" s="74">
        <v>34.2</v>
      </c>
      <c r="IJ21" s="74">
        <v>123.0</v>
      </c>
      <c r="IK21" s="74">
        <v>6.6</v>
      </c>
      <c r="IL21" s="74">
        <v>7.1</v>
      </c>
      <c r="IM21" s="74">
        <v>6.0</v>
      </c>
      <c r="IN21" s="74">
        <v>44.0</v>
      </c>
      <c r="IO21" s="74">
        <v>43.0</v>
      </c>
      <c r="IP21" s="74">
        <v>140.0</v>
      </c>
      <c r="IQ21" s="74">
        <v>34.7</v>
      </c>
      <c r="IR21" s="74">
        <v>6.0</v>
      </c>
      <c r="IS21" s="74">
        <v>0.1</v>
      </c>
      <c r="IT21" s="74">
        <v>0.4</v>
      </c>
      <c r="IU21" s="74">
        <v>12.0</v>
      </c>
      <c r="IV21" s="74">
        <v>45.0</v>
      </c>
      <c r="IW21" s="74">
        <v>44.0</v>
      </c>
      <c r="IX21" s="89"/>
      <c r="IY21" s="76">
        <v>139.64</v>
      </c>
      <c r="IZ21" s="76">
        <v>35.22</v>
      </c>
      <c r="JA21" s="76">
        <v>267.24</v>
      </c>
      <c r="JB21" s="76">
        <v>13.36</v>
      </c>
      <c r="JC21" s="76">
        <v>4.17</v>
      </c>
      <c r="JD21" s="76">
        <v>3.0</v>
      </c>
      <c r="JE21" s="76">
        <v>53.58</v>
      </c>
      <c r="JF21" s="76">
        <v>38.48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135.0</v>
      </c>
      <c r="JQ21" s="78">
        <v>32.0</v>
      </c>
      <c r="JR21" s="78">
        <v>0.0</v>
      </c>
      <c r="JS21" s="78">
        <v>0.0</v>
      </c>
      <c r="JT21" s="78">
        <v>0.0</v>
      </c>
      <c r="JU21" s="78">
        <v>2.0</v>
      </c>
      <c r="JV21" s="78">
        <v>39.0</v>
      </c>
      <c r="JW21" s="78">
        <v>39.0</v>
      </c>
      <c r="JX21" s="78">
        <v>135.0</v>
      </c>
      <c r="JY21" s="78">
        <v>33.6</v>
      </c>
      <c r="JZ21" s="78">
        <v>165.0</v>
      </c>
      <c r="KA21" s="78">
        <v>8.9</v>
      </c>
      <c r="KB21" s="78">
        <v>3.2</v>
      </c>
      <c r="KC21" s="78">
        <v>2.0</v>
      </c>
      <c r="KD21" s="78">
        <v>42.0</v>
      </c>
      <c r="KE21" s="78">
        <v>424.0</v>
      </c>
      <c r="KF21" s="89"/>
      <c r="KG21" s="79">
        <v>135.0</v>
      </c>
      <c r="KH21" s="238">
        <v>33.0</v>
      </c>
      <c r="KI21" s="238">
        <v>138.0</v>
      </c>
      <c r="KJ21" s="238">
        <v>7.4</v>
      </c>
      <c r="KK21" s="79"/>
      <c r="KL21" s="79">
        <v>1.0</v>
      </c>
      <c r="KM21" s="79">
        <v>42.0</v>
      </c>
      <c r="KN21" s="79">
        <v>42.0</v>
      </c>
      <c r="KO21" s="79">
        <v>135.0</v>
      </c>
      <c r="KP21" s="235">
        <v>33.0</v>
      </c>
      <c r="KQ21" s="235">
        <v>3.0</v>
      </c>
      <c r="KR21" s="235">
        <v>0.2</v>
      </c>
      <c r="KS21" s="79"/>
      <c r="KT21" s="79">
        <v>1.0</v>
      </c>
      <c r="KU21" s="79">
        <v>42.0</v>
      </c>
      <c r="KV21" s="79">
        <v>40.0</v>
      </c>
      <c r="KW21" s="89"/>
      <c r="KX21" s="81">
        <v>139.0</v>
      </c>
      <c r="KY21" s="81">
        <v>32.0</v>
      </c>
      <c r="KZ21" s="81">
        <v>198.0</v>
      </c>
      <c r="LA21" s="81">
        <v>9.7</v>
      </c>
      <c r="LB21" s="81">
        <v>3.0</v>
      </c>
      <c r="LC21" s="81">
        <v>3.0</v>
      </c>
      <c r="LD21" s="81">
        <v>48.0</v>
      </c>
      <c r="LE21" s="81">
        <v>48.0</v>
      </c>
      <c r="LF21" s="81">
        <v>139.0</v>
      </c>
      <c r="LG21" s="81">
        <v>33.0</v>
      </c>
      <c r="LH21" s="81">
        <v>300.0</v>
      </c>
      <c r="LI21" s="81">
        <v>14.7</v>
      </c>
      <c r="LJ21" s="81">
        <v>5.0</v>
      </c>
      <c r="LK21" s="81">
        <v>5.0</v>
      </c>
      <c r="LL21" s="81">
        <v>50.0</v>
      </c>
      <c r="LM21" s="81">
        <v>50.0</v>
      </c>
      <c r="LN21" s="89"/>
      <c r="LO21" s="82">
        <v>340.0</v>
      </c>
      <c r="LP21" s="82">
        <v>252.0</v>
      </c>
      <c r="LQ21" s="82">
        <v>158.0</v>
      </c>
      <c r="LR21" s="82">
        <v>71.0</v>
      </c>
      <c r="LS21" s="82">
        <v>322.0</v>
      </c>
      <c r="LT21" s="83">
        <v>58.0</v>
      </c>
      <c r="LU21" s="83">
        <v>3.2</v>
      </c>
      <c r="LV21" s="83">
        <v>143.0</v>
      </c>
      <c r="LW21" s="83">
        <v>90.0</v>
      </c>
      <c r="LX21" s="83">
        <v>52.0</v>
      </c>
      <c r="LY21" s="83">
        <v>49.0</v>
      </c>
      <c r="LZ21" s="83">
        <v>12.0</v>
      </c>
      <c r="MA21" s="83">
        <v>100.0</v>
      </c>
      <c r="MB21" s="83">
        <v>9.2</v>
      </c>
      <c r="MC21" s="83">
        <v>144.0</v>
      </c>
      <c r="MD21" s="83">
        <v>162.0</v>
      </c>
      <c r="ME21" s="83">
        <v>71.0</v>
      </c>
      <c r="MF21" s="83">
        <v>58.0</v>
      </c>
      <c r="MG21" s="82">
        <v>12.0</v>
      </c>
      <c r="MH21" s="83">
        <v>0.0</v>
      </c>
      <c r="MI21" s="83">
        <v>0.0</v>
      </c>
      <c r="MJ21" s="83">
        <v>0.0</v>
      </c>
      <c r="MK21" s="83">
        <v>0.0</v>
      </c>
      <c r="ML21" s="83">
        <v>42.0</v>
      </c>
      <c r="MM21" s="83">
        <v>40.0</v>
      </c>
      <c r="MN21" s="83">
        <v>5.0</v>
      </c>
      <c r="MO21" s="86"/>
      <c r="MP21" s="87"/>
      <c r="MQ21" s="87"/>
      <c r="MR21" s="83">
        <v>5.0</v>
      </c>
      <c r="MS21" s="83">
        <v>2.3</v>
      </c>
      <c r="MT21" s="83">
        <v>88.0</v>
      </c>
      <c r="MU21" s="83">
        <v>36.0</v>
      </c>
      <c r="MV21" s="83">
        <v>40.0</v>
      </c>
      <c r="MW21" s="88" t="s">
        <v>143</v>
      </c>
      <c r="MX21" s="83">
        <v>5.0</v>
      </c>
      <c r="MY21" s="88"/>
      <c r="MZ21" s="88"/>
      <c r="NA21" s="83">
        <v>19.2</v>
      </c>
      <c r="NB21" s="83">
        <v>7.2</v>
      </c>
      <c r="NC21" s="83">
        <v>343.0</v>
      </c>
      <c r="ND21" s="83">
        <v>35.0</v>
      </c>
      <c r="NE21" s="83">
        <v>43.0</v>
      </c>
      <c r="NF21" s="83">
        <v>42.0</v>
      </c>
      <c r="NG21" s="83">
        <v>5.0</v>
      </c>
      <c r="NH21" s="88"/>
      <c r="NI21" s="88"/>
      <c r="NJ21" s="83">
        <v>0.0</v>
      </c>
      <c r="NK21" s="83">
        <v>0.0</v>
      </c>
      <c r="NL21" s="83">
        <v>0.0</v>
      </c>
      <c r="NM21" s="82">
        <v>35.0</v>
      </c>
      <c r="NN21" s="83">
        <v>60.0</v>
      </c>
      <c r="NO21" s="82">
        <v>58.0</v>
      </c>
      <c r="NP21" s="83">
        <v>4.0</v>
      </c>
    </row>
    <row r="22" ht="14.25" customHeight="1">
      <c r="A22" s="49">
        <v>0.375</v>
      </c>
      <c r="B22" s="50"/>
      <c r="C22" s="278">
        <v>50.19</v>
      </c>
      <c r="D22" s="52">
        <v>339.0</v>
      </c>
      <c r="E22" s="127">
        <v>134.0</v>
      </c>
      <c r="F22" s="127">
        <v>123.0</v>
      </c>
      <c r="G22" s="52">
        <v>26.3</v>
      </c>
      <c r="H22" s="54"/>
      <c r="I22" s="127">
        <v>6.0</v>
      </c>
      <c r="J22" s="53">
        <v>49.0</v>
      </c>
      <c r="K22" s="53">
        <v>48.0</v>
      </c>
      <c r="L22" s="127">
        <v>140.0</v>
      </c>
      <c r="M22" s="127">
        <v>76.0</v>
      </c>
      <c r="N22" s="127">
        <v>18.3</v>
      </c>
      <c r="O22" s="54"/>
      <c r="P22" s="127">
        <v>6.0</v>
      </c>
      <c r="Q22" s="53">
        <v>57.0</v>
      </c>
      <c r="R22" s="53">
        <v>51.0</v>
      </c>
      <c r="S22" s="127">
        <v>340.8</v>
      </c>
      <c r="T22" s="127">
        <v>323.5</v>
      </c>
      <c r="U22" s="127">
        <v>186.8</v>
      </c>
      <c r="V22" s="54"/>
      <c r="W22" s="127">
        <v>336.8</v>
      </c>
      <c r="X22" s="127">
        <v>245.5</v>
      </c>
      <c r="Y22" s="127">
        <v>143.5</v>
      </c>
      <c r="Z22" s="54"/>
      <c r="AA22" s="54">
        <v>340.8</v>
      </c>
      <c r="AB22" s="54">
        <v>424.5</v>
      </c>
      <c r="AC22" s="54">
        <v>244.5</v>
      </c>
      <c r="AD22" s="54"/>
      <c r="AE22" s="127">
        <v>340.6</v>
      </c>
      <c r="AF22" s="127">
        <v>317.6</v>
      </c>
      <c r="AG22" s="127">
        <v>223.2</v>
      </c>
      <c r="AH22" s="54"/>
      <c r="AI22" s="127">
        <v>334.8</v>
      </c>
      <c r="AJ22" s="127">
        <v>447.6</v>
      </c>
      <c r="AK22" s="127">
        <v>280.5</v>
      </c>
      <c r="AL22" s="54"/>
      <c r="AM22" s="127">
        <v>337.2</v>
      </c>
      <c r="AN22" s="127">
        <v>474.5</v>
      </c>
      <c r="AO22" s="127">
        <v>268.5</v>
      </c>
      <c r="AP22" s="54"/>
      <c r="AQ22" s="127">
        <v>134.0</v>
      </c>
      <c r="AR22" s="127">
        <v>123.0</v>
      </c>
      <c r="AS22" s="52">
        <v>26.3</v>
      </c>
      <c r="AT22" s="54"/>
      <c r="AU22" s="127">
        <v>140.0</v>
      </c>
      <c r="AV22" s="127">
        <v>76.0</v>
      </c>
      <c r="AW22" s="127">
        <v>18.3</v>
      </c>
      <c r="AX22" s="54"/>
      <c r="AY22" s="182">
        <v>134.0</v>
      </c>
      <c r="AZ22" s="54"/>
      <c r="BA22" s="54"/>
      <c r="BB22" s="54"/>
      <c r="BC22" s="89"/>
      <c r="BD22" s="127">
        <v>140.0</v>
      </c>
      <c r="BE22" s="53">
        <v>32.0</v>
      </c>
      <c r="BF22" s="53">
        <v>16.0</v>
      </c>
      <c r="BG22" s="127">
        <v>0.8</v>
      </c>
      <c r="BH22" s="53"/>
      <c r="BI22" s="53">
        <v>22.0</v>
      </c>
      <c r="BJ22" s="53">
        <v>85.0</v>
      </c>
      <c r="BK22" s="53">
        <v>57.0</v>
      </c>
      <c r="BL22" s="89"/>
      <c r="BM22" s="58">
        <v>341.0</v>
      </c>
      <c r="BN22" s="58">
        <v>145.0</v>
      </c>
      <c r="BO22" s="58">
        <v>114.0</v>
      </c>
      <c r="BP22" s="58">
        <v>5.7</v>
      </c>
      <c r="BQ22" s="59"/>
      <c r="BR22" s="58">
        <v>6.0</v>
      </c>
      <c r="BS22" s="58">
        <v>55.0</v>
      </c>
      <c r="BT22" s="58">
        <v>55.0</v>
      </c>
      <c r="BU22" s="59">
        <f t="shared" si="7"/>
        <v>341</v>
      </c>
      <c r="BV22" s="58">
        <v>360.0</v>
      </c>
      <c r="BW22" s="58">
        <v>209.0</v>
      </c>
      <c r="BX22" s="58">
        <v>42.0</v>
      </c>
      <c r="BY22" s="58">
        <v>334.0</v>
      </c>
      <c r="BZ22" s="58">
        <v>374.0</v>
      </c>
      <c r="CA22" s="58">
        <v>207.0</v>
      </c>
      <c r="CB22" s="58">
        <v>38.0</v>
      </c>
      <c r="CC22" s="58">
        <v>340.0</v>
      </c>
      <c r="CD22" s="58">
        <v>272.0</v>
      </c>
      <c r="CE22" s="58">
        <v>154.0</v>
      </c>
      <c r="CF22" s="58">
        <v>16.0</v>
      </c>
      <c r="CG22" s="58">
        <v>333.0</v>
      </c>
      <c r="CH22" s="58">
        <v>270.0</v>
      </c>
      <c r="CI22" s="58">
        <v>151.0</v>
      </c>
      <c r="CJ22" s="58">
        <v>16.0</v>
      </c>
      <c r="CK22" s="58">
        <v>346.0</v>
      </c>
      <c r="CL22" s="58">
        <v>138.0</v>
      </c>
      <c r="CM22" s="58">
        <v>110.0</v>
      </c>
      <c r="CN22" s="58">
        <v>9.0</v>
      </c>
      <c r="CO22" s="58">
        <v>330.0</v>
      </c>
      <c r="CP22" s="58">
        <v>284.0</v>
      </c>
      <c r="CQ22" s="58">
        <v>140.0</v>
      </c>
      <c r="CR22" s="58">
        <v>4.0</v>
      </c>
      <c r="CS22" s="58">
        <v>334.0</v>
      </c>
      <c r="CT22" s="58">
        <v>275.0</v>
      </c>
      <c r="CU22" s="58">
        <v>165.0</v>
      </c>
      <c r="CV22" s="58">
        <v>70.0</v>
      </c>
      <c r="CW22" s="58">
        <v>337.0</v>
      </c>
      <c r="CX22" s="58">
        <v>254.0</v>
      </c>
      <c r="CY22" s="58">
        <v>126.0</v>
      </c>
      <c r="CZ22" s="58">
        <v>69.0</v>
      </c>
      <c r="DA22" s="58">
        <v>323.0</v>
      </c>
      <c r="DB22" s="58">
        <v>260.0</v>
      </c>
      <c r="DC22" s="58">
        <v>128.0</v>
      </c>
      <c r="DD22" s="58">
        <v>61.0</v>
      </c>
      <c r="DE22" s="59">
        <f t="shared" si="8"/>
        <v>145</v>
      </c>
      <c r="DF22" s="58">
        <v>35.0</v>
      </c>
      <c r="DG22" s="59">
        <f t="shared" ref="DG22:DH22" si="32">BO22</f>
        <v>114</v>
      </c>
      <c r="DH22" s="59">
        <f t="shared" si="32"/>
        <v>5.7</v>
      </c>
      <c r="DI22" s="59"/>
      <c r="DJ22" s="58">
        <v>7.0</v>
      </c>
      <c r="DK22" s="58">
        <v>51.0</v>
      </c>
      <c r="DL22" s="58">
        <v>50.0</v>
      </c>
      <c r="DM22" s="89"/>
      <c r="DN22" s="61">
        <v>340.0</v>
      </c>
      <c r="DO22" s="61">
        <v>140.0</v>
      </c>
      <c r="DP22" s="61">
        <v>30.22</v>
      </c>
      <c r="DQ22" s="61">
        <v>17.08</v>
      </c>
      <c r="DR22" s="61">
        <v>3.75</v>
      </c>
      <c r="DS22" s="61">
        <v>8.0</v>
      </c>
      <c r="DT22" s="61">
        <v>38.0</v>
      </c>
      <c r="DU22" s="61">
        <v>41.8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340.0</v>
      </c>
      <c r="EF22" s="63">
        <v>137.0</v>
      </c>
      <c r="EG22" s="63">
        <v>72.0</v>
      </c>
      <c r="EH22" s="63">
        <v>3.0</v>
      </c>
      <c r="EI22" s="64"/>
      <c r="EJ22" s="63">
        <v>9.0</v>
      </c>
      <c r="EK22" s="63">
        <v>48.0</v>
      </c>
      <c r="EL22" s="63">
        <v>51.0</v>
      </c>
      <c r="EM22" s="63">
        <v>137.0</v>
      </c>
      <c r="EN22" s="63">
        <v>133.0</v>
      </c>
      <c r="EO22" s="63">
        <v>5.4</v>
      </c>
      <c r="EP22" s="64"/>
      <c r="EQ22" s="63">
        <v>9.0</v>
      </c>
      <c r="ER22" s="63">
        <v>49.0</v>
      </c>
      <c r="ES22" s="63">
        <v>51.0</v>
      </c>
      <c r="ET22" s="63">
        <v>340.0</v>
      </c>
      <c r="EU22" s="63">
        <v>0.0</v>
      </c>
      <c r="EV22" s="63">
        <v>0.0</v>
      </c>
      <c r="EW22" s="63">
        <v>0.0</v>
      </c>
      <c r="EX22" s="63">
        <v>339.0</v>
      </c>
      <c r="EY22" s="63">
        <v>258.0</v>
      </c>
      <c r="EZ22" s="63">
        <v>149.0</v>
      </c>
      <c r="FA22" s="63">
        <v>6.0</v>
      </c>
      <c r="FB22" s="63">
        <v>338.0</v>
      </c>
      <c r="FC22" s="63">
        <v>0.0</v>
      </c>
      <c r="FD22" s="63">
        <v>0.0</v>
      </c>
      <c r="FE22" s="63">
        <v>0.0</v>
      </c>
      <c r="FF22" s="63">
        <v>338.0</v>
      </c>
      <c r="FG22" s="63">
        <v>256.0</v>
      </c>
      <c r="FH22" s="63">
        <v>148.2</v>
      </c>
      <c r="FI22" s="63">
        <v>9.5</v>
      </c>
      <c r="FJ22" s="63">
        <v>339.0</v>
      </c>
      <c r="FK22" s="63">
        <v>242.0</v>
      </c>
      <c r="FL22" s="63">
        <v>138.4</v>
      </c>
      <c r="FM22" s="64"/>
      <c r="FN22" s="63">
        <v>340.0</v>
      </c>
      <c r="FO22" s="63">
        <v>255.0</v>
      </c>
      <c r="FP22" s="63">
        <v>138.0</v>
      </c>
      <c r="FQ22" s="63">
        <v>16.8</v>
      </c>
      <c r="FR22" s="63">
        <v>137.0</v>
      </c>
      <c r="FS22" s="64"/>
      <c r="FT22" s="63">
        <v>18.62</v>
      </c>
      <c r="FU22" s="64"/>
      <c r="FV22" s="63">
        <v>137.0</v>
      </c>
      <c r="FW22" s="64"/>
      <c r="FX22" s="64"/>
      <c r="FY22" s="64"/>
      <c r="FZ22" s="89"/>
      <c r="GA22" s="65">
        <v>340.0</v>
      </c>
      <c r="GB22" s="66">
        <v>441.14</v>
      </c>
      <c r="GC22" s="66">
        <v>274.05</v>
      </c>
      <c r="GD22" s="66">
        <v>17.67</v>
      </c>
      <c r="GE22" s="66">
        <v>340.0</v>
      </c>
      <c r="GF22" s="66">
        <v>471.74</v>
      </c>
      <c r="GG22" s="66">
        <v>272.55</v>
      </c>
      <c r="GH22" s="66">
        <v>23.03</v>
      </c>
      <c r="GI22" s="66">
        <v>340.0</v>
      </c>
      <c r="GJ22" s="66">
        <v>245.58</v>
      </c>
      <c r="GK22" s="66">
        <v>-138.7</v>
      </c>
      <c r="GL22" s="66">
        <v>-22.95</v>
      </c>
      <c r="GM22" s="66">
        <v>340.0</v>
      </c>
      <c r="GN22" s="66">
        <v>224.94</v>
      </c>
      <c r="GO22" s="66">
        <v>-138.7</v>
      </c>
      <c r="GP22" s="66">
        <v>-30.82</v>
      </c>
      <c r="GQ22" s="66">
        <v>340.0</v>
      </c>
      <c r="GR22" s="66">
        <v>219.96</v>
      </c>
      <c r="GS22" s="66">
        <v>-138.37</v>
      </c>
      <c r="GT22" s="66">
        <v>7.29</v>
      </c>
      <c r="GU22" s="66">
        <v>340.0</v>
      </c>
      <c r="GV22" s="66">
        <v>240.47</v>
      </c>
      <c r="GW22" s="66">
        <v>-137.28</v>
      </c>
      <c r="GX22" s="66">
        <v>4.94</v>
      </c>
      <c r="GY22" s="89"/>
      <c r="GZ22" s="98" t="s">
        <v>91</v>
      </c>
      <c r="HA22" s="98" t="s">
        <v>92</v>
      </c>
      <c r="HB22" s="98">
        <v>206.0</v>
      </c>
      <c r="HC22" s="97">
        <f t="shared" si="10"/>
        <v>10.3</v>
      </c>
      <c r="HD22" s="97">
        <f t="shared" si="11"/>
        <v>4.12</v>
      </c>
      <c r="HE22" s="98">
        <v>8.0</v>
      </c>
      <c r="HF22" s="99">
        <v>52.0</v>
      </c>
      <c r="HG22" s="99">
        <v>50.0</v>
      </c>
      <c r="HH22" s="98" t="s">
        <v>91</v>
      </c>
      <c r="HI22" s="98" t="s">
        <v>92</v>
      </c>
      <c r="HJ22" s="98">
        <v>240.0</v>
      </c>
      <c r="HK22" s="97">
        <f t="shared" si="12"/>
        <v>12</v>
      </c>
      <c r="HL22" s="97">
        <f t="shared" si="13"/>
        <v>4.8</v>
      </c>
      <c r="HM22" s="98">
        <v>5.0</v>
      </c>
      <c r="HN22" s="99">
        <v>54.0</v>
      </c>
      <c r="HO22" s="99">
        <v>54.0</v>
      </c>
      <c r="HP22" s="98" t="s">
        <v>91</v>
      </c>
      <c r="HQ22" s="98" t="s">
        <v>92</v>
      </c>
      <c r="HR22" s="98">
        <v>282.0</v>
      </c>
      <c r="HS22" s="97">
        <f t="shared" si="14"/>
        <v>14.1</v>
      </c>
      <c r="HT22" s="97">
        <f t="shared" si="15"/>
        <v>5.64</v>
      </c>
      <c r="HU22" s="98">
        <v>7.0</v>
      </c>
      <c r="HV22" s="99">
        <v>52.0</v>
      </c>
      <c r="HW22" s="99">
        <v>52.0</v>
      </c>
      <c r="HX22" s="89"/>
      <c r="HY22" s="72">
        <v>134.0</v>
      </c>
      <c r="HZ22" s="72">
        <v>33.0</v>
      </c>
      <c r="IA22" s="72">
        <v>88.0</v>
      </c>
      <c r="IB22" s="72">
        <v>4.4</v>
      </c>
      <c r="IC22" s="73"/>
      <c r="ID22" s="72">
        <v>2.0</v>
      </c>
      <c r="IE22" s="72">
        <v>58.0</v>
      </c>
      <c r="IF22" s="72">
        <v>38.0</v>
      </c>
      <c r="IG22" s="89"/>
      <c r="IH22" s="74">
        <v>140.0</v>
      </c>
      <c r="II22" s="74">
        <v>34.1</v>
      </c>
      <c r="IJ22" s="74">
        <v>117.0</v>
      </c>
      <c r="IK22" s="74">
        <v>6.1</v>
      </c>
      <c r="IL22" s="74">
        <v>6.6</v>
      </c>
      <c r="IM22" s="74">
        <v>6.0</v>
      </c>
      <c r="IN22" s="74">
        <v>44.0</v>
      </c>
      <c r="IO22" s="74">
        <v>43.0</v>
      </c>
      <c r="IP22" s="74">
        <v>140.0</v>
      </c>
      <c r="IQ22" s="74">
        <v>34.6</v>
      </c>
      <c r="IR22" s="74">
        <v>6.0</v>
      </c>
      <c r="IS22" s="74">
        <v>0.1</v>
      </c>
      <c r="IT22" s="74">
        <v>0.2</v>
      </c>
      <c r="IU22" s="74">
        <v>12.0</v>
      </c>
      <c r="IV22" s="74">
        <v>45.0</v>
      </c>
      <c r="IW22" s="74">
        <v>44.0</v>
      </c>
      <c r="IX22" s="89"/>
      <c r="IY22" s="76">
        <v>139.88</v>
      </c>
      <c r="IZ22" s="76">
        <v>35.17</v>
      </c>
      <c r="JA22" s="76">
        <v>285.04</v>
      </c>
      <c r="JB22" s="76">
        <v>14.25</v>
      </c>
      <c r="JC22" s="76">
        <v>4.76</v>
      </c>
      <c r="JD22" s="76">
        <v>3.0</v>
      </c>
      <c r="JE22" s="76">
        <v>53.58</v>
      </c>
      <c r="JF22" s="76">
        <v>40.73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135.0</v>
      </c>
      <c r="JQ22" s="78">
        <v>32.0</v>
      </c>
      <c r="JR22" s="78">
        <v>0.0</v>
      </c>
      <c r="JS22" s="78">
        <v>0.0</v>
      </c>
      <c r="JT22" s="78">
        <v>0.0</v>
      </c>
      <c r="JU22" s="78">
        <v>2.0</v>
      </c>
      <c r="JV22" s="78">
        <v>41.0</v>
      </c>
      <c r="JW22" s="78">
        <v>40.0</v>
      </c>
      <c r="JX22" s="78">
        <v>135.0</v>
      </c>
      <c r="JY22" s="78">
        <v>33.9</v>
      </c>
      <c r="JZ22" s="78">
        <v>119.0</v>
      </c>
      <c r="KA22" s="78">
        <v>6.3</v>
      </c>
      <c r="KB22" s="78">
        <v>2.3</v>
      </c>
      <c r="KC22" s="78">
        <v>2.0</v>
      </c>
      <c r="KD22" s="78">
        <v>44.0</v>
      </c>
      <c r="KE22" s="78">
        <v>43.0</v>
      </c>
      <c r="KF22" s="89"/>
      <c r="KG22" s="79">
        <v>136.0</v>
      </c>
      <c r="KH22" s="238">
        <v>33.0</v>
      </c>
      <c r="KI22" s="238">
        <v>114.0</v>
      </c>
      <c r="KJ22" s="238">
        <v>5.7</v>
      </c>
      <c r="KK22" s="79"/>
      <c r="KL22" s="79">
        <v>1.0</v>
      </c>
      <c r="KM22" s="79">
        <v>42.0</v>
      </c>
      <c r="KN22" s="79">
        <v>42.0</v>
      </c>
      <c r="KO22" s="79">
        <v>136.0</v>
      </c>
      <c r="KP22" s="235">
        <v>33.0</v>
      </c>
      <c r="KQ22" s="235" t="s">
        <v>98</v>
      </c>
      <c r="KR22" s="235" t="s">
        <v>98</v>
      </c>
      <c r="KS22" s="79"/>
      <c r="KT22" s="79">
        <v>1.0</v>
      </c>
      <c r="KU22" s="79">
        <v>42.0</v>
      </c>
      <c r="KV22" s="79">
        <v>40.0</v>
      </c>
      <c r="KW22" s="89"/>
      <c r="KX22" s="81">
        <v>142.0</v>
      </c>
      <c r="KY22" s="81">
        <v>32.0</v>
      </c>
      <c r="KZ22" s="81">
        <v>208.0</v>
      </c>
      <c r="LA22" s="81">
        <v>102.0</v>
      </c>
      <c r="LB22" s="81">
        <v>3.0</v>
      </c>
      <c r="LC22" s="81">
        <v>3.0</v>
      </c>
      <c r="LD22" s="81">
        <v>48.0</v>
      </c>
      <c r="LE22" s="81">
        <v>48.0</v>
      </c>
      <c r="LF22" s="81">
        <v>142.0</v>
      </c>
      <c r="LG22" s="81">
        <v>33.0</v>
      </c>
      <c r="LH22" s="81">
        <v>163.0</v>
      </c>
      <c r="LI22" s="81">
        <v>8.0</v>
      </c>
      <c r="LJ22" s="81">
        <v>5.0</v>
      </c>
      <c r="LK22" s="81">
        <v>5.0</v>
      </c>
      <c r="LL22" s="81">
        <v>50.0</v>
      </c>
      <c r="LM22" s="81">
        <v>50.0</v>
      </c>
      <c r="LN22" s="89"/>
      <c r="LO22" s="82">
        <v>342.0</v>
      </c>
      <c r="LP22" s="82">
        <v>238.0</v>
      </c>
      <c r="LQ22" s="82">
        <v>135.0</v>
      </c>
      <c r="LR22" s="82">
        <v>72.0</v>
      </c>
      <c r="LS22" s="82">
        <v>324.0</v>
      </c>
      <c r="LT22" s="82">
        <v>33.0</v>
      </c>
      <c r="LU22" s="82">
        <v>2.1</v>
      </c>
      <c r="LV22" s="82">
        <v>144.0</v>
      </c>
      <c r="LW22" s="82">
        <v>59.0</v>
      </c>
      <c r="LX22" s="82">
        <v>52.0</v>
      </c>
      <c r="LY22" s="82">
        <v>51.0</v>
      </c>
      <c r="LZ22" s="82">
        <v>12.0</v>
      </c>
      <c r="MA22" s="82">
        <v>102.0</v>
      </c>
      <c r="MB22" s="82">
        <v>7.2</v>
      </c>
      <c r="MC22" s="82">
        <v>144.0</v>
      </c>
      <c r="MD22" s="82">
        <v>179.0</v>
      </c>
      <c r="ME22" s="82">
        <v>70.0</v>
      </c>
      <c r="MF22" s="82">
        <v>59.0</v>
      </c>
      <c r="MG22" s="82">
        <v>12.0</v>
      </c>
      <c r="MH22" s="83">
        <v>0.0</v>
      </c>
      <c r="MI22" s="83">
        <v>0.0</v>
      </c>
      <c r="MJ22" s="121">
        <v>121.0</v>
      </c>
      <c r="MK22" s="83">
        <v>0.0</v>
      </c>
      <c r="ML22" s="82">
        <v>43.0</v>
      </c>
      <c r="MM22" s="82">
        <v>44.0</v>
      </c>
      <c r="MN22" s="82">
        <v>5.0</v>
      </c>
      <c r="MO22" s="86"/>
      <c r="MP22" s="87"/>
      <c r="MQ22" s="87"/>
      <c r="MR22" s="82">
        <v>4.8</v>
      </c>
      <c r="MS22" s="82">
        <v>2.0</v>
      </c>
      <c r="MT22" s="82">
        <v>82.0</v>
      </c>
      <c r="MU22" s="82">
        <v>36.0</v>
      </c>
      <c r="MV22" s="82">
        <v>39.0</v>
      </c>
      <c r="MW22" s="88" t="s">
        <v>143</v>
      </c>
      <c r="MX22" s="83">
        <v>5.0</v>
      </c>
      <c r="MY22" s="87"/>
      <c r="MZ22" s="87"/>
      <c r="NA22" s="82">
        <v>11.5</v>
      </c>
      <c r="NB22" s="82">
        <v>5.0</v>
      </c>
      <c r="NC22" s="82">
        <v>210.0</v>
      </c>
      <c r="ND22" s="82">
        <v>36.0</v>
      </c>
      <c r="NE22" s="82">
        <v>42.0</v>
      </c>
      <c r="NF22" s="82">
        <v>41.0</v>
      </c>
      <c r="NG22" s="82">
        <v>5.0</v>
      </c>
      <c r="NH22" s="87"/>
      <c r="NI22" s="87"/>
      <c r="NJ22" s="83">
        <v>0.0</v>
      </c>
      <c r="NK22" s="83">
        <v>0.0</v>
      </c>
      <c r="NL22" s="83">
        <v>0.0</v>
      </c>
      <c r="NM22" s="82">
        <v>36.0</v>
      </c>
      <c r="NN22" s="82">
        <v>48.0</v>
      </c>
      <c r="NO22" s="82">
        <v>52.0</v>
      </c>
      <c r="NP22" s="82">
        <v>4.0</v>
      </c>
    </row>
    <row r="23" ht="14.25" customHeight="1">
      <c r="A23" s="49">
        <v>0.416666666666667</v>
      </c>
      <c r="B23" s="50"/>
      <c r="C23" s="51">
        <v>50.14</v>
      </c>
      <c r="D23" s="55">
        <v>339.0</v>
      </c>
      <c r="E23" s="53">
        <v>137.0</v>
      </c>
      <c r="F23" s="53">
        <v>105.0</v>
      </c>
      <c r="G23" s="53">
        <v>22.7</v>
      </c>
      <c r="H23" s="54"/>
      <c r="I23" s="53">
        <v>6.0</v>
      </c>
      <c r="J23" s="53">
        <v>49.0</v>
      </c>
      <c r="K23" s="53">
        <v>48.0</v>
      </c>
      <c r="L23" s="53">
        <v>137.0</v>
      </c>
      <c r="M23" s="53">
        <v>65.0</v>
      </c>
      <c r="N23" s="53">
        <v>15.9</v>
      </c>
      <c r="O23" s="54"/>
      <c r="P23" s="53">
        <v>6.0</v>
      </c>
      <c r="Q23" s="53">
        <v>57.0</v>
      </c>
      <c r="R23" s="53">
        <v>51.0</v>
      </c>
      <c r="S23" s="53">
        <v>342.8</v>
      </c>
      <c r="T23" s="53">
        <v>318.0</v>
      </c>
      <c r="U23" s="53">
        <v>191.0</v>
      </c>
      <c r="V23" s="54"/>
      <c r="W23" s="53">
        <v>338.6</v>
      </c>
      <c r="X23" s="53">
        <v>259.1</v>
      </c>
      <c r="Y23" s="53">
        <v>151.0</v>
      </c>
      <c r="Z23" s="54"/>
      <c r="AA23" s="53">
        <v>343.1</v>
      </c>
      <c r="AB23" s="53">
        <v>337.6</v>
      </c>
      <c r="AC23" s="53">
        <v>224.4</v>
      </c>
      <c r="AD23" s="54"/>
      <c r="AE23" s="53">
        <v>343.1</v>
      </c>
      <c r="AF23" s="53">
        <v>356.2</v>
      </c>
      <c r="AG23" s="53">
        <v>204.6</v>
      </c>
      <c r="AH23" s="54"/>
      <c r="AI23" s="53">
        <v>350.1</v>
      </c>
      <c r="AJ23" s="53">
        <v>419.5</v>
      </c>
      <c r="AK23" s="53">
        <v>265.5</v>
      </c>
      <c r="AL23" s="54"/>
      <c r="AM23" s="53">
        <v>341.0</v>
      </c>
      <c r="AN23" s="53">
        <v>446.7</v>
      </c>
      <c r="AO23" s="53">
        <v>254.0</v>
      </c>
      <c r="AP23" s="54"/>
      <c r="AQ23" s="53">
        <v>135.0</v>
      </c>
      <c r="AR23" s="54">
        <f t="shared" ref="AR23:AS23" si="33">F23</f>
        <v>105</v>
      </c>
      <c r="AS23" s="56">
        <f t="shared" si="33"/>
        <v>22.7</v>
      </c>
      <c r="AT23" s="54"/>
      <c r="AU23" s="53">
        <v>140.0</v>
      </c>
      <c r="AV23" s="54">
        <f t="shared" ref="AV23:AW23" si="34">M23</f>
        <v>65</v>
      </c>
      <c r="AW23" s="54">
        <f t="shared" si="34"/>
        <v>15.9</v>
      </c>
      <c r="AX23" s="54"/>
      <c r="AY23" s="53">
        <v>135.0</v>
      </c>
      <c r="AZ23" s="54"/>
      <c r="BA23" s="54"/>
      <c r="BB23" s="54"/>
      <c r="BC23" s="89"/>
      <c r="BD23" s="127">
        <v>140.0</v>
      </c>
      <c r="BE23" s="53">
        <v>32.0</v>
      </c>
      <c r="BF23" s="53">
        <v>16.0</v>
      </c>
      <c r="BG23" s="127">
        <v>0.8</v>
      </c>
      <c r="BH23" s="53"/>
      <c r="BI23" s="53">
        <v>22.0</v>
      </c>
      <c r="BJ23" s="53">
        <v>85.0</v>
      </c>
      <c r="BK23" s="53">
        <v>57.0</v>
      </c>
      <c r="BL23" s="89"/>
      <c r="BM23" s="58">
        <v>341.0</v>
      </c>
      <c r="BN23" s="58">
        <v>146.0</v>
      </c>
      <c r="BO23" s="58">
        <v>127.0</v>
      </c>
      <c r="BP23" s="58">
        <v>6.4</v>
      </c>
      <c r="BQ23" s="59"/>
      <c r="BR23" s="58">
        <v>6.0</v>
      </c>
      <c r="BS23" s="58">
        <v>55.0</v>
      </c>
      <c r="BT23" s="58">
        <v>55.0</v>
      </c>
      <c r="BU23" s="59">
        <f t="shared" si="7"/>
        <v>341</v>
      </c>
      <c r="BV23" s="58">
        <v>366.0</v>
      </c>
      <c r="BW23" s="58">
        <v>208.0</v>
      </c>
      <c r="BX23" s="58">
        <v>45.0</v>
      </c>
      <c r="BY23" s="58">
        <v>334.0</v>
      </c>
      <c r="BZ23" s="58">
        <v>381.0</v>
      </c>
      <c r="CA23" s="58">
        <v>208.0</v>
      </c>
      <c r="CB23" s="58">
        <v>41.0</v>
      </c>
      <c r="CC23" s="58">
        <v>340.0</v>
      </c>
      <c r="CD23" s="58">
        <v>254.0</v>
      </c>
      <c r="CE23" s="58">
        <v>144.0</v>
      </c>
      <c r="CF23" s="58">
        <v>12.0</v>
      </c>
      <c r="CG23" s="58">
        <v>334.0</v>
      </c>
      <c r="CH23" s="58">
        <v>262.0</v>
      </c>
      <c r="CI23" s="58">
        <v>143.0</v>
      </c>
      <c r="CJ23" s="58">
        <v>13.0</v>
      </c>
      <c r="CK23" s="58">
        <v>347.0</v>
      </c>
      <c r="CL23" s="58">
        <v>140.0</v>
      </c>
      <c r="CM23" s="58">
        <v>92.0</v>
      </c>
      <c r="CN23" s="58">
        <v>1.0</v>
      </c>
      <c r="CO23" s="58">
        <v>331.0</v>
      </c>
      <c r="CP23" s="58">
        <v>288.0</v>
      </c>
      <c r="CQ23" s="58">
        <v>142.0</v>
      </c>
      <c r="CR23" s="58">
        <v>4.0</v>
      </c>
      <c r="CS23" s="58">
        <v>334.0</v>
      </c>
      <c r="CT23" s="58">
        <v>273.0</v>
      </c>
      <c r="CU23" s="58">
        <v>167.0</v>
      </c>
      <c r="CV23" s="58">
        <v>90.0</v>
      </c>
      <c r="CW23" s="58">
        <v>337.0</v>
      </c>
      <c r="CX23" s="58">
        <v>245.0</v>
      </c>
      <c r="CY23" s="58">
        <v>117.0</v>
      </c>
      <c r="CZ23" s="58">
        <v>69.0</v>
      </c>
      <c r="DA23" s="58">
        <v>323.0</v>
      </c>
      <c r="DB23" s="58">
        <v>249.0</v>
      </c>
      <c r="DC23" s="58">
        <v>119.0</v>
      </c>
      <c r="DD23" s="58">
        <v>66.0</v>
      </c>
      <c r="DE23" s="59">
        <f t="shared" si="8"/>
        <v>146</v>
      </c>
      <c r="DF23" s="58">
        <v>35.0</v>
      </c>
      <c r="DG23" s="59">
        <f t="shared" ref="DG23:DH23" si="35">BO23</f>
        <v>127</v>
      </c>
      <c r="DH23" s="59">
        <f t="shared" si="35"/>
        <v>6.4</v>
      </c>
      <c r="DI23" s="59"/>
      <c r="DJ23" s="58">
        <v>7.0</v>
      </c>
      <c r="DK23" s="58">
        <v>51.0</v>
      </c>
      <c r="DL23" s="58">
        <v>50.0</v>
      </c>
      <c r="DM23" s="89"/>
      <c r="DN23" s="61">
        <v>340.0</v>
      </c>
      <c r="DO23" s="61">
        <v>140.0</v>
      </c>
      <c r="DP23" s="61">
        <v>32.16</v>
      </c>
      <c r="DQ23" s="61">
        <v>19.01</v>
      </c>
      <c r="DR23" s="61">
        <v>4.12</v>
      </c>
      <c r="DS23" s="61">
        <v>8.0</v>
      </c>
      <c r="DT23" s="61">
        <v>39.0</v>
      </c>
      <c r="DU23" s="61">
        <v>42.0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341.0</v>
      </c>
      <c r="EF23" s="63">
        <v>137.0</v>
      </c>
      <c r="EG23" s="63">
        <v>72.0</v>
      </c>
      <c r="EH23" s="63">
        <v>3.0</v>
      </c>
      <c r="EI23" s="64"/>
      <c r="EJ23" s="63">
        <v>9.0</v>
      </c>
      <c r="EK23" s="63">
        <v>49.0</v>
      </c>
      <c r="EL23" s="63">
        <v>51.0</v>
      </c>
      <c r="EM23" s="63">
        <v>137.0</v>
      </c>
      <c r="EN23" s="63">
        <v>113.0</v>
      </c>
      <c r="EO23" s="63">
        <v>4.6</v>
      </c>
      <c r="EP23" s="64"/>
      <c r="EQ23" s="63">
        <v>9.0</v>
      </c>
      <c r="ER23" s="63">
        <v>50.0</v>
      </c>
      <c r="ES23" s="63">
        <v>52.0</v>
      </c>
      <c r="ET23" s="63">
        <v>339.0</v>
      </c>
      <c r="EU23" s="63">
        <v>0.0</v>
      </c>
      <c r="EV23" s="63">
        <v>0.0</v>
      </c>
      <c r="EW23" s="63">
        <v>0.0</v>
      </c>
      <c r="EX23" s="63">
        <v>338.0</v>
      </c>
      <c r="EY23" s="63">
        <v>258.0</v>
      </c>
      <c r="EZ23" s="63">
        <v>149.1</v>
      </c>
      <c r="FA23" s="63">
        <v>6.4</v>
      </c>
      <c r="FB23" s="63">
        <v>338.0</v>
      </c>
      <c r="FC23" s="63">
        <v>0.0</v>
      </c>
      <c r="FD23" s="63">
        <v>0.0</v>
      </c>
      <c r="FE23" s="63">
        <v>0.0</v>
      </c>
      <c r="FF23" s="63">
        <v>339.0</v>
      </c>
      <c r="FG23" s="63">
        <v>256.0</v>
      </c>
      <c r="FH23" s="63">
        <v>148.3</v>
      </c>
      <c r="FI23" s="63">
        <v>10.2</v>
      </c>
      <c r="FJ23" s="63">
        <v>341.0</v>
      </c>
      <c r="FK23" s="63">
        <v>247.0</v>
      </c>
      <c r="FL23" s="63">
        <v>142.2</v>
      </c>
      <c r="FM23" s="63"/>
      <c r="FN23" s="63">
        <v>341.0</v>
      </c>
      <c r="FO23" s="63">
        <v>262.0</v>
      </c>
      <c r="FP23" s="63">
        <v>141.0</v>
      </c>
      <c r="FQ23" s="63">
        <v>18.5</v>
      </c>
      <c r="FR23" s="63">
        <v>137.0</v>
      </c>
      <c r="FS23" s="64"/>
      <c r="FT23" s="63">
        <v>12.56</v>
      </c>
      <c r="FU23" s="64"/>
      <c r="FV23" s="63">
        <v>137.0</v>
      </c>
      <c r="FW23" s="64"/>
      <c r="FX23" s="64"/>
      <c r="FY23" s="64"/>
      <c r="FZ23" s="89"/>
      <c r="GA23" s="65">
        <v>341.0</v>
      </c>
      <c r="GB23" s="66">
        <v>420.47</v>
      </c>
      <c r="GC23" s="66">
        <v>262.5</v>
      </c>
      <c r="GD23" s="66">
        <v>15.16</v>
      </c>
      <c r="GE23" s="66">
        <v>341.0</v>
      </c>
      <c r="GF23" s="66">
        <v>447.68</v>
      </c>
      <c r="GG23" s="66">
        <v>260.57</v>
      </c>
      <c r="GH23" s="66">
        <v>20.35</v>
      </c>
      <c r="GI23" s="66">
        <v>341.0</v>
      </c>
      <c r="GJ23" s="66">
        <v>250.58</v>
      </c>
      <c r="GK23" s="66">
        <v>-141.97</v>
      </c>
      <c r="GL23" s="66">
        <v>-24.12</v>
      </c>
      <c r="GM23" s="66">
        <v>341.0</v>
      </c>
      <c r="GN23" s="66">
        <v>228.9</v>
      </c>
      <c r="GO23" s="66">
        <v>-141.8</v>
      </c>
      <c r="GP23" s="66">
        <v>-31.41</v>
      </c>
      <c r="GQ23" s="66">
        <v>341.0</v>
      </c>
      <c r="GR23" s="66">
        <v>188.77</v>
      </c>
      <c r="GS23" s="66">
        <v>-118.77</v>
      </c>
      <c r="GT23" s="66">
        <v>11.56</v>
      </c>
      <c r="GU23" s="66">
        <v>341.0</v>
      </c>
      <c r="GV23" s="66">
        <v>205.3</v>
      </c>
      <c r="GW23" s="66">
        <v>-117.93</v>
      </c>
      <c r="GX23" s="66">
        <v>9.38</v>
      </c>
      <c r="GY23" s="89"/>
      <c r="GZ23" s="98" t="s">
        <v>91</v>
      </c>
      <c r="HA23" s="98" t="s">
        <v>92</v>
      </c>
      <c r="HB23" s="98">
        <v>153.0</v>
      </c>
      <c r="HC23" s="97">
        <f t="shared" si="10"/>
        <v>7.65</v>
      </c>
      <c r="HD23" s="97">
        <f t="shared" si="11"/>
        <v>3.06</v>
      </c>
      <c r="HE23" s="98">
        <v>8.0</v>
      </c>
      <c r="HF23" s="99">
        <v>52.0</v>
      </c>
      <c r="HG23" s="99">
        <v>50.0</v>
      </c>
      <c r="HH23" s="98" t="s">
        <v>91</v>
      </c>
      <c r="HI23" s="98" t="s">
        <v>92</v>
      </c>
      <c r="HJ23" s="98">
        <v>160.0</v>
      </c>
      <c r="HK23" s="97">
        <f t="shared" si="12"/>
        <v>8</v>
      </c>
      <c r="HL23" s="97">
        <f t="shared" si="13"/>
        <v>3.2</v>
      </c>
      <c r="HM23" s="98">
        <v>5.0</v>
      </c>
      <c r="HN23" s="99">
        <v>54.0</v>
      </c>
      <c r="HO23" s="99">
        <v>54.0</v>
      </c>
      <c r="HP23" s="98" t="s">
        <v>91</v>
      </c>
      <c r="HQ23" s="98" t="s">
        <v>92</v>
      </c>
      <c r="HR23" s="98">
        <v>279.0</v>
      </c>
      <c r="HS23" s="97">
        <f t="shared" si="14"/>
        <v>13.95</v>
      </c>
      <c r="HT23" s="97">
        <f t="shared" si="15"/>
        <v>5.58</v>
      </c>
      <c r="HU23" s="98">
        <v>7.0</v>
      </c>
      <c r="HV23" s="99">
        <v>52.0</v>
      </c>
      <c r="HW23" s="99">
        <v>52.0</v>
      </c>
      <c r="HX23" s="89"/>
      <c r="HY23" s="72">
        <v>135.0</v>
      </c>
      <c r="HZ23" s="72">
        <v>33.0</v>
      </c>
      <c r="IA23" s="72">
        <v>86.0</v>
      </c>
      <c r="IB23" s="72">
        <v>4.3</v>
      </c>
      <c r="IC23" s="73"/>
      <c r="ID23" s="72">
        <v>2.0</v>
      </c>
      <c r="IE23" s="72">
        <v>58.0</v>
      </c>
      <c r="IF23" s="72">
        <v>38.0</v>
      </c>
      <c r="IG23" s="89"/>
      <c r="IH23" s="74">
        <v>140.0</v>
      </c>
      <c r="II23" s="74">
        <v>34.1</v>
      </c>
      <c r="IJ23" s="74">
        <v>128.0</v>
      </c>
      <c r="IK23" s="74">
        <v>6.6</v>
      </c>
      <c r="IL23" s="74">
        <v>7.6</v>
      </c>
      <c r="IM23" s="74">
        <v>6.0</v>
      </c>
      <c r="IN23" s="74">
        <v>45.0</v>
      </c>
      <c r="IO23" s="74">
        <v>44.0</v>
      </c>
      <c r="IP23" s="74">
        <v>140.0</v>
      </c>
      <c r="IQ23" s="74">
        <v>34.9</v>
      </c>
      <c r="IR23" s="74">
        <v>6.0</v>
      </c>
      <c r="IS23" s="74">
        <v>0.1</v>
      </c>
      <c r="IT23" s="74">
        <v>0.2</v>
      </c>
      <c r="IU23" s="74">
        <v>12.0</v>
      </c>
      <c r="IV23" s="74">
        <v>46.0</v>
      </c>
      <c r="IW23" s="74">
        <v>45.0</v>
      </c>
      <c r="IX23" s="89"/>
      <c r="IY23" s="76">
        <v>139.29</v>
      </c>
      <c r="IZ23" s="76">
        <v>34.84</v>
      </c>
      <c r="JA23" s="76">
        <v>351.6</v>
      </c>
      <c r="JB23" s="76">
        <v>17.58</v>
      </c>
      <c r="JC23" s="76">
        <v>7.3</v>
      </c>
      <c r="JD23" s="76">
        <v>3.0</v>
      </c>
      <c r="JE23" s="76">
        <v>56.63</v>
      </c>
      <c r="JF23" s="76">
        <v>43.39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138.0</v>
      </c>
      <c r="JQ23" s="78">
        <v>32.5</v>
      </c>
      <c r="JR23" s="78">
        <v>0.0</v>
      </c>
      <c r="JS23" s="78">
        <v>0.0</v>
      </c>
      <c r="JT23" s="78">
        <v>0.0</v>
      </c>
      <c r="JU23" s="78">
        <v>2.0</v>
      </c>
      <c r="JV23" s="78">
        <v>43.0</v>
      </c>
      <c r="JW23" s="78">
        <v>42.0</v>
      </c>
      <c r="JX23" s="78">
        <v>138.0</v>
      </c>
      <c r="JY23" s="78">
        <v>34.2</v>
      </c>
      <c r="JZ23" s="78">
        <v>115.0</v>
      </c>
      <c r="KA23" s="78">
        <v>6.1</v>
      </c>
      <c r="KB23" s="78">
        <v>2.4</v>
      </c>
      <c r="KC23" s="78">
        <v>2.0</v>
      </c>
      <c r="KD23" s="78">
        <v>46.0</v>
      </c>
      <c r="KE23" s="78">
        <v>45.0</v>
      </c>
      <c r="KF23" s="89"/>
      <c r="KG23" s="79">
        <v>139.0</v>
      </c>
      <c r="KH23" s="238">
        <v>34.0</v>
      </c>
      <c r="KI23" s="238" t="s">
        <v>98</v>
      </c>
      <c r="KJ23" s="238" t="s">
        <v>98</v>
      </c>
      <c r="KK23" s="79"/>
      <c r="KL23" s="79">
        <v>1.0</v>
      </c>
      <c r="KM23" s="79">
        <v>42.0</v>
      </c>
      <c r="KN23" s="79">
        <v>42.0</v>
      </c>
      <c r="KO23" s="79">
        <v>139.0</v>
      </c>
      <c r="KP23" s="235">
        <v>34.0</v>
      </c>
      <c r="KQ23" s="235">
        <v>44.0</v>
      </c>
      <c r="KR23" s="235">
        <v>2.3</v>
      </c>
      <c r="KS23" s="79"/>
      <c r="KT23" s="79">
        <v>1.0</v>
      </c>
      <c r="KU23" s="79">
        <v>42.0</v>
      </c>
      <c r="KV23" s="79">
        <v>40.0</v>
      </c>
      <c r="KW23" s="89"/>
      <c r="KX23" s="81">
        <v>137.0</v>
      </c>
      <c r="KY23" s="81">
        <v>33.0</v>
      </c>
      <c r="KZ23" s="81">
        <v>198.0</v>
      </c>
      <c r="LA23" s="81">
        <v>9.7</v>
      </c>
      <c r="LB23" s="81">
        <v>3.0</v>
      </c>
      <c r="LC23" s="81">
        <v>3.0</v>
      </c>
      <c r="LD23" s="81">
        <v>50.0</v>
      </c>
      <c r="LE23" s="81">
        <v>50.0</v>
      </c>
      <c r="LF23" s="81">
        <v>137.0</v>
      </c>
      <c r="LG23" s="81">
        <v>33.0</v>
      </c>
      <c r="LH23" s="81">
        <v>310.0</v>
      </c>
      <c r="LI23" s="81">
        <v>15.2</v>
      </c>
      <c r="LJ23" s="81">
        <v>5.0</v>
      </c>
      <c r="LK23" s="81">
        <v>5.0</v>
      </c>
      <c r="LL23" s="81">
        <v>52.0</v>
      </c>
      <c r="LM23" s="81">
        <v>52.0</v>
      </c>
      <c r="LN23" s="89"/>
      <c r="LO23" s="82">
        <v>339.0</v>
      </c>
      <c r="LP23" s="82">
        <v>264.0</v>
      </c>
      <c r="LQ23" s="82">
        <v>149.0</v>
      </c>
      <c r="LR23" s="82">
        <v>70.0</v>
      </c>
      <c r="LS23" s="82">
        <v>321.0</v>
      </c>
      <c r="LT23" s="82">
        <v>43.0</v>
      </c>
      <c r="LU23" s="82">
        <v>0.5</v>
      </c>
      <c r="LV23" s="82">
        <v>143.0</v>
      </c>
      <c r="LW23" s="82">
        <v>77.0</v>
      </c>
      <c r="LX23" s="82">
        <v>53.0</v>
      </c>
      <c r="LY23" s="82">
        <v>52.0</v>
      </c>
      <c r="LZ23" s="82">
        <v>12.0</v>
      </c>
      <c r="MA23" s="82">
        <v>106.0</v>
      </c>
      <c r="MB23" s="82">
        <v>8.8</v>
      </c>
      <c r="MC23" s="82">
        <v>144.0</v>
      </c>
      <c r="MD23" s="82">
        <v>187.0</v>
      </c>
      <c r="ME23" s="82">
        <v>73.0</v>
      </c>
      <c r="MF23" s="82">
        <v>60.0</v>
      </c>
      <c r="MG23" s="82">
        <v>12.0</v>
      </c>
      <c r="MH23" s="83">
        <v>0.0</v>
      </c>
      <c r="MI23" s="83">
        <v>0.0</v>
      </c>
      <c r="MJ23" s="121">
        <v>121.0</v>
      </c>
      <c r="MK23" s="83">
        <v>0.0</v>
      </c>
      <c r="ML23" s="82">
        <v>43.0</v>
      </c>
      <c r="MM23" s="82">
        <v>44.0</v>
      </c>
      <c r="MN23" s="82">
        <v>5.0</v>
      </c>
      <c r="MO23" s="86"/>
      <c r="MP23" s="87"/>
      <c r="MQ23" s="87"/>
      <c r="MR23" s="82">
        <v>0.0</v>
      </c>
      <c r="MS23" s="82">
        <v>0.0</v>
      </c>
      <c r="MT23" s="82">
        <v>0.0</v>
      </c>
      <c r="MU23" s="82">
        <v>37.0</v>
      </c>
      <c r="MV23" s="82">
        <v>39.0</v>
      </c>
      <c r="MW23" s="88" t="s">
        <v>143</v>
      </c>
      <c r="MX23" s="83">
        <v>5.0</v>
      </c>
      <c r="MY23" s="87"/>
      <c r="MZ23" s="87"/>
      <c r="NA23" s="82">
        <v>9.8</v>
      </c>
      <c r="NB23" s="82">
        <v>3.7</v>
      </c>
      <c r="NC23" s="82">
        <v>174.0</v>
      </c>
      <c r="ND23" s="82">
        <v>35.0</v>
      </c>
      <c r="NE23" s="82">
        <v>42.0</v>
      </c>
      <c r="NF23" s="82">
        <v>41.0</v>
      </c>
      <c r="NG23" s="82">
        <v>5.0</v>
      </c>
      <c r="NH23" s="87"/>
      <c r="NI23" s="87"/>
      <c r="NJ23" s="83">
        <v>0.0</v>
      </c>
      <c r="NK23" s="83">
        <v>0.0</v>
      </c>
      <c r="NL23" s="83">
        <v>0.0</v>
      </c>
      <c r="NM23" s="82">
        <v>36.0</v>
      </c>
      <c r="NN23" s="82">
        <v>48.0</v>
      </c>
      <c r="NO23" s="82">
        <v>52.0</v>
      </c>
      <c r="NP23" s="82">
        <v>4.0</v>
      </c>
    </row>
    <row r="24" ht="14.25" customHeight="1">
      <c r="A24" s="49">
        <v>0.458333333333334</v>
      </c>
      <c r="B24" s="50"/>
      <c r="C24" s="51">
        <v>50.04</v>
      </c>
      <c r="D24" s="55">
        <v>340.0</v>
      </c>
      <c r="E24" s="53">
        <v>137.0</v>
      </c>
      <c r="F24" s="53">
        <v>87.0</v>
      </c>
      <c r="G24" s="53">
        <v>18.6</v>
      </c>
      <c r="H24" s="54"/>
      <c r="I24" s="53">
        <v>6.0</v>
      </c>
      <c r="J24" s="53">
        <v>50.0</v>
      </c>
      <c r="K24" s="53">
        <v>49.0</v>
      </c>
      <c r="L24" s="53">
        <v>137.0</v>
      </c>
      <c r="M24" s="53">
        <v>69.0</v>
      </c>
      <c r="N24" s="53">
        <v>17.4</v>
      </c>
      <c r="O24" s="54"/>
      <c r="P24" s="53">
        <v>6.0</v>
      </c>
      <c r="Q24" s="53">
        <v>58.0</v>
      </c>
      <c r="R24" s="53">
        <v>52.0</v>
      </c>
      <c r="S24" s="53">
        <v>338.6</v>
      </c>
      <c r="T24" s="53">
        <v>239.4</v>
      </c>
      <c r="U24" s="53">
        <v>144.6</v>
      </c>
      <c r="V24" s="54"/>
      <c r="W24" s="53">
        <v>337.6</v>
      </c>
      <c r="X24" s="53">
        <v>212.4</v>
      </c>
      <c r="Y24" s="53">
        <v>102.5</v>
      </c>
      <c r="Z24" s="54"/>
      <c r="AA24" s="53">
        <v>345.3</v>
      </c>
      <c r="AB24" s="53">
        <v>429.6</v>
      </c>
      <c r="AC24" s="53">
        <v>247.5</v>
      </c>
      <c r="AD24" s="54"/>
      <c r="AE24" s="53">
        <v>337.5</v>
      </c>
      <c r="AF24" s="53">
        <v>355.5</v>
      </c>
      <c r="AG24" s="53">
        <v>220.3</v>
      </c>
      <c r="AH24" s="54"/>
      <c r="AI24" s="53">
        <v>349.6</v>
      </c>
      <c r="AJ24" s="53">
        <v>393.1</v>
      </c>
      <c r="AK24" s="53">
        <v>234.3</v>
      </c>
      <c r="AL24" s="54"/>
      <c r="AM24" s="53">
        <v>340.7</v>
      </c>
      <c r="AN24" s="53">
        <v>394.3</v>
      </c>
      <c r="AO24" s="53">
        <v>222.2</v>
      </c>
      <c r="AP24" s="54"/>
      <c r="AQ24" s="53">
        <v>135.0</v>
      </c>
      <c r="AR24" s="53">
        <v>87.0</v>
      </c>
      <c r="AS24" s="55">
        <v>18.6</v>
      </c>
      <c r="AT24" s="54"/>
      <c r="AU24" s="53">
        <v>140.0</v>
      </c>
      <c r="AV24" s="53">
        <v>69.0</v>
      </c>
      <c r="AW24" s="53">
        <v>17.4</v>
      </c>
      <c r="AX24" s="54"/>
      <c r="AY24" s="53">
        <v>134.0</v>
      </c>
      <c r="AZ24" s="54"/>
      <c r="BA24" s="54"/>
      <c r="BB24" s="54"/>
      <c r="BC24" s="89"/>
      <c r="BD24" s="127">
        <v>140.0</v>
      </c>
      <c r="BE24" s="53">
        <v>32.0</v>
      </c>
      <c r="BF24" s="53">
        <v>16.0</v>
      </c>
      <c r="BG24" s="127">
        <v>0.8</v>
      </c>
      <c r="BH24" s="53"/>
      <c r="BI24" s="53">
        <v>22.0</v>
      </c>
      <c r="BJ24" s="53">
        <v>85.0</v>
      </c>
      <c r="BK24" s="53">
        <v>57.0</v>
      </c>
      <c r="BL24" s="89"/>
      <c r="BM24" s="58">
        <v>341.0</v>
      </c>
      <c r="BN24" s="58">
        <v>146.0</v>
      </c>
      <c r="BO24" s="58">
        <v>133.0</v>
      </c>
      <c r="BP24" s="58">
        <v>6.7</v>
      </c>
      <c r="BQ24" s="59"/>
      <c r="BR24" s="58">
        <v>6.0</v>
      </c>
      <c r="BS24" s="58">
        <v>58.0</v>
      </c>
      <c r="BT24" s="58">
        <v>55.0</v>
      </c>
      <c r="BU24" s="59">
        <f t="shared" si="7"/>
        <v>341</v>
      </c>
      <c r="BV24" s="58">
        <v>291.0</v>
      </c>
      <c r="BW24" s="58">
        <v>168.0</v>
      </c>
      <c r="BX24" s="58">
        <v>35.0</v>
      </c>
      <c r="BY24" s="58">
        <v>334.0</v>
      </c>
      <c r="BZ24" s="58">
        <v>304.0</v>
      </c>
      <c r="CA24" s="58">
        <v>168.0</v>
      </c>
      <c r="CB24" s="58">
        <v>31.0</v>
      </c>
      <c r="CC24" s="58">
        <v>341.0</v>
      </c>
      <c r="CD24" s="58">
        <v>240.0</v>
      </c>
      <c r="CE24" s="58">
        <v>184.0</v>
      </c>
      <c r="CF24" s="58">
        <v>6.0</v>
      </c>
      <c r="CG24" s="58">
        <v>334.0</v>
      </c>
      <c r="CH24" s="58">
        <v>240.0</v>
      </c>
      <c r="CI24" s="58">
        <v>182.0</v>
      </c>
      <c r="CJ24" s="58">
        <v>6.0</v>
      </c>
      <c r="CK24" s="58">
        <v>347.0</v>
      </c>
      <c r="CL24" s="58">
        <v>123.0</v>
      </c>
      <c r="CM24" s="58">
        <v>81.0</v>
      </c>
      <c r="CN24" s="58">
        <v>2.0</v>
      </c>
      <c r="CO24" s="58">
        <v>331.0</v>
      </c>
      <c r="CP24" s="58">
        <v>253.0</v>
      </c>
      <c r="CQ24" s="58">
        <v>125.0</v>
      </c>
      <c r="CR24" s="58">
        <v>3.0</v>
      </c>
      <c r="CS24" s="58">
        <v>335.0</v>
      </c>
      <c r="CT24" s="58">
        <v>255.0</v>
      </c>
      <c r="CU24" s="58">
        <v>151.0</v>
      </c>
      <c r="CV24" s="58">
        <v>88.0</v>
      </c>
      <c r="CW24" s="58">
        <v>337.0</v>
      </c>
      <c r="CX24" s="58">
        <v>203.0</v>
      </c>
      <c r="CY24" s="58">
        <v>89.0</v>
      </c>
      <c r="CZ24" s="58">
        <v>61.0</v>
      </c>
      <c r="DA24" s="58">
        <v>323.0</v>
      </c>
      <c r="DB24" s="58">
        <v>207.0</v>
      </c>
      <c r="DC24" s="58">
        <v>91.0</v>
      </c>
      <c r="DD24" s="58">
        <v>67.0</v>
      </c>
      <c r="DE24" s="59">
        <f t="shared" si="8"/>
        <v>146</v>
      </c>
      <c r="DF24" s="58">
        <v>35.0</v>
      </c>
      <c r="DG24" s="59">
        <f t="shared" ref="DG24:DH24" si="36">BO24</f>
        <v>133</v>
      </c>
      <c r="DH24" s="59">
        <f t="shared" si="36"/>
        <v>6.7</v>
      </c>
      <c r="DI24" s="59"/>
      <c r="DJ24" s="58">
        <v>7.0</v>
      </c>
      <c r="DK24" s="58">
        <v>55.0</v>
      </c>
      <c r="DL24" s="58">
        <v>52.0</v>
      </c>
      <c r="DM24" s="89"/>
      <c r="DN24" s="61">
        <v>339.0</v>
      </c>
      <c r="DO24" s="61">
        <v>140.0</v>
      </c>
      <c r="DP24" s="61">
        <v>40.82</v>
      </c>
      <c r="DQ24" s="61">
        <v>22.39</v>
      </c>
      <c r="DR24" s="61">
        <v>6.68</v>
      </c>
      <c r="DS24" s="61">
        <v>8.0</v>
      </c>
      <c r="DT24" s="61">
        <v>42.0</v>
      </c>
      <c r="DU24" s="61">
        <v>48.1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342.0</v>
      </c>
      <c r="EF24" s="63">
        <v>137.0</v>
      </c>
      <c r="EG24" s="63">
        <v>73.0</v>
      </c>
      <c r="EH24" s="63">
        <v>3.0</v>
      </c>
      <c r="EI24" s="64"/>
      <c r="EJ24" s="63">
        <v>9.0</v>
      </c>
      <c r="EK24" s="63">
        <v>51.0</v>
      </c>
      <c r="EL24" s="63">
        <v>53.0</v>
      </c>
      <c r="EM24" s="63">
        <v>137.0</v>
      </c>
      <c r="EN24" s="63">
        <v>113.0</v>
      </c>
      <c r="EO24" s="63">
        <v>4.6</v>
      </c>
      <c r="EP24" s="64"/>
      <c r="EQ24" s="63">
        <v>9.0</v>
      </c>
      <c r="ER24" s="63">
        <v>52.0</v>
      </c>
      <c r="ES24" s="63">
        <v>54.0</v>
      </c>
      <c r="ET24" s="63">
        <v>341.0</v>
      </c>
      <c r="EU24" s="63">
        <v>0.0</v>
      </c>
      <c r="EV24" s="63">
        <v>0.0</v>
      </c>
      <c r="EW24" s="63">
        <v>0.0</v>
      </c>
      <c r="EX24" s="63">
        <v>339.0</v>
      </c>
      <c r="EY24" s="63">
        <v>258.0</v>
      </c>
      <c r="EZ24" s="63">
        <v>149.6</v>
      </c>
      <c r="FA24" s="63">
        <v>6.9</v>
      </c>
      <c r="FB24" s="63">
        <v>339.0</v>
      </c>
      <c r="FC24" s="63">
        <v>0.0</v>
      </c>
      <c r="FD24" s="63">
        <v>0.0</v>
      </c>
      <c r="FE24" s="63">
        <v>0.0</v>
      </c>
      <c r="FF24" s="63">
        <v>340.0</v>
      </c>
      <c r="FG24" s="63">
        <v>256.0</v>
      </c>
      <c r="FH24" s="63">
        <v>148.3</v>
      </c>
      <c r="FI24" s="63">
        <v>9.3</v>
      </c>
      <c r="FJ24" s="63">
        <v>342.0</v>
      </c>
      <c r="FK24" s="63">
        <v>241.0</v>
      </c>
      <c r="FL24" s="63">
        <v>139.1</v>
      </c>
      <c r="FM24" s="64"/>
      <c r="FN24" s="63">
        <v>342.0</v>
      </c>
      <c r="FO24" s="63">
        <v>256.0</v>
      </c>
      <c r="FP24" s="63">
        <v>139.1</v>
      </c>
      <c r="FQ24" s="63">
        <v>16.4</v>
      </c>
      <c r="FR24" s="63">
        <v>137.0</v>
      </c>
      <c r="FS24" s="64"/>
      <c r="FT24" s="63">
        <v>17.84</v>
      </c>
      <c r="FU24" s="64"/>
      <c r="FV24" s="63">
        <v>137.0</v>
      </c>
      <c r="FW24" s="64"/>
      <c r="FX24" s="64"/>
      <c r="FY24" s="64"/>
      <c r="FZ24" s="89"/>
      <c r="GA24" s="65">
        <v>341.0</v>
      </c>
      <c r="GB24" s="66">
        <v>372.36</v>
      </c>
      <c r="GC24" s="66">
        <v>231.76</v>
      </c>
      <c r="GD24" s="66">
        <v>16.5</v>
      </c>
      <c r="GE24" s="66">
        <v>341.0</v>
      </c>
      <c r="GF24" s="66">
        <v>394.49</v>
      </c>
      <c r="GG24" s="66">
        <v>229.25</v>
      </c>
      <c r="GH24" s="66">
        <v>21.02</v>
      </c>
      <c r="GI24" s="66">
        <v>341.0</v>
      </c>
      <c r="GJ24" s="66">
        <v>243.99</v>
      </c>
      <c r="GK24" s="66">
        <v>-139.2</v>
      </c>
      <c r="GL24" s="66">
        <v>-21.94</v>
      </c>
      <c r="GM24" s="66">
        <v>341.0</v>
      </c>
      <c r="GN24" s="66">
        <v>223.91</v>
      </c>
      <c r="GO24" s="66">
        <v>-138.62</v>
      </c>
      <c r="GP24" s="66">
        <v>-30.82</v>
      </c>
      <c r="GQ24" s="66">
        <v>341.0</v>
      </c>
      <c r="GR24" s="66">
        <v>148.3</v>
      </c>
      <c r="GS24" s="66">
        <v>-93.39</v>
      </c>
      <c r="GT24" s="66">
        <v>6.62</v>
      </c>
      <c r="GU24" s="66">
        <v>341.0</v>
      </c>
      <c r="GV24" s="66">
        <v>163.69</v>
      </c>
      <c r="GW24" s="66">
        <v>-92.8</v>
      </c>
      <c r="GX24" s="66">
        <v>5.11</v>
      </c>
      <c r="GY24" s="89"/>
      <c r="GZ24" s="98" t="s">
        <v>91</v>
      </c>
      <c r="HA24" s="98" t="s">
        <v>92</v>
      </c>
      <c r="HB24" s="98">
        <v>207.0</v>
      </c>
      <c r="HC24" s="97">
        <f t="shared" si="10"/>
        <v>10.35</v>
      </c>
      <c r="HD24" s="97">
        <f t="shared" si="11"/>
        <v>4.14</v>
      </c>
      <c r="HE24" s="98">
        <v>8.0</v>
      </c>
      <c r="HF24" s="99">
        <v>54.0</v>
      </c>
      <c r="HG24" s="99">
        <v>52.0</v>
      </c>
      <c r="HH24" s="98" t="s">
        <v>91</v>
      </c>
      <c r="HI24" s="98" t="s">
        <v>92</v>
      </c>
      <c r="HJ24" s="98">
        <v>223.0</v>
      </c>
      <c r="HK24" s="97">
        <f t="shared" si="12"/>
        <v>11.15</v>
      </c>
      <c r="HL24" s="97">
        <f t="shared" si="13"/>
        <v>4.46</v>
      </c>
      <c r="HM24" s="98">
        <v>5.0</v>
      </c>
      <c r="HN24" s="99">
        <v>56.0</v>
      </c>
      <c r="HO24" s="99">
        <v>56.0</v>
      </c>
      <c r="HP24" s="98" t="s">
        <v>91</v>
      </c>
      <c r="HQ24" s="98" t="s">
        <v>92</v>
      </c>
      <c r="HR24" s="98">
        <v>142.0</v>
      </c>
      <c r="HS24" s="97">
        <f t="shared" si="14"/>
        <v>7.1</v>
      </c>
      <c r="HT24" s="97">
        <f t="shared" si="15"/>
        <v>2.84</v>
      </c>
      <c r="HU24" s="98">
        <v>7.0</v>
      </c>
      <c r="HV24" s="99">
        <v>52.0</v>
      </c>
      <c r="HW24" s="99">
        <v>52.0</v>
      </c>
      <c r="HX24" s="89"/>
      <c r="HY24" s="72">
        <v>135.0</v>
      </c>
      <c r="HZ24" s="72">
        <v>33.0</v>
      </c>
      <c r="IA24" s="72">
        <v>112.0</v>
      </c>
      <c r="IB24" s="72">
        <v>5.6</v>
      </c>
      <c r="IC24" s="73"/>
      <c r="ID24" s="72">
        <v>2.0</v>
      </c>
      <c r="IE24" s="72">
        <v>58.0</v>
      </c>
      <c r="IF24" s="72">
        <v>38.0</v>
      </c>
      <c r="IG24" s="89"/>
      <c r="IH24" s="74">
        <v>140.0</v>
      </c>
      <c r="II24" s="74">
        <v>34.0</v>
      </c>
      <c r="IJ24" s="74">
        <v>121.0</v>
      </c>
      <c r="IK24" s="74">
        <v>5.9</v>
      </c>
      <c r="IL24" s="74">
        <v>6.9</v>
      </c>
      <c r="IM24" s="74">
        <v>6.0</v>
      </c>
      <c r="IN24" s="74">
        <v>46.0</v>
      </c>
      <c r="IO24" s="74">
        <v>45.0</v>
      </c>
      <c r="IP24" s="74">
        <v>140.0</v>
      </c>
      <c r="IQ24" s="74">
        <v>34.9</v>
      </c>
      <c r="IR24" s="74">
        <v>6.0</v>
      </c>
      <c r="IS24" s="74">
        <v>0.1</v>
      </c>
      <c r="IT24" s="74">
        <v>0.2</v>
      </c>
      <c r="IU24" s="74">
        <v>12.0</v>
      </c>
      <c r="IV24" s="74">
        <v>47.0</v>
      </c>
      <c r="IW24" s="74">
        <v>46.0</v>
      </c>
      <c r="IX24" s="89"/>
      <c r="IY24" s="76">
        <v>138.98</v>
      </c>
      <c r="IZ24" s="76">
        <v>34.73</v>
      </c>
      <c r="JA24" s="76">
        <v>394.4</v>
      </c>
      <c r="JB24" s="76">
        <v>19.72</v>
      </c>
      <c r="JC24" s="76">
        <v>7.65</v>
      </c>
      <c r="JD24" s="76">
        <v>3.0</v>
      </c>
      <c r="JE24" s="76">
        <v>60.62</v>
      </c>
      <c r="JF24" s="76">
        <v>46.47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136.0</v>
      </c>
      <c r="JQ24" s="78">
        <v>32.2</v>
      </c>
      <c r="JR24" s="78">
        <v>0.0</v>
      </c>
      <c r="JS24" s="78">
        <v>0.0</v>
      </c>
      <c r="JT24" s="78">
        <v>0.0</v>
      </c>
      <c r="JU24" s="78">
        <v>2.0</v>
      </c>
      <c r="JV24" s="78">
        <v>45.0</v>
      </c>
      <c r="JW24" s="78">
        <v>44.0</v>
      </c>
      <c r="JX24" s="78">
        <v>136.0</v>
      </c>
      <c r="JY24" s="78">
        <v>33.9</v>
      </c>
      <c r="JZ24" s="78">
        <v>146.0</v>
      </c>
      <c r="KA24" s="78">
        <v>7.7</v>
      </c>
      <c r="KB24" s="78">
        <v>3.1</v>
      </c>
      <c r="KC24" s="78">
        <v>2.0</v>
      </c>
      <c r="KD24" s="78">
        <v>49.0</v>
      </c>
      <c r="KE24" s="78">
        <v>49.0</v>
      </c>
      <c r="KF24" s="89"/>
      <c r="KG24" s="79">
        <v>137.0</v>
      </c>
      <c r="KH24" s="238">
        <v>33.0</v>
      </c>
      <c r="KI24" s="238">
        <v>52.0</v>
      </c>
      <c r="KJ24" s="238">
        <v>2.6</v>
      </c>
      <c r="KK24" s="79"/>
      <c r="KL24" s="79">
        <v>1.0</v>
      </c>
      <c r="KM24" s="79">
        <v>42.0</v>
      </c>
      <c r="KN24" s="79">
        <v>42.0</v>
      </c>
      <c r="KO24" s="79">
        <v>137.0</v>
      </c>
      <c r="KP24" s="235">
        <v>33.0</v>
      </c>
      <c r="KQ24" s="235">
        <v>41.0</v>
      </c>
      <c r="KR24" s="235">
        <v>2.1</v>
      </c>
      <c r="KS24" s="79"/>
      <c r="KT24" s="79">
        <v>1.0</v>
      </c>
      <c r="KU24" s="79">
        <v>42.0</v>
      </c>
      <c r="KV24" s="79">
        <v>40.0</v>
      </c>
      <c r="KW24" s="89"/>
      <c r="KX24" s="81">
        <v>132.0</v>
      </c>
      <c r="KY24" s="81">
        <v>33.0</v>
      </c>
      <c r="KZ24" s="81">
        <v>188.0</v>
      </c>
      <c r="LA24" s="81">
        <v>9.2</v>
      </c>
      <c r="LB24" s="81">
        <v>3.0</v>
      </c>
      <c r="LC24" s="81">
        <v>3.0</v>
      </c>
      <c r="LD24" s="81">
        <v>50.0</v>
      </c>
      <c r="LE24" s="81">
        <v>50.0</v>
      </c>
      <c r="LF24" s="81">
        <v>132.0</v>
      </c>
      <c r="LG24" s="81">
        <v>33.0</v>
      </c>
      <c r="LH24" s="81">
        <v>343.0</v>
      </c>
      <c r="LI24" s="81">
        <v>16.8</v>
      </c>
      <c r="LJ24" s="81">
        <v>5.0</v>
      </c>
      <c r="LK24" s="81">
        <v>5.0</v>
      </c>
      <c r="LL24" s="81">
        <v>52.0</v>
      </c>
      <c r="LM24" s="81">
        <v>52.0</v>
      </c>
      <c r="LN24" s="89"/>
      <c r="LO24" s="83">
        <v>335.0</v>
      </c>
      <c r="LP24" s="82">
        <v>299.0</v>
      </c>
      <c r="LQ24" s="82">
        <v>166.0</v>
      </c>
      <c r="LR24" s="83">
        <v>68.0</v>
      </c>
      <c r="LS24" s="82">
        <v>320.0</v>
      </c>
      <c r="LT24" s="83">
        <v>55.0</v>
      </c>
      <c r="LU24" s="83">
        <v>7.4</v>
      </c>
      <c r="LV24" s="83">
        <v>140.0</v>
      </c>
      <c r="LW24" s="83">
        <v>100.0</v>
      </c>
      <c r="LX24" s="83">
        <v>55.0</v>
      </c>
      <c r="LY24" s="83">
        <v>53.0</v>
      </c>
      <c r="LZ24" s="83">
        <v>12.0</v>
      </c>
      <c r="MA24" s="83">
        <v>111.0</v>
      </c>
      <c r="MB24" s="83">
        <v>5.5</v>
      </c>
      <c r="MC24" s="83">
        <v>141.0</v>
      </c>
      <c r="MD24" s="83">
        <v>199.0</v>
      </c>
      <c r="ME24" s="83">
        <v>74.0</v>
      </c>
      <c r="MF24" s="83">
        <v>60.0</v>
      </c>
      <c r="MG24" s="83">
        <v>12.0</v>
      </c>
      <c r="MH24" s="83">
        <v>0.0</v>
      </c>
      <c r="MI24" s="83">
        <v>0.0</v>
      </c>
      <c r="MJ24" s="83">
        <v>119.0</v>
      </c>
      <c r="MK24" s="83">
        <v>0.0</v>
      </c>
      <c r="ML24" s="83">
        <v>43.0</v>
      </c>
      <c r="MM24" s="83">
        <v>44.0</v>
      </c>
      <c r="MN24" s="83">
        <v>5.0</v>
      </c>
      <c r="MO24" s="86"/>
      <c r="MP24" s="87"/>
      <c r="MQ24" s="87"/>
      <c r="MR24" s="83">
        <v>0.1</v>
      </c>
      <c r="MS24" s="83">
        <v>0.1</v>
      </c>
      <c r="MT24" s="83">
        <v>2.0</v>
      </c>
      <c r="MU24" s="83">
        <v>37.0</v>
      </c>
      <c r="MV24" s="83">
        <v>39.0</v>
      </c>
      <c r="MW24" s="88" t="s">
        <v>143</v>
      </c>
      <c r="MX24" s="92">
        <v>5.0</v>
      </c>
      <c r="MY24" s="87"/>
      <c r="MZ24" s="87"/>
      <c r="NA24" s="83">
        <v>15.6</v>
      </c>
      <c r="NB24" s="83">
        <v>5.3</v>
      </c>
      <c r="NC24" s="83">
        <v>278.0</v>
      </c>
      <c r="ND24" s="83">
        <v>35.0</v>
      </c>
      <c r="NE24" s="83">
        <v>42.0</v>
      </c>
      <c r="NF24" s="83">
        <v>41.0</v>
      </c>
      <c r="NG24" s="83">
        <v>5.0</v>
      </c>
      <c r="NH24" s="88"/>
      <c r="NI24" s="88"/>
      <c r="NJ24" s="83">
        <v>0.0</v>
      </c>
      <c r="NK24" s="83">
        <v>0.0</v>
      </c>
      <c r="NL24" s="83">
        <v>0.0</v>
      </c>
      <c r="NM24" s="121">
        <v>35.0</v>
      </c>
      <c r="NN24" s="83">
        <v>52.0</v>
      </c>
      <c r="NO24" s="83">
        <v>48.0</v>
      </c>
      <c r="NP24" s="83">
        <v>4.0</v>
      </c>
    </row>
    <row r="25" ht="14.25" customHeight="1">
      <c r="A25" s="49">
        <v>0.5</v>
      </c>
      <c r="B25" s="50"/>
      <c r="C25" s="51">
        <v>50.67</v>
      </c>
      <c r="D25" s="52">
        <v>341.0</v>
      </c>
      <c r="E25" s="53">
        <v>138.0</v>
      </c>
      <c r="F25" s="53">
        <v>90.0</v>
      </c>
      <c r="G25" s="53">
        <v>19.6</v>
      </c>
      <c r="H25" s="54"/>
      <c r="I25" s="53">
        <v>6.0</v>
      </c>
      <c r="J25" s="53">
        <v>50.0</v>
      </c>
      <c r="K25" s="53">
        <v>49.0</v>
      </c>
      <c r="L25" s="53">
        <v>138.0</v>
      </c>
      <c r="M25" s="53">
        <v>83.0</v>
      </c>
      <c r="N25" s="53">
        <v>20.9</v>
      </c>
      <c r="O25" s="54"/>
      <c r="P25" s="53">
        <v>6.0</v>
      </c>
      <c r="Q25" s="53">
        <v>58.0</v>
      </c>
      <c r="R25" s="53">
        <v>52.0</v>
      </c>
      <c r="S25" s="53">
        <v>343.1</v>
      </c>
      <c r="T25" s="53">
        <v>259.3</v>
      </c>
      <c r="U25" s="53">
        <v>156.1</v>
      </c>
      <c r="V25" s="54"/>
      <c r="W25" s="53">
        <v>338.8</v>
      </c>
      <c r="X25" s="53">
        <v>174.3</v>
      </c>
      <c r="Y25" s="53">
        <v>98.0</v>
      </c>
      <c r="Z25" s="54"/>
      <c r="AA25" s="53">
        <v>342.4</v>
      </c>
      <c r="AB25" s="53">
        <v>369.7</v>
      </c>
      <c r="AC25" s="53">
        <v>243.9</v>
      </c>
      <c r="AD25" s="54"/>
      <c r="AE25" s="53">
        <v>341.8</v>
      </c>
      <c r="AF25" s="53">
        <v>414.3</v>
      </c>
      <c r="AG25" s="53">
        <v>221.6</v>
      </c>
      <c r="AH25" s="54"/>
      <c r="AI25" s="53">
        <v>349.7</v>
      </c>
      <c r="AJ25" s="53">
        <v>386.1</v>
      </c>
      <c r="AK25" s="53">
        <v>243.6</v>
      </c>
      <c r="AL25" s="54"/>
      <c r="AM25" s="53">
        <v>341.0</v>
      </c>
      <c r="AN25" s="53">
        <v>410.6</v>
      </c>
      <c r="AO25" s="53">
        <v>231.8</v>
      </c>
      <c r="AP25" s="54"/>
      <c r="AQ25" s="53">
        <v>134.0</v>
      </c>
      <c r="AR25" s="54">
        <f t="shared" ref="AR25:AS25" si="37">F25</f>
        <v>90</v>
      </c>
      <c r="AS25" s="56">
        <f t="shared" si="37"/>
        <v>19.6</v>
      </c>
      <c r="AT25" s="54"/>
      <c r="AU25" s="53">
        <v>139.0</v>
      </c>
      <c r="AV25" s="54">
        <f t="shared" ref="AV25:AW25" si="38">M25</f>
        <v>83</v>
      </c>
      <c r="AW25" s="54">
        <f t="shared" si="38"/>
        <v>20.9</v>
      </c>
      <c r="AX25" s="54"/>
      <c r="AY25" s="53">
        <v>134.0</v>
      </c>
      <c r="AZ25" s="54"/>
      <c r="BA25" s="54"/>
      <c r="BB25" s="54"/>
      <c r="BC25" s="89"/>
      <c r="BD25" s="127">
        <v>139.0</v>
      </c>
      <c r="BE25" s="53">
        <v>32.0</v>
      </c>
      <c r="BF25" s="53">
        <v>14.0</v>
      </c>
      <c r="BG25" s="53">
        <v>0.7</v>
      </c>
      <c r="BH25" s="54"/>
      <c r="BI25" s="53">
        <v>22.0</v>
      </c>
      <c r="BJ25" s="53">
        <v>85.0</v>
      </c>
      <c r="BK25" s="53">
        <v>57.0</v>
      </c>
      <c r="BL25" s="89"/>
      <c r="BM25" s="58">
        <v>342.0</v>
      </c>
      <c r="BN25" s="58">
        <v>146.0</v>
      </c>
      <c r="BO25" s="58">
        <v>136.0</v>
      </c>
      <c r="BP25" s="58">
        <v>6.8</v>
      </c>
      <c r="BQ25" s="59"/>
      <c r="BR25" s="58">
        <v>6.0</v>
      </c>
      <c r="BS25" s="58">
        <v>58.0</v>
      </c>
      <c r="BT25" s="58">
        <v>55.0</v>
      </c>
      <c r="BU25" s="59">
        <f t="shared" si="7"/>
        <v>342</v>
      </c>
      <c r="BV25" s="58">
        <v>293.0</v>
      </c>
      <c r="BW25" s="58">
        <v>168.0</v>
      </c>
      <c r="BX25" s="58">
        <v>44.0</v>
      </c>
      <c r="BY25" s="58">
        <v>334.0</v>
      </c>
      <c r="BZ25" s="58">
        <v>309.0</v>
      </c>
      <c r="CA25" s="58">
        <v>168.0</v>
      </c>
      <c r="CB25" s="58">
        <v>41.0</v>
      </c>
      <c r="CC25" s="58">
        <v>341.0</v>
      </c>
      <c r="CD25" s="58">
        <v>212.0</v>
      </c>
      <c r="CE25" s="58">
        <v>118.0</v>
      </c>
      <c r="CF25" s="58">
        <v>12.0</v>
      </c>
      <c r="CG25" s="58">
        <v>334.0</v>
      </c>
      <c r="CH25" s="58">
        <v>212.0</v>
      </c>
      <c r="CI25" s="58">
        <v>119.0</v>
      </c>
      <c r="CJ25" s="58">
        <v>10.0</v>
      </c>
      <c r="CK25" s="58">
        <v>348.0</v>
      </c>
      <c r="CL25" s="58">
        <v>111.0</v>
      </c>
      <c r="CM25" s="58">
        <v>73.0</v>
      </c>
      <c r="CN25" s="58">
        <v>2.0</v>
      </c>
      <c r="CO25" s="58">
        <v>331.0</v>
      </c>
      <c r="CP25" s="58">
        <v>219.0</v>
      </c>
      <c r="CQ25" s="58">
        <v>108.0</v>
      </c>
      <c r="CR25" s="58">
        <v>3.0</v>
      </c>
      <c r="CS25" s="58">
        <v>335.0</v>
      </c>
      <c r="CT25" s="58">
        <v>230.0</v>
      </c>
      <c r="CU25" s="58">
        <v>140.0</v>
      </c>
      <c r="CV25" s="58">
        <v>72.0</v>
      </c>
      <c r="CW25" s="58">
        <v>338.0</v>
      </c>
      <c r="CX25" s="58">
        <v>202.0</v>
      </c>
      <c r="CY25" s="58">
        <v>88.0</v>
      </c>
      <c r="CZ25" s="58">
        <v>61.0</v>
      </c>
      <c r="DA25" s="58">
        <v>323.0</v>
      </c>
      <c r="DB25" s="58">
        <v>206.0</v>
      </c>
      <c r="DC25" s="58">
        <v>91.0</v>
      </c>
      <c r="DD25" s="58">
        <v>66.0</v>
      </c>
      <c r="DE25" s="59">
        <f t="shared" si="8"/>
        <v>146</v>
      </c>
      <c r="DF25" s="58">
        <v>35.0</v>
      </c>
      <c r="DG25" s="58">
        <v>136.0</v>
      </c>
      <c r="DH25" s="58">
        <v>6.8</v>
      </c>
      <c r="DI25" s="59"/>
      <c r="DJ25" s="58">
        <v>7.0</v>
      </c>
      <c r="DK25" s="58">
        <v>55.0</v>
      </c>
      <c r="DL25" s="58">
        <v>52.0</v>
      </c>
      <c r="DM25" s="89"/>
      <c r="DN25" s="61">
        <v>340.0</v>
      </c>
      <c r="DO25" s="61">
        <v>140.0</v>
      </c>
      <c r="DP25" s="61">
        <v>43.56</v>
      </c>
      <c r="DQ25" s="61">
        <v>24.06</v>
      </c>
      <c r="DR25" s="61">
        <v>7.17</v>
      </c>
      <c r="DS25" s="61">
        <v>8.0</v>
      </c>
      <c r="DT25" s="61">
        <v>41.0</v>
      </c>
      <c r="DU25" s="61">
        <v>51.0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342.0</v>
      </c>
      <c r="EF25" s="63">
        <v>137.0</v>
      </c>
      <c r="EG25" s="63">
        <v>72.0</v>
      </c>
      <c r="EH25" s="63">
        <v>3.0</v>
      </c>
      <c r="EI25" s="64"/>
      <c r="EJ25" s="63">
        <v>9.0</v>
      </c>
      <c r="EK25" s="63">
        <v>53.0</v>
      </c>
      <c r="EL25" s="63">
        <v>54.0</v>
      </c>
      <c r="EM25" s="63">
        <v>137.0</v>
      </c>
      <c r="EN25" s="63">
        <v>112.0</v>
      </c>
      <c r="EO25" s="63">
        <v>4.7</v>
      </c>
      <c r="EP25" s="64"/>
      <c r="EQ25" s="63">
        <v>9.0</v>
      </c>
      <c r="ER25" s="63">
        <v>54.0</v>
      </c>
      <c r="ES25" s="63">
        <v>55.0</v>
      </c>
      <c r="ET25" s="63">
        <v>341.0</v>
      </c>
      <c r="EU25" s="63">
        <v>0.0</v>
      </c>
      <c r="EV25" s="63">
        <v>0.0</v>
      </c>
      <c r="EW25" s="63">
        <v>0.0</v>
      </c>
      <c r="EX25" s="63">
        <v>339.0</v>
      </c>
      <c r="EY25" s="63">
        <v>256.0</v>
      </c>
      <c r="EZ25" s="63">
        <v>148.8</v>
      </c>
      <c r="FA25" s="63">
        <v>5.7</v>
      </c>
      <c r="FB25" s="63">
        <v>340.0</v>
      </c>
      <c r="FC25" s="63">
        <v>0.0</v>
      </c>
      <c r="FD25" s="63">
        <v>0.0</v>
      </c>
      <c r="FE25" s="63">
        <v>0.0</v>
      </c>
      <c r="FF25" s="63">
        <v>340.0</v>
      </c>
      <c r="FG25" s="63">
        <v>255.0</v>
      </c>
      <c r="FH25" s="63">
        <v>148.5</v>
      </c>
      <c r="FI25" s="63">
        <v>7.6</v>
      </c>
      <c r="FJ25" s="63">
        <v>342.0</v>
      </c>
      <c r="FK25" s="63">
        <v>243.0</v>
      </c>
      <c r="FL25" s="63">
        <v>140.0</v>
      </c>
      <c r="FM25" s="64"/>
      <c r="FN25" s="63">
        <v>342.0</v>
      </c>
      <c r="FO25" s="63">
        <v>258.0</v>
      </c>
      <c r="FP25" s="63">
        <v>140.0</v>
      </c>
      <c r="FQ25" s="63">
        <v>16.7</v>
      </c>
      <c r="FR25" s="63">
        <v>137.0</v>
      </c>
      <c r="FS25" s="64"/>
      <c r="FT25" s="63">
        <v>16.03</v>
      </c>
      <c r="FU25" s="64"/>
      <c r="FV25" s="63">
        <v>137.0</v>
      </c>
      <c r="FW25" s="64"/>
      <c r="FX25" s="64"/>
      <c r="FY25" s="64"/>
      <c r="FZ25" s="89"/>
      <c r="GA25" s="65">
        <v>341.0</v>
      </c>
      <c r="GB25" s="66">
        <v>394.19</v>
      </c>
      <c r="GC25" s="66">
        <v>245.83</v>
      </c>
      <c r="GD25" s="66">
        <v>21.86</v>
      </c>
      <c r="GE25" s="66">
        <v>341.0</v>
      </c>
      <c r="GF25" s="66">
        <v>418.64</v>
      </c>
      <c r="GG25" s="66">
        <v>242.89</v>
      </c>
      <c r="GH25" s="66">
        <v>24.88</v>
      </c>
      <c r="GI25" s="66">
        <v>341.0</v>
      </c>
      <c r="GJ25" s="66">
        <v>244.72</v>
      </c>
      <c r="GK25" s="66">
        <v>-14046.0</v>
      </c>
      <c r="GL25" s="66">
        <v>-22.45</v>
      </c>
      <c r="GM25" s="66">
        <v>341.0</v>
      </c>
      <c r="GN25" s="66">
        <v>224.65</v>
      </c>
      <c r="GO25" s="66">
        <v>-139.71</v>
      </c>
      <c r="GP25" s="66">
        <v>-29.82</v>
      </c>
      <c r="GQ25" s="66">
        <v>341.0</v>
      </c>
      <c r="GR25" s="66">
        <v>165.59</v>
      </c>
      <c r="GS25" s="66">
        <v>-105.46</v>
      </c>
      <c r="GT25" s="66">
        <v>3.1</v>
      </c>
      <c r="GU25" s="66">
        <v>341.0</v>
      </c>
      <c r="GV25" s="66">
        <v>182.88</v>
      </c>
      <c r="GW25" s="66">
        <v>-105.03</v>
      </c>
      <c r="GX25" s="66">
        <v>0.0</v>
      </c>
      <c r="GY25" s="89"/>
      <c r="GZ25" s="98" t="s">
        <v>91</v>
      </c>
      <c r="HA25" s="98" t="s">
        <v>92</v>
      </c>
      <c r="HB25" s="98">
        <v>250.0</v>
      </c>
      <c r="HC25" s="97">
        <f t="shared" si="10"/>
        <v>12.5</v>
      </c>
      <c r="HD25" s="97">
        <f t="shared" si="11"/>
        <v>5</v>
      </c>
      <c r="HE25" s="98">
        <v>8.0</v>
      </c>
      <c r="HF25" s="99">
        <v>54.0</v>
      </c>
      <c r="HG25" s="99">
        <v>52.0</v>
      </c>
      <c r="HH25" s="98" t="s">
        <v>91</v>
      </c>
      <c r="HI25" s="98" t="s">
        <v>92</v>
      </c>
      <c r="HJ25" s="98">
        <v>367.0</v>
      </c>
      <c r="HK25" s="97">
        <f t="shared" si="12"/>
        <v>18.35</v>
      </c>
      <c r="HL25" s="97">
        <f t="shared" si="13"/>
        <v>7.34</v>
      </c>
      <c r="HM25" s="98">
        <v>5.0</v>
      </c>
      <c r="HN25" s="99">
        <v>56.0</v>
      </c>
      <c r="HO25" s="99">
        <v>56.0</v>
      </c>
      <c r="HP25" s="98" t="s">
        <v>91</v>
      </c>
      <c r="HQ25" s="98" t="s">
        <v>92</v>
      </c>
      <c r="HR25" s="98">
        <v>133.0</v>
      </c>
      <c r="HS25" s="97">
        <f t="shared" si="14"/>
        <v>6.65</v>
      </c>
      <c r="HT25" s="97">
        <f t="shared" si="15"/>
        <v>2.66</v>
      </c>
      <c r="HU25" s="98">
        <v>7.0</v>
      </c>
      <c r="HV25" s="99">
        <v>54.0</v>
      </c>
      <c r="HW25" s="99">
        <v>54.0</v>
      </c>
      <c r="HX25" s="89"/>
      <c r="HY25" s="72">
        <v>135.0</v>
      </c>
      <c r="HZ25" s="72">
        <v>33.0</v>
      </c>
      <c r="IA25" s="72">
        <v>110.0</v>
      </c>
      <c r="IB25" s="72">
        <v>5.5</v>
      </c>
      <c r="IC25" s="73"/>
      <c r="ID25" s="72">
        <v>2.0</v>
      </c>
      <c r="IE25" s="72">
        <v>58.0</v>
      </c>
      <c r="IF25" s="72">
        <v>38.0</v>
      </c>
      <c r="IG25" s="89"/>
      <c r="IH25" s="74">
        <v>140.0</v>
      </c>
      <c r="II25" s="74">
        <v>34.1</v>
      </c>
      <c r="IJ25" s="74">
        <v>113.0</v>
      </c>
      <c r="IK25" s="74">
        <v>5.6</v>
      </c>
      <c r="IL25" s="74">
        <v>6.5</v>
      </c>
      <c r="IM25" s="74">
        <v>6.0</v>
      </c>
      <c r="IN25" s="74">
        <v>48.0</v>
      </c>
      <c r="IO25" s="74">
        <v>47.0</v>
      </c>
      <c r="IP25" s="74">
        <v>140.0</v>
      </c>
      <c r="IQ25" s="74">
        <v>35.0</v>
      </c>
      <c r="IR25" s="74">
        <v>6.0</v>
      </c>
      <c r="IS25" s="74">
        <v>0.1</v>
      </c>
      <c r="IT25" s="74">
        <v>0.3</v>
      </c>
      <c r="IU25" s="74">
        <v>12.0</v>
      </c>
      <c r="IV25" s="74">
        <v>49.0</v>
      </c>
      <c r="IW25" s="74">
        <v>48.0</v>
      </c>
      <c r="IX25" s="89"/>
      <c r="IY25" s="76">
        <v>139.23</v>
      </c>
      <c r="IZ25" s="76">
        <v>34.75</v>
      </c>
      <c r="JA25" s="76">
        <v>386.08</v>
      </c>
      <c r="JB25" s="76">
        <v>19.3</v>
      </c>
      <c r="JC25" s="76">
        <v>7.88</v>
      </c>
      <c r="JD25" s="76">
        <v>3.0</v>
      </c>
      <c r="JE25" s="76">
        <v>65.79</v>
      </c>
      <c r="JF25" s="76">
        <v>49.14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137.0</v>
      </c>
      <c r="JQ25" s="78">
        <v>32.3</v>
      </c>
      <c r="JR25" s="78">
        <v>0.0</v>
      </c>
      <c r="JS25" s="78">
        <v>0.0</v>
      </c>
      <c r="JT25" s="78">
        <v>0.0</v>
      </c>
      <c r="JU25" s="78">
        <v>2.0</v>
      </c>
      <c r="JV25" s="78">
        <v>48.0</v>
      </c>
      <c r="JW25" s="78">
        <v>47.0</v>
      </c>
      <c r="JX25" s="78">
        <v>137.0</v>
      </c>
      <c r="JY25" s="78">
        <v>34.0</v>
      </c>
      <c r="JZ25" s="78">
        <v>144.0</v>
      </c>
      <c r="KA25" s="78">
        <v>7.8</v>
      </c>
      <c r="KB25" s="78">
        <v>3.1</v>
      </c>
      <c r="KC25" s="78">
        <v>2.0</v>
      </c>
      <c r="KD25" s="78">
        <v>51.0</v>
      </c>
      <c r="KE25" s="78">
        <v>50.0</v>
      </c>
      <c r="KF25" s="89"/>
      <c r="KG25" s="79">
        <v>138.0</v>
      </c>
      <c r="KH25" s="238">
        <v>34.0</v>
      </c>
      <c r="KI25" s="238">
        <v>52.0</v>
      </c>
      <c r="KJ25" s="238">
        <v>2.6</v>
      </c>
      <c r="KK25" s="79"/>
      <c r="KL25" s="79">
        <v>1.0</v>
      </c>
      <c r="KM25" s="79">
        <v>50.0</v>
      </c>
      <c r="KN25" s="79">
        <v>50.0</v>
      </c>
      <c r="KO25" s="79">
        <v>138.0</v>
      </c>
      <c r="KP25" s="235">
        <v>34.0</v>
      </c>
      <c r="KQ25" s="235">
        <v>3.0</v>
      </c>
      <c r="KR25" s="235">
        <v>0.2</v>
      </c>
      <c r="KS25" s="79"/>
      <c r="KT25" s="79">
        <v>1.0</v>
      </c>
      <c r="KU25" s="79">
        <v>48.0</v>
      </c>
      <c r="KV25" s="79">
        <v>46.0</v>
      </c>
      <c r="KW25" s="89"/>
      <c r="KX25" s="81">
        <v>136.0</v>
      </c>
      <c r="KY25" s="81">
        <v>35.0</v>
      </c>
      <c r="KZ25" s="81">
        <v>186.0</v>
      </c>
      <c r="LA25" s="81">
        <v>9.1</v>
      </c>
      <c r="LB25" s="81">
        <v>3.0</v>
      </c>
      <c r="LC25" s="81">
        <v>3.0</v>
      </c>
      <c r="LD25" s="81">
        <v>53.0</v>
      </c>
      <c r="LE25" s="81">
        <v>53.0</v>
      </c>
      <c r="LF25" s="81">
        <v>136.0</v>
      </c>
      <c r="LG25" s="81">
        <v>35.0</v>
      </c>
      <c r="LH25" s="81">
        <v>253.0</v>
      </c>
      <c r="LI25" s="81">
        <v>12.4</v>
      </c>
      <c r="LJ25" s="81">
        <v>5.0</v>
      </c>
      <c r="LK25" s="81">
        <v>5.0</v>
      </c>
      <c r="LL25" s="81">
        <v>57.0</v>
      </c>
      <c r="LM25" s="81">
        <v>54.0</v>
      </c>
      <c r="LN25" s="89"/>
      <c r="LO25" s="83">
        <v>336.0</v>
      </c>
      <c r="LP25" s="82">
        <v>287.0</v>
      </c>
      <c r="LQ25" s="82">
        <v>159.0</v>
      </c>
      <c r="LR25" s="83">
        <v>69.0</v>
      </c>
      <c r="LS25" s="82">
        <v>320.0</v>
      </c>
      <c r="LT25" s="83">
        <v>57.0</v>
      </c>
      <c r="LU25" s="83">
        <v>6.5</v>
      </c>
      <c r="LV25" s="83">
        <v>141.0</v>
      </c>
      <c r="LW25" s="83">
        <v>105.0</v>
      </c>
      <c r="LX25" s="83">
        <v>57.0</v>
      </c>
      <c r="LY25" s="83">
        <v>56.0</v>
      </c>
      <c r="LZ25" s="83">
        <v>12.0</v>
      </c>
      <c r="MA25" s="83">
        <v>102.0</v>
      </c>
      <c r="MB25" s="83">
        <v>3.3</v>
      </c>
      <c r="MC25" s="83">
        <v>142.0</v>
      </c>
      <c r="MD25" s="83">
        <v>182.0</v>
      </c>
      <c r="ME25" s="83">
        <v>72.0</v>
      </c>
      <c r="MF25" s="83">
        <v>62.0</v>
      </c>
      <c r="MG25" s="83">
        <v>12.0</v>
      </c>
      <c r="MH25" s="83">
        <v>0.0</v>
      </c>
      <c r="MI25" s="83">
        <v>0.0</v>
      </c>
      <c r="MJ25" s="83">
        <v>119.0</v>
      </c>
      <c r="MK25" s="83">
        <v>0.0</v>
      </c>
      <c r="ML25" s="83">
        <v>43.0</v>
      </c>
      <c r="MM25" s="83">
        <v>44.0</v>
      </c>
      <c r="MN25" s="83">
        <v>5.0</v>
      </c>
      <c r="MO25" s="86"/>
      <c r="MP25" s="87"/>
      <c r="MQ25" s="87"/>
      <c r="MR25" s="83">
        <v>2.1</v>
      </c>
      <c r="MS25" s="83">
        <v>0.6</v>
      </c>
      <c r="MT25" s="83">
        <v>38.0</v>
      </c>
      <c r="MU25" s="83">
        <v>37.0</v>
      </c>
      <c r="MV25" s="83">
        <v>39.0</v>
      </c>
      <c r="MW25" s="88" t="s">
        <v>143</v>
      </c>
      <c r="MX25" s="83">
        <v>5.0</v>
      </c>
      <c r="MY25" s="87"/>
      <c r="MZ25" s="87"/>
      <c r="NA25" s="83">
        <v>26.7</v>
      </c>
      <c r="NB25" s="83">
        <v>8.5</v>
      </c>
      <c r="NC25" s="83">
        <v>480.0</v>
      </c>
      <c r="ND25" s="83">
        <v>34.0</v>
      </c>
      <c r="NE25" s="83">
        <v>42.0</v>
      </c>
      <c r="NF25" s="83">
        <v>41.0</v>
      </c>
      <c r="NG25" s="83">
        <v>5.0</v>
      </c>
      <c r="NH25" s="88"/>
      <c r="NI25" s="88"/>
      <c r="NJ25" s="83">
        <v>0.0</v>
      </c>
      <c r="NK25" s="83">
        <v>0.0</v>
      </c>
      <c r="NL25" s="83">
        <v>0.0</v>
      </c>
      <c r="NM25" s="121">
        <v>35.0</v>
      </c>
      <c r="NN25" s="83">
        <v>52.0</v>
      </c>
      <c r="NO25" s="83">
        <v>48.0</v>
      </c>
      <c r="NP25" s="83">
        <v>4.0</v>
      </c>
    </row>
    <row r="26" ht="14.25" customHeight="1">
      <c r="A26" s="49">
        <v>0.541666666666667</v>
      </c>
      <c r="B26" s="50"/>
      <c r="C26" s="51">
        <v>50.13</v>
      </c>
      <c r="D26" s="52">
        <v>338.0</v>
      </c>
      <c r="E26" s="53">
        <v>138.0</v>
      </c>
      <c r="F26" s="53">
        <v>88.0</v>
      </c>
      <c r="G26" s="53">
        <v>18.6</v>
      </c>
      <c r="H26" s="54"/>
      <c r="I26" s="53">
        <v>6.0</v>
      </c>
      <c r="J26" s="53">
        <v>50.0</v>
      </c>
      <c r="K26" s="53">
        <v>49.0</v>
      </c>
      <c r="L26" s="53">
        <v>138.0</v>
      </c>
      <c r="M26" s="53">
        <v>83.0</v>
      </c>
      <c r="N26" s="53">
        <v>19.9</v>
      </c>
      <c r="O26" s="54"/>
      <c r="P26" s="53">
        <v>6.0</v>
      </c>
      <c r="Q26" s="53">
        <v>58.0</v>
      </c>
      <c r="R26" s="53">
        <v>52.0</v>
      </c>
      <c r="S26" s="53">
        <v>338.5</v>
      </c>
      <c r="T26" s="53">
        <v>237.6</v>
      </c>
      <c r="U26" s="53">
        <v>140.6</v>
      </c>
      <c r="V26" s="54"/>
      <c r="W26" s="53">
        <v>317.5</v>
      </c>
      <c r="X26" s="53">
        <v>173.5</v>
      </c>
      <c r="Y26" s="53">
        <v>77.6</v>
      </c>
      <c r="Z26" s="54"/>
      <c r="AA26" s="53">
        <v>340.6</v>
      </c>
      <c r="AB26" s="53">
        <v>435.6</v>
      </c>
      <c r="AC26" s="53">
        <v>248.2</v>
      </c>
      <c r="AD26" s="54"/>
      <c r="AE26" s="53">
        <v>340.5</v>
      </c>
      <c r="AF26" s="53">
        <v>399.9</v>
      </c>
      <c r="AG26" s="53">
        <v>226.2</v>
      </c>
      <c r="AH26" s="54"/>
      <c r="AI26" s="53">
        <v>347.5</v>
      </c>
      <c r="AJ26" s="53">
        <v>402.2</v>
      </c>
      <c r="AK26" s="53">
        <v>239.8</v>
      </c>
      <c r="AL26" s="54"/>
      <c r="AM26" s="53">
        <v>338.1</v>
      </c>
      <c r="AN26" s="53">
        <v>422.2</v>
      </c>
      <c r="AO26" s="53">
        <v>222.6</v>
      </c>
      <c r="AP26" s="54"/>
      <c r="AQ26" s="53">
        <v>132.0</v>
      </c>
      <c r="AR26" s="53">
        <v>162.0</v>
      </c>
      <c r="AS26" s="55">
        <v>33.6</v>
      </c>
      <c r="AT26" s="54"/>
      <c r="AU26" s="53">
        <v>137.0</v>
      </c>
      <c r="AV26" s="53">
        <v>83.0</v>
      </c>
      <c r="AW26" s="54">
        <f>N26</f>
        <v>19.9</v>
      </c>
      <c r="AX26" s="54"/>
      <c r="AY26" s="182">
        <f>E26</f>
        <v>138</v>
      </c>
      <c r="AZ26" s="54"/>
      <c r="BA26" s="54"/>
      <c r="BB26" s="54"/>
      <c r="BC26" s="89"/>
      <c r="BD26" s="127">
        <v>137.0</v>
      </c>
      <c r="BE26" s="53">
        <v>32.0</v>
      </c>
      <c r="BF26" s="53">
        <v>14.0</v>
      </c>
      <c r="BG26" s="53">
        <v>0.7</v>
      </c>
      <c r="BH26" s="54"/>
      <c r="BI26" s="53">
        <v>22.0</v>
      </c>
      <c r="BJ26" s="53">
        <v>85.0</v>
      </c>
      <c r="BK26" s="53">
        <v>57.0</v>
      </c>
      <c r="BL26" s="89"/>
      <c r="BM26" s="58">
        <v>342.0</v>
      </c>
      <c r="BN26" s="58">
        <v>146.0</v>
      </c>
      <c r="BO26" s="58">
        <v>216.0</v>
      </c>
      <c r="BP26" s="58">
        <v>10.8</v>
      </c>
      <c r="BQ26" s="59"/>
      <c r="BR26" s="58">
        <v>6.0</v>
      </c>
      <c r="BS26" s="58">
        <v>58.0</v>
      </c>
      <c r="BT26" s="58">
        <v>52.0</v>
      </c>
      <c r="BU26" s="59">
        <f t="shared" si="7"/>
        <v>342</v>
      </c>
      <c r="BV26" s="58">
        <v>286.0</v>
      </c>
      <c r="BW26" s="58">
        <v>168.0</v>
      </c>
      <c r="BX26" s="58">
        <v>21.0</v>
      </c>
      <c r="BY26" s="58">
        <v>335.0</v>
      </c>
      <c r="BZ26" s="58">
        <v>299.0</v>
      </c>
      <c r="CA26" s="58">
        <v>167.0</v>
      </c>
      <c r="CB26" s="58">
        <v>19.0</v>
      </c>
      <c r="CC26" s="58">
        <v>341.0</v>
      </c>
      <c r="CD26" s="58">
        <v>240.0</v>
      </c>
      <c r="CE26" s="58">
        <v>136.0</v>
      </c>
      <c r="CF26" s="58">
        <v>8.0</v>
      </c>
      <c r="CG26" s="58">
        <v>334.0</v>
      </c>
      <c r="CH26" s="58">
        <v>242.0</v>
      </c>
      <c r="CI26" s="58">
        <v>134.0</v>
      </c>
      <c r="CJ26" s="58">
        <v>8.0</v>
      </c>
      <c r="CK26" s="58">
        <v>347.0</v>
      </c>
      <c r="CL26" s="58">
        <v>107.0</v>
      </c>
      <c r="CM26" s="58">
        <v>71.0</v>
      </c>
      <c r="CN26" s="58">
        <v>2.0</v>
      </c>
      <c r="CO26" s="58">
        <v>331.0</v>
      </c>
      <c r="CP26" s="58">
        <v>216.0</v>
      </c>
      <c r="CQ26" s="58">
        <v>107.0</v>
      </c>
      <c r="CR26" s="58">
        <v>3.0</v>
      </c>
      <c r="CS26" s="58">
        <v>335.0</v>
      </c>
      <c r="CT26" s="58">
        <v>254.0</v>
      </c>
      <c r="CU26" s="58">
        <v>146.0</v>
      </c>
      <c r="CV26" s="58">
        <v>93.0</v>
      </c>
      <c r="CW26" s="58">
        <v>337.0</v>
      </c>
      <c r="CX26" s="58">
        <v>218.0</v>
      </c>
      <c r="CY26" s="58">
        <v>106.0</v>
      </c>
      <c r="CZ26" s="58">
        <v>60.0</v>
      </c>
      <c r="DA26" s="58">
        <v>323.0</v>
      </c>
      <c r="DB26" s="58">
        <v>220.0</v>
      </c>
      <c r="DC26" s="58">
        <v>108.0</v>
      </c>
      <c r="DD26" s="58">
        <v>54.0</v>
      </c>
      <c r="DE26" s="59">
        <f t="shared" si="8"/>
        <v>146</v>
      </c>
      <c r="DF26" s="58">
        <v>35.0</v>
      </c>
      <c r="DG26" s="58">
        <v>216.0</v>
      </c>
      <c r="DH26" s="58">
        <v>10.8</v>
      </c>
      <c r="DI26" s="59"/>
      <c r="DJ26" s="58">
        <v>7.0</v>
      </c>
      <c r="DK26" s="58">
        <v>55.0</v>
      </c>
      <c r="DL26" s="58">
        <v>52.0</v>
      </c>
      <c r="DM26" s="89"/>
      <c r="DN26" s="61">
        <v>340.0</v>
      </c>
      <c r="DO26" s="61">
        <v>140.0</v>
      </c>
      <c r="DP26" s="61">
        <v>49.59</v>
      </c>
      <c r="DQ26" s="61">
        <v>27.48</v>
      </c>
      <c r="DR26" s="61">
        <v>9.18</v>
      </c>
      <c r="DS26" s="61">
        <v>8.0</v>
      </c>
      <c r="DT26" s="61">
        <v>43.0</v>
      </c>
      <c r="DU26" s="61">
        <v>52.7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340.0</v>
      </c>
      <c r="EF26" s="63">
        <v>137.0</v>
      </c>
      <c r="EG26" s="63">
        <v>90.0</v>
      </c>
      <c r="EH26" s="63">
        <v>3.7</v>
      </c>
      <c r="EI26" s="64"/>
      <c r="EJ26" s="63">
        <v>9.0</v>
      </c>
      <c r="EK26" s="63">
        <v>54.0</v>
      </c>
      <c r="EL26" s="63">
        <v>55.0</v>
      </c>
      <c r="EM26" s="63">
        <v>137.0</v>
      </c>
      <c r="EN26" s="63">
        <v>114.0</v>
      </c>
      <c r="EO26" s="63">
        <v>4.7</v>
      </c>
      <c r="EP26" s="64"/>
      <c r="EQ26" s="63">
        <v>9.0</v>
      </c>
      <c r="ER26" s="63">
        <v>55.0</v>
      </c>
      <c r="ES26" s="63">
        <v>55.0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257.0</v>
      </c>
      <c r="EZ26" s="63">
        <v>148.9</v>
      </c>
      <c r="FA26" s="63">
        <v>6.1</v>
      </c>
      <c r="FB26" s="63">
        <v>338.0</v>
      </c>
      <c r="FC26" s="63">
        <v>0.0</v>
      </c>
      <c r="FD26" s="63">
        <v>0.0</v>
      </c>
      <c r="FE26" s="63">
        <v>0.0</v>
      </c>
      <c r="FF26" s="63">
        <v>338.0</v>
      </c>
      <c r="FG26" s="63">
        <v>257.0</v>
      </c>
      <c r="FH26" s="63">
        <v>148.8</v>
      </c>
      <c r="FI26" s="63">
        <v>8.0</v>
      </c>
      <c r="FJ26" s="63">
        <v>338.0</v>
      </c>
      <c r="FK26" s="63">
        <v>247.0</v>
      </c>
      <c r="FL26" s="63">
        <v>141.8</v>
      </c>
      <c r="FM26" s="64"/>
      <c r="FN26" s="63">
        <v>340.0</v>
      </c>
      <c r="FO26" s="63">
        <v>262.0</v>
      </c>
      <c r="FP26" s="63">
        <v>141.7</v>
      </c>
      <c r="FQ26" s="63">
        <v>17.6</v>
      </c>
      <c r="FR26" s="63">
        <v>137.0</v>
      </c>
      <c r="FS26" s="64"/>
      <c r="FT26" s="63">
        <v>13.52</v>
      </c>
      <c r="FU26" s="64"/>
      <c r="FV26" s="63">
        <v>137.0</v>
      </c>
      <c r="FW26" s="64"/>
      <c r="FX26" s="64"/>
      <c r="FY26" s="64"/>
      <c r="FZ26" s="89"/>
      <c r="GA26" s="65">
        <v>340.0</v>
      </c>
      <c r="GB26" s="66">
        <v>385.25</v>
      </c>
      <c r="GC26" s="66">
        <v>236.61</v>
      </c>
      <c r="GD26" s="66">
        <v>31.07</v>
      </c>
      <c r="GE26" s="66">
        <v>340.0</v>
      </c>
      <c r="GF26" s="66">
        <v>409.14</v>
      </c>
      <c r="GG26" s="66">
        <v>233.26</v>
      </c>
      <c r="GH26" s="66">
        <v>34.26</v>
      </c>
      <c r="GI26" s="66">
        <v>340.0</v>
      </c>
      <c r="GJ26" s="66">
        <v>250.44</v>
      </c>
      <c r="GK26" s="66">
        <v>-142.39</v>
      </c>
      <c r="GL26" s="66">
        <v>-22.11</v>
      </c>
      <c r="GM26" s="66">
        <v>340.0</v>
      </c>
      <c r="GN26" s="66">
        <v>229.48</v>
      </c>
      <c r="GO26" s="66">
        <v>-141.13</v>
      </c>
      <c r="GP26" s="66">
        <v>-30.24</v>
      </c>
      <c r="GQ26" s="66">
        <v>340.0</v>
      </c>
      <c r="GR26" s="66">
        <v>167.2</v>
      </c>
      <c r="GS26" s="66">
        <v>-107.8</v>
      </c>
      <c r="GT26" s="66">
        <v>0.0</v>
      </c>
      <c r="GU26" s="66">
        <v>340.0</v>
      </c>
      <c r="GV26" s="66">
        <v>190.5</v>
      </c>
      <c r="GW26" s="66">
        <v>-108.38</v>
      </c>
      <c r="GX26" s="66">
        <v>-4.1</v>
      </c>
      <c r="GY26" s="89"/>
      <c r="GZ26" s="98" t="s">
        <v>91</v>
      </c>
      <c r="HA26" s="98" t="s">
        <v>92</v>
      </c>
      <c r="HB26" s="98">
        <v>390.0</v>
      </c>
      <c r="HC26" s="97">
        <f t="shared" si="10"/>
        <v>19.5</v>
      </c>
      <c r="HD26" s="97">
        <f t="shared" si="11"/>
        <v>7.8</v>
      </c>
      <c r="HE26" s="98">
        <v>8.0</v>
      </c>
      <c r="HF26" s="99">
        <v>54.0</v>
      </c>
      <c r="HG26" s="99">
        <v>52.0</v>
      </c>
      <c r="HH26" s="98" t="s">
        <v>91</v>
      </c>
      <c r="HI26" s="98" t="s">
        <v>92</v>
      </c>
      <c r="HJ26" s="98">
        <v>390.0</v>
      </c>
      <c r="HK26" s="97">
        <f t="shared" si="12"/>
        <v>19.5</v>
      </c>
      <c r="HL26" s="97">
        <f t="shared" si="13"/>
        <v>7.8</v>
      </c>
      <c r="HM26" s="98">
        <v>5.0</v>
      </c>
      <c r="HN26" s="99">
        <v>56.0</v>
      </c>
      <c r="HO26" s="99">
        <v>56.0</v>
      </c>
      <c r="HP26" s="98" t="s">
        <v>91</v>
      </c>
      <c r="HQ26" s="98" t="s">
        <v>92</v>
      </c>
      <c r="HR26" s="98">
        <v>300.0</v>
      </c>
      <c r="HS26" s="97">
        <f t="shared" si="14"/>
        <v>15</v>
      </c>
      <c r="HT26" s="97">
        <f t="shared" si="15"/>
        <v>6</v>
      </c>
      <c r="HU26" s="98">
        <v>7.0</v>
      </c>
      <c r="HV26" s="99">
        <v>54.0</v>
      </c>
      <c r="HW26" s="99">
        <v>54.0</v>
      </c>
      <c r="HX26" s="89"/>
      <c r="HY26" s="72">
        <v>135.0</v>
      </c>
      <c r="HZ26" s="72">
        <v>33.0</v>
      </c>
      <c r="IA26" s="72">
        <v>66.0</v>
      </c>
      <c r="IB26" s="72">
        <v>3.3</v>
      </c>
      <c r="IC26" s="73"/>
      <c r="ID26" s="72">
        <v>2.0</v>
      </c>
      <c r="IE26" s="72">
        <v>60.0</v>
      </c>
      <c r="IF26" s="72">
        <v>40.0</v>
      </c>
      <c r="IG26" s="89"/>
      <c r="IH26" s="74">
        <v>137.0</v>
      </c>
      <c r="II26" s="74">
        <v>33.2</v>
      </c>
      <c r="IJ26" s="74">
        <v>139.0</v>
      </c>
      <c r="IK26" s="74">
        <v>7.3</v>
      </c>
      <c r="IL26" s="74">
        <v>7.9</v>
      </c>
      <c r="IM26" s="74">
        <v>6.0</v>
      </c>
      <c r="IN26" s="74">
        <v>48.0</v>
      </c>
      <c r="IO26" s="74">
        <v>47.0</v>
      </c>
      <c r="IP26" s="74">
        <v>137.0</v>
      </c>
      <c r="IQ26" s="74">
        <v>33.7</v>
      </c>
      <c r="IR26" s="74">
        <v>4.0</v>
      </c>
      <c r="IS26" s="74">
        <v>0.1</v>
      </c>
      <c r="IT26" s="74">
        <v>0.2</v>
      </c>
      <c r="IU26" s="74">
        <v>12.0</v>
      </c>
      <c r="IV26" s="74">
        <v>49.0</v>
      </c>
      <c r="IW26" s="74">
        <v>48.0</v>
      </c>
      <c r="IX26" s="89"/>
      <c r="IY26" s="76">
        <v>138.85</v>
      </c>
      <c r="IZ26" s="76">
        <v>34.48</v>
      </c>
      <c r="JA26" s="76">
        <v>425.14</v>
      </c>
      <c r="JB26" s="76">
        <v>21.25</v>
      </c>
      <c r="JC26" s="76">
        <v>10.23</v>
      </c>
      <c r="JD26" s="76">
        <v>3.0</v>
      </c>
      <c r="JE26" s="76">
        <v>72.54</v>
      </c>
      <c r="JF26" s="76">
        <v>52.36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136.0</v>
      </c>
      <c r="JQ26" s="78">
        <v>32.2</v>
      </c>
      <c r="JR26" s="78">
        <v>0.0</v>
      </c>
      <c r="JS26" s="78">
        <v>0.0</v>
      </c>
      <c r="JT26" s="78">
        <v>0.0</v>
      </c>
      <c r="JU26" s="78">
        <v>2.0</v>
      </c>
      <c r="JV26" s="78">
        <v>50.0</v>
      </c>
      <c r="JW26" s="78">
        <v>50.0</v>
      </c>
      <c r="JX26" s="78">
        <v>136.0</v>
      </c>
      <c r="JY26" s="78">
        <v>33.9</v>
      </c>
      <c r="JZ26" s="78">
        <v>140.0</v>
      </c>
      <c r="KA26" s="78">
        <v>7.6</v>
      </c>
      <c r="KB26" s="78">
        <v>3.0</v>
      </c>
      <c r="KC26" s="78">
        <v>2.0</v>
      </c>
      <c r="KD26" s="78">
        <v>54.0</v>
      </c>
      <c r="KE26" s="78">
        <v>52.0</v>
      </c>
      <c r="KF26" s="89"/>
      <c r="KG26" s="79">
        <v>138.0</v>
      </c>
      <c r="KH26" s="238">
        <v>34.0</v>
      </c>
      <c r="KI26" s="238">
        <v>50.0</v>
      </c>
      <c r="KJ26" s="238">
        <v>2.5</v>
      </c>
      <c r="KK26" s="79"/>
      <c r="KL26" s="79">
        <v>1.0</v>
      </c>
      <c r="KM26" s="79">
        <v>50.0</v>
      </c>
      <c r="KN26" s="79">
        <v>50.0</v>
      </c>
      <c r="KO26" s="79">
        <v>138.0</v>
      </c>
      <c r="KP26" s="235">
        <v>34.0</v>
      </c>
      <c r="KQ26" s="235">
        <v>3.0</v>
      </c>
      <c r="KR26" s="235">
        <v>0.2</v>
      </c>
      <c r="KS26" s="79"/>
      <c r="KT26" s="79">
        <v>1.0</v>
      </c>
      <c r="KU26" s="79">
        <v>48.0</v>
      </c>
      <c r="KV26" s="79">
        <v>46.0</v>
      </c>
      <c r="KW26" s="89"/>
      <c r="KX26" s="81">
        <v>135.0</v>
      </c>
      <c r="KY26" s="81">
        <v>34.0</v>
      </c>
      <c r="KZ26" s="81">
        <v>218.0</v>
      </c>
      <c r="LA26" s="81">
        <v>10.7</v>
      </c>
      <c r="LB26" s="81">
        <v>3.0</v>
      </c>
      <c r="LC26" s="81">
        <v>3.0</v>
      </c>
      <c r="LD26" s="81">
        <v>53.0</v>
      </c>
      <c r="LE26" s="81">
        <v>53.0</v>
      </c>
      <c r="LF26" s="81">
        <v>135.0</v>
      </c>
      <c r="LG26" s="81">
        <v>34.0</v>
      </c>
      <c r="LH26" s="81">
        <v>251.0</v>
      </c>
      <c r="LI26" s="81">
        <v>12.3</v>
      </c>
      <c r="LJ26" s="81">
        <v>5.0</v>
      </c>
      <c r="LK26" s="81">
        <v>5.0</v>
      </c>
      <c r="LL26" s="81">
        <v>57.0</v>
      </c>
      <c r="LM26" s="81">
        <v>54.0</v>
      </c>
      <c r="LN26" s="89"/>
      <c r="LO26" s="83">
        <v>338.0</v>
      </c>
      <c r="LP26" s="82">
        <v>287.0</v>
      </c>
      <c r="LQ26" s="82">
        <v>160.0</v>
      </c>
      <c r="LR26" s="83">
        <v>70.0</v>
      </c>
      <c r="LS26" s="82">
        <v>322.0</v>
      </c>
      <c r="LT26" s="83">
        <v>54.0</v>
      </c>
      <c r="LU26" s="83">
        <v>5.5</v>
      </c>
      <c r="LV26" s="83">
        <v>142.0</v>
      </c>
      <c r="LW26" s="83">
        <v>98.0</v>
      </c>
      <c r="LX26" s="83">
        <v>58.0</v>
      </c>
      <c r="LY26" s="83">
        <v>58.0</v>
      </c>
      <c r="LZ26" s="83">
        <v>12.0</v>
      </c>
      <c r="MA26" s="83">
        <v>106.0</v>
      </c>
      <c r="MB26" s="83">
        <v>11.6</v>
      </c>
      <c r="MC26" s="83">
        <v>143.0</v>
      </c>
      <c r="MD26" s="83">
        <v>189.0</v>
      </c>
      <c r="ME26" s="83">
        <v>76.0</v>
      </c>
      <c r="MF26" s="83">
        <v>64.0</v>
      </c>
      <c r="MG26" s="83">
        <v>12.0</v>
      </c>
      <c r="MH26" s="83">
        <v>0.0</v>
      </c>
      <c r="MI26" s="83">
        <v>0.0</v>
      </c>
      <c r="MJ26" s="83">
        <v>120.0</v>
      </c>
      <c r="MK26" s="83">
        <v>0.0</v>
      </c>
      <c r="ML26" s="83">
        <v>43.0</v>
      </c>
      <c r="MM26" s="83">
        <v>44.0</v>
      </c>
      <c r="MN26" s="83">
        <v>5.0</v>
      </c>
      <c r="MO26" s="86"/>
      <c r="MP26" s="87"/>
      <c r="MQ26" s="87"/>
      <c r="MR26" s="83">
        <v>0.2</v>
      </c>
      <c r="MS26" s="83">
        <v>0.1</v>
      </c>
      <c r="MT26" s="83">
        <v>6.0</v>
      </c>
      <c r="MU26" s="83">
        <v>37.0</v>
      </c>
      <c r="MV26" s="83">
        <v>43.0</v>
      </c>
      <c r="MW26" s="88" t="s">
        <v>143</v>
      </c>
      <c r="MX26" s="83">
        <v>5.0</v>
      </c>
      <c r="MY26" s="87"/>
      <c r="MZ26" s="87"/>
      <c r="NA26" s="83">
        <v>18.7</v>
      </c>
      <c r="NB26" s="83">
        <v>6.3</v>
      </c>
      <c r="NC26" s="83">
        <v>338.0</v>
      </c>
      <c r="ND26" s="83">
        <v>35.0</v>
      </c>
      <c r="NE26" s="83">
        <v>45.0</v>
      </c>
      <c r="NF26" s="83">
        <v>44.0</v>
      </c>
      <c r="NG26" s="83">
        <v>5.0</v>
      </c>
      <c r="NH26" s="88"/>
      <c r="NI26" s="88"/>
      <c r="NJ26" s="83">
        <v>0.0</v>
      </c>
      <c r="NK26" s="83">
        <v>0.0</v>
      </c>
      <c r="NL26" s="83">
        <v>0.0</v>
      </c>
      <c r="NM26" s="121">
        <v>35.0</v>
      </c>
      <c r="NN26" s="83">
        <v>54.0</v>
      </c>
      <c r="NO26" s="83">
        <v>50.0</v>
      </c>
      <c r="NP26" s="83">
        <v>4.0</v>
      </c>
    </row>
    <row r="27" ht="14.25" customHeight="1">
      <c r="A27" s="49">
        <v>0.583333333333334</v>
      </c>
      <c r="B27" s="50"/>
      <c r="C27" s="51">
        <v>50.28</v>
      </c>
      <c r="D27" s="52">
        <v>340.0</v>
      </c>
      <c r="E27" s="53">
        <v>136.0</v>
      </c>
      <c r="F27" s="53">
        <v>205.0</v>
      </c>
      <c r="G27" s="53">
        <v>42.8</v>
      </c>
      <c r="H27" s="54"/>
      <c r="I27" s="53">
        <v>6.0</v>
      </c>
      <c r="J27" s="53">
        <v>52.0</v>
      </c>
      <c r="K27" s="53">
        <v>50.0</v>
      </c>
      <c r="L27" s="53">
        <v>137.0</v>
      </c>
      <c r="M27" s="53">
        <v>101.0</v>
      </c>
      <c r="N27" s="53">
        <v>25.1</v>
      </c>
      <c r="O27" s="54"/>
      <c r="P27" s="53">
        <v>6.0</v>
      </c>
      <c r="Q27" s="53">
        <v>57.0</v>
      </c>
      <c r="R27" s="53">
        <v>53.0</v>
      </c>
      <c r="S27" s="53">
        <v>341.5</v>
      </c>
      <c r="T27" s="53">
        <v>273.8</v>
      </c>
      <c r="U27" s="53">
        <v>163.8</v>
      </c>
      <c r="V27" s="54"/>
      <c r="W27" s="53">
        <v>337.1</v>
      </c>
      <c r="X27" s="53">
        <v>187.0</v>
      </c>
      <c r="Y27" s="53">
        <v>106.1</v>
      </c>
      <c r="Z27" s="54"/>
      <c r="AA27" s="53">
        <v>341.3</v>
      </c>
      <c r="AB27" s="53">
        <v>352.3</v>
      </c>
      <c r="AC27" s="53">
        <v>232.6</v>
      </c>
      <c r="AD27" s="54"/>
      <c r="AE27" s="53">
        <v>341.3</v>
      </c>
      <c r="AF27" s="53">
        <v>395.1</v>
      </c>
      <c r="AG27" s="53">
        <v>212.4</v>
      </c>
      <c r="AH27" s="54"/>
      <c r="AI27" s="53">
        <v>348.7</v>
      </c>
      <c r="AJ27" s="53">
        <v>398.4</v>
      </c>
      <c r="AK27" s="53">
        <v>250.7</v>
      </c>
      <c r="AL27" s="54"/>
      <c r="AM27" s="53">
        <v>339.7</v>
      </c>
      <c r="AN27" s="53">
        <v>426.3</v>
      </c>
      <c r="AO27" s="53">
        <v>238.1</v>
      </c>
      <c r="AP27" s="54"/>
      <c r="AQ27" s="53">
        <v>133.0</v>
      </c>
      <c r="AR27" s="54">
        <f t="shared" ref="AR27:AS27" si="39">F27</f>
        <v>205</v>
      </c>
      <c r="AS27" s="56">
        <f t="shared" si="39"/>
        <v>42.8</v>
      </c>
      <c r="AT27" s="54"/>
      <c r="AU27" s="53">
        <v>139.0</v>
      </c>
      <c r="AV27" s="54">
        <f t="shared" ref="AV27:AW27" si="40">M27</f>
        <v>101</v>
      </c>
      <c r="AW27" s="54">
        <f t="shared" si="40"/>
        <v>25.1</v>
      </c>
      <c r="AX27" s="54"/>
      <c r="AY27" s="53">
        <v>133.0</v>
      </c>
      <c r="AZ27" s="54"/>
      <c r="BA27" s="54"/>
      <c r="BB27" s="54"/>
      <c r="BC27" s="89"/>
      <c r="BD27" s="127">
        <v>139.0</v>
      </c>
      <c r="BE27" s="53">
        <v>0.0</v>
      </c>
      <c r="BF27" s="53">
        <v>0.0</v>
      </c>
      <c r="BG27" s="53">
        <v>0.0</v>
      </c>
      <c r="BH27" s="54"/>
      <c r="BI27" s="53">
        <v>22.0</v>
      </c>
      <c r="BJ27" s="53">
        <v>85.0</v>
      </c>
      <c r="BK27" s="53">
        <v>64.0</v>
      </c>
      <c r="BL27" s="89"/>
      <c r="BM27" s="58">
        <v>342.0</v>
      </c>
      <c r="BN27" s="58">
        <v>146.0</v>
      </c>
      <c r="BO27" s="58">
        <v>220.0</v>
      </c>
      <c r="BP27" s="58">
        <v>11.0</v>
      </c>
      <c r="BQ27" s="59"/>
      <c r="BR27" s="58">
        <v>6.0</v>
      </c>
      <c r="BS27" s="58">
        <v>68.0</v>
      </c>
      <c r="BT27" s="58">
        <v>61.0</v>
      </c>
      <c r="BU27" s="59">
        <f t="shared" si="7"/>
        <v>342</v>
      </c>
      <c r="BV27" s="58">
        <v>287.0</v>
      </c>
      <c r="BW27" s="58">
        <v>168.0</v>
      </c>
      <c r="BX27" s="58">
        <v>22.0</v>
      </c>
      <c r="BY27" s="58">
        <v>335.0</v>
      </c>
      <c r="BZ27" s="58">
        <v>305.0</v>
      </c>
      <c r="CA27" s="58">
        <v>169.0</v>
      </c>
      <c r="CB27" s="58">
        <v>22.0</v>
      </c>
      <c r="CC27" s="58">
        <v>341.0</v>
      </c>
      <c r="CD27" s="58">
        <v>252.0</v>
      </c>
      <c r="CE27" s="58">
        <v>142.0</v>
      </c>
      <c r="CF27" s="58">
        <v>10.0</v>
      </c>
      <c r="CG27" s="58">
        <v>334.0</v>
      </c>
      <c r="CH27" s="58">
        <v>252.0</v>
      </c>
      <c r="CI27" s="58">
        <v>142.0</v>
      </c>
      <c r="CJ27" s="58">
        <v>11.0</v>
      </c>
      <c r="CK27" s="58">
        <v>347.0</v>
      </c>
      <c r="CL27" s="58">
        <v>111.0</v>
      </c>
      <c r="CM27" s="58">
        <v>73.0</v>
      </c>
      <c r="CN27" s="58">
        <v>3.0</v>
      </c>
      <c r="CO27" s="58">
        <v>331.0</v>
      </c>
      <c r="CP27" s="58">
        <v>237.0</v>
      </c>
      <c r="CQ27" s="58">
        <v>116.0</v>
      </c>
      <c r="CR27" s="58">
        <v>7.0</v>
      </c>
      <c r="CS27" s="58">
        <v>335.0</v>
      </c>
      <c r="CT27" s="58">
        <v>270.0</v>
      </c>
      <c r="CU27" s="58">
        <v>156.0</v>
      </c>
      <c r="CV27" s="58">
        <v>103.0</v>
      </c>
      <c r="CW27" s="58">
        <v>336.0</v>
      </c>
      <c r="CX27" s="58">
        <v>214.0</v>
      </c>
      <c r="CY27" s="58">
        <v>102.0</v>
      </c>
      <c r="CZ27" s="58">
        <v>61.0</v>
      </c>
      <c r="DA27" s="58">
        <v>324.0</v>
      </c>
      <c r="DB27" s="58">
        <v>220.0</v>
      </c>
      <c r="DC27" s="58">
        <v>105.0</v>
      </c>
      <c r="DD27" s="58">
        <v>58.0</v>
      </c>
      <c r="DE27" s="59">
        <f t="shared" si="8"/>
        <v>146</v>
      </c>
      <c r="DF27" s="58">
        <v>35.2</v>
      </c>
      <c r="DG27" s="59">
        <f t="shared" ref="DG27:DH27" si="41">BO27</f>
        <v>220</v>
      </c>
      <c r="DH27" s="59">
        <f t="shared" si="41"/>
        <v>11</v>
      </c>
      <c r="DI27" s="59"/>
      <c r="DJ27" s="58">
        <v>7.0</v>
      </c>
      <c r="DK27" s="58">
        <v>60.0</v>
      </c>
      <c r="DL27" s="58">
        <v>56.0</v>
      </c>
      <c r="DM27" s="89"/>
      <c r="DN27" s="61">
        <v>341.0</v>
      </c>
      <c r="DO27" s="61">
        <v>140.0</v>
      </c>
      <c r="DP27" s="61">
        <v>27.13</v>
      </c>
      <c r="DQ27" s="61">
        <v>15.68</v>
      </c>
      <c r="DR27" s="61">
        <v>2.01</v>
      </c>
      <c r="DS27" s="61">
        <v>8.0</v>
      </c>
      <c r="DT27" s="61">
        <v>44.0</v>
      </c>
      <c r="DU27" s="61">
        <v>53.8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341.0</v>
      </c>
      <c r="EF27" s="63">
        <v>137.0</v>
      </c>
      <c r="EG27" s="63">
        <v>72.0</v>
      </c>
      <c r="EH27" s="63">
        <v>3.0</v>
      </c>
      <c r="EI27" s="64"/>
      <c r="EJ27" s="63">
        <v>9.0</v>
      </c>
      <c r="EK27" s="63">
        <v>56.0</v>
      </c>
      <c r="EL27" s="63">
        <v>57.0</v>
      </c>
      <c r="EM27" s="63">
        <v>137.0</v>
      </c>
      <c r="EN27" s="63">
        <v>115.0</v>
      </c>
      <c r="EO27" s="63">
        <v>4.8</v>
      </c>
      <c r="EP27" s="64"/>
      <c r="EQ27" s="63">
        <v>9.0</v>
      </c>
      <c r="ER27" s="63">
        <v>57.0</v>
      </c>
      <c r="ES27" s="63">
        <v>57.0</v>
      </c>
      <c r="ET27" s="63">
        <v>340.0</v>
      </c>
      <c r="EU27" s="63">
        <v>0.0</v>
      </c>
      <c r="EV27" s="63">
        <v>0.0</v>
      </c>
      <c r="EW27" s="63">
        <v>0.0</v>
      </c>
      <c r="EX27" s="63">
        <v>339.0</v>
      </c>
      <c r="EY27" s="63">
        <v>257.0</v>
      </c>
      <c r="EZ27" s="63">
        <v>149.1</v>
      </c>
      <c r="FA27" s="63">
        <v>5.3</v>
      </c>
      <c r="FB27" s="63">
        <v>339.0</v>
      </c>
      <c r="FC27" s="63">
        <v>0.0</v>
      </c>
      <c r="FD27" s="63">
        <v>0.0</v>
      </c>
      <c r="FE27" s="63">
        <v>0.0</v>
      </c>
      <c r="FF27" s="63">
        <v>338.0</v>
      </c>
      <c r="FG27" s="63">
        <v>257.0</v>
      </c>
      <c r="FH27" s="63">
        <v>148.3</v>
      </c>
      <c r="FI27" s="63">
        <v>7.1</v>
      </c>
      <c r="FJ27" s="63">
        <v>341.0</v>
      </c>
      <c r="FK27" s="63">
        <v>245.0</v>
      </c>
      <c r="FL27" s="63">
        <v>141.2</v>
      </c>
      <c r="FM27" s="64"/>
      <c r="FN27" s="63">
        <v>341.0</v>
      </c>
      <c r="FO27" s="63">
        <v>259.0</v>
      </c>
      <c r="FP27" s="63">
        <v>140.3</v>
      </c>
      <c r="FQ27" s="63">
        <v>16.5</v>
      </c>
      <c r="FR27" s="63">
        <v>137.0</v>
      </c>
      <c r="FS27" s="64"/>
      <c r="FT27" s="63">
        <v>16.01</v>
      </c>
      <c r="FU27" s="64"/>
      <c r="FV27" s="63">
        <v>137.0</v>
      </c>
      <c r="FW27" s="64"/>
      <c r="FX27" s="64"/>
      <c r="FY27" s="64"/>
      <c r="FZ27" s="89"/>
      <c r="GA27" s="160">
        <v>340.0</v>
      </c>
      <c r="GB27" s="160">
        <v>395.9</v>
      </c>
      <c r="GC27" s="160">
        <v>243.99</v>
      </c>
      <c r="GD27" s="160">
        <v>24.54</v>
      </c>
      <c r="GE27" s="160">
        <v>340.0</v>
      </c>
      <c r="GF27" s="160">
        <v>419.54</v>
      </c>
      <c r="GG27" s="160">
        <v>242.3</v>
      </c>
      <c r="GH27" s="160">
        <v>29.4</v>
      </c>
      <c r="GI27" s="160">
        <v>340.0</v>
      </c>
      <c r="GJ27" s="160">
        <v>245.6</v>
      </c>
      <c r="GK27" s="160">
        <v>-139.79</v>
      </c>
      <c r="GL27" s="160">
        <v>-22.95</v>
      </c>
      <c r="GM27" s="160">
        <v>340.0</v>
      </c>
      <c r="GN27" s="160">
        <v>225.82</v>
      </c>
      <c r="GO27" s="160">
        <v>-139.12</v>
      </c>
      <c r="GP27" s="160">
        <v>-29.73</v>
      </c>
      <c r="GQ27" s="160">
        <v>340.0</v>
      </c>
      <c r="GR27" s="160">
        <v>169.84</v>
      </c>
      <c r="GS27" s="160">
        <v>-105.62</v>
      </c>
      <c r="GT27" s="160">
        <v>-2.76</v>
      </c>
      <c r="GU27" s="160">
        <v>340.0</v>
      </c>
      <c r="GV27" s="160">
        <v>186.11</v>
      </c>
      <c r="GW27" s="160">
        <v>-106.95</v>
      </c>
      <c r="GX27" s="160">
        <v>-4.69</v>
      </c>
      <c r="GY27" s="89"/>
      <c r="GZ27" s="98" t="s">
        <v>91</v>
      </c>
      <c r="HA27" s="98" t="s">
        <v>92</v>
      </c>
      <c r="HB27" s="98">
        <v>322.0</v>
      </c>
      <c r="HC27" s="97">
        <f t="shared" si="10"/>
        <v>16.1</v>
      </c>
      <c r="HD27" s="97">
        <f t="shared" si="11"/>
        <v>6.44</v>
      </c>
      <c r="HE27" s="98">
        <v>8.0</v>
      </c>
      <c r="HF27" s="99">
        <v>56.0</v>
      </c>
      <c r="HG27" s="99">
        <v>54.0</v>
      </c>
      <c r="HH27" s="98" t="s">
        <v>91</v>
      </c>
      <c r="HI27" s="98" t="s">
        <v>92</v>
      </c>
      <c r="HJ27" s="98">
        <v>419.0</v>
      </c>
      <c r="HK27" s="97">
        <f t="shared" si="12"/>
        <v>20.95</v>
      </c>
      <c r="HL27" s="97">
        <f t="shared" si="13"/>
        <v>8.38</v>
      </c>
      <c r="HM27" s="98">
        <v>5.0</v>
      </c>
      <c r="HN27" s="99">
        <v>58.0</v>
      </c>
      <c r="HO27" s="99">
        <v>58.0</v>
      </c>
      <c r="HP27" s="98" t="s">
        <v>91</v>
      </c>
      <c r="HQ27" s="98" t="s">
        <v>92</v>
      </c>
      <c r="HR27" s="98">
        <v>418.0</v>
      </c>
      <c r="HS27" s="97">
        <f t="shared" si="14"/>
        <v>20.9</v>
      </c>
      <c r="HT27" s="97">
        <f t="shared" si="15"/>
        <v>8.36</v>
      </c>
      <c r="HU27" s="98">
        <v>7.0</v>
      </c>
      <c r="HV27" s="99">
        <v>54.0</v>
      </c>
      <c r="HW27" s="99">
        <v>54.0</v>
      </c>
      <c r="HX27" s="89"/>
      <c r="HY27" s="72">
        <v>134.0</v>
      </c>
      <c r="HZ27" s="72">
        <v>33.0</v>
      </c>
      <c r="IA27" s="72">
        <v>106.0</v>
      </c>
      <c r="IB27" s="72">
        <v>5.3</v>
      </c>
      <c r="IC27" s="73"/>
      <c r="ID27" s="72">
        <v>2.0</v>
      </c>
      <c r="IE27" s="72">
        <v>60.0</v>
      </c>
      <c r="IF27" s="72">
        <v>40.0</v>
      </c>
      <c r="IG27" s="89"/>
      <c r="IH27" s="74">
        <v>137.0</v>
      </c>
      <c r="II27" s="74">
        <v>33.2</v>
      </c>
      <c r="IJ27" s="74">
        <v>100.0</v>
      </c>
      <c r="IK27" s="74">
        <v>5.0</v>
      </c>
      <c r="IL27" s="74">
        <v>5.6</v>
      </c>
      <c r="IM27" s="74">
        <v>6.0</v>
      </c>
      <c r="IN27" s="74">
        <v>48.0</v>
      </c>
      <c r="IO27" s="74">
        <v>47.0</v>
      </c>
      <c r="IP27" s="74">
        <v>137.0</v>
      </c>
      <c r="IQ27" s="74">
        <v>33.0</v>
      </c>
      <c r="IR27" s="74">
        <v>93.0</v>
      </c>
      <c r="IS27" s="74">
        <v>4.7</v>
      </c>
      <c r="IT27" s="74">
        <v>5.2</v>
      </c>
      <c r="IU27" s="74">
        <v>12.0</v>
      </c>
      <c r="IV27" s="74">
        <v>49.0</v>
      </c>
      <c r="IW27" s="74">
        <v>48.0</v>
      </c>
      <c r="IX27" s="89"/>
      <c r="IY27" s="76">
        <v>139.11</v>
      </c>
      <c r="IZ27" s="76">
        <v>34.57</v>
      </c>
      <c r="JA27" s="76">
        <v>437.58</v>
      </c>
      <c r="JB27" s="76">
        <v>21.87</v>
      </c>
      <c r="JC27" s="76">
        <v>9.85</v>
      </c>
      <c r="JD27" s="76">
        <v>3.0</v>
      </c>
      <c r="JE27" s="76">
        <v>74.76</v>
      </c>
      <c r="JF27" s="76">
        <v>54.07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136.0</v>
      </c>
      <c r="JQ27" s="78">
        <v>32.2</v>
      </c>
      <c r="JR27" s="78">
        <v>0.0</v>
      </c>
      <c r="JS27" s="78">
        <v>0.0</v>
      </c>
      <c r="JT27" s="78">
        <v>0.0</v>
      </c>
      <c r="JU27" s="78">
        <v>2.0</v>
      </c>
      <c r="JV27" s="78">
        <v>50.0</v>
      </c>
      <c r="JW27" s="78">
        <v>50.0</v>
      </c>
      <c r="JX27" s="78">
        <v>136.0</v>
      </c>
      <c r="JY27" s="78">
        <v>33.9</v>
      </c>
      <c r="JZ27" s="78">
        <v>136.0</v>
      </c>
      <c r="KA27" s="78">
        <v>7.3</v>
      </c>
      <c r="KB27" s="78">
        <v>2.8</v>
      </c>
      <c r="KC27" s="78">
        <v>2.0</v>
      </c>
      <c r="KD27" s="78">
        <v>55.0</v>
      </c>
      <c r="KE27" s="78">
        <v>53.0</v>
      </c>
      <c r="KF27" s="89"/>
      <c r="KG27" s="79">
        <v>137.0</v>
      </c>
      <c r="KH27" s="238">
        <v>33.0</v>
      </c>
      <c r="KI27" s="238">
        <v>63.0</v>
      </c>
      <c r="KJ27" s="238">
        <v>3.2</v>
      </c>
      <c r="KK27" s="79"/>
      <c r="KL27" s="79">
        <v>1.0</v>
      </c>
      <c r="KM27" s="79">
        <v>50.0</v>
      </c>
      <c r="KN27" s="79">
        <v>50.0</v>
      </c>
      <c r="KO27" s="79">
        <v>137.0</v>
      </c>
      <c r="KP27" s="235">
        <v>33.0</v>
      </c>
      <c r="KQ27" s="235">
        <v>3.0</v>
      </c>
      <c r="KR27" s="235">
        <v>0.2</v>
      </c>
      <c r="KS27" s="79"/>
      <c r="KT27" s="79">
        <v>1.0</v>
      </c>
      <c r="KU27" s="79">
        <v>48.0</v>
      </c>
      <c r="KV27" s="79">
        <v>46.0</v>
      </c>
      <c r="KW27" s="89"/>
      <c r="KX27" s="81">
        <v>137.0</v>
      </c>
      <c r="KY27" s="81">
        <v>34.0</v>
      </c>
      <c r="KZ27" s="81">
        <v>302.0</v>
      </c>
      <c r="LA27" s="81">
        <v>14.8</v>
      </c>
      <c r="LB27" s="81">
        <v>3.0</v>
      </c>
      <c r="LC27" s="81">
        <v>3.0</v>
      </c>
      <c r="LD27" s="81">
        <v>58.0</v>
      </c>
      <c r="LE27" s="81">
        <v>53.0</v>
      </c>
      <c r="LF27" s="81">
        <v>137.0</v>
      </c>
      <c r="LG27" s="81">
        <v>34.0</v>
      </c>
      <c r="LH27" s="81">
        <v>96.0</v>
      </c>
      <c r="LI27" s="81">
        <v>4.7</v>
      </c>
      <c r="LJ27" s="81">
        <v>5.0</v>
      </c>
      <c r="LK27" s="81">
        <v>5.0</v>
      </c>
      <c r="LL27" s="81">
        <v>57.0</v>
      </c>
      <c r="LM27" s="81">
        <v>54.0</v>
      </c>
      <c r="LN27" s="89"/>
      <c r="LO27" s="83">
        <v>339.0</v>
      </c>
      <c r="LP27" s="82">
        <v>280.0</v>
      </c>
      <c r="LQ27" s="82">
        <v>156.0</v>
      </c>
      <c r="LR27" s="83">
        <v>70.0</v>
      </c>
      <c r="LS27" s="82">
        <v>322.0</v>
      </c>
      <c r="LT27" s="83">
        <v>50.0</v>
      </c>
      <c r="LU27" s="83">
        <v>4.1</v>
      </c>
      <c r="LV27" s="83">
        <v>142.0</v>
      </c>
      <c r="LW27" s="83">
        <v>91.0</v>
      </c>
      <c r="LX27" s="83">
        <v>59.0</v>
      </c>
      <c r="LY27" s="83">
        <v>57.0</v>
      </c>
      <c r="LZ27" s="83">
        <v>12.0</v>
      </c>
      <c r="MA27" s="83">
        <v>106.0</v>
      </c>
      <c r="MB27" s="83">
        <v>10.6</v>
      </c>
      <c r="MC27" s="83">
        <v>144.0</v>
      </c>
      <c r="MD27" s="83">
        <v>189.0</v>
      </c>
      <c r="ME27" s="83">
        <v>76.0</v>
      </c>
      <c r="MF27" s="83">
        <v>63.0</v>
      </c>
      <c r="MG27" s="83">
        <v>12.0</v>
      </c>
      <c r="MH27" s="83">
        <v>0.0</v>
      </c>
      <c r="MI27" s="83">
        <v>0.0</v>
      </c>
      <c r="MJ27" s="83">
        <v>120.0</v>
      </c>
      <c r="MK27" s="83">
        <v>0.0</v>
      </c>
      <c r="ML27" s="83">
        <v>43.0</v>
      </c>
      <c r="MM27" s="83">
        <v>44.0</v>
      </c>
      <c r="MN27" s="83">
        <v>5.0</v>
      </c>
      <c r="MO27" s="86"/>
      <c r="MP27" s="87"/>
      <c r="MQ27" s="87"/>
      <c r="MR27" s="83">
        <v>0.3</v>
      </c>
      <c r="MS27" s="83">
        <v>0.2</v>
      </c>
      <c r="MT27" s="83">
        <v>9.0</v>
      </c>
      <c r="MU27" s="83">
        <v>37.0</v>
      </c>
      <c r="MV27" s="83">
        <v>43.0</v>
      </c>
      <c r="MW27" s="88" t="s">
        <v>143</v>
      </c>
      <c r="MX27" s="83">
        <v>5.0</v>
      </c>
      <c r="MY27" s="87"/>
      <c r="MZ27" s="87"/>
      <c r="NA27" s="83">
        <v>18.5</v>
      </c>
      <c r="NB27" s="83">
        <v>6.3</v>
      </c>
      <c r="NC27" s="83">
        <v>333.0</v>
      </c>
      <c r="ND27" s="83">
        <v>35.0</v>
      </c>
      <c r="NE27" s="83">
        <v>45.0</v>
      </c>
      <c r="NF27" s="83">
        <v>44.0</v>
      </c>
      <c r="NG27" s="83">
        <v>5.0</v>
      </c>
      <c r="NH27" s="88"/>
      <c r="NI27" s="88"/>
      <c r="NJ27" s="83">
        <v>0.0</v>
      </c>
      <c r="NK27" s="83">
        <v>0.0</v>
      </c>
      <c r="NL27" s="83">
        <v>0.0</v>
      </c>
      <c r="NM27" s="121">
        <v>35.0</v>
      </c>
      <c r="NN27" s="83">
        <v>54.0</v>
      </c>
      <c r="NO27" s="83">
        <v>50.0</v>
      </c>
      <c r="NP27" s="83">
        <v>4.0</v>
      </c>
    </row>
    <row r="28" ht="14.25" customHeight="1">
      <c r="A28" s="49">
        <v>0.625</v>
      </c>
      <c r="B28" s="50"/>
      <c r="C28" s="51">
        <v>49.89</v>
      </c>
      <c r="D28" s="52">
        <v>339.0</v>
      </c>
      <c r="E28" s="53">
        <v>134.0</v>
      </c>
      <c r="F28" s="53">
        <v>195.0</v>
      </c>
      <c r="G28" s="53">
        <v>40.6</v>
      </c>
      <c r="H28" s="54"/>
      <c r="I28" s="53">
        <v>6.0</v>
      </c>
      <c r="J28" s="53">
        <v>53.0</v>
      </c>
      <c r="K28" s="53">
        <v>52.0</v>
      </c>
      <c r="L28" s="53">
        <v>138.0</v>
      </c>
      <c r="M28" s="53">
        <v>136.0</v>
      </c>
      <c r="N28" s="53">
        <v>32.8</v>
      </c>
      <c r="O28" s="54"/>
      <c r="P28" s="53">
        <v>6.0</v>
      </c>
      <c r="Q28" s="53">
        <v>57.0</v>
      </c>
      <c r="R28" s="53">
        <v>54.0</v>
      </c>
      <c r="S28" s="53">
        <v>342.7</v>
      </c>
      <c r="T28" s="53">
        <v>345.6</v>
      </c>
      <c r="U28" s="53">
        <v>198.6</v>
      </c>
      <c r="V28" s="54"/>
      <c r="W28" s="53">
        <v>337.8</v>
      </c>
      <c r="X28" s="53">
        <v>266.6</v>
      </c>
      <c r="Y28" s="53">
        <v>138.8</v>
      </c>
      <c r="Z28" s="54"/>
      <c r="AA28" s="53">
        <v>341.3</v>
      </c>
      <c r="AB28" s="53">
        <v>366.5</v>
      </c>
      <c r="AC28" s="53">
        <v>211.4</v>
      </c>
      <c r="AD28" s="54"/>
      <c r="AE28" s="53">
        <v>341.4</v>
      </c>
      <c r="AF28" s="53">
        <v>338.2</v>
      </c>
      <c r="AG28" s="53">
        <v>187.9</v>
      </c>
      <c r="AH28" s="54"/>
      <c r="AI28" s="53">
        <v>349.8</v>
      </c>
      <c r="AJ28" s="53">
        <v>445.3</v>
      </c>
      <c r="AK28" s="53">
        <v>263.5</v>
      </c>
      <c r="AL28" s="54"/>
      <c r="AM28" s="53">
        <v>340.3</v>
      </c>
      <c r="AN28" s="53">
        <v>460.7</v>
      </c>
      <c r="AO28" s="53">
        <v>250.9</v>
      </c>
      <c r="AP28" s="54"/>
      <c r="AQ28" s="53">
        <v>134.0</v>
      </c>
      <c r="AR28" s="53">
        <v>195.0</v>
      </c>
      <c r="AS28" s="55">
        <v>40.6</v>
      </c>
      <c r="AT28" s="54"/>
      <c r="AU28" s="53">
        <v>138.0</v>
      </c>
      <c r="AV28" s="53">
        <v>136.0</v>
      </c>
      <c r="AW28" s="53">
        <v>32.8</v>
      </c>
      <c r="AX28" s="54"/>
      <c r="AY28" s="53">
        <v>133.0</v>
      </c>
      <c r="AZ28" s="54"/>
      <c r="BA28" s="54"/>
      <c r="BB28" s="54"/>
      <c r="BC28" s="89"/>
      <c r="BD28" s="127">
        <v>138.0</v>
      </c>
      <c r="BE28" s="53">
        <v>31.0</v>
      </c>
      <c r="BF28" s="53">
        <v>148.0</v>
      </c>
      <c r="BG28" s="53">
        <v>7.4</v>
      </c>
      <c r="BH28" s="54"/>
      <c r="BI28" s="53">
        <v>22.0</v>
      </c>
      <c r="BJ28" s="53">
        <v>85.0</v>
      </c>
      <c r="BK28" s="53">
        <v>64.0</v>
      </c>
      <c r="BL28" s="89"/>
      <c r="BM28" s="58">
        <v>343.0</v>
      </c>
      <c r="BN28" s="58">
        <v>146.0</v>
      </c>
      <c r="BO28" s="58">
        <v>294.0</v>
      </c>
      <c r="BP28" s="58">
        <v>14.7</v>
      </c>
      <c r="BQ28" s="59"/>
      <c r="BR28" s="58">
        <v>6.0</v>
      </c>
      <c r="BS28" s="58">
        <v>68.0</v>
      </c>
      <c r="BT28" s="58">
        <v>61.0</v>
      </c>
      <c r="BU28" s="59">
        <f t="shared" si="7"/>
        <v>343</v>
      </c>
      <c r="BV28" s="58">
        <v>289.0</v>
      </c>
      <c r="BW28" s="58">
        <v>168.0</v>
      </c>
      <c r="BX28" s="58">
        <v>35.0</v>
      </c>
      <c r="BY28" s="58">
        <v>336.0</v>
      </c>
      <c r="BZ28" s="58">
        <v>307.0</v>
      </c>
      <c r="CA28" s="58">
        <v>169.0</v>
      </c>
      <c r="CB28" s="58">
        <v>34.0</v>
      </c>
      <c r="CC28" s="58">
        <v>341.0</v>
      </c>
      <c r="CD28" s="58">
        <v>246.0</v>
      </c>
      <c r="CE28" s="58">
        <v>140.0</v>
      </c>
      <c r="CF28" s="58">
        <v>6.0</v>
      </c>
      <c r="CG28" s="58">
        <v>336.0</v>
      </c>
      <c r="CH28" s="58">
        <v>250.0</v>
      </c>
      <c r="CI28" s="58">
        <v>139.0</v>
      </c>
      <c r="CJ28" s="58">
        <v>3.0</v>
      </c>
      <c r="CK28" s="58">
        <v>348.0</v>
      </c>
      <c r="CL28" s="58">
        <v>106.0</v>
      </c>
      <c r="CM28" s="58">
        <v>69.0</v>
      </c>
      <c r="CN28" s="58">
        <v>1.0</v>
      </c>
      <c r="CO28" s="58">
        <v>333.0</v>
      </c>
      <c r="CP28" s="58">
        <v>223.0</v>
      </c>
      <c r="CQ28" s="58">
        <v>108.0</v>
      </c>
      <c r="CR28" s="58">
        <v>3.0</v>
      </c>
      <c r="CS28" s="58">
        <v>336.0</v>
      </c>
      <c r="CT28" s="58">
        <v>230.0</v>
      </c>
      <c r="CU28" s="58">
        <v>144.0</v>
      </c>
      <c r="CV28" s="58">
        <v>67.0</v>
      </c>
      <c r="CW28" s="58">
        <v>337.0</v>
      </c>
      <c r="CX28" s="58">
        <v>237.0</v>
      </c>
      <c r="CY28" s="58">
        <v>118.0</v>
      </c>
      <c r="CZ28" s="58">
        <v>64.0</v>
      </c>
      <c r="DA28" s="58">
        <v>337.0</v>
      </c>
      <c r="DB28" s="58">
        <v>324.0</v>
      </c>
      <c r="DC28" s="58">
        <v>117.0</v>
      </c>
      <c r="DD28" s="58">
        <v>57.0</v>
      </c>
      <c r="DE28" s="59">
        <f t="shared" si="8"/>
        <v>146</v>
      </c>
      <c r="DF28" s="58">
        <v>35.2</v>
      </c>
      <c r="DG28" s="59">
        <f t="shared" ref="DG28:DH28" si="42">BO28</f>
        <v>294</v>
      </c>
      <c r="DH28" s="59">
        <f t="shared" si="42"/>
        <v>14.7</v>
      </c>
      <c r="DI28" s="59"/>
      <c r="DJ28" s="58">
        <v>7.0</v>
      </c>
      <c r="DK28" s="58">
        <v>60.0</v>
      </c>
      <c r="DL28" s="58">
        <v>56.0</v>
      </c>
      <c r="DM28" s="89"/>
      <c r="DN28" s="61">
        <v>341.0</v>
      </c>
      <c r="DO28" s="61">
        <v>140.0</v>
      </c>
      <c r="DP28" s="61">
        <v>34.76</v>
      </c>
      <c r="DQ28" s="61">
        <v>19.23</v>
      </c>
      <c r="DR28" s="61">
        <v>6.02</v>
      </c>
      <c r="DS28" s="61">
        <v>8.0</v>
      </c>
      <c r="DT28" s="61">
        <v>45.0</v>
      </c>
      <c r="DU28" s="61">
        <v>54.6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343.0</v>
      </c>
      <c r="EF28" s="63">
        <v>138.0</v>
      </c>
      <c r="EG28" s="63">
        <v>77.0</v>
      </c>
      <c r="EH28" s="63">
        <v>3.1</v>
      </c>
      <c r="EI28" s="64"/>
      <c r="EJ28" s="63">
        <v>9.0</v>
      </c>
      <c r="EK28" s="63">
        <v>57.0</v>
      </c>
      <c r="EL28" s="63">
        <v>57.0</v>
      </c>
      <c r="EM28" s="63">
        <v>138.0</v>
      </c>
      <c r="EN28" s="63">
        <v>112.0</v>
      </c>
      <c r="EO28" s="63">
        <v>4.6</v>
      </c>
      <c r="EP28" s="64"/>
      <c r="EQ28" s="63">
        <v>9.0</v>
      </c>
      <c r="ER28" s="63">
        <v>58.0</v>
      </c>
      <c r="ES28" s="63">
        <v>58.0</v>
      </c>
      <c r="ET28" s="63">
        <v>341.0</v>
      </c>
      <c r="EU28" s="63">
        <v>0.0</v>
      </c>
      <c r="EV28" s="63">
        <v>0.0</v>
      </c>
      <c r="EW28" s="63">
        <v>0.0</v>
      </c>
      <c r="EX28" s="63">
        <v>340.0</v>
      </c>
      <c r="EY28" s="63">
        <v>256.0</v>
      </c>
      <c r="EZ28" s="63">
        <v>149.3</v>
      </c>
      <c r="FA28" s="63">
        <v>7.6</v>
      </c>
      <c r="FB28" s="63">
        <v>339.0</v>
      </c>
      <c r="FC28" s="63">
        <v>0.0</v>
      </c>
      <c r="FD28" s="63">
        <v>0.0</v>
      </c>
      <c r="FE28" s="63">
        <v>0.0</v>
      </c>
      <c r="FF28" s="63">
        <v>338.0</v>
      </c>
      <c r="FG28" s="63">
        <v>257.0</v>
      </c>
      <c r="FH28" s="63">
        <v>148.8</v>
      </c>
      <c r="FI28" s="63">
        <v>11.2</v>
      </c>
      <c r="FJ28" s="63">
        <v>343.0</v>
      </c>
      <c r="FK28" s="63">
        <v>243.0</v>
      </c>
      <c r="FL28" s="63">
        <v>140.0</v>
      </c>
      <c r="FM28" s="64"/>
      <c r="FN28" s="63">
        <v>343.0</v>
      </c>
      <c r="FO28" s="63">
        <v>258.0</v>
      </c>
      <c r="FP28" s="63">
        <v>139.0</v>
      </c>
      <c r="FQ28" s="63">
        <v>18.1</v>
      </c>
      <c r="FR28" s="63">
        <v>138.0</v>
      </c>
      <c r="FS28" s="64"/>
      <c r="FT28" s="63">
        <v>16.42</v>
      </c>
      <c r="FU28" s="64"/>
      <c r="FV28" s="63">
        <v>138.0</v>
      </c>
      <c r="FW28" s="64"/>
      <c r="FX28" s="64"/>
      <c r="FY28" s="64"/>
      <c r="FZ28" s="89"/>
      <c r="GA28" s="65">
        <v>340.0</v>
      </c>
      <c r="GB28" s="66">
        <v>402.99</v>
      </c>
      <c r="GC28" s="66">
        <v>251.61</v>
      </c>
      <c r="GD28" s="66">
        <v>16.84</v>
      </c>
      <c r="GE28" s="66">
        <v>340.0</v>
      </c>
      <c r="GF28" s="66">
        <v>418.13</v>
      </c>
      <c r="GG28" s="66">
        <v>245.4</v>
      </c>
      <c r="GH28" s="66">
        <v>21.53</v>
      </c>
      <c r="GI28" s="66">
        <v>340.0</v>
      </c>
      <c r="GJ28" s="66">
        <v>245.75</v>
      </c>
      <c r="GK28" s="66">
        <v>-140.29</v>
      </c>
      <c r="GL28" s="66">
        <v>-24.12</v>
      </c>
      <c r="GM28" s="66">
        <v>340.0</v>
      </c>
      <c r="GN28" s="66">
        <v>225.38</v>
      </c>
      <c r="GO28" s="66">
        <v>-139.54</v>
      </c>
      <c r="GP28" s="66">
        <v>-30.66</v>
      </c>
      <c r="GQ28" s="66">
        <v>340.0</v>
      </c>
      <c r="GR28" s="66">
        <v>173.21</v>
      </c>
      <c r="GS28" s="66">
        <v>-109.64</v>
      </c>
      <c r="GT28" s="66">
        <v>6.53</v>
      </c>
      <c r="GU28" s="66">
        <v>340.0</v>
      </c>
      <c r="GV28" s="66">
        <v>189.77</v>
      </c>
      <c r="GW28" s="66">
        <v>-109.47</v>
      </c>
      <c r="GX28" s="66">
        <v>4.61</v>
      </c>
      <c r="GY28" s="89"/>
      <c r="GZ28" s="98" t="s">
        <v>91</v>
      </c>
      <c r="HA28" s="98" t="s">
        <v>92</v>
      </c>
      <c r="HB28" s="98">
        <v>280.0</v>
      </c>
      <c r="HC28" s="97">
        <f t="shared" si="10"/>
        <v>14</v>
      </c>
      <c r="HD28" s="97">
        <f t="shared" si="11"/>
        <v>5.6</v>
      </c>
      <c r="HE28" s="98">
        <v>8.0</v>
      </c>
      <c r="HF28" s="99">
        <v>56.0</v>
      </c>
      <c r="HG28" s="99">
        <v>54.0</v>
      </c>
      <c r="HH28" s="98" t="s">
        <v>91</v>
      </c>
      <c r="HI28" s="98" t="s">
        <v>92</v>
      </c>
      <c r="HJ28" s="98">
        <v>420.0</v>
      </c>
      <c r="HK28" s="97">
        <f t="shared" si="12"/>
        <v>21</v>
      </c>
      <c r="HL28" s="97">
        <f t="shared" si="13"/>
        <v>8.4</v>
      </c>
      <c r="HM28" s="98">
        <v>5.0</v>
      </c>
      <c r="HN28" s="99">
        <v>58.0</v>
      </c>
      <c r="HO28" s="99">
        <v>58.0</v>
      </c>
      <c r="HP28" s="98" t="s">
        <v>91</v>
      </c>
      <c r="HQ28" s="98" t="s">
        <v>92</v>
      </c>
      <c r="HR28" s="98">
        <v>384.0</v>
      </c>
      <c r="HS28" s="97">
        <f t="shared" si="14"/>
        <v>19.2</v>
      </c>
      <c r="HT28" s="97">
        <f t="shared" si="15"/>
        <v>7.68</v>
      </c>
      <c r="HU28" s="98">
        <v>7.0</v>
      </c>
      <c r="HV28" s="99">
        <v>56.0</v>
      </c>
      <c r="HW28" s="99">
        <v>56.0</v>
      </c>
      <c r="HX28" s="89"/>
      <c r="HY28" s="72">
        <v>135.0</v>
      </c>
      <c r="HZ28" s="72">
        <v>33.0</v>
      </c>
      <c r="IA28" s="72">
        <v>118.0</v>
      </c>
      <c r="IB28" s="72">
        <v>5.9</v>
      </c>
      <c r="IC28" s="73"/>
      <c r="ID28" s="72">
        <v>2.0</v>
      </c>
      <c r="IE28" s="72">
        <v>60.0</v>
      </c>
      <c r="IF28" s="72">
        <v>40.0</v>
      </c>
      <c r="IG28" s="89"/>
      <c r="IH28" s="74">
        <v>137.0</v>
      </c>
      <c r="II28" s="74">
        <v>33.2</v>
      </c>
      <c r="IJ28" s="74">
        <v>96.0</v>
      </c>
      <c r="IK28" s="74">
        <v>4.8</v>
      </c>
      <c r="IL28" s="74">
        <v>5.4</v>
      </c>
      <c r="IM28" s="74">
        <v>6.0</v>
      </c>
      <c r="IN28" s="74">
        <v>48.0</v>
      </c>
      <c r="IO28" s="74">
        <v>47.0</v>
      </c>
      <c r="IP28" s="74">
        <v>137.0</v>
      </c>
      <c r="IQ28" s="74">
        <v>33.1</v>
      </c>
      <c r="IR28" s="74">
        <v>139.0</v>
      </c>
      <c r="IS28" s="74">
        <v>6.9</v>
      </c>
      <c r="IT28" s="74">
        <v>7.7</v>
      </c>
      <c r="IU28" s="74">
        <v>12.0</v>
      </c>
      <c r="IV28" s="74">
        <v>49.0</v>
      </c>
      <c r="IW28" s="74">
        <v>48.0</v>
      </c>
      <c r="IX28" s="89"/>
      <c r="IY28" s="76">
        <v>139.48</v>
      </c>
      <c r="IZ28" s="76">
        <v>34.85</v>
      </c>
      <c r="JA28" s="76">
        <v>350.54</v>
      </c>
      <c r="JB28" s="76">
        <v>17.52</v>
      </c>
      <c r="JC28" s="76">
        <v>7.22</v>
      </c>
      <c r="JD28" s="76">
        <v>3.0</v>
      </c>
      <c r="JE28" s="76">
        <v>69.78</v>
      </c>
      <c r="JF28" s="76">
        <v>55.44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137.0</v>
      </c>
      <c r="JQ28" s="78">
        <v>32.2</v>
      </c>
      <c r="JR28" s="78">
        <v>0.0</v>
      </c>
      <c r="JS28" s="78">
        <v>0.0</v>
      </c>
      <c r="JT28" s="78">
        <v>0.0</v>
      </c>
      <c r="JU28" s="78">
        <v>2.0</v>
      </c>
      <c r="JV28" s="78">
        <v>50.0</v>
      </c>
      <c r="JW28" s="78">
        <v>50.0</v>
      </c>
      <c r="JX28" s="78">
        <v>137.0</v>
      </c>
      <c r="JY28" s="78">
        <v>34.1</v>
      </c>
      <c r="JZ28" s="78">
        <v>132.0</v>
      </c>
      <c r="KA28" s="78">
        <v>7.0</v>
      </c>
      <c r="KB28" s="78">
        <v>2.7</v>
      </c>
      <c r="KC28" s="78">
        <v>2.0</v>
      </c>
      <c r="KD28" s="78">
        <v>56.0</v>
      </c>
      <c r="KE28" s="78">
        <v>54.0</v>
      </c>
      <c r="KF28" s="89"/>
      <c r="KG28" s="79">
        <v>137.0</v>
      </c>
      <c r="KH28" s="238">
        <v>33.0</v>
      </c>
      <c r="KI28" s="238">
        <v>66.0</v>
      </c>
      <c r="KJ28" s="238">
        <v>3.3</v>
      </c>
      <c r="KK28" s="79"/>
      <c r="KL28" s="79">
        <v>1.0</v>
      </c>
      <c r="KM28" s="79">
        <v>50.0</v>
      </c>
      <c r="KN28" s="79">
        <v>50.0</v>
      </c>
      <c r="KO28" s="79">
        <v>137.0</v>
      </c>
      <c r="KP28" s="235">
        <v>33.0</v>
      </c>
      <c r="KQ28" s="235">
        <v>3.0</v>
      </c>
      <c r="KR28" s="235">
        <v>0.2</v>
      </c>
      <c r="KS28" s="79"/>
      <c r="KT28" s="79">
        <v>1.0</v>
      </c>
      <c r="KU28" s="79">
        <v>48.0</v>
      </c>
      <c r="KV28" s="79">
        <v>46.0</v>
      </c>
      <c r="KW28" s="89"/>
      <c r="KX28" s="81">
        <v>133.0</v>
      </c>
      <c r="KY28" s="81">
        <v>33.0</v>
      </c>
      <c r="KZ28" s="81">
        <v>359.0</v>
      </c>
      <c r="LA28" s="81">
        <v>17.6</v>
      </c>
      <c r="LB28" s="81">
        <v>3.0</v>
      </c>
      <c r="LC28" s="81">
        <v>3.0</v>
      </c>
      <c r="LD28" s="81">
        <v>62.0</v>
      </c>
      <c r="LE28" s="81">
        <v>60.0</v>
      </c>
      <c r="LF28" s="81">
        <v>133.0</v>
      </c>
      <c r="LG28" s="81">
        <v>34.0</v>
      </c>
      <c r="LH28" s="81">
        <v>143.0</v>
      </c>
      <c r="LI28" s="81">
        <v>7.0</v>
      </c>
      <c r="LJ28" s="81">
        <v>5.0</v>
      </c>
      <c r="LK28" s="81">
        <v>5.0</v>
      </c>
      <c r="LL28" s="81">
        <v>58.0</v>
      </c>
      <c r="LM28" s="81">
        <v>56.0</v>
      </c>
      <c r="LN28" s="89"/>
      <c r="LO28" s="82">
        <v>337.0</v>
      </c>
      <c r="LP28" s="82">
        <v>296.0</v>
      </c>
      <c r="LQ28" s="82">
        <v>164.0</v>
      </c>
      <c r="LR28" s="82">
        <v>69.0</v>
      </c>
      <c r="LS28" s="82">
        <v>321.0</v>
      </c>
      <c r="LT28" s="82">
        <v>52.0</v>
      </c>
      <c r="LU28" s="82">
        <v>6.0</v>
      </c>
      <c r="LV28" s="82">
        <v>141.0</v>
      </c>
      <c r="LW28" s="82">
        <v>96.0</v>
      </c>
      <c r="LX28" s="82">
        <v>60.0</v>
      </c>
      <c r="LY28" s="82">
        <v>57.0</v>
      </c>
      <c r="LZ28" s="82">
        <v>12.0</v>
      </c>
      <c r="MA28" s="82">
        <v>112.0</v>
      </c>
      <c r="MB28" s="82">
        <v>4.5</v>
      </c>
      <c r="MC28" s="82">
        <v>142.0</v>
      </c>
      <c r="MD28" s="82">
        <v>200.0</v>
      </c>
      <c r="ME28" s="82">
        <v>78.0</v>
      </c>
      <c r="MF28" s="82">
        <v>63.0</v>
      </c>
      <c r="MG28" s="82">
        <v>12.0</v>
      </c>
      <c r="MH28" s="83">
        <v>0.0</v>
      </c>
      <c r="MI28" s="83">
        <v>0.0</v>
      </c>
      <c r="MJ28" s="121">
        <v>121.0</v>
      </c>
      <c r="MK28" s="83">
        <v>0.0</v>
      </c>
      <c r="ML28" s="83">
        <v>43.0</v>
      </c>
      <c r="MM28" s="83">
        <v>44.0</v>
      </c>
      <c r="MN28" s="83">
        <v>5.0</v>
      </c>
      <c r="MO28" s="86"/>
      <c r="MP28" s="87"/>
      <c r="MQ28" s="87"/>
      <c r="MR28" s="83">
        <v>0.3</v>
      </c>
      <c r="MS28" s="83">
        <v>0.2</v>
      </c>
      <c r="MT28" s="121">
        <v>8.0</v>
      </c>
      <c r="MU28" s="121">
        <v>36.0</v>
      </c>
      <c r="MV28" s="83">
        <v>43.0</v>
      </c>
      <c r="MW28" s="88" t="s">
        <v>143</v>
      </c>
      <c r="MX28" s="83">
        <v>5.0</v>
      </c>
      <c r="MY28" s="87"/>
      <c r="MZ28" s="87"/>
      <c r="NA28" s="82">
        <v>14.3</v>
      </c>
      <c r="NB28" s="82">
        <v>5.2</v>
      </c>
      <c r="NC28" s="82">
        <v>261.0</v>
      </c>
      <c r="ND28" s="82">
        <v>35.0</v>
      </c>
      <c r="NE28" s="83">
        <v>45.0</v>
      </c>
      <c r="NF28" s="83">
        <v>44.0</v>
      </c>
      <c r="NG28" s="83">
        <v>5.0</v>
      </c>
      <c r="NH28" s="87"/>
      <c r="NI28" s="87"/>
      <c r="NJ28" s="83">
        <v>0.0</v>
      </c>
      <c r="NK28" s="83">
        <v>0.0</v>
      </c>
      <c r="NL28" s="83">
        <v>0.0</v>
      </c>
      <c r="NM28" s="121">
        <v>35.0</v>
      </c>
      <c r="NN28" s="83">
        <v>54.0</v>
      </c>
      <c r="NO28" s="83">
        <v>50.0</v>
      </c>
      <c r="NP28" s="83">
        <v>4.0</v>
      </c>
    </row>
    <row r="29" ht="14.25" customHeight="1">
      <c r="A29" s="49">
        <v>0.666666666666667</v>
      </c>
      <c r="B29" s="50"/>
      <c r="C29" s="51">
        <v>50.19</v>
      </c>
      <c r="D29" s="52">
        <v>340.0</v>
      </c>
      <c r="E29" s="53">
        <v>137.0</v>
      </c>
      <c r="F29" s="53">
        <v>160.0</v>
      </c>
      <c r="G29" s="53">
        <v>34.1</v>
      </c>
      <c r="H29" s="54"/>
      <c r="I29" s="53">
        <v>6.0</v>
      </c>
      <c r="J29" s="53">
        <v>54.0</v>
      </c>
      <c r="K29" s="53">
        <v>52.0</v>
      </c>
      <c r="L29" s="53">
        <v>137.0</v>
      </c>
      <c r="M29" s="53">
        <v>147.0</v>
      </c>
      <c r="N29" s="53">
        <v>35.3</v>
      </c>
      <c r="O29" s="54"/>
      <c r="P29" s="53">
        <v>6.0</v>
      </c>
      <c r="Q29" s="53">
        <v>58.0</v>
      </c>
      <c r="R29" s="53">
        <v>55.0</v>
      </c>
      <c r="S29" s="53">
        <v>343.3</v>
      </c>
      <c r="T29" s="53">
        <v>300.1</v>
      </c>
      <c r="U29" s="53">
        <v>181.0</v>
      </c>
      <c r="V29" s="54"/>
      <c r="W29" s="55">
        <v>339.0</v>
      </c>
      <c r="X29" s="53">
        <v>235.2</v>
      </c>
      <c r="Y29" s="53">
        <v>136.8</v>
      </c>
      <c r="Z29" s="54"/>
      <c r="AA29" s="53">
        <v>343.1</v>
      </c>
      <c r="AB29" s="53">
        <v>323.0</v>
      </c>
      <c r="AC29" s="53">
        <v>215.7</v>
      </c>
      <c r="AD29" s="54"/>
      <c r="AE29" s="53">
        <v>343.3</v>
      </c>
      <c r="AF29" s="53">
        <v>370.6</v>
      </c>
      <c r="AG29" s="53">
        <v>201.0</v>
      </c>
      <c r="AH29" s="54"/>
      <c r="AI29" s="53">
        <v>350.6</v>
      </c>
      <c r="AJ29" s="53">
        <v>408.4</v>
      </c>
      <c r="AK29" s="53">
        <v>253.9</v>
      </c>
      <c r="AL29" s="54"/>
      <c r="AM29" s="53">
        <v>341.7</v>
      </c>
      <c r="AN29" s="53">
        <v>433.0</v>
      </c>
      <c r="AO29" s="53">
        <v>244.7</v>
      </c>
      <c r="AP29" s="54"/>
      <c r="AQ29" s="53">
        <v>134.0</v>
      </c>
      <c r="AR29" s="54">
        <f t="shared" ref="AR29:AS29" si="43">F29</f>
        <v>160</v>
      </c>
      <c r="AS29" s="56">
        <f t="shared" si="43"/>
        <v>34.1</v>
      </c>
      <c r="AT29" s="54"/>
      <c r="AU29" s="53">
        <v>139.0</v>
      </c>
      <c r="AV29" s="54">
        <f t="shared" ref="AV29:AW29" si="44">M29</f>
        <v>147</v>
      </c>
      <c r="AW29" s="54">
        <f t="shared" si="44"/>
        <v>35.3</v>
      </c>
      <c r="AX29" s="54"/>
      <c r="AY29" s="53">
        <v>134.0</v>
      </c>
      <c r="AZ29" s="54"/>
      <c r="BA29" s="54"/>
      <c r="BB29" s="54"/>
      <c r="BC29" s="89"/>
      <c r="BD29" s="127">
        <v>139.0</v>
      </c>
      <c r="BE29" s="53">
        <v>31.0</v>
      </c>
      <c r="BF29" s="53">
        <v>176.0</v>
      </c>
      <c r="BG29" s="53">
        <v>8.8</v>
      </c>
      <c r="BH29" s="54"/>
      <c r="BI29" s="53">
        <v>22.0</v>
      </c>
      <c r="BJ29" s="53">
        <v>85.0</v>
      </c>
      <c r="BK29" s="53">
        <v>64.0</v>
      </c>
      <c r="BL29" s="89"/>
      <c r="BM29" s="58">
        <v>343.0</v>
      </c>
      <c r="BN29" s="58">
        <v>146.0</v>
      </c>
      <c r="BO29" s="58">
        <v>239.0</v>
      </c>
      <c r="BP29" s="58">
        <v>12.0</v>
      </c>
      <c r="BQ29" s="59"/>
      <c r="BR29" s="58">
        <v>6.0</v>
      </c>
      <c r="BS29" s="58">
        <v>69.0</v>
      </c>
      <c r="BT29" s="58">
        <v>67.0</v>
      </c>
      <c r="BU29" s="59">
        <f t="shared" si="7"/>
        <v>343</v>
      </c>
      <c r="BV29" s="58">
        <v>289.0</v>
      </c>
      <c r="BW29" s="58">
        <v>168.0</v>
      </c>
      <c r="BX29" s="58">
        <v>33.0</v>
      </c>
      <c r="BY29" s="58">
        <v>343.0</v>
      </c>
      <c r="BZ29" s="58">
        <v>306.0</v>
      </c>
      <c r="CA29" s="58">
        <v>168.0</v>
      </c>
      <c r="CB29" s="58">
        <v>31.0</v>
      </c>
      <c r="CC29" s="58">
        <v>341.0</v>
      </c>
      <c r="CD29" s="58">
        <v>246.0</v>
      </c>
      <c r="CE29" s="58">
        <v>140.0</v>
      </c>
      <c r="CF29" s="58">
        <v>2.0</v>
      </c>
      <c r="CG29" s="58">
        <v>336.0</v>
      </c>
      <c r="CH29" s="58">
        <v>249.0</v>
      </c>
      <c r="CI29" s="58">
        <v>140.0</v>
      </c>
      <c r="CJ29" s="58">
        <v>1.0</v>
      </c>
      <c r="CK29" s="58">
        <v>349.0</v>
      </c>
      <c r="CL29" s="58">
        <v>115.0</v>
      </c>
      <c r="CM29" s="58">
        <v>76.0</v>
      </c>
      <c r="CN29" s="58">
        <v>5.0</v>
      </c>
      <c r="CO29" s="58">
        <v>333.0</v>
      </c>
      <c r="CP29" s="58">
        <v>235.0</v>
      </c>
      <c r="CQ29" s="58">
        <v>116.0</v>
      </c>
      <c r="CR29" s="58">
        <v>3.0</v>
      </c>
      <c r="CS29" s="58">
        <v>336.0</v>
      </c>
      <c r="CT29" s="58">
        <v>235.0</v>
      </c>
      <c r="CU29" s="58">
        <v>146.0</v>
      </c>
      <c r="CV29" s="58">
        <v>65.0</v>
      </c>
      <c r="CW29" s="58">
        <v>338.0</v>
      </c>
      <c r="CX29" s="58">
        <v>224.0</v>
      </c>
      <c r="CY29" s="58">
        <v>106.0</v>
      </c>
      <c r="CZ29" s="58">
        <v>64.0</v>
      </c>
      <c r="DA29" s="58">
        <v>326.0</v>
      </c>
      <c r="DB29" s="58">
        <v>228.0</v>
      </c>
      <c r="DC29" s="58">
        <v>108.0</v>
      </c>
      <c r="DD29" s="58">
        <v>62.0</v>
      </c>
      <c r="DE29" s="59">
        <f t="shared" si="8"/>
        <v>146</v>
      </c>
      <c r="DF29" s="58">
        <v>35.2</v>
      </c>
      <c r="DG29" s="59">
        <f t="shared" ref="DG29:DH29" si="45">BO29</f>
        <v>239</v>
      </c>
      <c r="DH29" s="59">
        <f t="shared" si="45"/>
        <v>12</v>
      </c>
      <c r="DI29" s="59"/>
      <c r="DJ29" s="58">
        <v>7.0</v>
      </c>
      <c r="DK29" s="58">
        <v>60.0</v>
      </c>
      <c r="DL29" s="58">
        <v>56.0</v>
      </c>
      <c r="DM29" s="89"/>
      <c r="DN29" s="61">
        <v>341.0</v>
      </c>
      <c r="DO29" s="61">
        <v>140.0</v>
      </c>
      <c r="DP29" s="61">
        <v>34.36</v>
      </c>
      <c r="DQ29" s="61">
        <v>19.13</v>
      </c>
      <c r="DR29" s="61">
        <v>5.92</v>
      </c>
      <c r="DS29" s="61">
        <v>8.0</v>
      </c>
      <c r="DT29" s="61">
        <v>45.0</v>
      </c>
      <c r="DU29" s="61">
        <v>55.0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343.0</v>
      </c>
      <c r="EF29" s="63">
        <v>138.0</v>
      </c>
      <c r="EG29" s="63">
        <v>98.0</v>
      </c>
      <c r="EH29" s="63">
        <v>3.9</v>
      </c>
      <c r="EI29" s="64"/>
      <c r="EJ29" s="63">
        <v>9.0</v>
      </c>
      <c r="EK29" s="63">
        <v>56.0</v>
      </c>
      <c r="EL29" s="63">
        <v>57.0</v>
      </c>
      <c r="EM29" s="63">
        <v>138.0</v>
      </c>
      <c r="EN29" s="63">
        <v>110.0</v>
      </c>
      <c r="EO29" s="63">
        <v>4.7</v>
      </c>
      <c r="EP29" s="64"/>
      <c r="EQ29" s="63">
        <v>9.0</v>
      </c>
      <c r="ER29" s="63">
        <v>57.0</v>
      </c>
      <c r="ES29" s="63">
        <v>57.0</v>
      </c>
      <c r="ET29" s="63">
        <v>343.0</v>
      </c>
      <c r="EU29" s="63">
        <v>0.0</v>
      </c>
      <c r="EV29" s="63">
        <v>0.0</v>
      </c>
      <c r="EW29" s="63">
        <v>0.0</v>
      </c>
      <c r="EX29" s="63">
        <v>342.0</v>
      </c>
      <c r="EY29" s="63">
        <v>256.0</v>
      </c>
      <c r="EZ29" s="63">
        <v>149.4</v>
      </c>
      <c r="FA29" s="63">
        <v>6.1</v>
      </c>
      <c r="FB29" s="63">
        <v>340.0</v>
      </c>
      <c r="FC29" s="63">
        <v>0.0</v>
      </c>
      <c r="FD29" s="63">
        <v>0.0</v>
      </c>
      <c r="FE29" s="63">
        <v>0.0</v>
      </c>
      <c r="FF29" s="63">
        <v>341.0</v>
      </c>
      <c r="FG29" s="63">
        <v>256.0</v>
      </c>
      <c r="FH29" s="63">
        <v>148.6</v>
      </c>
      <c r="FI29" s="63">
        <v>9.3</v>
      </c>
      <c r="FJ29" s="63">
        <v>340.0</v>
      </c>
      <c r="FK29" s="63">
        <v>243.0</v>
      </c>
      <c r="FL29" s="63">
        <v>140.5</v>
      </c>
      <c r="FM29" s="64"/>
      <c r="FN29" s="63">
        <v>258.0</v>
      </c>
      <c r="FO29" s="63">
        <v>140.5</v>
      </c>
      <c r="FP29" s="63">
        <v>138.0</v>
      </c>
      <c r="FQ29" s="63">
        <v>16.8</v>
      </c>
      <c r="FR29" s="63">
        <v>138.0</v>
      </c>
      <c r="FS29" s="64"/>
      <c r="FT29" s="63">
        <v>15.71</v>
      </c>
      <c r="FU29" s="64"/>
      <c r="FV29" s="63">
        <v>138.0</v>
      </c>
      <c r="FW29" s="64"/>
      <c r="FX29" s="64"/>
      <c r="FY29" s="64"/>
      <c r="FZ29" s="89"/>
      <c r="GA29" s="65">
        <v>342.0</v>
      </c>
      <c r="GB29" s="66">
        <v>398.88</v>
      </c>
      <c r="GC29" s="66">
        <v>249.35</v>
      </c>
      <c r="GD29" s="66">
        <v>18.76</v>
      </c>
      <c r="GE29" s="66">
        <v>342.0</v>
      </c>
      <c r="GF29" s="66">
        <v>418.81</v>
      </c>
      <c r="GG29" s="66">
        <v>243.9</v>
      </c>
      <c r="GH29" s="66">
        <v>22.95</v>
      </c>
      <c r="GI29" s="66">
        <v>342.0</v>
      </c>
      <c r="GJ29" s="66">
        <v>245.89</v>
      </c>
      <c r="GK29" s="66">
        <v>-141.21</v>
      </c>
      <c r="GL29" s="66">
        <v>-22.11</v>
      </c>
      <c r="GM29" s="66">
        <v>342.0</v>
      </c>
      <c r="GN29" s="66">
        <v>226.11</v>
      </c>
      <c r="GO29" s="66">
        <v>-140.29</v>
      </c>
      <c r="GP29" s="66">
        <v>-30.32</v>
      </c>
      <c r="GQ29" s="66">
        <v>342.0</v>
      </c>
      <c r="GR29" s="66">
        <v>165.3</v>
      </c>
      <c r="GS29" s="66">
        <v>-106.37</v>
      </c>
      <c r="GT29" s="66">
        <v>4.94</v>
      </c>
      <c r="GU29" s="66">
        <v>342.0</v>
      </c>
      <c r="GV29" s="66">
        <v>184.05</v>
      </c>
      <c r="GW29" s="66">
        <v>-105.87</v>
      </c>
      <c r="GX29" s="66">
        <v>3.18</v>
      </c>
      <c r="GY29" s="89"/>
      <c r="GZ29" s="98" t="s">
        <v>91</v>
      </c>
      <c r="HA29" s="98" t="s">
        <v>92</v>
      </c>
      <c r="HB29" s="98">
        <v>281.0</v>
      </c>
      <c r="HC29" s="97">
        <f t="shared" si="10"/>
        <v>14.05</v>
      </c>
      <c r="HD29" s="97">
        <f t="shared" si="11"/>
        <v>5.62</v>
      </c>
      <c r="HE29" s="98">
        <v>8.0</v>
      </c>
      <c r="HF29" s="99">
        <v>56.0</v>
      </c>
      <c r="HG29" s="99">
        <v>54.0</v>
      </c>
      <c r="HH29" s="98" t="s">
        <v>91</v>
      </c>
      <c r="HI29" s="98" t="s">
        <v>92</v>
      </c>
      <c r="HJ29" s="98">
        <v>272.0</v>
      </c>
      <c r="HK29" s="97">
        <f t="shared" si="12"/>
        <v>13.6</v>
      </c>
      <c r="HL29" s="97">
        <f t="shared" si="13"/>
        <v>5.44</v>
      </c>
      <c r="HM29" s="98">
        <v>5.0</v>
      </c>
      <c r="HN29" s="99">
        <v>58.0</v>
      </c>
      <c r="HO29" s="99">
        <v>58.0</v>
      </c>
      <c r="HP29" s="98" t="s">
        <v>91</v>
      </c>
      <c r="HQ29" s="98" t="s">
        <v>92</v>
      </c>
      <c r="HR29" s="98">
        <v>396.0</v>
      </c>
      <c r="HS29" s="97">
        <f t="shared" si="14"/>
        <v>19.8</v>
      </c>
      <c r="HT29" s="97">
        <f t="shared" si="15"/>
        <v>7.92</v>
      </c>
      <c r="HU29" s="98">
        <v>7.0</v>
      </c>
      <c r="HV29" s="99">
        <v>56.0</v>
      </c>
      <c r="HW29" s="99">
        <v>56.0</v>
      </c>
      <c r="HX29" s="89"/>
      <c r="HY29" s="72">
        <v>135.0</v>
      </c>
      <c r="HZ29" s="72">
        <v>33.0</v>
      </c>
      <c r="IA29" s="72">
        <v>148.0</v>
      </c>
      <c r="IB29" s="72">
        <v>7.4</v>
      </c>
      <c r="IC29" s="73"/>
      <c r="ID29" s="72">
        <v>2.0</v>
      </c>
      <c r="IE29" s="72">
        <v>60.0</v>
      </c>
      <c r="IF29" s="72">
        <v>40.0</v>
      </c>
      <c r="IG29" s="89"/>
      <c r="IH29" s="74">
        <v>136.0</v>
      </c>
      <c r="II29" s="74">
        <v>33.2</v>
      </c>
      <c r="IJ29" s="74">
        <v>90.0</v>
      </c>
      <c r="IK29" s="74">
        <v>4.6</v>
      </c>
      <c r="IL29" s="74">
        <v>5.1</v>
      </c>
      <c r="IM29" s="74">
        <v>6.0</v>
      </c>
      <c r="IN29" s="74">
        <v>49.0</v>
      </c>
      <c r="IO29" s="74">
        <v>48.0</v>
      </c>
      <c r="IP29" s="74">
        <v>136.0</v>
      </c>
      <c r="IQ29" s="74">
        <v>33.8</v>
      </c>
      <c r="IR29" s="74">
        <v>133.0</v>
      </c>
      <c r="IS29" s="74">
        <v>6.8</v>
      </c>
      <c r="IT29" s="74">
        <v>7.6</v>
      </c>
      <c r="IU29" s="74">
        <v>12.0</v>
      </c>
      <c r="IV29" s="74">
        <v>51.0</v>
      </c>
      <c r="IW29" s="74">
        <v>50.0</v>
      </c>
      <c r="IX29" s="89"/>
      <c r="IY29" s="76">
        <v>139.82</v>
      </c>
      <c r="IZ29" s="76">
        <v>34.95</v>
      </c>
      <c r="JA29" s="76">
        <v>339.78</v>
      </c>
      <c r="JB29" s="76">
        <v>16.98</v>
      </c>
      <c r="JC29" s="76">
        <v>7.03</v>
      </c>
      <c r="JD29" s="76">
        <v>3.0</v>
      </c>
      <c r="JE29" s="76">
        <v>67.56</v>
      </c>
      <c r="JF29" s="76">
        <v>52.36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138.0</v>
      </c>
      <c r="JQ29" s="78">
        <v>32.5</v>
      </c>
      <c r="JR29" s="78">
        <v>0.0</v>
      </c>
      <c r="JS29" s="78">
        <v>0.0</v>
      </c>
      <c r="JT29" s="78">
        <v>0.0</v>
      </c>
      <c r="JU29" s="78">
        <v>2.0</v>
      </c>
      <c r="JV29" s="78">
        <v>50.0</v>
      </c>
      <c r="JW29" s="78">
        <v>50.0</v>
      </c>
      <c r="JX29" s="78">
        <v>138.0</v>
      </c>
      <c r="JY29" s="78">
        <v>34.4</v>
      </c>
      <c r="JZ29" s="78">
        <v>144.0</v>
      </c>
      <c r="KA29" s="78">
        <v>7.9</v>
      </c>
      <c r="KB29" s="78">
        <v>3.0</v>
      </c>
      <c r="KC29" s="78">
        <v>2.0</v>
      </c>
      <c r="KD29" s="78">
        <v>56.0</v>
      </c>
      <c r="KE29" s="78">
        <v>54.0</v>
      </c>
      <c r="KF29" s="89"/>
      <c r="KG29" s="79">
        <v>140.0</v>
      </c>
      <c r="KH29" s="238">
        <v>34.0</v>
      </c>
      <c r="KI29" s="238" t="s">
        <v>98</v>
      </c>
      <c r="KJ29" s="238" t="s">
        <v>98</v>
      </c>
      <c r="KK29" s="79"/>
      <c r="KL29" s="79">
        <v>1.0</v>
      </c>
      <c r="KM29" s="79">
        <v>50.0</v>
      </c>
      <c r="KN29" s="79">
        <v>50.0</v>
      </c>
      <c r="KO29" s="79">
        <v>140.0</v>
      </c>
      <c r="KP29" s="235">
        <v>34.0</v>
      </c>
      <c r="KQ29" s="235">
        <v>3.0</v>
      </c>
      <c r="KR29" s="235">
        <v>0.2</v>
      </c>
      <c r="KS29" s="79"/>
      <c r="KT29" s="79">
        <v>1.0</v>
      </c>
      <c r="KU29" s="79">
        <v>48.0</v>
      </c>
      <c r="KV29" s="79">
        <v>46.0</v>
      </c>
      <c r="KW29" s="89"/>
      <c r="KX29" s="81">
        <v>133.0</v>
      </c>
      <c r="KY29" s="81">
        <v>33.0</v>
      </c>
      <c r="KZ29" s="81">
        <v>351.0</v>
      </c>
      <c r="LA29" s="81">
        <v>17.2</v>
      </c>
      <c r="LB29" s="81">
        <v>3.0</v>
      </c>
      <c r="LC29" s="81">
        <v>3.0</v>
      </c>
      <c r="LD29" s="81">
        <v>64.0</v>
      </c>
      <c r="LE29" s="81">
        <v>62.0</v>
      </c>
      <c r="LF29" s="81">
        <v>133.0</v>
      </c>
      <c r="LG29" s="81">
        <v>34.0</v>
      </c>
      <c r="LH29" s="81">
        <v>151.0</v>
      </c>
      <c r="LI29" s="81">
        <v>7.4</v>
      </c>
      <c r="LJ29" s="81">
        <v>5.0</v>
      </c>
      <c r="LK29" s="81">
        <v>5.0</v>
      </c>
      <c r="LL29" s="81">
        <v>58.0</v>
      </c>
      <c r="LM29" s="81">
        <v>56.0</v>
      </c>
      <c r="LN29" s="89"/>
      <c r="LO29" s="82">
        <v>337.0</v>
      </c>
      <c r="LP29" s="82">
        <v>283.0</v>
      </c>
      <c r="LQ29" s="82">
        <v>157.0</v>
      </c>
      <c r="LR29" s="82">
        <v>69.0</v>
      </c>
      <c r="LS29" s="82">
        <v>320.0</v>
      </c>
      <c r="LT29" s="82">
        <v>53.0</v>
      </c>
      <c r="LU29" s="82">
        <v>6.5</v>
      </c>
      <c r="LV29" s="82">
        <v>141.0</v>
      </c>
      <c r="LW29" s="82">
        <v>98.0</v>
      </c>
      <c r="LX29" s="82">
        <v>60.0</v>
      </c>
      <c r="LY29" s="82">
        <v>57.0</v>
      </c>
      <c r="LZ29" s="82">
        <v>12.0</v>
      </c>
      <c r="MA29" s="82">
        <v>104.0</v>
      </c>
      <c r="MB29" s="82">
        <v>4.7</v>
      </c>
      <c r="MC29" s="82">
        <v>142.0</v>
      </c>
      <c r="MD29" s="82">
        <v>185.0</v>
      </c>
      <c r="ME29" s="82">
        <v>78.0</v>
      </c>
      <c r="MF29" s="82">
        <v>64.0</v>
      </c>
      <c r="MG29" s="82">
        <v>12.0</v>
      </c>
      <c r="MH29" s="83">
        <v>0.0</v>
      </c>
      <c r="MI29" s="83">
        <v>0.0</v>
      </c>
      <c r="MJ29" s="121">
        <v>121.0</v>
      </c>
      <c r="MK29" s="83">
        <v>0.0</v>
      </c>
      <c r="ML29" s="83">
        <v>43.0</v>
      </c>
      <c r="MM29" s="83">
        <v>44.0</v>
      </c>
      <c r="MN29" s="83">
        <v>5.0</v>
      </c>
      <c r="MO29" s="86"/>
      <c r="MP29" s="87"/>
      <c r="MQ29" s="87"/>
      <c r="MR29" s="82">
        <v>3.8</v>
      </c>
      <c r="MS29" s="82">
        <v>1.8</v>
      </c>
      <c r="MT29" s="82">
        <v>65.0</v>
      </c>
      <c r="MU29" s="82">
        <v>36.0</v>
      </c>
      <c r="MV29" s="82">
        <v>43.0</v>
      </c>
      <c r="MW29" s="88" t="s">
        <v>143</v>
      </c>
      <c r="MX29" s="83">
        <v>5.0</v>
      </c>
      <c r="MY29" s="87"/>
      <c r="MZ29" s="87"/>
      <c r="NA29" s="82">
        <v>13.2</v>
      </c>
      <c r="NB29" s="82">
        <v>5.0</v>
      </c>
      <c r="NC29" s="82">
        <v>237.0</v>
      </c>
      <c r="ND29" s="82">
        <v>35.0</v>
      </c>
      <c r="NE29" s="83">
        <v>45.0</v>
      </c>
      <c r="NF29" s="83">
        <v>44.0</v>
      </c>
      <c r="NG29" s="83">
        <v>5.0</v>
      </c>
      <c r="NH29" s="87"/>
      <c r="NI29" s="87"/>
      <c r="NJ29" s="83">
        <v>0.0</v>
      </c>
      <c r="NK29" s="83">
        <v>0.0</v>
      </c>
      <c r="NL29" s="83">
        <v>0.0</v>
      </c>
      <c r="NM29" s="121">
        <v>35.0</v>
      </c>
      <c r="NN29" s="83">
        <v>54.0</v>
      </c>
      <c r="NO29" s="83">
        <v>50.0</v>
      </c>
      <c r="NP29" s="83">
        <v>4.0</v>
      </c>
    </row>
    <row r="30" ht="14.25" customHeight="1">
      <c r="A30" s="49">
        <v>0.708333333333334</v>
      </c>
      <c r="B30" s="50"/>
      <c r="C30" s="51">
        <v>50.22</v>
      </c>
      <c r="D30" s="52">
        <v>340.0</v>
      </c>
      <c r="E30" s="53">
        <v>137.0</v>
      </c>
      <c r="F30" s="53">
        <v>93.0</v>
      </c>
      <c r="G30" s="53">
        <v>19.8</v>
      </c>
      <c r="H30" s="54"/>
      <c r="I30" s="53">
        <v>6.0</v>
      </c>
      <c r="J30" s="53">
        <v>55.0</v>
      </c>
      <c r="K30" s="53">
        <v>53.0</v>
      </c>
      <c r="L30" s="53">
        <v>137.0</v>
      </c>
      <c r="M30" s="53">
        <v>60.0</v>
      </c>
      <c r="N30" s="53">
        <v>14.3</v>
      </c>
      <c r="O30" s="54"/>
      <c r="P30" s="53">
        <v>6.0</v>
      </c>
      <c r="Q30" s="53">
        <v>59.0</v>
      </c>
      <c r="R30" s="53">
        <v>55.0</v>
      </c>
      <c r="S30" s="53">
        <v>341.6</v>
      </c>
      <c r="T30" s="53">
        <v>293.5</v>
      </c>
      <c r="U30" s="53">
        <v>176.2</v>
      </c>
      <c r="V30" s="54"/>
      <c r="W30" s="53">
        <v>337.4</v>
      </c>
      <c r="X30" s="53">
        <v>227.1</v>
      </c>
      <c r="Y30" s="53">
        <v>129.4</v>
      </c>
      <c r="Z30" s="54"/>
      <c r="AA30" s="53">
        <v>341.5</v>
      </c>
      <c r="AB30" s="53">
        <v>334.6</v>
      </c>
      <c r="AC30" s="53">
        <v>217.6</v>
      </c>
      <c r="AD30" s="54"/>
      <c r="AE30" s="53">
        <v>341.6</v>
      </c>
      <c r="AF30" s="53">
        <v>372.1</v>
      </c>
      <c r="AG30" s="53">
        <v>196.6</v>
      </c>
      <c r="AH30" s="54"/>
      <c r="AI30" s="53">
        <v>348.9</v>
      </c>
      <c r="AJ30" s="53">
        <v>382.3</v>
      </c>
      <c r="AK30" s="53">
        <v>241.6</v>
      </c>
      <c r="AL30" s="54"/>
      <c r="AM30" s="53">
        <v>339.7</v>
      </c>
      <c r="AN30" s="53">
        <v>411.7</v>
      </c>
      <c r="AO30" s="53">
        <v>229.1</v>
      </c>
      <c r="AP30" s="54"/>
      <c r="AQ30" s="53">
        <v>134.0</v>
      </c>
      <c r="AR30" s="54">
        <f t="shared" ref="AR30:AS30" si="46">F30</f>
        <v>93</v>
      </c>
      <c r="AS30" s="56">
        <f t="shared" si="46"/>
        <v>19.8</v>
      </c>
      <c r="AT30" s="54"/>
      <c r="AU30" s="53">
        <v>139.0</v>
      </c>
      <c r="AV30" s="54">
        <f t="shared" ref="AV30:AW30" si="47">M30</f>
        <v>60</v>
      </c>
      <c r="AW30" s="54">
        <f t="shared" si="47"/>
        <v>14.3</v>
      </c>
      <c r="AX30" s="54"/>
      <c r="AY30" s="53">
        <v>134.0</v>
      </c>
      <c r="AZ30" s="54"/>
      <c r="BA30" s="54"/>
      <c r="BB30" s="54"/>
      <c r="BC30" s="89"/>
      <c r="BD30" s="127">
        <v>139.0</v>
      </c>
      <c r="BE30" s="53">
        <v>0.0</v>
      </c>
      <c r="BF30" s="53">
        <v>0.0</v>
      </c>
      <c r="BG30" s="53">
        <v>0.0</v>
      </c>
      <c r="BH30" s="54"/>
      <c r="BI30" s="53">
        <v>22.0</v>
      </c>
      <c r="BJ30" s="53">
        <v>85.0</v>
      </c>
      <c r="BK30" s="53">
        <v>64.0</v>
      </c>
      <c r="BL30" s="89"/>
      <c r="BM30" s="58">
        <v>342.0</v>
      </c>
      <c r="BN30" s="58">
        <v>146.0</v>
      </c>
      <c r="BO30" s="58">
        <v>295.0</v>
      </c>
      <c r="BP30" s="58">
        <v>14.8</v>
      </c>
      <c r="BQ30" s="59"/>
      <c r="BR30" s="58">
        <v>6.0</v>
      </c>
      <c r="BS30" s="58">
        <v>67.0</v>
      </c>
      <c r="BT30" s="58">
        <v>65.0</v>
      </c>
      <c r="BU30" s="59">
        <f t="shared" si="7"/>
        <v>342</v>
      </c>
      <c r="BV30" s="58">
        <v>359.0</v>
      </c>
      <c r="BW30" s="58">
        <v>210.0</v>
      </c>
      <c r="BX30" s="58">
        <v>35.0</v>
      </c>
      <c r="BY30" s="58">
        <v>335.0</v>
      </c>
      <c r="BZ30" s="58">
        <v>372.0</v>
      </c>
      <c r="CA30" s="58">
        <v>207.0</v>
      </c>
      <c r="CB30" s="58">
        <v>33.0</v>
      </c>
      <c r="CC30" s="58">
        <v>341.0</v>
      </c>
      <c r="CD30" s="58">
        <v>242.0</v>
      </c>
      <c r="CE30" s="58">
        <v>176.0</v>
      </c>
      <c r="CF30" s="58">
        <v>4.0</v>
      </c>
      <c r="CG30" s="58">
        <v>334.0</v>
      </c>
      <c r="CH30" s="58">
        <v>240.0</v>
      </c>
      <c r="CI30" s="58">
        <v>175.0</v>
      </c>
      <c r="CJ30" s="58">
        <v>4.0</v>
      </c>
      <c r="CK30" s="58">
        <v>348.0</v>
      </c>
      <c r="CL30" s="58">
        <v>139.0</v>
      </c>
      <c r="CM30" s="58">
        <v>92.0</v>
      </c>
      <c r="CN30" s="58">
        <v>2.0</v>
      </c>
      <c r="CO30" s="58">
        <v>331.0</v>
      </c>
      <c r="CP30" s="58">
        <v>227.0</v>
      </c>
      <c r="CQ30" s="58">
        <v>137.0</v>
      </c>
      <c r="CR30" s="58">
        <v>4.0</v>
      </c>
      <c r="CS30" s="58">
        <v>335.0</v>
      </c>
      <c r="CT30" s="58">
        <v>270.0</v>
      </c>
      <c r="CU30" s="58">
        <v>168.0</v>
      </c>
      <c r="CV30" s="58">
        <v>81.0</v>
      </c>
      <c r="CW30" s="58">
        <v>338.0</v>
      </c>
      <c r="CX30" s="58">
        <v>223.0</v>
      </c>
      <c r="CY30" s="58">
        <v>210.0</v>
      </c>
      <c r="CZ30" s="58">
        <v>106.0</v>
      </c>
      <c r="DA30" s="58">
        <v>324.0</v>
      </c>
      <c r="DB30" s="58">
        <v>324.0</v>
      </c>
      <c r="DC30" s="58">
        <v>198.0</v>
      </c>
      <c r="DD30" s="58">
        <v>93.0</v>
      </c>
      <c r="DE30" s="58">
        <v>58.0</v>
      </c>
      <c r="DF30" s="58">
        <v>35.2</v>
      </c>
      <c r="DG30" s="59">
        <f>BO30</f>
        <v>295</v>
      </c>
      <c r="DH30" s="58">
        <v>14.8</v>
      </c>
      <c r="DI30" s="59"/>
      <c r="DJ30" s="58">
        <v>7.0</v>
      </c>
      <c r="DK30" s="58">
        <v>59.0</v>
      </c>
      <c r="DL30" s="58">
        <v>55.0</v>
      </c>
      <c r="DM30" s="89"/>
      <c r="DN30" s="61">
        <v>340.0</v>
      </c>
      <c r="DO30" s="61">
        <v>140.0</v>
      </c>
      <c r="DP30" s="61">
        <v>38.37</v>
      </c>
      <c r="DQ30" s="61">
        <v>21.82</v>
      </c>
      <c r="DR30" s="61">
        <v>5.31</v>
      </c>
      <c r="DS30" s="61">
        <v>8.0</v>
      </c>
      <c r="DT30" s="61">
        <v>45.0</v>
      </c>
      <c r="DU30" s="61">
        <v>54.6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342.0</v>
      </c>
      <c r="EF30" s="63">
        <v>137.0</v>
      </c>
      <c r="EG30" s="63">
        <v>95.0</v>
      </c>
      <c r="EH30" s="63">
        <v>3.7</v>
      </c>
      <c r="EI30" s="64"/>
      <c r="EJ30" s="63">
        <v>9.0</v>
      </c>
      <c r="EK30" s="63">
        <v>56.0</v>
      </c>
      <c r="EL30" s="63">
        <v>57.0</v>
      </c>
      <c r="EM30" s="63">
        <v>137.0</v>
      </c>
      <c r="EN30" s="63">
        <v>91.0</v>
      </c>
      <c r="EO30" s="63">
        <v>3.8</v>
      </c>
      <c r="EP30" s="64"/>
      <c r="EQ30" s="63">
        <v>9.0</v>
      </c>
      <c r="ER30" s="63">
        <v>56.0</v>
      </c>
      <c r="ES30" s="63">
        <v>57.0</v>
      </c>
      <c r="ET30" s="63">
        <v>342.0</v>
      </c>
      <c r="EU30" s="63">
        <v>0.0</v>
      </c>
      <c r="EV30" s="63">
        <v>0.0</v>
      </c>
      <c r="EW30" s="63">
        <v>0.0</v>
      </c>
      <c r="EX30" s="63">
        <v>341.0</v>
      </c>
      <c r="EY30" s="63">
        <v>257.0</v>
      </c>
      <c r="EZ30" s="63">
        <v>149.1</v>
      </c>
      <c r="FA30" s="63">
        <v>6.0</v>
      </c>
      <c r="FB30" s="63">
        <v>340.0</v>
      </c>
      <c r="FC30" s="63">
        <v>0.0</v>
      </c>
      <c r="FD30" s="63">
        <v>0.0</v>
      </c>
      <c r="FE30" s="63">
        <v>0.0</v>
      </c>
      <c r="FF30" s="63">
        <v>340.0</v>
      </c>
      <c r="FG30" s="63">
        <v>256.0</v>
      </c>
      <c r="FH30" s="63">
        <v>148.5</v>
      </c>
      <c r="FI30" s="63">
        <v>9.4</v>
      </c>
      <c r="FJ30" s="63">
        <v>338.0</v>
      </c>
      <c r="FK30" s="63">
        <v>241.0</v>
      </c>
      <c r="FL30" s="63">
        <v>138.4</v>
      </c>
      <c r="FM30" s="64"/>
      <c r="FN30" s="63">
        <v>342.0</v>
      </c>
      <c r="FO30" s="63">
        <v>255.0</v>
      </c>
      <c r="FP30" s="63">
        <v>138.7</v>
      </c>
      <c r="FQ30" s="63">
        <v>15.9</v>
      </c>
      <c r="FR30" s="63">
        <v>137.0</v>
      </c>
      <c r="FS30" s="64"/>
      <c r="FT30" s="63">
        <v>19.41</v>
      </c>
      <c r="FU30" s="64"/>
      <c r="FV30" s="63">
        <v>137.0</v>
      </c>
      <c r="FW30" s="64"/>
      <c r="FX30" s="64"/>
      <c r="FY30" s="64"/>
      <c r="FZ30" s="89"/>
      <c r="GA30" s="65">
        <v>341.0</v>
      </c>
      <c r="GB30" s="66">
        <v>399.32</v>
      </c>
      <c r="GC30" s="66">
        <v>249.42</v>
      </c>
      <c r="GD30" s="66">
        <v>20.19</v>
      </c>
      <c r="GE30" s="66">
        <v>341.0</v>
      </c>
      <c r="GF30" s="66">
        <v>424.7</v>
      </c>
      <c r="GG30" s="66">
        <v>246.5</v>
      </c>
      <c r="GH30" s="66">
        <v>24.79</v>
      </c>
      <c r="GI30" s="66">
        <v>341.0</v>
      </c>
      <c r="GJ30" s="66">
        <v>242.82</v>
      </c>
      <c r="GK30" s="66">
        <v>-138.95</v>
      </c>
      <c r="GL30" s="66">
        <v>-21.02</v>
      </c>
      <c r="GM30" s="66">
        <v>341.0</v>
      </c>
      <c r="GN30" s="66">
        <v>223.03</v>
      </c>
      <c r="GO30" s="66">
        <v>-138.28</v>
      </c>
      <c r="GP30" s="66">
        <v>-28.56</v>
      </c>
      <c r="GQ30" s="66">
        <v>341.0</v>
      </c>
      <c r="GR30" s="66">
        <v>169.4</v>
      </c>
      <c r="GS30" s="66">
        <v>-108.05</v>
      </c>
      <c r="GT30" s="66">
        <v>5.11</v>
      </c>
      <c r="GU30" s="66">
        <v>341.0</v>
      </c>
      <c r="GV30" s="66">
        <v>186.05</v>
      </c>
      <c r="GW30" s="66">
        <v>-106.87</v>
      </c>
      <c r="GX30" s="66">
        <v>2.85</v>
      </c>
      <c r="GY30" s="89"/>
      <c r="GZ30" s="98" t="s">
        <v>91</v>
      </c>
      <c r="HA30" s="98" t="s">
        <v>92</v>
      </c>
      <c r="HB30" s="98">
        <v>145.0</v>
      </c>
      <c r="HC30" s="97">
        <f t="shared" si="10"/>
        <v>7.25</v>
      </c>
      <c r="HD30" s="97">
        <f t="shared" si="11"/>
        <v>2.9</v>
      </c>
      <c r="HE30" s="98">
        <v>8.0</v>
      </c>
      <c r="HF30" s="99">
        <v>56.0</v>
      </c>
      <c r="HG30" s="99">
        <v>54.0</v>
      </c>
      <c r="HH30" s="98" t="s">
        <v>91</v>
      </c>
      <c r="HI30" s="98" t="s">
        <v>92</v>
      </c>
      <c r="HJ30" s="98">
        <v>83.0</v>
      </c>
      <c r="HK30" s="97">
        <f t="shared" si="12"/>
        <v>4.15</v>
      </c>
      <c r="HL30" s="97">
        <f t="shared" si="13"/>
        <v>1.66</v>
      </c>
      <c r="HM30" s="98">
        <v>5.0</v>
      </c>
      <c r="HN30" s="99">
        <v>58.0</v>
      </c>
      <c r="HO30" s="99">
        <v>58.0</v>
      </c>
      <c r="HP30" s="98" t="s">
        <v>91</v>
      </c>
      <c r="HQ30" s="98" t="s">
        <v>92</v>
      </c>
      <c r="HR30" s="98">
        <v>320.0</v>
      </c>
      <c r="HS30" s="97">
        <f t="shared" si="14"/>
        <v>16</v>
      </c>
      <c r="HT30" s="97">
        <f t="shared" si="15"/>
        <v>6.4</v>
      </c>
      <c r="HU30" s="98">
        <v>7.0</v>
      </c>
      <c r="HV30" s="99">
        <v>56.0</v>
      </c>
      <c r="HW30" s="99">
        <v>56.0</v>
      </c>
      <c r="HX30" s="89"/>
      <c r="HY30" s="72">
        <v>135.0</v>
      </c>
      <c r="HZ30" s="72">
        <v>33.0</v>
      </c>
      <c r="IA30" s="72">
        <v>152.0</v>
      </c>
      <c r="IB30" s="72">
        <v>7.6</v>
      </c>
      <c r="IC30" s="73"/>
      <c r="ID30" s="72">
        <v>2.0</v>
      </c>
      <c r="IE30" s="72">
        <v>59.0</v>
      </c>
      <c r="IF30" s="72">
        <v>39.0</v>
      </c>
      <c r="IG30" s="89"/>
      <c r="IH30" s="74">
        <v>140.0</v>
      </c>
      <c r="II30" s="74">
        <v>34.4</v>
      </c>
      <c r="IJ30" s="74">
        <v>5.0</v>
      </c>
      <c r="IK30" s="74">
        <v>0.1</v>
      </c>
      <c r="IL30" s="74">
        <v>0.2</v>
      </c>
      <c r="IM30" s="74">
        <v>6.0</v>
      </c>
      <c r="IN30" s="74">
        <v>49.0</v>
      </c>
      <c r="IO30" s="74">
        <v>48.0</v>
      </c>
      <c r="IP30" s="74">
        <v>140.0</v>
      </c>
      <c r="IQ30" s="74">
        <v>34.4</v>
      </c>
      <c r="IR30" s="74">
        <v>130.0</v>
      </c>
      <c r="IS30" s="74">
        <v>6.7</v>
      </c>
      <c r="IT30" s="74">
        <v>7.5</v>
      </c>
      <c r="IU30" s="74">
        <v>12.0</v>
      </c>
      <c r="IV30" s="74">
        <v>51.0</v>
      </c>
      <c r="IW30" s="74">
        <v>50.0</v>
      </c>
      <c r="IX30" s="89"/>
      <c r="IY30" s="76">
        <v>139.64</v>
      </c>
      <c r="IZ30" s="76">
        <v>34.95</v>
      </c>
      <c r="JA30" s="76">
        <v>261.68</v>
      </c>
      <c r="JB30" s="76">
        <v>13.08</v>
      </c>
      <c r="JC30" s="76">
        <v>6.42</v>
      </c>
      <c r="JD30" s="76">
        <v>3.0</v>
      </c>
      <c r="JE30" s="76">
        <v>66.69</v>
      </c>
      <c r="JF30" s="76">
        <v>50.47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136.0</v>
      </c>
      <c r="JQ30" s="78">
        <v>32.2</v>
      </c>
      <c r="JR30" s="78">
        <v>0.0</v>
      </c>
      <c r="JS30" s="78">
        <v>0.0</v>
      </c>
      <c r="JT30" s="78">
        <v>0.0</v>
      </c>
      <c r="JU30" s="78">
        <v>2.0</v>
      </c>
      <c r="JV30" s="78">
        <v>50.0</v>
      </c>
      <c r="JW30" s="78">
        <v>50.0</v>
      </c>
      <c r="JX30" s="78">
        <v>136.0</v>
      </c>
      <c r="JY30" s="78">
        <v>33.9</v>
      </c>
      <c r="JZ30" s="78">
        <v>143.0</v>
      </c>
      <c r="KA30" s="78">
        <v>7.8</v>
      </c>
      <c r="KB30" s="78">
        <v>2.8</v>
      </c>
      <c r="KC30" s="78">
        <v>2.0</v>
      </c>
      <c r="KD30" s="78">
        <v>56.0</v>
      </c>
      <c r="KE30" s="78">
        <v>54.0</v>
      </c>
      <c r="KF30" s="89"/>
      <c r="KG30" s="79">
        <v>137.0</v>
      </c>
      <c r="KH30" s="238">
        <v>33.0</v>
      </c>
      <c r="KI30" s="238">
        <v>78.0</v>
      </c>
      <c r="KJ30" s="238">
        <v>3.9</v>
      </c>
      <c r="KK30" s="79"/>
      <c r="KL30" s="79">
        <v>1.0</v>
      </c>
      <c r="KM30" s="79">
        <v>50.0</v>
      </c>
      <c r="KN30" s="79">
        <v>50.0</v>
      </c>
      <c r="KO30" s="79">
        <v>137.0</v>
      </c>
      <c r="KP30" s="235">
        <v>33.0</v>
      </c>
      <c r="KQ30" s="235">
        <v>3.0</v>
      </c>
      <c r="KR30" s="235">
        <v>0.2</v>
      </c>
      <c r="KS30" s="79"/>
      <c r="KT30" s="79">
        <v>1.0</v>
      </c>
      <c r="KU30" s="79">
        <v>48.0</v>
      </c>
      <c r="KV30" s="79">
        <v>46.0</v>
      </c>
      <c r="KW30" s="89"/>
      <c r="KX30" s="81">
        <v>132.0</v>
      </c>
      <c r="KY30" s="81">
        <v>33.0</v>
      </c>
      <c r="KZ30" s="81">
        <v>147.0</v>
      </c>
      <c r="LA30" s="81">
        <v>7.2</v>
      </c>
      <c r="LB30" s="81">
        <v>3.0</v>
      </c>
      <c r="LC30" s="81">
        <v>3.0</v>
      </c>
      <c r="LD30" s="81">
        <v>62.0</v>
      </c>
      <c r="LE30" s="81">
        <v>62.0</v>
      </c>
      <c r="LF30" s="81">
        <v>132.0</v>
      </c>
      <c r="LG30" s="81">
        <v>34.0</v>
      </c>
      <c r="LH30" s="81">
        <v>359.0</v>
      </c>
      <c r="LI30" s="81">
        <v>17.2</v>
      </c>
      <c r="LJ30" s="81">
        <v>5.0</v>
      </c>
      <c r="LK30" s="81">
        <v>5.0</v>
      </c>
      <c r="LL30" s="81">
        <v>58.0</v>
      </c>
      <c r="LM30" s="81">
        <v>56.0</v>
      </c>
      <c r="LN30" s="89"/>
      <c r="LO30" s="82">
        <v>336.0</v>
      </c>
      <c r="LP30" s="82">
        <v>297.0</v>
      </c>
      <c r="LQ30" s="82">
        <v>164.0</v>
      </c>
      <c r="LR30" s="82">
        <v>69.0</v>
      </c>
      <c r="LS30" s="82">
        <v>320.0</v>
      </c>
      <c r="LT30" s="83">
        <v>54.0</v>
      </c>
      <c r="LU30" s="83">
        <v>6.3</v>
      </c>
      <c r="LV30" s="83">
        <v>141.0</v>
      </c>
      <c r="LW30" s="83">
        <v>98.0</v>
      </c>
      <c r="LX30" s="83">
        <v>60.0</v>
      </c>
      <c r="LY30" s="83">
        <v>57.0</v>
      </c>
      <c r="LZ30" s="83">
        <v>12.0</v>
      </c>
      <c r="MA30" s="83">
        <v>110.0</v>
      </c>
      <c r="MB30" s="83">
        <v>5.2</v>
      </c>
      <c r="MC30" s="83">
        <v>141.0</v>
      </c>
      <c r="MD30" s="83">
        <v>199.0</v>
      </c>
      <c r="ME30" s="83">
        <v>78.0</v>
      </c>
      <c r="MF30" s="83">
        <v>64.0</v>
      </c>
      <c r="MG30" s="83">
        <v>12.0</v>
      </c>
      <c r="MH30" s="83">
        <v>0.0</v>
      </c>
      <c r="MI30" s="83">
        <v>0.0</v>
      </c>
      <c r="MJ30" s="83">
        <v>119.0</v>
      </c>
      <c r="MK30" s="83">
        <v>0.0</v>
      </c>
      <c r="ML30" s="83">
        <v>43.0</v>
      </c>
      <c r="MM30" s="83">
        <v>44.0</v>
      </c>
      <c r="MN30" s="83">
        <v>5.0</v>
      </c>
      <c r="MO30" s="86"/>
      <c r="MP30" s="87"/>
      <c r="MQ30" s="87"/>
      <c r="MR30" s="83">
        <v>3.6</v>
      </c>
      <c r="MS30" s="83">
        <v>1.6</v>
      </c>
      <c r="MT30" s="83">
        <v>63.0</v>
      </c>
      <c r="MU30" s="83">
        <v>36.0</v>
      </c>
      <c r="MV30" s="83">
        <v>43.0</v>
      </c>
      <c r="MW30" s="88" t="s">
        <v>143</v>
      </c>
      <c r="MX30" s="83">
        <v>5.0</v>
      </c>
      <c r="MY30" s="87"/>
      <c r="MZ30" s="87"/>
      <c r="NA30" s="83">
        <v>13.5</v>
      </c>
      <c r="NB30" s="83">
        <v>4.6</v>
      </c>
      <c r="NC30" s="83">
        <v>244.0</v>
      </c>
      <c r="ND30" s="83">
        <v>35.0</v>
      </c>
      <c r="NE30" s="83">
        <v>45.0</v>
      </c>
      <c r="NF30" s="83">
        <v>44.0</v>
      </c>
      <c r="NG30" s="83">
        <v>5.0</v>
      </c>
      <c r="NH30" s="88"/>
      <c r="NI30" s="88"/>
      <c r="NJ30" s="83">
        <v>0.0</v>
      </c>
      <c r="NK30" s="83">
        <v>0.0</v>
      </c>
      <c r="NL30" s="83">
        <v>0.0</v>
      </c>
      <c r="NM30" s="120">
        <v>35.0</v>
      </c>
      <c r="NN30" s="83">
        <v>54.0</v>
      </c>
      <c r="NO30" s="83">
        <v>50.0</v>
      </c>
      <c r="NP30" s="83">
        <v>4.0</v>
      </c>
    </row>
    <row r="31" ht="14.25" customHeight="1">
      <c r="A31" s="49">
        <v>0.75</v>
      </c>
      <c r="B31" s="50"/>
      <c r="C31" s="51">
        <v>50.28</v>
      </c>
      <c r="D31" s="52">
        <v>340.0</v>
      </c>
      <c r="E31" s="53">
        <v>134.0</v>
      </c>
      <c r="F31" s="53">
        <v>52.0</v>
      </c>
      <c r="G31" s="53">
        <v>11.1</v>
      </c>
      <c r="H31" s="54"/>
      <c r="I31" s="53">
        <v>6.0</v>
      </c>
      <c r="J31" s="53">
        <v>54.0</v>
      </c>
      <c r="K31" s="53">
        <v>53.0</v>
      </c>
      <c r="L31" s="53">
        <v>138.0</v>
      </c>
      <c r="M31" s="53">
        <v>92.0</v>
      </c>
      <c r="N31" s="53">
        <v>22.7</v>
      </c>
      <c r="O31" s="54"/>
      <c r="P31" s="53">
        <v>6.0</v>
      </c>
      <c r="Q31" s="53">
        <v>58.0</v>
      </c>
      <c r="R31" s="53">
        <v>54.0</v>
      </c>
      <c r="S31" s="53">
        <v>343.8</v>
      </c>
      <c r="T31" s="53">
        <v>338.7</v>
      </c>
      <c r="U31" s="53">
        <v>196.7</v>
      </c>
      <c r="V31" s="54"/>
      <c r="W31" s="53">
        <v>323.5</v>
      </c>
      <c r="X31" s="53">
        <v>289.6</v>
      </c>
      <c r="Y31" s="53">
        <v>150.6</v>
      </c>
      <c r="Z31" s="54"/>
      <c r="AA31" s="53">
        <v>323.5</v>
      </c>
      <c r="AB31" s="53">
        <v>289.6</v>
      </c>
      <c r="AC31" s="53">
        <v>150.6</v>
      </c>
      <c r="AD31" s="54"/>
      <c r="AE31" s="279">
        <v>343.2</v>
      </c>
      <c r="AF31" s="279">
        <v>406.9</v>
      </c>
      <c r="AG31" s="279">
        <v>236.7</v>
      </c>
      <c r="AH31" s="53"/>
      <c r="AI31" s="279">
        <v>350.9</v>
      </c>
      <c r="AJ31" s="279">
        <v>463.7</v>
      </c>
      <c r="AK31" s="279">
        <v>274.9</v>
      </c>
      <c r="AL31" s="54"/>
      <c r="AM31" s="53">
        <v>342.3</v>
      </c>
      <c r="AN31" s="53">
        <v>472.2</v>
      </c>
      <c r="AO31" s="53">
        <v>261.5</v>
      </c>
      <c r="AP31" s="54"/>
      <c r="AQ31" s="53">
        <v>134.0</v>
      </c>
      <c r="AR31" s="54">
        <f t="shared" ref="AR31:AS31" si="48">F31</f>
        <v>52</v>
      </c>
      <c r="AS31" s="56">
        <f t="shared" si="48"/>
        <v>11.1</v>
      </c>
      <c r="AT31" s="54"/>
      <c r="AU31" s="54">
        <f t="shared" ref="AU31:AW31" si="49">L31</f>
        <v>138</v>
      </c>
      <c r="AV31" s="54">
        <f t="shared" si="49"/>
        <v>92</v>
      </c>
      <c r="AW31" s="54">
        <f t="shared" si="49"/>
        <v>22.7</v>
      </c>
      <c r="AX31" s="54"/>
      <c r="AY31" s="182">
        <f t="shared" ref="AY31:AY37" si="52">E31</f>
        <v>134</v>
      </c>
      <c r="AZ31" s="54"/>
      <c r="BA31" s="54"/>
      <c r="BB31" s="54"/>
      <c r="BC31" s="89"/>
      <c r="BD31" s="54">
        <v>138.0</v>
      </c>
      <c r="BE31" s="53">
        <v>31.0</v>
      </c>
      <c r="BF31" s="54"/>
      <c r="BG31" s="127">
        <v>9.4</v>
      </c>
      <c r="BH31" s="54"/>
      <c r="BI31" s="53">
        <v>22.0</v>
      </c>
      <c r="BJ31" s="53">
        <v>92.0</v>
      </c>
      <c r="BK31" s="53">
        <v>65.0</v>
      </c>
      <c r="BL31" s="89"/>
      <c r="BM31" s="58">
        <v>342.0</v>
      </c>
      <c r="BN31" s="58">
        <v>146.0</v>
      </c>
      <c r="BO31" s="58">
        <v>90.0</v>
      </c>
      <c r="BP31" s="58">
        <v>4.5</v>
      </c>
      <c r="BQ31" s="59"/>
      <c r="BR31" s="58">
        <v>6.0</v>
      </c>
      <c r="BS31" s="58">
        <v>64.0</v>
      </c>
      <c r="BT31" s="58">
        <v>64.0</v>
      </c>
      <c r="BU31" s="59">
        <f t="shared" si="7"/>
        <v>342</v>
      </c>
      <c r="BV31" s="58">
        <v>358.0</v>
      </c>
      <c r="BW31" s="58">
        <v>209.0</v>
      </c>
      <c r="BX31" s="58">
        <v>37.0</v>
      </c>
      <c r="BY31" s="58">
        <v>335.0</v>
      </c>
      <c r="BZ31" s="58">
        <v>379.0</v>
      </c>
      <c r="CA31" s="58">
        <v>208.0</v>
      </c>
      <c r="CB31" s="58">
        <v>34.0</v>
      </c>
      <c r="CC31" s="58">
        <v>342.0</v>
      </c>
      <c r="CD31" s="58">
        <v>266.0</v>
      </c>
      <c r="CE31" s="58">
        <v>152.0</v>
      </c>
      <c r="CF31" s="58">
        <v>2.0</v>
      </c>
      <c r="CG31" s="58">
        <v>335.0</v>
      </c>
      <c r="CH31" s="58">
        <v>272.0</v>
      </c>
      <c r="CI31" s="58">
        <v>152.0</v>
      </c>
      <c r="CJ31" s="58">
        <v>1.0</v>
      </c>
      <c r="CK31" s="58">
        <v>348.0</v>
      </c>
      <c r="CL31" s="58">
        <v>142.0</v>
      </c>
      <c r="CM31" s="58">
        <v>93.0</v>
      </c>
      <c r="CN31" s="58">
        <v>1.0</v>
      </c>
      <c r="CO31" s="58">
        <v>332.0</v>
      </c>
      <c r="CP31" s="58">
        <v>256.0</v>
      </c>
      <c r="CQ31" s="58">
        <v>144.0</v>
      </c>
      <c r="CR31" s="58">
        <v>1.0</v>
      </c>
      <c r="CS31" s="58">
        <v>335.0</v>
      </c>
      <c r="CT31" s="58">
        <v>276.0</v>
      </c>
      <c r="CU31" s="58">
        <v>171.0</v>
      </c>
      <c r="CV31" s="58">
        <v>84.0</v>
      </c>
      <c r="CW31" s="58">
        <v>338.0</v>
      </c>
      <c r="CX31" s="58">
        <v>249.0</v>
      </c>
      <c r="CY31" s="58">
        <v>120.0</v>
      </c>
      <c r="CZ31" s="58">
        <v>69.0</v>
      </c>
      <c r="DA31" s="58">
        <v>324.0</v>
      </c>
      <c r="DB31" s="58">
        <v>254.0</v>
      </c>
      <c r="DC31" s="58">
        <v>123.0</v>
      </c>
      <c r="DD31" s="58">
        <v>64.0</v>
      </c>
      <c r="DE31" s="59">
        <f t="shared" ref="DE31:DE36" si="53">BN31</f>
        <v>146</v>
      </c>
      <c r="DF31" s="58">
        <v>35.2</v>
      </c>
      <c r="DG31" s="58">
        <v>90.0</v>
      </c>
      <c r="DH31" s="59">
        <f>90/20</f>
        <v>4.5</v>
      </c>
      <c r="DI31" s="59"/>
      <c r="DJ31" s="58">
        <v>7.0</v>
      </c>
      <c r="DK31" s="58">
        <v>60.0</v>
      </c>
      <c r="DL31" s="58">
        <v>58.0</v>
      </c>
      <c r="DM31" s="89"/>
      <c r="DN31" s="61">
        <v>340.0</v>
      </c>
      <c r="DO31" s="61">
        <v>140.0</v>
      </c>
      <c r="DP31" s="61">
        <v>39.03</v>
      </c>
      <c r="DQ31" s="61">
        <v>22.3</v>
      </c>
      <c r="DR31" s="61">
        <v>5.15</v>
      </c>
      <c r="DS31" s="61">
        <v>8.0</v>
      </c>
      <c r="DT31" s="61">
        <v>44.0</v>
      </c>
      <c r="DU31" s="61">
        <v>53.8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343.0</v>
      </c>
      <c r="EF31" s="63">
        <v>138.0</v>
      </c>
      <c r="EG31" s="63">
        <v>94.0</v>
      </c>
      <c r="EH31" s="63">
        <v>3.8</v>
      </c>
      <c r="EI31" s="64"/>
      <c r="EJ31" s="63">
        <v>9.0</v>
      </c>
      <c r="EK31" s="63">
        <v>55.0</v>
      </c>
      <c r="EL31" s="63">
        <v>57.0</v>
      </c>
      <c r="EM31" s="63">
        <v>138.0</v>
      </c>
      <c r="EN31" s="63">
        <v>90.0</v>
      </c>
      <c r="EO31" s="63">
        <v>3.8</v>
      </c>
      <c r="EP31" s="64"/>
      <c r="EQ31" s="63">
        <v>9.0</v>
      </c>
      <c r="ER31" s="63">
        <v>56.0</v>
      </c>
      <c r="ES31" s="63">
        <v>58.0</v>
      </c>
      <c r="ET31" s="63">
        <v>341.0</v>
      </c>
      <c r="EU31" s="63">
        <v>0.0</v>
      </c>
      <c r="EV31" s="63">
        <v>0.0</v>
      </c>
      <c r="EW31" s="63">
        <v>0.0</v>
      </c>
      <c r="EX31" s="63">
        <v>339.0</v>
      </c>
      <c r="EY31" s="63">
        <v>257.0</v>
      </c>
      <c r="EZ31" s="63">
        <v>149.4</v>
      </c>
      <c r="FA31" s="63">
        <v>6.9</v>
      </c>
      <c r="FB31" s="63">
        <v>339.0</v>
      </c>
      <c r="FC31" s="63">
        <v>0.0</v>
      </c>
      <c r="FD31" s="63">
        <v>0.0</v>
      </c>
      <c r="FE31" s="63">
        <v>0.0</v>
      </c>
      <c r="FF31" s="63">
        <v>339.0</v>
      </c>
      <c r="FG31" s="63">
        <v>258.0</v>
      </c>
      <c r="FH31" s="63">
        <v>149.2</v>
      </c>
      <c r="FI31" s="63">
        <v>10.1</v>
      </c>
      <c r="FJ31" s="63">
        <v>343.0</v>
      </c>
      <c r="FK31" s="63">
        <v>253.0</v>
      </c>
      <c r="FL31" s="63">
        <v>145.9</v>
      </c>
      <c r="FM31" s="64"/>
      <c r="FN31" s="63">
        <v>343.0</v>
      </c>
      <c r="FO31" s="63">
        <v>269.0</v>
      </c>
      <c r="FP31" s="63">
        <v>145.6</v>
      </c>
      <c r="FQ31" s="63">
        <v>19.9</v>
      </c>
      <c r="FR31" s="63">
        <v>138.0</v>
      </c>
      <c r="FS31" s="64"/>
      <c r="FT31" s="63">
        <v>12.42</v>
      </c>
      <c r="FU31" s="64"/>
      <c r="FV31" s="63">
        <v>138.0</v>
      </c>
      <c r="FW31" s="64"/>
      <c r="FX31" s="64"/>
      <c r="FY31" s="64"/>
      <c r="FZ31" s="89"/>
      <c r="GA31" s="65">
        <v>342.0</v>
      </c>
      <c r="GB31" s="66">
        <v>430.68</v>
      </c>
      <c r="GC31" s="66">
        <v>268.61</v>
      </c>
      <c r="GD31" s="66">
        <v>16.92</v>
      </c>
      <c r="GE31" s="66">
        <v>342.0</v>
      </c>
      <c r="GF31" s="66">
        <v>457.5</v>
      </c>
      <c r="GG31" s="66">
        <v>266.52</v>
      </c>
      <c r="GH31" s="66">
        <v>21.44</v>
      </c>
      <c r="GI31" s="66">
        <v>342.0</v>
      </c>
      <c r="GJ31" s="66">
        <v>256.74</v>
      </c>
      <c r="GK31" s="66">
        <v>-146.07</v>
      </c>
      <c r="GL31" s="66">
        <v>-24.54</v>
      </c>
      <c r="GM31" s="66">
        <v>342.0</v>
      </c>
      <c r="GN31" s="66">
        <v>235.34</v>
      </c>
      <c r="GO31" s="66">
        <v>-145.91</v>
      </c>
      <c r="GP31" s="66">
        <v>-33.5</v>
      </c>
      <c r="GQ31" s="66">
        <v>342.0</v>
      </c>
      <c r="GR31" s="66">
        <v>198.85</v>
      </c>
      <c r="GS31" s="66">
        <v>-125.64</v>
      </c>
      <c r="GT31" s="66">
        <v>10.22</v>
      </c>
      <c r="GU31" s="66">
        <v>342.0</v>
      </c>
      <c r="GV31" s="66">
        <v>195.04</v>
      </c>
      <c r="GW31" s="66">
        <v>-122.96</v>
      </c>
      <c r="GX31" s="66">
        <v>10.22</v>
      </c>
      <c r="GY31" s="89"/>
      <c r="GZ31" s="98" t="s">
        <v>91</v>
      </c>
      <c r="HA31" s="98" t="s">
        <v>92</v>
      </c>
      <c r="HB31" s="98">
        <v>139.0</v>
      </c>
      <c r="HC31" s="97">
        <f t="shared" si="10"/>
        <v>6.95</v>
      </c>
      <c r="HD31" s="97">
        <f t="shared" si="11"/>
        <v>2.78</v>
      </c>
      <c r="HE31" s="98">
        <v>8.0</v>
      </c>
      <c r="HF31" s="99">
        <v>56.0</v>
      </c>
      <c r="HG31" s="99">
        <v>54.0</v>
      </c>
      <c r="HH31" s="98" t="s">
        <v>91</v>
      </c>
      <c r="HI31" s="98" t="s">
        <v>92</v>
      </c>
      <c r="HJ31" s="98">
        <v>39.0</v>
      </c>
      <c r="HK31" s="97">
        <f t="shared" si="12"/>
        <v>1.95</v>
      </c>
      <c r="HL31" s="97">
        <f t="shared" si="13"/>
        <v>0.78</v>
      </c>
      <c r="HM31" s="98">
        <v>5.0</v>
      </c>
      <c r="HN31" s="99">
        <v>58.0</v>
      </c>
      <c r="HO31" s="99">
        <v>58.0</v>
      </c>
      <c r="HP31" s="98" t="s">
        <v>91</v>
      </c>
      <c r="HQ31" s="98" t="s">
        <v>92</v>
      </c>
      <c r="HR31" s="98">
        <v>218.0</v>
      </c>
      <c r="HS31" s="97">
        <f t="shared" si="14"/>
        <v>10.9</v>
      </c>
      <c r="HT31" s="97">
        <f t="shared" si="15"/>
        <v>4.36</v>
      </c>
      <c r="HU31" s="98">
        <v>7.0</v>
      </c>
      <c r="HV31" s="99">
        <v>56.0</v>
      </c>
      <c r="HW31" s="99">
        <v>56.0</v>
      </c>
      <c r="HX31" s="89"/>
      <c r="HY31" s="72">
        <v>135.0</v>
      </c>
      <c r="HZ31" s="72">
        <v>33.0</v>
      </c>
      <c r="IA31" s="72">
        <v>20.0</v>
      </c>
      <c r="IB31" s="72">
        <v>1.0</v>
      </c>
      <c r="IC31" s="73"/>
      <c r="ID31" s="72">
        <v>2.0</v>
      </c>
      <c r="IE31" s="72">
        <v>58.0</v>
      </c>
      <c r="IF31" s="72">
        <v>39.0</v>
      </c>
      <c r="IG31" s="89"/>
      <c r="IH31" s="74">
        <v>140.0</v>
      </c>
      <c r="II31" s="74">
        <v>34.2</v>
      </c>
      <c r="IJ31" s="74">
        <v>5.0</v>
      </c>
      <c r="IK31" s="74">
        <v>0.1</v>
      </c>
      <c r="IL31" s="74">
        <v>0.2</v>
      </c>
      <c r="IM31" s="74">
        <v>6.0</v>
      </c>
      <c r="IN31" s="74">
        <v>49.0</v>
      </c>
      <c r="IO31" s="74">
        <v>48.0</v>
      </c>
      <c r="IP31" s="74">
        <v>140.0</v>
      </c>
      <c r="IQ31" s="74">
        <v>34.5</v>
      </c>
      <c r="IR31" s="74">
        <v>126.0</v>
      </c>
      <c r="IS31" s="74">
        <v>6.5</v>
      </c>
      <c r="IT31" s="74">
        <v>7.3</v>
      </c>
      <c r="IU31" s="74">
        <v>12.0</v>
      </c>
      <c r="IV31" s="74">
        <v>51.0</v>
      </c>
      <c r="IW31" s="74">
        <v>50.0</v>
      </c>
      <c r="IX31" s="89"/>
      <c r="IY31" s="76">
        <v>139.59</v>
      </c>
      <c r="IZ31" s="76">
        <v>34.95</v>
      </c>
      <c r="JA31" s="76">
        <v>312.08</v>
      </c>
      <c r="JB31" s="76">
        <v>15.6</v>
      </c>
      <c r="JC31" s="76">
        <v>6.24</v>
      </c>
      <c r="JD31" s="76">
        <v>3.0</v>
      </c>
      <c r="JE31" s="76">
        <v>65.79</v>
      </c>
      <c r="JF31" s="76">
        <v>50.47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141.0</v>
      </c>
      <c r="JQ31" s="78">
        <v>32.2</v>
      </c>
      <c r="JR31" s="78">
        <v>0.0</v>
      </c>
      <c r="JS31" s="78">
        <v>0.0</v>
      </c>
      <c r="JT31" s="78">
        <v>0.0</v>
      </c>
      <c r="JU31" s="78">
        <v>2.0</v>
      </c>
      <c r="JV31" s="78">
        <v>49.0</v>
      </c>
      <c r="JW31" s="78">
        <v>48.0</v>
      </c>
      <c r="JX31" s="78">
        <v>141.0</v>
      </c>
      <c r="JY31" s="78">
        <v>34.9</v>
      </c>
      <c r="JZ31" s="78">
        <v>9.0</v>
      </c>
      <c r="KA31" s="78">
        <v>0.4</v>
      </c>
      <c r="KB31" s="78">
        <v>0.0</v>
      </c>
      <c r="KC31" s="78">
        <v>2.0</v>
      </c>
      <c r="KD31" s="78">
        <v>56.0</v>
      </c>
      <c r="KE31" s="78">
        <v>54.0</v>
      </c>
      <c r="KF31" s="89"/>
      <c r="KG31" s="79">
        <v>140.0</v>
      </c>
      <c r="KH31" s="238">
        <v>33.0</v>
      </c>
      <c r="KI31" s="238">
        <v>74.0</v>
      </c>
      <c r="KJ31" s="238">
        <v>3.7</v>
      </c>
      <c r="KK31" s="79"/>
      <c r="KL31" s="79">
        <v>1.0</v>
      </c>
      <c r="KM31" s="79">
        <v>50.0</v>
      </c>
      <c r="KN31" s="79">
        <v>50.0</v>
      </c>
      <c r="KO31" s="79">
        <v>140.0</v>
      </c>
      <c r="KP31" s="235">
        <v>34.0</v>
      </c>
      <c r="KQ31" s="235" t="s">
        <v>98</v>
      </c>
      <c r="KR31" s="235" t="s">
        <v>98</v>
      </c>
      <c r="KS31" s="79"/>
      <c r="KT31" s="79">
        <v>1.0</v>
      </c>
      <c r="KU31" s="79">
        <v>48.0</v>
      </c>
      <c r="KV31" s="79">
        <v>46.0</v>
      </c>
      <c r="KW31" s="89"/>
      <c r="KX31" s="81">
        <v>135.0</v>
      </c>
      <c r="KY31" s="81">
        <v>33.0</v>
      </c>
      <c r="KZ31" s="81">
        <v>149.0</v>
      </c>
      <c r="LA31" s="81">
        <v>7.3</v>
      </c>
      <c r="LB31" s="81">
        <v>3.0</v>
      </c>
      <c r="LC31" s="81">
        <v>3.0</v>
      </c>
      <c r="LD31" s="81">
        <v>62.0</v>
      </c>
      <c r="LE31" s="81">
        <v>62.0</v>
      </c>
      <c r="LF31" s="81">
        <v>132.0</v>
      </c>
      <c r="LG31" s="81">
        <v>34.0</v>
      </c>
      <c r="LH31" s="81">
        <v>365.0</v>
      </c>
      <c r="LI31" s="81">
        <v>17.9</v>
      </c>
      <c r="LJ31" s="81">
        <v>5.0</v>
      </c>
      <c r="LK31" s="81">
        <v>5.0</v>
      </c>
      <c r="LL31" s="81">
        <v>58.0</v>
      </c>
      <c r="LM31" s="81">
        <v>56.0</v>
      </c>
      <c r="LN31" s="89"/>
      <c r="LO31" s="82">
        <v>338.0</v>
      </c>
      <c r="LP31" s="82">
        <v>237.0</v>
      </c>
      <c r="LQ31" s="82">
        <v>131.0</v>
      </c>
      <c r="LR31" s="82">
        <v>70.0</v>
      </c>
      <c r="LS31" s="82">
        <v>321.0</v>
      </c>
      <c r="LT31" s="83">
        <v>47.0</v>
      </c>
      <c r="LU31" s="83">
        <v>4.7</v>
      </c>
      <c r="LV31" s="83">
        <v>142.0</v>
      </c>
      <c r="LW31" s="83">
        <v>86.0</v>
      </c>
      <c r="LX31" s="83">
        <v>59.0</v>
      </c>
      <c r="LY31" s="83">
        <v>57.0</v>
      </c>
      <c r="LZ31" s="83">
        <v>12.0</v>
      </c>
      <c r="MA31" s="83">
        <v>84.0</v>
      </c>
      <c r="MB31" s="83">
        <v>0.0</v>
      </c>
      <c r="MC31" s="83">
        <v>142.0</v>
      </c>
      <c r="MD31" s="83">
        <v>151.0</v>
      </c>
      <c r="ME31" s="83">
        <v>74.0</v>
      </c>
      <c r="MF31" s="83">
        <v>64.0</v>
      </c>
      <c r="MG31" s="83">
        <v>12.0</v>
      </c>
      <c r="MH31" s="83">
        <v>0.0</v>
      </c>
      <c r="MI31" s="83">
        <v>0.0</v>
      </c>
      <c r="MJ31" s="83">
        <v>119.0</v>
      </c>
      <c r="MK31" s="83">
        <v>0.0</v>
      </c>
      <c r="ML31" s="83">
        <v>43.0</v>
      </c>
      <c r="MM31" s="83">
        <v>44.0</v>
      </c>
      <c r="MN31" s="83">
        <v>5.0</v>
      </c>
      <c r="MO31" s="86"/>
      <c r="MP31" s="87"/>
      <c r="MQ31" s="87"/>
      <c r="MR31" s="83">
        <v>3.6</v>
      </c>
      <c r="MS31" s="83">
        <v>1.6</v>
      </c>
      <c r="MT31" s="83">
        <v>63.0</v>
      </c>
      <c r="MU31" s="83">
        <v>36.0</v>
      </c>
      <c r="MV31" s="83">
        <v>43.0</v>
      </c>
      <c r="MW31" s="88" t="s">
        <v>143</v>
      </c>
      <c r="MX31" s="83">
        <v>5.0</v>
      </c>
      <c r="MY31" s="87"/>
      <c r="MZ31" s="87"/>
      <c r="NA31" s="83">
        <v>13.2</v>
      </c>
      <c r="NB31" s="83">
        <v>5.0</v>
      </c>
      <c r="NC31" s="83">
        <v>239.0</v>
      </c>
      <c r="ND31" s="83">
        <v>35.0</v>
      </c>
      <c r="NE31" s="83">
        <v>45.0</v>
      </c>
      <c r="NF31" s="83">
        <v>44.0</v>
      </c>
      <c r="NG31" s="83">
        <v>5.0</v>
      </c>
      <c r="NH31" s="88"/>
      <c r="NI31" s="88"/>
      <c r="NJ31" s="83">
        <v>0.0</v>
      </c>
      <c r="NK31" s="83">
        <v>0.0</v>
      </c>
      <c r="NL31" s="83">
        <v>0.0</v>
      </c>
      <c r="NM31" s="83">
        <v>35.0</v>
      </c>
      <c r="NN31" s="83">
        <v>54.0</v>
      </c>
      <c r="NO31" s="83">
        <v>50.0</v>
      </c>
      <c r="NP31" s="83">
        <v>4.0</v>
      </c>
    </row>
    <row r="32" ht="14.25" customHeight="1">
      <c r="A32" s="49">
        <v>0.791666666666667</v>
      </c>
      <c r="B32" s="50"/>
      <c r="C32" s="51">
        <v>50.37</v>
      </c>
      <c r="D32" s="52">
        <v>339.0</v>
      </c>
      <c r="E32" s="53">
        <v>134.0</v>
      </c>
      <c r="F32" s="53">
        <v>88.0</v>
      </c>
      <c r="G32" s="53">
        <v>12.6</v>
      </c>
      <c r="H32" s="54"/>
      <c r="I32" s="53">
        <v>6.0</v>
      </c>
      <c r="J32" s="53">
        <v>54.0</v>
      </c>
      <c r="K32" s="53">
        <v>52.0</v>
      </c>
      <c r="L32" s="53">
        <v>138.0</v>
      </c>
      <c r="M32" s="53">
        <v>98.0</v>
      </c>
      <c r="N32" s="53">
        <v>22.8</v>
      </c>
      <c r="O32" s="54"/>
      <c r="P32" s="53">
        <v>6.0</v>
      </c>
      <c r="Q32" s="53">
        <v>58.0</v>
      </c>
      <c r="R32" s="53">
        <v>56.0</v>
      </c>
      <c r="S32" s="53">
        <v>342.6</v>
      </c>
      <c r="T32" s="53">
        <v>340.1</v>
      </c>
      <c r="U32" s="53">
        <v>198.1</v>
      </c>
      <c r="V32" s="54"/>
      <c r="W32" s="53">
        <v>338.3</v>
      </c>
      <c r="X32" s="53">
        <v>294.6</v>
      </c>
      <c r="Y32" s="53">
        <v>151.6</v>
      </c>
      <c r="Z32" s="54"/>
      <c r="AA32" s="53">
        <v>342.6</v>
      </c>
      <c r="AB32" s="53">
        <v>390.9</v>
      </c>
      <c r="AC32" s="53">
        <v>225.3</v>
      </c>
      <c r="AD32" s="54"/>
      <c r="AE32" s="53">
        <v>342.1</v>
      </c>
      <c r="AF32" s="53">
        <v>363.2</v>
      </c>
      <c r="AG32" s="53">
        <v>208.3</v>
      </c>
      <c r="AH32" s="54"/>
      <c r="AI32" s="53">
        <v>349.1</v>
      </c>
      <c r="AJ32" s="53">
        <v>466.5</v>
      </c>
      <c r="AK32" s="53">
        <v>276.1</v>
      </c>
      <c r="AL32" s="54"/>
      <c r="AM32" s="53">
        <v>340.6</v>
      </c>
      <c r="AN32" s="53">
        <v>476.2</v>
      </c>
      <c r="AO32" s="53">
        <v>261.3</v>
      </c>
      <c r="AP32" s="54"/>
      <c r="AQ32" s="182">
        <f t="shared" ref="AQ32:AS32" si="50">E32</f>
        <v>134</v>
      </c>
      <c r="AR32" s="54">
        <f t="shared" si="50"/>
        <v>88</v>
      </c>
      <c r="AS32" s="56">
        <f t="shared" si="50"/>
        <v>12.6</v>
      </c>
      <c r="AT32" s="54"/>
      <c r="AU32" s="54">
        <f t="shared" ref="AU32:AW32" si="51">L32</f>
        <v>138</v>
      </c>
      <c r="AV32" s="54">
        <f t="shared" si="51"/>
        <v>98</v>
      </c>
      <c r="AW32" s="54">
        <f t="shared" si="51"/>
        <v>22.8</v>
      </c>
      <c r="AX32" s="54"/>
      <c r="AY32" s="182">
        <f t="shared" si="52"/>
        <v>134</v>
      </c>
      <c r="AZ32" s="54"/>
      <c r="BA32" s="54"/>
      <c r="BB32" s="54"/>
      <c r="BC32" s="89"/>
      <c r="BD32" s="54">
        <v>138.0</v>
      </c>
      <c r="BE32" s="53">
        <v>31.0</v>
      </c>
      <c r="BF32" s="54"/>
      <c r="BG32" s="127">
        <v>8.4</v>
      </c>
      <c r="BH32" s="54"/>
      <c r="BI32" s="53">
        <v>22.0</v>
      </c>
      <c r="BJ32" s="53">
        <v>94.0</v>
      </c>
      <c r="BK32" s="53">
        <v>65.0</v>
      </c>
      <c r="BL32" s="89"/>
      <c r="BM32" s="58">
        <v>342.0</v>
      </c>
      <c r="BN32" s="58">
        <v>144.0</v>
      </c>
      <c r="BO32" s="58">
        <v>292.0</v>
      </c>
      <c r="BP32" s="58">
        <v>14.6</v>
      </c>
      <c r="BQ32" s="59"/>
      <c r="BR32" s="58">
        <v>6.0</v>
      </c>
      <c r="BS32" s="58">
        <v>64.0</v>
      </c>
      <c r="BT32" s="58">
        <v>62.0</v>
      </c>
      <c r="BU32" s="59">
        <f t="shared" si="7"/>
        <v>342</v>
      </c>
      <c r="BV32" s="58">
        <v>358.0</v>
      </c>
      <c r="BW32" s="58">
        <v>209.0</v>
      </c>
      <c r="BX32" s="58">
        <v>40.0</v>
      </c>
      <c r="BY32" s="58">
        <v>335.0</v>
      </c>
      <c r="BZ32" s="58">
        <v>380.0</v>
      </c>
      <c r="CA32" s="58">
        <v>208.0</v>
      </c>
      <c r="CB32" s="58">
        <v>40.0</v>
      </c>
      <c r="CC32" s="58">
        <v>341.0</v>
      </c>
      <c r="CD32" s="58">
        <v>256.0</v>
      </c>
      <c r="CE32" s="58">
        <v>146.0</v>
      </c>
      <c r="CF32" s="58">
        <v>1.0</v>
      </c>
      <c r="CG32" s="58">
        <v>335.0</v>
      </c>
      <c r="CH32" s="58">
        <v>265.0</v>
      </c>
      <c r="CI32" s="58">
        <v>144.0</v>
      </c>
      <c r="CJ32" s="58">
        <v>2.0</v>
      </c>
      <c r="CK32" s="58">
        <v>348.0</v>
      </c>
      <c r="CL32" s="58">
        <v>136.0</v>
      </c>
      <c r="CM32" s="58">
        <v>90.0</v>
      </c>
      <c r="CN32" s="58">
        <v>5.0</v>
      </c>
      <c r="CO32" s="58">
        <v>332.0</v>
      </c>
      <c r="CP32" s="58">
        <v>278.0</v>
      </c>
      <c r="CQ32" s="58">
        <v>138.0</v>
      </c>
      <c r="CR32" s="58">
        <v>6.0</v>
      </c>
      <c r="CS32" s="58">
        <v>335.0</v>
      </c>
      <c r="CT32" s="58">
        <v>270.0</v>
      </c>
      <c r="CU32" s="58">
        <v>170.0</v>
      </c>
      <c r="CV32" s="58">
        <v>74.0</v>
      </c>
      <c r="CW32" s="58">
        <v>338.0</v>
      </c>
      <c r="CX32" s="58">
        <v>238.0</v>
      </c>
      <c r="CY32" s="58">
        <v>117.0</v>
      </c>
      <c r="CZ32" s="58">
        <v>65.0</v>
      </c>
      <c r="DA32" s="58">
        <v>324.0</v>
      </c>
      <c r="DB32" s="58">
        <v>242.0</v>
      </c>
      <c r="DC32" s="58">
        <v>121.0</v>
      </c>
      <c r="DD32" s="58">
        <v>57.0</v>
      </c>
      <c r="DE32" s="59">
        <f t="shared" si="53"/>
        <v>144</v>
      </c>
      <c r="DF32" s="58">
        <v>35.0</v>
      </c>
      <c r="DG32" s="59">
        <f t="shared" ref="DG32:DH32" si="54">BO32</f>
        <v>292</v>
      </c>
      <c r="DH32" s="59">
        <f t="shared" si="54"/>
        <v>14.6</v>
      </c>
      <c r="DI32" s="59"/>
      <c r="DJ32" s="58">
        <v>7.0</v>
      </c>
      <c r="DK32" s="58">
        <v>60.0</v>
      </c>
      <c r="DL32" s="58">
        <v>55.0</v>
      </c>
      <c r="DM32" s="89"/>
      <c r="DN32" s="61">
        <v>340.0</v>
      </c>
      <c r="DO32" s="61">
        <v>140.0</v>
      </c>
      <c r="DP32" s="61">
        <v>44.65</v>
      </c>
      <c r="DQ32" s="61">
        <v>25.21</v>
      </c>
      <c r="DR32" s="61">
        <v>5.98</v>
      </c>
      <c r="DS32" s="61">
        <v>8.0</v>
      </c>
      <c r="DT32" s="61">
        <v>43.0</v>
      </c>
      <c r="DU32" s="61">
        <v>52.4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342.0</v>
      </c>
      <c r="EF32" s="63">
        <v>138.0</v>
      </c>
      <c r="EG32" s="63">
        <v>112.0</v>
      </c>
      <c r="EH32" s="63">
        <v>4.5</v>
      </c>
      <c r="EI32" s="64"/>
      <c r="EJ32" s="63">
        <v>9.0</v>
      </c>
      <c r="EK32" s="63">
        <v>55.0</v>
      </c>
      <c r="EL32" s="63">
        <v>57.0</v>
      </c>
      <c r="EM32" s="63">
        <v>138.0</v>
      </c>
      <c r="EN32" s="63">
        <v>99.0</v>
      </c>
      <c r="EO32" s="63">
        <v>4.4</v>
      </c>
      <c r="EP32" s="64"/>
      <c r="EQ32" s="63">
        <v>9.0</v>
      </c>
      <c r="ER32" s="63">
        <v>55.0</v>
      </c>
      <c r="ES32" s="63">
        <v>58.0</v>
      </c>
      <c r="ET32" s="63">
        <v>340.0</v>
      </c>
      <c r="EU32" s="63">
        <v>0.0</v>
      </c>
      <c r="EV32" s="63">
        <v>0.0</v>
      </c>
      <c r="EW32" s="63">
        <v>0.0</v>
      </c>
      <c r="EX32" s="63">
        <v>339.0</v>
      </c>
      <c r="EY32" s="63">
        <v>257.0</v>
      </c>
      <c r="EZ32" s="63">
        <v>148.9</v>
      </c>
      <c r="FA32" s="63">
        <v>7.4</v>
      </c>
      <c r="FB32" s="63">
        <v>339.0</v>
      </c>
      <c r="FC32" s="63">
        <v>0.0</v>
      </c>
      <c r="FD32" s="63">
        <v>0.0</v>
      </c>
      <c r="FE32" s="63">
        <v>0.0</v>
      </c>
      <c r="FF32" s="63">
        <v>338.0</v>
      </c>
      <c r="FG32" s="63">
        <v>257.0</v>
      </c>
      <c r="FH32" s="63">
        <v>148.5</v>
      </c>
      <c r="FI32" s="63">
        <v>10.5</v>
      </c>
      <c r="FJ32" s="63">
        <v>342.0</v>
      </c>
      <c r="FK32" s="63">
        <v>256.0</v>
      </c>
      <c r="FL32" s="63">
        <v>147.1</v>
      </c>
      <c r="FM32" s="64"/>
      <c r="FN32" s="63">
        <v>342.0</v>
      </c>
      <c r="FO32" s="63">
        <v>271.0</v>
      </c>
      <c r="FP32" s="63">
        <v>147.1</v>
      </c>
      <c r="FQ32" s="63">
        <v>19.8</v>
      </c>
      <c r="FR32" s="63">
        <v>138.0</v>
      </c>
      <c r="FS32" s="64"/>
      <c r="FT32" s="63">
        <v>2.2</v>
      </c>
      <c r="FU32" s="64"/>
      <c r="FV32" s="63">
        <v>138.0</v>
      </c>
      <c r="FW32" s="64"/>
      <c r="FX32" s="64"/>
      <c r="FY32" s="64"/>
      <c r="FZ32" s="89"/>
      <c r="GA32" s="65">
        <v>340.0</v>
      </c>
      <c r="GB32" s="66">
        <v>427.63</v>
      </c>
      <c r="GC32" s="66">
        <v>266.93</v>
      </c>
      <c r="GD32" s="66">
        <v>21.94</v>
      </c>
      <c r="GE32" s="66">
        <v>340.0</v>
      </c>
      <c r="GF32" s="66">
        <v>456.33</v>
      </c>
      <c r="GG32" s="66">
        <v>264.92</v>
      </c>
      <c r="GH32" s="66">
        <v>27.56</v>
      </c>
      <c r="GI32" s="66">
        <v>340.0</v>
      </c>
      <c r="GJ32" s="66">
        <v>259.52</v>
      </c>
      <c r="GK32" s="66">
        <v>-147.5</v>
      </c>
      <c r="GL32" s="66">
        <v>-24.62</v>
      </c>
      <c r="GM32" s="66">
        <v>340.0</v>
      </c>
      <c r="GN32" s="66">
        <v>237.83</v>
      </c>
      <c r="GO32" s="66">
        <v>-146.66</v>
      </c>
      <c r="GP32" s="66">
        <v>-32.41</v>
      </c>
      <c r="GQ32" s="66">
        <v>340.0</v>
      </c>
      <c r="GR32" s="66">
        <v>195.19</v>
      </c>
      <c r="GS32" s="66">
        <v>-123.37</v>
      </c>
      <c r="GT32" s="66">
        <v>4.44</v>
      </c>
      <c r="GU32" s="66">
        <v>340.0</v>
      </c>
      <c r="GV32" s="66">
        <v>214.39</v>
      </c>
      <c r="GW32" s="66">
        <v>-122.37</v>
      </c>
      <c r="GX32" s="66">
        <v>0.0</v>
      </c>
      <c r="GY32" s="89"/>
      <c r="GZ32" s="98" t="s">
        <v>91</v>
      </c>
      <c r="HA32" s="98" t="s">
        <v>92</v>
      </c>
      <c r="HB32" s="98">
        <v>143.0</v>
      </c>
      <c r="HC32" s="97">
        <f t="shared" si="10"/>
        <v>7.15</v>
      </c>
      <c r="HD32" s="97">
        <f t="shared" si="11"/>
        <v>2.86</v>
      </c>
      <c r="HE32" s="98">
        <v>8.0</v>
      </c>
      <c r="HF32" s="99">
        <v>56.0</v>
      </c>
      <c r="HG32" s="99">
        <v>54.0</v>
      </c>
      <c r="HH32" s="98" t="s">
        <v>91</v>
      </c>
      <c r="HI32" s="98" t="s">
        <v>92</v>
      </c>
      <c r="HJ32" s="98">
        <v>53.0</v>
      </c>
      <c r="HK32" s="97">
        <f t="shared" si="12"/>
        <v>2.65</v>
      </c>
      <c r="HL32" s="97">
        <f t="shared" si="13"/>
        <v>1.06</v>
      </c>
      <c r="HM32" s="98">
        <v>5.0</v>
      </c>
      <c r="HN32" s="99">
        <v>56.0</v>
      </c>
      <c r="HO32" s="99">
        <v>56.0</v>
      </c>
      <c r="HP32" s="98" t="s">
        <v>91</v>
      </c>
      <c r="HQ32" s="98" t="s">
        <v>92</v>
      </c>
      <c r="HR32" s="98">
        <v>196.0</v>
      </c>
      <c r="HS32" s="97">
        <f t="shared" si="14"/>
        <v>9.8</v>
      </c>
      <c r="HT32" s="97">
        <f t="shared" si="15"/>
        <v>3.92</v>
      </c>
      <c r="HU32" s="98">
        <v>7.0</v>
      </c>
      <c r="HV32" s="99">
        <v>54.0</v>
      </c>
      <c r="HW32" s="99">
        <v>54.0</v>
      </c>
      <c r="HX32" s="89"/>
      <c r="HY32" s="72">
        <v>135.0</v>
      </c>
      <c r="HZ32" s="72">
        <v>33.0</v>
      </c>
      <c r="IA32" s="72">
        <v>20.0</v>
      </c>
      <c r="IB32" s="72">
        <v>1.0</v>
      </c>
      <c r="IC32" s="73"/>
      <c r="ID32" s="72">
        <v>2.0</v>
      </c>
      <c r="IE32" s="72">
        <v>58.0</v>
      </c>
      <c r="IF32" s="72">
        <v>38.0</v>
      </c>
      <c r="IG32" s="89"/>
      <c r="IH32" s="74">
        <v>140.0</v>
      </c>
      <c r="II32" s="74">
        <v>34.2</v>
      </c>
      <c r="IJ32" s="74">
        <v>128.0</v>
      </c>
      <c r="IK32" s="74">
        <v>6.7</v>
      </c>
      <c r="IL32" s="74">
        <v>7.5</v>
      </c>
      <c r="IM32" s="74">
        <v>6.0</v>
      </c>
      <c r="IN32" s="74">
        <v>48.0</v>
      </c>
      <c r="IO32" s="74">
        <v>47.0</v>
      </c>
      <c r="IP32" s="74">
        <v>140.0</v>
      </c>
      <c r="IQ32" s="74">
        <v>34.9</v>
      </c>
      <c r="IR32" s="74">
        <v>5.0</v>
      </c>
      <c r="IS32" s="74">
        <v>0.1</v>
      </c>
      <c r="IT32" s="74">
        <v>0.3</v>
      </c>
      <c r="IU32" s="74">
        <v>12.0</v>
      </c>
      <c r="IV32" s="74">
        <v>50.0</v>
      </c>
      <c r="IW32" s="74">
        <v>49.0</v>
      </c>
      <c r="IX32" s="89"/>
      <c r="IY32" s="76">
        <v>138.81</v>
      </c>
      <c r="IZ32" s="76">
        <v>34.74</v>
      </c>
      <c r="JA32" s="76">
        <v>367.26</v>
      </c>
      <c r="JB32" s="76">
        <v>18.36</v>
      </c>
      <c r="JC32" s="76">
        <v>7.67</v>
      </c>
      <c r="JD32" s="76">
        <v>3.0</v>
      </c>
      <c r="JE32" s="76">
        <v>69.84</v>
      </c>
      <c r="JF32" s="76">
        <v>51.37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139.0</v>
      </c>
      <c r="JQ32" s="78">
        <v>33.0</v>
      </c>
      <c r="JR32" s="78">
        <v>0.0</v>
      </c>
      <c r="JS32" s="78">
        <v>0.0</v>
      </c>
      <c r="JT32" s="78">
        <v>0.0</v>
      </c>
      <c r="JU32" s="78">
        <v>2.0</v>
      </c>
      <c r="JV32" s="78">
        <v>48.0</v>
      </c>
      <c r="JW32" s="78">
        <v>47.0</v>
      </c>
      <c r="JX32" s="78">
        <v>139.0</v>
      </c>
      <c r="JY32" s="78">
        <v>35.0</v>
      </c>
      <c r="JZ32" s="78">
        <v>24.0</v>
      </c>
      <c r="KA32" s="78">
        <v>1.0</v>
      </c>
      <c r="KB32" s="78">
        <v>0.7</v>
      </c>
      <c r="KC32" s="78">
        <v>2.0</v>
      </c>
      <c r="KD32" s="78">
        <v>55.0</v>
      </c>
      <c r="KE32" s="78">
        <v>53.0</v>
      </c>
      <c r="KF32" s="89"/>
      <c r="KG32" s="79">
        <v>142.0</v>
      </c>
      <c r="KH32" s="238">
        <v>35.0</v>
      </c>
      <c r="KI32" s="238" t="s">
        <v>98</v>
      </c>
      <c r="KJ32" s="238" t="s">
        <v>98</v>
      </c>
      <c r="KK32" s="79"/>
      <c r="KL32" s="79">
        <v>1.0</v>
      </c>
      <c r="KM32" s="79">
        <v>50.0</v>
      </c>
      <c r="KN32" s="79">
        <v>50.0</v>
      </c>
      <c r="KO32" s="79">
        <v>142.0</v>
      </c>
      <c r="KP32" s="235">
        <v>35.0</v>
      </c>
      <c r="KQ32" s="235">
        <v>3.0</v>
      </c>
      <c r="KR32" s="235">
        <v>0.2</v>
      </c>
      <c r="KS32" s="79"/>
      <c r="KT32" s="79">
        <v>1.0</v>
      </c>
      <c r="KU32" s="79">
        <v>48.0</v>
      </c>
      <c r="KV32" s="79">
        <v>46.0</v>
      </c>
      <c r="KW32" s="89"/>
      <c r="KX32" s="81">
        <v>135.0</v>
      </c>
      <c r="KY32" s="81">
        <v>33.0</v>
      </c>
      <c r="KZ32" s="81">
        <v>177.0</v>
      </c>
      <c r="LA32" s="81">
        <v>8.7</v>
      </c>
      <c r="LB32" s="81">
        <v>3.0</v>
      </c>
      <c r="LC32" s="81">
        <v>3.0</v>
      </c>
      <c r="LD32" s="81">
        <v>60.0</v>
      </c>
      <c r="LE32" s="81">
        <v>60.0</v>
      </c>
      <c r="LF32" s="81">
        <v>135.0</v>
      </c>
      <c r="LG32" s="81">
        <v>33.0</v>
      </c>
      <c r="LH32" s="81">
        <v>330.0</v>
      </c>
      <c r="LI32" s="81">
        <v>16.2</v>
      </c>
      <c r="LJ32" s="81">
        <v>5.0</v>
      </c>
      <c r="LK32" s="81">
        <v>5.0</v>
      </c>
      <c r="LL32" s="81">
        <v>58.0</v>
      </c>
      <c r="LM32" s="81">
        <v>56.0</v>
      </c>
      <c r="LN32" s="89"/>
      <c r="LO32" s="82">
        <v>336.0</v>
      </c>
      <c r="LP32" s="82">
        <v>269.0</v>
      </c>
      <c r="LQ32" s="82">
        <v>153.0</v>
      </c>
      <c r="LR32" s="82">
        <v>71.0</v>
      </c>
      <c r="LS32" s="82">
        <v>318.0</v>
      </c>
      <c r="LT32" s="83">
        <v>55.0</v>
      </c>
      <c r="LU32" s="83">
        <v>7.4</v>
      </c>
      <c r="LV32" s="83">
        <v>141.0</v>
      </c>
      <c r="LW32" s="83">
        <v>100.0</v>
      </c>
      <c r="LX32" s="83">
        <v>59.0</v>
      </c>
      <c r="LY32" s="83">
        <v>56.0</v>
      </c>
      <c r="LZ32" s="83">
        <v>12.0</v>
      </c>
      <c r="MA32" s="83">
        <v>98.0</v>
      </c>
      <c r="MB32" s="83">
        <v>6.4</v>
      </c>
      <c r="MC32" s="83">
        <v>143.0</v>
      </c>
      <c r="MD32" s="83">
        <v>169.0</v>
      </c>
      <c r="ME32" s="83">
        <v>75.0</v>
      </c>
      <c r="MF32" s="83">
        <v>64.0</v>
      </c>
      <c r="MG32" s="83">
        <v>12.0</v>
      </c>
      <c r="MH32" s="83">
        <v>0.0</v>
      </c>
      <c r="MI32" s="83">
        <v>0.0</v>
      </c>
      <c r="MJ32" s="83">
        <v>119.0</v>
      </c>
      <c r="MK32" s="83">
        <v>0.0</v>
      </c>
      <c r="ML32" s="83">
        <v>43.0</v>
      </c>
      <c r="MM32" s="83">
        <v>44.0</v>
      </c>
      <c r="MN32" s="83">
        <v>5.0</v>
      </c>
      <c r="MO32" s="86"/>
      <c r="MP32" s="87"/>
      <c r="MQ32" s="87"/>
      <c r="MR32" s="83">
        <v>3.6</v>
      </c>
      <c r="MS32" s="83">
        <v>1.2</v>
      </c>
      <c r="MT32" s="83">
        <v>65.0</v>
      </c>
      <c r="MU32" s="83">
        <v>36.0</v>
      </c>
      <c r="MV32" s="83">
        <v>43.0</v>
      </c>
      <c r="MW32" s="88" t="s">
        <v>143</v>
      </c>
      <c r="MX32" s="83">
        <v>5.0</v>
      </c>
      <c r="MY32" s="88"/>
      <c r="MZ32" s="88"/>
      <c r="NA32" s="83">
        <v>13.4</v>
      </c>
      <c r="NB32" s="83">
        <v>5.2</v>
      </c>
      <c r="NC32" s="83">
        <v>242.0</v>
      </c>
      <c r="ND32" s="83">
        <v>36.0</v>
      </c>
      <c r="NE32" s="83">
        <v>52.0</v>
      </c>
      <c r="NF32" s="83">
        <v>52.0</v>
      </c>
      <c r="NG32" s="83">
        <v>5.0</v>
      </c>
      <c r="NH32" s="88"/>
      <c r="NI32" s="88"/>
      <c r="NJ32" s="83">
        <v>0.0</v>
      </c>
      <c r="NK32" s="83">
        <v>0.0</v>
      </c>
      <c r="NL32" s="83">
        <v>0.0</v>
      </c>
      <c r="NM32" s="83">
        <v>35.0</v>
      </c>
      <c r="NN32" s="83">
        <v>54.0</v>
      </c>
      <c r="NO32" s="83">
        <v>50.0</v>
      </c>
      <c r="NP32" s="83">
        <v>4.0</v>
      </c>
    </row>
    <row r="33" ht="14.25" customHeight="1">
      <c r="A33" s="49">
        <v>0.833333333333334</v>
      </c>
      <c r="B33" s="50"/>
      <c r="C33" s="51">
        <v>50.14</v>
      </c>
      <c r="D33" s="52">
        <v>340.0</v>
      </c>
      <c r="E33" s="53">
        <v>134.0</v>
      </c>
      <c r="F33" s="53">
        <v>60.0</v>
      </c>
      <c r="G33" s="53">
        <v>12.6</v>
      </c>
      <c r="H33" s="54"/>
      <c r="I33" s="53">
        <v>6.0</v>
      </c>
      <c r="J33" s="53">
        <v>54.0</v>
      </c>
      <c r="K33" s="53">
        <v>52.0</v>
      </c>
      <c r="L33" s="53">
        <v>137.0</v>
      </c>
      <c r="M33" s="53">
        <v>94.0</v>
      </c>
      <c r="N33" s="53">
        <v>23.4</v>
      </c>
      <c r="O33" s="54"/>
      <c r="P33" s="53">
        <v>6.0</v>
      </c>
      <c r="Q33" s="53">
        <v>58.0</v>
      </c>
      <c r="R33" s="53">
        <v>56.0</v>
      </c>
      <c r="S33" s="53">
        <v>338.9</v>
      </c>
      <c r="T33" s="53">
        <v>337.6</v>
      </c>
      <c r="U33" s="53">
        <v>195.0</v>
      </c>
      <c r="V33" s="54"/>
      <c r="W33" s="53">
        <v>335.5</v>
      </c>
      <c r="X33" s="53">
        <v>284.3</v>
      </c>
      <c r="Y33" s="53">
        <v>143.2</v>
      </c>
      <c r="Z33" s="54"/>
      <c r="AA33" s="53">
        <v>339.0</v>
      </c>
      <c r="AB33" s="53">
        <v>405.3</v>
      </c>
      <c r="AC33" s="53">
        <v>223.7</v>
      </c>
      <c r="AD33" s="54"/>
      <c r="AE33" s="53">
        <v>342.3</v>
      </c>
      <c r="AF33" s="53">
        <v>381.0</v>
      </c>
      <c r="AG33" s="53">
        <v>200.6</v>
      </c>
      <c r="AH33" s="54"/>
      <c r="AI33" s="53">
        <v>345.8</v>
      </c>
      <c r="AJ33" s="53">
        <v>432.7</v>
      </c>
      <c r="AK33" s="53">
        <v>268.3</v>
      </c>
      <c r="AL33" s="54"/>
      <c r="AM33" s="53">
        <v>337.3</v>
      </c>
      <c r="AN33" s="53">
        <v>463.6</v>
      </c>
      <c r="AO33" s="53">
        <v>256.5</v>
      </c>
      <c r="AP33" s="54"/>
      <c r="AQ33" s="182">
        <f t="shared" ref="AQ33:AS33" si="55">E33</f>
        <v>134</v>
      </c>
      <c r="AR33" s="54">
        <f t="shared" si="55"/>
        <v>60</v>
      </c>
      <c r="AS33" s="56">
        <f t="shared" si="55"/>
        <v>12.6</v>
      </c>
      <c r="AT33" s="54"/>
      <c r="AU33" s="54">
        <f t="shared" ref="AU33:AW33" si="56">L33</f>
        <v>137</v>
      </c>
      <c r="AV33" s="54">
        <f t="shared" si="56"/>
        <v>94</v>
      </c>
      <c r="AW33" s="54">
        <f t="shared" si="56"/>
        <v>23.4</v>
      </c>
      <c r="AX33" s="54"/>
      <c r="AY33" s="182">
        <f t="shared" si="52"/>
        <v>134</v>
      </c>
      <c r="AZ33" s="54"/>
      <c r="BA33" s="54"/>
      <c r="BB33" s="54"/>
      <c r="BC33" s="89"/>
      <c r="BD33" s="54">
        <v>137.0</v>
      </c>
      <c r="BE33" s="53">
        <v>31.0</v>
      </c>
      <c r="BF33" s="54"/>
      <c r="BG33" s="127">
        <v>7.6</v>
      </c>
      <c r="BH33" s="54"/>
      <c r="BI33" s="53">
        <v>22.0</v>
      </c>
      <c r="BJ33" s="53">
        <v>94.0</v>
      </c>
      <c r="BK33" s="53">
        <v>65.0</v>
      </c>
      <c r="BL33" s="89"/>
      <c r="BM33" s="58">
        <v>342.0</v>
      </c>
      <c r="BN33" s="58">
        <v>145.0</v>
      </c>
      <c r="BO33" s="58">
        <v>222.0</v>
      </c>
      <c r="BP33" s="58">
        <v>11.1</v>
      </c>
      <c r="BQ33" s="59"/>
      <c r="BR33" s="58">
        <v>6.0</v>
      </c>
      <c r="BS33" s="58">
        <v>63.0</v>
      </c>
      <c r="BT33" s="58">
        <v>62.0</v>
      </c>
      <c r="BU33" s="59">
        <f t="shared" si="7"/>
        <v>342</v>
      </c>
      <c r="BV33" s="58">
        <v>356.0</v>
      </c>
      <c r="BW33" s="58">
        <v>208.0</v>
      </c>
      <c r="BX33" s="58">
        <v>40.0</v>
      </c>
      <c r="BY33" s="58">
        <v>335.0</v>
      </c>
      <c r="BZ33" s="58">
        <v>377.0</v>
      </c>
      <c r="CA33" s="58">
        <v>206.0</v>
      </c>
      <c r="CB33" s="58">
        <v>37.0</v>
      </c>
      <c r="CC33" s="58">
        <v>342.0</v>
      </c>
      <c r="CD33" s="58">
        <v>234.0</v>
      </c>
      <c r="CE33" s="58">
        <v>132.0</v>
      </c>
      <c r="CF33" s="58">
        <v>2.0</v>
      </c>
      <c r="CG33" s="58">
        <v>334.0</v>
      </c>
      <c r="CH33" s="58">
        <v>233.0</v>
      </c>
      <c r="CI33" s="58">
        <v>131.0</v>
      </c>
      <c r="CJ33" s="58">
        <v>3.0</v>
      </c>
      <c r="CK33" s="58">
        <v>348.0</v>
      </c>
      <c r="CL33" s="58">
        <v>125.0</v>
      </c>
      <c r="CM33" s="58">
        <v>81.0</v>
      </c>
      <c r="CN33" s="58">
        <v>3.0</v>
      </c>
      <c r="CO33" s="58">
        <v>333.0</v>
      </c>
      <c r="CP33" s="58">
        <v>270.0</v>
      </c>
      <c r="CQ33" s="58">
        <v>131.0</v>
      </c>
      <c r="CR33" s="58">
        <v>6.0</v>
      </c>
      <c r="CS33" s="58">
        <v>336.0</v>
      </c>
      <c r="CT33" s="58">
        <v>254.0</v>
      </c>
      <c r="CU33" s="58">
        <v>159.0</v>
      </c>
      <c r="CV33" s="58">
        <v>68.0</v>
      </c>
      <c r="CW33" s="58">
        <v>337.0</v>
      </c>
      <c r="CX33" s="58">
        <v>237.0</v>
      </c>
      <c r="CY33" s="58">
        <v>120.0</v>
      </c>
      <c r="CZ33" s="58">
        <v>62.0</v>
      </c>
      <c r="DA33" s="58">
        <v>324.0</v>
      </c>
      <c r="DB33" s="58">
        <v>243.0</v>
      </c>
      <c r="DC33" s="58">
        <v>124.0</v>
      </c>
      <c r="DD33" s="58">
        <v>53.0</v>
      </c>
      <c r="DE33" s="59">
        <f t="shared" si="53"/>
        <v>145</v>
      </c>
      <c r="DF33" s="58">
        <v>35.0</v>
      </c>
      <c r="DG33" s="59">
        <f t="shared" ref="DG33:DH33" si="57">BO33</f>
        <v>222</v>
      </c>
      <c r="DH33" s="59">
        <f t="shared" si="57"/>
        <v>11.1</v>
      </c>
      <c r="DI33" s="59"/>
      <c r="DJ33" s="58">
        <v>7.0</v>
      </c>
      <c r="DK33" s="58">
        <v>60.0</v>
      </c>
      <c r="DL33" s="58">
        <v>55.0</v>
      </c>
      <c r="DM33" s="89"/>
      <c r="DN33" s="61">
        <v>339.0</v>
      </c>
      <c r="DO33" s="61">
        <v>140.0</v>
      </c>
      <c r="DP33" s="61">
        <v>43.09</v>
      </c>
      <c r="DQ33" s="61">
        <v>24.48</v>
      </c>
      <c r="DR33" s="61">
        <v>5.31</v>
      </c>
      <c r="DS33" s="61">
        <v>8.0</v>
      </c>
      <c r="DT33" s="61">
        <v>45.0</v>
      </c>
      <c r="DU33" s="61">
        <v>52.4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343.0</v>
      </c>
      <c r="EF33" s="63">
        <v>138.0</v>
      </c>
      <c r="EG33" s="63">
        <v>94.0</v>
      </c>
      <c r="EH33" s="63">
        <v>3.8</v>
      </c>
      <c r="EI33" s="64"/>
      <c r="EJ33" s="63">
        <v>9.0</v>
      </c>
      <c r="EK33" s="63">
        <v>55.0</v>
      </c>
      <c r="EL33" s="63">
        <v>58.0</v>
      </c>
      <c r="EM33" s="63">
        <v>138.0</v>
      </c>
      <c r="EN33" s="63">
        <v>101.0</v>
      </c>
      <c r="EO33" s="63">
        <v>4.5</v>
      </c>
      <c r="EP33" s="64"/>
      <c r="EQ33" s="63">
        <v>9.0</v>
      </c>
      <c r="ER33" s="63">
        <v>55.0</v>
      </c>
      <c r="ES33" s="63">
        <v>57.0</v>
      </c>
      <c r="ET33" s="63">
        <v>341.0</v>
      </c>
      <c r="EU33" s="63">
        <v>0.0</v>
      </c>
      <c r="EV33" s="63">
        <v>0.0</v>
      </c>
      <c r="EW33" s="63">
        <v>0.0</v>
      </c>
      <c r="EX33" s="63">
        <v>340.0</v>
      </c>
      <c r="EY33" s="63">
        <v>256.0</v>
      </c>
      <c r="EZ33" s="63">
        <v>149.2</v>
      </c>
      <c r="FA33" s="63">
        <v>5.7</v>
      </c>
      <c r="FB33" s="63">
        <v>340.0</v>
      </c>
      <c r="FC33" s="63">
        <v>0.0</v>
      </c>
      <c r="FD33" s="63">
        <v>0.0</v>
      </c>
      <c r="FE33" s="63">
        <v>0.0</v>
      </c>
      <c r="FF33" s="63">
        <v>341.0</v>
      </c>
      <c r="FG33" s="63">
        <v>256.0</v>
      </c>
      <c r="FH33" s="63">
        <v>148.8</v>
      </c>
      <c r="FI33" s="63">
        <v>9.5</v>
      </c>
      <c r="FJ33" s="63">
        <v>343.0</v>
      </c>
      <c r="FK33" s="63">
        <v>246.0</v>
      </c>
      <c r="FL33" s="63">
        <v>141.0</v>
      </c>
      <c r="FM33" s="64"/>
      <c r="FN33" s="63">
        <v>343.0</v>
      </c>
      <c r="FO33" s="63">
        <v>261.0</v>
      </c>
      <c r="FP33" s="63">
        <v>141.2</v>
      </c>
      <c r="FQ33" s="63">
        <v>17.3</v>
      </c>
      <c r="FR33" s="63">
        <v>138.0</v>
      </c>
      <c r="FS33" s="64"/>
      <c r="FT33" s="226">
        <v>13.91</v>
      </c>
      <c r="FU33" s="64"/>
      <c r="FV33" s="63">
        <v>138.0</v>
      </c>
      <c r="FW33" s="64"/>
      <c r="FX33" s="64"/>
      <c r="FY33" s="64"/>
      <c r="FZ33" s="89"/>
      <c r="GA33" s="65">
        <v>348.0</v>
      </c>
      <c r="GB33" s="280">
        <v>317.7</v>
      </c>
      <c r="GC33" s="66">
        <v>203.7</v>
      </c>
      <c r="GD33" s="66">
        <v>-12.9</v>
      </c>
      <c r="GE33" s="66">
        <v>348.0</v>
      </c>
      <c r="GF33" s="66">
        <v>355.11</v>
      </c>
      <c r="GG33" s="66">
        <v>201.6</v>
      </c>
      <c r="GH33" s="66">
        <v>-8.79</v>
      </c>
      <c r="GI33" s="66">
        <v>348.0</v>
      </c>
      <c r="GJ33" s="66">
        <v>237.01</v>
      </c>
      <c r="GK33" s="66">
        <v>-140.38</v>
      </c>
      <c r="GL33" s="66">
        <v>-6.2</v>
      </c>
      <c r="GM33" s="66">
        <v>348.0</v>
      </c>
      <c r="GN33" s="66">
        <v>217.61</v>
      </c>
      <c r="GO33" s="66">
        <v>-140.54</v>
      </c>
      <c r="GP33" s="66">
        <v>-13.23</v>
      </c>
      <c r="GQ33" s="66">
        <v>348.0</v>
      </c>
      <c r="GR33" s="66">
        <v>100.23</v>
      </c>
      <c r="GS33" s="66">
        <v>-62.15</v>
      </c>
      <c r="GT33" s="66">
        <v>22.78</v>
      </c>
      <c r="GU33" s="66">
        <v>348.0</v>
      </c>
      <c r="GV33" s="66">
        <v>116.21</v>
      </c>
      <c r="GW33" s="66">
        <v>-65.34</v>
      </c>
      <c r="GX33" s="66">
        <v>20.77</v>
      </c>
      <c r="GY33" s="89"/>
      <c r="GZ33" s="98" t="s">
        <v>91</v>
      </c>
      <c r="HA33" s="98" t="s">
        <v>92</v>
      </c>
      <c r="HB33" s="98">
        <v>149.0</v>
      </c>
      <c r="HC33" s="97">
        <f t="shared" si="10"/>
        <v>7.45</v>
      </c>
      <c r="HD33" s="97">
        <f t="shared" si="11"/>
        <v>2.98</v>
      </c>
      <c r="HE33" s="98">
        <v>8.0</v>
      </c>
      <c r="HF33" s="99">
        <v>56.0</v>
      </c>
      <c r="HG33" s="99">
        <v>54.0</v>
      </c>
      <c r="HH33" s="98" t="s">
        <v>91</v>
      </c>
      <c r="HI33" s="98" t="s">
        <v>92</v>
      </c>
      <c r="HJ33" s="98">
        <v>4.0</v>
      </c>
      <c r="HK33" s="97">
        <f t="shared" si="12"/>
        <v>0.2</v>
      </c>
      <c r="HL33" s="97">
        <f t="shared" si="13"/>
        <v>0.08</v>
      </c>
      <c r="HM33" s="98">
        <v>5.0</v>
      </c>
      <c r="HN33" s="99">
        <v>56.0</v>
      </c>
      <c r="HO33" s="99">
        <v>56.0</v>
      </c>
      <c r="HP33" s="98" t="s">
        <v>91</v>
      </c>
      <c r="HQ33" s="98" t="s">
        <v>92</v>
      </c>
      <c r="HR33" s="98">
        <v>245.0</v>
      </c>
      <c r="HS33" s="97">
        <f t="shared" si="14"/>
        <v>12.25</v>
      </c>
      <c r="HT33" s="97">
        <f t="shared" si="15"/>
        <v>4.9</v>
      </c>
      <c r="HU33" s="98">
        <v>7.0</v>
      </c>
      <c r="HV33" s="99">
        <v>54.0</v>
      </c>
      <c r="HW33" s="99">
        <v>54.0</v>
      </c>
      <c r="HX33" s="89"/>
      <c r="HY33" s="72">
        <v>136.0</v>
      </c>
      <c r="HZ33" s="72">
        <v>33.0</v>
      </c>
      <c r="IA33" s="72">
        <v>80.0</v>
      </c>
      <c r="IB33" s="72">
        <v>4.0</v>
      </c>
      <c r="IC33" s="73"/>
      <c r="ID33" s="72">
        <v>2.0</v>
      </c>
      <c r="IE33" s="72">
        <v>58.0</v>
      </c>
      <c r="IF33" s="72">
        <v>38.0</v>
      </c>
      <c r="IG33" s="89"/>
      <c r="IH33" s="74">
        <v>140.0</v>
      </c>
      <c r="II33" s="74">
        <v>33.9</v>
      </c>
      <c r="IJ33" s="74">
        <v>146.0</v>
      </c>
      <c r="IK33" s="74">
        <v>7.7</v>
      </c>
      <c r="IL33" s="74">
        <v>8.3</v>
      </c>
      <c r="IM33" s="74">
        <v>6.0</v>
      </c>
      <c r="IN33" s="74">
        <v>48.0</v>
      </c>
      <c r="IO33" s="74">
        <v>47.0</v>
      </c>
      <c r="IP33" s="74">
        <v>140.0</v>
      </c>
      <c r="IQ33" s="74">
        <v>34.2</v>
      </c>
      <c r="IR33" s="74">
        <v>5.0</v>
      </c>
      <c r="IS33" s="74">
        <v>0.1</v>
      </c>
      <c r="IT33" s="74">
        <v>0.2</v>
      </c>
      <c r="IU33" s="74">
        <v>12.0</v>
      </c>
      <c r="IV33" s="74">
        <v>50.0</v>
      </c>
      <c r="IW33" s="74">
        <v>49.0</v>
      </c>
      <c r="IX33" s="89"/>
      <c r="IY33" s="76">
        <v>139.06</v>
      </c>
      <c r="IZ33" s="76">
        <v>34.82</v>
      </c>
      <c r="JA33" s="76">
        <v>368.58</v>
      </c>
      <c r="JB33" s="76">
        <v>18.42</v>
      </c>
      <c r="JC33" s="76">
        <v>6.66</v>
      </c>
      <c r="JD33" s="76">
        <v>3.0</v>
      </c>
      <c r="JE33" s="76">
        <v>70.71</v>
      </c>
      <c r="JF33" s="76">
        <v>52.36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136.0</v>
      </c>
      <c r="JQ33" s="78">
        <v>32.4</v>
      </c>
      <c r="JR33" s="78">
        <v>0.0</v>
      </c>
      <c r="JS33" s="78">
        <v>0.0</v>
      </c>
      <c r="JT33" s="78">
        <v>0.0</v>
      </c>
      <c r="JU33" s="78">
        <v>2.0</v>
      </c>
      <c r="JV33" s="78">
        <v>47.0</v>
      </c>
      <c r="JW33" s="78">
        <v>46.0</v>
      </c>
      <c r="JX33" s="78">
        <v>136.0</v>
      </c>
      <c r="JY33" s="78">
        <v>34.5</v>
      </c>
      <c r="JZ33" s="78">
        <v>124.0</v>
      </c>
      <c r="KA33" s="78">
        <v>6.9</v>
      </c>
      <c r="KB33" s="78">
        <v>2.3</v>
      </c>
      <c r="KC33" s="78">
        <v>2.0</v>
      </c>
      <c r="KD33" s="78">
        <v>54.0</v>
      </c>
      <c r="KE33" s="78">
        <v>52.0</v>
      </c>
      <c r="KF33" s="89"/>
      <c r="KG33" s="79">
        <v>137.0</v>
      </c>
      <c r="KH33" s="238">
        <v>33.0</v>
      </c>
      <c r="KI33" s="238">
        <v>64.0</v>
      </c>
      <c r="KJ33" s="238">
        <v>3.2</v>
      </c>
      <c r="KK33" s="79"/>
      <c r="KL33" s="79">
        <v>1.0</v>
      </c>
      <c r="KM33" s="79">
        <v>50.0</v>
      </c>
      <c r="KN33" s="79">
        <v>50.0</v>
      </c>
      <c r="KO33" s="79">
        <v>137.0</v>
      </c>
      <c r="KP33" s="235">
        <v>33.0</v>
      </c>
      <c r="KQ33" s="235" t="s">
        <v>98</v>
      </c>
      <c r="KR33" s="235" t="s">
        <v>98</v>
      </c>
      <c r="KS33" s="79"/>
      <c r="KT33" s="79">
        <v>1.0</v>
      </c>
      <c r="KU33" s="79">
        <v>48.0</v>
      </c>
      <c r="KV33" s="79">
        <v>46.0</v>
      </c>
      <c r="KW33" s="89"/>
      <c r="KX33" s="81">
        <v>132.0</v>
      </c>
      <c r="KY33" s="81">
        <v>33.0</v>
      </c>
      <c r="KZ33" s="81">
        <v>163.0</v>
      </c>
      <c r="LA33" s="81">
        <v>8.0</v>
      </c>
      <c r="LB33" s="81">
        <v>3.0</v>
      </c>
      <c r="LC33" s="81">
        <v>3.0</v>
      </c>
      <c r="LD33" s="81">
        <v>60.0</v>
      </c>
      <c r="LE33" s="81">
        <v>60.0</v>
      </c>
      <c r="LF33" s="81">
        <v>135.0</v>
      </c>
      <c r="LG33" s="81">
        <v>33.0</v>
      </c>
      <c r="LH33" s="81">
        <v>339.0</v>
      </c>
      <c r="LI33" s="81">
        <v>16.6</v>
      </c>
      <c r="LJ33" s="81">
        <v>5.0</v>
      </c>
      <c r="LK33" s="81">
        <v>5.0</v>
      </c>
      <c r="LL33" s="81">
        <v>58.0</v>
      </c>
      <c r="LM33" s="81">
        <v>58.0</v>
      </c>
      <c r="LN33" s="89"/>
      <c r="LO33" s="82">
        <v>333.0</v>
      </c>
      <c r="LP33" s="82">
        <v>368.0</v>
      </c>
      <c r="LQ33" s="82">
        <v>187.0</v>
      </c>
      <c r="LR33" s="82">
        <v>68.0</v>
      </c>
      <c r="LS33" s="82">
        <v>312.0</v>
      </c>
      <c r="LT33" s="83">
        <v>55.0</v>
      </c>
      <c r="LU33" s="83">
        <v>7.5</v>
      </c>
      <c r="LV33" s="83">
        <v>139.0</v>
      </c>
      <c r="LW33" s="83">
        <v>139.0</v>
      </c>
      <c r="LX33" s="83">
        <v>102.0</v>
      </c>
      <c r="LY33" s="83">
        <v>59.0</v>
      </c>
      <c r="LZ33" s="83">
        <v>56.0</v>
      </c>
      <c r="MA33" s="121">
        <v>120.0</v>
      </c>
      <c r="MB33" s="83">
        <v>1.0</v>
      </c>
      <c r="MC33" s="83">
        <v>140.0</v>
      </c>
      <c r="MD33" s="83">
        <v>229.0</v>
      </c>
      <c r="ME33" s="83">
        <v>83.0</v>
      </c>
      <c r="MF33" s="83">
        <v>63.0</v>
      </c>
      <c r="MG33" s="83">
        <v>12.0</v>
      </c>
      <c r="MH33" s="83">
        <v>0.0</v>
      </c>
      <c r="MI33" s="83">
        <v>0.0</v>
      </c>
      <c r="MJ33" s="83">
        <v>119.0</v>
      </c>
      <c r="MK33" s="83">
        <v>0.0</v>
      </c>
      <c r="ML33" s="83">
        <v>50.0</v>
      </c>
      <c r="MM33" s="83">
        <v>48.0</v>
      </c>
      <c r="MN33" s="83">
        <v>5.0</v>
      </c>
      <c r="MO33" s="86"/>
      <c r="MP33" s="87"/>
      <c r="MQ33" s="87"/>
      <c r="MR33" s="83">
        <v>14.0</v>
      </c>
      <c r="MS33" s="83">
        <v>4.6</v>
      </c>
      <c r="MT33" s="83">
        <v>237.0</v>
      </c>
      <c r="MU33" s="83">
        <v>36.0</v>
      </c>
      <c r="MV33" s="83">
        <v>43.0</v>
      </c>
      <c r="MW33" s="88" t="s">
        <v>143</v>
      </c>
      <c r="MX33" s="83">
        <v>5.0</v>
      </c>
      <c r="MY33" s="88"/>
      <c r="MZ33" s="88"/>
      <c r="NA33" s="83">
        <v>13.6</v>
      </c>
      <c r="NB33" s="83">
        <v>4.4</v>
      </c>
      <c r="NC33" s="83">
        <v>245.0</v>
      </c>
      <c r="ND33" s="83">
        <v>35.0</v>
      </c>
      <c r="NE33" s="83">
        <v>52.0</v>
      </c>
      <c r="NF33" s="83">
        <v>52.0</v>
      </c>
      <c r="NG33" s="83">
        <v>5.0</v>
      </c>
      <c r="NH33" s="88"/>
      <c r="NI33" s="88"/>
      <c r="NJ33" s="83">
        <v>0.0</v>
      </c>
      <c r="NK33" s="83">
        <v>0.0</v>
      </c>
      <c r="NL33" s="83">
        <v>0.0</v>
      </c>
      <c r="NM33" s="83">
        <v>35.0</v>
      </c>
      <c r="NN33" s="83">
        <v>54.0</v>
      </c>
      <c r="NO33" s="83">
        <v>50.0</v>
      </c>
      <c r="NP33" s="83">
        <v>4.0</v>
      </c>
    </row>
    <row r="34" ht="14.25" customHeight="1">
      <c r="A34" s="49">
        <v>0.875</v>
      </c>
      <c r="B34" s="50"/>
      <c r="C34" s="51">
        <v>50.35</v>
      </c>
      <c r="D34" s="52">
        <v>342.0</v>
      </c>
      <c r="E34" s="53">
        <v>136.0</v>
      </c>
      <c r="F34" s="53">
        <v>59.0</v>
      </c>
      <c r="G34" s="53">
        <v>12.6</v>
      </c>
      <c r="H34" s="54"/>
      <c r="I34" s="53">
        <v>6.0</v>
      </c>
      <c r="J34" s="53">
        <v>54.0</v>
      </c>
      <c r="K34" s="53">
        <v>52.0</v>
      </c>
      <c r="L34" s="53">
        <v>141.0</v>
      </c>
      <c r="M34" s="53">
        <v>68.0</v>
      </c>
      <c r="N34" s="53">
        <v>16.6</v>
      </c>
      <c r="O34" s="54"/>
      <c r="P34" s="53">
        <v>6.0</v>
      </c>
      <c r="Q34" s="53">
        <v>58.0</v>
      </c>
      <c r="R34" s="53">
        <v>56.0</v>
      </c>
      <c r="S34" s="53">
        <v>347.3</v>
      </c>
      <c r="T34" s="53">
        <v>156.6</v>
      </c>
      <c r="U34" s="53">
        <v>76.8</v>
      </c>
      <c r="V34" s="54"/>
      <c r="W34" s="53">
        <v>343.0</v>
      </c>
      <c r="X34" s="53">
        <v>190.4</v>
      </c>
      <c r="Y34" s="53">
        <v>74.4</v>
      </c>
      <c r="Z34" s="54"/>
      <c r="AA34" s="53">
        <v>348.0</v>
      </c>
      <c r="AB34" s="53">
        <v>466.4</v>
      </c>
      <c r="AC34" s="53">
        <v>271.7</v>
      </c>
      <c r="AD34" s="54"/>
      <c r="AE34" s="53">
        <v>346.6</v>
      </c>
      <c r="AF34" s="53">
        <v>432.8</v>
      </c>
      <c r="AG34" s="53">
        <v>247.6</v>
      </c>
      <c r="AH34" s="54"/>
      <c r="AI34" s="53">
        <v>355.2</v>
      </c>
      <c r="AJ34" s="53">
        <v>353.7</v>
      </c>
      <c r="AK34" s="53">
        <v>211.5</v>
      </c>
      <c r="AL34" s="54"/>
      <c r="AM34" s="53">
        <v>345.6</v>
      </c>
      <c r="AN34" s="53">
        <v>362.7</v>
      </c>
      <c r="AO34" s="53">
        <v>201.2</v>
      </c>
      <c r="AP34" s="54"/>
      <c r="AQ34" s="182">
        <f t="shared" ref="AQ34:AS34" si="58">E34</f>
        <v>136</v>
      </c>
      <c r="AR34" s="54">
        <f t="shared" si="58"/>
        <v>59</v>
      </c>
      <c r="AS34" s="56">
        <f t="shared" si="58"/>
        <v>12.6</v>
      </c>
      <c r="AT34" s="54"/>
      <c r="AU34" s="54">
        <f t="shared" ref="AU34:AW34" si="59">L34</f>
        <v>141</v>
      </c>
      <c r="AV34" s="54">
        <f t="shared" si="59"/>
        <v>68</v>
      </c>
      <c r="AW34" s="54">
        <f t="shared" si="59"/>
        <v>16.6</v>
      </c>
      <c r="AX34" s="54"/>
      <c r="AY34" s="182">
        <f t="shared" si="52"/>
        <v>136</v>
      </c>
      <c r="AZ34" s="54"/>
      <c r="BA34" s="54"/>
      <c r="BB34" s="54"/>
      <c r="BC34" s="89"/>
      <c r="BD34" s="54">
        <v>141.0</v>
      </c>
      <c r="BE34" s="53">
        <v>0.0</v>
      </c>
      <c r="BF34" s="54"/>
      <c r="BG34" s="127">
        <v>0.5</v>
      </c>
      <c r="BH34" s="54"/>
      <c r="BI34" s="53">
        <v>22.0</v>
      </c>
      <c r="BJ34" s="53">
        <v>94.0</v>
      </c>
      <c r="BK34" s="53">
        <v>65.0</v>
      </c>
      <c r="BL34" s="89"/>
      <c r="BM34" s="58">
        <v>342.0</v>
      </c>
      <c r="BN34" s="58">
        <v>145.0</v>
      </c>
      <c r="BO34" s="58">
        <v>208.0</v>
      </c>
      <c r="BP34" s="58">
        <v>10.4</v>
      </c>
      <c r="BQ34" s="59"/>
      <c r="BR34" s="58">
        <v>6.0</v>
      </c>
      <c r="BS34" s="58">
        <v>63.0</v>
      </c>
      <c r="BT34" s="58">
        <v>62.0</v>
      </c>
      <c r="BU34" s="59">
        <f t="shared" si="7"/>
        <v>342</v>
      </c>
      <c r="BV34" s="58">
        <v>356.0</v>
      </c>
      <c r="BW34" s="58">
        <v>208.0</v>
      </c>
      <c r="BX34" s="58">
        <v>35.0</v>
      </c>
      <c r="BY34" s="58">
        <v>335.0</v>
      </c>
      <c r="BZ34" s="58">
        <v>380.0</v>
      </c>
      <c r="CA34" s="58">
        <v>208.0</v>
      </c>
      <c r="CB34" s="58">
        <v>35.0</v>
      </c>
      <c r="CC34" s="58">
        <v>342.0</v>
      </c>
      <c r="CD34" s="58">
        <v>230.0</v>
      </c>
      <c r="CE34" s="58">
        <v>130.0</v>
      </c>
      <c r="CF34" s="58">
        <v>6.0</v>
      </c>
      <c r="CG34" s="58">
        <v>334.0</v>
      </c>
      <c r="CH34" s="58">
        <v>231.0</v>
      </c>
      <c r="CI34" s="58">
        <v>129.0</v>
      </c>
      <c r="CJ34" s="58">
        <v>3.0</v>
      </c>
      <c r="CK34" s="58">
        <v>347.0</v>
      </c>
      <c r="CL34" s="58">
        <v>165.0</v>
      </c>
      <c r="CM34" s="58">
        <v>108.0</v>
      </c>
      <c r="CN34" s="58">
        <v>1.0</v>
      </c>
      <c r="CO34" s="58">
        <v>331.0</v>
      </c>
      <c r="CP34" s="58">
        <v>336.0</v>
      </c>
      <c r="CQ34" s="58">
        <v>165.0</v>
      </c>
      <c r="CR34" s="58">
        <v>2.0</v>
      </c>
      <c r="CS34" s="58">
        <v>335.0</v>
      </c>
      <c r="CT34" s="58">
        <v>315.0</v>
      </c>
      <c r="CU34" s="58">
        <v>194.0</v>
      </c>
      <c r="CV34" s="58">
        <v>97.0</v>
      </c>
      <c r="CW34" s="58">
        <v>337.0</v>
      </c>
      <c r="CX34" s="58">
        <v>180.0</v>
      </c>
      <c r="CY34" s="58">
        <v>58.0</v>
      </c>
      <c r="CZ34" s="58">
        <v>55.0</v>
      </c>
      <c r="DA34" s="58">
        <v>325.0</v>
      </c>
      <c r="DB34" s="58">
        <v>190.0</v>
      </c>
      <c r="DC34" s="58">
        <v>67.0</v>
      </c>
      <c r="DD34" s="58">
        <v>78.0</v>
      </c>
      <c r="DE34" s="59">
        <f t="shared" si="53"/>
        <v>145</v>
      </c>
      <c r="DF34" s="58">
        <v>35.0</v>
      </c>
      <c r="DG34" s="59">
        <f t="shared" ref="DG34:DH34" si="60">BO34</f>
        <v>208</v>
      </c>
      <c r="DH34" s="59">
        <f t="shared" si="60"/>
        <v>10.4</v>
      </c>
      <c r="DI34" s="59"/>
      <c r="DJ34" s="58">
        <v>7.0</v>
      </c>
      <c r="DK34" s="58">
        <v>60.0</v>
      </c>
      <c r="DL34" s="58">
        <v>54.0</v>
      </c>
      <c r="DM34" s="89"/>
      <c r="DN34" s="61">
        <v>340.0</v>
      </c>
      <c r="DO34" s="61">
        <v>140.0</v>
      </c>
      <c r="DP34" s="61">
        <v>46.07</v>
      </c>
      <c r="DQ34" s="61">
        <v>26.08</v>
      </c>
      <c r="DR34" s="61">
        <v>5.94</v>
      </c>
      <c r="DS34" s="61">
        <v>8.0</v>
      </c>
      <c r="DT34" s="61">
        <v>43.0</v>
      </c>
      <c r="DU34" s="61">
        <v>49.9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344.0</v>
      </c>
      <c r="EF34" s="63">
        <v>138.0</v>
      </c>
      <c r="EG34" s="63">
        <v>95.0</v>
      </c>
      <c r="EH34" s="63">
        <v>3.8</v>
      </c>
      <c r="EI34" s="64"/>
      <c r="EJ34" s="63">
        <v>9.0</v>
      </c>
      <c r="EK34" s="63">
        <v>53.0</v>
      </c>
      <c r="EL34" s="63">
        <v>56.0</v>
      </c>
      <c r="EM34" s="63">
        <v>138.0</v>
      </c>
      <c r="EN34" s="63">
        <v>101.0</v>
      </c>
      <c r="EO34" s="63">
        <v>4.5</v>
      </c>
      <c r="EP34" s="64"/>
      <c r="EQ34" s="63">
        <v>9.0</v>
      </c>
      <c r="ER34" s="63">
        <v>54.0</v>
      </c>
      <c r="ES34" s="63">
        <v>56.0</v>
      </c>
      <c r="ET34" s="63">
        <v>346.0</v>
      </c>
      <c r="EU34" s="63">
        <v>0.0</v>
      </c>
      <c r="EV34" s="63">
        <v>0.0</v>
      </c>
      <c r="EW34" s="63">
        <v>0.0</v>
      </c>
      <c r="EX34" s="63">
        <v>344.0</v>
      </c>
      <c r="EY34" s="63">
        <v>256.0</v>
      </c>
      <c r="EZ34" s="63">
        <v>149.0</v>
      </c>
      <c r="FA34" s="63">
        <v>-10.7</v>
      </c>
      <c r="FB34" s="63">
        <v>344.0</v>
      </c>
      <c r="FC34" s="63">
        <v>0.0</v>
      </c>
      <c r="FD34" s="63">
        <v>0.0</v>
      </c>
      <c r="FE34" s="63">
        <v>0.0</v>
      </c>
      <c r="FF34" s="63">
        <v>342.0</v>
      </c>
      <c r="FG34" s="63">
        <v>256.0</v>
      </c>
      <c r="FH34" s="63">
        <v>148.9</v>
      </c>
      <c r="FI34" s="63">
        <v>-10.4</v>
      </c>
      <c r="FJ34" s="63">
        <v>344.0</v>
      </c>
      <c r="FK34" s="63">
        <v>242.0</v>
      </c>
      <c r="FL34" s="63">
        <v>140.7</v>
      </c>
      <c r="FM34" s="64"/>
      <c r="FN34" s="63">
        <v>344.0</v>
      </c>
      <c r="FO34" s="63">
        <v>257.0</v>
      </c>
      <c r="FP34" s="63">
        <v>141.0</v>
      </c>
      <c r="FQ34" s="63">
        <v>0.3</v>
      </c>
      <c r="FR34" s="63">
        <v>138.0</v>
      </c>
      <c r="FS34" s="64"/>
      <c r="FT34" s="226">
        <v>13.92</v>
      </c>
      <c r="FU34" s="64"/>
      <c r="FV34" s="63">
        <v>138.0</v>
      </c>
      <c r="FW34" s="64"/>
      <c r="FX34" s="64"/>
      <c r="FY34" s="64"/>
      <c r="FZ34" s="89"/>
      <c r="GA34" s="65">
        <v>345.0</v>
      </c>
      <c r="GB34" s="66">
        <v>474.79</v>
      </c>
      <c r="GC34" s="66">
        <v>301.36</v>
      </c>
      <c r="GD34" s="66">
        <v>-29.73</v>
      </c>
      <c r="GE34" s="66">
        <v>345.0</v>
      </c>
      <c r="GF34" s="66">
        <v>505.22</v>
      </c>
      <c r="GG34" s="66">
        <v>299.77</v>
      </c>
      <c r="GH34" s="66">
        <v>-22.28</v>
      </c>
      <c r="GI34" s="66">
        <v>345.0</v>
      </c>
      <c r="GJ34" s="66">
        <v>239.06</v>
      </c>
      <c r="GK34" s="66">
        <v>-139.54</v>
      </c>
      <c r="GL34" s="66">
        <v>15.66</v>
      </c>
      <c r="GM34" s="66">
        <v>345.0</v>
      </c>
      <c r="GN34" s="66">
        <v>220.1</v>
      </c>
      <c r="GO34" s="66">
        <v>-140.13</v>
      </c>
      <c r="GP34" s="66">
        <v>8.21</v>
      </c>
      <c r="GQ34" s="66">
        <v>345.0</v>
      </c>
      <c r="GR34" s="66">
        <v>212.24</v>
      </c>
      <c r="GS34" s="66">
        <v>-139.79</v>
      </c>
      <c r="GT34" s="66">
        <v>11.22</v>
      </c>
      <c r="GU34" s="66">
        <v>345.0</v>
      </c>
      <c r="GV34" s="66">
        <v>232.29</v>
      </c>
      <c r="GW34" s="66">
        <v>-138.12</v>
      </c>
      <c r="GX34" s="66">
        <v>8.21</v>
      </c>
      <c r="GY34" s="89"/>
      <c r="GZ34" s="98" t="s">
        <v>91</v>
      </c>
      <c r="HA34" s="98" t="s">
        <v>92</v>
      </c>
      <c r="HB34" s="98">
        <v>147.0</v>
      </c>
      <c r="HC34" s="97">
        <f t="shared" si="10"/>
        <v>7.35</v>
      </c>
      <c r="HD34" s="97">
        <f t="shared" si="11"/>
        <v>2.94</v>
      </c>
      <c r="HE34" s="98">
        <v>8.0</v>
      </c>
      <c r="HF34" s="99">
        <v>54.0</v>
      </c>
      <c r="HG34" s="99">
        <v>52.0</v>
      </c>
      <c r="HH34" s="98" t="s">
        <v>91</v>
      </c>
      <c r="HI34" s="98" t="s">
        <v>92</v>
      </c>
      <c r="HJ34" s="98">
        <v>4.0</v>
      </c>
      <c r="HK34" s="97">
        <f t="shared" si="12"/>
        <v>0.2</v>
      </c>
      <c r="HL34" s="97">
        <f t="shared" si="13"/>
        <v>0.08</v>
      </c>
      <c r="HM34" s="98">
        <v>5.0</v>
      </c>
      <c r="HN34" s="99">
        <v>56.0</v>
      </c>
      <c r="HO34" s="99">
        <v>56.0</v>
      </c>
      <c r="HP34" s="98" t="s">
        <v>91</v>
      </c>
      <c r="HQ34" s="98" t="s">
        <v>92</v>
      </c>
      <c r="HR34" s="98">
        <v>241.0</v>
      </c>
      <c r="HS34" s="97">
        <f t="shared" si="14"/>
        <v>12.05</v>
      </c>
      <c r="HT34" s="97">
        <f t="shared" si="15"/>
        <v>4.82</v>
      </c>
      <c r="HU34" s="98">
        <v>7.0</v>
      </c>
      <c r="HV34" s="99">
        <v>54.0</v>
      </c>
      <c r="HW34" s="99">
        <v>54.0</v>
      </c>
      <c r="HX34" s="89"/>
      <c r="HY34" s="72">
        <v>136.0</v>
      </c>
      <c r="HZ34" s="72">
        <v>33.0</v>
      </c>
      <c r="IA34" s="72">
        <v>64.0</v>
      </c>
      <c r="IB34" s="72">
        <v>3.2</v>
      </c>
      <c r="IC34" s="73"/>
      <c r="ID34" s="72">
        <v>2.0</v>
      </c>
      <c r="IE34" s="72">
        <v>58.0</v>
      </c>
      <c r="IF34" s="72">
        <v>38.0</v>
      </c>
      <c r="IG34" s="89"/>
      <c r="IH34" s="74">
        <v>141.0</v>
      </c>
      <c r="II34" s="74">
        <v>34.6</v>
      </c>
      <c r="IJ34" s="74">
        <v>143.0</v>
      </c>
      <c r="IK34" s="74">
        <v>7.5</v>
      </c>
      <c r="IL34" s="74">
        <v>8.2</v>
      </c>
      <c r="IM34" s="74">
        <v>6.0</v>
      </c>
      <c r="IN34" s="74">
        <v>48.0</v>
      </c>
      <c r="IO34" s="74">
        <v>47.0</v>
      </c>
      <c r="IP34" s="74">
        <v>141.0</v>
      </c>
      <c r="IQ34" s="74">
        <v>35.4</v>
      </c>
      <c r="IR34" s="74">
        <v>6.0</v>
      </c>
      <c r="IS34" s="74">
        <v>0.1</v>
      </c>
      <c r="IT34" s="74">
        <v>0.4</v>
      </c>
      <c r="IU34" s="74">
        <v>12.0</v>
      </c>
      <c r="IV34" s="74">
        <v>50.0</v>
      </c>
      <c r="IW34" s="74">
        <v>49.0</v>
      </c>
      <c r="IX34" s="89"/>
      <c r="IY34" s="76">
        <v>139.29</v>
      </c>
      <c r="IZ34" s="76">
        <v>34.98</v>
      </c>
      <c r="JA34" s="76">
        <v>357.6</v>
      </c>
      <c r="JB34" s="76">
        <v>17.88</v>
      </c>
      <c r="JC34" s="76">
        <v>5.84</v>
      </c>
      <c r="JD34" s="76">
        <v>3.0</v>
      </c>
      <c r="JE34" s="76">
        <v>70.71</v>
      </c>
      <c r="JF34" s="76">
        <v>54.12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32.6</v>
      </c>
      <c r="JR34" s="78">
        <v>0.0</v>
      </c>
      <c r="JS34" s="78">
        <v>0.0</v>
      </c>
      <c r="JT34" s="78">
        <v>0.0</v>
      </c>
      <c r="JU34" s="78">
        <v>2.0</v>
      </c>
      <c r="JV34" s="78">
        <v>46.0</v>
      </c>
      <c r="JW34" s="78">
        <v>45.0</v>
      </c>
      <c r="JX34" s="78">
        <v>138.0</v>
      </c>
      <c r="JY34" s="78">
        <v>34.8</v>
      </c>
      <c r="JZ34" s="78">
        <v>99.0</v>
      </c>
      <c r="KA34" s="78">
        <v>5.4</v>
      </c>
      <c r="KB34" s="78">
        <v>1.9</v>
      </c>
      <c r="KC34" s="78">
        <v>2.0</v>
      </c>
      <c r="KD34" s="78">
        <v>53.0</v>
      </c>
      <c r="KE34" s="78">
        <v>52.0</v>
      </c>
      <c r="KF34" s="89"/>
      <c r="KG34" s="79">
        <v>140.0</v>
      </c>
      <c r="KH34" s="238">
        <v>34.0</v>
      </c>
      <c r="KI34" s="238">
        <v>108.0</v>
      </c>
      <c r="KJ34" s="238">
        <v>5.4</v>
      </c>
      <c r="KK34" s="79"/>
      <c r="KL34" s="79">
        <v>1.0</v>
      </c>
      <c r="KM34" s="79">
        <v>50.0</v>
      </c>
      <c r="KN34" s="79">
        <v>50.0</v>
      </c>
      <c r="KO34" s="79">
        <v>140.0</v>
      </c>
      <c r="KP34" s="235">
        <v>34.0</v>
      </c>
      <c r="KQ34" s="235" t="s">
        <v>98</v>
      </c>
      <c r="KR34" s="235" t="s">
        <v>98</v>
      </c>
      <c r="KS34" s="79"/>
      <c r="KT34" s="79">
        <v>1.0</v>
      </c>
      <c r="KU34" s="79">
        <v>48.0</v>
      </c>
      <c r="KV34" s="79">
        <v>46.0</v>
      </c>
      <c r="KW34" s="89"/>
      <c r="KX34" s="81">
        <v>132.0</v>
      </c>
      <c r="KY34" s="81">
        <v>33.0</v>
      </c>
      <c r="KZ34" s="81">
        <v>141.0</v>
      </c>
      <c r="LA34" s="81">
        <v>6.9</v>
      </c>
      <c r="LB34" s="81">
        <v>3.0</v>
      </c>
      <c r="LC34" s="81">
        <v>3.0</v>
      </c>
      <c r="LD34" s="81">
        <v>56.0</v>
      </c>
      <c r="LE34" s="81">
        <v>56.0</v>
      </c>
      <c r="LF34" s="81">
        <v>132.0</v>
      </c>
      <c r="LG34" s="81">
        <v>33.0</v>
      </c>
      <c r="LH34" s="81">
        <v>308.0</v>
      </c>
      <c r="LI34" s="81">
        <v>15.1</v>
      </c>
      <c r="LJ34" s="81">
        <v>5.0</v>
      </c>
      <c r="LK34" s="81">
        <v>5.0</v>
      </c>
      <c r="LL34" s="81">
        <v>52.0</v>
      </c>
      <c r="LM34" s="81">
        <v>52.0</v>
      </c>
      <c r="LN34" s="89"/>
      <c r="LO34" s="82">
        <v>334.0</v>
      </c>
      <c r="LP34" s="82">
        <v>319.0</v>
      </c>
      <c r="LQ34" s="82">
        <v>181.0</v>
      </c>
      <c r="LR34" s="82">
        <v>68.0</v>
      </c>
      <c r="LS34" s="82">
        <v>316.0</v>
      </c>
      <c r="LT34" s="83">
        <v>55.0</v>
      </c>
      <c r="LU34" s="83">
        <v>5.6</v>
      </c>
      <c r="LV34" s="83">
        <v>141.0</v>
      </c>
      <c r="LW34" s="83">
        <v>100.0</v>
      </c>
      <c r="LX34" s="83">
        <v>59.0</v>
      </c>
      <c r="LY34" s="83">
        <v>56.0</v>
      </c>
      <c r="LZ34" s="83">
        <v>12.0</v>
      </c>
      <c r="MA34" s="121">
        <v>120.0</v>
      </c>
      <c r="MB34" s="83">
        <v>6.5</v>
      </c>
      <c r="MC34" s="83">
        <v>141.0</v>
      </c>
      <c r="MD34" s="121">
        <v>214.0</v>
      </c>
      <c r="ME34" s="83">
        <v>82.0</v>
      </c>
      <c r="MF34" s="83">
        <v>64.0</v>
      </c>
      <c r="MG34" s="83">
        <v>12.0</v>
      </c>
      <c r="MH34" s="83">
        <v>0.0</v>
      </c>
      <c r="MI34" s="83">
        <v>0.0</v>
      </c>
      <c r="MJ34" s="83">
        <v>119.0</v>
      </c>
      <c r="MK34" s="83">
        <v>0.0</v>
      </c>
      <c r="ML34" s="83">
        <v>48.0</v>
      </c>
      <c r="MM34" s="83">
        <v>46.0</v>
      </c>
      <c r="MN34" s="83">
        <v>5.0</v>
      </c>
      <c r="MO34" s="86"/>
      <c r="MP34" s="87"/>
      <c r="MQ34" s="87"/>
      <c r="MR34" s="83">
        <v>14.4</v>
      </c>
      <c r="MS34" s="83">
        <v>4.1</v>
      </c>
      <c r="MT34" s="83">
        <v>245.0</v>
      </c>
      <c r="MU34" s="83">
        <v>36.0</v>
      </c>
      <c r="MV34" s="83">
        <v>43.0</v>
      </c>
      <c r="MW34" s="88" t="s">
        <v>143</v>
      </c>
      <c r="MX34" s="83">
        <v>5.0</v>
      </c>
      <c r="MY34" s="88"/>
      <c r="MZ34" s="88"/>
      <c r="NA34" s="83">
        <v>18.1</v>
      </c>
      <c r="NB34" s="83">
        <v>5.8</v>
      </c>
      <c r="NC34" s="83">
        <v>321.0</v>
      </c>
      <c r="ND34" s="83">
        <v>35.0</v>
      </c>
      <c r="NE34" s="83">
        <v>52.0</v>
      </c>
      <c r="NF34" s="83">
        <v>52.0</v>
      </c>
      <c r="NG34" s="83">
        <v>5.0</v>
      </c>
      <c r="NH34" s="88"/>
      <c r="NI34" s="88"/>
      <c r="NJ34" s="83">
        <v>0.0</v>
      </c>
      <c r="NK34" s="83">
        <v>0.0</v>
      </c>
      <c r="NL34" s="83">
        <v>0.0</v>
      </c>
      <c r="NM34" s="83">
        <v>35.0</v>
      </c>
      <c r="NN34" s="83">
        <v>54.0</v>
      </c>
      <c r="NO34" s="83">
        <v>50.0</v>
      </c>
      <c r="NP34" s="83">
        <v>4.0</v>
      </c>
    </row>
    <row r="35" ht="14.25" customHeight="1">
      <c r="A35" s="49">
        <v>0.916666666666667</v>
      </c>
      <c r="B35" s="50"/>
      <c r="C35" s="51">
        <v>50.35</v>
      </c>
      <c r="D35" s="52">
        <v>345.0</v>
      </c>
      <c r="E35" s="53">
        <v>137.0</v>
      </c>
      <c r="F35" s="53">
        <v>54.0</v>
      </c>
      <c r="G35" s="53">
        <v>11.8</v>
      </c>
      <c r="H35" s="54"/>
      <c r="I35" s="53">
        <v>6.0</v>
      </c>
      <c r="J35" s="53">
        <v>54.0</v>
      </c>
      <c r="K35" s="53">
        <v>52.0</v>
      </c>
      <c r="L35" s="53">
        <v>142.0</v>
      </c>
      <c r="M35" s="53">
        <v>62.0</v>
      </c>
      <c r="N35" s="53">
        <v>14.6</v>
      </c>
      <c r="O35" s="54"/>
      <c r="P35" s="53">
        <v>6.0</v>
      </c>
      <c r="Q35" s="53">
        <v>58.0</v>
      </c>
      <c r="R35" s="53">
        <v>56.0</v>
      </c>
      <c r="S35" s="53">
        <v>349.1</v>
      </c>
      <c r="T35" s="53">
        <v>144.7</v>
      </c>
      <c r="U35" s="53">
        <v>56.8</v>
      </c>
      <c r="V35" s="54"/>
      <c r="W35" s="53">
        <v>344.8</v>
      </c>
      <c r="X35" s="53">
        <v>205.4</v>
      </c>
      <c r="Y35" s="53">
        <v>74.8</v>
      </c>
      <c r="Z35" s="54"/>
      <c r="AA35" s="53">
        <v>349.1</v>
      </c>
      <c r="AB35" s="53">
        <v>583.7</v>
      </c>
      <c r="AC35" s="53">
        <v>341.3</v>
      </c>
      <c r="AD35" s="54"/>
      <c r="AE35" s="53">
        <v>348.7</v>
      </c>
      <c r="AF35" s="53">
        <v>536.5</v>
      </c>
      <c r="AG35" s="53">
        <v>311.3</v>
      </c>
      <c r="AH35" s="54"/>
      <c r="AI35" s="53">
        <v>356.6</v>
      </c>
      <c r="AJ35" s="53">
        <v>501.9</v>
      </c>
      <c r="AK35" s="53">
        <v>302.5</v>
      </c>
      <c r="AL35" s="54"/>
      <c r="AM35" s="53">
        <v>347.8</v>
      </c>
      <c r="AN35" s="53">
        <v>512.6</v>
      </c>
      <c r="AO35" s="53">
        <v>291.3</v>
      </c>
      <c r="AP35" s="54"/>
      <c r="AQ35" s="182">
        <f t="shared" ref="AQ35:AS35" si="61">E35</f>
        <v>137</v>
      </c>
      <c r="AR35" s="54">
        <f t="shared" si="61"/>
        <v>54</v>
      </c>
      <c r="AS35" s="56">
        <f t="shared" si="61"/>
        <v>11.8</v>
      </c>
      <c r="AT35" s="54"/>
      <c r="AU35" s="54">
        <f t="shared" ref="AU35:AW35" si="62">L35</f>
        <v>142</v>
      </c>
      <c r="AV35" s="54">
        <f t="shared" si="62"/>
        <v>62</v>
      </c>
      <c r="AW35" s="54">
        <f t="shared" si="62"/>
        <v>14.6</v>
      </c>
      <c r="AX35" s="54"/>
      <c r="AY35" s="182">
        <f t="shared" si="52"/>
        <v>137</v>
      </c>
      <c r="AZ35" s="54"/>
      <c r="BA35" s="54"/>
      <c r="BB35" s="54"/>
      <c r="BC35" s="89"/>
      <c r="BD35" s="54">
        <v>142.0</v>
      </c>
      <c r="BE35" s="53">
        <v>0.0</v>
      </c>
      <c r="BF35" s="54"/>
      <c r="BG35" s="127">
        <v>0.6</v>
      </c>
      <c r="BH35" s="54"/>
      <c r="BI35" s="53">
        <v>22.0</v>
      </c>
      <c r="BJ35" s="53">
        <v>94.0</v>
      </c>
      <c r="BK35" s="53">
        <v>65.0</v>
      </c>
      <c r="BL35" s="89"/>
      <c r="BM35" s="58">
        <v>345.0</v>
      </c>
      <c r="BN35" s="58">
        <v>146.0</v>
      </c>
      <c r="BO35" s="58">
        <v>263.0</v>
      </c>
      <c r="BP35" s="58">
        <v>13.2</v>
      </c>
      <c r="BQ35" s="59"/>
      <c r="BR35" s="58">
        <v>6.0</v>
      </c>
      <c r="BS35" s="58">
        <v>59.0</v>
      </c>
      <c r="BT35" s="58">
        <v>57.0</v>
      </c>
      <c r="BU35" s="59">
        <f t="shared" si="7"/>
        <v>345</v>
      </c>
      <c r="BV35" s="58">
        <v>369.0</v>
      </c>
      <c r="BW35" s="58">
        <v>209.0</v>
      </c>
      <c r="BX35" s="58">
        <v>68.0</v>
      </c>
      <c r="BY35" s="58">
        <v>337.0</v>
      </c>
      <c r="BZ35" s="58">
        <v>379.0</v>
      </c>
      <c r="CA35" s="58">
        <v>206.0</v>
      </c>
      <c r="CB35" s="58">
        <v>61.0</v>
      </c>
      <c r="CC35" s="58">
        <v>344.0</v>
      </c>
      <c r="CD35" s="58">
        <v>220.0</v>
      </c>
      <c r="CE35" s="58">
        <v>128.0</v>
      </c>
      <c r="CF35" s="58">
        <v>10.0</v>
      </c>
      <c r="CG35" s="58">
        <v>337.0</v>
      </c>
      <c r="CH35" s="58">
        <v>232.0</v>
      </c>
      <c r="CI35" s="58">
        <v>128.0</v>
      </c>
      <c r="CJ35" s="58">
        <v>10.0</v>
      </c>
      <c r="CK35" s="58">
        <v>350.0</v>
      </c>
      <c r="CL35" s="58">
        <v>116.0</v>
      </c>
      <c r="CM35" s="58">
        <v>71.0</v>
      </c>
      <c r="CN35" s="58">
        <v>20.0</v>
      </c>
      <c r="CO35" s="58">
        <v>334.0</v>
      </c>
      <c r="CP35" s="58">
        <v>201.0</v>
      </c>
      <c r="CQ35" s="58">
        <v>101.0</v>
      </c>
      <c r="CR35" s="58">
        <v>26.0</v>
      </c>
      <c r="CS35" s="58">
        <v>339.0</v>
      </c>
      <c r="CT35" s="58">
        <v>204.0</v>
      </c>
      <c r="CU35" s="58">
        <v>147.0</v>
      </c>
      <c r="CV35" s="58">
        <v>31.0</v>
      </c>
      <c r="CW35" s="58">
        <v>341.0</v>
      </c>
      <c r="CX35" s="58">
        <v>283.0</v>
      </c>
      <c r="CY35" s="58">
        <v>142.0</v>
      </c>
      <c r="CZ35" s="58">
        <v>75.0</v>
      </c>
      <c r="DA35" s="58">
        <v>326.0</v>
      </c>
      <c r="DB35" s="58">
        <v>280.0</v>
      </c>
      <c r="DC35" s="58">
        <v>143.0</v>
      </c>
      <c r="DD35" s="58">
        <v>58.0</v>
      </c>
      <c r="DE35" s="59">
        <f t="shared" si="53"/>
        <v>146</v>
      </c>
      <c r="DF35" s="58">
        <v>35.0</v>
      </c>
      <c r="DG35" s="59">
        <f t="shared" ref="DG35:DH35" si="63">BO35</f>
        <v>263</v>
      </c>
      <c r="DH35" s="59">
        <f t="shared" si="63"/>
        <v>13.2</v>
      </c>
      <c r="DI35" s="59"/>
      <c r="DJ35" s="58">
        <v>7.0</v>
      </c>
      <c r="DK35" s="58">
        <v>57.0</v>
      </c>
      <c r="DL35" s="58">
        <v>52.0</v>
      </c>
      <c r="DM35" s="89"/>
      <c r="DN35" s="61">
        <v>341.0</v>
      </c>
      <c r="DO35" s="61">
        <v>140.0</v>
      </c>
      <c r="DP35" s="61">
        <v>37.15</v>
      </c>
      <c r="DQ35" s="61">
        <v>20.97</v>
      </c>
      <c r="DR35" s="61">
        <v>5.32</v>
      </c>
      <c r="DS35" s="61">
        <v>8.0</v>
      </c>
      <c r="DT35" s="61">
        <v>43.0</v>
      </c>
      <c r="DU35" s="61">
        <v>50.9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344.0</v>
      </c>
      <c r="EF35" s="226">
        <v>139.0</v>
      </c>
      <c r="EG35" s="226">
        <v>90.0</v>
      </c>
      <c r="EH35" s="226">
        <v>3.8</v>
      </c>
      <c r="EI35" s="64"/>
      <c r="EJ35" s="63">
        <v>9.0</v>
      </c>
      <c r="EK35" s="226">
        <v>53.0</v>
      </c>
      <c r="EL35" s="226">
        <v>56.0</v>
      </c>
      <c r="EM35" s="226">
        <v>139.0</v>
      </c>
      <c r="EN35" s="226">
        <v>100.0</v>
      </c>
      <c r="EO35" s="226">
        <v>4.5</v>
      </c>
      <c r="EP35" s="64"/>
      <c r="EQ35" s="63">
        <v>9.0</v>
      </c>
      <c r="ER35" s="226">
        <v>54.0</v>
      </c>
      <c r="ES35" s="226">
        <v>56.0</v>
      </c>
      <c r="ET35" s="226">
        <v>343.0</v>
      </c>
      <c r="EU35" s="226">
        <v>0.0</v>
      </c>
      <c r="EV35" s="226">
        <v>0.0</v>
      </c>
      <c r="EW35" s="226">
        <v>0.0</v>
      </c>
      <c r="EX35" s="226">
        <v>342.0</v>
      </c>
      <c r="EY35" s="226">
        <v>263.0</v>
      </c>
      <c r="EZ35" s="226">
        <v>148.7</v>
      </c>
      <c r="FA35" s="226">
        <v>-32.1</v>
      </c>
      <c r="FB35" s="226">
        <v>342.0</v>
      </c>
      <c r="FC35" s="226">
        <v>0.0</v>
      </c>
      <c r="FD35" s="226">
        <v>0.0</v>
      </c>
      <c r="FE35" s="226">
        <v>0.0</v>
      </c>
      <c r="FF35" s="226">
        <v>343.0</v>
      </c>
      <c r="FG35" s="226">
        <v>263.0</v>
      </c>
      <c r="FH35" s="226">
        <v>148.9</v>
      </c>
      <c r="FI35" s="226">
        <v>-31.4</v>
      </c>
      <c r="FJ35" s="226">
        <v>344.0</v>
      </c>
      <c r="FK35" s="226">
        <v>246.0</v>
      </c>
      <c r="FL35" s="226">
        <v>139.0</v>
      </c>
      <c r="FM35" s="64"/>
      <c r="FN35" s="226">
        <v>344.0</v>
      </c>
      <c r="FO35" s="226">
        <v>256.0</v>
      </c>
      <c r="FP35" s="226">
        <v>141.0</v>
      </c>
      <c r="FQ35" s="226">
        <v>-22.0</v>
      </c>
      <c r="FR35" s="226">
        <v>139.0</v>
      </c>
      <c r="FS35" s="64"/>
      <c r="FT35" s="226">
        <v>15.43</v>
      </c>
      <c r="FU35" s="64"/>
      <c r="FV35" s="226">
        <v>139.0</v>
      </c>
      <c r="FW35" s="64"/>
      <c r="FX35" s="64"/>
      <c r="FY35" s="64"/>
      <c r="FZ35" s="89"/>
      <c r="GA35" s="65">
        <v>345.0</v>
      </c>
      <c r="GB35" s="66">
        <v>474.79</v>
      </c>
      <c r="GC35" s="66">
        <v>301.36</v>
      </c>
      <c r="GD35" s="66">
        <v>-29.73</v>
      </c>
      <c r="GE35" s="66">
        <v>345.0</v>
      </c>
      <c r="GF35" s="66">
        <v>505.22</v>
      </c>
      <c r="GG35" s="66">
        <v>299.77</v>
      </c>
      <c r="GH35" s="66">
        <v>-22.28</v>
      </c>
      <c r="GI35" s="66">
        <v>345.0</v>
      </c>
      <c r="GJ35" s="66">
        <v>239.06</v>
      </c>
      <c r="GK35" s="66">
        <v>-139.54</v>
      </c>
      <c r="GL35" s="66">
        <v>15.66</v>
      </c>
      <c r="GM35" s="66">
        <v>345.0</v>
      </c>
      <c r="GN35" s="66">
        <v>220.1</v>
      </c>
      <c r="GO35" s="66">
        <v>-140.13</v>
      </c>
      <c r="GP35" s="66">
        <v>8.21</v>
      </c>
      <c r="GQ35" s="66">
        <v>345.0</v>
      </c>
      <c r="GR35" s="66">
        <v>212.24</v>
      </c>
      <c r="GS35" s="66">
        <v>-139.79</v>
      </c>
      <c r="GT35" s="66">
        <v>11.22</v>
      </c>
      <c r="GU35" s="66">
        <v>345.0</v>
      </c>
      <c r="GV35" s="66">
        <v>232.29</v>
      </c>
      <c r="GW35" s="66">
        <v>-138.12</v>
      </c>
      <c r="GX35" s="66">
        <v>8.21</v>
      </c>
      <c r="GY35" s="89"/>
      <c r="GZ35" s="98" t="s">
        <v>91</v>
      </c>
      <c r="HA35" s="98" t="s">
        <v>92</v>
      </c>
      <c r="HB35" s="98">
        <v>124.0</v>
      </c>
      <c r="HC35" s="97">
        <f t="shared" si="10"/>
        <v>6.2</v>
      </c>
      <c r="HD35" s="97">
        <f t="shared" si="11"/>
        <v>2.48</v>
      </c>
      <c r="HE35" s="98">
        <v>8.0</v>
      </c>
      <c r="HF35" s="99">
        <v>54.0</v>
      </c>
      <c r="HG35" s="99">
        <v>52.0</v>
      </c>
      <c r="HH35" s="98" t="s">
        <v>91</v>
      </c>
      <c r="HI35" s="98" t="s">
        <v>92</v>
      </c>
      <c r="HJ35" s="98">
        <v>53.0</v>
      </c>
      <c r="HK35" s="97">
        <f t="shared" si="12"/>
        <v>2.65</v>
      </c>
      <c r="HL35" s="97">
        <f t="shared" si="13"/>
        <v>1.06</v>
      </c>
      <c r="HM35" s="98">
        <v>5.0</v>
      </c>
      <c r="HN35" s="99">
        <v>54.0</v>
      </c>
      <c r="HO35" s="99">
        <v>54.0</v>
      </c>
      <c r="HP35" s="98" t="s">
        <v>91</v>
      </c>
      <c r="HQ35" s="98" t="s">
        <v>92</v>
      </c>
      <c r="HR35" s="98">
        <v>179.0</v>
      </c>
      <c r="HS35" s="97">
        <f t="shared" si="14"/>
        <v>8.95</v>
      </c>
      <c r="HT35" s="97">
        <f t="shared" si="15"/>
        <v>3.58</v>
      </c>
      <c r="HU35" s="98">
        <v>7.0</v>
      </c>
      <c r="HV35" s="99">
        <v>52.0</v>
      </c>
      <c r="HW35" s="99">
        <v>52.0</v>
      </c>
      <c r="HX35" s="89"/>
      <c r="HY35" s="72">
        <v>136.0</v>
      </c>
      <c r="HZ35" s="72">
        <v>33.0</v>
      </c>
      <c r="IA35" s="72">
        <v>80.0</v>
      </c>
      <c r="IB35" s="72">
        <v>4.0</v>
      </c>
      <c r="IC35" s="73"/>
      <c r="ID35" s="72">
        <v>2.0</v>
      </c>
      <c r="IE35" s="72">
        <v>58.0</v>
      </c>
      <c r="IF35" s="72">
        <v>38.0</v>
      </c>
      <c r="IG35" s="89"/>
      <c r="IH35" s="74">
        <v>142.0</v>
      </c>
      <c r="II35" s="74">
        <v>34.8</v>
      </c>
      <c r="IJ35" s="74">
        <v>135.0</v>
      </c>
      <c r="IK35" s="74">
        <v>7.0</v>
      </c>
      <c r="IL35" s="74">
        <v>7.8</v>
      </c>
      <c r="IM35" s="74">
        <v>6.0</v>
      </c>
      <c r="IN35" s="74">
        <v>46.0</v>
      </c>
      <c r="IO35" s="74">
        <v>46.0</v>
      </c>
      <c r="IP35" s="74">
        <v>142.0</v>
      </c>
      <c r="IQ35" s="74">
        <v>35.5</v>
      </c>
      <c r="IR35" s="74">
        <v>6.0</v>
      </c>
      <c r="IS35" s="74">
        <v>0.1</v>
      </c>
      <c r="IT35" s="74">
        <v>0.4</v>
      </c>
      <c r="IU35" s="74">
        <v>12.0</v>
      </c>
      <c r="IV35" s="74">
        <v>48.0</v>
      </c>
      <c r="IW35" s="74">
        <v>48.0</v>
      </c>
      <c r="IX35" s="89"/>
      <c r="IY35" s="76">
        <v>140.08</v>
      </c>
      <c r="IZ35" s="76">
        <v>34.78</v>
      </c>
      <c r="JA35" s="76">
        <v>447.34</v>
      </c>
      <c r="JB35" s="76">
        <v>22.36</v>
      </c>
      <c r="JC35" s="76">
        <v>8.09</v>
      </c>
      <c r="JD35" s="76">
        <v>3.0</v>
      </c>
      <c r="JE35" s="76">
        <v>74.86</v>
      </c>
      <c r="JF35" s="76">
        <v>56.37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138.0</v>
      </c>
      <c r="JQ35" s="78">
        <v>32.5</v>
      </c>
      <c r="JR35" s="78">
        <v>0.0</v>
      </c>
      <c r="JS35" s="78">
        <v>0.0</v>
      </c>
      <c r="JT35" s="78">
        <v>0.0</v>
      </c>
      <c r="JU35" s="78">
        <v>2.0</v>
      </c>
      <c r="JV35" s="78">
        <v>45.0</v>
      </c>
      <c r="JW35" s="78">
        <v>44.0</v>
      </c>
      <c r="JX35" s="78">
        <v>138.0</v>
      </c>
      <c r="JY35" s="78">
        <v>34.6</v>
      </c>
      <c r="JZ35" s="78">
        <v>109.0</v>
      </c>
      <c r="KA35" s="78">
        <v>6.0</v>
      </c>
      <c r="KB35" s="78">
        <v>2.1</v>
      </c>
      <c r="KC35" s="78">
        <v>2.0</v>
      </c>
      <c r="KD35" s="78">
        <v>52.0</v>
      </c>
      <c r="KE35" s="78">
        <v>51.0</v>
      </c>
      <c r="KF35" s="89"/>
      <c r="KG35" s="79">
        <v>139.0</v>
      </c>
      <c r="KH35" s="238">
        <v>34.0</v>
      </c>
      <c r="KI35" s="238">
        <v>108.0</v>
      </c>
      <c r="KJ35" s="238">
        <v>5.4</v>
      </c>
      <c r="KK35" s="79"/>
      <c r="KL35" s="79">
        <v>1.0</v>
      </c>
      <c r="KM35" s="79">
        <v>50.0</v>
      </c>
      <c r="KN35" s="79">
        <v>50.0</v>
      </c>
      <c r="KO35" s="79">
        <v>139.0</v>
      </c>
      <c r="KP35" s="235">
        <v>34.0</v>
      </c>
      <c r="KQ35" s="235" t="s">
        <v>98</v>
      </c>
      <c r="KR35" s="235" t="s">
        <v>98</v>
      </c>
      <c r="KS35" s="79"/>
      <c r="KT35" s="79">
        <v>1.0</v>
      </c>
      <c r="KU35" s="79">
        <v>48.0</v>
      </c>
      <c r="KV35" s="79">
        <v>46.0</v>
      </c>
      <c r="KW35" s="89"/>
      <c r="KX35" s="81">
        <v>137.0</v>
      </c>
      <c r="KY35" s="81">
        <v>33.0</v>
      </c>
      <c r="KZ35" s="81">
        <v>126.0</v>
      </c>
      <c r="LA35" s="81">
        <v>6.2</v>
      </c>
      <c r="LB35" s="81">
        <v>3.0</v>
      </c>
      <c r="LC35" s="81">
        <v>3.0</v>
      </c>
      <c r="LD35" s="81">
        <v>56.0</v>
      </c>
      <c r="LE35" s="81">
        <v>56.0</v>
      </c>
      <c r="LF35" s="81">
        <v>137.0</v>
      </c>
      <c r="LG35" s="81">
        <v>33.0</v>
      </c>
      <c r="LH35" s="81">
        <v>310.0</v>
      </c>
      <c r="LI35" s="81">
        <v>15.2</v>
      </c>
      <c r="LJ35" s="81">
        <v>5.0</v>
      </c>
      <c r="LK35" s="81">
        <v>5.0</v>
      </c>
      <c r="LL35" s="81">
        <v>52.0</v>
      </c>
      <c r="LM35" s="81">
        <v>52.0</v>
      </c>
      <c r="LN35" s="89"/>
      <c r="LO35" s="82">
        <v>336.0</v>
      </c>
      <c r="LP35" s="82">
        <v>323.0</v>
      </c>
      <c r="LQ35" s="82">
        <v>185.0</v>
      </c>
      <c r="LR35" s="82">
        <v>69.0</v>
      </c>
      <c r="LS35" s="82">
        <v>316.0</v>
      </c>
      <c r="LT35" s="83">
        <v>51.0</v>
      </c>
      <c r="LU35" s="83">
        <v>2.9</v>
      </c>
      <c r="LV35" s="83">
        <v>141.0</v>
      </c>
      <c r="LW35" s="83">
        <v>92.0</v>
      </c>
      <c r="LX35" s="83">
        <v>58.0</v>
      </c>
      <c r="LY35" s="83">
        <v>56.0</v>
      </c>
      <c r="LZ35" s="83">
        <v>12.0</v>
      </c>
      <c r="MA35" s="121">
        <v>120.0</v>
      </c>
      <c r="MB35" s="83">
        <v>1.4</v>
      </c>
      <c r="MC35" s="83">
        <v>141.0</v>
      </c>
      <c r="MD35" s="121">
        <v>215.0</v>
      </c>
      <c r="ME35" s="83">
        <v>84.0</v>
      </c>
      <c r="MF35" s="83">
        <v>64.0</v>
      </c>
      <c r="MG35" s="83">
        <v>12.0</v>
      </c>
      <c r="MH35" s="83">
        <v>0.0</v>
      </c>
      <c r="MI35" s="83">
        <v>0.0</v>
      </c>
      <c r="MJ35" s="83">
        <v>119.0</v>
      </c>
      <c r="MK35" s="83">
        <v>0.0</v>
      </c>
      <c r="ML35" s="83">
        <v>52.0</v>
      </c>
      <c r="MM35" s="83">
        <v>50.0</v>
      </c>
      <c r="MN35" s="83">
        <v>5.0</v>
      </c>
      <c r="MO35" s="86"/>
      <c r="MP35" s="87"/>
      <c r="MQ35" s="87"/>
      <c r="MR35" s="83">
        <v>16.1</v>
      </c>
      <c r="MS35" s="83">
        <v>5.1</v>
      </c>
      <c r="MT35" s="83">
        <v>274.0</v>
      </c>
      <c r="MU35" s="83">
        <v>36.0</v>
      </c>
      <c r="MV35" s="83">
        <v>43.0</v>
      </c>
      <c r="MW35" s="88" t="s">
        <v>143</v>
      </c>
      <c r="MX35" s="83">
        <v>5.0</v>
      </c>
      <c r="MY35" s="88"/>
      <c r="MZ35" s="88"/>
      <c r="NA35" s="83">
        <v>17.2</v>
      </c>
      <c r="NB35" s="83">
        <v>5.8</v>
      </c>
      <c r="NC35" s="83">
        <v>307.0</v>
      </c>
      <c r="ND35" s="83">
        <v>35.0</v>
      </c>
      <c r="NE35" s="83">
        <v>52.0</v>
      </c>
      <c r="NF35" s="83">
        <v>52.0</v>
      </c>
      <c r="NG35" s="83">
        <v>5.0</v>
      </c>
      <c r="NH35" s="88"/>
      <c r="NI35" s="88"/>
      <c r="NJ35" s="83">
        <v>0.0</v>
      </c>
      <c r="NK35" s="83">
        <v>0.0</v>
      </c>
      <c r="NL35" s="83">
        <v>0.0</v>
      </c>
      <c r="NM35" s="83">
        <v>35.0</v>
      </c>
      <c r="NN35" s="83">
        <v>54.0</v>
      </c>
      <c r="NO35" s="83">
        <v>50.0</v>
      </c>
      <c r="NP35" s="83">
        <v>4.0</v>
      </c>
    </row>
    <row r="36" ht="14.25" customHeight="1">
      <c r="A36" s="49">
        <v>0.958333333333334</v>
      </c>
      <c r="B36" s="50"/>
      <c r="C36" s="51">
        <v>50.17</v>
      </c>
      <c r="D36" s="52">
        <v>345.0</v>
      </c>
      <c r="E36" s="53">
        <v>137.0</v>
      </c>
      <c r="F36" s="53">
        <v>16.0</v>
      </c>
      <c r="G36" s="53">
        <v>3.3</v>
      </c>
      <c r="H36" s="54"/>
      <c r="I36" s="53">
        <v>6.0</v>
      </c>
      <c r="J36" s="53">
        <v>54.0</v>
      </c>
      <c r="K36" s="53">
        <v>52.0</v>
      </c>
      <c r="L36" s="53">
        <v>142.0</v>
      </c>
      <c r="M36" s="53">
        <v>39.0</v>
      </c>
      <c r="N36" s="53">
        <v>7.2</v>
      </c>
      <c r="O36" s="54"/>
      <c r="P36" s="53">
        <v>6.0</v>
      </c>
      <c r="Q36" s="53">
        <v>58.0</v>
      </c>
      <c r="R36" s="53">
        <v>56.0</v>
      </c>
      <c r="S36" s="53">
        <v>349.0</v>
      </c>
      <c r="T36" s="53">
        <v>131.5</v>
      </c>
      <c r="U36" s="53">
        <v>63.6</v>
      </c>
      <c r="V36" s="54"/>
      <c r="W36" s="53">
        <v>344.5</v>
      </c>
      <c r="X36" s="53">
        <v>138.8</v>
      </c>
      <c r="Y36" s="53">
        <v>30.8</v>
      </c>
      <c r="Z36" s="54"/>
      <c r="AA36" s="53">
        <v>349.0</v>
      </c>
      <c r="AB36" s="53">
        <v>528.1</v>
      </c>
      <c r="AC36" s="53">
        <v>304.8</v>
      </c>
      <c r="AD36" s="54"/>
      <c r="AE36" s="53">
        <v>348.2</v>
      </c>
      <c r="AF36" s="53">
        <v>477.4</v>
      </c>
      <c r="AG36" s="53">
        <v>277.4</v>
      </c>
      <c r="AH36" s="54"/>
      <c r="AI36" s="53">
        <v>355.8</v>
      </c>
      <c r="AJ36" s="53">
        <v>394.6</v>
      </c>
      <c r="AK36" s="53">
        <v>238.7</v>
      </c>
      <c r="AL36" s="54"/>
      <c r="AM36" s="53">
        <v>347.0</v>
      </c>
      <c r="AN36" s="53">
        <v>406.6</v>
      </c>
      <c r="AO36" s="53">
        <v>230.4</v>
      </c>
      <c r="AP36" s="54"/>
      <c r="AQ36" s="182">
        <f t="shared" ref="AQ36:AS36" si="64">E36</f>
        <v>137</v>
      </c>
      <c r="AR36" s="54">
        <f t="shared" si="64"/>
        <v>16</v>
      </c>
      <c r="AS36" s="56">
        <f t="shared" si="64"/>
        <v>3.3</v>
      </c>
      <c r="AT36" s="54"/>
      <c r="AU36" s="54">
        <f t="shared" ref="AU36:AW36" si="65">L36</f>
        <v>142</v>
      </c>
      <c r="AV36" s="54">
        <f t="shared" si="65"/>
        <v>39</v>
      </c>
      <c r="AW36" s="54">
        <f t="shared" si="65"/>
        <v>7.2</v>
      </c>
      <c r="AX36" s="54"/>
      <c r="AY36" s="182">
        <f t="shared" si="52"/>
        <v>137</v>
      </c>
      <c r="AZ36" s="54"/>
      <c r="BA36" s="54"/>
      <c r="BB36" s="54"/>
      <c r="BC36" s="89"/>
      <c r="BD36" s="54">
        <v>142.0</v>
      </c>
      <c r="BE36" s="53">
        <v>0.0</v>
      </c>
      <c r="BF36" s="54"/>
      <c r="BG36" s="127">
        <v>0.5</v>
      </c>
      <c r="BH36" s="54"/>
      <c r="BI36" s="53">
        <v>22.0</v>
      </c>
      <c r="BJ36" s="53">
        <v>94.0</v>
      </c>
      <c r="BK36" s="53">
        <v>65.0</v>
      </c>
      <c r="BL36" s="89"/>
      <c r="BM36" s="58">
        <v>344.0</v>
      </c>
      <c r="BN36" s="58">
        <v>147.0</v>
      </c>
      <c r="BO36" s="58">
        <v>241.0</v>
      </c>
      <c r="BP36" s="58">
        <v>12.1</v>
      </c>
      <c r="BQ36" s="59"/>
      <c r="BR36" s="58">
        <v>6.0</v>
      </c>
      <c r="BS36" s="58">
        <v>59.0</v>
      </c>
      <c r="BT36" s="58">
        <v>56.0</v>
      </c>
      <c r="BU36" s="59">
        <f t="shared" si="7"/>
        <v>344</v>
      </c>
      <c r="BV36" s="58">
        <v>289.0</v>
      </c>
      <c r="BW36" s="58">
        <v>167.0</v>
      </c>
      <c r="BX36" s="58">
        <v>30.0</v>
      </c>
      <c r="BY36" s="58">
        <v>337.0</v>
      </c>
      <c r="BZ36" s="58">
        <v>304.0</v>
      </c>
      <c r="CA36" s="58">
        <v>168.0</v>
      </c>
      <c r="CB36" s="58">
        <v>28.0</v>
      </c>
      <c r="CC36" s="58">
        <v>343.0</v>
      </c>
      <c r="CD36" s="58">
        <v>228.0</v>
      </c>
      <c r="CE36" s="58">
        <v>130.0</v>
      </c>
      <c r="CF36" s="58">
        <v>10.0</v>
      </c>
      <c r="CG36" s="58">
        <v>337.0</v>
      </c>
      <c r="CH36" s="58">
        <v>228.0</v>
      </c>
      <c r="CI36" s="58">
        <v>128.0</v>
      </c>
      <c r="CJ36" s="58">
        <v>9.0</v>
      </c>
      <c r="CK36" s="58">
        <v>350.0</v>
      </c>
      <c r="CL36" s="58">
        <v>232.0</v>
      </c>
      <c r="CM36" s="58">
        <v>130.0</v>
      </c>
      <c r="CN36" s="58">
        <v>7.0</v>
      </c>
      <c r="CO36" s="58">
        <v>334.0</v>
      </c>
      <c r="CP36" s="58">
        <v>241.0</v>
      </c>
      <c r="CQ36" s="58">
        <v>120.0</v>
      </c>
      <c r="CR36" s="58">
        <v>3.0</v>
      </c>
      <c r="CS36" s="58">
        <v>337.0</v>
      </c>
      <c r="CT36" s="58">
        <v>236.0</v>
      </c>
      <c r="CU36" s="58">
        <v>148.0</v>
      </c>
      <c r="CV36" s="58">
        <v>67.0</v>
      </c>
      <c r="CW36" s="58">
        <v>340.0</v>
      </c>
      <c r="CX36" s="58">
        <v>201.0</v>
      </c>
      <c r="CY36" s="58">
        <v>88.0</v>
      </c>
      <c r="CZ36" s="58">
        <v>60.0</v>
      </c>
      <c r="DA36" s="58">
        <v>326.0</v>
      </c>
      <c r="DB36" s="58">
        <v>206.0</v>
      </c>
      <c r="DC36" s="58">
        <v>92.0</v>
      </c>
      <c r="DD36" s="58">
        <v>66.0</v>
      </c>
      <c r="DE36" s="59">
        <f t="shared" si="53"/>
        <v>147</v>
      </c>
      <c r="DF36" s="58">
        <v>35.0</v>
      </c>
      <c r="DG36" s="58">
        <v>241.0</v>
      </c>
      <c r="DH36" s="58">
        <v>12.1</v>
      </c>
      <c r="DI36" s="59"/>
      <c r="DJ36" s="58">
        <v>7.0</v>
      </c>
      <c r="DK36" s="58">
        <v>58.0</v>
      </c>
      <c r="DL36" s="58">
        <v>52.0</v>
      </c>
      <c r="DM36" s="89"/>
      <c r="DN36" s="61">
        <v>341.0</v>
      </c>
      <c r="DO36" s="61">
        <v>140.0</v>
      </c>
      <c r="DP36" s="61">
        <v>42.54</v>
      </c>
      <c r="DQ36" s="61">
        <v>25.43</v>
      </c>
      <c r="DR36" s="61">
        <v>6.85</v>
      </c>
      <c r="DS36" s="61">
        <v>8.0</v>
      </c>
      <c r="DT36" s="61">
        <v>42.0</v>
      </c>
      <c r="DU36" s="61">
        <v>49.5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345.0</v>
      </c>
      <c r="EF36" s="226">
        <v>139.0</v>
      </c>
      <c r="EG36" s="226">
        <v>72.0</v>
      </c>
      <c r="EH36" s="226">
        <v>3.0</v>
      </c>
      <c r="EI36" s="64"/>
      <c r="EJ36" s="63">
        <v>9.0</v>
      </c>
      <c r="EK36" s="226">
        <v>51.0</v>
      </c>
      <c r="EL36" s="226">
        <v>55.0</v>
      </c>
      <c r="EM36" s="226">
        <v>139.0</v>
      </c>
      <c r="EN36" s="226">
        <v>124.0</v>
      </c>
      <c r="EO36" s="226">
        <v>5.4</v>
      </c>
      <c r="EP36" s="64"/>
      <c r="EQ36" s="63">
        <v>9.0</v>
      </c>
      <c r="ER36" s="226">
        <v>51.0</v>
      </c>
      <c r="ES36" s="226">
        <v>56.0</v>
      </c>
      <c r="ET36" s="226">
        <v>345.0</v>
      </c>
      <c r="EU36" s="226">
        <v>0.0</v>
      </c>
      <c r="EV36" s="226">
        <v>0.0</v>
      </c>
      <c r="EW36" s="226">
        <v>0.0</v>
      </c>
      <c r="EX36" s="226">
        <v>341.0</v>
      </c>
      <c r="EY36" s="226">
        <v>262.0</v>
      </c>
      <c r="EZ36" s="226">
        <v>149.2</v>
      </c>
      <c r="FA36" s="226">
        <v>-30.4</v>
      </c>
      <c r="FB36" s="226">
        <v>342.0</v>
      </c>
      <c r="FC36" s="226">
        <v>0.0</v>
      </c>
      <c r="FD36" s="226">
        <v>0.0</v>
      </c>
      <c r="FE36" s="226">
        <v>0.0</v>
      </c>
      <c r="FF36" s="226">
        <v>342.0</v>
      </c>
      <c r="FG36" s="226">
        <v>262.0</v>
      </c>
      <c r="FH36" s="226">
        <v>149.0</v>
      </c>
      <c r="FI36" s="226">
        <v>-30.0</v>
      </c>
      <c r="FJ36" s="226">
        <v>345.0</v>
      </c>
      <c r="FK36" s="226">
        <v>251.0</v>
      </c>
      <c r="FL36" s="226">
        <v>144.5</v>
      </c>
      <c r="FM36" s="64"/>
      <c r="FN36" s="226">
        <v>345.0</v>
      </c>
      <c r="FO36" s="226">
        <v>266.0</v>
      </c>
      <c r="FP36" s="226">
        <v>146.1</v>
      </c>
      <c r="FQ36" s="226">
        <v>-9.7</v>
      </c>
      <c r="FR36" s="226">
        <v>139.0</v>
      </c>
      <c r="FS36" s="64"/>
      <c r="FT36" s="226">
        <v>6.4</v>
      </c>
      <c r="FU36" s="64"/>
      <c r="FV36" s="226">
        <v>139.0</v>
      </c>
      <c r="FW36" s="64"/>
      <c r="FX36" s="64"/>
      <c r="FY36" s="64"/>
      <c r="FZ36" s="89"/>
      <c r="GA36" s="65">
        <v>345.0</v>
      </c>
      <c r="GB36" s="66">
        <v>370.63</v>
      </c>
      <c r="GC36" s="66">
        <v>234.35</v>
      </c>
      <c r="GD36" s="66">
        <v>-8.38</v>
      </c>
      <c r="GE36" s="66">
        <v>345.0</v>
      </c>
      <c r="GF36" s="66">
        <v>390.24</v>
      </c>
      <c r="GG36" s="66">
        <v>233.35</v>
      </c>
      <c r="GH36" s="66">
        <v>-3.18</v>
      </c>
      <c r="GI36" s="66">
        <v>345.0</v>
      </c>
      <c r="GJ36" s="66">
        <v>247.21</v>
      </c>
      <c r="GK36" s="66">
        <v>-144.57</v>
      </c>
      <c r="GL36" s="66">
        <v>2.85</v>
      </c>
      <c r="GM36" s="66">
        <v>345.0</v>
      </c>
      <c r="GN36" s="66">
        <v>225.11</v>
      </c>
      <c r="GO36" s="66">
        <v>-145.4</v>
      </c>
      <c r="GP36" s="66">
        <v>-5.11</v>
      </c>
      <c r="GQ36" s="66">
        <v>345.0</v>
      </c>
      <c r="GR36" s="66">
        <v>140.28</v>
      </c>
      <c r="GS36" s="66">
        <v>-84.17</v>
      </c>
      <c r="GT36" s="66">
        <v>9.3</v>
      </c>
      <c r="GU36" s="66">
        <v>345.0</v>
      </c>
      <c r="GV36" s="66">
        <v>134.71</v>
      </c>
      <c r="GW36" s="66">
        <v>-74.54</v>
      </c>
      <c r="GX36" s="66">
        <v>6.87</v>
      </c>
      <c r="GY36" s="89"/>
      <c r="GZ36" s="98" t="s">
        <v>91</v>
      </c>
      <c r="HA36" s="98" t="s">
        <v>92</v>
      </c>
      <c r="HB36" s="98">
        <v>21.0</v>
      </c>
      <c r="HC36" s="97">
        <f t="shared" si="10"/>
        <v>1.05</v>
      </c>
      <c r="HD36" s="97">
        <f t="shared" si="11"/>
        <v>0.42</v>
      </c>
      <c r="HE36" s="98">
        <v>8.0</v>
      </c>
      <c r="HF36" s="99">
        <v>54.0</v>
      </c>
      <c r="HG36" s="99">
        <v>52.0</v>
      </c>
      <c r="HH36" s="98" t="s">
        <v>91</v>
      </c>
      <c r="HI36" s="98" t="s">
        <v>92</v>
      </c>
      <c r="HJ36" s="98">
        <v>5.0</v>
      </c>
      <c r="HK36" s="97">
        <f t="shared" si="12"/>
        <v>0.25</v>
      </c>
      <c r="HL36" s="97">
        <f t="shared" si="13"/>
        <v>0.1</v>
      </c>
      <c r="HM36" s="98">
        <v>5.0</v>
      </c>
      <c r="HN36" s="99">
        <v>54.0</v>
      </c>
      <c r="HO36" s="99">
        <v>54.0</v>
      </c>
      <c r="HP36" s="98" t="s">
        <v>91</v>
      </c>
      <c r="HQ36" s="98" t="s">
        <v>92</v>
      </c>
      <c r="HR36" s="98">
        <v>69.0</v>
      </c>
      <c r="HS36" s="97">
        <f t="shared" si="14"/>
        <v>3.45</v>
      </c>
      <c r="HT36" s="97">
        <f t="shared" si="15"/>
        <v>1.38</v>
      </c>
      <c r="HU36" s="98">
        <v>7.0</v>
      </c>
      <c r="HV36" s="99">
        <v>52.0</v>
      </c>
      <c r="HW36" s="99">
        <v>52.0</v>
      </c>
      <c r="HX36" s="89"/>
      <c r="HY36" s="72">
        <v>136.0</v>
      </c>
      <c r="HZ36" s="72">
        <v>33.0</v>
      </c>
      <c r="IA36" s="72">
        <v>0.0</v>
      </c>
      <c r="IB36" s="72">
        <v>0.0</v>
      </c>
      <c r="IC36" s="73"/>
      <c r="ID36" s="72">
        <v>2.0</v>
      </c>
      <c r="IE36" s="72">
        <v>58.0</v>
      </c>
      <c r="IF36" s="72">
        <v>38.0</v>
      </c>
      <c r="IG36" s="89"/>
      <c r="IH36" s="74">
        <v>142.0</v>
      </c>
      <c r="II36" s="74">
        <v>34.9</v>
      </c>
      <c r="IJ36" s="74">
        <v>142.0</v>
      </c>
      <c r="IK36" s="74">
        <v>7.4</v>
      </c>
      <c r="IL36" s="74">
        <v>8.4</v>
      </c>
      <c r="IM36" s="74">
        <v>6.0</v>
      </c>
      <c r="IN36" s="74">
        <v>46.0</v>
      </c>
      <c r="IO36" s="74">
        <v>46.0</v>
      </c>
      <c r="IP36" s="74">
        <v>142.0</v>
      </c>
      <c r="IQ36" s="74">
        <v>35.8</v>
      </c>
      <c r="IR36" s="74">
        <v>8.0</v>
      </c>
      <c r="IS36" s="74">
        <v>0.1</v>
      </c>
      <c r="IT36" s="74">
        <v>0.5</v>
      </c>
      <c r="IU36" s="74">
        <v>12.0</v>
      </c>
      <c r="IV36" s="74">
        <v>48.0</v>
      </c>
      <c r="IW36" s="74">
        <v>48.0</v>
      </c>
      <c r="IX36" s="89"/>
      <c r="IY36" s="76">
        <v>139.5</v>
      </c>
      <c r="IZ36" s="76">
        <v>34.91</v>
      </c>
      <c r="JA36" s="76">
        <v>353.6</v>
      </c>
      <c r="JB36" s="76">
        <v>17.68</v>
      </c>
      <c r="JC36" s="76">
        <v>7.42</v>
      </c>
      <c r="JD36" s="76">
        <v>3.0</v>
      </c>
      <c r="JE36" s="76">
        <v>67.56</v>
      </c>
      <c r="JF36" s="76">
        <v>52.36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140.0</v>
      </c>
      <c r="JQ36" s="78">
        <v>32.8</v>
      </c>
      <c r="JR36" s="78">
        <v>0.0</v>
      </c>
      <c r="JS36" s="78">
        <v>0.0</v>
      </c>
      <c r="JT36" s="78">
        <v>0.0</v>
      </c>
      <c r="JU36" s="78">
        <v>2.0</v>
      </c>
      <c r="JV36" s="78">
        <v>44.0</v>
      </c>
      <c r="JW36" s="78">
        <v>43.0</v>
      </c>
      <c r="JX36" s="78">
        <v>138.0</v>
      </c>
      <c r="JY36" s="78">
        <v>35.1</v>
      </c>
      <c r="JZ36" s="78">
        <v>106.0</v>
      </c>
      <c r="KA36" s="78">
        <v>5.8</v>
      </c>
      <c r="KB36" s="78">
        <v>2.4</v>
      </c>
      <c r="KC36" s="78">
        <v>2.0</v>
      </c>
      <c r="KD36" s="78">
        <v>51.0</v>
      </c>
      <c r="KE36" s="78">
        <v>50.0</v>
      </c>
      <c r="KF36" s="89"/>
      <c r="KG36" s="79">
        <v>141.0</v>
      </c>
      <c r="KH36" s="238">
        <v>34.0</v>
      </c>
      <c r="KI36" s="238">
        <v>12.0</v>
      </c>
      <c r="KJ36" s="238">
        <v>0.6</v>
      </c>
      <c r="KK36" s="79"/>
      <c r="KL36" s="79">
        <v>1.0</v>
      </c>
      <c r="KM36" s="79">
        <v>50.0</v>
      </c>
      <c r="KN36" s="79">
        <v>50.0</v>
      </c>
      <c r="KO36" s="79">
        <v>141.0</v>
      </c>
      <c r="KP36" s="235">
        <v>34.0</v>
      </c>
      <c r="KQ36" s="235" t="s">
        <v>98</v>
      </c>
      <c r="KR36" s="235" t="s">
        <v>98</v>
      </c>
      <c r="KS36" s="79"/>
      <c r="KT36" s="79">
        <v>1.0</v>
      </c>
      <c r="KU36" s="79">
        <v>48.0</v>
      </c>
      <c r="KV36" s="79">
        <v>46.0</v>
      </c>
      <c r="KW36" s="89"/>
      <c r="KX36" s="81">
        <v>137.0</v>
      </c>
      <c r="KY36" s="81">
        <v>33.0</v>
      </c>
      <c r="KZ36" s="81">
        <v>204.0</v>
      </c>
      <c r="LA36" s="81">
        <v>10.0</v>
      </c>
      <c r="LB36" s="81">
        <v>3.0</v>
      </c>
      <c r="LC36" s="81">
        <v>3.0</v>
      </c>
      <c r="LD36" s="81">
        <v>56.0</v>
      </c>
      <c r="LE36" s="81">
        <v>56.0</v>
      </c>
      <c r="LF36" s="81">
        <v>137.0</v>
      </c>
      <c r="LG36" s="81">
        <v>33.0</v>
      </c>
      <c r="LH36" s="81">
        <v>288.0</v>
      </c>
      <c r="LI36" s="81">
        <v>14.1</v>
      </c>
      <c r="LJ36" s="81">
        <v>5.0</v>
      </c>
      <c r="LK36" s="81">
        <v>5.0</v>
      </c>
      <c r="LL36" s="81">
        <v>52.0</v>
      </c>
      <c r="LM36" s="81">
        <v>52.0</v>
      </c>
      <c r="LN36" s="89"/>
      <c r="LO36" s="82">
        <v>334.0</v>
      </c>
      <c r="LP36" s="82">
        <v>346.0</v>
      </c>
      <c r="LQ36" s="82">
        <v>189.0</v>
      </c>
      <c r="LR36" s="82">
        <v>68.0</v>
      </c>
      <c r="LS36" s="82">
        <v>313.0</v>
      </c>
      <c r="LT36" s="83">
        <v>66.0</v>
      </c>
      <c r="LU36" s="83">
        <v>11.6</v>
      </c>
      <c r="LV36" s="83">
        <v>139.0</v>
      </c>
      <c r="LW36" s="83">
        <v>134.0</v>
      </c>
      <c r="LX36" s="83">
        <v>59.0</v>
      </c>
      <c r="LY36" s="83">
        <v>55.0</v>
      </c>
      <c r="LZ36" s="83">
        <v>12.0</v>
      </c>
      <c r="MA36" s="121">
        <v>120.0</v>
      </c>
      <c r="MB36" s="83">
        <v>6.2</v>
      </c>
      <c r="MC36" s="83">
        <v>140.0</v>
      </c>
      <c r="MD36" s="83">
        <v>212.0</v>
      </c>
      <c r="ME36" s="83">
        <v>81.0</v>
      </c>
      <c r="MF36" s="83">
        <v>64.0</v>
      </c>
      <c r="MG36" s="83">
        <v>12.0</v>
      </c>
      <c r="MH36" s="83">
        <v>0.0</v>
      </c>
      <c r="MI36" s="83">
        <v>0.0</v>
      </c>
      <c r="MJ36" s="83">
        <v>0.0</v>
      </c>
      <c r="MK36" s="83">
        <v>0.0</v>
      </c>
      <c r="ML36" s="83">
        <v>49.0</v>
      </c>
      <c r="MM36" s="83">
        <v>47.0</v>
      </c>
      <c r="MN36" s="83">
        <v>5.0</v>
      </c>
      <c r="MO36" s="86"/>
      <c r="MP36" s="87"/>
      <c r="MQ36" s="87"/>
      <c r="MR36" s="83">
        <v>15.0</v>
      </c>
      <c r="MS36" s="83">
        <v>3.0</v>
      </c>
      <c r="MT36" s="83">
        <v>357.0</v>
      </c>
      <c r="MU36" s="83">
        <v>36.0</v>
      </c>
      <c r="MV36" s="83">
        <v>43.0</v>
      </c>
      <c r="MW36" s="88" t="s">
        <v>143</v>
      </c>
      <c r="MX36" s="83">
        <v>5.0</v>
      </c>
      <c r="MY36" s="88"/>
      <c r="MZ36" s="88"/>
      <c r="NA36" s="83">
        <v>21.2</v>
      </c>
      <c r="NB36" s="83">
        <v>6.9</v>
      </c>
      <c r="NC36" s="83">
        <v>381.0</v>
      </c>
      <c r="ND36" s="83">
        <v>35.0</v>
      </c>
      <c r="NE36" s="83">
        <v>52.0</v>
      </c>
      <c r="NF36" s="83">
        <v>52.0</v>
      </c>
      <c r="NG36" s="83">
        <v>5.0</v>
      </c>
      <c r="NH36" s="88"/>
      <c r="NI36" s="88"/>
      <c r="NJ36" s="83">
        <v>0.0</v>
      </c>
      <c r="NK36" s="83">
        <v>0.0</v>
      </c>
      <c r="NL36" s="83">
        <v>0.0</v>
      </c>
      <c r="NM36" s="83">
        <v>35.0</v>
      </c>
      <c r="NN36" s="83">
        <v>54.0</v>
      </c>
      <c r="NO36" s="83">
        <v>50.0</v>
      </c>
      <c r="NP36" s="83">
        <v>4.0</v>
      </c>
    </row>
    <row r="37" ht="14.25" customHeight="1">
      <c r="A37" s="103" t="s">
        <v>99</v>
      </c>
      <c r="B37" s="104"/>
      <c r="C37" s="51">
        <v>50.19</v>
      </c>
      <c r="D37" s="186">
        <v>342.0</v>
      </c>
      <c r="E37" s="106">
        <v>136.0</v>
      </c>
      <c r="F37" s="53">
        <v>52.0</v>
      </c>
      <c r="G37" s="53">
        <v>11.6</v>
      </c>
      <c r="H37" s="54"/>
      <c r="I37" s="53">
        <v>6.0</v>
      </c>
      <c r="J37" s="53">
        <v>54.0</v>
      </c>
      <c r="K37" s="53">
        <v>52.0</v>
      </c>
      <c r="L37" s="53">
        <v>141.0</v>
      </c>
      <c r="M37" s="53">
        <v>50.0</v>
      </c>
      <c r="N37" s="53">
        <v>11.9</v>
      </c>
      <c r="O37" s="54"/>
      <c r="P37" s="53">
        <v>6.0</v>
      </c>
      <c r="Q37" s="53">
        <v>58.0</v>
      </c>
      <c r="R37" s="53">
        <v>56.0</v>
      </c>
      <c r="S37" s="53">
        <v>345.7</v>
      </c>
      <c r="T37" s="53">
        <v>150.2</v>
      </c>
      <c r="U37" s="53">
        <v>77.7</v>
      </c>
      <c r="V37" s="54"/>
      <c r="W37" s="53">
        <v>341.3</v>
      </c>
      <c r="X37" s="53">
        <v>150.8</v>
      </c>
      <c r="Y37" s="53">
        <v>46.1</v>
      </c>
      <c r="Z37" s="54"/>
      <c r="AA37" s="53">
        <v>346.1</v>
      </c>
      <c r="AB37" s="53">
        <v>543.4</v>
      </c>
      <c r="AC37" s="53">
        <v>314.7</v>
      </c>
      <c r="AD37" s="54"/>
      <c r="AE37" s="53">
        <v>345.8</v>
      </c>
      <c r="AF37" s="53">
        <v>497.6</v>
      </c>
      <c r="AG37" s="53">
        <v>285.6</v>
      </c>
      <c r="AH37" s="54"/>
      <c r="AI37" s="53">
        <v>353.1</v>
      </c>
      <c r="AJ37" s="53">
        <v>375.6</v>
      </c>
      <c r="AK37" s="53">
        <v>226.5</v>
      </c>
      <c r="AL37" s="54"/>
      <c r="AM37" s="53">
        <v>343.9</v>
      </c>
      <c r="AN37" s="53">
        <v>386.1</v>
      </c>
      <c r="AO37" s="53">
        <v>218.1</v>
      </c>
      <c r="AP37" s="54"/>
      <c r="AQ37" s="182">
        <f t="shared" ref="AQ37:AS37" si="66">E37</f>
        <v>136</v>
      </c>
      <c r="AR37" s="54">
        <f t="shared" si="66"/>
        <v>52</v>
      </c>
      <c r="AS37" s="56">
        <f t="shared" si="66"/>
        <v>11.6</v>
      </c>
      <c r="AT37" s="54"/>
      <c r="AU37" s="54">
        <f t="shared" ref="AU37:AW37" si="67">L37</f>
        <v>141</v>
      </c>
      <c r="AV37" s="54">
        <f t="shared" si="67"/>
        <v>50</v>
      </c>
      <c r="AW37" s="54">
        <f t="shared" si="67"/>
        <v>11.9</v>
      </c>
      <c r="AX37" s="54"/>
      <c r="AY37" s="182">
        <f t="shared" si="52"/>
        <v>136</v>
      </c>
      <c r="AZ37" s="54"/>
      <c r="BA37" s="54"/>
      <c r="BB37" s="54"/>
      <c r="BC37" s="107"/>
      <c r="BD37" s="54">
        <v>141.0</v>
      </c>
      <c r="BE37" s="53">
        <v>0.0</v>
      </c>
      <c r="BF37" s="54"/>
      <c r="BG37" s="127">
        <v>0.5</v>
      </c>
      <c r="BH37" s="54"/>
      <c r="BI37" s="53">
        <v>22.0</v>
      </c>
      <c r="BJ37" s="53">
        <v>94.0</v>
      </c>
      <c r="BK37" s="53">
        <v>65.0</v>
      </c>
      <c r="BL37" s="107"/>
      <c r="BM37" s="58">
        <v>344.0</v>
      </c>
      <c r="BN37" s="58">
        <v>146.0</v>
      </c>
      <c r="BO37" s="58">
        <v>218.0</v>
      </c>
      <c r="BP37" s="58">
        <v>10.9</v>
      </c>
      <c r="BQ37" s="59"/>
      <c r="BR37" s="58">
        <v>6.0</v>
      </c>
      <c r="BS37" s="58">
        <v>59.0</v>
      </c>
      <c r="BT37" s="58">
        <v>57.0</v>
      </c>
      <c r="BU37" s="59">
        <f t="shared" si="7"/>
        <v>344</v>
      </c>
      <c r="BV37" s="58">
        <v>284.0</v>
      </c>
      <c r="BW37" s="58">
        <v>168.0</v>
      </c>
      <c r="BX37" s="58">
        <v>20.0</v>
      </c>
      <c r="BY37" s="58">
        <v>336.0</v>
      </c>
      <c r="BZ37" s="58">
        <v>305.0</v>
      </c>
      <c r="CA37" s="58">
        <v>169.0</v>
      </c>
      <c r="CB37" s="58">
        <v>16.0</v>
      </c>
      <c r="CC37" s="58">
        <v>343.0</v>
      </c>
      <c r="CD37" s="58">
        <v>244.0</v>
      </c>
      <c r="CE37" s="58">
        <v>140.0</v>
      </c>
      <c r="CF37" s="58">
        <v>4.0</v>
      </c>
      <c r="CG37" s="58">
        <v>336.0</v>
      </c>
      <c r="CH37" s="58">
        <v>244.0</v>
      </c>
      <c r="CI37" s="58">
        <v>138.0</v>
      </c>
      <c r="CJ37" s="58">
        <v>8.0</v>
      </c>
      <c r="CK37" s="58">
        <v>349.0</v>
      </c>
      <c r="CL37" s="58">
        <v>132.0</v>
      </c>
      <c r="CM37" s="58">
        <v>88.0</v>
      </c>
      <c r="CN37" s="58">
        <v>2.0</v>
      </c>
      <c r="CO37" s="58">
        <v>334.0</v>
      </c>
      <c r="CP37" s="58">
        <v>275.0</v>
      </c>
      <c r="CQ37" s="58">
        <v>136.0</v>
      </c>
      <c r="CR37" s="58">
        <v>5.0</v>
      </c>
      <c r="CS37" s="58">
        <v>337.0</v>
      </c>
      <c r="CT37" s="58">
        <v>266.0</v>
      </c>
      <c r="CU37" s="58">
        <v>162.0</v>
      </c>
      <c r="CV37" s="58">
        <v>88.0</v>
      </c>
      <c r="CW37" s="58">
        <v>340.0</v>
      </c>
      <c r="CX37" s="58">
        <v>186.0</v>
      </c>
      <c r="CY37" s="58">
        <v>77.0</v>
      </c>
      <c r="CZ37" s="58">
        <v>57.0</v>
      </c>
      <c r="DA37" s="58">
        <v>326.0</v>
      </c>
      <c r="DB37" s="58">
        <v>192.0</v>
      </c>
      <c r="DC37" s="58">
        <v>79.0</v>
      </c>
      <c r="DD37" s="58">
        <v>68.0</v>
      </c>
      <c r="DE37" s="58">
        <v>146.0</v>
      </c>
      <c r="DF37" s="58">
        <v>35.2</v>
      </c>
      <c r="DG37" s="59">
        <f t="shared" ref="DG37:DH37" si="68">BO37</f>
        <v>218</v>
      </c>
      <c r="DH37" s="59">
        <f t="shared" si="68"/>
        <v>10.9</v>
      </c>
      <c r="DI37" s="59"/>
      <c r="DJ37" s="58">
        <v>7.0</v>
      </c>
      <c r="DK37" s="58">
        <v>58.0</v>
      </c>
      <c r="DL37" s="58">
        <v>52.0</v>
      </c>
      <c r="DM37" s="107"/>
      <c r="DN37" s="61">
        <v>339.0</v>
      </c>
      <c r="DO37" s="61">
        <v>140.0</v>
      </c>
      <c r="DP37" s="61">
        <v>32.91</v>
      </c>
      <c r="DQ37" s="61">
        <v>18.01</v>
      </c>
      <c r="DR37" s="61">
        <v>5.22</v>
      </c>
      <c r="DS37" s="61">
        <v>8.0</v>
      </c>
      <c r="DT37" s="61">
        <v>41.0</v>
      </c>
      <c r="DU37" s="61">
        <v>47.0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344.0</v>
      </c>
      <c r="EF37" s="226">
        <v>139.0</v>
      </c>
      <c r="EG37" s="226">
        <v>69.0</v>
      </c>
      <c r="EH37" s="226">
        <v>2.8</v>
      </c>
      <c r="EI37" s="64"/>
      <c r="EJ37" s="63">
        <v>9.0</v>
      </c>
      <c r="EK37" s="226">
        <v>34.0</v>
      </c>
      <c r="EL37" s="226">
        <v>39.0</v>
      </c>
      <c r="EM37" s="226">
        <v>139.0</v>
      </c>
      <c r="EN37" s="226">
        <v>76.0</v>
      </c>
      <c r="EO37" s="226">
        <v>3.5</v>
      </c>
      <c r="EP37" s="64"/>
      <c r="EQ37" s="63">
        <v>9.0</v>
      </c>
      <c r="ER37" s="226">
        <v>34.0</v>
      </c>
      <c r="ES37" s="226">
        <v>40.0</v>
      </c>
      <c r="ET37" s="226">
        <v>341.0</v>
      </c>
      <c r="EU37" s="226">
        <v>0.0</v>
      </c>
      <c r="EV37" s="226">
        <v>0.0</v>
      </c>
      <c r="EW37" s="226">
        <v>0.0</v>
      </c>
      <c r="EX37" s="226">
        <v>339.0</v>
      </c>
      <c r="EY37" s="226">
        <v>264.0</v>
      </c>
      <c r="EZ37" s="226">
        <v>149.0</v>
      </c>
      <c r="FA37" s="226">
        <v>-10.0</v>
      </c>
      <c r="FB37" s="226">
        <v>342.0</v>
      </c>
      <c r="FC37" s="226">
        <v>0.0</v>
      </c>
      <c r="FD37" s="226">
        <v>0.0</v>
      </c>
      <c r="FE37" s="226">
        <v>0.0</v>
      </c>
      <c r="FF37" s="226">
        <v>341.0</v>
      </c>
      <c r="FG37" s="226">
        <v>259.0</v>
      </c>
      <c r="FH37" s="226">
        <v>148.6</v>
      </c>
      <c r="FI37" s="226">
        <v>-20.6</v>
      </c>
      <c r="FJ37" s="226">
        <v>344.0</v>
      </c>
      <c r="FK37" s="226">
        <v>250.0</v>
      </c>
      <c r="FL37" s="226">
        <v>144.9</v>
      </c>
      <c r="FM37" s="64"/>
      <c r="FN37" s="226">
        <v>344.0</v>
      </c>
      <c r="FO37" s="226">
        <v>266.0</v>
      </c>
      <c r="FP37" s="226">
        <v>146.0</v>
      </c>
      <c r="FQ37" s="226">
        <v>-2.7</v>
      </c>
      <c r="FR37" s="226">
        <v>139.0</v>
      </c>
      <c r="FS37" s="64"/>
      <c r="FT37" s="226">
        <v>5.9</v>
      </c>
      <c r="FU37" s="64"/>
      <c r="FV37" s="226">
        <v>139.0</v>
      </c>
      <c r="FW37" s="64"/>
      <c r="FX37" s="64"/>
      <c r="FY37" s="64"/>
      <c r="FZ37" s="107"/>
      <c r="GA37" s="65">
        <v>342.0</v>
      </c>
      <c r="GB37" s="66">
        <v>352.28</v>
      </c>
      <c r="GC37" s="66">
        <v>223.54</v>
      </c>
      <c r="GD37" s="66">
        <v>-3.69</v>
      </c>
      <c r="GE37" s="66">
        <v>342.0</v>
      </c>
      <c r="GF37" s="66">
        <v>372.21</v>
      </c>
      <c r="GG37" s="66">
        <v>220.37</v>
      </c>
      <c r="GH37" s="66">
        <v>0.0</v>
      </c>
      <c r="GI37" s="66">
        <v>342.0</v>
      </c>
      <c r="GJ37" s="66">
        <v>247.65</v>
      </c>
      <c r="GK37" s="66">
        <v>-144.65</v>
      </c>
      <c r="GL37" s="66">
        <v>0.0</v>
      </c>
      <c r="GM37" s="66">
        <v>342.0</v>
      </c>
      <c r="GN37" s="66">
        <v>227.28</v>
      </c>
      <c r="GO37" s="66">
        <v>-145.57</v>
      </c>
      <c r="GP37" s="66">
        <v>-9.13</v>
      </c>
      <c r="GQ37" s="66">
        <v>342.0</v>
      </c>
      <c r="GR37" s="66">
        <v>119.4</v>
      </c>
      <c r="GS37" s="66">
        <v>-76.55</v>
      </c>
      <c r="GT37" s="66">
        <v>7.04</v>
      </c>
      <c r="GU37" s="66">
        <v>342.0</v>
      </c>
      <c r="GV37" s="66">
        <v>131.74</v>
      </c>
      <c r="GW37" s="66">
        <v>-77.56</v>
      </c>
      <c r="GX37" s="66">
        <v>5.36</v>
      </c>
      <c r="GY37" s="107"/>
      <c r="GZ37" s="98" t="s">
        <v>91</v>
      </c>
      <c r="HA37" s="98" t="s">
        <v>92</v>
      </c>
      <c r="HB37" s="98">
        <v>210.0</v>
      </c>
      <c r="HC37" s="97">
        <f t="shared" si="10"/>
        <v>10.5</v>
      </c>
      <c r="HD37" s="97">
        <f t="shared" si="11"/>
        <v>4.2</v>
      </c>
      <c r="HE37" s="98">
        <v>8.0</v>
      </c>
      <c r="HF37" s="99">
        <v>54.0</v>
      </c>
      <c r="HG37" s="99">
        <v>52.0</v>
      </c>
      <c r="HH37" s="98" t="s">
        <v>91</v>
      </c>
      <c r="HI37" s="98" t="s">
        <v>92</v>
      </c>
      <c r="HJ37" s="98">
        <v>150.0</v>
      </c>
      <c r="HK37" s="97">
        <f t="shared" si="12"/>
        <v>7.5</v>
      </c>
      <c r="HL37" s="97">
        <f t="shared" si="13"/>
        <v>3</v>
      </c>
      <c r="HM37" s="98">
        <v>5.0</v>
      </c>
      <c r="HN37" s="99">
        <v>54.0</v>
      </c>
      <c r="HO37" s="99">
        <v>54.0</v>
      </c>
      <c r="HP37" s="98" t="s">
        <v>91</v>
      </c>
      <c r="HQ37" s="98" t="s">
        <v>92</v>
      </c>
      <c r="HR37" s="98">
        <v>86.0</v>
      </c>
      <c r="HS37" s="97">
        <f t="shared" si="14"/>
        <v>4.3</v>
      </c>
      <c r="HT37" s="97">
        <f t="shared" si="15"/>
        <v>1.72</v>
      </c>
      <c r="HU37" s="98">
        <v>7.0</v>
      </c>
      <c r="HV37" s="99">
        <v>52.0</v>
      </c>
      <c r="HW37" s="99">
        <v>52.0</v>
      </c>
      <c r="HX37" s="107"/>
      <c r="HY37" s="72">
        <v>136.0</v>
      </c>
      <c r="HZ37" s="72">
        <v>33.0</v>
      </c>
      <c r="IA37" s="72">
        <v>8.0</v>
      </c>
      <c r="IB37" s="72">
        <v>0.4</v>
      </c>
      <c r="IC37" s="73"/>
      <c r="ID37" s="72">
        <v>2.0</v>
      </c>
      <c r="IE37" s="72">
        <v>58.0</v>
      </c>
      <c r="IF37" s="72">
        <v>38.0</v>
      </c>
      <c r="IG37" s="107"/>
      <c r="IH37" s="74">
        <v>144.0</v>
      </c>
      <c r="II37" s="74">
        <v>35.3</v>
      </c>
      <c r="IJ37" s="74">
        <v>8.0</v>
      </c>
      <c r="IK37" s="74">
        <v>0.2</v>
      </c>
      <c r="IL37" s="74">
        <v>0.3</v>
      </c>
      <c r="IM37" s="74">
        <v>6.0</v>
      </c>
      <c r="IN37" s="74">
        <v>45.0</v>
      </c>
      <c r="IO37" s="74">
        <v>44.0</v>
      </c>
      <c r="IP37" s="74">
        <v>144.0</v>
      </c>
      <c r="IQ37" s="74">
        <v>36.0</v>
      </c>
      <c r="IR37" s="74">
        <v>8.0</v>
      </c>
      <c r="IS37" s="74">
        <v>0.1</v>
      </c>
      <c r="IT37" s="74">
        <v>0.5</v>
      </c>
      <c r="IU37" s="74">
        <v>12.0</v>
      </c>
      <c r="IV37" s="74">
        <v>46.0</v>
      </c>
      <c r="IW37" s="74">
        <v>45.0</v>
      </c>
      <c r="IX37" s="107"/>
      <c r="IY37" s="76">
        <v>139.16</v>
      </c>
      <c r="IZ37" s="76">
        <v>34.88</v>
      </c>
      <c r="JA37" s="76">
        <v>351.24</v>
      </c>
      <c r="JB37" s="76">
        <v>17.56</v>
      </c>
      <c r="JC37" s="76">
        <v>7.42</v>
      </c>
      <c r="JD37" s="76">
        <v>3.0</v>
      </c>
      <c r="JE37" s="76">
        <v>62.71</v>
      </c>
      <c r="JF37" s="76">
        <v>48.24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139.0</v>
      </c>
      <c r="JQ37" s="78">
        <v>32.6</v>
      </c>
      <c r="JR37" s="78">
        <v>0.0</v>
      </c>
      <c r="JS37" s="78">
        <v>0.0</v>
      </c>
      <c r="JT37" s="78">
        <v>0.0</v>
      </c>
      <c r="JU37" s="78">
        <v>2.0</v>
      </c>
      <c r="JV37" s="78">
        <v>43.0</v>
      </c>
      <c r="JW37" s="78">
        <v>43.0</v>
      </c>
      <c r="JX37" s="78">
        <v>139.0</v>
      </c>
      <c r="JY37" s="78">
        <v>35.1</v>
      </c>
      <c r="JZ37" s="78">
        <v>90.0</v>
      </c>
      <c r="KA37" s="78">
        <v>4.9</v>
      </c>
      <c r="KB37" s="78">
        <v>2.2</v>
      </c>
      <c r="KC37" s="78">
        <v>2.0</v>
      </c>
      <c r="KD37" s="78">
        <v>50.0</v>
      </c>
      <c r="KE37" s="78">
        <v>49.0</v>
      </c>
      <c r="KF37" s="107"/>
      <c r="KG37" s="79">
        <v>141.0</v>
      </c>
      <c r="KH37" s="238">
        <v>34.0</v>
      </c>
      <c r="KI37" s="238">
        <v>12.0</v>
      </c>
      <c r="KJ37" s="238">
        <v>0.6</v>
      </c>
      <c r="KK37" s="79"/>
      <c r="KL37" s="79">
        <v>1.0</v>
      </c>
      <c r="KM37" s="79">
        <v>50.0</v>
      </c>
      <c r="KN37" s="79">
        <v>50.0</v>
      </c>
      <c r="KO37" s="79">
        <v>141.0</v>
      </c>
      <c r="KP37" s="235">
        <v>34.0</v>
      </c>
      <c r="KQ37" s="235" t="s">
        <v>98</v>
      </c>
      <c r="KR37" s="235" t="s">
        <v>98</v>
      </c>
      <c r="KS37" s="79"/>
      <c r="KT37" s="79">
        <v>1.0</v>
      </c>
      <c r="KU37" s="79">
        <v>48.0</v>
      </c>
      <c r="KV37" s="79">
        <v>46.0</v>
      </c>
      <c r="KW37" s="107"/>
      <c r="KX37" s="81">
        <v>131.0</v>
      </c>
      <c r="KY37" s="81">
        <v>33.0</v>
      </c>
      <c r="KZ37" s="81">
        <v>198.0</v>
      </c>
      <c r="LA37" s="81">
        <v>9.7</v>
      </c>
      <c r="LB37" s="81">
        <v>3.0</v>
      </c>
      <c r="LC37" s="81">
        <v>3.0</v>
      </c>
      <c r="LD37" s="81">
        <v>56.0</v>
      </c>
      <c r="LE37" s="81">
        <v>56.0</v>
      </c>
      <c r="LF37" s="81">
        <v>131.0</v>
      </c>
      <c r="LG37" s="81">
        <v>33.0</v>
      </c>
      <c r="LH37" s="81">
        <v>271.0</v>
      </c>
      <c r="LI37" s="81">
        <v>13.3</v>
      </c>
      <c r="LJ37" s="81">
        <v>5.0</v>
      </c>
      <c r="LK37" s="81">
        <v>5.0</v>
      </c>
      <c r="LL37" s="81">
        <v>52.0</v>
      </c>
      <c r="LM37" s="81">
        <v>52.0</v>
      </c>
      <c r="LN37" s="107"/>
      <c r="LO37" s="85">
        <v>334.0</v>
      </c>
      <c r="LP37" s="85">
        <v>338.0</v>
      </c>
      <c r="LQ37" s="85">
        <v>188.0</v>
      </c>
      <c r="LR37" s="85">
        <v>68.0</v>
      </c>
      <c r="LS37" s="85">
        <v>312.0</v>
      </c>
      <c r="LT37" s="83">
        <v>65.0</v>
      </c>
      <c r="LU37" s="83">
        <v>12.1</v>
      </c>
      <c r="LV37" s="83">
        <v>138.0</v>
      </c>
      <c r="LW37" s="83">
        <v>123.0</v>
      </c>
      <c r="LX37" s="83">
        <v>59.0</v>
      </c>
      <c r="LY37" s="83">
        <v>55.0</v>
      </c>
      <c r="LZ37" s="83">
        <v>12.0</v>
      </c>
      <c r="MA37" s="121">
        <v>120.0</v>
      </c>
      <c r="MB37" s="83">
        <v>4.9</v>
      </c>
      <c r="MC37" s="83">
        <v>140.0</v>
      </c>
      <c r="MD37" s="83">
        <v>215.0</v>
      </c>
      <c r="ME37" s="83">
        <v>81.0</v>
      </c>
      <c r="MF37" s="83">
        <v>63.0</v>
      </c>
      <c r="MG37" s="83">
        <v>12.0</v>
      </c>
      <c r="MH37" s="83">
        <v>0.0</v>
      </c>
      <c r="MI37" s="83">
        <v>0.0</v>
      </c>
      <c r="MJ37" s="83">
        <v>0.0</v>
      </c>
      <c r="MK37" s="83">
        <v>0.0</v>
      </c>
      <c r="ML37" s="83">
        <v>47.0</v>
      </c>
      <c r="MM37" s="83">
        <v>45.0</v>
      </c>
      <c r="MN37" s="83">
        <v>5.0</v>
      </c>
      <c r="MO37" s="86"/>
      <c r="MP37" s="87"/>
      <c r="MQ37" s="87"/>
      <c r="MR37" s="83">
        <v>12.0</v>
      </c>
      <c r="MS37" s="83">
        <v>4.0</v>
      </c>
      <c r="MT37" s="83">
        <v>202.0</v>
      </c>
      <c r="MU37" s="83">
        <v>36.0</v>
      </c>
      <c r="MV37" s="83">
        <v>43.0</v>
      </c>
      <c r="MW37" s="88" t="s">
        <v>143</v>
      </c>
      <c r="MX37" s="83">
        <v>5.0</v>
      </c>
      <c r="MY37" s="88"/>
      <c r="MZ37" s="88"/>
      <c r="NA37" s="83">
        <v>13.4</v>
      </c>
      <c r="NB37" s="83">
        <v>4.7</v>
      </c>
      <c r="NC37" s="83">
        <v>241.0</v>
      </c>
      <c r="ND37" s="83">
        <v>35.0</v>
      </c>
      <c r="NE37" s="83">
        <v>52.0</v>
      </c>
      <c r="NF37" s="83">
        <v>52.0</v>
      </c>
      <c r="NG37" s="83">
        <v>5.0</v>
      </c>
      <c r="NH37" s="88"/>
      <c r="NI37" s="83"/>
      <c r="NJ37" s="83">
        <v>0.0</v>
      </c>
      <c r="NK37" s="83">
        <v>0.0</v>
      </c>
      <c r="NL37" s="83">
        <v>0.0</v>
      </c>
      <c r="NM37" s="83">
        <v>35.0</v>
      </c>
      <c r="NN37" s="83">
        <v>54.0</v>
      </c>
      <c r="NO37" s="83">
        <v>50.0</v>
      </c>
      <c r="NP37" s="83">
        <v>4.0</v>
      </c>
    </row>
    <row r="38" ht="14.25" customHeight="1">
      <c r="C38" s="108"/>
      <c r="AQ38" s="188"/>
      <c r="AY38" s="188"/>
      <c r="BC38" s="31"/>
      <c r="BL38" s="31"/>
      <c r="DM38" s="31"/>
      <c r="ED38" s="31"/>
      <c r="EQ38" s="117"/>
      <c r="FZ38" s="31"/>
      <c r="GY38" s="31"/>
      <c r="HX38" s="31"/>
      <c r="IG38" s="31"/>
      <c r="IX38" s="31"/>
      <c r="JD38" s="76"/>
      <c r="JO38" s="31"/>
      <c r="JR38" s="78">
        <v>0.0</v>
      </c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NP39" si="69">MIN(C14:C37)</f>
        <v>49.89</v>
      </c>
      <c r="D39" s="110">
        <f t="shared" si="69"/>
        <v>335</v>
      </c>
      <c r="E39" s="110">
        <f t="shared" si="69"/>
        <v>133</v>
      </c>
      <c r="F39" s="110">
        <f t="shared" si="69"/>
        <v>16</v>
      </c>
      <c r="G39" s="110">
        <f t="shared" si="69"/>
        <v>3.3</v>
      </c>
      <c r="H39" s="110">
        <f t="shared" si="69"/>
        <v>0</v>
      </c>
      <c r="I39" s="110">
        <f t="shared" si="69"/>
        <v>6</v>
      </c>
      <c r="J39" s="110">
        <f t="shared" si="69"/>
        <v>49</v>
      </c>
      <c r="K39" s="110">
        <f t="shared" si="69"/>
        <v>48</v>
      </c>
      <c r="L39" s="110">
        <f t="shared" si="69"/>
        <v>137</v>
      </c>
      <c r="M39" s="110">
        <f t="shared" si="69"/>
        <v>39</v>
      </c>
      <c r="N39" s="110">
        <f t="shared" si="69"/>
        <v>7.2</v>
      </c>
      <c r="O39" s="110">
        <f t="shared" si="69"/>
        <v>0</v>
      </c>
      <c r="P39" s="110">
        <f t="shared" si="69"/>
        <v>6</v>
      </c>
      <c r="Q39" s="110">
        <f t="shared" si="69"/>
        <v>56</v>
      </c>
      <c r="R39" s="110">
        <f t="shared" si="69"/>
        <v>51</v>
      </c>
      <c r="S39" s="110">
        <f t="shared" si="69"/>
        <v>338.5</v>
      </c>
      <c r="T39" s="110">
        <f t="shared" si="69"/>
        <v>131.5</v>
      </c>
      <c r="U39" s="110">
        <f t="shared" si="69"/>
        <v>56.8</v>
      </c>
      <c r="V39" s="110">
        <f t="shared" si="69"/>
        <v>0</v>
      </c>
      <c r="W39" s="110">
        <f t="shared" si="69"/>
        <v>317.5</v>
      </c>
      <c r="X39" s="110">
        <f t="shared" si="69"/>
        <v>138.8</v>
      </c>
      <c r="Y39" s="110">
        <f t="shared" si="69"/>
        <v>30.8</v>
      </c>
      <c r="Z39" s="110">
        <f t="shared" si="69"/>
        <v>0</v>
      </c>
      <c r="AA39" s="110">
        <f t="shared" si="69"/>
        <v>323.5</v>
      </c>
      <c r="AB39" s="110">
        <f t="shared" si="69"/>
        <v>289.6</v>
      </c>
      <c r="AC39" s="110">
        <f t="shared" si="69"/>
        <v>150.6</v>
      </c>
      <c r="AD39" s="110">
        <f t="shared" si="69"/>
        <v>0</v>
      </c>
      <c r="AE39" s="110">
        <f t="shared" si="69"/>
        <v>337.5</v>
      </c>
      <c r="AF39" s="110">
        <f t="shared" si="69"/>
        <v>317.6</v>
      </c>
      <c r="AG39" s="110">
        <f t="shared" si="69"/>
        <v>187.9</v>
      </c>
      <c r="AH39" s="110">
        <f t="shared" si="69"/>
        <v>0</v>
      </c>
      <c r="AI39" s="110">
        <f t="shared" si="69"/>
        <v>334.8</v>
      </c>
      <c r="AJ39" s="110">
        <f t="shared" si="69"/>
        <v>353.7</v>
      </c>
      <c r="AK39" s="110">
        <f t="shared" si="69"/>
        <v>211.5</v>
      </c>
      <c r="AL39" s="110">
        <f t="shared" si="69"/>
        <v>0</v>
      </c>
      <c r="AM39" s="110">
        <f t="shared" si="69"/>
        <v>337.2</v>
      </c>
      <c r="AN39" s="110">
        <f t="shared" si="69"/>
        <v>362.7</v>
      </c>
      <c r="AO39" s="110">
        <f t="shared" si="69"/>
        <v>201.2</v>
      </c>
      <c r="AP39" s="110">
        <f t="shared" si="69"/>
        <v>0</v>
      </c>
      <c r="AQ39" s="110">
        <f t="shared" si="69"/>
        <v>132</v>
      </c>
      <c r="AR39" s="110">
        <f t="shared" si="69"/>
        <v>16</v>
      </c>
      <c r="AS39" s="110">
        <f t="shared" si="69"/>
        <v>3.3</v>
      </c>
      <c r="AT39" s="110">
        <f t="shared" si="69"/>
        <v>0</v>
      </c>
      <c r="AU39" s="110">
        <f t="shared" si="69"/>
        <v>137</v>
      </c>
      <c r="AV39" s="110">
        <f t="shared" si="69"/>
        <v>39</v>
      </c>
      <c r="AW39" s="110">
        <f t="shared" si="69"/>
        <v>7.2</v>
      </c>
      <c r="AX39" s="110">
        <f t="shared" si="69"/>
        <v>0</v>
      </c>
      <c r="AY39" s="110">
        <f t="shared" si="69"/>
        <v>133</v>
      </c>
      <c r="AZ39" s="110">
        <f t="shared" si="69"/>
        <v>0</v>
      </c>
      <c r="BA39" s="110">
        <f t="shared" si="69"/>
        <v>0</v>
      </c>
      <c r="BB39" s="110">
        <f t="shared" si="69"/>
        <v>0</v>
      </c>
      <c r="BC39" s="110">
        <f t="shared" si="69"/>
        <v>0</v>
      </c>
      <c r="BD39" s="110">
        <f t="shared" si="69"/>
        <v>137</v>
      </c>
      <c r="BE39" s="110">
        <f t="shared" si="69"/>
        <v>0</v>
      </c>
      <c r="BF39" s="110">
        <f t="shared" si="69"/>
        <v>0</v>
      </c>
      <c r="BG39" s="110">
        <f t="shared" si="69"/>
        <v>0</v>
      </c>
      <c r="BH39" s="110">
        <f t="shared" si="69"/>
        <v>0</v>
      </c>
      <c r="BI39" s="110">
        <f t="shared" si="69"/>
        <v>22</v>
      </c>
      <c r="BJ39" s="110">
        <f t="shared" si="69"/>
        <v>85</v>
      </c>
      <c r="BK39" s="110">
        <f t="shared" si="69"/>
        <v>57</v>
      </c>
      <c r="BL39" s="110">
        <f t="shared" si="69"/>
        <v>0</v>
      </c>
      <c r="BM39" s="110">
        <f t="shared" si="69"/>
        <v>340</v>
      </c>
      <c r="BN39" s="110">
        <f t="shared" si="69"/>
        <v>144</v>
      </c>
      <c r="BO39" s="110">
        <f t="shared" si="69"/>
        <v>75</v>
      </c>
      <c r="BP39" s="110">
        <f t="shared" si="69"/>
        <v>3.8</v>
      </c>
      <c r="BQ39" s="110">
        <f t="shared" si="69"/>
        <v>0</v>
      </c>
      <c r="BR39" s="110">
        <f t="shared" si="69"/>
        <v>6</v>
      </c>
      <c r="BS39" s="110">
        <f t="shared" si="69"/>
        <v>53</v>
      </c>
      <c r="BT39" s="110">
        <f t="shared" si="69"/>
        <v>52</v>
      </c>
      <c r="BU39" s="110">
        <f t="shared" si="69"/>
        <v>340</v>
      </c>
      <c r="BV39" s="110">
        <f t="shared" si="69"/>
        <v>284</v>
      </c>
      <c r="BW39" s="110">
        <f t="shared" si="69"/>
        <v>167</v>
      </c>
      <c r="BX39" s="110">
        <f t="shared" si="69"/>
        <v>20</v>
      </c>
      <c r="BY39" s="110">
        <f t="shared" si="69"/>
        <v>333</v>
      </c>
      <c r="BZ39" s="110">
        <f t="shared" si="69"/>
        <v>299</v>
      </c>
      <c r="CA39" s="110">
        <f t="shared" si="69"/>
        <v>167</v>
      </c>
      <c r="CB39" s="110">
        <f t="shared" si="69"/>
        <v>16</v>
      </c>
      <c r="CC39" s="110">
        <f t="shared" si="69"/>
        <v>339</v>
      </c>
      <c r="CD39" s="110">
        <f t="shared" si="69"/>
        <v>212</v>
      </c>
      <c r="CE39" s="110">
        <f t="shared" si="69"/>
        <v>118</v>
      </c>
      <c r="CF39" s="110">
        <f t="shared" si="69"/>
        <v>1</v>
      </c>
      <c r="CG39" s="110">
        <f t="shared" si="69"/>
        <v>332</v>
      </c>
      <c r="CH39" s="110">
        <f t="shared" si="69"/>
        <v>212</v>
      </c>
      <c r="CI39" s="110">
        <f t="shared" si="69"/>
        <v>119</v>
      </c>
      <c r="CJ39" s="110">
        <f t="shared" si="69"/>
        <v>1</v>
      </c>
      <c r="CK39" s="110">
        <f t="shared" si="69"/>
        <v>346</v>
      </c>
      <c r="CL39" s="110">
        <f t="shared" si="69"/>
        <v>106</v>
      </c>
      <c r="CM39" s="110">
        <f t="shared" si="69"/>
        <v>69</v>
      </c>
      <c r="CN39" s="110">
        <f t="shared" si="69"/>
        <v>1</v>
      </c>
      <c r="CO39" s="110">
        <f t="shared" si="69"/>
        <v>330</v>
      </c>
      <c r="CP39" s="110">
        <f t="shared" si="69"/>
        <v>201</v>
      </c>
      <c r="CQ39" s="110">
        <f t="shared" si="69"/>
        <v>101</v>
      </c>
      <c r="CR39" s="110">
        <f t="shared" si="69"/>
        <v>1</v>
      </c>
      <c r="CS39" s="110">
        <f t="shared" si="69"/>
        <v>333</v>
      </c>
      <c r="CT39" s="110">
        <f t="shared" si="69"/>
        <v>204</v>
      </c>
      <c r="CU39" s="110">
        <f t="shared" si="69"/>
        <v>135</v>
      </c>
      <c r="CV39" s="110">
        <f t="shared" si="69"/>
        <v>31</v>
      </c>
      <c r="CW39" s="110">
        <f t="shared" si="69"/>
        <v>335</v>
      </c>
      <c r="CX39" s="110">
        <f t="shared" si="69"/>
        <v>180</v>
      </c>
      <c r="CY39" s="110">
        <f t="shared" si="69"/>
        <v>58</v>
      </c>
      <c r="CZ39" s="110">
        <f t="shared" si="69"/>
        <v>55</v>
      </c>
      <c r="DA39" s="110">
        <f t="shared" si="69"/>
        <v>322</v>
      </c>
      <c r="DB39" s="110">
        <f t="shared" si="69"/>
        <v>190</v>
      </c>
      <c r="DC39" s="110">
        <f t="shared" si="69"/>
        <v>67</v>
      </c>
      <c r="DD39" s="110">
        <f t="shared" si="69"/>
        <v>53</v>
      </c>
      <c r="DE39" s="110">
        <f t="shared" si="69"/>
        <v>58</v>
      </c>
      <c r="DF39" s="110">
        <f t="shared" si="69"/>
        <v>35</v>
      </c>
      <c r="DG39" s="110">
        <f t="shared" si="69"/>
        <v>75</v>
      </c>
      <c r="DH39" s="110">
        <f t="shared" si="69"/>
        <v>3.8</v>
      </c>
      <c r="DI39" s="110">
        <f t="shared" si="69"/>
        <v>0</v>
      </c>
      <c r="DJ39" s="110">
        <f t="shared" si="69"/>
        <v>7</v>
      </c>
      <c r="DK39" s="110">
        <f t="shared" si="69"/>
        <v>51</v>
      </c>
      <c r="DL39" s="110">
        <f t="shared" si="69"/>
        <v>50</v>
      </c>
      <c r="DM39" s="110">
        <f t="shared" si="69"/>
        <v>0</v>
      </c>
      <c r="DN39" s="110">
        <f t="shared" si="69"/>
        <v>338</v>
      </c>
      <c r="DO39" s="110">
        <f t="shared" si="69"/>
        <v>139</v>
      </c>
      <c r="DP39" s="110">
        <f t="shared" si="69"/>
        <v>27.13</v>
      </c>
      <c r="DQ39" s="110">
        <f t="shared" si="69"/>
        <v>15.68</v>
      </c>
      <c r="DR39" s="110">
        <f t="shared" si="69"/>
        <v>2.01</v>
      </c>
      <c r="DS39" s="110">
        <f t="shared" si="69"/>
        <v>8</v>
      </c>
      <c r="DT39" s="110">
        <f t="shared" si="69"/>
        <v>35</v>
      </c>
      <c r="DU39" s="110">
        <f t="shared" si="69"/>
        <v>41</v>
      </c>
      <c r="DV39" s="110">
        <f t="shared" si="69"/>
        <v>0</v>
      </c>
      <c r="DW39" s="110">
        <f t="shared" si="69"/>
        <v>0</v>
      </c>
      <c r="DX39" s="110">
        <f t="shared" si="69"/>
        <v>0</v>
      </c>
      <c r="DY39" s="110">
        <f t="shared" si="69"/>
        <v>0</v>
      </c>
      <c r="DZ39" s="110">
        <f t="shared" si="69"/>
        <v>0</v>
      </c>
      <c r="EA39" s="110">
        <f t="shared" si="69"/>
        <v>0</v>
      </c>
      <c r="EB39" s="110">
        <f t="shared" si="69"/>
        <v>0</v>
      </c>
      <c r="EC39" s="110">
        <f t="shared" si="69"/>
        <v>0</v>
      </c>
      <c r="ED39" s="110">
        <f t="shared" si="69"/>
        <v>0</v>
      </c>
      <c r="EE39" s="110">
        <f t="shared" si="69"/>
        <v>338</v>
      </c>
      <c r="EF39" s="110">
        <f t="shared" si="69"/>
        <v>135</v>
      </c>
      <c r="EG39" s="110">
        <f t="shared" si="69"/>
        <v>56</v>
      </c>
      <c r="EH39" s="110">
        <f t="shared" si="69"/>
        <v>2.8</v>
      </c>
      <c r="EI39" s="110">
        <f t="shared" si="69"/>
        <v>0</v>
      </c>
      <c r="EJ39" s="110">
        <f t="shared" si="69"/>
        <v>9</v>
      </c>
      <c r="EK39" s="110">
        <f t="shared" si="69"/>
        <v>34</v>
      </c>
      <c r="EL39" s="110">
        <f t="shared" si="69"/>
        <v>39</v>
      </c>
      <c r="EM39" s="110">
        <f t="shared" si="69"/>
        <v>135</v>
      </c>
      <c r="EN39" s="110">
        <f t="shared" si="69"/>
        <v>76</v>
      </c>
      <c r="EO39" s="110">
        <f t="shared" si="69"/>
        <v>3.5</v>
      </c>
      <c r="EP39" s="110">
        <f t="shared" si="69"/>
        <v>0</v>
      </c>
      <c r="EQ39" s="110">
        <f t="shared" si="69"/>
        <v>9</v>
      </c>
      <c r="ER39" s="110">
        <f t="shared" si="69"/>
        <v>34</v>
      </c>
      <c r="ES39" s="110">
        <f t="shared" si="69"/>
        <v>40</v>
      </c>
      <c r="ET39" s="110">
        <f t="shared" si="69"/>
        <v>338</v>
      </c>
      <c r="EU39" s="110">
        <f t="shared" si="69"/>
        <v>0</v>
      </c>
      <c r="EV39" s="110">
        <f t="shared" si="69"/>
        <v>0</v>
      </c>
      <c r="EW39" s="110">
        <f t="shared" si="69"/>
        <v>0</v>
      </c>
      <c r="EX39" s="110">
        <f t="shared" si="69"/>
        <v>337</v>
      </c>
      <c r="EY39" s="110">
        <f t="shared" si="69"/>
        <v>255</v>
      </c>
      <c r="EZ39" s="110">
        <f t="shared" si="69"/>
        <v>148.7</v>
      </c>
      <c r="FA39" s="110">
        <f t="shared" si="69"/>
        <v>-32.1</v>
      </c>
      <c r="FB39" s="110">
        <f t="shared" si="69"/>
        <v>337</v>
      </c>
      <c r="FC39" s="110">
        <f t="shared" si="69"/>
        <v>0</v>
      </c>
      <c r="FD39" s="110">
        <f t="shared" si="69"/>
        <v>0</v>
      </c>
      <c r="FE39" s="110">
        <f t="shared" si="69"/>
        <v>0</v>
      </c>
      <c r="FF39" s="110">
        <f t="shared" si="69"/>
        <v>337</v>
      </c>
      <c r="FG39" s="110">
        <f t="shared" si="69"/>
        <v>253</v>
      </c>
      <c r="FH39" s="110">
        <f t="shared" si="69"/>
        <v>147</v>
      </c>
      <c r="FI39" s="110">
        <f t="shared" si="69"/>
        <v>-31.4</v>
      </c>
      <c r="FJ39" s="110">
        <f t="shared" si="69"/>
        <v>338</v>
      </c>
      <c r="FK39" s="110">
        <f t="shared" si="69"/>
        <v>237</v>
      </c>
      <c r="FL39" s="110">
        <f t="shared" si="69"/>
        <v>136</v>
      </c>
      <c r="FM39" s="110">
        <f t="shared" si="69"/>
        <v>15.5</v>
      </c>
      <c r="FN39" s="110">
        <f t="shared" si="69"/>
        <v>258</v>
      </c>
      <c r="FO39" s="110">
        <f t="shared" si="69"/>
        <v>140.5</v>
      </c>
      <c r="FP39" s="110">
        <f t="shared" si="69"/>
        <v>136</v>
      </c>
      <c r="FQ39" s="110">
        <f t="shared" si="69"/>
        <v>-22</v>
      </c>
      <c r="FR39" s="110">
        <f t="shared" si="69"/>
        <v>135</v>
      </c>
      <c r="FS39" s="110">
        <f t="shared" si="69"/>
        <v>0</v>
      </c>
      <c r="FT39" s="110">
        <f t="shared" si="69"/>
        <v>2.2</v>
      </c>
      <c r="FU39" s="110">
        <f t="shared" si="69"/>
        <v>0</v>
      </c>
      <c r="FV39" s="110">
        <f t="shared" si="69"/>
        <v>135</v>
      </c>
      <c r="FW39" s="110">
        <f t="shared" si="69"/>
        <v>0</v>
      </c>
      <c r="FX39" s="110">
        <f t="shared" si="69"/>
        <v>0</v>
      </c>
      <c r="FY39" s="110">
        <f t="shared" si="69"/>
        <v>0</v>
      </c>
      <c r="FZ39" s="110">
        <f t="shared" si="69"/>
        <v>0</v>
      </c>
      <c r="GA39" s="110">
        <f t="shared" si="69"/>
        <v>337</v>
      </c>
      <c r="GB39" s="110">
        <f t="shared" si="69"/>
        <v>317.7</v>
      </c>
      <c r="GC39" s="110">
        <f t="shared" si="69"/>
        <v>203.7</v>
      </c>
      <c r="GD39" s="110">
        <f t="shared" si="69"/>
        <v>-29.73</v>
      </c>
      <c r="GE39" s="110">
        <f t="shared" si="69"/>
        <v>337</v>
      </c>
      <c r="GF39" s="110">
        <f t="shared" si="69"/>
        <v>355.11</v>
      </c>
      <c r="GG39" s="110">
        <f t="shared" si="69"/>
        <v>201.6</v>
      </c>
      <c r="GH39" s="110">
        <f t="shared" si="69"/>
        <v>-22.28</v>
      </c>
      <c r="GI39" s="110">
        <f t="shared" si="69"/>
        <v>337</v>
      </c>
      <c r="GJ39" s="110">
        <f t="shared" si="69"/>
        <v>237.01</v>
      </c>
      <c r="GK39" s="110">
        <f t="shared" si="69"/>
        <v>-14046</v>
      </c>
      <c r="GL39" s="110">
        <f t="shared" si="69"/>
        <v>-24.62</v>
      </c>
      <c r="GM39" s="110">
        <f t="shared" si="69"/>
        <v>337</v>
      </c>
      <c r="GN39" s="110">
        <f t="shared" si="69"/>
        <v>217.61</v>
      </c>
      <c r="GO39" s="110">
        <f t="shared" si="69"/>
        <v>-146.66</v>
      </c>
      <c r="GP39" s="110">
        <f t="shared" si="69"/>
        <v>-33.5</v>
      </c>
      <c r="GQ39" s="110">
        <f t="shared" si="69"/>
        <v>337</v>
      </c>
      <c r="GR39" s="110">
        <f t="shared" si="69"/>
        <v>100.23</v>
      </c>
      <c r="GS39" s="110">
        <f t="shared" si="69"/>
        <v>-139.79</v>
      </c>
      <c r="GT39" s="110">
        <f t="shared" si="69"/>
        <v>-2.76</v>
      </c>
      <c r="GU39" s="110">
        <f t="shared" si="69"/>
        <v>337</v>
      </c>
      <c r="GV39" s="110">
        <f t="shared" si="69"/>
        <v>116.21</v>
      </c>
      <c r="GW39" s="110">
        <f t="shared" si="69"/>
        <v>-138.12</v>
      </c>
      <c r="GX39" s="110">
        <f t="shared" si="69"/>
        <v>-4.69</v>
      </c>
      <c r="GY39" s="110">
        <f t="shared" si="69"/>
        <v>0</v>
      </c>
      <c r="GZ39" s="110">
        <f t="shared" si="69"/>
        <v>0</v>
      </c>
      <c r="HA39" s="110">
        <f t="shared" si="69"/>
        <v>0</v>
      </c>
      <c r="HB39" s="110">
        <f t="shared" si="69"/>
        <v>21</v>
      </c>
      <c r="HC39" s="110">
        <f t="shared" si="69"/>
        <v>1.05</v>
      </c>
      <c r="HD39" s="110">
        <f t="shared" si="69"/>
        <v>0.42</v>
      </c>
      <c r="HE39" s="110">
        <f t="shared" si="69"/>
        <v>8</v>
      </c>
      <c r="HF39" s="110">
        <f t="shared" si="69"/>
        <v>50</v>
      </c>
      <c r="HG39" s="110">
        <f t="shared" si="69"/>
        <v>48</v>
      </c>
      <c r="HH39" s="110">
        <f t="shared" si="69"/>
        <v>0</v>
      </c>
      <c r="HI39" s="110">
        <f t="shared" si="69"/>
        <v>0</v>
      </c>
      <c r="HJ39" s="110">
        <f t="shared" si="69"/>
        <v>4</v>
      </c>
      <c r="HK39" s="110">
        <f t="shared" si="69"/>
        <v>0.2</v>
      </c>
      <c r="HL39" s="110">
        <f t="shared" si="69"/>
        <v>0.08</v>
      </c>
      <c r="HM39" s="110">
        <f t="shared" si="69"/>
        <v>5</v>
      </c>
      <c r="HN39" s="110">
        <f t="shared" si="69"/>
        <v>50</v>
      </c>
      <c r="HO39" s="110">
        <f t="shared" si="69"/>
        <v>50</v>
      </c>
      <c r="HP39" s="110">
        <f t="shared" si="69"/>
        <v>0</v>
      </c>
      <c r="HQ39" s="110">
        <f t="shared" si="69"/>
        <v>0</v>
      </c>
      <c r="HR39" s="110">
        <f t="shared" si="69"/>
        <v>69</v>
      </c>
      <c r="HS39" s="110">
        <f t="shared" si="69"/>
        <v>3.45</v>
      </c>
      <c r="HT39" s="110">
        <f t="shared" si="69"/>
        <v>1.38</v>
      </c>
      <c r="HU39" s="110">
        <f t="shared" si="69"/>
        <v>7</v>
      </c>
      <c r="HV39" s="110">
        <f t="shared" si="69"/>
        <v>48</v>
      </c>
      <c r="HW39" s="110">
        <f t="shared" si="69"/>
        <v>48</v>
      </c>
      <c r="HX39" s="110">
        <f t="shared" si="69"/>
        <v>0</v>
      </c>
      <c r="HY39" s="110">
        <f t="shared" si="69"/>
        <v>134</v>
      </c>
      <c r="HZ39" s="110">
        <f t="shared" si="69"/>
        <v>33</v>
      </c>
      <c r="IA39" s="110">
        <f t="shared" si="69"/>
        <v>0</v>
      </c>
      <c r="IB39" s="110">
        <f t="shared" si="69"/>
        <v>0</v>
      </c>
      <c r="IC39" s="110">
        <f t="shared" si="69"/>
        <v>0</v>
      </c>
      <c r="ID39" s="110">
        <f t="shared" si="69"/>
        <v>2</v>
      </c>
      <c r="IE39" s="110">
        <f t="shared" si="69"/>
        <v>58</v>
      </c>
      <c r="IF39" s="110">
        <f t="shared" si="69"/>
        <v>38</v>
      </c>
      <c r="IG39" s="110">
        <f t="shared" si="69"/>
        <v>0</v>
      </c>
      <c r="IH39" s="110">
        <f t="shared" si="69"/>
        <v>136</v>
      </c>
      <c r="II39" s="110">
        <f t="shared" si="69"/>
        <v>33.2</v>
      </c>
      <c r="IJ39" s="110">
        <f t="shared" si="69"/>
        <v>5</v>
      </c>
      <c r="IK39" s="110">
        <f t="shared" si="69"/>
        <v>0.1</v>
      </c>
      <c r="IL39" s="110">
        <f t="shared" si="69"/>
        <v>0.2</v>
      </c>
      <c r="IM39" s="110">
        <f t="shared" si="69"/>
        <v>6</v>
      </c>
      <c r="IN39" s="110">
        <f t="shared" si="69"/>
        <v>44</v>
      </c>
      <c r="IO39" s="110">
        <f t="shared" si="69"/>
        <v>43</v>
      </c>
      <c r="IP39" s="110">
        <f t="shared" si="69"/>
        <v>136</v>
      </c>
      <c r="IQ39" s="110">
        <f t="shared" si="69"/>
        <v>33</v>
      </c>
      <c r="IR39" s="110">
        <f t="shared" si="69"/>
        <v>4</v>
      </c>
      <c r="IS39" s="110">
        <f t="shared" si="69"/>
        <v>0.1</v>
      </c>
      <c r="IT39" s="110">
        <f t="shared" si="69"/>
        <v>0.2</v>
      </c>
      <c r="IU39" s="110">
        <f t="shared" si="69"/>
        <v>12</v>
      </c>
      <c r="IV39" s="110">
        <f t="shared" si="69"/>
        <v>45</v>
      </c>
      <c r="IW39" s="110">
        <f t="shared" si="69"/>
        <v>44</v>
      </c>
      <c r="IX39" s="110">
        <f t="shared" si="69"/>
        <v>0</v>
      </c>
      <c r="IY39" s="110">
        <f t="shared" si="69"/>
        <v>138.45</v>
      </c>
      <c r="IZ39" s="110">
        <f t="shared" si="69"/>
        <v>34.48</v>
      </c>
      <c r="JA39" s="110">
        <f t="shared" si="69"/>
        <v>261.68</v>
      </c>
      <c r="JB39" s="110">
        <f t="shared" si="69"/>
        <v>13.08</v>
      </c>
      <c r="JC39" s="110">
        <f t="shared" si="69"/>
        <v>4.17</v>
      </c>
      <c r="JD39" s="110">
        <f t="shared" si="69"/>
        <v>3</v>
      </c>
      <c r="JE39" s="110">
        <f t="shared" si="69"/>
        <v>40.73</v>
      </c>
      <c r="JF39" s="110">
        <f t="shared" si="69"/>
        <v>38.48</v>
      </c>
      <c r="JG39" s="110">
        <f t="shared" si="69"/>
        <v>0</v>
      </c>
      <c r="JH39" s="110">
        <f t="shared" si="69"/>
        <v>0</v>
      </c>
      <c r="JI39" s="110">
        <f t="shared" si="69"/>
        <v>0</v>
      </c>
      <c r="JJ39" s="110">
        <f t="shared" si="69"/>
        <v>0</v>
      </c>
      <c r="JK39" s="110">
        <f t="shared" si="69"/>
        <v>0</v>
      </c>
      <c r="JL39" s="110">
        <f t="shared" si="69"/>
        <v>0</v>
      </c>
      <c r="JM39" s="110">
        <f t="shared" si="69"/>
        <v>0</v>
      </c>
      <c r="JN39" s="110">
        <f t="shared" si="69"/>
        <v>0</v>
      </c>
      <c r="JO39" s="110">
        <f t="shared" si="69"/>
        <v>0</v>
      </c>
      <c r="JP39" s="110">
        <f t="shared" si="69"/>
        <v>134</v>
      </c>
      <c r="JQ39" s="110">
        <f t="shared" si="69"/>
        <v>31.9</v>
      </c>
      <c r="JR39" s="110">
        <f t="shared" si="69"/>
        <v>0</v>
      </c>
      <c r="JS39" s="110">
        <f t="shared" si="69"/>
        <v>0</v>
      </c>
      <c r="JT39" s="110">
        <f t="shared" si="69"/>
        <v>0</v>
      </c>
      <c r="JU39" s="110">
        <f t="shared" si="69"/>
        <v>2</v>
      </c>
      <c r="JV39" s="110">
        <f t="shared" si="69"/>
        <v>39</v>
      </c>
      <c r="JW39" s="110">
        <f t="shared" si="69"/>
        <v>39</v>
      </c>
      <c r="JX39" s="110">
        <f t="shared" si="69"/>
        <v>134</v>
      </c>
      <c r="JY39" s="110">
        <f t="shared" si="69"/>
        <v>33.6</v>
      </c>
      <c r="JZ39" s="110">
        <f t="shared" si="69"/>
        <v>9</v>
      </c>
      <c r="KA39" s="110">
        <f t="shared" si="69"/>
        <v>0.4</v>
      </c>
      <c r="KB39" s="110">
        <f t="shared" si="69"/>
        <v>0</v>
      </c>
      <c r="KC39" s="110">
        <f t="shared" si="69"/>
        <v>2</v>
      </c>
      <c r="KD39" s="110">
        <f t="shared" si="69"/>
        <v>42</v>
      </c>
      <c r="KE39" s="110">
        <f t="shared" si="69"/>
        <v>43</v>
      </c>
      <c r="KF39" s="110">
        <f t="shared" si="69"/>
        <v>0</v>
      </c>
      <c r="KG39" s="110">
        <f t="shared" si="69"/>
        <v>134</v>
      </c>
      <c r="KH39" s="110">
        <f t="shared" si="69"/>
        <v>32</v>
      </c>
      <c r="KI39" s="110">
        <f t="shared" si="69"/>
        <v>12</v>
      </c>
      <c r="KJ39" s="110">
        <f t="shared" si="69"/>
        <v>0.6</v>
      </c>
      <c r="KK39" s="110">
        <f t="shared" si="69"/>
        <v>0</v>
      </c>
      <c r="KL39" s="110">
        <f t="shared" si="69"/>
        <v>1</v>
      </c>
      <c r="KM39" s="110">
        <f t="shared" si="69"/>
        <v>42</v>
      </c>
      <c r="KN39" s="110">
        <f t="shared" si="69"/>
        <v>42</v>
      </c>
      <c r="KO39" s="110">
        <f t="shared" si="69"/>
        <v>134</v>
      </c>
      <c r="KP39" s="110">
        <f t="shared" si="69"/>
        <v>32</v>
      </c>
      <c r="KQ39" s="110">
        <f t="shared" si="69"/>
        <v>3</v>
      </c>
      <c r="KR39" s="110">
        <f t="shared" si="69"/>
        <v>0.2</v>
      </c>
      <c r="KS39" s="110">
        <f t="shared" si="69"/>
        <v>0</v>
      </c>
      <c r="KT39" s="110">
        <f t="shared" si="69"/>
        <v>1</v>
      </c>
      <c r="KU39" s="110">
        <f t="shared" si="69"/>
        <v>42</v>
      </c>
      <c r="KV39" s="110">
        <f t="shared" si="69"/>
        <v>40</v>
      </c>
      <c r="KW39" s="110">
        <f t="shared" si="69"/>
        <v>0</v>
      </c>
      <c r="KX39" s="110">
        <f t="shared" si="69"/>
        <v>128</v>
      </c>
      <c r="KY39" s="110">
        <f t="shared" si="69"/>
        <v>32</v>
      </c>
      <c r="KZ39" s="110">
        <f t="shared" si="69"/>
        <v>126</v>
      </c>
      <c r="LA39" s="110">
        <f t="shared" si="69"/>
        <v>6.2</v>
      </c>
      <c r="LB39" s="110">
        <f t="shared" si="69"/>
        <v>3</v>
      </c>
      <c r="LC39" s="110">
        <f t="shared" si="69"/>
        <v>3</v>
      </c>
      <c r="LD39" s="110">
        <f t="shared" si="69"/>
        <v>46</v>
      </c>
      <c r="LE39" s="110">
        <f t="shared" si="69"/>
        <v>46</v>
      </c>
      <c r="LF39" s="110">
        <f t="shared" si="69"/>
        <v>128</v>
      </c>
      <c r="LG39" s="110">
        <f t="shared" si="69"/>
        <v>33</v>
      </c>
      <c r="LH39" s="110">
        <f t="shared" si="69"/>
        <v>96</v>
      </c>
      <c r="LI39" s="110">
        <f t="shared" si="69"/>
        <v>4.7</v>
      </c>
      <c r="LJ39" s="110">
        <f t="shared" si="69"/>
        <v>4</v>
      </c>
      <c r="LK39" s="110">
        <f t="shared" si="69"/>
        <v>5</v>
      </c>
      <c r="LL39" s="110">
        <f t="shared" si="69"/>
        <v>48</v>
      </c>
      <c r="LM39" s="110">
        <f t="shared" si="69"/>
        <v>48</v>
      </c>
      <c r="LN39" s="110">
        <f t="shared" si="69"/>
        <v>0</v>
      </c>
      <c r="LO39" s="110">
        <f t="shared" si="69"/>
        <v>332</v>
      </c>
      <c r="LP39" s="110">
        <f t="shared" si="69"/>
        <v>237</v>
      </c>
      <c r="LQ39" s="110">
        <f t="shared" si="69"/>
        <v>131</v>
      </c>
      <c r="LR39" s="110">
        <f t="shared" si="69"/>
        <v>67</v>
      </c>
      <c r="LS39" s="110">
        <f t="shared" si="69"/>
        <v>312</v>
      </c>
      <c r="LT39" s="110">
        <f t="shared" si="69"/>
        <v>33</v>
      </c>
      <c r="LU39" s="110">
        <f t="shared" si="69"/>
        <v>0.5</v>
      </c>
      <c r="LV39" s="110">
        <f t="shared" si="69"/>
        <v>138</v>
      </c>
      <c r="LW39" s="110">
        <f t="shared" si="69"/>
        <v>59</v>
      </c>
      <c r="LX39" s="110">
        <f t="shared" si="69"/>
        <v>52</v>
      </c>
      <c r="LY39" s="110">
        <f t="shared" si="69"/>
        <v>49</v>
      </c>
      <c r="LZ39" s="110">
        <f t="shared" si="69"/>
        <v>12</v>
      </c>
      <c r="MA39" s="110">
        <f t="shared" si="69"/>
        <v>84</v>
      </c>
      <c r="MB39" s="110">
        <f t="shared" si="69"/>
        <v>0</v>
      </c>
      <c r="MC39" s="110">
        <f t="shared" si="69"/>
        <v>140</v>
      </c>
      <c r="MD39" s="110">
        <f t="shared" si="69"/>
        <v>151</v>
      </c>
      <c r="ME39" s="110">
        <f t="shared" si="69"/>
        <v>70</v>
      </c>
      <c r="MF39" s="110">
        <f t="shared" si="69"/>
        <v>58</v>
      </c>
      <c r="MG39" s="110">
        <f t="shared" si="69"/>
        <v>12</v>
      </c>
      <c r="MH39" s="110">
        <f t="shared" si="69"/>
        <v>0</v>
      </c>
      <c r="MI39" s="110">
        <f t="shared" si="69"/>
        <v>0</v>
      </c>
      <c r="MJ39" s="110">
        <f t="shared" si="69"/>
        <v>0</v>
      </c>
      <c r="MK39" s="110">
        <f t="shared" si="69"/>
        <v>0</v>
      </c>
      <c r="ML39" s="110">
        <f t="shared" si="69"/>
        <v>41</v>
      </c>
      <c r="MM39" s="110">
        <f t="shared" si="69"/>
        <v>39</v>
      </c>
      <c r="MN39" s="110">
        <f t="shared" si="69"/>
        <v>5</v>
      </c>
      <c r="MO39" s="110">
        <f t="shared" si="69"/>
        <v>0</v>
      </c>
      <c r="MP39" s="110">
        <f t="shared" si="69"/>
        <v>0</v>
      </c>
      <c r="MQ39" s="110">
        <f t="shared" si="69"/>
        <v>0</v>
      </c>
      <c r="MR39" s="110">
        <f t="shared" si="69"/>
        <v>0</v>
      </c>
      <c r="MS39" s="110">
        <f t="shared" si="69"/>
        <v>0</v>
      </c>
      <c r="MT39" s="110">
        <f t="shared" si="69"/>
        <v>0</v>
      </c>
      <c r="MU39" s="110">
        <f t="shared" si="69"/>
        <v>36</v>
      </c>
      <c r="MV39" s="110">
        <f t="shared" si="69"/>
        <v>39</v>
      </c>
      <c r="MW39" s="110">
        <f t="shared" si="69"/>
        <v>0</v>
      </c>
      <c r="MX39" s="110">
        <f t="shared" si="69"/>
        <v>5</v>
      </c>
      <c r="MY39" s="110">
        <f t="shared" si="69"/>
        <v>0</v>
      </c>
      <c r="MZ39" s="110">
        <f t="shared" si="69"/>
        <v>0</v>
      </c>
      <c r="NA39" s="110">
        <f t="shared" si="69"/>
        <v>8.6</v>
      </c>
      <c r="NB39" s="110">
        <f t="shared" si="69"/>
        <v>3.1</v>
      </c>
      <c r="NC39" s="110">
        <f t="shared" si="69"/>
        <v>161</v>
      </c>
      <c r="ND39" s="110">
        <f t="shared" si="69"/>
        <v>1.7</v>
      </c>
      <c r="NE39" s="110">
        <f t="shared" si="69"/>
        <v>42</v>
      </c>
      <c r="NF39" s="110">
        <f t="shared" si="69"/>
        <v>41</v>
      </c>
      <c r="NG39" s="110">
        <f t="shared" si="69"/>
        <v>5</v>
      </c>
      <c r="NH39" s="110">
        <f t="shared" si="69"/>
        <v>0</v>
      </c>
      <c r="NI39" s="110">
        <f t="shared" si="69"/>
        <v>0</v>
      </c>
      <c r="NJ39" s="110">
        <f t="shared" si="69"/>
        <v>0</v>
      </c>
      <c r="NK39" s="110">
        <f t="shared" si="69"/>
        <v>0</v>
      </c>
      <c r="NL39" s="110">
        <f t="shared" si="69"/>
        <v>0</v>
      </c>
      <c r="NM39" s="110">
        <f t="shared" si="69"/>
        <v>35</v>
      </c>
      <c r="NN39" s="110">
        <f t="shared" si="69"/>
        <v>48</v>
      </c>
      <c r="NO39" s="110">
        <f t="shared" si="69"/>
        <v>48</v>
      </c>
      <c r="NP39" s="110">
        <f t="shared" si="69"/>
        <v>4</v>
      </c>
    </row>
    <row r="40" ht="14.25" customHeight="1">
      <c r="B40" s="113" t="s">
        <v>101</v>
      </c>
      <c r="C40" s="114">
        <f t="shared" ref="C40:NP40" si="70">MAX(C14:C37)</f>
        <v>50.67</v>
      </c>
      <c r="D40" s="114">
        <f t="shared" si="70"/>
        <v>345</v>
      </c>
      <c r="E40" s="114">
        <f t="shared" si="70"/>
        <v>138</v>
      </c>
      <c r="F40" s="114">
        <f t="shared" si="70"/>
        <v>205</v>
      </c>
      <c r="G40" s="114">
        <f t="shared" si="70"/>
        <v>42.8</v>
      </c>
      <c r="H40" s="114">
        <f t="shared" si="70"/>
        <v>0</v>
      </c>
      <c r="I40" s="114">
        <f t="shared" si="70"/>
        <v>6</v>
      </c>
      <c r="J40" s="114">
        <f t="shared" si="70"/>
        <v>55</v>
      </c>
      <c r="K40" s="114">
        <f t="shared" si="70"/>
        <v>53</v>
      </c>
      <c r="L40" s="114">
        <f t="shared" si="70"/>
        <v>142</v>
      </c>
      <c r="M40" s="114">
        <f t="shared" si="70"/>
        <v>147</v>
      </c>
      <c r="N40" s="114">
        <f t="shared" si="70"/>
        <v>35.3</v>
      </c>
      <c r="O40" s="114">
        <f t="shared" si="70"/>
        <v>0</v>
      </c>
      <c r="P40" s="114">
        <f t="shared" si="70"/>
        <v>6</v>
      </c>
      <c r="Q40" s="114">
        <f t="shared" si="70"/>
        <v>59</v>
      </c>
      <c r="R40" s="114">
        <f t="shared" si="70"/>
        <v>56</v>
      </c>
      <c r="S40" s="114">
        <f t="shared" si="70"/>
        <v>349.1</v>
      </c>
      <c r="T40" s="114">
        <f t="shared" si="70"/>
        <v>345.6</v>
      </c>
      <c r="U40" s="114">
        <f t="shared" si="70"/>
        <v>198.6</v>
      </c>
      <c r="V40" s="114">
        <f t="shared" si="70"/>
        <v>0</v>
      </c>
      <c r="W40" s="114">
        <f t="shared" si="70"/>
        <v>344.8</v>
      </c>
      <c r="X40" s="114">
        <f t="shared" si="70"/>
        <v>294.6</v>
      </c>
      <c r="Y40" s="114">
        <f t="shared" si="70"/>
        <v>192.2</v>
      </c>
      <c r="Z40" s="114">
        <f t="shared" si="70"/>
        <v>0</v>
      </c>
      <c r="AA40" s="114">
        <f t="shared" si="70"/>
        <v>349.1</v>
      </c>
      <c r="AB40" s="114">
        <f t="shared" si="70"/>
        <v>583.7</v>
      </c>
      <c r="AC40" s="114">
        <f t="shared" si="70"/>
        <v>341.3</v>
      </c>
      <c r="AD40" s="114">
        <f t="shared" si="70"/>
        <v>0</v>
      </c>
      <c r="AE40" s="114">
        <f t="shared" si="70"/>
        <v>348.7</v>
      </c>
      <c r="AF40" s="114">
        <f t="shared" si="70"/>
        <v>536.5</v>
      </c>
      <c r="AG40" s="114">
        <f t="shared" si="70"/>
        <v>311.3</v>
      </c>
      <c r="AH40" s="114">
        <f t="shared" si="70"/>
        <v>0</v>
      </c>
      <c r="AI40" s="114">
        <f t="shared" si="70"/>
        <v>356.6</v>
      </c>
      <c r="AJ40" s="114">
        <f t="shared" si="70"/>
        <v>501.9</v>
      </c>
      <c r="AK40" s="114">
        <f t="shared" si="70"/>
        <v>302.5</v>
      </c>
      <c r="AL40" s="114">
        <f t="shared" si="70"/>
        <v>0</v>
      </c>
      <c r="AM40" s="114">
        <f t="shared" si="70"/>
        <v>347.8</v>
      </c>
      <c r="AN40" s="114">
        <f t="shared" si="70"/>
        <v>512.6</v>
      </c>
      <c r="AO40" s="114">
        <f t="shared" si="70"/>
        <v>291.3</v>
      </c>
      <c r="AP40" s="114">
        <f t="shared" si="70"/>
        <v>0</v>
      </c>
      <c r="AQ40" s="114">
        <f t="shared" si="70"/>
        <v>137</v>
      </c>
      <c r="AR40" s="114">
        <f t="shared" si="70"/>
        <v>205</v>
      </c>
      <c r="AS40" s="114">
        <f t="shared" si="70"/>
        <v>42.8</v>
      </c>
      <c r="AT40" s="114">
        <f t="shared" si="70"/>
        <v>0</v>
      </c>
      <c r="AU40" s="114">
        <f t="shared" si="70"/>
        <v>142</v>
      </c>
      <c r="AV40" s="114">
        <f t="shared" si="70"/>
        <v>147</v>
      </c>
      <c r="AW40" s="114">
        <f t="shared" si="70"/>
        <v>35.3</v>
      </c>
      <c r="AX40" s="114">
        <f t="shared" si="70"/>
        <v>0</v>
      </c>
      <c r="AY40" s="114">
        <f t="shared" si="70"/>
        <v>138</v>
      </c>
      <c r="AZ40" s="114">
        <f t="shared" si="70"/>
        <v>0</v>
      </c>
      <c r="BA40" s="114">
        <f t="shared" si="70"/>
        <v>0</v>
      </c>
      <c r="BB40" s="114">
        <f t="shared" si="70"/>
        <v>0</v>
      </c>
      <c r="BC40" s="114">
        <f t="shared" si="70"/>
        <v>0</v>
      </c>
      <c r="BD40" s="114">
        <f t="shared" si="70"/>
        <v>142</v>
      </c>
      <c r="BE40" s="114">
        <f t="shared" si="70"/>
        <v>32</v>
      </c>
      <c r="BF40" s="114">
        <f t="shared" si="70"/>
        <v>176</v>
      </c>
      <c r="BG40" s="114">
        <f t="shared" si="70"/>
        <v>9.4</v>
      </c>
      <c r="BH40" s="114">
        <f t="shared" si="70"/>
        <v>0</v>
      </c>
      <c r="BI40" s="114">
        <f t="shared" si="70"/>
        <v>22</v>
      </c>
      <c r="BJ40" s="114">
        <f t="shared" si="70"/>
        <v>94</v>
      </c>
      <c r="BK40" s="114">
        <f t="shared" si="70"/>
        <v>65</v>
      </c>
      <c r="BL40" s="114">
        <f t="shared" si="70"/>
        <v>0</v>
      </c>
      <c r="BM40" s="114">
        <f t="shared" si="70"/>
        <v>345</v>
      </c>
      <c r="BN40" s="114">
        <f t="shared" si="70"/>
        <v>147</v>
      </c>
      <c r="BO40" s="114">
        <f t="shared" si="70"/>
        <v>295</v>
      </c>
      <c r="BP40" s="114">
        <f t="shared" si="70"/>
        <v>14.8</v>
      </c>
      <c r="BQ40" s="114">
        <f t="shared" si="70"/>
        <v>0</v>
      </c>
      <c r="BR40" s="114">
        <f t="shared" si="70"/>
        <v>6</v>
      </c>
      <c r="BS40" s="114">
        <f t="shared" si="70"/>
        <v>69</v>
      </c>
      <c r="BT40" s="114">
        <f t="shared" si="70"/>
        <v>67</v>
      </c>
      <c r="BU40" s="114">
        <f t="shared" si="70"/>
        <v>345</v>
      </c>
      <c r="BV40" s="114">
        <f t="shared" si="70"/>
        <v>369</v>
      </c>
      <c r="BW40" s="114">
        <f t="shared" si="70"/>
        <v>211</v>
      </c>
      <c r="BX40" s="114">
        <f t="shared" si="70"/>
        <v>68</v>
      </c>
      <c r="BY40" s="114">
        <f t="shared" si="70"/>
        <v>343</v>
      </c>
      <c r="BZ40" s="114">
        <f t="shared" si="70"/>
        <v>382</v>
      </c>
      <c r="CA40" s="114">
        <f t="shared" si="70"/>
        <v>209</v>
      </c>
      <c r="CB40" s="114">
        <f t="shared" si="70"/>
        <v>61</v>
      </c>
      <c r="CC40" s="114">
        <f t="shared" si="70"/>
        <v>344</v>
      </c>
      <c r="CD40" s="114">
        <f t="shared" si="70"/>
        <v>272</v>
      </c>
      <c r="CE40" s="114">
        <f t="shared" si="70"/>
        <v>184</v>
      </c>
      <c r="CF40" s="114">
        <f t="shared" si="70"/>
        <v>16</v>
      </c>
      <c r="CG40" s="114">
        <f t="shared" si="70"/>
        <v>337</v>
      </c>
      <c r="CH40" s="114">
        <f t="shared" si="70"/>
        <v>274</v>
      </c>
      <c r="CI40" s="114">
        <f t="shared" si="70"/>
        <v>182</v>
      </c>
      <c r="CJ40" s="114">
        <f t="shared" si="70"/>
        <v>16</v>
      </c>
      <c r="CK40" s="114">
        <f t="shared" si="70"/>
        <v>350</v>
      </c>
      <c r="CL40" s="114">
        <f t="shared" si="70"/>
        <v>263</v>
      </c>
      <c r="CM40" s="114">
        <f t="shared" si="70"/>
        <v>147</v>
      </c>
      <c r="CN40" s="114">
        <f t="shared" si="70"/>
        <v>20</v>
      </c>
      <c r="CO40" s="114">
        <f t="shared" si="70"/>
        <v>334</v>
      </c>
      <c r="CP40" s="114">
        <f t="shared" si="70"/>
        <v>336</v>
      </c>
      <c r="CQ40" s="114">
        <f t="shared" si="70"/>
        <v>165</v>
      </c>
      <c r="CR40" s="114">
        <f t="shared" si="70"/>
        <v>26</v>
      </c>
      <c r="CS40" s="114">
        <f t="shared" si="70"/>
        <v>339</v>
      </c>
      <c r="CT40" s="114">
        <f t="shared" si="70"/>
        <v>315</v>
      </c>
      <c r="CU40" s="114">
        <f t="shared" si="70"/>
        <v>194</v>
      </c>
      <c r="CV40" s="114">
        <f t="shared" si="70"/>
        <v>103</v>
      </c>
      <c r="CW40" s="114">
        <f t="shared" si="70"/>
        <v>341</v>
      </c>
      <c r="CX40" s="114">
        <f t="shared" si="70"/>
        <v>283</v>
      </c>
      <c r="CY40" s="114">
        <f t="shared" si="70"/>
        <v>210</v>
      </c>
      <c r="CZ40" s="114">
        <f t="shared" si="70"/>
        <v>106</v>
      </c>
      <c r="DA40" s="114">
        <f t="shared" si="70"/>
        <v>337</v>
      </c>
      <c r="DB40" s="114">
        <f t="shared" si="70"/>
        <v>324</v>
      </c>
      <c r="DC40" s="114">
        <f t="shared" si="70"/>
        <v>198</v>
      </c>
      <c r="DD40" s="114">
        <f t="shared" si="70"/>
        <v>93</v>
      </c>
      <c r="DE40" s="114">
        <f t="shared" si="70"/>
        <v>147</v>
      </c>
      <c r="DF40" s="114">
        <f t="shared" si="70"/>
        <v>35.5</v>
      </c>
      <c r="DG40" s="114">
        <f t="shared" si="70"/>
        <v>295</v>
      </c>
      <c r="DH40" s="114">
        <f t="shared" si="70"/>
        <v>14.8</v>
      </c>
      <c r="DI40" s="114">
        <f t="shared" si="70"/>
        <v>0</v>
      </c>
      <c r="DJ40" s="114">
        <f t="shared" si="70"/>
        <v>7</v>
      </c>
      <c r="DK40" s="114">
        <f t="shared" si="70"/>
        <v>60</v>
      </c>
      <c r="DL40" s="114">
        <f t="shared" si="70"/>
        <v>58</v>
      </c>
      <c r="DM40" s="114">
        <f t="shared" si="70"/>
        <v>0</v>
      </c>
      <c r="DN40" s="114">
        <f t="shared" si="70"/>
        <v>341</v>
      </c>
      <c r="DO40" s="114">
        <f t="shared" si="70"/>
        <v>140</v>
      </c>
      <c r="DP40" s="114">
        <f t="shared" si="70"/>
        <v>49.59</v>
      </c>
      <c r="DQ40" s="114">
        <f t="shared" si="70"/>
        <v>27.48</v>
      </c>
      <c r="DR40" s="114">
        <f t="shared" si="70"/>
        <v>9.18</v>
      </c>
      <c r="DS40" s="114">
        <f t="shared" si="70"/>
        <v>8</v>
      </c>
      <c r="DT40" s="114">
        <f t="shared" si="70"/>
        <v>45</v>
      </c>
      <c r="DU40" s="114">
        <f t="shared" si="70"/>
        <v>55</v>
      </c>
      <c r="DV40" s="114">
        <f t="shared" si="70"/>
        <v>0</v>
      </c>
      <c r="DW40" s="114">
        <f t="shared" si="70"/>
        <v>0</v>
      </c>
      <c r="DX40" s="114">
        <f t="shared" si="70"/>
        <v>0</v>
      </c>
      <c r="DY40" s="114">
        <f t="shared" si="70"/>
        <v>0</v>
      </c>
      <c r="DZ40" s="114">
        <f t="shared" si="70"/>
        <v>0</v>
      </c>
      <c r="EA40" s="114">
        <f t="shared" si="70"/>
        <v>0</v>
      </c>
      <c r="EB40" s="114">
        <f t="shared" si="70"/>
        <v>0</v>
      </c>
      <c r="EC40" s="114">
        <f t="shared" si="70"/>
        <v>0</v>
      </c>
      <c r="ED40" s="114">
        <f t="shared" si="70"/>
        <v>0</v>
      </c>
      <c r="EE40" s="114">
        <f t="shared" si="70"/>
        <v>345</v>
      </c>
      <c r="EF40" s="114">
        <f t="shared" si="70"/>
        <v>139</v>
      </c>
      <c r="EG40" s="114">
        <f t="shared" si="70"/>
        <v>112</v>
      </c>
      <c r="EH40" s="114">
        <f t="shared" si="70"/>
        <v>4.5</v>
      </c>
      <c r="EI40" s="114">
        <f t="shared" si="70"/>
        <v>0</v>
      </c>
      <c r="EJ40" s="114">
        <f t="shared" si="70"/>
        <v>9</v>
      </c>
      <c r="EK40" s="114">
        <f t="shared" si="70"/>
        <v>57</v>
      </c>
      <c r="EL40" s="114">
        <f t="shared" si="70"/>
        <v>58</v>
      </c>
      <c r="EM40" s="114">
        <f t="shared" si="70"/>
        <v>139</v>
      </c>
      <c r="EN40" s="114">
        <f t="shared" si="70"/>
        <v>136</v>
      </c>
      <c r="EO40" s="114">
        <f t="shared" si="70"/>
        <v>5.5</v>
      </c>
      <c r="EP40" s="114">
        <f t="shared" si="70"/>
        <v>0</v>
      </c>
      <c r="EQ40" s="114">
        <f t="shared" si="70"/>
        <v>9</v>
      </c>
      <c r="ER40" s="114">
        <f t="shared" si="70"/>
        <v>58</v>
      </c>
      <c r="ES40" s="114">
        <f t="shared" si="70"/>
        <v>58</v>
      </c>
      <c r="ET40" s="114">
        <f t="shared" si="70"/>
        <v>346</v>
      </c>
      <c r="EU40" s="114">
        <f t="shared" si="70"/>
        <v>0</v>
      </c>
      <c r="EV40" s="114">
        <f t="shared" si="70"/>
        <v>0</v>
      </c>
      <c r="EW40" s="114">
        <f t="shared" si="70"/>
        <v>0</v>
      </c>
      <c r="EX40" s="114">
        <f t="shared" si="70"/>
        <v>344</v>
      </c>
      <c r="EY40" s="114">
        <f t="shared" si="70"/>
        <v>264</v>
      </c>
      <c r="EZ40" s="114">
        <f t="shared" si="70"/>
        <v>149.6</v>
      </c>
      <c r="FA40" s="114">
        <f t="shared" si="70"/>
        <v>7.7</v>
      </c>
      <c r="FB40" s="114">
        <f t="shared" si="70"/>
        <v>344</v>
      </c>
      <c r="FC40" s="114">
        <f t="shared" si="70"/>
        <v>0</v>
      </c>
      <c r="FD40" s="114">
        <f t="shared" si="70"/>
        <v>0</v>
      </c>
      <c r="FE40" s="114">
        <f t="shared" si="70"/>
        <v>0</v>
      </c>
      <c r="FF40" s="114">
        <f t="shared" si="70"/>
        <v>343</v>
      </c>
      <c r="FG40" s="114">
        <f t="shared" si="70"/>
        <v>263</v>
      </c>
      <c r="FH40" s="114">
        <f t="shared" si="70"/>
        <v>149.2</v>
      </c>
      <c r="FI40" s="114">
        <f t="shared" si="70"/>
        <v>11.2</v>
      </c>
      <c r="FJ40" s="114">
        <f t="shared" si="70"/>
        <v>345</v>
      </c>
      <c r="FK40" s="114">
        <f t="shared" si="70"/>
        <v>256</v>
      </c>
      <c r="FL40" s="114">
        <f t="shared" si="70"/>
        <v>147.1</v>
      </c>
      <c r="FM40" s="114">
        <f t="shared" si="70"/>
        <v>16.8</v>
      </c>
      <c r="FN40" s="114">
        <f t="shared" si="70"/>
        <v>345</v>
      </c>
      <c r="FO40" s="114">
        <f t="shared" si="70"/>
        <v>271</v>
      </c>
      <c r="FP40" s="114">
        <f t="shared" si="70"/>
        <v>147.1</v>
      </c>
      <c r="FQ40" s="114">
        <f t="shared" si="70"/>
        <v>19.9</v>
      </c>
      <c r="FR40" s="114">
        <f t="shared" si="70"/>
        <v>139</v>
      </c>
      <c r="FS40" s="114">
        <f t="shared" si="70"/>
        <v>0</v>
      </c>
      <c r="FT40" s="114">
        <f t="shared" si="70"/>
        <v>23.01</v>
      </c>
      <c r="FU40" s="114">
        <f t="shared" si="70"/>
        <v>0</v>
      </c>
      <c r="FV40" s="114">
        <f t="shared" si="70"/>
        <v>139</v>
      </c>
      <c r="FW40" s="114">
        <f t="shared" si="70"/>
        <v>0</v>
      </c>
      <c r="FX40" s="114">
        <f t="shared" si="70"/>
        <v>0</v>
      </c>
      <c r="FY40" s="114">
        <f t="shared" si="70"/>
        <v>0</v>
      </c>
      <c r="FZ40" s="114">
        <f t="shared" si="70"/>
        <v>0</v>
      </c>
      <c r="GA40" s="114">
        <f t="shared" si="70"/>
        <v>348</v>
      </c>
      <c r="GB40" s="114">
        <f t="shared" si="70"/>
        <v>476.55</v>
      </c>
      <c r="GC40" s="114">
        <f t="shared" si="70"/>
        <v>301.36</v>
      </c>
      <c r="GD40" s="114">
        <f t="shared" si="70"/>
        <v>31.07</v>
      </c>
      <c r="GE40" s="114">
        <f t="shared" si="70"/>
        <v>348</v>
      </c>
      <c r="GF40" s="114">
        <f t="shared" si="70"/>
        <v>505.22</v>
      </c>
      <c r="GG40" s="114">
        <f t="shared" si="70"/>
        <v>299.77</v>
      </c>
      <c r="GH40" s="114">
        <f t="shared" si="70"/>
        <v>34.26</v>
      </c>
      <c r="GI40" s="114">
        <f t="shared" si="70"/>
        <v>348</v>
      </c>
      <c r="GJ40" s="114">
        <f t="shared" si="70"/>
        <v>259.52</v>
      </c>
      <c r="GK40" s="114">
        <f t="shared" si="70"/>
        <v>141.88</v>
      </c>
      <c r="GL40" s="114">
        <f t="shared" si="70"/>
        <v>22.53</v>
      </c>
      <c r="GM40" s="114">
        <f t="shared" si="70"/>
        <v>348</v>
      </c>
      <c r="GN40" s="114">
        <f t="shared" si="70"/>
        <v>266.56</v>
      </c>
      <c r="GO40" s="114">
        <f t="shared" si="70"/>
        <v>140.96</v>
      </c>
      <c r="GP40" s="114">
        <f t="shared" si="70"/>
        <v>30.07</v>
      </c>
      <c r="GQ40" s="114">
        <f t="shared" si="70"/>
        <v>348</v>
      </c>
      <c r="GR40" s="114">
        <f t="shared" si="70"/>
        <v>229.04</v>
      </c>
      <c r="GS40" s="114">
        <f t="shared" si="70"/>
        <v>123.54</v>
      </c>
      <c r="GT40" s="114">
        <f t="shared" si="70"/>
        <v>22.78</v>
      </c>
      <c r="GU40" s="114">
        <f t="shared" si="70"/>
        <v>348</v>
      </c>
      <c r="GV40" s="114">
        <f t="shared" si="70"/>
        <v>240.47</v>
      </c>
      <c r="GW40" s="114">
        <f t="shared" si="70"/>
        <v>122.29</v>
      </c>
      <c r="GX40" s="114">
        <f t="shared" si="70"/>
        <v>20.77</v>
      </c>
      <c r="GY40" s="114">
        <f t="shared" si="70"/>
        <v>0</v>
      </c>
      <c r="GZ40" s="114">
        <f t="shared" si="70"/>
        <v>0</v>
      </c>
      <c r="HA40" s="114">
        <f t="shared" si="70"/>
        <v>0</v>
      </c>
      <c r="HB40" s="114">
        <f t="shared" si="70"/>
        <v>390</v>
      </c>
      <c r="HC40" s="114">
        <f t="shared" si="70"/>
        <v>19.5</v>
      </c>
      <c r="HD40" s="114">
        <f t="shared" si="70"/>
        <v>7.8</v>
      </c>
      <c r="HE40" s="114">
        <f t="shared" si="70"/>
        <v>8</v>
      </c>
      <c r="HF40" s="114">
        <f t="shared" si="70"/>
        <v>56</v>
      </c>
      <c r="HG40" s="114">
        <f t="shared" si="70"/>
        <v>54</v>
      </c>
      <c r="HH40" s="114">
        <f t="shared" si="70"/>
        <v>0</v>
      </c>
      <c r="HI40" s="114">
        <f t="shared" si="70"/>
        <v>0</v>
      </c>
      <c r="HJ40" s="114">
        <f t="shared" si="70"/>
        <v>420</v>
      </c>
      <c r="HK40" s="114">
        <f t="shared" si="70"/>
        <v>21</v>
      </c>
      <c r="HL40" s="114">
        <f t="shared" si="70"/>
        <v>8.4</v>
      </c>
      <c r="HM40" s="114">
        <f t="shared" si="70"/>
        <v>5</v>
      </c>
      <c r="HN40" s="114">
        <f t="shared" si="70"/>
        <v>58</v>
      </c>
      <c r="HO40" s="114">
        <f t="shared" si="70"/>
        <v>58</v>
      </c>
      <c r="HP40" s="114">
        <f t="shared" si="70"/>
        <v>0</v>
      </c>
      <c r="HQ40" s="114">
        <f t="shared" si="70"/>
        <v>0</v>
      </c>
      <c r="HR40" s="114">
        <f t="shared" si="70"/>
        <v>418</v>
      </c>
      <c r="HS40" s="114">
        <f t="shared" si="70"/>
        <v>20.9</v>
      </c>
      <c r="HT40" s="114">
        <f t="shared" si="70"/>
        <v>8.36</v>
      </c>
      <c r="HU40" s="114">
        <f t="shared" si="70"/>
        <v>7</v>
      </c>
      <c r="HV40" s="114">
        <f t="shared" si="70"/>
        <v>56</v>
      </c>
      <c r="HW40" s="114">
        <f t="shared" si="70"/>
        <v>56</v>
      </c>
      <c r="HX40" s="114">
        <f t="shared" si="70"/>
        <v>0</v>
      </c>
      <c r="HY40" s="114">
        <f t="shared" si="70"/>
        <v>136</v>
      </c>
      <c r="HZ40" s="114">
        <f t="shared" si="70"/>
        <v>33</v>
      </c>
      <c r="IA40" s="114">
        <f t="shared" si="70"/>
        <v>172</v>
      </c>
      <c r="IB40" s="114">
        <f t="shared" si="70"/>
        <v>8.6</v>
      </c>
      <c r="IC40" s="114">
        <f t="shared" si="70"/>
        <v>0</v>
      </c>
      <c r="ID40" s="114">
        <f t="shared" si="70"/>
        <v>2</v>
      </c>
      <c r="IE40" s="114">
        <f t="shared" si="70"/>
        <v>60</v>
      </c>
      <c r="IF40" s="114">
        <f t="shared" si="70"/>
        <v>40</v>
      </c>
      <c r="IG40" s="114">
        <f t="shared" si="70"/>
        <v>0</v>
      </c>
      <c r="IH40" s="114">
        <f t="shared" si="70"/>
        <v>144</v>
      </c>
      <c r="II40" s="114">
        <f t="shared" si="70"/>
        <v>35.3</v>
      </c>
      <c r="IJ40" s="114">
        <f t="shared" si="70"/>
        <v>166</v>
      </c>
      <c r="IK40" s="114">
        <f t="shared" si="70"/>
        <v>8.9</v>
      </c>
      <c r="IL40" s="114">
        <f t="shared" si="70"/>
        <v>10.9</v>
      </c>
      <c r="IM40" s="114">
        <f t="shared" si="70"/>
        <v>6</v>
      </c>
      <c r="IN40" s="114">
        <f t="shared" si="70"/>
        <v>49</v>
      </c>
      <c r="IO40" s="114">
        <f t="shared" si="70"/>
        <v>48</v>
      </c>
      <c r="IP40" s="114">
        <f t="shared" si="70"/>
        <v>144</v>
      </c>
      <c r="IQ40" s="114">
        <f t="shared" si="70"/>
        <v>36</v>
      </c>
      <c r="IR40" s="114">
        <f t="shared" si="70"/>
        <v>179</v>
      </c>
      <c r="IS40" s="114">
        <f t="shared" si="70"/>
        <v>9.2</v>
      </c>
      <c r="IT40" s="114">
        <f t="shared" si="70"/>
        <v>10.1</v>
      </c>
      <c r="IU40" s="114">
        <f t="shared" si="70"/>
        <v>12</v>
      </c>
      <c r="IV40" s="114">
        <f t="shared" si="70"/>
        <v>51</v>
      </c>
      <c r="IW40" s="114">
        <f t="shared" si="70"/>
        <v>50</v>
      </c>
      <c r="IX40" s="114">
        <f t="shared" si="70"/>
        <v>0</v>
      </c>
      <c r="IY40" s="114">
        <f t="shared" si="70"/>
        <v>140.08</v>
      </c>
      <c r="IZ40" s="114">
        <f t="shared" si="70"/>
        <v>35.22</v>
      </c>
      <c r="JA40" s="114">
        <f t="shared" si="70"/>
        <v>447.34</v>
      </c>
      <c r="JB40" s="114">
        <f t="shared" si="70"/>
        <v>22.36</v>
      </c>
      <c r="JC40" s="114">
        <f t="shared" si="70"/>
        <v>10.23</v>
      </c>
      <c r="JD40" s="114">
        <f t="shared" si="70"/>
        <v>3</v>
      </c>
      <c r="JE40" s="114">
        <f t="shared" si="70"/>
        <v>74.86</v>
      </c>
      <c r="JF40" s="114">
        <f t="shared" si="70"/>
        <v>56.37</v>
      </c>
      <c r="JG40" s="114">
        <f t="shared" si="70"/>
        <v>0</v>
      </c>
      <c r="JH40" s="114">
        <f t="shared" si="70"/>
        <v>0</v>
      </c>
      <c r="JI40" s="114">
        <f t="shared" si="70"/>
        <v>0</v>
      </c>
      <c r="JJ40" s="114">
        <f t="shared" si="70"/>
        <v>0</v>
      </c>
      <c r="JK40" s="114">
        <f t="shared" si="70"/>
        <v>0</v>
      </c>
      <c r="JL40" s="114">
        <f t="shared" si="70"/>
        <v>0</v>
      </c>
      <c r="JM40" s="114">
        <f t="shared" si="70"/>
        <v>0</v>
      </c>
      <c r="JN40" s="114">
        <f t="shared" si="70"/>
        <v>0</v>
      </c>
      <c r="JO40" s="114">
        <f t="shared" si="70"/>
        <v>0</v>
      </c>
      <c r="JP40" s="114">
        <f t="shared" si="70"/>
        <v>141</v>
      </c>
      <c r="JQ40" s="114">
        <f t="shared" si="70"/>
        <v>33</v>
      </c>
      <c r="JR40" s="114">
        <f t="shared" si="70"/>
        <v>0</v>
      </c>
      <c r="JS40" s="114">
        <f t="shared" si="70"/>
        <v>0</v>
      </c>
      <c r="JT40" s="114">
        <f t="shared" si="70"/>
        <v>0</v>
      </c>
      <c r="JU40" s="114">
        <f t="shared" si="70"/>
        <v>2</v>
      </c>
      <c r="JV40" s="114">
        <f t="shared" si="70"/>
        <v>50</v>
      </c>
      <c r="JW40" s="114">
        <f t="shared" si="70"/>
        <v>50</v>
      </c>
      <c r="JX40" s="114">
        <f t="shared" si="70"/>
        <v>141</v>
      </c>
      <c r="JY40" s="114">
        <f t="shared" si="70"/>
        <v>35.1</v>
      </c>
      <c r="JZ40" s="114">
        <f t="shared" si="70"/>
        <v>172</v>
      </c>
      <c r="KA40" s="114">
        <f t="shared" si="70"/>
        <v>9.3</v>
      </c>
      <c r="KB40" s="114">
        <f t="shared" si="70"/>
        <v>3.2</v>
      </c>
      <c r="KC40" s="114">
        <f t="shared" si="70"/>
        <v>2</v>
      </c>
      <c r="KD40" s="114">
        <f t="shared" si="70"/>
        <v>56</v>
      </c>
      <c r="KE40" s="114">
        <f t="shared" si="70"/>
        <v>424</v>
      </c>
      <c r="KF40" s="114">
        <f t="shared" si="70"/>
        <v>0</v>
      </c>
      <c r="KG40" s="114">
        <f t="shared" si="70"/>
        <v>142</v>
      </c>
      <c r="KH40" s="114">
        <f t="shared" si="70"/>
        <v>35</v>
      </c>
      <c r="KI40" s="114">
        <f t="shared" si="70"/>
        <v>138</v>
      </c>
      <c r="KJ40" s="114">
        <f t="shared" si="70"/>
        <v>7.4</v>
      </c>
      <c r="KK40" s="114">
        <f t="shared" si="70"/>
        <v>0</v>
      </c>
      <c r="KL40" s="114">
        <f t="shared" si="70"/>
        <v>1</v>
      </c>
      <c r="KM40" s="114">
        <f t="shared" si="70"/>
        <v>56</v>
      </c>
      <c r="KN40" s="114">
        <f t="shared" si="70"/>
        <v>56</v>
      </c>
      <c r="KO40" s="114">
        <f t="shared" si="70"/>
        <v>142</v>
      </c>
      <c r="KP40" s="114">
        <f t="shared" si="70"/>
        <v>35</v>
      </c>
      <c r="KQ40" s="114">
        <f t="shared" si="70"/>
        <v>44</v>
      </c>
      <c r="KR40" s="114">
        <f t="shared" si="70"/>
        <v>2.3</v>
      </c>
      <c r="KS40" s="114">
        <f t="shared" si="70"/>
        <v>0</v>
      </c>
      <c r="KT40" s="114">
        <f t="shared" si="70"/>
        <v>1</v>
      </c>
      <c r="KU40" s="114">
        <f t="shared" si="70"/>
        <v>52</v>
      </c>
      <c r="KV40" s="114">
        <f t="shared" si="70"/>
        <v>50</v>
      </c>
      <c r="KW40" s="114">
        <f t="shared" si="70"/>
        <v>0</v>
      </c>
      <c r="KX40" s="114">
        <f t="shared" si="70"/>
        <v>142</v>
      </c>
      <c r="KY40" s="114">
        <f t="shared" si="70"/>
        <v>35</v>
      </c>
      <c r="KZ40" s="114">
        <f t="shared" si="70"/>
        <v>359</v>
      </c>
      <c r="LA40" s="114">
        <f t="shared" si="70"/>
        <v>102</v>
      </c>
      <c r="LB40" s="114">
        <f t="shared" si="70"/>
        <v>3</v>
      </c>
      <c r="LC40" s="114">
        <f t="shared" si="70"/>
        <v>3</v>
      </c>
      <c r="LD40" s="114">
        <f t="shared" si="70"/>
        <v>64</v>
      </c>
      <c r="LE40" s="114">
        <f t="shared" si="70"/>
        <v>62</v>
      </c>
      <c r="LF40" s="114">
        <f t="shared" si="70"/>
        <v>142</v>
      </c>
      <c r="LG40" s="114">
        <f t="shared" si="70"/>
        <v>35</v>
      </c>
      <c r="LH40" s="114">
        <f t="shared" si="70"/>
        <v>382</v>
      </c>
      <c r="LI40" s="114">
        <f t="shared" si="70"/>
        <v>18.7</v>
      </c>
      <c r="LJ40" s="114">
        <f t="shared" si="70"/>
        <v>5</v>
      </c>
      <c r="LK40" s="114">
        <f t="shared" si="70"/>
        <v>5</v>
      </c>
      <c r="LL40" s="114">
        <f t="shared" si="70"/>
        <v>58</v>
      </c>
      <c r="LM40" s="114">
        <f t="shared" si="70"/>
        <v>58</v>
      </c>
      <c r="LN40" s="114">
        <f t="shared" si="70"/>
        <v>0</v>
      </c>
      <c r="LO40" s="114">
        <f t="shared" si="70"/>
        <v>342</v>
      </c>
      <c r="LP40" s="114">
        <f t="shared" si="70"/>
        <v>368</v>
      </c>
      <c r="LQ40" s="114">
        <f t="shared" si="70"/>
        <v>189</v>
      </c>
      <c r="LR40" s="114">
        <f t="shared" si="70"/>
        <v>72</v>
      </c>
      <c r="LS40" s="114">
        <f t="shared" si="70"/>
        <v>324</v>
      </c>
      <c r="LT40" s="114">
        <f t="shared" si="70"/>
        <v>66</v>
      </c>
      <c r="LU40" s="114">
        <f t="shared" si="70"/>
        <v>12.1</v>
      </c>
      <c r="LV40" s="114">
        <f t="shared" si="70"/>
        <v>144</v>
      </c>
      <c r="LW40" s="114">
        <f t="shared" si="70"/>
        <v>139</v>
      </c>
      <c r="LX40" s="114">
        <f t="shared" si="70"/>
        <v>102</v>
      </c>
      <c r="LY40" s="114">
        <f t="shared" si="70"/>
        <v>59</v>
      </c>
      <c r="LZ40" s="114">
        <f t="shared" si="70"/>
        <v>56</v>
      </c>
      <c r="MA40" s="114">
        <f t="shared" si="70"/>
        <v>127</v>
      </c>
      <c r="MB40" s="114">
        <f t="shared" si="70"/>
        <v>11.6</v>
      </c>
      <c r="MC40" s="114">
        <f t="shared" si="70"/>
        <v>144</v>
      </c>
      <c r="MD40" s="114">
        <f t="shared" si="70"/>
        <v>229</v>
      </c>
      <c r="ME40" s="114">
        <f t="shared" si="70"/>
        <v>84</v>
      </c>
      <c r="MF40" s="114">
        <f t="shared" si="70"/>
        <v>64</v>
      </c>
      <c r="MG40" s="114">
        <f t="shared" si="70"/>
        <v>12</v>
      </c>
      <c r="MH40" s="114">
        <f t="shared" si="70"/>
        <v>0</v>
      </c>
      <c r="MI40" s="114">
        <f t="shared" si="70"/>
        <v>0</v>
      </c>
      <c r="MJ40" s="114">
        <f t="shared" si="70"/>
        <v>121</v>
      </c>
      <c r="MK40" s="114">
        <f t="shared" si="70"/>
        <v>0</v>
      </c>
      <c r="ML40" s="114">
        <f t="shared" si="70"/>
        <v>52</v>
      </c>
      <c r="MM40" s="114">
        <f t="shared" si="70"/>
        <v>50</v>
      </c>
      <c r="MN40" s="114">
        <f t="shared" si="70"/>
        <v>5</v>
      </c>
      <c r="MO40" s="114">
        <f t="shared" si="70"/>
        <v>0</v>
      </c>
      <c r="MP40" s="114">
        <f t="shared" si="70"/>
        <v>0</v>
      </c>
      <c r="MQ40" s="114">
        <f t="shared" si="70"/>
        <v>0</v>
      </c>
      <c r="MR40" s="114">
        <f t="shared" si="70"/>
        <v>17.5</v>
      </c>
      <c r="MS40" s="114">
        <f t="shared" si="70"/>
        <v>5.8</v>
      </c>
      <c r="MT40" s="114">
        <f t="shared" si="70"/>
        <v>357</v>
      </c>
      <c r="MU40" s="114">
        <f t="shared" si="70"/>
        <v>37</v>
      </c>
      <c r="MV40" s="114">
        <f t="shared" si="70"/>
        <v>43</v>
      </c>
      <c r="MW40" s="114">
        <f t="shared" si="70"/>
        <v>0</v>
      </c>
      <c r="MX40" s="114">
        <f t="shared" si="70"/>
        <v>5</v>
      </c>
      <c r="MY40" s="114">
        <f t="shared" si="70"/>
        <v>0</v>
      </c>
      <c r="MZ40" s="114">
        <f t="shared" si="70"/>
        <v>0</v>
      </c>
      <c r="NA40" s="114">
        <f t="shared" si="70"/>
        <v>26.7</v>
      </c>
      <c r="NB40" s="114">
        <f t="shared" si="70"/>
        <v>9</v>
      </c>
      <c r="NC40" s="114">
        <f t="shared" si="70"/>
        <v>480</v>
      </c>
      <c r="ND40" s="114">
        <f t="shared" si="70"/>
        <v>36</v>
      </c>
      <c r="NE40" s="114">
        <f t="shared" si="70"/>
        <v>52</v>
      </c>
      <c r="NF40" s="114">
        <f t="shared" si="70"/>
        <v>52</v>
      </c>
      <c r="NG40" s="114">
        <f t="shared" si="70"/>
        <v>5</v>
      </c>
      <c r="NH40" s="114">
        <f t="shared" si="70"/>
        <v>0</v>
      </c>
      <c r="NI40" s="114">
        <f t="shared" si="70"/>
        <v>0</v>
      </c>
      <c r="NJ40" s="114">
        <f t="shared" si="70"/>
        <v>0</v>
      </c>
      <c r="NK40" s="114">
        <f t="shared" si="70"/>
        <v>0</v>
      </c>
      <c r="NL40" s="114">
        <f t="shared" si="70"/>
        <v>0</v>
      </c>
      <c r="NM40" s="114">
        <f t="shared" si="70"/>
        <v>36</v>
      </c>
      <c r="NN40" s="114">
        <f t="shared" si="70"/>
        <v>60</v>
      </c>
      <c r="NO40" s="114">
        <f t="shared" si="70"/>
        <v>58</v>
      </c>
      <c r="NP40" s="114">
        <f t="shared" si="70"/>
        <v>4</v>
      </c>
    </row>
    <row r="41" ht="14.25" customHeight="1">
      <c r="C41" s="6"/>
      <c r="D41" s="116"/>
      <c r="G41" s="116"/>
      <c r="N41" s="116"/>
      <c r="U41" s="116"/>
      <c r="W41" s="116"/>
      <c r="X41" s="116"/>
      <c r="AA41" s="116"/>
      <c r="AG41" s="116"/>
      <c r="AM41" s="116"/>
      <c r="AN41" s="116"/>
      <c r="AQ41" s="188"/>
      <c r="AY41" s="188"/>
    </row>
    <row r="42" ht="14.25" customHeight="1">
      <c r="C42" s="6"/>
      <c r="D42" s="116"/>
      <c r="G42" s="116"/>
      <c r="N42" s="116"/>
      <c r="U42" s="116"/>
      <c r="W42" s="116"/>
      <c r="X42" s="116"/>
      <c r="AA42" s="116"/>
      <c r="AG42" s="116"/>
      <c r="AM42" s="116"/>
      <c r="AN42" s="116"/>
      <c r="AQ42" s="188"/>
      <c r="AY42" s="188"/>
    </row>
    <row r="43" ht="14.25" customHeight="1">
      <c r="C43" s="6"/>
      <c r="D43" s="116"/>
      <c r="G43" s="116"/>
      <c r="N43" s="116"/>
      <c r="U43" s="116"/>
      <c r="W43" s="116"/>
      <c r="X43" s="116"/>
      <c r="AA43" s="116"/>
      <c r="AG43" s="116"/>
      <c r="AM43" s="116"/>
      <c r="AN43" s="116"/>
      <c r="AQ43" s="188"/>
      <c r="AY43" s="188"/>
    </row>
    <row r="44" ht="14.25" customHeight="1">
      <c r="C44" s="6"/>
      <c r="D44" s="116"/>
      <c r="G44" s="116"/>
      <c r="N44" s="116"/>
      <c r="U44" s="116"/>
      <c r="W44" s="116"/>
      <c r="X44" s="116"/>
      <c r="AA44" s="116"/>
      <c r="AG44" s="116"/>
      <c r="AM44" s="116"/>
      <c r="AN44" s="116"/>
      <c r="AQ44" s="188"/>
      <c r="AY44" s="188"/>
      <c r="ID44" s="201" t="s">
        <v>144</v>
      </c>
    </row>
    <row r="45" ht="14.25" customHeight="1">
      <c r="C45" s="6"/>
      <c r="D45" s="116"/>
      <c r="G45" s="116"/>
      <c r="N45" s="116"/>
      <c r="U45" s="116"/>
      <c r="W45" s="116"/>
      <c r="X45" s="116"/>
      <c r="AA45" s="116"/>
      <c r="AG45" s="116"/>
      <c r="AM45" s="116"/>
      <c r="AN45" s="116"/>
      <c r="AQ45" s="188"/>
      <c r="AY45" s="188"/>
    </row>
    <row r="46" ht="14.25" customHeight="1">
      <c r="C46" s="6"/>
      <c r="D46" s="116"/>
      <c r="G46" s="116"/>
      <c r="N46" s="116"/>
      <c r="U46" s="116"/>
      <c r="W46" s="116"/>
      <c r="X46" s="116"/>
      <c r="AA46" s="116"/>
      <c r="AG46" s="116"/>
      <c r="AM46" s="116"/>
      <c r="AN46" s="116"/>
      <c r="AQ46" s="188"/>
      <c r="AY46" s="188"/>
    </row>
    <row r="47" ht="14.25" customHeight="1">
      <c r="C47" s="6"/>
      <c r="D47" s="116"/>
      <c r="G47" s="116"/>
      <c r="N47" s="116"/>
      <c r="U47" s="116"/>
      <c r="W47" s="116"/>
      <c r="X47" s="116"/>
      <c r="AA47" s="116"/>
      <c r="AG47" s="116"/>
      <c r="AM47" s="116"/>
      <c r="AN47" s="116"/>
      <c r="AQ47" s="188"/>
      <c r="AY47" s="188"/>
    </row>
    <row r="48" ht="14.25" customHeight="1">
      <c r="C48" s="6"/>
      <c r="D48" s="116"/>
      <c r="G48" s="116"/>
      <c r="N48" s="116"/>
      <c r="U48" s="116"/>
      <c r="W48" s="116"/>
      <c r="X48" s="116"/>
      <c r="AA48" s="116"/>
      <c r="AG48" s="116"/>
      <c r="AM48" s="116"/>
      <c r="AN48" s="116"/>
      <c r="AQ48" s="188"/>
      <c r="AY48" s="188"/>
    </row>
    <row r="49" ht="14.25" customHeight="1">
      <c r="C49" s="6"/>
      <c r="D49" s="116"/>
      <c r="G49" s="116"/>
      <c r="N49" s="116"/>
      <c r="U49" s="116"/>
      <c r="W49" s="116"/>
      <c r="X49" s="116"/>
      <c r="AA49" s="116"/>
      <c r="AG49" s="116"/>
      <c r="AM49" s="116"/>
      <c r="AN49" s="116"/>
      <c r="AQ49" s="188"/>
      <c r="AY49" s="188"/>
    </row>
    <row r="50" ht="14.25" customHeight="1">
      <c r="C50" s="6"/>
      <c r="D50" s="116"/>
      <c r="G50" s="116"/>
      <c r="N50" s="116"/>
      <c r="U50" s="116"/>
      <c r="W50" s="116"/>
      <c r="X50" s="116"/>
      <c r="AA50" s="116"/>
      <c r="AG50" s="116"/>
      <c r="AM50" s="116"/>
      <c r="AN50" s="116"/>
      <c r="AQ50" s="188"/>
      <c r="AY50" s="188"/>
    </row>
    <row r="51" ht="14.25" customHeight="1">
      <c r="C51" s="6"/>
      <c r="D51" s="116"/>
      <c r="G51" s="116"/>
      <c r="N51" s="116"/>
      <c r="U51" s="116"/>
      <c r="W51" s="116"/>
      <c r="X51" s="116"/>
      <c r="AA51" s="116"/>
      <c r="AG51" s="116"/>
      <c r="AM51" s="116"/>
      <c r="AN51" s="116"/>
      <c r="AQ51" s="188"/>
      <c r="AY51" s="188"/>
    </row>
    <row r="52" ht="14.25" customHeight="1">
      <c r="C52" s="6"/>
      <c r="D52" s="116"/>
      <c r="G52" s="116"/>
      <c r="N52" s="116"/>
      <c r="U52" s="116"/>
      <c r="W52" s="116"/>
      <c r="X52" s="116"/>
      <c r="AA52" s="116"/>
      <c r="AG52" s="116"/>
      <c r="AM52" s="116"/>
      <c r="AN52" s="116"/>
      <c r="AQ52" s="188"/>
      <c r="AY52" s="188"/>
    </row>
    <row r="53" ht="14.25" customHeight="1">
      <c r="C53" s="6"/>
      <c r="D53" s="116"/>
      <c r="G53" s="116"/>
      <c r="N53" s="116"/>
      <c r="U53" s="116"/>
      <c r="W53" s="116"/>
      <c r="X53" s="116"/>
      <c r="AA53" s="116"/>
      <c r="AG53" s="116"/>
      <c r="AM53" s="116"/>
      <c r="AN53" s="116"/>
      <c r="AQ53" s="188"/>
      <c r="AY53" s="188"/>
    </row>
    <row r="54" ht="14.25" customHeight="1">
      <c r="C54" s="6"/>
      <c r="D54" s="116"/>
      <c r="G54" s="116"/>
      <c r="N54" s="116"/>
      <c r="U54" s="116"/>
      <c r="W54" s="116"/>
      <c r="X54" s="116"/>
      <c r="AA54" s="116"/>
      <c r="AG54" s="116"/>
      <c r="AM54" s="116"/>
      <c r="AN54" s="116"/>
      <c r="AQ54" s="188"/>
      <c r="AY54" s="188"/>
    </row>
    <row r="55" ht="14.25" customHeight="1">
      <c r="C55" s="6"/>
      <c r="D55" s="116"/>
      <c r="G55" s="116"/>
      <c r="N55" s="116"/>
      <c r="U55" s="116"/>
      <c r="W55" s="116"/>
      <c r="X55" s="116"/>
      <c r="AA55" s="116"/>
      <c r="AG55" s="116"/>
      <c r="AM55" s="116"/>
      <c r="AN55" s="116"/>
      <c r="AQ55" s="188"/>
      <c r="AY55" s="188"/>
    </row>
    <row r="56" ht="14.25" customHeight="1">
      <c r="C56" s="6"/>
      <c r="D56" s="116"/>
      <c r="G56" s="116"/>
      <c r="N56" s="116"/>
      <c r="U56" s="116"/>
      <c r="W56" s="116"/>
      <c r="X56" s="116"/>
      <c r="AA56" s="116"/>
      <c r="AG56" s="116"/>
      <c r="AM56" s="116"/>
      <c r="AN56" s="116"/>
      <c r="AQ56" s="188"/>
      <c r="AY56" s="188"/>
    </row>
    <row r="57" ht="14.25" customHeight="1">
      <c r="C57" s="6"/>
      <c r="D57" s="116"/>
      <c r="G57" s="116"/>
      <c r="N57" s="116"/>
      <c r="U57" s="116"/>
      <c r="W57" s="116"/>
      <c r="X57" s="116"/>
      <c r="AA57" s="116"/>
      <c r="AG57" s="116"/>
      <c r="AM57" s="116"/>
      <c r="AN57" s="116"/>
      <c r="AQ57" s="188"/>
      <c r="AY57" s="188"/>
    </row>
    <row r="58" ht="14.25" customHeight="1">
      <c r="C58" s="6"/>
      <c r="D58" s="116"/>
      <c r="G58" s="116"/>
      <c r="N58" s="116"/>
      <c r="U58" s="116"/>
      <c r="W58" s="116"/>
      <c r="X58" s="116"/>
      <c r="AA58" s="116"/>
      <c r="AG58" s="116"/>
      <c r="AM58" s="116"/>
      <c r="AN58" s="116"/>
      <c r="AQ58" s="188"/>
      <c r="AY58" s="188"/>
    </row>
    <row r="59" ht="14.25" customHeight="1">
      <c r="C59" s="6"/>
      <c r="D59" s="116"/>
      <c r="G59" s="116"/>
      <c r="N59" s="116"/>
      <c r="U59" s="116"/>
      <c r="W59" s="116"/>
      <c r="X59" s="116"/>
      <c r="AA59" s="116"/>
      <c r="AG59" s="116"/>
      <c r="AM59" s="116"/>
      <c r="AN59" s="116"/>
      <c r="AQ59" s="188"/>
      <c r="AY59" s="188"/>
    </row>
    <row r="60" ht="14.25" customHeight="1">
      <c r="C60" s="6"/>
      <c r="D60" s="116"/>
      <c r="G60" s="116"/>
      <c r="N60" s="116"/>
      <c r="U60" s="116"/>
      <c r="W60" s="116"/>
      <c r="X60" s="116"/>
      <c r="AA60" s="116"/>
      <c r="AG60" s="116"/>
      <c r="AM60" s="116"/>
      <c r="AN60" s="116"/>
      <c r="AQ60" s="188"/>
      <c r="AY60" s="188"/>
    </row>
    <row r="61" ht="14.25" customHeight="1">
      <c r="C61" s="6"/>
      <c r="D61" s="116"/>
      <c r="G61" s="116"/>
      <c r="N61" s="116"/>
      <c r="U61" s="116"/>
      <c r="W61" s="116"/>
      <c r="X61" s="116"/>
      <c r="AA61" s="116"/>
      <c r="AG61" s="116"/>
      <c r="AM61" s="116"/>
      <c r="AN61" s="116"/>
      <c r="AQ61" s="188"/>
      <c r="AY61" s="188"/>
    </row>
    <row r="62" ht="14.25" customHeight="1">
      <c r="C62" s="6"/>
      <c r="D62" s="116"/>
      <c r="G62" s="116"/>
      <c r="N62" s="116"/>
      <c r="U62" s="116"/>
      <c r="W62" s="116"/>
      <c r="X62" s="116"/>
      <c r="AA62" s="116"/>
      <c r="AG62" s="116"/>
      <c r="AM62" s="116"/>
      <c r="AN62" s="116"/>
      <c r="AQ62" s="188"/>
      <c r="AY62" s="188"/>
    </row>
    <row r="63" ht="14.25" customHeight="1">
      <c r="C63" s="6"/>
      <c r="D63" s="116"/>
      <c r="G63" s="116"/>
      <c r="N63" s="116"/>
      <c r="U63" s="116"/>
      <c r="W63" s="116"/>
      <c r="X63" s="116"/>
      <c r="AA63" s="116"/>
      <c r="AG63" s="116"/>
      <c r="AM63" s="116"/>
      <c r="AN63" s="116"/>
      <c r="AQ63" s="188"/>
      <c r="AY63" s="188"/>
    </row>
    <row r="64" ht="14.25" customHeight="1">
      <c r="C64" s="6"/>
      <c r="D64" s="116"/>
      <c r="G64" s="116"/>
      <c r="N64" s="116"/>
      <c r="U64" s="116"/>
      <c r="W64" s="116"/>
      <c r="X64" s="116"/>
      <c r="AA64" s="116"/>
      <c r="AG64" s="116"/>
      <c r="AM64" s="116"/>
      <c r="AN64" s="116"/>
      <c r="AQ64" s="188"/>
      <c r="AY64" s="188"/>
    </row>
    <row r="65" ht="14.25" customHeight="1">
      <c r="C65" s="6"/>
      <c r="D65" s="116"/>
      <c r="G65" s="116"/>
      <c r="N65" s="116"/>
      <c r="U65" s="116"/>
      <c r="W65" s="116"/>
      <c r="X65" s="116"/>
      <c r="AA65" s="116"/>
      <c r="AG65" s="116"/>
      <c r="AM65" s="116"/>
      <c r="AN65" s="116"/>
      <c r="AQ65" s="188"/>
      <c r="AY65" s="188"/>
    </row>
    <row r="66" ht="14.25" customHeight="1">
      <c r="C66" s="6"/>
      <c r="D66" s="116"/>
      <c r="G66" s="116"/>
      <c r="N66" s="116"/>
      <c r="U66" s="116"/>
      <c r="W66" s="116"/>
      <c r="X66" s="116"/>
      <c r="AA66" s="116"/>
      <c r="AG66" s="116"/>
      <c r="AM66" s="116"/>
      <c r="AN66" s="116"/>
      <c r="AQ66" s="188"/>
      <c r="AY66" s="188"/>
    </row>
    <row r="67" ht="14.25" customHeight="1">
      <c r="C67" s="6"/>
      <c r="D67" s="116"/>
      <c r="G67" s="116"/>
      <c r="N67" s="116"/>
      <c r="U67" s="116"/>
      <c r="W67" s="116"/>
      <c r="X67" s="116"/>
      <c r="AA67" s="116"/>
      <c r="AG67" s="116"/>
      <c r="AM67" s="116"/>
      <c r="AN67" s="116"/>
      <c r="AQ67" s="188"/>
      <c r="AY67" s="188"/>
    </row>
    <row r="68" ht="14.25" customHeight="1">
      <c r="C68" s="6"/>
      <c r="D68" s="116"/>
      <c r="G68" s="116"/>
      <c r="N68" s="116"/>
      <c r="U68" s="116"/>
      <c r="W68" s="116"/>
      <c r="X68" s="116"/>
      <c r="AA68" s="116"/>
      <c r="AG68" s="116"/>
      <c r="AM68" s="116"/>
      <c r="AN68" s="116"/>
      <c r="AQ68" s="188"/>
      <c r="AY68" s="188"/>
    </row>
    <row r="69" ht="14.25" customHeight="1">
      <c r="C69" s="6"/>
      <c r="D69" s="116"/>
      <c r="G69" s="116"/>
      <c r="N69" s="116"/>
      <c r="U69" s="116"/>
      <c r="W69" s="116"/>
      <c r="X69" s="116"/>
      <c r="AA69" s="116"/>
      <c r="AG69" s="116"/>
      <c r="AM69" s="116"/>
      <c r="AN69" s="116"/>
      <c r="AQ69" s="188"/>
      <c r="AY69" s="188"/>
    </row>
    <row r="70" ht="14.25" customHeight="1">
      <c r="C70" s="6"/>
      <c r="D70" s="116"/>
      <c r="G70" s="116"/>
      <c r="N70" s="116"/>
      <c r="U70" s="116"/>
      <c r="W70" s="116"/>
      <c r="X70" s="116"/>
      <c r="AA70" s="116"/>
      <c r="AG70" s="116"/>
      <c r="AM70" s="116"/>
      <c r="AN70" s="116"/>
      <c r="AQ70" s="188"/>
      <c r="AY70" s="188"/>
    </row>
    <row r="71" ht="14.25" customHeight="1">
      <c r="C71" s="6"/>
      <c r="D71" s="116"/>
      <c r="G71" s="116"/>
      <c r="N71" s="116"/>
      <c r="U71" s="116"/>
      <c r="W71" s="116"/>
      <c r="X71" s="116"/>
      <c r="AA71" s="116"/>
      <c r="AG71" s="116"/>
      <c r="AM71" s="116"/>
      <c r="AN71" s="116"/>
      <c r="AQ71" s="188"/>
      <c r="AY71" s="188"/>
    </row>
    <row r="72" ht="14.25" customHeight="1">
      <c r="C72" s="6"/>
      <c r="D72" s="116"/>
      <c r="G72" s="116"/>
      <c r="N72" s="116"/>
      <c r="U72" s="116"/>
      <c r="W72" s="116"/>
      <c r="X72" s="116"/>
      <c r="AA72" s="116"/>
      <c r="AG72" s="116"/>
      <c r="AM72" s="116"/>
      <c r="AN72" s="116"/>
      <c r="AQ72" s="188"/>
      <c r="AY72" s="188"/>
    </row>
    <row r="73" ht="14.25" customHeight="1">
      <c r="C73" s="6"/>
      <c r="D73" s="116"/>
      <c r="G73" s="116"/>
      <c r="N73" s="116"/>
      <c r="U73" s="116"/>
      <c r="W73" s="116"/>
      <c r="X73" s="116"/>
      <c r="AA73" s="116"/>
      <c r="AG73" s="116"/>
      <c r="AM73" s="116"/>
      <c r="AN73" s="116"/>
      <c r="AQ73" s="188"/>
      <c r="AY73" s="188"/>
    </row>
    <row r="74" ht="14.25" customHeight="1">
      <c r="C74" s="6"/>
      <c r="D74" s="116"/>
      <c r="G74" s="116"/>
      <c r="N74" s="116"/>
      <c r="U74" s="116"/>
      <c r="W74" s="116"/>
      <c r="X74" s="116"/>
      <c r="AA74" s="116"/>
      <c r="AG74" s="116"/>
      <c r="AM74" s="116"/>
      <c r="AN74" s="116"/>
      <c r="AQ74" s="188"/>
      <c r="AY74" s="188"/>
    </row>
    <row r="75" ht="14.25" customHeight="1">
      <c r="C75" s="6"/>
      <c r="D75" s="116"/>
      <c r="G75" s="116"/>
      <c r="N75" s="116"/>
      <c r="U75" s="116"/>
      <c r="W75" s="116"/>
      <c r="X75" s="116"/>
      <c r="AA75" s="116"/>
      <c r="AG75" s="116"/>
      <c r="AM75" s="116"/>
      <c r="AN75" s="116"/>
      <c r="AQ75" s="188"/>
      <c r="AY75" s="188"/>
    </row>
    <row r="76" ht="14.25" customHeight="1">
      <c r="C76" s="6"/>
      <c r="D76" s="116"/>
      <c r="G76" s="116"/>
      <c r="N76" s="116"/>
      <c r="U76" s="116"/>
      <c r="W76" s="116"/>
      <c r="X76" s="116"/>
      <c r="AA76" s="116"/>
      <c r="AG76" s="116"/>
      <c r="AM76" s="116"/>
      <c r="AN76" s="116"/>
      <c r="AQ76" s="188"/>
      <c r="AY76" s="188"/>
    </row>
    <row r="77" ht="14.25" customHeight="1">
      <c r="C77" s="6"/>
      <c r="D77" s="116"/>
      <c r="G77" s="116"/>
      <c r="N77" s="116"/>
      <c r="U77" s="116"/>
      <c r="W77" s="116"/>
      <c r="X77" s="116"/>
      <c r="AA77" s="116"/>
      <c r="AG77" s="116"/>
      <c r="AM77" s="116"/>
      <c r="AN77" s="116"/>
      <c r="AQ77" s="188"/>
      <c r="AY77" s="188"/>
    </row>
    <row r="78" ht="14.25" customHeight="1">
      <c r="C78" s="6"/>
      <c r="D78" s="116"/>
      <c r="G78" s="116"/>
      <c r="N78" s="116"/>
      <c r="U78" s="116"/>
      <c r="W78" s="116"/>
      <c r="X78" s="116"/>
      <c r="AA78" s="116"/>
      <c r="AG78" s="116"/>
      <c r="AM78" s="116"/>
      <c r="AN78" s="116"/>
      <c r="AQ78" s="188"/>
      <c r="AY78" s="188"/>
    </row>
    <row r="79" ht="14.25" customHeight="1">
      <c r="C79" s="6"/>
      <c r="D79" s="116"/>
      <c r="G79" s="116"/>
      <c r="N79" s="116"/>
      <c r="U79" s="116"/>
      <c r="W79" s="116"/>
      <c r="X79" s="116"/>
      <c r="AA79" s="116"/>
      <c r="AG79" s="116"/>
      <c r="AM79" s="116"/>
      <c r="AN79" s="116"/>
      <c r="AQ79" s="188"/>
      <c r="AY79" s="188"/>
    </row>
    <row r="80" ht="14.25" customHeight="1">
      <c r="C80" s="6"/>
      <c r="D80" s="116"/>
      <c r="G80" s="116"/>
      <c r="N80" s="116"/>
      <c r="U80" s="116"/>
      <c r="W80" s="116"/>
      <c r="X80" s="116"/>
      <c r="AA80" s="116"/>
      <c r="AG80" s="116"/>
      <c r="AM80" s="116"/>
      <c r="AN80" s="116"/>
      <c r="AQ80" s="188"/>
      <c r="AY80" s="188"/>
    </row>
    <row r="81" ht="14.25" customHeight="1">
      <c r="C81" s="6"/>
      <c r="D81" s="116"/>
      <c r="G81" s="116"/>
      <c r="N81" s="116"/>
      <c r="U81" s="116"/>
      <c r="W81" s="116"/>
      <c r="X81" s="116"/>
      <c r="AA81" s="116"/>
      <c r="AG81" s="116"/>
      <c r="AM81" s="116"/>
      <c r="AN81" s="116"/>
      <c r="AQ81" s="188"/>
      <c r="AY81" s="188"/>
    </row>
    <row r="82" ht="14.25" customHeight="1">
      <c r="C82" s="6"/>
      <c r="D82" s="116"/>
      <c r="G82" s="116"/>
      <c r="N82" s="116"/>
      <c r="U82" s="116"/>
      <c r="W82" s="116"/>
      <c r="X82" s="116"/>
      <c r="AA82" s="116"/>
      <c r="AG82" s="116"/>
      <c r="AM82" s="116"/>
      <c r="AN82" s="116"/>
      <c r="AQ82" s="188"/>
      <c r="AY82" s="188"/>
    </row>
    <row r="83" ht="14.25" customHeight="1">
      <c r="C83" s="6"/>
      <c r="D83" s="116"/>
      <c r="G83" s="116"/>
      <c r="N83" s="116"/>
      <c r="U83" s="116"/>
      <c r="W83" s="116"/>
      <c r="X83" s="116"/>
      <c r="AA83" s="116"/>
      <c r="AG83" s="116"/>
      <c r="AM83" s="116"/>
      <c r="AN83" s="116"/>
      <c r="AQ83" s="188"/>
      <c r="AY83" s="188"/>
    </row>
    <row r="84" ht="14.25" customHeight="1">
      <c r="C84" s="6"/>
      <c r="D84" s="116"/>
      <c r="G84" s="116"/>
      <c r="N84" s="116"/>
      <c r="U84" s="116"/>
      <c r="W84" s="116"/>
      <c r="X84" s="116"/>
      <c r="AA84" s="116"/>
      <c r="AG84" s="116"/>
      <c r="AM84" s="116"/>
      <c r="AN84" s="116"/>
      <c r="AQ84" s="188"/>
      <c r="AY84" s="188"/>
    </row>
    <row r="85" ht="14.25" customHeight="1">
      <c r="C85" s="6"/>
      <c r="D85" s="116"/>
      <c r="G85" s="116"/>
      <c r="N85" s="116"/>
      <c r="U85" s="116"/>
      <c r="W85" s="116"/>
      <c r="X85" s="116"/>
      <c r="AA85" s="116"/>
      <c r="AG85" s="116"/>
      <c r="AM85" s="116"/>
      <c r="AN85" s="116"/>
      <c r="AQ85" s="188"/>
      <c r="AY85" s="188"/>
    </row>
    <row r="86" ht="14.25" customHeight="1">
      <c r="C86" s="6"/>
      <c r="D86" s="116"/>
      <c r="G86" s="116"/>
      <c r="N86" s="116"/>
      <c r="U86" s="116"/>
      <c r="W86" s="116"/>
      <c r="X86" s="116"/>
      <c r="AA86" s="116"/>
      <c r="AG86" s="116"/>
      <c r="AM86" s="116"/>
      <c r="AN86" s="116"/>
      <c r="AQ86" s="188"/>
      <c r="AY86" s="188"/>
    </row>
    <row r="87" ht="14.25" customHeight="1">
      <c r="C87" s="6"/>
      <c r="D87" s="116"/>
      <c r="G87" s="116"/>
      <c r="N87" s="116"/>
      <c r="U87" s="116"/>
      <c r="W87" s="116"/>
      <c r="X87" s="116"/>
      <c r="AA87" s="116"/>
      <c r="AG87" s="116"/>
      <c r="AM87" s="116"/>
      <c r="AN87" s="116"/>
      <c r="AQ87" s="188"/>
      <c r="AY87" s="188"/>
    </row>
    <row r="88" ht="14.25" customHeight="1">
      <c r="C88" s="6"/>
      <c r="D88" s="116"/>
      <c r="G88" s="116"/>
      <c r="N88" s="116"/>
      <c r="U88" s="116"/>
      <c r="W88" s="116"/>
      <c r="X88" s="116"/>
      <c r="AA88" s="116"/>
      <c r="AG88" s="116"/>
      <c r="AM88" s="116"/>
      <c r="AN88" s="116"/>
      <c r="AQ88" s="188"/>
      <c r="AY88" s="188"/>
    </row>
    <row r="89" ht="14.25" customHeight="1">
      <c r="C89" s="6"/>
      <c r="D89" s="116"/>
      <c r="G89" s="116"/>
      <c r="N89" s="116"/>
      <c r="U89" s="116"/>
      <c r="W89" s="116"/>
      <c r="X89" s="116"/>
      <c r="AA89" s="116"/>
      <c r="AG89" s="116"/>
      <c r="AM89" s="116"/>
      <c r="AN89" s="116"/>
      <c r="AQ89" s="188"/>
      <c r="AY89" s="188"/>
    </row>
    <row r="90" ht="14.25" customHeight="1">
      <c r="C90" s="6"/>
      <c r="D90" s="116"/>
      <c r="G90" s="116"/>
      <c r="N90" s="116"/>
      <c r="U90" s="116"/>
      <c r="W90" s="116"/>
      <c r="X90" s="116"/>
      <c r="AA90" s="116"/>
      <c r="AG90" s="116"/>
      <c r="AM90" s="116"/>
      <c r="AN90" s="116"/>
      <c r="AQ90" s="188"/>
      <c r="AY90" s="188"/>
    </row>
    <row r="91" ht="14.25" customHeight="1">
      <c r="C91" s="6"/>
      <c r="D91" s="116"/>
      <c r="G91" s="116"/>
      <c r="N91" s="116"/>
      <c r="U91" s="116"/>
      <c r="W91" s="116"/>
      <c r="X91" s="116"/>
      <c r="AA91" s="116"/>
      <c r="AG91" s="116"/>
      <c r="AM91" s="116"/>
      <c r="AN91" s="116"/>
      <c r="AQ91" s="188"/>
      <c r="AY91" s="188"/>
    </row>
    <row r="92" ht="14.25" customHeight="1">
      <c r="C92" s="6"/>
      <c r="D92" s="116"/>
      <c r="G92" s="116"/>
      <c r="N92" s="116"/>
      <c r="U92" s="116"/>
      <c r="W92" s="116"/>
      <c r="X92" s="116"/>
      <c r="AA92" s="116"/>
      <c r="AG92" s="116"/>
      <c r="AM92" s="116"/>
      <c r="AN92" s="116"/>
      <c r="AQ92" s="188"/>
      <c r="AY92" s="188"/>
    </row>
    <row r="93" ht="14.25" customHeight="1">
      <c r="C93" s="6"/>
      <c r="D93" s="116"/>
      <c r="G93" s="116"/>
      <c r="N93" s="116"/>
      <c r="U93" s="116"/>
      <c r="W93" s="116"/>
      <c r="X93" s="116"/>
      <c r="AA93" s="116"/>
      <c r="AG93" s="116"/>
      <c r="AM93" s="116"/>
      <c r="AN93" s="116"/>
      <c r="AQ93" s="188"/>
      <c r="AY93" s="188"/>
    </row>
    <row r="94" ht="14.25" customHeight="1">
      <c r="C94" s="6"/>
      <c r="D94" s="116"/>
      <c r="G94" s="116"/>
      <c r="N94" s="116"/>
      <c r="U94" s="116"/>
      <c r="W94" s="116"/>
      <c r="X94" s="116"/>
      <c r="AA94" s="116"/>
      <c r="AG94" s="116"/>
      <c r="AM94" s="116"/>
      <c r="AN94" s="116"/>
      <c r="AQ94" s="188"/>
      <c r="AY94" s="188"/>
    </row>
    <row r="95" ht="14.25" customHeight="1">
      <c r="C95" s="6"/>
      <c r="D95" s="116"/>
      <c r="G95" s="116"/>
      <c r="N95" s="116"/>
      <c r="U95" s="116"/>
      <c r="W95" s="116"/>
      <c r="X95" s="116"/>
      <c r="AA95" s="116"/>
      <c r="AG95" s="116"/>
      <c r="AM95" s="116"/>
      <c r="AN95" s="116"/>
      <c r="AQ95" s="188"/>
      <c r="AY95" s="188"/>
    </row>
    <row r="96" ht="14.25" customHeight="1">
      <c r="C96" s="6"/>
      <c r="D96" s="116"/>
      <c r="G96" s="116"/>
      <c r="N96" s="116"/>
      <c r="U96" s="116"/>
      <c r="W96" s="116"/>
      <c r="X96" s="116"/>
      <c r="AA96" s="116"/>
      <c r="AG96" s="116"/>
      <c r="AM96" s="116"/>
      <c r="AN96" s="116"/>
      <c r="AQ96" s="188"/>
      <c r="AY96" s="188"/>
    </row>
    <row r="97" ht="14.25" customHeight="1">
      <c r="C97" s="6"/>
      <c r="D97" s="116"/>
      <c r="G97" s="116"/>
      <c r="N97" s="116"/>
      <c r="U97" s="116"/>
      <c r="W97" s="116"/>
      <c r="X97" s="116"/>
      <c r="AA97" s="116"/>
      <c r="AG97" s="116"/>
      <c r="AM97" s="116"/>
      <c r="AN97" s="116"/>
      <c r="AQ97" s="188"/>
      <c r="AY97" s="188"/>
    </row>
    <row r="98" ht="14.25" customHeight="1">
      <c r="C98" s="6"/>
      <c r="D98" s="116"/>
      <c r="G98" s="116"/>
      <c r="N98" s="116"/>
      <c r="U98" s="116"/>
      <c r="W98" s="116"/>
      <c r="X98" s="116"/>
      <c r="AA98" s="116"/>
      <c r="AG98" s="116"/>
      <c r="AM98" s="116"/>
      <c r="AN98" s="116"/>
      <c r="AQ98" s="188"/>
      <c r="AY98" s="188"/>
    </row>
    <row r="99" ht="14.25" customHeight="1">
      <c r="C99" s="6"/>
      <c r="D99" s="116"/>
      <c r="G99" s="116"/>
      <c r="N99" s="116"/>
      <c r="U99" s="116"/>
      <c r="W99" s="116"/>
      <c r="X99" s="116"/>
      <c r="AA99" s="116"/>
      <c r="AG99" s="116"/>
      <c r="AM99" s="116"/>
      <c r="AN99" s="116"/>
      <c r="AQ99" s="188"/>
      <c r="AY99" s="188"/>
    </row>
    <row r="100" ht="14.25" customHeight="1">
      <c r="C100" s="6"/>
      <c r="D100" s="116"/>
      <c r="G100" s="116"/>
      <c r="N100" s="116"/>
      <c r="U100" s="116"/>
      <c r="W100" s="116"/>
      <c r="X100" s="116"/>
      <c r="AA100" s="116"/>
      <c r="AG100" s="116"/>
      <c r="AM100" s="116"/>
      <c r="AN100" s="116"/>
      <c r="AQ100" s="188"/>
      <c r="AY100" s="188"/>
    </row>
    <row r="101" ht="14.25" customHeight="1">
      <c r="C101" s="6"/>
      <c r="D101" s="116"/>
      <c r="G101" s="116"/>
      <c r="N101" s="116"/>
      <c r="U101" s="116"/>
      <c r="W101" s="116"/>
      <c r="X101" s="116"/>
      <c r="AA101" s="116"/>
      <c r="AG101" s="116"/>
      <c r="AM101" s="116"/>
      <c r="AN101" s="116"/>
      <c r="AQ101" s="188"/>
      <c r="AY101" s="188"/>
    </row>
    <row r="102" ht="14.25" customHeight="1">
      <c r="C102" s="6"/>
      <c r="D102" s="116"/>
      <c r="G102" s="116"/>
      <c r="N102" s="116"/>
      <c r="U102" s="116"/>
      <c r="W102" s="116"/>
      <c r="X102" s="116"/>
      <c r="AA102" s="116"/>
      <c r="AG102" s="116"/>
      <c r="AM102" s="116"/>
      <c r="AN102" s="116"/>
      <c r="AQ102" s="188"/>
      <c r="AY102" s="188"/>
    </row>
    <row r="103" ht="14.25" customHeight="1">
      <c r="C103" s="6"/>
      <c r="D103" s="116"/>
      <c r="G103" s="116"/>
      <c r="N103" s="116"/>
      <c r="U103" s="116"/>
      <c r="W103" s="116"/>
      <c r="X103" s="116"/>
      <c r="AA103" s="116"/>
      <c r="AG103" s="116"/>
      <c r="AM103" s="116"/>
      <c r="AN103" s="116"/>
      <c r="AQ103" s="188"/>
      <c r="AY103" s="188"/>
    </row>
    <row r="104" ht="14.25" customHeight="1">
      <c r="C104" s="6"/>
      <c r="D104" s="116"/>
      <c r="G104" s="116"/>
      <c r="N104" s="116"/>
      <c r="U104" s="116"/>
      <c r="W104" s="116"/>
      <c r="X104" s="116"/>
      <c r="AA104" s="116"/>
      <c r="AG104" s="116"/>
      <c r="AM104" s="116"/>
      <c r="AN104" s="116"/>
      <c r="AQ104" s="188"/>
      <c r="AY104" s="188"/>
    </row>
    <row r="105" ht="14.25" customHeight="1">
      <c r="C105" s="6"/>
      <c r="D105" s="116"/>
      <c r="G105" s="116"/>
      <c r="N105" s="116"/>
      <c r="U105" s="116"/>
      <c r="W105" s="116"/>
      <c r="X105" s="116"/>
      <c r="AA105" s="116"/>
      <c r="AG105" s="116"/>
      <c r="AM105" s="116"/>
      <c r="AN105" s="116"/>
      <c r="AQ105" s="188"/>
      <c r="AY105" s="188"/>
    </row>
    <row r="106" ht="14.25" customHeight="1">
      <c r="C106" s="6"/>
      <c r="D106" s="116"/>
      <c r="G106" s="116"/>
      <c r="N106" s="116"/>
      <c r="U106" s="116"/>
      <c r="W106" s="116"/>
      <c r="X106" s="116"/>
      <c r="AA106" s="116"/>
      <c r="AG106" s="116"/>
      <c r="AM106" s="116"/>
      <c r="AN106" s="116"/>
      <c r="AQ106" s="188"/>
      <c r="AY106" s="188"/>
    </row>
    <row r="107" ht="14.25" customHeight="1">
      <c r="C107" s="6"/>
      <c r="D107" s="116"/>
      <c r="G107" s="116"/>
      <c r="N107" s="116"/>
      <c r="U107" s="116"/>
      <c r="W107" s="116"/>
      <c r="X107" s="116"/>
      <c r="AA107" s="116"/>
      <c r="AG107" s="116"/>
      <c r="AM107" s="116"/>
      <c r="AN107" s="116"/>
      <c r="AQ107" s="188"/>
      <c r="AY107" s="188"/>
    </row>
    <row r="108" ht="14.25" customHeight="1">
      <c r="C108" s="6"/>
      <c r="D108" s="116"/>
      <c r="G108" s="116"/>
      <c r="N108" s="116"/>
      <c r="U108" s="116"/>
      <c r="W108" s="116"/>
      <c r="X108" s="116"/>
      <c r="AA108" s="116"/>
      <c r="AG108" s="116"/>
      <c r="AM108" s="116"/>
      <c r="AN108" s="116"/>
      <c r="AQ108" s="188"/>
      <c r="AY108" s="188"/>
    </row>
    <row r="109" ht="14.25" customHeight="1">
      <c r="C109" s="6"/>
      <c r="D109" s="116"/>
      <c r="G109" s="116"/>
      <c r="N109" s="116"/>
      <c r="U109" s="116"/>
      <c r="W109" s="116"/>
      <c r="X109" s="116"/>
      <c r="AA109" s="116"/>
      <c r="AG109" s="116"/>
      <c r="AM109" s="116"/>
      <c r="AN109" s="116"/>
      <c r="AQ109" s="188"/>
      <c r="AY109" s="188"/>
    </row>
    <row r="110" ht="14.25" customHeight="1">
      <c r="C110" s="6"/>
      <c r="D110" s="116"/>
      <c r="G110" s="116"/>
      <c r="N110" s="116"/>
      <c r="U110" s="116"/>
      <c r="W110" s="116"/>
      <c r="X110" s="116"/>
      <c r="AA110" s="116"/>
      <c r="AG110" s="116"/>
      <c r="AM110" s="116"/>
      <c r="AN110" s="116"/>
      <c r="AQ110" s="188"/>
      <c r="AY110" s="188"/>
    </row>
    <row r="111" ht="14.25" customHeight="1">
      <c r="C111" s="6"/>
      <c r="D111" s="116"/>
      <c r="G111" s="116"/>
      <c r="N111" s="116"/>
      <c r="U111" s="116"/>
      <c r="W111" s="116"/>
      <c r="X111" s="116"/>
      <c r="AA111" s="116"/>
      <c r="AG111" s="116"/>
      <c r="AM111" s="116"/>
      <c r="AN111" s="116"/>
      <c r="AQ111" s="188"/>
      <c r="AY111" s="188"/>
    </row>
    <row r="112" ht="14.25" customHeight="1">
      <c r="C112" s="6"/>
      <c r="D112" s="116"/>
      <c r="G112" s="116"/>
      <c r="N112" s="116"/>
      <c r="U112" s="116"/>
      <c r="W112" s="116"/>
      <c r="X112" s="116"/>
      <c r="AA112" s="116"/>
      <c r="AG112" s="116"/>
      <c r="AM112" s="116"/>
      <c r="AN112" s="116"/>
      <c r="AQ112" s="188"/>
      <c r="AY112" s="188"/>
    </row>
    <row r="113" ht="14.25" customHeight="1">
      <c r="C113" s="6"/>
      <c r="D113" s="116"/>
      <c r="G113" s="116"/>
      <c r="N113" s="116"/>
      <c r="U113" s="116"/>
      <c r="W113" s="116"/>
      <c r="X113" s="116"/>
      <c r="AA113" s="116"/>
      <c r="AG113" s="116"/>
      <c r="AM113" s="116"/>
      <c r="AN113" s="116"/>
      <c r="AQ113" s="188"/>
      <c r="AY113" s="188"/>
    </row>
    <row r="114" ht="14.25" customHeight="1">
      <c r="C114" s="6"/>
      <c r="D114" s="116"/>
      <c r="G114" s="116"/>
      <c r="N114" s="116"/>
      <c r="U114" s="116"/>
      <c r="W114" s="116"/>
      <c r="X114" s="116"/>
      <c r="AA114" s="116"/>
      <c r="AG114" s="116"/>
      <c r="AM114" s="116"/>
      <c r="AN114" s="116"/>
      <c r="AQ114" s="188"/>
      <c r="AY114" s="188"/>
    </row>
    <row r="115" ht="14.25" customHeight="1">
      <c r="C115" s="6"/>
      <c r="D115" s="116"/>
      <c r="G115" s="116"/>
      <c r="N115" s="116"/>
      <c r="U115" s="116"/>
      <c r="W115" s="116"/>
      <c r="X115" s="116"/>
      <c r="AA115" s="116"/>
      <c r="AG115" s="116"/>
      <c r="AM115" s="116"/>
      <c r="AN115" s="116"/>
      <c r="AQ115" s="188"/>
      <c r="AY115" s="188"/>
    </row>
    <row r="116" ht="14.25" customHeight="1">
      <c r="C116" s="6"/>
      <c r="D116" s="116"/>
      <c r="G116" s="116"/>
      <c r="N116" s="116"/>
      <c r="U116" s="116"/>
      <c r="W116" s="116"/>
      <c r="X116" s="116"/>
      <c r="AA116" s="116"/>
      <c r="AG116" s="116"/>
      <c r="AM116" s="116"/>
      <c r="AN116" s="116"/>
      <c r="AQ116" s="188"/>
      <c r="AY116" s="188"/>
    </row>
    <row r="117" ht="14.25" customHeight="1">
      <c r="C117" s="6"/>
      <c r="D117" s="116"/>
      <c r="G117" s="116"/>
      <c r="N117" s="116"/>
      <c r="U117" s="116"/>
      <c r="W117" s="116"/>
      <c r="X117" s="116"/>
      <c r="AA117" s="116"/>
      <c r="AG117" s="116"/>
      <c r="AM117" s="116"/>
      <c r="AN117" s="116"/>
      <c r="AQ117" s="188"/>
      <c r="AY117" s="188"/>
    </row>
    <row r="118" ht="14.25" customHeight="1">
      <c r="C118" s="6"/>
      <c r="D118" s="116"/>
      <c r="G118" s="116"/>
      <c r="N118" s="116"/>
      <c r="U118" s="116"/>
      <c r="W118" s="116"/>
      <c r="X118" s="116"/>
      <c r="AA118" s="116"/>
      <c r="AG118" s="116"/>
      <c r="AM118" s="116"/>
      <c r="AN118" s="116"/>
      <c r="AQ118" s="188"/>
      <c r="AY118" s="188"/>
    </row>
    <row r="119" ht="14.25" customHeight="1">
      <c r="C119" s="6"/>
      <c r="D119" s="116"/>
      <c r="G119" s="116"/>
      <c r="N119" s="116"/>
      <c r="U119" s="116"/>
      <c r="W119" s="116"/>
      <c r="X119" s="116"/>
      <c r="AA119" s="116"/>
      <c r="AG119" s="116"/>
      <c r="AM119" s="116"/>
      <c r="AN119" s="116"/>
      <c r="AQ119" s="188"/>
      <c r="AY119" s="188"/>
    </row>
    <row r="120" ht="14.25" customHeight="1">
      <c r="C120" s="6"/>
      <c r="D120" s="116"/>
      <c r="G120" s="116"/>
      <c r="N120" s="116"/>
      <c r="U120" s="116"/>
      <c r="W120" s="116"/>
      <c r="X120" s="116"/>
      <c r="AA120" s="116"/>
      <c r="AG120" s="116"/>
      <c r="AM120" s="116"/>
      <c r="AN120" s="116"/>
      <c r="AQ120" s="188"/>
      <c r="AY120" s="188"/>
    </row>
    <row r="121" ht="14.25" customHeight="1">
      <c r="C121" s="6"/>
      <c r="D121" s="116"/>
      <c r="G121" s="116"/>
      <c r="N121" s="116"/>
      <c r="U121" s="116"/>
      <c r="W121" s="116"/>
      <c r="X121" s="116"/>
      <c r="AA121" s="116"/>
      <c r="AG121" s="116"/>
      <c r="AM121" s="116"/>
      <c r="AN121" s="116"/>
      <c r="AQ121" s="188"/>
      <c r="AY121" s="188"/>
    </row>
    <row r="122" ht="14.25" customHeight="1">
      <c r="C122" s="6"/>
      <c r="D122" s="116"/>
      <c r="G122" s="116"/>
      <c r="N122" s="116"/>
      <c r="U122" s="116"/>
      <c r="W122" s="116"/>
      <c r="X122" s="116"/>
      <c r="AA122" s="116"/>
      <c r="AG122" s="116"/>
      <c r="AM122" s="116"/>
      <c r="AN122" s="116"/>
      <c r="AQ122" s="188"/>
      <c r="AY122" s="188"/>
    </row>
    <row r="123" ht="14.25" customHeight="1">
      <c r="C123" s="6"/>
      <c r="D123" s="116"/>
      <c r="G123" s="116"/>
      <c r="N123" s="116"/>
      <c r="U123" s="116"/>
      <c r="W123" s="116"/>
      <c r="X123" s="116"/>
      <c r="AA123" s="116"/>
      <c r="AG123" s="116"/>
      <c r="AM123" s="116"/>
      <c r="AN123" s="116"/>
      <c r="AQ123" s="188"/>
      <c r="AY123" s="188"/>
    </row>
    <row r="124" ht="14.25" customHeight="1">
      <c r="C124" s="6"/>
      <c r="D124" s="116"/>
      <c r="G124" s="116"/>
      <c r="N124" s="116"/>
      <c r="U124" s="116"/>
      <c r="W124" s="116"/>
      <c r="X124" s="116"/>
      <c r="AA124" s="116"/>
      <c r="AG124" s="116"/>
      <c r="AM124" s="116"/>
      <c r="AN124" s="116"/>
      <c r="AQ124" s="188"/>
      <c r="AY124" s="188"/>
    </row>
    <row r="125" ht="14.25" customHeight="1">
      <c r="C125" s="6"/>
      <c r="D125" s="116"/>
      <c r="G125" s="116"/>
      <c r="N125" s="116"/>
      <c r="U125" s="116"/>
      <c r="W125" s="116"/>
      <c r="X125" s="116"/>
      <c r="AA125" s="116"/>
      <c r="AG125" s="116"/>
      <c r="AM125" s="116"/>
      <c r="AN125" s="116"/>
      <c r="AQ125" s="188"/>
      <c r="AY125" s="188"/>
    </row>
    <row r="126" ht="14.25" customHeight="1">
      <c r="C126" s="6"/>
      <c r="D126" s="116"/>
      <c r="G126" s="116"/>
      <c r="N126" s="116"/>
      <c r="U126" s="116"/>
      <c r="W126" s="116"/>
      <c r="X126" s="116"/>
      <c r="AA126" s="116"/>
      <c r="AG126" s="116"/>
      <c r="AM126" s="116"/>
      <c r="AN126" s="116"/>
      <c r="AQ126" s="188"/>
      <c r="AY126" s="188"/>
    </row>
    <row r="127" ht="14.25" customHeight="1">
      <c r="C127" s="6"/>
      <c r="D127" s="116"/>
      <c r="G127" s="116"/>
      <c r="N127" s="116"/>
      <c r="U127" s="116"/>
      <c r="W127" s="116"/>
      <c r="X127" s="116"/>
      <c r="AA127" s="116"/>
      <c r="AG127" s="116"/>
      <c r="AM127" s="116"/>
      <c r="AN127" s="116"/>
      <c r="AQ127" s="188"/>
      <c r="AY127" s="188"/>
    </row>
    <row r="128" ht="14.25" customHeight="1">
      <c r="C128" s="6"/>
      <c r="D128" s="116"/>
      <c r="G128" s="116"/>
      <c r="N128" s="116"/>
      <c r="U128" s="116"/>
      <c r="W128" s="116"/>
      <c r="X128" s="116"/>
      <c r="AA128" s="116"/>
      <c r="AG128" s="116"/>
      <c r="AM128" s="116"/>
      <c r="AN128" s="116"/>
      <c r="AQ128" s="188"/>
      <c r="AY128" s="188"/>
    </row>
    <row r="129" ht="14.25" customHeight="1">
      <c r="C129" s="6"/>
      <c r="D129" s="116"/>
      <c r="G129" s="116"/>
      <c r="N129" s="116"/>
      <c r="U129" s="116"/>
      <c r="W129" s="116"/>
      <c r="X129" s="116"/>
      <c r="AA129" s="116"/>
      <c r="AG129" s="116"/>
      <c r="AM129" s="116"/>
      <c r="AN129" s="116"/>
      <c r="AQ129" s="188"/>
      <c r="AY129" s="188"/>
    </row>
    <row r="130" ht="14.25" customHeight="1">
      <c r="C130" s="6"/>
      <c r="D130" s="116"/>
      <c r="G130" s="116"/>
      <c r="N130" s="116"/>
      <c r="U130" s="116"/>
      <c r="W130" s="116"/>
      <c r="X130" s="116"/>
      <c r="AA130" s="116"/>
      <c r="AG130" s="116"/>
      <c r="AM130" s="116"/>
      <c r="AN130" s="116"/>
      <c r="AQ130" s="188"/>
      <c r="AY130" s="188"/>
    </row>
    <row r="131" ht="14.25" customHeight="1">
      <c r="C131" s="6"/>
      <c r="D131" s="116"/>
      <c r="G131" s="116"/>
      <c r="N131" s="116"/>
      <c r="U131" s="116"/>
      <c r="W131" s="116"/>
      <c r="X131" s="116"/>
      <c r="AA131" s="116"/>
      <c r="AG131" s="116"/>
      <c r="AM131" s="116"/>
      <c r="AN131" s="116"/>
      <c r="AQ131" s="188"/>
      <c r="AY131" s="188"/>
    </row>
    <row r="132" ht="14.25" customHeight="1">
      <c r="C132" s="6"/>
      <c r="D132" s="116"/>
      <c r="G132" s="116"/>
      <c r="N132" s="116"/>
      <c r="U132" s="116"/>
      <c r="W132" s="116"/>
      <c r="X132" s="116"/>
      <c r="AA132" s="116"/>
      <c r="AG132" s="116"/>
      <c r="AM132" s="116"/>
      <c r="AN132" s="116"/>
      <c r="AQ132" s="188"/>
      <c r="AY132" s="188"/>
    </row>
    <row r="133" ht="14.25" customHeight="1">
      <c r="C133" s="6"/>
      <c r="D133" s="116"/>
      <c r="G133" s="116"/>
      <c r="N133" s="116"/>
      <c r="U133" s="116"/>
      <c r="W133" s="116"/>
      <c r="X133" s="116"/>
      <c r="AA133" s="116"/>
      <c r="AG133" s="116"/>
      <c r="AM133" s="116"/>
      <c r="AN133" s="116"/>
      <c r="AQ133" s="188"/>
      <c r="AY133" s="188"/>
    </row>
    <row r="134" ht="14.25" customHeight="1">
      <c r="C134" s="6"/>
      <c r="D134" s="116"/>
      <c r="G134" s="116"/>
      <c r="N134" s="116"/>
      <c r="U134" s="116"/>
      <c r="W134" s="116"/>
      <c r="X134" s="116"/>
      <c r="AA134" s="116"/>
      <c r="AG134" s="116"/>
      <c r="AM134" s="116"/>
      <c r="AN134" s="116"/>
      <c r="AQ134" s="188"/>
      <c r="AY134" s="188"/>
    </row>
    <row r="135" ht="14.25" customHeight="1">
      <c r="C135" s="6"/>
      <c r="D135" s="116"/>
      <c r="G135" s="116"/>
      <c r="N135" s="116"/>
      <c r="U135" s="116"/>
      <c r="W135" s="116"/>
      <c r="X135" s="116"/>
      <c r="AA135" s="116"/>
      <c r="AG135" s="116"/>
      <c r="AM135" s="116"/>
      <c r="AN135" s="116"/>
      <c r="AQ135" s="188"/>
      <c r="AY135" s="188"/>
    </row>
    <row r="136" ht="14.25" customHeight="1">
      <c r="C136" s="6"/>
      <c r="D136" s="116"/>
      <c r="G136" s="116"/>
      <c r="N136" s="116"/>
      <c r="U136" s="116"/>
      <c r="W136" s="116"/>
      <c r="X136" s="116"/>
      <c r="AA136" s="116"/>
      <c r="AG136" s="116"/>
      <c r="AM136" s="116"/>
      <c r="AN136" s="116"/>
      <c r="AQ136" s="188"/>
      <c r="AY136" s="188"/>
    </row>
    <row r="137" ht="14.25" customHeight="1">
      <c r="C137" s="6"/>
      <c r="D137" s="116"/>
      <c r="G137" s="116"/>
      <c r="N137" s="116"/>
      <c r="U137" s="116"/>
      <c r="W137" s="116"/>
      <c r="X137" s="116"/>
      <c r="AA137" s="116"/>
      <c r="AG137" s="116"/>
      <c r="AM137" s="116"/>
      <c r="AN137" s="116"/>
      <c r="AQ137" s="188"/>
      <c r="AY137" s="188"/>
    </row>
    <row r="138" ht="14.25" customHeight="1">
      <c r="C138" s="6"/>
      <c r="D138" s="116"/>
      <c r="G138" s="116"/>
      <c r="N138" s="116"/>
      <c r="U138" s="116"/>
      <c r="W138" s="116"/>
      <c r="X138" s="116"/>
      <c r="AA138" s="116"/>
      <c r="AG138" s="116"/>
      <c r="AM138" s="116"/>
      <c r="AN138" s="116"/>
      <c r="AQ138" s="188"/>
      <c r="AY138" s="188"/>
    </row>
    <row r="139" ht="14.25" customHeight="1">
      <c r="C139" s="6"/>
      <c r="D139" s="116"/>
      <c r="G139" s="116"/>
      <c r="N139" s="116"/>
      <c r="U139" s="116"/>
      <c r="W139" s="116"/>
      <c r="X139" s="116"/>
      <c r="AA139" s="116"/>
      <c r="AG139" s="116"/>
      <c r="AM139" s="116"/>
      <c r="AN139" s="116"/>
      <c r="AQ139" s="188"/>
      <c r="AY139" s="188"/>
    </row>
    <row r="140" ht="14.25" customHeight="1">
      <c r="C140" s="6"/>
      <c r="D140" s="116"/>
      <c r="G140" s="116"/>
      <c r="N140" s="116"/>
      <c r="U140" s="116"/>
      <c r="W140" s="116"/>
      <c r="X140" s="116"/>
      <c r="AA140" s="116"/>
      <c r="AG140" s="116"/>
      <c r="AM140" s="116"/>
      <c r="AN140" s="116"/>
      <c r="AQ140" s="188"/>
      <c r="AY140" s="188"/>
    </row>
    <row r="141" ht="14.25" customHeight="1">
      <c r="C141" s="6"/>
      <c r="D141" s="116"/>
      <c r="G141" s="116"/>
      <c r="N141" s="116"/>
      <c r="U141" s="116"/>
      <c r="W141" s="116"/>
      <c r="X141" s="116"/>
      <c r="AA141" s="116"/>
      <c r="AG141" s="116"/>
      <c r="AM141" s="116"/>
      <c r="AN141" s="116"/>
      <c r="AQ141" s="188"/>
      <c r="AY141" s="188"/>
    </row>
    <row r="142" ht="14.25" customHeight="1">
      <c r="C142" s="6"/>
      <c r="D142" s="116"/>
      <c r="G142" s="116"/>
      <c r="N142" s="116"/>
      <c r="U142" s="116"/>
      <c r="W142" s="116"/>
      <c r="X142" s="116"/>
      <c r="AA142" s="116"/>
      <c r="AG142" s="116"/>
      <c r="AM142" s="116"/>
      <c r="AN142" s="116"/>
      <c r="AQ142" s="188"/>
      <c r="AY142" s="188"/>
    </row>
    <row r="143" ht="14.25" customHeight="1">
      <c r="C143" s="6"/>
      <c r="D143" s="116"/>
      <c r="G143" s="116"/>
      <c r="N143" s="116"/>
      <c r="U143" s="116"/>
      <c r="W143" s="116"/>
      <c r="X143" s="116"/>
      <c r="AA143" s="116"/>
      <c r="AG143" s="116"/>
      <c r="AM143" s="116"/>
      <c r="AN143" s="116"/>
      <c r="AQ143" s="188"/>
      <c r="AY143" s="188"/>
    </row>
    <row r="144" ht="14.25" customHeight="1">
      <c r="C144" s="6"/>
      <c r="D144" s="116"/>
      <c r="G144" s="116"/>
      <c r="N144" s="116"/>
      <c r="U144" s="116"/>
      <c r="W144" s="116"/>
      <c r="X144" s="116"/>
      <c r="AA144" s="116"/>
      <c r="AG144" s="116"/>
      <c r="AM144" s="116"/>
      <c r="AN144" s="116"/>
      <c r="AQ144" s="188"/>
      <c r="AY144" s="188"/>
    </row>
    <row r="145" ht="14.25" customHeight="1">
      <c r="C145" s="6"/>
      <c r="D145" s="116"/>
      <c r="G145" s="116"/>
      <c r="N145" s="116"/>
      <c r="U145" s="116"/>
      <c r="W145" s="116"/>
      <c r="X145" s="116"/>
      <c r="AA145" s="116"/>
      <c r="AG145" s="116"/>
      <c r="AM145" s="116"/>
      <c r="AN145" s="116"/>
      <c r="AQ145" s="188"/>
      <c r="AY145" s="188"/>
    </row>
    <row r="146" ht="14.25" customHeight="1">
      <c r="C146" s="6"/>
      <c r="D146" s="116"/>
      <c r="G146" s="116"/>
      <c r="N146" s="116"/>
      <c r="U146" s="116"/>
      <c r="W146" s="116"/>
      <c r="X146" s="116"/>
      <c r="AA146" s="116"/>
      <c r="AG146" s="116"/>
      <c r="AM146" s="116"/>
      <c r="AN146" s="116"/>
      <c r="AQ146" s="188"/>
      <c r="AY146" s="188"/>
    </row>
    <row r="147" ht="14.25" customHeight="1">
      <c r="C147" s="6"/>
      <c r="D147" s="116"/>
      <c r="G147" s="116"/>
      <c r="N147" s="116"/>
      <c r="U147" s="116"/>
      <c r="W147" s="116"/>
      <c r="X147" s="116"/>
      <c r="AA147" s="116"/>
      <c r="AG147" s="116"/>
      <c r="AM147" s="116"/>
      <c r="AN147" s="116"/>
      <c r="AQ147" s="188"/>
      <c r="AY147" s="188"/>
    </row>
    <row r="148" ht="14.25" customHeight="1">
      <c r="C148" s="6"/>
      <c r="D148" s="116"/>
      <c r="G148" s="116"/>
      <c r="N148" s="116"/>
      <c r="U148" s="116"/>
      <c r="W148" s="116"/>
      <c r="X148" s="116"/>
      <c r="AA148" s="116"/>
      <c r="AG148" s="116"/>
      <c r="AM148" s="116"/>
      <c r="AN148" s="116"/>
      <c r="AQ148" s="188"/>
      <c r="AY148" s="188"/>
    </row>
    <row r="149" ht="14.25" customHeight="1">
      <c r="C149" s="6"/>
      <c r="D149" s="116"/>
      <c r="G149" s="116"/>
      <c r="N149" s="116"/>
      <c r="U149" s="116"/>
      <c r="W149" s="116"/>
      <c r="X149" s="116"/>
      <c r="AA149" s="116"/>
      <c r="AG149" s="116"/>
      <c r="AM149" s="116"/>
      <c r="AN149" s="116"/>
      <c r="AQ149" s="188"/>
      <c r="AY149" s="188"/>
    </row>
    <row r="150" ht="14.25" customHeight="1">
      <c r="C150" s="6"/>
      <c r="D150" s="116"/>
      <c r="G150" s="116"/>
      <c r="N150" s="116"/>
      <c r="U150" s="116"/>
      <c r="W150" s="116"/>
      <c r="X150" s="116"/>
      <c r="AA150" s="116"/>
      <c r="AG150" s="116"/>
      <c r="AM150" s="116"/>
      <c r="AN150" s="116"/>
      <c r="AQ150" s="188"/>
      <c r="AY150" s="188"/>
    </row>
    <row r="151" ht="14.25" customHeight="1">
      <c r="C151" s="6"/>
      <c r="D151" s="116"/>
      <c r="G151" s="116"/>
      <c r="N151" s="116"/>
      <c r="U151" s="116"/>
      <c r="W151" s="116"/>
      <c r="X151" s="116"/>
      <c r="AA151" s="116"/>
      <c r="AG151" s="116"/>
      <c r="AM151" s="116"/>
      <c r="AN151" s="116"/>
      <c r="AQ151" s="188"/>
      <c r="AY151" s="188"/>
    </row>
    <row r="152" ht="14.25" customHeight="1">
      <c r="C152" s="6"/>
      <c r="D152" s="116"/>
      <c r="G152" s="116"/>
      <c r="N152" s="116"/>
      <c r="U152" s="116"/>
      <c r="W152" s="116"/>
      <c r="X152" s="116"/>
      <c r="AA152" s="116"/>
      <c r="AG152" s="116"/>
      <c r="AM152" s="116"/>
      <c r="AN152" s="116"/>
      <c r="AQ152" s="188"/>
      <c r="AY152" s="188"/>
    </row>
    <row r="153" ht="14.25" customHeight="1">
      <c r="C153" s="6"/>
      <c r="D153" s="116"/>
      <c r="G153" s="116"/>
      <c r="N153" s="116"/>
      <c r="U153" s="116"/>
      <c r="W153" s="116"/>
      <c r="X153" s="116"/>
      <c r="AA153" s="116"/>
      <c r="AG153" s="116"/>
      <c r="AM153" s="116"/>
      <c r="AN153" s="116"/>
      <c r="AQ153" s="188"/>
      <c r="AY153" s="188"/>
    </row>
    <row r="154" ht="14.25" customHeight="1">
      <c r="C154" s="6"/>
      <c r="D154" s="116"/>
      <c r="G154" s="116"/>
      <c r="N154" s="116"/>
      <c r="U154" s="116"/>
      <c r="W154" s="116"/>
      <c r="X154" s="116"/>
      <c r="AA154" s="116"/>
      <c r="AG154" s="116"/>
      <c r="AM154" s="116"/>
      <c r="AN154" s="116"/>
      <c r="AQ154" s="188"/>
      <c r="AY154" s="188"/>
    </row>
    <row r="155" ht="14.25" customHeight="1">
      <c r="C155" s="6"/>
      <c r="D155" s="116"/>
      <c r="G155" s="116"/>
      <c r="N155" s="116"/>
      <c r="U155" s="116"/>
      <c r="W155" s="116"/>
      <c r="X155" s="116"/>
      <c r="AA155" s="116"/>
      <c r="AG155" s="116"/>
      <c r="AM155" s="116"/>
      <c r="AN155" s="116"/>
      <c r="AQ155" s="188"/>
      <c r="AY155" s="188"/>
    </row>
    <row r="156" ht="14.25" customHeight="1">
      <c r="C156" s="6"/>
      <c r="D156" s="116"/>
      <c r="G156" s="116"/>
      <c r="N156" s="116"/>
      <c r="U156" s="116"/>
      <c r="W156" s="116"/>
      <c r="X156" s="116"/>
      <c r="AA156" s="116"/>
      <c r="AG156" s="116"/>
      <c r="AM156" s="116"/>
      <c r="AN156" s="116"/>
      <c r="AQ156" s="188"/>
      <c r="AY156" s="188"/>
    </row>
    <row r="157" ht="14.25" customHeight="1">
      <c r="C157" s="6"/>
      <c r="D157" s="116"/>
      <c r="G157" s="116"/>
      <c r="N157" s="116"/>
      <c r="U157" s="116"/>
      <c r="W157" s="116"/>
      <c r="X157" s="116"/>
      <c r="AA157" s="116"/>
      <c r="AG157" s="116"/>
      <c r="AM157" s="116"/>
      <c r="AN157" s="116"/>
      <c r="AQ157" s="188"/>
      <c r="AY157" s="188"/>
    </row>
    <row r="158" ht="14.25" customHeight="1">
      <c r="C158" s="6"/>
      <c r="D158" s="116"/>
      <c r="G158" s="116"/>
      <c r="N158" s="116"/>
      <c r="U158" s="116"/>
      <c r="W158" s="116"/>
      <c r="X158" s="116"/>
      <c r="AA158" s="116"/>
      <c r="AG158" s="116"/>
      <c r="AM158" s="116"/>
      <c r="AN158" s="116"/>
      <c r="AQ158" s="188"/>
      <c r="AY158" s="188"/>
    </row>
    <row r="159" ht="14.25" customHeight="1">
      <c r="C159" s="6"/>
      <c r="D159" s="116"/>
      <c r="G159" s="116"/>
      <c r="N159" s="116"/>
      <c r="U159" s="116"/>
      <c r="W159" s="116"/>
      <c r="X159" s="116"/>
      <c r="AA159" s="116"/>
      <c r="AG159" s="116"/>
      <c r="AM159" s="116"/>
      <c r="AN159" s="116"/>
      <c r="AQ159" s="188"/>
      <c r="AY159" s="188"/>
    </row>
    <row r="160" ht="14.25" customHeight="1">
      <c r="C160" s="6"/>
      <c r="D160" s="116"/>
      <c r="G160" s="116"/>
      <c r="N160" s="116"/>
      <c r="U160" s="116"/>
      <c r="W160" s="116"/>
      <c r="X160" s="116"/>
      <c r="AA160" s="116"/>
      <c r="AG160" s="116"/>
      <c r="AM160" s="116"/>
      <c r="AN160" s="116"/>
      <c r="AQ160" s="188"/>
      <c r="AY160" s="188"/>
    </row>
    <row r="161" ht="14.25" customHeight="1">
      <c r="C161" s="6"/>
      <c r="D161" s="116"/>
      <c r="G161" s="116"/>
      <c r="N161" s="116"/>
      <c r="U161" s="116"/>
      <c r="W161" s="116"/>
      <c r="X161" s="116"/>
      <c r="AA161" s="116"/>
      <c r="AG161" s="116"/>
      <c r="AM161" s="116"/>
      <c r="AN161" s="116"/>
      <c r="AQ161" s="188"/>
      <c r="AY161" s="188"/>
    </row>
    <row r="162" ht="14.25" customHeight="1">
      <c r="C162" s="6"/>
      <c r="D162" s="116"/>
      <c r="G162" s="116"/>
      <c r="N162" s="116"/>
      <c r="U162" s="116"/>
      <c r="W162" s="116"/>
      <c r="X162" s="116"/>
      <c r="AA162" s="116"/>
      <c r="AG162" s="116"/>
      <c r="AM162" s="116"/>
      <c r="AN162" s="116"/>
      <c r="AQ162" s="188"/>
      <c r="AY162" s="188"/>
    </row>
    <row r="163" ht="14.25" customHeight="1">
      <c r="C163" s="6"/>
      <c r="D163" s="116"/>
      <c r="G163" s="116"/>
      <c r="N163" s="116"/>
      <c r="U163" s="116"/>
      <c r="W163" s="116"/>
      <c r="X163" s="116"/>
      <c r="AA163" s="116"/>
      <c r="AG163" s="116"/>
      <c r="AM163" s="116"/>
      <c r="AN163" s="116"/>
      <c r="AQ163" s="188"/>
      <c r="AY163" s="188"/>
    </row>
    <row r="164" ht="14.25" customHeight="1">
      <c r="C164" s="6"/>
      <c r="D164" s="116"/>
      <c r="G164" s="116"/>
      <c r="N164" s="116"/>
      <c r="U164" s="116"/>
      <c r="W164" s="116"/>
      <c r="X164" s="116"/>
      <c r="AA164" s="116"/>
      <c r="AG164" s="116"/>
      <c r="AM164" s="116"/>
      <c r="AN164" s="116"/>
      <c r="AQ164" s="188"/>
      <c r="AY164" s="188"/>
    </row>
    <row r="165" ht="14.25" customHeight="1">
      <c r="C165" s="6"/>
      <c r="D165" s="116"/>
      <c r="G165" s="116"/>
      <c r="N165" s="116"/>
      <c r="U165" s="116"/>
      <c r="W165" s="116"/>
      <c r="X165" s="116"/>
      <c r="AA165" s="116"/>
      <c r="AG165" s="116"/>
      <c r="AM165" s="116"/>
      <c r="AN165" s="116"/>
      <c r="AQ165" s="188"/>
      <c r="AY165" s="188"/>
    </row>
    <row r="166" ht="14.25" customHeight="1">
      <c r="C166" s="6"/>
      <c r="D166" s="116"/>
      <c r="G166" s="116"/>
      <c r="N166" s="116"/>
      <c r="U166" s="116"/>
      <c r="W166" s="116"/>
      <c r="X166" s="116"/>
      <c r="AA166" s="116"/>
      <c r="AG166" s="116"/>
      <c r="AM166" s="116"/>
      <c r="AN166" s="116"/>
      <c r="AQ166" s="188"/>
      <c r="AY166" s="188"/>
    </row>
    <row r="167" ht="14.25" customHeight="1">
      <c r="C167" s="6"/>
      <c r="D167" s="116"/>
      <c r="G167" s="116"/>
      <c r="N167" s="116"/>
      <c r="U167" s="116"/>
      <c r="W167" s="116"/>
      <c r="X167" s="116"/>
      <c r="AA167" s="116"/>
      <c r="AG167" s="116"/>
      <c r="AM167" s="116"/>
      <c r="AN167" s="116"/>
      <c r="AQ167" s="188"/>
      <c r="AY167" s="188"/>
    </row>
    <row r="168" ht="14.25" customHeight="1">
      <c r="C168" s="6"/>
      <c r="D168" s="116"/>
      <c r="G168" s="116"/>
      <c r="N168" s="116"/>
      <c r="U168" s="116"/>
      <c r="W168" s="116"/>
      <c r="X168" s="116"/>
      <c r="AA168" s="116"/>
      <c r="AG168" s="116"/>
      <c r="AM168" s="116"/>
      <c r="AN168" s="116"/>
      <c r="AQ168" s="188"/>
      <c r="AY168" s="188"/>
    </row>
    <row r="169" ht="14.25" customHeight="1">
      <c r="C169" s="6"/>
      <c r="D169" s="116"/>
      <c r="G169" s="116"/>
      <c r="N169" s="116"/>
      <c r="U169" s="116"/>
      <c r="W169" s="116"/>
      <c r="X169" s="116"/>
      <c r="AA169" s="116"/>
      <c r="AG169" s="116"/>
      <c r="AM169" s="116"/>
      <c r="AN169" s="116"/>
      <c r="AQ169" s="188"/>
      <c r="AY169" s="188"/>
    </row>
    <row r="170" ht="14.25" customHeight="1">
      <c r="C170" s="6"/>
      <c r="D170" s="116"/>
      <c r="G170" s="116"/>
      <c r="N170" s="116"/>
      <c r="U170" s="116"/>
      <c r="W170" s="116"/>
      <c r="X170" s="116"/>
      <c r="AA170" s="116"/>
      <c r="AG170" s="116"/>
      <c r="AM170" s="116"/>
      <c r="AN170" s="116"/>
      <c r="AQ170" s="188"/>
      <c r="AY170" s="188"/>
    </row>
    <row r="171" ht="14.25" customHeight="1">
      <c r="C171" s="6"/>
      <c r="D171" s="116"/>
      <c r="G171" s="116"/>
      <c r="N171" s="116"/>
      <c r="U171" s="116"/>
      <c r="W171" s="116"/>
      <c r="X171" s="116"/>
      <c r="AA171" s="116"/>
      <c r="AG171" s="116"/>
      <c r="AM171" s="116"/>
      <c r="AN171" s="116"/>
      <c r="AQ171" s="188"/>
      <c r="AY171" s="188"/>
    </row>
    <row r="172" ht="14.25" customHeight="1">
      <c r="C172" s="6"/>
      <c r="D172" s="116"/>
      <c r="G172" s="116"/>
      <c r="N172" s="116"/>
      <c r="U172" s="116"/>
      <c r="W172" s="116"/>
      <c r="X172" s="116"/>
      <c r="AA172" s="116"/>
      <c r="AG172" s="116"/>
      <c r="AM172" s="116"/>
      <c r="AN172" s="116"/>
      <c r="AQ172" s="188"/>
      <c r="AY172" s="188"/>
    </row>
    <row r="173" ht="14.25" customHeight="1">
      <c r="C173" s="6"/>
      <c r="D173" s="116"/>
      <c r="G173" s="116"/>
      <c r="N173" s="116"/>
      <c r="U173" s="116"/>
      <c r="W173" s="116"/>
      <c r="X173" s="116"/>
      <c r="AA173" s="116"/>
      <c r="AG173" s="116"/>
      <c r="AM173" s="116"/>
      <c r="AN173" s="116"/>
      <c r="AQ173" s="188"/>
      <c r="AY173" s="188"/>
    </row>
    <row r="174" ht="14.25" customHeight="1">
      <c r="C174" s="6"/>
      <c r="D174" s="116"/>
      <c r="G174" s="116"/>
      <c r="N174" s="116"/>
      <c r="U174" s="116"/>
      <c r="W174" s="116"/>
      <c r="X174" s="116"/>
      <c r="AA174" s="116"/>
      <c r="AG174" s="116"/>
      <c r="AM174" s="116"/>
      <c r="AN174" s="116"/>
      <c r="AQ174" s="188"/>
      <c r="AY174" s="188"/>
    </row>
    <row r="175" ht="14.25" customHeight="1">
      <c r="C175" s="6"/>
      <c r="D175" s="116"/>
      <c r="G175" s="116"/>
      <c r="N175" s="116"/>
      <c r="U175" s="116"/>
      <c r="W175" s="116"/>
      <c r="X175" s="116"/>
      <c r="AA175" s="116"/>
      <c r="AG175" s="116"/>
      <c r="AM175" s="116"/>
      <c r="AN175" s="116"/>
      <c r="AQ175" s="188"/>
      <c r="AY175" s="188"/>
    </row>
    <row r="176" ht="14.25" customHeight="1">
      <c r="C176" s="6"/>
      <c r="D176" s="116"/>
      <c r="G176" s="116"/>
      <c r="N176" s="116"/>
      <c r="U176" s="116"/>
      <c r="W176" s="116"/>
      <c r="X176" s="116"/>
      <c r="AA176" s="116"/>
      <c r="AG176" s="116"/>
      <c r="AM176" s="116"/>
      <c r="AN176" s="116"/>
      <c r="AQ176" s="188"/>
      <c r="AY176" s="188"/>
    </row>
    <row r="177" ht="14.25" customHeight="1">
      <c r="C177" s="6"/>
      <c r="D177" s="116"/>
      <c r="G177" s="116"/>
      <c r="N177" s="116"/>
      <c r="U177" s="116"/>
      <c r="W177" s="116"/>
      <c r="X177" s="116"/>
      <c r="AA177" s="116"/>
      <c r="AG177" s="116"/>
      <c r="AM177" s="116"/>
      <c r="AN177" s="116"/>
      <c r="AQ177" s="188"/>
      <c r="AY177" s="188"/>
    </row>
    <row r="178" ht="14.25" customHeight="1">
      <c r="C178" s="6"/>
      <c r="D178" s="116"/>
      <c r="G178" s="116"/>
      <c r="N178" s="116"/>
      <c r="U178" s="116"/>
      <c r="W178" s="116"/>
      <c r="X178" s="116"/>
      <c r="AA178" s="116"/>
      <c r="AG178" s="116"/>
      <c r="AM178" s="116"/>
      <c r="AN178" s="116"/>
      <c r="AQ178" s="188"/>
      <c r="AY178" s="188"/>
    </row>
    <row r="179" ht="14.25" customHeight="1">
      <c r="C179" s="6"/>
      <c r="D179" s="116"/>
      <c r="G179" s="116"/>
      <c r="N179" s="116"/>
      <c r="U179" s="116"/>
      <c r="W179" s="116"/>
      <c r="X179" s="116"/>
      <c r="AA179" s="116"/>
      <c r="AG179" s="116"/>
      <c r="AM179" s="116"/>
      <c r="AN179" s="116"/>
      <c r="AQ179" s="188"/>
      <c r="AY179" s="188"/>
    </row>
    <row r="180" ht="14.25" customHeight="1">
      <c r="C180" s="6"/>
      <c r="D180" s="116"/>
      <c r="G180" s="116"/>
      <c r="N180" s="116"/>
      <c r="U180" s="116"/>
      <c r="W180" s="116"/>
      <c r="X180" s="116"/>
      <c r="AA180" s="116"/>
      <c r="AG180" s="116"/>
      <c r="AM180" s="116"/>
      <c r="AN180" s="116"/>
      <c r="AQ180" s="188"/>
      <c r="AY180" s="188"/>
    </row>
    <row r="181" ht="14.25" customHeight="1">
      <c r="C181" s="6"/>
      <c r="D181" s="116"/>
      <c r="G181" s="116"/>
      <c r="N181" s="116"/>
      <c r="U181" s="116"/>
      <c r="W181" s="116"/>
      <c r="X181" s="116"/>
      <c r="AA181" s="116"/>
      <c r="AG181" s="116"/>
      <c r="AM181" s="116"/>
      <c r="AN181" s="116"/>
      <c r="AQ181" s="188"/>
      <c r="AY181" s="188"/>
    </row>
    <row r="182" ht="14.25" customHeight="1">
      <c r="C182" s="6"/>
      <c r="D182" s="116"/>
      <c r="G182" s="116"/>
      <c r="N182" s="116"/>
      <c r="U182" s="116"/>
      <c r="W182" s="116"/>
      <c r="X182" s="116"/>
      <c r="AA182" s="116"/>
      <c r="AG182" s="116"/>
      <c r="AM182" s="116"/>
      <c r="AN182" s="116"/>
      <c r="AQ182" s="188"/>
      <c r="AY182" s="188"/>
    </row>
    <row r="183" ht="14.25" customHeight="1">
      <c r="C183" s="6"/>
      <c r="D183" s="116"/>
      <c r="G183" s="116"/>
      <c r="N183" s="116"/>
      <c r="U183" s="116"/>
      <c r="W183" s="116"/>
      <c r="X183" s="116"/>
      <c r="AA183" s="116"/>
      <c r="AG183" s="116"/>
      <c r="AM183" s="116"/>
      <c r="AN183" s="116"/>
      <c r="AQ183" s="188"/>
      <c r="AY183" s="188"/>
    </row>
    <row r="184" ht="14.25" customHeight="1">
      <c r="C184" s="6"/>
      <c r="D184" s="116"/>
      <c r="G184" s="116"/>
      <c r="N184" s="116"/>
      <c r="U184" s="116"/>
      <c r="W184" s="116"/>
      <c r="X184" s="116"/>
      <c r="AA184" s="116"/>
      <c r="AG184" s="116"/>
      <c r="AM184" s="116"/>
      <c r="AN184" s="116"/>
      <c r="AQ184" s="188"/>
      <c r="AY184" s="188"/>
    </row>
    <row r="185" ht="14.25" customHeight="1">
      <c r="C185" s="6"/>
      <c r="D185" s="116"/>
      <c r="G185" s="116"/>
      <c r="N185" s="116"/>
      <c r="U185" s="116"/>
      <c r="W185" s="116"/>
      <c r="X185" s="116"/>
      <c r="AA185" s="116"/>
      <c r="AG185" s="116"/>
      <c r="AM185" s="116"/>
      <c r="AN185" s="116"/>
      <c r="AQ185" s="188"/>
      <c r="AY185" s="188"/>
    </row>
    <row r="186" ht="14.25" customHeight="1">
      <c r="C186" s="6"/>
      <c r="D186" s="116"/>
      <c r="G186" s="116"/>
      <c r="N186" s="116"/>
      <c r="U186" s="116"/>
      <c r="W186" s="116"/>
      <c r="X186" s="116"/>
      <c r="AA186" s="116"/>
      <c r="AG186" s="116"/>
      <c r="AM186" s="116"/>
      <c r="AN186" s="116"/>
      <c r="AQ186" s="188"/>
      <c r="AY186" s="188"/>
    </row>
    <row r="187" ht="14.25" customHeight="1">
      <c r="C187" s="6"/>
      <c r="D187" s="116"/>
      <c r="G187" s="116"/>
      <c r="N187" s="116"/>
      <c r="U187" s="116"/>
      <c r="W187" s="116"/>
      <c r="X187" s="116"/>
      <c r="AA187" s="116"/>
      <c r="AG187" s="116"/>
      <c r="AM187" s="116"/>
      <c r="AN187" s="116"/>
      <c r="AQ187" s="188"/>
      <c r="AY187" s="188"/>
    </row>
    <row r="188" ht="14.25" customHeight="1">
      <c r="C188" s="6"/>
      <c r="D188" s="116"/>
      <c r="G188" s="116"/>
      <c r="N188" s="116"/>
      <c r="U188" s="116"/>
      <c r="W188" s="116"/>
      <c r="X188" s="116"/>
      <c r="AA188" s="116"/>
      <c r="AG188" s="116"/>
      <c r="AM188" s="116"/>
      <c r="AN188" s="116"/>
      <c r="AQ188" s="188"/>
      <c r="AY188" s="188"/>
    </row>
    <row r="189" ht="14.25" customHeight="1">
      <c r="C189" s="6"/>
      <c r="D189" s="116"/>
      <c r="G189" s="116"/>
      <c r="N189" s="116"/>
      <c r="U189" s="116"/>
      <c r="W189" s="116"/>
      <c r="X189" s="116"/>
      <c r="AA189" s="116"/>
      <c r="AG189" s="116"/>
      <c r="AM189" s="116"/>
      <c r="AN189" s="116"/>
      <c r="AQ189" s="188"/>
      <c r="AY189" s="188"/>
    </row>
    <row r="190" ht="14.25" customHeight="1">
      <c r="C190" s="6"/>
      <c r="D190" s="116"/>
      <c r="G190" s="116"/>
      <c r="N190" s="116"/>
      <c r="U190" s="116"/>
      <c r="W190" s="116"/>
      <c r="X190" s="116"/>
      <c r="AA190" s="116"/>
      <c r="AG190" s="116"/>
      <c r="AM190" s="116"/>
      <c r="AN190" s="116"/>
      <c r="AQ190" s="188"/>
      <c r="AY190" s="188"/>
    </row>
    <row r="191" ht="14.25" customHeight="1">
      <c r="C191" s="6"/>
      <c r="D191" s="116"/>
      <c r="G191" s="116"/>
      <c r="N191" s="116"/>
      <c r="U191" s="116"/>
      <c r="W191" s="116"/>
      <c r="X191" s="116"/>
      <c r="AA191" s="116"/>
      <c r="AG191" s="116"/>
      <c r="AM191" s="116"/>
      <c r="AN191" s="116"/>
      <c r="AQ191" s="188"/>
      <c r="AY191" s="188"/>
    </row>
    <row r="192" ht="14.25" customHeight="1">
      <c r="C192" s="6"/>
      <c r="D192" s="116"/>
      <c r="G192" s="116"/>
      <c r="N192" s="116"/>
      <c r="U192" s="116"/>
      <c r="W192" s="116"/>
      <c r="X192" s="116"/>
      <c r="AA192" s="116"/>
      <c r="AG192" s="116"/>
      <c r="AM192" s="116"/>
      <c r="AN192" s="116"/>
      <c r="AQ192" s="188"/>
      <c r="AY192" s="188"/>
    </row>
    <row r="193" ht="14.25" customHeight="1">
      <c r="C193" s="6"/>
      <c r="D193" s="116"/>
      <c r="G193" s="116"/>
      <c r="N193" s="116"/>
      <c r="U193" s="116"/>
      <c r="W193" s="116"/>
      <c r="X193" s="116"/>
      <c r="AA193" s="116"/>
      <c r="AG193" s="116"/>
      <c r="AM193" s="116"/>
      <c r="AN193" s="116"/>
      <c r="AQ193" s="188"/>
      <c r="AY193" s="188"/>
    </row>
    <row r="194" ht="14.25" customHeight="1">
      <c r="C194" s="6"/>
      <c r="D194" s="116"/>
      <c r="G194" s="116"/>
      <c r="N194" s="116"/>
      <c r="U194" s="116"/>
      <c r="W194" s="116"/>
      <c r="X194" s="116"/>
      <c r="AA194" s="116"/>
      <c r="AG194" s="116"/>
      <c r="AM194" s="116"/>
      <c r="AN194" s="116"/>
      <c r="AQ194" s="188"/>
      <c r="AY194" s="188"/>
    </row>
    <row r="195" ht="14.25" customHeight="1">
      <c r="C195" s="6"/>
      <c r="D195" s="116"/>
      <c r="G195" s="116"/>
      <c r="N195" s="116"/>
      <c r="U195" s="116"/>
      <c r="W195" s="116"/>
      <c r="X195" s="116"/>
      <c r="AA195" s="116"/>
      <c r="AG195" s="116"/>
      <c r="AM195" s="116"/>
      <c r="AN195" s="116"/>
      <c r="AQ195" s="188"/>
      <c r="AY195" s="188"/>
    </row>
    <row r="196" ht="14.25" customHeight="1">
      <c r="C196" s="6"/>
      <c r="D196" s="116"/>
      <c r="G196" s="116"/>
      <c r="N196" s="116"/>
      <c r="U196" s="116"/>
      <c r="W196" s="116"/>
      <c r="X196" s="116"/>
      <c r="AA196" s="116"/>
      <c r="AG196" s="116"/>
      <c r="AM196" s="116"/>
      <c r="AN196" s="116"/>
      <c r="AQ196" s="188"/>
      <c r="AY196" s="188"/>
    </row>
    <row r="197" ht="14.25" customHeight="1">
      <c r="C197" s="6"/>
      <c r="D197" s="116"/>
      <c r="G197" s="116"/>
      <c r="N197" s="116"/>
      <c r="U197" s="116"/>
      <c r="W197" s="116"/>
      <c r="X197" s="116"/>
      <c r="AA197" s="116"/>
      <c r="AG197" s="116"/>
      <c r="AM197" s="116"/>
      <c r="AN197" s="116"/>
      <c r="AQ197" s="188"/>
      <c r="AY197" s="188"/>
    </row>
    <row r="198" ht="14.25" customHeight="1">
      <c r="C198" s="6"/>
      <c r="D198" s="116"/>
      <c r="G198" s="116"/>
      <c r="N198" s="116"/>
      <c r="U198" s="116"/>
      <c r="W198" s="116"/>
      <c r="X198" s="116"/>
      <c r="AA198" s="116"/>
      <c r="AG198" s="116"/>
      <c r="AM198" s="116"/>
      <c r="AN198" s="116"/>
      <c r="AQ198" s="188"/>
      <c r="AY198" s="188"/>
    </row>
    <row r="199" ht="14.25" customHeight="1">
      <c r="C199" s="6"/>
      <c r="D199" s="116"/>
      <c r="G199" s="116"/>
      <c r="N199" s="116"/>
      <c r="U199" s="116"/>
      <c r="W199" s="116"/>
      <c r="X199" s="116"/>
      <c r="AA199" s="116"/>
      <c r="AG199" s="116"/>
      <c r="AM199" s="116"/>
      <c r="AN199" s="116"/>
      <c r="AQ199" s="188"/>
      <c r="AY199" s="188"/>
    </row>
    <row r="200" ht="14.25" customHeight="1">
      <c r="C200" s="6"/>
      <c r="D200" s="116"/>
      <c r="G200" s="116"/>
      <c r="N200" s="116"/>
      <c r="U200" s="116"/>
      <c r="W200" s="116"/>
      <c r="X200" s="116"/>
      <c r="AA200" s="116"/>
      <c r="AG200" s="116"/>
      <c r="AM200" s="116"/>
      <c r="AN200" s="116"/>
      <c r="AQ200" s="188"/>
      <c r="AY200" s="188"/>
    </row>
    <row r="201" ht="14.25" customHeight="1">
      <c r="C201" s="6"/>
      <c r="D201" s="116"/>
      <c r="G201" s="116"/>
      <c r="N201" s="116"/>
      <c r="U201" s="116"/>
      <c r="W201" s="116"/>
      <c r="X201" s="116"/>
      <c r="AA201" s="116"/>
      <c r="AG201" s="116"/>
      <c r="AM201" s="116"/>
      <c r="AN201" s="116"/>
      <c r="AQ201" s="188"/>
      <c r="AY201" s="188"/>
    </row>
    <row r="202" ht="14.25" customHeight="1">
      <c r="C202" s="6"/>
      <c r="D202" s="116"/>
      <c r="G202" s="116"/>
      <c r="N202" s="116"/>
      <c r="U202" s="116"/>
      <c r="W202" s="116"/>
      <c r="X202" s="116"/>
      <c r="AA202" s="116"/>
      <c r="AG202" s="116"/>
      <c r="AM202" s="116"/>
      <c r="AN202" s="116"/>
      <c r="AQ202" s="188"/>
      <c r="AY202" s="188"/>
    </row>
    <row r="203" ht="14.25" customHeight="1">
      <c r="C203" s="6"/>
      <c r="D203" s="116"/>
      <c r="G203" s="116"/>
      <c r="N203" s="116"/>
      <c r="U203" s="116"/>
      <c r="W203" s="116"/>
      <c r="X203" s="116"/>
      <c r="AA203" s="116"/>
      <c r="AG203" s="116"/>
      <c r="AM203" s="116"/>
      <c r="AN203" s="116"/>
      <c r="AQ203" s="188"/>
      <c r="AY203" s="188"/>
    </row>
    <row r="204" ht="14.25" customHeight="1">
      <c r="C204" s="6"/>
      <c r="D204" s="116"/>
      <c r="G204" s="116"/>
      <c r="N204" s="116"/>
      <c r="U204" s="116"/>
      <c r="W204" s="116"/>
      <c r="X204" s="116"/>
      <c r="AA204" s="116"/>
      <c r="AG204" s="116"/>
      <c r="AM204" s="116"/>
      <c r="AN204" s="116"/>
      <c r="AQ204" s="188"/>
      <c r="AY204" s="188"/>
    </row>
    <row r="205" ht="14.25" customHeight="1">
      <c r="C205" s="6"/>
      <c r="D205" s="116"/>
      <c r="G205" s="116"/>
      <c r="N205" s="116"/>
      <c r="U205" s="116"/>
      <c r="W205" s="116"/>
      <c r="X205" s="116"/>
      <c r="AA205" s="116"/>
      <c r="AG205" s="116"/>
      <c r="AM205" s="116"/>
      <c r="AN205" s="116"/>
      <c r="AQ205" s="188"/>
      <c r="AY205" s="188"/>
    </row>
    <row r="206" ht="14.25" customHeight="1">
      <c r="C206" s="6"/>
      <c r="D206" s="116"/>
      <c r="G206" s="116"/>
      <c r="N206" s="116"/>
      <c r="U206" s="116"/>
      <c r="W206" s="116"/>
      <c r="X206" s="116"/>
      <c r="AA206" s="116"/>
      <c r="AG206" s="116"/>
      <c r="AM206" s="116"/>
      <c r="AN206" s="116"/>
      <c r="AQ206" s="188"/>
      <c r="AY206" s="188"/>
    </row>
    <row r="207" ht="14.25" customHeight="1">
      <c r="C207" s="6"/>
      <c r="D207" s="116"/>
      <c r="G207" s="116"/>
      <c r="N207" s="116"/>
      <c r="U207" s="116"/>
      <c r="W207" s="116"/>
      <c r="X207" s="116"/>
      <c r="AA207" s="116"/>
      <c r="AG207" s="116"/>
      <c r="AM207" s="116"/>
      <c r="AN207" s="116"/>
      <c r="AQ207" s="188"/>
      <c r="AY207" s="188"/>
    </row>
    <row r="208" ht="14.25" customHeight="1">
      <c r="C208" s="6"/>
      <c r="D208" s="116"/>
      <c r="G208" s="116"/>
      <c r="N208" s="116"/>
      <c r="U208" s="116"/>
      <c r="W208" s="116"/>
      <c r="X208" s="116"/>
      <c r="AA208" s="116"/>
      <c r="AG208" s="116"/>
      <c r="AM208" s="116"/>
      <c r="AN208" s="116"/>
      <c r="AQ208" s="188"/>
      <c r="AY208" s="188"/>
    </row>
    <row r="209" ht="14.25" customHeight="1">
      <c r="C209" s="6"/>
      <c r="D209" s="116"/>
      <c r="G209" s="116"/>
      <c r="N209" s="116"/>
      <c r="U209" s="116"/>
      <c r="W209" s="116"/>
      <c r="X209" s="116"/>
      <c r="AA209" s="116"/>
      <c r="AG209" s="116"/>
      <c r="AM209" s="116"/>
      <c r="AN209" s="116"/>
      <c r="AQ209" s="188"/>
      <c r="AY209" s="188"/>
    </row>
    <row r="210" ht="14.25" customHeight="1">
      <c r="C210" s="6"/>
      <c r="D210" s="116"/>
      <c r="G210" s="116"/>
      <c r="N210" s="116"/>
      <c r="U210" s="116"/>
      <c r="W210" s="116"/>
      <c r="X210" s="116"/>
      <c r="AA210" s="116"/>
      <c r="AG210" s="116"/>
      <c r="AM210" s="116"/>
      <c r="AN210" s="116"/>
      <c r="AQ210" s="188"/>
      <c r="AY210" s="188"/>
    </row>
    <row r="211" ht="14.25" customHeight="1">
      <c r="C211" s="6"/>
      <c r="D211" s="116"/>
      <c r="G211" s="116"/>
      <c r="N211" s="116"/>
      <c r="U211" s="116"/>
      <c r="W211" s="116"/>
      <c r="X211" s="116"/>
      <c r="AA211" s="116"/>
      <c r="AG211" s="116"/>
      <c r="AM211" s="116"/>
      <c r="AN211" s="116"/>
      <c r="AQ211" s="188"/>
      <c r="AY211" s="188"/>
    </row>
    <row r="212" ht="14.25" customHeight="1">
      <c r="C212" s="6"/>
      <c r="D212" s="116"/>
      <c r="G212" s="116"/>
      <c r="N212" s="116"/>
      <c r="U212" s="116"/>
      <c r="W212" s="116"/>
      <c r="X212" s="116"/>
      <c r="AA212" s="116"/>
      <c r="AG212" s="116"/>
      <c r="AM212" s="116"/>
      <c r="AN212" s="116"/>
      <c r="AQ212" s="188"/>
      <c r="AY212" s="188"/>
    </row>
    <row r="213" ht="14.25" customHeight="1">
      <c r="C213" s="6"/>
      <c r="D213" s="116"/>
      <c r="G213" s="116"/>
      <c r="N213" s="116"/>
      <c r="U213" s="116"/>
      <c r="W213" s="116"/>
      <c r="X213" s="116"/>
      <c r="AA213" s="116"/>
      <c r="AG213" s="116"/>
      <c r="AM213" s="116"/>
      <c r="AN213" s="116"/>
      <c r="AQ213" s="188"/>
      <c r="AY213" s="188"/>
    </row>
    <row r="214" ht="14.25" customHeight="1">
      <c r="C214" s="6"/>
      <c r="D214" s="116"/>
      <c r="G214" s="116"/>
      <c r="N214" s="116"/>
      <c r="U214" s="116"/>
      <c r="W214" s="116"/>
      <c r="X214" s="116"/>
      <c r="AA214" s="116"/>
      <c r="AG214" s="116"/>
      <c r="AM214" s="116"/>
      <c r="AN214" s="116"/>
      <c r="AQ214" s="188"/>
      <c r="AY214" s="188"/>
    </row>
    <row r="215" ht="14.25" customHeight="1">
      <c r="C215" s="6"/>
      <c r="D215" s="116"/>
      <c r="G215" s="116"/>
      <c r="N215" s="116"/>
      <c r="U215" s="116"/>
      <c r="W215" s="116"/>
      <c r="X215" s="116"/>
      <c r="AA215" s="116"/>
      <c r="AG215" s="116"/>
      <c r="AM215" s="116"/>
      <c r="AN215" s="116"/>
      <c r="AQ215" s="188"/>
      <c r="AY215" s="188"/>
    </row>
    <row r="216" ht="14.25" customHeight="1">
      <c r="C216" s="6"/>
      <c r="D216" s="116"/>
      <c r="G216" s="116"/>
      <c r="N216" s="116"/>
      <c r="U216" s="116"/>
      <c r="W216" s="116"/>
      <c r="X216" s="116"/>
      <c r="AA216" s="116"/>
      <c r="AG216" s="116"/>
      <c r="AM216" s="116"/>
      <c r="AN216" s="116"/>
      <c r="AQ216" s="188"/>
      <c r="AY216" s="188"/>
    </row>
    <row r="217" ht="14.25" customHeight="1">
      <c r="C217" s="6"/>
      <c r="D217" s="116"/>
      <c r="G217" s="116"/>
      <c r="N217" s="116"/>
      <c r="U217" s="116"/>
      <c r="W217" s="116"/>
      <c r="X217" s="116"/>
      <c r="AA217" s="116"/>
      <c r="AG217" s="116"/>
      <c r="AM217" s="116"/>
      <c r="AN217" s="116"/>
      <c r="AQ217" s="188"/>
      <c r="AY217" s="188"/>
    </row>
    <row r="218" ht="14.25" customHeight="1">
      <c r="C218" s="6"/>
      <c r="D218" s="116"/>
      <c r="G218" s="116"/>
      <c r="N218" s="116"/>
      <c r="U218" s="116"/>
      <c r="W218" s="116"/>
      <c r="X218" s="116"/>
      <c r="AA218" s="116"/>
      <c r="AG218" s="116"/>
      <c r="AM218" s="116"/>
      <c r="AN218" s="116"/>
      <c r="AQ218" s="188"/>
      <c r="AY218" s="188"/>
    </row>
    <row r="219" ht="14.25" customHeight="1">
      <c r="C219" s="6"/>
      <c r="D219" s="116"/>
      <c r="G219" s="116"/>
      <c r="N219" s="116"/>
      <c r="U219" s="116"/>
      <c r="W219" s="116"/>
      <c r="X219" s="116"/>
      <c r="AA219" s="116"/>
      <c r="AG219" s="116"/>
      <c r="AM219" s="116"/>
      <c r="AN219" s="116"/>
      <c r="AQ219" s="188"/>
      <c r="AY219" s="188"/>
    </row>
    <row r="220" ht="14.25" customHeight="1">
      <c r="C220" s="6"/>
      <c r="D220" s="116"/>
      <c r="G220" s="116"/>
      <c r="N220" s="116"/>
      <c r="U220" s="116"/>
      <c r="W220" s="116"/>
      <c r="X220" s="116"/>
      <c r="AA220" s="116"/>
      <c r="AG220" s="116"/>
      <c r="AM220" s="116"/>
      <c r="AN220" s="116"/>
      <c r="AQ220" s="188"/>
      <c r="AY220" s="188"/>
    </row>
    <row r="221" ht="14.25" customHeight="1">
      <c r="C221" s="6"/>
      <c r="D221" s="116"/>
      <c r="G221" s="116"/>
      <c r="N221" s="116"/>
      <c r="U221" s="116"/>
      <c r="W221" s="116"/>
      <c r="X221" s="116"/>
      <c r="AA221" s="116"/>
      <c r="AG221" s="116"/>
      <c r="AM221" s="116"/>
      <c r="AN221" s="116"/>
      <c r="AQ221" s="188"/>
      <c r="AY221" s="188"/>
    </row>
    <row r="222" ht="14.25" customHeight="1">
      <c r="C222" s="6"/>
      <c r="D222" s="116"/>
      <c r="G222" s="116"/>
      <c r="N222" s="116"/>
      <c r="U222" s="116"/>
      <c r="W222" s="116"/>
      <c r="X222" s="116"/>
      <c r="AA222" s="116"/>
      <c r="AG222" s="116"/>
      <c r="AM222" s="116"/>
      <c r="AN222" s="116"/>
      <c r="AQ222" s="188"/>
      <c r="AY222" s="188"/>
    </row>
    <row r="223" ht="14.25" customHeight="1">
      <c r="C223" s="6"/>
      <c r="D223" s="116"/>
      <c r="G223" s="116"/>
      <c r="N223" s="116"/>
      <c r="U223" s="116"/>
      <c r="W223" s="116"/>
      <c r="X223" s="116"/>
      <c r="AA223" s="116"/>
      <c r="AG223" s="116"/>
      <c r="AM223" s="116"/>
      <c r="AN223" s="116"/>
      <c r="AQ223" s="188"/>
      <c r="AY223" s="188"/>
    </row>
    <row r="224" ht="14.25" customHeight="1">
      <c r="C224" s="6"/>
      <c r="D224" s="116"/>
      <c r="G224" s="116"/>
      <c r="N224" s="116"/>
      <c r="U224" s="116"/>
      <c r="W224" s="116"/>
      <c r="X224" s="116"/>
      <c r="AA224" s="116"/>
      <c r="AG224" s="116"/>
      <c r="AM224" s="116"/>
      <c r="AN224" s="116"/>
      <c r="AQ224" s="188"/>
      <c r="AY224" s="188"/>
    </row>
    <row r="225" ht="14.25" customHeight="1">
      <c r="C225" s="6"/>
      <c r="D225" s="116"/>
      <c r="G225" s="116"/>
      <c r="N225" s="116"/>
      <c r="U225" s="116"/>
      <c r="W225" s="116"/>
      <c r="X225" s="116"/>
      <c r="AA225" s="116"/>
      <c r="AG225" s="116"/>
      <c r="AM225" s="116"/>
      <c r="AN225" s="116"/>
      <c r="AQ225" s="188"/>
      <c r="AY225" s="188"/>
    </row>
    <row r="226" ht="14.25" customHeight="1">
      <c r="C226" s="6"/>
      <c r="D226" s="116"/>
      <c r="G226" s="116"/>
      <c r="N226" s="116"/>
      <c r="U226" s="116"/>
      <c r="W226" s="116"/>
      <c r="X226" s="116"/>
      <c r="AA226" s="116"/>
      <c r="AG226" s="116"/>
      <c r="AM226" s="116"/>
      <c r="AN226" s="116"/>
      <c r="AQ226" s="188"/>
      <c r="AY226" s="188"/>
    </row>
    <row r="227" ht="14.25" customHeight="1">
      <c r="C227" s="6"/>
      <c r="D227" s="116"/>
      <c r="G227" s="116"/>
      <c r="N227" s="116"/>
      <c r="U227" s="116"/>
      <c r="W227" s="116"/>
      <c r="X227" s="116"/>
      <c r="AA227" s="116"/>
      <c r="AG227" s="116"/>
      <c r="AM227" s="116"/>
      <c r="AN227" s="116"/>
      <c r="AQ227" s="188"/>
      <c r="AY227" s="188"/>
    </row>
    <row r="228" ht="14.25" customHeight="1">
      <c r="C228" s="6"/>
      <c r="D228" s="116"/>
      <c r="G228" s="116"/>
      <c r="N228" s="116"/>
      <c r="U228" s="116"/>
      <c r="W228" s="116"/>
      <c r="X228" s="116"/>
      <c r="AA228" s="116"/>
      <c r="AG228" s="116"/>
      <c r="AM228" s="116"/>
      <c r="AN228" s="116"/>
      <c r="AQ228" s="188"/>
      <c r="AY228" s="188"/>
    </row>
    <row r="229" ht="14.25" customHeight="1">
      <c r="C229" s="6"/>
      <c r="D229" s="116"/>
      <c r="G229" s="116"/>
      <c r="N229" s="116"/>
      <c r="U229" s="116"/>
      <c r="W229" s="116"/>
      <c r="X229" s="116"/>
      <c r="AA229" s="116"/>
      <c r="AG229" s="116"/>
      <c r="AM229" s="116"/>
      <c r="AN229" s="116"/>
      <c r="AQ229" s="188"/>
      <c r="AY229" s="188"/>
    </row>
    <row r="230" ht="14.25" customHeight="1">
      <c r="C230" s="6"/>
      <c r="D230" s="116"/>
      <c r="G230" s="116"/>
      <c r="N230" s="116"/>
      <c r="U230" s="116"/>
      <c r="W230" s="116"/>
      <c r="X230" s="116"/>
      <c r="AA230" s="116"/>
      <c r="AG230" s="116"/>
      <c r="AM230" s="116"/>
      <c r="AN230" s="116"/>
      <c r="AQ230" s="188"/>
      <c r="AY230" s="188"/>
    </row>
    <row r="231" ht="14.25" customHeight="1">
      <c r="C231" s="6"/>
      <c r="D231" s="116"/>
      <c r="G231" s="116"/>
      <c r="N231" s="116"/>
      <c r="U231" s="116"/>
      <c r="W231" s="116"/>
      <c r="X231" s="116"/>
      <c r="AA231" s="116"/>
      <c r="AG231" s="116"/>
      <c r="AM231" s="116"/>
      <c r="AN231" s="116"/>
      <c r="AQ231" s="188"/>
      <c r="AY231" s="188"/>
    </row>
    <row r="232" ht="14.25" customHeight="1">
      <c r="C232" s="6"/>
      <c r="D232" s="116"/>
      <c r="G232" s="116"/>
      <c r="N232" s="116"/>
      <c r="U232" s="116"/>
      <c r="W232" s="116"/>
      <c r="X232" s="116"/>
      <c r="AA232" s="116"/>
      <c r="AG232" s="116"/>
      <c r="AM232" s="116"/>
      <c r="AN232" s="116"/>
      <c r="AQ232" s="188"/>
      <c r="AY232" s="188"/>
    </row>
    <row r="233" ht="14.25" customHeight="1">
      <c r="C233" s="6"/>
      <c r="D233" s="116"/>
      <c r="G233" s="116"/>
      <c r="N233" s="116"/>
      <c r="U233" s="116"/>
      <c r="W233" s="116"/>
      <c r="X233" s="116"/>
      <c r="AA233" s="116"/>
      <c r="AG233" s="116"/>
      <c r="AM233" s="116"/>
      <c r="AN233" s="116"/>
      <c r="AQ233" s="188"/>
      <c r="AY233" s="188"/>
    </row>
    <row r="234" ht="14.25" customHeight="1">
      <c r="C234" s="6"/>
      <c r="D234" s="116"/>
      <c r="G234" s="116"/>
      <c r="N234" s="116"/>
      <c r="U234" s="116"/>
      <c r="W234" s="116"/>
      <c r="X234" s="116"/>
      <c r="AA234" s="116"/>
      <c r="AG234" s="116"/>
      <c r="AM234" s="116"/>
      <c r="AN234" s="116"/>
      <c r="AQ234" s="188"/>
      <c r="AY234" s="188"/>
    </row>
    <row r="235" ht="14.25" customHeight="1">
      <c r="C235" s="6"/>
      <c r="D235" s="116"/>
      <c r="G235" s="116"/>
      <c r="N235" s="116"/>
      <c r="U235" s="116"/>
      <c r="W235" s="116"/>
      <c r="X235" s="116"/>
      <c r="AA235" s="116"/>
      <c r="AG235" s="116"/>
      <c r="AM235" s="116"/>
      <c r="AN235" s="116"/>
      <c r="AQ235" s="188"/>
      <c r="AY235" s="188"/>
    </row>
    <row r="236" ht="14.25" customHeight="1">
      <c r="C236" s="6"/>
      <c r="D236" s="116"/>
      <c r="G236" s="116"/>
      <c r="N236" s="116"/>
      <c r="U236" s="116"/>
      <c r="W236" s="116"/>
      <c r="X236" s="116"/>
      <c r="AA236" s="116"/>
      <c r="AG236" s="116"/>
      <c r="AM236" s="116"/>
      <c r="AN236" s="116"/>
      <c r="AQ236" s="188"/>
      <c r="AY236" s="188"/>
    </row>
    <row r="237" ht="14.25" customHeight="1">
      <c r="C237" s="6"/>
      <c r="D237" s="116"/>
      <c r="G237" s="116"/>
      <c r="N237" s="116"/>
      <c r="U237" s="116"/>
      <c r="W237" s="116"/>
      <c r="X237" s="116"/>
      <c r="AA237" s="116"/>
      <c r="AG237" s="116"/>
      <c r="AM237" s="116"/>
      <c r="AN237" s="116"/>
      <c r="AQ237" s="188"/>
      <c r="AY237" s="188"/>
    </row>
    <row r="238" ht="14.25" customHeight="1">
      <c r="C238" s="6"/>
      <c r="D238" s="116"/>
      <c r="G238" s="116"/>
      <c r="N238" s="116"/>
      <c r="U238" s="116"/>
      <c r="W238" s="116"/>
      <c r="X238" s="116"/>
      <c r="AA238" s="116"/>
      <c r="AG238" s="116"/>
      <c r="AM238" s="116"/>
      <c r="AN238" s="116"/>
      <c r="AQ238" s="188"/>
      <c r="AY238" s="188"/>
    </row>
    <row r="239" ht="14.25" customHeight="1">
      <c r="C239" s="6"/>
      <c r="D239" s="116"/>
      <c r="G239" s="116"/>
      <c r="N239" s="116"/>
      <c r="U239" s="116"/>
      <c r="W239" s="116"/>
      <c r="X239" s="116"/>
      <c r="AA239" s="116"/>
      <c r="AG239" s="116"/>
      <c r="AM239" s="116"/>
      <c r="AN239" s="116"/>
      <c r="AQ239" s="188"/>
      <c r="AY239" s="188"/>
    </row>
    <row r="240" ht="14.25" customHeight="1">
      <c r="C240" s="6"/>
      <c r="D240" s="116"/>
      <c r="G240" s="116"/>
      <c r="N240" s="116"/>
      <c r="U240" s="116"/>
      <c r="W240" s="116"/>
      <c r="X240" s="116"/>
      <c r="AA240" s="116"/>
      <c r="AG240" s="116"/>
      <c r="AM240" s="116"/>
      <c r="AN240" s="116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18">
        <v>344.0</v>
      </c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126" t="s">
        <v>84</v>
      </c>
      <c r="MR13" s="126" t="s">
        <v>85</v>
      </c>
      <c r="MS13" s="126" t="s">
        <v>83</v>
      </c>
      <c r="MT13" s="126" t="s">
        <v>89</v>
      </c>
      <c r="MU13" s="126" t="s">
        <v>87</v>
      </c>
      <c r="MV13" s="126" t="s">
        <v>88</v>
      </c>
      <c r="MW13" s="126" t="s">
        <v>86</v>
      </c>
      <c r="MX13" s="126"/>
      <c r="MY13" s="126"/>
      <c r="MZ13" s="126" t="s">
        <v>84</v>
      </c>
      <c r="NA13" s="126" t="s">
        <v>85</v>
      </c>
      <c r="NB13" s="126" t="s">
        <v>83</v>
      </c>
      <c r="NC13" s="126" t="s">
        <v>89</v>
      </c>
      <c r="ND13" s="126" t="s">
        <v>87</v>
      </c>
      <c r="NE13" s="126" t="s">
        <v>88</v>
      </c>
      <c r="NF13" s="126" t="s">
        <v>86</v>
      </c>
      <c r="NG13" s="45"/>
      <c r="NH13" s="126"/>
      <c r="NI13" s="45" t="s">
        <v>84</v>
      </c>
      <c r="NJ13" s="45" t="s">
        <v>85</v>
      </c>
      <c r="NK13" s="45" t="s">
        <v>83</v>
      </c>
      <c r="NL13" s="126" t="s">
        <v>89</v>
      </c>
      <c r="NM13" s="45" t="s">
        <v>87</v>
      </c>
      <c r="NN13" s="45" t="s">
        <v>88</v>
      </c>
      <c r="NO13" s="45" t="s">
        <v>86</v>
      </c>
      <c r="NP13" s="45"/>
    </row>
    <row r="14" ht="14.25" customHeight="1">
      <c r="A14" s="49">
        <v>0.0416666666666667</v>
      </c>
      <c r="B14" s="50"/>
      <c r="C14" s="51">
        <v>50.45</v>
      </c>
      <c r="D14" s="195">
        <v>343.0</v>
      </c>
      <c r="E14" s="53">
        <v>136.0</v>
      </c>
      <c r="F14" s="53">
        <v>56.0</v>
      </c>
      <c r="G14" s="53">
        <v>12.4</v>
      </c>
      <c r="H14" s="54"/>
      <c r="I14" s="53">
        <v>6.0</v>
      </c>
      <c r="J14" s="53">
        <v>53.0</v>
      </c>
      <c r="K14" s="53">
        <v>52.0</v>
      </c>
      <c r="L14" s="53">
        <v>141.0</v>
      </c>
      <c r="M14" s="53">
        <v>49.0</v>
      </c>
      <c r="N14" s="53">
        <v>11.9</v>
      </c>
      <c r="O14" s="54"/>
      <c r="P14" s="53">
        <v>6.0</v>
      </c>
      <c r="Q14" s="53">
        <v>56.0</v>
      </c>
      <c r="R14" s="53">
        <v>54.0</v>
      </c>
      <c r="S14" s="53">
        <v>347.5</v>
      </c>
      <c r="T14" s="53">
        <v>170.3</v>
      </c>
      <c r="U14" s="53">
        <v>91.9</v>
      </c>
      <c r="V14" s="54"/>
      <c r="W14" s="53">
        <v>343.1</v>
      </c>
      <c r="X14" s="53">
        <v>163.2</v>
      </c>
      <c r="Y14" s="53">
        <v>59.2</v>
      </c>
      <c r="Z14" s="54"/>
      <c r="AA14" s="53">
        <v>347.3</v>
      </c>
      <c r="AB14" s="53">
        <v>519.2</v>
      </c>
      <c r="AC14" s="53">
        <v>302.0</v>
      </c>
      <c r="AD14" s="54"/>
      <c r="AE14" s="53">
        <v>346.8</v>
      </c>
      <c r="AF14" s="53">
        <v>476.7</v>
      </c>
      <c r="AG14" s="53">
        <v>274.5</v>
      </c>
      <c r="AH14" s="54"/>
      <c r="AI14" s="53">
        <v>354.3</v>
      </c>
      <c r="AJ14" s="53">
        <v>380.1</v>
      </c>
      <c r="AK14" s="53">
        <v>230.0</v>
      </c>
      <c r="AL14" s="54"/>
      <c r="AM14" s="53">
        <v>345.7</v>
      </c>
      <c r="AN14" s="53">
        <v>389.3</v>
      </c>
      <c r="AO14" s="53">
        <v>220.1</v>
      </c>
      <c r="AP14" s="54"/>
      <c r="AQ14" s="53">
        <v>136.0</v>
      </c>
      <c r="AR14" s="54">
        <f t="shared" ref="AR14:AS14" si="1">F14</f>
        <v>56</v>
      </c>
      <c r="AS14" s="56">
        <f t="shared" si="1"/>
        <v>12.4</v>
      </c>
      <c r="AT14" s="54"/>
      <c r="AU14" s="54">
        <f t="shared" ref="AU14:AW14" si="2">L14</f>
        <v>141</v>
      </c>
      <c r="AV14" s="54">
        <f t="shared" si="2"/>
        <v>49</v>
      </c>
      <c r="AW14" s="54">
        <f t="shared" si="2"/>
        <v>11.9</v>
      </c>
      <c r="AX14" s="54"/>
      <c r="AY14" s="182">
        <f t="shared" ref="AY14:AY23" si="6">E14</f>
        <v>136</v>
      </c>
      <c r="AZ14" s="54"/>
      <c r="BA14" s="54"/>
      <c r="BB14" s="54"/>
      <c r="BC14" s="57"/>
      <c r="BD14" s="54">
        <v>141.0</v>
      </c>
      <c r="BE14" s="53">
        <v>32.0</v>
      </c>
      <c r="BF14" s="53">
        <v>8.0</v>
      </c>
      <c r="BG14" s="127">
        <v>0.4</v>
      </c>
      <c r="BH14" s="54"/>
      <c r="BI14" s="53">
        <v>2.0</v>
      </c>
      <c r="BJ14" s="127">
        <v>79.0</v>
      </c>
      <c r="BK14" s="127">
        <v>50.0</v>
      </c>
      <c r="BL14" s="57"/>
      <c r="BM14" s="58">
        <v>342.0</v>
      </c>
      <c r="BN14" s="58">
        <v>146.0</v>
      </c>
      <c r="BO14" s="59">
        <f>13+121+89</f>
        <v>223</v>
      </c>
      <c r="BP14" s="58">
        <v>11.2</v>
      </c>
      <c r="BQ14" s="59"/>
      <c r="BR14" s="58">
        <v>6.0</v>
      </c>
      <c r="BS14" s="58">
        <v>58.0</v>
      </c>
      <c r="BT14" s="58">
        <v>56.0</v>
      </c>
      <c r="BU14" s="59">
        <f t="shared" ref="BU14:BU32" si="7">BM14</f>
        <v>342</v>
      </c>
      <c r="BV14" s="58">
        <v>290.0</v>
      </c>
      <c r="BW14" s="58">
        <v>168.0</v>
      </c>
      <c r="BX14" s="58">
        <v>14.0</v>
      </c>
      <c r="BY14" s="58">
        <v>335.0</v>
      </c>
      <c r="BZ14" s="58">
        <v>308.0</v>
      </c>
      <c r="CA14" s="58">
        <v>170.0</v>
      </c>
      <c r="CB14" s="58">
        <v>13.0</v>
      </c>
      <c r="CC14" s="58">
        <v>341.0</v>
      </c>
      <c r="CD14" s="58">
        <v>298.0</v>
      </c>
      <c r="CE14" s="58">
        <v>170.0</v>
      </c>
      <c r="CF14" s="58">
        <v>12.0</v>
      </c>
      <c r="CG14" s="58">
        <v>335.0</v>
      </c>
      <c r="CH14" s="58">
        <v>300.0</v>
      </c>
      <c r="CI14" s="58">
        <v>169.0</v>
      </c>
      <c r="CJ14" s="58">
        <v>14.0</v>
      </c>
      <c r="CK14" s="58">
        <v>348.0</v>
      </c>
      <c r="CL14" s="58">
        <v>292.0</v>
      </c>
      <c r="CM14" s="58">
        <v>163.0</v>
      </c>
      <c r="CN14" s="58">
        <v>4.0</v>
      </c>
      <c r="CO14" s="58">
        <v>332.0</v>
      </c>
      <c r="CP14" s="58">
        <v>307.0</v>
      </c>
      <c r="CQ14" s="58">
        <v>152.0</v>
      </c>
      <c r="CR14" s="58">
        <v>5.0</v>
      </c>
      <c r="CS14" s="58">
        <v>335.0</v>
      </c>
      <c r="CT14" s="58">
        <v>300.0</v>
      </c>
      <c r="CU14" s="58">
        <v>176.0</v>
      </c>
      <c r="CV14" s="58">
        <v>10.0</v>
      </c>
      <c r="CW14" s="58">
        <v>339.0</v>
      </c>
      <c r="CX14" s="58">
        <v>198.0</v>
      </c>
      <c r="CY14" s="58">
        <v>82.0</v>
      </c>
      <c r="CZ14" s="58">
        <v>60.0</v>
      </c>
      <c r="DA14" s="58">
        <v>324.0</v>
      </c>
      <c r="DB14" s="58">
        <v>205.0</v>
      </c>
      <c r="DC14" s="58">
        <v>86.0</v>
      </c>
      <c r="DD14" s="58">
        <v>72.0</v>
      </c>
      <c r="DE14" s="59">
        <f t="shared" ref="DE14:DE32" si="8">BN14</f>
        <v>146</v>
      </c>
      <c r="DF14" s="58">
        <v>35.0</v>
      </c>
      <c r="DG14" s="59">
        <f t="shared" ref="DG14:DH14" si="3">BO14</f>
        <v>223</v>
      </c>
      <c r="DH14" s="59">
        <f t="shared" si="3"/>
        <v>11.2</v>
      </c>
      <c r="DI14" s="59"/>
      <c r="DJ14" s="58">
        <v>7.0</v>
      </c>
      <c r="DK14" s="58">
        <v>57.0</v>
      </c>
      <c r="DL14" s="58">
        <v>53.0</v>
      </c>
      <c r="DM14" s="57"/>
      <c r="DN14" s="61">
        <v>338.0</v>
      </c>
      <c r="DO14" s="61">
        <v>139.0</v>
      </c>
      <c r="DP14" s="61">
        <v>46.75</v>
      </c>
      <c r="DQ14" s="61">
        <v>25.61</v>
      </c>
      <c r="DR14" s="61">
        <v>7.95</v>
      </c>
      <c r="DS14" s="61">
        <v>8.0</v>
      </c>
      <c r="DT14" s="61">
        <v>44.0</v>
      </c>
      <c r="DU14" s="61">
        <v>47.6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344.0</v>
      </c>
      <c r="EF14" s="226">
        <v>138.0</v>
      </c>
      <c r="EG14" s="226">
        <v>70.0</v>
      </c>
      <c r="EH14" s="226">
        <v>3.0</v>
      </c>
      <c r="EI14" s="64"/>
      <c r="EJ14" s="226">
        <v>9.0</v>
      </c>
      <c r="EK14" s="226">
        <v>36.0</v>
      </c>
      <c r="EL14" s="226">
        <v>40.0</v>
      </c>
      <c r="EM14" s="226">
        <v>138.0</v>
      </c>
      <c r="EN14" s="226">
        <v>75.0</v>
      </c>
      <c r="EO14" s="226">
        <v>3.5</v>
      </c>
      <c r="EP14" s="64"/>
      <c r="EQ14" s="226">
        <v>9.0</v>
      </c>
      <c r="ER14" s="226">
        <v>36.0</v>
      </c>
      <c r="ES14" s="226">
        <v>41.0</v>
      </c>
      <c r="ET14" s="226">
        <v>342.0</v>
      </c>
      <c r="EU14" s="226">
        <v>0.0</v>
      </c>
      <c r="EV14" s="226">
        <v>0.0</v>
      </c>
      <c r="EW14" s="226">
        <v>0.0</v>
      </c>
      <c r="EX14" s="226">
        <v>340.0</v>
      </c>
      <c r="EY14" s="226">
        <v>257.0</v>
      </c>
      <c r="EZ14" s="226">
        <v>149.1</v>
      </c>
      <c r="FA14" s="226">
        <v>-10.8</v>
      </c>
      <c r="FB14" s="226">
        <v>341.0</v>
      </c>
      <c r="FC14" s="226">
        <v>0.0</v>
      </c>
      <c r="FD14" s="226">
        <v>0.0</v>
      </c>
      <c r="FE14" s="226">
        <v>0.0</v>
      </c>
      <c r="FF14" s="226">
        <v>340.0</v>
      </c>
      <c r="FG14" s="226">
        <v>260.0</v>
      </c>
      <c r="FH14" s="226">
        <v>148.9</v>
      </c>
      <c r="FI14" s="226">
        <v>-21.9</v>
      </c>
      <c r="FJ14" s="226">
        <v>344.0</v>
      </c>
      <c r="FK14" s="226">
        <v>246.0</v>
      </c>
      <c r="FL14" s="226">
        <v>142.2</v>
      </c>
      <c r="FM14" s="64"/>
      <c r="FN14" s="226">
        <v>344.0</v>
      </c>
      <c r="FO14" s="226">
        <v>262.0</v>
      </c>
      <c r="FP14" s="226">
        <v>143.7</v>
      </c>
      <c r="FQ14" s="226">
        <v>-4.3</v>
      </c>
      <c r="FR14" s="226">
        <v>138.0</v>
      </c>
      <c r="FS14" s="64"/>
      <c r="FT14" s="226">
        <v>11.1</v>
      </c>
      <c r="FU14" s="64"/>
      <c r="FV14" s="226">
        <v>138.0</v>
      </c>
      <c r="FW14" s="64"/>
      <c r="FX14" s="64"/>
      <c r="FY14" s="64"/>
      <c r="FZ14" s="57"/>
      <c r="GA14" s="66">
        <v>340.0</v>
      </c>
      <c r="GB14" s="66">
        <v>350.96</v>
      </c>
      <c r="GC14" s="66">
        <v>222.24</v>
      </c>
      <c r="GD14" s="66">
        <v>-8.17</v>
      </c>
      <c r="GE14" s="66">
        <v>340.0</v>
      </c>
      <c r="GF14" s="66">
        <v>356.24</v>
      </c>
      <c r="GG14" s="66">
        <v>220.26</v>
      </c>
      <c r="GH14" s="66">
        <v>15.11</v>
      </c>
      <c r="GI14" s="66">
        <v>340.0</v>
      </c>
      <c r="GJ14" s="66">
        <v>247.21</v>
      </c>
      <c r="GK14" s="66">
        <v>-142.14</v>
      </c>
      <c r="GL14" s="66">
        <v>7.11</v>
      </c>
      <c r="GM14" s="66">
        <v>340.0</v>
      </c>
      <c r="GN14" s="66">
        <v>252.93</v>
      </c>
      <c r="GO14" s="66">
        <v>-143.23</v>
      </c>
      <c r="GP14" s="66">
        <v>9.17</v>
      </c>
      <c r="GQ14" s="66">
        <v>340.0</v>
      </c>
      <c r="GR14" s="66">
        <v>144.07</v>
      </c>
      <c r="GS14" s="66">
        <v>-78.21</v>
      </c>
      <c r="GT14" s="66">
        <v>0.0</v>
      </c>
      <c r="GU14" s="66">
        <v>340.0</v>
      </c>
      <c r="GV14" s="66">
        <v>151.23</v>
      </c>
      <c r="GW14" s="66">
        <v>-78.52</v>
      </c>
      <c r="GX14" s="66">
        <v>-7.29</v>
      </c>
      <c r="GY14" s="57"/>
      <c r="GZ14" s="98" t="s">
        <v>91</v>
      </c>
      <c r="HA14" s="98" t="s">
        <v>92</v>
      </c>
      <c r="HB14" s="98">
        <v>204.0</v>
      </c>
      <c r="HC14" s="97">
        <f t="shared" ref="HC14:HC37" si="10">HB14/20</f>
        <v>10.2</v>
      </c>
      <c r="HD14" s="97">
        <f t="shared" ref="HD14:HD37" si="11">HC14*0.4</f>
        <v>4.08</v>
      </c>
      <c r="HE14" s="98">
        <v>8.0</v>
      </c>
      <c r="HF14" s="99">
        <v>54.0</v>
      </c>
      <c r="HG14" s="99">
        <v>52.0</v>
      </c>
      <c r="HH14" s="98" t="s">
        <v>91</v>
      </c>
      <c r="HI14" s="98" t="s">
        <v>92</v>
      </c>
      <c r="HJ14" s="98">
        <v>112.0</v>
      </c>
      <c r="HK14" s="97">
        <f t="shared" ref="HK14:HK37" si="12">HJ14/20</f>
        <v>5.6</v>
      </c>
      <c r="HL14" s="97">
        <f t="shared" ref="HL14:HL37" si="13">HK14*0.4</f>
        <v>2.24</v>
      </c>
      <c r="HM14" s="98">
        <v>5.0</v>
      </c>
      <c r="HN14" s="99">
        <v>54.0</v>
      </c>
      <c r="HO14" s="99">
        <v>54.0</v>
      </c>
      <c r="HP14" s="98" t="s">
        <v>91</v>
      </c>
      <c r="HQ14" s="98" t="s">
        <v>92</v>
      </c>
      <c r="HR14" s="98">
        <v>177.0</v>
      </c>
      <c r="HS14" s="97">
        <f t="shared" ref="HS14:HS37" si="14">HR14/20</f>
        <v>8.85</v>
      </c>
      <c r="HT14" s="97">
        <f t="shared" ref="HT14:HT37" si="15">HS14*0.4</f>
        <v>3.54</v>
      </c>
      <c r="HU14" s="98">
        <v>7.0</v>
      </c>
      <c r="HV14" s="99">
        <v>52.0</v>
      </c>
      <c r="HW14" s="99">
        <v>52.0</v>
      </c>
      <c r="HX14" s="57"/>
      <c r="HY14" s="72">
        <v>136.0</v>
      </c>
      <c r="HZ14" s="72">
        <v>33.0</v>
      </c>
      <c r="IA14" s="72">
        <v>6.0</v>
      </c>
      <c r="IB14" s="72">
        <v>0.3</v>
      </c>
      <c r="IC14" s="73"/>
      <c r="ID14" s="72">
        <v>2.0</v>
      </c>
      <c r="IE14" s="72">
        <v>58.0</v>
      </c>
      <c r="IF14" s="72">
        <v>38.0</v>
      </c>
      <c r="IG14" s="57"/>
      <c r="IH14" s="74">
        <v>144.0</v>
      </c>
      <c r="II14" s="74">
        <v>35.3</v>
      </c>
      <c r="IJ14" s="74">
        <v>8.0</v>
      </c>
      <c r="IK14" s="74">
        <v>0.2</v>
      </c>
      <c r="IL14" s="74">
        <v>0.3</v>
      </c>
      <c r="IM14" s="74">
        <v>6.0</v>
      </c>
      <c r="IN14" s="74">
        <v>45.0</v>
      </c>
      <c r="IO14" s="74">
        <v>44.0</v>
      </c>
      <c r="IP14" s="74">
        <v>144.0</v>
      </c>
      <c r="IQ14" s="74">
        <v>36.0</v>
      </c>
      <c r="IR14" s="74">
        <v>8.0</v>
      </c>
      <c r="IS14" s="74">
        <v>0.1</v>
      </c>
      <c r="IT14" s="74">
        <v>0.5</v>
      </c>
      <c r="IU14" s="74">
        <v>12.0</v>
      </c>
      <c r="IV14" s="74">
        <v>46.0</v>
      </c>
      <c r="IW14" s="74">
        <v>45.0</v>
      </c>
      <c r="IX14" s="57"/>
      <c r="IY14" s="149">
        <v>139.92</v>
      </c>
      <c r="IZ14" s="149">
        <v>34.6</v>
      </c>
      <c r="JA14" s="149">
        <v>436.38</v>
      </c>
      <c r="JB14" s="149">
        <v>21.81</v>
      </c>
      <c r="JC14" s="149">
        <v>7.96</v>
      </c>
      <c r="JD14" s="149">
        <v>3.0</v>
      </c>
      <c r="JE14" s="149">
        <v>64.86</v>
      </c>
      <c r="JF14" s="149">
        <v>43.39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139.0</v>
      </c>
      <c r="JQ14" s="78">
        <v>32.6</v>
      </c>
      <c r="JR14" s="78">
        <v>0.0</v>
      </c>
      <c r="JS14" s="78">
        <v>0.0</v>
      </c>
      <c r="JT14" s="78">
        <v>0.0</v>
      </c>
      <c r="JU14" s="78">
        <v>2.0</v>
      </c>
      <c r="JV14" s="78" t="s">
        <v>111</v>
      </c>
      <c r="JW14" s="78" t="s">
        <v>111</v>
      </c>
      <c r="JX14" s="78">
        <v>139.0</v>
      </c>
      <c r="JY14" s="78">
        <v>34.5</v>
      </c>
      <c r="JZ14" s="78">
        <v>85.0</v>
      </c>
      <c r="KA14" s="78">
        <v>4.6</v>
      </c>
      <c r="KB14" s="78">
        <v>1.7</v>
      </c>
      <c r="KC14" s="78">
        <v>2.0</v>
      </c>
      <c r="KD14" s="78" t="s">
        <v>111</v>
      </c>
      <c r="KE14" s="78" t="s">
        <v>111</v>
      </c>
      <c r="KF14" s="57"/>
      <c r="KG14" s="79">
        <v>141.0</v>
      </c>
      <c r="KH14" s="238">
        <v>34.0</v>
      </c>
      <c r="KI14" s="238">
        <v>115.0</v>
      </c>
      <c r="KJ14" s="238">
        <v>5.9</v>
      </c>
      <c r="KK14" s="79"/>
      <c r="KL14" s="79">
        <v>1.0</v>
      </c>
      <c r="KM14" s="79">
        <v>50.0</v>
      </c>
      <c r="KN14" s="79">
        <v>50.0</v>
      </c>
      <c r="KO14" s="79">
        <v>141.0</v>
      </c>
      <c r="KP14" s="235">
        <v>34.0</v>
      </c>
      <c r="KQ14" s="235" t="s">
        <v>98</v>
      </c>
      <c r="KR14" s="235" t="s">
        <v>98</v>
      </c>
      <c r="KS14" s="79"/>
      <c r="KT14" s="79">
        <v>1.0</v>
      </c>
      <c r="KU14" s="79">
        <v>48.0</v>
      </c>
      <c r="KV14" s="79">
        <v>46.0</v>
      </c>
      <c r="KW14" s="57"/>
      <c r="KX14" s="81">
        <v>131.0</v>
      </c>
      <c r="KY14" s="81">
        <v>33.0</v>
      </c>
      <c r="KZ14" s="81">
        <v>208.0</v>
      </c>
      <c r="LA14" s="81">
        <v>10.2</v>
      </c>
      <c r="LB14" s="81">
        <v>2.0</v>
      </c>
      <c r="LC14" s="81">
        <v>3.0</v>
      </c>
      <c r="LD14" s="81">
        <v>48.0</v>
      </c>
      <c r="LE14" s="81">
        <v>48.0</v>
      </c>
      <c r="LF14" s="81">
        <v>131.0</v>
      </c>
      <c r="LG14" s="81">
        <v>33.0</v>
      </c>
      <c r="LH14" s="81">
        <v>267.0</v>
      </c>
      <c r="LI14" s="81">
        <v>13.1</v>
      </c>
      <c r="LJ14" s="81">
        <v>5.0</v>
      </c>
      <c r="LK14" s="81">
        <v>5.0</v>
      </c>
      <c r="LL14" s="81">
        <v>46.0</v>
      </c>
      <c r="LM14" s="81">
        <v>46.0</v>
      </c>
      <c r="LN14" s="57"/>
      <c r="LO14" s="82">
        <v>333.0</v>
      </c>
      <c r="LP14" s="82">
        <v>327.0</v>
      </c>
      <c r="LQ14" s="82">
        <v>182.0</v>
      </c>
      <c r="LR14" s="82">
        <v>67.0</v>
      </c>
      <c r="LS14" s="82">
        <v>313.0</v>
      </c>
      <c r="LT14" s="83">
        <v>60.0</v>
      </c>
      <c r="LU14" s="83">
        <v>8.1</v>
      </c>
      <c r="LV14" s="83">
        <v>139.0</v>
      </c>
      <c r="LW14" s="83">
        <v>114.0</v>
      </c>
      <c r="LX14" s="121">
        <v>57.0</v>
      </c>
      <c r="LY14" s="83">
        <v>54.0</v>
      </c>
      <c r="LZ14" s="83">
        <v>12.0</v>
      </c>
      <c r="MA14" s="121">
        <v>120.0</v>
      </c>
      <c r="MB14" s="83">
        <v>3.7</v>
      </c>
      <c r="MC14" s="83">
        <v>140.0</v>
      </c>
      <c r="MD14" s="83">
        <v>213.0</v>
      </c>
      <c r="ME14" s="83">
        <v>81.0</v>
      </c>
      <c r="MF14" s="83">
        <v>62.0</v>
      </c>
      <c r="MG14" s="83">
        <v>12.0</v>
      </c>
      <c r="MH14" s="83">
        <v>0.0</v>
      </c>
      <c r="MI14" s="83">
        <v>0.0</v>
      </c>
      <c r="MJ14" s="83">
        <v>0.0</v>
      </c>
      <c r="MK14" s="83">
        <v>0.0</v>
      </c>
      <c r="ML14" s="83">
        <v>45.0</v>
      </c>
      <c r="MM14" s="83">
        <v>43.0</v>
      </c>
      <c r="MN14" s="83">
        <v>5.0</v>
      </c>
      <c r="MO14" s="86"/>
      <c r="MP14" s="87"/>
      <c r="MQ14" s="83">
        <v>13.5</v>
      </c>
      <c r="MR14" s="83">
        <v>4.5</v>
      </c>
      <c r="MS14" s="83">
        <v>178.0</v>
      </c>
      <c r="MT14" s="83">
        <v>36.0</v>
      </c>
      <c r="MU14" s="83">
        <v>43.0</v>
      </c>
      <c r="MV14" s="88" t="s">
        <v>143</v>
      </c>
      <c r="MW14" s="83">
        <v>5.0</v>
      </c>
      <c r="MX14" s="88"/>
      <c r="MY14" s="88"/>
      <c r="MZ14" s="83">
        <v>17.1</v>
      </c>
      <c r="NA14" s="83">
        <v>5.6</v>
      </c>
      <c r="NB14" s="83">
        <v>308.0</v>
      </c>
      <c r="NC14" s="83">
        <v>35.0</v>
      </c>
      <c r="ND14" s="83">
        <v>52.0</v>
      </c>
      <c r="NE14" s="83">
        <v>52.0</v>
      </c>
      <c r="NF14" s="83">
        <v>5.0</v>
      </c>
      <c r="NG14" s="88"/>
      <c r="NH14" s="83"/>
      <c r="NI14" s="83">
        <v>0.0</v>
      </c>
      <c r="NJ14" s="83">
        <v>0.0</v>
      </c>
      <c r="NK14" s="83">
        <v>0.0</v>
      </c>
      <c r="NL14" s="83">
        <v>35.0</v>
      </c>
      <c r="NM14" s="83">
        <v>54.0</v>
      </c>
      <c r="NN14" s="83">
        <v>50.0</v>
      </c>
      <c r="NO14" s="83">
        <v>4.0</v>
      </c>
      <c r="NP14" s="87"/>
    </row>
    <row r="15" ht="14.25" customHeight="1">
      <c r="A15" s="49">
        <v>0.0833333333333333</v>
      </c>
      <c r="B15" s="50"/>
      <c r="C15" s="51">
        <v>50.61</v>
      </c>
      <c r="D15" s="195">
        <v>347.0</v>
      </c>
      <c r="E15" s="53">
        <v>136.0</v>
      </c>
      <c r="F15" s="53">
        <v>80.0</v>
      </c>
      <c r="G15" s="53">
        <v>17.7</v>
      </c>
      <c r="H15" s="54"/>
      <c r="I15" s="53">
        <v>6.0</v>
      </c>
      <c r="J15" s="53">
        <v>53.0</v>
      </c>
      <c r="K15" s="53">
        <v>52.0</v>
      </c>
      <c r="L15" s="53">
        <v>141.0</v>
      </c>
      <c r="M15" s="53">
        <v>44.0</v>
      </c>
      <c r="N15" s="53">
        <v>9.7</v>
      </c>
      <c r="O15" s="54"/>
      <c r="P15" s="53">
        <v>6.0</v>
      </c>
      <c r="Q15" s="53">
        <v>56.0</v>
      </c>
      <c r="R15" s="53">
        <v>54.0</v>
      </c>
      <c r="S15" s="53">
        <v>347.6</v>
      </c>
      <c r="T15" s="53">
        <v>155.1</v>
      </c>
      <c r="U15" s="53">
        <v>83.4</v>
      </c>
      <c r="V15" s="54"/>
      <c r="W15" s="53">
        <v>343.0</v>
      </c>
      <c r="X15" s="53">
        <v>151.3</v>
      </c>
      <c r="Y15" s="53">
        <v>52.9</v>
      </c>
      <c r="Z15" s="54"/>
      <c r="AA15" s="53">
        <v>349.7</v>
      </c>
      <c r="AB15" s="53">
        <v>483.9</v>
      </c>
      <c r="AC15" s="53">
        <v>286.5</v>
      </c>
      <c r="AD15" s="54"/>
      <c r="AE15" s="53">
        <v>349.1</v>
      </c>
      <c r="AF15" s="53">
        <v>447.4</v>
      </c>
      <c r="AG15" s="53">
        <v>262.1</v>
      </c>
      <c r="AH15" s="54"/>
      <c r="AI15" s="53">
        <v>355.8</v>
      </c>
      <c r="AJ15" s="53">
        <v>343.2</v>
      </c>
      <c r="AK15" s="53">
        <v>208.7</v>
      </c>
      <c r="AL15" s="54"/>
      <c r="AM15" s="53">
        <v>345.9</v>
      </c>
      <c r="AN15" s="53">
        <v>351.7</v>
      </c>
      <c r="AO15" s="53">
        <v>197.7</v>
      </c>
      <c r="AP15" s="54"/>
      <c r="AQ15" s="53">
        <v>136.0</v>
      </c>
      <c r="AR15" s="54">
        <f t="shared" ref="AR15:AS15" si="4">F15</f>
        <v>80</v>
      </c>
      <c r="AS15" s="56">
        <f t="shared" si="4"/>
        <v>17.7</v>
      </c>
      <c r="AT15" s="54"/>
      <c r="AU15" s="54">
        <f t="shared" ref="AU15:AW15" si="5">L15</f>
        <v>141</v>
      </c>
      <c r="AV15" s="54">
        <f t="shared" si="5"/>
        <v>44</v>
      </c>
      <c r="AW15" s="54">
        <f t="shared" si="5"/>
        <v>9.7</v>
      </c>
      <c r="AX15" s="54"/>
      <c r="AY15" s="182">
        <f t="shared" si="6"/>
        <v>136</v>
      </c>
      <c r="AZ15" s="54"/>
      <c r="BA15" s="54"/>
      <c r="BB15" s="54"/>
      <c r="BC15" s="89"/>
      <c r="BD15" s="54">
        <v>141.0</v>
      </c>
      <c r="BE15" s="53">
        <v>0.0</v>
      </c>
      <c r="BF15" s="53">
        <v>0.0</v>
      </c>
      <c r="BG15" s="127">
        <v>0.0</v>
      </c>
      <c r="BH15" s="54"/>
      <c r="BI15" s="53">
        <v>2.0</v>
      </c>
      <c r="BJ15" s="127">
        <v>79.0</v>
      </c>
      <c r="BK15" s="127">
        <v>50.0</v>
      </c>
      <c r="BL15" s="89"/>
      <c r="BM15" s="58">
        <v>343.0</v>
      </c>
      <c r="BN15" s="58">
        <v>146.0</v>
      </c>
      <c r="BO15" s="58">
        <v>175.0</v>
      </c>
      <c r="BP15" s="58">
        <v>8.8</v>
      </c>
      <c r="BQ15" s="59"/>
      <c r="BR15" s="58">
        <v>6.0</v>
      </c>
      <c r="BS15" s="58">
        <v>58.0</v>
      </c>
      <c r="BT15" s="58">
        <v>57.0</v>
      </c>
      <c r="BU15" s="59">
        <f t="shared" si="7"/>
        <v>343</v>
      </c>
      <c r="BV15" s="58">
        <v>217.0</v>
      </c>
      <c r="BW15" s="58">
        <v>129.0</v>
      </c>
      <c r="BX15" s="58">
        <v>13.0</v>
      </c>
      <c r="BY15" s="58">
        <v>335.0</v>
      </c>
      <c r="BZ15" s="58">
        <v>234.0</v>
      </c>
      <c r="CA15" s="58">
        <v>130.0</v>
      </c>
      <c r="CB15" s="58">
        <v>14.0</v>
      </c>
      <c r="CC15" s="58">
        <v>342.0</v>
      </c>
      <c r="CD15" s="58">
        <v>294.0</v>
      </c>
      <c r="CE15" s="58">
        <v>164.0</v>
      </c>
      <c r="CF15" s="58">
        <v>9.0</v>
      </c>
      <c r="CG15" s="58">
        <v>336.0</v>
      </c>
      <c r="CH15" s="58">
        <v>290.0</v>
      </c>
      <c r="CI15" s="58">
        <v>162.0</v>
      </c>
      <c r="CJ15" s="58">
        <v>11.0</v>
      </c>
      <c r="CK15" s="58">
        <v>349.0</v>
      </c>
      <c r="CL15" s="58">
        <v>247.0</v>
      </c>
      <c r="CM15" s="58">
        <v>148.0</v>
      </c>
      <c r="CN15" s="58">
        <v>4.0</v>
      </c>
      <c r="CO15" s="58">
        <v>333.0</v>
      </c>
      <c r="CP15" s="58">
        <v>282.0</v>
      </c>
      <c r="CQ15" s="58">
        <v>138.0</v>
      </c>
      <c r="CR15" s="58">
        <v>5.0</v>
      </c>
      <c r="CS15" s="58">
        <v>337.0</v>
      </c>
      <c r="CT15" s="58">
        <v>276.0</v>
      </c>
      <c r="CU15" s="58">
        <v>160.0</v>
      </c>
      <c r="CV15" s="58">
        <v>93.0</v>
      </c>
      <c r="CW15" s="58">
        <v>336.0</v>
      </c>
      <c r="CX15" s="58">
        <v>290.0</v>
      </c>
      <c r="CY15" s="58">
        <v>162.0</v>
      </c>
      <c r="CZ15" s="58">
        <v>11.0</v>
      </c>
      <c r="DA15" s="58">
        <v>338.0</v>
      </c>
      <c r="DB15" s="58">
        <v>169.0</v>
      </c>
      <c r="DC15" s="58">
        <v>58.0</v>
      </c>
      <c r="DD15" s="58">
        <v>54.0</v>
      </c>
      <c r="DE15" s="59">
        <f t="shared" si="8"/>
        <v>146</v>
      </c>
      <c r="DF15" s="58">
        <v>35.2</v>
      </c>
      <c r="DG15" s="59">
        <f t="shared" ref="DG15:DH15" si="9">BO15</f>
        <v>175</v>
      </c>
      <c r="DH15" s="59">
        <f t="shared" si="9"/>
        <v>8.8</v>
      </c>
      <c r="DI15" s="59"/>
      <c r="DJ15" s="58">
        <v>7.0</v>
      </c>
      <c r="DK15" s="58">
        <v>58.0</v>
      </c>
      <c r="DL15" s="58">
        <v>52.0</v>
      </c>
      <c r="DM15" s="89"/>
      <c r="DN15" s="61">
        <v>340.0</v>
      </c>
      <c r="DO15" s="61">
        <v>140.0</v>
      </c>
      <c r="DP15" s="61">
        <v>43.71</v>
      </c>
      <c r="DQ15" s="61">
        <v>23.06</v>
      </c>
      <c r="DR15" s="61">
        <v>6.71</v>
      </c>
      <c r="DS15" s="61">
        <v>8.0</v>
      </c>
      <c r="DT15" s="61">
        <v>43.0</v>
      </c>
      <c r="DU15" s="61">
        <v>47.9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346.0</v>
      </c>
      <c r="EF15" s="226">
        <v>139.0</v>
      </c>
      <c r="EG15" s="226">
        <v>71.0</v>
      </c>
      <c r="EH15" s="226">
        <v>3.0</v>
      </c>
      <c r="EI15" s="64"/>
      <c r="EJ15" s="226">
        <v>9.0</v>
      </c>
      <c r="EK15" s="226">
        <v>38.0</v>
      </c>
      <c r="EL15" s="226">
        <v>41.0</v>
      </c>
      <c r="EM15" s="226">
        <v>139.0</v>
      </c>
      <c r="EN15" s="226">
        <v>73.0</v>
      </c>
      <c r="EO15" s="226">
        <v>3.4</v>
      </c>
      <c r="EP15" s="64"/>
      <c r="EQ15" s="226">
        <v>9.0</v>
      </c>
      <c r="ER15" s="226">
        <v>37.0</v>
      </c>
      <c r="ES15" s="226">
        <v>42.0</v>
      </c>
      <c r="ET15" s="226">
        <v>344.0</v>
      </c>
      <c r="EU15" s="226">
        <v>0.0</v>
      </c>
      <c r="EV15" s="226">
        <v>0.0</v>
      </c>
      <c r="EW15" s="226">
        <v>0.0</v>
      </c>
      <c r="EX15" s="226">
        <v>343.0</v>
      </c>
      <c r="EY15" s="226">
        <v>256.0</v>
      </c>
      <c r="EZ15" s="226">
        <v>149.1</v>
      </c>
      <c r="FA15" s="226">
        <v>-30.4</v>
      </c>
      <c r="FB15" s="226">
        <v>343.0</v>
      </c>
      <c r="FC15" s="226">
        <v>0.0</v>
      </c>
      <c r="FD15" s="226">
        <v>0.0</v>
      </c>
      <c r="FE15" s="226">
        <v>0.0</v>
      </c>
      <c r="FF15" s="226">
        <v>343.0</v>
      </c>
      <c r="FG15" s="226">
        <v>258.0</v>
      </c>
      <c r="FH15" s="226">
        <v>148.8</v>
      </c>
      <c r="FI15" s="226">
        <v>-20.4</v>
      </c>
      <c r="FJ15" s="226">
        <v>346.0</v>
      </c>
      <c r="FK15" s="226">
        <v>248.0</v>
      </c>
      <c r="FL15" s="226">
        <v>144.4</v>
      </c>
      <c r="FM15" s="64"/>
      <c r="FN15" s="226">
        <v>346.0</v>
      </c>
      <c r="FO15" s="226">
        <v>264.0</v>
      </c>
      <c r="FP15" s="226">
        <v>145.7</v>
      </c>
      <c r="FQ15" s="226">
        <v>-4.0</v>
      </c>
      <c r="FR15" s="226">
        <v>139.0</v>
      </c>
      <c r="FS15" s="64"/>
      <c r="FT15" s="226">
        <v>6.2</v>
      </c>
      <c r="FU15" s="64"/>
      <c r="FV15" s="226">
        <v>139.0</v>
      </c>
      <c r="FW15" s="64"/>
      <c r="FX15" s="64"/>
      <c r="FY15" s="64"/>
      <c r="FZ15" s="89"/>
      <c r="GA15" s="66">
        <v>342.0</v>
      </c>
      <c r="GB15" s="66">
        <v>345.12</v>
      </c>
      <c r="GC15" s="66">
        <v>209.23</v>
      </c>
      <c r="GD15" s="66">
        <v>10.22</v>
      </c>
      <c r="GE15" s="66">
        <v>342.0</v>
      </c>
      <c r="GF15" s="94">
        <v>336.41</v>
      </c>
      <c r="GG15" s="66">
        <v>207.25</v>
      </c>
      <c r="GH15" s="66">
        <v>27.25</v>
      </c>
      <c r="GI15" s="66">
        <v>342.0</v>
      </c>
      <c r="GJ15" s="66">
        <v>236.17</v>
      </c>
      <c r="GK15" s="66">
        <v>-144.17</v>
      </c>
      <c r="GL15" s="66">
        <v>5.62</v>
      </c>
      <c r="GM15" s="66">
        <v>342.0</v>
      </c>
      <c r="GN15" s="66">
        <v>250.73</v>
      </c>
      <c r="GO15" s="66">
        <v>-145.47</v>
      </c>
      <c r="GP15" s="66">
        <v>-13.23</v>
      </c>
      <c r="GQ15" s="66">
        <v>342.0</v>
      </c>
      <c r="GR15" s="94">
        <v>156.65</v>
      </c>
      <c r="GS15" s="94">
        <v>-64.56</v>
      </c>
      <c r="GT15" s="94">
        <v>0.0</v>
      </c>
      <c r="GU15" s="66">
        <v>342.0</v>
      </c>
      <c r="GV15" s="66">
        <v>148.59</v>
      </c>
      <c r="GW15" s="66">
        <v>-64.57</v>
      </c>
      <c r="GX15" s="66">
        <v>-8.38</v>
      </c>
      <c r="GY15" s="89"/>
      <c r="GZ15" s="98" t="s">
        <v>91</v>
      </c>
      <c r="HA15" s="98" t="s">
        <v>92</v>
      </c>
      <c r="HB15" s="98">
        <v>189.0</v>
      </c>
      <c r="HC15" s="97">
        <f t="shared" si="10"/>
        <v>9.45</v>
      </c>
      <c r="HD15" s="97">
        <f t="shared" si="11"/>
        <v>3.78</v>
      </c>
      <c r="HE15" s="98">
        <v>8.0</v>
      </c>
      <c r="HF15" s="99">
        <v>54.0</v>
      </c>
      <c r="HG15" s="99">
        <v>52.0</v>
      </c>
      <c r="HH15" s="98" t="s">
        <v>91</v>
      </c>
      <c r="HI15" s="98" t="s">
        <v>92</v>
      </c>
      <c r="HJ15" s="98">
        <v>115.0</v>
      </c>
      <c r="HK15" s="97">
        <f t="shared" si="12"/>
        <v>5.75</v>
      </c>
      <c r="HL15" s="97">
        <f t="shared" si="13"/>
        <v>2.3</v>
      </c>
      <c r="HM15" s="98">
        <v>5.0</v>
      </c>
      <c r="HN15" s="99">
        <v>54.0</v>
      </c>
      <c r="HO15" s="99">
        <v>54.0</v>
      </c>
      <c r="HP15" s="98" t="s">
        <v>91</v>
      </c>
      <c r="HQ15" s="98" t="s">
        <v>92</v>
      </c>
      <c r="HR15" s="98">
        <v>230.0</v>
      </c>
      <c r="HS15" s="97">
        <f t="shared" si="14"/>
        <v>11.5</v>
      </c>
      <c r="HT15" s="97">
        <f t="shared" si="15"/>
        <v>4.6</v>
      </c>
      <c r="HU15" s="98">
        <v>7.0</v>
      </c>
      <c r="HV15" s="99">
        <v>52.0</v>
      </c>
      <c r="HW15" s="99">
        <v>52.0</v>
      </c>
      <c r="HX15" s="89"/>
      <c r="HY15" s="72">
        <v>136.0</v>
      </c>
      <c r="HZ15" s="72">
        <v>33.0</v>
      </c>
      <c r="IA15" s="72">
        <v>8.0</v>
      </c>
      <c r="IB15" s="72">
        <v>0.4</v>
      </c>
      <c r="IC15" s="73"/>
      <c r="ID15" s="72">
        <v>2.0</v>
      </c>
      <c r="IE15" s="72">
        <v>58.0</v>
      </c>
      <c r="IF15" s="72">
        <v>38.0</v>
      </c>
      <c r="IG15" s="89"/>
      <c r="IH15" s="74">
        <v>144.0</v>
      </c>
      <c r="II15" s="74">
        <v>35.3</v>
      </c>
      <c r="IJ15" s="74">
        <v>8.0</v>
      </c>
      <c r="IK15" s="74">
        <v>0.2</v>
      </c>
      <c r="IL15" s="74">
        <v>0.3</v>
      </c>
      <c r="IM15" s="74">
        <v>6.0</v>
      </c>
      <c r="IN15" s="74">
        <v>45.0</v>
      </c>
      <c r="IO15" s="74">
        <v>44.0</v>
      </c>
      <c r="IP15" s="74">
        <v>144.0</v>
      </c>
      <c r="IQ15" s="74">
        <v>36.0</v>
      </c>
      <c r="IR15" s="74">
        <v>8.0</v>
      </c>
      <c r="IS15" s="74">
        <v>0.1</v>
      </c>
      <c r="IT15" s="74">
        <v>0.5</v>
      </c>
      <c r="IU15" s="74">
        <v>12.0</v>
      </c>
      <c r="IV15" s="74">
        <v>46.0</v>
      </c>
      <c r="IW15" s="74">
        <v>45.0</v>
      </c>
      <c r="IX15" s="89"/>
      <c r="IY15" s="149">
        <v>139.22</v>
      </c>
      <c r="IZ15" s="149">
        <v>34.88</v>
      </c>
      <c r="JA15" s="149">
        <v>390.92</v>
      </c>
      <c r="JB15" s="149">
        <v>19.54</v>
      </c>
      <c r="JC15" s="149">
        <v>6.69</v>
      </c>
      <c r="JD15" s="149">
        <v>3.0</v>
      </c>
      <c r="JE15" s="149">
        <v>65.79</v>
      </c>
      <c r="JF15" s="149">
        <v>45.54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141.0</v>
      </c>
      <c r="JQ15" s="78">
        <v>32.4</v>
      </c>
      <c r="JR15" s="78">
        <v>0.0</v>
      </c>
      <c r="JS15" s="78">
        <v>0.0</v>
      </c>
      <c r="JT15" s="78">
        <v>0.0</v>
      </c>
      <c r="JU15" s="78">
        <v>2.0</v>
      </c>
      <c r="JV15" s="78" t="s">
        <v>111</v>
      </c>
      <c r="JW15" s="78" t="s">
        <v>111</v>
      </c>
      <c r="JX15" s="78">
        <v>141.0</v>
      </c>
      <c r="JY15" s="78">
        <v>35.2</v>
      </c>
      <c r="JZ15" s="78">
        <v>0.0</v>
      </c>
      <c r="KA15" s="78">
        <v>0.0</v>
      </c>
      <c r="KB15" s="78">
        <v>0.0</v>
      </c>
      <c r="KC15" s="78">
        <v>2.0</v>
      </c>
      <c r="KD15" s="78" t="s">
        <v>111</v>
      </c>
      <c r="KE15" s="78" t="s">
        <v>111</v>
      </c>
      <c r="KF15" s="89"/>
      <c r="KG15" s="79">
        <v>141.0</v>
      </c>
      <c r="KH15" s="238">
        <v>34.0</v>
      </c>
      <c r="KI15" s="238">
        <v>112.0</v>
      </c>
      <c r="KJ15" s="238">
        <v>5.6</v>
      </c>
      <c r="KK15" s="79"/>
      <c r="KL15" s="79">
        <v>1.0</v>
      </c>
      <c r="KM15" s="79">
        <v>50.0</v>
      </c>
      <c r="KN15" s="79">
        <v>50.0</v>
      </c>
      <c r="KO15" s="79">
        <v>141.0</v>
      </c>
      <c r="KP15" s="235">
        <v>34.0</v>
      </c>
      <c r="KQ15" s="235" t="s">
        <v>98</v>
      </c>
      <c r="KR15" s="235" t="s">
        <v>98</v>
      </c>
      <c r="KS15" s="79"/>
      <c r="KT15" s="79">
        <v>1.0</v>
      </c>
      <c r="KU15" s="79">
        <v>48.0</v>
      </c>
      <c r="KV15" s="79">
        <v>46.0</v>
      </c>
      <c r="KW15" s="89"/>
      <c r="KX15" s="81">
        <v>128.0</v>
      </c>
      <c r="KY15" s="81">
        <v>32.0</v>
      </c>
      <c r="KZ15" s="81">
        <v>123.0</v>
      </c>
      <c r="LA15" s="81">
        <v>7.0</v>
      </c>
      <c r="LB15" s="81">
        <v>2.2</v>
      </c>
      <c r="LC15" s="81">
        <v>3.0</v>
      </c>
      <c r="LD15" s="81">
        <v>48.0</v>
      </c>
      <c r="LE15" s="81">
        <v>48.0</v>
      </c>
      <c r="LF15" s="81">
        <v>128.0</v>
      </c>
      <c r="LG15" s="81">
        <v>32.0</v>
      </c>
      <c r="LH15" s="81">
        <v>335.0</v>
      </c>
      <c r="LI15" s="81">
        <v>16.4</v>
      </c>
      <c r="LJ15" s="81">
        <v>5.0</v>
      </c>
      <c r="LK15" s="81">
        <v>5.0</v>
      </c>
      <c r="LL15" s="81">
        <v>46.0</v>
      </c>
      <c r="LM15" s="81">
        <v>46.0</v>
      </c>
      <c r="LN15" s="89"/>
      <c r="LO15" s="82">
        <v>332.0</v>
      </c>
      <c r="LP15" s="82">
        <v>340.0</v>
      </c>
      <c r="LQ15" s="82">
        <v>184.0</v>
      </c>
      <c r="LR15" s="82">
        <v>67.0</v>
      </c>
      <c r="LS15" s="82">
        <v>320.0</v>
      </c>
      <c r="LT15" s="82">
        <v>63.0</v>
      </c>
      <c r="LU15" s="82">
        <v>11.9</v>
      </c>
      <c r="LV15" s="82">
        <v>139.0</v>
      </c>
      <c r="LW15" s="82">
        <v>210.0</v>
      </c>
      <c r="LX15" s="82">
        <v>57.0</v>
      </c>
      <c r="LY15" s="82">
        <v>52.0</v>
      </c>
      <c r="LZ15" s="82">
        <v>12.0</v>
      </c>
      <c r="MA15" s="82">
        <v>120.0</v>
      </c>
      <c r="MB15" s="82">
        <v>4.3</v>
      </c>
      <c r="MC15" s="82">
        <v>140.0</v>
      </c>
      <c r="MD15" s="82">
        <v>220.0</v>
      </c>
      <c r="ME15" s="82">
        <v>81.0</v>
      </c>
      <c r="MF15" s="82">
        <v>61.0</v>
      </c>
      <c r="MG15" s="83">
        <v>12.0</v>
      </c>
      <c r="MH15" s="83">
        <v>0.0</v>
      </c>
      <c r="MI15" s="83">
        <v>0.0</v>
      </c>
      <c r="MJ15" s="83">
        <v>0.0</v>
      </c>
      <c r="MK15" s="83">
        <v>0.0</v>
      </c>
      <c r="ML15" s="82">
        <v>46.0</v>
      </c>
      <c r="MM15" s="82">
        <v>44.0</v>
      </c>
      <c r="MN15" s="82">
        <v>5.0</v>
      </c>
      <c r="MO15" s="86"/>
      <c r="MP15" s="87"/>
      <c r="MQ15" s="82">
        <v>12.2</v>
      </c>
      <c r="MR15" s="82">
        <v>4.2</v>
      </c>
      <c r="MS15" s="82">
        <v>207.0</v>
      </c>
      <c r="MT15" s="82">
        <v>36.0</v>
      </c>
      <c r="MU15" s="82">
        <v>41.0</v>
      </c>
      <c r="MV15" s="88" t="s">
        <v>143</v>
      </c>
      <c r="MW15" s="82">
        <v>5.0</v>
      </c>
      <c r="MX15" s="87"/>
      <c r="MY15" s="87"/>
      <c r="MZ15" s="82">
        <v>16.2</v>
      </c>
      <c r="NA15" s="82">
        <v>2.4</v>
      </c>
      <c r="NB15" s="82">
        <v>295.0</v>
      </c>
      <c r="NC15" s="82">
        <v>34.0</v>
      </c>
      <c r="ND15" s="82">
        <v>45.0</v>
      </c>
      <c r="NE15" s="82">
        <v>44.0</v>
      </c>
      <c r="NF15" s="82">
        <v>5.0</v>
      </c>
      <c r="NG15" s="87"/>
      <c r="NH15" s="87"/>
      <c r="NI15" s="83">
        <v>0.0</v>
      </c>
      <c r="NJ15" s="83">
        <v>0.0</v>
      </c>
      <c r="NK15" s="83">
        <v>0.0</v>
      </c>
      <c r="NL15" s="82">
        <v>35.0</v>
      </c>
      <c r="NM15" s="82">
        <v>52.0</v>
      </c>
      <c r="NN15" s="82">
        <v>55.0</v>
      </c>
      <c r="NO15" s="83">
        <v>4.0</v>
      </c>
      <c r="NP15" s="87"/>
    </row>
    <row r="16" ht="14.25" customHeight="1">
      <c r="A16" s="49">
        <v>0.125</v>
      </c>
      <c r="B16" s="50"/>
      <c r="C16" s="51">
        <v>50.34</v>
      </c>
      <c r="D16" s="195">
        <v>344.0</v>
      </c>
      <c r="E16" s="53">
        <v>136.0</v>
      </c>
      <c r="F16" s="53">
        <v>131.0</v>
      </c>
      <c r="G16" s="53">
        <v>28.3</v>
      </c>
      <c r="H16" s="54"/>
      <c r="I16" s="53">
        <v>6.0</v>
      </c>
      <c r="J16" s="53">
        <v>51.0</v>
      </c>
      <c r="K16" s="53">
        <v>50.0</v>
      </c>
      <c r="L16" s="53">
        <v>142.0</v>
      </c>
      <c r="M16" s="53">
        <v>57.0</v>
      </c>
      <c r="N16" s="53">
        <v>14.0</v>
      </c>
      <c r="O16" s="54"/>
      <c r="P16" s="53">
        <v>6.0</v>
      </c>
      <c r="Q16" s="53">
        <v>55.0</v>
      </c>
      <c r="R16" s="53">
        <v>52.0</v>
      </c>
      <c r="S16" s="53">
        <v>348.8</v>
      </c>
      <c r="T16" s="53">
        <v>144.3</v>
      </c>
      <c r="U16" s="53">
        <v>76.5</v>
      </c>
      <c r="V16" s="54"/>
      <c r="W16" s="53">
        <v>344.5</v>
      </c>
      <c r="X16" s="53">
        <v>145.4</v>
      </c>
      <c r="Y16" s="53">
        <v>50.1</v>
      </c>
      <c r="Z16" s="54"/>
      <c r="AA16" s="53">
        <v>349.3</v>
      </c>
      <c r="AB16" s="53">
        <v>502.3</v>
      </c>
      <c r="AC16" s="53">
        <v>296.4</v>
      </c>
      <c r="AD16" s="54"/>
      <c r="AE16" s="53">
        <v>348.7</v>
      </c>
      <c r="AF16" s="53">
        <v>460.2</v>
      </c>
      <c r="AG16" s="53">
        <v>268.7</v>
      </c>
      <c r="AH16" s="54"/>
      <c r="AI16" s="53">
        <v>356.4</v>
      </c>
      <c r="AJ16" s="53">
        <v>364.4</v>
      </c>
      <c r="AK16" s="53">
        <v>222.6</v>
      </c>
      <c r="AL16" s="54"/>
      <c r="AM16" s="53">
        <v>347.3</v>
      </c>
      <c r="AN16" s="53">
        <v>374.3</v>
      </c>
      <c r="AO16" s="53">
        <v>213.0</v>
      </c>
      <c r="AP16" s="54"/>
      <c r="AQ16" s="53">
        <v>136.0</v>
      </c>
      <c r="AR16" s="54">
        <f t="shared" ref="AR16:AS16" si="16">F16</f>
        <v>131</v>
      </c>
      <c r="AS16" s="56">
        <f t="shared" si="16"/>
        <v>28.3</v>
      </c>
      <c r="AT16" s="54"/>
      <c r="AU16" s="54">
        <f t="shared" ref="AU16:AW16" si="17">L16</f>
        <v>142</v>
      </c>
      <c r="AV16" s="54">
        <f t="shared" si="17"/>
        <v>57</v>
      </c>
      <c r="AW16" s="54">
        <f t="shared" si="17"/>
        <v>14</v>
      </c>
      <c r="AX16" s="54"/>
      <c r="AY16" s="182">
        <f t="shared" si="6"/>
        <v>136</v>
      </c>
      <c r="AZ16" s="54"/>
      <c r="BA16" s="54"/>
      <c r="BB16" s="54"/>
      <c r="BC16" s="89"/>
      <c r="BD16" s="54">
        <v>142.0</v>
      </c>
      <c r="BE16" s="53">
        <v>0.0</v>
      </c>
      <c r="BF16" s="53">
        <v>0.0</v>
      </c>
      <c r="BG16" s="127">
        <v>0.0</v>
      </c>
      <c r="BH16" s="54"/>
      <c r="BI16" s="53">
        <v>2.0</v>
      </c>
      <c r="BJ16" s="127">
        <v>79.0</v>
      </c>
      <c r="BK16" s="127">
        <v>50.0</v>
      </c>
      <c r="BL16" s="89"/>
      <c r="BM16" s="58">
        <v>344.0</v>
      </c>
      <c r="BN16" s="58">
        <v>147.0</v>
      </c>
      <c r="BO16" s="58" t="s">
        <v>94</v>
      </c>
      <c r="BP16" s="58" t="s">
        <v>94</v>
      </c>
      <c r="BQ16" s="59"/>
      <c r="BR16" s="58">
        <v>6.0</v>
      </c>
      <c r="BS16" s="58">
        <v>58.0</v>
      </c>
      <c r="BT16" s="58">
        <v>57.0</v>
      </c>
      <c r="BU16" s="59">
        <f t="shared" si="7"/>
        <v>344</v>
      </c>
      <c r="BV16" s="58">
        <v>223.0</v>
      </c>
      <c r="BW16" s="58">
        <v>129.0</v>
      </c>
      <c r="BX16" s="58">
        <v>20.0</v>
      </c>
      <c r="BY16" s="58">
        <v>337.0</v>
      </c>
      <c r="BZ16" s="58">
        <v>236.0</v>
      </c>
      <c r="CA16" s="58">
        <v>130.0</v>
      </c>
      <c r="CB16" s="58">
        <v>18.0</v>
      </c>
      <c r="CC16" s="58">
        <v>343.0</v>
      </c>
      <c r="CD16" s="58">
        <v>302.0</v>
      </c>
      <c r="CE16" s="58">
        <v>172.0</v>
      </c>
      <c r="CF16" s="58">
        <v>18.0</v>
      </c>
      <c r="CG16" s="58">
        <v>336.0</v>
      </c>
      <c r="CH16" s="58">
        <v>304.0</v>
      </c>
      <c r="CI16" s="58">
        <v>171.0</v>
      </c>
      <c r="CJ16" s="58">
        <v>20.0</v>
      </c>
      <c r="CK16" s="58">
        <v>349.0</v>
      </c>
      <c r="CL16" s="58">
        <v>279.0</v>
      </c>
      <c r="CM16" s="58">
        <v>156.0</v>
      </c>
      <c r="CN16" s="58">
        <v>4.0</v>
      </c>
      <c r="CO16" s="58">
        <v>333.0</v>
      </c>
      <c r="CP16" s="58">
        <v>293.0</v>
      </c>
      <c r="CQ16" s="58">
        <v>146.0</v>
      </c>
      <c r="CR16" s="58">
        <v>4.0</v>
      </c>
      <c r="CS16" s="58">
        <v>337.0</v>
      </c>
      <c r="CT16" s="58">
        <v>250.0</v>
      </c>
      <c r="CU16" s="58">
        <v>155.0</v>
      </c>
      <c r="CV16" s="58">
        <v>69.0</v>
      </c>
      <c r="CW16" s="58">
        <v>340.0</v>
      </c>
      <c r="CX16" s="58">
        <v>183.0</v>
      </c>
      <c r="CY16" s="58">
        <v>71.0</v>
      </c>
      <c r="CZ16" s="58">
        <v>57.0</v>
      </c>
      <c r="DA16" s="58">
        <v>326.0</v>
      </c>
      <c r="DB16" s="58">
        <v>190.0</v>
      </c>
      <c r="DC16" s="58">
        <v>74.0</v>
      </c>
      <c r="DD16" s="58">
        <v>71.0</v>
      </c>
      <c r="DE16" s="59">
        <f t="shared" si="8"/>
        <v>147</v>
      </c>
      <c r="DF16" s="58">
        <v>35.2</v>
      </c>
      <c r="DG16" s="59" t="str">
        <f t="shared" ref="DG16:DH16" si="18">BO16</f>
        <v>O/S</v>
      </c>
      <c r="DH16" s="59" t="str">
        <f t="shared" si="18"/>
        <v>O/S</v>
      </c>
      <c r="DI16" s="59"/>
      <c r="DJ16" s="58">
        <v>7.0</v>
      </c>
      <c r="DK16" s="58">
        <v>58.0</v>
      </c>
      <c r="DL16" s="58">
        <v>52.0</v>
      </c>
      <c r="DM16" s="89"/>
      <c r="DN16" s="61">
        <v>339.0</v>
      </c>
      <c r="DO16" s="61">
        <v>140.0</v>
      </c>
      <c r="DP16" s="61">
        <v>32.91</v>
      </c>
      <c r="DQ16" s="61">
        <v>18.01</v>
      </c>
      <c r="DR16" s="61">
        <v>5.22</v>
      </c>
      <c r="DS16" s="61">
        <v>8.0</v>
      </c>
      <c r="DT16" s="61">
        <v>36.0</v>
      </c>
      <c r="DU16" s="61">
        <v>42.1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347.0</v>
      </c>
      <c r="EF16" s="226">
        <v>140.0</v>
      </c>
      <c r="EG16" s="226">
        <v>71.0</v>
      </c>
      <c r="EH16" s="226">
        <v>2.9</v>
      </c>
      <c r="EI16" s="64"/>
      <c r="EJ16" s="226">
        <v>9.0</v>
      </c>
      <c r="EK16" s="226">
        <v>36.0</v>
      </c>
      <c r="EL16" s="226">
        <v>40.0</v>
      </c>
      <c r="EM16" s="226">
        <v>140.0</v>
      </c>
      <c r="EN16" s="226">
        <v>71.0</v>
      </c>
      <c r="EO16" s="226">
        <v>2.9</v>
      </c>
      <c r="EP16" s="64"/>
      <c r="EQ16" s="226">
        <v>9.0</v>
      </c>
      <c r="ER16" s="226">
        <v>37.0</v>
      </c>
      <c r="ES16" s="226">
        <v>42.0</v>
      </c>
      <c r="ET16" s="226">
        <v>344.0</v>
      </c>
      <c r="EU16" s="226">
        <v>0.0</v>
      </c>
      <c r="EV16" s="226">
        <v>0.0</v>
      </c>
      <c r="EW16" s="226">
        <v>0.0</v>
      </c>
      <c r="EX16" s="226">
        <v>342.0</v>
      </c>
      <c r="EY16" s="226">
        <v>262.0</v>
      </c>
      <c r="EZ16" s="226">
        <v>149.1</v>
      </c>
      <c r="FA16" s="226">
        <v>-30.4</v>
      </c>
      <c r="FB16" s="226">
        <v>343.0</v>
      </c>
      <c r="FC16" s="226">
        <v>0.0</v>
      </c>
      <c r="FD16" s="226">
        <v>0.0</v>
      </c>
      <c r="FE16" s="226">
        <v>0.0</v>
      </c>
      <c r="FF16" s="226">
        <v>342.0</v>
      </c>
      <c r="FG16" s="226">
        <v>262.0</v>
      </c>
      <c r="FH16" s="226">
        <v>148.8</v>
      </c>
      <c r="FI16" s="226">
        <v>-31.1</v>
      </c>
      <c r="FJ16" s="226">
        <v>347.0</v>
      </c>
      <c r="FK16" s="226">
        <v>253.0</v>
      </c>
      <c r="FL16" s="226">
        <v>147.8</v>
      </c>
      <c r="FM16" s="64"/>
      <c r="FN16" s="226">
        <v>347.0</v>
      </c>
      <c r="FO16" s="226">
        <v>269.0</v>
      </c>
      <c r="FP16" s="226">
        <v>148.9</v>
      </c>
      <c r="FQ16" s="226">
        <v>-3.4</v>
      </c>
      <c r="FR16" s="226">
        <v>140.0</v>
      </c>
      <c r="FS16" s="64"/>
      <c r="FT16" s="226">
        <v>5.7</v>
      </c>
      <c r="FU16" s="64"/>
      <c r="FV16" s="226">
        <v>140.0</v>
      </c>
      <c r="FW16" s="64"/>
      <c r="FX16" s="64"/>
      <c r="FY16" s="64"/>
      <c r="FZ16" s="89"/>
      <c r="GA16" s="66">
        <v>340.0</v>
      </c>
      <c r="GB16" s="66">
        <v>331.12</v>
      </c>
      <c r="GC16" s="66">
        <v>223.21</v>
      </c>
      <c r="GD16" s="66">
        <v>11.12</v>
      </c>
      <c r="GE16" s="66">
        <v>340.0</v>
      </c>
      <c r="GF16" s="66">
        <v>365.32</v>
      </c>
      <c r="GG16" s="96">
        <v>221.14</v>
      </c>
      <c r="GH16" s="96">
        <v>16.14</v>
      </c>
      <c r="GI16" s="66">
        <v>340.0</v>
      </c>
      <c r="GJ16" s="66">
        <v>226.54</v>
      </c>
      <c r="GK16" s="66">
        <v>-146.25</v>
      </c>
      <c r="GL16" s="66">
        <v>7.89</v>
      </c>
      <c r="GM16" s="66">
        <v>340.0</v>
      </c>
      <c r="GN16" s="66">
        <v>244.11</v>
      </c>
      <c r="GO16" s="66">
        <v>-147.56</v>
      </c>
      <c r="GP16" s="66">
        <v>8.21</v>
      </c>
      <c r="GQ16" s="66">
        <v>340.0</v>
      </c>
      <c r="GR16" s="66">
        <v>151.87</v>
      </c>
      <c r="GS16" s="66">
        <v>78.24</v>
      </c>
      <c r="GT16" s="66">
        <v>-5.61</v>
      </c>
      <c r="GU16" s="66">
        <v>340.0</v>
      </c>
      <c r="GV16" s="66">
        <v>145.81</v>
      </c>
      <c r="GW16" s="66">
        <v>-76.52</v>
      </c>
      <c r="GX16" s="66">
        <v>-6.7</v>
      </c>
      <c r="GY16" s="89"/>
      <c r="GZ16" s="98" t="s">
        <v>91</v>
      </c>
      <c r="HA16" s="98" t="s">
        <v>92</v>
      </c>
      <c r="HB16" s="98">
        <v>190.0</v>
      </c>
      <c r="HC16" s="97">
        <f t="shared" si="10"/>
        <v>9.5</v>
      </c>
      <c r="HD16" s="97">
        <f t="shared" si="11"/>
        <v>3.8</v>
      </c>
      <c r="HE16" s="98">
        <v>8.0</v>
      </c>
      <c r="HF16" s="99">
        <v>54.0</v>
      </c>
      <c r="HG16" s="99">
        <v>52.0</v>
      </c>
      <c r="HH16" s="98" t="s">
        <v>91</v>
      </c>
      <c r="HI16" s="98" t="s">
        <v>92</v>
      </c>
      <c r="HJ16" s="98">
        <v>254.0</v>
      </c>
      <c r="HK16" s="97">
        <f t="shared" si="12"/>
        <v>12.7</v>
      </c>
      <c r="HL16" s="97">
        <f t="shared" si="13"/>
        <v>5.08</v>
      </c>
      <c r="HM16" s="98">
        <v>5.0</v>
      </c>
      <c r="HN16" s="99">
        <v>54.0</v>
      </c>
      <c r="HO16" s="99">
        <v>54.0</v>
      </c>
      <c r="HP16" s="98" t="s">
        <v>91</v>
      </c>
      <c r="HQ16" s="98" t="s">
        <v>92</v>
      </c>
      <c r="HR16" s="98">
        <v>235.0</v>
      </c>
      <c r="HS16" s="97">
        <f t="shared" si="14"/>
        <v>11.75</v>
      </c>
      <c r="HT16" s="97">
        <f t="shared" si="15"/>
        <v>4.7</v>
      </c>
      <c r="HU16" s="98">
        <v>7.0</v>
      </c>
      <c r="HV16" s="99">
        <v>52.0</v>
      </c>
      <c r="HW16" s="99">
        <v>52.0</v>
      </c>
      <c r="HX16" s="89"/>
      <c r="HY16" s="72">
        <v>136.0</v>
      </c>
      <c r="HZ16" s="72">
        <v>33.0</v>
      </c>
      <c r="IA16" s="72">
        <v>8.0</v>
      </c>
      <c r="IB16" s="72">
        <v>0.4</v>
      </c>
      <c r="IC16" s="73"/>
      <c r="ID16" s="72">
        <v>2.0</v>
      </c>
      <c r="IE16" s="72">
        <v>58.0</v>
      </c>
      <c r="IF16" s="72">
        <v>38.0</v>
      </c>
      <c r="IG16" s="89"/>
      <c r="IH16" s="74">
        <v>142.0</v>
      </c>
      <c r="II16" s="74">
        <v>34.9</v>
      </c>
      <c r="IJ16" s="74">
        <v>121.0</v>
      </c>
      <c r="IK16" s="74">
        <v>6.2</v>
      </c>
      <c r="IL16" s="74">
        <v>7.1</v>
      </c>
      <c r="IM16" s="74">
        <v>6.0</v>
      </c>
      <c r="IN16" s="74">
        <v>45.0</v>
      </c>
      <c r="IO16" s="74">
        <v>44.0</v>
      </c>
      <c r="IP16" s="74">
        <v>142.0</v>
      </c>
      <c r="IQ16" s="74">
        <v>35.5</v>
      </c>
      <c r="IR16" s="74">
        <v>7.0</v>
      </c>
      <c r="IS16" s="74">
        <v>0.1</v>
      </c>
      <c r="IT16" s="74">
        <v>0.4</v>
      </c>
      <c r="IU16" s="74">
        <v>12.0</v>
      </c>
      <c r="IV16" s="74">
        <v>46.0</v>
      </c>
      <c r="IW16" s="74">
        <v>45.0</v>
      </c>
      <c r="IX16" s="89"/>
      <c r="IY16" s="149">
        <v>140.24</v>
      </c>
      <c r="IZ16" s="149">
        <v>35.73</v>
      </c>
      <c r="JA16" s="149">
        <v>138.0</v>
      </c>
      <c r="JB16" s="149">
        <v>6.9</v>
      </c>
      <c r="JC16" s="149">
        <v>0.43</v>
      </c>
      <c r="JD16" s="149">
        <v>3.0</v>
      </c>
      <c r="JE16" s="149">
        <v>53.58</v>
      </c>
      <c r="JF16" s="149">
        <v>41.56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141.0</v>
      </c>
      <c r="JQ16" s="78">
        <v>32.4</v>
      </c>
      <c r="JR16" s="78">
        <v>0.0</v>
      </c>
      <c r="JS16" s="78">
        <v>0.0</v>
      </c>
      <c r="JT16" s="78">
        <v>0.0</v>
      </c>
      <c r="JU16" s="78">
        <v>2.0</v>
      </c>
      <c r="JV16" s="78" t="s">
        <v>111</v>
      </c>
      <c r="JW16" s="78" t="s">
        <v>111</v>
      </c>
      <c r="JX16" s="78">
        <v>141.0</v>
      </c>
      <c r="JY16" s="78">
        <v>35.0</v>
      </c>
      <c r="JZ16" s="78">
        <v>35.0</v>
      </c>
      <c r="KA16" s="78">
        <v>0.0</v>
      </c>
      <c r="KB16" s="78">
        <v>0.0</v>
      </c>
      <c r="KC16" s="78">
        <v>2.0</v>
      </c>
      <c r="KD16" s="78" t="s">
        <v>111</v>
      </c>
      <c r="KE16" s="78" t="s">
        <v>111</v>
      </c>
      <c r="KF16" s="89"/>
      <c r="KG16" s="79">
        <v>141.0</v>
      </c>
      <c r="KH16" s="238">
        <v>34.0</v>
      </c>
      <c r="KI16" s="238">
        <v>104.0</v>
      </c>
      <c r="KJ16" s="238">
        <v>5.2</v>
      </c>
      <c r="KK16" s="79"/>
      <c r="KL16" s="79">
        <v>1.0</v>
      </c>
      <c r="KM16" s="79">
        <v>50.0</v>
      </c>
      <c r="KN16" s="79">
        <v>50.0</v>
      </c>
      <c r="KO16" s="79">
        <v>141.0</v>
      </c>
      <c r="KP16" s="235">
        <v>34.0</v>
      </c>
      <c r="KQ16" s="235" t="s">
        <v>98</v>
      </c>
      <c r="KR16" s="235" t="s">
        <v>98</v>
      </c>
      <c r="KS16" s="79"/>
      <c r="KT16" s="79">
        <v>1.0</v>
      </c>
      <c r="KU16" s="79">
        <v>48.0</v>
      </c>
      <c r="KV16" s="79">
        <v>46.0</v>
      </c>
      <c r="KW16" s="89"/>
      <c r="KX16" s="81">
        <v>127.0</v>
      </c>
      <c r="KY16" s="81">
        <v>32.0</v>
      </c>
      <c r="KZ16" s="81">
        <v>188.0</v>
      </c>
      <c r="LA16" s="81">
        <v>9.3</v>
      </c>
      <c r="LB16" s="81">
        <v>2.2</v>
      </c>
      <c r="LC16" s="81">
        <v>3.0</v>
      </c>
      <c r="LD16" s="81">
        <v>45.0</v>
      </c>
      <c r="LE16" s="81">
        <v>45.0</v>
      </c>
      <c r="LF16" s="81">
        <v>127.0</v>
      </c>
      <c r="LG16" s="81">
        <v>32.0</v>
      </c>
      <c r="LH16" s="81">
        <v>337.0</v>
      </c>
      <c r="LI16" s="81">
        <v>16.5</v>
      </c>
      <c r="LJ16" s="81">
        <v>5.0</v>
      </c>
      <c r="LK16" s="81">
        <v>5.0</v>
      </c>
      <c r="LL16" s="81">
        <v>44.0</v>
      </c>
      <c r="LM16" s="81">
        <v>44.0</v>
      </c>
      <c r="LN16" s="89"/>
      <c r="LO16" s="82">
        <v>332.0</v>
      </c>
      <c r="LP16" s="82">
        <v>336.0</v>
      </c>
      <c r="LQ16" s="82">
        <v>183.0</v>
      </c>
      <c r="LR16" s="82">
        <v>67.0</v>
      </c>
      <c r="LS16" s="82">
        <v>321.0</v>
      </c>
      <c r="LT16" s="82">
        <v>64.0</v>
      </c>
      <c r="LU16" s="82">
        <v>13.0</v>
      </c>
      <c r="LV16" s="82">
        <v>139.0</v>
      </c>
      <c r="LW16" s="82">
        <v>122.0</v>
      </c>
      <c r="LX16" s="82">
        <v>57.0</v>
      </c>
      <c r="LY16" s="82">
        <v>51.0</v>
      </c>
      <c r="LZ16" s="82">
        <v>12.0</v>
      </c>
      <c r="MA16" s="82">
        <v>119.0</v>
      </c>
      <c r="MB16" s="82">
        <v>5.7</v>
      </c>
      <c r="MC16" s="82">
        <v>140.0</v>
      </c>
      <c r="MD16" s="82">
        <v>214.0</v>
      </c>
      <c r="ME16" s="82">
        <v>80.0</v>
      </c>
      <c r="MF16" s="82">
        <v>60.0</v>
      </c>
      <c r="MG16" s="83">
        <v>12.0</v>
      </c>
      <c r="MH16" s="83">
        <v>0.0</v>
      </c>
      <c r="MI16" s="83">
        <v>0.0</v>
      </c>
      <c r="MJ16" s="83">
        <v>0.0</v>
      </c>
      <c r="MK16" s="83">
        <v>0.0</v>
      </c>
      <c r="ML16" s="82">
        <v>45.0</v>
      </c>
      <c r="MM16" s="82">
        <v>43.0</v>
      </c>
      <c r="MN16" s="82">
        <v>5.0</v>
      </c>
      <c r="MO16" s="86"/>
      <c r="MP16" s="87"/>
      <c r="MQ16" s="82">
        <v>11.7</v>
      </c>
      <c r="MR16" s="82">
        <v>3.9</v>
      </c>
      <c r="MS16" s="82">
        <v>200.0</v>
      </c>
      <c r="MT16" s="82">
        <v>36.0</v>
      </c>
      <c r="MU16" s="82">
        <v>41.0</v>
      </c>
      <c r="MV16" s="88" t="s">
        <v>143</v>
      </c>
      <c r="MW16" s="82">
        <v>5.0</v>
      </c>
      <c r="MX16" s="87"/>
      <c r="MY16" s="87"/>
      <c r="MZ16" s="82">
        <v>21.3</v>
      </c>
      <c r="NA16" s="82">
        <v>7.1</v>
      </c>
      <c r="NB16" s="82">
        <v>308.0</v>
      </c>
      <c r="NC16" s="82">
        <v>35.0</v>
      </c>
      <c r="ND16" s="82">
        <v>44.0</v>
      </c>
      <c r="NE16" s="82">
        <v>43.0</v>
      </c>
      <c r="NF16" s="82">
        <v>5.0</v>
      </c>
      <c r="NG16" s="87"/>
      <c r="NH16" s="87"/>
      <c r="NI16" s="83">
        <v>0.0</v>
      </c>
      <c r="NJ16" s="83">
        <v>0.0</v>
      </c>
      <c r="NK16" s="83">
        <v>0.0</v>
      </c>
      <c r="NL16" s="82">
        <v>35.0</v>
      </c>
      <c r="NM16" s="82">
        <v>52.0</v>
      </c>
      <c r="NN16" s="82">
        <v>55.0</v>
      </c>
      <c r="NO16" s="83">
        <v>4.0</v>
      </c>
      <c r="NP16" s="87"/>
    </row>
    <row r="17" ht="14.25" customHeight="1">
      <c r="A17" s="49">
        <v>0.166666666666667</v>
      </c>
      <c r="B17" s="50"/>
      <c r="C17" s="51">
        <v>50.28</v>
      </c>
      <c r="D17" s="195">
        <v>348.0</v>
      </c>
      <c r="E17" s="91">
        <v>137.0</v>
      </c>
      <c r="F17" s="53">
        <v>129.0</v>
      </c>
      <c r="G17" s="53">
        <v>27.8</v>
      </c>
      <c r="H17" s="54"/>
      <c r="I17" s="53">
        <v>6.0</v>
      </c>
      <c r="J17" s="53">
        <v>50.0</v>
      </c>
      <c r="K17" s="53">
        <v>49.0</v>
      </c>
      <c r="L17" s="53">
        <v>142.0</v>
      </c>
      <c r="M17" s="53">
        <v>59.0</v>
      </c>
      <c r="N17" s="53">
        <v>14.7</v>
      </c>
      <c r="O17" s="54"/>
      <c r="P17" s="53">
        <v>6.0</v>
      </c>
      <c r="Q17" s="53">
        <v>56.0</v>
      </c>
      <c r="R17" s="53">
        <v>52.0</v>
      </c>
      <c r="S17" s="53">
        <v>349.8</v>
      </c>
      <c r="T17" s="53">
        <v>156.4</v>
      </c>
      <c r="U17" s="53">
        <v>86.8</v>
      </c>
      <c r="V17" s="54"/>
      <c r="W17" s="53">
        <v>345.5</v>
      </c>
      <c r="X17" s="53">
        <v>157.8</v>
      </c>
      <c r="Y17" s="53">
        <v>61.5</v>
      </c>
      <c r="Z17" s="54"/>
      <c r="AA17" s="53">
        <v>349.8</v>
      </c>
      <c r="AB17" s="53">
        <v>477.8</v>
      </c>
      <c r="AC17" s="53">
        <v>283.3</v>
      </c>
      <c r="AD17" s="54"/>
      <c r="AE17" s="53">
        <v>349.3</v>
      </c>
      <c r="AF17" s="53">
        <v>438.6</v>
      </c>
      <c r="AG17" s="53">
        <v>258.0</v>
      </c>
      <c r="AH17" s="54"/>
      <c r="AI17" s="53">
        <v>356.8</v>
      </c>
      <c r="AJ17" s="53">
        <v>359.7</v>
      </c>
      <c r="AK17" s="53">
        <v>219.8</v>
      </c>
      <c r="AL17" s="54"/>
      <c r="AM17" s="53">
        <v>347.8</v>
      </c>
      <c r="AN17" s="53">
        <v>366.8</v>
      </c>
      <c r="AO17" s="53">
        <v>210.1</v>
      </c>
      <c r="AP17" s="54"/>
      <c r="AQ17" s="53">
        <v>137.0</v>
      </c>
      <c r="AR17" s="54">
        <f t="shared" ref="AR17:AS17" si="19">F17</f>
        <v>129</v>
      </c>
      <c r="AS17" s="56">
        <f t="shared" si="19"/>
        <v>27.8</v>
      </c>
      <c r="AT17" s="54"/>
      <c r="AU17" s="54">
        <f t="shared" ref="AU17:AW17" si="20">L17</f>
        <v>142</v>
      </c>
      <c r="AV17" s="54">
        <f t="shared" si="20"/>
        <v>59</v>
      </c>
      <c r="AW17" s="54">
        <f t="shared" si="20"/>
        <v>14.7</v>
      </c>
      <c r="AX17" s="54"/>
      <c r="AY17" s="182">
        <f t="shared" si="6"/>
        <v>137</v>
      </c>
      <c r="AZ17" s="54"/>
      <c r="BA17" s="54"/>
      <c r="BB17" s="54"/>
      <c r="BC17" s="89"/>
      <c r="BD17" s="54">
        <v>142.0</v>
      </c>
      <c r="BE17" s="53">
        <v>0.0</v>
      </c>
      <c r="BF17" s="53">
        <v>0.0</v>
      </c>
      <c r="BG17" s="127">
        <v>0.0</v>
      </c>
      <c r="BH17" s="54"/>
      <c r="BI17" s="53">
        <v>2.0</v>
      </c>
      <c r="BJ17" s="127">
        <v>79.0</v>
      </c>
      <c r="BK17" s="127">
        <v>50.0</v>
      </c>
      <c r="BL17" s="89"/>
      <c r="BM17" s="58">
        <v>344.0</v>
      </c>
      <c r="BN17" s="58">
        <v>147.0</v>
      </c>
      <c r="BO17" s="58">
        <v>136.0</v>
      </c>
      <c r="BP17" s="58">
        <v>6.8</v>
      </c>
      <c r="BQ17" s="59"/>
      <c r="BR17" s="58">
        <v>6.0</v>
      </c>
      <c r="BS17" s="58">
        <v>58.0</v>
      </c>
      <c r="BT17" s="58">
        <v>57.0</v>
      </c>
      <c r="BU17" s="59">
        <f t="shared" si="7"/>
        <v>344</v>
      </c>
      <c r="BV17" s="58">
        <v>218.0</v>
      </c>
      <c r="BW17" s="58">
        <v>128.0</v>
      </c>
      <c r="BX17" s="58">
        <v>19.0</v>
      </c>
      <c r="BY17" s="58">
        <v>337.0</v>
      </c>
      <c r="BZ17" s="58">
        <v>236.0</v>
      </c>
      <c r="CA17" s="58">
        <v>130.0</v>
      </c>
      <c r="CB17" s="58">
        <v>17.0</v>
      </c>
      <c r="CC17" s="58">
        <v>343.0</v>
      </c>
      <c r="CD17" s="58">
        <v>304.0</v>
      </c>
      <c r="CE17" s="58">
        <v>192.0</v>
      </c>
      <c r="CF17" s="58">
        <v>18.0</v>
      </c>
      <c r="CG17" s="58">
        <v>336.0</v>
      </c>
      <c r="CH17" s="58">
        <v>305.0</v>
      </c>
      <c r="CI17" s="58">
        <v>170.0</v>
      </c>
      <c r="CJ17" s="58">
        <v>18.0</v>
      </c>
      <c r="CK17" s="58">
        <v>349.0</v>
      </c>
      <c r="CL17" s="58">
        <v>144.0</v>
      </c>
      <c r="CM17" s="58">
        <v>96.0</v>
      </c>
      <c r="CN17" s="58">
        <v>8.0</v>
      </c>
      <c r="CO17" s="58">
        <v>333.0</v>
      </c>
      <c r="CP17" s="58">
        <v>301.0</v>
      </c>
      <c r="CQ17" s="58">
        <v>150.0</v>
      </c>
      <c r="CR17" s="58">
        <v>3.0</v>
      </c>
      <c r="CS17" s="58">
        <v>337.0</v>
      </c>
      <c r="CT17" s="58">
        <v>250.0</v>
      </c>
      <c r="CU17" s="58">
        <v>157.0</v>
      </c>
      <c r="CV17" s="58">
        <v>67.0</v>
      </c>
      <c r="CW17" s="58">
        <v>340.0</v>
      </c>
      <c r="CX17" s="58">
        <v>174.0</v>
      </c>
      <c r="CY17" s="58">
        <v>65.0</v>
      </c>
      <c r="CZ17" s="58">
        <v>55.0</v>
      </c>
      <c r="DA17" s="58">
        <v>326.0</v>
      </c>
      <c r="DB17" s="58">
        <v>181.0</v>
      </c>
      <c r="DC17" s="58">
        <v>69.0</v>
      </c>
      <c r="DD17" s="58">
        <v>70.0</v>
      </c>
      <c r="DE17" s="59">
        <f t="shared" si="8"/>
        <v>147</v>
      </c>
      <c r="DF17" s="58">
        <v>35.2</v>
      </c>
      <c r="DG17" s="59">
        <f t="shared" ref="DG17:DH17" si="21">BO17</f>
        <v>136</v>
      </c>
      <c r="DH17" s="59">
        <f t="shared" si="21"/>
        <v>6.8</v>
      </c>
      <c r="DI17" s="59"/>
      <c r="DJ17" s="58">
        <v>7.0</v>
      </c>
      <c r="DK17" s="58">
        <v>58.0</v>
      </c>
      <c r="DL17" s="58">
        <v>52.0</v>
      </c>
      <c r="DM17" s="89"/>
      <c r="DN17" s="61">
        <v>341.0</v>
      </c>
      <c r="DO17" s="61">
        <v>141.0</v>
      </c>
      <c r="DP17" s="61">
        <v>12.16</v>
      </c>
      <c r="DQ17" s="61">
        <v>7.0</v>
      </c>
      <c r="DR17" s="61">
        <v>0.32</v>
      </c>
      <c r="DS17" s="61">
        <v>8.0</v>
      </c>
      <c r="DT17" s="61">
        <v>33.0</v>
      </c>
      <c r="DU17" s="61">
        <v>36.3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345.0</v>
      </c>
      <c r="EF17" s="226">
        <v>139.0</v>
      </c>
      <c r="EG17" s="226">
        <v>70.0</v>
      </c>
      <c r="EH17" s="226">
        <v>2.9</v>
      </c>
      <c r="EI17" s="64"/>
      <c r="EJ17" s="226">
        <v>9.0</v>
      </c>
      <c r="EK17" s="226">
        <v>37.0</v>
      </c>
      <c r="EL17" s="226">
        <v>41.0</v>
      </c>
      <c r="EM17" s="226">
        <v>139.0</v>
      </c>
      <c r="EN17" s="226">
        <v>74.0</v>
      </c>
      <c r="EO17" s="226">
        <v>3.4</v>
      </c>
      <c r="EP17" s="64"/>
      <c r="EQ17" s="226">
        <v>9.0</v>
      </c>
      <c r="ER17" s="226">
        <v>38.0</v>
      </c>
      <c r="ES17" s="226">
        <v>42.0</v>
      </c>
      <c r="ET17" s="226">
        <v>344.0</v>
      </c>
      <c r="EU17" s="226">
        <v>0.0</v>
      </c>
      <c r="EV17" s="226">
        <v>0.0</v>
      </c>
      <c r="EW17" s="226">
        <v>0.0</v>
      </c>
      <c r="EX17" s="226">
        <v>343.0</v>
      </c>
      <c r="EY17" s="226">
        <v>262.0</v>
      </c>
      <c r="EZ17" s="226">
        <v>149.2</v>
      </c>
      <c r="FA17" s="226">
        <v>-31.1</v>
      </c>
      <c r="FB17" s="226">
        <v>343.0</v>
      </c>
      <c r="FC17" s="226">
        <v>0.0</v>
      </c>
      <c r="FD17" s="226">
        <v>0.0</v>
      </c>
      <c r="FE17" s="226">
        <v>0.0</v>
      </c>
      <c r="FF17" s="226">
        <v>343.0</v>
      </c>
      <c r="FG17" s="226">
        <v>262.0</v>
      </c>
      <c r="FH17" s="226">
        <v>149.2</v>
      </c>
      <c r="FI17" s="226">
        <v>-31.0</v>
      </c>
      <c r="FJ17" s="226">
        <v>345.0</v>
      </c>
      <c r="FK17" s="226">
        <v>258.0</v>
      </c>
      <c r="FL17" s="226">
        <v>147.5</v>
      </c>
      <c r="FM17" s="64"/>
      <c r="FN17" s="226">
        <v>345.0</v>
      </c>
      <c r="FO17" s="226">
        <v>273.0</v>
      </c>
      <c r="FP17" s="226">
        <v>149.4</v>
      </c>
      <c r="FQ17" s="226">
        <v>-18.1</v>
      </c>
      <c r="FR17" s="226">
        <v>139.0</v>
      </c>
      <c r="FS17" s="64"/>
      <c r="FT17" s="226">
        <v>0.5</v>
      </c>
      <c r="FU17" s="64"/>
      <c r="FV17" s="226">
        <v>139.0</v>
      </c>
      <c r="FW17" s="64"/>
      <c r="FX17" s="64"/>
      <c r="FY17" s="64"/>
      <c r="FZ17" s="89"/>
      <c r="GA17" s="66">
        <v>343.0</v>
      </c>
      <c r="GB17" s="66">
        <v>358.14</v>
      </c>
      <c r="GC17" s="66">
        <v>215.27</v>
      </c>
      <c r="GD17" s="66">
        <v>16.11</v>
      </c>
      <c r="GE17" s="66">
        <v>343.0</v>
      </c>
      <c r="GF17" s="66">
        <v>338.86</v>
      </c>
      <c r="GG17" s="66">
        <v>213.24</v>
      </c>
      <c r="GH17" s="66">
        <v>33.5</v>
      </c>
      <c r="GI17" s="66">
        <v>343.0</v>
      </c>
      <c r="GJ17" s="66">
        <v>235.12</v>
      </c>
      <c r="GK17" s="66">
        <v>-147.23</v>
      </c>
      <c r="GL17" s="66">
        <v>11.24</v>
      </c>
      <c r="GM17" s="66">
        <v>343.0</v>
      </c>
      <c r="GN17" s="66">
        <v>250.44</v>
      </c>
      <c r="GO17" s="66">
        <v>-149.23</v>
      </c>
      <c r="GP17" s="66">
        <v>-5.11</v>
      </c>
      <c r="GQ17" s="66">
        <v>343.0</v>
      </c>
      <c r="GR17" s="66">
        <v>104.04</v>
      </c>
      <c r="GS17" s="66">
        <v>-66.27</v>
      </c>
      <c r="GT17" s="66">
        <v>-6.2</v>
      </c>
      <c r="GU17" s="66">
        <v>343.0</v>
      </c>
      <c r="GV17" s="66">
        <v>145.07</v>
      </c>
      <c r="GW17" s="66">
        <v>66.45</v>
      </c>
      <c r="GX17" s="66">
        <v>-6.11</v>
      </c>
      <c r="GY17" s="89"/>
      <c r="GZ17" s="98" t="s">
        <v>91</v>
      </c>
      <c r="HA17" s="98" t="s">
        <v>92</v>
      </c>
      <c r="HB17" s="98">
        <v>193.0</v>
      </c>
      <c r="HC17" s="97">
        <f t="shared" si="10"/>
        <v>9.65</v>
      </c>
      <c r="HD17" s="97">
        <f t="shared" si="11"/>
        <v>3.86</v>
      </c>
      <c r="HE17" s="98">
        <v>8.0</v>
      </c>
      <c r="HF17" s="99">
        <v>54.0</v>
      </c>
      <c r="HG17" s="99">
        <v>52.0</v>
      </c>
      <c r="HH17" s="98" t="s">
        <v>91</v>
      </c>
      <c r="HI17" s="98" t="s">
        <v>92</v>
      </c>
      <c r="HJ17" s="98">
        <v>255.0</v>
      </c>
      <c r="HK17" s="97">
        <f t="shared" si="12"/>
        <v>12.75</v>
      </c>
      <c r="HL17" s="97">
        <f t="shared" si="13"/>
        <v>5.1</v>
      </c>
      <c r="HM17" s="98">
        <v>5.0</v>
      </c>
      <c r="HN17" s="99">
        <v>54.0</v>
      </c>
      <c r="HO17" s="99">
        <v>54.0</v>
      </c>
      <c r="HP17" s="98" t="s">
        <v>91</v>
      </c>
      <c r="HQ17" s="98" t="s">
        <v>92</v>
      </c>
      <c r="HR17" s="98">
        <v>260.0</v>
      </c>
      <c r="HS17" s="97">
        <f t="shared" si="14"/>
        <v>13</v>
      </c>
      <c r="HT17" s="97">
        <f t="shared" si="15"/>
        <v>5.2</v>
      </c>
      <c r="HU17" s="98">
        <v>7.0</v>
      </c>
      <c r="HV17" s="99">
        <v>52.0</v>
      </c>
      <c r="HW17" s="99">
        <v>52.0</v>
      </c>
      <c r="HX17" s="89"/>
      <c r="HY17" s="72">
        <v>136.0</v>
      </c>
      <c r="HZ17" s="72">
        <v>33.0</v>
      </c>
      <c r="IA17" s="72">
        <v>6.0</v>
      </c>
      <c r="IB17" s="72">
        <v>0.3</v>
      </c>
      <c r="IC17" s="73"/>
      <c r="ID17" s="72">
        <v>2.0</v>
      </c>
      <c r="IE17" s="72">
        <v>58.0</v>
      </c>
      <c r="IF17" s="72">
        <v>38.0</v>
      </c>
      <c r="IG17" s="89"/>
      <c r="IH17" s="74">
        <v>142.0</v>
      </c>
      <c r="II17" s="74">
        <v>34.9</v>
      </c>
      <c r="IJ17" s="74">
        <v>130.0</v>
      </c>
      <c r="IK17" s="74">
        <v>6.6</v>
      </c>
      <c r="IL17" s="74">
        <v>7.6</v>
      </c>
      <c r="IM17" s="74">
        <v>6.0</v>
      </c>
      <c r="IN17" s="74">
        <v>44.0</v>
      </c>
      <c r="IO17" s="74">
        <v>43.0</v>
      </c>
      <c r="IP17" s="74">
        <v>142.0</v>
      </c>
      <c r="IQ17" s="74">
        <v>35.6</v>
      </c>
      <c r="IR17" s="74">
        <v>7.0</v>
      </c>
      <c r="IS17" s="74">
        <v>0.1</v>
      </c>
      <c r="IT17" s="74">
        <v>0.4</v>
      </c>
      <c r="IU17" s="74">
        <v>12.0</v>
      </c>
      <c r="IV17" s="74">
        <v>45.0</v>
      </c>
      <c r="IW17" s="74">
        <v>44.0</v>
      </c>
      <c r="IX17" s="89"/>
      <c r="IY17" s="149">
        <v>139.63</v>
      </c>
      <c r="IZ17" s="149">
        <v>35.17</v>
      </c>
      <c r="JA17" s="149">
        <v>263.94</v>
      </c>
      <c r="JB17" s="149">
        <v>13.19</v>
      </c>
      <c r="JC17" s="149">
        <v>4.83</v>
      </c>
      <c r="JD17" s="149">
        <v>3.0</v>
      </c>
      <c r="JE17" s="149">
        <v>48.56</v>
      </c>
      <c r="JF17" s="149">
        <v>39.34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142.0</v>
      </c>
      <c r="JQ17" s="78">
        <v>32.4</v>
      </c>
      <c r="JR17" s="78">
        <v>0.0</v>
      </c>
      <c r="JS17" s="78">
        <v>0.0</v>
      </c>
      <c r="JT17" s="78">
        <v>0.0</v>
      </c>
      <c r="JU17" s="78">
        <v>2.0</v>
      </c>
      <c r="JV17" s="78" t="s">
        <v>111</v>
      </c>
      <c r="JW17" s="78" t="s">
        <v>111</v>
      </c>
      <c r="JX17" s="78">
        <v>142.0</v>
      </c>
      <c r="JY17" s="78">
        <v>35.5</v>
      </c>
      <c r="JZ17" s="78">
        <v>0.0</v>
      </c>
      <c r="KA17" s="78">
        <v>0.0</v>
      </c>
      <c r="KB17" s="78">
        <v>0.0</v>
      </c>
      <c r="KC17" s="78">
        <v>2.0</v>
      </c>
      <c r="KD17" s="78" t="s">
        <v>111</v>
      </c>
      <c r="KE17" s="78" t="s">
        <v>111</v>
      </c>
      <c r="KF17" s="89"/>
      <c r="KG17" s="79">
        <v>144.0</v>
      </c>
      <c r="KH17" s="238">
        <v>35.0</v>
      </c>
      <c r="KI17" s="238" t="s">
        <v>98</v>
      </c>
      <c r="KJ17" s="238" t="s">
        <v>98</v>
      </c>
      <c r="KK17" s="79"/>
      <c r="KL17" s="79">
        <v>1.0</v>
      </c>
      <c r="KM17" s="79">
        <v>50.0</v>
      </c>
      <c r="KN17" s="79">
        <v>50.0</v>
      </c>
      <c r="KO17" s="79">
        <v>144.0</v>
      </c>
      <c r="KP17" s="235">
        <v>35.0</v>
      </c>
      <c r="KQ17" s="235" t="s">
        <v>98</v>
      </c>
      <c r="KR17" s="235" t="s">
        <v>98</v>
      </c>
      <c r="KS17" s="79"/>
      <c r="KT17" s="79">
        <v>1.0</v>
      </c>
      <c r="KU17" s="79">
        <v>48.0</v>
      </c>
      <c r="KV17" s="79">
        <v>46.0</v>
      </c>
      <c r="KW17" s="89"/>
      <c r="KX17" s="81">
        <v>128.0</v>
      </c>
      <c r="KY17" s="81">
        <v>32.0</v>
      </c>
      <c r="KZ17" s="81">
        <v>186.0</v>
      </c>
      <c r="LA17" s="81">
        <v>9.1</v>
      </c>
      <c r="LB17" s="81">
        <v>2.0</v>
      </c>
      <c r="LC17" s="81">
        <v>3.0</v>
      </c>
      <c r="LD17" s="81">
        <v>45.0</v>
      </c>
      <c r="LE17" s="81">
        <v>45.0</v>
      </c>
      <c r="LF17" s="81">
        <v>128.0</v>
      </c>
      <c r="LG17" s="81">
        <v>32.0</v>
      </c>
      <c r="LH17" s="81">
        <v>320.0</v>
      </c>
      <c r="LI17" s="81">
        <v>15.7</v>
      </c>
      <c r="LJ17" s="81">
        <v>5.0</v>
      </c>
      <c r="LK17" s="81">
        <v>5.0</v>
      </c>
      <c r="LL17" s="81">
        <v>44.0</v>
      </c>
      <c r="LM17" s="81">
        <v>44.0</v>
      </c>
      <c r="LN17" s="89"/>
      <c r="LO17" s="82">
        <v>334.0</v>
      </c>
      <c r="LP17" s="82">
        <v>328.0</v>
      </c>
      <c r="LQ17" s="82">
        <v>179.0</v>
      </c>
      <c r="LR17" s="82">
        <v>67.0</v>
      </c>
      <c r="LS17" s="82">
        <v>322.0</v>
      </c>
      <c r="LT17" s="82">
        <v>60.0</v>
      </c>
      <c r="LU17" s="82">
        <v>11.0</v>
      </c>
      <c r="LV17" s="82">
        <v>140.0</v>
      </c>
      <c r="LW17" s="82">
        <v>114.0</v>
      </c>
      <c r="LX17" s="82">
        <v>56.0</v>
      </c>
      <c r="LY17" s="82">
        <v>51.0</v>
      </c>
      <c r="LZ17" s="82">
        <v>12.0</v>
      </c>
      <c r="MA17" s="82">
        <v>119.0</v>
      </c>
      <c r="MB17" s="82">
        <v>5.7</v>
      </c>
      <c r="MC17" s="82">
        <v>141.0</v>
      </c>
      <c r="MD17" s="82">
        <v>214.0</v>
      </c>
      <c r="ME17" s="82">
        <v>79.0</v>
      </c>
      <c r="MF17" s="82">
        <v>60.0</v>
      </c>
      <c r="MG17" s="83">
        <v>12.0</v>
      </c>
      <c r="MH17" s="83">
        <v>0.0</v>
      </c>
      <c r="MI17" s="83">
        <v>0.0</v>
      </c>
      <c r="MJ17" s="83">
        <v>0.0</v>
      </c>
      <c r="MK17" s="83">
        <v>0.0</v>
      </c>
      <c r="ML17" s="82">
        <v>46.0</v>
      </c>
      <c r="MM17" s="82">
        <v>44.0</v>
      </c>
      <c r="MN17" s="82">
        <v>5.0</v>
      </c>
      <c r="MO17" s="86"/>
      <c r="MP17" s="87"/>
      <c r="MQ17" s="82">
        <v>11.5</v>
      </c>
      <c r="MR17" s="82">
        <v>3.7</v>
      </c>
      <c r="MS17" s="82">
        <v>198.0</v>
      </c>
      <c r="MT17" s="82">
        <v>36.0</v>
      </c>
      <c r="MU17" s="82">
        <v>40.0</v>
      </c>
      <c r="MV17" s="88" t="s">
        <v>143</v>
      </c>
      <c r="MW17" s="82">
        <v>5.0</v>
      </c>
      <c r="MX17" s="87"/>
      <c r="MY17" s="87"/>
      <c r="MZ17" s="82">
        <v>14.4</v>
      </c>
      <c r="NA17" s="82">
        <v>11.0</v>
      </c>
      <c r="NB17" s="82">
        <v>259.0</v>
      </c>
      <c r="NC17" s="82">
        <v>35.0</v>
      </c>
      <c r="ND17" s="82">
        <v>43.0</v>
      </c>
      <c r="NE17" s="82">
        <v>42.0</v>
      </c>
      <c r="NF17" s="82">
        <v>5.0</v>
      </c>
      <c r="NG17" s="87"/>
      <c r="NH17" s="87"/>
      <c r="NI17" s="83">
        <v>0.0</v>
      </c>
      <c r="NJ17" s="83">
        <v>0.0</v>
      </c>
      <c r="NK17" s="83">
        <v>0.0</v>
      </c>
      <c r="NL17" s="82">
        <v>35.0</v>
      </c>
      <c r="NM17" s="82">
        <v>52.0</v>
      </c>
      <c r="NN17" s="82">
        <v>55.0</v>
      </c>
      <c r="NO17" s="83">
        <v>4.0</v>
      </c>
      <c r="NP17" s="87"/>
    </row>
    <row r="18" ht="14.25" customHeight="1">
      <c r="A18" s="49">
        <v>0.208333333333334</v>
      </c>
      <c r="B18" s="50"/>
      <c r="C18" s="51">
        <v>50.29</v>
      </c>
      <c r="D18" s="195">
        <v>348.0</v>
      </c>
      <c r="E18" s="53">
        <v>136.0</v>
      </c>
      <c r="F18" s="239">
        <v>134.2</v>
      </c>
      <c r="G18" s="53">
        <v>29.1</v>
      </c>
      <c r="H18" s="54"/>
      <c r="I18" s="53">
        <v>6.0</v>
      </c>
      <c r="J18" s="53">
        <v>49.0</v>
      </c>
      <c r="K18" s="53">
        <v>48.0</v>
      </c>
      <c r="L18" s="239">
        <v>142.7</v>
      </c>
      <c r="M18" s="239">
        <v>43.77</v>
      </c>
      <c r="N18" s="53">
        <v>8.6</v>
      </c>
      <c r="O18" s="54"/>
      <c r="P18" s="53">
        <v>6.0</v>
      </c>
      <c r="Q18" s="53">
        <v>56.0</v>
      </c>
      <c r="R18" s="53">
        <v>52.0</v>
      </c>
      <c r="S18" s="53">
        <v>349.6</v>
      </c>
      <c r="T18" s="53">
        <v>161.1</v>
      </c>
      <c r="U18" s="53">
        <v>88.9</v>
      </c>
      <c r="V18" s="54"/>
      <c r="W18" s="53">
        <v>345.0</v>
      </c>
      <c r="X18" s="53">
        <v>162.8</v>
      </c>
      <c r="Y18" s="53">
        <v>66.4</v>
      </c>
      <c r="Z18" s="54"/>
      <c r="AA18" s="53">
        <v>340.3</v>
      </c>
      <c r="AB18" s="53">
        <v>490.1</v>
      </c>
      <c r="AC18" s="53">
        <v>289.8</v>
      </c>
      <c r="AD18" s="54"/>
      <c r="AE18" s="127">
        <v>349.0</v>
      </c>
      <c r="AF18" s="127">
        <v>448.2</v>
      </c>
      <c r="AG18" s="127">
        <v>264.0</v>
      </c>
      <c r="AH18" s="54"/>
      <c r="AI18" s="53">
        <v>357.0</v>
      </c>
      <c r="AJ18" s="53">
        <v>368.9</v>
      </c>
      <c r="AK18" s="53">
        <v>224.1</v>
      </c>
      <c r="AL18" s="54"/>
      <c r="AM18" s="53">
        <v>348.4</v>
      </c>
      <c r="AN18" s="53">
        <v>384.6</v>
      </c>
      <c r="AO18" s="53">
        <v>217.2</v>
      </c>
      <c r="AP18" s="54"/>
      <c r="AQ18" s="53">
        <v>136.0</v>
      </c>
      <c r="AR18" s="239">
        <v>134.2</v>
      </c>
      <c r="AS18" s="56">
        <f>G18</f>
        <v>29.1</v>
      </c>
      <c r="AT18" s="54"/>
      <c r="AU18" s="281">
        <f t="shared" ref="AU18:AW18" si="22">L18</f>
        <v>142.7</v>
      </c>
      <c r="AV18" s="281">
        <f t="shared" si="22"/>
        <v>43.77</v>
      </c>
      <c r="AW18" s="54">
        <f t="shared" si="22"/>
        <v>8.6</v>
      </c>
      <c r="AX18" s="54"/>
      <c r="AY18" s="182">
        <f t="shared" si="6"/>
        <v>136</v>
      </c>
      <c r="AZ18" s="54"/>
      <c r="BA18" s="54"/>
      <c r="BB18" s="54"/>
      <c r="BC18" s="89"/>
      <c r="BD18" s="281">
        <v>142.7</v>
      </c>
      <c r="BE18" s="53">
        <v>0.0</v>
      </c>
      <c r="BF18" s="53">
        <v>0.0</v>
      </c>
      <c r="BG18" s="127">
        <v>0.0</v>
      </c>
      <c r="BH18" s="54"/>
      <c r="BI18" s="53">
        <v>2.0</v>
      </c>
      <c r="BJ18" s="127">
        <v>79.0</v>
      </c>
      <c r="BK18" s="127">
        <v>50.0</v>
      </c>
      <c r="BL18" s="89"/>
      <c r="BM18" s="58">
        <v>344.0</v>
      </c>
      <c r="BN18" s="58">
        <v>146.0</v>
      </c>
      <c r="BO18" s="58">
        <v>196.0</v>
      </c>
      <c r="BP18" s="58">
        <v>9.8</v>
      </c>
      <c r="BQ18" s="59"/>
      <c r="BR18" s="58">
        <v>6.0</v>
      </c>
      <c r="BS18" s="58">
        <v>50.0</v>
      </c>
      <c r="BT18" s="58">
        <v>54.0</v>
      </c>
      <c r="BU18" s="59">
        <f t="shared" si="7"/>
        <v>344</v>
      </c>
      <c r="BV18" s="58">
        <v>220.0</v>
      </c>
      <c r="BW18" s="58">
        <v>129.0</v>
      </c>
      <c r="BX18" s="58">
        <v>13.0</v>
      </c>
      <c r="BY18" s="58">
        <v>337.0</v>
      </c>
      <c r="BZ18" s="58">
        <v>236.0</v>
      </c>
      <c r="CA18" s="58">
        <v>130.0</v>
      </c>
      <c r="CB18" s="58">
        <v>20.0</v>
      </c>
      <c r="CC18" s="58">
        <v>344.0</v>
      </c>
      <c r="CD18" s="58">
        <v>328.0</v>
      </c>
      <c r="CE18" s="58">
        <v>188.0</v>
      </c>
      <c r="CF18" s="58">
        <v>18.0</v>
      </c>
      <c r="CG18" s="58">
        <v>334.0</v>
      </c>
      <c r="CH18" s="58">
        <v>317.0</v>
      </c>
      <c r="CI18" s="58">
        <v>185.0</v>
      </c>
      <c r="CJ18" s="58">
        <v>19.0</v>
      </c>
      <c r="CK18" s="58">
        <v>352.0</v>
      </c>
      <c r="CL18" s="58">
        <v>267.0</v>
      </c>
      <c r="CM18" s="58">
        <v>162.0</v>
      </c>
      <c r="CN18" s="58">
        <v>5.0</v>
      </c>
      <c r="CO18" s="58">
        <v>333.0</v>
      </c>
      <c r="CP18" s="58">
        <v>298.0</v>
      </c>
      <c r="CQ18" s="58">
        <v>149.0</v>
      </c>
      <c r="CR18" s="58">
        <v>2.0</v>
      </c>
      <c r="CS18" s="58">
        <v>337.0</v>
      </c>
      <c r="CT18" s="58">
        <v>251.0</v>
      </c>
      <c r="CU18" s="58">
        <v>160.0</v>
      </c>
      <c r="CV18" s="58">
        <v>68.0</v>
      </c>
      <c r="CW18" s="58">
        <v>340.0</v>
      </c>
      <c r="CX18" s="58">
        <v>185.0</v>
      </c>
      <c r="CY18" s="58">
        <v>76.0</v>
      </c>
      <c r="CZ18" s="58">
        <v>57.0</v>
      </c>
      <c r="DA18" s="58">
        <v>326.0</v>
      </c>
      <c r="DB18" s="58">
        <v>189.0</v>
      </c>
      <c r="DC18" s="58">
        <v>78.0</v>
      </c>
      <c r="DD18" s="58">
        <v>69.0</v>
      </c>
      <c r="DE18" s="59">
        <f t="shared" si="8"/>
        <v>146</v>
      </c>
      <c r="DF18" s="58">
        <v>35.1</v>
      </c>
      <c r="DG18" s="58">
        <v>196.0</v>
      </c>
      <c r="DH18" s="58">
        <v>9.8</v>
      </c>
      <c r="DI18" s="59"/>
      <c r="DJ18" s="58">
        <v>7.0</v>
      </c>
      <c r="DK18" s="58">
        <v>48.0</v>
      </c>
      <c r="DL18" s="58">
        <v>47.0</v>
      </c>
      <c r="DM18" s="89"/>
      <c r="DN18" s="61">
        <v>341.0</v>
      </c>
      <c r="DO18" s="61">
        <v>141.0</v>
      </c>
      <c r="DP18" s="61">
        <v>25.58</v>
      </c>
      <c r="DQ18" s="61">
        <v>14.56</v>
      </c>
      <c r="DR18" s="61">
        <v>3.61</v>
      </c>
      <c r="DS18" s="61">
        <v>8.0</v>
      </c>
      <c r="DT18" s="61">
        <v>36.0</v>
      </c>
      <c r="DU18" s="61">
        <v>34.5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345.0</v>
      </c>
      <c r="EF18" s="226">
        <v>254.0</v>
      </c>
      <c r="EG18" s="226">
        <v>89.0</v>
      </c>
      <c r="EH18" s="226">
        <v>3.7</v>
      </c>
      <c r="EI18" s="64"/>
      <c r="EJ18" s="226">
        <v>9.0</v>
      </c>
      <c r="EK18" s="226">
        <v>38.0</v>
      </c>
      <c r="EL18" s="226">
        <v>42.0</v>
      </c>
      <c r="EM18" s="226">
        <v>139.0</v>
      </c>
      <c r="EN18" s="226">
        <v>74.0</v>
      </c>
      <c r="EO18" s="226">
        <v>3.4</v>
      </c>
      <c r="EP18" s="64"/>
      <c r="EQ18" s="226">
        <v>9.0</v>
      </c>
      <c r="ER18" s="226">
        <v>39.0</v>
      </c>
      <c r="ES18" s="226">
        <v>43.0</v>
      </c>
      <c r="ET18" s="226">
        <v>345.0</v>
      </c>
      <c r="EU18" s="226">
        <v>0.0</v>
      </c>
      <c r="EV18" s="226">
        <v>0.0</v>
      </c>
      <c r="EW18" s="226">
        <v>0.0</v>
      </c>
      <c r="EX18" s="226">
        <v>343.0</v>
      </c>
      <c r="EY18" s="226">
        <v>262.0</v>
      </c>
      <c r="EZ18" s="226">
        <v>149.1</v>
      </c>
      <c r="FA18" s="226">
        <v>-31.3</v>
      </c>
      <c r="FB18" s="226">
        <v>343.0</v>
      </c>
      <c r="FC18" s="226">
        <v>0.0</v>
      </c>
      <c r="FD18" s="226">
        <v>0.0</v>
      </c>
      <c r="FE18" s="226">
        <v>0.0</v>
      </c>
      <c r="FF18" s="226">
        <v>343.0</v>
      </c>
      <c r="FG18" s="226">
        <v>261.0</v>
      </c>
      <c r="FH18" s="226">
        <v>148.8</v>
      </c>
      <c r="FI18" s="226">
        <v>-29.9</v>
      </c>
      <c r="FJ18" s="226">
        <v>345.0</v>
      </c>
      <c r="FK18" s="226">
        <v>254.0</v>
      </c>
      <c r="FL18" s="226">
        <v>145.3</v>
      </c>
      <c r="FM18" s="64"/>
      <c r="FN18" s="226">
        <v>345.0</v>
      </c>
      <c r="FO18" s="226">
        <v>269.0</v>
      </c>
      <c r="FP18" s="226">
        <v>147.2</v>
      </c>
      <c r="FQ18" s="226">
        <v>-19.0</v>
      </c>
      <c r="FR18" s="226">
        <v>139.0</v>
      </c>
      <c r="FS18" s="64"/>
      <c r="FT18" s="226">
        <v>5.0</v>
      </c>
      <c r="FU18" s="64"/>
      <c r="FV18" s="226">
        <v>139.0</v>
      </c>
      <c r="FW18" s="64"/>
      <c r="FX18" s="64"/>
      <c r="FY18" s="64"/>
      <c r="FZ18" s="89"/>
      <c r="GA18" s="66">
        <v>344.0</v>
      </c>
      <c r="GB18" s="66">
        <v>376.75</v>
      </c>
      <c r="GC18" s="66">
        <v>224.12</v>
      </c>
      <c r="GD18" s="66">
        <v>-10.13</v>
      </c>
      <c r="GE18" s="66">
        <v>344.0</v>
      </c>
      <c r="GF18" s="66">
        <v>392.58</v>
      </c>
      <c r="GG18" s="66">
        <v>226.75</v>
      </c>
      <c r="GH18" s="66">
        <v>-6.11</v>
      </c>
      <c r="GI18" s="66">
        <v>344.0</v>
      </c>
      <c r="GJ18" s="66">
        <v>247.65</v>
      </c>
      <c r="GK18" s="66">
        <v>-143.9</v>
      </c>
      <c r="GL18" s="66">
        <v>14.15</v>
      </c>
      <c r="GM18" s="66">
        <v>344.0</v>
      </c>
      <c r="GN18" s="66">
        <v>251.76</v>
      </c>
      <c r="GO18" s="66">
        <v>-147.79</v>
      </c>
      <c r="GP18" s="66">
        <v>5.44</v>
      </c>
      <c r="GQ18" s="66">
        <v>344.0</v>
      </c>
      <c r="GR18" s="66">
        <v>166.76</v>
      </c>
      <c r="GS18" s="66">
        <v>-78.45</v>
      </c>
      <c r="GT18" s="66">
        <v>-3.69</v>
      </c>
      <c r="GU18" s="66">
        <v>344.0</v>
      </c>
      <c r="GV18" s="66">
        <v>155.33</v>
      </c>
      <c r="GW18" s="66">
        <v>76.27</v>
      </c>
      <c r="GX18" s="66">
        <v>-4.27</v>
      </c>
      <c r="GY18" s="89"/>
      <c r="GZ18" s="98" t="s">
        <v>91</v>
      </c>
      <c r="HA18" s="98" t="s">
        <v>92</v>
      </c>
      <c r="HB18" s="98">
        <v>0.0</v>
      </c>
      <c r="HC18" s="97">
        <f t="shared" si="10"/>
        <v>0</v>
      </c>
      <c r="HD18" s="97">
        <f t="shared" si="11"/>
        <v>0</v>
      </c>
      <c r="HE18" s="98">
        <v>8.0</v>
      </c>
      <c r="HF18" s="99">
        <v>54.0</v>
      </c>
      <c r="HG18" s="99">
        <v>52.0</v>
      </c>
      <c r="HH18" s="98" t="s">
        <v>91</v>
      </c>
      <c r="HI18" s="98" t="s">
        <v>92</v>
      </c>
      <c r="HJ18" s="98">
        <v>260.0</v>
      </c>
      <c r="HK18" s="97">
        <f t="shared" si="12"/>
        <v>13</v>
      </c>
      <c r="HL18" s="97">
        <f t="shared" si="13"/>
        <v>5.2</v>
      </c>
      <c r="HM18" s="98">
        <v>5.0</v>
      </c>
      <c r="HN18" s="99">
        <v>54.0</v>
      </c>
      <c r="HO18" s="99">
        <v>54.0</v>
      </c>
      <c r="HP18" s="98" t="s">
        <v>91</v>
      </c>
      <c r="HQ18" s="98" t="s">
        <v>92</v>
      </c>
      <c r="HR18" s="98">
        <v>306.0</v>
      </c>
      <c r="HS18" s="97">
        <f t="shared" si="14"/>
        <v>15.3</v>
      </c>
      <c r="HT18" s="97">
        <f t="shared" si="15"/>
        <v>6.12</v>
      </c>
      <c r="HU18" s="98">
        <v>7.0</v>
      </c>
      <c r="HV18" s="99">
        <v>52.0</v>
      </c>
      <c r="HW18" s="99">
        <v>52.0</v>
      </c>
      <c r="HX18" s="89"/>
      <c r="HY18" s="72">
        <v>136.0</v>
      </c>
      <c r="HZ18" s="72">
        <v>33.0</v>
      </c>
      <c r="IA18" s="72">
        <v>6.0</v>
      </c>
      <c r="IB18" s="72">
        <v>0.3</v>
      </c>
      <c r="IC18" s="73"/>
      <c r="ID18" s="72">
        <v>2.0</v>
      </c>
      <c r="IE18" s="72">
        <v>58.0</v>
      </c>
      <c r="IF18" s="72">
        <v>38.0</v>
      </c>
      <c r="IG18" s="89"/>
      <c r="IH18" s="74" t="s">
        <v>145</v>
      </c>
      <c r="II18" s="74" t="s">
        <v>145</v>
      </c>
      <c r="IJ18" s="74" t="s">
        <v>145</v>
      </c>
      <c r="IK18" s="74" t="s">
        <v>145</v>
      </c>
      <c r="IL18" s="74" t="s">
        <v>145</v>
      </c>
      <c r="IM18" s="74" t="s">
        <v>145</v>
      </c>
      <c r="IN18" s="74" t="s">
        <v>145</v>
      </c>
      <c r="IO18" s="74" t="s">
        <v>145</v>
      </c>
      <c r="IP18" s="74" t="s">
        <v>145</v>
      </c>
      <c r="IQ18" s="74" t="s">
        <v>145</v>
      </c>
      <c r="IR18" s="74" t="s">
        <v>145</v>
      </c>
      <c r="IS18" s="74" t="s">
        <v>145</v>
      </c>
      <c r="IT18" s="74" t="s">
        <v>145</v>
      </c>
      <c r="IU18" s="74" t="s">
        <v>145</v>
      </c>
      <c r="IV18" s="74" t="s">
        <v>145</v>
      </c>
      <c r="IW18" s="74" t="s">
        <v>145</v>
      </c>
      <c r="IX18" s="89"/>
      <c r="IY18" s="149">
        <v>140.26</v>
      </c>
      <c r="IZ18" s="149">
        <v>35.75</v>
      </c>
      <c r="JA18" s="149">
        <v>114.3</v>
      </c>
      <c r="JB18" s="149">
        <v>5.71</v>
      </c>
      <c r="JC18" s="149">
        <v>0.8</v>
      </c>
      <c r="JD18" s="149">
        <v>3.0</v>
      </c>
      <c r="JE18" s="149">
        <v>43.65</v>
      </c>
      <c r="JF18" s="149">
        <v>35.42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141.0</v>
      </c>
      <c r="JQ18" s="78">
        <v>32.9</v>
      </c>
      <c r="JR18" s="78">
        <v>0.0</v>
      </c>
      <c r="JS18" s="78">
        <v>0.0</v>
      </c>
      <c r="JT18" s="78">
        <v>0.0</v>
      </c>
      <c r="JU18" s="78">
        <v>2.0</v>
      </c>
      <c r="JV18" s="78" t="s">
        <v>111</v>
      </c>
      <c r="JW18" s="78" t="s">
        <v>111</v>
      </c>
      <c r="JX18" s="78">
        <v>141.0</v>
      </c>
      <c r="JY18" s="78">
        <v>35.1</v>
      </c>
      <c r="JZ18" s="78">
        <v>77.0</v>
      </c>
      <c r="KA18" s="78">
        <v>4.2</v>
      </c>
      <c r="KB18" s="78">
        <v>1.8</v>
      </c>
      <c r="KC18" s="78">
        <v>2.0</v>
      </c>
      <c r="KD18" s="78" t="s">
        <v>111</v>
      </c>
      <c r="KE18" s="78" t="s">
        <v>111</v>
      </c>
      <c r="KF18" s="89"/>
      <c r="KG18" s="79">
        <v>142.0</v>
      </c>
      <c r="KH18" s="238">
        <v>35.0</v>
      </c>
      <c r="KI18" s="238">
        <v>6.0</v>
      </c>
      <c r="KJ18" s="238">
        <v>0.3</v>
      </c>
      <c r="KK18" s="79"/>
      <c r="KL18" s="79">
        <v>1.0</v>
      </c>
      <c r="KM18" s="79">
        <v>50.0</v>
      </c>
      <c r="KN18" s="79">
        <v>50.0</v>
      </c>
      <c r="KO18" s="79">
        <v>142.0</v>
      </c>
      <c r="KP18" s="235">
        <v>35.0</v>
      </c>
      <c r="KQ18" s="235" t="s">
        <v>98</v>
      </c>
      <c r="KR18" s="235" t="s">
        <v>98</v>
      </c>
      <c r="KS18" s="79"/>
      <c r="KT18" s="79">
        <v>1.0</v>
      </c>
      <c r="KU18" s="79">
        <v>48.0</v>
      </c>
      <c r="KV18" s="79">
        <v>46.0</v>
      </c>
      <c r="KW18" s="89"/>
      <c r="KX18" s="81">
        <v>133.0</v>
      </c>
      <c r="KY18" s="81">
        <v>32.0</v>
      </c>
      <c r="KZ18" s="81">
        <v>188.0</v>
      </c>
      <c r="LA18" s="81">
        <v>9.2</v>
      </c>
      <c r="LB18" s="81">
        <v>2.0</v>
      </c>
      <c r="LC18" s="81">
        <v>3.0</v>
      </c>
      <c r="LD18" s="81">
        <v>47.0</v>
      </c>
      <c r="LE18" s="81">
        <v>47.0</v>
      </c>
      <c r="LF18" s="81">
        <v>133.0</v>
      </c>
      <c r="LG18" s="81">
        <v>32.0</v>
      </c>
      <c r="LH18" s="81">
        <v>326.0</v>
      </c>
      <c r="LI18" s="81">
        <v>16.0</v>
      </c>
      <c r="LJ18" s="81">
        <v>5.0</v>
      </c>
      <c r="LK18" s="81">
        <v>5.0</v>
      </c>
      <c r="LL18" s="81">
        <v>42.0</v>
      </c>
      <c r="LM18" s="81">
        <v>42.0</v>
      </c>
      <c r="LN18" s="89"/>
      <c r="LO18" s="82">
        <v>338.0</v>
      </c>
      <c r="LP18" s="82">
        <v>303.0</v>
      </c>
      <c r="LQ18" s="82">
        <v>170.0</v>
      </c>
      <c r="LR18" s="82">
        <v>69.0</v>
      </c>
      <c r="LS18" s="82">
        <v>326.0</v>
      </c>
      <c r="LT18" s="82">
        <v>50.0</v>
      </c>
      <c r="LU18" s="82">
        <v>4.7</v>
      </c>
      <c r="LV18" s="82">
        <v>142.0</v>
      </c>
      <c r="LW18" s="82">
        <v>90.0</v>
      </c>
      <c r="LX18" s="82">
        <v>55.0</v>
      </c>
      <c r="LY18" s="82">
        <v>51.0</v>
      </c>
      <c r="LZ18" s="82">
        <v>12.0</v>
      </c>
      <c r="MA18" s="82">
        <v>120.0</v>
      </c>
      <c r="MB18" s="82">
        <v>5.8</v>
      </c>
      <c r="MC18" s="82">
        <v>143.0</v>
      </c>
      <c r="MD18" s="82">
        <v>213.0</v>
      </c>
      <c r="ME18" s="82">
        <v>79.0</v>
      </c>
      <c r="MF18" s="82">
        <v>60.0</v>
      </c>
      <c r="MG18" s="83">
        <v>12.0</v>
      </c>
      <c r="MH18" s="83">
        <v>0.0</v>
      </c>
      <c r="MI18" s="83">
        <v>0.0</v>
      </c>
      <c r="MJ18" s="83">
        <v>0.0</v>
      </c>
      <c r="MK18" s="83">
        <v>0.0</v>
      </c>
      <c r="ML18" s="82">
        <v>42.0</v>
      </c>
      <c r="MM18" s="82">
        <v>40.0</v>
      </c>
      <c r="MN18" s="82">
        <v>5.0</v>
      </c>
      <c r="MO18" s="86"/>
      <c r="MP18" s="87"/>
      <c r="MQ18" s="82">
        <v>13.5</v>
      </c>
      <c r="MR18" s="82">
        <v>4.6</v>
      </c>
      <c r="MS18" s="82">
        <v>230.0</v>
      </c>
      <c r="MT18" s="82">
        <v>36.0</v>
      </c>
      <c r="MU18" s="82">
        <v>40.0</v>
      </c>
      <c r="MV18" s="88" t="s">
        <v>143</v>
      </c>
      <c r="MW18" s="82">
        <v>5.0</v>
      </c>
      <c r="MX18" s="87"/>
      <c r="MY18" s="87"/>
      <c r="MZ18" s="82">
        <v>8.7</v>
      </c>
      <c r="NA18" s="82">
        <v>7.1</v>
      </c>
      <c r="NB18" s="82">
        <v>153.0</v>
      </c>
      <c r="NC18" s="82">
        <v>35.0</v>
      </c>
      <c r="ND18" s="82">
        <v>43.0</v>
      </c>
      <c r="NE18" s="82">
        <v>42.0</v>
      </c>
      <c r="NF18" s="82">
        <v>5.0</v>
      </c>
      <c r="NG18" s="87"/>
      <c r="NH18" s="87"/>
      <c r="NI18" s="83">
        <v>0.0</v>
      </c>
      <c r="NJ18" s="83">
        <v>0.0</v>
      </c>
      <c r="NK18" s="83">
        <v>0.0</v>
      </c>
      <c r="NL18" s="82">
        <v>35.0</v>
      </c>
      <c r="NM18" s="82">
        <v>52.0</v>
      </c>
      <c r="NN18" s="82">
        <v>55.0</v>
      </c>
      <c r="NO18" s="83">
        <v>4.0</v>
      </c>
      <c r="NP18" s="87"/>
    </row>
    <row r="19" ht="14.25" customHeight="1">
      <c r="A19" s="49">
        <v>0.25</v>
      </c>
      <c r="B19" s="50"/>
      <c r="C19" s="51">
        <v>50.27</v>
      </c>
      <c r="D19" s="195">
        <v>345.0</v>
      </c>
      <c r="E19" s="53">
        <v>136.0</v>
      </c>
      <c r="F19" s="53">
        <v>145.0</v>
      </c>
      <c r="G19" s="53">
        <v>31.4</v>
      </c>
      <c r="H19" s="54"/>
      <c r="I19" s="53">
        <v>6.0</v>
      </c>
      <c r="J19" s="53">
        <v>48.0</v>
      </c>
      <c r="K19" s="53">
        <v>47.0</v>
      </c>
      <c r="L19" s="53">
        <v>142.0</v>
      </c>
      <c r="M19" s="53">
        <v>43.0</v>
      </c>
      <c r="N19" s="53">
        <v>8.9</v>
      </c>
      <c r="O19" s="54"/>
      <c r="P19" s="53">
        <v>6.0</v>
      </c>
      <c r="Q19" s="53">
        <v>56.0</v>
      </c>
      <c r="R19" s="53">
        <v>46.0</v>
      </c>
      <c r="S19" s="53">
        <v>348.0</v>
      </c>
      <c r="T19" s="53">
        <v>170.6</v>
      </c>
      <c r="U19" s="53">
        <v>93.3</v>
      </c>
      <c r="V19" s="54"/>
      <c r="W19" s="53">
        <v>343.6</v>
      </c>
      <c r="X19" s="53">
        <v>165.4</v>
      </c>
      <c r="Y19" s="53">
        <v>66.2</v>
      </c>
      <c r="Z19" s="54"/>
      <c r="AA19" s="53">
        <v>348.5</v>
      </c>
      <c r="AB19" s="53">
        <v>500.3</v>
      </c>
      <c r="AC19" s="53">
        <v>293.2</v>
      </c>
      <c r="AD19" s="54"/>
      <c r="AE19" s="53">
        <v>348.1</v>
      </c>
      <c r="AF19" s="53">
        <v>456.9</v>
      </c>
      <c r="AG19" s="53">
        <v>265.5</v>
      </c>
      <c r="AH19" s="54"/>
      <c r="AI19" s="53">
        <v>355.4</v>
      </c>
      <c r="AJ19" s="53">
        <v>393.1</v>
      </c>
      <c r="AK19" s="53">
        <v>238.6</v>
      </c>
      <c r="AL19" s="54"/>
      <c r="AM19" s="53">
        <v>346.5</v>
      </c>
      <c r="AN19" s="53">
        <v>405.3</v>
      </c>
      <c r="AO19" s="53">
        <v>228.9</v>
      </c>
      <c r="AP19" s="54"/>
      <c r="AQ19" s="53">
        <v>136.0</v>
      </c>
      <c r="AR19" s="54">
        <f t="shared" ref="AR19:AS19" si="23">F19</f>
        <v>145</v>
      </c>
      <c r="AS19" s="56">
        <f t="shared" si="23"/>
        <v>31.4</v>
      </c>
      <c r="AT19" s="54"/>
      <c r="AU19" s="54">
        <f t="shared" ref="AU19:AW19" si="24">L19</f>
        <v>142</v>
      </c>
      <c r="AV19" s="54">
        <f t="shared" si="24"/>
        <v>43</v>
      </c>
      <c r="AW19" s="54">
        <f t="shared" si="24"/>
        <v>8.9</v>
      </c>
      <c r="AX19" s="54"/>
      <c r="AY19" s="182">
        <f t="shared" si="6"/>
        <v>136</v>
      </c>
      <c r="AZ19" s="54"/>
      <c r="BA19" s="54"/>
      <c r="BB19" s="54"/>
      <c r="BC19" s="89"/>
      <c r="BD19" s="54">
        <v>142.0</v>
      </c>
      <c r="BE19" s="53">
        <v>0.0</v>
      </c>
      <c r="BF19" s="53">
        <v>0.0</v>
      </c>
      <c r="BG19" s="127">
        <v>0.0</v>
      </c>
      <c r="BH19" s="54"/>
      <c r="BI19" s="53">
        <v>2.0</v>
      </c>
      <c r="BJ19" s="127">
        <v>79.0</v>
      </c>
      <c r="BK19" s="127">
        <v>50.0</v>
      </c>
      <c r="BL19" s="89"/>
      <c r="BM19" s="58">
        <v>345.0</v>
      </c>
      <c r="BN19" s="58">
        <v>147.0</v>
      </c>
      <c r="BO19" s="58">
        <v>212.0</v>
      </c>
      <c r="BP19" s="58">
        <v>10.6</v>
      </c>
      <c r="BQ19" s="59"/>
      <c r="BR19" s="58">
        <v>6.0</v>
      </c>
      <c r="BS19" s="58">
        <v>42.0</v>
      </c>
      <c r="BT19" s="58">
        <v>43.0</v>
      </c>
      <c r="BU19" s="59">
        <f t="shared" si="7"/>
        <v>345</v>
      </c>
      <c r="BV19" s="58">
        <v>221.0</v>
      </c>
      <c r="BW19" s="58">
        <v>129.0</v>
      </c>
      <c r="BX19" s="58">
        <v>24.0</v>
      </c>
      <c r="BY19" s="58">
        <v>337.0</v>
      </c>
      <c r="BZ19" s="58">
        <v>237.0</v>
      </c>
      <c r="CA19" s="58">
        <v>131.0</v>
      </c>
      <c r="CB19" s="58">
        <v>22.0</v>
      </c>
      <c r="CC19" s="58">
        <v>344.0</v>
      </c>
      <c r="CD19" s="58">
        <v>322.0</v>
      </c>
      <c r="CE19" s="58">
        <v>182.0</v>
      </c>
      <c r="CF19" s="58">
        <v>18.0</v>
      </c>
      <c r="CG19" s="58">
        <v>337.0</v>
      </c>
      <c r="CH19" s="58">
        <v>327.0</v>
      </c>
      <c r="CI19" s="58">
        <v>185.0</v>
      </c>
      <c r="CJ19" s="58">
        <v>16.0</v>
      </c>
      <c r="CK19" s="58">
        <v>350.0</v>
      </c>
      <c r="CL19" s="58">
        <v>136.0</v>
      </c>
      <c r="CM19" s="58">
        <v>91.0</v>
      </c>
      <c r="CN19" s="58">
        <v>8.0</v>
      </c>
      <c r="CO19" s="58">
        <v>334.0</v>
      </c>
      <c r="CP19" s="58">
        <v>284.0</v>
      </c>
      <c r="CQ19" s="58">
        <v>144.0</v>
      </c>
      <c r="CR19" s="58">
        <v>2.0</v>
      </c>
      <c r="CS19" s="58">
        <v>338.0</v>
      </c>
      <c r="CT19" s="58">
        <v>323.0</v>
      </c>
      <c r="CU19" s="58">
        <v>150.0</v>
      </c>
      <c r="CV19" s="58">
        <v>56.0</v>
      </c>
      <c r="CW19" s="58">
        <v>340.0</v>
      </c>
      <c r="CX19" s="58">
        <v>189.0</v>
      </c>
      <c r="CY19" s="58">
        <v>85.0</v>
      </c>
      <c r="CZ19" s="58">
        <v>56.0</v>
      </c>
      <c r="DA19" s="58">
        <v>326.0</v>
      </c>
      <c r="DB19" s="58">
        <v>193.0</v>
      </c>
      <c r="DC19" s="58">
        <v>87.0</v>
      </c>
      <c r="DD19" s="58">
        <v>61.0</v>
      </c>
      <c r="DE19" s="59">
        <f t="shared" si="8"/>
        <v>147</v>
      </c>
      <c r="DF19" s="58">
        <v>35.1</v>
      </c>
      <c r="DG19" s="59">
        <f t="shared" ref="DG19:DH19" si="25">BO19</f>
        <v>212</v>
      </c>
      <c r="DH19" s="59">
        <f t="shared" si="25"/>
        <v>10.6</v>
      </c>
      <c r="DI19" s="59"/>
      <c r="DJ19" s="58">
        <v>7.0</v>
      </c>
      <c r="DK19" s="58">
        <v>48.0</v>
      </c>
      <c r="DL19" s="58">
        <v>43.0</v>
      </c>
      <c r="DM19" s="89"/>
      <c r="DN19" s="61">
        <v>341.0</v>
      </c>
      <c r="DO19" s="61">
        <v>141.0</v>
      </c>
      <c r="DP19" s="61">
        <v>18.0</v>
      </c>
      <c r="DQ19" s="61">
        <v>10.38</v>
      </c>
      <c r="DR19" s="61">
        <v>1.1</v>
      </c>
      <c r="DS19" s="61">
        <v>8.0</v>
      </c>
      <c r="DT19" s="61">
        <v>36.0</v>
      </c>
      <c r="DU19" s="61">
        <v>38.9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345.0</v>
      </c>
      <c r="EF19" s="226">
        <v>139.0</v>
      </c>
      <c r="EG19" s="226">
        <v>71.0</v>
      </c>
      <c r="EH19" s="226">
        <v>2.9</v>
      </c>
      <c r="EI19" s="64"/>
      <c r="EJ19" s="226">
        <v>9.0</v>
      </c>
      <c r="EK19" s="226">
        <v>40.0</v>
      </c>
      <c r="EL19" s="226">
        <v>43.0</v>
      </c>
      <c r="EM19" s="226">
        <v>139.0</v>
      </c>
      <c r="EN19" s="226">
        <v>73.0</v>
      </c>
      <c r="EO19" s="226">
        <v>3.3</v>
      </c>
      <c r="EP19" s="64"/>
      <c r="EQ19" s="226">
        <v>9.0</v>
      </c>
      <c r="ER19" s="226">
        <v>41.0</v>
      </c>
      <c r="ES19" s="226">
        <v>44.0</v>
      </c>
      <c r="ET19" s="226">
        <v>344.0</v>
      </c>
      <c r="EU19" s="226">
        <v>0.0</v>
      </c>
      <c r="EV19" s="226">
        <v>0.0</v>
      </c>
      <c r="EW19" s="226">
        <v>0.0</v>
      </c>
      <c r="EX19" s="226">
        <v>343.0</v>
      </c>
      <c r="EY19" s="226">
        <v>258.0</v>
      </c>
      <c r="EZ19" s="226">
        <v>149.3</v>
      </c>
      <c r="FA19" s="226">
        <v>-21.6</v>
      </c>
      <c r="FB19" s="226">
        <v>343.0</v>
      </c>
      <c r="FC19" s="226">
        <v>0.0</v>
      </c>
      <c r="FD19" s="226">
        <v>0.0</v>
      </c>
      <c r="FE19" s="226">
        <v>0.0</v>
      </c>
      <c r="FF19" s="226">
        <v>343.0</v>
      </c>
      <c r="FG19" s="226">
        <v>256.0</v>
      </c>
      <c r="FH19" s="226">
        <v>149.0</v>
      </c>
      <c r="FI19" s="226">
        <v>-11.3</v>
      </c>
      <c r="FJ19" s="226">
        <v>345.0</v>
      </c>
      <c r="FK19" s="226">
        <v>248.0</v>
      </c>
      <c r="FL19" s="226">
        <v>144.0</v>
      </c>
      <c r="FM19" s="64"/>
      <c r="FN19" s="226">
        <v>345.0</v>
      </c>
      <c r="FO19" s="226">
        <v>264.0</v>
      </c>
      <c r="FP19" s="226">
        <v>145.3</v>
      </c>
      <c r="FQ19" s="226">
        <v>-4.2</v>
      </c>
      <c r="FR19" s="226">
        <v>139.0</v>
      </c>
      <c r="FS19" s="64"/>
      <c r="FT19" s="226">
        <v>8.01</v>
      </c>
      <c r="FU19" s="64"/>
      <c r="FV19" s="226">
        <v>139.0</v>
      </c>
      <c r="FW19" s="64"/>
      <c r="FX19" s="64"/>
      <c r="FY19" s="64"/>
      <c r="FZ19" s="89"/>
      <c r="GA19" s="65">
        <v>345.0</v>
      </c>
      <c r="GB19" s="66">
        <v>369.72</v>
      </c>
      <c r="GC19" s="66">
        <v>233.35</v>
      </c>
      <c r="GD19" s="66">
        <v>0.0</v>
      </c>
      <c r="GE19" s="66">
        <v>345.0</v>
      </c>
      <c r="GF19" s="66">
        <v>389.8</v>
      </c>
      <c r="GG19" s="66">
        <v>231.33</v>
      </c>
      <c r="GH19" s="66">
        <v>0.0</v>
      </c>
      <c r="GI19" s="66">
        <v>345.0</v>
      </c>
      <c r="GJ19" s="66">
        <v>246.33</v>
      </c>
      <c r="GK19" s="66">
        <v>-144.57</v>
      </c>
      <c r="GL19" s="66">
        <v>0.0</v>
      </c>
      <c r="GM19" s="66">
        <v>345.0</v>
      </c>
      <c r="GN19" s="66">
        <v>225.53</v>
      </c>
      <c r="GO19" s="66">
        <v>-144.65</v>
      </c>
      <c r="GP19" s="66">
        <v>-9.97</v>
      </c>
      <c r="GQ19" s="66">
        <v>345.0</v>
      </c>
      <c r="GR19" s="66">
        <v>142.97</v>
      </c>
      <c r="GS19" s="66">
        <v>-90.63</v>
      </c>
      <c r="GT19" s="66">
        <v>5.78</v>
      </c>
      <c r="GU19" s="66">
        <v>345.0</v>
      </c>
      <c r="GV19" s="66">
        <v>153.28</v>
      </c>
      <c r="GW19" s="66">
        <v>-91.25</v>
      </c>
      <c r="GX19" s="66">
        <v>4.61</v>
      </c>
      <c r="GY19" s="89"/>
      <c r="GZ19" s="98" t="s">
        <v>91</v>
      </c>
      <c r="HA19" s="98" t="s">
        <v>92</v>
      </c>
      <c r="HB19" s="98">
        <v>19.0</v>
      </c>
      <c r="HC19" s="97">
        <f t="shared" si="10"/>
        <v>0.95</v>
      </c>
      <c r="HD19" s="97">
        <f t="shared" si="11"/>
        <v>0.38</v>
      </c>
      <c r="HE19" s="98">
        <v>8.0</v>
      </c>
      <c r="HF19" s="99">
        <v>54.0</v>
      </c>
      <c r="HG19" s="99">
        <v>54.0</v>
      </c>
      <c r="HH19" s="98" t="s">
        <v>91</v>
      </c>
      <c r="HI19" s="98" t="s">
        <v>92</v>
      </c>
      <c r="HJ19" s="98">
        <v>332.0</v>
      </c>
      <c r="HK19" s="97">
        <f t="shared" si="12"/>
        <v>16.6</v>
      </c>
      <c r="HL19" s="97">
        <f t="shared" si="13"/>
        <v>6.64</v>
      </c>
      <c r="HM19" s="98">
        <v>5.0</v>
      </c>
      <c r="HN19" s="99">
        <v>56.0</v>
      </c>
      <c r="HO19" s="99">
        <v>56.0</v>
      </c>
      <c r="HP19" s="98" t="s">
        <v>91</v>
      </c>
      <c r="HQ19" s="98" t="s">
        <v>92</v>
      </c>
      <c r="HR19" s="98">
        <v>273.0</v>
      </c>
      <c r="HS19" s="97">
        <f t="shared" si="14"/>
        <v>13.65</v>
      </c>
      <c r="HT19" s="97">
        <f t="shared" si="15"/>
        <v>5.46</v>
      </c>
      <c r="HU19" s="98">
        <v>7.0</v>
      </c>
      <c r="HV19" s="99">
        <v>54.0</v>
      </c>
      <c r="HW19" s="99">
        <v>54.0</v>
      </c>
      <c r="HX19" s="89"/>
      <c r="HY19" s="72">
        <v>136.0</v>
      </c>
      <c r="HZ19" s="72">
        <v>33.0</v>
      </c>
      <c r="IA19" s="72">
        <v>8.0</v>
      </c>
      <c r="IB19" s="72">
        <v>0.4</v>
      </c>
      <c r="IC19" s="73"/>
      <c r="ID19" s="72">
        <v>2.0</v>
      </c>
      <c r="IE19" s="72">
        <v>58.0</v>
      </c>
      <c r="IF19" s="72">
        <v>38.0</v>
      </c>
      <c r="IG19" s="89"/>
      <c r="IH19" s="74">
        <v>143.0</v>
      </c>
      <c r="II19" s="74">
        <v>34.9</v>
      </c>
      <c r="IJ19" s="74">
        <v>155.0</v>
      </c>
      <c r="IK19" s="74">
        <v>8.2</v>
      </c>
      <c r="IL19" s="74">
        <v>9.1</v>
      </c>
      <c r="IM19" s="74">
        <v>6.0</v>
      </c>
      <c r="IN19" s="74">
        <v>44.0</v>
      </c>
      <c r="IO19" s="74">
        <v>43.0</v>
      </c>
      <c r="IP19" s="74">
        <v>143.0</v>
      </c>
      <c r="IQ19" s="74">
        <v>35.3</v>
      </c>
      <c r="IR19" s="74">
        <v>7.0</v>
      </c>
      <c r="IS19" s="74">
        <v>0.1</v>
      </c>
      <c r="IT19" s="74">
        <v>0.4</v>
      </c>
      <c r="IU19" s="74">
        <v>12.0</v>
      </c>
      <c r="IV19" s="74">
        <v>45.0</v>
      </c>
      <c r="IW19" s="74">
        <v>44.0</v>
      </c>
      <c r="IX19" s="89"/>
      <c r="IY19" s="149">
        <v>140.35</v>
      </c>
      <c r="IZ19" s="149">
        <v>35.57</v>
      </c>
      <c r="JA19" s="149">
        <v>226.92</v>
      </c>
      <c r="JB19" s="149">
        <v>11.34</v>
      </c>
      <c r="JC19" s="149">
        <v>2.4</v>
      </c>
      <c r="JD19" s="149">
        <v>3.0</v>
      </c>
      <c r="JE19" s="149">
        <v>43.65</v>
      </c>
      <c r="JF19" s="149">
        <v>31.73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140.0</v>
      </c>
      <c r="JQ19" s="78">
        <v>32.9</v>
      </c>
      <c r="JR19" s="78">
        <v>0.0</v>
      </c>
      <c r="JS19" s="78">
        <v>0.0</v>
      </c>
      <c r="JT19" s="78">
        <v>0.0</v>
      </c>
      <c r="JU19" s="78">
        <v>2.0</v>
      </c>
      <c r="JV19" s="78" t="s">
        <v>111</v>
      </c>
      <c r="JW19" s="78" t="s">
        <v>111</v>
      </c>
      <c r="JX19" s="78">
        <v>140.0</v>
      </c>
      <c r="JY19" s="78">
        <v>34.9</v>
      </c>
      <c r="JZ19" s="78">
        <v>90.0</v>
      </c>
      <c r="KA19" s="78">
        <v>5.1</v>
      </c>
      <c r="KB19" s="78">
        <v>1.9</v>
      </c>
      <c r="KC19" s="78">
        <v>2.0</v>
      </c>
      <c r="KD19" s="78" t="s">
        <v>111</v>
      </c>
      <c r="KE19" s="78" t="s">
        <v>111</v>
      </c>
      <c r="KF19" s="89"/>
      <c r="KG19" s="79">
        <v>141.0</v>
      </c>
      <c r="KH19" s="238">
        <v>34.0</v>
      </c>
      <c r="KI19" s="238">
        <v>51.0</v>
      </c>
      <c r="KJ19" s="238">
        <v>2.6</v>
      </c>
      <c r="KK19" s="79"/>
      <c r="KL19" s="79">
        <v>1.0</v>
      </c>
      <c r="KM19" s="79">
        <v>50.0</v>
      </c>
      <c r="KN19" s="79">
        <v>50.0</v>
      </c>
      <c r="KO19" s="79">
        <v>141.0</v>
      </c>
      <c r="KP19" s="235">
        <v>34.0</v>
      </c>
      <c r="KQ19" s="235" t="s">
        <v>98</v>
      </c>
      <c r="KR19" s="235" t="s">
        <v>98</v>
      </c>
      <c r="KS19" s="79"/>
      <c r="KT19" s="79">
        <v>1.0</v>
      </c>
      <c r="KU19" s="79">
        <v>48.0</v>
      </c>
      <c r="KV19" s="79">
        <v>46.0</v>
      </c>
      <c r="KW19" s="89"/>
      <c r="KX19" s="81">
        <v>133.0</v>
      </c>
      <c r="KY19" s="81">
        <v>34.0</v>
      </c>
      <c r="KZ19" s="81">
        <v>196.0</v>
      </c>
      <c r="LA19" s="81">
        <v>9.6</v>
      </c>
      <c r="LB19" s="81">
        <v>2.5</v>
      </c>
      <c r="LC19" s="81">
        <v>3.0</v>
      </c>
      <c r="LD19" s="81">
        <v>48.0</v>
      </c>
      <c r="LE19" s="81">
        <v>48.0</v>
      </c>
      <c r="LF19" s="81">
        <v>133.0</v>
      </c>
      <c r="LG19" s="81">
        <v>34.0</v>
      </c>
      <c r="LH19" s="81">
        <v>341.0</v>
      </c>
      <c r="LI19" s="81">
        <v>16.7</v>
      </c>
      <c r="LJ19" s="81">
        <v>5.0</v>
      </c>
      <c r="LK19" s="81">
        <v>5.0</v>
      </c>
      <c r="LL19" s="81">
        <v>42.0</v>
      </c>
      <c r="LM19" s="81">
        <v>42.0</v>
      </c>
      <c r="LN19" s="89"/>
      <c r="LO19" s="82">
        <v>335.0</v>
      </c>
      <c r="LP19" s="82">
        <v>315.0</v>
      </c>
      <c r="LQ19" s="82">
        <v>175.0</v>
      </c>
      <c r="LR19" s="82">
        <v>68.0</v>
      </c>
      <c r="LS19" s="82">
        <v>325.0</v>
      </c>
      <c r="LT19" s="82">
        <v>55.0</v>
      </c>
      <c r="LU19" s="82">
        <v>6.0</v>
      </c>
      <c r="LV19" s="82">
        <v>141.0</v>
      </c>
      <c r="LW19" s="82">
        <v>101.0</v>
      </c>
      <c r="LX19" s="82">
        <v>55.0</v>
      </c>
      <c r="LY19" s="82">
        <v>50.0</v>
      </c>
      <c r="LZ19" s="82">
        <v>12.0</v>
      </c>
      <c r="MA19" s="82">
        <v>120.0</v>
      </c>
      <c r="MB19" s="82">
        <v>0.9</v>
      </c>
      <c r="MC19" s="82">
        <v>141.0</v>
      </c>
      <c r="MD19" s="82">
        <v>214.0</v>
      </c>
      <c r="ME19" s="82">
        <v>78.0</v>
      </c>
      <c r="MF19" s="82">
        <v>59.0</v>
      </c>
      <c r="MG19" s="83">
        <v>12.0</v>
      </c>
      <c r="MH19" s="83">
        <v>0.0</v>
      </c>
      <c r="MI19" s="83">
        <v>0.0</v>
      </c>
      <c r="MJ19" s="83">
        <v>0.0</v>
      </c>
      <c r="MK19" s="83">
        <v>0.0</v>
      </c>
      <c r="ML19" s="82">
        <v>44.0</v>
      </c>
      <c r="MM19" s="82">
        <v>42.0</v>
      </c>
      <c r="MN19" s="82">
        <v>5.0</v>
      </c>
      <c r="MO19" s="86"/>
      <c r="MP19" s="87"/>
      <c r="MQ19" s="82">
        <v>10.4</v>
      </c>
      <c r="MR19" s="82">
        <v>3.5</v>
      </c>
      <c r="MS19" s="82">
        <v>176.0</v>
      </c>
      <c r="MT19" s="82">
        <v>36.0</v>
      </c>
      <c r="MU19" s="82">
        <v>40.0</v>
      </c>
      <c r="MV19" s="88" t="s">
        <v>143</v>
      </c>
      <c r="MW19" s="82">
        <v>5.0</v>
      </c>
      <c r="MX19" s="87"/>
      <c r="MY19" s="87"/>
      <c r="MZ19" s="82">
        <v>15.4</v>
      </c>
      <c r="NA19" s="82">
        <v>2.2</v>
      </c>
      <c r="NB19" s="82">
        <v>277.0</v>
      </c>
      <c r="NC19" s="82">
        <v>35.0</v>
      </c>
      <c r="ND19" s="82">
        <v>42.0</v>
      </c>
      <c r="NE19" s="82">
        <v>41.0</v>
      </c>
      <c r="NF19" s="82">
        <v>5.0</v>
      </c>
      <c r="NG19" s="87"/>
      <c r="NH19" s="87"/>
      <c r="NI19" s="83">
        <v>0.0</v>
      </c>
      <c r="NJ19" s="83">
        <v>0.0</v>
      </c>
      <c r="NK19" s="83">
        <v>0.0</v>
      </c>
      <c r="NL19" s="82">
        <v>35.0</v>
      </c>
      <c r="NM19" s="82">
        <v>52.0</v>
      </c>
      <c r="NN19" s="82">
        <v>55.0</v>
      </c>
      <c r="NO19" s="83">
        <v>4.0</v>
      </c>
      <c r="NP19" s="87"/>
    </row>
    <row r="20" ht="14.25" customHeight="1">
      <c r="A20" s="49">
        <v>0.291666666666667</v>
      </c>
      <c r="B20" s="50"/>
      <c r="C20" s="51">
        <v>50.25</v>
      </c>
      <c r="D20" s="195">
        <v>342.0</v>
      </c>
      <c r="E20" s="53">
        <v>135.0</v>
      </c>
      <c r="F20" s="53">
        <v>155.0</v>
      </c>
      <c r="G20" s="53">
        <v>33.3</v>
      </c>
      <c r="H20" s="54"/>
      <c r="I20" s="53">
        <v>6.0</v>
      </c>
      <c r="J20" s="53">
        <v>47.0</v>
      </c>
      <c r="K20" s="53">
        <v>46.0</v>
      </c>
      <c r="L20" s="53">
        <v>141.0</v>
      </c>
      <c r="M20" s="53">
        <v>45.0</v>
      </c>
      <c r="N20" s="53">
        <v>9.4</v>
      </c>
      <c r="O20" s="54"/>
      <c r="P20" s="53">
        <v>6.0</v>
      </c>
      <c r="Q20" s="53">
        <v>54.0</v>
      </c>
      <c r="R20" s="53">
        <v>47.0</v>
      </c>
      <c r="S20" s="53">
        <v>345.1</v>
      </c>
      <c r="T20" s="53">
        <v>185.6</v>
      </c>
      <c r="U20" s="53">
        <v>102.3</v>
      </c>
      <c r="V20" s="54"/>
      <c r="W20" s="53">
        <v>340.7</v>
      </c>
      <c r="X20" s="53">
        <v>180.2</v>
      </c>
      <c r="Y20" s="53">
        <v>72.4</v>
      </c>
      <c r="Z20" s="54"/>
      <c r="AA20" s="53">
        <v>345.2</v>
      </c>
      <c r="AB20" s="53">
        <v>524.1</v>
      </c>
      <c r="AC20" s="53">
        <v>300.1</v>
      </c>
      <c r="AD20" s="54"/>
      <c r="AE20" s="53">
        <v>344.9</v>
      </c>
      <c r="AF20" s="53">
        <v>481.9</v>
      </c>
      <c r="AG20" s="53">
        <v>272.8</v>
      </c>
      <c r="AH20" s="54"/>
      <c r="AI20" s="53">
        <v>352.1</v>
      </c>
      <c r="AJ20" s="53">
        <v>414.6</v>
      </c>
      <c r="AK20" s="53">
        <v>249.6</v>
      </c>
      <c r="AL20" s="54"/>
      <c r="AM20" s="53">
        <v>343.3</v>
      </c>
      <c r="AN20" s="53">
        <v>426.4</v>
      </c>
      <c r="AO20" s="53">
        <v>238.7</v>
      </c>
      <c r="AP20" s="54"/>
      <c r="AQ20" s="53">
        <v>135.0</v>
      </c>
      <c r="AR20" s="54">
        <f t="shared" ref="AR20:AS20" si="26">F20</f>
        <v>155</v>
      </c>
      <c r="AS20" s="56">
        <f t="shared" si="26"/>
        <v>33.3</v>
      </c>
      <c r="AT20" s="54"/>
      <c r="AU20" s="54">
        <f t="shared" ref="AU20:AW20" si="27">L20</f>
        <v>141</v>
      </c>
      <c r="AV20" s="54">
        <f t="shared" si="27"/>
        <v>45</v>
      </c>
      <c r="AW20" s="54">
        <f t="shared" si="27"/>
        <v>9.4</v>
      </c>
      <c r="AX20" s="54"/>
      <c r="AY20" s="182">
        <f t="shared" si="6"/>
        <v>135</v>
      </c>
      <c r="AZ20" s="54"/>
      <c r="BA20" s="54"/>
      <c r="BB20" s="54"/>
      <c r="BC20" s="89"/>
      <c r="BD20" s="54">
        <v>141.0</v>
      </c>
      <c r="BE20" s="53">
        <v>0.0</v>
      </c>
      <c r="BF20" s="53">
        <v>0.0</v>
      </c>
      <c r="BG20" s="127">
        <v>0.0</v>
      </c>
      <c r="BH20" s="54"/>
      <c r="BI20" s="53">
        <v>2.0</v>
      </c>
      <c r="BJ20" s="127">
        <v>79.0</v>
      </c>
      <c r="BK20" s="127">
        <v>50.0</v>
      </c>
      <c r="BL20" s="89"/>
      <c r="BM20" s="58">
        <v>343.0</v>
      </c>
      <c r="BN20" s="58">
        <v>146.0</v>
      </c>
      <c r="BO20" s="58">
        <v>208.0</v>
      </c>
      <c r="BP20" s="58">
        <v>10.4</v>
      </c>
      <c r="BQ20" s="59"/>
      <c r="BR20" s="58">
        <v>6.0</v>
      </c>
      <c r="BS20" s="58">
        <v>42.0</v>
      </c>
      <c r="BT20" s="58">
        <v>43.0</v>
      </c>
      <c r="BU20" s="59">
        <f t="shared" si="7"/>
        <v>343</v>
      </c>
      <c r="BV20" s="58">
        <v>290.0</v>
      </c>
      <c r="BW20" s="58">
        <v>171.0</v>
      </c>
      <c r="BX20" s="58">
        <v>18.0</v>
      </c>
      <c r="BY20" s="58">
        <v>336.0</v>
      </c>
      <c r="BZ20" s="58">
        <v>313.0</v>
      </c>
      <c r="CA20" s="58">
        <v>173.0</v>
      </c>
      <c r="CB20" s="58">
        <v>16.0</v>
      </c>
      <c r="CC20" s="58">
        <v>342.0</v>
      </c>
      <c r="CD20" s="58">
        <v>330.0</v>
      </c>
      <c r="CE20" s="58">
        <v>188.0</v>
      </c>
      <c r="CF20" s="58">
        <v>16.0</v>
      </c>
      <c r="CG20" s="58">
        <v>335.0</v>
      </c>
      <c r="CH20" s="58">
        <v>335.0</v>
      </c>
      <c r="CI20" s="58">
        <v>186.0</v>
      </c>
      <c r="CJ20" s="58">
        <v>8.0</v>
      </c>
      <c r="CK20" s="58">
        <v>349.0</v>
      </c>
      <c r="CL20" s="58">
        <v>159.0</v>
      </c>
      <c r="CM20" s="58">
        <v>105.0</v>
      </c>
      <c r="CN20" s="58">
        <v>7.0</v>
      </c>
      <c r="CO20" s="58">
        <v>333.0</v>
      </c>
      <c r="CP20" s="58">
        <v>330.0</v>
      </c>
      <c r="CQ20" s="58">
        <v>165.0</v>
      </c>
      <c r="CR20" s="58">
        <v>8.0</v>
      </c>
      <c r="CS20" s="58">
        <v>336.0</v>
      </c>
      <c r="CT20" s="58">
        <v>280.0</v>
      </c>
      <c r="CU20" s="58">
        <v>176.0</v>
      </c>
      <c r="CV20" s="58">
        <v>79.0</v>
      </c>
      <c r="CW20" s="58">
        <v>340.0</v>
      </c>
      <c r="CX20" s="58">
        <v>205.0</v>
      </c>
      <c r="CY20" s="58">
        <v>100.0</v>
      </c>
      <c r="CZ20" s="58">
        <v>59.0</v>
      </c>
      <c r="DA20" s="58">
        <v>325.0</v>
      </c>
      <c r="DB20" s="58">
        <v>215.0</v>
      </c>
      <c r="DC20" s="58">
        <v>103.0</v>
      </c>
      <c r="DD20" s="58">
        <v>57.0</v>
      </c>
      <c r="DE20" s="59">
        <f t="shared" si="8"/>
        <v>146</v>
      </c>
      <c r="DF20" s="58">
        <v>35.1</v>
      </c>
      <c r="DG20" s="59">
        <f t="shared" ref="DG20:DH20" si="28">BO20</f>
        <v>208</v>
      </c>
      <c r="DH20" s="59">
        <f t="shared" si="28"/>
        <v>10.4</v>
      </c>
      <c r="DI20" s="59"/>
      <c r="DJ20" s="58">
        <v>7.0</v>
      </c>
      <c r="DK20" s="58">
        <v>48.0</v>
      </c>
      <c r="DL20" s="58">
        <v>44.0</v>
      </c>
      <c r="DM20" s="89"/>
      <c r="DN20" s="61">
        <v>341.0</v>
      </c>
      <c r="DO20" s="61">
        <v>141.0</v>
      </c>
      <c r="DP20" s="61">
        <v>17.4</v>
      </c>
      <c r="DQ20" s="61">
        <v>9.85</v>
      </c>
      <c r="DR20" s="61">
        <v>0.75</v>
      </c>
      <c r="DS20" s="61">
        <v>8.0</v>
      </c>
      <c r="DT20" s="61">
        <v>32.0</v>
      </c>
      <c r="DU20" s="61">
        <v>39.2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343.0</v>
      </c>
      <c r="EF20" s="226">
        <v>138.0</v>
      </c>
      <c r="EG20" s="226">
        <v>70.0</v>
      </c>
      <c r="EH20" s="226">
        <v>2.9</v>
      </c>
      <c r="EI20" s="64"/>
      <c r="EJ20" s="226">
        <v>9.0</v>
      </c>
      <c r="EK20" s="226">
        <v>41.0</v>
      </c>
      <c r="EL20" s="226">
        <v>44.0</v>
      </c>
      <c r="EM20" s="226">
        <v>138.0</v>
      </c>
      <c r="EN20" s="226">
        <v>65.0</v>
      </c>
      <c r="EO20" s="226">
        <v>2.9</v>
      </c>
      <c r="EP20" s="64"/>
      <c r="EQ20" s="226">
        <v>9.0</v>
      </c>
      <c r="ER20" s="226">
        <v>42.0</v>
      </c>
      <c r="ES20" s="226">
        <v>45.0</v>
      </c>
      <c r="ET20" s="226">
        <v>341.0</v>
      </c>
      <c r="EU20" s="226">
        <v>0.0</v>
      </c>
      <c r="EV20" s="226">
        <v>0.0</v>
      </c>
      <c r="EW20" s="226">
        <v>0.0</v>
      </c>
      <c r="EX20" s="226">
        <v>340.0</v>
      </c>
      <c r="EY20" s="226">
        <v>260.0</v>
      </c>
      <c r="EZ20" s="226">
        <v>149.2</v>
      </c>
      <c r="FA20" s="226">
        <v>-21.1</v>
      </c>
      <c r="FB20" s="226">
        <v>340.0</v>
      </c>
      <c r="FC20" s="226">
        <v>0.0</v>
      </c>
      <c r="FD20" s="226">
        <v>0.0</v>
      </c>
      <c r="FE20" s="226">
        <v>0.0</v>
      </c>
      <c r="FF20" s="226">
        <v>340.0</v>
      </c>
      <c r="FG20" s="226">
        <v>258.0</v>
      </c>
      <c r="FH20" s="226">
        <v>148.9</v>
      </c>
      <c r="FI20" s="226">
        <v>-11.3</v>
      </c>
      <c r="FJ20" s="226">
        <v>343.0</v>
      </c>
      <c r="FK20" s="226">
        <v>252.0</v>
      </c>
      <c r="FL20" s="226">
        <v>144.9</v>
      </c>
      <c r="FM20" s="64"/>
      <c r="FN20" s="226">
        <v>343.0</v>
      </c>
      <c r="FO20" s="226">
        <v>267.0</v>
      </c>
      <c r="FP20" s="226">
        <v>146.1</v>
      </c>
      <c r="FQ20" s="226">
        <v>-4.1</v>
      </c>
      <c r="FR20" s="226">
        <v>138.0</v>
      </c>
      <c r="FS20" s="64"/>
      <c r="FT20" s="226">
        <v>6.62</v>
      </c>
      <c r="FU20" s="64"/>
      <c r="FV20" s="226">
        <v>138.0</v>
      </c>
      <c r="FW20" s="64"/>
      <c r="FX20" s="64"/>
      <c r="FY20" s="64"/>
      <c r="FZ20" s="89"/>
      <c r="GA20" s="93">
        <v>343.0</v>
      </c>
      <c r="GB20" s="94">
        <v>394.39</v>
      </c>
      <c r="GC20" s="94">
        <v>249.26</v>
      </c>
      <c r="GD20" s="94">
        <v>0.0</v>
      </c>
      <c r="GE20" s="94">
        <v>343.0</v>
      </c>
      <c r="GF20" s="94">
        <v>418.52</v>
      </c>
      <c r="GG20" s="94">
        <v>245.83</v>
      </c>
      <c r="GH20" s="94">
        <v>2.85</v>
      </c>
      <c r="GI20" s="94">
        <v>343.0</v>
      </c>
      <c r="GJ20" s="94">
        <v>247.32</v>
      </c>
      <c r="GK20" s="94">
        <v>-147.5</v>
      </c>
      <c r="GL20" s="94">
        <v>0.0</v>
      </c>
      <c r="GM20" s="94">
        <v>343.0</v>
      </c>
      <c r="GN20" s="94">
        <v>232.27</v>
      </c>
      <c r="GO20" s="94">
        <v>-148.25</v>
      </c>
      <c r="GP20" s="94">
        <v>-9.63</v>
      </c>
      <c r="GQ20" s="94">
        <v>343.0</v>
      </c>
      <c r="GR20" s="94">
        <v>166.18</v>
      </c>
      <c r="GS20" s="94">
        <v>-106.38</v>
      </c>
      <c r="GT20" s="94">
        <v>6.28</v>
      </c>
      <c r="GU20" s="94">
        <v>343.0</v>
      </c>
      <c r="GV20" s="94">
        <v>181.71</v>
      </c>
      <c r="GW20" s="94">
        <v>-104.78</v>
      </c>
      <c r="GX20" s="94">
        <v>4.02</v>
      </c>
      <c r="GY20" s="89"/>
      <c r="GZ20" s="98" t="s">
        <v>91</v>
      </c>
      <c r="HA20" s="98" t="s">
        <v>92</v>
      </c>
      <c r="HB20" s="98">
        <v>17.0</v>
      </c>
      <c r="HC20" s="97">
        <f t="shared" si="10"/>
        <v>0.85</v>
      </c>
      <c r="HD20" s="97">
        <f t="shared" si="11"/>
        <v>0.34</v>
      </c>
      <c r="HE20" s="98">
        <v>8.0</v>
      </c>
      <c r="HF20" s="99">
        <v>54.0</v>
      </c>
      <c r="HG20" s="99">
        <v>54.0</v>
      </c>
      <c r="HH20" s="98" t="s">
        <v>91</v>
      </c>
      <c r="HI20" s="98" t="s">
        <v>92</v>
      </c>
      <c r="HJ20" s="98">
        <v>367.0</v>
      </c>
      <c r="HK20" s="97">
        <f t="shared" si="12"/>
        <v>18.35</v>
      </c>
      <c r="HL20" s="97">
        <f t="shared" si="13"/>
        <v>7.34</v>
      </c>
      <c r="HM20" s="98">
        <v>5.0</v>
      </c>
      <c r="HN20" s="99">
        <v>56.0</v>
      </c>
      <c r="HO20" s="99">
        <v>56.0</v>
      </c>
      <c r="HP20" s="98" t="s">
        <v>91</v>
      </c>
      <c r="HQ20" s="98" t="s">
        <v>92</v>
      </c>
      <c r="HR20" s="98">
        <v>287.0</v>
      </c>
      <c r="HS20" s="97">
        <f t="shared" si="14"/>
        <v>14.35</v>
      </c>
      <c r="HT20" s="97">
        <f t="shared" si="15"/>
        <v>5.74</v>
      </c>
      <c r="HU20" s="98">
        <v>7.0</v>
      </c>
      <c r="HV20" s="99">
        <v>54.0</v>
      </c>
      <c r="HW20" s="99">
        <v>54.0</v>
      </c>
      <c r="HX20" s="89"/>
      <c r="HY20" s="72">
        <v>135.0</v>
      </c>
      <c r="HZ20" s="72">
        <v>33.0</v>
      </c>
      <c r="IA20" s="72">
        <v>10.0</v>
      </c>
      <c r="IB20" s="72">
        <v>0.5</v>
      </c>
      <c r="IC20" s="73"/>
      <c r="ID20" s="72">
        <v>2.0</v>
      </c>
      <c r="IE20" s="72">
        <v>58.0</v>
      </c>
      <c r="IF20" s="72">
        <v>38.0</v>
      </c>
      <c r="IG20" s="89"/>
      <c r="IH20" s="74">
        <v>141.0</v>
      </c>
      <c r="II20" s="74">
        <v>34.5</v>
      </c>
      <c r="IJ20" s="74">
        <v>166.0</v>
      </c>
      <c r="IK20" s="74">
        <v>8.6</v>
      </c>
      <c r="IL20" s="74">
        <v>9.5</v>
      </c>
      <c r="IM20" s="74">
        <v>6.0</v>
      </c>
      <c r="IN20" s="74">
        <v>44.0</v>
      </c>
      <c r="IO20" s="74">
        <v>43.0</v>
      </c>
      <c r="IP20" s="74">
        <v>143.0</v>
      </c>
      <c r="IQ20" s="74">
        <v>34.8</v>
      </c>
      <c r="IR20" s="74">
        <v>7.0</v>
      </c>
      <c r="IS20" s="74">
        <v>0.1</v>
      </c>
      <c r="IT20" s="74">
        <v>0.4</v>
      </c>
      <c r="IU20" s="74">
        <v>12.0</v>
      </c>
      <c r="IV20" s="74">
        <v>45.0</v>
      </c>
      <c r="IW20" s="74">
        <v>44.0</v>
      </c>
      <c r="IX20" s="89"/>
      <c r="IY20" s="149">
        <v>140.3</v>
      </c>
      <c r="IZ20" s="149">
        <v>35.59</v>
      </c>
      <c r="JA20" s="149">
        <v>164.46</v>
      </c>
      <c r="JB20" s="149">
        <v>8.22</v>
      </c>
      <c r="JC20" s="149">
        <v>1.83</v>
      </c>
      <c r="JD20" s="149">
        <v>3.0</v>
      </c>
      <c r="JE20" s="149">
        <v>38.73</v>
      </c>
      <c r="JF20" s="149">
        <v>28.67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139.0</v>
      </c>
      <c r="JQ20" s="78">
        <v>32.9</v>
      </c>
      <c r="JR20" s="78">
        <v>0.0</v>
      </c>
      <c r="JS20" s="78">
        <v>0.0</v>
      </c>
      <c r="JT20" s="78">
        <v>0.0</v>
      </c>
      <c r="JU20" s="78">
        <v>2.0</v>
      </c>
      <c r="JV20" s="78">
        <v>35.0</v>
      </c>
      <c r="JW20" s="78">
        <v>35.0</v>
      </c>
      <c r="JX20" s="78">
        <v>139.0</v>
      </c>
      <c r="JY20" s="78">
        <v>34.7</v>
      </c>
      <c r="JZ20" s="78">
        <v>98.0</v>
      </c>
      <c r="KA20" s="78">
        <v>5.5</v>
      </c>
      <c r="KB20" s="78">
        <v>1.9</v>
      </c>
      <c r="KC20" s="78">
        <v>2.0</v>
      </c>
      <c r="KD20" s="78">
        <v>38.0</v>
      </c>
      <c r="KE20" s="78">
        <v>38.0</v>
      </c>
      <c r="KF20" s="89"/>
      <c r="KG20" s="79">
        <v>141.0</v>
      </c>
      <c r="KH20" s="238">
        <v>34.0</v>
      </c>
      <c r="KI20" s="238">
        <v>10.0</v>
      </c>
      <c r="KJ20" s="238">
        <v>0.5</v>
      </c>
      <c r="KK20" s="79"/>
      <c r="KL20" s="79">
        <v>1.0</v>
      </c>
      <c r="KM20" s="79">
        <v>50.0</v>
      </c>
      <c r="KN20" s="79">
        <v>50.0</v>
      </c>
      <c r="KO20" s="79">
        <v>141.0</v>
      </c>
      <c r="KP20" s="235">
        <v>34.0</v>
      </c>
      <c r="KQ20" s="235" t="s">
        <v>98</v>
      </c>
      <c r="KR20" s="235" t="s">
        <v>98</v>
      </c>
      <c r="KS20" s="79"/>
      <c r="KT20" s="79">
        <v>1.0</v>
      </c>
      <c r="KU20" s="79">
        <v>48.0</v>
      </c>
      <c r="KV20" s="79">
        <v>46.0</v>
      </c>
      <c r="KW20" s="89"/>
      <c r="KX20" s="81">
        <v>134.0</v>
      </c>
      <c r="KY20" s="81">
        <v>34.0</v>
      </c>
      <c r="KZ20" s="81">
        <v>177.0</v>
      </c>
      <c r="LA20" s="81">
        <v>8.7</v>
      </c>
      <c r="LB20" s="81">
        <v>2.5</v>
      </c>
      <c r="LC20" s="81">
        <v>3.0</v>
      </c>
      <c r="LD20" s="81">
        <v>48.0</v>
      </c>
      <c r="LE20" s="81">
        <v>48.0</v>
      </c>
      <c r="LF20" s="81">
        <v>134.0</v>
      </c>
      <c r="LG20" s="81">
        <v>34.0</v>
      </c>
      <c r="LH20" s="81">
        <v>347.0</v>
      </c>
      <c r="LI20" s="81">
        <v>17.0</v>
      </c>
      <c r="LJ20" s="81">
        <v>5.0</v>
      </c>
      <c r="LK20" s="81">
        <v>5.0</v>
      </c>
      <c r="LL20" s="81">
        <v>43.0</v>
      </c>
      <c r="LM20" s="81">
        <v>43.0</v>
      </c>
      <c r="LN20" s="89"/>
      <c r="LO20" s="82">
        <v>339.0</v>
      </c>
      <c r="LP20" s="82">
        <v>290.0</v>
      </c>
      <c r="LQ20" s="82">
        <v>162.0</v>
      </c>
      <c r="LR20" s="82">
        <v>70.0</v>
      </c>
      <c r="LS20" s="82">
        <v>327.0</v>
      </c>
      <c r="LT20" s="82">
        <v>55.0</v>
      </c>
      <c r="LU20" s="82">
        <v>6.3</v>
      </c>
      <c r="LV20" s="82">
        <v>142.0</v>
      </c>
      <c r="LW20" s="82">
        <v>101.0</v>
      </c>
      <c r="LX20" s="82">
        <v>53.0</v>
      </c>
      <c r="LY20" s="82">
        <v>49.0</v>
      </c>
      <c r="LZ20" s="82">
        <v>12.0</v>
      </c>
      <c r="MA20" s="82">
        <v>107.0</v>
      </c>
      <c r="MB20" s="82">
        <v>9.2</v>
      </c>
      <c r="MC20" s="82">
        <v>143.0</v>
      </c>
      <c r="MD20" s="82">
        <v>189.0</v>
      </c>
      <c r="ME20" s="82">
        <v>75.0</v>
      </c>
      <c r="MF20" s="82">
        <v>58.0</v>
      </c>
      <c r="MG20" s="83">
        <v>12.0</v>
      </c>
      <c r="MH20" s="83">
        <v>0.0</v>
      </c>
      <c r="MI20" s="83">
        <v>0.0</v>
      </c>
      <c r="MJ20" s="83">
        <v>0.0</v>
      </c>
      <c r="MK20" s="83">
        <v>0.0</v>
      </c>
      <c r="ML20" s="82">
        <v>40.0</v>
      </c>
      <c r="MM20" s="82">
        <v>38.0</v>
      </c>
      <c r="MN20" s="82">
        <v>5.0</v>
      </c>
      <c r="MO20" s="86"/>
      <c r="MP20" s="87"/>
      <c r="MQ20" s="82">
        <v>3.2</v>
      </c>
      <c r="MR20" s="82">
        <v>1.2</v>
      </c>
      <c r="MS20" s="82">
        <v>53.0</v>
      </c>
      <c r="MT20" s="82">
        <v>37.0</v>
      </c>
      <c r="MU20" s="82">
        <v>40.0</v>
      </c>
      <c r="MV20" s="88" t="s">
        <v>143</v>
      </c>
      <c r="MW20" s="82">
        <v>5.0</v>
      </c>
      <c r="MX20" s="87"/>
      <c r="MY20" s="87"/>
      <c r="MZ20" s="82">
        <v>14.5</v>
      </c>
      <c r="NA20" s="82">
        <v>12.0</v>
      </c>
      <c r="NB20" s="82">
        <v>261.0</v>
      </c>
      <c r="NC20" s="82">
        <v>35.0</v>
      </c>
      <c r="ND20" s="82">
        <v>41.0</v>
      </c>
      <c r="NE20" s="82">
        <v>40.0</v>
      </c>
      <c r="NF20" s="82">
        <v>5.0</v>
      </c>
      <c r="NG20" s="87"/>
      <c r="NH20" s="87"/>
      <c r="NI20" s="83">
        <v>0.0</v>
      </c>
      <c r="NJ20" s="83">
        <v>0.0</v>
      </c>
      <c r="NK20" s="83">
        <v>0.0</v>
      </c>
      <c r="NL20" s="82">
        <v>35.0</v>
      </c>
      <c r="NM20" s="82">
        <v>52.0</v>
      </c>
      <c r="NN20" s="82">
        <v>55.0</v>
      </c>
      <c r="NO20" s="83">
        <v>4.0</v>
      </c>
      <c r="NP20" s="87"/>
    </row>
    <row r="21" ht="14.25" customHeight="1">
      <c r="A21" s="49">
        <v>0.333333333333334</v>
      </c>
      <c r="B21" s="50"/>
      <c r="C21" s="51">
        <v>50.27</v>
      </c>
      <c r="D21" s="53">
        <v>344.0</v>
      </c>
      <c r="E21" s="53">
        <v>135.0</v>
      </c>
      <c r="F21" s="53">
        <v>145.0</v>
      </c>
      <c r="G21" s="53">
        <v>30.8</v>
      </c>
      <c r="H21" s="54"/>
      <c r="I21" s="53">
        <v>6.0</v>
      </c>
      <c r="J21" s="53">
        <v>46.0</v>
      </c>
      <c r="K21" s="53">
        <v>45.0</v>
      </c>
      <c r="L21" s="53">
        <v>141.0</v>
      </c>
      <c r="M21" s="53">
        <v>47.0</v>
      </c>
      <c r="N21" s="53">
        <v>9.6</v>
      </c>
      <c r="O21" s="54"/>
      <c r="P21" s="53">
        <v>6.0</v>
      </c>
      <c r="Q21" s="53">
        <v>54.0</v>
      </c>
      <c r="R21" s="53">
        <v>48.0</v>
      </c>
      <c r="S21" s="53">
        <v>346.3</v>
      </c>
      <c r="T21" s="53">
        <v>208.3</v>
      </c>
      <c r="U21" s="53">
        <v>119.1</v>
      </c>
      <c r="V21" s="54"/>
      <c r="W21" s="53">
        <v>342.0</v>
      </c>
      <c r="X21" s="53">
        <v>195.7</v>
      </c>
      <c r="Y21" s="53">
        <v>82.4</v>
      </c>
      <c r="Z21" s="54"/>
      <c r="AA21" s="53">
        <v>346.6</v>
      </c>
      <c r="AB21" s="53">
        <v>477.2</v>
      </c>
      <c r="AC21" s="53">
        <v>276.3</v>
      </c>
      <c r="AD21" s="54"/>
      <c r="AE21" s="53">
        <v>346.2</v>
      </c>
      <c r="AF21" s="53">
        <v>439.1</v>
      </c>
      <c r="AG21" s="53">
        <v>251.2</v>
      </c>
      <c r="AH21" s="54"/>
      <c r="AI21" s="53">
        <v>353.5</v>
      </c>
      <c r="AJ21" s="53">
        <v>401.2</v>
      </c>
      <c r="AK21" s="53">
        <v>241.8</v>
      </c>
      <c r="AL21" s="53"/>
      <c r="AM21" s="53">
        <v>344.7</v>
      </c>
      <c r="AN21" s="53">
        <v>411.7</v>
      </c>
      <c r="AO21" s="53">
        <v>230.7</v>
      </c>
      <c r="AP21" s="54"/>
      <c r="AQ21" s="53">
        <v>135.0</v>
      </c>
      <c r="AR21" s="54">
        <f t="shared" ref="AR21:AS21" si="29">F21</f>
        <v>145</v>
      </c>
      <c r="AS21" s="56">
        <f t="shared" si="29"/>
        <v>30.8</v>
      </c>
      <c r="AT21" s="54"/>
      <c r="AU21" s="54">
        <f t="shared" ref="AU21:AW21" si="30">L21</f>
        <v>141</v>
      </c>
      <c r="AV21" s="54">
        <f t="shared" si="30"/>
        <v>47</v>
      </c>
      <c r="AW21" s="54">
        <f t="shared" si="30"/>
        <v>9.6</v>
      </c>
      <c r="AX21" s="54"/>
      <c r="AY21" s="182">
        <f t="shared" si="6"/>
        <v>135</v>
      </c>
      <c r="AZ21" s="54"/>
      <c r="BA21" s="54"/>
      <c r="BB21" s="54"/>
      <c r="BC21" s="89"/>
      <c r="BD21" s="54">
        <v>141.0</v>
      </c>
      <c r="BE21" s="53">
        <v>0.0</v>
      </c>
      <c r="BF21" s="53">
        <v>0.0</v>
      </c>
      <c r="BG21" s="127">
        <v>0.0</v>
      </c>
      <c r="BH21" s="54"/>
      <c r="BI21" s="53">
        <v>2.0</v>
      </c>
      <c r="BJ21" s="127">
        <v>82.0</v>
      </c>
      <c r="BK21" s="127">
        <v>55.0</v>
      </c>
      <c r="BL21" s="89"/>
      <c r="BM21" s="58">
        <v>343.0</v>
      </c>
      <c r="BN21" s="58">
        <v>147.0</v>
      </c>
      <c r="BO21" s="58">
        <v>99.0</v>
      </c>
      <c r="BP21" s="58">
        <v>5.0</v>
      </c>
      <c r="BQ21" s="59"/>
      <c r="BR21" s="58">
        <v>6.0</v>
      </c>
      <c r="BS21" s="58">
        <v>42.0</v>
      </c>
      <c r="BT21" s="58">
        <v>43.0</v>
      </c>
      <c r="BU21" s="59">
        <f t="shared" si="7"/>
        <v>343</v>
      </c>
      <c r="BV21" s="58">
        <v>289.0</v>
      </c>
      <c r="BW21" s="58">
        <v>171.0</v>
      </c>
      <c r="BX21" s="58">
        <v>18.0</v>
      </c>
      <c r="BY21" s="58">
        <v>336.0</v>
      </c>
      <c r="BZ21" s="58">
        <v>313.0</v>
      </c>
      <c r="CA21" s="58">
        <v>172.0</v>
      </c>
      <c r="CB21" s="58">
        <v>17.0</v>
      </c>
      <c r="CC21" s="58">
        <v>342.0</v>
      </c>
      <c r="CD21" s="58">
        <v>324.0</v>
      </c>
      <c r="CE21" s="58">
        <v>186.0</v>
      </c>
      <c r="CF21" s="58">
        <v>8.0</v>
      </c>
      <c r="CG21" s="58">
        <v>338.0</v>
      </c>
      <c r="CH21" s="58">
        <v>326.0</v>
      </c>
      <c r="CI21" s="58">
        <v>184.0</v>
      </c>
      <c r="CJ21" s="58">
        <v>9.0</v>
      </c>
      <c r="CK21" s="58">
        <v>348.0</v>
      </c>
      <c r="CL21" s="58">
        <v>304.0</v>
      </c>
      <c r="CM21" s="58">
        <v>188.0</v>
      </c>
      <c r="CN21" s="58">
        <v>4.0</v>
      </c>
      <c r="CO21" s="58">
        <v>332.0</v>
      </c>
      <c r="CP21" s="58">
        <v>343.0</v>
      </c>
      <c r="CQ21" s="58">
        <v>172.0</v>
      </c>
      <c r="CR21" s="58">
        <v>10.0</v>
      </c>
      <c r="CS21" s="58">
        <v>336.0</v>
      </c>
      <c r="CT21" s="58">
        <v>293.0</v>
      </c>
      <c r="CU21" s="58">
        <v>182.0</v>
      </c>
      <c r="CV21" s="58">
        <v>90.0</v>
      </c>
      <c r="CW21" s="58">
        <v>340.0</v>
      </c>
      <c r="CX21" s="58">
        <v>197.0</v>
      </c>
      <c r="CY21" s="58">
        <v>86.0</v>
      </c>
      <c r="CZ21" s="58">
        <v>60.0</v>
      </c>
      <c r="DA21" s="58">
        <v>325.0</v>
      </c>
      <c r="DB21" s="58">
        <v>202.0</v>
      </c>
      <c r="DC21" s="58">
        <v>91.0</v>
      </c>
      <c r="DD21" s="58">
        <v>66.0</v>
      </c>
      <c r="DE21" s="59">
        <f t="shared" si="8"/>
        <v>147</v>
      </c>
      <c r="DF21" s="58">
        <v>35.1</v>
      </c>
      <c r="DG21" s="58">
        <v>99.0</v>
      </c>
      <c r="DH21" s="58">
        <v>5.0</v>
      </c>
      <c r="DI21" s="59"/>
      <c r="DJ21" s="58">
        <v>7.0</v>
      </c>
      <c r="DK21" s="58">
        <v>44.0</v>
      </c>
      <c r="DL21" s="58">
        <v>43.0</v>
      </c>
      <c r="DM21" s="89"/>
      <c r="DN21" s="61">
        <v>340.0</v>
      </c>
      <c r="DO21" s="61">
        <v>140.0</v>
      </c>
      <c r="DP21" s="61">
        <v>19.45</v>
      </c>
      <c r="DQ21" s="61">
        <v>11.2</v>
      </c>
      <c r="DR21" s="61">
        <v>0.83</v>
      </c>
      <c r="DS21" s="61">
        <v>8.0</v>
      </c>
      <c r="DT21" s="61">
        <v>31.0</v>
      </c>
      <c r="DU21" s="61">
        <v>39.4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344.0</v>
      </c>
      <c r="EF21" s="226">
        <v>139.0</v>
      </c>
      <c r="EG21" s="226">
        <v>89.0</v>
      </c>
      <c r="EH21" s="226">
        <v>3.7</v>
      </c>
      <c r="EI21" s="64"/>
      <c r="EJ21" s="226">
        <v>9.0</v>
      </c>
      <c r="EK21" s="226">
        <v>42.0</v>
      </c>
      <c r="EL21" s="226">
        <v>44.0</v>
      </c>
      <c r="EM21" s="226">
        <v>139.0</v>
      </c>
      <c r="EN21" s="226">
        <v>66.0</v>
      </c>
      <c r="EO21" s="226">
        <v>2.9</v>
      </c>
      <c r="EP21" s="64"/>
      <c r="EQ21" s="226">
        <v>9.0</v>
      </c>
      <c r="ER21" s="226">
        <v>43.0</v>
      </c>
      <c r="ES21" s="226">
        <v>46.0</v>
      </c>
      <c r="ET21" s="226">
        <v>343.0</v>
      </c>
      <c r="EU21" s="226">
        <v>0.0</v>
      </c>
      <c r="EV21" s="226">
        <v>0.0</v>
      </c>
      <c r="EW21" s="226">
        <v>0.0</v>
      </c>
      <c r="EX21" s="226">
        <v>342.0</v>
      </c>
      <c r="EY21" s="226">
        <v>259.0</v>
      </c>
      <c r="EZ21" s="226">
        <v>149.2</v>
      </c>
      <c r="FA21" s="226">
        <v>-19.9</v>
      </c>
      <c r="FB21" s="226">
        <v>342.0</v>
      </c>
      <c r="FC21" s="226">
        <v>0.0</v>
      </c>
      <c r="FD21" s="226">
        <v>0.0</v>
      </c>
      <c r="FE21" s="226">
        <v>0.0</v>
      </c>
      <c r="FF21" s="226">
        <v>342.0</v>
      </c>
      <c r="FG21" s="226">
        <v>257.0</v>
      </c>
      <c r="FH21" s="226">
        <v>148.9</v>
      </c>
      <c r="FI21" s="226">
        <v>-10.0</v>
      </c>
      <c r="FJ21" s="226">
        <v>344.0</v>
      </c>
      <c r="FK21" s="226">
        <v>251.0</v>
      </c>
      <c r="FL21" s="226">
        <v>146.0</v>
      </c>
      <c r="FM21" s="64"/>
      <c r="FN21" s="226">
        <v>344.0</v>
      </c>
      <c r="FO21" s="226">
        <v>268.0</v>
      </c>
      <c r="FP21" s="226">
        <v>147.0</v>
      </c>
      <c r="FQ21" s="226">
        <v>-4.0</v>
      </c>
      <c r="FR21" s="226">
        <v>139.0</v>
      </c>
      <c r="FS21" s="64"/>
      <c r="FT21" s="226">
        <v>4.11</v>
      </c>
      <c r="FU21" s="64"/>
      <c r="FV21" s="226">
        <v>139.0</v>
      </c>
      <c r="FW21" s="64"/>
      <c r="FX21" s="64"/>
      <c r="FY21" s="64"/>
      <c r="FZ21" s="89"/>
      <c r="GA21" s="160">
        <v>343.0</v>
      </c>
      <c r="GB21" s="160">
        <v>373.85</v>
      </c>
      <c r="GC21" s="160">
        <v>236.78</v>
      </c>
      <c r="GD21" s="160">
        <v>-2.93</v>
      </c>
      <c r="GE21" s="160">
        <v>343.0</v>
      </c>
      <c r="GF21" s="160">
        <v>394.31</v>
      </c>
      <c r="GG21" s="160">
        <v>233.35</v>
      </c>
      <c r="GH21" s="160">
        <v>0.0</v>
      </c>
      <c r="GI21" s="160">
        <v>343.0</v>
      </c>
      <c r="GJ21" s="160">
        <v>250.58</v>
      </c>
      <c r="GK21" s="160">
        <v>-146.32</v>
      </c>
      <c r="GL21" s="160">
        <v>0.0</v>
      </c>
      <c r="GM21" s="160">
        <v>343.0</v>
      </c>
      <c r="GN21" s="160">
        <v>229.04</v>
      </c>
      <c r="GO21" s="160">
        <v>-146.66</v>
      </c>
      <c r="GP21" s="160">
        <v>-8.71</v>
      </c>
      <c r="GQ21" s="160">
        <v>343.0</v>
      </c>
      <c r="GR21" s="160">
        <v>134.28</v>
      </c>
      <c r="GS21" s="160">
        <v>-87.86</v>
      </c>
      <c r="GT21" s="160">
        <v>8.63</v>
      </c>
      <c r="GU21" s="160">
        <v>343.0</v>
      </c>
      <c r="GV21" s="160">
        <v>149.15</v>
      </c>
      <c r="GW21" s="160">
        <v>-86.94</v>
      </c>
      <c r="GX21" s="160">
        <v>7.2</v>
      </c>
      <c r="GY21" s="89"/>
      <c r="GZ21" s="98" t="s">
        <v>91</v>
      </c>
      <c r="HA21" s="98" t="s">
        <v>92</v>
      </c>
      <c r="HB21" s="98">
        <v>22.0</v>
      </c>
      <c r="HC21" s="97">
        <f t="shared" si="10"/>
        <v>1.1</v>
      </c>
      <c r="HD21" s="97">
        <f t="shared" si="11"/>
        <v>0.44</v>
      </c>
      <c r="HE21" s="98">
        <v>8.0</v>
      </c>
      <c r="HF21" s="99">
        <v>50.0</v>
      </c>
      <c r="HG21" s="99">
        <v>48.0</v>
      </c>
      <c r="HH21" s="98" t="s">
        <v>91</v>
      </c>
      <c r="HI21" s="98" t="s">
        <v>92</v>
      </c>
      <c r="HJ21" s="98">
        <v>348.0</v>
      </c>
      <c r="HK21" s="97">
        <f t="shared" si="12"/>
        <v>17.4</v>
      </c>
      <c r="HL21" s="97">
        <f t="shared" si="13"/>
        <v>6.96</v>
      </c>
      <c r="HM21" s="98">
        <v>5.0</v>
      </c>
      <c r="HN21" s="99">
        <v>62.0</v>
      </c>
      <c r="HO21" s="99">
        <v>58.0</v>
      </c>
      <c r="HP21" s="98" t="s">
        <v>91</v>
      </c>
      <c r="HQ21" s="98" t="s">
        <v>92</v>
      </c>
      <c r="HR21" s="98">
        <v>277.0</v>
      </c>
      <c r="HS21" s="97">
        <f t="shared" si="14"/>
        <v>13.85</v>
      </c>
      <c r="HT21" s="97">
        <f t="shared" si="15"/>
        <v>5.54</v>
      </c>
      <c r="HU21" s="98">
        <v>7.0</v>
      </c>
      <c r="HV21" s="99">
        <v>58.0</v>
      </c>
      <c r="HW21" s="99">
        <v>58.0</v>
      </c>
      <c r="HX21" s="89"/>
      <c r="HY21" s="72">
        <v>135.0</v>
      </c>
      <c r="HZ21" s="72">
        <v>33.0</v>
      </c>
      <c r="IA21" s="72">
        <v>66.0</v>
      </c>
      <c r="IB21" s="72">
        <v>3.3</v>
      </c>
      <c r="IC21" s="73"/>
      <c r="ID21" s="72">
        <v>2.0</v>
      </c>
      <c r="IE21" s="72">
        <v>58.0</v>
      </c>
      <c r="IF21" s="72">
        <v>38.0</v>
      </c>
      <c r="IG21" s="89"/>
      <c r="IH21" s="74">
        <v>141.0</v>
      </c>
      <c r="II21" s="74">
        <v>34.8</v>
      </c>
      <c r="IJ21" s="74">
        <v>168.0</v>
      </c>
      <c r="IK21" s="74">
        <v>8.9</v>
      </c>
      <c r="IL21" s="74">
        <v>9.9</v>
      </c>
      <c r="IM21" s="74">
        <v>6.0</v>
      </c>
      <c r="IN21" s="74">
        <v>43.0</v>
      </c>
      <c r="IO21" s="74">
        <v>42.0</v>
      </c>
      <c r="IP21" s="74">
        <v>141.0</v>
      </c>
      <c r="IQ21" s="74">
        <v>34.1</v>
      </c>
      <c r="IR21" s="74">
        <v>7.0</v>
      </c>
      <c r="IS21" s="74">
        <v>0.1</v>
      </c>
      <c r="IT21" s="74">
        <v>0.4</v>
      </c>
      <c r="IU21" s="74">
        <v>12.0</v>
      </c>
      <c r="IV21" s="74">
        <v>44.0</v>
      </c>
      <c r="IW21" s="74">
        <v>43.0</v>
      </c>
      <c r="IX21" s="89"/>
      <c r="IY21" s="149">
        <v>140.0</v>
      </c>
      <c r="IZ21" s="149">
        <v>35.49</v>
      </c>
      <c r="JA21" s="149">
        <v>192.48</v>
      </c>
      <c r="JB21" s="149">
        <v>9.62</v>
      </c>
      <c r="JC21" s="149">
        <v>2.32</v>
      </c>
      <c r="JD21" s="149">
        <v>3.0</v>
      </c>
      <c r="JE21" s="149">
        <v>39.6</v>
      </c>
      <c r="JF21" s="149">
        <v>28.67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141.0</v>
      </c>
      <c r="JQ21" s="78">
        <v>33.1</v>
      </c>
      <c r="JR21" s="78">
        <v>0.0</v>
      </c>
      <c r="JS21" s="78">
        <v>0.0</v>
      </c>
      <c r="JT21" s="78">
        <v>0.0</v>
      </c>
      <c r="JU21" s="78">
        <v>2.0</v>
      </c>
      <c r="JV21" s="78">
        <v>35.0</v>
      </c>
      <c r="JW21" s="78">
        <v>35.0</v>
      </c>
      <c r="JX21" s="78">
        <v>141.0</v>
      </c>
      <c r="JY21" s="78">
        <v>35.2</v>
      </c>
      <c r="JZ21" s="78">
        <v>9.0</v>
      </c>
      <c r="KA21" s="78">
        <v>0.5</v>
      </c>
      <c r="KB21" s="150" t="s">
        <v>112</v>
      </c>
      <c r="KC21" s="78">
        <v>2.0</v>
      </c>
      <c r="KD21" s="78">
        <v>39.0</v>
      </c>
      <c r="KE21" s="78">
        <v>39.0</v>
      </c>
      <c r="KF21" s="89"/>
      <c r="KG21" s="79">
        <v>142.0</v>
      </c>
      <c r="KH21" s="238">
        <v>35.0</v>
      </c>
      <c r="KI21" s="238">
        <v>12.0</v>
      </c>
      <c r="KJ21" s="238">
        <v>0.6</v>
      </c>
      <c r="KK21" s="79"/>
      <c r="KL21" s="79">
        <v>1.0</v>
      </c>
      <c r="KM21" s="79">
        <v>40.0</v>
      </c>
      <c r="KN21" s="79">
        <v>40.0</v>
      </c>
      <c r="KO21" s="79">
        <v>142.0</v>
      </c>
      <c r="KP21" s="235">
        <v>35.0</v>
      </c>
      <c r="KQ21" s="235" t="s">
        <v>98</v>
      </c>
      <c r="KR21" s="235" t="s">
        <v>98</v>
      </c>
      <c r="KS21" s="79"/>
      <c r="KT21" s="79">
        <v>1.0</v>
      </c>
      <c r="KU21" s="79">
        <v>40.0</v>
      </c>
      <c r="KV21" s="79">
        <v>38.0</v>
      </c>
      <c r="KW21" s="89"/>
      <c r="KX21" s="81">
        <v>132.0</v>
      </c>
      <c r="KY21" s="81">
        <v>34.0</v>
      </c>
      <c r="KZ21" s="81">
        <v>292.0</v>
      </c>
      <c r="LA21" s="81">
        <v>14.3</v>
      </c>
      <c r="LB21" s="81">
        <v>2.5</v>
      </c>
      <c r="LC21" s="81">
        <v>3.0</v>
      </c>
      <c r="LD21" s="81">
        <v>48.0</v>
      </c>
      <c r="LE21" s="81">
        <v>48.0</v>
      </c>
      <c r="LF21" s="81">
        <v>132.0</v>
      </c>
      <c r="LG21" s="81">
        <v>34.0</v>
      </c>
      <c r="LH21" s="81">
        <v>294.0</v>
      </c>
      <c r="LI21" s="81">
        <v>14.4</v>
      </c>
      <c r="LJ21" s="81">
        <v>5.0</v>
      </c>
      <c r="LK21" s="81">
        <v>5.0</v>
      </c>
      <c r="LL21" s="81">
        <v>52.0</v>
      </c>
      <c r="LM21" s="81">
        <v>52.0</v>
      </c>
      <c r="LN21" s="89"/>
      <c r="LO21" s="82">
        <v>335.0</v>
      </c>
      <c r="LP21" s="82">
        <v>302.0</v>
      </c>
      <c r="LQ21" s="82">
        <v>164.0</v>
      </c>
      <c r="LR21" s="82">
        <v>68.0</v>
      </c>
      <c r="LS21" s="82">
        <v>323.0</v>
      </c>
      <c r="LT21" s="82">
        <v>55.0</v>
      </c>
      <c r="LU21" s="82">
        <v>7.5</v>
      </c>
      <c r="LV21" s="82">
        <v>141.0</v>
      </c>
      <c r="LW21" s="82">
        <v>102.0</v>
      </c>
      <c r="LX21" s="82">
        <v>52.0</v>
      </c>
      <c r="LY21" s="82">
        <v>48.0</v>
      </c>
      <c r="LZ21" s="82">
        <v>12.0</v>
      </c>
      <c r="MA21" s="82">
        <v>109.0</v>
      </c>
      <c r="MB21" s="82">
        <v>4.1</v>
      </c>
      <c r="MC21" s="82">
        <v>142.0</v>
      </c>
      <c r="MD21" s="82">
        <v>200.0</v>
      </c>
      <c r="ME21" s="82">
        <v>71.0</v>
      </c>
      <c r="MF21" s="82">
        <v>56.0</v>
      </c>
      <c r="MG21" s="83">
        <v>12.0</v>
      </c>
      <c r="MH21" s="83">
        <v>0.0</v>
      </c>
      <c r="MI21" s="83">
        <v>0.0</v>
      </c>
      <c r="MJ21" s="83">
        <v>0.0</v>
      </c>
      <c r="MK21" s="83">
        <v>0.0</v>
      </c>
      <c r="ML21" s="82">
        <v>40.0</v>
      </c>
      <c r="MM21" s="82">
        <v>38.0</v>
      </c>
      <c r="MN21" s="82">
        <v>5.0</v>
      </c>
      <c r="MO21" s="86"/>
      <c r="MP21" s="87"/>
      <c r="MQ21" s="82">
        <v>5.5</v>
      </c>
      <c r="MR21" s="82">
        <v>1.7</v>
      </c>
      <c r="MS21" s="82">
        <v>96.0</v>
      </c>
      <c r="MT21" s="82">
        <v>36.0</v>
      </c>
      <c r="MU21" s="82">
        <v>40.0</v>
      </c>
      <c r="MV21" s="88" t="s">
        <v>143</v>
      </c>
      <c r="MW21" s="82">
        <v>5.0</v>
      </c>
      <c r="MX21" s="87"/>
      <c r="MY21" s="87"/>
      <c r="MZ21" s="82">
        <v>13.1</v>
      </c>
      <c r="NA21" s="82">
        <v>10.0</v>
      </c>
      <c r="NB21" s="82">
        <v>243.0</v>
      </c>
      <c r="NC21" s="82">
        <v>35.0</v>
      </c>
      <c r="ND21" s="82">
        <v>41.0</v>
      </c>
      <c r="NE21" s="82">
        <v>40.0</v>
      </c>
      <c r="NF21" s="82">
        <v>5.0</v>
      </c>
      <c r="NG21" s="87"/>
      <c r="NH21" s="87"/>
      <c r="NI21" s="83">
        <v>0.0</v>
      </c>
      <c r="NJ21" s="83">
        <v>0.0</v>
      </c>
      <c r="NK21" s="83">
        <v>0.0</v>
      </c>
      <c r="NL21" s="82">
        <v>35.0</v>
      </c>
      <c r="NM21" s="82">
        <v>52.0</v>
      </c>
      <c r="NN21" s="82">
        <v>58.0</v>
      </c>
      <c r="NO21" s="83">
        <v>4.0</v>
      </c>
      <c r="NP21" s="87"/>
    </row>
    <row r="22" ht="14.25" customHeight="1">
      <c r="A22" s="49">
        <v>0.375</v>
      </c>
      <c r="B22" s="50"/>
      <c r="C22" s="51">
        <v>50.16</v>
      </c>
      <c r="D22" s="53">
        <v>343.0</v>
      </c>
      <c r="E22" s="53">
        <v>135.0</v>
      </c>
      <c r="F22" s="53">
        <v>150.0</v>
      </c>
      <c r="G22" s="53">
        <v>30.2</v>
      </c>
      <c r="H22" s="54"/>
      <c r="I22" s="53">
        <v>6.0</v>
      </c>
      <c r="J22" s="53">
        <v>46.0</v>
      </c>
      <c r="K22" s="53">
        <v>45.0</v>
      </c>
      <c r="L22" s="53">
        <v>141.0</v>
      </c>
      <c r="M22" s="53">
        <v>44.0</v>
      </c>
      <c r="N22" s="53">
        <v>8.8</v>
      </c>
      <c r="O22" s="54"/>
      <c r="P22" s="53">
        <v>6.0</v>
      </c>
      <c r="Q22" s="53">
        <v>53.0</v>
      </c>
      <c r="R22" s="53">
        <v>48.0</v>
      </c>
      <c r="S22" s="53">
        <v>346.4</v>
      </c>
      <c r="T22" s="53">
        <v>200.7</v>
      </c>
      <c r="U22" s="53">
        <v>123.8</v>
      </c>
      <c r="V22" s="54"/>
      <c r="W22" s="53">
        <v>342.0</v>
      </c>
      <c r="X22" s="53">
        <v>177.2</v>
      </c>
      <c r="Y22" s="53">
        <v>95.6</v>
      </c>
      <c r="Z22" s="54"/>
      <c r="AA22" s="53">
        <v>346.4</v>
      </c>
      <c r="AB22" s="53">
        <v>404.4</v>
      </c>
      <c r="AC22" s="53">
        <v>268.9</v>
      </c>
      <c r="AD22" s="54"/>
      <c r="AE22" s="53">
        <v>346.1</v>
      </c>
      <c r="AF22" s="53">
        <v>425.1</v>
      </c>
      <c r="AG22" s="53">
        <v>245.1</v>
      </c>
      <c r="AH22" s="54"/>
      <c r="AI22" s="53">
        <v>353.2</v>
      </c>
      <c r="AJ22" s="53">
        <v>406.2</v>
      </c>
      <c r="AK22" s="53">
        <v>244.3</v>
      </c>
      <c r="AL22" s="54"/>
      <c r="AM22" s="53">
        <v>344.4</v>
      </c>
      <c r="AN22" s="53">
        <v>401.2</v>
      </c>
      <c r="AO22" s="53">
        <v>233.3</v>
      </c>
      <c r="AP22" s="54"/>
      <c r="AQ22" s="53">
        <v>135.0</v>
      </c>
      <c r="AR22" s="54">
        <f t="shared" ref="AR22:AS22" si="31">F22</f>
        <v>150</v>
      </c>
      <c r="AS22" s="56">
        <f t="shared" si="31"/>
        <v>30.2</v>
      </c>
      <c r="AT22" s="54"/>
      <c r="AU22" s="54">
        <f t="shared" ref="AU22:AV22" si="32">L22</f>
        <v>141</v>
      </c>
      <c r="AV22" s="54">
        <f t="shared" si="32"/>
        <v>44</v>
      </c>
      <c r="AW22" s="53">
        <v>8.8</v>
      </c>
      <c r="AX22" s="54"/>
      <c r="AY22" s="182">
        <f t="shared" si="6"/>
        <v>135</v>
      </c>
      <c r="AZ22" s="54"/>
      <c r="BA22" s="54"/>
      <c r="BB22" s="54"/>
      <c r="BC22" s="89"/>
      <c r="BD22" s="54">
        <v>141.0</v>
      </c>
      <c r="BE22" s="53">
        <v>0.0</v>
      </c>
      <c r="BF22" s="53">
        <v>0.0</v>
      </c>
      <c r="BG22" s="127">
        <v>0.0</v>
      </c>
      <c r="BH22" s="54"/>
      <c r="BI22" s="53">
        <v>2.0</v>
      </c>
      <c r="BJ22" s="127">
        <v>82.0</v>
      </c>
      <c r="BK22" s="127">
        <v>55.0</v>
      </c>
      <c r="BL22" s="89"/>
      <c r="BM22" s="58">
        <v>343.0</v>
      </c>
      <c r="BN22" s="58">
        <v>147.0</v>
      </c>
      <c r="BO22" s="58">
        <v>93.0</v>
      </c>
      <c r="BP22" s="58">
        <v>4.7</v>
      </c>
      <c r="BQ22" s="59"/>
      <c r="BR22" s="58">
        <v>6.0</v>
      </c>
      <c r="BS22" s="58">
        <v>55.0</v>
      </c>
      <c r="BT22" s="58">
        <v>52.0</v>
      </c>
      <c r="BU22" s="59">
        <f t="shared" si="7"/>
        <v>343</v>
      </c>
      <c r="BV22" s="58">
        <v>295.0</v>
      </c>
      <c r="BW22" s="58">
        <v>171.0</v>
      </c>
      <c r="BX22" s="58">
        <v>18.0</v>
      </c>
      <c r="BY22" s="58">
        <v>336.0</v>
      </c>
      <c r="BZ22" s="58">
        <v>310.0</v>
      </c>
      <c r="CA22" s="58">
        <v>172.0</v>
      </c>
      <c r="CB22" s="58">
        <v>14.0</v>
      </c>
      <c r="CC22" s="58">
        <v>343.0</v>
      </c>
      <c r="CD22" s="58">
        <v>318.0</v>
      </c>
      <c r="CE22" s="58">
        <v>182.0</v>
      </c>
      <c r="CF22" s="58">
        <v>12.0</v>
      </c>
      <c r="CG22" s="58">
        <v>340.0</v>
      </c>
      <c r="CH22" s="58">
        <v>320.0</v>
      </c>
      <c r="CI22" s="58">
        <v>180.0</v>
      </c>
      <c r="CJ22" s="58">
        <v>12.0</v>
      </c>
      <c r="CK22" s="58">
        <v>353.0</v>
      </c>
      <c r="CL22" s="58">
        <v>320.0</v>
      </c>
      <c r="CM22" s="58">
        <v>180.0</v>
      </c>
      <c r="CN22" s="58">
        <v>18.0</v>
      </c>
      <c r="CO22" s="58">
        <v>333.0</v>
      </c>
      <c r="CP22" s="58">
        <v>329.0</v>
      </c>
      <c r="CQ22" s="58">
        <v>163.0</v>
      </c>
      <c r="CR22" s="58">
        <v>8.0</v>
      </c>
      <c r="CS22" s="58">
        <v>340.0</v>
      </c>
      <c r="CT22" s="58">
        <v>300.0</v>
      </c>
      <c r="CU22" s="58">
        <v>162.0</v>
      </c>
      <c r="CV22" s="58">
        <v>20.0</v>
      </c>
      <c r="CW22" s="58">
        <v>337.0</v>
      </c>
      <c r="CX22" s="58">
        <v>202.0</v>
      </c>
      <c r="CY22" s="58">
        <v>88.0</v>
      </c>
      <c r="CZ22" s="58">
        <v>61.0</v>
      </c>
      <c r="DA22" s="58">
        <v>325.0</v>
      </c>
      <c r="DB22" s="58">
        <v>208.0</v>
      </c>
      <c r="DC22" s="58">
        <v>90.0</v>
      </c>
      <c r="DD22" s="58">
        <v>69.0</v>
      </c>
      <c r="DE22" s="59">
        <f t="shared" si="8"/>
        <v>147</v>
      </c>
      <c r="DF22" s="58">
        <v>35.8</v>
      </c>
      <c r="DG22" s="59">
        <f t="shared" ref="DG22:DH22" si="33">BO22</f>
        <v>93</v>
      </c>
      <c r="DH22" s="59">
        <f t="shared" si="33"/>
        <v>4.7</v>
      </c>
      <c r="DI22" s="59"/>
      <c r="DJ22" s="58">
        <v>7.0</v>
      </c>
      <c r="DK22" s="58">
        <v>48.0</v>
      </c>
      <c r="DL22" s="58">
        <v>46.0</v>
      </c>
      <c r="DM22" s="89"/>
      <c r="DN22" s="61">
        <v>340.0</v>
      </c>
      <c r="DO22" s="61">
        <v>140.0</v>
      </c>
      <c r="DP22" s="61">
        <v>32.06</v>
      </c>
      <c r="DQ22" s="61">
        <v>18.16</v>
      </c>
      <c r="DR22" s="61">
        <v>4.38</v>
      </c>
      <c r="DS22" s="61">
        <v>8.0</v>
      </c>
      <c r="DT22" s="61">
        <v>33.0</v>
      </c>
      <c r="DU22" s="61">
        <v>41.1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344.0</v>
      </c>
      <c r="EF22" s="226">
        <v>138.0</v>
      </c>
      <c r="EG22" s="226">
        <v>72.0</v>
      </c>
      <c r="EH22" s="226">
        <v>3.0</v>
      </c>
      <c r="EI22" s="64"/>
      <c r="EJ22" s="226">
        <v>9.0</v>
      </c>
      <c r="EK22" s="226">
        <v>44.0</v>
      </c>
      <c r="EL22" s="226">
        <v>46.0</v>
      </c>
      <c r="EM22" s="226">
        <v>138.0</v>
      </c>
      <c r="EN22" s="226">
        <v>125.0</v>
      </c>
      <c r="EO22" s="226">
        <v>5.3</v>
      </c>
      <c r="EP22" s="64"/>
      <c r="EQ22" s="226">
        <v>9.0</v>
      </c>
      <c r="ER22" s="226">
        <v>44.0</v>
      </c>
      <c r="ES22" s="226">
        <v>47.0</v>
      </c>
      <c r="ET22" s="226">
        <v>343.0</v>
      </c>
      <c r="EU22" s="226">
        <v>0.0</v>
      </c>
      <c r="EV22" s="226">
        <v>0.0</v>
      </c>
      <c r="EW22" s="226">
        <v>0.0</v>
      </c>
      <c r="EX22" s="226">
        <v>341.0</v>
      </c>
      <c r="EY22" s="226">
        <v>258.0</v>
      </c>
      <c r="EZ22" s="226">
        <v>149.2</v>
      </c>
      <c r="FA22" s="226">
        <v>-10.6</v>
      </c>
      <c r="FB22" s="226">
        <v>342.0</v>
      </c>
      <c r="FC22" s="226">
        <v>0.0</v>
      </c>
      <c r="FD22" s="226">
        <v>0.0</v>
      </c>
      <c r="FE22" s="226">
        <v>0.0</v>
      </c>
      <c r="FF22" s="226">
        <v>341.0</v>
      </c>
      <c r="FG22" s="226">
        <v>257.0</v>
      </c>
      <c r="FH22" s="226">
        <v>149.2</v>
      </c>
      <c r="FI22" s="226">
        <v>-9.5</v>
      </c>
      <c r="FJ22" s="226">
        <v>344.0</v>
      </c>
      <c r="FK22" s="226">
        <v>247.0</v>
      </c>
      <c r="FL22" s="226">
        <v>143.0</v>
      </c>
      <c r="FM22" s="64"/>
      <c r="FN22" s="226">
        <v>344.0</v>
      </c>
      <c r="FO22" s="226">
        <v>263.0</v>
      </c>
      <c r="FP22" s="226">
        <v>144.0</v>
      </c>
      <c r="FQ22" s="226">
        <v>1.0</v>
      </c>
      <c r="FR22" s="226">
        <v>138.0</v>
      </c>
      <c r="FS22" s="64"/>
      <c r="FT22" s="226">
        <v>8.41</v>
      </c>
      <c r="FU22" s="64"/>
      <c r="FV22" s="226">
        <v>138.0</v>
      </c>
      <c r="FW22" s="64"/>
      <c r="FX22" s="64"/>
      <c r="FY22" s="64"/>
      <c r="FZ22" s="89"/>
      <c r="GA22" s="65">
        <v>344.0</v>
      </c>
      <c r="GB22" s="66">
        <v>370.99</v>
      </c>
      <c r="GC22" s="66">
        <v>233.77</v>
      </c>
      <c r="GD22" s="66">
        <v>0.0</v>
      </c>
      <c r="GE22" s="66">
        <v>344.0</v>
      </c>
      <c r="GF22" s="66">
        <v>390.68</v>
      </c>
      <c r="GG22" s="66">
        <v>231.67</v>
      </c>
      <c r="GH22" s="66">
        <v>2.85</v>
      </c>
      <c r="GI22" s="66">
        <v>344.0</v>
      </c>
      <c r="GJ22" s="66">
        <v>246.04</v>
      </c>
      <c r="GK22" s="66">
        <v>-143.81</v>
      </c>
      <c r="GL22" s="66">
        <v>-4.94</v>
      </c>
      <c r="GM22" s="66">
        <v>344.0</v>
      </c>
      <c r="GN22" s="66">
        <v>225.96</v>
      </c>
      <c r="GO22" s="66">
        <v>-144.98</v>
      </c>
      <c r="GP22" s="66">
        <v>-14.32</v>
      </c>
      <c r="GQ22" s="66">
        <v>344.0</v>
      </c>
      <c r="GR22" s="66">
        <v>138.51</v>
      </c>
      <c r="GS22" s="66">
        <v>-88.2</v>
      </c>
      <c r="GT22" s="66">
        <v>9.21</v>
      </c>
      <c r="GU22" s="66">
        <v>344.0</v>
      </c>
      <c r="GV22" s="66">
        <v>151.23</v>
      </c>
      <c r="GW22" s="66">
        <v>-88.03</v>
      </c>
      <c r="GX22" s="66">
        <v>7.12</v>
      </c>
      <c r="GY22" s="89"/>
      <c r="GZ22" s="98" t="s">
        <v>91</v>
      </c>
      <c r="HA22" s="98" t="s">
        <v>92</v>
      </c>
      <c r="HB22" s="98">
        <v>16.0</v>
      </c>
      <c r="HC22" s="97">
        <f t="shared" si="10"/>
        <v>0.8</v>
      </c>
      <c r="HD22" s="97">
        <f t="shared" si="11"/>
        <v>0.32</v>
      </c>
      <c r="HE22" s="98">
        <v>8.0</v>
      </c>
      <c r="HF22" s="99">
        <v>50.0</v>
      </c>
      <c r="HG22" s="99">
        <v>48.0</v>
      </c>
      <c r="HH22" s="98" t="s">
        <v>91</v>
      </c>
      <c r="HI22" s="98" t="s">
        <v>92</v>
      </c>
      <c r="HJ22" s="98">
        <v>195.0</v>
      </c>
      <c r="HK22" s="97">
        <f t="shared" si="12"/>
        <v>9.75</v>
      </c>
      <c r="HL22" s="97">
        <f t="shared" si="13"/>
        <v>3.9</v>
      </c>
      <c r="HM22" s="98">
        <v>5.0</v>
      </c>
      <c r="HN22" s="99">
        <v>62.0</v>
      </c>
      <c r="HO22" s="99">
        <v>58.0</v>
      </c>
      <c r="HP22" s="98" t="s">
        <v>91</v>
      </c>
      <c r="HQ22" s="98" t="s">
        <v>92</v>
      </c>
      <c r="HR22" s="98">
        <v>385.0</v>
      </c>
      <c r="HS22" s="97">
        <f t="shared" si="14"/>
        <v>19.25</v>
      </c>
      <c r="HT22" s="97">
        <f t="shared" si="15"/>
        <v>7.7</v>
      </c>
      <c r="HU22" s="98">
        <v>7.0</v>
      </c>
      <c r="HV22" s="99">
        <v>58.0</v>
      </c>
      <c r="HW22" s="99">
        <v>58.0</v>
      </c>
      <c r="HX22" s="89"/>
      <c r="HY22" s="72">
        <v>135.0</v>
      </c>
      <c r="HZ22" s="72">
        <v>33.0</v>
      </c>
      <c r="IA22" s="72">
        <v>66.0</v>
      </c>
      <c r="IB22" s="72">
        <v>3.3</v>
      </c>
      <c r="IC22" s="73"/>
      <c r="ID22" s="72">
        <v>2.0</v>
      </c>
      <c r="IE22" s="72">
        <v>58.0</v>
      </c>
      <c r="IF22" s="72">
        <v>38.0</v>
      </c>
      <c r="IG22" s="89"/>
      <c r="IH22" s="74">
        <v>141.0</v>
      </c>
      <c r="II22" s="74">
        <v>34.4</v>
      </c>
      <c r="IJ22" s="74">
        <v>197.0</v>
      </c>
      <c r="IK22" s="74">
        <v>10.1</v>
      </c>
      <c r="IL22" s="74">
        <v>11.4</v>
      </c>
      <c r="IM22" s="74">
        <v>6.0</v>
      </c>
      <c r="IN22" s="74">
        <v>42.0</v>
      </c>
      <c r="IO22" s="74">
        <v>42.0</v>
      </c>
      <c r="IP22" s="74">
        <v>141.0</v>
      </c>
      <c r="IQ22" s="74">
        <v>35.2</v>
      </c>
      <c r="IR22" s="74">
        <v>4.0</v>
      </c>
      <c r="IS22" s="74">
        <v>0.1</v>
      </c>
      <c r="IT22" s="74">
        <v>0.3</v>
      </c>
      <c r="IU22" s="74">
        <v>12.0</v>
      </c>
      <c r="IV22" s="74">
        <v>44.0</v>
      </c>
      <c r="IW22" s="74">
        <v>44.0</v>
      </c>
      <c r="IX22" s="89"/>
      <c r="IY22" s="149">
        <v>139.44</v>
      </c>
      <c r="IZ22" s="149">
        <v>35.05</v>
      </c>
      <c r="JA22" s="149">
        <v>315.8</v>
      </c>
      <c r="JB22" s="149">
        <v>15.79</v>
      </c>
      <c r="JC22" s="149">
        <v>5.54</v>
      </c>
      <c r="JD22" s="149">
        <v>3.0</v>
      </c>
      <c r="JE22" s="149">
        <v>44.58</v>
      </c>
      <c r="JF22" s="149">
        <v>30.44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140.0</v>
      </c>
      <c r="JQ22" s="78">
        <v>33.0</v>
      </c>
      <c r="JR22" s="78">
        <v>0.0</v>
      </c>
      <c r="JS22" s="78">
        <v>0.0</v>
      </c>
      <c r="JT22" s="78">
        <v>0.0</v>
      </c>
      <c r="JU22" s="78">
        <v>2.0</v>
      </c>
      <c r="JV22" s="78">
        <v>37.0</v>
      </c>
      <c r="JW22" s="78">
        <v>37.0</v>
      </c>
      <c r="JX22" s="78">
        <v>140.0</v>
      </c>
      <c r="JY22" s="78">
        <v>34.7</v>
      </c>
      <c r="JZ22" s="78">
        <v>92.0</v>
      </c>
      <c r="KA22" s="78">
        <v>5.0</v>
      </c>
      <c r="KB22" s="78">
        <v>2.0</v>
      </c>
      <c r="KC22" s="78">
        <v>2.0</v>
      </c>
      <c r="KD22" s="78">
        <v>44.0</v>
      </c>
      <c r="KE22" s="78">
        <v>43.0</v>
      </c>
      <c r="KF22" s="89"/>
      <c r="KG22" s="79">
        <v>142.0</v>
      </c>
      <c r="KH22" s="238">
        <v>35.0</v>
      </c>
      <c r="KI22" s="238" t="s">
        <v>98</v>
      </c>
      <c r="KJ22" s="238" t="s">
        <v>98</v>
      </c>
      <c r="KK22" s="79"/>
      <c r="KL22" s="79">
        <v>1.0</v>
      </c>
      <c r="KM22" s="79">
        <v>40.0</v>
      </c>
      <c r="KN22" s="79">
        <v>40.0</v>
      </c>
      <c r="KO22" s="79">
        <v>142.0</v>
      </c>
      <c r="KP22" s="235">
        <v>35.0</v>
      </c>
      <c r="KQ22" s="235" t="s">
        <v>98</v>
      </c>
      <c r="KR22" s="235" t="s">
        <v>98</v>
      </c>
      <c r="KS22" s="79"/>
      <c r="KT22" s="79">
        <v>1.0</v>
      </c>
      <c r="KU22" s="79">
        <v>40.0</v>
      </c>
      <c r="KV22" s="79">
        <v>38.0</v>
      </c>
      <c r="KW22" s="89"/>
      <c r="KX22" s="81">
        <v>132.0</v>
      </c>
      <c r="KY22" s="81">
        <v>34.0</v>
      </c>
      <c r="KZ22" s="81">
        <v>280.0</v>
      </c>
      <c r="LA22" s="81">
        <v>13.7</v>
      </c>
      <c r="LB22" s="81">
        <v>2.0</v>
      </c>
      <c r="LC22" s="81">
        <v>3.0</v>
      </c>
      <c r="LD22" s="81">
        <v>52.0</v>
      </c>
      <c r="LE22" s="81">
        <v>50.0</v>
      </c>
      <c r="LF22" s="81">
        <v>132.0</v>
      </c>
      <c r="LG22" s="81">
        <v>34.0</v>
      </c>
      <c r="LH22" s="81">
        <v>337.0</v>
      </c>
      <c r="LI22" s="81">
        <v>16.5</v>
      </c>
      <c r="LJ22" s="81">
        <v>5.0</v>
      </c>
      <c r="LK22" s="81">
        <v>5.0</v>
      </c>
      <c r="LL22" s="81">
        <v>51.0</v>
      </c>
      <c r="LM22" s="81">
        <v>51.0</v>
      </c>
      <c r="LN22" s="89"/>
      <c r="LO22" s="82">
        <v>333.0</v>
      </c>
      <c r="LP22" s="82">
        <v>308.0</v>
      </c>
      <c r="LQ22" s="82">
        <v>168.0</v>
      </c>
      <c r="LR22" s="82">
        <v>67.0</v>
      </c>
      <c r="LS22" s="82">
        <v>323.0</v>
      </c>
      <c r="LT22" s="82">
        <v>47.0</v>
      </c>
      <c r="LU22" s="82">
        <v>4.1</v>
      </c>
      <c r="LV22" s="82">
        <v>140.0</v>
      </c>
      <c r="LW22" s="82">
        <v>87.0</v>
      </c>
      <c r="LX22" s="82">
        <v>58.0</v>
      </c>
      <c r="LY22" s="82">
        <v>50.0</v>
      </c>
      <c r="LZ22" s="82">
        <v>12.0</v>
      </c>
      <c r="MA22" s="82">
        <v>121.0</v>
      </c>
      <c r="MB22" s="82">
        <v>1.8</v>
      </c>
      <c r="MC22" s="82">
        <v>140.0</v>
      </c>
      <c r="MD22" s="82">
        <v>221.0</v>
      </c>
      <c r="ME22" s="82">
        <v>72.0</v>
      </c>
      <c r="MF22" s="82">
        <v>58.0</v>
      </c>
      <c r="MG22" s="82">
        <v>12.0</v>
      </c>
      <c r="MH22" s="82">
        <v>0.0</v>
      </c>
      <c r="MI22" s="82">
        <v>0.0</v>
      </c>
      <c r="MJ22" s="82">
        <v>0.0</v>
      </c>
      <c r="MK22" s="82">
        <v>0.0</v>
      </c>
      <c r="ML22" s="82">
        <v>40.0</v>
      </c>
      <c r="MM22" s="82">
        <v>38.0</v>
      </c>
      <c r="MN22" s="82">
        <v>5.0</v>
      </c>
      <c r="MO22" s="86"/>
      <c r="MP22" s="87"/>
      <c r="MQ22" s="82">
        <v>12.5</v>
      </c>
      <c r="MR22" s="82">
        <v>2.3</v>
      </c>
      <c r="MS22" s="82">
        <v>215.0</v>
      </c>
      <c r="MT22" s="82">
        <v>36.0</v>
      </c>
      <c r="MU22" s="82">
        <v>40.0</v>
      </c>
      <c r="MV22" s="88" t="s">
        <v>143</v>
      </c>
      <c r="MW22" s="82">
        <v>5.0</v>
      </c>
      <c r="MX22" s="87"/>
      <c r="MY22" s="87"/>
      <c r="MZ22" s="82">
        <v>8.3</v>
      </c>
      <c r="NA22" s="82">
        <v>3.0</v>
      </c>
      <c r="NB22" s="82">
        <v>151.0</v>
      </c>
      <c r="NC22" s="82">
        <v>35.0</v>
      </c>
      <c r="ND22" s="82">
        <v>41.0</v>
      </c>
      <c r="NE22" s="82">
        <v>40.0</v>
      </c>
      <c r="NF22" s="82">
        <v>5.0</v>
      </c>
      <c r="NG22" s="87"/>
      <c r="NH22" s="87"/>
      <c r="NI22" s="82">
        <v>0.0</v>
      </c>
      <c r="NJ22" s="82">
        <v>0.0</v>
      </c>
      <c r="NK22" s="82">
        <v>0.0</v>
      </c>
      <c r="NL22" s="82">
        <v>35.0</v>
      </c>
      <c r="NM22" s="82">
        <v>52.0</v>
      </c>
      <c r="NN22" s="82">
        <v>58.0</v>
      </c>
      <c r="NO22" s="82">
        <v>4.0</v>
      </c>
      <c r="NP22" s="87"/>
    </row>
    <row r="23" ht="14.25" customHeight="1">
      <c r="A23" s="49">
        <v>0.416666666666667</v>
      </c>
      <c r="B23" s="50"/>
      <c r="C23" s="51">
        <v>50.27</v>
      </c>
      <c r="D23" s="53">
        <v>345.0</v>
      </c>
      <c r="E23" s="53">
        <v>136.0</v>
      </c>
      <c r="F23" s="53">
        <v>154.0</v>
      </c>
      <c r="G23" s="53">
        <v>33.3</v>
      </c>
      <c r="H23" s="54"/>
      <c r="I23" s="53">
        <v>6.0</v>
      </c>
      <c r="J23" s="53">
        <v>46.0</v>
      </c>
      <c r="K23" s="53">
        <v>47.0</v>
      </c>
      <c r="L23" s="53">
        <v>141.0</v>
      </c>
      <c r="M23" s="53">
        <v>43.0</v>
      </c>
      <c r="N23" s="53">
        <v>7.7</v>
      </c>
      <c r="O23" s="54"/>
      <c r="P23" s="53">
        <v>6.0</v>
      </c>
      <c r="Q23" s="53">
        <v>53.0</v>
      </c>
      <c r="R23" s="53">
        <v>48.0</v>
      </c>
      <c r="S23" s="53">
        <v>346.7</v>
      </c>
      <c r="T23" s="53">
        <v>238.7</v>
      </c>
      <c r="U23" s="53">
        <v>141.5</v>
      </c>
      <c r="V23" s="54"/>
      <c r="W23" s="53">
        <v>341.4</v>
      </c>
      <c r="X23" s="53">
        <v>217.7</v>
      </c>
      <c r="Y23" s="53">
        <v>109.4</v>
      </c>
      <c r="Z23" s="54"/>
      <c r="AA23" s="53">
        <v>347.4</v>
      </c>
      <c r="AB23" s="53">
        <v>430.4</v>
      </c>
      <c r="AC23" s="53">
        <v>141.8</v>
      </c>
      <c r="AD23" s="54"/>
      <c r="AE23" s="53">
        <v>340.7</v>
      </c>
      <c r="AF23" s="53">
        <v>422.5</v>
      </c>
      <c r="AG23" s="53">
        <v>228.8</v>
      </c>
      <c r="AH23" s="54"/>
      <c r="AI23" s="53">
        <v>354.8</v>
      </c>
      <c r="AJ23" s="53">
        <v>406.7</v>
      </c>
      <c r="AK23" s="53">
        <v>242.7</v>
      </c>
      <c r="AL23" s="54"/>
      <c r="AM23" s="53">
        <v>344.4</v>
      </c>
      <c r="AN23" s="53">
        <v>415.6</v>
      </c>
      <c r="AO23" s="53">
        <v>234.1</v>
      </c>
      <c r="AP23" s="54"/>
      <c r="AQ23" s="53">
        <v>136.0</v>
      </c>
      <c r="AR23" s="53">
        <v>154.0</v>
      </c>
      <c r="AS23" s="55">
        <v>33.3</v>
      </c>
      <c r="AT23" s="54"/>
      <c r="AU23" s="53">
        <v>141.0</v>
      </c>
      <c r="AV23" s="53">
        <v>43.0</v>
      </c>
      <c r="AW23" s="53">
        <v>7.8</v>
      </c>
      <c r="AX23" s="54"/>
      <c r="AY23" s="182">
        <f t="shared" si="6"/>
        <v>136</v>
      </c>
      <c r="AZ23" s="54"/>
      <c r="BA23" s="54"/>
      <c r="BB23" s="54"/>
      <c r="BC23" s="89"/>
      <c r="BD23" s="127">
        <v>141.0</v>
      </c>
      <c r="BE23" s="53">
        <v>0.0</v>
      </c>
      <c r="BF23" s="53">
        <v>0.0</v>
      </c>
      <c r="BG23" s="127">
        <v>0.0</v>
      </c>
      <c r="BH23" s="54"/>
      <c r="BI23" s="53">
        <v>2.0</v>
      </c>
      <c r="BJ23" s="127">
        <v>82.0</v>
      </c>
      <c r="BK23" s="127">
        <v>55.0</v>
      </c>
      <c r="BL23" s="89"/>
      <c r="BM23" s="58">
        <v>343.0</v>
      </c>
      <c r="BN23" s="58">
        <v>146.0</v>
      </c>
      <c r="BO23" s="58">
        <v>162.0</v>
      </c>
      <c r="BP23" s="58">
        <v>8.1</v>
      </c>
      <c r="BQ23" s="59"/>
      <c r="BR23" s="58">
        <v>6.0</v>
      </c>
      <c r="BS23" s="58">
        <v>55.0</v>
      </c>
      <c r="BT23" s="58">
        <v>56.0</v>
      </c>
      <c r="BU23" s="59">
        <f t="shared" si="7"/>
        <v>343</v>
      </c>
      <c r="BV23" s="58">
        <v>293.0</v>
      </c>
      <c r="BW23" s="58">
        <v>170.0</v>
      </c>
      <c r="BX23" s="58">
        <v>18.0</v>
      </c>
      <c r="BY23" s="58">
        <v>336.0</v>
      </c>
      <c r="BZ23" s="58">
        <v>311.0</v>
      </c>
      <c r="CA23" s="58">
        <v>172.0</v>
      </c>
      <c r="CB23" s="58">
        <v>16.0</v>
      </c>
      <c r="CC23" s="58">
        <v>342.0</v>
      </c>
      <c r="CD23" s="58">
        <v>338.0</v>
      </c>
      <c r="CE23" s="58">
        <v>194.0</v>
      </c>
      <c r="CF23" s="58">
        <v>8.0</v>
      </c>
      <c r="CG23" s="58">
        <v>339.0</v>
      </c>
      <c r="CH23" s="58">
        <v>338.0</v>
      </c>
      <c r="CI23" s="58">
        <v>194.0</v>
      </c>
      <c r="CJ23" s="58">
        <v>10.0</v>
      </c>
      <c r="CK23" s="58">
        <v>353.0</v>
      </c>
      <c r="CL23" s="58">
        <v>325.0</v>
      </c>
      <c r="CM23" s="58">
        <v>183.0</v>
      </c>
      <c r="CN23" s="58">
        <v>7.0</v>
      </c>
      <c r="CO23" s="58">
        <v>334.0</v>
      </c>
      <c r="CP23" s="58">
        <v>338.0</v>
      </c>
      <c r="CQ23" s="58">
        <v>170.0</v>
      </c>
      <c r="CR23" s="58">
        <v>11.0</v>
      </c>
      <c r="CS23" s="58">
        <v>340.0</v>
      </c>
      <c r="CT23" s="58">
        <v>288.0</v>
      </c>
      <c r="CU23" s="58">
        <v>170.0</v>
      </c>
      <c r="CV23" s="58">
        <v>3.0</v>
      </c>
      <c r="CW23" s="58">
        <v>340.0</v>
      </c>
      <c r="CX23" s="58">
        <v>206.0</v>
      </c>
      <c r="CY23" s="58">
        <v>89.0</v>
      </c>
      <c r="CZ23" s="58">
        <v>62.0</v>
      </c>
      <c r="DA23" s="58">
        <v>325.0</v>
      </c>
      <c r="DB23" s="58">
        <v>217.0</v>
      </c>
      <c r="DC23" s="58">
        <v>93.0</v>
      </c>
      <c r="DD23" s="58">
        <v>70.0</v>
      </c>
      <c r="DE23" s="59">
        <f t="shared" si="8"/>
        <v>146</v>
      </c>
      <c r="DF23" s="58">
        <v>35.4</v>
      </c>
      <c r="DG23" s="59">
        <f t="shared" ref="DG23:DH23" si="34">BO23</f>
        <v>162</v>
      </c>
      <c r="DH23" s="59">
        <f t="shared" si="34"/>
        <v>8.1</v>
      </c>
      <c r="DI23" s="59"/>
      <c r="DJ23" s="58">
        <v>7.0</v>
      </c>
      <c r="DK23" s="58">
        <v>50.0</v>
      </c>
      <c r="DL23" s="58">
        <v>48.0</v>
      </c>
      <c r="DM23" s="89"/>
      <c r="DN23" s="61">
        <v>340.0</v>
      </c>
      <c r="DO23" s="61">
        <v>140.0</v>
      </c>
      <c r="DP23" s="61">
        <v>30.91</v>
      </c>
      <c r="DQ23" s="61">
        <v>17.21</v>
      </c>
      <c r="DR23" s="61">
        <v>4.37</v>
      </c>
      <c r="DS23" s="61">
        <v>8.0</v>
      </c>
      <c r="DT23" s="61">
        <v>34.0</v>
      </c>
      <c r="DU23" s="61">
        <v>40.2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344.0</v>
      </c>
      <c r="EF23" s="226">
        <v>139.0</v>
      </c>
      <c r="EG23" s="226">
        <v>72.0</v>
      </c>
      <c r="EH23" s="226">
        <v>3.0</v>
      </c>
      <c r="EI23" s="64"/>
      <c r="EJ23" s="226">
        <v>9.0</v>
      </c>
      <c r="EK23" s="226">
        <v>45.0</v>
      </c>
      <c r="EL23" s="226">
        <v>47.0</v>
      </c>
      <c r="EM23" s="226">
        <v>139.0</v>
      </c>
      <c r="EN23" s="226">
        <v>96.0</v>
      </c>
      <c r="EO23" s="226">
        <v>4.1</v>
      </c>
      <c r="EP23" s="64"/>
      <c r="EQ23" s="226">
        <v>9.0</v>
      </c>
      <c r="ER23" s="226">
        <v>46.0</v>
      </c>
      <c r="ES23" s="226">
        <v>48.0</v>
      </c>
      <c r="ET23" s="226">
        <v>343.0</v>
      </c>
      <c r="EU23" s="226">
        <v>0.0</v>
      </c>
      <c r="EV23" s="226">
        <v>0.0</v>
      </c>
      <c r="EW23" s="226">
        <v>0.0</v>
      </c>
      <c r="EX23" s="226">
        <v>342.0</v>
      </c>
      <c r="EY23" s="226">
        <v>257.0</v>
      </c>
      <c r="EZ23" s="226">
        <v>149.2</v>
      </c>
      <c r="FA23" s="226">
        <v>-11.5</v>
      </c>
      <c r="FB23" s="226">
        <v>342.0</v>
      </c>
      <c r="FC23" s="226">
        <v>0.0</v>
      </c>
      <c r="FD23" s="226">
        <v>0.0</v>
      </c>
      <c r="FE23" s="226">
        <v>0.0</v>
      </c>
      <c r="FF23" s="226">
        <v>341.0</v>
      </c>
      <c r="FG23" s="226">
        <v>257.0</v>
      </c>
      <c r="FH23" s="226">
        <v>148.9</v>
      </c>
      <c r="FI23" s="226">
        <v>-11.1</v>
      </c>
      <c r="FJ23" s="226">
        <v>344.0</v>
      </c>
      <c r="FK23" s="226">
        <v>248.0</v>
      </c>
      <c r="FL23" s="226">
        <v>144.6</v>
      </c>
      <c r="FM23" s="64"/>
      <c r="FN23" s="226">
        <v>344.0</v>
      </c>
      <c r="FO23" s="226">
        <v>264.0</v>
      </c>
      <c r="FP23" s="226">
        <v>145.7</v>
      </c>
      <c r="FQ23" s="226">
        <v>2.3</v>
      </c>
      <c r="FR23" s="226">
        <v>139.0</v>
      </c>
      <c r="FS23" s="64"/>
      <c r="FT23" s="226">
        <v>7.21</v>
      </c>
      <c r="FU23" s="64"/>
      <c r="FV23" s="226">
        <v>139.0</v>
      </c>
      <c r="FW23" s="64"/>
      <c r="FX23" s="64"/>
      <c r="FY23" s="64"/>
      <c r="FZ23" s="89"/>
      <c r="GA23" s="65">
        <v>344.0</v>
      </c>
      <c r="GB23" s="66">
        <v>377.05</v>
      </c>
      <c r="GC23" s="66">
        <v>237.79</v>
      </c>
      <c r="GD23" s="66">
        <v>-3.18</v>
      </c>
      <c r="GE23" s="66">
        <v>344.0</v>
      </c>
      <c r="GF23" s="66">
        <v>400.44</v>
      </c>
      <c r="GG23" s="66">
        <v>236.45</v>
      </c>
      <c r="GH23" s="66">
        <v>0.0</v>
      </c>
      <c r="GI23" s="66">
        <v>344.0</v>
      </c>
      <c r="GJ23" s="66">
        <v>248.97</v>
      </c>
      <c r="GK23" s="66">
        <v>-145.15</v>
      </c>
      <c r="GL23" s="66">
        <v>-5.11</v>
      </c>
      <c r="GM23" s="66">
        <v>344.0</v>
      </c>
      <c r="GN23" s="66">
        <v>226.99</v>
      </c>
      <c r="GO23" s="66">
        <v>-145.49</v>
      </c>
      <c r="GP23" s="66">
        <v>-12.9</v>
      </c>
      <c r="GQ23" s="66">
        <v>344.0</v>
      </c>
      <c r="GR23" s="66">
        <v>141.85</v>
      </c>
      <c r="GS23" s="66">
        <v>-90.71</v>
      </c>
      <c r="GT23" s="66">
        <v>11.22</v>
      </c>
      <c r="GU23" s="66">
        <v>344.0</v>
      </c>
      <c r="GV23" s="66">
        <v>158.21</v>
      </c>
      <c r="GW23" s="66">
        <v>-91.04</v>
      </c>
      <c r="GX23" s="66">
        <v>10.13</v>
      </c>
      <c r="GY23" s="89"/>
      <c r="GZ23" s="98" t="s">
        <v>91</v>
      </c>
      <c r="HA23" s="98" t="s">
        <v>92</v>
      </c>
      <c r="HB23" s="98">
        <v>7.0</v>
      </c>
      <c r="HC23" s="97">
        <f t="shared" si="10"/>
        <v>0.35</v>
      </c>
      <c r="HD23" s="97">
        <f t="shared" si="11"/>
        <v>0.14</v>
      </c>
      <c r="HE23" s="98">
        <v>8.0</v>
      </c>
      <c r="HF23" s="99">
        <v>50.0</v>
      </c>
      <c r="HG23" s="99">
        <v>48.0</v>
      </c>
      <c r="HH23" s="98" t="s">
        <v>91</v>
      </c>
      <c r="HI23" s="98" t="s">
        <v>92</v>
      </c>
      <c r="HJ23" s="98">
        <v>278.0</v>
      </c>
      <c r="HK23" s="97">
        <f t="shared" si="12"/>
        <v>13.9</v>
      </c>
      <c r="HL23" s="97">
        <f t="shared" si="13"/>
        <v>5.56</v>
      </c>
      <c r="HM23" s="98">
        <v>5.0</v>
      </c>
      <c r="HN23" s="99">
        <v>62.0</v>
      </c>
      <c r="HO23" s="99">
        <v>58.0</v>
      </c>
      <c r="HP23" s="98" t="s">
        <v>91</v>
      </c>
      <c r="HQ23" s="98" t="s">
        <v>92</v>
      </c>
      <c r="HR23" s="98">
        <v>375.0</v>
      </c>
      <c r="HS23" s="97">
        <f t="shared" si="14"/>
        <v>18.75</v>
      </c>
      <c r="HT23" s="97">
        <f t="shared" si="15"/>
        <v>7.5</v>
      </c>
      <c r="HU23" s="98">
        <v>7.0</v>
      </c>
      <c r="HV23" s="99">
        <v>58.0</v>
      </c>
      <c r="HW23" s="99">
        <v>58.0</v>
      </c>
      <c r="HX23" s="89"/>
      <c r="HY23" s="72">
        <v>136.0</v>
      </c>
      <c r="HZ23" s="72">
        <v>33.0</v>
      </c>
      <c r="IA23" s="72">
        <v>96.0</v>
      </c>
      <c r="IB23" s="72">
        <v>4.5</v>
      </c>
      <c r="IC23" s="73"/>
      <c r="ID23" s="72">
        <v>2.0</v>
      </c>
      <c r="IE23" s="72">
        <v>58.0</v>
      </c>
      <c r="IF23" s="72">
        <v>38.0</v>
      </c>
      <c r="IG23" s="89"/>
      <c r="IH23" s="74">
        <v>141.0</v>
      </c>
      <c r="II23" s="74">
        <v>34.0</v>
      </c>
      <c r="IJ23" s="74">
        <v>147.0</v>
      </c>
      <c r="IK23" s="74">
        <v>7.5</v>
      </c>
      <c r="IL23" s="74">
        <v>8.4</v>
      </c>
      <c r="IM23" s="74">
        <v>6.0</v>
      </c>
      <c r="IN23" s="74">
        <v>40.0</v>
      </c>
      <c r="IO23" s="74">
        <v>38.0</v>
      </c>
      <c r="IP23" s="74">
        <v>141.0</v>
      </c>
      <c r="IQ23" s="74">
        <v>35.0</v>
      </c>
      <c r="IR23" s="74">
        <v>54.0</v>
      </c>
      <c r="IS23" s="74">
        <v>2.9</v>
      </c>
      <c r="IT23" s="74">
        <v>3.2</v>
      </c>
      <c r="IU23" s="74">
        <v>12.0</v>
      </c>
      <c r="IV23" s="74">
        <v>41.0</v>
      </c>
      <c r="IW23" s="74">
        <v>38.0</v>
      </c>
      <c r="IX23" s="89"/>
      <c r="IY23" s="149">
        <v>139.8</v>
      </c>
      <c r="IZ23" s="149">
        <v>35.18</v>
      </c>
      <c r="JA23" s="149">
        <v>298.2</v>
      </c>
      <c r="JB23" s="149">
        <v>14.91</v>
      </c>
      <c r="JC23" s="149">
        <v>5.27</v>
      </c>
      <c r="JD23" s="149">
        <v>3.0</v>
      </c>
      <c r="JE23" s="149">
        <v>46.73</v>
      </c>
      <c r="JF23" s="149">
        <v>33.66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140.0</v>
      </c>
      <c r="JQ23" s="78">
        <v>33.0</v>
      </c>
      <c r="JR23" s="78">
        <v>0.0</v>
      </c>
      <c r="JS23" s="78">
        <v>0.0</v>
      </c>
      <c r="JT23" s="78">
        <v>0.0</v>
      </c>
      <c r="JU23" s="78">
        <v>2.0</v>
      </c>
      <c r="JV23" s="78">
        <v>40.0</v>
      </c>
      <c r="JW23" s="78">
        <v>40.0</v>
      </c>
      <c r="JX23" s="78">
        <v>140.0</v>
      </c>
      <c r="JY23" s="78">
        <v>35.0</v>
      </c>
      <c r="JZ23" s="78">
        <v>47.0</v>
      </c>
      <c r="KA23" s="78">
        <v>2.4</v>
      </c>
      <c r="KB23" s="78">
        <v>1.0</v>
      </c>
      <c r="KC23" s="78">
        <v>2.0</v>
      </c>
      <c r="KD23" s="78">
        <v>48.0</v>
      </c>
      <c r="KE23" s="78">
        <v>47.0</v>
      </c>
      <c r="KF23" s="89"/>
      <c r="KG23" s="79">
        <v>142.0</v>
      </c>
      <c r="KH23" s="238">
        <v>34.0</v>
      </c>
      <c r="KI23" s="238" t="s">
        <v>98</v>
      </c>
      <c r="KJ23" s="238" t="s">
        <v>98</v>
      </c>
      <c r="KK23" s="79"/>
      <c r="KL23" s="79">
        <v>1.0</v>
      </c>
      <c r="KM23" s="79">
        <v>40.0</v>
      </c>
      <c r="KN23" s="79">
        <v>40.0</v>
      </c>
      <c r="KO23" s="79">
        <v>142.0</v>
      </c>
      <c r="KP23" s="235">
        <v>34.0</v>
      </c>
      <c r="KQ23" s="235" t="s">
        <v>98</v>
      </c>
      <c r="KR23" s="235" t="s">
        <v>98</v>
      </c>
      <c r="KS23" s="79"/>
      <c r="KT23" s="79">
        <v>1.0</v>
      </c>
      <c r="KU23" s="79">
        <v>40.0</v>
      </c>
      <c r="KV23" s="79">
        <v>38.0</v>
      </c>
      <c r="KW23" s="89"/>
      <c r="KX23" s="81">
        <v>133.0</v>
      </c>
      <c r="KY23" s="81">
        <v>34.0</v>
      </c>
      <c r="KZ23" s="81">
        <v>235.0</v>
      </c>
      <c r="LA23" s="81">
        <v>11.5</v>
      </c>
      <c r="LB23" s="81">
        <v>2.0</v>
      </c>
      <c r="LC23" s="81">
        <v>3.0</v>
      </c>
      <c r="LD23" s="81">
        <v>52.0</v>
      </c>
      <c r="LE23" s="81">
        <v>50.0</v>
      </c>
      <c r="LF23" s="81">
        <v>133.0</v>
      </c>
      <c r="LG23" s="81">
        <v>34.0</v>
      </c>
      <c r="LH23" s="81">
        <v>335.0</v>
      </c>
      <c r="LI23" s="81">
        <v>16.4</v>
      </c>
      <c r="LJ23" s="81">
        <v>5.0</v>
      </c>
      <c r="LK23" s="81">
        <v>5.0</v>
      </c>
      <c r="LL23" s="81">
        <v>52.0</v>
      </c>
      <c r="LM23" s="81">
        <v>52.0</v>
      </c>
      <c r="LN23" s="89"/>
      <c r="LO23" s="82">
        <v>340.0</v>
      </c>
      <c r="LP23" s="82">
        <v>267.0</v>
      </c>
      <c r="LQ23" s="82">
        <v>149.0</v>
      </c>
      <c r="LR23" s="82">
        <v>71.0</v>
      </c>
      <c r="LS23" s="82">
        <v>323.0</v>
      </c>
      <c r="LT23" s="82">
        <v>52.0</v>
      </c>
      <c r="LU23" s="82">
        <v>6.8</v>
      </c>
      <c r="LV23" s="82">
        <v>142.0</v>
      </c>
      <c r="LW23" s="82">
        <v>93.0</v>
      </c>
      <c r="LX23" s="82">
        <v>58.0</v>
      </c>
      <c r="LY23" s="82">
        <v>50.0</v>
      </c>
      <c r="LZ23" s="82">
        <v>12.0</v>
      </c>
      <c r="MA23" s="82">
        <v>97.0</v>
      </c>
      <c r="MB23" s="82">
        <v>7.6</v>
      </c>
      <c r="MC23" s="82">
        <v>143.0</v>
      </c>
      <c r="MD23" s="82">
        <v>174.0</v>
      </c>
      <c r="ME23" s="82">
        <v>72.0</v>
      </c>
      <c r="MF23" s="82">
        <v>58.0</v>
      </c>
      <c r="MG23" s="82">
        <v>12.0</v>
      </c>
      <c r="MH23" s="82">
        <v>0.0</v>
      </c>
      <c r="MI23" s="82">
        <v>0.0</v>
      </c>
      <c r="MJ23" s="82">
        <v>0.0</v>
      </c>
      <c r="MK23" s="82">
        <v>0.0</v>
      </c>
      <c r="ML23" s="82">
        <v>40.0</v>
      </c>
      <c r="MM23" s="82">
        <v>39.0</v>
      </c>
      <c r="MN23" s="82">
        <v>5.0</v>
      </c>
      <c r="MO23" s="86"/>
      <c r="MP23" s="87"/>
      <c r="MQ23" s="82">
        <v>11.2</v>
      </c>
      <c r="MR23" s="82">
        <v>2.2</v>
      </c>
      <c r="MS23" s="82">
        <v>218.0</v>
      </c>
      <c r="MT23" s="82">
        <v>36.0</v>
      </c>
      <c r="MU23" s="82">
        <v>40.0</v>
      </c>
      <c r="MV23" s="88" t="s">
        <v>143</v>
      </c>
      <c r="MW23" s="82">
        <v>5.0</v>
      </c>
      <c r="MX23" s="87"/>
      <c r="MY23" s="87"/>
      <c r="MZ23" s="82">
        <v>11.4</v>
      </c>
      <c r="NA23" s="82">
        <v>4.3</v>
      </c>
      <c r="NB23" s="82">
        <v>203.0</v>
      </c>
      <c r="NC23" s="82">
        <v>35.0</v>
      </c>
      <c r="ND23" s="82">
        <v>41.0</v>
      </c>
      <c r="NE23" s="82">
        <v>40.0</v>
      </c>
      <c r="NF23" s="82">
        <v>5.0</v>
      </c>
      <c r="NG23" s="87"/>
      <c r="NH23" s="87"/>
      <c r="NI23" s="82">
        <v>0.0</v>
      </c>
      <c r="NJ23" s="82">
        <v>0.0</v>
      </c>
      <c r="NK23" s="82">
        <v>0.0</v>
      </c>
      <c r="NL23" s="82">
        <v>35.0</v>
      </c>
      <c r="NM23" s="82">
        <v>52.0</v>
      </c>
      <c r="NN23" s="82">
        <v>58.0</v>
      </c>
      <c r="NO23" s="82">
        <v>4.0</v>
      </c>
      <c r="NP23" s="87"/>
    </row>
    <row r="24" ht="14.25" customHeight="1">
      <c r="A24" s="49">
        <v>0.458333333333334</v>
      </c>
      <c r="B24" s="50"/>
      <c r="C24" s="51">
        <v>50.22</v>
      </c>
      <c r="D24" s="53">
        <v>345.0</v>
      </c>
      <c r="E24" s="53">
        <v>139.0</v>
      </c>
      <c r="F24" s="53">
        <v>162.0</v>
      </c>
      <c r="G24" s="53">
        <v>35.0</v>
      </c>
      <c r="H24" s="54"/>
      <c r="I24" s="53">
        <v>6.0</v>
      </c>
      <c r="J24" s="53">
        <v>48.0</v>
      </c>
      <c r="K24" s="53">
        <v>49.0</v>
      </c>
      <c r="L24" s="53">
        <v>140.0</v>
      </c>
      <c r="M24" s="53">
        <v>39.0</v>
      </c>
      <c r="N24" s="53">
        <v>4.0</v>
      </c>
      <c r="O24" s="54"/>
      <c r="P24" s="53">
        <v>6.0</v>
      </c>
      <c r="Q24" s="53">
        <v>53.0</v>
      </c>
      <c r="R24" s="53">
        <v>48.0</v>
      </c>
      <c r="S24" s="53">
        <v>349.0</v>
      </c>
      <c r="T24" s="53">
        <v>164.1</v>
      </c>
      <c r="U24" s="53">
        <v>98.1</v>
      </c>
      <c r="V24" s="54"/>
      <c r="W24" s="53">
        <v>344.5</v>
      </c>
      <c r="X24" s="53">
        <v>166.1</v>
      </c>
      <c r="Y24" s="53">
        <v>87.4</v>
      </c>
      <c r="Z24" s="54"/>
      <c r="AA24" s="53">
        <v>349.7</v>
      </c>
      <c r="AB24" s="53">
        <v>388.2</v>
      </c>
      <c r="AC24" s="53">
        <v>259.7</v>
      </c>
      <c r="AD24" s="54"/>
      <c r="AE24" s="53">
        <v>348.8</v>
      </c>
      <c r="AF24" s="53">
        <v>432.3</v>
      </c>
      <c r="AG24" s="53">
        <v>236.2</v>
      </c>
      <c r="AH24" s="54"/>
      <c r="AI24" s="53">
        <v>356.9</v>
      </c>
      <c r="AJ24" s="53">
        <v>351.9</v>
      </c>
      <c r="AK24" s="53">
        <v>229.8</v>
      </c>
      <c r="AL24" s="54"/>
      <c r="AM24" s="53">
        <v>347.4</v>
      </c>
      <c r="AN24" s="53">
        <v>378.2</v>
      </c>
      <c r="AO24" s="53">
        <v>221.3</v>
      </c>
      <c r="AP24" s="54"/>
      <c r="AQ24" s="53">
        <v>136.0</v>
      </c>
      <c r="AR24" s="54">
        <f t="shared" ref="AR24:AS24" si="35">F24</f>
        <v>162</v>
      </c>
      <c r="AS24" s="56">
        <f t="shared" si="35"/>
        <v>35</v>
      </c>
      <c r="AT24" s="54"/>
      <c r="AU24" s="53">
        <v>143.0</v>
      </c>
      <c r="AV24" s="54">
        <f t="shared" ref="AV24:AW24" si="36">M24</f>
        <v>39</v>
      </c>
      <c r="AW24" s="54">
        <f t="shared" si="36"/>
        <v>4</v>
      </c>
      <c r="AX24" s="54"/>
      <c r="AY24" s="53">
        <v>136.0</v>
      </c>
      <c r="AZ24" s="54"/>
      <c r="BA24" s="54"/>
      <c r="BB24" s="54"/>
      <c r="BC24" s="89"/>
      <c r="BD24" s="127">
        <v>143.0</v>
      </c>
      <c r="BE24" s="53">
        <v>0.0</v>
      </c>
      <c r="BF24" s="53">
        <v>0.0</v>
      </c>
      <c r="BG24" s="127">
        <v>0.0</v>
      </c>
      <c r="BH24" s="54"/>
      <c r="BI24" s="53">
        <v>2.0</v>
      </c>
      <c r="BJ24" s="127">
        <v>82.0</v>
      </c>
      <c r="BK24" s="127">
        <v>55.0</v>
      </c>
      <c r="BL24" s="89"/>
      <c r="BM24" s="58">
        <v>344.0</v>
      </c>
      <c r="BN24" s="58">
        <v>146.0</v>
      </c>
      <c r="BO24" s="58">
        <v>172.0</v>
      </c>
      <c r="BP24" s="58">
        <v>8.6</v>
      </c>
      <c r="BQ24" s="59"/>
      <c r="BR24" s="58">
        <v>6.0</v>
      </c>
      <c r="BS24" s="58">
        <v>59.0</v>
      </c>
      <c r="BT24" s="58">
        <v>60.0</v>
      </c>
      <c r="BU24" s="59">
        <f t="shared" si="7"/>
        <v>344</v>
      </c>
      <c r="BV24" s="58">
        <v>225.0</v>
      </c>
      <c r="BW24" s="58">
        <v>130.0</v>
      </c>
      <c r="BX24" s="58">
        <v>18.0</v>
      </c>
      <c r="BY24" s="58">
        <v>336.0</v>
      </c>
      <c r="BZ24" s="58">
        <v>239.0</v>
      </c>
      <c r="CA24" s="58">
        <v>132.0</v>
      </c>
      <c r="CB24" s="58">
        <v>17.0</v>
      </c>
      <c r="CC24" s="58">
        <v>344.0</v>
      </c>
      <c r="CD24" s="58">
        <v>350.0</v>
      </c>
      <c r="CE24" s="58">
        <v>200.0</v>
      </c>
      <c r="CF24" s="58">
        <v>8.0</v>
      </c>
      <c r="CG24" s="58">
        <v>340.0</v>
      </c>
      <c r="CH24" s="58">
        <v>351.0</v>
      </c>
      <c r="CI24" s="58">
        <v>197.0</v>
      </c>
      <c r="CJ24" s="58">
        <v>10.0</v>
      </c>
      <c r="CK24" s="58">
        <v>354.0</v>
      </c>
      <c r="CL24" s="58">
        <v>298.0</v>
      </c>
      <c r="CM24" s="58">
        <v>166.0</v>
      </c>
      <c r="CN24" s="58">
        <v>8.0</v>
      </c>
      <c r="CO24" s="58">
        <v>335.0</v>
      </c>
      <c r="CP24" s="58">
        <v>308.0</v>
      </c>
      <c r="CQ24" s="58">
        <v>156.0</v>
      </c>
      <c r="CR24" s="58">
        <v>8.0</v>
      </c>
      <c r="CS24" s="58">
        <v>341.0</v>
      </c>
      <c r="CT24" s="58">
        <v>303.0</v>
      </c>
      <c r="CU24" s="58">
        <v>165.0</v>
      </c>
      <c r="CV24" s="58">
        <v>5.0</v>
      </c>
      <c r="CW24" s="58">
        <v>340.0</v>
      </c>
      <c r="CX24" s="58">
        <v>185.0</v>
      </c>
      <c r="CY24" s="58">
        <v>70.0</v>
      </c>
      <c r="CZ24" s="58">
        <v>58.0</v>
      </c>
      <c r="DA24" s="58">
        <v>326.0</v>
      </c>
      <c r="DB24" s="58">
        <v>193.0</v>
      </c>
      <c r="DC24" s="58">
        <v>73.0</v>
      </c>
      <c r="DD24" s="58">
        <v>74.0</v>
      </c>
      <c r="DE24" s="59">
        <f t="shared" si="8"/>
        <v>146</v>
      </c>
      <c r="DF24" s="58">
        <v>35.3</v>
      </c>
      <c r="DG24" s="59">
        <f t="shared" ref="DG24:DH24" si="37">BO24</f>
        <v>172</v>
      </c>
      <c r="DH24" s="59">
        <f t="shared" si="37"/>
        <v>8.6</v>
      </c>
      <c r="DI24" s="59"/>
      <c r="DJ24" s="58">
        <v>7.0</v>
      </c>
      <c r="DK24" s="58">
        <v>51.0</v>
      </c>
      <c r="DL24" s="58">
        <v>49.0</v>
      </c>
      <c r="DM24" s="89"/>
      <c r="DN24" s="61">
        <v>341.0</v>
      </c>
      <c r="DO24" s="61">
        <v>140.0</v>
      </c>
      <c r="DP24" s="61">
        <v>29.25</v>
      </c>
      <c r="DQ24" s="61">
        <v>16.34</v>
      </c>
      <c r="DR24" s="61">
        <v>3.3</v>
      </c>
      <c r="DS24" s="61">
        <v>8.0</v>
      </c>
      <c r="DT24" s="61">
        <v>37.0</v>
      </c>
      <c r="DU24" s="61">
        <v>40.0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345.0</v>
      </c>
      <c r="EF24" s="226">
        <v>139.0</v>
      </c>
      <c r="EG24" s="226">
        <v>73.0</v>
      </c>
      <c r="EH24" s="226">
        <v>3.0</v>
      </c>
      <c r="EI24" s="64"/>
      <c r="EJ24" s="226">
        <v>9.0</v>
      </c>
      <c r="EK24" s="226">
        <v>47.0</v>
      </c>
      <c r="EL24" s="226">
        <v>49.0</v>
      </c>
      <c r="EM24" s="226">
        <v>139.0</v>
      </c>
      <c r="EN24" s="226">
        <v>111.0</v>
      </c>
      <c r="EO24" s="226">
        <v>4.7</v>
      </c>
      <c r="EP24" s="64"/>
      <c r="EQ24" s="226">
        <v>9.0</v>
      </c>
      <c r="ER24" s="226">
        <v>47.0</v>
      </c>
      <c r="ES24" s="226">
        <v>50.0</v>
      </c>
      <c r="ET24" s="226">
        <v>344.0</v>
      </c>
      <c r="EU24" s="226">
        <v>0.0</v>
      </c>
      <c r="EV24" s="226">
        <v>0.0</v>
      </c>
      <c r="EW24" s="226">
        <v>0.0</v>
      </c>
      <c r="EX24" s="226">
        <v>343.0</v>
      </c>
      <c r="EY24" s="226">
        <v>256.0</v>
      </c>
      <c r="EZ24" s="226">
        <v>149.3</v>
      </c>
      <c r="FA24" s="226">
        <v>-10.5</v>
      </c>
      <c r="FB24" s="226">
        <v>343.0</v>
      </c>
      <c r="FC24" s="226">
        <v>0.0</v>
      </c>
      <c r="FD24" s="226">
        <v>0.0</v>
      </c>
      <c r="FE24" s="226">
        <v>0.0</v>
      </c>
      <c r="FF24" s="226">
        <v>343.0</v>
      </c>
      <c r="FG24" s="226">
        <v>256.0</v>
      </c>
      <c r="FH24" s="226">
        <v>149.7</v>
      </c>
      <c r="FI24" s="226">
        <v>-9.2</v>
      </c>
      <c r="FJ24" s="226">
        <v>345.0</v>
      </c>
      <c r="FK24" s="226">
        <v>247.0</v>
      </c>
      <c r="FL24" s="226">
        <v>143.5</v>
      </c>
      <c r="FM24" s="64"/>
      <c r="FN24" s="226">
        <v>345.0</v>
      </c>
      <c r="FO24" s="226">
        <v>263.0</v>
      </c>
      <c r="FP24" s="226">
        <v>144.4</v>
      </c>
      <c r="FQ24" s="226">
        <v>-1.0</v>
      </c>
      <c r="FR24" s="226">
        <v>139.0</v>
      </c>
      <c r="FS24" s="64"/>
      <c r="FT24" s="226">
        <v>8.62</v>
      </c>
      <c r="FU24" s="64"/>
      <c r="FV24" s="226">
        <v>139.0</v>
      </c>
      <c r="FW24" s="64"/>
      <c r="FX24" s="64"/>
      <c r="FY24" s="64"/>
      <c r="FZ24" s="89"/>
      <c r="GA24" s="65">
        <v>346.0</v>
      </c>
      <c r="GB24" s="66">
        <v>343.2</v>
      </c>
      <c r="GC24" s="66">
        <v>218.19</v>
      </c>
      <c r="GD24" s="66">
        <v>0.0</v>
      </c>
      <c r="GE24" s="66">
        <v>346.0</v>
      </c>
      <c r="GF24" s="66">
        <v>364.47</v>
      </c>
      <c r="GG24" s="66">
        <v>216.85</v>
      </c>
      <c r="GH24" s="66">
        <v>0.0</v>
      </c>
      <c r="GI24" s="66">
        <v>346.0</v>
      </c>
      <c r="GJ24" s="66">
        <v>245.16</v>
      </c>
      <c r="GK24" s="66">
        <v>-143.81</v>
      </c>
      <c r="GL24" s="66">
        <v>-6.78</v>
      </c>
      <c r="GM24" s="66">
        <v>346.0</v>
      </c>
      <c r="GN24" s="66">
        <v>225.7</v>
      </c>
      <c r="GO24" s="66">
        <v>-144.57</v>
      </c>
      <c r="GP24" s="66">
        <v>-15.16</v>
      </c>
      <c r="GQ24" s="66">
        <v>346.0</v>
      </c>
      <c r="GR24" s="66">
        <v>114.56</v>
      </c>
      <c r="GS24" s="66">
        <v>-74.38</v>
      </c>
      <c r="GT24" s="66">
        <v>9.3</v>
      </c>
      <c r="GU24" s="66">
        <v>346.0</v>
      </c>
      <c r="GV24" s="66">
        <v>128.2</v>
      </c>
      <c r="GW24" s="66">
        <v>-73.71</v>
      </c>
      <c r="GX24" s="66">
        <v>7.62</v>
      </c>
      <c r="GY24" s="89"/>
      <c r="GZ24" s="98" t="s">
        <v>91</v>
      </c>
      <c r="HA24" s="98" t="s">
        <v>92</v>
      </c>
      <c r="HB24" s="98">
        <v>22.0</v>
      </c>
      <c r="HC24" s="97">
        <f t="shared" si="10"/>
        <v>1.1</v>
      </c>
      <c r="HD24" s="97">
        <f t="shared" si="11"/>
        <v>0.44</v>
      </c>
      <c r="HE24" s="98">
        <v>8.0</v>
      </c>
      <c r="HF24" s="99">
        <v>50.0</v>
      </c>
      <c r="HG24" s="99">
        <v>48.0</v>
      </c>
      <c r="HH24" s="98" t="s">
        <v>91</v>
      </c>
      <c r="HI24" s="98" t="s">
        <v>92</v>
      </c>
      <c r="HJ24" s="98">
        <v>305.0</v>
      </c>
      <c r="HK24" s="97">
        <f t="shared" si="12"/>
        <v>15.25</v>
      </c>
      <c r="HL24" s="97">
        <f t="shared" si="13"/>
        <v>6.1</v>
      </c>
      <c r="HM24" s="98">
        <v>5.0</v>
      </c>
      <c r="HN24" s="99">
        <v>62.0</v>
      </c>
      <c r="HO24" s="99">
        <v>58.0</v>
      </c>
      <c r="HP24" s="98" t="s">
        <v>91</v>
      </c>
      <c r="HQ24" s="98" t="s">
        <v>92</v>
      </c>
      <c r="HR24" s="98">
        <v>364.0</v>
      </c>
      <c r="HS24" s="97">
        <f t="shared" si="14"/>
        <v>18.2</v>
      </c>
      <c r="HT24" s="97">
        <f t="shared" si="15"/>
        <v>7.28</v>
      </c>
      <c r="HU24" s="98">
        <v>7.0</v>
      </c>
      <c r="HV24" s="99">
        <v>58.0</v>
      </c>
      <c r="HW24" s="99">
        <v>58.0</v>
      </c>
      <c r="HX24" s="89"/>
      <c r="HY24" s="72">
        <v>136.0</v>
      </c>
      <c r="HZ24" s="72">
        <v>33.0</v>
      </c>
      <c r="IA24" s="72">
        <v>120.0</v>
      </c>
      <c r="IB24" s="72">
        <v>6.6</v>
      </c>
      <c r="IC24" s="73"/>
      <c r="ID24" s="72">
        <v>2.0</v>
      </c>
      <c r="IE24" s="72">
        <v>58.0</v>
      </c>
      <c r="IF24" s="72">
        <v>38.0</v>
      </c>
      <c r="IG24" s="89"/>
      <c r="IH24" s="74">
        <v>141.0</v>
      </c>
      <c r="II24" s="74">
        <v>34.0</v>
      </c>
      <c r="IJ24" s="74">
        <v>2.0</v>
      </c>
      <c r="IK24" s="74">
        <v>0.1</v>
      </c>
      <c r="IL24" s="74">
        <v>0.2</v>
      </c>
      <c r="IM24" s="74">
        <v>6.0</v>
      </c>
      <c r="IN24" s="74">
        <v>40.0</v>
      </c>
      <c r="IO24" s="74">
        <v>38.0</v>
      </c>
      <c r="IP24" s="74">
        <v>141.0</v>
      </c>
      <c r="IQ24" s="74">
        <v>35.0</v>
      </c>
      <c r="IR24" s="74">
        <v>1.0</v>
      </c>
      <c r="IS24" s="74">
        <v>0.05</v>
      </c>
      <c r="IT24" s="74">
        <v>0.1</v>
      </c>
      <c r="IU24" s="74">
        <v>12.0</v>
      </c>
      <c r="IV24" s="74">
        <v>41.0</v>
      </c>
      <c r="IW24" s="74">
        <v>38.0</v>
      </c>
      <c r="IX24" s="89"/>
      <c r="IY24" s="149">
        <v>140.22</v>
      </c>
      <c r="IZ24" s="149">
        <v>35.35</v>
      </c>
      <c r="JA24" s="149">
        <v>281.6</v>
      </c>
      <c r="JB24" s="149">
        <v>14.08</v>
      </c>
      <c r="JC24" s="149">
        <v>4.04</v>
      </c>
      <c r="JD24" s="149">
        <v>3.0</v>
      </c>
      <c r="JE24" s="149">
        <v>49.43</v>
      </c>
      <c r="JF24" s="149">
        <v>40.73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140.0</v>
      </c>
      <c r="JQ24" s="78">
        <v>33.0</v>
      </c>
      <c r="JR24" s="78">
        <v>0.0</v>
      </c>
      <c r="JS24" s="78">
        <v>0.0</v>
      </c>
      <c r="JT24" s="78">
        <v>0.0</v>
      </c>
      <c r="JU24" s="78">
        <v>2.0</v>
      </c>
      <c r="JV24" s="78">
        <v>42.0</v>
      </c>
      <c r="JW24" s="78">
        <v>41.0</v>
      </c>
      <c r="JX24" s="78">
        <v>140.0</v>
      </c>
      <c r="JY24" s="78">
        <v>35.0</v>
      </c>
      <c r="JZ24" s="78">
        <v>51.0</v>
      </c>
      <c r="KA24" s="78">
        <v>2.6</v>
      </c>
      <c r="KB24" s="78">
        <v>1.2</v>
      </c>
      <c r="KC24" s="78">
        <v>2.0</v>
      </c>
      <c r="KD24" s="78">
        <v>50.0</v>
      </c>
      <c r="KE24" s="78">
        <v>49.0</v>
      </c>
      <c r="KF24" s="89"/>
      <c r="KG24" s="79">
        <v>142.0</v>
      </c>
      <c r="KH24" s="238">
        <v>35.0</v>
      </c>
      <c r="KI24" s="238" t="s">
        <v>98</v>
      </c>
      <c r="KJ24" s="238" t="s">
        <v>98</v>
      </c>
      <c r="KK24" s="79"/>
      <c r="KL24" s="79">
        <v>1.0</v>
      </c>
      <c r="KM24" s="79">
        <v>40.0</v>
      </c>
      <c r="KN24" s="79">
        <v>40.0</v>
      </c>
      <c r="KO24" s="79">
        <v>142.0</v>
      </c>
      <c r="KP24" s="235">
        <v>35.0</v>
      </c>
      <c r="KQ24" s="235" t="s">
        <v>98</v>
      </c>
      <c r="KR24" s="235" t="s">
        <v>98</v>
      </c>
      <c r="KS24" s="79"/>
      <c r="KT24" s="79">
        <v>1.0</v>
      </c>
      <c r="KU24" s="79">
        <v>40.0</v>
      </c>
      <c r="KV24" s="79">
        <v>38.0</v>
      </c>
      <c r="KW24" s="89"/>
      <c r="KX24" s="81">
        <v>136.0</v>
      </c>
      <c r="KY24" s="81">
        <v>34.0</v>
      </c>
      <c r="KZ24" s="81">
        <v>267.0</v>
      </c>
      <c r="LA24" s="81">
        <v>13.1</v>
      </c>
      <c r="LB24" s="81">
        <v>2.0</v>
      </c>
      <c r="LC24" s="81">
        <v>3.0</v>
      </c>
      <c r="LD24" s="81">
        <v>52.0</v>
      </c>
      <c r="LE24" s="81">
        <v>52.0</v>
      </c>
      <c r="LF24" s="81">
        <v>136.0</v>
      </c>
      <c r="LG24" s="81">
        <v>34.0</v>
      </c>
      <c r="LH24" s="81">
        <v>145.0</v>
      </c>
      <c r="LI24" s="81">
        <v>7.1</v>
      </c>
      <c r="LJ24" s="81">
        <v>5.0</v>
      </c>
      <c r="LK24" s="81">
        <v>5.0</v>
      </c>
      <c r="LL24" s="81">
        <v>55.0</v>
      </c>
      <c r="LM24" s="81">
        <v>53.0</v>
      </c>
      <c r="LN24" s="89"/>
      <c r="LO24" s="82">
        <v>340.0</v>
      </c>
      <c r="LP24" s="82">
        <v>246.0</v>
      </c>
      <c r="LQ24" s="82">
        <v>139.0</v>
      </c>
      <c r="LR24" s="82">
        <v>5.1</v>
      </c>
      <c r="LS24" s="82">
        <v>333.0</v>
      </c>
      <c r="LT24" s="82">
        <v>47.0</v>
      </c>
      <c r="LU24" s="82">
        <v>5.1</v>
      </c>
      <c r="LV24" s="82">
        <v>144.0</v>
      </c>
      <c r="LW24" s="82">
        <v>85.0</v>
      </c>
      <c r="LX24" s="82">
        <v>52.0</v>
      </c>
      <c r="LY24" s="82">
        <v>51.0</v>
      </c>
      <c r="LZ24" s="82">
        <v>12.0</v>
      </c>
      <c r="MA24" s="82">
        <v>92.0</v>
      </c>
      <c r="MB24" s="82">
        <v>12.11</v>
      </c>
      <c r="MC24" s="82">
        <v>145.0</v>
      </c>
      <c r="MD24" s="82">
        <v>161.0</v>
      </c>
      <c r="ME24" s="82">
        <v>65.0</v>
      </c>
      <c r="MF24" s="82">
        <v>58.0</v>
      </c>
      <c r="MG24" s="82">
        <v>12.0</v>
      </c>
      <c r="MH24" s="82">
        <v>0.0</v>
      </c>
      <c r="MI24" s="82">
        <v>0.0</v>
      </c>
      <c r="MJ24" s="82">
        <v>0.0</v>
      </c>
      <c r="MK24" s="82">
        <v>0.0</v>
      </c>
      <c r="ML24" s="82">
        <v>40.0</v>
      </c>
      <c r="MM24" s="82">
        <v>39.0</v>
      </c>
      <c r="MN24" s="82">
        <v>5.0</v>
      </c>
      <c r="MO24" s="86"/>
      <c r="MP24" s="87"/>
      <c r="MQ24" s="82">
        <v>0.4</v>
      </c>
      <c r="MR24" s="82">
        <v>2.0</v>
      </c>
      <c r="MS24" s="82">
        <v>11.1</v>
      </c>
      <c r="MT24" s="82">
        <v>36.0</v>
      </c>
      <c r="MU24" s="82">
        <v>40.0</v>
      </c>
      <c r="MV24" s="88" t="s">
        <v>143</v>
      </c>
      <c r="MW24" s="82">
        <v>5.0</v>
      </c>
      <c r="MX24" s="87"/>
      <c r="MY24" s="87"/>
      <c r="MZ24" s="82">
        <v>8.8</v>
      </c>
      <c r="NA24" s="82">
        <v>3.8</v>
      </c>
      <c r="NB24" s="82">
        <v>161.0</v>
      </c>
      <c r="NC24" s="82">
        <v>35.0</v>
      </c>
      <c r="ND24" s="82">
        <v>41.0</v>
      </c>
      <c r="NE24" s="82">
        <v>40.0</v>
      </c>
      <c r="NF24" s="82">
        <v>5.0</v>
      </c>
      <c r="NG24" s="87"/>
      <c r="NH24" s="87"/>
      <c r="NI24" s="82">
        <v>0.0</v>
      </c>
      <c r="NJ24" s="82">
        <v>0.0</v>
      </c>
      <c r="NK24" s="82">
        <v>0.0</v>
      </c>
      <c r="NL24" s="82">
        <v>35.0</v>
      </c>
      <c r="NM24" s="82">
        <v>52.0</v>
      </c>
      <c r="NN24" s="82">
        <v>58.0</v>
      </c>
      <c r="NO24" s="82">
        <v>4.0</v>
      </c>
      <c r="NP24" s="87"/>
    </row>
    <row r="25" ht="14.25" customHeight="1">
      <c r="A25" s="49">
        <v>0.5</v>
      </c>
      <c r="B25" s="50"/>
      <c r="C25" s="51">
        <v>50.35</v>
      </c>
      <c r="D25" s="53">
        <v>344.0</v>
      </c>
      <c r="E25" s="53">
        <v>139.0</v>
      </c>
      <c r="F25" s="53">
        <v>136.0</v>
      </c>
      <c r="G25" s="53">
        <v>29.4</v>
      </c>
      <c r="H25" s="54"/>
      <c r="I25" s="53">
        <v>6.0</v>
      </c>
      <c r="J25" s="53">
        <v>50.0</v>
      </c>
      <c r="K25" s="53">
        <v>49.0</v>
      </c>
      <c r="L25" s="53">
        <v>140.0</v>
      </c>
      <c r="M25" s="53">
        <v>44.0</v>
      </c>
      <c r="N25" s="53">
        <v>7.8</v>
      </c>
      <c r="O25" s="54"/>
      <c r="P25" s="53">
        <v>6.0</v>
      </c>
      <c r="Q25" s="53">
        <v>54.0</v>
      </c>
      <c r="R25" s="53">
        <v>49.0</v>
      </c>
      <c r="S25" s="53">
        <v>348.1</v>
      </c>
      <c r="T25" s="53">
        <v>252.2</v>
      </c>
      <c r="U25" s="53">
        <v>156.1</v>
      </c>
      <c r="V25" s="54"/>
      <c r="W25" s="53">
        <v>343.3</v>
      </c>
      <c r="X25" s="53">
        <v>248.7</v>
      </c>
      <c r="Y25" s="53">
        <v>147.7</v>
      </c>
      <c r="Z25" s="54"/>
      <c r="AA25" s="53">
        <v>347.8</v>
      </c>
      <c r="AB25" s="53">
        <v>336.7</v>
      </c>
      <c r="AC25" s="53">
        <v>228.4</v>
      </c>
      <c r="AD25" s="54"/>
      <c r="AE25" s="53">
        <v>346.6</v>
      </c>
      <c r="AF25" s="53">
        <v>378.9</v>
      </c>
      <c r="AG25" s="53">
        <v>208.5</v>
      </c>
      <c r="AH25" s="54"/>
      <c r="AI25" s="53">
        <v>354.9</v>
      </c>
      <c r="AJ25" s="53">
        <v>372.9</v>
      </c>
      <c r="AK25" s="53">
        <v>241.2</v>
      </c>
      <c r="AL25" s="54"/>
      <c r="AM25" s="53">
        <v>346.2</v>
      </c>
      <c r="AN25" s="53">
        <v>393.9</v>
      </c>
      <c r="AO25" s="53">
        <v>230.1</v>
      </c>
      <c r="AP25" s="54"/>
      <c r="AQ25" s="53">
        <v>136.0</v>
      </c>
      <c r="AR25" s="54">
        <f t="shared" ref="AR25:AS25" si="38">F25</f>
        <v>136</v>
      </c>
      <c r="AS25" s="56">
        <f t="shared" si="38"/>
        <v>29.4</v>
      </c>
      <c r="AT25" s="54"/>
      <c r="AU25" s="53">
        <v>142.0</v>
      </c>
      <c r="AV25" s="54">
        <f t="shared" ref="AV25:AW25" si="39">M25</f>
        <v>44</v>
      </c>
      <c r="AW25" s="54">
        <f t="shared" si="39"/>
        <v>7.8</v>
      </c>
      <c r="AX25" s="54"/>
      <c r="AY25" s="53">
        <v>136.0</v>
      </c>
      <c r="AZ25" s="54"/>
      <c r="BA25" s="54"/>
      <c r="BB25" s="54"/>
      <c r="BC25" s="89"/>
      <c r="BD25" s="127">
        <v>142.0</v>
      </c>
      <c r="BE25" s="53">
        <v>0.0</v>
      </c>
      <c r="BF25" s="53">
        <v>0.0</v>
      </c>
      <c r="BG25" s="127">
        <v>0.0</v>
      </c>
      <c r="BH25" s="54"/>
      <c r="BI25" s="53">
        <v>2.0</v>
      </c>
      <c r="BJ25" s="127">
        <v>82.0</v>
      </c>
      <c r="BK25" s="127">
        <v>55.0</v>
      </c>
      <c r="BL25" s="89"/>
      <c r="BM25" s="58">
        <v>343.0</v>
      </c>
      <c r="BN25" s="58">
        <v>147.0</v>
      </c>
      <c r="BO25" s="58">
        <v>105.0</v>
      </c>
      <c r="BP25" s="58">
        <v>5.3</v>
      </c>
      <c r="BQ25" s="59"/>
      <c r="BR25" s="58">
        <v>6.0</v>
      </c>
      <c r="BS25" s="58">
        <v>60.0</v>
      </c>
      <c r="BT25" s="58">
        <v>63.0</v>
      </c>
      <c r="BU25" s="59">
        <f t="shared" si="7"/>
        <v>343</v>
      </c>
      <c r="BV25" s="58">
        <v>293.0</v>
      </c>
      <c r="BW25" s="58">
        <v>170.0</v>
      </c>
      <c r="BX25" s="58">
        <v>23.0</v>
      </c>
      <c r="BY25" s="58">
        <v>336.0</v>
      </c>
      <c r="BZ25" s="58">
        <v>311.0</v>
      </c>
      <c r="CA25" s="58">
        <v>172.0</v>
      </c>
      <c r="CB25" s="58">
        <v>22.0</v>
      </c>
      <c r="CC25" s="58">
        <v>342.0</v>
      </c>
      <c r="CD25" s="58">
        <v>366.0</v>
      </c>
      <c r="CE25" s="58">
        <v>180.0</v>
      </c>
      <c r="CF25" s="58">
        <v>12.0</v>
      </c>
      <c r="CG25" s="58">
        <v>340.0</v>
      </c>
      <c r="CH25" s="58">
        <v>323.0</v>
      </c>
      <c r="CI25" s="58">
        <v>182.0</v>
      </c>
      <c r="CJ25" s="58">
        <v>13.0</v>
      </c>
      <c r="CK25" s="58">
        <v>354.0</v>
      </c>
      <c r="CL25" s="58">
        <v>305.0</v>
      </c>
      <c r="CM25" s="58">
        <v>169.0</v>
      </c>
      <c r="CN25" s="58">
        <v>1.0</v>
      </c>
      <c r="CO25" s="58">
        <v>335.0</v>
      </c>
      <c r="CP25" s="58">
        <v>316.0</v>
      </c>
      <c r="CQ25" s="58">
        <v>159.0</v>
      </c>
      <c r="CR25" s="58">
        <v>4.0</v>
      </c>
      <c r="CS25" s="58">
        <v>340.0</v>
      </c>
      <c r="CT25" s="58">
        <v>217.0</v>
      </c>
      <c r="CU25" s="58">
        <v>174.0</v>
      </c>
      <c r="CV25" s="58">
        <v>93.0</v>
      </c>
      <c r="CW25" s="58">
        <v>340.0</v>
      </c>
      <c r="CX25" s="58">
        <v>211.0</v>
      </c>
      <c r="CY25" s="58">
        <v>92.0</v>
      </c>
      <c r="CZ25" s="58">
        <v>64.0</v>
      </c>
      <c r="DA25" s="58">
        <v>326.0</v>
      </c>
      <c r="DB25" s="58">
        <v>218.0</v>
      </c>
      <c r="DC25" s="58">
        <v>96.0</v>
      </c>
      <c r="DD25" s="58">
        <v>71.0</v>
      </c>
      <c r="DE25" s="59">
        <f t="shared" si="8"/>
        <v>147</v>
      </c>
      <c r="DF25" s="58">
        <v>35.2</v>
      </c>
      <c r="DG25" s="59">
        <f t="shared" ref="DG25:DH25" si="40">BO25</f>
        <v>105</v>
      </c>
      <c r="DH25" s="59">
        <f t="shared" si="40"/>
        <v>5.3</v>
      </c>
      <c r="DI25" s="59"/>
      <c r="DJ25" s="58">
        <v>7.0</v>
      </c>
      <c r="DK25" s="58">
        <v>50.0</v>
      </c>
      <c r="DL25" s="58">
        <v>79.0</v>
      </c>
      <c r="DM25" s="89"/>
      <c r="DN25" s="61">
        <v>341.0</v>
      </c>
      <c r="DO25" s="61">
        <v>140.0</v>
      </c>
      <c r="DP25" s="61">
        <v>34.28</v>
      </c>
      <c r="DQ25" s="61">
        <v>19.46</v>
      </c>
      <c r="DR25" s="61">
        <v>4.38</v>
      </c>
      <c r="DS25" s="61">
        <v>8.0</v>
      </c>
      <c r="DT25" s="61">
        <v>37.0</v>
      </c>
      <c r="DU25" s="61">
        <v>47.7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344.0</v>
      </c>
      <c r="EF25" s="226">
        <v>139.0</v>
      </c>
      <c r="EG25" s="226">
        <v>71.0</v>
      </c>
      <c r="EH25" s="226">
        <v>2.9</v>
      </c>
      <c r="EI25" s="64"/>
      <c r="EJ25" s="226">
        <v>9.0</v>
      </c>
      <c r="EK25" s="226">
        <v>48.0</v>
      </c>
      <c r="EL25" s="226">
        <v>49.0</v>
      </c>
      <c r="EM25" s="226">
        <v>139.0</v>
      </c>
      <c r="EN25" s="226">
        <v>89.0</v>
      </c>
      <c r="EO25" s="226">
        <v>3.8</v>
      </c>
      <c r="EP25" s="64"/>
      <c r="EQ25" s="226">
        <v>9.0</v>
      </c>
      <c r="ER25" s="226">
        <v>48.0</v>
      </c>
      <c r="ES25" s="226">
        <v>50.0</v>
      </c>
      <c r="ET25" s="226">
        <v>344.0</v>
      </c>
      <c r="EU25" s="226">
        <v>0.0</v>
      </c>
      <c r="EV25" s="226">
        <v>0.0</v>
      </c>
      <c r="EW25" s="226">
        <v>0.0</v>
      </c>
      <c r="EX25" s="226">
        <v>343.0</v>
      </c>
      <c r="EY25" s="226">
        <v>256.0</v>
      </c>
      <c r="EZ25" s="226">
        <v>149.4</v>
      </c>
      <c r="FA25" s="226">
        <v>-9.8</v>
      </c>
      <c r="FB25" s="226">
        <v>343.0</v>
      </c>
      <c r="FC25" s="226">
        <v>0.0</v>
      </c>
      <c r="FD25" s="226">
        <v>0.0</v>
      </c>
      <c r="FE25" s="226">
        <v>0.0</v>
      </c>
      <c r="FF25" s="226">
        <v>343.0</v>
      </c>
      <c r="FG25" s="226">
        <v>256.0</v>
      </c>
      <c r="FH25" s="226">
        <v>149.3</v>
      </c>
      <c r="FI25" s="226">
        <v>-10.3</v>
      </c>
      <c r="FJ25" s="226">
        <v>344.0</v>
      </c>
      <c r="FK25" s="226">
        <v>246.0</v>
      </c>
      <c r="FL25" s="226">
        <v>143.4</v>
      </c>
      <c r="FM25" s="64"/>
      <c r="FN25" s="226">
        <v>262.0</v>
      </c>
      <c r="FO25" s="226">
        <v>262.0</v>
      </c>
      <c r="FP25" s="226">
        <v>144.5</v>
      </c>
      <c r="FQ25" s="226">
        <v>0.6</v>
      </c>
      <c r="FR25" s="226">
        <v>139.0</v>
      </c>
      <c r="FS25" s="64"/>
      <c r="FT25" s="226">
        <v>9.91</v>
      </c>
      <c r="FU25" s="64"/>
      <c r="FV25" s="226">
        <v>139.0</v>
      </c>
      <c r="FW25" s="64"/>
      <c r="FX25" s="64"/>
      <c r="FY25" s="64"/>
      <c r="FZ25" s="89"/>
      <c r="GA25" s="65">
        <v>345.0</v>
      </c>
      <c r="GB25" s="66">
        <v>379.15</v>
      </c>
      <c r="GC25" s="66">
        <v>240.38</v>
      </c>
      <c r="GD25" s="66">
        <v>-3.85</v>
      </c>
      <c r="GE25" s="66">
        <v>345.0</v>
      </c>
      <c r="GF25" s="66">
        <v>403.57</v>
      </c>
      <c r="GG25" s="66">
        <v>238.29</v>
      </c>
      <c r="GH25" s="66">
        <v>0.0</v>
      </c>
      <c r="GI25" s="66">
        <v>345.0</v>
      </c>
      <c r="GJ25" s="66">
        <v>246.19</v>
      </c>
      <c r="GK25" s="66">
        <v>-143.06</v>
      </c>
      <c r="GL25" s="66">
        <v>-5.7</v>
      </c>
      <c r="GM25" s="66">
        <v>345.0</v>
      </c>
      <c r="GN25" s="66">
        <v>225.82</v>
      </c>
      <c r="GO25" s="66">
        <v>-143.31</v>
      </c>
      <c r="GP25" s="66">
        <v>-13.07</v>
      </c>
      <c r="GQ25" s="66">
        <v>345.0</v>
      </c>
      <c r="GR25" s="66">
        <v>148.59</v>
      </c>
      <c r="GS25" s="66">
        <v>-94.56</v>
      </c>
      <c r="GT25" s="66">
        <v>13.4</v>
      </c>
      <c r="GU25" s="66">
        <v>345.0</v>
      </c>
      <c r="GV25" s="66">
        <v>161.73</v>
      </c>
      <c r="GW25" s="66">
        <v>-92.05</v>
      </c>
      <c r="GX25" s="66">
        <v>11.73</v>
      </c>
      <c r="GY25" s="89"/>
      <c r="GZ25" s="98" t="s">
        <v>91</v>
      </c>
      <c r="HA25" s="98" t="s">
        <v>92</v>
      </c>
      <c r="HB25" s="98">
        <v>0.0</v>
      </c>
      <c r="HC25" s="97">
        <f t="shared" si="10"/>
        <v>0</v>
      </c>
      <c r="HD25" s="97">
        <f t="shared" si="11"/>
        <v>0</v>
      </c>
      <c r="HE25" s="98">
        <v>8.0</v>
      </c>
      <c r="HF25" s="99">
        <v>50.0</v>
      </c>
      <c r="HG25" s="99">
        <v>48.0</v>
      </c>
      <c r="HH25" s="98" t="s">
        <v>91</v>
      </c>
      <c r="HI25" s="98" t="s">
        <v>92</v>
      </c>
      <c r="HJ25" s="98">
        <v>236.0</v>
      </c>
      <c r="HK25" s="97">
        <f t="shared" si="12"/>
        <v>11.8</v>
      </c>
      <c r="HL25" s="97">
        <f t="shared" si="13"/>
        <v>4.72</v>
      </c>
      <c r="HM25" s="98">
        <v>5.0</v>
      </c>
      <c r="HN25" s="99">
        <v>62.0</v>
      </c>
      <c r="HO25" s="99">
        <v>58.0</v>
      </c>
      <c r="HP25" s="98" t="s">
        <v>91</v>
      </c>
      <c r="HQ25" s="98" t="s">
        <v>92</v>
      </c>
      <c r="HR25" s="98">
        <v>226.0</v>
      </c>
      <c r="HS25" s="97">
        <f t="shared" si="14"/>
        <v>11.3</v>
      </c>
      <c r="HT25" s="97">
        <f t="shared" si="15"/>
        <v>4.52</v>
      </c>
      <c r="HU25" s="98">
        <v>7.0</v>
      </c>
      <c r="HV25" s="99">
        <v>58.0</v>
      </c>
      <c r="HW25" s="99">
        <v>58.0</v>
      </c>
      <c r="HX25" s="89"/>
      <c r="HY25" s="72">
        <v>136.0</v>
      </c>
      <c r="HZ25" s="72">
        <v>33.0</v>
      </c>
      <c r="IA25" s="72">
        <v>78.0</v>
      </c>
      <c r="IB25" s="72">
        <v>3.8</v>
      </c>
      <c r="IC25" s="73"/>
      <c r="ID25" s="72">
        <v>2.0</v>
      </c>
      <c r="IE25" s="72">
        <v>58.0</v>
      </c>
      <c r="IF25" s="72">
        <v>38.0</v>
      </c>
      <c r="IG25" s="89"/>
      <c r="IH25" s="74">
        <v>143.0</v>
      </c>
      <c r="II25" s="74">
        <v>35.1</v>
      </c>
      <c r="IJ25" s="74">
        <v>155.0</v>
      </c>
      <c r="IK25" s="74">
        <v>7.8</v>
      </c>
      <c r="IL25" s="74">
        <v>8.9</v>
      </c>
      <c r="IM25" s="74">
        <v>6.0</v>
      </c>
      <c r="IN25" s="74">
        <v>40.0</v>
      </c>
      <c r="IO25" s="74">
        <v>42.0</v>
      </c>
      <c r="IP25" s="74">
        <v>143.0</v>
      </c>
      <c r="IQ25" s="74">
        <v>35.6</v>
      </c>
      <c r="IR25" s="74" t="s">
        <v>122</v>
      </c>
      <c r="IS25" s="74">
        <v>2.9</v>
      </c>
      <c r="IT25" s="74">
        <v>3.2</v>
      </c>
      <c r="IU25" s="74">
        <v>12.0</v>
      </c>
      <c r="IV25" s="74">
        <v>41.0</v>
      </c>
      <c r="IW25" s="74">
        <v>38.0</v>
      </c>
      <c r="IX25" s="89"/>
      <c r="IY25" s="149">
        <v>139.52</v>
      </c>
      <c r="IZ25" s="149">
        <v>34.82</v>
      </c>
      <c r="JA25" s="149">
        <v>398.2</v>
      </c>
      <c r="JB25" s="149">
        <v>19.91</v>
      </c>
      <c r="JC25" s="149">
        <v>6.94</v>
      </c>
      <c r="JD25" s="149">
        <v>3.0</v>
      </c>
      <c r="JE25" s="149">
        <v>56.63</v>
      </c>
      <c r="JF25" s="149">
        <v>41.56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139.0</v>
      </c>
      <c r="JQ25" s="78">
        <v>33.0</v>
      </c>
      <c r="JR25" s="78">
        <v>0.0</v>
      </c>
      <c r="JS25" s="78">
        <v>0.0</v>
      </c>
      <c r="JT25" s="78">
        <v>0.0</v>
      </c>
      <c r="JU25" s="78">
        <v>2.0</v>
      </c>
      <c r="JV25" s="78">
        <v>44.0</v>
      </c>
      <c r="JW25" s="78">
        <v>43.0</v>
      </c>
      <c r="JX25" s="78">
        <v>139.0</v>
      </c>
      <c r="JY25" s="78">
        <v>34.8</v>
      </c>
      <c r="JZ25" s="78">
        <v>52.0</v>
      </c>
      <c r="KA25" s="78">
        <v>2.7</v>
      </c>
      <c r="KB25" s="78">
        <v>1.1</v>
      </c>
      <c r="KC25" s="78">
        <v>2.0</v>
      </c>
      <c r="KD25" s="78">
        <v>50.0</v>
      </c>
      <c r="KE25" s="78">
        <v>49.0</v>
      </c>
      <c r="KF25" s="89"/>
      <c r="KG25" s="79">
        <v>140.0</v>
      </c>
      <c r="KH25" s="238">
        <v>34.0</v>
      </c>
      <c r="KI25" s="238">
        <v>63.0</v>
      </c>
      <c r="KJ25" s="238">
        <v>3.2</v>
      </c>
      <c r="KK25" s="79"/>
      <c r="KL25" s="79">
        <v>1.0</v>
      </c>
      <c r="KM25" s="79">
        <v>50.0</v>
      </c>
      <c r="KN25" s="79">
        <v>50.0</v>
      </c>
      <c r="KO25" s="79">
        <v>140.0</v>
      </c>
      <c r="KP25" s="235">
        <v>34.0</v>
      </c>
      <c r="KQ25" s="235">
        <v>3.0</v>
      </c>
      <c r="KR25" s="235">
        <v>0.2</v>
      </c>
      <c r="KS25" s="79"/>
      <c r="KT25" s="79">
        <v>1.0</v>
      </c>
      <c r="KU25" s="79">
        <v>48.0</v>
      </c>
      <c r="KV25" s="79">
        <v>46.0</v>
      </c>
      <c r="KW25" s="89"/>
      <c r="KX25" s="81">
        <v>129.0</v>
      </c>
      <c r="KY25" s="81">
        <v>34.0</v>
      </c>
      <c r="KZ25" s="81">
        <v>245.0</v>
      </c>
      <c r="LA25" s="81">
        <v>12.0</v>
      </c>
      <c r="LB25" s="81">
        <v>2.0</v>
      </c>
      <c r="LC25" s="81">
        <v>3.0</v>
      </c>
      <c r="LD25" s="81">
        <v>52.0</v>
      </c>
      <c r="LE25" s="81">
        <v>52.0</v>
      </c>
      <c r="LF25" s="81">
        <v>129.0</v>
      </c>
      <c r="LG25" s="81">
        <v>34.0</v>
      </c>
      <c r="LH25" s="81">
        <v>300.0</v>
      </c>
      <c r="LI25" s="81">
        <v>14.7</v>
      </c>
      <c r="LJ25" s="81">
        <v>5.0</v>
      </c>
      <c r="LK25" s="81">
        <v>5.0</v>
      </c>
      <c r="LL25" s="81">
        <v>57.0</v>
      </c>
      <c r="LM25" s="81">
        <v>55.0</v>
      </c>
      <c r="LN25" s="89"/>
      <c r="LO25" s="82">
        <v>340.0</v>
      </c>
      <c r="LP25" s="82">
        <v>291.0</v>
      </c>
      <c r="LQ25" s="82">
        <v>247.0</v>
      </c>
      <c r="LR25" s="82">
        <v>68.0</v>
      </c>
      <c r="LS25" s="82">
        <v>333.0</v>
      </c>
      <c r="LT25" s="82">
        <v>53.0</v>
      </c>
      <c r="LU25" s="82">
        <v>9.1</v>
      </c>
      <c r="LV25" s="82">
        <v>141.0</v>
      </c>
      <c r="LW25" s="82">
        <v>97.0</v>
      </c>
      <c r="LX25" s="82">
        <v>53.0</v>
      </c>
      <c r="LY25" s="82">
        <v>52.0</v>
      </c>
      <c r="LZ25" s="82">
        <v>12.0</v>
      </c>
      <c r="MA25" s="82">
        <v>109.0</v>
      </c>
      <c r="MB25" s="82">
        <v>8.4</v>
      </c>
      <c r="MC25" s="82">
        <v>142.0</v>
      </c>
      <c r="MD25" s="82">
        <v>194.0</v>
      </c>
      <c r="ME25" s="82">
        <v>65.0</v>
      </c>
      <c r="MF25" s="82">
        <v>58.0</v>
      </c>
      <c r="MG25" s="82">
        <v>12.0</v>
      </c>
      <c r="MH25" s="82">
        <v>0.0</v>
      </c>
      <c r="MI25" s="82">
        <v>0.0</v>
      </c>
      <c r="MJ25" s="82">
        <v>0.0</v>
      </c>
      <c r="MK25" s="82">
        <v>0.0</v>
      </c>
      <c r="ML25" s="82">
        <v>40.0</v>
      </c>
      <c r="MM25" s="82">
        <v>39.0</v>
      </c>
      <c r="MN25" s="82">
        <v>5.0</v>
      </c>
      <c r="MO25" s="86"/>
      <c r="MP25" s="87"/>
      <c r="MQ25" s="82">
        <v>0.3</v>
      </c>
      <c r="MR25" s="82">
        <v>0.2</v>
      </c>
      <c r="MS25" s="82">
        <v>9.2</v>
      </c>
      <c r="MT25" s="82">
        <v>36.0</v>
      </c>
      <c r="MU25" s="82">
        <v>40.0</v>
      </c>
      <c r="MV25" s="88" t="s">
        <v>143</v>
      </c>
      <c r="MW25" s="82">
        <v>5.0</v>
      </c>
      <c r="MX25" s="87"/>
      <c r="MY25" s="87"/>
      <c r="MZ25" s="82">
        <v>8.2</v>
      </c>
      <c r="NA25" s="82">
        <v>3.0</v>
      </c>
      <c r="NB25" s="82">
        <v>145.0</v>
      </c>
      <c r="NC25" s="82">
        <v>35.0</v>
      </c>
      <c r="ND25" s="82">
        <v>41.0</v>
      </c>
      <c r="NE25" s="82">
        <v>40.0</v>
      </c>
      <c r="NF25" s="82">
        <v>5.0</v>
      </c>
      <c r="NG25" s="87"/>
      <c r="NH25" s="87"/>
      <c r="NI25" s="82">
        <v>0.0</v>
      </c>
      <c r="NJ25" s="82">
        <v>0.0</v>
      </c>
      <c r="NK25" s="82">
        <v>0.0</v>
      </c>
      <c r="NL25" s="82">
        <v>35.0</v>
      </c>
      <c r="NM25" s="82">
        <v>52.0</v>
      </c>
      <c r="NN25" s="82">
        <v>58.0</v>
      </c>
      <c r="NO25" s="82">
        <v>4.0</v>
      </c>
      <c r="NP25" s="87"/>
    </row>
    <row r="26" ht="14.25" customHeight="1">
      <c r="A26" s="49">
        <v>0.541666666666667</v>
      </c>
      <c r="B26" s="50"/>
      <c r="C26" s="51">
        <v>50.21</v>
      </c>
      <c r="D26" s="239">
        <v>346.0</v>
      </c>
      <c r="E26" s="53">
        <v>139.0</v>
      </c>
      <c r="F26" s="53">
        <v>129.0</v>
      </c>
      <c r="G26" s="53">
        <v>27.7</v>
      </c>
      <c r="H26" s="54"/>
      <c r="I26" s="53">
        <v>6.0</v>
      </c>
      <c r="J26" s="53">
        <v>52.0</v>
      </c>
      <c r="K26" s="53">
        <v>50.0</v>
      </c>
      <c r="L26" s="53">
        <v>140.0</v>
      </c>
      <c r="M26" s="53">
        <v>44.0</v>
      </c>
      <c r="N26" s="53">
        <v>11.1</v>
      </c>
      <c r="O26" s="54"/>
      <c r="P26" s="53">
        <v>6.0</v>
      </c>
      <c r="Q26" s="53">
        <v>54.0</v>
      </c>
      <c r="R26" s="53">
        <v>49.0</v>
      </c>
      <c r="S26" s="53">
        <v>344.5</v>
      </c>
      <c r="T26" s="53">
        <v>289.1</v>
      </c>
      <c r="U26" s="53">
        <v>175.4</v>
      </c>
      <c r="V26" s="54"/>
      <c r="W26" s="53">
        <v>340.2</v>
      </c>
      <c r="X26" s="53">
        <v>247.5</v>
      </c>
      <c r="Y26" s="53">
        <v>148.1</v>
      </c>
      <c r="Z26" s="54"/>
      <c r="AA26" s="53">
        <v>344.8</v>
      </c>
      <c r="AB26" s="53">
        <v>339.0</v>
      </c>
      <c r="AC26" s="53">
        <v>225.4</v>
      </c>
      <c r="AD26" s="54"/>
      <c r="AE26" s="53">
        <v>344.9</v>
      </c>
      <c r="AF26" s="53">
        <v>380.9</v>
      </c>
      <c r="AG26" s="53">
        <v>206.3</v>
      </c>
      <c r="AH26" s="54"/>
      <c r="AI26" s="53">
        <v>352.3</v>
      </c>
      <c r="AJ26" s="53">
        <v>400.1</v>
      </c>
      <c r="AK26" s="53">
        <v>255.6</v>
      </c>
      <c r="AL26" s="54"/>
      <c r="AM26" s="53">
        <v>342.7</v>
      </c>
      <c r="AN26" s="53">
        <v>425.6</v>
      </c>
      <c r="AO26" s="53">
        <v>244.6</v>
      </c>
      <c r="AP26" s="54"/>
      <c r="AQ26" s="53">
        <v>135.0</v>
      </c>
      <c r="AR26" s="54">
        <f t="shared" ref="AR26:AS26" si="41">F26</f>
        <v>129</v>
      </c>
      <c r="AS26" s="56">
        <f t="shared" si="41"/>
        <v>27.7</v>
      </c>
      <c r="AT26" s="54"/>
      <c r="AU26" s="53">
        <v>140.0</v>
      </c>
      <c r="AV26" s="54">
        <f t="shared" ref="AV26:AW26" si="42">M26</f>
        <v>44</v>
      </c>
      <c r="AW26" s="54">
        <f t="shared" si="42"/>
        <v>11.1</v>
      </c>
      <c r="AX26" s="54"/>
      <c r="AY26" s="53">
        <v>135.0</v>
      </c>
      <c r="AZ26" s="54"/>
      <c r="BA26" s="54"/>
      <c r="BB26" s="54"/>
      <c r="BC26" s="89"/>
      <c r="BD26" s="127">
        <v>140.0</v>
      </c>
      <c r="BE26" s="53">
        <v>0.0</v>
      </c>
      <c r="BF26" s="53">
        <v>0.0</v>
      </c>
      <c r="BG26" s="127">
        <v>0.0</v>
      </c>
      <c r="BH26" s="54"/>
      <c r="BI26" s="53">
        <v>2.0</v>
      </c>
      <c r="BJ26" s="127">
        <v>87.0</v>
      </c>
      <c r="BK26" s="127">
        <v>65.0</v>
      </c>
      <c r="BL26" s="89"/>
      <c r="BM26" s="58">
        <v>343.0</v>
      </c>
      <c r="BN26" s="58">
        <v>147.0</v>
      </c>
      <c r="BO26" s="58">
        <v>131.0</v>
      </c>
      <c r="BP26" s="58">
        <v>6.6</v>
      </c>
      <c r="BQ26" s="59"/>
      <c r="BR26" s="58">
        <v>6.0</v>
      </c>
      <c r="BS26" s="58">
        <v>60.0</v>
      </c>
      <c r="BT26" s="58">
        <v>63.0</v>
      </c>
      <c r="BU26" s="59">
        <f t="shared" si="7"/>
        <v>343</v>
      </c>
      <c r="BV26" s="58">
        <v>283.0</v>
      </c>
      <c r="BW26" s="58">
        <v>167.0</v>
      </c>
      <c r="BX26" s="58">
        <v>14.0</v>
      </c>
      <c r="BY26" s="58">
        <v>335.0</v>
      </c>
      <c r="BZ26" s="58">
        <v>376.0</v>
      </c>
      <c r="CA26" s="58">
        <v>204.0</v>
      </c>
      <c r="CB26" s="58">
        <v>21.0</v>
      </c>
      <c r="CC26" s="58">
        <v>341.0</v>
      </c>
      <c r="CD26" s="58">
        <v>314.0</v>
      </c>
      <c r="CE26" s="58">
        <v>178.0</v>
      </c>
      <c r="CF26" s="58">
        <v>12.0</v>
      </c>
      <c r="CG26" s="58">
        <v>339.0</v>
      </c>
      <c r="CH26" s="58">
        <v>309.0</v>
      </c>
      <c r="CI26" s="58">
        <v>179.0</v>
      </c>
      <c r="CJ26" s="58">
        <v>11.0</v>
      </c>
      <c r="CK26" s="58">
        <v>350.0</v>
      </c>
      <c r="CL26" s="58">
        <v>266.0</v>
      </c>
      <c r="CM26" s="58">
        <v>160.0</v>
      </c>
      <c r="CN26" s="58">
        <v>4.0</v>
      </c>
      <c r="CO26" s="58">
        <v>336.0</v>
      </c>
      <c r="CP26" s="58">
        <v>189.0</v>
      </c>
      <c r="CQ26" s="58">
        <v>149.0</v>
      </c>
      <c r="CR26" s="58">
        <v>4.0</v>
      </c>
      <c r="CS26" s="58">
        <v>336.0</v>
      </c>
      <c r="CT26" s="58">
        <v>288.0</v>
      </c>
      <c r="CU26" s="58">
        <v>174.0</v>
      </c>
      <c r="CV26" s="58">
        <v>95.0</v>
      </c>
      <c r="CW26" s="58">
        <v>338.0</v>
      </c>
      <c r="CX26" s="58">
        <v>223.0</v>
      </c>
      <c r="CY26" s="58">
        <v>106.0</v>
      </c>
      <c r="CZ26" s="58">
        <v>64.0</v>
      </c>
      <c r="DA26" s="58">
        <v>325.0</v>
      </c>
      <c r="DB26" s="58">
        <v>231.0</v>
      </c>
      <c r="DC26" s="58">
        <v>108.0</v>
      </c>
      <c r="DD26" s="58">
        <v>65.0</v>
      </c>
      <c r="DE26" s="59">
        <f t="shared" si="8"/>
        <v>147</v>
      </c>
      <c r="DF26" s="58">
        <v>35.2</v>
      </c>
      <c r="DG26" s="59">
        <f t="shared" ref="DG26:DH26" si="43">BO26</f>
        <v>131</v>
      </c>
      <c r="DH26" s="59">
        <f t="shared" si="43"/>
        <v>6.6</v>
      </c>
      <c r="DI26" s="59"/>
      <c r="DJ26" s="58">
        <v>7.0</v>
      </c>
      <c r="DK26" s="58">
        <v>50.0</v>
      </c>
      <c r="DL26" s="58">
        <v>79.0</v>
      </c>
      <c r="DM26" s="89"/>
      <c r="DN26" s="61">
        <v>340.0</v>
      </c>
      <c r="DO26" s="61">
        <v>140.0</v>
      </c>
      <c r="DP26" s="61">
        <v>40.36</v>
      </c>
      <c r="DQ26" s="61">
        <v>22.3</v>
      </c>
      <c r="DR26" s="61">
        <v>5.9</v>
      </c>
      <c r="DS26" s="61">
        <v>8.0</v>
      </c>
      <c r="DT26" s="61">
        <v>46.0</v>
      </c>
      <c r="DU26" s="61">
        <v>50.4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342.0</v>
      </c>
      <c r="EF26" s="226">
        <v>138.0</v>
      </c>
      <c r="EG26" s="226">
        <v>72.0</v>
      </c>
      <c r="EH26" s="226">
        <v>2.9</v>
      </c>
      <c r="EI26" s="64"/>
      <c r="EJ26" s="226">
        <v>9.0</v>
      </c>
      <c r="EK26" s="226">
        <v>49.0</v>
      </c>
      <c r="EL26" s="226">
        <v>51.0</v>
      </c>
      <c r="EM26" s="226">
        <v>138.0</v>
      </c>
      <c r="EN26" s="226">
        <v>90.0</v>
      </c>
      <c r="EO26" s="226">
        <v>3.8</v>
      </c>
      <c r="EP26" s="64"/>
      <c r="EQ26" s="226">
        <v>9.0</v>
      </c>
      <c r="ER26" s="226">
        <v>50.0</v>
      </c>
      <c r="ES26" s="226">
        <v>51.0</v>
      </c>
      <c r="ET26" s="226">
        <v>342.0</v>
      </c>
      <c r="EU26" s="226">
        <v>0.0</v>
      </c>
      <c r="EV26" s="226">
        <v>0.0</v>
      </c>
      <c r="EW26" s="226">
        <v>0.0</v>
      </c>
      <c r="EX26" s="226">
        <v>343.0</v>
      </c>
      <c r="EY26" s="226">
        <v>257.0</v>
      </c>
      <c r="EZ26" s="226">
        <v>149.1</v>
      </c>
      <c r="FA26" s="226">
        <v>-8.0</v>
      </c>
      <c r="FB26" s="226">
        <v>342.0</v>
      </c>
      <c r="FC26" s="226">
        <v>0.0</v>
      </c>
      <c r="FD26" s="226">
        <v>0.0</v>
      </c>
      <c r="FE26" s="226">
        <v>0.0</v>
      </c>
      <c r="FF26" s="226">
        <v>342.0</v>
      </c>
      <c r="FG26" s="226">
        <v>255.0</v>
      </c>
      <c r="FH26" s="226">
        <v>149.1</v>
      </c>
      <c r="FI26" s="226">
        <v>-6.0</v>
      </c>
      <c r="FJ26" s="226">
        <v>342.0</v>
      </c>
      <c r="FK26" s="226">
        <v>246.0</v>
      </c>
      <c r="FL26" s="226">
        <v>142.8</v>
      </c>
      <c r="FM26" s="64"/>
      <c r="FN26" s="226">
        <v>225.0</v>
      </c>
      <c r="FO26" s="226">
        <v>225.0</v>
      </c>
      <c r="FP26" s="226">
        <v>143.4</v>
      </c>
      <c r="FQ26" s="226">
        <v>2.4</v>
      </c>
      <c r="FR26" s="226">
        <v>138.0</v>
      </c>
      <c r="FS26" s="64"/>
      <c r="FT26" s="226">
        <v>11.52</v>
      </c>
      <c r="FU26" s="64"/>
      <c r="FV26" s="226">
        <v>138.0</v>
      </c>
      <c r="FW26" s="64"/>
      <c r="FX26" s="64"/>
      <c r="FY26" s="64"/>
      <c r="FZ26" s="89"/>
      <c r="GA26" s="65">
        <v>343.0</v>
      </c>
      <c r="GB26" s="66">
        <v>400.79</v>
      </c>
      <c r="GC26" s="66">
        <v>251.19</v>
      </c>
      <c r="GD26" s="66">
        <v>4.19</v>
      </c>
      <c r="GE26" s="66">
        <v>343.0</v>
      </c>
      <c r="GF26" s="66">
        <v>422.33</v>
      </c>
      <c r="GG26" s="66">
        <v>246.92</v>
      </c>
      <c r="GH26" s="66">
        <v>9.72</v>
      </c>
      <c r="GI26" s="66">
        <v>343.0</v>
      </c>
      <c r="GJ26" s="66">
        <v>245.63</v>
      </c>
      <c r="GK26" s="66">
        <v>-142.47</v>
      </c>
      <c r="GL26" s="66">
        <v>-5.86</v>
      </c>
      <c r="GM26" s="66">
        <v>343.0</v>
      </c>
      <c r="GN26" s="66">
        <v>221.72</v>
      </c>
      <c r="GO26" s="66">
        <v>-141.55</v>
      </c>
      <c r="GP26" s="66">
        <v>-15.41</v>
      </c>
      <c r="GQ26" s="66">
        <v>343.0</v>
      </c>
      <c r="GR26" s="66">
        <v>179.51</v>
      </c>
      <c r="GS26" s="66">
        <v>-115.67</v>
      </c>
      <c r="GT26" s="66">
        <v>16.25</v>
      </c>
      <c r="GU26" s="66">
        <v>343.0</v>
      </c>
      <c r="GV26" s="66">
        <v>200.23</v>
      </c>
      <c r="GW26" s="66">
        <v>-115.17</v>
      </c>
      <c r="GX26" s="66">
        <v>13.32</v>
      </c>
      <c r="GY26" s="89"/>
      <c r="GZ26" s="98" t="s">
        <v>91</v>
      </c>
      <c r="HA26" s="98" t="s">
        <v>92</v>
      </c>
      <c r="HB26" s="98">
        <v>0.0</v>
      </c>
      <c r="HC26" s="97">
        <f t="shared" si="10"/>
        <v>0</v>
      </c>
      <c r="HD26" s="97">
        <f t="shared" si="11"/>
        <v>0</v>
      </c>
      <c r="HE26" s="98">
        <v>8.0</v>
      </c>
      <c r="HF26" s="99">
        <v>50.0</v>
      </c>
      <c r="HG26" s="99">
        <v>48.0</v>
      </c>
      <c r="HH26" s="98" t="s">
        <v>91</v>
      </c>
      <c r="HI26" s="98" t="s">
        <v>92</v>
      </c>
      <c r="HJ26" s="98">
        <v>237.0</v>
      </c>
      <c r="HK26" s="97">
        <f t="shared" si="12"/>
        <v>11.85</v>
      </c>
      <c r="HL26" s="97">
        <f t="shared" si="13"/>
        <v>4.74</v>
      </c>
      <c r="HM26" s="98">
        <v>5.0</v>
      </c>
      <c r="HN26" s="99">
        <v>62.0</v>
      </c>
      <c r="HO26" s="99">
        <v>58.0</v>
      </c>
      <c r="HP26" s="98" t="s">
        <v>91</v>
      </c>
      <c r="HQ26" s="98" t="s">
        <v>92</v>
      </c>
      <c r="HR26" s="98">
        <v>300.0</v>
      </c>
      <c r="HS26" s="97">
        <f t="shared" si="14"/>
        <v>15</v>
      </c>
      <c r="HT26" s="97">
        <f t="shared" si="15"/>
        <v>6</v>
      </c>
      <c r="HU26" s="98">
        <v>7.0</v>
      </c>
      <c r="HV26" s="99">
        <v>58.0</v>
      </c>
      <c r="HW26" s="99">
        <v>58.0</v>
      </c>
      <c r="HX26" s="89"/>
      <c r="HY26" s="72">
        <v>136.0</v>
      </c>
      <c r="HZ26" s="72">
        <v>33.0</v>
      </c>
      <c r="IA26" s="72">
        <v>104.0</v>
      </c>
      <c r="IB26" s="72">
        <v>5.2</v>
      </c>
      <c r="IC26" s="73"/>
      <c r="ID26" s="72">
        <v>2.0</v>
      </c>
      <c r="IE26" s="72">
        <v>58.0</v>
      </c>
      <c r="IF26" s="72">
        <v>38.0</v>
      </c>
      <c r="IG26" s="89"/>
      <c r="IH26" s="74">
        <v>141.0</v>
      </c>
      <c r="II26" s="74">
        <v>34.4</v>
      </c>
      <c r="IJ26" s="74">
        <v>155.0</v>
      </c>
      <c r="IK26" s="74">
        <v>7.7</v>
      </c>
      <c r="IL26" s="74">
        <v>8.7</v>
      </c>
      <c r="IM26" s="74">
        <v>6.0</v>
      </c>
      <c r="IN26" s="74">
        <v>41.0</v>
      </c>
      <c r="IO26" s="74">
        <v>42.0</v>
      </c>
      <c r="IP26" s="74">
        <v>141.0</v>
      </c>
      <c r="IQ26" s="74">
        <v>34.5</v>
      </c>
      <c r="IR26" s="74">
        <v>56.0</v>
      </c>
      <c r="IS26" s="74">
        <v>2.7</v>
      </c>
      <c r="IT26" s="74">
        <v>3.2</v>
      </c>
      <c r="IU26" s="74">
        <v>12.0</v>
      </c>
      <c r="IV26" s="74">
        <v>41.0</v>
      </c>
      <c r="IW26" s="74">
        <v>39.0</v>
      </c>
      <c r="IX26" s="89"/>
      <c r="IY26" s="149">
        <v>139.15</v>
      </c>
      <c r="IZ26" s="149">
        <v>34.78</v>
      </c>
      <c r="JA26" s="149">
        <v>399.4</v>
      </c>
      <c r="JB26" s="149">
        <v>19.97</v>
      </c>
      <c r="JC26" s="149">
        <v>7.73</v>
      </c>
      <c r="JD26" s="149">
        <v>3.0</v>
      </c>
      <c r="JE26" s="149">
        <v>59.78</v>
      </c>
      <c r="JF26" s="149">
        <v>46.47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138.0</v>
      </c>
      <c r="JQ26" s="78">
        <v>32.9</v>
      </c>
      <c r="JR26" s="78">
        <v>0.0</v>
      </c>
      <c r="JS26" s="78">
        <v>0.0</v>
      </c>
      <c r="JT26" s="78">
        <v>0.0</v>
      </c>
      <c r="JU26" s="78">
        <v>2.0</v>
      </c>
      <c r="JV26" s="78">
        <v>47.0</v>
      </c>
      <c r="JW26" s="78">
        <v>47.0</v>
      </c>
      <c r="JX26" s="78">
        <v>138.0</v>
      </c>
      <c r="JY26" s="78">
        <v>34.5</v>
      </c>
      <c r="JZ26" s="78">
        <v>60.0</v>
      </c>
      <c r="KA26" s="78">
        <v>3.1</v>
      </c>
      <c r="KB26" s="78">
        <v>1.2</v>
      </c>
      <c r="KC26" s="78">
        <v>2.0</v>
      </c>
      <c r="KD26" s="78">
        <v>54.0</v>
      </c>
      <c r="KE26" s="78">
        <v>52.0</v>
      </c>
      <c r="KF26" s="89"/>
      <c r="KG26" s="79">
        <v>139.0</v>
      </c>
      <c r="KH26" s="238">
        <v>34.0</v>
      </c>
      <c r="KI26" s="238">
        <v>62.0</v>
      </c>
      <c r="KJ26" s="238">
        <v>3.1</v>
      </c>
      <c r="KK26" s="79"/>
      <c r="KL26" s="79">
        <v>1.0</v>
      </c>
      <c r="KM26" s="79">
        <v>50.0</v>
      </c>
      <c r="KN26" s="79">
        <v>50.0</v>
      </c>
      <c r="KO26" s="79">
        <v>139.0</v>
      </c>
      <c r="KP26" s="235">
        <v>34.0</v>
      </c>
      <c r="KQ26" s="235">
        <v>3.0</v>
      </c>
      <c r="KR26" s="235">
        <v>0.2</v>
      </c>
      <c r="KS26" s="79"/>
      <c r="KT26" s="79">
        <v>1.0</v>
      </c>
      <c r="KU26" s="79">
        <v>48.0</v>
      </c>
      <c r="KV26" s="79">
        <v>46.0</v>
      </c>
      <c r="KW26" s="89"/>
      <c r="KX26" s="81">
        <v>130.0</v>
      </c>
      <c r="KY26" s="81">
        <v>34.0</v>
      </c>
      <c r="KZ26" s="81">
        <v>159.0</v>
      </c>
      <c r="LA26" s="81">
        <v>7.8</v>
      </c>
      <c r="LB26" s="81">
        <v>2.0</v>
      </c>
      <c r="LC26" s="81">
        <v>3.0</v>
      </c>
      <c r="LD26" s="81">
        <v>54.0</v>
      </c>
      <c r="LE26" s="81">
        <v>53.0</v>
      </c>
      <c r="LF26" s="81">
        <v>130.0</v>
      </c>
      <c r="LG26" s="81">
        <v>34.0</v>
      </c>
      <c r="LH26" s="81">
        <v>416.0</v>
      </c>
      <c r="LI26" s="81">
        <v>20.4</v>
      </c>
      <c r="LJ26" s="81">
        <v>5.0</v>
      </c>
      <c r="LK26" s="81">
        <v>5.0</v>
      </c>
      <c r="LL26" s="81">
        <v>58.0</v>
      </c>
      <c r="LM26" s="81">
        <v>56.0</v>
      </c>
      <c r="LN26" s="89"/>
      <c r="LO26" s="82">
        <v>334.0</v>
      </c>
      <c r="LP26" s="82">
        <v>301.0</v>
      </c>
      <c r="LQ26" s="82">
        <v>159.0</v>
      </c>
      <c r="LR26" s="82">
        <v>68.0</v>
      </c>
      <c r="LS26" s="82">
        <v>334.0</v>
      </c>
      <c r="LT26" s="82">
        <v>51.0</v>
      </c>
      <c r="LU26" s="82">
        <v>6.0</v>
      </c>
      <c r="LV26" s="82">
        <v>143.0</v>
      </c>
      <c r="LW26" s="82">
        <v>107.0</v>
      </c>
      <c r="LX26" s="82">
        <v>53.0</v>
      </c>
      <c r="LY26" s="82">
        <v>52.0</v>
      </c>
      <c r="LZ26" s="82">
        <v>12.0</v>
      </c>
      <c r="MA26" s="83">
        <v>108.0</v>
      </c>
      <c r="MB26" s="83">
        <v>8.3</v>
      </c>
      <c r="MC26" s="83">
        <v>143.0</v>
      </c>
      <c r="MD26" s="83">
        <v>194.0</v>
      </c>
      <c r="ME26" s="83">
        <v>56.0</v>
      </c>
      <c r="MF26" s="83">
        <v>60.0</v>
      </c>
      <c r="MG26" s="83">
        <v>12.0</v>
      </c>
      <c r="MH26" s="82">
        <v>0.0</v>
      </c>
      <c r="MI26" s="82">
        <v>0.0</v>
      </c>
      <c r="MJ26" s="82">
        <v>0.0</v>
      </c>
      <c r="MK26" s="82">
        <v>0.0</v>
      </c>
      <c r="ML26" s="82">
        <v>40.0</v>
      </c>
      <c r="MM26" s="82">
        <v>39.0</v>
      </c>
      <c r="MN26" s="82">
        <v>5.0</v>
      </c>
      <c r="MO26" s="86"/>
      <c r="MP26" s="87"/>
      <c r="MQ26" s="83">
        <v>0.4</v>
      </c>
      <c r="MR26" s="83">
        <v>0.2</v>
      </c>
      <c r="MS26" s="83">
        <v>10.7</v>
      </c>
      <c r="MT26" s="83">
        <v>36.0</v>
      </c>
      <c r="MU26" s="121">
        <v>41.0</v>
      </c>
      <c r="MV26" s="88" t="s">
        <v>143</v>
      </c>
      <c r="MW26" s="82">
        <v>5.0</v>
      </c>
      <c r="MX26" s="87"/>
      <c r="MY26" s="87"/>
      <c r="MZ26" s="83">
        <v>8.9</v>
      </c>
      <c r="NA26" s="83">
        <v>3.2</v>
      </c>
      <c r="NB26" s="83">
        <v>169.0</v>
      </c>
      <c r="NC26" s="83">
        <v>35.0</v>
      </c>
      <c r="ND26" s="83">
        <v>41.0</v>
      </c>
      <c r="NE26" s="83">
        <v>40.0</v>
      </c>
      <c r="NF26" s="82">
        <v>5.0</v>
      </c>
      <c r="NG26" s="87"/>
      <c r="NH26" s="87"/>
      <c r="NI26" s="82">
        <v>0.0</v>
      </c>
      <c r="NJ26" s="82">
        <v>0.0</v>
      </c>
      <c r="NK26" s="82">
        <v>0.0</v>
      </c>
      <c r="NL26" s="82">
        <v>35.0</v>
      </c>
      <c r="NM26" s="82">
        <v>52.0</v>
      </c>
      <c r="NN26" s="82">
        <v>58.0</v>
      </c>
      <c r="NO26" s="82">
        <v>4.0</v>
      </c>
      <c r="NP26" s="87"/>
    </row>
    <row r="27" ht="14.25" customHeight="1">
      <c r="A27" s="49">
        <v>0.583333333333334</v>
      </c>
      <c r="B27" s="50"/>
      <c r="C27" s="51">
        <v>50.18</v>
      </c>
      <c r="D27" s="53">
        <v>345.0</v>
      </c>
      <c r="E27" s="53">
        <v>137.0</v>
      </c>
      <c r="F27" s="53">
        <v>95.0</v>
      </c>
      <c r="G27" s="53">
        <v>20.5</v>
      </c>
      <c r="H27" s="54"/>
      <c r="I27" s="53">
        <v>6.0</v>
      </c>
      <c r="J27" s="53">
        <v>52.0</v>
      </c>
      <c r="K27" s="53">
        <v>51.0</v>
      </c>
      <c r="L27" s="53">
        <v>138.0</v>
      </c>
      <c r="M27" s="53">
        <v>94.0</v>
      </c>
      <c r="N27" s="53">
        <v>23.1</v>
      </c>
      <c r="O27" s="54"/>
      <c r="P27" s="53">
        <v>6.0</v>
      </c>
      <c r="Q27" s="53">
        <v>54.0</v>
      </c>
      <c r="R27" s="53">
        <v>50.0</v>
      </c>
      <c r="S27" s="53">
        <v>343.8</v>
      </c>
      <c r="T27" s="53">
        <v>322.1</v>
      </c>
      <c r="U27" s="53">
        <v>195.4</v>
      </c>
      <c r="V27" s="54"/>
      <c r="W27" s="53">
        <v>339.2</v>
      </c>
      <c r="X27" s="53">
        <v>277.4</v>
      </c>
      <c r="Y27" s="53">
        <v>165.8</v>
      </c>
      <c r="Z27" s="54"/>
      <c r="AA27" s="53">
        <v>343.8</v>
      </c>
      <c r="AB27" s="53">
        <v>333.7</v>
      </c>
      <c r="AC27" s="53">
        <v>222.6</v>
      </c>
      <c r="AD27" s="54"/>
      <c r="AE27" s="53">
        <v>343.6</v>
      </c>
      <c r="AF27" s="53">
        <v>373.8</v>
      </c>
      <c r="AG27" s="53">
        <v>203.6</v>
      </c>
      <c r="AH27" s="54"/>
      <c r="AI27" s="53">
        <v>351.1</v>
      </c>
      <c r="AJ27" s="53">
        <v>430.4</v>
      </c>
      <c r="AK27" s="53">
        <v>275.2</v>
      </c>
      <c r="AL27" s="54"/>
      <c r="AM27" s="53">
        <v>342.2</v>
      </c>
      <c r="AN27" s="53">
        <v>456.0</v>
      </c>
      <c r="AO27" s="53">
        <v>261.7</v>
      </c>
      <c r="AP27" s="54"/>
      <c r="AQ27" s="53">
        <v>135.0</v>
      </c>
      <c r="AR27" s="54">
        <f t="shared" ref="AR27:AS27" si="44">F27</f>
        <v>95</v>
      </c>
      <c r="AS27" s="56">
        <f t="shared" si="44"/>
        <v>20.5</v>
      </c>
      <c r="AT27" s="54"/>
      <c r="AU27" s="53">
        <v>140.0</v>
      </c>
      <c r="AV27" s="54">
        <f t="shared" ref="AV27:AW27" si="45">M27</f>
        <v>94</v>
      </c>
      <c r="AW27" s="54">
        <f t="shared" si="45"/>
        <v>23.1</v>
      </c>
      <c r="AX27" s="54"/>
      <c r="AY27" s="53">
        <v>135.0</v>
      </c>
      <c r="AZ27" s="54"/>
      <c r="BA27" s="54"/>
      <c r="BB27" s="54"/>
      <c r="BC27" s="89"/>
      <c r="BD27" s="127">
        <v>140.0</v>
      </c>
      <c r="BE27" s="53">
        <v>0.0</v>
      </c>
      <c r="BF27" s="53">
        <v>0.0</v>
      </c>
      <c r="BG27" s="127">
        <v>0.0</v>
      </c>
      <c r="BH27" s="54"/>
      <c r="BI27" s="53">
        <v>2.0</v>
      </c>
      <c r="BJ27" s="127">
        <v>87.0</v>
      </c>
      <c r="BK27" s="127">
        <v>75.0</v>
      </c>
      <c r="BL27" s="89"/>
      <c r="BM27" s="58">
        <v>342.0</v>
      </c>
      <c r="BN27" s="58">
        <v>146.0</v>
      </c>
      <c r="BO27" s="58">
        <v>189.0</v>
      </c>
      <c r="BP27" s="58">
        <v>9.5</v>
      </c>
      <c r="BQ27" s="59"/>
      <c r="BR27" s="58">
        <v>6.0</v>
      </c>
      <c r="BS27" s="58">
        <v>65.0</v>
      </c>
      <c r="BT27" s="58">
        <v>56.0</v>
      </c>
      <c r="BU27" s="59">
        <f t="shared" si="7"/>
        <v>342</v>
      </c>
      <c r="BV27" s="58">
        <v>355.0</v>
      </c>
      <c r="BW27" s="58">
        <v>208.0</v>
      </c>
      <c r="BX27" s="58">
        <v>31.0</v>
      </c>
      <c r="BY27" s="58">
        <v>335.0</v>
      </c>
      <c r="BZ27" s="58">
        <v>380.0</v>
      </c>
      <c r="CA27" s="58">
        <v>209.0</v>
      </c>
      <c r="CB27" s="58">
        <v>28.0</v>
      </c>
      <c r="CC27" s="58">
        <v>340.0</v>
      </c>
      <c r="CD27" s="58">
        <v>328.0</v>
      </c>
      <c r="CE27" s="58">
        <v>186.0</v>
      </c>
      <c r="CF27" s="58">
        <v>2.0</v>
      </c>
      <c r="CG27" s="58">
        <v>338.0</v>
      </c>
      <c r="CH27" s="58">
        <v>320.0</v>
      </c>
      <c r="CI27" s="58">
        <v>186.0</v>
      </c>
      <c r="CJ27" s="58">
        <v>2.0</v>
      </c>
      <c r="CK27" s="58">
        <v>349.0</v>
      </c>
      <c r="CL27" s="58">
        <v>287.0</v>
      </c>
      <c r="CM27" s="58">
        <v>170.0</v>
      </c>
      <c r="CN27" s="58">
        <v>1.0</v>
      </c>
      <c r="CO27" s="58">
        <v>332.0</v>
      </c>
      <c r="CP27" s="58">
        <v>319.0</v>
      </c>
      <c r="CQ27" s="58">
        <v>158.0</v>
      </c>
      <c r="CR27" s="58">
        <v>3.0</v>
      </c>
      <c r="CS27" s="58">
        <v>335.0</v>
      </c>
      <c r="CT27" s="58">
        <v>307.0</v>
      </c>
      <c r="CU27" s="58">
        <v>186.0</v>
      </c>
      <c r="CV27" s="58">
        <v>99.0</v>
      </c>
      <c r="CW27" s="58">
        <v>338.0</v>
      </c>
      <c r="CX27" s="58">
        <v>254.0</v>
      </c>
      <c r="CY27" s="58">
        <v>124.0</v>
      </c>
      <c r="CZ27" s="58">
        <v>70.0</v>
      </c>
      <c r="DA27" s="58">
        <v>324.0</v>
      </c>
      <c r="DB27" s="58">
        <v>260.0</v>
      </c>
      <c r="DC27" s="58">
        <v>126.0</v>
      </c>
      <c r="DD27" s="58">
        <v>63.0</v>
      </c>
      <c r="DE27" s="59">
        <f t="shared" si="8"/>
        <v>146</v>
      </c>
      <c r="DF27" s="58">
        <v>35.2</v>
      </c>
      <c r="DG27" s="59">
        <f t="shared" ref="DG27:DH27" si="46">BO27</f>
        <v>189</v>
      </c>
      <c r="DH27" s="59">
        <f t="shared" si="46"/>
        <v>9.5</v>
      </c>
      <c r="DI27" s="59"/>
      <c r="DJ27" s="58">
        <v>7.0</v>
      </c>
      <c r="DK27" s="58">
        <v>57.0</v>
      </c>
      <c r="DL27" s="58">
        <v>51.0</v>
      </c>
      <c r="DM27" s="89"/>
      <c r="DN27" s="61">
        <v>339.0</v>
      </c>
      <c r="DO27" s="61">
        <v>140.0</v>
      </c>
      <c r="DP27" s="61">
        <v>43.12</v>
      </c>
      <c r="DQ27" s="61">
        <v>23.4</v>
      </c>
      <c r="DR27" s="61">
        <v>6.63</v>
      </c>
      <c r="DS27" s="61">
        <v>8.0</v>
      </c>
      <c r="DT27" s="61">
        <v>42.0</v>
      </c>
      <c r="DU27" s="61">
        <v>51.5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343.0</v>
      </c>
      <c r="EF27" s="226">
        <v>137.0</v>
      </c>
      <c r="EG27" s="226">
        <v>70.0</v>
      </c>
      <c r="EH27" s="226">
        <v>3.0</v>
      </c>
      <c r="EI27" s="64"/>
      <c r="EJ27" s="226">
        <v>9.0</v>
      </c>
      <c r="EK27" s="226">
        <v>52.0</v>
      </c>
      <c r="EL27" s="226">
        <v>52.0</v>
      </c>
      <c r="EM27" s="226">
        <v>137.0</v>
      </c>
      <c r="EN27" s="226">
        <v>90.0</v>
      </c>
      <c r="EO27" s="226">
        <v>3.9</v>
      </c>
      <c r="EP27" s="64"/>
      <c r="EQ27" s="226">
        <v>9.0</v>
      </c>
      <c r="ER27" s="226">
        <v>53.0</v>
      </c>
      <c r="ES27" s="226">
        <v>52.0</v>
      </c>
      <c r="ET27" s="226">
        <v>343.0</v>
      </c>
      <c r="EU27" s="226">
        <v>0.0</v>
      </c>
      <c r="EV27" s="226">
        <v>0.0</v>
      </c>
      <c r="EW27" s="226">
        <v>0.0</v>
      </c>
      <c r="EX27" s="226">
        <v>340.0</v>
      </c>
      <c r="EY27" s="226">
        <v>257.0</v>
      </c>
      <c r="EZ27" s="226">
        <v>149.1</v>
      </c>
      <c r="FA27" s="226">
        <v>-6.6</v>
      </c>
      <c r="FB27" s="226">
        <v>339.0</v>
      </c>
      <c r="FC27" s="226">
        <v>0.0</v>
      </c>
      <c r="FD27" s="226">
        <v>0.0</v>
      </c>
      <c r="FE27" s="226">
        <v>0.0</v>
      </c>
      <c r="FF27" s="226">
        <v>339.0</v>
      </c>
      <c r="FG27" s="226">
        <v>257.0</v>
      </c>
      <c r="FH27" s="226">
        <v>149.2</v>
      </c>
      <c r="FI27" s="226">
        <v>-2.7</v>
      </c>
      <c r="FJ27" s="226">
        <v>340.0</v>
      </c>
      <c r="FK27" s="226">
        <v>247.0</v>
      </c>
      <c r="FL27" s="226">
        <v>142.6</v>
      </c>
      <c r="FM27" s="64"/>
      <c r="FN27" s="226">
        <v>343.0</v>
      </c>
      <c r="FO27" s="226">
        <v>263.0</v>
      </c>
      <c r="FP27" s="226">
        <v>143.4</v>
      </c>
      <c r="FQ27" s="226">
        <v>5.9</v>
      </c>
      <c r="FR27" s="226">
        <v>137.0</v>
      </c>
      <c r="FS27" s="64"/>
      <c r="FT27" s="226">
        <v>11.11</v>
      </c>
      <c r="FU27" s="64"/>
      <c r="FV27" s="226">
        <v>137.0</v>
      </c>
      <c r="FW27" s="64"/>
      <c r="FX27" s="64"/>
      <c r="FY27" s="64"/>
      <c r="FZ27" s="89"/>
      <c r="GA27" s="65">
        <v>341.0</v>
      </c>
      <c r="GB27" s="66">
        <v>431.59</v>
      </c>
      <c r="GC27" s="66">
        <v>270.45</v>
      </c>
      <c r="GD27" s="66">
        <v>0.0</v>
      </c>
      <c r="GE27" s="66">
        <v>341.0</v>
      </c>
      <c r="GF27" s="66">
        <v>459.4</v>
      </c>
      <c r="GG27" s="66">
        <v>269.28</v>
      </c>
      <c r="GH27" s="66">
        <v>3.43</v>
      </c>
      <c r="GI27" s="66">
        <v>341.0</v>
      </c>
      <c r="GJ27" s="66">
        <v>248.39</v>
      </c>
      <c r="GK27" s="66">
        <v>-143.31</v>
      </c>
      <c r="GL27" s="66">
        <v>-7.87</v>
      </c>
      <c r="GM27" s="66">
        <v>341.0</v>
      </c>
      <c r="GN27" s="66">
        <v>228.02</v>
      </c>
      <c r="GO27" s="66">
        <v>-143.48</v>
      </c>
      <c r="GP27" s="66">
        <v>15.33</v>
      </c>
      <c r="GQ27" s="66">
        <v>341.0</v>
      </c>
      <c r="GR27" s="66">
        <v>200.91</v>
      </c>
      <c r="GS27" s="66">
        <v>-127.39</v>
      </c>
      <c r="GT27" s="66">
        <v>11.73</v>
      </c>
      <c r="GU27" s="66">
        <v>341.0</v>
      </c>
      <c r="GV27" s="66">
        <v>222.59</v>
      </c>
      <c r="GW27" s="66">
        <v>-127.73</v>
      </c>
      <c r="GX27" s="66">
        <v>9.63</v>
      </c>
      <c r="GY27" s="89"/>
      <c r="GZ27" s="98" t="s">
        <v>91</v>
      </c>
      <c r="HA27" s="98" t="s">
        <v>92</v>
      </c>
      <c r="HB27" s="98">
        <v>312.0</v>
      </c>
      <c r="HC27" s="97">
        <f t="shared" si="10"/>
        <v>15.6</v>
      </c>
      <c r="HD27" s="97">
        <f t="shared" si="11"/>
        <v>6.24</v>
      </c>
      <c r="HE27" s="98">
        <v>8.0</v>
      </c>
      <c r="HF27" s="99">
        <v>50.0</v>
      </c>
      <c r="HG27" s="99">
        <v>48.0</v>
      </c>
      <c r="HH27" s="98" t="s">
        <v>91</v>
      </c>
      <c r="HI27" s="98" t="s">
        <v>92</v>
      </c>
      <c r="HJ27" s="98">
        <v>230.0</v>
      </c>
      <c r="HK27" s="97">
        <f t="shared" si="12"/>
        <v>11.5</v>
      </c>
      <c r="HL27" s="97">
        <f t="shared" si="13"/>
        <v>4.6</v>
      </c>
      <c r="HM27" s="98">
        <v>5.0</v>
      </c>
      <c r="HN27" s="99">
        <v>62.0</v>
      </c>
      <c r="HO27" s="99">
        <v>58.0</v>
      </c>
      <c r="HP27" s="98" t="s">
        <v>91</v>
      </c>
      <c r="HQ27" s="98" t="s">
        <v>92</v>
      </c>
      <c r="HR27" s="98">
        <v>296.0</v>
      </c>
      <c r="HS27" s="97">
        <f t="shared" si="14"/>
        <v>14.8</v>
      </c>
      <c r="HT27" s="97">
        <f t="shared" si="15"/>
        <v>5.92</v>
      </c>
      <c r="HU27" s="98">
        <v>7.0</v>
      </c>
      <c r="HV27" s="99">
        <v>58.0</v>
      </c>
      <c r="HW27" s="99">
        <v>58.0</v>
      </c>
      <c r="HX27" s="89"/>
      <c r="HY27" s="72">
        <v>136.0</v>
      </c>
      <c r="HZ27" s="72">
        <v>33.0</v>
      </c>
      <c r="IA27" s="72">
        <v>108.0</v>
      </c>
      <c r="IB27" s="72">
        <v>5.4</v>
      </c>
      <c r="IC27" s="73"/>
      <c r="ID27" s="72">
        <v>2.0</v>
      </c>
      <c r="IE27" s="72">
        <v>58.0</v>
      </c>
      <c r="IF27" s="72">
        <v>38.0</v>
      </c>
      <c r="IG27" s="89"/>
      <c r="IH27" s="74">
        <v>137.0</v>
      </c>
      <c r="II27" s="74">
        <v>33.2</v>
      </c>
      <c r="IJ27" s="74">
        <v>231.0</v>
      </c>
      <c r="IK27" s="74">
        <v>11.6</v>
      </c>
      <c r="IL27" s="74">
        <v>12.9</v>
      </c>
      <c r="IM27" s="74">
        <v>6.0</v>
      </c>
      <c r="IN27" s="74">
        <v>44.0</v>
      </c>
      <c r="IO27" s="74">
        <v>43.0</v>
      </c>
      <c r="IP27" s="74">
        <v>137.0</v>
      </c>
      <c r="IQ27" s="74">
        <v>33.5</v>
      </c>
      <c r="IR27" s="74">
        <v>64.0</v>
      </c>
      <c r="IS27" s="74">
        <v>3.3</v>
      </c>
      <c r="IT27" s="74">
        <v>3.7</v>
      </c>
      <c r="IU27" s="74">
        <v>12.0</v>
      </c>
      <c r="IV27" s="74">
        <v>44.0</v>
      </c>
      <c r="IW27" s="74">
        <v>44.0</v>
      </c>
      <c r="IX27" s="89"/>
      <c r="IY27" s="149">
        <v>139.54</v>
      </c>
      <c r="IZ27" s="149">
        <v>35.0</v>
      </c>
      <c r="JA27" s="149">
        <v>346.2</v>
      </c>
      <c r="JB27" s="149">
        <v>17.31</v>
      </c>
      <c r="JC27" s="149">
        <v>5.45</v>
      </c>
      <c r="JD27" s="149">
        <v>3.0</v>
      </c>
      <c r="JE27" s="149">
        <v>62.64</v>
      </c>
      <c r="JF27" s="149">
        <v>49.08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138.0</v>
      </c>
      <c r="JQ27" s="78">
        <v>32.8</v>
      </c>
      <c r="JR27" s="78">
        <v>0.0</v>
      </c>
      <c r="JS27" s="78">
        <v>0.0</v>
      </c>
      <c r="JT27" s="78">
        <v>0.0</v>
      </c>
      <c r="JU27" s="78">
        <v>2.0</v>
      </c>
      <c r="JV27" s="78">
        <v>47.0</v>
      </c>
      <c r="JW27" s="78">
        <v>46.0</v>
      </c>
      <c r="JX27" s="78">
        <v>138.0</v>
      </c>
      <c r="JY27" s="78">
        <v>34.5</v>
      </c>
      <c r="JZ27" s="78">
        <v>102.0</v>
      </c>
      <c r="KA27" s="78">
        <v>5.6</v>
      </c>
      <c r="KB27" s="78">
        <v>2.3</v>
      </c>
      <c r="KC27" s="78">
        <v>2.0</v>
      </c>
      <c r="KD27" s="78">
        <v>54.0</v>
      </c>
      <c r="KE27" s="78">
        <v>52.0</v>
      </c>
      <c r="KF27" s="89"/>
      <c r="KG27" s="79">
        <v>140.0</v>
      </c>
      <c r="KH27" s="238">
        <v>34.0</v>
      </c>
      <c r="KI27" s="238" t="s">
        <v>98</v>
      </c>
      <c r="KJ27" s="238" t="s">
        <v>98</v>
      </c>
      <c r="KK27" s="79"/>
      <c r="KL27" s="79">
        <v>1.0</v>
      </c>
      <c r="KM27" s="79">
        <v>50.0</v>
      </c>
      <c r="KN27" s="79">
        <v>50.0</v>
      </c>
      <c r="KO27" s="79">
        <v>140.0</v>
      </c>
      <c r="KP27" s="235">
        <v>34.0</v>
      </c>
      <c r="KQ27" s="235">
        <v>3.0</v>
      </c>
      <c r="KR27" s="235">
        <v>0.2</v>
      </c>
      <c r="KS27" s="79"/>
      <c r="KT27" s="79">
        <v>1.0</v>
      </c>
      <c r="KU27" s="79">
        <v>48.0</v>
      </c>
      <c r="KV27" s="79">
        <v>46.0</v>
      </c>
      <c r="KW27" s="89"/>
      <c r="KX27" s="81">
        <v>133.0</v>
      </c>
      <c r="KY27" s="81">
        <v>34.0</v>
      </c>
      <c r="KZ27" s="81">
        <v>157.0</v>
      </c>
      <c r="LA27" s="81">
        <v>7.2</v>
      </c>
      <c r="LB27" s="81">
        <v>2.0</v>
      </c>
      <c r="LC27" s="81">
        <v>3.0</v>
      </c>
      <c r="LD27" s="81">
        <v>54.0</v>
      </c>
      <c r="LE27" s="81">
        <v>53.0</v>
      </c>
      <c r="LF27" s="81">
        <v>133.0</v>
      </c>
      <c r="LG27" s="81">
        <v>34.0</v>
      </c>
      <c r="LH27" s="81">
        <v>349.0</v>
      </c>
      <c r="LI27" s="81">
        <v>17.1</v>
      </c>
      <c r="LJ27" s="81">
        <v>5.0</v>
      </c>
      <c r="LK27" s="81">
        <v>5.0</v>
      </c>
      <c r="LL27" s="81">
        <v>58.0</v>
      </c>
      <c r="LM27" s="81">
        <v>56.0</v>
      </c>
      <c r="LN27" s="89"/>
      <c r="LO27" s="82">
        <v>337.0</v>
      </c>
      <c r="LP27" s="82">
        <v>289.0</v>
      </c>
      <c r="LQ27" s="82">
        <v>162.0</v>
      </c>
      <c r="LR27" s="82">
        <v>68.0</v>
      </c>
      <c r="LS27" s="82">
        <v>337.0</v>
      </c>
      <c r="LT27" s="82">
        <v>49.0</v>
      </c>
      <c r="LU27" s="82">
        <v>4.8</v>
      </c>
      <c r="LV27" s="82">
        <v>143.0</v>
      </c>
      <c r="LW27" s="82">
        <v>89.0</v>
      </c>
      <c r="LX27" s="82">
        <v>58.0</v>
      </c>
      <c r="LY27" s="82">
        <v>54.0</v>
      </c>
      <c r="LZ27" s="82">
        <v>12.0</v>
      </c>
      <c r="MA27" s="83">
        <v>113.0</v>
      </c>
      <c r="MB27" s="83">
        <v>9.6</v>
      </c>
      <c r="MC27" s="83">
        <v>143.0</v>
      </c>
      <c r="MD27" s="83">
        <v>200.0</v>
      </c>
      <c r="ME27" s="83">
        <v>78.0</v>
      </c>
      <c r="MF27" s="83">
        <v>61.0</v>
      </c>
      <c r="MG27" s="83">
        <v>12.0</v>
      </c>
      <c r="MH27" s="82">
        <v>0.0</v>
      </c>
      <c r="MI27" s="82">
        <v>0.0</v>
      </c>
      <c r="MJ27" s="82">
        <v>0.0</v>
      </c>
      <c r="MK27" s="82">
        <v>0.0</v>
      </c>
      <c r="ML27" s="82">
        <v>40.0</v>
      </c>
      <c r="MM27" s="82">
        <v>39.0</v>
      </c>
      <c r="MN27" s="82">
        <v>5.0</v>
      </c>
      <c r="MO27" s="86"/>
      <c r="MP27" s="87"/>
      <c r="MQ27" s="83">
        <v>4.9</v>
      </c>
      <c r="MR27" s="83">
        <v>1.6</v>
      </c>
      <c r="MS27" s="83">
        <v>34.0</v>
      </c>
      <c r="MT27" s="83">
        <v>36.0</v>
      </c>
      <c r="MU27" s="121">
        <v>41.0</v>
      </c>
      <c r="MV27" s="88" t="s">
        <v>143</v>
      </c>
      <c r="MW27" s="82">
        <v>5.0</v>
      </c>
      <c r="MX27" s="87"/>
      <c r="MY27" s="87"/>
      <c r="MZ27" s="83">
        <v>9.9</v>
      </c>
      <c r="NA27" s="83">
        <v>3.7</v>
      </c>
      <c r="NB27" s="83">
        <v>178.0</v>
      </c>
      <c r="NC27" s="83">
        <v>35.0</v>
      </c>
      <c r="ND27" s="83">
        <v>41.0</v>
      </c>
      <c r="NE27" s="83">
        <v>40.0</v>
      </c>
      <c r="NF27" s="82">
        <v>5.0</v>
      </c>
      <c r="NG27" s="87"/>
      <c r="NH27" s="87"/>
      <c r="NI27" s="82">
        <v>0.0</v>
      </c>
      <c r="NJ27" s="82">
        <v>0.0</v>
      </c>
      <c r="NK27" s="82">
        <v>0.0</v>
      </c>
      <c r="NL27" s="82">
        <v>35.0</v>
      </c>
      <c r="NM27" s="82">
        <v>52.0</v>
      </c>
      <c r="NN27" s="82">
        <v>58.0</v>
      </c>
      <c r="NO27" s="82">
        <v>4.0</v>
      </c>
      <c r="NP27" s="87"/>
    </row>
    <row r="28" ht="14.25" customHeight="1">
      <c r="A28" s="49">
        <v>0.625</v>
      </c>
      <c r="B28" s="50"/>
      <c r="C28" s="51">
        <v>50.28</v>
      </c>
      <c r="D28" s="53">
        <v>345.0</v>
      </c>
      <c r="E28" s="53">
        <v>136.0</v>
      </c>
      <c r="F28" s="53">
        <v>79.0</v>
      </c>
      <c r="G28" s="53">
        <v>17.6</v>
      </c>
      <c r="H28" s="54"/>
      <c r="I28" s="53">
        <v>6.0</v>
      </c>
      <c r="J28" s="53">
        <v>53.0</v>
      </c>
      <c r="K28" s="53">
        <v>52.0</v>
      </c>
      <c r="L28" s="53">
        <v>139.0</v>
      </c>
      <c r="M28" s="53">
        <v>169.0</v>
      </c>
      <c r="N28" s="53">
        <v>40.1</v>
      </c>
      <c r="O28" s="54"/>
      <c r="P28" s="53">
        <v>6.0</v>
      </c>
      <c r="Q28" s="53">
        <v>57.0</v>
      </c>
      <c r="R28" s="53">
        <v>52.0</v>
      </c>
      <c r="S28" s="53">
        <v>344.4</v>
      </c>
      <c r="T28" s="53">
        <v>327.1</v>
      </c>
      <c r="U28" s="53">
        <v>190.2</v>
      </c>
      <c r="V28" s="54"/>
      <c r="W28" s="53">
        <v>340.3</v>
      </c>
      <c r="X28" s="53">
        <v>297.7</v>
      </c>
      <c r="Y28" s="53">
        <v>156.7</v>
      </c>
      <c r="Z28" s="54"/>
      <c r="AA28" s="53">
        <v>344.5</v>
      </c>
      <c r="AB28" s="53">
        <v>396.7</v>
      </c>
      <c r="AC28" s="53">
        <v>279.6</v>
      </c>
      <c r="AD28" s="54"/>
      <c r="AE28" s="53">
        <v>344.7</v>
      </c>
      <c r="AF28" s="53">
        <v>364.5</v>
      </c>
      <c r="AG28" s="53">
        <v>204.5</v>
      </c>
      <c r="AH28" s="54"/>
      <c r="AI28" s="53">
        <v>351.4</v>
      </c>
      <c r="AJ28" s="53">
        <v>458.5</v>
      </c>
      <c r="AK28" s="53">
        <v>275.5</v>
      </c>
      <c r="AL28" s="54"/>
      <c r="AM28" s="53">
        <v>342.7</v>
      </c>
      <c r="AN28" s="53">
        <v>474.2</v>
      </c>
      <c r="AO28" s="53">
        <v>264.5</v>
      </c>
      <c r="AP28" s="54"/>
      <c r="AQ28" s="182">
        <f t="shared" ref="AQ28:AS28" si="47">E28</f>
        <v>136</v>
      </c>
      <c r="AR28" s="54">
        <f t="shared" si="47"/>
        <v>79</v>
      </c>
      <c r="AS28" s="56">
        <f t="shared" si="47"/>
        <v>17.6</v>
      </c>
      <c r="AT28" s="54"/>
      <c r="AU28" s="54">
        <f t="shared" ref="AU28:AW28" si="48">L28</f>
        <v>139</v>
      </c>
      <c r="AV28" s="54">
        <f t="shared" si="48"/>
        <v>169</v>
      </c>
      <c r="AW28" s="54">
        <f t="shared" si="48"/>
        <v>40.1</v>
      </c>
      <c r="AX28" s="54"/>
      <c r="AY28" s="182">
        <f t="shared" ref="AY28:AY37" si="52">E28</f>
        <v>136</v>
      </c>
      <c r="AZ28" s="54"/>
      <c r="BA28" s="54"/>
      <c r="BB28" s="54"/>
      <c r="BC28" s="89"/>
      <c r="BD28" s="54">
        <v>139.0</v>
      </c>
      <c r="BE28" s="53">
        <v>0.0</v>
      </c>
      <c r="BF28" s="53">
        <v>0.0</v>
      </c>
      <c r="BG28" s="127">
        <v>0.0</v>
      </c>
      <c r="BH28" s="54"/>
      <c r="BI28" s="53">
        <v>2.0</v>
      </c>
      <c r="BJ28" s="127">
        <v>87.0</v>
      </c>
      <c r="BK28" s="127">
        <v>75.0</v>
      </c>
      <c r="BL28" s="89"/>
      <c r="BM28" s="58">
        <v>342.0</v>
      </c>
      <c r="BN28" s="58">
        <v>146.0</v>
      </c>
      <c r="BO28" s="58">
        <v>260.0</v>
      </c>
      <c r="BP28" s="58">
        <v>13.0</v>
      </c>
      <c r="BQ28" s="59"/>
      <c r="BR28" s="58">
        <v>6.0</v>
      </c>
      <c r="BS28" s="58">
        <v>65.0</v>
      </c>
      <c r="BT28" s="58">
        <v>56.0</v>
      </c>
      <c r="BU28" s="59">
        <f t="shared" si="7"/>
        <v>342</v>
      </c>
      <c r="BV28" s="58">
        <v>355.0</v>
      </c>
      <c r="BW28" s="58">
        <v>208.0</v>
      </c>
      <c r="BX28" s="58">
        <v>29.0</v>
      </c>
      <c r="BY28" s="58">
        <v>334.0</v>
      </c>
      <c r="BZ28" s="58">
        <v>380.0</v>
      </c>
      <c r="CA28" s="58">
        <v>209.0</v>
      </c>
      <c r="CB28" s="58">
        <v>26.0</v>
      </c>
      <c r="CC28" s="58">
        <v>340.0</v>
      </c>
      <c r="CD28" s="58">
        <v>316.0</v>
      </c>
      <c r="CE28" s="58">
        <v>180.0</v>
      </c>
      <c r="CF28" s="58">
        <v>2.0</v>
      </c>
      <c r="CG28" s="58">
        <v>338.0</v>
      </c>
      <c r="CH28" s="58">
        <v>311.0</v>
      </c>
      <c r="CI28" s="58">
        <v>182.0</v>
      </c>
      <c r="CJ28" s="58">
        <v>3.0</v>
      </c>
      <c r="CK28" s="58">
        <v>349.0</v>
      </c>
      <c r="CL28" s="58">
        <v>277.0</v>
      </c>
      <c r="CM28" s="58">
        <v>166.0</v>
      </c>
      <c r="CN28" s="58">
        <v>2.0</v>
      </c>
      <c r="CO28" s="58">
        <v>332.0</v>
      </c>
      <c r="CP28" s="58">
        <v>311.0</v>
      </c>
      <c r="CQ28" s="58">
        <v>155.0</v>
      </c>
      <c r="CR28" s="58">
        <v>2.0</v>
      </c>
      <c r="CS28" s="58">
        <v>335.0</v>
      </c>
      <c r="CT28" s="58">
        <v>308.0</v>
      </c>
      <c r="CU28" s="58">
        <v>185.0</v>
      </c>
      <c r="CV28" s="58">
        <v>101.0</v>
      </c>
      <c r="CW28" s="58">
        <v>336.0</v>
      </c>
      <c r="CX28" s="58">
        <v>261.0</v>
      </c>
      <c r="CY28" s="58">
        <v>126.0</v>
      </c>
      <c r="CZ28" s="58">
        <v>73.0</v>
      </c>
      <c r="DA28" s="58">
        <v>324.0</v>
      </c>
      <c r="DB28" s="58">
        <v>267.0</v>
      </c>
      <c r="DC28" s="58">
        <v>128.0</v>
      </c>
      <c r="DD28" s="58">
        <v>69.0</v>
      </c>
      <c r="DE28" s="59">
        <f t="shared" si="8"/>
        <v>146</v>
      </c>
      <c r="DF28" s="58">
        <v>35.0</v>
      </c>
      <c r="DG28" s="59">
        <f t="shared" ref="DG28:DH28" si="49">BO28</f>
        <v>260</v>
      </c>
      <c r="DH28" s="59">
        <f t="shared" si="49"/>
        <v>13</v>
      </c>
      <c r="DI28" s="59"/>
      <c r="DJ28" s="58">
        <v>7.0</v>
      </c>
      <c r="DK28" s="58">
        <v>57.0</v>
      </c>
      <c r="DL28" s="58">
        <v>51.0</v>
      </c>
      <c r="DM28" s="89"/>
      <c r="DN28" s="61">
        <v>339.0</v>
      </c>
      <c r="DO28" s="61">
        <v>140.0</v>
      </c>
      <c r="DP28" s="61">
        <v>35.48</v>
      </c>
      <c r="DQ28" s="61">
        <v>19.6</v>
      </c>
      <c r="DR28" s="61">
        <v>5.82</v>
      </c>
      <c r="DS28" s="61">
        <v>8.0</v>
      </c>
      <c r="DT28" s="61">
        <v>43.0</v>
      </c>
      <c r="DU28" s="61">
        <v>52.6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343.0</v>
      </c>
      <c r="EF28" s="226">
        <v>138.0</v>
      </c>
      <c r="EG28" s="226">
        <v>73.0</v>
      </c>
      <c r="EH28" s="226">
        <v>3.1</v>
      </c>
      <c r="EI28" s="64"/>
      <c r="EJ28" s="226">
        <v>9.0</v>
      </c>
      <c r="EK28" s="226">
        <v>53.0</v>
      </c>
      <c r="EL28" s="226">
        <v>53.0</v>
      </c>
      <c r="EM28" s="226">
        <v>138.0</v>
      </c>
      <c r="EN28" s="226">
        <v>89.0</v>
      </c>
      <c r="EO28" s="226">
        <v>3.9</v>
      </c>
      <c r="EP28" s="64"/>
      <c r="EQ28" s="226">
        <v>9.0</v>
      </c>
      <c r="ER28" s="226">
        <v>53.0</v>
      </c>
      <c r="ES28" s="226">
        <v>53.0</v>
      </c>
      <c r="ET28" s="226">
        <v>343.0</v>
      </c>
      <c r="EU28" s="226">
        <v>0.0</v>
      </c>
      <c r="EV28" s="226">
        <v>0.0</v>
      </c>
      <c r="EW28" s="226">
        <v>0.0</v>
      </c>
      <c r="EX28" s="226">
        <v>342.0</v>
      </c>
      <c r="EY28" s="226">
        <v>256.0</v>
      </c>
      <c r="EZ28" s="226">
        <v>149.3</v>
      </c>
      <c r="FA28" s="226">
        <v>-4.6</v>
      </c>
      <c r="FB28" s="226">
        <v>340.0</v>
      </c>
      <c r="FC28" s="226">
        <v>0.0</v>
      </c>
      <c r="FD28" s="226">
        <v>0.0</v>
      </c>
      <c r="FE28" s="226">
        <v>0.0</v>
      </c>
      <c r="FF28" s="226">
        <v>340.0</v>
      </c>
      <c r="FG28" s="226">
        <v>256.0</v>
      </c>
      <c r="FH28" s="226">
        <v>149.1</v>
      </c>
      <c r="FI28" s="226">
        <v>-2.3</v>
      </c>
      <c r="FJ28" s="226">
        <v>341.0</v>
      </c>
      <c r="FK28" s="226">
        <v>246.0</v>
      </c>
      <c r="FL28" s="226">
        <v>142.9</v>
      </c>
      <c r="FM28" s="64"/>
      <c r="FN28" s="226">
        <v>343.0</v>
      </c>
      <c r="FO28" s="226">
        <v>263.0</v>
      </c>
      <c r="FP28" s="226">
        <v>143.5</v>
      </c>
      <c r="FQ28" s="226">
        <v>6.0</v>
      </c>
      <c r="FR28" s="226">
        <v>138.0</v>
      </c>
      <c r="FS28" s="64"/>
      <c r="FT28" s="63">
        <v>11.42</v>
      </c>
      <c r="FU28" s="64"/>
      <c r="FV28" s="226">
        <v>138.0</v>
      </c>
      <c r="FW28" s="64"/>
      <c r="FX28" s="64"/>
      <c r="FY28" s="64"/>
      <c r="FZ28" s="89"/>
      <c r="GA28" s="65">
        <v>343.0</v>
      </c>
      <c r="GB28" s="66">
        <v>418.37</v>
      </c>
      <c r="GC28" s="66">
        <v>261.74</v>
      </c>
      <c r="GD28" s="66">
        <v>-7.79</v>
      </c>
      <c r="GE28" s="66">
        <v>343.0</v>
      </c>
      <c r="GF28" s="66">
        <v>428.63</v>
      </c>
      <c r="GG28" s="66">
        <v>252.77</v>
      </c>
      <c r="GH28" s="66">
        <v>-4.52</v>
      </c>
      <c r="GI28" s="66">
        <v>343.0</v>
      </c>
      <c r="GJ28" s="66">
        <v>245.16</v>
      </c>
      <c r="GK28" s="66">
        <v>-141.97</v>
      </c>
      <c r="GL28" s="66">
        <v>-10.97</v>
      </c>
      <c r="GM28" s="66">
        <v>343.0</v>
      </c>
      <c r="GN28" s="66">
        <v>224.06</v>
      </c>
      <c r="GO28" s="66">
        <v>-142.22</v>
      </c>
      <c r="GP28" s="66">
        <v>-18.85</v>
      </c>
      <c r="GQ28" s="66">
        <v>343.0</v>
      </c>
      <c r="GR28" s="66">
        <v>173.34</v>
      </c>
      <c r="GS28" s="66">
        <v>-106.96</v>
      </c>
      <c r="GT28" s="66">
        <v>25.04</v>
      </c>
      <c r="GU28" s="66">
        <v>343.0</v>
      </c>
      <c r="GV28" s="66">
        <v>186.81</v>
      </c>
      <c r="GW28" s="66">
        <v>-108.88</v>
      </c>
      <c r="GX28" s="66">
        <v>22.36</v>
      </c>
      <c r="GY28" s="89"/>
      <c r="GZ28" s="98" t="s">
        <v>91</v>
      </c>
      <c r="HA28" s="98" t="s">
        <v>92</v>
      </c>
      <c r="HB28" s="98">
        <v>349.0</v>
      </c>
      <c r="HC28" s="97">
        <f t="shared" si="10"/>
        <v>17.45</v>
      </c>
      <c r="HD28" s="97">
        <f t="shared" si="11"/>
        <v>6.98</v>
      </c>
      <c r="HE28" s="98">
        <v>8.0</v>
      </c>
      <c r="HF28" s="99">
        <v>50.0</v>
      </c>
      <c r="HG28" s="99">
        <v>48.0</v>
      </c>
      <c r="HH28" s="98" t="s">
        <v>91</v>
      </c>
      <c r="HI28" s="98" t="s">
        <v>92</v>
      </c>
      <c r="HJ28" s="98">
        <v>44.0</v>
      </c>
      <c r="HK28" s="97">
        <f t="shared" si="12"/>
        <v>2.2</v>
      </c>
      <c r="HL28" s="97">
        <f t="shared" si="13"/>
        <v>0.88</v>
      </c>
      <c r="HM28" s="98">
        <v>5.0</v>
      </c>
      <c r="HN28" s="99">
        <v>62.0</v>
      </c>
      <c r="HO28" s="99">
        <v>58.0</v>
      </c>
      <c r="HP28" s="98" t="s">
        <v>91</v>
      </c>
      <c r="HQ28" s="98" t="s">
        <v>92</v>
      </c>
      <c r="HR28" s="98">
        <v>294.0</v>
      </c>
      <c r="HS28" s="97">
        <f t="shared" si="14"/>
        <v>14.7</v>
      </c>
      <c r="HT28" s="97">
        <f t="shared" si="15"/>
        <v>5.88</v>
      </c>
      <c r="HU28" s="98">
        <v>7.0</v>
      </c>
      <c r="HV28" s="99">
        <v>58.0</v>
      </c>
      <c r="HW28" s="99">
        <v>58.0</v>
      </c>
      <c r="HX28" s="89"/>
      <c r="HY28" s="72">
        <v>136.0</v>
      </c>
      <c r="HZ28" s="72">
        <v>33.0</v>
      </c>
      <c r="IA28" s="72">
        <v>82.0</v>
      </c>
      <c r="IB28" s="72">
        <v>4.2</v>
      </c>
      <c r="IC28" s="73"/>
      <c r="ID28" s="72">
        <v>2.0</v>
      </c>
      <c r="IE28" s="72">
        <v>58.0</v>
      </c>
      <c r="IF28" s="72">
        <v>38.0</v>
      </c>
      <c r="IG28" s="89"/>
      <c r="IH28" s="74">
        <v>134.0</v>
      </c>
      <c r="II28" s="74">
        <v>32.2</v>
      </c>
      <c r="IJ28" s="74">
        <v>252.0</v>
      </c>
      <c r="IK28" s="74">
        <v>12.9</v>
      </c>
      <c r="IL28" s="74">
        <v>13.9</v>
      </c>
      <c r="IM28" s="74">
        <v>6.0</v>
      </c>
      <c r="IN28" s="74">
        <v>44.0</v>
      </c>
      <c r="IO28" s="74">
        <v>44.0</v>
      </c>
      <c r="IP28" s="74">
        <v>134.0</v>
      </c>
      <c r="IQ28" s="74">
        <v>32.8</v>
      </c>
      <c r="IR28" s="74">
        <v>72.0</v>
      </c>
      <c r="IS28" s="74">
        <v>4.3</v>
      </c>
      <c r="IT28" s="74">
        <v>4.8</v>
      </c>
      <c r="IU28" s="74">
        <v>12.0</v>
      </c>
      <c r="IV28" s="74">
        <v>46.0</v>
      </c>
      <c r="IW28" s="74">
        <v>44.0</v>
      </c>
      <c r="IX28" s="89"/>
      <c r="IY28" s="149">
        <v>139.06</v>
      </c>
      <c r="IZ28" s="149">
        <v>34.81</v>
      </c>
      <c r="JA28" s="149">
        <v>385.2</v>
      </c>
      <c r="JB28" s="149">
        <v>19.26</v>
      </c>
      <c r="JC28" s="149">
        <v>7.04</v>
      </c>
      <c r="JD28" s="149">
        <v>3.0</v>
      </c>
      <c r="JE28" s="149">
        <v>58.5</v>
      </c>
      <c r="JF28" s="149">
        <v>52.29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138.0</v>
      </c>
      <c r="JQ28" s="78">
        <v>32.8</v>
      </c>
      <c r="JR28" s="78">
        <v>0.0</v>
      </c>
      <c r="JS28" s="78">
        <v>0.0</v>
      </c>
      <c r="JT28" s="78">
        <v>0.0</v>
      </c>
      <c r="JU28" s="78">
        <v>2.0</v>
      </c>
      <c r="JV28" s="78">
        <v>47.0</v>
      </c>
      <c r="JW28" s="78">
        <v>46.0</v>
      </c>
      <c r="JX28" s="78">
        <v>138.0</v>
      </c>
      <c r="JY28" s="78">
        <v>34.5</v>
      </c>
      <c r="JZ28" s="78">
        <v>88.0</v>
      </c>
      <c r="KA28" s="78">
        <v>4.7</v>
      </c>
      <c r="KB28" s="78">
        <v>2.0</v>
      </c>
      <c r="KC28" s="78">
        <v>2.0</v>
      </c>
      <c r="KD28" s="78">
        <v>55.0</v>
      </c>
      <c r="KE28" s="78">
        <v>53.0</v>
      </c>
      <c r="KF28" s="89"/>
      <c r="KG28" s="79">
        <v>139.0</v>
      </c>
      <c r="KH28" s="238">
        <v>34.0</v>
      </c>
      <c r="KI28" s="238">
        <v>52.0</v>
      </c>
      <c r="KJ28" s="238">
        <v>2.6</v>
      </c>
      <c r="KK28" s="79"/>
      <c r="KL28" s="79">
        <v>1.0</v>
      </c>
      <c r="KM28" s="79">
        <v>50.0</v>
      </c>
      <c r="KN28" s="79">
        <v>50.0</v>
      </c>
      <c r="KO28" s="79">
        <v>139.0</v>
      </c>
      <c r="KP28" s="235">
        <v>34.0</v>
      </c>
      <c r="KQ28" s="235">
        <v>2.0</v>
      </c>
      <c r="KR28" s="235">
        <v>0.1</v>
      </c>
      <c r="KS28" s="79"/>
      <c r="KT28" s="79">
        <v>1.0</v>
      </c>
      <c r="KU28" s="79">
        <v>48.0</v>
      </c>
      <c r="KV28" s="79">
        <v>46.0</v>
      </c>
      <c r="KW28" s="89"/>
      <c r="KX28" s="81">
        <v>134.0</v>
      </c>
      <c r="KY28" s="81">
        <v>34.0</v>
      </c>
      <c r="KZ28" s="81">
        <v>216.0</v>
      </c>
      <c r="LA28" s="81">
        <v>10.6</v>
      </c>
      <c r="LB28" s="81">
        <v>2.0</v>
      </c>
      <c r="LC28" s="81">
        <v>3.0</v>
      </c>
      <c r="LD28" s="81">
        <v>55.0</v>
      </c>
      <c r="LE28" s="81">
        <v>55.0</v>
      </c>
      <c r="LF28" s="81">
        <v>134.0</v>
      </c>
      <c r="LG28" s="81">
        <v>34.0</v>
      </c>
      <c r="LH28" s="81">
        <v>147.0</v>
      </c>
      <c r="LI28" s="81">
        <v>7.2</v>
      </c>
      <c r="LJ28" s="81">
        <v>5.0</v>
      </c>
      <c r="LK28" s="81">
        <v>5.0</v>
      </c>
      <c r="LL28" s="81">
        <v>56.0</v>
      </c>
      <c r="LM28" s="81">
        <v>56.0</v>
      </c>
      <c r="LN28" s="89"/>
      <c r="LO28" s="82">
        <v>334.0</v>
      </c>
      <c r="LP28" s="82">
        <v>293.0</v>
      </c>
      <c r="LQ28" s="82">
        <v>165.0</v>
      </c>
      <c r="LR28" s="82">
        <v>69.0</v>
      </c>
      <c r="LS28" s="82">
        <v>334.0</v>
      </c>
      <c r="LT28" s="82">
        <v>81.0</v>
      </c>
      <c r="LU28" s="82">
        <v>11.5</v>
      </c>
      <c r="LV28" s="82">
        <v>142.0</v>
      </c>
      <c r="LW28" s="82">
        <v>81.0</v>
      </c>
      <c r="LX28" s="82">
        <v>57.0</v>
      </c>
      <c r="LY28" s="82">
        <v>55.0</v>
      </c>
      <c r="LZ28" s="82">
        <v>12.0</v>
      </c>
      <c r="MA28" s="83">
        <v>120.0</v>
      </c>
      <c r="MB28" s="83">
        <v>6.3</v>
      </c>
      <c r="MC28" s="83">
        <v>142.0</v>
      </c>
      <c r="MD28" s="83">
        <v>212.0</v>
      </c>
      <c r="ME28" s="83">
        <v>80.0</v>
      </c>
      <c r="MF28" s="82">
        <v>69.0</v>
      </c>
      <c r="MG28" s="83">
        <v>12.0</v>
      </c>
      <c r="MH28" s="82">
        <v>0.0</v>
      </c>
      <c r="MI28" s="82">
        <v>0.0</v>
      </c>
      <c r="MJ28" s="82">
        <v>0.0</v>
      </c>
      <c r="MK28" s="82">
        <v>0.0</v>
      </c>
      <c r="ML28" s="82">
        <v>40.0</v>
      </c>
      <c r="MM28" s="82">
        <v>39.0</v>
      </c>
      <c r="MN28" s="82">
        <v>5.0</v>
      </c>
      <c r="MO28" s="86"/>
      <c r="MP28" s="87"/>
      <c r="MQ28" s="83">
        <v>11.3</v>
      </c>
      <c r="MR28" s="83">
        <v>3.7</v>
      </c>
      <c r="MS28" s="83">
        <v>191.0</v>
      </c>
      <c r="MT28" s="83">
        <v>36.0</v>
      </c>
      <c r="MU28" s="83">
        <v>39.0</v>
      </c>
      <c r="MV28" s="88" t="s">
        <v>143</v>
      </c>
      <c r="MW28" s="83">
        <v>5.0</v>
      </c>
      <c r="MX28" s="88"/>
      <c r="MY28" s="88"/>
      <c r="MZ28" s="83">
        <v>11.5</v>
      </c>
      <c r="NA28" s="83">
        <v>4.0</v>
      </c>
      <c r="NB28" s="83">
        <v>187.0</v>
      </c>
      <c r="NC28" s="83">
        <v>35.0</v>
      </c>
      <c r="ND28" s="83">
        <v>41.0</v>
      </c>
      <c r="NE28" s="83">
        <v>40.0</v>
      </c>
      <c r="NF28" s="83">
        <v>5.0</v>
      </c>
      <c r="NG28" s="87"/>
      <c r="NH28" s="87"/>
      <c r="NI28" s="82">
        <v>0.0</v>
      </c>
      <c r="NJ28" s="82">
        <v>0.0</v>
      </c>
      <c r="NK28" s="82">
        <v>0.0</v>
      </c>
      <c r="NL28" s="82">
        <v>35.0</v>
      </c>
      <c r="NM28" s="82">
        <v>52.0</v>
      </c>
      <c r="NN28" s="82">
        <v>58.0</v>
      </c>
      <c r="NO28" s="82">
        <v>4.0</v>
      </c>
      <c r="NP28" s="87"/>
    </row>
    <row r="29" ht="14.25" customHeight="1">
      <c r="A29" s="49">
        <v>0.666666666666667</v>
      </c>
      <c r="B29" s="50"/>
      <c r="C29" s="51">
        <v>50.31</v>
      </c>
      <c r="D29" s="53">
        <v>344.0</v>
      </c>
      <c r="E29" s="53">
        <v>136.0</v>
      </c>
      <c r="F29" s="53">
        <v>81.0</v>
      </c>
      <c r="G29" s="53">
        <v>17.5</v>
      </c>
      <c r="H29" s="54"/>
      <c r="I29" s="53">
        <v>6.0</v>
      </c>
      <c r="J29" s="53">
        <v>54.0</v>
      </c>
      <c r="K29" s="53">
        <v>52.0</v>
      </c>
      <c r="L29" s="53">
        <v>140.0</v>
      </c>
      <c r="M29" s="53">
        <v>150.0</v>
      </c>
      <c r="N29" s="53">
        <v>37.2</v>
      </c>
      <c r="O29" s="54"/>
      <c r="P29" s="53">
        <v>6.0</v>
      </c>
      <c r="Q29" s="53">
        <v>57.0</v>
      </c>
      <c r="R29" s="53">
        <v>54.0</v>
      </c>
      <c r="S29" s="53">
        <v>345.4</v>
      </c>
      <c r="T29" s="53">
        <v>299.5</v>
      </c>
      <c r="U29" s="53">
        <v>177.5</v>
      </c>
      <c r="V29" s="54"/>
      <c r="W29" s="53">
        <v>341.4</v>
      </c>
      <c r="X29" s="53">
        <v>270.8</v>
      </c>
      <c r="Y29" s="53">
        <v>136.6</v>
      </c>
      <c r="Z29" s="54"/>
      <c r="AA29" s="53">
        <v>346.8</v>
      </c>
      <c r="AB29" s="53">
        <v>406.8</v>
      </c>
      <c r="AC29" s="53">
        <v>235.9</v>
      </c>
      <c r="AD29" s="54"/>
      <c r="AE29" s="53">
        <v>346.6</v>
      </c>
      <c r="AF29" s="53">
        <v>364.2</v>
      </c>
      <c r="AG29" s="53">
        <v>211.4</v>
      </c>
      <c r="AH29" s="54"/>
      <c r="AI29" s="53">
        <v>354.2</v>
      </c>
      <c r="AJ29" s="53">
        <v>439.3</v>
      </c>
      <c r="AK29" s="53">
        <v>253.4</v>
      </c>
      <c r="AL29" s="54"/>
      <c r="AM29" s="53">
        <v>344.5</v>
      </c>
      <c r="AN29" s="53">
        <v>437.1</v>
      </c>
      <c r="AO29" s="53">
        <v>253.5</v>
      </c>
      <c r="AP29" s="54"/>
      <c r="AQ29" s="182">
        <f t="shared" ref="AQ29:AS29" si="50">E29</f>
        <v>136</v>
      </c>
      <c r="AR29" s="54">
        <f t="shared" si="50"/>
        <v>81</v>
      </c>
      <c r="AS29" s="56">
        <f t="shared" si="50"/>
        <v>17.5</v>
      </c>
      <c r="AT29" s="54"/>
      <c r="AU29" s="54">
        <f t="shared" ref="AU29:AW29" si="51">L29</f>
        <v>140</v>
      </c>
      <c r="AV29" s="54">
        <f t="shared" si="51"/>
        <v>150</v>
      </c>
      <c r="AW29" s="54">
        <f t="shared" si="51"/>
        <v>37.2</v>
      </c>
      <c r="AX29" s="54"/>
      <c r="AY29" s="182">
        <f t="shared" si="52"/>
        <v>136</v>
      </c>
      <c r="AZ29" s="54"/>
      <c r="BA29" s="54"/>
      <c r="BB29" s="54"/>
      <c r="BC29" s="89"/>
      <c r="BD29" s="54">
        <v>140.0</v>
      </c>
      <c r="BE29" s="53">
        <v>0.0</v>
      </c>
      <c r="BF29" s="53">
        <v>0.0</v>
      </c>
      <c r="BG29" s="127">
        <v>0.0</v>
      </c>
      <c r="BH29" s="54"/>
      <c r="BI29" s="53">
        <v>2.0</v>
      </c>
      <c r="BJ29" s="127">
        <v>87.0</v>
      </c>
      <c r="BK29" s="127">
        <v>75.0</v>
      </c>
      <c r="BL29" s="89"/>
      <c r="BM29" s="58">
        <v>341.0</v>
      </c>
      <c r="BN29" s="58">
        <v>145.0</v>
      </c>
      <c r="BO29" s="58">
        <v>211.0</v>
      </c>
      <c r="BP29" s="58">
        <v>10.6</v>
      </c>
      <c r="BQ29" s="59"/>
      <c r="BR29" s="58">
        <v>6.0</v>
      </c>
      <c r="BS29" s="58">
        <v>65.0</v>
      </c>
      <c r="BT29" s="58">
        <v>65.0</v>
      </c>
      <c r="BU29" s="59">
        <f t="shared" si="7"/>
        <v>341</v>
      </c>
      <c r="BV29" s="58">
        <v>363.0</v>
      </c>
      <c r="BW29" s="58">
        <v>207.0</v>
      </c>
      <c r="BX29" s="58">
        <v>29.0</v>
      </c>
      <c r="BY29" s="58">
        <v>334.0</v>
      </c>
      <c r="BZ29" s="58">
        <v>380.0</v>
      </c>
      <c r="CA29" s="58">
        <v>209.0</v>
      </c>
      <c r="CB29" s="58">
        <v>25.0</v>
      </c>
      <c r="CC29" s="58">
        <v>340.0</v>
      </c>
      <c r="CD29" s="58">
        <v>323.0</v>
      </c>
      <c r="CE29" s="58">
        <v>184.0</v>
      </c>
      <c r="CF29" s="58">
        <v>10.0</v>
      </c>
      <c r="CG29" s="58">
        <v>338.0</v>
      </c>
      <c r="CH29" s="58">
        <v>332.0</v>
      </c>
      <c r="CI29" s="58">
        <v>185.0</v>
      </c>
      <c r="CJ29" s="58">
        <v>2.0</v>
      </c>
      <c r="CK29" s="58">
        <v>351.0</v>
      </c>
      <c r="CL29" s="58">
        <v>322.0</v>
      </c>
      <c r="CM29" s="58">
        <v>180.0</v>
      </c>
      <c r="CN29" s="58">
        <v>9.0</v>
      </c>
      <c r="CO29" s="58">
        <v>332.0</v>
      </c>
      <c r="CP29" s="58">
        <v>338.0</v>
      </c>
      <c r="CQ29" s="58">
        <v>168.0</v>
      </c>
      <c r="CR29" s="58">
        <v>10.0</v>
      </c>
      <c r="CS29" s="58">
        <v>338.0</v>
      </c>
      <c r="CT29" s="58">
        <v>343.0</v>
      </c>
      <c r="CU29" s="58">
        <v>186.0</v>
      </c>
      <c r="CV29" s="58">
        <v>108.0</v>
      </c>
      <c r="CW29" s="58">
        <v>338.0</v>
      </c>
      <c r="CX29" s="58">
        <v>247.0</v>
      </c>
      <c r="CY29" s="58">
        <v>112.0</v>
      </c>
      <c r="CZ29" s="58">
        <v>73.0</v>
      </c>
      <c r="DA29" s="58">
        <v>323.0</v>
      </c>
      <c r="DB29" s="58">
        <v>251.0</v>
      </c>
      <c r="DC29" s="58">
        <v>115.0</v>
      </c>
      <c r="DD29" s="58">
        <v>75.0</v>
      </c>
      <c r="DE29" s="59">
        <f t="shared" si="8"/>
        <v>145</v>
      </c>
      <c r="DF29" s="58">
        <v>35.1</v>
      </c>
      <c r="DG29" s="59">
        <f t="shared" ref="DG29:DH29" si="53">BO29</f>
        <v>211</v>
      </c>
      <c r="DH29" s="59">
        <f t="shared" si="53"/>
        <v>10.6</v>
      </c>
      <c r="DI29" s="59"/>
      <c r="DJ29" s="58">
        <v>7.0</v>
      </c>
      <c r="DK29" s="58">
        <v>56.0</v>
      </c>
      <c r="DL29" s="58">
        <v>52.0</v>
      </c>
      <c r="DM29" s="89"/>
      <c r="DN29" s="61">
        <v>340.0</v>
      </c>
      <c r="DO29" s="61">
        <v>140.0</v>
      </c>
      <c r="DP29" s="61">
        <v>43.14</v>
      </c>
      <c r="DQ29" s="61">
        <v>23.88</v>
      </c>
      <c r="DR29" s="61">
        <v>7.15</v>
      </c>
      <c r="DS29" s="61">
        <v>8.0</v>
      </c>
      <c r="DT29" s="61">
        <v>45.0</v>
      </c>
      <c r="DU29" s="61">
        <v>53.1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344.0</v>
      </c>
      <c r="EF29" s="226">
        <v>138.0</v>
      </c>
      <c r="EG29" s="226">
        <v>74.0</v>
      </c>
      <c r="EH29" s="226">
        <v>3.1</v>
      </c>
      <c r="EI29" s="64"/>
      <c r="EJ29" s="226">
        <v>9.0</v>
      </c>
      <c r="EK29" s="226">
        <v>51.0</v>
      </c>
      <c r="EL29" s="226">
        <v>53.0</v>
      </c>
      <c r="EM29" s="226">
        <v>138.0</v>
      </c>
      <c r="EN29" s="226">
        <v>89.0</v>
      </c>
      <c r="EO29" s="226">
        <v>3.8</v>
      </c>
      <c r="EP29" s="64"/>
      <c r="EQ29" s="226">
        <v>9.0</v>
      </c>
      <c r="ER29" s="226">
        <v>52.0</v>
      </c>
      <c r="ES29" s="226">
        <v>53.0</v>
      </c>
      <c r="ET29" s="226">
        <v>344.0</v>
      </c>
      <c r="EU29" s="226">
        <v>0.0</v>
      </c>
      <c r="EV29" s="226">
        <v>0.0</v>
      </c>
      <c r="EW29" s="226">
        <v>0.0</v>
      </c>
      <c r="EX29" s="226">
        <v>342.0</v>
      </c>
      <c r="EY29" s="226">
        <v>256.0</v>
      </c>
      <c r="EZ29" s="226">
        <v>149.2</v>
      </c>
      <c r="FA29" s="226">
        <v>-4.9</v>
      </c>
      <c r="FB29" s="226">
        <v>341.0</v>
      </c>
      <c r="FC29" s="226">
        <v>0.0</v>
      </c>
      <c r="FD29" s="226">
        <v>0.0</v>
      </c>
      <c r="FE29" s="226">
        <v>0.0</v>
      </c>
      <c r="FF29" s="226">
        <v>341.0</v>
      </c>
      <c r="FG29" s="226">
        <v>255.0</v>
      </c>
      <c r="FH29" s="226">
        <v>149.2</v>
      </c>
      <c r="FI29" s="226">
        <v>-0.6</v>
      </c>
      <c r="FJ29" s="226">
        <v>341.0</v>
      </c>
      <c r="FK29" s="226">
        <v>248.0</v>
      </c>
      <c r="FL29" s="226">
        <v>144.1</v>
      </c>
      <c r="FM29" s="64"/>
      <c r="FN29" s="226">
        <v>344.0</v>
      </c>
      <c r="FO29" s="226">
        <v>263.0</v>
      </c>
      <c r="FP29" s="226">
        <v>144.6</v>
      </c>
      <c r="FQ29" s="226">
        <v>8.7</v>
      </c>
      <c r="FR29" s="226">
        <v>138.0</v>
      </c>
      <c r="FS29" s="64"/>
      <c r="FT29" s="63">
        <v>6.73</v>
      </c>
      <c r="FU29" s="64"/>
      <c r="FV29" s="226">
        <v>138.0</v>
      </c>
      <c r="FW29" s="64"/>
      <c r="FX29" s="64"/>
      <c r="FY29" s="64"/>
      <c r="FZ29" s="89"/>
      <c r="GA29" s="65">
        <v>343.0</v>
      </c>
      <c r="GB29" s="66">
        <v>415.29</v>
      </c>
      <c r="GC29" s="66">
        <v>261.15</v>
      </c>
      <c r="GD29" s="66">
        <v>-4.77</v>
      </c>
      <c r="GE29" s="66">
        <v>343.0</v>
      </c>
      <c r="GF29" s="66">
        <v>441.96</v>
      </c>
      <c r="GG29" s="66">
        <v>259.15</v>
      </c>
      <c r="GH29" s="66">
        <v>0.0</v>
      </c>
      <c r="GI29" s="66">
        <v>343.0</v>
      </c>
      <c r="GJ29" s="66">
        <v>248.68</v>
      </c>
      <c r="GK29" s="66">
        <v>-144.48</v>
      </c>
      <c r="GL29" s="66">
        <v>-12.23</v>
      </c>
      <c r="GM29" s="66">
        <v>343.0</v>
      </c>
      <c r="GN29" s="66">
        <v>228.75</v>
      </c>
      <c r="GO29" s="66">
        <v>-144.57</v>
      </c>
      <c r="GP29" s="66">
        <v>-21.11</v>
      </c>
      <c r="GQ29" s="66">
        <v>343.0</v>
      </c>
      <c r="GR29" s="66">
        <v>183.91</v>
      </c>
      <c r="GS29" s="66">
        <v>-115.59</v>
      </c>
      <c r="GT29" s="66">
        <v>22.36</v>
      </c>
      <c r="GU29" s="66">
        <v>343.0</v>
      </c>
      <c r="GV29" s="66">
        <v>201.35</v>
      </c>
      <c r="GW29" s="66">
        <v>-114.16</v>
      </c>
      <c r="GX29" s="66">
        <v>20.27</v>
      </c>
      <c r="GY29" s="89"/>
      <c r="GZ29" s="98" t="s">
        <v>91</v>
      </c>
      <c r="HA29" s="98" t="s">
        <v>92</v>
      </c>
      <c r="HB29" s="98">
        <v>417.0</v>
      </c>
      <c r="HC29" s="97">
        <f t="shared" si="10"/>
        <v>20.85</v>
      </c>
      <c r="HD29" s="97">
        <f t="shared" si="11"/>
        <v>8.34</v>
      </c>
      <c r="HE29" s="98">
        <v>8.0</v>
      </c>
      <c r="HF29" s="99">
        <v>50.0</v>
      </c>
      <c r="HG29" s="99">
        <v>48.0</v>
      </c>
      <c r="HH29" s="98" t="s">
        <v>91</v>
      </c>
      <c r="HI29" s="98" t="s">
        <v>92</v>
      </c>
      <c r="HJ29" s="98">
        <v>46.0</v>
      </c>
      <c r="HK29" s="97">
        <f t="shared" si="12"/>
        <v>2.3</v>
      </c>
      <c r="HL29" s="97">
        <f t="shared" si="13"/>
        <v>0.92</v>
      </c>
      <c r="HM29" s="98">
        <v>5.0</v>
      </c>
      <c r="HN29" s="99">
        <v>62.0</v>
      </c>
      <c r="HO29" s="99">
        <v>58.0</v>
      </c>
      <c r="HP29" s="98" t="s">
        <v>91</v>
      </c>
      <c r="HQ29" s="98" t="s">
        <v>92</v>
      </c>
      <c r="HR29" s="98">
        <v>293.0</v>
      </c>
      <c r="HS29" s="97">
        <f t="shared" si="14"/>
        <v>14.65</v>
      </c>
      <c r="HT29" s="97">
        <f t="shared" si="15"/>
        <v>5.86</v>
      </c>
      <c r="HU29" s="98">
        <v>7.0</v>
      </c>
      <c r="HV29" s="99">
        <v>58.0</v>
      </c>
      <c r="HW29" s="99">
        <v>58.0</v>
      </c>
      <c r="HX29" s="89"/>
      <c r="HY29" s="72">
        <v>136.0</v>
      </c>
      <c r="HZ29" s="72">
        <v>33.0</v>
      </c>
      <c r="IA29" s="72">
        <v>90.0</v>
      </c>
      <c r="IB29" s="72">
        <v>4.5</v>
      </c>
      <c r="IC29" s="73"/>
      <c r="ID29" s="72">
        <v>2.0</v>
      </c>
      <c r="IE29" s="72">
        <v>58.0</v>
      </c>
      <c r="IF29" s="72">
        <v>38.0</v>
      </c>
      <c r="IG29" s="89"/>
      <c r="IH29" s="74">
        <v>135.0</v>
      </c>
      <c r="II29" s="74">
        <v>32.9</v>
      </c>
      <c r="IJ29" s="74">
        <v>159.0</v>
      </c>
      <c r="IK29" s="74">
        <v>8.2</v>
      </c>
      <c r="IL29" s="74">
        <v>8.8</v>
      </c>
      <c r="IM29" s="74">
        <v>6.0</v>
      </c>
      <c r="IN29" s="74">
        <v>45.0</v>
      </c>
      <c r="IO29" s="74">
        <v>44.0</v>
      </c>
      <c r="IP29" s="74">
        <v>135.0</v>
      </c>
      <c r="IQ29" s="74">
        <v>33.4</v>
      </c>
      <c r="IR29" s="74">
        <v>94.0</v>
      </c>
      <c r="IS29" s="74">
        <v>4.9</v>
      </c>
      <c r="IT29" s="74">
        <v>5.3</v>
      </c>
      <c r="IU29" s="74">
        <v>12.0</v>
      </c>
      <c r="IV29" s="74">
        <v>48.0</v>
      </c>
      <c r="IW29" s="74">
        <v>47.0</v>
      </c>
      <c r="IX29" s="89"/>
      <c r="IY29" s="149">
        <v>139.0</v>
      </c>
      <c r="IZ29" s="149">
        <v>34.73</v>
      </c>
      <c r="JA29" s="149">
        <v>409.8</v>
      </c>
      <c r="JB29" s="149">
        <v>20.49</v>
      </c>
      <c r="JC29" s="149">
        <v>7.8</v>
      </c>
      <c r="JD29" s="149">
        <v>3.0</v>
      </c>
      <c r="JE29" s="149">
        <v>64.86</v>
      </c>
      <c r="JF29" s="149">
        <v>53.22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140.0</v>
      </c>
      <c r="JQ29" s="78">
        <v>33.0</v>
      </c>
      <c r="JR29" s="78">
        <v>0.0</v>
      </c>
      <c r="JS29" s="78">
        <v>0.0</v>
      </c>
      <c r="JT29" s="78">
        <v>0.0</v>
      </c>
      <c r="JU29" s="78">
        <v>2.0</v>
      </c>
      <c r="JV29" s="78">
        <v>47.0</v>
      </c>
      <c r="JW29" s="78">
        <v>46.0</v>
      </c>
      <c r="JX29" s="78">
        <v>140.0</v>
      </c>
      <c r="JY29" s="78">
        <v>35.1</v>
      </c>
      <c r="JZ29" s="78">
        <v>8.0</v>
      </c>
      <c r="KA29" s="78">
        <v>0.4</v>
      </c>
      <c r="KB29" s="150" t="s">
        <v>112</v>
      </c>
      <c r="KC29" s="78">
        <v>2.0</v>
      </c>
      <c r="KD29" s="78">
        <v>55.0</v>
      </c>
      <c r="KE29" s="78">
        <v>53.0</v>
      </c>
      <c r="KF29" s="89"/>
      <c r="KG29" s="79">
        <v>141.0</v>
      </c>
      <c r="KH29" s="238">
        <v>34.0</v>
      </c>
      <c r="KI29" s="238">
        <v>56.0</v>
      </c>
      <c r="KJ29" s="238">
        <v>2.8</v>
      </c>
      <c r="KK29" s="79"/>
      <c r="KL29" s="79">
        <v>1.0</v>
      </c>
      <c r="KM29" s="79">
        <v>50.0</v>
      </c>
      <c r="KN29" s="79">
        <v>50.0</v>
      </c>
      <c r="KO29" s="79">
        <v>141.0</v>
      </c>
      <c r="KP29" s="235">
        <v>34.0</v>
      </c>
      <c r="KQ29" s="235">
        <v>3.0</v>
      </c>
      <c r="KR29" s="235">
        <v>0.2</v>
      </c>
      <c r="KS29" s="79"/>
      <c r="KT29" s="79">
        <v>1.0</v>
      </c>
      <c r="KU29" s="79">
        <v>48.0</v>
      </c>
      <c r="KV29" s="79">
        <v>46.0</v>
      </c>
      <c r="KW29" s="89"/>
      <c r="KX29" s="81">
        <v>136.0</v>
      </c>
      <c r="KY29" s="81">
        <v>34.0</v>
      </c>
      <c r="KZ29" s="81">
        <v>296.0</v>
      </c>
      <c r="LA29" s="81">
        <v>14.5</v>
      </c>
      <c r="LB29" s="81">
        <v>2.0</v>
      </c>
      <c r="LC29" s="81">
        <v>3.0</v>
      </c>
      <c r="LD29" s="81">
        <v>57.0</v>
      </c>
      <c r="LE29" s="81">
        <v>57.0</v>
      </c>
      <c r="LF29" s="81">
        <v>136.0</v>
      </c>
      <c r="LG29" s="81">
        <v>34.0</v>
      </c>
      <c r="LH29" s="81">
        <v>133.0</v>
      </c>
      <c r="LI29" s="81">
        <v>6.5</v>
      </c>
      <c r="LJ29" s="81">
        <v>5.0</v>
      </c>
      <c r="LK29" s="81">
        <v>5.0</v>
      </c>
      <c r="LL29" s="81">
        <v>56.0</v>
      </c>
      <c r="LM29" s="81">
        <v>56.0</v>
      </c>
      <c r="LN29" s="89"/>
      <c r="LO29" s="82">
        <v>335.0</v>
      </c>
      <c r="LP29" s="82">
        <v>261.0</v>
      </c>
      <c r="LQ29" s="82">
        <v>147.0</v>
      </c>
      <c r="LR29" s="82">
        <v>70.0</v>
      </c>
      <c r="LS29" s="82">
        <v>335.0</v>
      </c>
      <c r="LT29" s="83">
        <v>38.0</v>
      </c>
      <c r="LU29" s="83">
        <v>0.3</v>
      </c>
      <c r="LV29" s="83">
        <v>139.0</v>
      </c>
      <c r="LW29" s="83">
        <v>68.0</v>
      </c>
      <c r="LX29" s="83">
        <v>58.0</v>
      </c>
      <c r="LY29" s="83">
        <v>54.0</v>
      </c>
      <c r="LZ29" s="83">
        <v>12.0</v>
      </c>
      <c r="MA29" s="83">
        <v>109.0</v>
      </c>
      <c r="MB29" s="83">
        <v>9.0</v>
      </c>
      <c r="MC29" s="83">
        <v>144.0</v>
      </c>
      <c r="MD29" s="83">
        <v>193.0</v>
      </c>
      <c r="ME29" s="83">
        <v>79.0</v>
      </c>
      <c r="MF29" s="83">
        <v>62.0</v>
      </c>
      <c r="MG29" s="83">
        <v>12.0</v>
      </c>
      <c r="MH29" s="82">
        <v>0.0</v>
      </c>
      <c r="MI29" s="82">
        <v>0.0</v>
      </c>
      <c r="MJ29" s="82">
        <v>0.0</v>
      </c>
      <c r="MK29" s="82">
        <v>0.0</v>
      </c>
      <c r="ML29" s="82">
        <v>40.0</v>
      </c>
      <c r="MM29" s="82">
        <v>39.0</v>
      </c>
      <c r="MN29" s="82">
        <v>5.0</v>
      </c>
      <c r="MO29" s="86"/>
      <c r="MP29" s="87"/>
      <c r="MQ29" s="83">
        <v>11.1</v>
      </c>
      <c r="MR29" s="83">
        <v>3.8</v>
      </c>
      <c r="MS29" s="83">
        <v>188.0</v>
      </c>
      <c r="MT29" s="83">
        <v>36.0</v>
      </c>
      <c r="MU29" s="83">
        <v>39.0</v>
      </c>
      <c r="MV29" s="88" t="s">
        <v>143</v>
      </c>
      <c r="MW29" s="83">
        <v>5.0</v>
      </c>
      <c r="MX29" s="88"/>
      <c r="MY29" s="88"/>
      <c r="MZ29" s="83">
        <v>8.2</v>
      </c>
      <c r="NA29" s="83">
        <v>3.8</v>
      </c>
      <c r="NB29" s="83">
        <v>158.0</v>
      </c>
      <c r="NC29" s="83">
        <v>35.0</v>
      </c>
      <c r="ND29" s="83">
        <v>41.0</v>
      </c>
      <c r="NE29" s="83">
        <v>40.0</v>
      </c>
      <c r="NF29" s="83">
        <v>5.0</v>
      </c>
      <c r="NG29" s="88"/>
      <c r="NH29" s="87"/>
      <c r="NI29" s="82">
        <v>0.0</v>
      </c>
      <c r="NJ29" s="82">
        <v>0.0</v>
      </c>
      <c r="NK29" s="82">
        <v>0.0</v>
      </c>
      <c r="NL29" s="82">
        <v>35.0</v>
      </c>
      <c r="NM29" s="82">
        <v>52.0</v>
      </c>
      <c r="NN29" s="82">
        <v>58.0</v>
      </c>
      <c r="NO29" s="82">
        <v>4.0</v>
      </c>
      <c r="NP29" s="87"/>
    </row>
    <row r="30" ht="14.25" customHeight="1">
      <c r="A30" s="49">
        <v>0.708333333333334</v>
      </c>
      <c r="B30" s="50"/>
      <c r="C30" s="51">
        <v>50.21</v>
      </c>
      <c r="D30" s="53">
        <v>345.0</v>
      </c>
      <c r="E30" s="53">
        <v>136.0</v>
      </c>
      <c r="F30" s="53">
        <v>86.0</v>
      </c>
      <c r="G30" s="53">
        <v>18.4</v>
      </c>
      <c r="H30" s="54"/>
      <c r="I30" s="53">
        <v>6.0</v>
      </c>
      <c r="J30" s="53">
        <v>52.0</v>
      </c>
      <c r="K30" s="53">
        <v>50.0</v>
      </c>
      <c r="L30" s="53">
        <v>140.0</v>
      </c>
      <c r="M30" s="53">
        <v>145.0</v>
      </c>
      <c r="N30" s="53">
        <v>35.6</v>
      </c>
      <c r="O30" s="54"/>
      <c r="P30" s="53">
        <v>6.0</v>
      </c>
      <c r="Q30" s="53">
        <v>56.0</v>
      </c>
      <c r="R30" s="53">
        <v>52.0</v>
      </c>
      <c r="S30" s="53">
        <v>346.7</v>
      </c>
      <c r="T30" s="53">
        <v>309.6</v>
      </c>
      <c r="U30" s="53">
        <v>183.9</v>
      </c>
      <c r="V30" s="54"/>
      <c r="W30" s="53">
        <v>341.5</v>
      </c>
      <c r="X30" s="53">
        <v>284.4</v>
      </c>
      <c r="Y30" s="53">
        <v>150.4</v>
      </c>
      <c r="Z30" s="54"/>
      <c r="AA30" s="53">
        <v>346.4</v>
      </c>
      <c r="AB30" s="53">
        <v>372.2</v>
      </c>
      <c r="AC30" s="53">
        <v>212.8</v>
      </c>
      <c r="AD30" s="54"/>
      <c r="AE30" s="53">
        <v>346.7</v>
      </c>
      <c r="AF30" s="53">
        <v>342.5</v>
      </c>
      <c r="AG30" s="53">
        <v>198.3</v>
      </c>
      <c r="AH30" s="54"/>
      <c r="AI30" s="53">
        <v>355.5</v>
      </c>
      <c r="AJ30" s="53">
        <v>454.8</v>
      </c>
      <c r="AK30" s="53">
        <v>262.8</v>
      </c>
      <c r="AL30" s="54"/>
      <c r="AM30" s="53">
        <v>344.4</v>
      </c>
      <c r="AN30" s="53">
        <v>445.6</v>
      </c>
      <c r="AO30" s="53">
        <v>252.9</v>
      </c>
      <c r="AP30" s="54"/>
      <c r="AQ30" s="182">
        <f t="shared" ref="AQ30:AS30" si="54">E30</f>
        <v>136</v>
      </c>
      <c r="AR30" s="54">
        <f t="shared" si="54"/>
        <v>86</v>
      </c>
      <c r="AS30" s="56">
        <f t="shared" si="54"/>
        <v>18.4</v>
      </c>
      <c r="AT30" s="54"/>
      <c r="AU30" s="54">
        <f t="shared" ref="AU30:AW30" si="55">L30</f>
        <v>140</v>
      </c>
      <c r="AV30" s="54">
        <f t="shared" si="55"/>
        <v>145</v>
      </c>
      <c r="AW30" s="54">
        <f t="shared" si="55"/>
        <v>35.6</v>
      </c>
      <c r="AX30" s="54"/>
      <c r="AY30" s="182">
        <f t="shared" si="52"/>
        <v>136</v>
      </c>
      <c r="AZ30" s="54"/>
      <c r="BA30" s="54"/>
      <c r="BB30" s="54"/>
      <c r="BC30" s="89"/>
      <c r="BD30" s="54">
        <v>140.0</v>
      </c>
      <c r="BE30" s="53">
        <v>31.0</v>
      </c>
      <c r="BF30" s="53">
        <v>158.0</v>
      </c>
      <c r="BG30" s="127">
        <v>7.9</v>
      </c>
      <c r="BH30" s="54"/>
      <c r="BI30" s="53">
        <v>2.0</v>
      </c>
      <c r="BJ30" s="127">
        <v>87.0</v>
      </c>
      <c r="BK30" s="127">
        <v>75.0</v>
      </c>
      <c r="BL30" s="89"/>
      <c r="BM30" s="58">
        <v>341.0</v>
      </c>
      <c r="BN30" s="58">
        <v>145.0</v>
      </c>
      <c r="BO30" s="58">
        <v>127.0</v>
      </c>
      <c r="BP30" s="58">
        <v>6.4</v>
      </c>
      <c r="BQ30" s="59"/>
      <c r="BR30" s="58">
        <v>6.0</v>
      </c>
      <c r="BS30" s="58">
        <v>64.0</v>
      </c>
      <c r="BT30" s="58">
        <v>63.0</v>
      </c>
      <c r="BU30" s="59">
        <f t="shared" si="7"/>
        <v>341</v>
      </c>
      <c r="BV30" s="58">
        <v>362.0</v>
      </c>
      <c r="BW30" s="58">
        <v>208.0</v>
      </c>
      <c r="BX30" s="58">
        <v>29.0</v>
      </c>
      <c r="BY30" s="58">
        <v>334.0</v>
      </c>
      <c r="BZ30" s="58">
        <v>379.0</v>
      </c>
      <c r="CA30" s="58">
        <v>208.0</v>
      </c>
      <c r="CB30" s="58">
        <v>26.0</v>
      </c>
      <c r="CC30" s="58">
        <v>340.0</v>
      </c>
      <c r="CD30" s="58">
        <v>314.0</v>
      </c>
      <c r="CE30" s="58">
        <v>180.0</v>
      </c>
      <c r="CF30" s="58">
        <v>4.0</v>
      </c>
      <c r="CG30" s="58">
        <v>334.0</v>
      </c>
      <c r="CH30" s="58">
        <v>315.0</v>
      </c>
      <c r="CI30" s="58">
        <v>188.0</v>
      </c>
      <c r="CJ30" s="58">
        <v>3.0</v>
      </c>
      <c r="CK30" s="58">
        <v>352.0</v>
      </c>
      <c r="CL30" s="58">
        <v>302.0</v>
      </c>
      <c r="CM30" s="58">
        <v>181.0</v>
      </c>
      <c r="CN30" s="58">
        <v>1.0</v>
      </c>
      <c r="CO30" s="58">
        <v>332.0</v>
      </c>
      <c r="CP30" s="58">
        <v>336.0</v>
      </c>
      <c r="CQ30" s="58">
        <v>167.0</v>
      </c>
      <c r="CR30" s="58">
        <v>5.0</v>
      </c>
      <c r="CS30" s="58">
        <v>334.0</v>
      </c>
      <c r="CT30" s="58">
        <v>310.0</v>
      </c>
      <c r="CU30" s="58">
        <v>189.0</v>
      </c>
      <c r="CV30" s="58">
        <v>104.0</v>
      </c>
      <c r="CW30" s="58">
        <v>338.0</v>
      </c>
      <c r="CX30" s="58">
        <v>250.0</v>
      </c>
      <c r="CY30" s="58">
        <v>118.0</v>
      </c>
      <c r="CZ30" s="58">
        <v>72.0</v>
      </c>
      <c r="DA30" s="58">
        <v>324.0</v>
      </c>
      <c r="DB30" s="58">
        <v>260.0</v>
      </c>
      <c r="DC30" s="58">
        <v>123.0</v>
      </c>
      <c r="DD30" s="58">
        <v>71.0</v>
      </c>
      <c r="DE30" s="59">
        <f t="shared" si="8"/>
        <v>145</v>
      </c>
      <c r="DF30" s="58">
        <v>35.4</v>
      </c>
      <c r="DG30" s="59">
        <f t="shared" ref="DG30:DH30" si="56">BO30</f>
        <v>127</v>
      </c>
      <c r="DH30" s="59">
        <f t="shared" si="56"/>
        <v>6.4</v>
      </c>
      <c r="DI30" s="59"/>
      <c r="DJ30" s="58">
        <v>7.0</v>
      </c>
      <c r="DK30" s="58">
        <v>56.0</v>
      </c>
      <c r="DL30" s="58">
        <v>52.0</v>
      </c>
      <c r="DM30" s="89"/>
      <c r="DN30" s="61">
        <v>339.0</v>
      </c>
      <c r="DO30" s="61">
        <v>139.0</v>
      </c>
      <c r="DP30" s="61">
        <v>47.91</v>
      </c>
      <c r="DQ30" s="61">
        <v>26.39</v>
      </c>
      <c r="DR30" s="61">
        <v>8.82</v>
      </c>
      <c r="DS30" s="61">
        <v>8.0</v>
      </c>
      <c r="DT30" s="61">
        <v>45.0</v>
      </c>
      <c r="DU30" s="61">
        <v>52.8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344.0</v>
      </c>
      <c r="EF30" s="63">
        <v>138.0</v>
      </c>
      <c r="EG30" s="63">
        <v>74.0</v>
      </c>
      <c r="EH30" s="63">
        <v>3.1</v>
      </c>
      <c r="EI30" s="64"/>
      <c r="EJ30" s="226">
        <v>9.0</v>
      </c>
      <c r="EK30" s="63">
        <v>50.0</v>
      </c>
      <c r="EL30" s="63">
        <v>53.0</v>
      </c>
      <c r="EM30" s="63">
        <v>138.0</v>
      </c>
      <c r="EN30" s="63">
        <v>49.0</v>
      </c>
      <c r="EO30" s="63">
        <v>2.2</v>
      </c>
      <c r="EP30" s="64"/>
      <c r="EQ30" s="226">
        <v>9.0</v>
      </c>
      <c r="ER30" s="63">
        <v>51.0</v>
      </c>
      <c r="ES30" s="63">
        <v>53.0</v>
      </c>
      <c r="ET30" s="63">
        <v>344.0</v>
      </c>
      <c r="EU30" s="63">
        <v>0.0</v>
      </c>
      <c r="EV30" s="63">
        <v>0.0</v>
      </c>
      <c r="EW30" s="63">
        <v>0.0</v>
      </c>
      <c r="EX30" s="63">
        <v>342.0</v>
      </c>
      <c r="EY30" s="63">
        <v>257.0</v>
      </c>
      <c r="EZ30" s="63">
        <v>149.5</v>
      </c>
      <c r="FA30" s="63">
        <v>-6.8</v>
      </c>
      <c r="FB30" s="63">
        <v>340.0</v>
      </c>
      <c r="FC30" s="63">
        <v>0.0</v>
      </c>
      <c r="FD30" s="63">
        <v>0.0</v>
      </c>
      <c r="FE30" s="63">
        <v>0.0</v>
      </c>
      <c r="FF30" s="63">
        <v>340.0</v>
      </c>
      <c r="FG30" s="63">
        <v>257.0</v>
      </c>
      <c r="FH30" s="63">
        <v>149.6</v>
      </c>
      <c r="FI30" s="63">
        <v>-1.8</v>
      </c>
      <c r="FJ30" s="63">
        <v>341.0</v>
      </c>
      <c r="FK30" s="63">
        <v>249.0</v>
      </c>
      <c r="FL30" s="63">
        <v>144.7</v>
      </c>
      <c r="FM30" s="64"/>
      <c r="FN30" s="63">
        <v>344.0</v>
      </c>
      <c r="FO30" s="63">
        <v>265.0</v>
      </c>
      <c r="FP30" s="63">
        <v>145.2</v>
      </c>
      <c r="FQ30" s="63">
        <v>8.6</v>
      </c>
      <c r="FR30" s="63">
        <v>138.0</v>
      </c>
      <c r="FS30" s="64"/>
      <c r="FT30" s="63">
        <v>7.41</v>
      </c>
      <c r="FU30" s="64"/>
      <c r="FV30" s="63">
        <v>138.0</v>
      </c>
      <c r="FW30" s="64"/>
      <c r="FX30" s="64"/>
      <c r="FY30" s="64"/>
      <c r="FZ30" s="89"/>
      <c r="GA30" s="65">
        <v>343.0</v>
      </c>
      <c r="GB30" s="66">
        <v>420.28</v>
      </c>
      <c r="GC30" s="66">
        <v>263.75</v>
      </c>
      <c r="GD30" s="66">
        <v>0.0</v>
      </c>
      <c r="GE30" s="66">
        <v>343.0</v>
      </c>
      <c r="GF30" s="66">
        <v>447.51</v>
      </c>
      <c r="GG30" s="66">
        <v>262.08</v>
      </c>
      <c r="GH30" s="66">
        <v>3.43</v>
      </c>
      <c r="GI30" s="66">
        <v>343.0</v>
      </c>
      <c r="GJ30" s="66">
        <v>251.9</v>
      </c>
      <c r="GK30" s="66">
        <v>-146.07</v>
      </c>
      <c r="GL30" s="66">
        <v>-11.64</v>
      </c>
      <c r="GM30" s="66">
        <v>343.0</v>
      </c>
      <c r="GN30" s="66">
        <v>231.39</v>
      </c>
      <c r="GO30" s="66">
        <v>-145.74</v>
      </c>
      <c r="GP30" s="66">
        <v>-21.11</v>
      </c>
      <c r="GQ30" s="66">
        <v>343.0</v>
      </c>
      <c r="GR30" s="66">
        <v>189.74</v>
      </c>
      <c r="GS30" s="66">
        <v>-119.77</v>
      </c>
      <c r="GT30" s="66">
        <v>17.0</v>
      </c>
      <c r="GU30" s="66">
        <v>343.0</v>
      </c>
      <c r="GV30" s="66">
        <v>204.67</v>
      </c>
      <c r="GW30" s="66">
        <v>-117.26</v>
      </c>
      <c r="GX30" s="66">
        <v>15.08</v>
      </c>
      <c r="GY30" s="89"/>
      <c r="GZ30" s="98" t="s">
        <v>91</v>
      </c>
      <c r="HA30" s="98" t="s">
        <v>92</v>
      </c>
      <c r="HB30" s="98">
        <v>427.0</v>
      </c>
      <c r="HC30" s="97">
        <f t="shared" si="10"/>
        <v>21.35</v>
      </c>
      <c r="HD30" s="97">
        <f t="shared" si="11"/>
        <v>8.54</v>
      </c>
      <c r="HE30" s="98">
        <v>8.0</v>
      </c>
      <c r="HF30" s="99">
        <v>50.0</v>
      </c>
      <c r="HG30" s="99">
        <v>48.0</v>
      </c>
      <c r="HH30" s="98" t="s">
        <v>91</v>
      </c>
      <c r="HI30" s="98" t="s">
        <v>92</v>
      </c>
      <c r="HJ30" s="98">
        <v>120.0</v>
      </c>
      <c r="HK30" s="97">
        <f t="shared" si="12"/>
        <v>6</v>
      </c>
      <c r="HL30" s="97">
        <f t="shared" si="13"/>
        <v>2.4</v>
      </c>
      <c r="HM30" s="98">
        <v>5.0</v>
      </c>
      <c r="HN30" s="99">
        <v>62.0</v>
      </c>
      <c r="HO30" s="99">
        <v>58.0</v>
      </c>
      <c r="HP30" s="98" t="s">
        <v>91</v>
      </c>
      <c r="HQ30" s="98" t="s">
        <v>92</v>
      </c>
      <c r="HR30" s="98">
        <v>229.0</v>
      </c>
      <c r="HS30" s="97">
        <f t="shared" si="14"/>
        <v>11.45</v>
      </c>
      <c r="HT30" s="97">
        <f t="shared" si="15"/>
        <v>4.58</v>
      </c>
      <c r="HU30" s="98">
        <v>7.0</v>
      </c>
      <c r="HV30" s="99">
        <v>58.0</v>
      </c>
      <c r="HW30" s="99">
        <v>58.0</v>
      </c>
      <c r="HX30" s="89"/>
      <c r="HY30" s="72">
        <v>135.0</v>
      </c>
      <c r="HZ30" s="72">
        <v>33.0</v>
      </c>
      <c r="IA30" s="72">
        <v>140.0</v>
      </c>
      <c r="IB30" s="72">
        <v>7.0</v>
      </c>
      <c r="IC30" s="73"/>
      <c r="ID30" s="72">
        <v>2.0</v>
      </c>
      <c r="IE30" s="72">
        <v>58.0</v>
      </c>
      <c r="IF30" s="72">
        <v>38.0</v>
      </c>
      <c r="IG30" s="89"/>
      <c r="IH30" s="74">
        <v>135.0</v>
      </c>
      <c r="II30" s="74">
        <v>32.9</v>
      </c>
      <c r="IJ30" s="74">
        <v>139.0</v>
      </c>
      <c r="IK30" s="74">
        <v>6.9</v>
      </c>
      <c r="IL30" s="74">
        <v>7.2</v>
      </c>
      <c r="IM30" s="74">
        <v>6.0</v>
      </c>
      <c r="IN30" s="74">
        <v>45.0</v>
      </c>
      <c r="IO30" s="74">
        <v>44.0</v>
      </c>
      <c r="IP30" s="74">
        <v>135.0</v>
      </c>
      <c r="IQ30" s="74">
        <v>33.4</v>
      </c>
      <c r="IR30" s="74">
        <v>94.0</v>
      </c>
      <c r="IS30" s="74">
        <v>4.9</v>
      </c>
      <c r="IT30" s="74">
        <v>5.3</v>
      </c>
      <c r="IU30" s="74">
        <v>12.0</v>
      </c>
      <c r="IV30" s="74">
        <v>48.0</v>
      </c>
      <c r="IW30" s="74">
        <v>47.0</v>
      </c>
      <c r="IX30" s="89"/>
      <c r="IY30" s="149">
        <v>138.63</v>
      </c>
      <c r="IZ30" s="149">
        <v>34.47</v>
      </c>
      <c r="JA30" s="149">
        <v>465.8</v>
      </c>
      <c r="JB30" s="149">
        <v>23.29</v>
      </c>
      <c r="JC30" s="149">
        <v>9.65</v>
      </c>
      <c r="JD30" s="149">
        <v>3.0</v>
      </c>
      <c r="JE30" s="149">
        <v>72.52</v>
      </c>
      <c r="JF30" s="149">
        <v>55.38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141.0</v>
      </c>
      <c r="JQ30" s="78">
        <v>33.1</v>
      </c>
      <c r="JR30" s="78">
        <v>0.0</v>
      </c>
      <c r="JS30" s="78">
        <v>0.0</v>
      </c>
      <c r="JT30" s="78">
        <v>0.0</v>
      </c>
      <c r="JU30" s="78">
        <v>2.0</v>
      </c>
      <c r="JV30" s="78">
        <v>47.0</v>
      </c>
      <c r="JW30" s="78">
        <v>46.0</v>
      </c>
      <c r="JX30" s="78">
        <v>141.0</v>
      </c>
      <c r="JY30" s="78">
        <v>35.5</v>
      </c>
      <c r="JZ30" s="78">
        <v>8.0</v>
      </c>
      <c r="KA30" s="78">
        <v>0.4</v>
      </c>
      <c r="KB30" s="150" t="s">
        <v>112</v>
      </c>
      <c r="KC30" s="78">
        <v>2.0</v>
      </c>
      <c r="KD30" s="78">
        <v>55.0</v>
      </c>
      <c r="KE30" s="78">
        <v>53.0</v>
      </c>
      <c r="KF30" s="89"/>
      <c r="KG30" s="79">
        <v>143.0</v>
      </c>
      <c r="KH30" s="238">
        <v>35.0</v>
      </c>
      <c r="KI30" s="238" t="s">
        <v>98</v>
      </c>
      <c r="KJ30" s="238" t="s">
        <v>98</v>
      </c>
      <c r="KK30" s="79"/>
      <c r="KL30" s="79">
        <v>1.0</v>
      </c>
      <c r="KM30" s="79">
        <v>50.0</v>
      </c>
      <c r="KN30" s="79">
        <v>50.0</v>
      </c>
      <c r="KO30" s="79">
        <v>143.0</v>
      </c>
      <c r="KP30" s="235">
        <v>35.0</v>
      </c>
      <c r="KQ30" s="235" t="s">
        <v>98</v>
      </c>
      <c r="KR30" s="235" t="s">
        <v>98</v>
      </c>
      <c r="KS30" s="79"/>
      <c r="KT30" s="79">
        <v>1.0</v>
      </c>
      <c r="KU30" s="79">
        <v>48.0</v>
      </c>
      <c r="KV30" s="79">
        <v>46.0</v>
      </c>
      <c r="KW30" s="89"/>
      <c r="KX30" s="81">
        <v>135.0</v>
      </c>
      <c r="KY30" s="81">
        <v>34.0</v>
      </c>
      <c r="KZ30" s="81">
        <v>335.0</v>
      </c>
      <c r="LA30" s="81">
        <v>16.4</v>
      </c>
      <c r="LB30" s="81">
        <v>2.0</v>
      </c>
      <c r="LC30" s="81">
        <v>3.0</v>
      </c>
      <c r="LD30" s="81">
        <v>57.0</v>
      </c>
      <c r="LE30" s="81">
        <v>57.0</v>
      </c>
      <c r="LF30" s="81">
        <v>135.0</v>
      </c>
      <c r="LG30" s="81">
        <v>34.0</v>
      </c>
      <c r="LH30" s="81">
        <v>110.0</v>
      </c>
      <c r="LI30" s="81">
        <v>5.4</v>
      </c>
      <c r="LJ30" s="81">
        <v>5.0</v>
      </c>
      <c r="LK30" s="81">
        <v>5.0</v>
      </c>
      <c r="LL30" s="81">
        <v>56.0</v>
      </c>
      <c r="LM30" s="81">
        <v>56.0</v>
      </c>
      <c r="LN30" s="89"/>
      <c r="LO30" s="82">
        <v>336.0</v>
      </c>
      <c r="LP30" s="82">
        <v>205.0</v>
      </c>
      <c r="LQ30" s="82">
        <v>164.0</v>
      </c>
      <c r="LR30" s="82">
        <v>69.0</v>
      </c>
      <c r="LS30" s="82">
        <v>336.0</v>
      </c>
      <c r="LT30" s="83">
        <v>50.0</v>
      </c>
      <c r="LU30" s="83">
        <v>4.0</v>
      </c>
      <c r="LV30" s="83">
        <v>141.0</v>
      </c>
      <c r="LW30" s="83">
        <v>91.0</v>
      </c>
      <c r="LX30" s="83">
        <v>58.0</v>
      </c>
      <c r="LY30" s="83">
        <v>55.0</v>
      </c>
      <c r="LZ30" s="83">
        <v>12.0</v>
      </c>
      <c r="MA30" s="83">
        <v>114.0</v>
      </c>
      <c r="MB30" s="83">
        <v>6.5</v>
      </c>
      <c r="MC30" s="83">
        <v>142.0</v>
      </c>
      <c r="MD30" s="83">
        <v>114.0</v>
      </c>
      <c r="ME30" s="83">
        <v>79.0</v>
      </c>
      <c r="MF30" s="83">
        <v>63.0</v>
      </c>
      <c r="MG30" s="83">
        <v>12.0</v>
      </c>
      <c r="MH30" s="82">
        <v>0.0</v>
      </c>
      <c r="MI30" s="82">
        <v>0.0</v>
      </c>
      <c r="MJ30" s="82">
        <v>0.0</v>
      </c>
      <c r="MK30" s="82">
        <v>0.0</v>
      </c>
      <c r="ML30" s="82">
        <v>40.0</v>
      </c>
      <c r="MM30" s="82">
        <v>39.0</v>
      </c>
      <c r="MN30" s="82">
        <v>5.0</v>
      </c>
      <c r="MO30" s="86"/>
      <c r="MP30" s="87"/>
      <c r="MQ30" s="83">
        <v>7.4</v>
      </c>
      <c r="MR30" s="83">
        <v>2.1</v>
      </c>
      <c r="MS30" s="83">
        <v>129.0</v>
      </c>
      <c r="MT30" s="83">
        <v>36.0</v>
      </c>
      <c r="MU30" s="83">
        <v>39.0</v>
      </c>
      <c r="MV30" s="88" t="s">
        <v>143</v>
      </c>
      <c r="MW30" s="83">
        <v>5.0</v>
      </c>
      <c r="MX30" s="88"/>
      <c r="MY30" s="88"/>
      <c r="MZ30" s="83">
        <v>19.6</v>
      </c>
      <c r="NA30" s="83">
        <v>6.9</v>
      </c>
      <c r="NB30" s="83">
        <v>355.0</v>
      </c>
      <c r="NC30" s="83">
        <v>35.0</v>
      </c>
      <c r="ND30" s="83">
        <v>41.0</v>
      </c>
      <c r="NE30" s="83">
        <v>40.0</v>
      </c>
      <c r="NF30" s="83">
        <v>5.0</v>
      </c>
      <c r="NG30" s="87"/>
      <c r="NH30" s="87"/>
      <c r="NI30" s="82">
        <v>0.0</v>
      </c>
      <c r="NJ30" s="82">
        <v>0.0</v>
      </c>
      <c r="NK30" s="82">
        <v>0.0</v>
      </c>
      <c r="NL30" s="82">
        <v>35.0</v>
      </c>
      <c r="NM30" s="82">
        <v>52.0</v>
      </c>
      <c r="NN30" s="82">
        <v>58.0</v>
      </c>
      <c r="NO30" s="82">
        <v>4.0</v>
      </c>
      <c r="NP30" s="87"/>
    </row>
    <row r="31" ht="14.25" customHeight="1">
      <c r="A31" s="49">
        <v>0.75</v>
      </c>
      <c r="B31" s="50"/>
      <c r="C31" s="51">
        <v>50.33</v>
      </c>
      <c r="D31" s="53">
        <v>344.0</v>
      </c>
      <c r="E31" s="53">
        <v>136.0</v>
      </c>
      <c r="F31" s="53">
        <v>87.0</v>
      </c>
      <c r="G31" s="53">
        <v>19.1</v>
      </c>
      <c r="H31" s="54"/>
      <c r="I31" s="53">
        <v>6.0</v>
      </c>
      <c r="J31" s="53">
        <v>51.0</v>
      </c>
      <c r="K31" s="53">
        <v>50.0</v>
      </c>
      <c r="L31" s="53">
        <v>140.0</v>
      </c>
      <c r="M31" s="53">
        <v>135.0</v>
      </c>
      <c r="N31" s="53">
        <v>32.9</v>
      </c>
      <c r="O31" s="54"/>
      <c r="P31" s="53">
        <v>6.0</v>
      </c>
      <c r="Q31" s="53">
        <v>56.0</v>
      </c>
      <c r="R31" s="53">
        <v>52.0</v>
      </c>
      <c r="S31" s="53">
        <v>347.8</v>
      </c>
      <c r="T31" s="53">
        <v>293.5</v>
      </c>
      <c r="U31" s="53">
        <v>179.6</v>
      </c>
      <c r="V31" s="54"/>
      <c r="W31" s="53">
        <v>345.6</v>
      </c>
      <c r="X31" s="53">
        <v>285.5</v>
      </c>
      <c r="Y31" s="53">
        <v>150.5</v>
      </c>
      <c r="Z31" s="54"/>
      <c r="AA31" s="53">
        <v>347.1</v>
      </c>
      <c r="AB31" s="53">
        <v>384.1</v>
      </c>
      <c r="AC31" s="53">
        <v>225.5</v>
      </c>
      <c r="AD31" s="54"/>
      <c r="AE31" s="53">
        <v>347.6</v>
      </c>
      <c r="AF31" s="53">
        <v>380.1</v>
      </c>
      <c r="AG31" s="53">
        <v>205.1</v>
      </c>
      <c r="AH31" s="54"/>
      <c r="AI31" s="53">
        <v>354.1</v>
      </c>
      <c r="AJ31" s="53">
        <v>436.9</v>
      </c>
      <c r="AK31" s="53">
        <v>264.9</v>
      </c>
      <c r="AL31" s="54"/>
      <c r="AM31" s="53">
        <v>345.7</v>
      </c>
      <c r="AN31" s="53">
        <v>449.8</v>
      </c>
      <c r="AO31" s="53">
        <v>253.2</v>
      </c>
      <c r="AP31" s="54"/>
      <c r="AQ31" s="182">
        <f t="shared" ref="AQ31:AS31" si="57">E31</f>
        <v>136</v>
      </c>
      <c r="AR31" s="54">
        <f t="shared" si="57"/>
        <v>87</v>
      </c>
      <c r="AS31" s="56">
        <f t="shared" si="57"/>
        <v>19.1</v>
      </c>
      <c r="AT31" s="54"/>
      <c r="AU31" s="54">
        <f t="shared" ref="AU31:AW31" si="58">L31</f>
        <v>140</v>
      </c>
      <c r="AV31" s="54">
        <f t="shared" si="58"/>
        <v>135</v>
      </c>
      <c r="AW31" s="54">
        <f t="shared" si="58"/>
        <v>32.9</v>
      </c>
      <c r="AX31" s="54"/>
      <c r="AY31" s="182">
        <f t="shared" si="52"/>
        <v>136</v>
      </c>
      <c r="AZ31" s="54"/>
      <c r="BA31" s="54"/>
      <c r="BB31" s="54"/>
      <c r="BC31" s="89"/>
      <c r="BD31" s="54">
        <v>140.0</v>
      </c>
      <c r="BE31" s="53">
        <v>31.0</v>
      </c>
      <c r="BF31" s="53">
        <v>47.0</v>
      </c>
      <c r="BG31" s="127">
        <v>2.3</v>
      </c>
      <c r="BH31" s="54"/>
      <c r="BI31" s="53">
        <v>2.0</v>
      </c>
      <c r="BJ31" s="127">
        <v>87.0</v>
      </c>
      <c r="BK31" s="127">
        <v>75.0</v>
      </c>
      <c r="BL31" s="89"/>
      <c r="BM31" s="58">
        <v>342.0</v>
      </c>
      <c r="BN31" s="58">
        <v>146.0</v>
      </c>
      <c r="BO31" s="58">
        <v>91.0</v>
      </c>
      <c r="BP31" s="58">
        <v>4.6</v>
      </c>
      <c r="BQ31" s="59"/>
      <c r="BR31" s="58">
        <v>6.0</v>
      </c>
      <c r="BS31" s="58">
        <v>62.0</v>
      </c>
      <c r="BT31" s="58">
        <v>63.0</v>
      </c>
      <c r="BU31" s="59">
        <f t="shared" si="7"/>
        <v>342</v>
      </c>
      <c r="BV31" s="58">
        <v>355.0</v>
      </c>
      <c r="BW31" s="58">
        <v>208.0</v>
      </c>
      <c r="BX31" s="58">
        <v>31.0</v>
      </c>
      <c r="BY31" s="58">
        <v>334.0</v>
      </c>
      <c r="BZ31" s="58">
        <v>379.0</v>
      </c>
      <c r="CA31" s="58">
        <v>209.0</v>
      </c>
      <c r="CB31" s="58">
        <v>28.0</v>
      </c>
      <c r="CC31" s="58">
        <v>341.0</v>
      </c>
      <c r="CD31" s="58">
        <v>316.0</v>
      </c>
      <c r="CE31" s="58">
        <v>180.0</v>
      </c>
      <c r="CF31" s="58">
        <v>4.0</v>
      </c>
      <c r="CG31" s="58">
        <v>338.0</v>
      </c>
      <c r="CH31" s="58">
        <v>309.0</v>
      </c>
      <c r="CI31" s="58">
        <v>179.0</v>
      </c>
      <c r="CJ31" s="58">
        <v>4.0</v>
      </c>
      <c r="CK31" s="58">
        <v>349.0</v>
      </c>
      <c r="CL31" s="58">
        <v>302.0</v>
      </c>
      <c r="CM31" s="58">
        <v>180.0</v>
      </c>
      <c r="CN31" s="58">
        <v>8.0</v>
      </c>
      <c r="CO31" s="58">
        <v>332.0</v>
      </c>
      <c r="CP31" s="58">
        <v>338.0</v>
      </c>
      <c r="CQ31" s="58">
        <v>168.0</v>
      </c>
      <c r="CR31" s="58">
        <v>9.0</v>
      </c>
      <c r="CS31" s="58">
        <v>335.0</v>
      </c>
      <c r="CT31" s="58">
        <v>310.0</v>
      </c>
      <c r="CU31" s="58">
        <v>187.0</v>
      </c>
      <c r="CV31" s="58">
        <v>101.0</v>
      </c>
      <c r="CW31" s="58">
        <v>336.0</v>
      </c>
      <c r="CX31" s="58">
        <v>251.0</v>
      </c>
      <c r="CY31" s="58">
        <v>116.0</v>
      </c>
      <c r="CZ31" s="58">
        <v>72.0</v>
      </c>
      <c r="DA31" s="58">
        <v>324.0</v>
      </c>
      <c r="DB31" s="58">
        <v>258.0</v>
      </c>
      <c r="DC31" s="58">
        <v>118.0</v>
      </c>
      <c r="DD31" s="58">
        <v>76.0</v>
      </c>
      <c r="DE31" s="59">
        <f t="shared" si="8"/>
        <v>146</v>
      </c>
      <c r="DF31" s="58">
        <v>35.2</v>
      </c>
      <c r="DG31" s="59">
        <f t="shared" ref="DG31:DH31" si="59">BO31</f>
        <v>91</v>
      </c>
      <c r="DH31" s="59">
        <f t="shared" si="59"/>
        <v>4.6</v>
      </c>
      <c r="DI31" s="59"/>
      <c r="DJ31" s="58">
        <v>7.0</v>
      </c>
      <c r="DK31" s="58">
        <v>55.0</v>
      </c>
      <c r="DL31" s="58">
        <v>51.0</v>
      </c>
      <c r="DM31" s="89"/>
      <c r="DN31" s="61">
        <v>339.0</v>
      </c>
      <c r="DO31" s="61">
        <v>140.0</v>
      </c>
      <c r="DP31" s="61">
        <v>36.4</v>
      </c>
      <c r="DQ31" s="61">
        <v>19.93</v>
      </c>
      <c r="DR31" s="61">
        <v>5.16</v>
      </c>
      <c r="DS31" s="61">
        <v>8.0</v>
      </c>
      <c r="DT31" s="61">
        <v>44.0</v>
      </c>
      <c r="DU31" s="61">
        <v>52.5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344.0</v>
      </c>
      <c r="EF31" s="63">
        <v>139.0</v>
      </c>
      <c r="EG31" s="63">
        <v>89.0</v>
      </c>
      <c r="EH31" s="63">
        <v>3.7</v>
      </c>
      <c r="EI31" s="64"/>
      <c r="EJ31" s="226">
        <v>9.0</v>
      </c>
      <c r="EK31" s="63">
        <v>50.0</v>
      </c>
      <c r="EL31" s="63">
        <v>52.0</v>
      </c>
      <c r="EM31" s="63">
        <v>139.0</v>
      </c>
      <c r="EN31" s="63">
        <v>50.0</v>
      </c>
      <c r="EO31" s="63">
        <v>2.2</v>
      </c>
      <c r="EP31" s="64"/>
      <c r="EQ31" s="226">
        <v>9.0</v>
      </c>
      <c r="ER31" s="63">
        <v>51.0</v>
      </c>
      <c r="ES31" s="63">
        <v>52.0</v>
      </c>
      <c r="ET31" s="63">
        <v>344.0</v>
      </c>
      <c r="EU31" s="63">
        <v>0.0</v>
      </c>
      <c r="EV31" s="63">
        <v>0.0</v>
      </c>
      <c r="EW31" s="63">
        <v>0.0</v>
      </c>
      <c r="EX31" s="63">
        <v>343.0</v>
      </c>
      <c r="EY31" s="63">
        <v>256.0</v>
      </c>
      <c r="EZ31" s="63">
        <v>149.2</v>
      </c>
      <c r="FA31" s="63">
        <v>-5.7</v>
      </c>
      <c r="FB31" s="63">
        <v>342.0</v>
      </c>
      <c r="FC31" s="63">
        <v>0.0</v>
      </c>
      <c r="FD31" s="63">
        <v>0.0</v>
      </c>
      <c r="FE31" s="63">
        <v>0.0</v>
      </c>
      <c r="FF31" s="63">
        <v>342.0</v>
      </c>
      <c r="FG31" s="63">
        <v>255.0</v>
      </c>
      <c r="FH31" s="63">
        <v>148.8</v>
      </c>
      <c r="FI31" s="63">
        <v>-2.7</v>
      </c>
      <c r="FJ31" s="63">
        <v>342.0</v>
      </c>
      <c r="FK31" s="63">
        <v>250.0</v>
      </c>
      <c r="FL31" s="63">
        <v>145.3</v>
      </c>
      <c r="FM31" s="64"/>
      <c r="FN31" s="63">
        <v>344.0</v>
      </c>
      <c r="FO31" s="63">
        <v>265.0</v>
      </c>
      <c r="FP31" s="63">
        <v>145.8</v>
      </c>
      <c r="FQ31" s="63">
        <v>7.6</v>
      </c>
      <c r="FR31" s="63">
        <v>139.0</v>
      </c>
      <c r="FS31" s="64"/>
      <c r="FT31" s="226">
        <v>9.81</v>
      </c>
      <c r="FU31" s="64"/>
      <c r="FV31" s="63">
        <v>138.0</v>
      </c>
      <c r="FW31" s="64"/>
      <c r="FX31" s="64"/>
      <c r="FY31" s="64"/>
      <c r="FZ31" s="89"/>
      <c r="GA31" s="65">
        <v>344.0</v>
      </c>
      <c r="GB31" s="66">
        <v>419.1</v>
      </c>
      <c r="GC31" s="66">
        <v>263.84</v>
      </c>
      <c r="GD31" s="66">
        <v>-7.96</v>
      </c>
      <c r="GE31" s="66">
        <v>344.0</v>
      </c>
      <c r="GF31" s="66">
        <v>442.11</v>
      </c>
      <c r="GG31" s="66">
        <v>260.74</v>
      </c>
      <c r="GH31" s="66">
        <v>-3.1</v>
      </c>
      <c r="GI31" s="66">
        <v>344.0</v>
      </c>
      <c r="GJ31" s="66">
        <v>250.32</v>
      </c>
      <c r="GK31" s="66">
        <v>-145.82</v>
      </c>
      <c r="GL31" s="66">
        <v>-11.89</v>
      </c>
      <c r="GM31" s="66">
        <v>344.0</v>
      </c>
      <c r="GN31" s="66">
        <v>229.92</v>
      </c>
      <c r="GO31" s="66">
        <v>-145.24</v>
      </c>
      <c r="GP31" s="66">
        <v>-20.44</v>
      </c>
      <c r="GQ31" s="66">
        <v>344.0</v>
      </c>
      <c r="GR31" s="66">
        <v>187.86</v>
      </c>
      <c r="GS31" s="66">
        <v>-117.93</v>
      </c>
      <c r="GT31" s="66">
        <v>23.79</v>
      </c>
      <c r="GU31" s="66">
        <v>344.0</v>
      </c>
      <c r="GV31" s="66">
        <v>205.6</v>
      </c>
      <c r="GW31" s="66">
        <v>-117.01</v>
      </c>
      <c r="GX31" s="66">
        <v>21.44</v>
      </c>
      <c r="GY31" s="89"/>
      <c r="GZ31" s="98" t="s">
        <v>91</v>
      </c>
      <c r="HA31" s="98" t="s">
        <v>92</v>
      </c>
      <c r="HB31" s="98">
        <v>285.0</v>
      </c>
      <c r="HC31" s="97">
        <f t="shared" si="10"/>
        <v>14.25</v>
      </c>
      <c r="HD31" s="97">
        <f t="shared" si="11"/>
        <v>5.7</v>
      </c>
      <c r="HE31" s="98">
        <v>8.0</v>
      </c>
      <c r="HF31" s="99">
        <v>60.0</v>
      </c>
      <c r="HG31" s="99">
        <v>56.0</v>
      </c>
      <c r="HH31" s="98" t="s">
        <v>91</v>
      </c>
      <c r="HI31" s="98" t="s">
        <v>92</v>
      </c>
      <c r="HJ31" s="98">
        <v>121.0</v>
      </c>
      <c r="HK31" s="97">
        <f t="shared" si="12"/>
        <v>6.05</v>
      </c>
      <c r="HL31" s="97">
        <f t="shared" si="13"/>
        <v>2.42</v>
      </c>
      <c r="HM31" s="98">
        <v>5.0</v>
      </c>
      <c r="HN31" s="99">
        <v>58.0</v>
      </c>
      <c r="HO31" s="99">
        <v>58.0</v>
      </c>
      <c r="HP31" s="98" t="s">
        <v>91</v>
      </c>
      <c r="HQ31" s="98" t="s">
        <v>92</v>
      </c>
      <c r="HR31" s="98">
        <v>235.0</v>
      </c>
      <c r="HS31" s="97">
        <f t="shared" si="14"/>
        <v>11.75</v>
      </c>
      <c r="HT31" s="97">
        <f t="shared" si="15"/>
        <v>4.7</v>
      </c>
      <c r="HU31" s="98">
        <v>7.0</v>
      </c>
      <c r="HV31" s="99">
        <v>56.0</v>
      </c>
      <c r="HW31" s="99">
        <v>56.0</v>
      </c>
      <c r="HX31" s="89"/>
      <c r="HY31" s="72">
        <v>135.0</v>
      </c>
      <c r="HZ31" s="72">
        <v>33.0</v>
      </c>
      <c r="IA31" s="72">
        <v>144.0</v>
      </c>
      <c r="IB31" s="72">
        <v>7.2</v>
      </c>
      <c r="IC31" s="73"/>
      <c r="ID31" s="72">
        <v>2.0</v>
      </c>
      <c r="IE31" s="72">
        <v>58.0</v>
      </c>
      <c r="IF31" s="72">
        <v>38.0</v>
      </c>
      <c r="IG31" s="89"/>
      <c r="IH31" s="74">
        <v>134.0</v>
      </c>
      <c r="II31" s="74">
        <v>32.2</v>
      </c>
      <c r="IJ31" s="74">
        <v>164.0</v>
      </c>
      <c r="IK31" s="74">
        <v>8.2</v>
      </c>
      <c r="IL31" s="74">
        <v>9.0</v>
      </c>
      <c r="IM31" s="74">
        <v>6.0</v>
      </c>
      <c r="IN31" s="74">
        <v>45.0</v>
      </c>
      <c r="IO31" s="74">
        <v>44.0</v>
      </c>
      <c r="IP31" s="74">
        <v>134.0</v>
      </c>
      <c r="IQ31" s="74">
        <v>31.2</v>
      </c>
      <c r="IR31" s="74">
        <v>236.0</v>
      </c>
      <c r="IS31" s="74">
        <v>11.7</v>
      </c>
      <c r="IT31" s="74">
        <v>12.9</v>
      </c>
      <c r="IU31" s="74">
        <v>12.0</v>
      </c>
      <c r="IV31" s="74">
        <v>48.0</v>
      </c>
      <c r="IW31" s="74">
        <v>47.0</v>
      </c>
      <c r="IX31" s="89"/>
      <c r="IY31" s="149">
        <v>139.26</v>
      </c>
      <c r="IZ31" s="149">
        <v>35.02</v>
      </c>
      <c r="JA31" s="149">
        <v>283.4</v>
      </c>
      <c r="JB31" s="149">
        <v>14.17</v>
      </c>
      <c r="JC31" s="149">
        <v>5.17</v>
      </c>
      <c r="JD31" s="149">
        <v>3.0</v>
      </c>
      <c r="JE31" s="149">
        <v>69.78</v>
      </c>
      <c r="JF31" s="149">
        <v>56.28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141.0</v>
      </c>
      <c r="JQ31" s="78">
        <v>33.1</v>
      </c>
      <c r="JR31" s="78">
        <v>0.0</v>
      </c>
      <c r="JS31" s="78">
        <v>0.0</v>
      </c>
      <c r="JT31" s="78">
        <v>0.0</v>
      </c>
      <c r="JU31" s="78">
        <v>2.0</v>
      </c>
      <c r="JV31" s="78">
        <v>45.0</v>
      </c>
      <c r="JW31" s="78">
        <v>44.0</v>
      </c>
      <c r="JX31" s="78">
        <v>141.0</v>
      </c>
      <c r="JY31" s="78">
        <v>35.2</v>
      </c>
      <c r="JZ31" s="78">
        <v>8.0</v>
      </c>
      <c r="KA31" s="78">
        <v>0.4</v>
      </c>
      <c r="KB31" s="150" t="s">
        <v>112</v>
      </c>
      <c r="KC31" s="78">
        <v>2.0</v>
      </c>
      <c r="KD31" s="78">
        <v>51.0</v>
      </c>
      <c r="KE31" s="78">
        <v>51.0</v>
      </c>
      <c r="KF31" s="89"/>
      <c r="KG31" s="79">
        <v>139.0</v>
      </c>
      <c r="KH31" s="238">
        <v>34.0</v>
      </c>
      <c r="KI31" s="238" t="s">
        <v>98</v>
      </c>
      <c r="KJ31" s="238" t="s">
        <v>98</v>
      </c>
      <c r="KK31" s="79"/>
      <c r="KL31" s="79">
        <v>1.0</v>
      </c>
      <c r="KM31" s="79">
        <v>52.0</v>
      </c>
      <c r="KN31" s="79">
        <v>52.0</v>
      </c>
      <c r="KO31" s="79">
        <v>142.0</v>
      </c>
      <c r="KP31" s="235">
        <v>34.0</v>
      </c>
      <c r="KQ31" s="235">
        <v>39.0</v>
      </c>
      <c r="KR31" s="235">
        <v>2.0</v>
      </c>
      <c r="KS31" s="79"/>
      <c r="KT31" s="79">
        <v>1.0</v>
      </c>
      <c r="KU31" s="79">
        <v>52.0</v>
      </c>
      <c r="KV31" s="79">
        <v>50.0</v>
      </c>
      <c r="KW31" s="89"/>
      <c r="KX31" s="81">
        <v>138.0</v>
      </c>
      <c r="KY31" s="81">
        <v>34.0</v>
      </c>
      <c r="KZ31" s="81">
        <v>233.0</v>
      </c>
      <c r="LA31" s="81">
        <v>11.4</v>
      </c>
      <c r="LB31" s="81">
        <v>2.0</v>
      </c>
      <c r="LC31" s="81">
        <v>3.0</v>
      </c>
      <c r="LD31" s="81">
        <v>59.0</v>
      </c>
      <c r="LE31" s="81">
        <v>59.0</v>
      </c>
      <c r="LF31" s="81">
        <v>138.0</v>
      </c>
      <c r="LG31" s="81">
        <v>34.0</v>
      </c>
      <c r="LH31" s="81">
        <v>104.0</v>
      </c>
      <c r="LI31" s="81">
        <v>5.1</v>
      </c>
      <c r="LJ31" s="81">
        <v>5.0</v>
      </c>
      <c r="LK31" s="81">
        <v>5.0</v>
      </c>
      <c r="LL31" s="81">
        <v>56.0</v>
      </c>
      <c r="LM31" s="81">
        <v>56.0</v>
      </c>
      <c r="LN31" s="89"/>
      <c r="LO31" s="82">
        <v>335.0</v>
      </c>
      <c r="LP31" s="82">
        <v>299.0</v>
      </c>
      <c r="LQ31" s="82">
        <v>156.0</v>
      </c>
      <c r="LR31" s="82">
        <v>68.0</v>
      </c>
      <c r="LS31" s="82">
        <v>336.0</v>
      </c>
      <c r="LT31" s="83">
        <v>47.0</v>
      </c>
      <c r="LU31" s="83">
        <v>2.4</v>
      </c>
      <c r="LV31" s="83">
        <v>141.0</v>
      </c>
      <c r="LW31" s="83">
        <v>87.0</v>
      </c>
      <c r="LX31" s="83">
        <v>58.0</v>
      </c>
      <c r="LY31" s="83">
        <v>55.0</v>
      </c>
      <c r="LZ31" s="83">
        <v>12.0</v>
      </c>
      <c r="MA31" s="83">
        <v>118.0</v>
      </c>
      <c r="MB31" s="83">
        <v>4.3</v>
      </c>
      <c r="MC31" s="83">
        <v>142.0</v>
      </c>
      <c r="MD31" s="83">
        <v>212.0</v>
      </c>
      <c r="ME31" s="83">
        <v>81.0</v>
      </c>
      <c r="MF31" s="83">
        <v>63.0</v>
      </c>
      <c r="MG31" s="83">
        <v>12.0</v>
      </c>
      <c r="MH31" s="82">
        <v>0.0</v>
      </c>
      <c r="MI31" s="82">
        <v>0.0</v>
      </c>
      <c r="MJ31" s="82">
        <v>0.0</v>
      </c>
      <c r="MK31" s="82">
        <v>0.0</v>
      </c>
      <c r="ML31" s="82">
        <v>40.0</v>
      </c>
      <c r="MM31" s="82">
        <v>39.0</v>
      </c>
      <c r="MN31" s="82">
        <v>5.0</v>
      </c>
      <c r="MO31" s="86"/>
      <c r="MP31" s="87"/>
      <c r="MQ31" s="83">
        <v>12.2</v>
      </c>
      <c r="MR31" s="83">
        <v>4.5</v>
      </c>
      <c r="MS31" s="83">
        <v>206.0</v>
      </c>
      <c r="MT31" s="83">
        <v>36.0</v>
      </c>
      <c r="MU31" s="83">
        <v>39.0</v>
      </c>
      <c r="MV31" s="88" t="s">
        <v>143</v>
      </c>
      <c r="MW31" s="83">
        <v>5.0</v>
      </c>
      <c r="MX31" s="88"/>
      <c r="MY31" s="88"/>
      <c r="MZ31" s="83">
        <v>24.0</v>
      </c>
      <c r="NA31" s="83">
        <v>8.0</v>
      </c>
      <c r="NB31" s="83">
        <v>422.0</v>
      </c>
      <c r="NC31" s="83">
        <v>35.0</v>
      </c>
      <c r="ND31" s="83">
        <v>41.0</v>
      </c>
      <c r="NE31" s="83">
        <v>40.0</v>
      </c>
      <c r="NF31" s="83">
        <v>5.0</v>
      </c>
      <c r="NG31" s="87"/>
      <c r="NH31" s="87"/>
      <c r="NI31" s="82">
        <v>0.0</v>
      </c>
      <c r="NJ31" s="82">
        <v>0.0</v>
      </c>
      <c r="NK31" s="82">
        <v>0.0</v>
      </c>
      <c r="NL31" s="82">
        <v>35.0</v>
      </c>
      <c r="NM31" s="82">
        <v>52.0</v>
      </c>
      <c r="NN31" s="82">
        <v>58.0</v>
      </c>
      <c r="NO31" s="82">
        <v>4.0</v>
      </c>
      <c r="NP31" s="87"/>
    </row>
    <row r="32" ht="14.25" customHeight="1">
      <c r="A32" s="164">
        <v>0.7916666666666666</v>
      </c>
      <c r="B32" s="50"/>
      <c r="C32" s="51">
        <v>50.22</v>
      </c>
      <c r="D32" s="195">
        <v>340.0</v>
      </c>
      <c r="E32" s="53">
        <v>135.0</v>
      </c>
      <c r="F32" s="53">
        <v>82.0</v>
      </c>
      <c r="G32" s="53">
        <v>18.0</v>
      </c>
      <c r="H32" s="54"/>
      <c r="I32" s="53">
        <v>6.0</v>
      </c>
      <c r="J32" s="53">
        <v>51.0</v>
      </c>
      <c r="K32" s="53">
        <v>50.0</v>
      </c>
      <c r="L32" s="53">
        <v>138.0</v>
      </c>
      <c r="M32" s="53">
        <v>105.0</v>
      </c>
      <c r="N32" s="53">
        <v>26.5</v>
      </c>
      <c r="O32" s="54"/>
      <c r="P32" s="53">
        <v>6.0</v>
      </c>
      <c r="Q32" s="53">
        <v>56.0</v>
      </c>
      <c r="R32" s="53">
        <v>52.0</v>
      </c>
      <c r="S32" s="53">
        <v>343.1</v>
      </c>
      <c r="T32" s="53">
        <v>313.1</v>
      </c>
      <c r="U32" s="53">
        <v>185.7</v>
      </c>
      <c r="V32" s="54"/>
      <c r="W32" s="53">
        <v>338.8</v>
      </c>
      <c r="X32" s="53">
        <v>273.4</v>
      </c>
      <c r="Y32" s="53">
        <v>143.9</v>
      </c>
      <c r="Z32" s="54"/>
      <c r="AA32" s="53">
        <v>343.3</v>
      </c>
      <c r="AB32" s="53">
        <v>417.7</v>
      </c>
      <c r="AC32" s="53">
        <v>242.0</v>
      </c>
      <c r="AD32" s="54"/>
      <c r="AE32" s="53">
        <v>343.7</v>
      </c>
      <c r="AF32" s="53">
        <v>381.9</v>
      </c>
      <c r="AG32" s="53">
        <v>219.5</v>
      </c>
      <c r="AH32" s="54"/>
      <c r="AI32" s="53">
        <v>350.5</v>
      </c>
      <c r="AJ32" s="53">
        <v>455.2</v>
      </c>
      <c r="AK32" s="53">
        <v>273.5</v>
      </c>
      <c r="AL32" s="54"/>
      <c r="AM32" s="53">
        <v>340.3</v>
      </c>
      <c r="AN32" s="53">
        <v>470.3</v>
      </c>
      <c r="AO32" s="53">
        <v>263.4</v>
      </c>
      <c r="AP32" s="54"/>
      <c r="AQ32" s="182">
        <f t="shared" ref="AQ32:AS32" si="60">E32</f>
        <v>135</v>
      </c>
      <c r="AR32" s="54">
        <f t="shared" si="60"/>
        <v>82</v>
      </c>
      <c r="AS32" s="56">
        <f t="shared" si="60"/>
        <v>18</v>
      </c>
      <c r="AT32" s="54"/>
      <c r="AU32" s="54">
        <f t="shared" ref="AU32:AW32" si="61">L32</f>
        <v>138</v>
      </c>
      <c r="AV32" s="54">
        <f t="shared" si="61"/>
        <v>105</v>
      </c>
      <c r="AW32" s="54">
        <f t="shared" si="61"/>
        <v>26.5</v>
      </c>
      <c r="AX32" s="54"/>
      <c r="AY32" s="182">
        <f t="shared" si="52"/>
        <v>135</v>
      </c>
      <c r="AZ32" s="54"/>
      <c r="BA32" s="54"/>
      <c r="BB32" s="54"/>
      <c r="BC32" s="89"/>
      <c r="BD32" s="54">
        <v>138.0</v>
      </c>
      <c r="BE32" s="53">
        <v>0.0</v>
      </c>
      <c r="BF32" s="53">
        <v>0.0</v>
      </c>
      <c r="BG32" s="127">
        <v>0.0</v>
      </c>
      <c r="BH32" s="54"/>
      <c r="BI32" s="53">
        <v>2.0</v>
      </c>
      <c r="BJ32" s="127">
        <v>90.0</v>
      </c>
      <c r="BK32" s="127">
        <v>62.0</v>
      </c>
      <c r="BL32" s="89"/>
      <c r="BM32" s="58">
        <v>341.0</v>
      </c>
      <c r="BN32" s="58">
        <v>146.0</v>
      </c>
      <c r="BO32" s="58">
        <v>224.0</v>
      </c>
      <c r="BP32" s="58">
        <v>11.2</v>
      </c>
      <c r="BQ32" s="59"/>
      <c r="BR32" s="58">
        <v>6.0</v>
      </c>
      <c r="BS32" s="58">
        <v>62.0</v>
      </c>
      <c r="BT32" s="58">
        <v>63.0</v>
      </c>
      <c r="BU32" s="59">
        <f t="shared" si="7"/>
        <v>341</v>
      </c>
      <c r="BV32" s="58">
        <v>351.0</v>
      </c>
      <c r="BW32" s="58">
        <v>208.0</v>
      </c>
      <c r="BX32" s="58">
        <v>21.0</v>
      </c>
      <c r="BY32" s="58">
        <v>334.0</v>
      </c>
      <c r="BZ32" s="58">
        <v>377.0</v>
      </c>
      <c r="CA32" s="58">
        <v>207.0</v>
      </c>
      <c r="CB32" s="58">
        <v>18.0</v>
      </c>
      <c r="CC32" s="58">
        <v>341.0</v>
      </c>
      <c r="CD32" s="58">
        <v>320.0</v>
      </c>
      <c r="CE32" s="58">
        <v>184.0</v>
      </c>
      <c r="CF32" s="58">
        <v>4.0</v>
      </c>
      <c r="CG32" s="58">
        <v>337.0</v>
      </c>
      <c r="CH32" s="58">
        <v>328.0</v>
      </c>
      <c r="CI32" s="58">
        <v>185.0</v>
      </c>
      <c r="CJ32" s="58">
        <v>1.0</v>
      </c>
      <c r="CK32" s="58">
        <v>348.0</v>
      </c>
      <c r="CL32" s="58">
        <v>317.0</v>
      </c>
      <c r="CM32" s="58">
        <v>104.0</v>
      </c>
      <c r="CN32" s="58">
        <v>6.0</v>
      </c>
      <c r="CO32" s="58">
        <v>331.0</v>
      </c>
      <c r="CP32" s="58">
        <v>328.0</v>
      </c>
      <c r="CQ32" s="58">
        <v>162.0</v>
      </c>
      <c r="CR32" s="58">
        <v>10.0</v>
      </c>
      <c r="CS32" s="58">
        <v>335.0</v>
      </c>
      <c r="CT32" s="58">
        <v>307.0</v>
      </c>
      <c r="CU32" s="58">
        <v>182.0</v>
      </c>
      <c r="CV32" s="58">
        <v>102.0</v>
      </c>
      <c r="CW32" s="58">
        <v>336.0</v>
      </c>
      <c r="CX32" s="58">
        <v>255.0</v>
      </c>
      <c r="CY32" s="58">
        <v>124.0</v>
      </c>
      <c r="CZ32" s="58">
        <v>70.0</v>
      </c>
      <c r="DA32" s="58">
        <v>323.0</v>
      </c>
      <c r="DB32" s="58">
        <v>261.0</v>
      </c>
      <c r="DC32" s="58">
        <v>127.0</v>
      </c>
      <c r="DD32" s="58">
        <v>67.0</v>
      </c>
      <c r="DE32" s="59">
        <f t="shared" si="8"/>
        <v>146</v>
      </c>
      <c r="DF32" s="58">
        <v>35.2</v>
      </c>
      <c r="DG32" s="59">
        <f t="shared" ref="DG32:DH32" si="62">BO32</f>
        <v>224</v>
      </c>
      <c r="DH32" s="59">
        <f t="shared" si="62"/>
        <v>11.2</v>
      </c>
      <c r="DI32" s="59"/>
      <c r="DJ32" s="58">
        <v>7.0</v>
      </c>
      <c r="DK32" s="58">
        <v>55.0</v>
      </c>
      <c r="DL32" s="58">
        <v>51.0</v>
      </c>
      <c r="DM32" s="89"/>
      <c r="DN32" s="61">
        <v>339.0</v>
      </c>
      <c r="DO32" s="61">
        <v>140.0</v>
      </c>
      <c r="DP32" s="61">
        <v>37.28</v>
      </c>
      <c r="DQ32" s="61">
        <v>20.85</v>
      </c>
      <c r="DR32" s="61">
        <v>4.92</v>
      </c>
      <c r="DS32" s="61">
        <v>8.0</v>
      </c>
      <c r="DT32" s="61">
        <v>41.0</v>
      </c>
      <c r="DU32" s="61">
        <v>51.4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342.0</v>
      </c>
      <c r="EF32" s="226">
        <v>138.0</v>
      </c>
      <c r="EG32" s="226">
        <v>109.0</v>
      </c>
      <c r="EH32" s="226">
        <v>4.5</v>
      </c>
      <c r="EI32" s="64"/>
      <c r="EJ32" s="226">
        <v>9.0</v>
      </c>
      <c r="EK32" s="226">
        <v>49.0</v>
      </c>
      <c r="EL32" s="226">
        <v>52.0</v>
      </c>
      <c r="EM32" s="226">
        <v>138.0</v>
      </c>
      <c r="EN32" s="226">
        <v>74.0</v>
      </c>
      <c r="EO32" s="226">
        <v>3.4</v>
      </c>
      <c r="EP32" s="64"/>
      <c r="EQ32" s="226">
        <v>9.0</v>
      </c>
      <c r="ER32" s="226">
        <v>50.0</v>
      </c>
      <c r="ES32" s="226">
        <v>53.0</v>
      </c>
      <c r="ET32" s="226">
        <v>341.0</v>
      </c>
      <c r="EU32" s="226">
        <v>0.0</v>
      </c>
      <c r="EV32" s="226">
        <v>0.0</v>
      </c>
      <c r="EW32" s="226">
        <v>0.0</v>
      </c>
      <c r="EX32" s="226">
        <v>340.0</v>
      </c>
      <c r="EY32" s="226">
        <v>258.0</v>
      </c>
      <c r="EZ32" s="226">
        <v>149.2</v>
      </c>
      <c r="FA32" s="226">
        <v>-14.4</v>
      </c>
      <c r="FB32" s="226">
        <v>340.0</v>
      </c>
      <c r="FC32" s="226">
        <v>0.0</v>
      </c>
      <c r="FD32" s="226">
        <v>0.0</v>
      </c>
      <c r="FE32" s="226">
        <v>0.0</v>
      </c>
      <c r="FF32" s="226">
        <v>339.0</v>
      </c>
      <c r="FG32" s="226">
        <v>258.0</v>
      </c>
      <c r="FH32" s="226">
        <v>149.0</v>
      </c>
      <c r="FI32" s="226">
        <v>-11.5</v>
      </c>
      <c r="FJ32" s="226">
        <v>342.0</v>
      </c>
      <c r="FK32" s="226">
        <v>250.0</v>
      </c>
      <c r="FL32" s="226">
        <v>143.3</v>
      </c>
      <c r="FM32" s="64"/>
      <c r="FN32" s="226">
        <v>342.0</v>
      </c>
      <c r="FO32" s="226">
        <v>265.0</v>
      </c>
      <c r="FP32" s="226">
        <v>144.2</v>
      </c>
      <c r="FQ32" s="226">
        <v>-3.4</v>
      </c>
      <c r="FR32" s="226">
        <v>138.0</v>
      </c>
      <c r="FS32" s="64"/>
      <c r="FT32" s="226">
        <v>9.1</v>
      </c>
      <c r="FU32" s="64"/>
      <c r="FV32" s="226">
        <v>138.0</v>
      </c>
      <c r="FW32" s="64"/>
      <c r="FX32" s="64"/>
      <c r="FY32" s="64"/>
      <c r="FZ32" s="89"/>
      <c r="GA32" s="65">
        <v>342.0</v>
      </c>
      <c r="GB32" s="66">
        <v>439.03</v>
      </c>
      <c r="GC32" s="66">
        <v>273.64</v>
      </c>
      <c r="GD32" s="66">
        <v>-10.47</v>
      </c>
      <c r="GE32" s="66">
        <v>342.0</v>
      </c>
      <c r="GF32" s="66">
        <v>465.68</v>
      </c>
      <c r="GG32" s="66">
        <v>272.38</v>
      </c>
      <c r="GH32" s="66">
        <v>-7.96</v>
      </c>
      <c r="GI32" s="66">
        <v>342.0</v>
      </c>
      <c r="GJ32" s="66">
        <v>247.07</v>
      </c>
      <c r="GK32" s="66">
        <v>-143.14</v>
      </c>
      <c r="GL32" s="66">
        <v>0.0</v>
      </c>
      <c r="GM32" s="66">
        <v>342.0</v>
      </c>
      <c r="GN32" s="66">
        <v>226.72</v>
      </c>
      <c r="GO32" s="66">
        <v>-143.9</v>
      </c>
      <c r="GP32" s="66">
        <v>-10.55</v>
      </c>
      <c r="GQ32" s="66">
        <v>342.0</v>
      </c>
      <c r="GR32" s="66">
        <v>202.52</v>
      </c>
      <c r="GS32" s="66">
        <v>-126.14</v>
      </c>
      <c r="GT32" s="66">
        <v>17.84</v>
      </c>
      <c r="GU32" s="66">
        <v>342.0</v>
      </c>
      <c r="GV32" s="66">
        <v>219.28</v>
      </c>
      <c r="GW32" s="66">
        <v>-125.55</v>
      </c>
      <c r="GX32" s="66">
        <v>15.24</v>
      </c>
      <c r="GY32" s="89"/>
      <c r="GZ32" s="98" t="s">
        <v>91</v>
      </c>
      <c r="HA32" s="98" t="s">
        <v>92</v>
      </c>
      <c r="HB32" s="98">
        <v>310.0</v>
      </c>
      <c r="HC32" s="97">
        <f t="shared" si="10"/>
        <v>15.5</v>
      </c>
      <c r="HD32" s="97">
        <f t="shared" si="11"/>
        <v>6.2</v>
      </c>
      <c r="HE32" s="98">
        <v>8.0</v>
      </c>
      <c r="HF32" s="99">
        <v>60.0</v>
      </c>
      <c r="HG32" s="99">
        <v>56.0</v>
      </c>
      <c r="HH32" s="98" t="s">
        <v>91</v>
      </c>
      <c r="HI32" s="98" t="s">
        <v>92</v>
      </c>
      <c r="HJ32" s="98">
        <v>46.0</v>
      </c>
      <c r="HK32" s="97">
        <f t="shared" si="12"/>
        <v>2.3</v>
      </c>
      <c r="HL32" s="97">
        <f t="shared" si="13"/>
        <v>0.92</v>
      </c>
      <c r="HM32" s="98">
        <v>5.0</v>
      </c>
      <c r="HN32" s="99">
        <v>58.0</v>
      </c>
      <c r="HO32" s="99">
        <v>58.0</v>
      </c>
      <c r="HP32" s="98" t="s">
        <v>91</v>
      </c>
      <c r="HQ32" s="98" t="s">
        <v>92</v>
      </c>
      <c r="HR32" s="98">
        <v>290.0</v>
      </c>
      <c r="HS32" s="97">
        <f t="shared" si="14"/>
        <v>14.5</v>
      </c>
      <c r="HT32" s="97">
        <f t="shared" si="15"/>
        <v>5.8</v>
      </c>
      <c r="HU32" s="98">
        <v>7.0</v>
      </c>
      <c r="HV32" s="99">
        <v>56.0</v>
      </c>
      <c r="HW32" s="99">
        <v>56.0</v>
      </c>
      <c r="HX32" s="89"/>
      <c r="HY32" s="72">
        <v>135.0</v>
      </c>
      <c r="HZ32" s="72">
        <v>33.0</v>
      </c>
      <c r="IA32" s="72">
        <v>132.0</v>
      </c>
      <c r="IB32" s="72">
        <v>6.6</v>
      </c>
      <c r="IC32" s="73"/>
      <c r="ID32" s="72">
        <v>2.0</v>
      </c>
      <c r="IE32" s="72">
        <v>58.0</v>
      </c>
      <c r="IF32" s="72">
        <v>38.0</v>
      </c>
      <c r="IG32" s="89"/>
      <c r="IH32" s="74">
        <v>140.0</v>
      </c>
      <c r="II32" s="74">
        <v>33.9</v>
      </c>
      <c r="IJ32" s="74">
        <v>198.0</v>
      </c>
      <c r="IK32" s="74">
        <v>10.2</v>
      </c>
      <c r="IL32" s="74">
        <v>11.3</v>
      </c>
      <c r="IM32" s="74">
        <v>6.0</v>
      </c>
      <c r="IN32" s="74">
        <v>45.0</v>
      </c>
      <c r="IO32" s="74">
        <v>43.0</v>
      </c>
      <c r="IP32" s="74">
        <v>140.0</v>
      </c>
      <c r="IQ32" s="74">
        <v>34.8</v>
      </c>
      <c r="IR32" s="74">
        <v>5.0</v>
      </c>
      <c r="IS32" s="74">
        <v>0.1</v>
      </c>
      <c r="IT32" s="74">
        <v>0.3</v>
      </c>
      <c r="IU32" s="74">
        <v>12.0</v>
      </c>
      <c r="IV32" s="74">
        <v>47.0</v>
      </c>
      <c r="IW32" s="74">
        <v>46.0</v>
      </c>
      <c r="IX32" s="89"/>
      <c r="IY32" s="149">
        <v>138.68</v>
      </c>
      <c r="IZ32" s="149">
        <v>34.78</v>
      </c>
      <c r="JA32" s="149">
        <v>410.6</v>
      </c>
      <c r="JB32" s="149">
        <v>20.53</v>
      </c>
      <c r="JC32" s="149">
        <v>5.56</v>
      </c>
      <c r="JD32" s="149">
        <v>3.0</v>
      </c>
      <c r="JE32" s="149">
        <v>67.56</v>
      </c>
      <c r="JF32" s="149">
        <v>55.44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140.0</v>
      </c>
      <c r="JQ32" s="78">
        <v>33.1</v>
      </c>
      <c r="JR32" s="78">
        <v>0.0</v>
      </c>
      <c r="JS32" s="78">
        <v>0.0</v>
      </c>
      <c r="JT32" s="78">
        <v>0.0</v>
      </c>
      <c r="JU32" s="78">
        <v>2.0</v>
      </c>
      <c r="JV32" s="78">
        <v>44.0</v>
      </c>
      <c r="JW32" s="78">
        <v>43.0</v>
      </c>
      <c r="JX32" s="78">
        <v>140.0</v>
      </c>
      <c r="JY32" s="78">
        <v>34.8</v>
      </c>
      <c r="JZ32" s="78">
        <v>13.0</v>
      </c>
      <c r="KA32" s="78">
        <v>0.7</v>
      </c>
      <c r="KB32" s="150" t="s">
        <v>112</v>
      </c>
      <c r="KC32" s="78">
        <v>2.0</v>
      </c>
      <c r="KD32" s="78">
        <v>51.0</v>
      </c>
      <c r="KE32" s="78">
        <v>51.0</v>
      </c>
      <c r="KF32" s="89"/>
      <c r="KG32" s="79">
        <v>140.0</v>
      </c>
      <c r="KH32" s="238">
        <v>34.0</v>
      </c>
      <c r="KI32" s="238" t="s">
        <v>98</v>
      </c>
      <c r="KJ32" s="238" t="s">
        <v>98</v>
      </c>
      <c r="KK32" s="79"/>
      <c r="KL32" s="79">
        <v>1.0</v>
      </c>
      <c r="KM32" s="79">
        <v>52.0</v>
      </c>
      <c r="KN32" s="79">
        <v>52.0</v>
      </c>
      <c r="KO32" s="79">
        <v>140.0</v>
      </c>
      <c r="KP32" s="235">
        <v>34.0</v>
      </c>
      <c r="KQ32" s="235">
        <v>39.0</v>
      </c>
      <c r="KR32" s="235">
        <v>2.0</v>
      </c>
      <c r="KS32" s="79"/>
      <c r="KT32" s="79">
        <v>1.0</v>
      </c>
      <c r="KU32" s="79">
        <v>52.0</v>
      </c>
      <c r="KV32" s="79">
        <v>60.0</v>
      </c>
      <c r="KW32" s="89"/>
      <c r="KX32" s="81">
        <v>135.0</v>
      </c>
      <c r="KY32" s="81">
        <v>34.0</v>
      </c>
      <c r="KZ32" s="81">
        <v>288.0</v>
      </c>
      <c r="LA32" s="81">
        <v>14.1</v>
      </c>
      <c r="LB32" s="81">
        <v>2.0</v>
      </c>
      <c r="LC32" s="81">
        <v>3.0</v>
      </c>
      <c r="LD32" s="81">
        <v>59.0</v>
      </c>
      <c r="LE32" s="81">
        <v>59.0</v>
      </c>
      <c r="LF32" s="81">
        <v>135.0</v>
      </c>
      <c r="LG32" s="81">
        <v>34.0</v>
      </c>
      <c r="LH32" s="81">
        <v>229.0</v>
      </c>
      <c r="LI32" s="81">
        <v>11.2</v>
      </c>
      <c r="LJ32" s="81">
        <v>5.0</v>
      </c>
      <c r="LK32" s="81">
        <v>5.0</v>
      </c>
      <c r="LL32" s="81">
        <v>56.0</v>
      </c>
      <c r="LM32" s="81">
        <v>56.0</v>
      </c>
      <c r="LN32" s="89"/>
      <c r="LO32" s="83">
        <v>336.0</v>
      </c>
      <c r="LP32" s="82">
        <v>289.0</v>
      </c>
      <c r="LQ32" s="82">
        <v>162.0</v>
      </c>
      <c r="LR32" s="83">
        <v>70.0</v>
      </c>
      <c r="LS32" s="82">
        <v>324.0</v>
      </c>
      <c r="LT32" s="83">
        <v>47.0</v>
      </c>
      <c r="LU32" s="83">
        <v>2.5</v>
      </c>
      <c r="LV32" s="83">
        <v>142.0</v>
      </c>
      <c r="LW32" s="83">
        <v>85.0</v>
      </c>
      <c r="LX32" s="83">
        <v>58.0</v>
      </c>
      <c r="LY32" s="83">
        <v>55.0</v>
      </c>
      <c r="LZ32" s="83">
        <v>12.0</v>
      </c>
      <c r="MA32" s="83">
        <v>115.0</v>
      </c>
      <c r="MB32" s="83">
        <v>5.6</v>
      </c>
      <c r="MC32" s="83">
        <v>142.0</v>
      </c>
      <c r="MD32" s="83">
        <v>204.0</v>
      </c>
      <c r="ME32" s="83">
        <v>80.0</v>
      </c>
      <c r="MF32" s="83">
        <v>64.0</v>
      </c>
      <c r="MG32" s="83">
        <v>12.0</v>
      </c>
      <c r="MH32" s="83">
        <v>0.0</v>
      </c>
      <c r="MI32" s="83">
        <v>0.0</v>
      </c>
      <c r="MJ32" s="83">
        <v>121.0</v>
      </c>
      <c r="MK32" s="83">
        <v>0.0</v>
      </c>
      <c r="ML32" s="83">
        <v>52.0</v>
      </c>
      <c r="MM32" s="83">
        <v>52.0</v>
      </c>
      <c r="MN32" s="83">
        <v>5.0</v>
      </c>
      <c r="MO32" s="86"/>
      <c r="MP32" s="87"/>
      <c r="MQ32" s="83">
        <v>4.8</v>
      </c>
      <c r="MR32" s="83">
        <v>2.0</v>
      </c>
      <c r="MS32" s="83">
        <v>83.0</v>
      </c>
      <c r="MT32" s="83">
        <v>36.0</v>
      </c>
      <c r="MU32" s="83">
        <v>47.0</v>
      </c>
      <c r="MV32" s="88" t="s">
        <v>143</v>
      </c>
      <c r="MW32" s="83">
        <v>5.0</v>
      </c>
      <c r="MX32" s="87"/>
      <c r="MY32" s="87"/>
      <c r="MZ32" s="83">
        <v>12.7</v>
      </c>
      <c r="NA32" s="83">
        <v>4.7</v>
      </c>
      <c r="NB32" s="83">
        <v>236.0</v>
      </c>
      <c r="NC32" s="83">
        <v>35.0</v>
      </c>
      <c r="ND32" s="83">
        <v>51.0</v>
      </c>
      <c r="NE32" s="83">
        <v>50.0</v>
      </c>
      <c r="NF32" s="83">
        <v>5.0</v>
      </c>
      <c r="NG32" s="88"/>
      <c r="NH32" s="83"/>
      <c r="NI32" s="83">
        <v>0.0</v>
      </c>
      <c r="NJ32" s="83">
        <v>0.0</v>
      </c>
      <c r="NK32" s="83">
        <v>0.0</v>
      </c>
      <c r="NL32" s="83">
        <v>35.0</v>
      </c>
      <c r="NM32" s="83">
        <v>56.0</v>
      </c>
      <c r="NN32" s="83">
        <v>59.0</v>
      </c>
      <c r="NO32" s="83">
        <v>4.0</v>
      </c>
      <c r="NP32" s="87"/>
    </row>
    <row r="33" ht="14.25" customHeight="1">
      <c r="A33" s="49">
        <v>0.833333333333334</v>
      </c>
      <c r="B33" s="50"/>
      <c r="C33" s="51">
        <v>50.12</v>
      </c>
      <c r="D33" s="195">
        <v>340.0</v>
      </c>
      <c r="E33" s="53">
        <v>135.0</v>
      </c>
      <c r="F33" s="53">
        <v>99.0</v>
      </c>
      <c r="G33" s="53">
        <v>21.5</v>
      </c>
      <c r="H33" s="54"/>
      <c r="I33" s="53">
        <v>6.0</v>
      </c>
      <c r="J33" s="53">
        <v>50.0</v>
      </c>
      <c r="K33" s="53">
        <v>49.0</v>
      </c>
      <c r="L33" s="53">
        <v>140.0</v>
      </c>
      <c r="M33" s="53">
        <v>55.0</v>
      </c>
      <c r="N33" s="53">
        <v>13.2</v>
      </c>
      <c r="O33" s="54"/>
      <c r="P33" s="53">
        <v>6.0</v>
      </c>
      <c r="Q33" s="53">
        <v>58.0</v>
      </c>
      <c r="R33" s="53">
        <v>52.0</v>
      </c>
      <c r="S33" s="53">
        <v>344.5</v>
      </c>
      <c r="T33" s="53">
        <v>316.7</v>
      </c>
      <c r="U33" s="53">
        <v>186.9</v>
      </c>
      <c r="V33" s="54"/>
      <c r="W33" s="53">
        <v>339.6</v>
      </c>
      <c r="X33" s="53">
        <v>287.1</v>
      </c>
      <c r="Y33" s="53">
        <v>148.9</v>
      </c>
      <c r="Z33" s="54"/>
      <c r="AA33" s="53">
        <v>344.7</v>
      </c>
      <c r="AB33" s="53">
        <v>427.9</v>
      </c>
      <c r="AC33" s="53">
        <v>248.6</v>
      </c>
      <c r="AD33" s="54"/>
      <c r="AE33" s="53">
        <v>344.7</v>
      </c>
      <c r="AF33" s="53">
        <v>388.8</v>
      </c>
      <c r="AG33" s="53">
        <v>224.9</v>
      </c>
      <c r="AH33" s="54"/>
      <c r="AI33" s="53">
        <v>351.6</v>
      </c>
      <c r="AJ33" s="53">
        <v>466.1</v>
      </c>
      <c r="AK33" s="53">
        <v>280.2</v>
      </c>
      <c r="AL33" s="54"/>
      <c r="AM33" s="53">
        <v>342.6</v>
      </c>
      <c r="AN33" s="53">
        <v>476.7</v>
      </c>
      <c r="AO33" s="53">
        <v>268.8</v>
      </c>
      <c r="AP33" s="54"/>
      <c r="AQ33" s="182">
        <f t="shared" ref="AQ33:AS33" si="63">E33</f>
        <v>135</v>
      </c>
      <c r="AR33" s="54">
        <f t="shared" si="63"/>
        <v>99</v>
      </c>
      <c r="AS33" s="56">
        <f t="shared" si="63"/>
        <v>21.5</v>
      </c>
      <c r="AT33" s="54"/>
      <c r="AU33" s="54">
        <f t="shared" ref="AU33:AW33" si="64">L33</f>
        <v>140</v>
      </c>
      <c r="AV33" s="54">
        <f t="shared" si="64"/>
        <v>55</v>
      </c>
      <c r="AW33" s="54">
        <f t="shared" si="64"/>
        <v>13.2</v>
      </c>
      <c r="AX33" s="54"/>
      <c r="AY33" s="182">
        <f t="shared" si="52"/>
        <v>135</v>
      </c>
      <c r="AZ33" s="54"/>
      <c r="BA33" s="54"/>
      <c r="BB33" s="54"/>
      <c r="BC33" s="89"/>
      <c r="BD33" s="54">
        <v>140.0</v>
      </c>
      <c r="BE33" s="53">
        <v>0.0</v>
      </c>
      <c r="BF33" s="53">
        <v>0.0</v>
      </c>
      <c r="BG33" s="127">
        <v>0.0</v>
      </c>
      <c r="BH33" s="54"/>
      <c r="BI33" s="53">
        <v>2.0</v>
      </c>
      <c r="BJ33" s="127">
        <v>90.0</v>
      </c>
      <c r="BK33" s="127">
        <v>62.0</v>
      </c>
      <c r="BL33" s="89"/>
      <c r="BM33" s="58">
        <v>341.0</v>
      </c>
      <c r="BN33" s="58">
        <v>146.0</v>
      </c>
      <c r="BO33" s="58">
        <v>226.0</v>
      </c>
      <c r="BP33" s="58">
        <v>11.3</v>
      </c>
      <c r="BQ33" s="59"/>
      <c r="BR33" s="58">
        <v>6.0</v>
      </c>
      <c r="BS33" s="58">
        <v>62.0</v>
      </c>
      <c r="BT33" s="58">
        <v>63.0</v>
      </c>
      <c r="BU33" s="58">
        <v>341.0</v>
      </c>
      <c r="BV33" s="58">
        <v>361.0</v>
      </c>
      <c r="BW33" s="58">
        <v>208.0</v>
      </c>
      <c r="BX33" s="58">
        <v>26.0</v>
      </c>
      <c r="BY33" s="58">
        <v>334.0</v>
      </c>
      <c r="BZ33" s="58">
        <v>376.0</v>
      </c>
      <c r="CA33" s="58">
        <v>208.0</v>
      </c>
      <c r="CB33" s="58">
        <v>23.0</v>
      </c>
      <c r="CC33" s="58">
        <v>341.0</v>
      </c>
      <c r="CD33" s="58">
        <v>312.0</v>
      </c>
      <c r="CE33" s="58">
        <v>176.0</v>
      </c>
      <c r="CF33" s="58">
        <v>4.0</v>
      </c>
      <c r="CG33" s="58">
        <v>334.0</v>
      </c>
      <c r="CH33" s="58">
        <v>317.0</v>
      </c>
      <c r="CI33" s="58">
        <v>175.0</v>
      </c>
      <c r="CJ33" s="58">
        <v>3.0</v>
      </c>
      <c r="CK33" s="58">
        <v>347.0</v>
      </c>
      <c r="CL33" s="58">
        <v>150.0</v>
      </c>
      <c r="CM33" s="58">
        <v>100.0</v>
      </c>
      <c r="CN33" s="58">
        <v>7.0</v>
      </c>
      <c r="CO33" s="58">
        <v>332.0</v>
      </c>
      <c r="CP33" s="58">
        <v>317.0</v>
      </c>
      <c r="CQ33" s="58">
        <v>157.0</v>
      </c>
      <c r="CR33" s="58">
        <v>7.0</v>
      </c>
      <c r="CS33" s="58">
        <v>334.0</v>
      </c>
      <c r="CT33" s="58">
        <v>293.0</v>
      </c>
      <c r="CU33" s="58">
        <v>176.0</v>
      </c>
      <c r="CV33" s="58">
        <v>93.0</v>
      </c>
      <c r="CW33" s="58">
        <v>337.0</v>
      </c>
      <c r="CX33" s="58">
        <v>260.0</v>
      </c>
      <c r="CY33" s="58">
        <v>128.0</v>
      </c>
      <c r="CZ33" s="58">
        <v>72.0</v>
      </c>
      <c r="DA33" s="58">
        <v>323.0</v>
      </c>
      <c r="DB33" s="58">
        <v>269.0</v>
      </c>
      <c r="DC33" s="58">
        <v>132.0</v>
      </c>
      <c r="DD33" s="58">
        <v>64.0</v>
      </c>
      <c r="DE33" s="58">
        <v>146.0</v>
      </c>
      <c r="DF33" s="58">
        <v>35.0</v>
      </c>
      <c r="DG33" s="58">
        <v>226.0</v>
      </c>
      <c r="DH33" s="58">
        <v>11.3</v>
      </c>
      <c r="DI33" s="59"/>
      <c r="DJ33" s="58">
        <v>7.0</v>
      </c>
      <c r="DK33" s="58">
        <v>55.0</v>
      </c>
      <c r="DL33" s="58">
        <v>51.0</v>
      </c>
      <c r="DM33" s="89"/>
      <c r="DN33" s="61">
        <v>140.0</v>
      </c>
      <c r="DO33" s="61">
        <v>140.0</v>
      </c>
      <c r="DP33" s="61">
        <v>49.86</v>
      </c>
      <c r="DQ33" s="61">
        <v>28.2</v>
      </c>
      <c r="DR33" s="61">
        <v>7.75</v>
      </c>
      <c r="DS33" s="61">
        <v>8.0</v>
      </c>
      <c r="DT33" s="61">
        <v>40.0</v>
      </c>
      <c r="DU33" s="61">
        <v>49.0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341.0</v>
      </c>
      <c r="EF33" s="226">
        <v>138.0</v>
      </c>
      <c r="EG33" s="226">
        <v>72.0</v>
      </c>
      <c r="EH33" s="226">
        <v>3.0</v>
      </c>
      <c r="EI33" s="64"/>
      <c r="EJ33" s="226">
        <v>9.0</v>
      </c>
      <c r="EK33" s="226">
        <v>49.0</v>
      </c>
      <c r="EL33" s="226">
        <v>51.0</v>
      </c>
      <c r="EM33" s="226">
        <v>138.0</v>
      </c>
      <c r="EN33" s="226">
        <v>73.0</v>
      </c>
      <c r="EO33" s="226">
        <v>3.4</v>
      </c>
      <c r="EP33" s="64"/>
      <c r="EQ33" s="226">
        <v>9.0</v>
      </c>
      <c r="ER33" s="226">
        <v>49.0</v>
      </c>
      <c r="ES33" s="226">
        <v>52.0</v>
      </c>
      <c r="ET33" s="226">
        <v>340.0</v>
      </c>
      <c r="EU33" s="226">
        <v>0.0</v>
      </c>
      <c r="EV33" s="226">
        <v>0.0</v>
      </c>
      <c r="EW33" s="226">
        <v>0.0</v>
      </c>
      <c r="EX33" s="226">
        <v>339.0</v>
      </c>
      <c r="EY33" s="226">
        <v>259.0</v>
      </c>
      <c r="EZ33" s="226">
        <v>149.1</v>
      </c>
      <c r="FA33" s="226">
        <v>-15.5</v>
      </c>
      <c r="FB33" s="226">
        <v>339.0</v>
      </c>
      <c r="FC33" s="226">
        <v>0.0</v>
      </c>
      <c r="FD33" s="226">
        <v>0.0</v>
      </c>
      <c r="FE33" s="226">
        <v>0.0</v>
      </c>
      <c r="FF33" s="226">
        <v>338.0</v>
      </c>
      <c r="FG33" s="226">
        <v>258.0</v>
      </c>
      <c r="FH33" s="226">
        <v>148.8</v>
      </c>
      <c r="FI33" s="226">
        <v>-12.4</v>
      </c>
      <c r="FJ33" s="226">
        <v>341.0</v>
      </c>
      <c r="FK33" s="226">
        <v>252.0</v>
      </c>
      <c r="FL33" s="226">
        <v>144.7</v>
      </c>
      <c r="FM33" s="64"/>
      <c r="FN33" s="226">
        <v>341.0</v>
      </c>
      <c r="FO33" s="226">
        <v>266.0</v>
      </c>
      <c r="FP33" s="226">
        <v>145.7</v>
      </c>
      <c r="FQ33" s="226">
        <v>-2.0</v>
      </c>
      <c r="FR33" s="226">
        <v>138.0</v>
      </c>
      <c r="FS33" s="64"/>
      <c r="FT33" s="226">
        <v>7.0</v>
      </c>
      <c r="FU33" s="64"/>
      <c r="FV33" s="226">
        <v>138.0</v>
      </c>
      <c r="FW33" s="64"/>
      <c r="FX33" s="64"/>
      <c r="FY33" s="64"/>
      <c r="FZ33" s="89"/>
      <c r="GA33" s="65">
        <v>341.0</v>
      </c>
      <c r="GB33" s="66">
        <v>480.36</v>
      </c>
      <c r="GC33" s="66">
        <v>299.1</v>
      </c>
      <c r="GD33" s="66">
        <v>-10.05</v>
      </c>
      <c r="GE33" s="66">
        <v>341.0</v>
      </c>
      <c r="GF33" s="66">
        <v>507.91</v>
      </c>
      <c r="GG33" s="66">
        <v>295.83</v>
      </c>
      <c r="GH33" s="66">
        <v>-4.61</v>
      </c>
      <c r="GI33" s="66">
        <v>341.0</v>
      </c>
      <c r="GJ33" s="66">
        <v>251.02</v>
      </c>
      <c r="GK33" s="66">
        <v>-144.65</v>
      </c>
      <c r="GL33" s="66">
        <v>-2.76</v>
      </c>
      <c r="GM33" s="66">
        <v>341.0</v>
      </c>
      <c r="GN33" s="66">
        <v>230.36</v>
      </c>
      <c r="GO33" s="66">
        <v>-145.65</v>
      </c>
      <c r="GP33" s="66">
        <v>-11.06</v>
      </c>
      <c r="GQ33" s="66">
        <v>341.0</v>
      </c>
      <c r="GR33" s="66">
        <v>240.96</v>
      </c>
      <c r="GS33" s="66">
        <v>-151.93</v>
      </c>
      <c r="GT33" s="66">
        <v>15.33</v>
      </c>
      <c r="GU33" s="66">
        <v>341.0</v>
      </c>
      <c r="GV33" s="66">
        <v>262.01</v>
      </c>
      <c r="GW33" s="66">
        <v>-150.18</v>
      </c>
      <c r="GX33" s="66">
        <v>12.65</v>
      </c>
      <c r="GY33" s="89"/>
      <c r="GZ33" s="98" t="s">
        <v>91</v>
      </c>
      <c r="HA33" s="98" t="s">
        <v>92</v>
      </c>
      <c r="HB33" s="98">
        <v>114.0</v>
      </c>
      <c r="HC33" s="97">
        <f t="shared" si="10"/>
        <v>5.7</v>
      </c>
      <c r="HD33" s="97">
        <f t="shared" si="11"/>
        <v>2.28</v>
      </c>
      <c r="HE33" s="98">
        <v>8.0</v>
      </c>
      <c r="HF33" s="99">
        <v>60.0</v>
      </c>
      <c r="HG33" s="99">
        <v>56.0</v>
      </c>
      <c r="HH33" s="98" t="s">
        <v>91</v>
      </c>
      <c r="HI33" s="98" t="s">
        <v>92</v>
      </c>
      <c r="HJ33" s="98">
        <v>80.0</v>
      </c>
      <c r="HK33" s="97">
        <f t="shared" si="12"/>
        <v>4</v>
      </c>
      <c r="HL33" s="97">
        <f t="shared" si="13"/>
        <v>1.6</v>
      </c>
      <c r="HM33" s="98">
        <v>5.0</v>
      </c>
      <c r="HN33" s="99">
        <v>58.0</v>
      </c>
      <c r="HO33" s="99">
        <v>58.0</v>
      </c>
      <c r="HP33" s="98" t="s">
        <v>91</v>
      </c>
      <c r="HQ33" s="98" t="s">
        <v>92</v>
      </c>
      <c r="HR33" s="98">
        <v>341.0</v>
      </c>
      <c r="HS33" s="97">
        <f t="shared" si="14"/>
        <v>17.05</v>
      </c>
      <c r="HT33" s="97">
        <f t="shared" si="15"/>
        <v>6.82</v>
      </c>
      <c r="HU33" s="98">
        <v>7.0</v>
      </c>
      <c r="HV33" s="99">
        <v>56.0</v>
      </c>
      <c r="HW33" s="99">
        <v>56.0</v>
      </c>
      <c r="HX33" s="89"/>
      <c r="HY33" s="72">
        <v>135.0</v>
      </c>
      <c r="HZ33" s="72">
        <v>33.0</v>
      </c>
      <c r="IA33" s="72">
        <v>130.0</v>
      </c>
      <c r="IB33" s="72">
        <v>6.5</v>
      </c>
      <c r="IC33" s="73"/>
      <c r="ID33" s="72">
        <v>2.0</v>
      </c>
      <c r="IE33" s="72">
        <v>58.0</v>
      </c>
      <c r="IF33" s="72">
        <v>38.0</v>
      </c>
      <c r="IG33" s="89"/>
      <c r="IH33" s="74">
        <v>140.0</v>
      </c>
      <c r="II33" s="74">
        <v>34.2</v>
      </c>
      <c r="IJ33" s="74">
        <v>141.0</v>
      </c>
      <c r="IK33" s="74">
        <v>7.3</v>
      </c>
      <c r="IL33" s="74">
        <v>8.2</v>
      </c>
      <c r="IM33" s="74">
        <v>6.0</v>
      </c>
      <c r="IN33" s="74">
        <v>44.0</v>
      </c>
      <c r="IO33" s="74">
        <v>43.0</v>
      </c>
      <c r="IP33" s="74">
        <v>140.0</v>
      </c>
      <c r="IQ33" s="74">
        <v>34.7</v>
      </c>
      <c r="IR33" s="74">
        <v>5.0</v>
      </c>
      <c r="IS33" s="74">
        <v>0.1</v>
      </c>
      <c r="IT33" s="74">
        <v>0.3</v>
      </c>
      <c r="IU33" s="74">
        <v>12.0</v>
      </c>
      <c r="IV33" s="74">
        <v>45.0</v>
      </c>
      <c r="IW33" s="74">
        <v>45.0</v>
      </c>
      <c r="IX33" s="89"/>
      <c r="IY33" s="149">
        <v>138.69</v>
      </c>
      <c r="IZ33" s="149">
        <v>34.51</v>
      </c>
      <c r="JA33" s="149">
        <v>486.6</v>
      </c>
      <c r="JB33" s="149">
        <v>24.33</v>
      </c>
      <c r="JC33" s="149">
        <v>8.76</v>
      </c>
      <c r="JD33" s="149">
        <v>3.0</v>
      </c>
      <c r="JE33" s="149">
        <v>70.61</v>
      </c>
      <c r="JF33" s="149">
        <v>54.12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140.0</v>
      </c>
      <c r="JQ33" s="78">
        <v>33.0</v>
      </c>
      <c r="JR33" s="78">
        <v>0.0</v>
      </c>
      <c r="JS33" s="78">
        <v>0.0</v>
      </c>
      <c r="JT33" s="78">
        <v>0.0</v>
      </c>
      <c r="JU33" s="78">
        <v>2.0</v>
      </c>
      <c r="JV33" s="78">
        <v>43.0</v>
      </c>
      <c r="JW33" s="78">
        <v>42.0</v>
      </c>
      <c r="JX33" s="78">
        <v>140.0</v>
      </c>
      <c r="JY33" s="78">
        <v>35.2</v>
      </c>
      <c r="JZ33" s="78">
        <v>8.0</v>
      </c>
      <c r="KA33" s="78">
        <v>0.4</v>
      </c>
      <c r="KB33" s="150" t="s">
        <v>112</v>
      </c>
      <c r="KC33" s="78">
        <v>2.0</v>
      </c>
      <c r="KD33" s="78">
        <v>50.0</v>
      </c>
      <c r="KE33" s="78">
        <v>50.0</v>
      </c>
      <c r="KF33" s="89"/>
      <c r="KG33" s="79">
        <v>142.0</v>
      </c>
      <c r="KH33" s="238">
        <v>35.0</v>
      </c>
      <c r="KI33" s="238" t="s">
        <v>98</v>
      </c>
      <c r="KJ33" s="238" t="s">
        <v>98</v>
      </c>
      <c r="KK33" s="79"/>
      <c r="KL33" s="79">
        <v>1.0</v>
      </c>
      <c r="KM33" s="79">
        <v>52.0</v>
      </c>
      <c r="KN33" s="79">
        <v>52.0</v>
      </c>
      <c r="KO33" s="79">
        <v>142.0</v>
      </c>
      <c r="KP33" s="235">
        <v>35.0</v>
      </c>
      <c r="KQ33" s="235" t="s">
        <v>98</v>
      </c>
      <c r="KR33" s="235" t="s">
        <v>98</v>
      </c>
      <c r="KS33" s="79"/>
      <c r="KT33" s="79">
        <v>1.0</v>
      </c>
      <c r="KU33" s="79">
        <v>52.0</v>
      </c>
      <c r="KV33" s="79">
        <v>60.0</v>
      </c>
      <c r="KW33" s="89"/>
      <c r="KX33" s="81">
        <v>135.0</v>
      </c>
      <c r="KY33" s="81">
        <v>34.0</v>
      </c>
      <c r="KZ33" s="81">
        <v>143.0</v>
      </c>
      <c r="LA33" s="81">
        <v>7.0</v>
      </c>
      <c r="LB33" s="81">
        <v>2.0</v>
      </c>
      <c r="LC33" s="81">
        <v>3.0</v>
      </c>
      <c r="LD33" s="81">
        <v>59.0</v>
      </c>
      <c r="LE33" s="81">
        <v>59.0</v>
      </c>
      <c r="LF33" s="81">
        <v>135.0</v>
      </c>
      <c r="LG33" s="81">
        <v>34.0</v>
      </c>
      <c r="LH33" s="81">
        <v>255.0</v>
      </c>
      <c r="LI33" s="81">
        <v>12.5</v>
      </c>
      <c r="LJ33" s="81">
        <v>5.0</v>
      </c>
      <c r="LK33" s="81">
        <v>5.0</v>
      </c>
      <c r="LL33" s="81">
        <v>56.0</v>
      </c>
      <c r="LM33" s="81">
        <v>56.0</v>
      </c>
      <c r="LN33" s="89"/>
      <c r="LO33" s="83">
        <v>335.0</v>
      </c>
      <c r="LP33" s="82">
        <v>297.0</v>
      </c>
      <c r="LQ33" s="82">
        <v>165.0</v>
      </c>
      <c r="LR33" s="83">
        <v>69.0</v>
      </c>
      <c r="LS33" s="82">
        <v>323.0</v>
      </c>
      <c r="LT33" s="83">
        <v>51.0</v>
      </c>
      <c r="LU33" s="83">
        <v>3.4</v>
      </c>
      <c r="LV33" s="83">
        <v>141.0</v>
      </c>
      <c r="LW33" s="83">
        <v>94.0</v>
      </c>
      <c r="LX33" s="83">
        <v>58.0</v>
      </c>
      <c r="LY33" s="83">
        <v>54.0</v>
      </c>
      <c r="LZ33" s="83">
        <v>12.0</v>
      </c>
      <c r="MA33" s="83">
        <v>114.0</v>
      </c>
      <c r="MB33" s="83">
        <v>2.6</v>
      </c>
      <c r="MC33" s="83">
        <v>141.0</v>
      </c>
      <c r="MD33" s="83">
        <v>203.0</v>
      </c>
      <c r="ME33" s="83">
        <v>81.0</v>
      </c>
      <c r="MF33" s="83">
        <v>64.0</v>
      </c>
      <c r="MG33" s="83">
        <v>12.0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52.0</v>
      </c>
      <c r="MM33" s="83">
        <v>52.0</v>
      </c>
      <c r="MN33" s="83">
        <v>5.0</v>
      </c>
      <c r="MO33" s="86"/>
      <c r="MP33" s="87"/>
      <c r="MQ33" s="83">
        <v>0.3</v>
      </c>
      <c r="MR33" s="83">
        <v>0.2</v>
      </c>
      <c r="MS33" s="83">
        <v>8.0</v>
      </c>
      <c r="MT33" s="83">
        <v>36.0</v>
      </c>
      <c r="MU33" s="83">
        <v>47.0</v>
      </c>
      <c r="MV33" s="88" t="s">
        <v>143</v>
      </c>
      <c r="MW33" s="83">
        <v>5.0</v>
      </c>
      <c r="MX33" s="87"/>
      <c r="MY33" s="87"/>
      <c r="MZ33" s="83">
        <v>17.6</v>
      </c>
      <c r="NA33" s="83">
        <v>5.8</v>
      </c>
      <c r="NB33" s="83">
        <v>315.0</v>
      </c>
      <c r="NC33" s="83">
        <v>35.0</v>
      </c>
      <c r="ND33" s="83">
        <v>51.0</v>
      </c>
      <c r="NE33" s="83">
        <v>50.0</v>
      </c>
      <c r="NF33" s="83">
        <v>5.0</v>
      </c>
      <c r="NG33" s="88"/>
      <c r="NH33" s="83"/>
      <c r="NI33" s="83">
        <v>0.0</v>
      </c>
      <c r="NJ33" s="83">
        <v>0.0</v>
      </c>
      <c r="NK33" s="83">
        <v>0.0</v>
      </c>
      <c r="NL33" s="83">
        <v>35.0</v>
      </c>
      <c r="NM33" s="83">
        <v>56.0</v>
      </c>
      <c r="NN33" s="83">
        <v>59.0</v>
      </c>
      <c r="NO33" s="83">
        <v>4.0</v>
      </c>
      <c r="NP33" s="87"/>
    </row>
    <row r="34" ht="14.25" customHeight="1">
      <c r="A34" s="49">
        <v>0.875</v>
      </c>
      <c r="B34" s="50"/>
      <c r="C34" s="51">
        <v>50.01</v>
      </c>
      <c r="D34" s="195">
        <v>339.0</v>
      </c>
      <c r="E34" s="53">
        <v>134.0</v>
      </c>
      <c r="F34" s="53">
        <v>96.0</v>
      </c>
      <c r="G34" s="53">
        <v>18.7</v>
      </c>
      <c r="H34" s="54"/>
      <c r="I34" s="53">
        <v>6.0</v>
      </c>
      <c r="J34" s="53">
        <v>50.0</v>
      </c>
      <c r="K34" s="53">
        <v>49.0</v>
      </c>
      <c r="L34" s="53">
        <v>139.0</v>
      </c>
      <c r="M34" s="53">
        <v>66.0</v>
      </c>
      <c r="N34" s="53">
        <v>15.5</v>
      </c>
      <c r="O34" s="54"/>
      <c r="P34" s="53">
        <v>6.0</v>
      </c>
      <c r="Q34" s="53">
        <v>58.0</v>
      </c>
      <c r="R34" s="53">
        <v>52.0</v>
      </c>
      <c r="S34" s="53">
        <v>340.1</v>
      </c>
      <c r="T34" s="53">
        <v>340.5</v>
      </c>
      <c r="U34" s="53">
        <v>197.2</v>
      </c>
      <c r="V34" s="54"/>
      <c r="W34" s="53">
        <v>336.3</v>
      </c>
      <c r="X34" s="53">
        <v>282.7</v>
      </c>
      <c r="Y34" s="53">
        <v>147.2</v>
      </c>
      <c r="Z34" s="54"/>
      <c r="AA34" s="53">
        <v>341.5</v>
      </c>
      <c r="AB34" s="53">
        <v>448.3</v>
      </c>
      <c r="AC34" s="53">
        <v>257.2</v>
      </c>
      <c r="AD34" s="54"/>
      <c r="AE34" s="53">
        <v>341.4</v>
      </c>
      <c r="AF34" s="53">
        <v>410.9</v>
      </c>
      <c r="AG34" s="53">
        <v>233.8</v>
      </c>
      <c r="AH34" s="54"/>
      <c r="AI34" s="53">
        <v>347.4</v>
      </c>
      <c r="AJ34" s="53">
        <v>489.1</v>
      </c>
      <c r="AK34" s="53">
        <v>292.3</v>
      </c>
      <c r="AL34" s="54"/>
      <c r="AM34" s="53">
        <v>338.5</v>
      </c>
      <c r="AN34" s="53">
        <v>511.1</v>
      </c>
      <c r="AO34" s="53">
        <v>281.1</v>
      </c>
      <c r="AP34" s="54"/>
      <c r="AQ34" s="182">
        <f t="shared" ref="AQ34:AS34" si="65">E34</f>
        <v>134</v>
      </c>
      <c r="AR34" s="54">
        <f t="shared" si="65"/>
        <v>96</v>
      </c>
      <c r="AS34" s="56">
        <f t="shared" si="65"/>
        <v>18.7</v>
      </c>
      <c r="AT34" s="54"/>
      <c r="AU34" s="54">
        <f t="shared" ref="AU34:AW34" si="66">L34</f>
        <v>139</v>
      </c>
      <c r="AV34" s="54">
        <f t="shared" si="66"/>
        <v>66</v>
      </c>
      <c r="AW34" s="54">
        <f t="shared" si="66"/>
        <v>15.5</v>
      </c>
      <c r="AX34" s="54"/>
      <c r="AY34" s="182">
        <f t="shared" si="52"/>
        <v>134</v>
      </c>
      <c r="AZ34" s="54"/>
      <c r="BA34" s="54"/>
      <c r="BB34" s="54"/>
      <c r="BC34" s="89"/>
      <c r="BD34" s="54">
        <v>139.0</v>
      </c>
      <c r="BE34" s="53">
        <v>0.0</v>
      </c>
      <c r="BF34" s="53">
        <v>0.0</v>
      </c>
      <c r="BG34" s="127">
        <v>0.0</v>
      </c>
      <c r="BH34" s="54"/>
      <c r="BI34" s="53">
        <v>2.0</v>
      </c>
      <c r="BJ34" s="127">
        <v>90.0</v>
      </c>
      <c r="BK34" s="127">
        <v>62.0</v>
      </c>
      <c r="BL34" s="89"/>
      <c r="BM34" s="58">
        <v>343.0</v>
      </c>
      <c r="BN34" s="58">
        <v>145.0</v>
      </c>
      <c r="BO34" s="58">
        <v>225.0</v>
      </c>
      <c r="BP34" s="58">
        <v>11.3</v>
      </c>
      <c r="BQ34" s="59"/>
      <c r="BR34" s="58">
        <v>6.0</v>
      </c>
      <c r="BS34" s="58">
        <v>60.0</v>
      </c>
      <c r="BT34" s="58">
        <v>59.0</v>
      </c>
      <c r="BU34" s="59">
        <f t="shared" ref="BU34:BU37" si="69">BM34</f>
        <v>343</v>
      </c>
      <c r="BV34" s="58">
        <v>352.0</v>
      </c>
      <c r="BW34" s="58">
        <v>207.0</v>
      </c>
      <c r="BX34" s="58">
        <v>17.0</v>
      </c>
      <c r="BY34" s="58">
        <v>333.0</v>
      </c>
      <c r="BZ34" s="58">
        <v>367.0</v>
      </c>
      <c r="CA34" s="58">
        <v>206.0</v>
      </c>
      <c r="CB34" s="58">
        <v>16.0</v>
      </c>
      <c r="CC34" s="58">
        <v>341.0</v>
      </c>
      <c r="CD34" s="58">
        <v>320.0</v>
      </c>
      <c r="CE34" s="58">
        <v>182.0</v>
      </c>
      <c r="CF34" s="58">
        <v>6.0</v>
      </c>
      <c r="CG34" s="58">
        <v>334.0</v>
      </c>
      <c r="CH34" s="58">
        <v>314.0</v>
      </c>
      <c r="CI34" s="58">
        <v>184.0</v>
      </c>
      <c r="CJ34" s="58">
        <v>6.0</v>
      </c>
      <c r="CK34" s="58">
        <v>346.0</v>
      </c>
      <c r="CL34" s="58">
        <v>138.0</v>
      </c>
      <c r="CM34" s="58">
        <v>90.0</v>
      </c>
      <c r="CN34" s="58">
        <v>3.0</v>
      </c>
      <c r="CO34" s="58">
        <v>332.0</v>
      </c>
      <c r="CP34" s="58">
        <v>294.0</v>
      </c>
      <c r="CQ34" s="58">
        <v>145.0</v>
      </c>
      <c r="CR34" s="58">
        <v>6.0</v>
      </c>
      <c r="CS34" s="58">
        <v>334.0</v>
      </c>
      <c r="CT34" s="58">
        <v>276.0</v>
      </c>
      <c r="CU34" s="58">
        <v>165.0</v>
      </c>
      <c r="CV34" s="58">
        <v>89.0</v>
      </c>
      <c r="CW34" s="58">
        <v>336.0</v>
      </c>
      <c r="CX34" s="58">
        <v>285.0</v>
      </c>
      <c r="CY34" s="58">
        <v>150.0</v>
      </c>
      <c r="CZ34" s="58">
        <v>72.0</v>
      </c>
      <c r="DA34" s="58">
        <v>323.0</v>
      </c>
      <c r="DB34" s="58">
        <v>290.0</v>
      </c>
      <c r="DC34" s="58">
        <v>149.0</v>
      </c>
      <c r="DD34" s="58">
        <v>54.0</v>
      </c>
      <c r="DE34" s="59">
        <f t="shared" ref="DE34:DE37" si="70">BN34</f>
        <v>145</v>
      </c>
      <c r="DF34" s="58">
        <v>35.0</v>
      </c>
      <c r="DG34" s="58">
        <v>225.0</v>
      </c>
      <c r="DH34" s="58">
        <v>11.3</v>
      </c>
      <c r="DI34" s="59"/>
      <c r="DJ34" s="58">
        <v>7.0</v>
      </c>
      <c r="DK34" s="58">
        <v>57.0</v>
      </c>
      <c r="DL34" s="58">
        <v>53.0</v>
      </c>
      <c r="DM34" s="89"/>
      <c r="DN34" s="61">
        <v>339.0</v>
      </c>
      <c r="DO34" s="61">
        <v>139.0</v>
      </c>
      <c r="DP34" s="61">
        <v>39.34</v>
      </c>
      <c r="DQ34" s="61">
        <v>22.33</v>
      </c>
      <c r="DR34" s="61">
        <v>4.52</v>
      </c>
      <c r="DS34" s="61">
        <v>8.0</v>
      </c>
      <c r="DT34" s="61">
        <v>46.0</v>
      </c>
      <c r="DU34" s="61">
        <v>48.8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340.0</v>
      </c>
      <c r="EF34" s="226">
        <v>136.0</v>
      </c>
      <c r="EG34" s="226">
        <v>71.0</v>
      </c>
      <c r="EH34" s="226">
        <v>2.9</v>
      </c>
      <c r="EI34" s="64"/>
      <c r="EJ34" s="226">
        <v>9.0</v>
      </c>
      <c r="EK34" s="226">
        <v>48.0</v>
      </c>
      <c r="EL34" s="226">
        <v>51.0</v>
      </c>
      <c r="EM34" s="226">
        <v>136.0</v>
      </c>
      <c r="EN34" s="226">
        <v>92.0</v>
      </c>
      <c r="EO34" s="226">
        <v>4.2</v>
      </c>
      <c r="EP34" s="64"/>
      <c r="EQ34" s="226">
        <v>9.0</v>
      </c>
      <c r="ER34" s="226">
        <v>49.0</v>
      </c>
      <c r="ES34" s="226">
        <v>52.0</v>
      </c>
      <c r="ET34" s="226">
        <v>339.0</v>
      </c>
      <c r="EU34" s="226">
        <v>0.0</v>
      </c>
      <c r="EV34" s="226">
        <v>0.0</v>
      </c>
      <c r="EW34" s="226">
        <v>0.0</v>
      </c>
      <c r="EX34" s="226">
        <v>338.0</v>
      </c>
      <c r="EY34" s="226">
        <v>259.0</v>
      </c>
      <c r="EZ34" s="226">
        <v>149.5</v>
      </c>
      <c r="FA34" s="226">
        <v>-4.9</v>
      </c>
      <c r="FB34" s="226">
        <v>336.0</v>
      </c>
      <c r="FC34" s="226">
        <v>0.0</v>
      </c>
      <c r="FD34" s="226">
        <v>0.0</v>
      </c>
      <c r="FE34" s="226">
        <v>0.0</v>
      </c>
      <c r="FF34" s="226">
        <v>336.0</v>
      </c>
      <c r="FG34" s="226">
        <v>261.0</v>
      </c>
      <c r="FH34" s="226">
        <v>149.7</v>
      </c>
      <c r="FI34" s="226">
        <v>-6.0</v>
      </c>
      <c r="FJ34" s="226">
        <v>340.0</v>
      </c>
      <c r="FK34" s="226">
        <v>240.0</v>
      </c>
      <c r="FL34" s="226">
        <v>137.6</v>
      </c>
      <c r="FM34" s="64"/>
      <c r="FN34" s="226">
        <v>340.0</v>
      </c>
      <c r="FO34" s="226">
        <v>255.0</v>
      </c>
      <c r="FP34" s="226">
        <v>138.3</v>
      </c>
      <c r="FQ34" s="226">
        <v>1.9</v>
      </c>
      <c r="FR34" s="226">
        <v>136.0</v>
      </c>
      <c r="FS34" s="64"/>
      <c r="FT34" s="226">
        <v>20.91</v>
      </c>
      <c r="FU34" s="64"/>
      <c r="FV34" s="226">
        <v>136.0</v>
      </c>
      <c r="FW34" s="64"/>
      <c r="FX34" s="64"/>
      <c r="FY34" s="64"/>
      <c r="FZ34" s="89"/>
      <c r="GA34" s="65">
        <v>339.0</v>
      </c>
      <c r="GB34" s="66">
        <v>453.69</v>
      </c>
      <c r="GC34" s="66">
        <v>282.34</v>
      </c>
      <c r="GD34" s="66">
        <v>0.0</v>
      </c>
      <c r="GE34" s="66">
        <v>339.0</v>
      </c>
      <c r="GF34" s="66">
        <v>479.33</v>
      </c>
      <c r="GG34" s="66">
        <v>278.33</v>
      </c>
      <c r="GH34" s="66">
        <v>0.0</v>
      </c>
      <c r="GI34" s="66">
        <v>339.0</v>
      </c>
      <c r="GJ34" s="66">
        <v>239.3</v>
      </c>
      <c r="GK34" s="66">
        <v>-137.7</v>
      </c>
      <c r="GL34" s="66">
        <v>-6.7</v>
      </c>
      <c r="GM34" s="66">
        <v>339.0</v>
      </c>
      <c r="GN34" s="66">
        <v>218.93</v>
      </c>
      <c r="GO34" s="66">
        <v>-138.61</v>
      </c>
      <c r="GP34" s="66">
        <v>-14.49</v>
      </c>
      <c r="GQ34" s="66">
        <v>339.0</v>
      </c>
      <c r="GR34" s="66">
        <v>226.11</v>
      </c>
      <c r="GS34" s="66">
        <v>-142.14</v>
      </c>
      <c r="GT34" s="66">
        <v>11.98</v>
      </c>
      <c r="GU34" s="66">
        <v>339.0</v>
      </c>
      <c r="GV34" s="66">
        <v>248.14</v>
      </c>
      <c r="GW34" s="66">
        <v>-141.55</v>
      </c>
      <c r="GX34" s="66">
        <v>9.3</v>
      </c>
      <c r="GY34" s="89"/>
      <c r="GZ34" s="98" t="s">
        <v>91</v>
      </c>
      <c r="HA34" s="98" t="s">
        <v>92</v>
      </c>
      <c r="HB34" s="98">
        <v>109.0</v>
      </c>
      <c r="HC34" s="97">
        <f t="shared" si="10"/>
        <v>5.45</v>
      </c>
      <c r="HD34" s="97">
        <f t="shared" si="11"/>
        <v>2.18</v>
      </c>
      <c r="HE34" s="98">
        <v>8.0</v>
      </c>
      <c r="HF34" s="99">
        <v>60.0</v>
      </c>
      <c r="HG34" s="99">
        <v>56.0</v>
      </c>
      <c r="HH34" s="98" t="s">
        <v>91</v>
      </c>
      <c r="HI34" s="98" t="s">
        <v>92</v>
      </c>
      <c r="HJ34" s="98">
        <v>78.0</v>
      </c>
      <c r="HK34" s="97">
        <f t="shared" si="12"/>
        <v>3.9</v>
      </c>
      <c r="HL34" s="97">
        <f t="shared" si="13"/>
        <v>1.56</v>
      </c>
      <c r="HM34" s="98">
        <v>5.0</v>
      </c>
      <c r="HN34" s="99">
        <v>58.0</v>
      </c>
      <c r="HO34" s="99">
        <v>58.0</v>
      </c>
      <c r="HP34" s="98" t="s">
        <v>91</v>
      </c>
      <c r="HQ34" s="98" t="s">
        <v>92</v>
      </c>
      <c r="HR34" s="98">
        <v>331.0</v>
      </c>
      <c r="HS34" s="97">
        <f t="shared" si="14"/>
        <v>16.55</v>
      </c>
      <c r="HT34" s="97">
        <f t="shared" si="15"/>
        <v>6.62</v>
      </c>
      <c r="HU34" s="98">
        <v>7.0</v>
      </c>
      <c r="HV34" s="99">
        <v>54.0</v>
      </c>
      <c r="HW34" s="99">
        <v>54.0</v>
      </c>
      <c r="HX34" s="89"/>
      <c r="HY34" s="72">
        <v>135.0</v>
      </c>
      <c r="HZ34" s="72">
        <v>33.0</v>
      </c>
      <c r="IA34" s="72">
        <v>130.0</v>
      </c>
      <c r="IB34" s="72">
        <v>6.5</v>
      </c>
      <c r="IC34" s="73"/>
      <c r="ID34" s="72">
        <v>2.0</v>
      </c>
      <c r="IE34" s="72">
        <v>58.0</v>
      </c>
      <c r="IF34" s="72">
        <v>38.0</v>
      </c>
      <c r="IG34" s="89"/>
      <c r="IH34" s="74">
        <v>139.0</v>
      </c>
      <c r="II34" s="74">
        <v>33.7</v>
      </c>
      <c r="IJ34" s="74">
        <v>133.0</v>
      </c>
      <c r="IK34" s="74">
        <v>6.7</v>
      </c>
      <c r="IL34" s="74">
        <v>7.5</v>
      </c>
      <c r="IM34" s="74">
        <v>6.0</v>
      </c>
      <c r="IN34" s="74">
        <v>45.0</v>
      </c>
      <c r="IO34" s="74">
        <v>44.0</v>
      </c>
      <c r="IP34" s="74">
        <v>139.0</v>
      </c>
      <c r="IQ34" s="74">
        <v>34.0</v>
      </c>
      <c r="IR34" s="74">
        <v>71.0</v>
      </c>
      <c r="IS34" s="74">
        <v>3.7</v>
      </c>
      <c r="IT34" s="74">
        <v>4.1</v>
      </c>
      <c r="IU34" s="74">
        <v>12.0</v>
      </c>
      <c r="IV34" s="74">
        <v>50.0</v>
      </c>
      <c r="IW34" s="74">
        <v>49.0</v>
      </c>
      <c r="IX34" s="89"/>
      <c r="IY34" s="149">
        <v>138.9</v>
      </c>
      <c r="IZ34" s="149">
        <v>34.86</v>
      </c>
      <c r="JA34" s="149">
        <v>381.0</v>
      </c>
      <c r="JB34" s="149">
        <v>19.05</v>
      </c>
      <c r="JC34" s="149">
        <v>5.7</v>
      </c>
      <c r="JD34" s="149">
        <v>3.0</v>
      </c>
      <c r="JE34" s="149">
        <v>68.39</v>
      </c>
      <c r="JF34" s="149">
        <v>54.12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135.0</v>
      </c>
      <c r="JQ34" s="78">
        <v>32.0</v>
      </c>
      <c r="JR34" s="78">
        <v>0.0</v>
      </c>
      <c r="JS34" s="78">
        <v>0.0</v>
      </c>
      <c r="JT34" s="78">
        <v>0.0</v>
      </c>
      <c r="JU34" s="78">
        <v>2.0</v>
      </c>
      <c r="JV34" s="78">
        <v>41.0</v>
      </c>
      <c r="JW34" s="78">
        <v>41.0</v>
      </c>
      <c r="JX34" s="78">
        <v>135.0</v>
      </c>
      <c r="JY34" s="78">
        <v>33.8</v>
      </c>
      <c r="JZ34" s="78">
        <v>162.0</v>
      </c>
      <c r="KA34" s="78">
        <v>8.8</v>
      </c>
      <c r="KB34" s="150">
        <v>2.7</v>
      </c>
      <c r="KC34" s="78">
        <v>2.0</v>
      </c>
      <c r="KD34" s="78">
        <v>49.0</v>
      </c>
      <c r="KE34" s="78">
        <v>49.0</v>
      </c>
      <c r="KF34" s="89"/>
      <c r="KG34" s="79">
        <v>135.0</v>
      </c>
      <c r="KH34" s="238">
        <v>33.0</v>
      </c>
      <c r="KI34" s="238">
        <v>121.0</v>
      </c>
      <c r="KJ34" s="238">
        <v>6.2</v>
      </c>
      <c r="KK34" s="79"/>
      <c r="KL34" s="79">
        <v>1.0</v>
      </c>
      <c r="KM34" s="79">
        <v>52.0</v>
      </c>
      <c r="KN34" s="79">
        <v>52.0</v>
      </c>
      <c r="KO34" s="79">
        <v>135.0</v>
      </c>
      <c r="KP34" s="235">
        <v>33.0</v>
      </c>
      <c r="KQ34" s="235" t="s">
        <v>98</v>
      </c>
      <c r="KR34" s="235" t="s">
        <v>98</v>
      </c>
      <c r="KS34" s="79"/>
      <c r="KT34" s="79">
        <v>1.0</v>
      </c>
      <c r="KU34" s="79">
        <v>52.0</v>
      </c>
      <c r="KV34" s="79">
        <v>60.0</v>
      </c>
      <c r="KW34" s="89"/>
      <c r="KX34" s="81">
        <v>135.0</v>
      </c>
      <c r="KY34" s="81">
        <v>34.0</v>
      </c>
      <c r="KZ34" s="81">
        <v>129.0</v>
      </c>
      <c r="LA34" s="81">
        <v>6.3</v>
      </c>
      <c r="LB34" s="81">
        <v>2.0</v>
      </c>
      <c r="LC34" s="81">
        <v>3.0</v>
      </c>
      <c r="LD34" s="81">
        <v>59.0</v>
      </c>
      <c r="LE34" s="81">
        <v>59.0</v>
      </c>
      <c r="LF34" s="81">
        <v>135.0</v>
      </c>
      <c r="LG34" s="81">
        <v>34.0</v>
      </c>
      <c r="LH34" s="81">
        <v>286.0</v>
      </c>
      <c r="LI34" s="81">
        <v>14.0</v>
      </c>
      <c r="LJ34" s="81">
        <v>5.0</v>
      </c>
      <c r="LK34" s="81">
        <v>5.0</v>
      </c>
      <c r="LL34" s="81">
        <v>56.0</v>
      </c>
      <c r="LM34" s="81">
        <v>56.0</v>
      </c>
      <c r="LN34" s="89"/>
      <c r="LO34" s="83">
        <v>333.0</v>
      </c>
      <c r="LP34" s="82">
        <v>302.0</v>
      </c>
      <c r="LQ34" s="82">
        <v>166.0</v>
      </c>
      <c r="LR34" s="83">
        <v>68.0</v>
      </c>
      <c r="LS34" s="82">
        <v>321.0</v>
      </c>
      <c r="LT34" s="83">
        <v>57.0</v>
      </c>
      <c r="LU34" s="83">
        <v>5.4</v>
      </c>
      <c r="LV34" s="83">
        <v>140.0</v>
      </c>
      <c r="LW34" s="83">
        <v>106.0</v>
      </c>
      <c r="LX34" s="83">
        <v>58.0</v>
      </c>
      <c r="LY34" s="83">
        <v>54.0</v>
      </c>
      <c r="LZ34" s="83">
        <v>12.0</v>
      </c>
      <c r="MA34" s="83">
        <v>109.0</v>
      </c>
      <c r="MB34" s="83">
        <v>4.7</v>
      </c>
      <c r="MC34" s="83">
        <v>141.0</v>
      </c>
      <c r="MD34" s="83">
        <v>196.0</v>
      </c>
      <c r="ME34" s="83">
        <v>78.0</v>
      </c>
      <c r="MF34" s="83">
        <v>63.0</v>
      </c>
      <c r="MG34" s="83">
        <v>12.0</v>
      </c>
      <c r="MH34" s="83">
        <v>0.0</v>
      </c>
      <c r="MI34" s="83">
        <v>0.0</v>
      </c>
      <c r="MJ34" s="83">
        <v>119.0</v>
      </c>
      <c r="MK34" s="83">
        <v>0.0</v>
      </c>
      <c r="ML34" s="83">
        <v>52.0</v>
      </c>
      <c r="MM34" s="83">
        <v>52.0</v>
      </c>
      <c r="MN34" s="83">
        <v>5.0</v>
      </c>
      <c r="MO34" s="86"/>
      <c r="MP34" s="87"/>
      <c r="MQ34" s="83">
        <v>0.3</v>
      </c>
      <c r="MR34" s="83">
        <v>0.2</v>
      </c>
      <c r="MS34" s="83">
        <v>8.0</v>
      </c>
      <c r="MT34" s="83">
        <v>36.0</v>
      </c>
      <c r="MU34" s="83">
        <v>47.0</v>
      </c>
      <c r="MV34" s="88" t="s">
        <v>143</v>
      </c>
      <c r="MW34" s="83">
        <v>5.0</v>
      </c>
      <c r="MX34" s="87"/>
      <c r="MY34" s="87"/>
      <c r="MZ34" s="83">
        <v>22.4</v>
      </c>
      <c r="NA34" s="83">
        <v>7.2</v>
      </c>
      <c r="NB34" s="83">
        <v>404.0</v>
      </c>
      <c r="NC34" s="83">
        <v>35.0</v>
      </c>
      <c r="ND34" s="83">
        <v>51.0</v>
      </c>
      <c r="NE34" s="83">
        <v>50.0</v>
      </c>
      <c r="NF34" s="83">
        <v>5.0</v>
      </c>
      <c r="NG34" s="88"/>
      <c r="NH34" s="83"/>
      <c r="NI34" s="83">
        <v>0.0</v>
      </c>
      <c r="NJ34" s="83">
        <v>0.0</v>
      </c>
      <c r="NK34" s="83">
        <v>0.0</v>
      </c>
      <c r="NL34" s="83">
        <v>35.0</v>
      </c>
      <c r="NM34" s="83">
        <v>56.0</v>
      </c>
      <c r="NN34" s="83">
        <v>59.0</v>
      </c>
      <c r="NO34" s="83">
        <v>4.0</v>
      </c>
      <c r="NP34" s="87"/>
    </row>
    <row r="35" ht="14.25" customHeight="1">
      <c r="A35" s="49">
        <v>0.916666666666667</v>
      </c>
      <c r="B35" s="50"/>
      <c r="C35" s="51">
        <v>50.01</v>
      </c>
      <c r="D35" s="195">
        <v>340.0</v>
      </c>
      <c r="E35" s="53">
        <v>135.0</v>
      </c>
      <c r="F35" s="53">
        <v>93.0</v>
      </c>
      <c r="G35" s="53">
        <v>20.1</v>
      </c>
      <c r="H35" s="54"/>
      <c r="I35" s="53">
        <v>6.0</v>
      </c>
      <c r="J35" s="53">
        <v>50.0</v>
      </c>
      <c r="K35" s="53">
        <v>49.0</v>
      </c>
      <c r="L35" s="53">
        <v>140.0</v>
      </c>
      <c r="M35" s="53">
        <v>70.0</v>
      </c>
      <c r="N35" s="53">
        <v>17.3</v>
      </c>
      <c r="O35" s="54"/>
      <c r="P35" s="53">
        <v>6.0</v>
      </c>
      <c r="Q35" s="53">
        <v>58.0</v>
      </c>
      <c r="R35" s="53">
        <v>52.0</v>
      </c>
      <c r="S35" s="53">
        <v>343.2</v>
      </c>
      <c r="T35" s="53">
        <v>341.9</v>
      </c>
      <c r="U35" s="53">
        <v>202.2</v>
      </c>
      <c r="V35" s="54"/>
      <c r="W35" s="53">
        <v>339.2</v>
      </c>
      <c r="X35" s="53">
        <v>288.7</v>
      </c>
      <c r="Y35" s="53">
        <v>154.9</v>
      </c>
      <c r="Z35" s="54"/>
      <c r="AA35" s="53">
        <v>343.2</v>
      </c>
      <c r="AB35" s="53">
        <v>430.1</v>
      </c>
      <c r="AC35" s="53">
        <v>247.8</v>
      </c>
      <c r="AD35" s="54"/>
      <c r="AE35" s="53">
        <v>342.9</v>
      </c>
      <c r="AF35" s="53">
        <v>397.3</v>
      </c>
      <c r="AG35" s="53">
        <v>225.7</v>
      </c>
      <c r="AH35" s="54"/>
      <c r="AI35" s="53">
        <v>350.4</v>
      </c>
      <c r="AJ35" s="53">
        <v>486.9</v>
      </c>
      <c r="AK35" s="53">
        <v>293.4</v>
      </c>
      <c r="AL35" s="54"/>
      <c r="AM35" s="53">
        <v>341.5</v>
      </c>
      <c r="AN35" s="53">
        <v>501.6</v>
      </c>
      <c r="AO35" s="53">
        <v>281.6</v>
      </c>
      <c r="AP35" s="54"/>
      <c r="AQ35" s="182">
        <f t="shared" ref="AQ35:AS35" si="67">E35</f>
        <v>135</v>
      </c>
      <c r="AR35" s="54">
        <f t="shared" si="67"/>
        <v>93</v>
      </c>
      <c r="AS35" s="56">
        <f t="shared" si="67"/>
        <v>20.1</v>
      </c>
      <c r="AT35" s="54"/>
      <c r="AU35" s="54">
        <f t="shared" ref="AU35:AW35" si="68">L35</f>
        <v>140</v>
      </c>
      <c r="AV35" s="54">
        <f t="shared" si="68"/>
        <v>70</v>
      </c>
      <c r="AW35" s="54">
        <f t="shared" si="68"/>
        <v>17.3</v>
      </c>
      <c r="AX35" s="54"/>
      <c r="AY35" s="182">
        <f t="shared" si="52"/>
        <v>135</v>
      </c>
      <c r="AZ35" s="54"/>
      <c r="BA35" s="54"/>
      <c r="BB35" s="54"/>
      <c r="BC35" s="89"/>
      <c r="BD35" s="54">
        <v>140.0</v>
      </c>
      <c r="BE35" s="53">
        <v>0.0</v>
      </c>
      <c r="BF35" s="53">
        <v>0.0</v>
      </c>
      <c r="BG35" s="127">
        <v>0.0</v>
      </c>
      <c r="BH35" s="54"/>
      <c r="BI35" s="53">
        <v>2.0</v>
      </c>
      <c r="BJ35" s="127">
        <v>90.0</v>
      </c>
      <c r="BK35" s="127">
        <v>62.0</v>
      </c>
      <c r="BL35" s="89"/>
      <c r="BM35" s="58">
        <v>341.0</v>
      </c>
      <c r="BN35" s="58">
        <v>145.0</v>
      </c>
      <c r="BO35" s="58">
        <v>222.0</v>
      </c>
      <c r="BP35" s="58">
        <v>11.1</v>
      </c>
      <c r="BQ35" s="59"/>
      <c r="BR35" s="58">
        <v>6.0</v>
      </c>
      <c r="BS35" s="58">
        <v>60.0</v>
      </c>
      <c r="BT35" s="58">
        <v>58.0</v>
      </c>
      <c r="BU35" s="59">
        <f t="shared" si="69"/>
        <v>341</v>
      </c>
      <c r="BV35" s="58">
        <v>353.0</v>
      </c>
      <c r="BW35" s="58">
        <v>208.0</v>
      </c>
      <c r="BX35" s="58">
        <v>25.0</v>
      </c>
      <c r="BY35" s="58">
        <v>334.0</v>
      </c>
      <c r="BZ35" s="58">
        <v>369.0</v>
      </c>
      <c r="CA35" s="58">
        <v>206.0</v>
      </c>
      <c r="CB35" s="58">
        <v>21.0</v>
      </c>
      <c r="CC35" s="58">
        <v>341.0</v>
      </c>
      <c r="CD35" s="58">
        <v>322.0</v>
      </c>
      <c r="CE35" s="58">
        <v>182.0</v>
      </c>
      <c r="CF35" s="58">
        <v>4.0</v>
      </c>
      <c r="CG35" s="58">
        <v>334.0</v>
      </c>
      <c r="CH35" s="58">
        <v>321.0</v>
      </c>
      <c r="CI35" s="58">
        <v>182.0</v>
      </c>
      <c r="CJ35" s="58">
        <v>5.0</v>
      </c>
      <c r="CK35" s="58">
        <v>347.0</v>
      </c>
      <c r="CL35" s="58">
        <v>132.0</v>
      </c>
      <c r="CM35" s="58">
        <v>95.0</v>
      </c>
      <c r="CN35" s="58">
        <v>4.0</v>
      </c>
      <c r="CO35" s="58">
        <v>320.0</v>
      </c>
      <c r="CP35" s="58">
        <v>310.0</v>
      </c>
      <c r="CQ35" s="58">
        <v>150.0</v>
      </c>
      <c r="CR35" s="58">
        <v>8.0</v>
      </c>
      <c r="CS35" s="58">
        <v>334.0</v>
      </c>
      <c r="CT35" s="58">
        <v>277.0</v>
      </c>
      <c r="CU35" s="58">
        <v>165.0</v>
      </c>
      <c r="CV35" s="58">
        <v>90.0</v>
      </c>
      <c r="CW35" s="58">
        <v>336.0</v>
      </c>
      <c r="CX35" s="58">
        <v>284.0</v>
      </c>
      <c r="CY35" s="58">
        <v>143.0</v>
      </c>
      <c r="CZ35" s="58">
        <v>77.0</v>
      </c>
      <c r="DA35" s="58">
        <v>323.0</v>
      </c>
      <c r="DB35" s="58">
        <v>288.0</v>
      </c>
      <c r="DC35" s="58">
        <v>145.0</v>
      </c>
      <c r="DD35" s="58">
        <v>65.0</v>
      </c>
      <c r="DE35" s="59">
        <f t="shared" si="70"/>
        <v>145</v>
      </c>
      <c r="DF35" s="58">
        <v>35.0</v>
      </c>
      <c r="DG35" s="59">
        <f t="shared" ref="DG35:DH35" si="71">BO35</f>
        <v>222</v>
      </c>
      <c r="DH35" s="59">
        <f t="shared" si="71"/>
        <v>11.1</v>
      </c>
      <c r="DI35" s="59"/>
      <c r="DJ35" s="58">
        <v>7.0</v>
      </c>
      <c r="DK35" s="58">
        <v>57.0</v>
      </c>
      <c r="DL35" s="58">
        <v>53.0</v>
      </c>
      <c r="DM35" s="89"/>
      <c r="DN35" s="61">
        <v>339.0</v>
      </c>
      <c r="DO35" s="61">
        <v>139.0</v>
      </c>
      <c r="DP35" s="61">
        <v>44.66</v>
      </c>
      <c r="DQ35" s="61">
        <v>24.82</v>
      </c>
      <c r="DR35" s="61">
        <v>6.67</v>
      </c>
      <c r="DS35" s="61">
        <v>8.0</v>
      </c>
      <c r="DT35" s="61">
        <v>45.0</v>
      </c>
      <c r="DU35" s="61">
        <v>47.9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342.0</v>
      </c>
      <c r="EF35" s="226">
        <v>137.0</v>
      </c>
      <c r="EG35" s="226">
        <v>71.0</v>
      </c>
      <c r="EH35" s="226">
        <v>3.0</v>
      </c>
      <c r="EI35" s="64"/>
      <c r="EJ35" s="226">
        <v>9.0</v>
      </c>
      <c r="EK35" s="226">
        <v>48.0</v>
      </c>
      <c r="EL35" s="226">
        <v>50.0</v>
      </c>
      <c r="EM35" s="226">
        <v>137.0</v>
      </c>
      <c r="EN35" s="226">
        <v>75.0</v>
      </c>
      <c r="EO35" s="226">
        <v>3.5</v>
      </c>
      <c r="EP35" s="64"/>
      <c r="EQ35" s="226">
        <v>9.0</v>
      </c>
      <c r="ER35" s="226">
        <v>49.0</v>
      </c>
      <c r="ES35" s="226">
        <v>51.0</v>
      </c>
      <c r="ET35" s="226">
        <v>341.0</v>
      </c>
      <c r="EU35" s="226">
        <v>0.0</v>
      </c>
      <c r="EV35" s="226">
        <v>0.0</v>
      </c>
      <c r="EW35" s="226">
        <v>0.0</v>
      </c>
      <c r="EX35" s="226">
        <v>340.0</v>
      </c>
      <c r="EY35" s="226">
        <v>257.0</v>
      </c>
      <c r="EZ35" s="226">
        <v>149.4</v>
      </c>
      <c r="FA35" s="226">
        <v>4.9</v>
      </c>
      <c r="FB35" s="226">
        <v>340.0</v>
      </c>
      <c r="FC35" s="226">
        <v>0.0</v>
      </c>
      <c r="FD35" s="226">
        <v>0.0</v>
      </c>
      <c r="FE35" s="226">
        <v>0.0</v>
      </c>
      <c r="FF35" s="226">
        <v>339.0</v>
      </c>
      <c r="FG35" s="226">
        <v>257.0</v>
      </c>
      <c r="FH35" s="226">
        <v>149.1</v>
      </c>
      <c r="FI35" s="226">
        <v>5.7</v>
      </c>
      <c r="FJ35" s="226">
        <v>342.0</v>
      </c>
      <c r="FK35" s="226">
        <v>243.0</v>
      </c>
      <c r="FL35" s="226">
        <v>140.0</v>
      </c>
      <c r="FM35" s="64"/>
      <c r="FN35" s="226">
        <v>342.0</v>
      </c>
      <c r="FO35" s="226">
        <v>257.0</v>
      </c>
      <c r="FP35" s="226">
        <v>139.9</v>
      </c>
      <c r="FQ35" s="226">
        <v>12.5</v>
      </c>
      <c r="FR35" s="226">
        <v>137.0</v>
      </c>
      <c r="FS35" s="64"/>
      <c r="FT35" s="226">
        <v>15.02</v>
      </c>
      <c r="FU35" s="64"/>
      <c r="FV35" s="226">
        <v>137.0</v>
      </c>
      <c r="FW35" s="64"/>
      <c r="FX35" s="64"/>
      <c r="FY35" s="64"/>
      <c r="FZ35" s="89"/>
      <c r="GA35" s="65">
        <v>341.0</v>
      </c>
      <c r="GB35" s="66">
        <v>464.97</v>
      </c>
      <c r="GC35" s="66">
        <v>289.13</v>
      </c>
      <c r="GD35" s="66">
        <v>6.11</v>
      </c>
      <c r="GE35" s="66">
        <v>341.0</v>
      </c>
      <c r="GF35" s="66">
        <v>492.67</v>
      </c>
      <c r="GG35" s="66">
        <v>286.28</v>
      </c>
      <c r="GH35" s="66">
        <v>11.22</v>
      </c>
      <c r="GI35" s="66">
        <v>341.0</v>
      </c>
      <c r="GJ35" s="66">
        <v>250.26</v>
      </c>
      <c r="GK35" s="66">
        <v>-142.64</v>
      </c>
      <c r="GL35" s="66">
        <v>-20.77</v>
      </c>
      <c r="GM35" s="66">
        <v>341.0</v>
      </c>
      <c r="GN35" s="66">
        <v>229.19</v>
      </c>
      <c r="GO35" s="66">
        <v>-142.05</v>
      </c>
      <c r="GP35" s="66">
        <v>-29.06</v>
      </c>
      <c r="GQ35" s="66">
        <v>341.0</v>
      </c>
      <c r="GR35" s="66">
        <v>230.65</v>
      </c>
      <c r="GS35" s="66">
        <v>-144.31</v>
      </c>
      <c r="GT35" s="66">
        <v>16.33</v>
      </c>
      <c r="GU35" s="66">
        <v>341.0</v>
      </c>
      <c r="GV35" s="66">
        <v>251.32</v>
      </c>
      <c r="GW35" s="66">
        <v>-142.81</v>
      </c>
      <c r="GX35" s="66">
        <v>13.57</v>
      </c>
      <c r="GY35" s="89"/>
      <c r="GZ35" s="98" t="s">
        <v>91</v>
      </c>
      <c r="HA35" s="98" t="s">
        <v>92</v>
      </c>
      <c r="HB35" s="98">
        <v>103.0</v>
      </c>
      <c r="HC35" s="97">
        <f t="shared" si="10"/>
        <v>5.15</v>
      </c>
      <c r="HD35" s="97">
        <f t="shared" si="11"/>
        <v>2.06</v>
      </c>
      <c r="HE35" s="98">
        <v>8.0</v>
      </c>
      <c r="HF35" s="99">
        <v>56.0</v>
      </c>
      <c r="HG35" s="99">
        <v>56.0</v>
      </c>
      <c r="HH35" s="98" t="s">
        <v>91</v>
      </c>
      <c r="HI35" s="98" t="s">
        <v>92</v>
      </c>
      <c r="HJ35" s="98">
        <v>74.0</v>
      </c>
      <c r="HK35" s="97">
        <f t="shared" si="12"/>
        <v>3.7</v>
      </c>
      <c r="HL35" s="97">
        <f t="shared" si="13"/>
        <v>1.48</v>
      </c>
      <c r="HM35" s="98">
        <v>5.0</v>
      </c>
      <c r="HN35" s="99">
        <v>54.0</v>
      </c>
      <c r="HO35" s="99">
        <v>54.0</v>
      </c>
      <c r="HP35" s="98" t="s">
        <v>91</v>
      </c>
      <c r="HQ35" s="98" t="s">
        <v>92</v>
      </c>
      <c r="HR35" s="98">
        <v>302.0</v>
      </c>
      <c r="HS35" s="97">
        <f t="shared" si="14"/>
        <v>15.1</v>
      </c>
      <c r="HT35" s="97">
        <f t="shared" si="15"/>
        <v>6.04</v>
      </c>
      <c r="HU35" s="98">
        <v>7.0</v>
      </c>
      <c r="HV35" s="99">
        <v>54.0</v>
      </c>
      <c r="HW35" s="99">
        <v>54.0</v>
      </c>
      <c r="HX35" s="89"/>
      <c r="HY35" s="72">
        <v>135.0</v>
      </c>
      <c r="HZ35" s="72">
        <v>33.0</v>
      </c>
      <c r="IA35" s="72">
        <v>150.0</v>
      </c>
      <c r="IB35" s="72">
        <v>7.5</v>
      </c>
      <c r="IC35" s="73"/>
      <c r="ID35" s="72">
        <v>2.0</v>
      </c>
      <c r="IE35" s="72">
        <v>58.0</v>
      </c>
      <c r="IF35" s="72">
        <v>38.0</v>
      </c>
      <c r="IG35" s="89"/>
      <c r="IH35" s="74">
        <v>139.0</v>
      </c>
      <c r="II35" s="74">
        <v>34.2</v>
      </c>
      <c r="IJ35" s="74">
        <v>15.0</v>
      </c>
      <c r="IK35" s="74">
        <v>0.7</v>
      </c>
      <c r="IL35" s="74">
        <v>0.8</v>
      </c>
      <c r="IM35" s="74">
        <v>6.0</v>
      </c>
      <c r="IN35" s="74">
        <v>43.0</v>
      </c>
      <c r="IO35" s="74">
        <v>44.0</v>
      </c>
      <c r="IP35" s="74">
        <v>139.0</v>
      </c>
      <c r="IQ35" s="74">
        <v>34.0</v>
      </c>
      <c r="IR35" s="74">
        <v>206.0</v>
      </c>
      <c r="IS35" s="74">
        <v>10.9</v>
      </c>
      <c r="IT35" s="74">
        <v>11.8</v>
      </c>
      <c r="IU35" s="74">
        <v>12.0</v>
      </c>
      <c r="IV35" s="74">
        <v>50.0</v>
      </c>
      <c r="IW35" s="74">
        <v>49.0</v>
      </c>
      <c r="IX35" s="89"/>
      <c r="IY35" s="149">
        <v>139.4</v>
      </c>
      <c r="IZ35" s="149">
        <v>35.1</v>
      </c>
      <c r="JA35" s="149">
        <v>344.2</v>
      </c>
      <c r="JB35" s="149">
        <v>17.21</v>
      </c>
      <c r="JC35" s="149">
        <v>5.44</v>
      </c>
      <c r="JD35" s="149">
        <v>3.0</v>
      </c>
      <c r="JE35" s="149">
        <v>62.54</v>
      </c>
      <c r="JF35" s="149">
        <v>49.05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139.0</v>
      </c>
      <c r="JQ35" s="78">
        <v>32.8</v>
      </c>
      <c r="JR35" s="78">
        <v>0.0</v>
      </c>
      <c r="JS35" s="78">
        <v>0.0</v>
      </c>
      <c r="JT35" s="78">
        <v>0.0</v>
      </c>
      <c r="JU35" s="78">
        <v>2.0</v>
      </c>
      <c r="JV35" s="78">
        <v>40.0</v>
      </c>
      <c r="JW35" s="78">
        <v>40.0</v>
      </c>
      <c r="JX35" s="78">
        <v>139.0</v>
      </c>
      <c r="JY35" s="78">
        <v>34.6</v>
      </c>
      <c r="JZ35" s="78">
        <v>61.0</v>
      </c>
      <c r="KA35" s="78">
        <v>3.3</v>
      </c>
      <c r="KB35" s="78">
        <v>1.2</v>
      </c>
      <c r="KC35" s="78">
        <v>2.0</v>
      </c>
      <c r="KD35" s="78">
        <v>48.0</v>
      </c>
      <c r="KE35" s="78">
        <v>48.0</v>
      </c>
      <c r="KF35" s="89"/>
      <c r="KG35" s="79">
        <v>138.0</v>
      </c>
      <c r="KH35" s="238">
        <v>33.0</v>
      </c>
      <c r="KI35" s="238">
        <v>86.0</v>
      </c>
      <c r="KJ35" s="238">
        <v>4.3</v>
      </c>
      <c r="KK35" s="79"/>
      <c r="KL35" s="79">
        <v>1.0</v>
      </c>
      <c r="KM35" s="79">
        <v>52.0</v>
      </c>
      <c r="KN35" s="79">
        <v>52.0</v>
      </c>
      <c r="KO35" s="79">
        <v>138.0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52.0</v>
      </c>
      <c r="KV35" s="79">
        <v>60.0</v>
      </c>
      <c r="KW35" s="89"/>
      <c r="KX35" s="81">
        <v>129.0</v>
      </c>
      <c r="KY35" s="81">
        <v>34.0</v>
      </c>
      <c r="KZ35" s="81">
        <v>143.0</v>
      </c>
      <c r="LA35" s="81">
        <v>7.0</v>
      </c>
      <c r="LB35" s="81">
        <v>2.0</v>
      </c>
      <c r="LC35" s="81">
        <v>3.0</v>
      </c>
      <c r="LD35" s="81">
        <v>58.0</v>
      </c>
      <c r="LE35" s="81">
        <v>58.0</v>
      </c>
      <c r="LF35" s="81">
        <v>129.0</v>
      </c>
      <c r="LG35" s="81">
        <v>34.0</v>
      </c>
      <c r="LH35" s="81">
        <v>486.0</v>
      </c>
      <c r="LI35" s="81">
        <v>23.8</v>
      </c>
      <c r="LJ35" s="81">
        <v>5.0</v>
      </c>
      <c r="LK35" s="81">
        <v>5.0</v>
      </c>
      <c r="LL35" s="81">
        <v>55.0</v>
      </c>
      <c r="LM35" s="81">
        <v>55.0</v>
      </c>
      <c r="LN35" s="89"/>
      <c r="LO35" s="83">
        <v>335.0</v>
      </c>
      <c r="LP35" s="82">
        <v>295.0</v>
      </c>
      <c r="LQ35" s="82">
        <v>164.0</v>
      </c>
      <c r="LR35" s="83">
        <v>69.0</v>
      </c>
      <c r="LS35" s="82">
        <v>322.0</v>
      </c>
      <c r="LT35" s="83">
        <v>65.0</v>
      </c>
      <c r="LU35" s="83">
        <v>10.5</v>
      </c>
      <c r="LV35" s="83">
        <v>140.0</v>
      </c>
      <c r="LW35" s="83">
        <v>119.0</v>
      </c>
      <c r="LX35" s="83">
        <v>59.0</v>
      </c>
      <c r="LY35" s="83">
        <v>54.0</v>
      </c>
      <c r="LZ35" s="83">
        <v>12.0</v>
      </c>
      <c r="MA35" s="83">
        <v>99.0</v>
      </c>
      <c r="MB35" s="83">
        <v>10.3</v>
      </c>
      <c r="MC35" s="83">
        <v>142.0</v>
      </c>
      <c r="MD35" s="83">
        <v>176.0</v>
      </c>
      <c r="ME35" s="83">
        <v>75.0</v>
      </c>
      <c r="MF35" s="83">
        <v>63.0</v>
      </c>
      <c r="MG35" s="83">
        <v>12.0</v>
      </c>
      <c r="MH35" s="83">
        <v>0.0</v>
      </c>
      <c r="MI35" s="83">
        <v>0.0</v>
      </c>
      <c r="MJ35" s="83">
        <v>120.0</v>
      </c>
      <c r="MK35" s="83">
        <v>0.0</v>
      </c>
      <c r="ML35" s="83">
        <v>52.0</v>
      </c>
      <c r="MM35" s="83">
        <v>52.0</v>
      </c>
      <c r="MN35" s="83">
        <v>5.0</v>
      </c>
      <c r="MO35" s="86"/>
      <c r="MP35" s="87"/>
      <c r="MQ35" s="83">
        <v>0.0</v>
      </c>
      <c r="MR35" s="83">
        <v>0.0</v>
      </c>
      <c r="MS35" s="83">
        <v>0.0</v>
      </c>
      <c r="MT35" s="83">
        <v>37.0</v>
      </c>
      <c r="MU35" s="83">
        <v>47.0</v>
      </c>
      <c r="MV35" s="88" t="s">
        <v>143</v>
      </c>
      <c r="MW35" s="83">
        <v>5.0</v>
      </c>
      <c r="MX35" s="87"/>
      <c r="MY35" s="87"/>
      <c r="MZ35" s="83">
        <v>17.0</v>
      </c>
      <c r="NA35" s="83">
        <v>5.3</v>
      </c>
      <c r="NB35" s="83">
        <v>610.0</v>
      </c>
      <c r="NC35" s="83">
        <v>35.0</v>
      </c>
      <c r="ND35" s="83">
        <v>51.0</v>
      </c>
      <c r="NE35" s="83">
        <v>50.0</v>
      </c>
      <c r="NF35" s="83">
        <v>5.0</v>
      </c>
      <c r="NG35" s="87"/>
      <c r="NH35" s="87"/>
      <c r="NI35" s="83">
        <v>0.0</v>
      </c>
      <c r="NJ35" s="83">
        <v>0.0</v>
      </c>
      <c r="NK35" s="83">
        <v>0.0</v>
      </c>
      <c r="NL35" s="83">
        <v>35.0</v>
      </c>
      <c r="NM35" s="83">
        <v>56.0</v>
      </c>
      <c r="NN35" s="83">
        <v>59.0</v>
      </c>
      <c r="NO35" s="83">
        <v>4.0</v>
      </c>
      <c r="NP35" s="87"/>
    </row>
    <row r="36" ht="14.25" customHeight="1">
      <c r="A36" s="49">
        <v>0.958333333333334</v>
      </c>
      <c r="B36" s="50"/>
      <c r="C36" s="51">
        <v>50.12</v>
      </c>
      <c r="D36" s="195">
        <v>340.0</v>
      </c>
      <c r="E36" s="53">
        <v>134.0</v>
      </c>
      <c r="F36" s="53">
        <v>93.0</v>
      </c>
      <c r="G36" s="53">
        <v>20.1</v>
      </c>
      <c r="H36" s="54"/>
      <c r="I36" s="53">
        <v>6.0</v>
      </c>
      <c r="J36" s="53">
        <v>50.0</v>
      </c>
      <c r="K36" s="53">
        <v>49.0</v>
      </c>
      <c r="L36" s="53">
        <v>139.0</v>
      </c>
      <c r="M36" s="53">
        <v>63.0</v>
      </c>
      <c r="N36" s="53">
        <v>15.3</v>
      </c>
      <c r="O36" s="54"/>
      <c r="P36" s="53">
        <v>6.0</v>
      </c>
      <c r="Q36" s="53">
        <v>58.0</v>
      </c>
      <c r="R36" s="53">
        <v>52.0</v>
      </c>
      <c r="S36" s="53">
        <v>342.3</v>
      </c>
      <c r="T36" s="53">
        <v>363.9</v>
      </c>
      <c r="U36" s="53">
        <v>213.5</v>
      </c>
      <c r="V36" s="54"/>
      <c r="W36" s="53">
        <v>338.1</v>
      </c>
      <c r="X36" s="53">
        <v>309.7</v>
      </c>
      <c r="Y36" s="53">
        <v>167.3</v>
      </c>
      <c r="Z36" s="54"/>
      <c r="AA36" s="53">
        <v>342.1</v>
      </c>
      <c r="AB36" s="53">
        <v>417.2</v>
      </c>
      <c r="AC36" s="53">
        <v>238.1</v>
      </c>
      <c r="AD36" s="54"/>
      <c r="AE36" s="53">
        <v>342.1</v>
      </c>
      <c r="AF36" s="53">
        <v>380.1</v>
      </c>
      <c r="AG36" s="53">
        <v>215.9</v>
      </c>
      <c r="AH36" s="54"/>
      <c r="AI36" s="53">
        <v>349.2</v>
      </c>
      <c r="AJ36" s="53">
        <v>498.5</v>
      </c>
      <c r="AK36" s="53">
        <v>298.7</v>
      </c>
      <c r="AL36" s="54"/>
      <c r="AM36" s="53">
        <v>340.4</v>
      </c>
      <c r="AN36" s="53">
        <v>509.6</v>
      </c>
      <c r="AO36" s="53">
        <v>285.1</v>
      </c>
      <c r="AP36" s="54"/>
      <c r="AQ36" s="182">
        <f t="shared" ref="AQ36:AS36" si="72">E36</f>
        <v>134</v>
      </c>
      <c r="AR36" s="54">
        <f t="shared" si="72"/>
        <v>93</v>
      </c>
      <c r="AS36" s="56">
        <f t="shared" si="72"/>
        <v>20.1</v>
      </c>
      <c r="AT36" s="54"/>
      <c r="AU36" s="54">
        <f t="shared" ref="AU36:AW36" si="73">L36</f>
        <v>139</v>
      </c>
      <c r="AV36" s="54">
        <f t="shared" si="73"/>
        <v>63</v>
      </c>
      <c r="AW36" s="54">
        <f t="shared" si="73"/>
        <v>15.3</v>
      </c>
      <c r="AX36" s="54"/>
      <c r="AY36" s="182">
        <f t="shared" si="52"/>
        <v>134</v>
      </c>
      <c r="AZ36" s="54"/>
      <c r="BA36" s="54"/>
      <c r="BB36" s="54"/>
      <c r="BC36" s="89"/>
      <c r="BD36" s="54">
        <v>139.0</v>
      </c>
      <c r="BE36" s="53">
        <v>0.0</v>
      </c>
      <c r="BF36" s="53">
        <v>0.0</v>
      </c>
      <c r="BG36" s="127">
        <v>0.0</v>
      </c>
      <c r="BH36" s="54"/>
      <c r="BI36" s="53">
        <v>2.0</v>
      </c>
      <c r="BJ36" s="127">
        <v>90.0</v>
      </c>
      <c r="BK36" s="127">
        <v>62.0</v>
      </c>
      <c r="BL36" s="89"/>
      <c r="BM36" s="58">
        <v>341.0</v>
      </c>
      <c r="BN36" s="58">
        <v>145.0</v>
      </c>
      <c r="BO36" s="58">
        <v>213.0</v>
      </c>
      <c r="BP36" s="58">
        <v>10.7</v>
      </c>
      <c r="BQ36" s="59"/>
      <c r="BR36" s="58">
        <v>6.0</v>
      </c>
      <c r="BS36" s="58">
        <v>58.0</v>
      </c>
      <c r="BT36" s="58">
        <v>68.0</v>
      </c>
      <c r="BU36" s="59">
        <f t="shared" si="69"/>
        <v>341</v>
      </c>
      <c r="BV36" s="58">
        <v>355.0</v>
      </c>
      <c r="BW36" s="58">
        <v>209.0</v>
      </c>
      <c r="BX36" s="58">
        <v>23.0</v>
      </c>
      <c r="BY36" s="58">
        <v>334.0</v>
      </c>
      <c r="BZ36" s="58">
        <v>377.0</v>
      </c>
      <c r="CA36" s="58">
        <v>208.0</v>
      </c>
      <c r="CB36" s="58">
        <v>20.0</v>
      </c>
      <c r="CC36" s="58">
        <v>341.0</v>
      </c>
      <c r="CD36" s="58">
        <v>304.0</v>
      </c>
      <c r="CE36" s="58">
        <v>177.0</v>
      </c>
      <c r="CF36" s="58">
        <v>2.0</v>
      </c>
      <c r="CG36" s="58">
        <v>337.0</v>
      </c>
      <c r="CH36" s="58">
        <v>307.0</v>
      </c>
      <c r="CI36" s="58">
        <v>171.0</v>
      </c>
      <c r="CJ36" s="58">
        <v>3.0</v>
      </c>
      <c r="CK36" s="58">
        <v>347.0</v>
      </c>
      <c r="CL36" s="58">
        <v>140.0</v>
      </c>
      <c r="CM36" s="58">
        <v>92.0</v>
      </c>
      <c r="CN36" s="58">
        <v>2.0</v>
      </c>
      <c r="CO36" s="58">
        <v>332.0</v>
      </c>
      <c r="CP36" s="58">
        <v>293.0</v>
      </c>
      <c r="CQ36" s="58">
        <v>145.0</v>
      </c>
      <c r="CR36" s="58">
        <v>6.0</v>
      </c>
      <c r="CS36" s="58">
        <v>336.0</v>
      </c>
      <c r="CT36" s="58">
        <v>290.0</v>
      </c>
      <c r="CU36" s="58">
        <v>157.0</v>
      </c>
      <c r="CV36" s="58">
        <v>5.0</v>
      </c>
      <c r="CW36" s="58">
        <v>336.0</v>
      </c>
      <c r="CX36" s="58">
        <v>282.0</v>
      </c>
      <c r="CY36" s="58">
        <v>142.0</v>
      </c>
      <c r="CZ36" s="58">
        <v>75.0</v>
      </c>
      <c r="DA36" s="58">
        <v>323.0</v>
      </c>
      <c r="DB36" s="58">
        <v>288.0</v>
      </c>
      <c r="DC36" s="58">
        <v>143.0</v>
      </c>
      <c r="DD36" s="58">
        <v>63.0</v>
      </c>
      <c r="DE36" s="59">
        <f t="shared" si="70"/>
        <v>145</v>
      </c>
      <c r="DF36" s="58">
        <v>35.0</v>
      </c>
      <c r="DG36" s="59">
        <f t="shared" ref="DG36:DH36" si="74">BO36</f>
        <v>213</v>
      </c>
      <c r="DH36" s="59">
        <f t="shared" si="74"/>
        <v>10.7</v>
      </c>
      <c r="DI36" s="59"/>
      <c r="DJ36" s="58">
        <v>7.0</v>
      </c>
      <c r="DK36" s="58">
        <v>57.0</v>
      </c>
      <c r="DL36" s="58">
        <v>53.0</v>
      </c>
      <c r="DM36" s="89"/>
      <c r="DN36" s="61">
        <v>338.0</v>
      </c>
      <c r="DO36" s="61">
        <v>139.0</v>
      </c>
      <c r="DP36" s="61">
        <v>43.22</v>
      </c>
      <c r="DQ36" s="61">
        <v>24.22</v>
      </c>
      <c r="DR36" s="61">
        <v>6.44</v>
      </c>
      <c r="DS36" s="61">
        <v>8.0</v>
      </c>
      <c r="DT36" s="61">
        <v>38.0</v>
      </c>
      <c r="DU36" s="61">
        <v>46.9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341.0</v>
      </c>
      <c r="EF36" s="226">
        <v>137.0</v>
      </c>
      <c r="EG36" s="226">
        <v>96.0</v>
      </c>
      <c r="EH36" s="226">
        <v>3.9</v>
      </c>
      <c r="EI36" s="64"/>
      <c r="EJ36" s="226">
        <v>9.0</v>
      </c>
      <c r="EK36" s="226">
        <v>48.0</v>
      </c>
      <c r="EL36" s="226">
        <v>50.0</v>
      </c>
      <c r="EM36" s="226">
        <v>137.0</v>
      </c>
      <c r="EN36" s="226">
        <v>124.0</v>
      </c>
      <c r="EO36" s="226">
        <v>5.4</v>
      </c>
      <c r="EP36" s="64"/>
      <c r="EQ36" s="226">
        <v>9.0</v>
      </c>
      <c r="ER36" s="226">
        <v>48.0</v>
      </c>
      <c r="ES36" s="226">
        <v>51.0</v>
      </c>
      <c r="ET36" s="226">
        <v>341.0</v>
      </c>
      <c r="EU36" s="226">
        <v>0.0</v>
      </c>
      <c r="EV36" s="226">
        <v>0.0</v>
      </c>
      <c r="EW36" s="226">
        <v>0.0</v>
      </c>
      <c r="EX36" s="226">
        <v>339.0</v>
      </c>
      <c r="EY36" s="226">
        <v>149.2</v>
      </c>
      <c r="EZ36" s="226">
        <v>149.3</v>
      </c>
      <c r="FA36" s="226">
        <v>1.7</v>
      </c>
      <c r="FB36" s="226">
        <v>339.0</v>
      </c>
      <c r="FC36" s="226">
        <v>0.0</v>
      </c>
      <c r="FD36" s="226">
        <v>0.0</v>
      </c>
      <c r="FE36" s="226">
        <v>0.0</v>
      </c>
      <c r="FF36" s="226">
        <v>339.0</v>
      </c>
      <c r="FG36" s="226">
        <v>257.0</v>
      </c>
      <c r="FH36" s="226">
        <v>149.0</v>
      </c>
      <c r="FI36" s="226">
        <v>5.1</v>
      </c>
      <c r="FJ36" s="226">
        <v>341.0</v>
      </c>
      <c r="FK36" s="226">
        <v>245.0</v>
      </c>
      <c r="FL36" s="226">
        <v>141.0</v>
      </c>
      <c r="FM36" s="64"/>
      <c r="FN36" s="226">
        <v>341.0</v>
      </c>
      <c r="FO36" s="226">
        <v>260.0</v>
      </c>
      <c r="FP36" s="226">
        <v>141.3</v>
      </c>
      <c r="FQ36" s="226">
        <v>12.4</v>
      </c>
      <c r="FR36" s="226">
        <v>137.0</v>
      </c>
      <c r="FS36" s="64"/>
      <c r="FT36" s="226">
        <v>13.51</v>
      </c>
      <c r="FU36" s="64"/>
      <c r="FV36" s="226">
        <v>137.0</v>
      </c>
      <c r="FW36" s="64"/>
      <c r="FX36" s="64"/>
      <c r="FY36" s="64"/>
      <c r="FZ36" s="89"/>
      <c r="GA36" s="65">
        <v>341.0</v>
      </c>
      <c r="GB36" s="66">
        <v>462.92</v>
      </c>
      <c r="GC36" s="66">
        <v>288.13</v>
      </c>
      <c r="GD36" s="66">
        <v>5.78</v>
      </c>
      <c r="GE36" s="66">
        <v>341.0</v>
      </c>
      <c r="GF36" s="66">
        <v>490.32</v>
      </c>
      <c r="GG36" s="66">
        <v>285.53</v>
      </c>
      <c r="GH36" s="66">
        <v>10.72</v>
      </c>
      <c r="GI36" s="66">
        <v>341.0</v>
      </c>
      <c r="GJ36" s="66">
        <v>250.44</v>
      </c>
      <c r="GK36" s="66">
        <v>-143.22</v>
      </c>
      <c r="GL36" s="66">
        <v>-18.09</v>
      </c>
      <c r="GM36" s="66">
        <v>341.0</v>
      </c>
      <c r="GN36" s="66">
        <v>230.51</v>
      </c>
      <c r="GO36" s="66">
        <v>-142.81</v>
      </c>
      <c r="GP36" s="66">
        <v>-25.96</v>
      </c>
      <c r="GQ36" s="66">
        <v>341.0</v>
      </c>
      <c r="GR36" s="66">
        <v>230.65</v>
      </c>
      <c r="GS36" s="66">
        <v>-144.9</v>
      </c>
      <c r="GT36" s="66">
        <v>15.24</v>
      </c>
      <c r="GU36" s="66">
        <v>341.0</v>
      </c>
      <c r="GV36" s="66">
        <v>251.9</v>
      </c>
      <c r="GW36" s="66">
        <v>-143.89</v>
      </c>
      <c r="GX36" s="66">
        <v>12.56</v>
      </c>
      <c r="GY36" s="89"/>
      <c r="GZ36" s="98" t="s">
        <v>91</v>
      </c>
      <c r="HA36" s="98" t="s">
        <v>92</v>
      </c>
      <c r="HB36" s="98">
        <v>80.0</v>
      </c>
      <c r="HC36" s="97">
        <f t="shared" si="10"/>
        <v>4</v>
      </c>
      <c r="HD36" s="97">
        <f t="shared" si="11"/>
        <v>1.6</v>
      </c>
      <c r="HE36" s="98">
        <v>8.0</v>
      </c>
      <c r="HF36" s="99">
        <v>56.0</v>
      </c>
      <c r="HG36" s="99">
        <v>56.0</v>
      </c>
      <c r="HH36" s="98" t="s">
        <v>91</v>
      </c>
      <c r="HI36" s="98" t="s">
        <v>92</v>
      </c>
      <c r="HJ36" s="98">
        <v>69.0</v>
      </c>
      <c r="HK36" s="97">
        <f t="shared" si="12"/>
        <v>3.45</v>
      </c>
      <c r="HL36" s="97">
        <f t="shared" si="13"/>
        <v>1.38</v>
      </c>
      <c r="HM36" s="98">
        <v>5.0</v>
      </c>
      <c r="HN36" s="99">
        <v>54.0</v>
      </c>
      <c r="HO36" s="99">
        <v>54.0</v>
      </c>
      <c r="HP36" s="98" t="s">
        <v>91</v>
      </c>
      <c r="HQ36" s="98" t="s">
        <v>92</v>
      </c>
      <c r="HR36" s="98">
        <v>316.0</v>
      </c>
      <c r="HS36" s="97">
        <f t="shared" si="14"/>
        <v>15.8</v>
      </c>
      <c r="HT36" s="97">
        <f t="shared" si="15"/>
        <v>6.32</v>
      </c>
      <c r="HU36" s="98">
        <v>7.0</v>
      </c>
      <c r="HV36" s="99">
        <v>54.0</v>
      </c>
      <c r="HW36" s="99">
        <v>54.0</v>
      </c>
      <c r="HX36" s="89"/>
      <c r="HY36" s="72">
        <v>135.0</v>
      </c>
      <c r="HZ36" s="72">
        <v>33.0</v>
      </c>
      <c r="IA36" s="72">
        <v>118.0</v>
      </c>
      <c r="IB36" s="72">
        <v>5.9</v>
      </c>
      <c r="IC36" s="73"/>
      <c r="ID36" s="72">
        <v>2.0</v>
      </c>
      <c r="IE36" s="72">
        <v>58.0</v>
      </c>
      <c r="IF36" s="72">
        <v>38.0</v>
      </c>
      <c r="IG36" s="89"/>
      <c r="IH36" s="74">
        <v>139.0</v>
      </c>
      <c r="II36" s="74">
        <v>34.2</v>
      </c>
      <c r="IJ36" s="74">
        <v>15.0</v>
      </c>
      <c r="IK36" s="74">
        <v>0.7</v>
      </c>
      <c r="IL36" s="74">
        <v>0.8</v>
      </c>
      <c r="IM36" s="74">
        <v>6.0</v>
      </c>
      <c r="IN36" s="74">
        <v>43.0</v>
      </c>
      <c r="IO36" s="74">
        <v>44.0</v>
      </c>
      <c r="IP36" s="74">
        <v>139.0</v>
      </c>
      <c r="IQ36" s="74">
        <v>34.0</v>
      </c>
      <c r="IR36" s="74">
        <v>206.0</v>
      </c>
      <c r="IS36" s="74">
        <v>10.9</v>
      </c>
      <c r="IT36" s="74">
        <v>11.8</v>
      </c>
      <c r="IU36" s="74">
        <v>12.0</v>
      </c>
      <c r="IV36" s="74">
        <v>50.0</v>
      </c>
      <c r="IW36" s="74">
        <v>49.0</v>
      </c>
      <c r="IX36" s="89"/>
      <c r="IY36" s="149">
        <v>138.64</v>
      </c>
      <c r="IZ36" s="149">
        <v>34.61</v>
      </c>
      <c r="JA36" s="149">
        <v>425.4</v>
      </c>
      <c r="JB36" s="149">
        <v>21.27</v>
      </c>
      <c r="JC36" s="149">
        <v>7.99</v>
      </c>
      <c r="JD36" s="149">
        <v>3.0</v>
      </c>
      <c r="JE36" s="149">
        <v>64.76</v>
      </c>
      <c r="JF36" s="149">
        <v>53.18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138.0</v>
      </c>
      <c r="JQ36" s="78">
        <v>32.4</v>
      </c>
      <c r="JR36" s="78">
        <v>0.0</v>
      </c>
      <c r="JS36" s="78">
        <v>0.0</v>
      </c>
      <c r="JT36" s="78">
        <v>0.0</v>
      </c>
      <c r="JU36" s="78">
        <v>2.0</v>
      </c>
      <c r="JV36" s="78">
        <v>39.0</v>
      </c>
      <c r="JW36" s="78">
        <v>39.0</v>
      </c>
      <c r="JX36" s="78">
        <v>138.0</v>
      </c>
      <c r="JY36" s="78">
        <v>34.7</v>
      </c>
      <c r="JZ36" s="78">
        <v>60.0</v>
      </c>
      <c r="KA36" s="78">
        <v>3.2</v>
      </c>
      <c r="KB36" s="78">
        <v>1.2</v>
      </c>
      <c r="KC36" s="78">
        <v>2.0</v>
      </c>
      <c r="KD36" s="78">
        <v>47.0</v>
      </c>
      <c r="KE36" s="78">
        <v>47.0</v>
      </c>
      <c r="KF36" s="89"/>
      <c r="KG36" s="79">
        <v>141.0</v>
      </c>
      <c r="KH36" s="238">
        <v>34.0</v>
      </c>
      <c r="KI36" s="238">
        <v>75.0</v>
      </c>
      <c r="KJ36" s="238">
        <v>4.2</v>
      </c>
      <c r="KK36" s="79"/>
      <c r="KL36" s="79">
        <v>1.0</v>
      </c>
      <c r="KM36" s="79">
        <v>52.0</v>
      </c>
      <c r="KN36" s="79">
        <v>52.0</v>
      </c>
      <c r="KO36" s="79">
        <v>141.0</v>
      </c>
      <c r="KP36" s="235">
        <v>34.0</v>
      </c>
      <c r="KQ36" s="235" t="s">
        <v>98</v>
      </c>
      <c r="KR36" s="235" t="s">
        <v>98</v>
      </c>
      <c r="KS36" s="79"/>
      <c r="KT36" s="79">
        <v>1.0</v>
      </c>
      <c r="KU36" s="79">
        <v>52.0</v>
      </c>
      <c r="KV36" s="79">
        <v>60.0</v>
      </c>
      <c r="KW36" s="89"/>
      <c r="KX36" s="81">
        <v>130.0</v>
      </c>
      <c r="KY36" s="81">
        <v>34.0</v>
      </c>
      <c r="KZ36" s="81">
        <v>224.0</v>
      </c>
      <c r="LA36" s="81">
        <v>11.0</v>
      </c>
      <c r="LB36" s="81">
        <v>2.0</v>
      </c>
      <c r="LC36" s="81">
        <v>3.0</v>
      </c>
      <c r="LD36" s="81">
        <v>56.0</v>
      </c>
      <c r="LE36" s="81">
        <v>56.0</v>
      </c>
      <c r="LF36" s="81">
        <v>130.0</v>
      </c>
      <c r="LG36" s="81">
        <v>34.0</v>
      </c>
      <c r="LH36" s="81">
        <v>353.0</v>
      </c>
      <c r="LI36" s="81">
        <v>17.3</v>
      </c>
      <c r="LJ36" s="81">
        <v>5.0</v>
      </c>
      <c r="LK36" s="81">
        <v>5.0</v>
      </c>
      <c r="LL36" s="81">
        <v>55.0</v>
      </c>
      <c r="LM36" s="81">
        <v>55.0</v>
      </c>
      <c r="LN36" s="89"/>
      <c r="LO36" s="83">
        <v>332.0</v>
      </c>
      <c r="LP36" s="82">
        <v>323.0</v>
      </c>
      <c r="LQ36" s="82">
        <v>176.0</v>
      </c>
      <c r="LR36" s="83">
        <v>67.0</v>
      </c>
      <c r="LS36" s="82">
        <v>320.0</v>
      </c>
      <c r="LT36" s="83">
        <v>62.0</v>
      </c>
      <c r="LU36" s="83">
        <v>8.1</v>
      </c>
      <c r="LV36" s="83">
        <v>139.0</v>
      </c>
      <c r="LW36" s="83">
        <v>116.0</v>
      </c>
      <c r="LX36" s="83">
        <v>58.0</v>
      </c>
      <c r="LY36" s="83">
        <v>54.0</v>
      </c>
      <c r="LZ36" s="83">
        <v>12.0</v>
      </c>
      <c r="MA36" s="83">
        <v>114.0</v>
      </c>
      <c r="MB36" s="83">
        <v>2.5</v>
      </c>
      <c r="MC36" s="83">
        <v>140.0</v>
      </c>
      <c r="MD36" s="83">
        <v>207.0</v>
      </c>
      <c r="ME36" s="83">
        <v>79.0</v>
      </c>
      <c r="MF36" s="83">
        <v>62.0</v>
      </c>
      <c r="MG36" s="83">
        <v>12.0</v>
      </c>
      <c r="MH36" s="83">
        <v>0.0</v>
      </c>
      <c r="MI36" s="83">
        <v>0.0</v>
      </c>
      <c r="MJ36" s="83">
        <v>119.0</v>
      </c>
      <c r="MK36" s="83">
        <v>0.0</v>
      </c>
      <c r="ML36" s="83">
        <v>52.0</v>
      </c>
      <c r="MM36" s="83">
        <v>52.0</v>
      </c>
      <c r="MN36" s="83">
        <v>5.0</v>
      </c>
      <c r="MO36" s="86"/>
      <c r="MP36" s="87"/>
      <c r="MQ36" s="83">
        <v>0.0</v>
      </c>
      <c r="MR36" s="83">
        <v>0.0</v>
      </c>
      <c r="MS36" s="83">
        <v>0.0</v>
      </c>
      <c r="MT36" s="83">
        <v>37.0</v>
      </c>
      <c r="MU36" s="83">
        <v>47.0</v>
      </c>
      <c r="MV36" s="88" t="s">
        <v>143</v>
      </c>
      <c r="MW36" s="83">
        <v>5.0</v>
      </c>
      <c r="MX36" s="87"/>
      <c r="MY36" s="87"/>
      <c r="MZ36" s="83">
        <v>18.9</v>
      </c>
      <c r="NA36" s="83">
        <v>5.4</v>
      </c>
      <c r="NB36" s="83">
        <v>337.0</v>
      </c>
      <c r="NC36" s="83">
        <v>34.0</v>
      </c>
      <c r="ND36" s="83">
        <v>51.0</v>
      </c>
      <c r="NE36" s="83">
        <v>50.0</v>
      </c>
      <c r="NF36" s="83">
        <v>5.0</v>
      </c>
      <c r="NG36" s="87"/>
      <c r="NH36" s="87"/>
      <c r="NI36" s="83">
        <v>0.0</v>
      </c>
      <c r="NJ36" s="83">
        <v>0.0</v>
      </c>
      <c r="NK36" s="83">
        <v>0.0</v>
      </c>
      <c r="NL36" s="83">
        <v>35.0</v>
      </c>
      <c r="NM36" s="83">
        <v>56.0</v>
      </c>
      <c r="NN36" s="83">
        <v>59.0</v>
      </c>
      <c r="NO36" s="83">
        <v>4.0</v>
      </c>
      <c r="NP36" s="87"/>
    </row>
    <row r="37" ht="14.25" customHeight="1">
      <c r="A37" s="103" t="s">
        <v>99</v>
      </c>
      <c r="B37" s="104"/>
      <c r="C37" s="51">
        <v>50.23</v>
      </c>
      <c r="D37" s="200">
        <v>340.0</v>
      </c>
      <c r="E37" s="106">
        <v>134.0</v>
      </c>
      <c r="F37" s="53">
        <v>98.0</v>
      </c>
      <c r="G37" s="53">
        <v>21.3</v>
      </c>
      <c r="H37" s="54"/>
      <c r="I37" s="53">
        <v>6.0</v>
      </c>
      <c r="J37" s="53">
        <v>50.0</v>
      </c>
      <c r="K37" s="53">
        <v>49.0</v>
      </c>
      <c r="L37" s="53">
        <v>140.0</v>
      </c>
      <c r="M37" s="53">
        <v>60.0</v>
      </c>
      <c r="N37" s="53">
        <v>14.3</v>
      </c>
      <c r="O37" s="54"/>
      <c r="P37" s="53">
        <v>6.0</v>
      </c>
      <c r="Q37" s="53">
        <v>58.0</v>
      </c>
      <c r="R37" s="53">
        <v>52.0</v>
      </c>
      <c r="S37" s="53">
        <v>348.7</v>
      </c>
      <c r="T37" s="53">
        <v>356.7</v>
      </c>
      <c r="U37" s="53">
        <v>208.6</v>
      </c>
      <c r="V37" s="54"/>
      <c r="W37" s="53">
        <v>339.1</v>
      </c>
      <c r="X37" s="53">
        <v>307.2</v>
      </c>
      <c r="Y37" s="53">
        <v>160.8</v>
      </c>
      <c r="Z37" s="54"/>
      <c r="AA37" s="53">
        <v>343.0</v>
      </c>
      <c r="AB37" s="53">
        <v>417.3</v>
      </c>
      <c r="AC37" s="53">
        <v>240.9</v>
      </c>
      <c r="AD37" s="54"/>
      <c r="AE37" s="53">
        <v>342.9</v>
      </c>
      <c r="AF37" s="53">
        <v>381.0</v>
      </c>
      <c r="AG37" s="53">
        <v>218.7</v>
      </c>
      <c r="AH37" s="54"/>
      <c r="AI37" s="53">
        <v>350.0</v>
      </c>
      <c r="AJ37" s="53">
        <v>486.1</v>
      </c>
      <c r="AK37" s="53">
        <v>290.4</v>
      </c>
      <c r="AL37" s="54"/>
      <c r="AM37" s="53">
        <v>341.6</v>
      </c>
      <c r="AN37" s="53">
        <v>497.6</v>
      </c>
      <c r="AO37" s="53">
        <v>277.7</v>
      </c>
      <c r="AP37" s="54"/>
      <c r="AQ37" s="182">
        <f t="shared" ref="AQ37:AS37" si="75">E37</f>
        <v>134</v>
      </c>
      <c r="AR37" s="54">
        <f t="shared" si="75"/>
        <v>98</v>
      </c>
      <c r="AS37" s="56">
        <f t="shared" si="75"/>
        <v>21.3</v>
      </c>
      <c r="AT37" s="54"/>
      <c r="AU37" s="54">
        <f t="shared" ref="AU37:AW37" si="76">L37</f>
        <v>140</v>
      </c>
      <c r="AV37" s="54">
        <f t="shared" si="76"/>
        <v>60</v>
      </c>
      <c r="AW37" s="54">
        <f t="shared" si="76"/>
        <v>14.3</v>
      </c>
      <c r="AX37" s="54"/>
      <c r="AY37" s="182">
        <f t="shared" si="52"/>
        <v>134</v>
      </c>
      <c r="AZ37" s="54"/>
      <c r="BA37" s="54"/>
      <c r="BB37" s="54"/>
      <c r="BC37" s="107"/>
      <c r="BD37" s="54">
        <v>140.0</v>
      </c>
      <c r="BE37" s="53">
        <v>0.0</v>
      </c>
      <c r="BF37" s="53">
        <v>0.0</v>
      </c>
      <c r="BG37" s="127">
        <v>0.0</v>
      </c>
      <c r="BH37" s="54"/>
      <c r="BI37" s="53">
        <v>2.0</v>
      </c>
      <c r="BJ37" s="127">
        <v>90.0</v>
      </c>
      <c r="BK37" s="127">
        <v>62.0</v>
      </c>
      <c r="BL37" s="107"/>
      <c r="BM37" s="58">
        <v>340.0</v>
      </c>
      <c r="BN37" s="58">
        <v>145.0</v>
      </c>
      <c r="BO37" s="58">
        <v>210.0</v>
      </c>
      <c r="BP37" s="58">
        <v>10.5</v>
      </c>
      <c r="BQ37" s="59"/>
      <c r="BR37" s="58">
        <v>6.0</v>
      </c>
      <c r="BS37" s="58">
        <v>60.0</v>
      </c>
      <c r="BT37" s="58">
        <v>59.0</v>
      </c>
      <c r="BU37" s="59">
        <f t="shared" si="69"/>
        <v>340</v>
      </c>
      <c r="BV37" s="58">
        <v>355.0</v>
      </c>
      <c r="BW37" s="58">
        <v>209.0</v>
      </c>
      <c r="BX37" s="58">
        <v>23.0</v>
      </c>
      <c r="BY37" s="58">
        <v>334.0</v>
      </c>
      <c r="BZ37" s="58">
        <v>377.0</v>
      </c>
      <c r="CA37" s="58">
        <v>208.0</v>
      </c>
      <c r="CB37" s="58">
        <v>21.0</v>
      </c>
      <c r="CC37" s="58">
        <v>341.0</v>
      </c>
      <c r="CD37" s="58">
        <v>304.0</v>
      </c>
      <c r="CE37" s="58">
        <v>172.0</v>
      </c>
      <c r="CF37" s="58">
        <v>2.0</v>
      </c>
      <c r="CG37" s="58">
        <v>338.0</v>
      </c>
      <c r="CH37" s="58">
        <v>308.0</v>
      </c>
      <c r="CI37" s="58">
        <v>173.0</v>
      </c>
      <c r="CJ37" s="58">
        <v>3.0</v>
      </c>
      <c r="CK37" s="58">
        <v>347.0</v>
      </c>
      <c r="CL37" s="58">
        <v>142.0</v>
      </c>
      <c r="CM37" s="58">
        <v>94.0</v>
      </c>
      <c r="CN37" s="58">
        <v>4.0</v>
      </c>
      <c r="CO37" s="58">
        <v>332.0</v>
      </c>
      <c r="CP37" s="58">
        <v>297.0</v>
      </c>
      <c r="CQ37" s="58">
        <v>148.0</v>
      </c>
      <c r="CR37" s="58">
        <v>8.0</v>
      </c>
      <c r="CS37" s="58">
        <v>334.0</v>
      </c>
      <c r="CT37" s="58">
        <v>269.0</v>
      </c>
      <c r="CU37" s="58">
        <v>161.0</v>
      </c>
      <c r="CV37" s="58">
        <v>84.0</v>
      </c>
      <c r="CW37" s="58">
        <v>337.0</v>
      </c>
      <c r="CX37" s="58">
        <v>279.0</v>
      </c>
      <c r="CY37" s="58">
        <v>138.0</v>
      </c>
      <c r="CZ37" s="58">
        <v>75.0</v>
      </c>
      <c r="DA37" s="58">
        <v>323.0</v>
      </c>
      <c r="DB37" s="58">
        <v>282.0</v>
      </c>
      <c r="DC37" s="58">
        <v>140.0</v>
      </c>
      <c r="DD37" s="58">
        <v>65.0</v>
      </c>
      <c r="DE37" s="59">
        <f t="shared" si="70"/>
        <v>145</v>
      </c>
      <c r="DF37" s="58">
        <v>35.0</v>
      </c>
      <c r="DG37" s="59">
        <f t="shared" ref="DG37:DH37" si="77">BO37</f>
        <v>210</v>
      </c>
      <c r="DH37" s="59">
        <f t="shared" si="77"/>
        <v>10.5</v>
      </c>
      <c r="DI37" s="59"/>
      <c r="DJ37" s="58">
        <v>7.0</v>
      </c>
      <c r="DK37" s="58">
        <v>57.0</v>
      </c>
      <c r="DL37" s="58">
        <v>52.0</v>
      </c>
      <c r="DM37" s="107"/>
      <c r="DN37" s="61">
        <v>339.0</v>
      </c>
      <c r="DO37" s="61">
        <v>139.0</v>
      </c>
      <c r="DP37" s="61">
        <v>41.03</v>
      </c>
      <c r="DQ37" s="61">
        <v>23.08</v>
      </c>
      <c r="DR37" s="61">
        <v>5.92</v>
      </c>
      <c r="DS37" s="61">
        <v>8.0</v>
      </c>
      <c r="DT37" s="61">
        <v>42.0</v>
      </c>
      <c r="DU37" s="61">
        <v>47.1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341.0</v>
      </c>
      <c r="EF37" s="226">
        <v>137.0</v>
      </c>
      <c r="EG37" s="226">
        <v>111.0</v>
      </c>
      <c r="EH37" s="226">
        <v>4.5</v>
      </c>
      <c r="EI37" s="64"/>
      <c r="EJ37" s="226">
        <v>9.0</v>
      </c>
      <c r="EK37" s="226">
        <v>47.0</v>
      </c>
      <c r="EL37" s="226">
        <v>50.0</v>
      </c>
      <c r="EM37" s="226">
        <v>137.0</v>
      </c>
      <c r="EN37" s="226">
        <v>131.0</v>
      </c>
      <c r="EO37" s="226">
        <v>5.5</v>
      </c>
      <c r="EP37" s="64"/>
      <c r="EQ37" s="226">
        <v>9.0</v>
      </c>
      <c r="ER37" s="226">
        <v>47.0</v>
      </c>
      <c r="ES37" s="226">
        <v>50.0</v>
      </c>
      <c r="ET37" s="226">
        <v>340.0</v>
      </c>
      <c r="EU37" s="226">
        <v>0.0</v>
      </c>
      <c r="EV37" s="226">
        <v>0.0</v>
      </c>
      <c r="EW37" s="226">
        <v>0.0</v>
      </c>
      <c r="EX37" s="226">
        <v>388.0</v>
      </c>
      <c r="EY37" s="226">
        <v>257.0</v>
      </c>
      <c r="EZ37" s="226">
        <v>149.3</v>
      </c>
      <c r="FA37" s="226">
        <v>2.5</v>
      </c>
      <c r="FB37" s="226">
        <v>338.0</v>
      </c>
      <c r="FC37" s="226">
        <v>0.0</v>
      </c>
      <c r="FD37" s="226">
        <v>0.0</v>
      </c>
      <c r="FE37" s="226">
        <v>0.0</v>
      </c>
      <c r="FF37" s="226">
        <v>388.0</v>
      </c>
      <c r="FG37" s="226">
        <v>257.0</v>
      </c>
      <c r="FH37" s="226">
        <v>149.0</v>
      </c>
      <c r="FI37" s="226">
        <v>5.7</v>
      </c>
      <c r="FJ37" s="226">
        <v>341.0</v>
      </c>
      <c r="FK37" s="226">
        <v>249.0</v>
      </c>
      <c r="FL37" s="226">
        <v>143.0</v>
      </c>
      <c r="FM37" s="64"/>
      <c r="FN37" s="226">
        <v>341.0</v>
      </c>
      <c r="FO37" s="226">
        <v>264.0</v>
      </c>
      <c r="FP37" s="226">
        <v>143.1</v>
      </c>
      <c r="FQ37" s="226">
        <v>13.9</v>
      </c>
      <c r="FR37" s="226">
        <v>137.0</v>
      </c>
      <c r="FS37" s="64"/>
      <c r="FT37" s="226">
        <v>10.21</v>
      </c>
      <c r="FU37" s="64"/>
      <c r="FV37" s="226">
        <v>137.0</v>
      </c>
      <c r="FW37" s="64"/>
      <c r="FX37" s="64"/>
      <c r="FY37" s="64"/>
      <c r="FZ37" s="107"/>
      <c r="GA37" s="65">
        <v>341.0</v>
      </c>
      <c r="GB37" s="66">
        <v>459.99</v>
      </c>
      <c r="GC37" s="66">
        <v>286.11</v>
      </c>
      <c r="GD37" s="66">
        <v>3.52</v>
      </c>
      <c r="GE37" s="66">
        <v>341.0</v>
      </c>
      <c r="GF37" s="66">
        <v>485.93</v>
      </c>
      <c r="GG37" s="66">
        <v>283.51</v>
      </c>
      <c r="GH37" s="66">
        <v>8.38</v>
      </c>
      <c r="GI37" s="66">
        <v>341.0</v>
      </c>
      <c r="GJ37" s="66">
        <v>250.29</v>
      </c>
      <c r="GK37" s="66">
        <v>-142.97</v>
      </c>
      <c r="GL37" s="66">
        <v>-19.26</v>
      </c>
      <c r="GM37" s="66">
        <v>341.0</v>
      </c>
      <c r="GN37" s="66">
        <v>229.92</v>
      </c>
      <c r="GO37" s="66">
        <v>-142.97</v>
      </c>
      <c r="GP37" s="66">
        <v>-27.47</v>
      </c>
      <c r="GQ37" s="66">
        <v>341.0</v>
      </c>
      <c r="GR37" s="66">
        <v>231.09</v>
      </c>
      <c r="GS37" s="66">
        <v>-143.14</v>
      </c>
      <c r="GT37" s="66">
        <v>16.33</v>
      </c>
      <c r="GU37" s="66">
        <v>341.0</v>
      </c>
      <c r="GV37" s="66">
        <v>252.34</v>
      </c>
      <c r="GW37" s="66">
        <v>-143.48</v>
      </c>
      <c r="GX37" s="66">
        <v>14.15</v>
      </c>
      <c r="GY37" s="107"/>
      <c r="GZ37" s="98" t="s">
        <v>91</v>
      </c>
      <c r="HA37" s="98" t="s">
        <v>92</v>
      </c>
      <c r="HB37" s="98">
        <v>76.0</v>
      </c>
      <c r="HC37" s="97">
        <f t="shared" si="10"/>
        <v>3.8</v>
      </c>
      <c r="HD37" s="97">
        <f t="shared" si="11"/>
        <v>1.52</v>
      </c>
      <c r="HE37" s="98">
        <v>8.0</v>
      </c>
      <c r="HF37" s="99">
        <v>56.0</v>
      </c>
      <c r="HG37" s="99">
        <v>56.0</v>
      </c>
      <c r="HH37" s="98" t="s">
        <v>91</v>
      </c>
      <c r="HI37" s="98" t="s">
        <v>92</v>
      </c>
      <c r="HJ37" s="98">
        <v>116.0</v>
      </c>
      <c r="HK37" s="97">
        <f t="shared" si="12"/>
        <v>5.8</v>
      </c>
      <c r="HL37" s="97">
        <f t="shared" si="13"/>
        <v>2.32</v>
      </c>
      <c r="HM37" s="98">
        <v>5.0</v>
      </c>
      <c r="HN37" s="99">
        <v>54.0</v>
      </c>
      <c r="HO37" s="99">
        <v>54.0</v>
      </c>
      <c r="HP37" s="98" t="s">
        <v>91</v>
      </c>
      <c r="HQ37" s="98" t="s">
        <v>92</v>
      </c>
      <c r="HR37" s="98">
        <v>291.0</v>
      </c>
      <c r="HS37" s="97">
        <f t="shared" si="14"/>
        <v>14.55</v>
      </c>
      <c r="HT37" s="97">
        <f t="shared" si="15"/>
        <v>5.82</v>
      </c>
      <c r="HU37" s="98">
        <v>7.0</v>
      </c>
      <c r="HV37" s="99">
        <v>54.0</v>
      </c>
      <c r="HW37" s="99">
        <v>54.0</v>
      </c>
      <c r="HX37" s="107"/>
      <c r="HY37" s="72">
        <v>135.0</v>
      </c>
      <c r="HZ37" s="72">
        <v>33.0</v>
      </c>
      <c r="IA37" s="72">
        <v>120.0</v>
      </c>
      <c r="IB37" s="72">
        <v>6.0</v>
      </c>
      <c r="IC37" s="73"/>
      <c r="ID37" s="72">
        <v>2.0</v>
      </c>
      <c r="IE37" s="72">
        <v>58.0</v>
      </c>
      <c r="IF37" s="72">
        <v>38.0</v>
      </c>
      <c r="IG37" s="107"/>
      <c r="IH37" s="74">
        <v>140.0</v>
      </c>
      <c r="II37" s="74">
        <v>34.4</v>
      </c>
      <c r="IJ37" s="74">
        <v>14.0</v>
      </c>
      <c r="IK37" s="74">
        <v>0.6</v>
      </c>
      <c r="IL37" s="74">
        <v>0.8</v>
      </c>
      <c r="IM37" s="74">
        <v>6.0</v>
      </c>
      <c r="IN37" s="74">
        <v>43.0</v>
      </c>
      <c r="IO37" s="74">
        <v>44.0</v>
      </c>
      <c r="IP37" s="74">
        <v>139.0</v>
      </c>
      <c r="IQ37" s="74">
        <v>34.3</v>
      </c>
      <c r="IR37" s="74">
        <v>178.0</v>
      </c>
      <c r="IS37" s="74">
        <v>9.6</v>
      </c>
      <c r="IT37" s="74">
        <v>10.3</v>
      </c>
      <c r="IU37" s="74">
        <v>12.0</v>
      </c>
      <c r="IV37" s="74">
        <v>50.0</v>
      </c>
      <c r="IW37" s="74">
        <v>49.0</v>
      </c>
      <c r="IX37" s="107"/>
      <c r="IY37" s="149">
        <v>138.87</v>
      </c>
      <c r="IZ37" s="149">
        <v>34.73</v>
      </c>
      <c r="JA37" s="149">
        <v>401.6</v>
      </c>
      <c r="JB37" s="149">
        <v>20.08</v>
      </c>
      <c r="JC37" s="149">
        <v>5.54</v>
      </c>
      <c r="JD37" s="149">
        <v>3.0</v>
      </c>
      <c r="JE37" s="149">
        <v>64.79</v>
      </c>
      <c r="JF37" s="149">
        <v>53.22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139.0</v>
      </c>
      <c r="JQ37" s="78">
        <v>32.6</v>
      </c>
      <c r="JR37" s="78">
        <v>0.0</v>
      </c>
      <c r="JS37" s="78">
        <v>0.0</v>
      </c>
      <c r="JT37" s="78">
        <v>0.0</v>
      </c>
      <c r="JU37" s="78">
        <v>2.0</v>
      </c>
      <c r="JV37" s="78">
        <v>39.0</v>
      </c>
      <c r="JW37" s="78">
        <v>39.0</v>
      </c>
      <c r="JX37" s="78">
        <v>139.0</v>
      </c>
      <c r="JY37" s="78">
        <v>35.0</v>
      </c>
      <c r="JZ37" s="78">
        <v>55.0</v>
      </c>
      <c r="KA37" s="78">
        <v>2.9</v>
      </c>
      <c r="KB37" s="78">
        <v>1.2</v>
      </c>
      <c r="KC37" s="78">
        <v>2.0</v>
      </c>
      <c r="KD37" s="78">
        <v>46.0</v>
      </c>
      <c r="KE37" s="78">
        <v>46.0</v>
      </c>
      <c r="KF37" s="107"/>
      <c r="KG37" s="79">
        <v>141.0</v>
      </c>
      <c r="KH37" s="238">
        <v>34.0</v>
      </c>
      <c r="KI37" s="238">
        <v>34.0</v>
      </c>
      <c r="KJ37" s="238">
        <v>1.2</v>
      </c>
      <c r="KK37" s="79"/>
      <c r="KL37" s="79">
        <v>1.0</v>
      </c>
      <c r="KM37" s="79">
        <v>52.0</v>
      </c>
      <c r="KN37" s="79">
        <v>52.0</v>
      </c>
      <c r="KO37" s="79">
        <v>141.0</v>
      </c>
      <c r="KP37" s="235">
        <v>34.0</v>
      </c>
      <c r="KQ37" s="235" t="s">
        <v>98</v>
      </c>
      <c r="KR37" s="235" t="s">
        <v>98</v>
      </c>
      <c r="KS37" s="79"/>
      <c r="KT37" s="79">
        <v>1.0</v>
      </c>
      <c r="KU37" s="79">
        <v>52.0</v>
      </c>
      <c r="KV37" s="79">
        <v>60.0</v>
      </c>
      <c r="KW37" s="107"/>
      <c r="KX37" s="81">
        <v>130.0</v>
      </c>
      <c r="KY37" s="81">
        <v>34.0</v>
      </c>
      <c r="KZ37" s="81">
        <v>222.0</v>
      </c>
      <c r="LA37" s="81">
        <v>10.9</v>
      </c>
      <c r="LB37" s="81">
        <v>2.0</v>
      </c>
      <c r="LC37" s="81">
        <v>3.0</v>
      </c>
      <c r="LD37" s="81">
        <v>56.0</v>
      </c>
      <c r="LE37" s="81">
        <v>56.0</v>
      </c>
      <c r="LF37" s="81">
        <v>130.0</v>
      </c>
      <c r="LG37" s="81">
        <v>34.0</v>
      </c>
      <c r="LH37" s="81">
        <v>329.0</v>
      </c>
      <c r="LI37" s="81">
        <v>16.1</v>
      </c>
      <c r="LJ37" s="81">
        <v>5.0</v>
      </c>
      <c r="LK37" s="81">
        <v>5.0</v>
      </c>
      <c r="LL37" s="81">
        <v>55.0</v>
      </c>
      <c r="LM37" s="81">
        <v>55.0</v>
      </c>
      <c r="LN37" s="107"/>
      <c r="LO37" s="83">
        <v>333.0</v>
      </c>
      <c r="LP37" s="82">
        <v>327.0</v>
      </c>
      <c r="LQ37" s="82">
        <v>179.0</v>
      </c>
      <c r="LR37" s="83">
        <v>68.0</v>
      </c>
      <c r="LS37" s="82">
        <v>320.0</v>
      </c>
      <c r="LT37" s="83">
        <v>61.0</v>
      </c>
      <c r="LU37" s="83">
        <v>8.0</v>
      </c>
      <c r="LV37" s="83">
        <v>139.0</v>
      </c>
      <c r="LW37" s="83">
        <v>115.0</v>
      </c>
      <c r="LX37" s="83">
        <v>58.0</v>
      </c>
      <c r="LY37" s="83">
        <v>54.0</v>
      </c>
      <c r="LZ37" s="83">
        <v>12.0</v>
      </c>
      <c r="MA37" s="83">
        <v>118.0</v>
      </c>
      <c r="MB37" s="83">
        <v>4.6</v>
      </c>
      <c r="MC37" s="83">
        <v>140.0</v>
      </c>
      <c r="MD37" s="83">
        <v>212.0</v>
      </c>
      <c r="ME37" s="83">
        <v>77.0</v>
      </c>
      <c r="MF37" s="83">
        <v>62.0</v>
      </c>
      <c r="MG37" s="83">
        <v>12.0</v>
      </c>
      <c r="MH37" s="83">
        <v>0.0</v>
      </c>
      <c r="MI37" s="83">
        <v>0.0</v>
      </c>
      <c r="MJ37" s="83">
        <v>119.0</v>
      </c>
      <c r="MK37" s="83">
        <v>0.0</v>
      </c>
      <c r="ML37" s="83">
        <v>52.0</v>
      </c>
      <c r="MM37" s="83">
        <v>52.0</v>
      </c>
      <c r="MN37" s="83">
        <v>5.0</v>
      </c>
      <c r="MO37" s="86"/>
      <c r="MP37" s="87"/>
      <c r="MQ37" s="83">
        <v>0.8</v>
      </c>
      <c r="MR37" s="83">
        <v>0.6</v>
      </c>
      <c r="MS37" s="83">
        <v>14.0</v>
      </c>
      <c r="MT37" s="83">
        <v>37.0</v>
      </c>
      <c r="MU37" s="83">
        <v>47.0</v>
      </c>
      <c r="MV37" s="88" t="s">
        <v>143</v>
      </c>
      <c r="MW37" s="83">
        <v>5.0</v>
      </c>
      <c r="MX37" s="87"/>
      <c r="MY37" s="87"/>
      <c r="MZ37" s="83">
        <v>18.2</v>
      </c>
      <c r="NA37" s="83">
        <v>5.4</v>
      </c>
      <c r="NB37" s="83">
        <v>331.0</v>
      </c>
      <c r="NC37" s="83">
        <v>34.0</v>
      </c>
      <c r="ND37" s="83">
        <v>51.0</v>
      </c>
      <c r="NE37" s="83">
        <v>50.0</v>
      </c>
      <c r="NF37" s="83">
        <v>5.0</v>
      </c>
      <c r="NG37" s="87"/>
      <c r="NH37" s="87"/>
      <c r="NI37" s="83">
        <v>0.0</v>
      </c>
      <c r="NJ37" s="83">
        <v>0.0</v>
      </c>
      <c r="NK37" s="83">
        <v>0.0</v>
      </c>
      <c r="NL37" s="83">
        <v>35.0</v>
      </c>
      <c r="NM37" s="83">
        <v>56.0</v>
      </c>
      <c r="NN37" s="83">
        <v>59.0</v>
      </c>
      <c r="NO37" s="83">
        <v>4.0</v>
      </c>
      <c r="NP37" s="87"/>
    </row>
    <row r="38" ht="14.25" customHeight="1">
      <c r="C38" s="108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8">MIN(C14:C37)</f>
        <v>50.01</v>
      </c>
      <c r="D39" s="110">
        <f t="shared" si="78"/>
        <v>339</v>
      </c>
      <c r="E39" s="110">
        <f t="shared" si="78"/>
        <v>134</v>
      </c>
      <c r="F39" s="110">
        <f t="shared" si="78"/>
        <v>56</v>
      </c>
      <c r="G39" s="110">
        <f t="shared" si="78"/>
        <v>12.4</v>
      </c>
      <c r="H39" s="110">
        <f t="shared" si="78"/>
        <v>0</v>
      </c>
      <c r="I39" s="110">
        <f t="shared" si="78"/>
        <v>6</v>
      </c>
      <c r="J39" s="110">
        <f t="shared" si="78"/>
        <v>46</v>
      </c>
      <c r="K39" s="110">
        <f t="shared" si="78"/>
        <v>45</v>
      </c>
      <c r="L39" s="110">
        <f t="shared" si="78"/>
        <v>138</v>
      </c>
      <c r="M39" s="110">
        <f t="shared" si="78"/>
        <v>39</v>
      </c>
      <c r="N39" s="110">
        <f t="shared" si="78"/>
        <v>4</v>
      </c>
      <c r="O39" s="110">
        <f t="shared" si="78"/>
        <v>0</v>
      </c>
      <c r="P39" s="110">
        <f t="shared" si="78"/>
        <v>6</v>
      </c>
      <c r="Q39" s="110">
        <f t="shared" si="78"/>
        <v>53</v>
      </c>
      <c r="R39" s="110">
        <f t="shared" si="78"/>
        <v>46</v>
      </c>
      <c r="S39" s="110">
        <f t="shared" si="78"/>
        <v>340.1</v>
      </c>
      <c r="T39" s="110">
        <f t="shared" si="78"/>
        <v>144.3</v>
      </c>
      <c r="U39" s="110"/>
      <c r="V39" s="110">
        <f t="shared" ref="V39:X39" si="79">MIN(V14:V37)</f>
        <v>0</v>
      </c>
      <c r="W39" s="110">
        <f t="shared" si="79"/>
        <v>336.3</v>
      </c>
      <c r="X39" s="110">
        <f t="shared" si="79"/>
        <v>145.4</v>
      </c>
      <c r="Y39" s="110"/>
      <c r="Z39" s="110">
        <f t="shared" ref="Z39:AB39" si="80">MIN(Z14:Z37)</f>
        <v>0</v>
      </c>
      <c r="AA39" s="110">
        <f t="shared" si="80"/>
        <v>340.3</v>
      </c>
      <c r="AB39" s="110">
        <f t="shared" si="80"/>
        <v>333.7</v>
      </c>
      <c r="AC39" s="110"/>
      <c r="AD39" s="110">
        <f t="shared" ref="AD39:AF39" si="81">MIN(AD14:AD37)</f>
        <v>0</v>
      </c>
      <c r="AE39" s="110">
        <f t="shared" si="81"/>
        <v>340.7</v>
      </c>
      <c r="AF39" s="110">
        <f t="shared" si="81"/>
        <v>342.5</v>
      </c>
      <c r="AG39" s="110"/>
      <c r="AH39" s="110">
        <f t="shared" ref="AH39:AJ39" si="82">MIN(AH14:AH37)</f>
        <v>0</v>
      </c>
      <c r="AI39" s="110">
        <f t="shared" si="82"/>
        <v>347.4</v>
      </c>
      <c r="AJ39" s="110">
        <f t="shared" si="82"/>
        <v>343.2</v>
      </c>
      <c r="AK39" s="110"/>
      <c r="AL39" s="110">
        <f t="shared" ref="AL39:AN39" si="83">MIN(AL14:AL37)</f>
        <v>0</v>
      </c>
      <c r="AM39" s="110">
        <f t="shared" si="83"/>
        <v>338.5</v>
      </c>
      <c r="AN39" s="110">
        <f t="shared" si="83"/>
        <v>351.7</v>
      </c>
      <c r="AO39" s="110"/>
      <c r="AP39" s="110">
        <f t="shared" ref="AP39:AR39" si="84">MIN(AP14:AP37)</f>
        <v>0</v>
      </c>
      <c r="AQ39" s="189">
        <f t="shared" si="84"/>
        <v>134</v>
      </c>
      <c r="AR39" s="110">
        <f t="shared" si="84"/>
        <v>56</v>
      </c>
      <c r="AS39" s="110"/>
      <c r="AT39" s="110">
        <f t="shared" ref="AT39:AV39" si="85">MIN(AT14:AT37)</f>
        <v>0</v>
      </c>
      <c r="AU39" s="110">
        <f t="shared" si="85"/>
        <v>138</v>
      </c>
      <c r="AV39" s="110">
        <f t="shared" si="85"/>
        <v>39</v>
      </c>
      <c r="AW39" s="110"/>
      <c r="AX39" s="110">
        <f t="shared" ref="AX39:AY39" si="86">MIN(AX14:AX37)</f>
        <v>0</v>
      </c>
      <c r="AY39" s="189">
        <f t="shared" si="86"/>
        <v>134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7">MIN(BJ14:BJ37)</f>
        <v>79</v>
      </c>
      <c r="BK39" s="110">
        <f t="shared" si="87"/>
        <v>50</v>
      </c>
      <c r="BL39" s="112">
        <f t="shared" si="87"/>
        <v>0</v>
      </c>
      <c r="BM39" s="110">
        <f t="shared" si="87"/>
        <v>340</v>
      </c>
      <c r="BN39" s="110">
        <f t="shared" si="87"/>
        <v>145</v>
      </c>
      <c r="BO39" s="110">
        <f t="shared" si="87"/>
        <v>91</v>
      </c>
      <c r="BP39" s="110">
        <f t="shared" si="87"/>
        <v>4.6</v>
      </c>
      <c r="BQ39" s="110">
        <f t="shared" si="87"/>
        <v>0</v>
      </c>
      <c r="BR39" s="110">
        <f t="shared" si="87"/>
        <v>6</v>
      </c>
      <c r="BS39" s="110">
        <f t="shared" si="87"/>
        <v>42</v>
      </c>
      <c r="BT39" s="110">
        <f t="shared" si="87"/>
        <v>43</v>
      </c>
      <c r="BU39" s="110">
        <f t="shared" si="87"/>
        <v>340</v>
      </c>
      <c r="BV39" s="110">
        <f t="shared" si="87"/>
        <v>217</v>
      </c>
      <c r="BW39" s="110"/>
      <c r="BX39" s="110">
        <f t="shared" ref="BX39:BZ39" si="88">MIN(BX14:BX37)</f>
        <v>13</v>
      </c>
      <c r="BY39" s="110">
        <f t="shared" si="88"/>
        <v>333</v>
      </c>
      <c r="BZ39" s="110">
        <f t="shared" si="88"/>
        <v>234</v>
      </c>
      <c r="CA39" s="110"/>
      <c r="CB39" s="110">
        <f t="shared" ref="CB39:CD39" si="89">MIN(CB14:CB37)</f>
        <v>13</v>
      </c>
      <c r="CC39" s="110">
        <f t="shared" si="89"/>
        <v>340</v>
      </c>
      <c r="CD39" s="110">
        <f t="shared" si="89"/>
        <v>294</v>
      </c>
      <c r="CE39" s="110"/>
      <c r="CF39" s="110">
        <f t="shared" ref="CF39:CH39" si="90">MIN(CF14:CF37)</f>
        <v>2</v>
      </c>
      <c r="CG39" s="110">
        <f t="shared" si="90"/>
        <v>334</v>
      </c>
      <c r="CH39" s="110">
        <f t="shared" si="90"/>
        <v>290</v>
      </c>
      <c r="CI39" s="110"/>
      <c r="CJ39" s="110">
        <f t="shared" ref="CJ39:CL39" si="91">MIN(CJ14:CJ37)</f>
        <v>1</v>
      </c>
      <c r="CK39" s="110">
        <f t="shared" si="91"/>
        <v>346</v>
      </c>
      <c r="CL39" s="110">
        <f t="shared" si="91"/>
        <v>132</v>
      </c>
      <c r="CM39" s="110"/>
      <c r="CN39" s="110">
        <f t="shared" ref="CN39:CP39" si="92">MIN(CN14:CN37)</f>
        <v>1</v>
      </c>
      <c r="CO39" s="110">
        <f t="shared" si="92"/>
        <v>320</v>
      </c>
      <c r="CP39" s="110">
        <f t="shared" si="92"/>
        <v>189</v>
      </c>
      <c r="CQ39" s="110"/>
      <c r="CR39" s="110">
        <f t="shared" ref="CR39:CT39" si="93">MIN(CR14:CR37)</f>
        <v>2</v>
      </c>
      <c r="CS39" s="110">
        <f t="shared" si="93"/>
        <v>334</v>
      </c>
      <c r="CT39" s="110">
        <f t="shared" si="93"/>
        <v>217</v>
      </c>
      <c r="CU39" s="110"/>
      <c r="CV39" s="110">
        <f t="shared" ref="CV39:CX39" si="94">MIN(CV14:CV37)</f>
        <v>3</v>
      </c>
      <c r="CW39" s="110">
        <f t="shared" si="94"/>
        <v>336</v>
      </c>
      <c r="CX39" s="110">
        <f t="shared" si="94"/>
        <v>174</v>
      </c>
      <c r="CY39" s="110"/>
      <c r="CZ39" s="110">
        <f t="shared" ref="CZ39:DB39" si="95">MIN(CZ14:CZ37)</f>
        <v>11</v>
      </c>
      <c r="DA39" s="110">
        <f t="shared" si="95"/>
        <v>323</v>
      </c>
      <c r="DB39" s="110">
        <f t="shared" si="95"/>
        <v>169</v>
      </c>
      <c r="DC39" s="110"/>
      <c r="DD39" s="110">
        <f t="shared" ref="DD39:DE39" si="96">MIN(DD14:DD37)</f>
        <v>54</v>
      </c>
      <c r="DE39" s="110">
        <f t="shared" si="96"/>
        <v>145</v>
      </c>
      <c r="DF39" s="110"/>
      <c r="DG39" s="110">
        <f t="shared" ref="DG39:DH39" si="97">MIN(DG14:DG37)</f>
        <v>91</v>
      </c>
      <c r="DH39" s="110">
        <f t="shared" si="97"/>
        <v>4.6</v>
      </c>
      <c r="DI39" s="110"/>
      <c r="DJ39" s="110">
        <f t="shared" ref="DJ39:DW39" si="98">MIN(DJ14:DJ37)</f>
        <v>7</v>
      </c>
      <c r="DK39" s="110">
        <f t="shared" si="98"/>
        <v>44</v>
      </c>
      <c r="DL39" s="110">
        <f t="shared" si="98"/>
        <v>43</v>
      </c>
      <c r="DM39" s="112">
        <f t="shared" si="98"/>
        <v>0</v>
      </c>
      <c r="DN39" s="110">
        <f t="shared" si="98"/>
        <v>140</v>
      </c>
      <c r="DO39" s="110">
        <f t="shared" si="98"/>
        <v>139</v>
      </c>
      <c r="DP39" s="110">
        <f t="shared" si="98"/>
        <v>12.16</v>
      </c>
      <c r="DQ39" s="110">
        <f t="shared" si="98"/>
        <v>7</v>
      </c>
      <c r="DR39" s="110">
        <f t="shared" si="98"/>
        <v>0.32</v>
      </c>
      <c r="DS39" s="110">
        <f t="shared" si="98"/>
        <v>8</v>
      </c>
      <c r="DT39" s="110">
        <f t="shared" si="98"/>
        <v>31</v>
      </c>
      <c r="DU39" s="110">
        <f t="shared" si="98"/>
        <v>34.5</v>
      </c>
      <c r="DV39" s="110">
        <f t="shared" si="98"/>
        <v>0</v>
      </c>
      <c r="DW39" s="110">
        <f t="shared" si="98"/>
        <v>0</v>
      </c>
      <c r="DX39" s="110"/>
      <c r="DY39" s="110">
        <f t="shared" ref="DY39:EA39" si="99">MIN(DY14:DY37)</f>
        <v>0</v>
      </c>
      <c r="DZ39" s="110">
        <f t="shared" si="99"/>
        <v>0</v>
      </c>
      <c r="EA39" s="110">
        <f t="shared" si="99"/>
        <v>0</v>
      </c>
      <c r="EB39" s="110"/>
      <c r="EC39" s="110">
        <f t="shared" ref="EC39:EU39" si="100">MIN(EC14:EC37)</f>
        <v>0</v>
      </c>
      <c r="ED39" s="112">
        <f t="shared" si="100"/>
        <v>0</v>
      </c>
      <c r="EE39" s="110">
        <f t="shared" si="100"/>
        <v>340</v>
      </c>
      <c r="EF39" s="110">
        <f t="shared" si="100"/>
        <v>136</v>
      </c>
      <c r="EG39" s="110">
        <f t="shared" si="100"/>
        <v>70</v>
      </c>
      <c r="EH39" s="110">
        <f t="shared" si="100"/>
        <v>2.9</v>
      </c>
      <c r="EI39" s="110">
        <f t="shared" si="100"/>
        <v>0</v>
      </c>
      <c r="EJ39" s="110">
        <f t="shared" si="100"/>
        <v>9</v>
      </c>
      <c r="EK39" s="110">
        <f t="shared" si="100"/>
        <v>36</v>
      </c>
      <c r="EL39" s="110">
        <f t="shared" si="100"/>
        <v>40</v>
      </c>
      <c r="EM39" s="110">
        <f t="shared" si="100"/>
        <v>136</v>
      </c>
      <c r="EN39" s="110">
        <f t="shared" si="100"/>
        <v>49</v>
      </c>
      <c r="EO39" s="110">
        <f t="shared" si="100"/>
        <v>2.2</v>
      </c>
      <c r="EP39" s="110">
        <f t="shared" si="100"/>
        <v>0</v>
      </c>
      <c r="EQ39" s="110">
        <f t="shared" si="100"/>
        <v>9</v>
      </c>
      <c r="ER39" s="110">
        <f t="shared" si="100"/>
        <v>36</v>
      </c>
      <c r="ES39" s="110">
        <f t="shared" si="100"/>
        <v>41</v>
      </c>
      <c r="ET39" s="110">
        <f t="shared" si="100"/>
        <v>339</v>
      </c>
      <c r="EU39" s="110">
        <f t="shared" si="100"/>
        <v>0</v>
      </c>
      <c r="EV39" s="110"/>
      <c r="EW39" s="110">
        <f t="shared" ref="EW39:EY39" si="101">MIN(EW14:EW37)</f>
        <v>0</v>
      </c>
      <c r="EX39" s="110">
        <f t="shared" si="101"/>
        <v>338</v>
      </c>
      <c r="EY39" s="110">
        <f t="shared" si="101"/>
        <v>149.2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2">MIN(FI14:FI37)</f>
        <v>-31.1</v>
      </c>
      <c r="FJ39" s="110">
        <f t="shared" si="102"/>
        <v>340</v>
      </c>
      <c r="FK39" s="110">
        <f t="shared" si="102"/>
        <v>240</v>
      </c>
      <c r="FL39" s="110"/>
      <c r="FM39" s="110">
        <f t="shared" ref="FM39:FN39" si="103">MIN(FM14:FM37)</f>
        <v>0</v>
      </c>
      <c r="FN39" s="110">
        <f t="shared" si="103"/>
        <v>225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4">MIN(FY14:FY37)</f>
        <v>0</v>
      </c>
      <c r="FZ39" s="112">
        <f t="shared" si="104"/>
        <v>0</v>
      </c>
      <c r="GA39" s="110">
        <f t="shared" si="104"/>
        <v>339</v>
      </c>
      <c r="GB39" s="110">
        <f t="shared" si="104"/>
        <v>331.12</v>
      </c>
      <c r="GC39" s="110"/>
      <c r="GD39" s="110">
        <f t="shared" ref="GD39:GF39" si="105">MIN(GD14:GD37)</f>
        <v>-10.47</v>
      </c>
      <c r="GE39" s="110">
        <f t="shared" si="105"/>
        <v>339</v>
      </c>
      <c r="GF39" s="110">
        <f t="shared" si="105"/>
        <v>336.41</v>
      </c>
      <c r="GG39" s="110"/>
      <c r="GH39" s="110">
        <f t="shared" ref="GH39:GJ39" si="106">MIN(GH14:GH37)</f>
        <v>-7.96</v>
      </c>
      <c r="GI39" s="110">
        <f t="shared" si="106"/>
        <v>339</v>
      </c>
      <c r="GJ39" s="110">
        <f t="shared" si="106"/>
        <v>226.54</v>
      </c>
      <c r="GK39" s="110"/>
      <c r="GL39" s="110">
        <f t="shared" ref="GL39:GN39" si="107">MIN(GL14:GL37)</f>
        <v>-20.77</v>
      </c>
      <c r="GM39" s="110">
        <f t="shared" si="107"/>
        <v>339</v>
      </c>
      <c r="GN39" s="110">
        <f t="shared" si="107"/>
        <v>218.93</v>
      </c>
      <c r="GO39" s="110"/>
      <c r="GP39" s="110">
        <f t="shared" ref="GP39:GR39" si="108">MIN(GP14:GP37)</f>
        <v>-29.06</v>
      </c>
      <c r="GQ39" s="110">
        <f t="shared" si="108"/>
        <v>339</v>
      </c>
      <c r="GR39" s="110">
        <f t="shared" si="108"/>
        <v>104.04</v>
      </c>
      <c r="GS39" s="110"/>
      <c r="GT39" s="110">
        <f t="shared" ref="GT39:GV39" si="109">MIN(GT14:GT37)</f>
        <v>-6.2</v>
      </c>
      <c r="GU39" s="110">
        <f t="shared" si="109"/>
        <v>339</v>
      </c>
      <c r="GV39" s="110">
        <f t="shared" si="109"/>
        <v>128.2</v>
      </c>
      <c r="GW39" s="110"/>
      <c r="GX39" s="110">
        <f t="shared" ref="GX39:HC39" si="110">MIN(GX14:GX37)</f>
        <v>-8.38</v>
      </c>
      <c r="GY39" s="112">
        <f t="shared" si="110"/>
        <v>0</v>
      </c>
      <c r="GZ39" s="110">
        <f t="shared" si="110"/>
        <v>0</v>
      </c>
      <c r="HA39" s="110">
        <f t="shared" si="110"/>
        <v>0</v>
      </c>
      <c r="HB39" s="110">
        <f t="shared" si="110"/>
        <v>0</v>
      </c>
      <c r="HC39" s="110">
        <f t="shared" si="110"/>
        <v>0</v>
      </c>
      <c r="HD39" s="110"/>
      <c r="HE39" s="110">
        <f t="shared" ref="HE39:HK39" si="111">MIN(HE14:HE37)</f>
        <v>8</v>
      </c>
      <c r="HF39" s="110">
        <f t="shared" si="111"/>
        <v>50</v>
      </c>
      <c r="HG39" s="110">
        <f t="shared" si="111"/>
        <v>48</v>
      </c>
      <c r="HH39" s="110">
        <f t="shared" si="111"/>
        <v>0</v>
      </c>
      <c r="HI39" s="110">
        <f t="shared" si="111"/>
        <v>0</v>
      </c>
      <c r="HJ39" s="110">
        <f t="shared" si="111"/>
        <v>44</v>
      </c>
      <c r="HK39" s="110">
        <f t="shared" si="111"/>
        <v>2.2</v>
      </c>
      <c r="HL39" s="110"/>
      <c r="HM39" s="110">
        <f t="shared" ref="HM39:HS39" si="112">MIN(HM14:HM37)</f>
        <v>5</v>
      </c>
      <c r="HN39" s="110">
        <f t="shared" si="112"/>
        <v>54</v>
      </c>
      <c r="HO39" s="110">
        <f t="shared" si="112"/>
        <v>54</v>
      </c>
      <c r="HP39" s="110">
        <f t="shared" si="112"/>
        <v>0</v>
      </c>
      <c r="HQ39" s="110">
        <f t="shared" si="112"/>
        <v>0</v>
      </c>
      <c r="HR39" s="110">
        <f t="shared" si="112"/>
        <v>177</v>
      </c>
      <c r="HS39" s="110">
        <f t="shared" si="112"/>
        <v>8.85</v>
      </c>
      <c r="HT39" s="110"/>
      <c r="HU39" s="110">
        <f t="shared" ref="HU39:IB39" si="113">MIN(HU14:HU37)</f>
        <v>7</v>
      </c>
      <c r="HV39" s="110">
        <f t="shared" si="113"/>
        <v>52</v>
      </c>
      <c r="HW39" s="110">
        <f t="shared" si="113"/>
        <v>52</v>
      </c>
      <c r="HX39" s="112">
        <f t="shared" si="113"/>
        <v>0</v>
      </c>
      <c r="HY39" s="110">
        <f t="shared" si="113"/>
        <v>135</v>
      </c>
      <c r="HZ39" s="110">
        <f t="shared" si="113"/>
        <v>33</v>
      </c>
      <c r="IA39" s="110">
        <f t="shared" si="113"/>
        <v>6</v>
      </c>
      <c r="IB39" s="110">
        <f t="shared" si="113"/>
        <v>0.3</v>
      </c>
      <c r="IC39" s="110"/>
      <c r="ID39" s="110">
        <f t="shared" ref="ID39:IK39" si="114">MIN(ID14:ID37)</f>
        <v>2</v>
      </c>
      <c r="IE39" s="110">
        <f t="shared" si="114"/>
        <v>58</v>
      </c>
      <c r="IF39" s="110">
        <f t="shared" si="114"/>
        <v>38</v>
      </c>
      <c r="IG39" s="112">
        <f t="shared" si="114"/>
        <v>0</v>
      </c>
      <c r="IH39" s="110">
        <f t="shared" si="114"/>
        <v>134</v>
      </c>
      <c r="II39" s="110">
        <f t="shared" si="114"/>
        <v>32.2</v>
      </c>
      <c r="IJ39" s="110">
        <f t="shared" si="114"/>
        <v>2</v>
      </c>
      <c r="IK39" s="110">
        <f t="shared" si="114"/>
        <v>0.1</v>
      </c>
      <c r="IL39" s="110"/>
      <c r="IM39" s="110">
        <f t="shared" ref="IM39:IS39" si="115">MIN(IM14:IM37)</f>
        <v>6</v>
      </c>
      <c r="IN39" s="110">
        <f t="shared" si="115"/>
        <v>40</v>
      </c>
      <c r="IO39" s="110">
        <f t="shared" si="115"/>
        <v>38</v>
      </c>
      <c r="IP39" s="110">
        <f t="shared" si="115"/>
        <v>134</v>
      </c>
      <c r="IQ39" s="110">
        <f t="shared" si="115"/>
        <v>31.2</v>
      </c>
      <c r="IR39" s="110">
        <f t="shared" si="115"/>
        <v>1</v>
      </c>
      <c r="IS39" s="110">
        <f t="shared" si="115"/>
        <v>0.05</v>
      </c>
      <c r="IT39" s="110"/>
      <c r="IU39" s="110">
        <f t="shared" ref="IU39:JB39" si="116">MIN(IU14:IU37)</f>
        <v>12</v>
      </c>
      <c r="IV39" s="110">
        <f t="shared" si="116"/>
        <v>41</v>
      </c>
      <c r="IW39" s="110">
        <f t="shared" si="116"/>
        <v>38</v>
      </c>
      <c r="IX39" s="112">
        <f t="shared" si="116"/>
        <v>0</v>
      </c>
      <c r="IY39" s="110">
        <f t="shared" si="116"/>
        <v>138.63</v>
      </c>
      <c r="IZ39" s="110">
        <f t="shared" si="116"/>
        <v>34.47</v>
      </c>
      <c r="JA39" s="110">
        <f t="shared" si="116"/>
        <v>114.3</v>
      </c>
      <c r="JB39" s="110">
        <f t="shared" si="116"/>
        <v>5.71</v>
      </c>
      <c r="JC39" s="110"/>
      <c r="JD39" s="110">
        <f t="shared" ref="JD39:JJ39" si="117">MIN(JD14:JD37)</f>
        <v>3</v>
      </c>
      <c r="JE39" s="110">
        <f t="shared" si="117"/>
        <v>38.73</v>
      </c>
      <c r="JF39" s="110">
        <f t="shared" si="117"/>
        <v>28.67</v>
      </c>
      <c r="JG39" s="110">
        <f t="shared" si="117"/>
        <v>0</v>
      </c>
      <c r="JH39" s="110">
        <f t="shared" si="117"/>
        <v>0</v>
      </c>
      <c r="JI39" s="110">
        <f t="shared" si="117"/>
        <v>0</v>
      </c>
      <c r="JJ39" s="110">
        <f t="shared" si="117"/>
        <v>0</v>
      </c>
      <c r="JK39" s="110"/>
      <c r="JL39" s="110">
        <f t="shared" ref="JL39:JS39" si="118">MIN(JL14:JL37)</f>
        <v>0</v>
      </c>
      <c r="JM39" s="110">
        <f t="shared" si="118"/>
        <v>0</v>
      </c>
      <c r="JN39" s="110">
        <f t="shared" si="118"/>
        <v>0</v>
      </c>
      <c r="JO39" s="112">
        <f t="shared" si="118"/>
        <v>0</v>
      </c>
      <c r="JP39" s="110">
        <f t="shared" si="118"/>
        <v>135</v>
      </c>
      <c r="JQ39" s="110">
        <f t="shared" si="118"/>
        <v>32</v>
      </c>
      <c r="JR39" s="110">
        <f t="shared" si="118"/>
        <v>0</v>
      </c>
      <c r="JS39" s="110">
        <f t="shared" si="118"/>
        <v>0</v>
      </c>
      <c r="JT39" s="110"/>
      <c r="JU39" s="110">
        <f t="shared" ref="JU39:KA39" si="119">MIN(JU14:JU37)</f>
        <v>2</v>
      </c>
      <c r="JV39" s="110">
        <f t="shared" si="119"/>
        <v>35</v>
      </c>
      <c r="JW39" s="110">
        <f t="shared" si="119"/>
        <v>35</v>
      </c>
      <c r="JX39" s="110">
        <f t="shared" si="119"/>
        <v>135</v>
      </c>
      <c r="JY39" s="110">
        <f t="shared" si="119"/>
        <v>33.8</v>
      </c>
      <c r="JZ39" s="110">
        <f t="shared" si="119"/>
        <v>0</v>
      </c>
      <c r="KA39" s="110">
        <f t="shared" si="119"/>
        <v>0</v>
      </c>
      <c r="KB39" s="110"/>
      <c r="KC39" s="110">
        <f t="shared" ref="KC39:KJ39" si="120">MIN(KC14:KC37)</f>
        <v>2</v>
      </c>
      <c r="KD39" s="110">
        <f t="shared" si="120"/>
        <v>38</v>
      </c>
      <c r="KE39" s="110">
        <f t="shared" si="120"/>
        <v>38</v>
      </c>
      <c r="KF39" s="112">
        <f t="shared" si="120"/>
        <v>0</v>
      </c>
      <c r="KG39" s="110">
        <f t="shared" si="120"/>
        <v>135</v>
      </c>
      <c r="KH39" s="110">
        <f t="shared" si="120"/>
        <v>33</v>
      </c>
      <c r="KI39" s="110">
        <f t="shared" si="120"/>
        <v>6</v>
      </c>
      <c r="KJ39" s="110">
        <f t="shared" si="120"/>
        <v>0.3</v>
      </c>
      <c r="KK39" s="110"/>
      <c r="KL39" s="110">
        <f t="shared" ref="KL39:KR39" si="121">MIN(KL14:KL37)</f>
        <v>1</v>
      </c>
      <c r="KM39" s="110">
        <f t="shared" si="121"/>
        <v>40</v>
      </c>
      <c r="KN39" s="110">
        <f t="shared" si="121"/>
        <v>40</v>
      </c>
      <c r="KO39" s="110">
        <f t="shared" si="121"/>
        <v>135</v>
      </c>
      <c r="KP39" s="110">
        <f t="shared" si="121"/>
        <v>33</v>
      </c>
      <c r="KQ39" s="110">
        <f t="shared" si="121"/>
        <v>2</v>
      </c>
      <c r="KR39" s="110">
        <f t="shared" si="121"/>
        <v>0.1</v>
      </c>
      <c r="KS39" s="110"/>
      <c r="KT39" s="110">
        <f t="shared" ref="KT39:LA39" si="122">MIN(KT14:KT37)</f>
        <v>1</v>
      </c>
      <c r="KU39" s="110">
        <f t="shared" si="122"/>
        <v>40</v>
      </c>
      <c r="KV39" s="110">
        <f t="shared" si="122"/>
        <v>38</v>
      </c>
      <c r="KW39" s="112">
        <f t="shared" si="122"/>
        <v>0</v>
      </c>
      <c r="KX39" s="110">
        <f t="shared" si="122"/>
        <v>127</v>
      </c>
      <c r="KY39" s="110">
        <f t="shared" si="122"/>
        <v>32</v>
      </c>
      <c r="KZ39" s="110">
        <f t="shared" si="122"/>
        <v>123</v>
      </c>
      <c r="LA39" s="110">
        <f t="shared" si="122"/>
        <v>6.3</v>
      </c>
      <c r="LB39" s="110"/>
      <c r="LC39" s="110">
        <f t="shared" ref="LC39:LI39" si="123">MIN(LC14:LC37)</f>
        <v>3</v>
      </c>
      <c r="LD39" s="110">
        <f t="shared" si="123"/>
        <v>45</v>
      </c>
      <c r="LE39" s="110">
        <f t="shared" si="123"/>
        <v>45</v>
      </c>
      <c r="LF39" s="110">
        <f t="shared" si="123"/>
        <v>127</v>
      </c>
      <c r="LG39" s="110">
        <f t="shared" si="123"/>
        <v>32</v>
      </c>
      <c r="LH39" s="110">
        <f t="shared" si="123"/>
        <v>104</v>
      </c>
      <c r="LI39" s="110">
        <f t="shared" si="123"/>
        <v>5.1</v>
      </c>
      <c r="LJ39" s="110"/>
      <c r="LK39" s="110">
        <f t="shared" ref="LK39:LO39" si="124">MIN(LK14:LK37)</f>
        <v>5</v>
      </c>
      <c r="LL39" s="110">
        <f t="shared" si="124"/>
        <v>42</v>
      </c>
      <c r="LM39" s="110">
        <f t="shared" si="124"/>
        <v>42</v>
      </c>
      <c r="LN39" s="112">
        <f t="shared" si="124"/>
        <v>0</v>
      </c>
      <c r="LO39" s="110">
        <f t="shared" si="124"/>
        <v>332</v>
      </c>
      <c r="LP39" s="110"/>
      <c r="LQ39" s="110"/>
      <c r="LR39" s="110"/>
      <c r="LS39" s="110"/>
      <c r="LT39" s="110" t="str">
        <f t="shared" ref="LT39:MV39" si="125">MIN(#REF!)</f>
        <v>#REF!</v>
      </c>
      <c r="LU39" s="110" t="str">
        <f t="shared" si="125"/>
        <v>#REF!</v>
      </c>
      <c r="LV39" s="110" t="str">
        <f t="shared" si="125"/>
        <v>#REF!</v>
      </c>
      <c r="LW39" s="110" t="str">
        <f t="shared" si="125"/>
        <v>#REF!</v>
      </c>
      <c r="LX39" s="110" t="str">
        <f t="shared" si="125"/>
        <v>#REF!</v>
      </c>
      <c r="LY39" s="110" t="str">
        <f t="shared" si="125"/>
        <v>#REF!</v>
      </c>
      <c r="LZ39" s="110" t="str">
        <f t="shared" si="125"/>
        <v>#REF!</v>
      </c>
      <c r="MA39" s="110" t="str">
        <f t="shared" si="125"/>
        <v>#REF!</v>
      </c>
      <c r="MB39" s="110" t="str">
        <f t="shared" si="125"/>
        <v>#REF!</v>
      </c>
      <c r="MC39" s="110" t="str">
        <f t="shared" si="125"/>
        <v>#REF!</v>
      </c>
      <c r="MD39" s="110" t="str">
        <f t="shared" si="125"/>
        <v>#REF!</v>
      </c>
      <c r="ME39" s="110" t="str">
        <f t="shared" si="125"/>
        <v>#REF!</v>
      </c>
      <c r="MF39" s="110" t="str">
        <f t="shared" si="125"/>
        <v>#REF!</v>
      </c>
      <c r="MG39" s="110" t="str">
        <f t="shared" si="125"/>
        <v>#REF!</v>
      </c>
      <c r="MH39" s="110" t="str">
        <f t="shared" si="125"/>
        <v>#REF!</v>
      </c>
      <c r="MI39" s="110" t="str">
        <f t="shared" si="125"/>
        <v>#REF!</v>
      </c>
      <c r="MJ39" s="110" t="str">
        <f t="shared" si="125"/>
        <v>#REF!</v>
      </c>
      <c r="MK39" s="110" t="str">
        <f t="shared" si="125"/>
        <v>#REF!</v>
      </c>
      <c r="ML39" s="110" t="str">
        <f t="shared" si="125"/>
        <v>#REF!</v>
      </c>
      <c r="MM39" s="110" t="str">
        <f t="shared" si="125"/>
        <v>#REF!</v>
      </c>
      <c r="MN39" s="110" t="str">
        <f t="shared" si="125"/>
        <v>#REF!</v>
      </c>
      <c r="MO39" s="112" t="str">
        <f t="shared" si="125"/>
        <v>#REF!</v>
      </c>
      <c r="MP39" s="110" t="str">
        <f t="shared" si="125"/>
        <v>#REF!</v>
      </c>
      <c r="MQ39" s="110" t="str">
        <f t="shared" si="125"/>
        <v>#REF!</v>
      </c>
      <c r="MR39" s="110" t="str">
        <f t="shared" si="125"/>
        <v>#REF!</v>
      </c>
      <c r="MS39" s="110" t="str">
        <f t="shared" si="125"/>
        <v>#REF!</v>
      </c>
      <c r="MT39" s="110" t="str">
        <f t="shared" si="125"/>
        <v>#REF!</v>
      </c>
      <c r="MU39" s="110" t="str">
        <f t="shared" si="125"/>
        <v>#REF!</v>
      </c>
      <c r="MV39" s="110" t="str">
        <f t="shared" si="125"/>
        <v>#REF!</v>
      </c>
      <c r="MW39" s="110"/>
      <c r="MX39" s="110"/>
      <c r="MY39" s="110" t="str">
        <f t="shared" ref="MY39:ND39" si="126">MIN(#REF!)</f>
        <v>#REF!</v>
      </c>
      <c r="MZ39" s="110" t="str">
        <f t="shared" si="126"/>
        <v>#REF!</v>
      </c>
      <c r="NA39" s="110" t="str">
        <f t="shared" si="126"/>
        <v>#REF!</v>
      </c>
      <c r="NB39" s="110" t="str">
        <f t="shared" si="126"/>
        <v>#REF!</v>
      </c>
      <c r="NC39" s="110" t="str">
        <f t="shared" si="126"/>
        <v>#REF!</v>
      </c>
      <c r="ND39" s="110" t="str">
        <f t="shared" si="126"/>
        <v>#REF!</v>
      </c>
      <c r="NE39" s="110"/>
      <c r="NF39" s="110"/>
      <c r="NG39" s="110" t="str">
        <f t="shared" ref="NG39:NL39" si="127">MIN(#REF!)</f>
        <v>#REF!</v>
      </c>
      <c r="NH39" s="110" t="str">
        <f t="shared" si="127"/>
        <v>#REF!</v>
      </c>
      <c r="NI39" s="110" t="str">
        <f t="shared" si="127"/>
        <v>#REF!</v>
      </c>
      <c r="NJ39" s="110" t="str">
        <f t="shared" si="127"/>
        <v>#REF!</v>
      </c>
      <c r="NK39" s="110" t="str">
        <f t="shared" si="127"/>
        <v>#REF!</v>
      </c>
      <c r="NL39" s="110" t="str">
        <f t="shared" si="127"/>
        <v>#REF!</v>
      </c>
      <c r="NM39" s="110"/>
      <c r="NN39" s="110"/>
      <c r="NO39" s="110" t="str">
        <f t="shared" ref="NO39:NP39" si="128">MIN(#REF!)</f>
        <v>#REF!</v>
      </c>
      <c r="NP39" s="110" t="str">
        <f t="shared" si="128"/>
        <v>#REF!</v>
      </c>
    </row>
    <row r="40" ht="14.25" customHeight="1">
      <c r="B40" s="113" t="s">
        <v>101</v>
      </c>
      <c r="C40" s="114">
        <f t="shared" ref="C40:T40" si="129">MAX(C14:C37)</f>
        <v>50.61</v>
      </c>
      <c r="D40" s="114">
        <f t="shared" si="129"/>
        <v>348</v>
      </c>
      <c r="E40" s="114">
        <f t="shared" si="129"/>
        <v>139</v>
      </c>
      <c r="F40" s="114">
        <f t="shared" si="129"/>
        <v>162</v>
      </c>
      <c r="G40" s="114">
        <f t="shared" si="129"/>
        <v>35</v>
      </c>
      <c r="H40" s="114">
        <f t="shared" si="129"/>
        <v>0</v>
      </c>
      <c r="I40" s="114">
        <f t="shared" si="129"/>
        <v>6</v>
      </c>
      <c r="J40" s="114">
        <f t="shared" si="129"/>
        <v>54</v>
      </c>
      <c r="K40" s="114">
        <f t="shared" si="129"/>
        <v>52</v>
      </c>
      <c r="L40" s="114">
        <f t="shared" si="129"/>
        <v>142.7</v>
      </c>
      <c r="M40" s="114">
        <f t="shared" si="129"/>
        <v>169</v>
      </c>
      <c r="N40" s="114">
        <f t="shared" si="129"/>
        <v>40.1</v>
      </c>
      <c r="O40" s="114">
        <f t="shared" si="129"/>
        <v>0</v>
      </c>
      <c r="P40" s="114">
        <f t="shared" si="129"/>
        <v>6</v>
      </c>
      <c r="Q40" s="114">
        <f t="shared" si="129"/>
        <v>58</v>
      </c>
      <c r="R40" s="114">
        <f t="shared" si="129"/>
        <v>54</v>
      </c>
      <c r="S40" s="114">
        <f t="shared" si="129"/>
        <v>349.8</v>
      </c>
      <c r="T40" s="114">
        <f t="shared" si="129"/>
        <v>363.9</v>
      </c>
      <c r="U40" s="114"/>
      <c r="V40" s="114">
        <f t="shared" ref="V40:X40" si="130">MAX(V14:V37)</f>
        <v>0</v>
      </c>
      <c r="W40" s="114">
        <f t="shared" si="130"/>
        <v>345.6</v>
      </c>
      <c r="X40" s="114">
        <f t="shared" si="130"/>
        <v>309.7</v>
      </c>
      <c r="Y40" s="114"/>
      <c r="Z40" s="114">
        <f t="shared" ref="Z40:AB40" si="131">MAX(Z14:Z37)</f>
        <v>0</v>
      </c>
      <c r="AA40" s="114">
        <f t="shared" si="131"/>
        <v>349.8</v>
      </c>
      <c r="AB40" s="114">
        <f t="shared" si="131"/>
        <v>524.1</v>
      </c>
      <c r="AC40" s="114"/>
      <c r="AD40" s="114">
        <f t="shared" ref="AD40:AF40" si="132">MAX(AD14:AD37)</f>
        <v>0</v>
      </c>
      <c r="AE40" s="114">
        <f t="shared" si="132"/>
        <v>349.3</v>
      </c>
      <c r="AF40" s="114">
        <f t="shared" si="132"/>
        <v>481.9</v>
      </c>
      <c r="AG40" s="114"/>
      <c r="AH40" s="114">
        <f t="shared" ref="AH40:AJ40" si="133">MAX(AH14:AH37)</f>
        <v>0</v>
      </c>
      <c r="AI40" s="114">
        <f t="shared" si="133"/>
        <v>357</v>
      </c>
      <c r="AJ40" s="114">
        <f t="shared" si="133"/>
        <v>498.5</v>
      </c>
      <c r="AK40" s="114"/>
      <c r="AL40" s="114">
        <f t="shared" ref="AL40:AN40" si="134">MAX(AL14:AL37)</f>
        <v>0</v>
      </c>
      <c r="AM40" s="114">
        <f t="shared" si="134"/>
        <v>348.4</v>
      </c>
      <c r="AN40" s="114">
        <f t="shared" si="134"/>
        <v>511.1</v>
      </c>
      <c r="AO40" s="114"/>
      <c r="AP40" s="114">
        <f t="shared" ref="AP40:AR40" si="135">MAX(AP14:AP37)</f>
        <v>0</v>
      </c>
      <c r="AQ40" s="190">
        <f t="shared" si="135"/>
        <v>137</v>
      </c>
      <c r="AR40" s="114">
        <f t="shared" si="135"/>
        <v>162</v>
      </c>
      <c r="AS40" s="114"/>
      <c r="AT40" s="114">
        <f t="shared" ref="AT40:AV40" si="136">MAX(AT14:AT37)</f>
        <v>0</v>
      </c>
      <c r="AU40" s="114">
        <f t="shared" si="136"/>
        <v>143</v>
      </c>
      <c r="AV40" s="114">
        <f t="shared" si="136"/>
        <v>169</v>
      </c>
      <c r="AW40" s="114"/>
      <c r="AX40" s="114">
        <f t="shared" ref="AX40:AY40" si="137">MAX(AX14:AX37)</f>
        <v>0</v>
      </c>
      <c r="AY40" s="190">
        <f t="shared" si="137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8">MAX(BJ14:BJ37)</f>
        <v>90</v>
      </c>
      <c r="BK40" s="114">
        <f t="shared" si="138"/>
        <v>75</v>
      </c>
      <c r="BL40" s="112">
        <f t="shared" si="138"/>
        <v>0</v>
      </c>
      <c r="BM40" s="114">
        <f t="shared" si="138"/>
        <v>345</v>
      </c>
      <c r="BN40" s="114">
        <f t="shared" si="138"/>
        <v>147</v>
      </c>
      <c r="BO40" s="114">
        <f t="shared" si="138"/>
        <v>260</v>
      </c>
      <c r="BP40" s="114">
        <f t="shared" si="138"/>
        <v>13</v>
      </c>
      <c r="BQ40" s="114">
        <f t="shared" si="138"/>
        <v>0</v>
      </c>
      <c r="BR40" s="114">
        <f t="shared" si="138"/>
        <v>6</v>
      </c>
      <c r="BS40" s="114">
        <f t="shared" si="138"/>
        <v>65</v>
      </c>
      <c r="BT40" s="114">
        <f t="shared" si="138"/>
        <v>68</v>
      </c>
      <c r="BU40" s="114">
        <f t="shared" si="138"/>
        <v>345</v>
      </c>
      <c r="BV40" s="114">
        <f t="shared" si="138"/>
        <v>363</v>
      </c>
      <c r="BW40" s="114"/>
      <c r="BX40" s="114">
        <f t="shared" ref="BX40:BZ40" si="139">MAX(BX14:BX37)</f>
        <v>31</v>
      </c>
      <c r="BY40" s="114">
        <f t="shared" si="139"/>
        <v>337</v>
      </c>
      <c r="BZ40" s="114">
        <f t="shared" si="139"/>
        <v>380</v>
      </c>
      <c r="CA40" s="114"/>
      <c r="CB40" s="114">
        <f t="shared" ref="CB40:CD40" si="140">MAX(CB14:CB37)</f>
        <v>28</v>
      </c>
      <c r="CC40" s="114">
        <f t="shared" si="140"/>
        <v>344</v>
      </c>
      <c r="CD40" s="114">
        <f t="shared" si="140"/>
        <v>366</v>
      </c>
      <c r="CE40" s="114"/>
      <c r="CF40" s="114">
        <f t="shared" ref="CF40:CH40" si="141">MAX(CF14:CF37)</f>
        <v>18</v>
      </c>
      <c r="CG40" s="114">
        <f t="shared" si="141"/>
        <v>340</v>
      </c>
      <c r="CH40" s="114">
        <f t="shared" si="141"/>
        <v>351</v>
      </c>
      <c r="CI40" s="114"/>
      <c r="CJ40" s="114">
        <f t="shared" ref="CJ40:CL40" si="142">MAX(CJ14:CJ37)</f>
        <v>20</v>
      </c>
      <c r="CK40" s="114">
        <f t="shared" si="142"/>
        <v>354</v>
      </c>
      <c r="CL40" s="114">
        <f t="shared" si="142"/>
        <v>325</v>
      </c>
      <c r="CM40" s="114"/>
      <c r="CN40" s="114">
        <f t="shared" ref="CN40:CP40" si="143">MAX(CN14:CN37)</f>
        <v>18</v>
      </c>
      <c r="CO40" s="114">
        <f t="shared" si="143"/>
        <v>336</v>
      </c>
      <c r="CP40" s="114">
        <f t="shared" si="143"/>
        <v>343</v>
      </c>
      <c r="CQ40" s="114"/>
      <c r="CR40" s="114">
        <f t="shared" ref="CR40:CT40" si="144">MAX(CR14:CR37)</f>
        <v>11</v>
      </c>
      <c r="CS40" s="114">
        <f t="shared" si="144"/>
        <v>341</v>
      </c>
      <c r="CT40" s="114">
        <f t="shared" si="144"/>
        <v>343</v>
      </c>
      <c r="CU40" s="114"/>
      <c r="CV40" s="114">
        <f t="shared" ref="CV40:CX40" si="145">MAX(CV14:CV37)</f>
        <v>108</v>
      </c>
      <c r="CW40" s="114">
        <f t="shared" si="145"/>
        <v>340</v>
      </c>
      <c r="CX40" s="114">
        <f t="shared" si="145"/>
        <v>290</v>
      </c>
      <c r="CY40" s="114"/>
      <c r="CZ40" s="114">
        <f t="shared" ref="CZ40:DB40" si="146">MAX(CZ14:CZ37)</f>
        <v>77</v>
      </c>
      <c r="DA40" s="114">
        <f t="shared" si="146"/>
        <v>338</v>
      </c>
      <c r="DB40" s="114">
        <f t="shared" si="146"/>
        <v>290</v>
      </c>
      <c r="DC40" s="114"/>
      <c r="DD40" s="114">
        <f t="shared" ref="DD40:DE40" si="147">MAX(DD14:DD37)</f>
        <v>76</v>
      </c>
      <c r="DE40" s="114">
        <f t="shared" si="147"/>
        <v>147</v>
      </c>
      <c r="DF40" s="114"/>
      <c r="DG40" s="114">
        <f t="shared" ref="DG40:DH40" si="148">MAX(DG14:DG37)</f>
        <v>260</v>
      </c>
      <c r="DH40" s="114">
        <f t="shared" si="148"/>
        <v>13</v>
      </c>
      <c r="DI40" s="114"/>
      <c r="DJ40" s="114">
        <f t="shared" ref="DJ40:DW40" si="149">MAX(DJ14:DJ37)</f>
        <v>7</v>
      </c>
      <c r="DK40" s="114">
        <f t="shared" si="149"/>
        <v>58</v>
      </c>
      <c r="DL40" s="114">
        <f t="shared" si="149"/>
        <v>79</v>
      </c>
      <c r="DM40" s="112">
        <f t="shared" si="149"/>
        <v>0</v>
      </c>
      <c r="DN40" s="114">
        <f t="shared" si="149"/>
        <v>341</v>
      </c>
      <c r="DO40" s="114">
        <f t="shared" si="149"/>
        <v>141</v>
      </c>
      <c r="DP40" s="114">
        <f t="shared" si="149"/>
        <v>49.86</v>
      </c>
      <c r="DQ40" s="114">
        <f t="shared" si="149"/>
        <v>28.2</v>
      </c>
      <c r="DR40" s="114">
        <f t="shared" si="149"/>
        <v>8.82</v>
      </c>
      <c r="DS40" s="114">
        <f t="shared" si="149"/>
        <v>8</v>
      </c>
      <c r="DT40" s="114">
        <f t="shared" si="149"/>
        <v>46</v>
      </c>
      <c r="DU40" s="114">
        <f t="shared" si="149"/>
        <v>53.1</v>
      </c>
      <c r="DV40" s="114">
        <f t="shared" si="149"/>
        <v>0</v>
      </c>
      <c r="DW40" s="114">
        <f t="shared" si="149"/>
        <v>0</v>
      </c>
      <c r="DX40" s="114"/>
      <c r="DY40" s="114">
        <f t="shared" ref="DY40:EA40" si="150">MAX(DY14:DY37)</f>
        <v>0</v>
      </c>
      <c r="DZ40" s="114">
        <f t="shared" si="150"/>
        <v>0</v>
      </c>
      <c r="EA40" s="114">
        <f t="shared" si="150"/>
        <v>0</v>
      </c>
      <c r="EB40" s="114"/>
      <c r="EC40" s="114">
        <f t="shared" ref="EC40:EU40" si="151">MAX(EC14:EC37)</f>
        <v>0</v>
      </c>
      <c r="ED40" s="112">
        <f t="shared" si="151"/>
        <v>0</v>
      </c>
      <c r="EE40" s="114">
        <f t="shared" si="151"/>
        <v>347</v>
      </c>
      <c r="EF40" s="114">
        <f t="shared" si="151"/>
        <v>254</v>
      </c>
      <c r="EG40" s="114">
        <f t="shared" si="151"/>
        <v>111</v>
      </c>
      <c r="EH40" s="114">
        <f t="shared" si="151"/>
        <v>4.5</v>
      </c>
      <c r="EI40" s="114">
        <f t="shared" si="151"/>
        <v>0</v>
      </c>
      <c r="EJ40" s="114">
        <f t="shared" si="151"/>
        <v>9</v>
      </c>
      <c r="EK40" s="114">
        <f t="shared" si="151"/>
        <v>53</v>
      </c>
      <c r="EL40" s="114">
        <f t="shared" si="151"/>
        <v>53</v>
      </c>
      <c r="EM40" s="114">
        <f t="shared" si="151"/>
        <v>140</v>
      </c>
      <c r="EN40" s="114">
        <f t="shared" si="151"/>
        <v>131</v>
      </c>
      <c r="EO40" s="114">
        <f t="shared" si="151"/>
        <v>5.5</v>
      </c>
      <c r="EP40" s="114">
        <f t="shared" si="151"/>
        <v>0</v>
      </c>
      <c r="EQ40" s="114">
        <f t="shared" si="151"/>
        <v>9</v>
      </c>
      <c r="ER40" s="114">
        <f t="shared" si="151"/>
        <v>53</v>
      </c>
      <c r="ES40" s="114">
        <f t="shared" si="151"/>
        <v>53</v>
      </c>
      <c r="ET40" s="114">
        <f t="shared" si="151"/>
        <v>345</v>
      </c>
      <c r="EU40" s="114">
        <f t="shared" si="151"/>
        <v>0</v>
      </c>
      <c r="EV40" s="114"/>
      <c r="EW40" s="114">
        <f t="shared" ref="EW40:EY40" si="152">MAX(EW14:EW37)</f>
        <v>0</v>
      </c>
      <c r="EX40" s="114">
        <f t="shared" si="152"/>
        <v>388</v>
      </c>
      <c r="EY40" s="114">
        <f t="shared" si="152"/>
        <v>262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3">MAX(FI14:FI37)</f>
        <v>5.7</v>
      </c>
      <c r="FJ40" s="114">
        <f t="shared" si="153"/>
        <v>347</v>
      </c>
      <c r="FK40" s="114">
        <f t="shared" si="153"/>
        <v>258</v>
      </c>
      <c r="FL40" s="114"/>
      <c r="FM40" s="114">
        <f t="shared" ref="FM40:FN40" si="154">MAX(FM14:FM37)</f>
        <v>0</v>
      </c>
      <c r="FN40" s="114">
        <f t="shared" si="154"/>
        <v>347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5">MAX(FY14:FY37)</f>
        <v>0</v>
      </c>
      <c r="FZ40" s="112">
        <f t="shared" si="155"/>
        <v>0</v>
      </c>
      <c r="GA40" s="114">
        <f t="shared" si="155"/>
        <v>346</v>
      </c>
      <c r="GB40" s="114">
        <f t="shared" si="155"/>
        <v>480.36</v>
      </c>
      <c r="GC40" s="114"/>
      <c r="GD40" s="114">
        <f t="shared" ref="GD40:GF40" si="156">MAX(GD14:GD37)</f>
        <v>16.11</v>
      </c>
      <c r="GE40" s="114">
        <f t="shared" si="156"/>
        <v>346</v>
      </c>
      <c r="GF40" s="114">
        <f t="shared" si="156"/>
        <v>507.91</v>
      </c>
      <c r="GG40" s="114"/>
      <c r="GH40" s="114">
        <f t="shared" ref="GH40:GJ40" si="157">MAX(GH14:GH37)</f>
        <v>33.5</v>
      </c>
      <c r="GI40" s="114">
        <f t="shared" si="157"/>
        <v>346</v>
      </c>
      <c r="GJ40" s="114">
        <f t="shared" si="157"/>
        <v>251.9</v>
      </c>
      <c r="GK40" s="114"/>
      <c r="GL40" s="114">
        <f t="shared" ref="GL40:GN40" si="158">MAX(GL14:GL37)</f>
        <v>14.15</v>
      </c>
      <c r="GM40" s="114">
        <f t="shared" si="158"/>
        <v>346</v>
      </c>
      <c r="GN40" s="114">
        <f t="shared" si="158"/>
        <v>252.93</v>
      </c>
      <c r="GO40" s="114"/>
      <c r="GP40" s="114">
        <f t="shared" ref="GP40:GR40" si="159">MAX(GP14:GP37)</f>
        <v>15.33</v>
      </c>
      <c r="GQ40" s="114">
        <f t="shared" si="159"/>
        <v>346</v>
      </c>
      <c r="GR40" s="114">
        <f t="shared" si="159"/>
        <v>240.96</v>
      </c>
      <c r="GS40" s="114"/>
      <c r="GT40" s="114">
        <f t="shared" ref="GT40:GV40" si="160">MAX(GT14:GT37)</f>
        <v>25.04</v>
      </c>
      <c r="GU40" s="114">
        <f t="shared" si="160"/>
        <v>346</v>
      </c>
      <c r="GV40" s="114">
        <f t="shared" si="160"/>
        <v>262.01</v>
      </c>
      <c r="GW40" s="114"/>
      <c r="GX40" s="114">
        <f t="shared" ref="GX40:HC40" si="161">MAX(GX14:GX37)</f>
        <v>22.36</v>
      </c>
      <c r="GY40" s="112">
        <f t="shared" si="161"/>
        <v>0</v>
      </c>
      <c r="GZ40" s="114">
        <f t="shared" si="161"/>
        <v>0</v>
      </c>
      <c r="HA40" s="114">
        <f t="shared" si="161"/>
        <v>0</v>
      </c>
      <c r="HB40" s="114">
        <f t="shared" si="161"/>
        <v>427</v>
      </c>
      <c r="HC40" s="114">
        <f t="shared" si="161"/>
        <v>21.35</v>
      </c>
      <c r="HD40" s="114"/>
      <c r="HE40" s="114">
        <f t="shared" ref="HE40:HK40" si="162">MAX(HE14:HE37)</f>
        <v>8</v>
      </c>
      <c r="HF40" s="114">
        <f t="shared" si="162"/>
        <v>60</v>
      </c>
      <c r="HG40" s="114">
        <f t="shared" si="162"/>
        <v>56</v>
      </c>
      <c r="HH40" s="114">
        <f t="shared" si="162"/>
        <v>0</v>
      </c>
      <c r="HI40" s="114">
        <f t="shared" si="162"/>
        <v>0</v>
      </c>
      <c r="HJ40" s="114">
        <f t="shared" si="162"/>
        <v>367</v>
      </c>
      <c r="HK40" s="114">
        <f t="shared" si="162"/>
        <v>18.35</v>
      </c>
      <c r="HL40" s="114"/>
      <c r="HM40" s="114">
        <f t="shared" ref="HM40:HS40" si="163">MAX(HM14:HM37)</f>
        <v>5</v>
      </c>
      <c r="HN40" s="114">
        <f t="shared" si="163"/>
        <v>62</v>
      </c>
      <c r="HO40" s="114">
        <f t="shared" si="163"/>
        <v>58</v>
      </c>
      <c r="HP40" s="114">
        <f t="shared" si="163"/>
        <v>0</v>
      </c>
      <c r="HQ40" s="114">
        <f t="shared" si="163"/>
        <v>0</v>
      </c>
      <c r="HR40" s="114">
        <f t="shared" si="163"/>
        <v>385</v>
      </c>
      <c r="HS40" s="114">
        <f t="shared" si="163"/>
        <v>19.25</v>
      </c>
      <c r="HT40" s="114"/>
      <c r="HU40" s="114">
        <f t="shared" ref="HU40:IB40" si="164">MAX(HU14:HU37)</f>
        <v>7</v>
      </c>
      <c r="HV40" s="114">
        <f t="shared" si="164"/>
        <v>58</v>
      </c>
      <c r="HW40" s="114">
        <f t="shared" si="164"/>
        <v>58</v>
      </c>
      <c r="HX40" s="112">
        <f t="shared" si="164"/>
        <v>0</v>
      </c>
      <c r="HY40" s="114">
        <f t="shared" si="164"/>
        <v>136</v>
      </c>
      <c r="HZ40" s="114">
        <f t="shared" si="164"/>
        <v>33</v>
      </c>
      <c r="IA40" s="114">
        <f t="shared" si="164"/>
        <v>150</v>
      </c>
      <c r="IB40" s="114">
        <f t="shared" si="164"/>
        <v>7.5</v>
      </c>
      <c r="IC40" s="114"/>
      <c r="ID40" s="114">
        <f t="shared" ref="ID40:IK40" si="165">MAX(ID14:ID37)</f>
        <v>2</v>
      </c>
      <c r="IE40" s="114">
        <f t="shared" si="165"/>
        <v>58</v>
      </c>
      <c r="IF40" s="114">
        <f t="shared" si="165"/>
        <v>38</v>
      </c>
      <c r="IG40" s="112">
        <f t="shared" si="165"/>
        <v>0</v>
      </c>
      <c r="IH40" s="114">
        <f t="shared" si="165"/>
        <v>144</v>
      </c>
      <c r="II40" s="114">
        <f t="shared" si="165"/>
        <v>35.3</v>
      </c>
      <c r="IJ40" s="114">
        <f t="shared" si="165"/>
        <v>252</v>
      </c>
      <c r="IK40" s="114">
        <f t="shared" si="165"/>
        <v>12.9</v>
      </c>
      <c r="IL40" s="114"/>
      <c r="IM40" s="114">
        <f t="shared" ref="IM40:IS40" si="166">MAX(IM14:IM37)</f>
        <v>6</v>
      </c>
      <c r="IN40" s="114">
        <f t="shared" si="166"/>
        <v>45</v>
      </c>
      <c r="IO40" s="114">
        <f t="shared" si="166"/>
        <v>44</v>
      </c>
      <c r="IP40" s="114">
        <f t="shared" si="166"/>
        <v>144</v>
      </c>
      <c r="IQ40" s="114">
        <f t="shared" si="166"/>
        <v>36</v>
      </c>
      <c r="IR40" s="114">
        <f t="shared" si="166"/>
        <v>236</v>
      </c>
      <c r="IS40" s="114">
        <f t="shared" si="166"/>
        <v>11.7</v>
      </c>
      <c r="IT40" s="114"/>
      <c r="IU40" s="114">
        <f t="shared" ref="IU40:JB40" si="167">MAX(IU14:IU37)</f>
        <v>12</v>
      </c>
      <c r="IV40" s="114">
        <f t="shared" si="167"/>
        <v>50</v>
      </c>
      <c r="IW40" s="114">
        <f t="shared" si="167"/>
        <v>49</v>
      </c>
      <c r="IX40" s="112">
        <f t="shared" si="167"/>
        <v>0</v>
      </c>
      <c r="IY40" s="114">
        <f t="shared" si="167"/>
        <v>140.35</v>
      </c>
      <c r="IZ40" s="114">
        <f t="shared" si="167"/>
        <v>35.75</v>
      </c>
      <c r="JA40" s="114">
        <f t="shared" si="167"/>
        <v>486.6</v>
      </c>
      <c r="JB40" s="114">
        <f t="shared" si="167"/>
        <v>24.33</v>
      </c>
      <c r="JC40" s="114"/>
      <c r="JD40" s="114">
        <f t="shared" ref="JD40:JJ40" si="168">MAX(JD14:JD37)</f>
        <v>3</v>
      </c>
      <c r="JE40" s="114">
        <f t="shared" si="168"/>
        <v>72.52</v>
      </c>
      <c r="JF40" s="114">
        <f t="shared" si="168"/>
        <v>56.28</v>
      </c>
      <c r="JG40" s="114">
        <f t="shared" si="168"/>
        <v>0</v>
      </c>
      <c r="JH40" s="114">
        <f t="shared" si="168"/>
        <v>0</v>
      </c>
      <c r="JI40" s="114">
        <f t="shared" si="168"/>
        <v>0</v>
      </c>
      <c r="JJ40" s="114">
        <f t="shared" si="168"/>
        <v>0</v>
      </c>
      <c r="JK40" s="114"/>
      <c r="JL40" s="114">
        <f t="shared" ref="JL40:JS40" si="169">MAX(JL14:JL37)</f>
        <v>0</v>
      </c>
      <c r="JM40" s="114">
        <f t="shared" si="169"/>
        <v>0</v>
      </c>
      <c r="JN40" s="114">
        <f t="shared" si="169"/>
        <v>0</v>
      </c>
      <c r="JO40" s="112">
        <f t="shared" si="169"/>
        <v>0</v>
      </c>
      <c r="JP40" s="114">
        <f t="shared" si="169"/>
        <v>142</v>
      </c>
      <c r="JQ40" s="114">
        <f t="shared" si="169"/>
        <v>33.1</v>
      </c>
      <c r="JR40" s="114">
        <f t="shared" si="169"/>
        <v>0</v>
      </c>
      <c r="JS40" s="114">
        <f t="shared" si="169"/>
        <v>0</v>
      </c>
      <c r="JT40" s="114"/>
      <c r="JU40" s="114">
        <f t="shared" ref="JU40:KA40" si="170">MAX(JU14:JU37)</f>
        <v>2</v>
      </c>
      <c r="JV40" s="114">
        <f t="shared" si="170"/>
        <v>47</v>
      </c>
      <c r="JW40" s="114">
        <f t="shared" si="170"/>
        <v>47</v>
      </c>
      <c r="JX40" s="114">
        <f t="shared" si="170"/>
        <v>142</v>
      </c>
      <c r="JY40" s="114">
        <f t="shared" si="170"/>
        <v>35.5</v>
      </c>
      <c r="JZ40" s="114">
        <f t="shared" si="170"/>
        <v>162</v>
      </c>
      <c r="KA40" s="114">
        <f t="shared" si="170"/>
        <v>8.8</v>
      </c>
      <c r="KB40" s="114"/>
      <c r="KC40" s="114">
        <f t="shared" ref="KC40:KJ40" si="171">MAX(KC14:KC37)</f>
        <v>2</v>
      </c>
      <c r="KD40" s="114">
        <f t="shared" si="171"/>
        <v>55</v>
      </c>
      <c r="KE40" s="114">
        <f t="shared" si="171"/>
        <v>53</v>
      </c>
      <c r="KF40" s="112">
        <f t="shared" si="171"/>
        <v>0</v>
      </c>
      <c r="KG40" s="114">
        <f t="shared" si="171"/>
        <v>144</v>
      </c>
      <c r="KH40" s="114">
        <f t="shared" si="171"/>
        <v>35</v>
      </c>
      <c r="KI40" s="114">
        <f t="shared" si="171"/>
        <v>121</v>
      </c>
      <c r="KJ40" s="114">
        <f t="shared" si="171"/>
        <v>6.2</v>
      </c>
      <c r="KK40" s="114"/>
      <c r="KL40" s="114">
        <f t="shared" ref="KL40:KR40" si="172">MAX(KL14:KL37)</f>
        <v>1</v>
      </c>
      <c r="KM40" s="114">
        <f t="shared" si="172"/>
        <v>52</v>
      </c>
      <c r="KN40" s="114">
        <f t="shared" si="172"/>
        <v>52</v>
      </c>
      <c r="KO40" s="114">
        <f t="shared" si="172"/>
        <v>144</v>
      </c>
      <c r="KP40" s="114">
        <f t="shared" si="172"/>
        <v>35</v>
      </c>
      <c r="KQ40" s="114">
        <f t="shared" si="172"/>
        <v>39</v>
      </c>
      <c r="KR40" s="114">
        <f t="shared" si="172"/>
        <v>2</v>
      </c>
      <c r="KS40" s="114"/>
      <c r="KT40" s="114">
        <f t="shared" ref="KT40:LA40" si="173">MAX(KT14:KT37)</f>
        <v>1</v>
      </c>
      <c r="KU40" s="114">
        <f t="shared" si="173"/>
        <v>52</v>
      </c>
      <c r="KV40" s="114">
        <f t="shared" si="173"/>
        <v>60</v>
      </c>
      <c r="KW40" s="112">
        <f t="shared" si="173"/>
        <v>0</v>
      </c>
      <c r="KX40" s="114">
        <f t="shared" si="173"/>
        <v>138</v>
      </c>
      <c r="KY40" s="114">
        <f t="shared" si="173"/>
        <v>34</v>
      </c>
      <c r="KZ40" s="114">
        <f t="shared" si="173"/>
        <v>335</v>
      </c>
      <c r="LA40" s="114">
        <f t="shared" si="173"/>
        <v>16.4</v>
      </c>
      <c r="LB40" s="114"/>
      <c r="LC40" s="114">
        <f t="shared" ref="LC40:LI40" si="174">MAX(LC14:LC37)</f>
        <v>3</v>
      </c>
      <c r="LD40" s="114">
        <f t="shared" si="174"/>
        <v>59</v>
      </c>
      <c r="LE40" s="114">
        <f t="shared" si="174"/>
        <v>59</v>
      </c>
      <c r="LF40" s="114">
        <f t="shared" si="174"/>
        <v>138</v>
      </c>
      <c r="LG40" s="114">
        <f t="shared" si="174"/>
        <v>34</v>
      </c>
      <c r="LH40" s="114">
        <f t="shared" si="174"/>
        <v>486</v>
      </c>
      <c r="LI40" s="114">
        <f t="shared" si="174"/>
        <v>23.8</v>
      </c>
      <c r="LJ40" s="114"/>
      <c r="LK40" s="114">
        <f t="shared" ref="LK40:LO40" si="175">MAX(LK14:LK37)</f>
        <v>5</v>
      </c>
      <c r="LL40" s="114">
        <f t="shared" si="175"/>
        <v>58</v>
      </c>
      <c r="LM40" s="114">
        <f t="shared" si="175"/>
        <v>56</v>
      </c>
      <c r="LN40" s="112">
        <f t="shared" si="175"/>
        <v>0</v>
      </c>
      <c r="LO40" s="114">
        <f t="shared" si="175"/>
        <v>340</v>
      </c>
      <c r="LP40" s="114"/>
      <c r="LQ40" s="114"/>
      <c r="LR40" s="114"/>
      <c r="LS40" s="114"/>
      <c r="LT40" s="114" t="str">
        <f t="shared" ref="LT40:MV40" si="176">MAX(#REF!)</f>
        <v>#REF!</v>
      </c>
      <c r="LU40" s="114" t="str">
        <f t="shared" si="176"/>
        <v>#REF!</v>
      </c>
      <c r="LV40" s="114" t="str">
        <f t="shared" si="176"/>
        <v>#REF!</v>
      </c>
      <c r="LW40" s="114" t="str">
        <f t="shared" si="176"/>
        <v>#REF!</v>
      </c>
      <c r="LX40" s="114" t="str">
        <f t="shared" si="176"/>
        <v>#REF!</v>
      </c>
      <c r="LY40" s="114" t="str">
        <f t="shared" si="176"/>
        <v>#REF!</v>
      </c>
      <c r="LZ40" s="114" t="str">
        <f t="shared" si="176"/>
        <v>#REF!</v>
      </c>
      <c r="MA40" s="114" t="str">
        <f t="shared" si="176"/>
        <v>#REF!</v>
      </c>
      <c r="MB40" s="114" t="str">
        <f t="shared" si="176"/>
        <v>#REF!</v>
      </c>
      <c r="MC40" s="114" t="str">
        <f t="shared" si="176"/>
        <v>#REF!</v>
      </c>
      <c r="MD40" s="114" t="str">
        <f t="shared" si="176"/>
        <v>#REF!</v>
      </c>
      <c r="ME40" s="114" t="str">
        <f t="shared" si="176"/>
        <v>#REF!</v>
      </c>
      <c r="MF40" s="114" t="str">
        <f t="shared" si="176"/>
        <v>#REF!</v>
      </c>
      <c r="MG40" s="114" t="str">
        <f t="shared" si="176"/>
        <v>#REF!</v>
      </c>
      <c r="MH40" s="114" t="str">
        <f t="shared" si="176"/>
        <v>#REF!</v>
      </c>
      <c r="MI40" s="114" t="str">
        <f t="shared" si="176"/>
        <v>#REF!</v>
      </c>
      <c r="MJ40" s="114" t="str">
        <f t="shared" si="176"/>
        <v>#REF!</v>
      </c>
      <c r="MK40" s="114" t="str">
        <f t="shared" si="176"/>
        <v>#REF!</v>
      </c>
      <c r="ML40" s="114" t="str">
        <f t="shared" si="176"/>
        <v>#REF!</v>
      </c>
      <c r="MM40" s="114" t="str">
        <f t="shared" si="176"/>
        <v>#REF!</v>
      </c>
      <c r="MN40" s="114" t="str">
        <f t="shared" si="176"/>
        <v>#REF!</v>
      </c>
      <c r="MO40" s="112" t="str">
        <f t="shared" si="176"/>
        <v>#REF!</v>
      </c>
      <c r="MP40" s="114" t="str">
        <f t="shared" si="176"/>
        <v>#REF!</v>
      </c>
      <c r="MQ40" s="114" t="str">
        <f t="shared" si="176"/>
        <v>#REF!</v>
      </c>
      <c r="MR40" s="114" t="str">
        <f t="shared" si="176"/>
        <v>#REF!</v>
      </c>
      <c r="MS40" s="114" t="str">
        <f t="shared" si="176"/>
        <v>#REF!</v>
      </c>
      <c r="MT40" s="114" t="str">
        <f t="shared" si="176"/>
        <v>#REF!</v>
      </c>
      <c r="MU40" s="114" t="str">
        <f t="shared" si="176"/>
        <v>#REF!</v>
      </c>
      <c r="MV40" s="114" t="str">
        <f t="shared" si="176"/>
        <v>#REF!</v>
      </c>
      <c r="MW40" s="114"/>
      <c r="MX40" s="114"/>
      <c r="MY40" s="114" t="str">
        <f t="shared" ref="MY40:ND40" si="177">MAX(#REF!)</f>
        <v>#REF!</v>
      </c>
      <c r="MZ40" s="114" t="str">
        <f t="shared" si="177"/>
        <v>#REF!</v>
      </c>
      <c r="NA40" s="114" t="str">
        <f t="shared" si="177"/>
        <v>#REF!</v>
      </c>
      <c r="NB40" s="114" t="str">
        <f t="shared" si="177"/>
        <v>#REF!</v>
      </c>
      <c r="NC40" s="114" t="str">
        <f t="shared" si="177"/>
        <v>#REF!</v>
      </c>
      <c r="ND40" s="114" t="str">
        <f t="shared" si="177"/>
        <v>#REF!</v>
      </c>
      <c r="NE40" s="114"/>
      <c r="NF40" s="114"/>
      <c r="NG40" s="114" t="str">
        <f t="shared" ref="NG40:NL40" si="178">MAX(#REF!)</f>
        <v>#REF!</v>
      </c>
      <c r="NH40" s="114" t="str">
        <f t="shared" si="178"/>
        <v>#REF!</v>
      </c>
      <c r="NI40" s="114" t="str">
        <f t="shared" si="178"/>
        <v>#REF!</v>
      </c>
      <c r="NJ40" s="114" t="str">
        <f t="shared" si="178"/>
        <v>#REF!</v>
      </c>
      <c r="NK40" s="114" t="str">
        <f t="shared" si="178"/>
        <v>#REF!</v>
      </c>
      <c r="NL40" s="114" t="str">
        <f t="shared" si="178"/>
        <v>#REF!</v>
      </c>
      <c r="NM40" s="114"/>
      <c r="NN40" s="114"/>
      <c r="NO40" s="114" t="str">
        <f t="shared" ref="NO40:NP40" si="179">MAX(#REF!)</f>
        <v>#REF!</v>
      </c>
      <c r="NP40" s="114" t="str">
        <f t="shared" si="179"/>
        <v>#REF!</v>
      </c>
    </row>
    <row r="41" ht="14.25" customHeight="1">
      <c r="C41" s="6"/>
      <c r="AQ41" s="188"/>
      <c r="AY41" s="188"/>
    </row>
    <row r="42" ht="14.25" customHeight="1">
      <c r="C42" s="6"/>
      <c r="AQ42" s="188"/>
      <c r="AY42" s="188"/>
    </row>
    <row r="43" ht="14.25" customHeight="1">
      <c r="C43" s="6"/>
      <c r="AQ43" s="188"/>
      <c r="AY43" s="188"/>
    </row>
    <row r="44" ht="14.25" customHeight="1">
      <c r="C44" s="6"/>
      <c r="AQ44" s="188"/>
      <c r="AY44" s="188"/>
    </row>
    <row r="45" ht="14.25" customHeight="1">
      <c r="C45" s="6"/>
      <c r="AQ45" s="188"/>
      <c r="AY45" s="188"/>
    </row>
    <row r="46" ht="14.25" customHeight="1">
      <c r="C46" s="6"/>
      <c r="AQ46" s="188"/>
      <c r="AY46" s="188"/>
    </row>
    <row r="47" ht="14.25" customHeight="1">
      <c r="C47" s="6"/>
      <c r="AQ47" s="188"/>
      <c r="AY47" s="188"/>
    </row>
    <row r="48" ht="14.25" customHeight="1">
      <c r="C48" s="6"/>
      <c r="AQ48" s="188"/>
      <c r="AY48" s="188"/>
    </row>
    <row r="49" ht="14.25" customHeight="1">
      <c r="C49" s="6"/>
      <c r="AQ49" s="188"/>
      <c r="AY49" s="188"/>
    </row>
    <row r="50" ht="14.25" customHeight="1">
      <c r="C50" s="6"/>
      <c r="AQ50" s="188"/>
      <c r="AY50" s="188"/>
    </row>
    <row r="51" ht="14.25" customHeight="1">
      <c r="C51" s="6"/>
      <c r="AQ51" s="188"/>
      <c r="AY51" s="188"/>
    </row>
    <row r="52" ht="14.25" customHeight="1">
      <c r="C52" s="6"/>
      <c r="AQ52" s="188"/>
      <c r="AY52" s="188"/>
    </row>
    <row r="53" ht="14.25" customHeight="1">
      <c r="C53" s="6"/>
      <c r="AQ53" s="188"/>
      <c r="AY53" s="188"/>
    </row>
    <row r="54" ht="14.25" customHeight="1">
      <c r="C54" s="6"/>
      <c r="AQ54" s="188"/>
      <c r="AY54" s="188"/>
    </row>
    <row r="55" ht="14.25" customHeight="1">
      <c r="C55" s="6"/>
      <c r="AQ55" s="188"/>
      <c r="AY55" s="188"/>
    </row>
    <row r="56" ht="14.25" customHeight="1">
      <c r="C56" s="6"/>
      <c r="AQ56" s="188"/>
      <c r="AY56" s="188"/>
    </row>
    <row r="57" ht="14.25" customHeight="1">
      <c r="C57" s="6"/>
      <c r="AQ57" s="188"/>
      <c r="AY57" s="188"/>
    </row>
    <row r="58" ht="14.25" customHeight="1">
      <c r="C58" s="6"/>
      <c r="AQ58" s="188"/>
      <c r="AY58" s="188"/>
    </row>
    <row r="59" ht="14.25" customHeight="1">
      <c r="C59" s="6"/>
      <c r="AQ59" s="188"/>
      <c r="AY59" s="188"/>
    </row>
    <row r="60" ht="14.25" customHeight="1">
      <c r="C60" s="6"/>
      <c r="AQ60" s="188"/>
      <c r="AY60" s="188"/>
    </row>
    <row r="61" ht="14.25" customHeight="1">
      <c r="C61" s="6"/>
      <c r="AQ61" s="188"/>
      <c r="AY61" s="188"/>
    </row>
    <row r="62" ht="14.25" customHeight="1">
      <c r="C62" s="6"/>
      <c r="AQ62" s="188"/>
      <c r="AY62" s="188"/>
    </row>
    <row r="63" ht="14.25" customHeight="1">
      <c r="C63" s="6"/>
      <c r="AQ63" s="188"/>
      <c r="AY63" s="188"/>
    </row>
    <row r="64" ht="14.25" customHeight="1">
      <c r="C64" s="6"/>
      <c r="AQ64" s="188"/>
      <c r="AY64" s="188"/>
    </row>
    <row r="65" ht="14.25" customHeight="1">
      <c r="C65" s="6"/>
      <c r="AQ65" s="188"/>
      <c r="AY65" s="188"/>
    </row>
    <row r="66" ht="14.25" customHeight="1">
      <c r="C66" s="6"/>
      <c r="AQ66" s="188"/>
      <c r="AY66" s="188"/>
    </row>
    <row r="67" ht="14.25" customHeight="1">
      <c r="C67" s="6"/>
      <c r="AQ67" s="188"/>
      <c r="AY67" s="188"/>
    </row>
    <row r="68" ht="14.25" customHeight="1">
      <c r="C68" s="6"/>
      <c r="AQ68" s="188"/>
      <c r="AY68" s="188"/>
    </row>
    <row r="69" ht="14.25" customHeight="1">
      <c r="C69" s="6"/>
      <c r="AQ69" s="188"/>
      <c r="AY69" s="188"/>
    </row>
    <row r="70" ht="14.25" customHeight="1">
      <c r="C70" s="6"/>
      <c r="AQ70" s="188"/>
      <c r="AY70" s="188"/>
    </row>
    <row r="71" ht="14.25" customHeight="1">
      <c r="C71" s="6"/>
      <c r="AQ71" s="188"/>
      <c r="AY71" s="188"/>
    </row>
    <row r="72" ht="14.25" customHeight="1">
      <c r="C72" s="6"/>
      <c r="AQ72" s="188"/>
      <c r="AY72" s="188"/>
    </row>
    <row r="73" ht="14.25" customHeight="1">
      <c r="C73" s="6"/>
      <c r="AQ73" s="188"/>
      <c r="AY73" s="188"/>
    </row>
    <row r="74" ht="14.25" customHeight="1">
      <c r="C74" s="6"/>
      <c r="AQ74" s="188"/>
      <c r="AY74" s="188"/>
    </row>
    <row r="75" ht="14.25" customHeight="1">
      <c r="C75" s="6"/>
      <c r="AQ75" s="188"/>
      <c r="AY75" s="188"/>
    </row>
    <row r="76" ht="14.25" customHeight="1">
      <c r="C76" s="6"/>
      <c r="AQ76" s="188"/>
      <c r="AY76" s="188"/>
    </row>
    <row r="77" ht="14.25" customHeight="1">
      <c r="C77" s="6"/>
      <c r="AQ77" s="188"/>
      <c r="AY77" s="188"/>
    </row>
    <row r="78" ht="14.25" customHeight="1">
      <c r="C78" s="6"/>
      <c r="AQ78" s="188"/>
      <c r="AY78" s="188"/>
    </row>
    <row r="79" ht="14.25" customHeight="1">
      <c r="C79" s="6"/>
      <c r="AQ79" s="188"/>
      <c r="AY79" s="188"/>
    </row>
    <row r="80" ht="14.25" customHeight="1">
      <c r="C80" s="6"/>
      <c r="AQ80" s="188"/>
      <c r="AY80" s="188"/>
    </row>
    <row r="81" ht="14.25" customHeight="1">
      <c r="C81" s="6"/>
      <c r="AQ81" s="188"/>
      <c r="AY81" s="188"/>
    </row>
    <row r="82" ht="14.25" customHeight="1">
      <c r="C82" s="6"/>
      <c r="AQ82" s="188"/>
      <c r="AY82" s="188"/>
    </row>
    <row r="83" ht="14.25" customHeight="1">
      <c r="C83" s="6"/>
      <c r="AQ83" s="188"/>
      <c r="AY83" s="188"/>
    </row>
    <row r="84" ht="14.25" customHeight="1">
      <c r="C84" s="6"/>
      <c r="AQ84" s="188"/>
      <c r="AY84" s="188"/>
    </row>
    <row r="85" ht="14.25" customHeight="1">
      <c r="C85" s="6"/>
      <c r="AQ85" s="188"/>
      <c r="AY85" s="188"/>
    </row>
    <row r="86" ht="14.25" customHeight="1">
      <c r="C86" s="6"/>
      <c r="AQ86" s="188"/>
      <c r="AY86" s="188"/>
    </row>
    <row r="87" ht="14.25" customHeight="1">
      <c r="C87" s="6"/>
      <c r="AQ87" s="188"/>
      <c r="AY87" s="188"/>
    </row>
    <row r="88" ht="14.25" customHeight="1">
      <c r="C88" s="6"/>
      <c r="AQ88" s="188"/>
      <c r="AY88" s="188"/>
    </row>
    <row r="89" ht="14.25" customHeight="1">
      <c r="C89" s="6"/>
      <c r="AQ89" s="188"/>
      <c r="AY89" s="188"/>
    </row>
    <row r="90" ht="14.25" customHeight="1">
      <c r="C90" s="6"/>
      <c r="AQ90" s="188"/>
      <c r="AY90" s="188"/>
    </row>
    <row r="91" ht="14.25" customHeight="1">
      <c r="C91" s="6"/>
      <c r="AQ91" s="188"/>
      <c r="AY91" s="188"/>
    </row>
    <row r="92" ht="14.25" customHeight="1">
      <c r="C92" s="6"/>
      <c r="AQ92" s="188"/>
      <c r="AY92" s="188"/>
    </row>
    <row r="93" ht="14.25" customHeight="1">
      <c r="C93" s="6"/>
      <c r="AQ93" s="188"/>
      <c r="AY93" s="188"/>
    </row>
    <row r="94" ht="14.25" customHeight="1">
      <c r="C94" s="6"/>
      <c r="AQ94" s="188"/>
      <c r="AY94" s="188"/>
    </row>
    <row r="95" ht="14.25" customHeight="1">
      <c r="C95" s="6"/>
      <c r="AQ95" s="188"/>
      <c r="AY95" s="188"/>
    </row>
    <row r="96" ht="14.25" customHeight="1">
      <c r="C96" s="6"/>
      <c r="AQ96" s="188"/>
      <c r="AY96" s="188"/>
    </row>
    <row r="97" ht="14.25" customHeight="1">
      <c r="C97" s="6"/>
      <c r="AQ97" s="188"/>
      <c r="AY97" s="188"/>
    </row>
    <row r="98" ht="14.25" customHeight="1">
      <c r="C98" s="6"/>
      <c r="AQ98" s="188"/>
      <c r="AY98" s="188"/>
    </row>
    <row r="99" ht="14.25" customHeight="1">
      <c r="C99" s="6"/>
      <c r="AQ99" s="188"/>
      <c r="AY99" s="188"/>
    </row>
    <row r="100" ht="14.25" customHeight="1">
      <c r="C100" s="6"/>
      <c r="AQ100" s="188"/>
      <c r="AY100" s="188"/>
    </row>
    <row r="101" ht="14.25" customHeight="1">
      <c r="C101" s="6"/>
      <c r="AQ101" s="188"/>
      <c r="AY101" s="188"/>
    </row>
    <row r="102" ht="14.25" customHeight="1">
      <c r="C102" s="6"/>
      <c r="AQ102" s="188"/>
      <c r="AY102" s="188"/>
    </row>
    <row r="103" ht="14.25" customHeight="1">
      <c r="C103" s="6"/>
      <c r="AQ103" s="188"/>
      <c r="AY103" s="188"/>
    </row>
    <row r="104" ht="14.25" customHeight="1">
      <c r="C104" s="6"/>
      <c r="AQ104" s="188"/>
      <c r="AY104" s="188"/>
    </row>
    <row r="105" ht="14.25" customHeight="1">
      <c r="C105" s="6"/>
      <c r="AQ105" s="188"/>
      <c r="AY105" s="188"/>
    </row>
    <row r="106" ht="14.25" customHeight="1">
      <c r="C106" s="6"/>
      <c r="AQ106" s="188"/>
      <c r="AY106" s="188"/>
    </row>
    <row r="107" ht="14.25" customHeight="1">
      <c r="C107" s="6"/>
      <c r="AQ107" s="188"/>
      <c r="AY107" s="188"/>
    </row>
    <row r="108" ht="14.25" customHeight="1">
      <c r="C108" s="6"/>
      <c r="AQ108" s="188"/>
      <c r="AY108" s="188"/>
    </row>
    <row r="109" ht="14.25" customHeight="1">
      <c r="C109" s="6"/>
      <c r="AQ109" s="188"/>
      <c r="AY109" s="188"/>
    </row>
    <row r="110" ht="14.25" customHeight="1">
      <c r="C110" s="6"/>
      <c r="AQ110" s="188"/>
      <c r="AY110" s="188"/>
    </row>
    <row r="111" ht="14.25" customHeight="1">
      <c r="C111" s="6"/>
      <c r="AQ111" s="188"/>
      <c r="AY111" s="188"/>
    </row>
    <row r="112" ht="14.25" customHeight="1">
      <c r="C112" s="6"/>
      <c r="AQ112" s="188"/>
      <c r="AY112" s="188"/>
    </row>
    <row r="113" ht="14.25" customHeight="1">
      <c r="C113" s="6"/>
      <c r="AQ113" s="188"/>
      <c r="AY113" s="188"/>
    </row>
    <row r="114" ht="14.25" customHeight="1">
      <c r="C114" s="6"/>
      <c r="AQ114" s="188"/>
      <c r="AY114" s="188"/>
    </row>
    <row r="115" ht="14.25" customHeight="1">
      <c r="C115" s="6"/>
      <c r="AQ115" s="188"/>
      <c r="AY115" s="188"/>
    </row>
    <row r="116" ht="14.25" customHeight="1">
      <c r="C116" s="6"/>
      <c r="AQ116" s="188"/>
      <c r="AY116" s="188"/>
    </row>
    <row r="117" ht="14.25" customHeight="1">
      <c r="C117" s="6"/>
      <c r="AQ117" s="188"/>
      <c r="AY117" s="188"/>
    </row>
    <row r="118" ht="14.25" customHeight="1">
      <c r="C118" s="6"/>
      <c r="AQ118" s="188"/>
      <c r="AY118" s="188"/>
    </row>
    <row r="119" ht="14.25" customHeight="1">
      <c r="C119" s="6"/>
      <c r="AQ119" s="188"/>
      <c r="AY119" s="188"/>
    </row>
    <row r="120" ht="14.25" customHeight="1">
      <c r="C120" s="6"/>
      <c r="AQ120" s="188"/>
      <c r="AY120" s="188"/>
    </row>
    <row r="121" ht="14.25" customHeight="1">
      <c r="C121" s="6"/>
      <c r="AQ121" s="188"/>
      <c r="AY121" s="188"/>
    </row>
    <row r="122" ht="14.25" customHeight="1">
      <c r="C122" s="6"/>
      <c r="AQ122" s="188"/>
      <c r="AY122" s="188"/>
    </row>
    <row r="123" ht="14.25" customHeight="1">
      <c r="C123" s="6"/>
      <c r="AQ123" s="188"/>
      <c r="AY123" s="188"/>
    </row>
    <row r="124" ht="14.25" customHeight="1">
      <c r="C124" s="6"/>
      <c r="AQ124" s="188"/>
      <c r="AY124" s="188"/>
    </row>
    <row r="125" ht="14.25" customHeight="1">
      <c r="C125" s="6"/>
      <c r="AQ125" s="188"/>
      <c r="AY125" s="188"/>
    </row>
    <row r="126" ht="14.25" customHeight="1">
      <c r="C126" s="6"/>
      <c r="AQ126" s="188"/>
      <c r="AY126" s="188"/>
    </row>
    <row r="127" ht="14.25" customHeight="1">
      <c r="C127" s="6"/>
      <c r="AQ127" s="188"/>
      <c r="AY127" s="188"/>
    </row>
    <row r="128" ht="14.25" customHeight="1">
      <c r="C128" s="6"/>
      <c r="AQ128" s="188"/>
      <c r="AY128" s="188"/>
    </row>
    <row r="129" ht="14.25" customHeight="1">
      <c r="C129" s="6"/>
      <c r="AQ129" s="188"/>
      <c r="AY129" s="188"/>
    </row>
    <row r="130" ht="14.25" customHeight="1">
      <c r="C130" s="6"/>
      <c r="AQ130" s="188"/>
      <c r="AY130" s="188"/>
    </row>
    <row r="131" ht="14.25" customHeight="1">
      <c r="C131" s="6"/>
      <c r="AQ131" s="188"/>
      <c r="AY131" s="188"/>
    </row>
    <row r="132" ht="14.25" customHeight="1">
      <c r="C132" s="6"/>
      <c r="AQ132" s="188"/>
      <c r="AY132" s="188"/>
    </row>
    <row r="133" ht="14.25" customHeight="1">
      <c r="C133" s="6"/>
      <c r="AQ133" s="188"/>
      <c r="AY133" s="188"/>
    </row>
    <row r="134" ht="14.25" customHeight="1">
      <c r="C134" s="6"/>
      <c r="AQ134" s="188"/>
      <c r="AY134" s="188"/>
    </row>
    <row r="135" ht="14.25" customHeight="1">
      <c r="C135" s="6"/>
      <c r="AQ135" s="188"/>
      <c r="AY135" s="188"/>
    </row>
    <row r="136" ht="14.25" customHeight="1">
      <c r="C136" s="6"/>
      <c r="AQ136" s="188"/>
      <c r="AY136" s="188"/>
    </row>
    <row r="137" ht="14.25" customHeight="1">
      <c r="C137" s="6"/>
      <c r="AQ137" s="188"/>
      <c r="AY137" s="188"/>
    </row>
    <row r="138" ht="14.25" customHeight="1">
      <c r="C138" s="6"/>
      <c r="AQ138" s="188"/>
      <c r="AY138" s="188"/>
    </row>
    <row r="139" ht="14.25" customHeight="1">
      <c r="C139" s="6"/>
      <c r="AQ139" s="188"/>
      <c r="AY139" s="188"/>
    </row>
    <row r="140" ht="14.25" customHeight="1">
      <c r="C140" s="6"/>
      <c r="AQ140" s="188"/>
      <c r="AY140" s="188"/>
    </row>
    <row r="141" ht="14.25" customHeight="1">
      <c r="C141" s="6"/>
      <c r="AQ141" s="188"/>
      <c r="AY141" s="188"/>
    </row>
    <row r="142" ht="14.25" customHeight="1">
      <c r="C142" s="6"/>
      <c r="AQ142" s="188"/>
      <c r="AY142" s="188"/>
    </row>
    <row r="143" ht="14.25" customHeight="1">
      <c r="C143" s="6"/>
      <c r="AQ143" s="188"/>
      <c r="AY143" s="188"/>
    </row>
    <row r="144" ht="14.25" customHeight="1">
      <c r="C144" s="6"/>
      <c r="AQ144" s="188"/>
      <c r="AY144" s="188"/>
    </row>
    <row r="145" ht="14.25" customHeight="1">
      <c r="C145" s="6"/>
      <c r="AQ145" s="188"/>
      <c r="AY145" s="188"/>
    </row>
    <row r="146" ht="14.25" customHeight="1">
      <c r="C146" s="6"/>
      <c r="AQ146" s="188"/>
      <c r="AY146" s="188"/>
    </row>
    <row r="147" ht="14.25" customHeight="1">
      <c r="C147" s="6"/>
      <c r="AQ147" s="188"/>
      <c r="AY147" s="188"/>
    </row>
    <row r="148" ht="14.25" customHeight="1">
      <c r="C148" s="6"/>
      <c r="AQ148" s="188"/>
      <c r="AY148" s="188"/>
    </row>
    <row r="149" ht="14.25" customHeight="1">
      <c r="C149" s="6"/>
      <c r="AQ149" s="188"/>
      <c r="AY149" s="188"/>
    </row>
    <row r="150" ht="14.25" customHeight="1">
      <c r="C150" s="6"/>
      <c r="AQ150" s="188"/>
      <c r="AY150" s="188"/>
    </row>
    <row r="151" ht="14.25" customHeight="1">
      <c r="C151" s="6"/>
      <c r="AQ151" s="188"/>
      <c r="AY151" s="188"/>
    </row>
    <row r="152" ht="14.25" customHeight="1">
      <c r="C152" s="6"/>
      <c r="AQ152" s="188"/>
      <c r="AY152" s="188"/>
    </row>
    <row r="153" ht="14.25" customHeight="1">
      <c r="C153" s="6"/>
      <c r="AQ153" s="188"/>
      <c r="AY153" s="188"/>
    </row>
    <row r="154" ht="14.25" customHeight="1">
      <c r="C154" s="6"/>
      <c r="AQ154" s="188"/>
      <c r="AY154" s="188"/>
    </row>
    <row r="155" ht="14.25" customHeight="1">
      <c r="C155" s="6"/>
      <c r="AQ155" s="188"/>
      <c r="AY155" s="188"/>
    </row>
    <row r="156" ht="14.25" customHeight="1">
      <c r="C156" s="6"/>
      <c r="AQ156" s="188"/>
      <c r="AY156" s="188"/>
    </row>
    <row r="157" ht="14.25" customHeight="1">
      <c r="C157" s="6"/>
      <c r="AQ157" s="188"/>
      <c r="AY157" s="188"/>
    </row>
    <row r="158" ht="14.25" customHeight="1">
      <c r="C158" s="6"/>
      <c r="AQ158" s="188"/>
      <c r="AY158" s="188"/>
    </row>
    <row r="159" ht="14.25" customHeight="1">
      <c r="C159" s="6"/>
      <c r="AQ159" s="188"/>
      <c r="AY159" s="188"/>
    </row>
    <row r="160" ht="14.25" customHeight="1">
      <c r="C160" s="6"/>
      <c r="AQ160" s="188"/>
      <c r="AY160" s="188"/>
    </row>
    <row r="161" ht="14.25" customHeight="1">
      <c r="C161" s="6"/>
      <c r="AQ161" s="188"/>
      <c r="AY161" s="188"/>
    </row>
    <row r="162" ht="14.25" customHeight="1">
      <c r="C162" s="6"/>
      <c r="AQ162" s="188"/>
      <c r="AY162" s="188"/>
    </row>
    <row r="163" ht="14.25" customHeight="1">
      <c r="C163" s="6"/>
      <c r="AQ163" s="188"/>
      <c r="AY163" s="188"/>
    </row>
    <row r="164" ht="14.25" customHeight="1">
      <c r="C164" s="6"/>
      <c r="AQ164" s="188"/>
      <c r="AY164" s="188"/>
    </row>
    <row r="165" ht="14.25" customHeight="1">
      <c r="C165" s="6"/>
      <c r="AQ165" s="188"/>
      <c r="AY165" s="188"/>
    </row>
    <row r="166" ht="14.25" customHeight="1">
      <c r="C166" s="6"/>
      <c r="AQ166" s="188"/>
      <c r="AY166" s="188"/>
    </row>
    <row r="167" ht="14.25" customHeight="1">
      <c r="C167" s="6"/>
      <c r="AQ167" s="188"/>
      <c r="AY167" s="188"/>
    </row>
    <row r="168" ht="14.25" customHeight="1">
      <c r="C168" s="6"/>
      <c r="AQ168" s="188"/>
      <c r="AY168" s="188"/>
    </row>
    <row r="169" ht="14.25" customHeight="1">
      <c r="C169" s="6"/>
      <c r="AQ169" s="188"/>
      <c r="AY169" s="188"/>
    </row>
    <row r="170" ht="14.25" customHeight="1">
      <c r="C170" s="6"/>
      <c r="AQ170" s="188"/>
      <c r="AY170" s="188"/>
    </row>
    <row r="171" ht="14.25" customHeight="1">
      <c r="C171" s="6"/>
      <c r="AQ171" s="188"/>
      <c r="AY171" s="188"/>
    </row>
    <row r="172" ht="14.25" customHeight="1">
      <c r="C172" s="6"/>
      <c r="AQ172" s="188"/>
      <c r="AY172" s="188"/>
    </row>
    <row r="173" ht="14.25" customHeight="1">
      <c r="C173" s="6"/>
      <c r="AQ173" s="188"/>
      <c r="AY173" s="188"/>
    </row>
    <row r="174" ht="14.25" customHeight="1">
      <c r="C174" s="6"/>
      <c r="AQ174" s="188"/>
      <c r="AY174" s="188"/>
    </row>
    <row r="175" ht="14.25" customHeight="1">
      <c r="C175" s="6"/>
      <c r="AQ175" s="188"/>
      <c r="AY175" s="188"/>
    </row>
    <row r="176" ht="14.25" customHeight="1">
      <c r="C176" s="6"/>
      <c r="AQ176" s="188"/>
      <c r="AY176" s="188"/>
    </row>
    <row r="177" ht="14.25" customHeight="1">
      <c r="C177" s="6"/>
      <c r="AQ177" s="188"/>
      <c r="AY177" s="188"/>
    </row>
    <row r="178" ht="14.25" customHeight="1">
      <c r="C178" s="6"/>
      <c r="AQ178" s="188"/>
      <c r="AY178" s="188"/>
    </row>
    <row r="179" ht="14.25" customHeight="1">
      <c r="C179" s="6"/>
      <c r="AQ179" s="188"/>
      <c r="AY179" s="188"/>
    </row>
    <row r="180" ht="14.25" customHeight="1">
      <c r="C180" s="6"/>
      <c r="AQ180" s="188"/>
      <c r="AY180" s="188"/>
    </row>
    <row r="181" ht="14.25" customHeight="1">
      <c r="C181" s="6"/>
      <c r="AQ181" s="188"/>
      <c r="AY181" s="188"/>
    </row>
    <row r="182" ht="14.25" customHeight="1">
      <c r="C182" s="6"/>
      <c r="AQ182" s="188"/>
      <c r="AY182" s="188"/>
    </row>
    <row r="183" ht="14.25" customHeight="1">
      <c r="C183" s="6"/>
      <c r="AQ183" s="188"/>
      <c r="AY183" s="188"/>
    </row>
    <row r="184" ht="14.25" customHeight="1">
      <c r="C184" s="6"/>
      <c r="AQ184" s="188"/>
      <c r="AY184" s="188"/>
    </row>
    <row r="185" ht="14.25" customHeight="1">
      <c r="C185" s="6"/>
      <c r="AQ185" s="188"/>
      <c r="AY185" s="188"/>
    </row>
    <row r="186" ht="14.25" customHeight="1">
      <c r="C186" s="6"/>
      <c r="AQ186" s="188"/>
      <c r="AY186" s="188"/>
    </row>
    <row r="187" ht="14.25" customHeight="1">
      <c r="C187" s="6"/>
      <c r="AQ187" s="188"/>
      <c r="AY187" s="188"/>
    </row>
    <row r="188" ht="14.25" customHeight="1">
      <c r="C188" s="6"/>
      <c r="AQ188" s="188"/>
      <c r="AY188" s="188"/>
    </row>
    <row r="189" ht="14.25" customHeight="1">
      <c r="C189" s="6"/>
      <c r="AQ189" s="188"/>
      <c r="AY189" s="188"/>
    </row>
    <row r="190" ht="14.25" customHeight="1">
      <c r="C190" s="6"/>
      <c r="AQ190" s="188"/>
      <c r="AY190" s="188"/>
    </row>
    <row r="191" ht="14.25" customHeight="1">
      <c r="C191" s="6"/>
      <c r="AQ191" s="188"/>
      <c r="AY191" s="188"/>
    </row>
    <row r="192" ht="14.25" customHeight="1">
      <c r="C192" s="6"/>
      <c r="AQ192" s="188"/>
      <c r="AY192" s="188"/>
    </row>
    <row r="193" ht="14.25" customHeight="1">
      <c r="C193" s="6"/>
      <c r="AQ193" s="188"/>
      <c r="AY193" s="188"/>
    </row>
    <row r="194" ht="14.25" customHeight="1">
      <c r="C194" s="6"/>
      <c r="AQ194" s="188"/>
      <c r="AY194" s="188"/>
    </row>
    <row r="195" ht="14.25" customHeight="1">
      <c r="C195" s="6"/>
      <c r="AQ195" s="188"/>
      <c r="AY195" s="188"/>
    </row>
    <row r="196" ht="14.25" customHeight="1">
      <c r="C196" s="6"/>
      <c r="AQ196" s="188"/>
      <c r="AY196" s="188"/>
    </row>
    <row r="197" ht="14.25" customHeight="1">
      <c r="C197" s="6"/>
      <c r="AQ197" s="188"/>
      <c r="AY197" s="188"/>
    </row>
    <row r="198" ht="14.25" customHeight="1">
      <c r="C198" s="6"/>
      <c r="AQ198" s="188"/>
      <c r="AY198" s="188"/>
    </row>
    <row r="199" ht="14.25" customHeight="1">
      <c r="C199" s="6"/>
      <c r="AQ199" s="188"/>
      <c r="AY199" s="188"/>
    </row>
    <row r="200" ht="14.25" customHeight="1">
      <c r="C200" s="6"/>
      <c r="AQ200" s="188"/>
      <c r="AY200" s="188"/>
    </row>
    <row r="201" ht="14.25" customHeight="1">
      <c r="C201" s="6"/>
      <c r="AQ201" s="188"/>
      <c r="AY201" s="188"/>
    </row>
    <row r="202" ht="14.25" customHeight="1">
      <c r="C202" s="6"/>
      <c r="AQ202" s="188"/>
      <c r="AY202" s="188"/>
    </row>
    <row r="203" ht="14.25" customHeight="1">
      <c r="C203" s="6"/>
      <c r="AQ203" s="188"/>
      <c r="AY203" s="188"/>
    </row>
    <row r="204" ht="14.25" customHeight="1">
      <c r="C204" s="6"/>
      <c r="AQ204" s="188"/>
      <c r="AY204" s="188"/>
    </row>
    <row r="205" ht="14.25" customHeight="1">
      <c r="C205" s="6"/>
      <c r="AQ205" s="188"/>
      <c r="AY205" s="188"/>
    </row>
    <row r="206" ht="14.25" customHeight="1">
      <c r="C206" s="6"/>
      <c r="AQ206" s="188"/>
      <c r="AY206" s="188"/>
    </row>
    <row r="207" ht="14.25" customHeight="1">
      <c r="C207" s="6"/>
      <c r="AQ207" s="188"/>
      <c r="AY207" s="188"/>
    </row>
    <row r="208" ht="14.25" customHeight="1">
      <c r="C208" s="6"/>
      <c r="AQ208" s="188"/>
      <c r="AY208" s="188"/>
    </row>
    <row r="209" ht="14.25" customHeight="1">
      <c r="C209" s="6"/>
      <c r="AQ209" s="188"/>
      <c r="AY209" s="188"/>
    </row>
    <row r="210" ht="14.25" customHeight="1">
      <c r="C210" s="6"/>
      <c r="AQ210" s="188"/>
      <c r="AY210" s="188"/>
    </row>
    <row r="211" ht="14.25" customHeight="1">
      <c r="C211" s="6"/>
      <c r="AQ211" s="188"/>
      <c r="AY211" s="188"/>
    </row>
    <row r="212" ht="14.25" customHeight="1">
      <c r="C212" s="6"/>
      <c r="AQ212" s="188"/>
      <c r="AY212" s="188"/>
    </row>
    <row r="213" ht="14.25" customHeight="1">
      <c r="C213" s="6"/>
      <c r="AQ213" s="188"/>
      <c r="AY213" s="188"/>
    </row>
    <row r="214" ht="14.25" customHeight="1">
      <c r="C214" s="6"/>
      <c r="AQ214" s="188"/>
      <c r="AY214" s="188"/>
    </row>
    <row r="215" ht="14.25" customHeight="1">
      <c r="C215" s="6"/>
      <c r="AQ215" s="188"/>
      <c r="AY215" s="188"/>
    </row>
    <row r="216" ht="14.25" customHeight="1">
      <c r="C216" s="6"/>
      <c r="AQ216" s="188"/>
      <c r="AY216" s="188"/>
    </row>
    <row r="217" ht="14.25" customHeight="1">
      <c r="C217" s="6"/>
      <c r="AQ217" s="188"/>
      <c r="AY217" s="188"/>
    </row>
    <row r="218" ht="14.25" customHeight="1">
      <c r="C218" s="6"/>
      <c r="AQ218" s="188"/>
      <c r="AY218" s="188"/>
    </row>
    <row r="219" ht="14.25" customHeight="1">
      <c r="C219" s="6"/>
      <c r="AQ219" s="188"/>
      <c r="AY219" s="188"/>
    </row>
    <row r="220" ht="14.25" customHeight="1">
      <c r="C220" s="6"/>
      <c r="AQ220" s="188"/>
      <c r="AY220" s="188"/>
    </row>
    <row r="221" ht="14.25" customHeight="1">
      <c r="C221" s="6"/>
      <c r="AQ221" s="188"/>
      <c r="AY221" s="188"/>
    </row>
    <row r="222" ht="14.25" customHeight="1">
      <c r="C222" s="6"/>
      <c r="AQ222" s="188"/>
      <c r="AY222" s="188"/>
    </row>
    <row r="223" ht="14.25" customHeight="1">
      <c r="C223" s="6"/>
      <c r="AQ223" s="188"/>
      <c r="AY223" s="188"/>
    </row>
    <row r="224" ht="14.25" customHeight="1">
      <c r="C224" s="6"/>
      <c r="AQ224" s="188"/>
      <c r="AY224" s="188"/>
    </row>
    <row r="225" ht="14.25" customHeight="1">
      <c r="C225" s="6"/>
      <c r="AQ225" s="188"/>
      <c r="AY225" s="188"/>
    </row>
    <row r="226" ht="14.25" customHeight="1">
      <c r="C226" s="6"/>
      <c r="AQ226" s="188"/>
      <c r="AY226" s="188"/>
    </row>
    <row r="227" ht="14.25" customHeight="1">
      <c r="C227" s="6"/>
      <c r="AQ227" s="188"/>
      <c r="AY227" s="188"/>
    </row>
    <row r="228" ht="14.25" customHeight="1">
      <c r="C228" s="6"/>
      <c r="AQ228" s="188"/>
      <c r="AY228" s="188"/>
    </row>
    <row r="229" ht="14.25" customHeight="1">
      <c r="C229" s="6"/>
      <c r="AQ229" s="188"/>
      <c r="AY229" s="188"/>
    </row>
    <row r="230" ht="14.25" customHeight="1">
      <c r="C230" s="6"/>
      <c r="AQ230" s="188"/>
      <c r="AY230" s="188"/>
    </row>
    <row r="231" ht="14.25" customHeight="1">
      <c r="C231" s="6"/>
      <c r="AQ231" s="188"/>
      <c r="AY231" s="188"/>
    </row>
    <row r="232" ht="14.25" customHeight="1">
      <c r="C232" s="6"/>
      <c r="AQ232" s="188"/>
      <c r="AY232" s="188"/>
    </row>
    <row r="233" ht="14.25" customHeight="1">
      <c r="C233" s="6"/>
      <c r="AQ233" s="188"/>
      <c r="AY233" s="188"/>
    </row>
    <row r="234" ht="14.25" customHeight="1">
      <c r="C234" s="6"/>
      <c r="AQ234" s="188"/>
      <c r="AY234" s="188"/>
    </row>
    <row r="235" ht="14.25" customHeight="1">
      <c r="C235" s="6"/>
      <c r="AQ235" s="188"/>
      <c r="AY235" s="188"/>
    </row>
    <row r="236" ht="14.25" customHeight="1">
      <c r="C236" s="6"/>
      <c r="AQ236" s="188"/>
      <c r="AY236" s="188"/>
    </row>
    <row r="237" ht="14.25" customHeight="1">
      <c r="C237" s="6"/>
      <c r="AQ237" s="188"/>
      <c r="AY237" s="188"/>
    </row>
    <row r="238" ht="14.25" customHeight="1">
      <c r="C238" s="6"/>
      <c r="AQ238" s="188"/>
      <c r="AY238" s="188"/>
    </row>
    <row r="239" ht="14.25" customHeight="1">
      <c r="C239" s="6"/>
      <c r="AQ239" s="188"/>
      <c r="AY239" s="188"/>
    </row>
    <row r="240" ht="14.25" customHeight="1">
      <c r="C240" s="6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177"/>
      <c r="AV1" s="177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78"/>
      <c r="AV8" s="178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78"/>
      <c r="AV9" s="178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82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179"/>
      <c r="AV11" s="179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180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4" t="s">
        <v>124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181" t="s">
        <v>82</v>
      </c>
      <c r="AV13" s="18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41"/>
      <c r="MR13" s="41"/>
      <c r="MS13" s="41"/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/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/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</row>
    <row r="14" ht="14.25" customHeight="1">
      <c r="A14" s="49">
        <v>0.0416666666666667</v>
      </c>
      <c r="B14" s="50"/>
      <c r="C14" s="51">
        <v>50.19</v>
      </c>
      <c r="D14" s="52">
        <v>338.0</v>
      </c>
      <c r="E14" s="53">
        <v>133.0</v>
      </c>
      <c r="F14" s="53">
        <v>81.0</v>
      </c>
      <c r="G14" s="53">
        <v>17.3</v>
      </c>
      <c r="H14" s="54"/>
      <c r="I14" s="53">
        <v>6.0</v>
      </c>
      <c r="J14" s="53">
        <v>50.0</v>
      </c>
      <c r="K14" s="53">
        <v>49.0</v>
      </c>
      <c r="L14" s="53">
        <v>138.0</v>
      </c>
      <c r="M14" s="53">
        <v>119.0</v>
      </c>
      <c r="N14" s="53">
        <v>28.4</v>
      </c>
      <c r="O14" s="54"/>
      <c r="P14" s="53">
        <v>6.0</v>
      </c>
      <c r="Q14" s="53">
        <v>58.0</v>
      </c>
      <c r="R14" s="53">
        <v>52.0</v>
      </c>
      <c r="S14" s="53">
        <v>340.1</v>
      </c>
      <c r="T14" s="53">
        <v>338.4</v>
      </c>
      <c r="U14" s="53">
        <v>194.7</v>
      </c>
      <c r="V14" s="54"/>
      <c r="W14" s="53">
        <v>335.7</v>
      </c>
      <c r="X14" s="53">
        <v>280.3</v>
      </c>
      <c r="Y14" s="53">
        <v>143.2</v>
      </c>
      <c r="Z14" s="54"/>
      <c r="AA14" s="53">
        <v>340.2</v>
      </c>
      <c r="AB14" s="53">
        <v>447.7</v>
      </c>
      <c r="AC14" s="53">
        <v>254.1</v>
      </c>
      <c r="AD14" s="54"/>
      <c r="AE14" s="53">
        <v>340.1</v>
      </c>
      <c r="AF14" s="53">
        <v>410.2</v>
      </c>
      <c r="AG14" s="53">
        <v>230.4</v>
      </c>
      <c r="AH14" s="54"/>
      <c r="AI14" s="53">
        <v>347.0</v>
      </c>
      <c r="AJ14" s="53">
        <v>495.5</v>
      </c>
      <c r="AK14" s="53">
        <v>294.1</v>
      </c>
      <c r="AL14" s="54"/>
      <c r="AM14" s="53">
        <v>338.2</v>
      </c>
      <c r="AN14" s="53">
        <v>510.7</v>
      </c>
      <c r="AO14" s="53">
        <v>282.1</v>
      </c>
      <c r="AP14" s="54"/>
      <c r="AQ14" s="53">
        <v>133.0</v>
      </c>
      <c r="AR14" s="54">
        <f t="shared" ref="AR14:AS14" si="1">F14</f>
        <v>81</v>
      </c>
      <c r="AS14" s="56">
        <f t="shared" si="1"/>
        <v>17.3</v>
      </c>
      <c r="AT14" s="54"/>
      <c r="AU14" s="182">
        <f t="shared" ref="AU14:AW14" si="2">L14</f>
        <v>138</v>
      </c>
      <c r="AV14" s="182">
        <f t="shared" si="2"/>
        <v>119</v>
      </c>
      <c r="AW14" s="54">
        <f t="shared" si="2"/>
        <v>28.4</v>
      </c>
      <c r="AX14" s="54"/>
      <c r="AY14" s="182">
        <f>E14</f>
        <v>133</v>
      </c>
      <c r="AZ14" s="54"/>
      <c r="BA14" s="54"/>
      <c r="BB14" s="54"/>
      <c r="BC14" s="57"/>
      <c r="BD14" s="182">
        <v>138.0</v>
      </c>
      <c r="BE14" s="53">
        <v>0.0</v>
      </c>
      <c r="BF14" s="53">
        <v>0.0</v>
      </c>
      <c r="BG14" s="53">
        <v>0.0</v>
      </c>
      <c r="BH14" s="54"/>
      <c r="BI14" s="53">
        <v>2.0</v>
      </c>
      <c r="BJ14" s="127">
        <v>80.0</v>
      </c>
      <c r="BK14" s="127">
        <v>58.0</v>
      </c>
      <c r="BL14" s="57"/>
      <c r="BM14" s="58">
        <v>340.0</v>
      </c>
      <c r="BN14" s="58">
        <v>145.0</v>
      </c>
      <c r="BO14" s="58">
        <v>203.0</v>
      </c>
      <c r="BP14" s="58">
        <v>10.2</v>
      </c>
      <c r="BQ14" s="59"/>
      <c r="BR14" s="58">
        <v>6.0</v>
      </c>
      <c r="BS14" s="58">
        <v>60.0</v>
      </c>
      <c r="BT14" s="58">
        <v>59.0</v>
      </c>
      <c r="BU14" s="59">
        <f>BM14</f>
        <v>340</v>
      </c>
      <c r="BV14" s="58">
        <v>355.0</v>
      </c>
      <c r="BW14" s="58">
        <v>209.0</v>
      </c>
      <c r="BX14" s="58">
        <v>15.0</v>
      </c>
      <c r="BY14" s="58">
        <v>333.0</v>
      </c>
      <c r="BZ14" s="58">
        <v>376.0</v>
      </c>
      <c r="CA14" s="58">
        <v>208.0</v>
      </c>
      <c r="CB14" s="58">
        <v>12.0</v>
      </c>
      <c r="CC14" s="58">
        <v>340.0</v>
      </c>
      <c r="CD14" s="58">
        <v>298.0</v>
      </c>
      <c r="CE14" s="58">
        <v>168.0</v>
      </c>
      <c r="CF14" s="58">
        <v>4.0</v>
      </c>
      <c r="CG14" s="58">
        <v>337.0</v>
      </c>
      <c r="CH14" s="58">
        <v>302.0</v>
      </c>
      <c r="CI14" s="58">
        <v>168.0</v>
      </c>
      <c r="CJ14" s="58">
        <v>3.0</v>
      </c>
      <c r="CK14" s="58">
        <v>346.0</v>
      </c>
      <c r="CL14" s="58">
        <v>134.0</v>
      </c>
      <c r="CM14" s="58">
        <v>88.0</v>
      </c>
      <c r="CN14" s="58">
        <v>4.0</v>
      </c>
      <c r="CO14" s="58">
        <v>331.0</v>
      </c>
      <c r="CP14" s="58">
        <v>281.0</v>
      </c>
      <c r="CQ14" s="58">
        <v>140.0</v>
      </c>
      <c r="CR14" s="58">
        <v>8.0</v>
      </c>
      <c r="CS14" s="58">
        <v>333.0</v>
      </c>
      <c r="CT14" s="58">
        <v>264.0</v>
      </c>
      <c r="CU14" s="58">
        <v>156.0</v>
      </c>
      <c r="CV14" s="58">
        <v>85.0</v>
      </c>
      <c r="CW14" s="58">
        <v>336.0</v>
      </c>
      <c r="CX14" s="58">
        <v>285.0</v>
      </c>
      <c r="CY14" s="58">
        <v>147.0</v>
      </c>
      <c r="CZ14" s="58">
        <v>73.0</v>
      </c>
      <c r="DA14" s="58">
        <v>323.0</v>
      </c>
      <c r="DB14" s="58">
        <v>291.0</v>
      </c>
      <c r="DC14" s="58">
        <v>148.0</v>
      </c>
      <c r="DD14" s="58">
        <v>55.0</v>
      </c>
      <c r="DE14" s="59">
        <f>BN14</f>
        <v>145</v>
      </c>
      <c r="DF14" s="58">
        <v>35.0</v>
      </c>
      <c r="DG14" s="58">
        <v>203.0</v>
      </c>
      <c r="DH14" s="58">
        <v>10.2</v>
      </c>
      <c r="DI14" s="59"/>
      <c r="DJ14" s="58">
        <v>7.0</v>
      </c>
      <c r="DK14" s="58">
        <v>57.0</v>
      </c>
      <c r="DL14" s="58">
        <v>52.0</v>
      </c>
      <c r="DM14" s="57"/>
      <c r="DN14" s="61">
        <v>338.0</v>
      </c>
      <c r="DO14" s="61">
        <v>139.0</v>
      </c>
      <c r="DP14" s="61">
        <v>45.03</v>
      </c>
      <c r="DQ14" s="61">
        <v>24.74</v>
      </c>
      <c r="DR14" s="61">
        <v>7.84</v>
      </c>
      <c r="DS14" s="61">
        <v>8.0</v>
      </c>
      <c r="DT14" s="61">
        <v>43.0</v>
      </c>
      <c r="DU14" s="61">
        <v>46.3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339.0</v>
      </c>
      <c r="EF14" s="226">
        <v>136.0</v>
      </c>
      <c r="EG14" s="226">
        <v>92.0</v>
      </c>
      <c r="EH14" s="226">
        <v>3.7</v>
      </c>
      <c r="EI14" s="64"/>
      <c r="EJ14" s="226">
        <v>9.0</v>
      </c>
      <c r="EK14" s="226">
        <v>47.0</v>
      </c>
      <c r="EL14" s="226">
        <v>49.0</v>
      </c>
      <c r="EM14" s="226">
        <v>136.0</v>
      </c>
      <c r="EN14" s="226">
        <v>115.0</v>
      </c>
      <c r="EO14" s="226">
        <v>4.9</v>
      </c>
      <c r="EP14" s="64"/>
      <c r="EQ14" s="226">
        <v>9.0</v>
      </c>
      <c r="ER14" s="226">
        <v>47.0</v>
      </c>
      <c r="ES14" s="226">
        <v>50.0</v>
      </c>
      <c r="ET14" s="226">
        <v>339.0</v>
      </c>
      <c r="EU14" s="226">
        <v>0.0</v>
      </c>
      <c r="EV14" s="226">
        <v>0.0</v>
      </c>
      <c r="EW14" s="226">
        <v>0.0</v>
      </c>
      <c r="EX14" s="226">
        <v>338.0</v>
      </c>
      <c r="EY14" s="226">
        <v>258.0</v>
      </c>
      <c r="EZ14" s="226">
        <v>149.2</v>
      </c>
      <c r="FA14" s="226">
        <v>3.9</v>
      </c>
      <c r="FB14" s="226">
        <v>338.0</v>
      </c>
      <c r="FC14" s="226">
        <v>0.0</v>
      </c>
      <c r="FD14" s="226">
        <v>0.0</v>
      </c>
      <c r="FE14" s="226">
        <v>0.0</v>
      </c>
      <c r="FF14" s="226">
        <v>337.0</v>
      </c>
      <c r="FG14" s="226">
        <v>258.0</v>
      </c>
      <c r="FH14" s="226">
        <v>148.8</v>
      </c>
      <c r="FI14" s="226">
        <v>5.5</v>
      </c>
      <c r="FJ14" s="226">
        <v>339.0</v>
      </c>
      <c r="FK14" s="226">
        <v>245.0</v>
      </c>
      <c r="FL14" s="226">
        <v>140.1</v>
      </c>
      <c r="FM14" s="64"/>
      <c r="FN14" s="226">
        <v>339.0</v>
      </c>
      <c r="FO14" s="226">
        <v>260.0</v>
      </c>
      <c r="FP14" s="226">
        <v>140.0</v>
      </c>
      <c r="FQ14" s="226">
        <v>14.0</v>
      </c>
      <c r="FR14" s="226">
        <v>136.0</v>
      </c>
      <c r="FS14" s="64"/>
      <c r="FT14" s="226">
        <v>16.5</v>
      </c>
      <c r="FU14" s="64"/>
      <c r="FV14" s="226">
        <v>136.0</v>
      </c>
      <c r="FW14" s="64"/>
      <c r="FX14" s="64"/>
      <c r="FY14" s="64"/>
      <c r="FZ14" s="57"/>
      <c r="GA14" s="65">
        <v>342.0</v>
      </c>
      <c r="GB14" s="66">
        <v>285.12</v>
      </c>
      <c r="GC14" s="66">
        <v>185.44</v>
      </c>
      <c r="GD14" s="66">
        <v>16.17</v>
      </c>
      <c r="GE14" s="66">
        <v>342.0</v>
      </c>
      <c r="GF14" s="66">
        <v>312.42</v>
      </c>
      <c r="GG14" s="66">
        <v>279.85</v>
      </c>
      <c r="GH14" s="66">
        <v>12.34</v>
      </c>
      <c r="GI14" s="66">
        <v>342.0</v>
      </c>
      <c r="GJ14" s="66">
        <v>119.45</v>
      </c>
      <c r="GK14" s="66">
        <v>-75.63</v>
      </c>
      <c r="GL14" s="66">
        <v>-8.88</v>
      </c>
      <c r="GM14" s="66">
        <v>342.0</v>
      </c>
      <c r="GN14" s="66">
        <v>117.28</v>
      </c>
      <c r="GO14" s="66">
        <v>-75.72</v>
      </c>
      <c r="GP14" s="66">
        <v>-13.23</v>
      </c>
      <c r="GQ14" s="66">
        <v>342.0</v>
      </c>
      <c r="GR14" s="66">
        <v>175.26</v>
      </c>
      <c r="GS14" s="66">
        <v>-99.87</v>
      </c>
      <c r="GT14" s="66">
        <v>-4.61</v>
      </c>
      <c r="GU14" s="66">
        <v>342.0</v>
      </c>
      <c r="GV14" s="66">
        <v>187.42</v>
      </c>
      <c r="GW14" s="66">
        <v>-99.58</v>
      </c>
      <c r="GX14" s="66">
        <v>-6.53</v>
      </c>
      <c r="GY14" s="57"/>
      <c r="GZ14" s="98" t="s">
        <v>91</v>
      </c>
      <c r="HA14" s="99" t="s">
        <v>92</v>
      </c>
      <c r="HB14" s="98">
        <v>221.0</v>
      </c>
      <c r="HC14" s="97">
        <f t="shared" ref="HC14:HC19" si="3">HB14/20</f>
        <v>11.05</v>
      </c>
      <c r="HD14" s="97">
        <f t="shared" ref="HD14:HD19" si="4">HC14*0.4</f>
        <v>4.42</v>
      </c>
      <c r="HE14" s="98">
        <v>8.0</v>
      </c>
      <c r="HF14" s="99">
        <v>54.0</v>
      </c>
      <c r="HG14" s="99">
        <v>52.0</v>
      </c>
      <c r="HH14" s="98" t="s">
        <v>91</v>
      </c>
      <c r="HI14" s="98" t="s">
        <v>92</v>
      </c>
      <c r="HJ14" s="98">
        <v>159.0</v>
      </c>
      <c r="HK14" s="97">
        <f t="shared" ref="HK14:HK19" si="5">HJ14/20</f>
        <v>7.95</v>
      </c>
      <c r="HL14" s="97">
        <f t="shared" ref="HL14:HL19" si="6">HK14*0.4</f>
        <v>3.18</v>
      </c>
      <c r="HM14" s="98">
        <v>5.0</v>
      </c>
      <c r="HN14" s="99">
        <v>52.0</v>
      </c>
      <c r="HO14" s="99">
        <v>52.0</v>
      </c>
      <c r="HP14" s="98" t="s">
        <v>91</v>
      </c>
      <c r="HQ14" s="98" t="s">
        <v>92</v>
      </c>
      <c r="HR14" s="98">
        <v>179.0</v>
      </c>
      <c r="HS14" s="97">
        <f t="shared" ref="HS14:HS19" si="7">HR14/20</f>
        <v>8.95</v>
      </c>
      <c r="HT14" s="97">
        <f t="shared" ref="HT14:HT19" si="8">HS14*0.4</f>
        <v>3.58</v>
      </c>
      <c r="HU14" s="98">
        <v>7.0</v>
      </c>
      <c r="HV14" s="99">
        <v>52.0</v>
      </c>
      <c r="HW14" s="99">
        <v>52.0</v>
      </c>
      <c r="HX14" s="57"/>
      <c r="HY14" s="72">
        <v>135.0</v>
      </c>
      <c r="HZ14" s="72">
        <v>33.0</v>
      </c>
      <c r="IA14" s="72">
        <v>130.0</v>
      </c>
      <c r="IB14" s="72">
        <v>6.5</v>
      </c>
      <c r="IC14" s="73"/>
      <c r="ID14" s="72">
        <v>2.0</v>
      </c>
      <c r="IE14" s="72">
        <v>58.0</v>
      </c>
      <c r="IF14" s="72">
        <v>38.0</v>
      </c>
      <c r="IG14" s="57"/>
      <c r="IH14" s="75">
        <v>135.0</v>
      </c>
      <c r="II14" s="75">
        <v>32.9</v>
      </c>
      <c r="IJ14" s="75">
        <v>139.0</v>
      </c>
      <c r="IK14" s="75">
        <v>7.0</v>
      </c>
      <c r="IL14" s="75">
        <v>7.6</v>
      </c>
      <c r="IM14" s="75">
        <v>6.0</v>
      </c>
      <c r="IN14" s="75">
        <v>42.0</v>
      </c>
      <c r="IO14" s="75">
        <v>40.0</v>
      </c>
      <c r="IP14" s="75">
        <v>135.0</v>
      </c>
      <c r="IQ14" s="75">
        <v>33.0</v>
      </c>
      <c r="IR14" s="75">
        <v>165.0</v>
      </c>
      <c r="IS14" s="75">
        <v>8.6</v>
      </c>
      <c r="IT14" s="75">
        <v>9.2</v>
      </c>
      <c r="IU14" s="75">
        <v>12.0</v>
      </c>
      <c r="IV14" s="75">
        <v>47.0</v>
      </c>
      <c r="IW14" s="75">
        <v>44.0</v>
      </c>
      <c r="IX14" s="57"/>
      <c r="IY14" s="149">
        <v>138.15</v>
      </c>
      <c r="IZ14" s="149">
        <v>34.73</v>
      </c>
      <c r="JA14" s="149">
        <v>438.6</v>
      </c>
      <c r="JB14" s="149">
        <v>21.93</v>
      </c>
      <c r="JC14" s="149">
        <v>8.72</v>
      </c>
      <c r="JD14" s="149">
        <v>3.0</v>
      </c>
      <c r="JE14" s="149">
        <v>60.71</v>
      </c>
      <c r="JF14" s="149">
        <v>48.24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150">
        <v>137.0</v>
      </c>
      <c r="JQ14" s="150">
        <v>32.6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39.0</v>
      </c>
      <c r="JW14" s="78">
        <v>39.0</v>
      </c>
      <c r="JX14" s="150">
        <v>137.0</v>
      </c>
      <c r="JY14" s="150">
        <v>34.0</v>
      </c>
      <c r="JZ14" s="150">
        <v>91.0</v>
      </c>
      <c r="KA14" s="150">
        <v>4.9</v>
      </c>
      <c r="KB14" s="150">
        <v>1.6</v>
      </c>
      <c r="KC14" s="150">
        <v>2.0</v>
      </c>
      <c r="KD14" s="78">
        <v>46.0</v>
      </c>
      <c r="KE14" s="78">
        <v>46.0</v>
      </c>
      <c r="KF14" s="57"/>
      <c r="KG14" s="79">
        <v>137.0</v>
      </c>
      <c r="KH14" s="238">
        <v>33.0</v>
      </c>
      <c r="KI14" s="238">
        <v>94.0</v>
      </c>
      <c r="KJ14" s="238">
        <v>4.8</v>
      </c>
      <c r="KK14" s="79"/>
      <c r="KL14" s="79">
        <v>1.0</v>
      </c>
      <c r="KM14" s="79">
        <v>52.0</v>
      </c>
      <c r="KN14" s="79">
        <v>52.0</v>
      </c>
      <c r="KO14" s="79">
        <v>137.0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60.0</v>
      </c>
      <c r="KW14" s="57"/>
      <c r="KX14" s="81">
        <v>130.0</v>
      </c>
      <c r="KY14" s="81">
        <v>33.0</v>
      </c>
      <c r="KZ14" s="81">
        <v>224.0</v>
      </c>
      <c r="LA14" s="81">
        <v>11.0</v>
      </c>
      <c r="LB14" s="81">
        <v>2.0</v>
      </c>
      <c r="LC14" s="81">
        <v>3.0</v>
      </c>
      <c r="LD14" s="81">
        <v>56.0</v>
      </c>
      <c r="LE14" s="81">
        <v>56.0</v>
      </c>
      <c r="LF14" s="81">
        <v>130.0</v>
      </c>
      <c r="LG14" s="81">
        <v>33.0</v>
      </c>
      <c r="LH14" s="81">
        <v>416.0</v>
      </c>
      <c r="LI14" s="81">
        <v>20.4</v>
      </c>
      <c r="LJ14" s="81">
        <v>5.0</v>
      </c>
      <c r="LK14" s="81">
        <v>5.0</v>
      </c>
      <c r="LL14" s="81">
        <v>53.0</v>
      </c>
      <c r="LM14" s="81">
        <v>53.0</v>
      </c>
      <c r="LN14" s="57"/>
      <c r="LO14" s="83">
        <v>328.0</v>
      </c>
      <c r="LP14" s="82">
        <v>320.0</v>
      </c>
      <c r="LQ14" s="82">
        <v>179.0</v>
      </c>
      <c r="LR14" s="83">
        <v>65.0</v>
      </c>
      <c r="LS14" s="82">
        <v>322.0</v>
      </c>
      <c r="LT14" s="83">
        <v>67.0</v>
      </c>
      <c r="LU14" s="83">
        <v>15.0</v>
      </c>
      <c r="LV14" s="83">
        <v>138.0</v>
      </c>
      <c r="LW14" s="83">
        <v>128.0</v>
      </c>
      <c r="LX14" s="83">
        <v>59.0</v>
      </c>
      <c r="LY14" s="83">
        <v>54.0</v>
      </c>
      <c r="LZ14" s="83">
        <v>12.0</v>
      </c>
      <c r="MA14" s="83">
        <v>112.0</v>
      </c>
      <c r="MB14" s="83">
        <v>8.8</v>
      </c>
      <c r="MC14" s="83">
        <v>140.0</v>
      </c>
      <c r="MD14" s="83">
        <v>192.0</v>
      </c>
      <c r="ME14" s="83">
        <v>79.0</v>
      </c>
      <c r="MF14" s="83">
        <v>61.0</v>
      </c>
      <c r="MG14" s="83">
        <v>12.0</v>
      </c>
      <c r="MH14" s="83">
        <v>0.0</v>
      </c>
      <c r="MI14" s="83">
        <v>0.0</v>
      </c>
      <c r="MJ14" s="83">
        <v>120.0</v>
      </c>
      <c r="MK14" s="83">
        <v>0.0</v>
      </c>
      <c r="ML14" s="83">
        <v>48.0</v>
      </c>
      <c r="MM14" s="83">
        <v>48.0</v>
      </c>
      <c r="MN14" s="83">
        <v>5.0</v>
      </c>
      <c r="MO14" s="86"/>
      <c r="MP14" s="87"/>
      <c r="MQ14" s="87"/>
      <c r="MR14" s="87"/>
      <c r="MS14" s="87"/>
      <c r="MT14" s="83">
        <v>5.4</v>
      </c>
      <c r="MU14" s="83">
        <v>2.8</v>
      </c>
      <c r="MV14" s="83">
        <v>92.0</v>
      </c>
      <c r="MW14" s="83">
        <v>36.0</v>
      </c>
      <c r="MX14" s="83">
        <v>40.0</v>
      </c>
      <c r="MY14" s="88" t="s">
        <v>96</v>
      </c>
      <c r="MZ14" s="83">
        <v>5.0</v>
      </c>
      <c r="NA14" s="87"/>
      <c r="NB14" s="83">
        <v>15.4</v>
      </c>
      <c r="NC14" s="83">
        <v>4.6</v>
      </c>
      <c r="ND14" s="83">
        <v>277.0</v>
      </c>
      <c r="NE14" s="83">
        <v>34.0</v>
      </c>
      <c r="NF14" s="83">
        <v>43.0</v>
      </c>
      <c r="NG14" s="83">
        <v>42.0</v>
      </c>
      <c r="NH14" s="83">
        <v>5.0</v>
      </c>
      <c r="NI14" s="87"/>
      <c r="NJ14" s="83">
        <v>0.0</v>
      </c>
      <c r="NK14" s="83">
        <v>0.0</v>
      </c>
      <c r="NL14" s="83">
        <v>0.0</v>
      </c>
      <c r="NM14" s="83">
        <v>35.0</v>
      </c>
      <c r="NN14" s="83">
        <v>46.0</v>
      </c>
      <c r="NO14" s="83">
        <v>50.0</v>
      </c>
      <c r="NP14" s="83">
        <v>4.0</v>
      </c>
    </row>
    <row r="15" ht="14.25" customHeight="1">
      <c r="A15" s="49">
        <v>0.08333333333333333</v>
      </c>
      <c r="B15" s="50"/>
      <c r="C15" s="51">
        <v>50.25</v>
      </c>
      <c r="D15" s="52">
        <v>341.0</v>
      </c>
      <c r="E15" s="53">
        <v>134.0</v>
      </c>
      <c r="F15" s="53">
        <v>78.0</v>
      </c>
      <c r="G15" s="53">
        <v>16.6</v>
      </c>
      <c r="H15" s="54"/>
      <c r="I15" s="53">
        <v>6.0</v>
      </c>
      <c r="J15" s="53">
        <v>50.0</v>
      </c>
      <c r="K15" s="53">
        <v>49.0</v>
      </c>
      <c r="L15" s="53">
        <v>139.0</v>
      </c>
      <c r="M15" s="53">
        <v>89.0</v>
      </c>
      <c r="N15" s="53">
        <v>21.8</v>
      </c>
      <c r="O15" s="54"/>
      <c r="P15" s="53">
        <v>6.0</v>
      </c>
      <c r="Q15" s="53">
        <v>56.0</v>
      </c>
      <c r="R15" s="53">
        <v>52.0</v>
      </c>
      <c r="S15" s="53">
        <v>343.1</v>
      </c>
      <c r="T15" s="53">
        <v>328.5</v>
      </c>
      <c r="U15" s="53">
        <v>192.1</v>
      </c>
      <c r="V15" s="54"/>
      <c r="W15" s="53">
        <v>338.6</v>
      </c>
      <c r="X15" s="53">
        <v>281.6</v>
      </c>
      <c r="Y15" s="53">
        <v>143.7</v>
      </c>
      <c r="Z15" s="54"/>
      <c r="AA15" s="53">
        <v>343.2</v>
      </c>
      <c r="AB15" s="53">
        <v>433.1</v>
      </c>
      <c r="AC15" s="53">
        <v>249.2</v>
      </c>
      <c r="AD15" s="54"/>
      <c r="AE15" s="53">
        <v>342.8</v>
      </c>
      <c r="AF15" s="53">
        <v>397.2</v>
      </c>
      <c r="AG15" s="53">
        <v>225.3</v>
      </c>
      <c r="AH15" s="54"/>
      <c r="AI15" s="53">
        <v>350.1</v>
      </c>
      <c r="AJ15" s="53">
        <v>474.4</v>
      </c>
      <c r="AK15" s="53">
        <v>284.1</v>
      </c>
      <c r="AL15" s="54"/>
      <c r="AM15" s="53">
        <v>341.2</v>
      </c>
      <c r="AN15" s="53">
        <v>486.5</v>
      </c>
      <c r="AO15" s="53">
        <v>271.6</v>
      </c>
      <c r="AP15" s="54"/>
      <c r="AQ15" s="53">
        <v>134.0</v>
      </c>
      <c r="AR15" s="53">
        <v>78.0</v>
      </c>
      <c r="AS15" s="55">
        <v>16.6</v>
      </c>
      <c r="AT15" s="54"/>
      <c r="AU15" s="182">
        <v>139.0</v>
      </c>
      <c r="AV15" s="53">
        <v>89.0</v>
      </c>
      <c r="AW15" s="53">
        <v>21.8</v>
      </c>
      <c r="AX15" s="54"/>
      <c r="AY15" s="182">
        <v>134.0</v>
      </c>
      <c r="AZ15" s="54"/>
      <c r="BA15" s="54"/>
      <c r="BB15" s="54"/>
      <c r="BC15" s="89"/>
      <c r="BD15" s="182">
        <v>139.0</v>
      </c>
      <c r="BE15" s="53">
        <v>0.0</v>
      </c>
      <c r="BF15" s="53">
        <v>0.0</v>
      </c>
      <c r="BG15" s="53">
        <v>0.0</v>
      </c>
      <c r="BH15" s="54"/>
      <c r="BI15" s="53">
        <v>2.0</v>
      </c>
      <c r="BJ15" s="127">
        <v>80.0</v>
      </c>
      <c r="BK15" s="127">
        <v>58.0</v>
      </c>
      <c r="BL15" s="89"/>
      <c r="BM15" s="58">
        <v>341.0</v>
      </c>
      <c r="BN15" s="58">
        <v>145.0</v>
      </c>
      <c r="BO15" s="58">
        <v>194.0</v>
      </c>
      <c r="BP15" s="58">
        <v>9.7</v>
      </c>
      <c r="BQ15" s="59"/>
      <c r="BR15" s="58">
        <v>6.0</v>
      </c>
      <c r="BS15" s="58">
        <v>60.0</v>
      </c>
      <c r="BT15" s="58">
        <v>59.0</v>
      </c>
      <c r="BU15" s="58">
        <v>341.0</v>
      </c>
      <c r="BV15" s="58">
        <v>355.0</v>
      </c>
      <c r="BW15" s="58">
        <v>209.0</v>
      </c>
      <c r="BX15" s="58">
        <v>22.0</v>
      </c>
      <c r="BY15" s="58">
        <v>334.0</v>
      </c>
      <c r="BZ15" s="58">
        <v>377.0</v>
      </c>
      <c r="CA15" s="58">
        <v>208.0</v>
      </c>
      <c r="CB15" s="58">
        <v>20.0</v>
      </c>
      <c r="CC15" s="58">
        <v>341.0</v>
      </c>
      <c r="CD15" s="58">
        <v>300.0</v>
      </c>
      <c r="CE15" s="58">
        <v>170.0</v>
      </c>
      <c r="CF15" s="58">
        <v>4.0</v>
      </c>
      <c r="CG15" s="58">
        <v>337.0</v>
      </c>
      <c r="CH15" s="58">
        <v>303.0</v>
      </c>
      <c r="CI15" s="58">
        <v>170.0</v>
      </c>
      <c r="CJ15" s="58">
        <v>7.0</v>
      </c>
      <c r="CK15" s="58">
        <v>351.0</v>
      </c>
      <c r="CL15" s="58">
        <v>283.0</v>
      </c>
      <c r="CM15" s="58">
        <v>157.0</v>
      </c>
      <c r="CN15" s="58">
        <v>5.0</v>
      </c>
      <c r="CO15" s="58">
        <v>331.0</v>
      </c>
      <c r="CP15" s="58">
        <v>295.0</v>
      </c>
      <c r="CQ15" s="58">
        <v>147.0</v>
      </c>
      <c r="CR15" s="58">
        <v>6.0</v>
      </c>
      <c r="CS15" s="58">
        <v>336.0</v>
      </c>
      <c r="CT15" s="58">
        <v>293.0</v>
      </c>
      <c r="CU15" s="58">
        <v>158.0</v>
      </c>
      <c r="CV15" s="58">
        <v>5.0</v>
      </c>
      <c r="CW15" s="58">
        <v>338.0</v>
      </c>
      <c r="CX15" s="58">
        <v>270.0</v>
      </c>
      <c r="CY15" s="58">
        <v>133.0</v>
      </c>
      <c r="CZ15" s="58">
        <v>74.0</v>
      </c>
      <c r="DA15" s="58">
        <v>323.0</v>
      </c>
      <c r="DB15" s="58">
        <v>276.0</v>
      </c>
      <c r="DC15" s="58">
        <v>138.0</v>
      </c>
      <c r="DD15" s="58">
        <v>64.0</v>
      </c>
      <c r="DE15" s="58">
        <v>145.0</v>
      </c>
      <c r="DF15" s="58">
        <v>35.0</v>
      </c>
      <c r="DG15" s="58">
        <v>194.0</v>
      </c>
      <c r="DH15" s="58">
        <v>9.7</v>
      </c>
      <c r="DI15" s="59"/>
      <c r="DJ15" s="58">
        <v>7.0</v>
      </c>
      <c r="DK15" s="58">
        <v>57.0</v>
      </c>
      <c r="DL15" s="58">
        <v>52.0</v>
      </c>
      <c r="DM15" s="89"/>
      <c r="DN15" s="61">
        <v>338.0</v>
      </c>
      <c r="DO15" s="61">
        <v>139.0</v>
      </c>
      <c r="DP15" s="61">
        <v>44.01</v>
      </c>
      <c r="DQ15" s="61">
        <v>24.33</v>
      </c>
      <c r="DR15" s="61">
        <v>7.47</v>
      </c>
      <c r="DS15" s="61">
        <v>8.0</v>
      </c>
      <c r="DT15" s="61">
        <v>41.0</v>
      </c>
      <c r="DU15" s="61">
        <v>45.9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339.0</v>
      </c>
      <c r="EF15" s="226">
        <v>136.0</v>
      </c>
      <c r="EG15" s="226">
        <v>92.0</v>
      </c>
      <c r="EH15" s="226">
        <v>3.7</v>
      </c>
      <c r="EI15" s="64"/>
      <c r="EJ15" s="226">
        <v>9.0</v>
      </c>
      <c r="EK15" s="226">
        <v>47.0</v>
      </c>
      <c r="EL15" s="226">
        <v>49.0</v>
      </c>
      <c r="EM15" s="226">
        <v>136.0</v>
      </c>
      <c r="EN15" s="226">
        <v>115.0</v>
      </c>
      <c r="EO15" s="226">
        <v>4.9</v>
      </c>
      <c r="EP15" s="64"/>
      <c r="EQ15" s="226">
        <v>9.0</v>
      </c>
      <c r="ER15" s="226">
        <v>47.0</v>
      </c>
      <c r="ES15" s="226">
        <v>49.0</v>
      </c>
      <c r="ET15" s="226">
        <v>339.0</v>
      </c>
      <c r="EU15" s="226">
        <v>0.0</v>
      </c>
      <c r="EV15" s="226">
        <v>0.0</v>
      </c>
      <c r="EW15" s="226">
        <v>0.0</v>
      </c>
      <c r="EX15" s="226">
        <v>338.0</v>
      </c>
      <c r="EY15" s="226">
        <v>258.0</v>
      </c>
      <c r="EZ15" s="226">
        <v>148.7</v>
      </c>
      <c r="FA15" s="226">
        <v>3.5</v>
      </c>
      <c r="FB15" s="226">
        <v>339.0</v>
      </c>
      <c r="FC15" s="226">
        <v>0.0</v>
      </c>
      <c r="FD15" s="226">
        <v>0.0</v>
      </c>
      <c r="FE15" s="226">
        <v>0.0</v>
      </c>
      <c r="FF15" s="226">
        <v>338.0</v>
      </c>
      <c r="FG15" s="226">
        <v>258.0</v>
      </c>
      <c r="FH15" s="226">
        <v>148.6</v>
      </c>
      <c r="FI15" s="226">
        <v>5.6</v>
      </c>
      <c r="FJ15" s="226">
        <v>339.0</v>
      </c>
      <c r="FK15" s="226">
        <v>245.0</v>
      </c>
      <c r="FL15" s="226">
        <v>140.3</v>
      </c>
      <c r="FM15" s="64"/>
      <c r="FN15" s="226">
        <v>339.0</v>
      </c>
      <c r="FO15" s="226">
        <v>260.0</v>
      </c>
      <c r="FP15" s="226">
        <v>140.0</v>
      </c>
      <c r="FQ15" s="226">
        <v>14.0</v>
      </c>
      <c r="FR15" s="226">
        <v>136.0</v>
      </c>
      <c r="FS15" s="64"/>
      <c r="FT15" s="226">
        <v>15.81</v>
      </c>
      <c r="FU15" s="64"/>
      <c r="FV15" s="226">
        <v>136.0</v>
      </c>
      <c r="FW15" s="64"/>
      <c r="FX15" s="64"/>
      <c r="FY15" s="64"/>
      <c r="FZ15" s="89"/>
      <c r="GA15" s="65">
        <v>340.0</v>
      </c>
      <c r="GB15" s="66">
        <v>354.26</v>
      </c>
      <c r="GC15" s="66">
        <v>187.45</v>
      </c>
      <c r="GD15" s="66">
        <v>12.14</v>
      </c>
      <c r="GE15" s="66">
        <v>340.0</v>
      </c>
      <c r="GF15" s="66">
        <v>346.32</v>
      </c>
      <c r="GG15" s="66">
        <v>188.23</v>
      </c>
      <c r="GH15" s="66">
        <v>22.53</v>
      </c>
      <c r="GI15" s="66">
        <v>340.0</v>
      </c>
      <c r="GJ15" s="66">
        <v>196.23</v>
      </c>
      <c r="GK15" s="66">
        <v>-113.16</v>
      </c>
      <c r="GL15" s="66">
        <v>-13.57</v>
      </c>
      <c r="GM15" s="66">
        <v>340.0</v>
      </c>
      <c r="GN15" s="66">
        <v>198.25</v>
      </c>
      <c r="GO15" s="66">
        <v>-112.99</v>
      </c>
      <c r="GP15" s="66">
        <v>-20.02</v>
      </c>
      <c r="GQ15" s="66">
        <v>340.0</v>
      </c>
      <c r="GR15" s="66">
        <v>167.54</v>
      </c>
      <c r="GS15" s="66">
        <v>84.59</v>
      </c>
      <c r="GT15" s="66">
        <v>0.0</v>
      </c>
      <c r="GU15" s="66">
        <v>340.0</v>
      </c>
      <c r="GV15" s="66">
        <v>165.63</v>
      </c>
      <c r="GW15" s="66">
        <v>-86.77</v>
      </c>
      <c r="GX15" s="66">
        <v>-4.36</v>
      </c>
      <c r="GY15" s="89"/>
      <c r="GZ15" s="98" t="s">
        <v>91</v>
      </c>
      <c r="HA15" s="99" t="s">
        <v>92</v>
      </c>
      <c r="HB15" s="98">
        <v>195.0</v>
      </c>
      <c r="HC15" s="97">
        <f t="shared" si="3"/>
        <v>9.75</v>
      </c>
      <c r="HD15" s="97">
        <f t="shared" si="4"/>
        <v>3.9</v>
      </c>
      <c r="HE15" s="98">
        <v>8.0</v>
      </c>
      <c r="HF15" s="99">
        <v>54.0</v>
      </c>
      <c r="HG15" s="99">
        <v>52.0</v>
      </c>
      <c r="HH15" s="98" t="s">
        <v>91</v>
      </c>
      <c r="HI15" s="98" t="s">
        <v>92</v>
      </c>
      <c r="HJ15" s="98">
        <v>151.0</v>
      </c>
      <c r="HK15" s="97">
        <f t="shared" si="5"/>
        <v>7.55</v>
      </c>
      <c r="HL15" s="97">
        <f t="shared" si="6"/>
        <v>3.02</v>
      </c>
      <c r="HM15" s="98">
        <v>5.0</v>
      </c>
      <c r="HN15" s="99">
        <v>52.0</v>
      </c>
      <c r="HO15" s="99">
        <v>52.0</v>
      </c>
      <c r="HP15" s="98" t="s">
        <v>91</v>
      </c>
      <c r="HQ15" s="98" t="s">
        <v>92</v>
      </c>
      <c r="HR15" s="98">
        <v>176.0</v>
      </c>
      <c r="HS15" s="97">
        <f t="shared" si="7"/>
        <v>8.8</v>
      </c>
      <c r="HT15" s="97">
        <f t="shared" si="8"/>
        <v>3.52</v>
      </c>
      <c r="HU15" s="98">
        <v>7.0</v>
      </c>
      <c r="HV15" s="99">
        <v>52.0</v>
      </c>
      <c r="HW15" s="99">
        <v>52.0</v>
      </c>
      <c r="HX15" s="89"/>
      <c r="HY15" s="72">
        <v>135.0</v>
      </c>
      <c r="HZ15" s="72">
        <v>33.0</v>
      </c>
      <c r="IA15" s="72">
        <v>132.0</v>
      </c>
      <c r="IB15" s="72">
        <v>6.6</v>
      </c>
      <c r="IC15" s="73"/>
      <c r="ID15" s="72">
        <v>2.0</v>
      </c>
      <c r="IE15" s="72">
        <v>58.0</v>
      </c>
      <c r="IF15" s="72">
        <v>38.0</v>
      </c>
      <c r="IG15" s="89"/>
      <c r="IH15" s="75">
        <v>138.0</v>
      </c>
      <c r="II15" s="75">
        <v>33.4</v>
      </c>
      <c r="IJ15" s="75">
        <v>227.0</v>
      </c>
      <c r="IK15" s="75">
        <v>11.8</v>
      </c>
      <c r="IL15" s="75">
        <v>12.8</v>
      </c>
      <c r="IM15" s="75">
        <v>6.0</v>
      </c>
      <c r="IN15" s="75">
        <v>42.0</v>
      </c>
      <c r="IO15" s="75">
        <v>40.0</v>
      </c>
      <c r="IP15" s="75">
        <v>135.0</v>
      </c>
      <c r="IQ15" s="75">
        <v>33.0</v>
      </c>
      <c r="IR15" s="75">
        <v>165.0</v>
      </c>
      <c r="IS15" s="75">
        <v>8.6</v>
      </c>
      <c r="IT15" s="75">
        <v>9.2</v>
      </c>
      <c r="IU15" s="75">
        <v>12.0</v>
      </c>
      <c r="IV15" s="75">
        <v>47.0</v>
      </c>
      <c r="IW15" s="75">
        <v>44.0</v>
      </c>
      <c r="IX15" s="89"/>
      <c r="IY15" s="149">
        <v>138.51</v>
      </c>
      <c r="IZ15" s="149">
        <v>34.47</v>
      </c>
      <c r="JA15" s="149">
        <v>437.4</v>
      </c>
      <c r="JB15" s="149">
        <v>21.87</v>
      </c>
      <c r="JC15" s="149">
        <v>8.7</v>
      </c>
      <c r="JD15" s="149">
        <v>3.0</v>
      </c>
      <c r="JE15" s="149">
        <v>61.77</v>
      </c>
      <c r="JF15" s="149">
        <v>46.47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150">
        <v>138.0</v>
      </c>
      <c r="JQ15" s="150">
        <v>32.6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39.0</v>
      </c>
      <c r="JW15" s="78">
        <v>39.0</v>
      </c>
      <c r="JX15" s="150">
        <v>138.0</v>
      </c>
      <c r="JY15" s="150">
        <v>34.3</v>
      </c>
      <c r="JZ15" s="150">
        <v>88.0</v>
      </c>
      <c r="KA15" s="150">
        <v>4.8</v>
      </c>
      <c r="KB15" s="150">
        <v>1.7</v>
      </c>
      <c r="KC15" s="150">
        <v>2.0</v>
      </c>
      <c r="KD15" s="78">
        <v>46.0</v>
      </c>
      <c r="KE15" s="78">
        <v>46.0</v>
      </c>
      <c r="KF15" s="89"/>
      <c r="KG15" s="79">
        <v>137.0</v>
      </c>
      <c r="KH15" s="238">
        <v>33.0</v>
      </c>
      <c r="KI15" s="238">
        <v>90.0</v>
      </c>
      <c r="KJ15" s="238">
        <v>4.5</v>
      </c>
      <c r="KK15" s="79"/>
      <c r="KL15" s="79">
        <v>1.0</v>
      </c>
      <c r="KM15" s="79">
        <v>52.0</v>
      </c>
      <c r="KN15" s="79">
        <v>52.0</v>
      </c>
      <c r="KO15" s="79">
        <v>137.0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60.0</v>
      </c>
      <c r="KW15" s="89"/>
      <c r="KX15" s="81">
        <v>130.0</v>
      </c>
      <c r="KY15" s="81">
        <v>33.0</v>
      </c>
      <c r="KZ15" s="81">
        <v>224.0</v>
      </c>
      <c r="LA15" s="81">
        <v>11.0</v>
      </c>
      <c r="LB15" s="81">
        <v>2.0</v>
      </c>
      <c r="LC15" s="81">
        <v>3.0</v>
      </c>
      <c r="LD15" s="81">
        <v>52.0</v>
      </c>
      <c r="LE15" s="81">
        <v>52.0</v>
      </c>
      <c r="LF15" s="81">
        <v>130.0</v>
      </c>
      <c r="LG15" s="81">
        <v>33.0</v>
      </c>
      <c r="LH15" s="81">
        <v>433.0</v>
      </c>
      <c r="LI15" s="81">
        <v>21.2</v>
      </c>
      <c r="LJ15" s="81">
        <v>5.0</v>
      </c>
      <c r="LK15" s="81">
        <v>5.0</v>
      </c>
      <c r="LL15" s="81">
        <v>53.0</v>
      </c>
      <c r="LM15" s="81">
        <v>53.0</v>
      </c>
      <c r="LN15" s="89"/>
      <c r="LO15" s="83">
        <v>331.0</v>
      </c>
      <c r="LP15" s="82">
        <v>337.0</v>
      </c>
      <c r="LQ15" s="82">
        <v>181.0</v>
      </c>
      <c r="LR15" s="83">
        <v>66.0</v>
      </c>
      <c r="LS15" s="82">
        <v>322.0</v>
      </c>
      <c r="LT15" s="83">
        <v>64.0</v>
      </c>
      <c r="LU15" s="83">
        <v>12.2</v>
      </c>
      <c r="LV15" s="83">
        <v>138.0</v>
      </c>
      <c r="LW15" s="83">
        <v>123.0</v>
      </c>
      <c r="LX15" s="83">
        <v>58.0</v>
      </c>
      <c r="LY15" s="83">
        <v>53.0</v>
      </c>
      <c r="LZ15" s="83">
        <v>12.0</v>
      </c>
      <c r="MA15" s="83">
        <v>117.0</v>
      </c>
      <c r="MB15" s="83">
        <v>6.1</v>
      </c>
      <c r="MC15" s="83">
        <v>140.0</v>
      </c>
      <c r="MD15" s="83">
        <v>214.0</v>
      </c>
      <c r="ME15" s="83">
        <v>78.0</v>
      </c>
      <c r="MF15" s="83">
        <v>60.0</v>
      </c>
      <c r="MG15" s="83">
        <v>12.0</v>
      </c>
      <c r="MH15" s="83">
        <v>0.0</v>
      </c>
      <c r="MI15" s="83">
        <v>0.0</v>
      </c>
      <c r="MJ15" s="83">
        <v>121.0</v>
      </c>
      <c r="MK15" s="83">
        <v>0.0</v>
      </c>
      <c r="ML15" s="83">
        <v>48.0</v>
      </c>
      <c r="MM15" s="83">
        <v>48.0</v>
      </c>
      <c r="MN15" s="83">
        <v>5.0</v>
      </c>
      <c r="MO15" s="86"/>
      <c r="MP15" s="87"/>
      <c r="MQ15" s="87"/>
      <c r="MR15" s="87"/>
      <c r="MS15" s="87"/>
      <c r="MT15" s="83">
        <v>5.3</v>
      </c>
      <c r="MU15" s="83">
        <v>2.7</v>
      </c>
      <c r="MV15" s="83">
        <v>89.0</v>
      </c>
      <c r="MW15" s="83">
        <v>36.0</v>
      </c>
      <c r="MX15" s="83">
        <v>40.0</v>
      </c>
      <c r="MY15" s="88" t="s">
        <v>96</v>
      </c>
      <c r="MZ15" s="83">
        <v>5.0</v>
      </c>
      <c r="NA15" s="87"/>
      <c r="NB15" s="83">
        <v>17.4</v>
      </c>
      <c r="NC15" s="83">
        <v>5.8</v>
      </c>
      <c r="ND15" s="83">
        <v>321.0</v>
      </c>
      <c r="NE15" s="83">
        <v>34.0</v>
      </c>
      <c r="NF15" s="83">
        <v>43.0</v>
      </c>
      <c r="NG15" s="83">
        <v>42.0</v>
      </c>
      <c r="NH15" s="83">
        <v>5.0</v>
      </c>
      <c r="NI15" s="87"/>
      <c r="NJ15" s="83">
        <v>0.0</v>
      </c>
      <c r="NK15" s="83">
        <v>0.0</v>
      </c>
      <c r="NL15" s="83">
        <v>0.0</v>
      </c>
      <c r="NM15" s="83">
        <v>35.0</v>
      </c>
      <c r="NN15" s="83">
        <v>46.0</v>
      </c>
      <c r="NO15" s="83">
        <v>50.0</v>
      </c>
      <c r="NP15" s="83">
        <v>4.0</v>
      </c>
    </row>
    <row r="16" ht="14.25" customHeight="1">
      <c r="A16" s="49">
        <v>0.125</v>
      </c>
      <c r="B16" s="50"/>
      <c r="C16" s="51">
        <v>50.43</v>
      </c>
      <c r="D16" s="52">
        <v>339.0</v>
      </c>
      <c r="E16" s="53">
        <v>134.0</v>
      </c>
      <c r="F16" s="53">
        <v>99.0</v>
      </c>
      <c r="G16" s="53">
        <v>21.2</v>
      </c>
      <c r="H16" s="54"/>
      <c r="I16" s="53">
        <v>6.0</v>
      </c>
      <c r="J16" s="53">
        <v>50.0</v>
      </c>
      <c r="K16" s="53">
        <v>49.0</v>
      </c>
      <c r="L16" s="53">
        <v>139.0</v>
      </c>
      <c r="M16" s="53">
        <v>106.0</v>
      </c>
      <c r="N16" s="53">
        <v>25.9</v>
      </c>
      <c r="O16" s="54"/>
      <c r="P16" s="53">
        <v>6.0</v>
      </c>
      <c r="Q16" s="53">
        <v>56.0</v>
      </c>
      <c r="R16" s="53">
        <v>52.0</v>
      </c>
      <c r="S16" s="53">
        <v>343.2</v>
      </c>
      <c r="T16" s="53">
        <v>318.4</v>
      </c>
      <c r="U16" s="53">
        <v>186.3</v>
      </c>
      <c r="V16" s="54"/>
      <c r="W16" s="53">
        <v>338.7</v>
      </c>
      <c r="X16" s="53">
        <v>277.3</v>
      </c>
      <c r="Y16" s="53">
        <v>144.1</v>
      </c>
      <c r="Z16" s="54"/>
      <c r="AA16" s="53">
        <v>343.6</v>
      </c>
      <c r="AB16" s="53">
        <v>433.2</v>
      </c>
      <c r="AC16" s="53">
        <v>248.8</v>
      </c>
      <c r="AD16" s="54"/>
      <c r="AE16" s="53">
        <v>343.5</v>
      </c>
      <c r="AF16" s="53">
        <v>395.2</v>
      </c>
      <c r="AG16" s="53">
        <v>224.9</v>
      </c>
      <c r="AH16" s="54"/>
      <c r="AI16" s="53">
        <v>350.5</v>
      </c>
      <c r="AJ16" s="53">
        <v>471.6</v>
      </c>
      <c r="AK16" s="53">
        <v>284.1</v>
      </c>
      <c r="AL16" s="54"/>
      <c r="AM16" s="53">
        <v>341.4</v>
      </c>
      <c r="AN16" s="53">
        <v>485.1</v>
      </c>
      <c r="AO16" s="53">
        <v>271.2</v>
      </c>
      <c r="AP16" s="54"/>
      <c r="AQ16" s="53">
        <v>134.0</v>
      </c>
      <c r="AR16" s="53">
        <v>99.0</v>
      </c>
      <c r="AS16" s="55">
        <v>21.2</v>
      </c>
      <c r="AT16" s="54"/>
      <c r="AU16" s="53">
        <v>139.0</v>
      </c>
      <c r="AV16" s="53">
        <v>106.0</v>
      </c>
      <c r="AW16" s="53">
        <v>25.9</v>
      </c>
      <c r="AX16" s="54"/>
      <c r="AY16" s="182">
        <v>134.0</v>
      </c>
      <c r="AZ16" s="54"/>
      <c r="BA16" s="54"/>
      <c r="BB16" s="54"/>
      <c r="BC16" s="89"/>
      <c r="BD16" s="127">
        <v>139.0</v>
      </c>
      <c r="BE16" s="53">
        <v>0.0</v>
      </c>
      <c r="BF16" s="53">
        <v>0.0</v>
      </c>
      <c r="BG16" s="53">
        <v>0.0</v>
      </c>
      <c r="BH16" s="54"/>
      <c r="BI16" s="53">
        <v>2.0</v>
      </c>
      <c r="BJ16" s="127">
        <v>80.0</v>
      </c>
      <c r="BK16" s="127">
        <v>58.0</v>
      </c>
      <c r="BL16" s="89"/>
      <c r="BM16" s="58">
        <v>341.0</v>
      </c>
      <c r="BN16" s="58">
        <v>145.0</v>
      </c>
      <c r="BO16" s="58">
        <v>190.0</v>
      </c>
      <c r="BP16" s="58">
        <v>9.5</v>
      </c>
      <c r="BQ16" s="59"/>
      <c r="BR16" s="58">
        <v>6.0</v>
      </c>
      <c r="BS16" s="58">
        <v>56.0</v>
      </c>
      <c r="BT16" s="58">
        <v>55.0</v>
      </c>
      <c r="BU16" s="58">
        <v>341.0</v>
      </c>
      <c r="BV16" s="58">
        <v>356.0</v>
      </c>
      <c r="BW16" s="58">
        <v>209.0</v>
      </c>
      <c r="BX16" s="58">
        <v>23.0</v>
      </c>
      <c r="BY16" s="58">
        <v>334.0</v>
      </c>
      <c r="BZ16" s="58">
        <v>378.0</v>
      </c>
      <c r="CA16" s="58">
        <v>208.0</v>
      </c>
      <c r="CB16" s="58">
        <v>19.0</v>
      </c>
      <c r="CC16" s="58">
        <v>341.0</v>
      </c>
      <c r="CD16" s="58">
        <v>300.0</v>
      </c>
      <c r="CE16" s="58">
        <v>170.0</v>
      </c>
      <c r="CF16" s="58">
        <v>4.0</v>
      </c>
      <c r="CG16" s="58">
        <v>337.0</v>
      </c>
      <c r="CH16" s="58">
        <v>302.0</v>
      </c>
      <c r="CI16" s="58">
        <v>170.0</v>
      </c>
      <c r="CJ16" s="58">
        <v>7.0</v>
      </c>
      <c r="CK16" s="58">
        <v>351.0</v>
      </c>
      <c r="CL16" s="58">
        <v>286.0</v>
      </c>
      <c r="CM16" s="58">
        <v>159.0</v>
      </c>
      <c r="CN16" s="58">
        <v>6.0</v>
      </c>
      <c r="CO16" s="58">
        <v>331.0</v>
      </c>
      <c r="CP16" s="58">
        <v>302.0</v>
      </c>
      <c r="CQ16" s="58">
        <v>149.0</v>
      </c>
      <c r="CR16" s="58">
        <v>6.0</v>
      </c>
      <c r="CS16" s="58">
        <v>336.0</v>
      </c>
      <c r="CT16" s="58">
        <v>290.0</v>
      </c>
      <c r="CU16" s="58">
        <v>156.0</v>
      </c>
      <c r="CV16" s="58">
        <v>4.0</v>
      </c>
      <c r="CW16" s="58">
        <v>337.0</v>
      </c>
      <c r="CX16" s="58">
        <v>273.0</v>
      </c>
      <c r="CY16" s="58">
        <v>137.0</v>
      </c>
      <c r="CZ16" s="58">
        <v>74.0</v>
      </c>
      <c r="DA16" s="58">
        <v>323.0</v>
      </c>
      <c r="DB16" s="58">
        <v>281.0</v>
      </c>
      <c r="DC16" s="58">
        <v>139.0</v>
      </c>
      <c r="DD16" s="58">
        <v>64.0</v>
      </c>
      <c r="DE16" s="58">
        <v>145.0</v>
      </c>
      <c r="DF16" s="58">
        <v>35.0</v>
      </c>
      <c r="DG16" s="58">
        <v>190.0</v>
      </c>
      <c r="DH16" s="58">
        <v>9.5</v>
      </c>
      <c r="DI16" s="59"/>
      <c r="DJ16" s="58">
        <v>7.0</v>
      </c>
      <c r="DK16" s="58">
        <v>57.0</v>
      </c>
      <c r="DL16" s="58">
        <v>52.0</v>
      </c>
      <c r="DM16" s="89"/>
      <c r="DN16" s="61">
        <v>339.0</v>
      </c>
      <c r="DO16" s="61">
        <v>139.0</v>
      </c>
      <c r="DP16" s="61">
        <v>43.55</v>
      </c>
      <c r="DQ16" s="61">
        <v>24.02</v>
      </c>
      <c r="DR16" s="61">
        <v>7.35</v>
      </c>
      <c r="DS16" s="61">
        <v>8.0</v>
      </c>
      <c r="DT16" s="61">
        <v>38.0</v>
      </c>
      <c r="DU16" s="61">
        <v>42.0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342.0</v>
      </c>
      <c r="EF16" s="226">
        <v>137.0</v>
      </c>
      <c r="EG16" s="226">
        <v>91.0</v>
      </c>
      <c r="EH16" s="226">
        <v>3.7</v>
      </c>
      <c r="EI16" s="64"/>
      <c r="EJ16" s="226">
        <v>9.0</v>
      </c>
      <c r="EK16" s="226">
        <v>47.0</v>
      </c>
      <c r="EL16" s="226">
        <v>49.0</v>
      </c>
      <c r="EM16" s="226">
        <v>137.0</v>
      </c>
      <c r="EN16" s="226">
        <v>115.0</v>
      </c>
      <c r="EO16" s="226">
        <v>4.9</v>
      </c>
      <c r="EP16" s="64"/>
      <c r="EQ16" s="226">
        <v>9.0</v>
      </c>
      <c r="ER16" s="226">
        <v>46.0</v>
      </c>
      <c r="ES16" s="226">
        <v>48.0</v>
      </c>
      <c r="ET16" s="226">
        <v>339.0</v>
      </c>
      <c r="EU16" s="226">
        <v>0.0</v>
      </c>
      <c r="EV16" s="226">
        <v>0.0</v>
      </c>
      <c r="EW16" s="226">
        <v>0.0</v>
      </c>
      <c r="EX16" s="226">
        <v>339.0</v>
      </c>
      <c r="EY16" s="226">
        <v>258.0</v>
      </c>
      <c r="EZ16" s="226">
        <v>149.3</v>
      </c>
      <c r="FA16" s="226">
        <v>3.6</v>
      </c>
      <c r="FB16" s="226">
        <v>339.0</v>
      </c>
      <c r="FC16" s="226">
        <v>0.0</v>
      </c>
      <c r="FD16" s="226">
        <v>0.0</v>
      </c>
      <c r="FE16" s="226">
        <v>0.0</v>
      </c>
      <c r="FF16" s="226">
        <v>339.0</v>
      </c>
      <c r="FG16" s="226">
        <v>258.0</v>
      </c>
      <c r="FH16" s="226">
        <v>148.8</v>
      </c>
      <c r="FI16" s="226">
        <v>5.4</v>
      </c>
      <c r="FJ16" s="226">
        <v>342.0</v>
      </c>
      <c r="FK16" s="226">
        <v>243.0</v>
      </c>
      <c r="FL16" s="226">
        <v>142.0</v>
      </c>
      <c r="FM16" s="64"/>
      <c r="FN16" s="226">
        <v>342.0</v>
      </c>
      <c r="FO16" s="226">
        <v>258.0</v>
      </c>
      <c r="FP16" s="226">
        <v>140.0</v>
      </c>
      <c r="FQ16" s="226">
        <v>15.2</v>
      </c>
      <c r="FR16" s="226">
        <v>137.0</v>
      </c>
      <c r="FS16" s="64"/>
      <c r="FT16" s="226">
        <v>15.72</v>
      </c>
      <c r="FU16" s="64"/>
      <c r="FV16" s="226">
        <v>137.0</v>
      </c>
      <c r="FW16" s="64"/>
      <c r="FX16" s="64"/>
      <c r="FY16" s="64"/>
      <c r="FZ16" s="89"/>
      <c r="GA16" s="65">
        <v>339.0</v>
      </c>
      <c r="GB16" s="66">
        <v>325.12</v>
      </c>
      <c r="GC16" s="66">
        <v>195.66</v>
      </c>
      <c r="GD16" s="66">
        <v>19.43</v>
      </c>
      <c r="GE16" s="65">
        <v>339.0</v>
      </c>
      <c r="GF16" s="66">
        <v>316.27</v>
      </c>
      <c r="GG16" s="66">
        <v>195.15</v>
      </c>
      <c r="GH16" s="66">
        <v>22.53</v>
      </c>
      <c r="GI16" s="65">
        <v>339.0</v>
      </c>
      <c r="GJ16" s="66">
        <v>195.04</v>
      </c>
      <c r="GK16" s="66">
        <v>-113.49</v>
      </c>
      <c r="GL16" s="66">
        <v>-14.91</v>
      </c>
      <c r="GM16" s="65">
        <v>339.0</v>
      </c>
      <c r="GN16" s="66">
        <v>213.66</v>
      </c>
      <c r="GO16" s="66">
        <v>-113.16</v>
      </c>
      <c r="GP16" s="66">
        <v>-21.69</v>
      </c>
      <c r="GQ16" s="65">
        <v>339.0</v>
      </c>
      <c r="GR16" s="66">
        <v>161.49</v>
      </c>
      <c r="GS16" s="66">
        <v>-85.35</v>
      </c>
      <c r="GT16" s="66">
        <v>0.0</v>
      </c>
      <c r="GU16" s="65">
        <v>339.0</v>
      </c>
      <c r="GV16" s="66">
        <v>144.63</v>
      </c>
      <c r="GW16" s="66">
        <v>-82.42</v>
      </c>
      <c r="GX16" s="66">
        <v>-4.36</v>
      </c>
      <c r="GY16" s="89"/>
      <c r="GZ16" s="98" t="s">
        <v>91</v>
      </c>
      <c r="HA16" s="99" t="s">
        <v>92</v>
      </c>
      <c r="HB16" s="98">
        <v>190.0</v>
      </c>
      <c r="HC16" s="97">
        <f t="shared" si="3"/>
        <v>9.5</v>
      </c>
      <c r="HD16" s="97">
        <f t="shared" si="4"/>
        <v>3.8</v>
      </c>
      <c r="HE16" s="98">
        <v>8.0</v>
      </c>
      <c r="HF16" s="99">
        <v>54.0</v>
      </c>
      <c r="HG16" s="99">
        <v>52.0</v>
      </c>
      <c r="HH16" s="98" t="s">
        <v>91</v>
      </c>
      <c r="HI16" s="98" t="s">
        <v>92</v>
      </c>
      <c r="HJ16" s="98">
        <v>235.0</v>
      </c>
      <c r="HK16" s="97">
        <f t="shared" si="5"/>
        <v>11.75</v>
      </c>
      <c r="HL16" s="97">
        <f t="shared" si="6"/>
        <v>4.7</v>
      </c>
      <c r="HM16" s="98">
        <v>5.0</v>
      </c>
      <c r="HN16" s="99">
        <v>52.0</v>
      </c>
      <c r="HO16" s="99">
        <v>52.0</v>
      </c>
      <c r="HP16" s="98" t="s">
        <v>91</v>
      </c>
      <c r="HQ16" s="98" t="s">
        <v>92</v>
      </c>
      <c r="HR16" s="98">
        <v>181.0</v>
      </c>
      <c r="HS16" s="97">
        <f t="shared" si="7"/>
        <v>9.05</v>
      </c>
      <c r="HT16" s="97">
        <f t="shared" si="8"/>
        <v>3.62</v>
      </c>
      <c r="HU16" s="98">
        <v>7.0</v>
      </c>
      <c r="HV16" s="99">
        <v>52.0</v>
      </c>
      <c r="HW16" s="99">
        <v>52.0</v>
      </c>
      <c r="HX16" s="89"/>
      <c r="HY16" s="72">
        <v>135.0</v>
      </c>
      <c r="HZ16" s="72">
        <v>33.0</v>
      </c>
      <c r="IA16" s="72">
        <v>132.0</v>
      </c>
      <c r="IB16" s="72">
        <v>6.6</v>
      </c>
      <c r="IC16" s="73"/>
      <c r="ID16" s="72">
        <v>2.0</v>
      </c>
      <c r="IE16" s="72">
        <v>58.0</v>
      </c>
      <c r="IF16" s="72">
        <v>38.0</v>
      </c>
      <c r="IG16" s="89"/>
      <c r="IH16" s="75">
        <v>138.0</v>
      </c>
      <c r="II16" s="75">
        <v>33.4</v>
      </c>
      <c r="IJ16" s="75">
        <v>227.0</v>
      </c>
      <c r="IK16" s="75">
        <v>11.8</v>
      </c>
      <c r="IL16" s="75">
        <v>12.8</v>
      </c>
      <c r="IM16" s="75">
        <v>6.0</v>
      </c>
      <c r="IN16" s="75">
        <v>42.0</v>
      </c>
      <c r="IO16" s="75">
        <v>40.0</v>
      </c>
      <c r="IP16" s="75">
        <v>138.0</v>
      </c>
      <c r="IQ16" s="75">
        <v>34.1</v>
      </c>
      <c r="IR16" s="75">
        <v>56.0</v>
      </c>
      <c r="IS16" s="75">
        <v>3.2</v>
      </c>
      <c r="IT16" s="75">
        <v>3.2</v>
      </c>
      <c r="IU16" s="75">
        <v>12.0</v>
      </c>
      <c r="IV16" s="75">
        <v>48.0</v>
      </c>
      <c r="IW16" s="75">
        <v>46.0</v>
      </c>
      <c r="IX16" s="89"/>
      <c r="IY16" s="149">
        <v>138.55</v>
      </c>
      <c r="IZ16" s="149">
        <v>34.51</v>
      </c>
      <c r="JA16" s="149">
        <v>433.2</v>
      </c>
      <c r="JB16" s="149">
        <v>21.66</v>
      </c>
      <c r="JC16" s="149">
        <v>8.51</v>
      </c>
      <c r="JD16" s="149">
        <v>3.0</v>
      </c>
      <c r="JE16" s="149">
        <v>61.77</v>
      </c>
      <c r="JF16" s="149">
        <v>48.24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150">
        <v>137.0</v>
      </c>
      <c r="JQ16" s="150">
        <v>32.2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38.0</v>
      </c>
      <c r="JW16" s="78">
        <v>38.0</v>
      </c>
      <c r="JX16" s="150">
        <v>137.0</v>
      </c>
      <c r="JY16" s="150">
        <v>34.3</v>
      </c>
      <c r="JZ16" s="150">
        <v>87.0</v>
      </c>
      <c r="KA16" s="150">
        <v>4.7</v>
      </c>
      <c r="KB16" s="150">
        <v>1.7</v>
      </c>
      <c r="KC16" s="150">
        <v>2.0</v>
      </c>
      <c r="KD16" s="78">
        <v>46.0</v>
      </c>
      <c r="KE16" s="78">
        <v>46.0</v>
      </c>
      <c r="KF16" s="89"/>
      <c r="KG16" s="79">
        <v>137.0</v>
      </c>
      <c r="KH16" s="238">
        <v>33.0</v>
      </c>
      <c r="KI16" s="238">
        <v>90.0</v>
      </c>
      <c r="KJ16" s="238">
        <v>4.5</v>
      </c>
      <c r="KK16" s="79"/>
      <c r="KL16" s="79">
        <v>1.0</v>
      </c>
      <c r="KM16" s="79">
        <v>52.0</v>
      </c>
      <c r="KN16" s="79">
        <v>52.0</v>
      </c>
      <c r="KO16" s="79">
        <v>137.0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60.0</v>
      </c>
      <c r="KW16" s="89"/>
      <c r="KX16" s="81">
        <v>130.0</v>
      </c>
      <c r="KY16" s="81">
        <v>33.0</v>
      </c>
      <c r="KZ16" s="81">
        <v>204.0</v>
      </c>
      <c r="LA16" s="81">
        <v>10.0</v>
      </c>
      <c r="LB16" s="81">
        <v>2.0</v>
      </c>
      <c r="LC16" s="81">
        <v>3.0</v>
      </c>
      <c r="LD16" s="81">
        <v>52.0</v>
      </c>
      <c r="LE16" s="81">
        <v>52.0</v>
      </c>
      <c r="LF16" s="81">
        <v>130.0</v>
      </c>
      <c r="LG16" s="81">
        <v>33.0</v>
      </c>
      <c r="LH16" s="81">
        <v>410.0</v>
      </c>
      <c r="LI16" s="81">
        <v>20.1</v>
      </c>
      <c r="LJ16" s="81">
        <v>5.0</v>
      </c>
      <c r="LK16" s="81">
        <v>5.0</v>
      </c>
      <c r="LL16" s="81">
        <v>52.0</v>
      </c>
      <c r="LM16" s="81">
        <v>52.0</v>
      </c>
      <c r="LN16" s="89"/>
      <c r="LO16" s="83">
        <v>330.0</v>
      </c>
      <c r="LP16" s="82">
        <v>335.0</v>
      </c>
      <c r="LQ16" s="82">
        <v>181.0</v>
      </c>
      <c r="LR16" s="83">
        <v>66.0</v>
      </c>
      <c r="LS16" s="82">
        <v>322.0</v>
      </c>
      <c r="LT16" s="83">
        <v>64.0</v>
      </c>
      <c r="LU16" s="83">
        <v>12.0</v>
      </c>
      <c r="LV16" s="83">
        <v>138.0</v>
      </c>
      <c r="LW16" s="83">
        <v>122.0</v>
      </c>
      <c r="LX16" s="83">
        <v>58.0</v>
      </c>
      <c r="LY16" s="83">
        <v>53.0</v>
      </c>
      <c r="LZ16" s="83">
        <v>12.0</v>
      </c>
      <c r="MA16" s="83">
        <v>117.0</v>
      </c>
      <c r="MB16" s="83">
        <v>5.3</v>
      </c>
      <c r="MC16" s="83">
        <v>139.0</v>
      </c>
      <c r="MD16" s="83">
        <v>213.0</v>
      </c>
      <c r="ME16" s="83">
        <v>79.0</v>
      </c>
      <c r="MF16" s="83">
        <v>60.0</v>
      </c>
      <c r="MG16" s="83">
        <v>12.0</v>
      </c>
      <c r="MH16" s="83">
        <v>0.0</v>
      </c>
      <c r="MI16" s="83">
        <v>0.0</v>
      </c>
      <c r="MJ16" s="83">
        <v>119.0</v>
      </c>
      <c r="MK16" s="83">
        <v>0.0</v>
      </c>
      <c r="ML16" s="83">
        <v>48.0</v>
      </c>
      <c r="MM16" s="83">
        <v>48.0</v>
      </c>
      <c r="MN16" s="83">
        <v>5.0</v>
      </c>
      <c r="MO16" s="86"/>
      <c r="MP16" s="87"/>
      <c r="MQ16" s="87"/>
      <c r="MR16" s="87"/>
      <c r="MS16" s="87"/>
      <c r="MT16" s="83">
        <v>5.2</v>
      </c>
      <c r="MU16" s="83">
        <v>2.3</v>
      </c>
      <c r="MV16" s="83">
        <v>87.0</v>
      </c>
      <c r="MW16" s="83">
        <v>36.0</v>
      </c>
      <c r="MX16" s="83">
        <v>40.0</v>
      </c>
      <c r="MY16" s="88" t="s">
        <v>96</v>
      </c>
      <c r="MZ16" s="83">
        <v>5.0</v>
      </c>
      <c r="NA16" s="87"/>
      <c r="NB16" s="83">
        <v>16.5</v>
      </c>
      <c r="NC16" s="83">
        <v>5.3</v>
      </c>
      <c r="ND16" s="83">
        <v>303.0</v>
      </c>
      <c r="NE16" s="83">
        <v>34.0</v>
      </c>
      <c r="NF16" s="83">
        <v>43.0</v>
      </c>
      <c r="NG16" s="83">
        <v>42.0</v>
      </c>
      <c r="NH16" s="83">
        <v>5.0</v>
      </c>
      <c r="NI16" s="87"/>
      <c r="NJ16" s="83">
        <v>0.0</v>
      </c>
      <c r="NK16" s="83">
        <v>0.0</v>
      </c>
      <c r="NL16" s="83">
        <v>0.0</v>
      </c>
      <c r="NM16" s="83">
        <v>35.0</v>
      </c>
      <c r="NN16" s="83">
        <v>46.0</v>
      </c>
      <c r="NO16" s="83">
        <v>50.0</v>
      </c>
      <c r="NP16" s="83">
        <v>4.0</v>
      </c>
    </row>
    <row r="17" ht="14.25" customHeight="1">
      <c r="A17" s="49">
        <v>0.166666666666667</v>
      </c>
      <c r="B17" s="50"/>
      <c r="C17" s="51">
        <v>50.25</v>
      </c>
      <c r="D17" s="52">
        <v>340.0</v>
      </c>
      <c r="E17" s="91">
        <v>134.0</v>
      </c>
      <c r="F17" s="53">
        <v>106.0</v>
      </c>
      <c r="G17" s="53">
        <v>22.9</v>
      </c>
      <c r="H17" s="54"/>
      <c r="I17" s="53">
        <v>6.0</v>
      </c>
      <c r="J17" s="53">
        <v>50.0</v>
      </c>
      <c r="K17" s="53">
        <v>49.0</v>
      </c>
      <c r="L17" s="53">
        <v>139.0</v>
      </c>
      <c r="M17" s="53">
        <v>106.0</v>
      </c>
      <c r="N17" s="53">
        <v>25.8</v>
      </c>
      <c r="O17" s="54"/>
      <c r="P17" s="53">
        <v>6.0</v>
      </c>
      <c r="Q17" s="53">
        <v>56.0</v>
      </c>
      <c r="R17" s="53">
        <v>51.0</v>
      </c>
      <c r="S17" s="53">
        <v>342.8</v>
      </c>
      <c r="T17" s="53">
        <v>341.0</v>
      </c>
      <c r="U17" s="53">
        <v>198.5</v>
      </c>
      <c r="V17" s="54"/>
      <c r="W17" s="53">
        <v>338.6</v>
      </c>
      <c r="X17" s="53">
        <v>317.8</v>
      </c>
      <c r="Y17" s="53">
        <v>166.1</v>
      </c>
      <c r="Z17" s="54"/>
      <c r="AA17" s="53">
        <v>342.7</v>
      </c>
      <c r="AB17" s="53">
        <v>410.8</v>
      </c>
      <c r="AC17" s="53">
        <v>235.4</v>
      </c>
      <c r="AD17" s="54"/>
      <c r="AE17" s="53">
        <v>342.5</v>
      </c>
      <c r="AF17" s="53">
        <v>375.1</v>
      </c>
      <c r="AG17" s="53">
        <v>212.8</v>
      </c>
      <c r="AH17" s="54"/>
      <c r="AI17" s="53">
        <v>349.9</v>
      </c>
      <c r="AJ17" s="53">
        <v>486.3</v>
      </c>
      <c r="AK17" s="53">
        <v>290.7</v>
      </c>
      <c r="AL17" s="54"/>
      <c r="AM17" s="53">
        <v>341.9</v>
      </c>
      <c r="AN17" s="53">
        <v>497.1</v>
      </c>
      <c r="AO17" s="53">
        <v>278.3</v>
      </c>
      <c r="AP17" s="54"/>
      <c r="AQ17" s="53">
        <v>134.0</v>
      </c>
      <c r="AR17" s="53">
        <v>106.0</v>
      </c>
      <c r="AS17" s="55">
        <v>22.9</v>
      </c>
      <c r="AT17" s="54"/>
      <c r="AU17" s="53">
        <v>139.0</v>
      </c>
      <c r="AV17" s="53">
        <v>106.0</v>
      </c>
      <c r="AW17" s="53">
        <v>25.8</v>
      </c>
      <c r="AX17" s="54"/>
      <c r="AY17" s="53">
        <v>134.0</v>
      </c>
      <c r="AZ17" s="54"/>
      <c r="BA17" s="54"/>
      <c r="BB17" s="54"/>
      <c r="BC17" s="89"/>
      <c r="BD17" s="127">
        <v>139.0</v>
      </c>
      <c r="BE17" s="53">
        <v>0.0</v>
      </c>
      <c r="BF17" s="53">
        <v>0.0</v>
      </c>
      <c r="BG17" s="53">
        <v>0.0</v>
      </c>
      <c r="BH17" s="54"/>
      <c r="BI17" s="53">
        <v>2.0</v>
      </c>
      <c r="BJ17" s="127">
        <v>80.0</v>
      </c>
      <c r="BK17" s="127">
        <v>58.0</v>
      </c>
      <c r="BL17" s="89"/>
      <c r="BM17" s="58">
        <v>341.0</v>
      </c>
      <c r="BN17" s="58">
        <v>145.0</v>
      </c>
      <c r="BO17" s="58">
        <v>190.0</v>
      </c>
      <c r="BP17" s="58">
        <v>9.5</v>
      </c>
      <c r="BQ17" s="59"/>
      <c r="BR17" s="58">
        <v>6.0</v>
      </c>
      <c r="BS17" s="58">
        <v>56.0</v>
      </c>
      <c r="BT17" s="58">
        <v>55.0</v>
      </c>
      <c r="BU17" s="59">
        <f t="shared" ref="BU17:BU37" si="10">BM17</f>
        <v>341</v>
      </c>
      <c r="BV17" s="58">
        <v>355.0</v>
      </c>
      <c r="BW17" s="58">
        <v>209.0</v>
      </c>
      <c r="BX17" s="58">
        <v>21.0</v>
      </c>
      <c r="BY17" s="58">
        <v>334.0</v>
      </c>
      <c r="BZ17" s="58">
        <v>369.0</v>
      </c>
      <c r="CA17" s="58">
        <v>207.0</v>
      </c>
      <c r="CB17" s="58">
        <v>19.0</v>
      </c>
      <c r="CC17" s="58">
        <v>341.0</v>
      </c>
      <c r="CD17" s="58">
        <v>300.0</v>
      </c>
      <c r="CE17" s="58">
        <v>170.0</v>
      </c>
      <c r="CF17" s="58">
        <v>4.0</v>
      </c>
      <c r="CG17" s="58">
        <v>333.0</v>
      </c>
      <c r="CH17" s="58">
        <v>306.0</v>
      </c>
      <c r="CI17" s="58">
        <v>171.0</v>
      </c>
      <c r="CJ17" s="58">
        <v>4.0</v>
      </c>
      <c r="CK17" s="58">
        <v>346.0</v>
      </c>
      <c r="CL17" s="58">
        <v>286.0</v>
      </c>
      <c r="CM17" s="58">
        <v>94.0</v>
      </c>
      <c r="CN17" s="58">
        <v>4.0</v>
      </c>
      <c r="CO17" s="58">
        <v>331.0</v>
      </c>
      <c r="CP17" s="58">
        <v>295.0</v>
      </c>
      <c r="CQ17" s="58">
        <v>146.0</v>
      </c>
      <c r="CR17" s="58">
        <v>9.0</v>
      </c>
      <c r="CS17" s="58">
        <v>336.0</v>
      </c>
      <c r="CT17" s="58">
        <v>272.0</v>
      </c>
      <c r="CU17" s="58">
        <v>163.0</v>
      </c>
      <c r="CV17" s="58">
        <v>87.0</v>
      </c>
      <c r="CW17" s="58">
        <v>337.0</v>
      </c>
      <c r="CX17" s="58">
        <v>377.0</v>
      </c>
      <c r="CY17" s="58">
        <v>140.0</v>
      </c>
      <c r="CZ17" s="58">
        <v>75.0</v>
      </c>
      <c r="DA17" s="58">
        <v>323.0</v>
      </c>
      <c r="DB17" s="58">
        <v>284.0</v>
      </c>
      <c r="DC17" s="58">
        <v>143.0</v>
      </c>
      <c r="DD17" s="58">
        <v>64.0</v>
      </c>
      <c r="DE17" s="59">
        <f t="shared" ref="DE17:DE37" si="11">BN17</f>
        <v>145</v>
      </c>
      <c r="DF17" s="58">
        <v>35.0</v>
      </c>
      <c r="DG17" s="59">
        <f t="shared" ref="DG17:DH17" si="9">BO17</f>
        <v>190</v>
      </c>
      <c r="DH17" s="59">
        <f t="shared" si="9"/>
        <v>9.5</v>
      </c>
      <c r="DI17" s="59"/>
      <c r="DJ17" s="58">
        <v>7.0</v>
      </c>
      <c r="DK17" s="58">
        <v>56.0</v>
      </c>
      <c r="DL17" s="58">
        <v>52.0</v>
      </c>
      <c r="DM17" s="89"/>
      <c r="DN17" s="61">
        <v>339.0</v>
      </c>
      <c r="DO17" s="61">
        <v>139.0</v>
      </c>
      <c r="DP17" s="61">
        <v>43.83</v>
      </c>
      <c r="DQ17" s="61">
        <v>24.25</v>
      </c>
      <c r="DR17" s="61">
        <v>7.14</v>
      </c>
      <c r="DS17" s="61">
        <v>8.0</v>
      </c>
      <c r="DT17" s="61">
        <v>37.0</v>
      </c>
      <c r="DU17" s="61">
        <v>41.7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342.0</v>
      </c>
      <c r="EF17" s="226">
        <v>137.0</v>
      </c>
      <c r="EG17" s="226">
        <v>110.0</v>
      </c>
      <c r="EH17" s="226">
        <v>4.4</v>
      </c>
      <c r="EI17" s="64"/>
      <c r="EJ17" s="226">
        <v>9.0</v>
      </c>
      <c r="EK17" s="226">
        <v>45.0</v>
      </c>
      <c r="EL17" s="226">
        <v>48.0</v>
      </c>
      <c r="EM17" s="226">
        <v>137.0</v>
      </c>
      <c r="EN17" s="226">
        <v>113.0</v>
      </c>
      <c r="EO17" s="226">
        <v>4.8</v>
      </c>
      <c r="EP17" s="64"/>
      <c r="EQ17" s="226">
        <v>9.0</v>
      </c>
      <c r="ER17" s="226">
        <v>45.0</v>
      </c>
      <c r="ES17" s="226">
        <v>49.0</v>
      </c>
      <c r="ET17" s="226">
        <v>341.0</v>
      </c>
      <c r="EU17" s="226">
        <v>0.0</v>
      </c>
      <c r="EV17" s="226">
        <v>0.0</v>
      </c>
      <c r="EW17" s="226">
        <v>0.0</v>
      </c>
      <c r="EX17" s="226">
        <v>339.0</v>
      </c>
      <c r="EY17" s="226">
        <v>257.0</v>
      </c>
      <c r="EZ17" s="226">
        <v>149.2</v>
      </c>
      <c r="FA17" s="226">
        <v>3.4</v>
      </c>
      <c r="FB17" s="226">
        <v>339.0</v>
      </c>
      <c r="FC17" s="226">
        <v>0.0</v>
      </c>
      <c r="FD17" s="226">
        <v>0.0</v>
      </c>
      <c r="FE17" s="226">
        <v>0.0</v>
      </c>
      <c r="FF17" s="226">
        <v>339.0</v>
      </c>
      <c r="FG17" s="226">
        <v>257.0</v>
      </c>
      <c r="FH17" s="226">
        <v>148.8</v>
      </c>
      <c r="FI17" s="226">
        <v>5.7</v>
      </c>
      <c r="FJ17" s="226">
        <v>342.0</v>
      </c>
      <c r="FK17" s="226">
        <v>247.0</v>
      </c>
      <c r="FL17" s="226">
        <v>142.3</v>
      </c>
      <c r="FM17" s="64"/>
      <c r="FN17" s="226">
        <v>342.0</v>
      </c>
      <c r="FO17" s="226">
        <v>262.0</v>
      </c>
      <c r="FP17" s="226">
        <v>142.4</v>
      </c>
      <c r="FQ17" s="226">
        <v>14.7</v>
      </c>
      <c r="FR17" s="226">
        <v>137.0</v>
      </c>
      <c r="FS17" s="64"/>
      <c r="FT17" s="226">
        <v>12.28</v>
      </c>
      <c r="FU17" s="64"/>
      <c r="FV17" s="226">
        <v>137.0</v>
      </c>
      <c r="FW17" s="64"/>
      <c r="FX17" s="64"/>
      <c r="FY17" s="64"/>
      <c r="FZ17" s="89"/>
      <c r="GA17" s="65">
        <v>341.0</v>
      </c>
      <c r="GB17" s="66">
        <v>376.9</v>
      </c>
      <c r="GC17" s="66">
        <v>205.62</v>
      </c>
      <c r="GD17" s="66">
        <v>25.8</v>
      </c>
      <c r="GE17" s="65">
        <v>341.0</v>
      </c>
      <c r="GF17" s="66">
        <v>345.1</v>
      </c>
      <c r="GG17" s="66">
        <v>204.7</v>
      </c>
      <c r="GH17" s="66">
        <v>28.14</v>
      </c>
      <c r="GI17" s="66">
        <v>341.0</v>
      </c>
      <c r="GJ17" s="66">
        <v>194.17</v>
      </c>
      <c r="GK17" s="66">
        <v>-113.66</v>
      </c>
      <c r="GL17" s="66">
        <v>-12.23</v>
      </c>
      <c r="GM17" s="65">
        <v>341.0</v>
      </c>
      <c r="GN17" s="66">
        <v>192.55</v>
      </c>
      <c r="GO17" s="66">
        <v>-112.82</v>
      </c>
      <c r="GP17" s="66">
        <v>-20.44</v>
      </c>
      <c r="GQ17" s="65">
        <v>341.0</v>
      </c>
      <c r="GR17" s="66">
        <v>163.39</v>
      </c>
      <c r="GS17" s="66">
        <v>-85.35</v>
      </c>
      <c r="GT17" s="66">
        <v>-3.35</v>
      </c>
      <c r="GU17" s="65">
        <v>341.0</v>
      </c>
      <c r="GV17" s="66">
        <v>137.45</v>
      </c>
      <c r="GW17" s="66">
        <v>-82.08</v>
      </c>
      <c r="GX17" s="66">
        <v>-4.19</v>
      </c>
      <c r="GY17" s="89"/>
      <c r="GZ17" s="98" t="s">
        <v>91</v>
      </c>
      <c r="HA17" s="99" t="s">
        <v>92</v>
      </c>
      <c r="HB17" s="98">
        <v>181.0</v>
      </c>
      <c r="HC17" s="97">
        <f t="shared" si="3"/>
        <v>9.05</v>
      </c>
      <c r="HD17" s="97">
        <f t="shared" si="4"/>
        <v>3.62</v>
      </c>
      <c r="HE17" s="98">
        <v>8.0</v>
      </c>
      <c r="HF17" s="99">
        <v>54.0</v>
      </c>
      <c r="HG17" s="99">
        <v>52.0</v>
      </c>
      <c r="HH17" s="98" t="s">
        <v>91</v>
      </c>
      <c r="HI17" s="98" t="s">
        <v>92</v>
      </c>
      <c r="HJ17" s="98">
        <v>251.0</v>
      </c>
      <c r="HK17" s="97">
        <f t="shared" si="5"/>
        <v>12.55</v>
      </c>
      <c r="HL17" s="97">
        <f t="shared" si="6"/>
        <v>5.02</v>
      </c>
      <c r="HM17" s="98">
        <v>5.0</v>
      </c>
      <c r="HN17" s="99">
        <v>52.0</v>
      </c>
      <c r="HO17" s="99">
        <v>52.0</v>
      </c>
      <c r="HP17" s="98" t="s">
        <v>91</v>
      </c>
      <c r="HQ17" s="98" t="s">
        <v>92</v>
      </c>
      <c r="HR17" s="98">
        <v>200.0</v>
      </c>
      <c r="HS17" s="97">
        <f t="shared" si="7"/>
        <v>10</v>
      </c>
      <c r="HT17" s="97">
        <f t="shared" si="8"/>
        <v>4</v>
      </c>
      <c r="HU17" s="98">
        <v>7.0</v>
      </c>
      <c r="HV17" s="99">
        <v>52.0</v>
      </c>
      <c r="HW17" s="99">
        <v>52.0</v>
      </c>
      <c r="HX17" s="89"/>
      <c r="HY17" s="72">
        <v>135.0</v>
      </c>
      <c r="HZ17" s="72">
        <v>33.0</v>
      </c>
      <c r="IA17" s="72">
        <v>62.0</v>
      </c>
      <c r="IB17" s="72">
        <v>3.1</v>
      </c>
      <c r="IC17" s="73"/>
      <c r="ID17" s="72">
        <v>2.0</v>
      </c>
      <c r="IE17" s="72">
        <v>58.0</v>
      </c>
      <c r="IF17" s="72">
        <v>38.0</v>
      </c>
      <c r="IG17" s="89"/>
      <c r="IH17" s="75">
        <v>137.0</v>
      </c>
      <c r="II17" s="75">
        <v>33.4</v>
      </c>
      <c r="IJ17" s="75">
        <v>232.0</v>
      </c>
      <c r="IK17" s="75">
        <v>11.9</v>
      </c>
      <c r="IL17" s="75">
        <v>12.9</v>
      </c>
      <c r="IM17" s="75">
        <v>6.0</v>
      </c>
      <c r="IN17" s="75">
        <v>42.0</v>
      </c>
      <c r="IO17" s="75">
        <v>40.0</v>
      </c>
      <c r="IP17" s="75">
        <v>137.0</v>
      </c>
      <c r="IQ17" s="75">
        <v>34.2</v>
      </c>
      <c r="IR17" s="75">
        <v>54.0</v>
      </c>
      <c r="IS17" s="75">
        <v>3.1</v>
      </c>
      <c r="IT17" s="75">
        <v>3.2</v>
      </c>
      <c r="IU17" s="75">
        <v>12.0</v>
      </c>
      <c r="IV17" s="75">
        <v>48.0</v>
      </c>
      <c r="IW17" s="75">
        <v>46.0</v>
      </c>
      <c r="IX17" s="89"/>
      <c r="IY17" s="149">
        <v>138.55</v>
      </c>
      <c r="IZ17" s="149">
        <v>34.54</v>
      </c>
      <c r="JA17" s="149">
        <v>426.2</v>
      </c>
      <c r="JB17" s="149">
        <v>21.31</v>
      </c>
      <c r="JC17" s="149">
        <v>8.13</v>
      </c>
      <c r="JD17" s="149">
        <v>3.0</v>
      </c>
      <c r="JE17" s="149">
        <v>62.64</v>
      </c>
      <c r="JF17" s="149">
        <v>47.32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150">
        <v>138.0</v>
      </c>
      <c r="JQ17" s="150">
        <v>32.2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38.0</v>
      </c>
      <c r="JW17" s="78">
        <v>38.0</v>
      </c>
      <c r="JX17" s="150">
        <v>138.0</v>
      </c>
      <c r="JY17" s="150">
        <v>34.3</v>
      </c>
      <c r="JZ17" s="150">
        <v>86.0</v>
      </c>
      <c r="KA17" s="150">
        <v>4.7</v>
      </c>
      <c r="KB17" s="150">
        <v>1.8</v>
      </c>
      <c r="KC17" s="150">
        <v>2.0</v>
      </c>
      <c r="KD17" s="78">
        <v>45.0</v>
      </c>
      <c r="KE17" s="78">
        <v>45.0</v>
      </c>
      <c r="KF17" s="89"/>
      <c r="KG17" s="79">
        <v>138.0</v>
      </c>
      <c r="KH17" s="238">
        <v>33.0</v>
      </c>
      <c r="KI17" s="238">
        <v>88.0</v>
      </c>
      <c r="KJ17" s="238">
        <v>4.4</v>
      </c>
      <c r="KK17" s="79"/>
      <c r="KL17" s="79">
        <v>1.0</v>
      </c>
      <c r="KM17" s="79">
        <v>52.0</v>
      </c>
      <c r="KN17" s="79">
        <v>52.0</v>
      </c>
      <c r="KO17" s="79">
        <v>138.0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60.0</v>
      </c>
      <c r="KW17" s="89"/>
      <c r="KX17" s="81">
        <v>130.0</v>
      </c>
      <c r="KY17" s="81">
        <v>33.0</v>
      </c>
      <c r="KZ17" s="81">
        <v>196.0</v>
      </c>
      <c r="LA17" s="81">
        <v>9.6</v>
      </c>
      <c r="LB17" s="81">
        <v>2.0</v>
      </c>
      <c r="LC17" s="81">
        <v>3.0</v>
      </c>
      <c r="LD17" s="81">
        <v>51.0</v>
      </c>
      <c r="LE17" s="81">
        <v>51.0</v>
      </c>
      <c r="LF17" s="81">
        <v>130.0</v>
      </c>
      <c r="LG17" s="81">
        <v>33.0</v>
      </c>
      <c r="LH17" s="81">
        <v>302.0</v>
      </c>
      <c r="LI17" s="81">
        <v>14.8</v>
      </c>
      <c r="LJ17" s="81">
        <v>5.0</v>
      </c>
      <c r="LK17" s="81">
        <v>5.0</v>
      </c>
      <c r="LL17" s="81">
        <v>52.0</v>
      </c>
      <c r="LM17" s="81">
        <v>52.0</v>
      </c>
      <c r="LN17" s="89"/>
      <c r="LO17" s="83">
        <v>332.0</v>
      </c>
      <c r="LP17" s="82">
        <v>317.0</v>
      </c>
      <c r="LQ17" s="82">
        <v>173.0</v>
      </c>
      <c r="LR17" s="83">
        <v>67.0</v>
      </c>
      <c r="LS17" s="82">
        <v>321.0</v>
      </c>
      <c r="LT17" s="83">
        <v>56.0</v>
      </c>
      <c r="LU17" s="83">
        <v>7.7</v>
      </c>
      <c r="LV17" s="83">
        <v>140.0</v>
      </c>
      <c r="LW17" s="83">
        <v>105.0</v>
      </c>
      <c r="LX17" s="83">
        <v>57.0</v>
      </c>
      <c r="LY17" s="83">
        <v>53.0</v>
      </c>
      <c r="LZ17" s="83">
        <v>12.0</v>
      </c>
      <c r="MA17" s="83">
        <v>117.0</v>
      </c>
      <c r="MB17" s="83">
        <v>5.3</v>
      </c>
      <c r="MC17" s="83">
        <v>141.0</v>
      </c>
      <c r="MD17" s="83">
        <v>212.0</v>
      </c>
      <c r="ME17" s="83">
        <v>78.0</v>
      </c>
      <c r="MF17" s="83">
        <v>60.0</v>
      </c>
      <c r="MG17" s="83">
        <v>12.0</v>
      </c>
      <c r="MH17" s="83">
        <v>0.0</v>
      </c>
      <c r="MI17" s="83">
        <v>0.0</v>
      </c>
      <c r="MJ17" s="83">
        <v>119.0</v>
      </c>
      <c r="MK17" s="83">
        <v>0.0</v>
      </c>
      <c r="ML17" s="83">
        <v>48.0</v>
      </c>
      <c r="MM17" s="83">
        <v>48.0</v>
      </c>
      <c r="MN17" s="83">
        <v>5.0</v>
      </c>
      <c r="MO17" s="86"/>
      <c r="MP17" s="87"/>
      <c r="MQ17" s="87"/>
      <c r="MR17" s="87"/>
      <c r="MS17" s="87"/>
      <c r="MT17" s="83">
        <v>5.0</v>
      </c>
      <c r="MU17" s="83">
        <v>2.0</v>
      </c>
      <c r="MV17" s="83">
        <v>85.0</v>
      </c>
      <c r="MW17" s="83">
        <v>36.0</v>
      </c>
      <c r="MX17" s="83">
        <v>40.0</v>
      </c>
      <c r="MY17" s="88" t="s">
        <v>96</v>
      </c>
      <c r="MZ17" s="83">
        <v>5.0</v>
      </c>
      <c r="NA17" s="87"/>
      <c r="NB17" s="83">
        <v>19.0</v>
      </c>
      <c r="NC17" s="83">
        <v>6.0</v>
      </c>
      <c r="ND17" s="83">
        <v>346.0</v>
      </c>
      <c r="NE17" s="83">
        <v>34.0</v>
      </c>
      <c r="NF17" s="83">
        <v>43.0</v>
      </c>
      <c r="NG17" s="83">
        <v>42.0</v>
      </c>
      <c r="NH17" s="83">
        <v>5.0</v>
      </c>
      <c r="NI17" s="87"/>
      <c r="NJ17" s="83">
        <v>0.0</v>
      </c>
      <c r="NK17" s="83">
        <v>0.0</v>
      </c>
      <c r="NL17" s="83">
        <v>0.0</v>
      </c>
      <c r="NM17" s="83">
        <v>35.0</v>
      </c>
      <c r="NN17" s="83">
        <v>46.0</v>
      </c>
      <c r="NO17" s="83">
        <v>50.0</v>
      </c>
      <c r="NP17" s="83">
        <v>4.0</v>
      </c>
    </row>
    <row r="18" ht="14.25" customHeight="1">
      <c r="A18" s="49">
        <v>0.208333333333334</v>
      </c>
      <c r="B18" s="50"/>
      <c r="C18" s="51">
        <v>50.15</v>
      </c>
      <c r="D18" s="52">
        <v>338.0</v>
      </c>
      <c r="E18" s="53">
        <v>134.0</v>
      </c>
      <c r="F18" s="53">
        <v>125.0</v>
      </c>
      <c r="G18" s="53">
        <v>27.2</v>
      </c>
      <c r="H18" s="54"/>
      <c r="I18" s="53">
        <v>6.0</v>
      </c>
      <c r="J18" s="53">
        <v>49.0</v>
      </c>
      <c r="K18" s="53">
        <v>49.0</v>
      </c>
      <c r="L18" s="53">
        <v>140.0</v>
      </c>
      <c r="M18" s="53">
        <v>71.0</v>
      </c>
      <c r="N18" s="53">
        <v>16.9</v>
      </c>
      <c r="O18" s="54"/>
      <c r="P18" s="53">
        <v>6.0</v>
      </c>
      <c r="Q18" s="53">
        <v>56.0</v>
      </c>
      <c r="R18" s="53">
        <v>51.0</v>
      </c>
      <c r="S18" s="53">
        <v>343.1</v>
      </c>
      <c r="T18" s="53">
        <v>330.0</v>
      </c>
      <c r="U18" s="53">
        <v>194.4</v>
      </c>
      <c r="V18" s="54"/>
      <c r="W18" s="53">
        <v>339.2</v>
      </c>
      <c r="X18" s="53">
        <v>305.4</v>
      </c>
      <c r="Y18" s="53">
        <v>156.8</v>
      </c>
      <c r="Z18" s="54"/>
      <c r="AA18" s="53">
        <v>342.9</v>
      </c>
      <c r="AB18" s="53">
        <v>427.6</v>
      </c>
      <c r="AC18" s="53">
        <v>245.2</v>
      </c>
      <c r="AD18" s="54"/>
      <c r="AE18" s="53">
        <v>342.3</v>
      </c>
      <c r="AF18" s="53">
        <v>391.9</v>
      </c>
      <c r="AG18" s="53">
        <v>221.2</v>
      </c>
      <c r="AH18" s="54"/>
      <c r="AI18" s="53">
        <v>350.0</v>
      </c>
      <c r="AJ18" s="53">
        <v>490.7</v>
      </c>
      <c r="AK18" s="53">
        <v>293.5</v>
      </c>
      <c r="AL18" s="54"/>
      <c r="AM18" s="53">
        <v>341.3</v>
      </c>
      <c r="AN18" s="53">
        <v>503.2</v>
      </c>
      <c r="AO18" s="53">
        <v>280.6</v>
      </c>
      <c r="AP18" s="54"/>
      <c r="AQ18" s="53">
        <v>134.0</v>
      </c>
      <c r="AR18" s="53">
        <v>125.0</v>
      </c>
      <c r="AS18" s="55">
        <v>27.2</v>
      </c>
      <c r="AT18" s="54"/>
      <c r="AU18" s="53">
        <v>140.0</v>
      </c>
      <c r="AV18" s="53">
        <v>71.0</v>
      </c>
      <c r="AW18" s="53">
        <v>16.9</v>
      </c>
      <c r="AX18" s="54"/>
      <c r="AY18" s="53">
        <v>134.0</v>
      </c>
      <c r="AZ18" s="54"/>
      <c r="BA18" s="54"/>
      <c r="BB18" s="54"/>
      <c r="BC18" s="89"/>
      <c r="BD18" s="127">
        <v>140.0</v>
      </c>
      <c r="BE18" s="53">
        <v>0.0</v>
      </c>
      <c r="BF18" s="53">
        <v>0.0</v>
      </c>
      <c r="BG18" s="53">
        <v>0.0</v>
      </c>
      <c r="BH18" s="54"/>
      <c r="BI18" s="53">
        <v>2.0</v>
      </c>
      <c r="BJ18" s="127">
        <v>80.0</v>
      </c>
      <c r="BK18" s="127">
        <v>58.0</v>
      </c>
      <c r="BL18" s="89"/>
      <c r="BM18" s="58">
        <v>341.0</v>
      </c>
      <c r="BN18" s="58">
        <v>145.0</v>
      </c>
      <c r="BO18" s="58">
        <v>210.0</v>
      </c>
      <c r="BP18" s="58">
        <v>10.5</v>
      </c>
      <c r="BQ18" s="59"/>
      <c r="BR18" s="58">
        <v>6.0</v>
      </c>
      <c r="BS18" s="58">
        <v>56.0</v>
      </c>
      <c r="BT18" s="58">
        <v>55.0</v>
      </c>
      <c r="BU18" s="59">
        <f t="shared" si="10"/>
        <v>341</v>
      </c>
      <c r="BV18" s="58">
        <v>361.0</v>
      </c>
      <c r="BW18" s="58">
        <v>208.0</v>
      </c>
      <c r="BX18" s="58">
        <v>22.0</v>
      </c>
      <c r="BY18" s="58">
        <v>334.0</v>
      </c>
      <c r="BZ18" s="58">
        <v>376.0</v>
      </c>
      <c r="CA18" s="58">
        <v>208.0</v>
      </c>
      <c r="CB18" s="58">
        <v>17.0</v>
      </c>
      <c r="CC18" s="58">
        <v>341.0</v>
      </c>
      <c r="CD18" s="58">
        <v>312.0</v>
      </c>
      <c r="CE18" s="58">
        <v>180.0</v>
      </c>
      <c r="CF18" s="58">
        <v>14.0</v>
      </c>
      <c r="CG18" s="58">
        <v>333.0</v>
      </c>
      <c r="CH18" s="58">
        <v>320.0</v>
      </c>
      <c r="CI18" s="58">
        <v>177.0</v>
      </c>
      <c r="CJ18" s="58">
        <v>5.0</v>
      </c>
      <c r="CK18" s="58">
        <v>346.0</v>
      </c>
      <c r="CL18" s="58">
        <v>142.0</v>
      </c>
      <c r="CM18" s="58">
        <v>94.0</v>
      </c>
      <c r="CN18" s="58">
        <v>4.0</v>
      </c>
      <c r="CO18" s="58">
        <v>332.0</v>
      </c>
      <c r="CP18" s="58">
        <v>301.0</v>
      </c>
      <c r="CQ18" s="58">
        <v>148.0</v>
      </c>
      <c r="CR18" s="58">
        <v>9.0</v>
      </c>
      <c r="CS18" s="58">
        <v>334.0</v>
      </c>
      <c r="CT18" s="58">
        <v>281.0</v>
      </c>
      <c r="CU18" s="58">
        <v>168.0</v>
      </c>
      <c r="CV18" s="58">
        <v>92.0</v>
      </c>
      <c r="CW18" s="58">
        <v>337.0</v>
      </c>
      <c r="CX18" s="58">
        <v>283.0</v>
      </c>
      <c r="CY18" s="58">
        <v>144.0</v>
      </c>
      <c r="CZ18" s="58">
        <v>75.0</v>
      </c>
      <c r="DA18" s="58">
        <v>323.0</v>
      </c>
      <c r="DB18" s="58">
        <v>291.0</v>
      </c>
      <c r="DC18" s="58">
        <v>145.0</v>
      </c>
      <c r="DD18" s="58">
        <v>62.0</v>
      </c>
      <c r="DE18" s="59">
        <f t="shared" si="11"/>
        <v>145</v>
      </c>
      <c r="DF18" s="58">
        <v>35.0</v>
      </c>
      <c r="DG18" s="59">
        <f t="shared" ref="DG18:DH18" si="12">BO18</f>
        <v>210</v>
      </c>
      <c r="DH18" s="59">
        <f t="shared" si="12"/>
        <v>10.5</v>
      </c>
      <c r="DI18" s="59"/>
      <c r="DJ18" s="58">
        <v>7.0</v>
      </c>
      <c r="DK18" s="58">
        <v>56.0</v>
      </c>
      <c r="DL18" s="58">
        <v>54.0</v>
      </c>
      <c r="DM18" s="89"/>
      <c r="DN18" s="61">
        <v>339.0</v>
      </c>
      <c r="DO18" s="61">
        <v>139.0</v>
      </c>
      <c r="DP18" s="61">
        <v>44.8</v>
      </c>
      <c r="DQ18" s="61">
        <v>24.85</v>
      </c>
      <c r="DR18" s="61">
        <v>7.3</v>
      </c>
      <c r="DS18" s="61">
        <v>8.0</v>
      </c>
      <c r="DT18" s="61">
        <v>38.0</v>
      </c>
      <c r="DU18" s="61">
        <v>43.6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340.0</v>
      </c>
      <c r="EF18" s="226">
        <v>137.0</v>
      </c>
      <c r="EG18" s="226">
        <v>92.0</v>
      </c>
      <c r="EH18" s="226">
        <v>3.7</v>
      </c>
      <c r="EI18" s="64"/>
      <c r="EJ18" s="226">
        <v>9.0</v>
      </c>
      <c r="EK18" s="226">
        <v>45.0</v>
      </c>
      <c r="EL18" s="226">
        <v>47.0</v>
      </c>
      <c r="EM18" s="226">
        <v>137.0</v>
      </c>
      <c r="EN18" s="226">
        <v>113.0</v>
      </c>
      <c r="EO18" s="226">
        <v>4.8</v>
      </c>
      <c r="EP18" s="64"/>
      <c r="EQ18" s="226">
        <v>9.0</v>
      </c>
      <c r="ER18" s="226">
        <v>45.0</v>
      </c>
      <c r="ES18" s="226">
        <v>47.0</v>
      </c>
      <c r="ET18" s="226">
        <v>341.0</v>
      </c>
      <c r="EU18" s="226">
        <v>0.0</v>
      </c>
      <c r="EV18" s="226">
        <v>0.0</v>
      </c>
      <c r="EW18" s="226">
        <v>0.0</v>
      </c>
      <c r="EX18" s="226">
        <v>339.0</v>
      </c>
      <c r="EY18" s="226">
        <v>258.0</v>
      </c>
      <c r="EZ18" s="226">
        <v>149.2</v>
      </c>
      <c r="FA18" s="226">
        <v>3.7</v>
      </c>
      <c r="FB18" s="226">
        <v>339.0</v>
      </c>
      <c r="FC18" s="226">
        <v>0.0</v>
      </c>
      <c r="FD18" s="226">
        <v>0.0</v>
      </c>
      <c r="FE18" s="226">
        <v>0.0</v>
      </c>
      <c r="FF18" s="226">
        <v>338.0</v>
      </c>
      <c r="FG18" s="226">
        <v>258.0</v>
      </c>
      <c r="FH18" s="226">
        <v>148.8</v>
      </c>
      <c r="FI18" s="226">
        <v>5.8</v>
      </c>
      <c r="FJ18" s="226">
        <v>340.0</v>
      </c>
      <c r="FK18" s="226">
        <v>249.0</v>
      </c>
      <c r="FL18" s="226">
        <v>143.0</v>
      </c>
      <c r="FM18" s="64"/>
      <c r="FN18" s="226">
        <v>342.0</v>
      </c>
      <c r="FO18" s="226">
        <v>227.0</v>
      </c>
      <c r="FP18" s="226">
        <v>143.0</v>
      </c>
      <c r="FQ18" s="226">
        <v>16.6</v>
      </c>
      <c r="FR18" s="226">
        <v>137.0</v>
      </c>
      <c r="FS18" s="64"/>
      <c r="FT18" s="226">
        <v>12.41</v>
      </c>
      <c r="FU18" s="64"/>
      <c r="FV18" s="226">
        <v>137.0</v>
      </c>
      <c r="FW18" s="64"/>
      <c r="FX18" s="64"/>
      <c r="FY18" s="64"/>
      <c r="FZ18" s="89"/>
      <c r="GA18" s="65">
        <v>340.0</v>
      </c>
      <c r="GB18" s="66">
        <v>456.62</v>
      </c>
      <c r="GC18" s="66">
        <v>282.85</v>
      </c>
      <c r="GD18" s="66">
        <v>11.73</v>
      </c>
      <c r="GE18" s="66">
        <v>340.0</v>
      </c>
      <c r="GF18" s="66">
        <v>483.24</v>
      </c>
      <c r="GG18" s="66">
        <v>278.67</v>
      </c>
      <c r="GH18" s="66">
        <v>15.91</v>
      </c>
      <c r="GI18" s="66">
        <v>340.0</v>
      </c>
      <c r="GJ18" s="66">
        <v>250.88</v>
      </c>
      <c r="GK18" s="66">
        <v>-143.06</v>
      </c>
      <c r="GL18" s="66">
        <v>-19.6</v>
      </c>
      <c r="GM18" s="66">
        <v>340.0</v>
      </c>
      <c r="GN18" s="66">
        <v>230.21</v>
      </c>
      <c r="GO18" s="66">
        <v>-143.06</v>
      </c>
      <c r="GP18" s="66">
        <v>-28.14</v>
      </c>
      <c r="GQ18" s="66">
        <v>340.0</v>
      </c>
      <c r="GR18" s="66">
        <v>222.15</v>
      </c>
      <c r="GS18" s="66">
        <v>-139.04</v>
      </c>
      <c r="GT18" s="66">
        <v>12.31</v>
      </c>
      <c r="GU18" s="66">
        <v>340.0</v>
      </c>
      <c r="GV18" s="66">
        <v>240.33</v>
      </c>
      <c r="GW18" s="66">
        <v>-135.77</v>
      </c>
      <c r="GX18" s="66">
        <v>9.55</v>
      </c>
      <c r="GY18" s="89"/>
      <c r="GZ18" s="98" t="s">
        <v>91</v>
      </c>
      <c r="HA18" s="99" t="s">
        <v>92</v>
      </c>
      <c r="HB18" s="98">
        <v>70.0</v>
      </c>
      <c r="HC18" s="97">
        <f t="shared" si="3"/>
        <v>3.5</v>
      </c>
      <c r="HD18" s="97">
        <f t="shared" si="4"/>
        <v>1.4</v>
      </c>
      <c r="HE18" s="98">
        <v>8.0</v>
      </c>
      <c r="HF18" s="99">
        <v>54.0</v>
      </c>
      <c r="HG18" s="99">
        <v>52.0</v>
      </c>
      <c r="HH18" s="98" t="s">
        <v>91</v>
      </c>
      <c r="HI18" s="98" t="s">
        <v>92</v>
      </c>
      <c r="HJ18" s="98">
        <v>275.0</v>
      </c>
      <c r="HK18" s="97">
        <f t="shared" si="5"/>
        <v>13.75</v>
      </c>
      <c r="HL18" s="97">
        <f t="shared" si="6"/>
        <v>5.5</v>
      </c>
      <c r="HM18" s="98">
        <v>5.0</v>
      </c>
      <c r="HN18" s="99">
        <v>52.0</v>
      </c>
      <c r="HO18" s="99">
        <v>52.0</v>
      </c>
      <c r="HP18" s="98" t="s">
        <v>91</v>
      </c>
      <c r="HQ18" s="98" t="s">
        <v>92</v>
      </c>
      <c r="HR18" s="98">
        <v>256.0</v>
      </c>
      <c r="HS18" s="97">
        <f t="shared" si="7"/>
        <v>12.8</v>
      </c>
      <c r="HT18" s="97">
        <f t="shared" si="8"/>
        <v>5.12</v>
      </c>
      <c r="HU18" s="98">
        <v>7.0</v>
      </c>
      <c r="HV18" s="99">
        <v>54.0</v>
      </c>
      <c r="HW18" s="99">
        <v>54.0</v>
      </c>
      <c r="HX18" s="89"/>
      <c r="HY18" s="72">
        <v>135.0</v>
      </c>
      <c r="HZ18" s="72">
        <v>33.0</v>
      </c>
      <c r="IA18" s="72">
        <v>50.0</v>
      </c>
      <c r="IB18" s="72">
        <v>2.5</v>
      </c>
      <c r="IC18" s="73"/>
      <c r="ID18" s="72">
        <v>2.0</v>
      </c>
      <c r="IE18" s="72">
        <v>58.0</v>
      </c>
      <c r="IF18" s="72">
        <v>38.0</v>
      </c>
      <c r="IG18" s="89"/>
      <c r="IH18" s="75">
        <v>139.0</v>
      </c>
      <c r="II18" s="75">
        <v>33.7</v>
      </c>
      <c r="IJ18" s="75">
        <v>255.0</v>
      </c>
      <c r="IK18" s="75">
        <v>13.1</v>
      </c>
      <c r="IL18" s="75">
        <v>14.1</v>
      </c>
      <c r="IM18" s="75">
        <v>6.0</v>
      </c>
      <c r="IN18" s="75">
        <v>42.0</v>
      </c>
      <c r="IO18" s="75">
        <v>41.0</v>
      </c>
      <c r="IP18" s="75">
        <v>139.0</v>
      </c>
      <c r="IQ18" s="75">
        <v>34.2</v>
      </c>
      <c r="IR18" s="75">
        <v>54.0</v>
      </c>
      <c r="IS18" s="75">
        <v>3.1</v>
      </c>
      <c r="IT18" s="75">
        <v>3.2</v>
      </c>
      <c r="IU18" s="75">
        <v>12.0</v>
      </c>
      <c r="IV18" s="75">
        <v>48.0</v>
      </c>
      <c r="IW18" s="75">
        <v>46.0</v>
      </c>
      <c r="IX18" s="89"/>
      <c r="IY18" s="149">
        <v>138.66</v>
      </c>
      <c r="IZ18" s="149">
        <v>34.57</v>
      </c>
      <c r="JA18" s="149">
        <v>440.2</v>
      </c>
      <c r="JB18" s="149">
        <v>22.01</v>
      </c>
      <c r="JC18" s="149">
        <v>8.31</v>
      </c>
      <c r="JD18" s="149">
        <v>3.0</v>
      </c>
      <c r="JE18" s="149">
        <v>64.86</v>
      </c>
      <c r="JF18" s="149">
        <v>48.24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150">
        <v>138.0</v>
      </c>
      <c r="JQ18" s="150">
        <v>32.2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38.0</v>
      </c>
      <c r="JW18" s="78">
        <v>38.0</v>
      </c>
      <c r="JX18" s="150">
        <v>138.0</v>
      </c>
      <c r="JY18" s="150">
        <v>34.3</v>
      </c>
      <c r="JZ18" s="150">
        <v>92.0</v>
      </c>
      <c r="KA18" s="150">
        <v>5.0</v>
      </c>
      <c r="KB18" s="150">
        <v>1.8</v>
      </c>
      <c r="KC18" s="150">
        <v>2.0</v>
      </c>
      <c r="KD18" s="78">
        <v>45.0</v>
      </c>
      <c r="KE18" s="78">
        <v>45.0</v>
      </c>
      <c r="KF18" s="89"/>
      <c r="KG18" s="79">
        <v>138.0</v>
      </c>
      <c r="KH18" s="238">
        <v>33.0</v>
      </c>
      <c r="KI18" s="238">
        <v>92.0</v>
      </c>
      <c r="KJ18" s="238">
        <v>4.6</v>
      </c>
      <c r="KK18" s="79"/>
      <c r="KL18" s="79">
        <v>1.0</v>
      </c>
      <c r="KM18" s="79">
        <v>52.0</v>
      </c>
      <c r="KN18" s="79">
        <v>52.0</v>
      </c>
      <c r="KO18" s="79">
        <v>138.0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60.0</v>
      </c>
      <c r="KW18" s="89"/>
      <c r="KX18" s="81">
        <v>129.0</v>
      </c>
      <c r="KY18" s="81">
        <v>33.0</v>
      </c>
      <c r="KZ18" s="81">
        <v>284.0</v>
      </c>
      <c r="LA18" s="81">
        <v>13.9</v>
      </c>
      <c r="LB18" s="81">
        <v>2.0</v>
      </c>
      <c r="LC18" s="81">
        <v>3.0</v>
      </c>
      <c r="LD18" s="81">
        <v>51.0</v>
      </c>
      <c r="LE18" s="81">
        <v>51.0</v>
      </c>
      <c r="LF18" s="81">
        <v>129.0</v>
      </c>
      <c r="LG18" s="81">
        <v>33.0</v>
      </c>
      <c r="LH18" s="81">
        <v>298.0</v>
      </c>
      <c r="LI18" s="81">
        <v>14.6</v>
      </c>
      <c r="LJ18" s="81">
        <v>5.0</v>
      </c>
      <c r="LK18" s="81">
        <v>5.0</v>
      </c>
      <c r="LL18" s="81">
        <v>49.0</v>
      </c>
      <c r="LM18" s="81">
        <v>49.0</v>
      </c>
      <c r="LN18" s="89"/>
      <c r="LO18" s="83">
        <v>334.0</v>
      </c>
      <c r="LP18" s="82">
        <v>305.0</v>
      </c>
      <c r="LQ18" s="82">
        <v>166.0</v>
      </c>
      <c r="LR18" s="83">
        <v>68.0</v>
      </c>
      <c r="LS18" s="82">
        <v>325.0</v>
      </c>
      <c r="LT18" s="83">
        <v>59.0</v>
      </c>
      <c r="LU18" s="83">
        <v>10.1</v>
      </c>
      <c r="LV18" s="83">
        <v>140.0</v>
      </c>
      <c r="LW18" s="83">
        <v>111.0</v>
      </c>
      <c r="LX18" s="83">
        <v>56.0</v>
      </c>
      <c r="LY18" s="83">
        <v>52.0</v>
      </c>
      <c r="LZ18" s="83">
        <v>12.0</v>
      </c>
      <c r="MA18" s="83">
        <v>107.0</v>
      </c>
      <c r="MB18" s="83">
        <v>7.5</v>
      </c>
      <c r="MC18" s="83">
        <v>141.0</v>
      </c>
      <c r="MD18" s="83">
        <v>194.0</v>
      </c>
      <c r="ME18" s="83">
        <v>75.0</v>
      </c>
      <c r="MF18" s="83">
        <v>60.0</v>
      </c>
      <c r="MG18" s="83">
        <v>12.0</v>
      </c>
      <c r="MH18" s="83">
        <v>0.0</v>
      </c>
      <c r="MI18" s="83">
        <v>0.0</v>
      </c>
      <c r="MJ18" s="83">
        <v>119.0</v>
      </c>
      <c r="MK18" s="83">
        <v>0.0</v>
      </c>
      <c r="ML18" s="83">
        <v>48.0</v>
      </c>
      <c r="MM18" s="83">
        <v>48.0</v>
      </c>
      <c r="MN18" s="83">
        <v>5.0</v>
      </c>
      <c r="MO18" s="86"/>
      <c r="MP18" s="87"/>
      <c r="MQ18" s="87"/>
      <c r="MR18" s="87"/>
      <c r="MS18" s="87"/>
      <c r="MT18" s="83">
        <v>5.3</v>
      </c>
      <c r="MU18" s="83">
        <v>2.7</v>
      </c>
      <c r="MV18" s="83">
        <v>90.0</v>
      </c>
      <c r="MW18" s="83">
        <v>36.0</v>
      </c>
      <c r="MX18" s="83">
        <v>40.0</v>
      </c>
      <c r="MY18" s="88" t="s">
        <v>96</v>
      </c>
      <c r="MZ18" s="83">
        <v>5.0</v>
      </c>
      <c r="NA18" s="87"/>
      <c r="NB18" s="83">
        <v>14.0</v>
      </c>
      <c r="NC18" s="83">
        <v>5.1</v>
      </c>
      <c r="ND18" s="83">
        <v>253.0</v>
      </c>
      <c r="NE18" s="83">
        <v>34.0</v>
      </c>
      <c r="NF18" s="83">
        <v>43.0</v>
      </c>
      <c r="NG18" s="83">
        <v>42.0</v>
      </c>
      <c r="NH18" s="83">
        <v>5.0</v>
      </c>
      <c r="NI18" s="87"/>
      <c r="NJ18" s="83">
        <v>0.0</v>
      </c>
      <c r="NK18" s="83">
        <v>0.0</v>
      </c>
      <c r="NL18" s="83">
        <v>0.0</v>
      </c>
      <c r="NM18" s="83">
        <v>35.0</v>
      </c>
      <c r="NN18" s="83">
        <v>46.0</v>
      </c>
      <c r="NO18" s="83">
        <v>50.0</v>
      </c>
      <c r="NP18" s="83">
        <v>4.0</v>
      </c>
    </row>
    <row r="19" ht="14.25" customHeight="1">
      <c r="A19" s="49">
        <v>0.25</v>
      </c>
      <c r="B19" s="50"/>
      <c r="C19" s="51">
        <v>50.17</v>
      </c>
      <c r="D19" s="52">
        <v>338.0</v>
      </c>
      <c r="E19" s="53">
        <v>134.0</v>
      </c>
      <c r="F19" s="53">
        <v>96.0</v>
      </c>
      <c r="G19" s="53">
        <v>20.9</v>
      </c>
      <c r="H19" s="54"/>
      <c r="I19" s="53">
        <v>6.0</v>
      </c>
      <c r="J19" s="53">
        <v>49.0</v>
      </c>
      <c r="K19" s="53">
        <v>49.0</v>
      </c>
      <c r="L19" s="53">
        <v>139.0</v>
      </c>
      <c r="M19" s="53">
        <v>75.0</v>
      </c>
      <c r="N19" s="53">
        <v>17.8</v>
      </c>
      <c r="O19" s="54"/>
      <c r="P19" s="53">
        <v>6.0</v>
      </c>
      <c r="Q19" s="53">
        <v>56.0</v>
      </c>
      <c r="R19" s="53">
        <v>52.0</v>
      </c>
      <c r="S19" s="53">
        <v>339.5</v>
      </c>
      <c r="T19" s="53">
        <v>327.7</v>
      </c>
      <c r="U19" s="53">
        <v>189.1</v>
      </c>
      <c r="V19" s="54"/>
      <c r="W19" s="53">
        <v>336.1</v>
      </c>
      <c r="X19" s="53">
        <v>278.1</v>
      </c>
      <c r="Y19" s="53">
        <v>140.9</v>
      </c>
      <c r="Z19" s="54"/>
      <c r="AA19" s="53">
        <v>341.3</v>
      </c>
      <c r="AB19" s="53">
        <v>449.2</v>
      </c>
      <c r="AC19" s="53">
        <v>254.7</v>
      </c>
      <c r="AD19" s="54"/>
      <c r="AE19" s="53">
        <v>341.6</v>
      </c>
      <c r="AF19" s="53">
        <v>403.1</v>
      </c>
      <c r="AG19" s="53">
        <v>228.6</v>
      </c>
      <c r="AH19" s="54"/>
      <c r="AI19" s="53">
        <v>347.9</v>
      </c>
      <c r="AJ19" s="53">
        <v>484.4</v>
      </c>
      <c r="AK19" s="53">
        <v>289.5</v>
      </c>
      <c r="AL19" s="54"/>
      <c r="AM19" s="53">
        <v>337.8</v>
      </c>
      <c r="AN19" s="53">
        <v>497.4</v>
      </c>
      <c r="AO19" s="53">
        <v>274.2</v>
      </c>
      <c r="AP19" s="54"/>
      <c r="AQ19" s="53">
        <v>134.0</v>
      </c>
      <c r="AR19" s="54">
        <f t="shared" ref="AR19:AS19" si="13">F19</f>
        <v>96</v>
      </c>
      <c r="AS19" s="56">
        <f t="shared" si="13"/>
        <v>20.9</v>
      </c>
      <c r="AT19" s="54"/>
      <c r="AU19" s="182">
        <f t="shared" ref="AU19:AW19" si="14">L19</f>
        <v>139</v>
      </c>
      <c r="AV19" s="182">
        <f t="shared" si="14"/>
        <v>75</v>
      </c>
      <c r="AW19" s="54">
        <f t="shared" si="14"/>
        <v>17.8</v>
      </c>
      <c r="AX19" s="54"/>
      <c r="AY19" s="182">
        <f t="shared" ref="AY19:AY21" si="18">E19</f>
        <v>134</v>
      </c>
      <c r="AZ19" s="54"/>
      <c r="BA19" s="54"/>
      <c r="BB19" s="54"/>
      <c r="BC19" s="89"/>
      <c r="BD19" s="182">
        <v>139.0</v>
      </c>
      <c r="BE19" s="53">
        <v>0.0</v>
      </c>
      <c r="BF19" s="53">
        <v>0.0</v>
      </c>
      <c r="BG19" s="53">
        <v>0.0</v>
      </c>
      <c r="BH19" s="54"/>
      <c r="BI19" s="53">
        <v>2.0</v>
      </c>
      <c r="BJ19" s="127">
        <v>80.0</v>
      </c>
      <c r="BK19" s="127">
        <v>58.0</v>
      </c>
      <c r="BL19" s="89"/>
      <c r="BM19" s="58">
        <v>340.0</v>
      </c>
      <c r="BN19" s="58">
        <v>145.0</v>
      </c>
      <c r="BO19" s="58">
        <v>223.0</v>
      </c>
      <c r="BP19" s="58">
        <v>11.2</v>
      </c>
      <c r="BQ19" s="59"/>
      <c r="BR19" s="58">
        <v>6.0</v>
      </c>
      <c r="BS19" s="58">
        <v>57.0</v>
      </c>
      <c r="BT19" s="58">
        <v>55.0</v>
      </c>
      <c r="BU19" s="59">
        <f t="shared" si="10"/>
        <v>340</v>
      </c>
      <c r="BV19" s="58">
        <v>361.0</v>
      </c>
      <c r="BW19" s="58">
        <v>208.0</v>
      </c>
      <c r="BX19" s="58">
        <v>14.0</v>
      </c>
      <c r="BY19" s="58">
        <v>333.0</v>
      </c>
      <c r="BZ19" s="58">
        <v>376.0</v>
      </c>
      <c r="CA19" s="58">
        <v>208.0</v>
      </c>
      <c r="CB19" s="58">
        <v>10.0</v>
      </c>
      <c r="CC19" s="58">
        <v>340.0</v>
      </c>
      <c r="CD19" s="58">
        <v>308.0</v>
      </c>
      <c r="CE19" s="58">
        <v>176.0</v>
      </c>
      <c r="CF19" s="58">
        <v>12.0</v>
      </c>
      <c r="CG19" s="58">
        <v>333.0</v>
      </c>
      <c r="CH19" s="58">
        <v>313.0</v>
      </c>
      <c r="CI19" s="58">
        <v>173.0</v>
      </c>
      <c r="CJ19" s="58">
        <v>1.0</v>
      </c>
      <c r="CK19" s="58">
        <v>346.0</v>
      </c>
      <c r="CL19" s="58">
        <v>141.0</v>
      </c>
      <c r="CM19" s="58">
        <v>93.0</v>
      </c>
      <c r="CN19" s="58">
        <v>6.0</v>
      </c>
      <c r="CO19" s="58">
        <v>331.0</v>
      </c>
      <c r="CP19" s="58">
        <v>296.0</v>
      </c>
      <c r="CQ19" s="58">
        <v>146.0</v>
      </c>
      <c r="CR19" s="58">
        <v>12.0</v>
      </c>
      <c r="CS19" s="58">
        <v>333.0</v>
      </c>
      <c r="CT19" s="58">
        <v>277.0</v>
      </c>
      <c r="CU19" s="58">
        <v>162.0</v>
      </c>
      <c r="CV19" s="58">
        <v>94.0</v>
      </c>
      <c r="CW19" s="58">
        <v>335.0</v>
      </c>
      <c r="CX19" s="58">
        <v>274.0</v>
      </c>
      <c r="CY19" s="58">
        <v>140.0</v>
      </c>
      <c r="CZ19" s="58">
        <v>72.0</v>
      </c>
      <c r="DA19" s="58">
        <v>322.0</v>
      </c>
      <c r="DB19" s="58">
        <v>282.0</v>
      </c>
      <c r="DC19" s="58">
        <v>140.0</v>
      </c>
      <c r="DD19" s="58">
        <v>60.0</v>
      </c>
      <c r="DE19" s="59">
        <f t="shared" si="11"/>
        <v>145</v>
      </c>
      <c r="DF19" s="58">
        <v>35.0</v>
      </c>
      <c r="DG19" s="59">
        <f t="shared" ref="DG19:DH19" si="15">BO19</f>
        <v>223</v>
      </c>
      <c r="DH19" s="59">
        <f t="shared" si="15"/>
        <v>11.2</v>
      </c>
      <c r="DI19" s="59"/>
      <c r="DJ19" s="58">
        <v>7.0</v>
      </c>
      <c r="DK19" s="58">
        <v>57.0</v>
      </c>
      <c r="DL19" s="58">
        <v>52.0</v>
      </c>
      <c r="DM19" s="89"/>
      <c r="DN19" s="61">
        <v>339.0</v>
      </c>
      <c r="DO19" s="61">
        <v>140.0</v>
      </c>
      <c r="DP19" s="61">
        <v>23.97</v>
      </c>
      <c r="DQ19" s="61">
        <v>13.81</v>
      </c>
      <c r="DR19" s="61">
        <v>5.17</v>
      </c>
      <c r="DS19" s="61">
        <v>8.0</v>
      </c>
      <c r="DT19" s="61">
        <v>38.0</v>
      </c>
      <c r="DU19" s="61">
        <v>43.8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340.0</v>
      </c>
      <c r="EF19" s="226">
        <v>137.0</v>
      </c>
      <c r="EG19" s="226">
        <v>93.0</v>
      </c>
      <c r="EH19" s="226">
        <v>3.8</v>
      </c>
      <c r="EI19" s="64"/>
      <c r="EJ19" s="226">
        <v>9.0</v>
      </c>
      <c r="EK19" s="226">
        <v>44.0</v>
      </c>
      <c r="EL19" s="226">
        <v>47.0</v>
      </c>
      <c r="EM19" s="226">
        <v>137.0</v>
      </c>
      <c r="EN19" s="226">
        <v>113.0</v>
      </c>
      <c r="EO19" s="226">
        <v>4.8</v>
      </c>
      <c r="EP19" s="64"/>
      <c r="EQ19" s="226">
        <v>9.0</v>
      </c>
      <c r="ER19" s="226">
        <v>45.0</v>
      </c>
      <c r="ES19" s="226">
        <v>47.0</v>
      </c>
      <c r="ET19" s="226">
        <v>339.0</v>
      </c>
      <c r="EU19" s="226">
        <v>0.0</v>
      </c>
      <c r="EV19" s="226">
        <v>0.0</v>
      </c>
      <c r="EW19" s="226">
        <v>0.0</v>
      </c>
      <c r="EX19" s="226">
        <v>338.0</v>
      </c>
      <c r="EY19" s="226">
        <v>258.0</v>
      </c>
      <c r="EZ19" s="226">
        <v>149.1</v>
      </c>
      <c r="FA19" s="226">
        <v>3.9</v>
      </c>
      <c r="FB19" s="226">
        <v>338.0</v>
      </c>
      <c r="FC19" s="226">
        <v>0.0</v>
      </c>
      <c r="FD19" s="226">
        <v>0.0</v>
      </c>
      <c r="FE19" s="226">
        <v>0.0</v>
      </c>
      <c r="FF19" s="226">
        <v>338.0</v>
      </c>
      <c r="FG19" s="226">
        <v>258.0</v>
      </c>
      <c r="FH19" s="226">
        <v>148.7</v>
      </c>
      <c r="FI19" s="226">
        <v>14.6</v>
      </c>
      <c r="FJ19" s="226">
        <v>340.0</v>
      </c>
      <c r="FK19" s="226">
        <v>248.0</v>
      </c>
      <c r="FL19" s="226">
        <v>145.0</v>
      </c>
      <c r="FM19" s="64"/>
      <c r="FN19" s="226">
        <v>340.0</v>
      </c>
      <c r="FO19" s="226">
        <v>265.0</v>
      </c>
      <c r="FP19" s="226">
        <v>143.0</v>
      </c>
      <c r="FQ19" s="226">
        <v>14.6</v>
      </c>
      <c r="FR19" s="226">
        <v>137.0</v>
      </c>
      <c r="FS19" s="64"/>
      <c r="FT19" s="226">
        <v>11.91</v>
      </c>
      <c r="FU19" s="64"/>
      <c r="FV19" s="226">
        <v>137.0</v>
      </c>
      <c r="FW19" s="64"/>
      <c r="FX19" s="64"/>
      <c r="FY19" s="64"/>
      <c r="FZ19" s="89"/>
      <c r="GA19" s="65">
        <v>339.0</v>
      </c>
      <c r="GB19" s="66">
        <v>463.07</v>
      </c>
      <c r="GC19" s="66">
        <v>285.78</v>
      </c>
      <c r="GD19" s="66">
        <v>14.66</v>
      </c>
      <c r="GE19" s="66">
        <v>339.0</v>
      </c>
      <c r="GF19" s="66">
        <v>490.47</v>
      </c>
      <c r="GG19" s="66">
        <v>282.09</v>
      </c>
      <c r="GH19" s="66">
        <v>20.27</v>
      </c>
      <c r="GI19" s="66">
        <v>339.0</v>
      </c>
      <c r="GJ19" s="66">
        <v>253.07</v>
      </c>
      <c r="GK19" s="66">
        <v>-143.39</v>
      </c>
      <c r="GL19" s="66">
        <v>-21.44</v>
      </c>
      <c r="GM19" s="66">
        <v>339.0</v>
      </c>
      <c r="GN19" s="66">
        <v>231.09</v>
      </c>
      <c r="GO19" s="66">
        <v>-142.05</v>
      </c>
      <c r="GP19" s="66">
        <v>-27.14</v>
      </c>
      <c r="GQ19" s="66">
        <v>339.0</v>
      </c>
      <c r="GR19" s="66">
        <v>228.02</v>
      </c>
      <c r="GS19" s="66">
        <v>-142.47</v>
      </c>
      <c r="GT19" s="66">
        <v>10.55</v>
      </c>
      <c r="GU19" s="66">
        <v>339.0</v>
      </c>
      <c r="GV19" s="66">
        <v>248.24</v>
      </c>
      <c r="GW19" s="66">
        <v>-140.8</v>
      </c>
      <c r="GX19" s="66">
        <v>8.71</v>
      </c>
      <c r="GY19" s="89"/>
      <c r="GZ19" s="98" t="s">
        <v>91</v>
      </c>
      <c r="HA19" s="99" t="s">
        <v>92</v>
      </c>
      <c r="HB19" s="98">
        <v>79.0</v>
      </c>
      <c r="HC19" s="97">
        <f t="shared" si="3"/>
        <v>3.95</v>
      </c>
      <c r="HD19" s="97">
        <f t="shared" si="4"/>
        <v>1.58</v>
      </c>
      <c r="HE19" s="98">
        <v>8.0</v>
      </c>
      <c r="HF19" s="99">
        <v>54.0</v>
      </c>
      <c r="HG19" s="99">
        <v>52.0</v>
      </c>
      <c r="HH19" s="98" t="s">
        <v>91</v>
      </c>
      <c r="HI19" s="98" t="s">
        <v>92</v>
      </c>
      <c r="HJ19" s="98">
        <v>212.0</v>
      </c>
      <c r="HK19" s="97">
        <f t="shared" si="5"/>
        <v>10.6</v>
      </c>
      <c r="HL19" s="97">
        <f t="shared" si="6"/>
        <v>4.24</v>
      </c>
      <c r="HM19" s="98">
        <v>5.0</v>
      </c>
      <c r="HN19" s="99">
        <v>52.0</v>
      </c>
      <c r="HO19" s="99">
        <v>52.0</v>
      </c>
      <c r="HP19" s="98" t="s">
        <v>91</v>
      </c>
      <c r="HQ19" s="99" t="s">
        <v>92</v>
      </c>
      <c r="HR19" s="98">
        <v>206.0</v>
      </c>
      <c r="HS19" s="97">
        <f t="shared" si="7"/>
        <v>10.3</v>
      </c>
      <c r="HT19" s="97">
        <f t="shared" si="8"/>
        <v>4.12</v>
      </c>
      <c r="HU19" s="98">
        <v>7.0</v>
      </c>
      <c r="HV19" s="99">
        <v>54.0</v>
      </c>
      <c r="HW19" s="99">
        <v>54.0</v>
      </c>
      <c r="HX19" s="89"/>
      <c r="HY19" s="72">
        <v>135.0</v>
      </c>
      <c r="HZ19" s="72">
        <v>33.0</v>
      </c>
      <c r="IA19" s="72">
        <v>30.0</v>
      </c>
      <c r="IB19" s="72">
        <v>1.5</v>
      </c>
      <c r="IC19" s="73"/>
      <c r="ID19" s="72">
        <v>2.0</v>
      </c>
      <c r="IE19" s="72">
        <v>58.0</v>
      </c>
      <c r="IF19" s="72">
        <v>38.0</v>
      </c>
      <c r="IG19" s="89"/>
      <c r="IH19" s="75">
        <v>139.0</v>
      </c>
      <c r="II19" s="75">
        <v>6.4</v>
      </c>
      <c r="IJ19" s="75">
        <v>6.8</v>
      </c>
      <c r="IK19" s="75">
        <v>33.7</v>
      </c>
      <c r="IL19" s="75">
        <v>123.0</v>
      </c>
      <c r="IM19" s="75">
        <v>6.0</v>
      </c>
      <c r="IN19" s="75">
        <v>42.0</v>
      </c>
      <c r="IO19" s="75">
        <v>41.0</v>
      </c>
      <c r="IP19" s="75">
        <v>139.0</v>
      </c>
      <c r="IQ19" s="75">
        <v>33.8</v>
      </c>
      <c r="IR19" s="75">
        <v>141.0</v>
      </c>
      <c r="IS19" s="75">
        <v>7.1</v>
      </c>
      <c r="IT19" s="75">
        <v>7.8</v>
      </c>
      <c r="IU19" s="75">
        <v>12.0</v>
      </c>
      <c r="IV19" s="75">
        <v>50.0</v>
      </c>
      <c r="IW19" s="75">
        <v>48.0</v>
      </c>
      <c r="IX19" s="89"/>
      <c r="IY19" s="149">
        <v>139.46</v>
      </c>
      <c r="IZ19" s="149">
        <v>34.56</v>
      </c>
      <c r="JA19" s="149">
        <v>437.8</v>
      </c>
      <c r="JB19" s="149">
        <v>21.89</v>
      </c>
      <c r="JC19" s="149">
        <v>1.54</v>
      </c>
      <c r="JD19" s="149">
        <v>3.0</v>
      </c>
      <c r="JE19" s="149">
        <v>66.63</v>
      </c>
      <c r="JF19" s="149">
        <v>47.32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150">
        <v>137.0</v>
      </c>
      <c r="JQ19" s="150">
        <v>32.2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37.0</v>
      </c>
      <c r="JW19" s="78">
        <v>37.0</v>
      </c>
      <c r="JX19" s="150">
        <v>137.0</v>
      </c>
      <c r="JY19" s="150">
        <v>34.1</v>
      </c>
      <c r="JZ19" s="150">
        <v>111.0</v>
      </c>
      <c r="KA19" s="150">
        <v>6.0</v>
      </c>
      <c r="KB19" s="150">
        <v>2.2</v>
      </c>
      <c r="KC19" s="150">
        <v>2.0</v>
      </c>
      <c r="KD19" s="78">
        <v>45.0</v>
      </c>
      <c r="KE19" s="78">
        <v>45.0</v>
      </c>
      <c r="KF19" s="89"/>
      <c r="KG19" s="79">
        <v>137.0</v>
      </c>
      <c r="KH19" s="238">
        <v>33.0</v>
      </c>
      <c r="KI19" s="238">
        <v>96.0</v>
      </c>
      <c r="KJ19" s="238">
        <v>4.8</v>
      </c>
      <c r="KK19" s="79"/>
      <c r="KL19" s="79">
        <v>1.0</v>
      </c>
      <c r="KM19" s="79">
        <v>52.0</v>
      </c>
      <c r="KN19" s="79">
        <v>52.0</v>
      </c>
      <c r="KO19" s="79">
        <v>137.0</v>
      </c>
      <c r="KP19" s="235">
        <v>33.0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60.0</v>
      </c>
      <c r="KW19" s="89"/>
      <c r="KX19" s="81">
        <v>127.0</v>
      </c>
      <c r="KY19" s="81">
        <v>33.0</v>
      </c>
      <c r="KZ19" s="81">
        <v>298.0</v>
      </c>
      <c r="LA19" s="81">
        <v>14.6</v>
      </c>
      <c r="LB19" s="81">
        <v>2.0</v>
      </c>
      <c r="LC19" s="81">
        <v>3.0</v>
      </c>
      <c r="LD19" s="81">
        <v>50.0</v>
      </c>
      <c r="LE19" s="81">
        <v>49.0</v>
      </c>
      <c r="LF19" s="81">
        <v>127.0</v>
      </c>
      <c r="LG19" s="81">
        <v>33.0</v>
      </c>
      <c r="LH19" s="81">
        <v>304.0</v>
      </c>
      <c r="LI19" s="81">
        <v>14.9</v>
      </c>
      <c r="LJ19" s="81">
        <v>5.0</v>
      </c>
      <c r="LK19" s="81">
        <v>5.0</v>
      </c>
      <c r="LL19" s="81">
        <v>49.0</v>
      </c>
      <c r="LM19" s="81">
        <v>49.0</v>
      </c>
      <c r="LN19" s="89"/>
      <c r="LO19" s="121">
        <v>335.0</v>
      </c>
      <c r="LP19" s="82">
        <v>319.0</v>
      </c>
      <c r="LQ19" s="82">
        <v>173.0</v>
      </c>
      <c r="LR19" s="121">
        <v>67.0</v>
      </c>
      <c r="LS19" s="82">
        <v>325.0</v>
      </c>
      <c r="LT19" s="120">
        <v>64.0</v>
      </c>
      <c r="LU19" s="83">
        <v>12.6</v>
      </c>
      <c r="LV19" s="83">
        <v>139.0</v>
      </c>
      <c r="LW19" s="120">
        <v>122.0</v>
      </c>
      <c r="LX19" s="83">
        <v>56.0</v>
      </c>
      <c r="LY19" s="83">
        <v>51.0</v>
      </c>
      <c r="LZ19" s="83">
        <v>12.0</v>
      </c>
      <c r="MA19" s="83">
        <v>109.0</v>
      </c>
      <c r="MB19" s="83">
        <v>10.4</v>
      </c>
      <c r="MC19" s="83">
        <v>141.0</v>
      </c>
      <c r="MD19" s="83">
        <v>197.0</v>
      </c>
      <c r="ME19" s="83">
        <v>74.0</v>
      </c>
      <c r="MF19" s="83">
        <v>58.0</v>
      </c>
      <c r="MG19" s="83">
        <v>12.0</v>
      </c>
      <c r="MH19" s="83">
        <v>0.0</v>
      </c>
      <c r="MI19" s="83">
        <v>0.0</v>
      </c>
      <c r="MJ19" s="83">
        <v>119.0</v>
      </c>
      <c r="MK19" s="83">
        <v>0.0</v>
      </c>
      <c r="ML19" s="83">
        <v>48.0</v>
      </c>
      <c r="MM19" s="83">
        <v>48.0</v>
      </c>
      <c r="MN19" s="83">
        <v>5.0</v>
      </c>
      <c r="MO19" s="86"/>
      <c r="MP19" s="87"/>
      <c r="MQ19" s="87"/>
      <c r="MR19" s="87"/>
      <c r="MS19" s="87"/>
      <c r="MT19" s="83">
        <v>2.3</v>
      </c>
      <c r="MU19" s="83">
        <v>1.1</v>
      </c>
      <c r="MV19" s="83">
        <v>40.0</v>
      </c>
      <c r="MW19" s="83">
        <v>36.0</v>
      </c>
      <c r="MX19" s="83">
        <v>40.0</v>
      </c>
      <c r="MY19" s="88" t="s">
        <v>96</v>
      </c>
      <c r="MZ19" s="83">
        <v>5.0</v>
      </c>
      <c r="NA19" s="87"/>
      <c r="NB19" s="83">
        <v>16.0</v>
      </c>
      <c r="NC19" s="83">
        <v>5.2</v>
      </c>
      <c r="ND19" s="83">
        <v>290.0</v>
      </c>
      <c r="NE19" s="83">
        <v>34.0</v>
      </c>
      <c r="NF19" s="83">
        <v>43.0</v>
      </c>
      <c r="NG19" s="83">
        <v>42.0</v>
      </c>
      <c r="NH19" s="83">
        <v>5.0</v>
      </c>
      <c r="NI19" s="87"/>
      <c r="NJ19" s="83">
        <v>0.0</v>
      </c>
      <c r="NK19" s="83">
        <v>0.0</v>
      </c>
      <c r="NL19" s="83">
        <v>0.0</v>
      </c>
      <c r="NM19" s="83">
        <v>35.0</v>
      </c>
      <c r="NN19" s="83">
        <v>46.0</v>
      </c>
      <c r="NO19" s="83">
        <v>50.0</v>
      </c>
      <c r="NP19" s="83">
        <v>4.0</v>
      </c>
    </row>
    <row r="20" ht="14.25" customHeight="1">
      <c r="A20" s="49">
        <v>0.291666666666667</v>
      </c>
      <c r="B20" s="50"/>
      <c r="C20" s="51">
        <v>50.3</v>
      </c>
      <c r="D20" s="52">
        <v>339.0</v>
      </c>
      <c r="E20" s="53">
        <v>134.0</v>
      </c>
      <c r="F20" s="53">
        <v>72.0</v>
      </c>
      <c r="G20" s="53">
        <v>15.6</v>
      </c>
      <c r="H20" s="54"/>
      <c r="I20" s="53">
        <v>6.0</v>
      </c>
      <c r="J20" s="53">
        <v>49.0</v>
      </c>
      <c r="K20" s="53">
        <v>49.0</v>
      </c>
      <c r="L20" s="53">
        <v>139.0</v>
      </c>
      <c r="M20" s="53">
        <v>85.0</v>
      </c>
      <c r="N20" s="53">
        <v>21.1</v>
      </c>
      <c r="O20" s="54"/>
      <c r="P20" s="53">
        <v>6.0</v>
      </c>
      <c r="Q20" s="53">
        <v>56.0</v>
      </c>
      <c r="R20" s="53">
        <v>52.0</v>
      </c>
      <c r="S20" s="53">
        <v>341.4</v>
      </c>
      <c r="T20" s="53">
        <v>308.8</v>
      </c>
      <c r="U20" s="53">
        <v>178.3</v>
      </c>
      <c r="V20" s="54"/>
      <c r="W20" s="53">
        <v>337.3</v>
      </c>
      <c r="X20" s="53">
        <v>256.2</v>
      </c>
      <c r="Y20" s="53">
        <v>126.2</v>
      </c>
      <c r="Z20" s="54"/>
      <c r="AA20" s="53">
        <v>341.5</v>
      </c>
      <c r="AB20" s="53">
        <v>473.2</v>
      </c>
      <c r="AC20" s="53">
        <v>268.2</v>
      </c>
      <c r="AD20" s="54"/>
      <c r="AE20" s="53">
        <v>341.2</v>
      </c>
      <c r="AF20" s="53">
        <v>435.1</v>
      </c>
      <c r="AG20" s="53">
        <v>244.1</v>
      </c>
      <c r="AH20" s="54"/>
      <c r="AI20" s="53">
        <v>348.4</v>
      </c>
      <c r="AJ20" s="53">
        <v>482.1</v>
      </c>
      <c r="AK20" s="53">
        <v>287.4</v>
      </c>
      <c r="AL20" s="54"/>
      <c r="AM20" s="53">
        <v>339.5</v>
      </c>
      <c r="AN20" s="53">
        <v>494.2</v>
      </c>
      <c r="AO20" s="53">
        <v>274.6</v>
      </c>
      <c r="AP20" s="54"/>
      <c r="AQ20" s="53">
        <v>134.0</v>
      </c>
      <c r="AR20" s="54">
        <f t="shared" ref="AR20:AS20" si="16">F20</f>
        <v>72</v>
      </c>
      <c r="AS20" s="56">
        <f t="shared" si="16"/>
        <v>15.6</v>
      </c>
      <c r="AT20" s="54"/>
      <c r="AU20" s="182">
        <f t="shared" ref="AU20:AW20" si="17">L20</f>
        <v>139</v>
      </c>
      <c r="AV20" s="182">
        <f t="shared" si="17"/>
        <v>85</v>
      </c>
      <c r="AW20" s="54">
        <f t="shared" si="17"/>
        <v>21.1</v>
      </c>
      <c r="AX20" s="54"/>
      <c r="AY20" s="182">
        <f t="shared" si="18"/>
        <v>134</v>
      </c>
      <c r="AZ20" s="54"/>
      <c r="BA20" s="54"/>
      <c r="BB20" s="54"/>
      <c r="BC20" s="89"/>
      <c r="BD20" s="182">
        <v>139.0</v>
      </c>
      <c r="BE20" s="53">
        <v>0.0</v>
      </c>
      <c r="BF20" s="53">
        <v>0.0</v>
      </c>
      <c r="BG20" s="53">
        <v>0.0</v>
      </c>
      <c r="BH20" s="54"/>
      <c r="BI20" s="53">
        <v>2.0</v>
      </c>
      <c r="BJ20" s="127">
        <v>80.0</v>
      </c>
      <c r="BK20" s="127">
        <v>58.0</v>
      </c>
      <c r="BL20" s="89"/>
      <c r="BM20" s="58">
        <v>340.0</v>
      </c>
      <c r="BN20" s="58">
        <v>145.0</v>
      </c>
      <c r="BO20" s="58">
        <v>232.0</v>
      </c>
      <c r="BP20" s="58">
        <v>11.6</v>
      </c>
      <c r="BQ20" s="59"/>
      <c r="BR20" s="58">
        <v>6.0</v>
      </c>
      <c r="BS20" s="58">
        <v>57.0</v>
      </c>
      <c r="BT20" s="58">
        <v>56.0</v>
      </c>
      <c r="BU20" s="59">
        <f t="shared" si="10"/>
        <v>340</v>
      </c>
      <c r="BV20" s="58">
        <v>364.0</v>
      </c>
      <c r="BW20" s="58">
        <v>208.0</v>
      </c>
      <c r="BX20" s="58">
        <v>26.0</v>
      </c>
      <c r="BY20" s="58">
        <v>333.0</v>
      </c>
      <c r="BZ20" s="58">
        <v>380.0</v>
      </c>
      <c r="CA20" s="58">
        <v>209.0</v>
      </c>
      <c r="CB20" s="58">
        <v>22.0</v>
      </c>
      <c r="CC20" s="58">
        <v>340.0</v>
      </c>
      <c r="CD20" s="58">
        <v>322.0</v>
      </c>
      <c r="CE20" s="58">
        <v>182.0</v>
      </c>
      <c r="CF20" s="58">
        <v>8.0</v>
      </c>
      <c r="CG20" s="58">
        <v>332.0</v>
      </c>
      <c r="CH20" s="58">
        <v>329.0</v>
      </c>
      <c r="CI20" s="58">
        <v>181.0</v>
      </c>
      <c r="CJ20" s="58">
        <v>2.0</v>
      </c>
      <c r="CK20" s="58">
        <v>345.0</v>
      </c>
      <c r="CL20" s="58">
        <v>145.0</v>
      </c>
      <c r="CM20" s="58">
        <v>95.0</v>
      </c>
      <c r="CN20" s="58">
        <v>7.0</v>
      </c>
      <c r="CO20" s="58">
        <v>331.0</v>
      </c>
      <c r="CP20" s="58">
        <v>297.0</v>
      </c>
      <c r="CQ20" s="58">
        <v>147.0</v>
      </c>
      <c r="CR20" s="58">
        <v>9.0</v>
      </c>
      <c r="CS20" s="58">
        <v>333.0</v>
      </c>
      <c r="CT20" s="58">
        <v>287.0</v>
      </c>
      <c r="CU20" s="58">
        <v>172.0</v>
      </c>
      <c r="CV20" s="58">
        <v>94.0</v>
      </c>
      <c r="CW20" s="58">
        <v>334.0</v>
      </c>
      <c r="CX20" s="58">
        <v>275.0</v>
      </c>
      <c r="CY20" s="58">
        <v>138.0</v>
      </c>
      <c r="CZ20" s="58">
        <v>74.0</v>
      </c>
      <c r="DA20" s="58">
        <v>322.0</v>
      </c>
      <c r="DB20" s="58">
        <v>283.0</v>
      </c>
      <c r="DC20" s="58">
        <v>140.0</v>
      </c>
      <c r="DD20" s="58">
        <v>63.0</v>
      </c>
      <c r="DE20" s="59">
        <f t="shared" si="11"/>
        <v>145</v>
      </c>
      <c r="DF20" s="58">
        <v>35.0</v>
      </c>
      <c r="DG20" s="59">
        <f t="shared" ref="DG20:DH20" si="19">BO20</f>
        <v>232</v>
      </c>
      <c r="DH20" s="59">
        <f t="shared" si="19"/>
        <v>11.6</v>
      </c>
      <c r="DI20" s="59"/>
      <c r="DJ20" s="58">
        <v>7.0</v>
      </c>
      <c r="DK20" s="58">
        <v>57.0</v>
      </c>
      <c r="DL20" s="58">
        <v>52.0</v>
      </c>
      <c r="DM20" s="89"/>
      <c r="DN20" s="61">
        <v>338.0</v>
      </c>
      <c r="DO20" s="61">
        <v>140.0</v>
      </c>
      <c r="DP20" s="61">
        <v>59.65</v>
      </c>
      <c r="DQ20" s="61">
        <v>14.06</v>
      </c>
      <c r="DR20" s="61">
        <v>2.91</v>
      </c>
      <c r="DS20" s="61">
        <v>8.0</v>
      </c>
      <c r="DT20" s="61">
        <v>34.0</v>
      </c>
      <c r="DU20" s="61">
        <v>41.7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340.0</v>
      </c>
      <c r="EF20" s="226">
        <v>137.0</v>
      </c>
      <c r="EG20" s="226">
        <v>93.0</v>
      </c>
      <c r="EH20" s="226">
        <v>3.9</v>
      </c>
      <c r="EI20" s="64"/>
      <c r="EJ20" s="226">
        <v>9.0</v>
      </c>
      <c r="EK20" s="226">
        <v>45.0</v>
      </c>
      <c r="EL20" s="226">
        <v>47.0</v>
      </c>
      <c r="EM20" s="226">
        <v>137.0</v>
      </c>
      <c r="EN20" s="226">
        <v>126.0</v>
      </c>
      <c r="EO20" s="226">
        <v>5.2</v>
      </c>
      <c r="EP20" s="64"/>
      <c r="EQ20" s="226">
        <v>9.0</v>
      </c>
      <c r="ER20" s="226">
        <v>45.0</v>
      </c>
      <c r="ES20" s="226">
        <v>48.0</v>
      </c>
      <c r="ET20" s="226">
        <v>339.0</v>
      </c>
      <c r="EU20" s="226">
        <v>0.0</v>
      </c>
      <c r="EV20" s="226">
        <v>0.0</v>
      </c>
      <c r="EW20" s="226">
        <v>0.0</v>
      </c>
      <c r="EX20" s="226">
        <v>337.0</v>
      </c>
      <c r="EY20" s="226">
        <v>258.0</v>
      </c>
      <c r="EZ20" s="226">
        <v>149.2</v>
      </c>
      <c r="FA20" s="226">
        <v>4.2</v>
      </c>
      <c r="FB20" s="226">
        <v>338.0</v>
      </c>
      <c r="FC20" s="226">
        <v>0.0</v>
      </c>
      <c r="FD20" s="226">
        <v>0.0</v>
      </c>
      <c r="FE20" s="226">
        <v>0.0</v>
      </c>
      <c r="FF20" s="226">
        <v>337.0</v>
      </c>
      <c r="FG20" s="226">
        <v>258.0</v>
      </c>
      <c r="FH20" s="226">
        <v>148.1</v>
      </c>
      <c r="FI20" s="226">
        <v>5.7</v>
      </c>
      <c r="FJ20" s="226">
        <v>340.0</v>
      </c>
      <c r="FK20" s="226">
        <v>246.0</v>
      </c>
      <c r="FL20" s="226">
        <v>141.0</v>
      </c>
      <c r="FM20" s="64"/>
      <c r="FN20" s="226">
        <v>340.0</v>
      </c>
      <c r="FO20" s="226">
        <v>261.0</v>
      </c>
      <c r="FP20" s="226">
        <v>140.9</v>
      </c>
      <c r="FQ20" s="226">
        <v>14.5</v>
      </c>
      <c r="FR20" s="226">
        <v>137.0</v>
      </c>
      <c r="FS20" s="64"/>
      <c r="FT20" s="226">
        <v>14.71</v>
      </c>
      <c r="FU20" s="64"/>
      <c r="FV20" s="226">
        <v>137.0</v>
      </c>
      <c r="FW20" s="64"/>
      <c r="FX20" s="64"/>
      <c r="FY20" s="64"/>
      <c r="FZ20" s="89"/>
      <c r="GA20" s="93">
        <v>339.0</v>
      </c>
      <c r="GB20" s="94">
        <v>455.01</v>
      </c>
      <c r="GC20" s="94">
        <v>280.25</v>
      </c>
      <c r="GD20" s="94">
        <v>9.97</v>
      </c>
      <c r="GE20" s="94">
        <v>339.0</v>
      </c>
      <c r="GF20" s="94">
        <v>481.26</v>
      </c>
      <c r="GG20" s="94">
        <v>277.66</v>
      </c>
      <c r="GH20" s="94">
        <v>15.83</v>
      </c>
      <c r="GI20" s="94">
        <v>339.0</v>
      </c>
      <c r="GJ20" s="94">
        <v>244.72</v>
      </c>
      <c r="GK20" s="94">
        <v>-138.79</v>
      </c>
      <c r="GL20" s="94">
        <v>-19.35</v>
      </c>
      <c r="GM20" s="94">
        <v>339.0</v>
      </c>
      <c r="GN20" s="94">
        <v>224.79</v>
      </c>
      <c r="GO20" s="94">
        <v>-138.12</v>
      </c>
      <c r="GP20" s="94">
        <v>-26.72</v>
      </c>
      <c r="GQ20" s="94">
        <v>339.0</v>
      </c>
      <c r="GR20" s="94">
        <v>229.77</v>
      </c>
      <c r="GS20" s="94">
        <v>-141.97</v>
      </c>
      <c r="GT20" s="94">
        <v>11.06</v>
      </c>
      <c r="GU20" s="94">
        <v>339.0</v>
      </c>
      <c r="GV20" s="94">
        <v>250.58</v>
      </c>
      <c r="GW20" s="94">
        <v>-141.63</v>
      </c>
      <c r="GX20" s="94">
        <v>8.46</v>
      </c>
      <c r="GY20" s="89"/>
      <c r="GZ20" s="98" t="s">
        <v>91</v>
      </c>
      <c r="HA20" s="99" t="s">
        <v>92</v>
      </c>
      <c r="HB20" s="98">
        <v>191.0</v>
      </c>
      <c r="HC20" s="98">
        <v>9.55</v>
      </c>
      <c r="HD20" s="98">
        <v>3.82</v>
      </c>
      <c r="HE20" s="98">
        <v>8.0</v>
      </c>
      <c r="HF20" s="99">
        <v>54.0</v>
      </c>
      <c r="HG20" s="99">
        <v>50.0</v>
      </c>
      <c r="HH20" s="98" t="s">
        <v>91</v>
      </c>
      <c r="HI20" s="98" t="s">
        <v>92</v>
      </c>
      <c r="HJ20" s="98">
        <v>102.0</v>
      </c>
      <c r="HK20" s="98">
        <v>5.1</v>
      </c>
      <c r="HL20" s="98">
        <v>2.04</v>
      </c>
      <c r="HM20" s="98">
        <v>5.0</v>
      </c>
      <c r="HN20" s="99">
        <v>56.0</v>
      </c>
      <c r="HO20" s="99">
        <v>54.0</v>
      </c>
      <c r="HP20" s="98" t="s">
        <v>91</v>
      </c>
      <c r="HQ20" s="99" t="s">
        <v>92</v>
      </c>
      <c r="HR20" s="98">
        <v>202.0</v>
      </c>
      <c r="HS20" s="98">
        <v>10.1</v>
      </c>
      <c r="HT20" s="98">
        <v>5.05</v>
      </c>
      <c r="HU20" s="98">
        <v>7.0</v>
      </c>
      <c r="HV20" s="99">
        <v>62.0</v>
      </c>
      <c r="HW20" s="99">
        <v>62.0</v>
      </c>
      <c r="HX20" s="89"/>
      <c r="HY20" s="72">
        <v>135.0</v>
      </c>
      <c r="HZ20" s="72">
        <v>33.0</v>
      </c>
      <c r="IA20" s="72">
        <v>75.0</v>
      </c>
      <c r="IB20" s="72">
        <v>3.6</v>
      </c>
      <c r="IC20" s="73"/>
      <c r="ID20" s="72">
        <v>2.0</v>
      </c>
      <c r="IE20" s="283">
        <v>58.0</v>
      </c>
      <c r="IF20" s="72">
        <v>38.0</v>
      </c>
      <c r="IG20" s="89"/>
      <c r="IH20" s="75">
        <v>139.0</v>
      </c>
      <c r="II20" s="75">
        <v>34.1</v>
      </c>
      <c r="IJ20" s="75">
        <v>61.0</v>
      </c>
      <c r="IK20" s="75">
        <v>3.3</v>
      </c>
      <c r="IL20" s="75">
        <v>3.4</v>
      </c>
      <c r="IM20" s="75">
        <v>6.0</v>
      </c>
      <c r="IN20" s="75">
        <v>42.0</v>
      </c>
      <c r="IO20" s="75">
        <v>41.0</v>
      </c>
      <c r="IP20" s="75">
        <v>139.0</v>
      </c>
      <c r="IQ20" s="75">
        <v>34.0</v>
      </c>
      <c r="IR20" s="75">
        <v>131.0</v>
      </c>
      <c r="IS20" s="75">
        <v>6.7</v>
      </c>
      <c r="IT20" s="75">
        <v>7.4</v>
      </c>
      <c r="IU20" s="75">
        <v>12.0</v>
      </c>
      <c r="IV20" s="75">
        <v>50.0</v>
      </c>
      <c r="IW20" s="75">
        <v>48.0</v>
      </c>
      <c r="IX20" s="89"/>
      <c r="IY20" s="149">
        <v>139.03</v>
      </c>
      <c r="IZ20" s="149">
        <v>35.08</v>
      </c>
      <c r="JA20" s="149">
        <v>238.4</v>
      </c>
      <c r="JB20" s="149">
        <v>11.92</v>
      </c>
      <c r="JC20" s="149">
        <v>4.0</v>
      </c>
      <c r="JD20" s="149">
        <v>3.0</v>
      </c>
      <c r="JE20" s="149">
        <v>57.56</v>
      </c>
      <c r="JF20" s="149">
        <v>47.37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150">
        <v>137.0</v>
      </c>
      <c r="JQ20" s="150">
        <v>32.1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37.0</v>
      </c>
      <c r="JW20" s="78">
        <v>37.0</v>
      </c>
      <c r="JX20" s="150">
        <v>137.0</v>
      </c>
      <c r="JY20" s="150">
        <v>34.2</v>
      </c>
      <c r="JZ20" s="150">
        <v>163.0</v>
      </c>
      <c r="KA20" s="150">
        <v>8.8</v>
      </c>
      <c r="KB20" s="150">
        <v>3.1</v>
      </c>
      <c r="KC20" s="150">
        <v>2.0</v>
      </c>
      <c r="KD20" s="78">
        <v>45.0</v>
      </c>
      <c r="KE20" s="78">
        <v>45.0</v>
      </c>
      <c r="KF20" s="89"/>
      <c r="KG20" s="79">
        <v>138.0</v>
      </c>
      <c r="KH20" s="238">
        <v>33.0</v>
      </c>
      <c r="KI20" s="238">
        <v>45.0</v>
      </c>
      <c r="KJ20" s="238">
        <v>2.3</v>
      </c>
      <c r="KK20" s="79"/>
      <c r="KL20" s="79">
        <v>1.0</v>
      </c>
      <c r="KM20" s="79">
        <v>52.0</v>
      </c>
      <c r="KN20" s="79">
        <v>52.0</v>
      </c>
      <c r="KO20" s="79">
        <v>138.0</v>
      </c>
      <c r="KP20" s="235">
        <v>33.0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60.0</v>
      </c>
      <c r="KW20" s="89"/>
      <c r="KX20" s="81">
        <v>128.0</v>
      </c>
      <c r="KY20" s="81">
        <v>33.0</v>
      </c>
      <c r="KZ20" s="81">
        <v>290.0</v>
      </c>
      <c r="LA20" s="81">
        <v>14.2</v>
      </c>
      <c r="LB20" s="81">
        <v>2.0</v>
      </c>
      <c r="LC20" s="81">
        <v>3.0</v>
      </c>
      <c r="LD20" s="81">
        <v>50.0</v>
      </c>
      <c r="LE20" s="81">
        <v>49.0</v>
      </c>
      <c r="LF20" s="81">
        <v>128.0</v>
      </c>
      <c r="LG20" s="81">
        <v>33.0</v>
      </c>
      <c r="LH20" s="81">
        <v>300.0</v>
      </c>
      <c r="LI20" s="81">
        <v>14.7</v>
      </c>
      <c r="LJ20" s="81">
        <v>5.0</v>
      </c>
      <c r="LK20" s="81">
        <v>5.0</v>
      </c>
      <c r="LL20" s="81">
        <v>49.0</v>
      </c>
      <c r="LM20" s="81">
        <v>49.0</v>
      </c>
      <c r="LN20" s="89"/>
      <c r="LO20" s="121">
        <v>336.0</v>
      </c>
      <c r="LP20" s="82">
        <v>304.0</v>
      </c>
      <c r="LQ20" s="82">
        <v>116.0</v>
      </c>
      <c r="LR20" s="121">
        <v>68.0</v>
      </c>
      <c r="LS20" s="82">
        <v>328.0</v>
      </c>
      <c r="LT20" s="120">
        <v>63.0</v>
      </c>
      <c r="LU20" s="83">
        <v>11.6</v>
      </c>
      <c r="LV20" s="83">
        <v>140.0</v>
      </c>
      <c r="LW20" s="83">
        <v>118.0</v>
      </c>
      <c r="LX20" s="83">
        <v>55.0</v>
      </c>
      <c r="LY20" s="83">
        <v>51.0</v>
      </c>
      <c r="LZ20" s="83">
        <v>12.0</v>
      </c>
      <c r="MA20" s="83">
        <v>103.0</v>
      </c>
      <c r="MB20" s="83">
        <v>10.6</v>
      </c>
      <c r="MC20" s="83">
        <v>141.0</v>
      </c>
      <c r="MD20" s="83">
        <v>186.0</v>
      </c>
      <c r="ME20" s="83">
        <v>73.0</v>
      </c>
      <c r="MF20" s="83">
        <v>58.0</v>
      </c>
      <c r="MG20" s="83">
        <v>12.0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48.0</v>
      </c>
      <c r="MM20" s="83">
        <v>48.0</v>
      </c>
      <c r="MN20" s="83">
        <v>5.0</v>
      </c>
      <c r="MO20" s="86"/>
      <c r="MP20" s="87"/>
      <c r="MQ20" s="87"/>
      <c r="MR20" s="87"/>
      <c r="MS20" s="87"/>
      <c r="MT20" s="83">
        <v>2.4</v>
      </c>
      <c r="MU20" s="83">
        <v>1.2</v>
      </c>
      <c r="MV20" s="83">
        <v>42.0</v>
      </c>
      <c r="MW20" s="83">
        <v>36.0</v>
      </c>
      <c r="MX20" s="83">
        <v>40.0</v>
      </c>
      <c r="MY20" s="88" t="s">
        <v>96</v>
      </c>
      <c r="MZ20" s="83">
        <v>5.0</v>
      </c>
      <c r="NA20" s="87"/>
      <c r="NB20" s="83">
        <v>16.7</v>
      </c>
      <c r="NC20" s="83">
        <v>5.5</v>
      </c>
      <c r="ND20" s="83">
        <v>306.0</v>
      </c>
      <c r="NE20" s="83">
        <v>34.0</v>
      </c>
      <c r="NF20" s="83">
        <v>43.0</v>
      </c>
      <c r="NG20" s="83">
        <v>42.0</v>
      </c>
      <c r="NH20" s="83">
        <v>5.0</v>
      </c>
      <c r="NI20" s="87"/>
      <c r="NJ20" s="83">
        <v>0.0</v>
      </c>
      <c r="NK20" s="83">
        <v>0.0</v>
      </c>
      <c r="NL20" s="83">
        <v>0.0</v>
      </c>
      <c r="NM20" s="83">
        <v>35.0</v>
      </c>
      <c r="NN20" s="83">
        <v>46.0</v>
      </c>
      <c r="NO20" s="83">
        <v>50.0</v>
      </c>
      <c r="NP20" s="83">
        <v>4.0</v>
      </c>
    </row>
    <row r="21" ht="14.25" customHeight="1">
      <c r="A21" s="49">
        <v>0.333333333333334</v>
      </c>
      <c r="B21" s="50"/>
      <c r="C21" s="51">
        <v>50.15</v>
      </c>
      <c r="D21" s="52">
        <v>339.0</v>
      </c>
      <c r="E21" s="53">
        <v>134.0</v>
      </c>
      <c r="F21" s="53">
        <v>67.0</v>
      </c>
      <c r="G21" s="53">
        <v>14.6</v>
      </c>
      <c r="H21" s="54"/>
      <c r="I21" s="53">
        <v>6.0</v>
      </c>
      <c r="J21" s="53">
        <v>49.0</v>
      </c>
      <c r="K21" s="53">
        <v>48.0</v>
      </c>
      <c r="L21" s="53">
        <v>139.0</v>
      </c>
      <c r="M21" s="53">
        <v>78.0</v>
      </c>
      <c r="N21" s="53">
        <v>19.3</v>
      </c>
      <c r="O21" s="54"/>
      <c r="P21" s="53">
        <v>6.0</v>
      </c>
      <c r="Q21" s="53">
        <v>56.0</v>
      </c>
      <c r="R21" s="53">
        <v>52.0</v>
      </c>
      <c r="S21" s="53">
        <v>341.4</v>
      </c>
      <c r="T21" s="53">
        <v>325.2</v>
      </c>
      <c r="U21" s="53">
        <v>187.4</v>
      </c>
      <c r="V21" s="53"/>
      <c r="W21" s="53">
        <v>337.5</v>
      </c>
      <c r="X21" s="53">
        <v>269.5</v>
      </c>
      <c r="Y21" s="53">
        <v>136.9</v>
      </c>
      <c r="Z21" s="54"/>
      <c r="AA21" s="53">
        <v>341.8</v>
      </c>
      <c r="AB21" s="53">
        <v>428.2</v>
      </c>
      <c r="AC21" s="53">
        <v>245.9</v>
      </c>
      <c r="AD21" s="54"/>
      <c r="AE21" s="53">
        <v>341.5</v>
      </c>
      <c r="AF21" s="53">
        <v>393.3</v>
      </c>
      <c r="AG21" s="53">
        <v>223.8</v>
      </c>
      <c r="AH21" s="54"/>
      <c r="AI21" s="53">
        <v>348.9</v>
      </c>
      <c r="AJ21" s="53">
        <v>459.1</v>
      </c>
      <c r="AK21" s="53">
        <v>274.4</v>
      </c>
      <c r="AL21" s="54"/>
      <c r="AM21" s="53">
        <v>339.6</v>
      </c>
      <c r="AN21" s="53">
        <v>475.2</v>
      </c>
      <c r="AO21" s="53">
        <v>264.4</v>
      </c>
      <c r="AP21" s="54"/>
      <c r="AQ21" s="53">
        <v>134.0</v>
      </c>
      <c r="AR21" s="54">
        <f t="shared" ref="AR21:AS21" si="20">F21</f>
        <v>67</v>
      </c>
      <c r="AS21" s="56">
        <f t="shared" si="20"/>
        <v>14.6</v>
      </c>
      <c r="AT21" s="54"/>
      <c r="AU21" s="182">
        <f t="shared" ref="AU21:AW21" si="21">L21</f>
        <v>139</v>
      </c>
      <c r="AV21" s="182">
        <f t="shared" si="21"/>
        <v>78</v>
      </c>
      <c r="AW21" s="54">
        <f t="shared" si="21"/>
        <v>19.3</v>
      </c>
      <c r="AX21" s="54"/>
      <c r="AY21" s="182">
        <f t="shared" si="18"/>
        <v>134</v>
      </c>
      <c r="AZ21" s="54"/>
      <c r="BA21" s="54"/>
      <c r="BB21" s="54"/>
      <c r="BC21" s="89"/>
      <c r="BD21" s="182">
        <v>139.0</v>
      </c>
      <c r="BE21" s="53">
        <v>0.0</v>
      </c>
      <c r="BF21" s="53">
        <v>0.0</v>
      </c>
      <c r="BG21" s="53">
        <v>0.0</v>
      </c>
      <c r="BH21" s="54"/>
      <c r="BI21" s="53">
        <v>2.0</v>
      </c>
      <c r="BJ21" s="127">
        <v>80.0</v>
      </c>
      <c r="BK21" s="127">
        <v>58.0</v>
      </c>
      <c r="BL21" s="89"/>
      <c r="BM21" s="58">
        <v>339.0</v>
      </c>
      <c r="BN21" s="58">
        <v>145.0</v>
      </c>
      <c r="BO21" s="58">
        <v>284.0</v>
      </c>
      <c r="BP21" s="58">
        <v>14.2</v>
      </c>
      <c r="BQ21" s="59"/>
      <c r="BR21" s="58">
        <v>6.0</v>
      </c>
      <c r="BS21" s="58">
        <v>56.0</v>
      </c>
      <c r="BT21" s="58">
        <v>55.0</v>
      </c>
      <c r="BU21" s="59">
        <f t="shared" si="10"/>
        <v>339</v>
      </c>
      <c r="BV21" s="58">
        <v>355.0</v>
      </c>
      <c r="BW21" s="58">
        <v>208.0</v>
      </c>
      <c r="BX21" s="58">
        <v>19.0</v>
      </c>
      <c r="BY21" s="58">
        <v>332.0</v>
      </c>
      <c r="BZ21" s="58">
        <v>372.0</v>
      </c>
      <c r="CA21" s="58">
        <v>207.0</v>
      </c>
      <c r="CB21" s="58">
        <v>19.0</v>
      </c>
      <c r="CC21" s="58">
        <v>341.0</v>
      </c>
      <c r="CD21" s="58">
        <v>288.0</v>
      </c>
      <c r="CE21" s="58">
        <v>182.0</v>
      </c>
      <c r="CF21" s="58">
        <v>10.0</v>
      </c>
      <c r="CG21" s="58">
        <v>331.0</v>
      </c>
      <c r="CH21" s="58">
        <v>312.0</v>
      </c>
      <c r="CI21" s="58">
        <v>183.0</v>
      </c>
      <c r="CJ21" s="58">
        <v>6.0</v>
      </c>
      <c r="CK21" s="58">
        <v>345.0</v>
      </c>
      <c r="CL21" s="58">
        <v>154.0</v>
      </c>
      <c r="CM21" s="58">
        <v>100.0</v>
      </c>
      <c r="CN21" s="58">
        <v>11.0</v>
      </c>
      <c r="CO21" s="58">
        <v>330.0</v>
      </c>
      <c r="CP21" s="58">
        <v>320.0</v>
      </c>
      <c r="CQ21" s="58">
        <v>156.0</v>
      </c>
      <c r="CR21" s="58">
        <v>15.0</v>
      </c>
      <c r="CS21" s="58">
        <v>333.0</v>
      </c>
      <c r="CT21" s="58">
        <v>294.0</v>
      </c>
      <c r="CU21" s="58">
        <v>172.0</v>
      </c>
      <c r="CV21" s="58">
        <v>100.0</v>
      </c>
      <c r="CW21" s="58">
        <v>334.0</v>
      </c>
      <c r="CX21" s="58">
        <v>257.0</v>
      </c>
      <c r="CY21" s="58">
        <v>126.0</v>
      </c>
      <c r="CZ21" s="58">
        <v>71.0</v>
      </c>
      <c r="DA21" s="58">
        <v>320.0</v>
      </c>
      <c r="DB21" s="58">
        <v>262.0</v>
      </c>
      <c r="DC21" s="58">
        <v>128.0</v>
      </c>
      <c r="DD21" s="58">
        <v>64.0</v>
      </c>
      <c r="DE21" s="59">
        <f t="shared" si="11"/>
        <v>145</v>
      </c>
      <c r="DF21" s="58">
        <v>34.8</v>
      </c>
      <c r="DG21" s="59">
        <f t="shared" ref="DG21:DH21" si="22">BO21</f>
        <v>284</v>
      </c>
      <c r="DH21" s="59">
        <f t="shared" si="22"/>
        <v>14.2</v>
      </c>
      <c r="DI21" s="59"/>
      <c r="DJ21" s="58">
        <v>7.0</v>
      </c>
      <c r="DK21" s="58">
        <v>60.0</v>
      </c>
      <c r="DL21" s="58">
        <v>52.0</v>
      </c>
      <c r="DM21" s="89"/>
      <c r="DN21" s="61">
        <v>338.0</v>
      </c>
      <c r="DO21" s="61">
        <v>140.0</v>
      </c>
      <c r="DP21" s="61">
        <v>23.9</v>
      </c>
      <c r="DQ21" s="61">
        <v>13.43</v>
      </c>
      <c r="DR21" s="61">
        <v>3.0</v>
      </c>
      <c r="DS21" s="61">
        <v>8.0</v>
      </c>
      <c r="DT21" s="61">
        <v>35.0</v>
      </c>
      <c r="DU21" s="61">
        <v>42.0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340.0</v>
      </c>
      <c r="EF21" s="226">
        <v>137.0</v>
      </c>
      <c r="EG21" s="226">
        <v>94.0</v>
      </c>
      <c r="EH21" s="226">
        <v>3.9</v>
      </c>
      <c r="EI21" s="64"/>
      <c r="EJ21" s="226">
        <v>9.0</v>
      </c>
      <c r="EK21" s="226">
        <v>45.0</v>
      </c>
      <c r="EL21" s="226">
        <v>47.0</v>
      </c>
      <c r="EM21" s="226">
        <v>137.0</v>
      </c>
      <c r="EN21" s="226">
        <v>107.0</v>
      </c>
      <c r="EO21" s="226">
        <v>4.3</v>
      </c>
      <c r="EP21" s="64"/>
      <c r="EQ21" s="226">
        <v>9.0</v>
      </c>
      <c r="ER21" s="226">
        <v>46.0</v>
      </c>
      <c r="ES21" s="226">
        <v>48.0</v>
      </c>
      <c r="ET21" s="226">
        <v>339.0</v>
      </c>
      <c r="EU21" s="226">
        <v>0.0</v>
      </c>
      <c r="EV21" s="226">
        <v>0.0</v>
      </c>
      <c r="EW21" s="226">
        <v>0.0</v>
      </c>
      <c r="EX21" s="226">
        <v>338.0</v>
      </c>
      <c r="EY21" s="226">
        <v>258.0</v>
      </c>
      <c r="EZ21" s="226">
        <v>149.2</v>
      </c>
      <c r="FA21" s="226">
        <v>3.9</v>
      </c>
      <c r="FB21" s="226">
        <v>338.0</v>
      </c>
      <c r="FC21" s="226">
        <v>0.0</v>
      </c>
      <c r="FD21" s="226">
        <v>0.0</v>
      </c>
      <c r="FE21" s="226">
        <v>0.0</v>
      </c>
      <c r="FF21" s="226">
        <v>337.0</v>
      </c>
      <c r="FG21" s="226">
        <v>258.0</v>
      </c>
      <c r="FH21" s="226">
        <v>148.9</v>
      </c>
      <c r="FI21" s="226">
        <v>5.9</v>
      </c>
      <c r="FJ21" s="226">
        <v>340.0</v>
      </c>
      <c r="FK21" s="226">
        <v>243.0</v>
      </c>
      <c r="FL21" s="226">
        <v>138.0</v>
      </c>
      <c r="FM21" s="64"/>
      <c r="FN21" s="226">
        <v>340.0</v>
      </c>
      <c r="FO21" s="226">
        <v>258.0</v>
      </c>
      <c r="FP21" s="226">
        <v>138.0</v>
      </c>
      <c r="FQ21" s="226">
        <v>12.9</v>
      </c>
      <c r="FR21" s="226">
        <v>137.0</v>
      </c>
      <c r="FS21" s="64"/>
      <c r="FT21" s="226">
        <v>20.01</v>
      </c>
      <c r="FU21" s="64"/>
      <c r="FV21" s="226">
        <v>137.0</v>
      </c>
      <c r="FW21" s="64"/>
      <c r="FX21" s="64"/>
      <c r="FY21" s="64"/>
      <c r="FZ21" s="89"/>
      <c r="GA21" s="65">
        <v>340.0</v>
      </c>
      <c r="GB21" s="66">
        <v>439.3</v>
      </c>
      <c r="GC21" s="66">
        <v>270.61</v>
      </c>
      <c r="GD21" s="66">
        <v>6.45</v>
      </c>
      <c r="GE21" s="66">
        <v>340.0</v>
      </c>
      <c r="GF21" s="66">
        <v>465.26</v>
      </c>
      <c r="GG21" s="66">
        <v>268.53</v>
      </c>
      <c r="GH21" s="66">
        <v>11.64</v>
      </c>
      <c r="GI21" s="66">
        <v>340.0</v>
      </c>
      <c r="GJ21" s="66">
        <v>244.87</v>
      </c>
      <c r="GK21" s="66">
        <v>-139.12</v>
      </c>
      <c r="GL21" s="66">
        <v>-18.76</v>
      </c>
      <c r="GM21" s="66">
        <v>340.0</v>
      </c>
      <c r="GN21" s="66">
        <v>223.77</v>
      </c>
      <c r="GO21" s="66">
        <v>-138.45</v>
      </c>
      <c r="GP21" s="66">
        <v>-26.97</v>
      </c>
      <c r="GQ21" s="66">
        <v>340.0</v>
      </c>
      <c r="GR21" s="66">
        <v>210.28</v>
      </c>
      <c r="GS21" s="66">
        <v>-129.57</v>
      </c>
      <c r="GT21" s="66">
        <v>15.41</v>
      </c>
      <c r="GU21" s="66">
        <v>340.0</v>
      </c>
      <c r="GV21" s="66">
        <v>227.75</v>
      </c>
      <c r="GW21" s="66">
        <v>-127.64</v>
      </c>
      <c r="GX21" s="66">
        <v>13.48</v>
      </c>
      <c r="GY21" s="89"/>
      <c r="GZ21" s="98" t="s">
        <v>91</v>
      </c>
      <c r="HA21" s="99" t="s">
        <v>92</v>
      </c>
      <c r="HB21" s="98">
        <v>179.0</v>
      </c>
      <c r="HC21" s="98">
        <v>8.95</v>
      </c>
      <c r="HD21" s="98">
        <v>3.58</v>
      </c>
      <c r="HE21" s="98">
        <v>8.0</v>
      </c>
      <c r="HF21" s="99">
        <v>54.0</v>
      </c>
      <c r="HG21" s="99">
        <v>50.0</v>
      </c>
      <c r="HH21" s="98" t="s">
        <v>91</v>
      </c>
      <c r="HI21" s="98" t="s">
        <v>92</v>
      </c>
      <c r="HJ21" s="98">
        <v>97.0</v>
      </c>
      <c r="HK21" s="98">
        <v>4.85</v>
      </c>
      <c r="HL21" s="98">
        <v>1.94</v>
      </c>
      <c r="HM21" s="98">
        <v>5.0</v>
      </c>
      <c r="HN21" s="99">
        <v>56.0</v>
      </c>
      <c r="HO21" s="99">
        <v>54.0</v>
      </c>
      <c r="HP21" s="98" t="s">
        <v>91</v>
      </c>
      <c r="HQ21" s="99" t="s">
        <v>92</v>
      </c>
      <c r="HR21" s="98">
        <v>189.0</v>
      </c>
      <c r="HS21" s="98">
        <v>9.45</v>
      </c>
      <c r="HT21" s="98">
        <v>4.725</v>
      </c>
      <c r="HU21" s="98">
        <v>7.0</v>
      </c>
      <c r="HV21" s="99">
        <v>62.0</v>
      </c>
      <c r="HW21" s="99">
        <v>62.0</v>
      </c>
      <c r="HX21" s="89"/>
      <c r="HY21" s="72">
        <v>135.0</v>
      </c>
      <c r="HZ21" s="72">
        <v>33.0</v>
      </c>
      <c r="IA21" s="72">
        <v>132.0</v>
      </c>
      <c r="IB21" s="72">
        <v>6.6</v>
      </c>
      <c r="IC21" s="73"/>
      <c r="ID21" s="72">
        <v>2.0</v>
      </c>
      <c r="IE21" s="284">
        <v>58.0</v>
      </c>
      <c r="IF21" s="72">
        <v>38.0</v>
      </c>
      <c r="IG21" s="89"/>
      <c r="IH21" s="75">
        <v>139.0</v>
      </c>
      <c r="II21" s="75">
        <v>34.1</v>
      </c>
      <c r="IJ21" s="75">
        <v>55.0</v>
      </c>
      <c r="IK21" s="75">
        <v>2.9</v>
      </c>
      <c r="IL21" s="75">
        <v>3.1</v>
      </c>
      <c r="IM21" s="75">
        <v>6.0</v>
      </c>
      <c r="IN21" s="75">
        <v>42.0</v>
      </c>
      <c r="IO21" s="75">
        <v>41.0</v>
      </c>
      <c r="IP21" s="75">
        <v>139.0</v>
      </c>
      <c r="IQ21" s="75">
        <v>33.8</v>
      </c>
      <c r="IR21" s="75">
        <v>116.0</v>
      </c>
      <c r="IS21" s="75">
        <v>5.8</v>
      </c>
      <c r="IT21" s="75">
        <v>6.5</v>
      </c>
      <c r="IU21" s="75">
        <v>12.0</v>
      </c>
      <c r="IV21" s="75">
        <v>50.0</v>
      </c>
      <c r="IW21" s="75">
        <v>48.0</v>
      </c>
      <c r="IX21" s="89"/>
      <c r="IY21" s="149">
        <v>138.87</v>
      </c>
      <c r="IZ21" s="149">
        <v>34.97</v>
      </c>
      <c r="JA21" s="149">
        <v>234.8</v>
      </c>
      <c r="JB21" s="149">
        <v>11.74</v>
      </c>
      <c r="JC21" s="149">
        <v>4.09</v>
      </c>
      <c r="JD21" s="149">
        <v>3.0</v>
      </c>
      <c r="JE21" s="149">
        <v>54.47</v>
      </c>
      <c r="JF21" s="149">
        <v>44.22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150">
        <v>136.0</v>
      </c>
      <c r="JQ21" s="150">
        <v>32.2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39.0</v>
      </c>
      <c r="JW21" s="78">
        <v>38.0</v>
      </c>
      <c r="JX21" s="150">
        <v>136.0</v>
      </c>
      <c r="JY21" s="150">
        <v>33.8</v>
      </c>
      <c r="JZ21" s="150">
        <v>151.0</v>
      </c>
      <c r="KA21" s="150">
        <v>8.0</v>
      </c>
      <c r="KB21" s="150">
        <v>3.0</v>
      </c>
      <c r="KC21" s="150">
        <v>2.0</v>
      </c>
      <c r="KD21" s="78">
        <v>45.0</v>
      </c>
      <c r="KE21" s="78">
        <v>45.0</v>
      </c>
      <c r="KF21" s="89"/>
      <c r="KG21" s="79">
        <v>136.0</v>
      </c>
      <c r="KH21" s="238">
        <v>33.0</v>
      </c>
      <c r="KI21" s="238">
        <v>105.0</v>
      </c>
      <c r="KJ21" s="238">
        <v>5.3</v>
      </c>
      <c r="KK21" s="79"/>
      <c r="KL21" s="79">
        <v>1.0</v>
      </c>
      <c r="KM21" s="79">
        <v>46.0</v>
      </c>
      <c r="KN21" s="79">
        <v>46.0</v>
      </c>
      <c r="KO21" s="79">
        <v>136.0</v>
      </c>
      <c r="KP21" s="235">
        <v>33.0</v>
      </c>
      <c r="KQ21" s="235">
        <v>3.0</v>
      </c>
      <c r="KR21" s="235">
        <v>0.2</v>
      </c>
      <c r="KS21" s="79"/>
      <c r="KT21" s="79">
        <v>1.0</v>
      </c>
      <c r="KU21" s="79">
        <v>44.0</v>
      </c>
      <c r="KV21" s="79">
        <v>42.0</v>
      </c>
      <c r="KW21" s="89"/>
      <c r="KX21" s="81">
        <v>126.0</v>
      </c>
      <c r="KY21" s="81">
        <v>33.0</v>
      </c>
      <c r="KZ21" s="81">
        <v>355.0</v>
      </c>
      <c r="LA21" s="81">
        <v>17.4</v>
      </c>
      <c r="LB21" s="81">
        <v>2.0</v>
      </c>
      <c r="LC21" s="81">
        <v>3.0</v>
      </c>
      <c r="LD21" s="81">
        <v>50.0</v>
      </c>
      <c r="LE21" s="81">
        <v>49.0</v>
      </c>
      <c r="LF21" s="81">
        <v>126.0</v>
      </c>
      <c r="LG21" s="81">
        <v>33.0</v>
      </c>
      <c r="LH21" s="81">
        <v>376.0</v>
      </c>
      <c r="LI21" s="81">
        <v>18.4</v>
      </c>
      <c r="LJ21" s="81">
        <v>5.0</v>
      </c>
      <c r="LK21" s="81">
        <v>5.0</v>
      </c>
      <c r="LL21" s="81">
        <v>49.0</v>
      </c>
      <c r="LM21" s="81">
        <v>49.0</v>
      </c>
      <c r="LN21" s="89"/>
      <c r="LO21" s="82">
        <v>332.0</v>
      </c>
      <c r="LP21" s="82">
        <v>310.0</v>
      </c>
      <c r="LQ21" s="82">
        <v>168.0</v>
      </c>
      <c r="LR21" s="82">
        <v>68.0</v>
      </c>
      <c r="LS21" s="82">
        <v>321.0</v>
      </c>
      <c r="LT21" s="83">
        <v>65.0</v>
      </c>
      <c r="LU21" s="83">
        <v>14.1</v>
      </c>
      <c r="LV21" s="83">
        <v>138.0</v>
      </c>
      <c r="LW21" s="83">
        <v>124.0</v>
      </c>
      <c r="LX21" s="83">
        <v>56.0</v>
      </c>
      <c r="LY21" s="83">
        <v>51.0</v>
      </c>
      <c r="LZ21" s="83">
        <v>12.0</v>
      </c>
      <c r="MA21" s="83">
        <v>103.0</v>
      </c>
      <c r="MB21" s="83">
        <v>8.2</v>
      </c>
      <c r="MC21" s="83">
        <v>140.0</v>
      </c>
      <c r="MD21" s="83">
        <v>186.0</v>
      </c>
      <c r="ME21" s="83">
        <v>71.0</v>
      </c>
      <c r="MF21" s="83">
        <v>57.0</v>
      </c>
      <c r="MG21" s="83">
        <v>12.0</v>
      </c>
      <c r="MH21" s="83">
        <v>0.0</v>
      </c>
      <c r="MI21" s="83">
        <v>0.0</v>
      </c>
      <c r="MJ21" s="83">
        <v>119.0</v>
      </c>
      <c r="MK21" s="83">
        <v>0.0</v>
      </c>
      <c r="ML21" s="83">
        <v>48.0</v>
      </c>
      <c r="MM21" s="83">
        <v>48.0</v>
      </c>
      <c r="MN21" s="83">
        <v>5.0</v>
      </c>
      <c r="MO21" s="86"/>
      <c r="MP21" s="87"/>
      <c r="MQ21" s="87"/>
      <c r="MR21" s="87"/>
      <c r="MS21" s="87"/>
      <c r="MT21" s="83">
        <v>0.4</v>
      </c>
      <c r="MU21" s="83">
        <v>0.2</v>
      </c>
      <c r="MV21" s="83">
        <v>8.0</v>
      </c>
      <c r="MW21" s="83">
        <v>36.0</v>
      </c>
      <c r="MX21" s="83">
        <v>40.0</v>
      </c>
      <c r="MY21" s="88" t="s">
        <v>96</v>
      </c>
      <c r="MZ21" s="83">
        <v>5.0</v>
      </c>
      <c r="NA21" s="87"/>
      <c r="NB21" s="83">
        <v>16.0</v>
      </c>
      <c r="NC21" s="83">
        <v>5.2</v>
      </c>
      <c r="ND21" s="83">
        <v>291.0</v>
      </c>
      <c r="NE21" s="83">
        <v>34.0</v>
      </c>
      <c r="NF21" s="83">
        <v>43.0</v>
      </c>
      <c r="NG21" s="83">
        <v>42.0</v>
      </c>
      <c r="NH21" s="83">
        <v>5.0</v>
      </c>
      <c r="NI21" s="87"/>
      <c r="NJ21" s="83">
        <v>0.0</v>
      </c>
      <c r="NK21" s="83">
        <v>0.0</v>
      </c>
      <c r="NL21" s="83">
        <v>0.0</v>
      </c>
      <c r="NM21" s="83">
        <v>35.0</v>
      </c>
      <c r="NN21" s="83">
        <v>46.0</v>
      </c>
      <c r="NO21" s="83">
        <v>50.0</v>
      </c>
      <c r="NP21" s="83">
        <v>4.0</v>
      </c>
    </row>
    <row r="22" ht="14.25" customHeight="1">
      <c r="A22" s="49">
        <v>0.375</v>
      </c>
      <c r="B22" s="50"/>
      <c r="C22" s="51">
        <v>50.28</v>
      </c>
      <c r="D22" s="52">
        <v>332.0</v>
      </c>
      <c r="E22" s="53">
        <v>136.0</v>
      </c>
      <c r="F22" s="53">
        <v>82.0</v>
      </c>
      <c r="G22" s="53">
        <v>17.5</v>
      </c>
      <c r="H22" s="54"/>
      <c r="I22" s="53">
        <v>6.0</v>
      </c>
      <c r="J22" s="53">
        <v>50.0</v>
      </c>
      <c r="K22" s="53">
        <v>48.0</v>
      </c>
      <c r="L22" s="53">
        <v>135.0</v>
      </c>
      <c r="M22" s="53">
        <v>79.0</v>
      </c>
      <c r="N22" s="53">
        <v>19.7</v>
      </c>
      <c r="O22" s="54"/>
      <c r="P22" s="53">
        <v>6.0</v>
      </c>
      <c r="Q22" s="53">
        <v>56.0</v>
      </c>
      <c r="R22" s="53">
        <v>52.0</v>
      </c>
      <c r="S22" s="53">
        <v>337.9</v>
      </c>
      <c r="T22" s="53">
        <v>354.2</v>
      </c>
      <c r="U22" s="53">
        <v>208.7</v>
      </c>
      <c r="V22" s="54"/>
      <c r="W22" s="53">
        <v>333.8</v>
      </c>
      <c r="X22" s="53">
        <v>261.2</v>
      </c>
      <c r="Y22" s="53">
        <v>153.6</v>
      </c>
      <c r="Z22" s="54"/>
      <c r="AA22" s="53">
        <v>338.1</v>
      </c>
      <c r="AB22" s="53">
        <v>383.3</v>
      </c>
      <c r="AC22" s="53">
        <v>245.6</v>
      </c>
      <c r="AD22" s="54"/>
      <c r="AE22" s="53">
        <v>338.0</v>
      </c>
      <c r="AF22" s="53">
        <v>426.2</v>
      </c>
      <c r="AG22" s="53">
        <v>221.8</v>
      </c>
      <c r="AH22" s="54"/>
      <c r="AI22" s="53">
        <v>345.2</v>
      </c>
      <c r="AJ22" s="53">
        <v>473.2</v>
      </c>
      <c r="AK22" s="53">
        <v>294.9</v>
      </c>
      <c r="AL22" s="54"/>
      <c r="AM22" s="53">
        <v>336.1</v>
      </c>
      <c r="AN22" s="53">
        <v>505.7</v>
      </c>
      <c r="AO22" s="53">
        <v>281.5</v>
      </c>
      <c r="AP22" s="54"/>
      <c r="AQ22" s="53">
        <v>133.0</v>
      </c>
      <c r="AR22" s="54">
        <f t="shared" ref="AR22:AS22" si="23">F22</f>
        <v>82</v>
      </c>
      <c r="AS22" s="56">
        <f t="shared" si="23"/>
        <v>17.5</v>
      </c>
      <c r="AT22" s="54"/>
      <c r="AU22" s="53">
        <v>137.0</v>
      </c>
      <c r="AV22" s="182">
        <f t="shared" ref="AV22:AW22" si="24">M22</f>
        <v>79</v>
      </c>
      <c r="AW22" s="54">
        <f t="shared" si="24"/>
        <v>19.7</v>
      </c>
      <c r="AX22" s="54"/>
      <c r="AY22" s="53">
        <v>133.0</v>
      </c>
      <c r="AZ22" s="54"/>
      <c r="BA22" s="54"/>
      <c r="BB22" s="54"/>
      <c r="BC22" s="89"/>
      <c r="BD22" s="127">
        <v>137.0</v>
      </c>
      <c r="BE22" s="53">
        <v>0.0</v>
      </c>
      <c r="BF22" s="53">
        <v>0.0</v>
      </c>
      <c r="BG22" s="53">
        <v>0.0</v>
      </c>
      <c r="BH22" s="54"/>
      <c r="BI22" s="53">
        <v>2.0</v>
      </c>
      <c r="BJ22" s="127">
        <v>85.0</v>
      </c>
      <c r="BK22" s="127">
        <v>61.0</v>
      </c>
      <c r="BL22" s="89"/>
      <c r="BM22" s="58">
        <v>339.0</v>
      </c>
      <c r="BN22" s="58">
        <v>145.0</v>
      </c>
      <c r="BO22" s="58">
        <v>248.0</v>
      </c>
      <c r="BP22" s="58">
        <v>12.4</v>
      </c>
      <c r="BQ22" s="59"/>
      <c r="BR22" s="58">
        <v>6.0</v>
      </c>
      <c r="BS22" s="58">
        <v>59.0</v>
      </c>
      <c r="BT22" s="58">
        <v>58.0</v>
      </c>
      <c r="BU22" s="59">
        <f t="shared" si="10"/>
        <v>339</v>
      </c>
      <c r="BV22" s="58">
        <v>362.0</v>
      </c>
      <c r="BW22" s="58">
        <v>209.0</v>
      </c>
      <c r="BX22" s="58">
        <v>23.0</v>
      </c>
      <c r="BY22" s="58">
        <v>332.0</v>
      </c>
      <c r="BZ22" s="58">
        <v>379.0</v>
      </c>
      <c r="CA22" s="58">
        <v>208.0</v>
      </c>
      <c r="CB22" s="58">
        <v>20.0</v>
      </c>
      <c r="CC22" s="58">
        <v>338.0</v>
      </c>
      <c r="CD22" s="58">
        <v>298.0</v>
      </c>
      <c r="CE22" s="58">
        <v>184.0</v>
      </c>
      <c r="CF22" s="58">
        <v>18.0</v>
      </c>
      <c r="CG22" s="58">
        <v>335.0</v>
      </c>
      <c r="CH22" s="58">
        <v>323.0</v>
      </c>
      <c r="CI22" s="58">
        <v>106.0</v>
      </c>
      <c r="CJ22" s="58">
        <v>8.0</v>
      </c>
      <c r="CK22" s="58">
        <v>344.0</v>
      </c>
      <c r="CL22" s="58">
        <v>264.0</v>
      </c>
      <c r="CM22" s="58">
        <v>157.0</v>
      </c>
      <c r="CN22" s="58">
        <v>6.0</v>
      </c>
      <c r="CO22" s="58">
        <v>330.0</v>
      </c>
      <c r="CP22" s="58">
        <v>294.0</v>
      </c>
      <c r="CQ22" s="58">
        <v>146.0</v>
      </c>
      <c r="CR22" s="58">
        <v>10.0</v>
      </c>
      <c r="CS22" s="58">
        <v>333.0</v>
      </c>
      <c r="CT22" s="58">
        <v>285.0</v>
      </c>
      <c r="CU22" s="58">
        <v>166.0</v>
      </c>
      <c r="CV22" s="58">
        <v>81.0</v>
      </c>
      <c r="CW22" s="58">
        <v>336.0</v>
      </c>
      <c r="CX22" s="58">
        <v>282.0</v>
      </c>
      <c r="CY22" s="58">
        <v>145.0</v>
      </c>
      <c r="CZ22" s="58">
        <v>73.0</v>
      </c>
      <c r="DA22" s="58">
        <v>322.0</v>
      </c>
      <c r="DB22" s="58">
        <v>289.0</v>
      </c>
      <c r="DC22" s="58">
        <v>145.0</v>
      </c>
      <c r="DD22" s="58">
        <v>55.0</v>
      </c>
      <c r="DE22" s="59">
        <f t="shared" si="11"/>
        <v>145</v>
      </c>
      <c r="DF22" s="58">
        <v>34.8</v>
      </c>
      <c r="DG22" s="59">
        <f t="shared" ref="DG22:DH22" si="25">BO22</f>
        <v>248</v>
      </c>
      <c r="DH22" s="59">
        <f t="shared" si="25"/>
        <v>12.4</v>
      </c>
      <c r="DI22" s="59"/>
      <c r="DJ22" s="58">
        <v>7.0</v>
      </c>
      <c r="DK22" s="58">
        <v>62.0</v>
      </c>
      <c r="DL22" s="58">
        <v>54.0</v>
      </c>
      <c r="DM22" s="89"/>
      <c r="DN22" s="61">
        <v>339.0</v>
      </c>
      <c r="DO22" s="61">
        <v>140.0</v>
      </c>
      <c r="DP22" s="61">
        <v>37.79</v>
      </c>
      <c r="DQ22" s="61">
        <v>21.3</v>
      </c>
      <c r="DR22" s="61">
        <v>5.3</v>
      </c>
      <c r="DS22" s="61">
        <v>8.0</v>
      </c>
      <c r="DT22" s="61">
        <v>36.0</v>
      </c>
      <c r="DU22" s="61">
        <v>42.1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338.0</v>
      </c>
      <c r="EF22" s="226">
        <v>136.0</v>
      </c>
      <c r="EG22" s="226">
        <v>91.0</v>
      </c>
      <c r="EH22" s="226">
        <v>3.8</v>
      </c>
      <c r="EI22" s="64"/>
      <c r="EJ22" s="226">
        <v>9.0</v>
      </c>
      <c r="EK22" s="226">
        <v>46.0</v>
      </c>
      <c r="EL22" s="226">
        <v>48.0</v>
      </c>
      <c r="EM22" s="226">
        <v>136.0</v>
      </c>
      <c r="EN22" s="226">
        <v>108.0</v>
      </c>
      <c r="EO22" s="226">
        <v>4.4</v>
      </c>
      <c r="EP22" s="64"/>
      <c r="EQ22" s="226">
        <v>9.0</v>
      </c>
      <c r="ER22" s="226">
        <v>47.0</v>
      </c>
      <c r="ES22" s="226">
        <v>48.0</v>
      </c>
      <c r="ET22" s="226">
        <v>338.0</v>
      </c>
      <c r="EU22" s="226">
        <v>0.0</v>
      </c>
      <c r="EV22" s="226">
        <v>0.0</v>
      </c>
      <c r="EW22" s="226">
        <v>0.0</v>
      </c>
      <c r="EX22" s="226">
        <v>337.0</v>
      </c>
      <c r="EY22" s="226">
        <v>260.0</v>
      </c>
      <c r="EZ22" s="226">
        <v>148.6</v>
      </c>
      <c r="FA22" s="226">
        <v>13.9</v>
      </c>
      <c r="FB22" s="226">
        <v>335.0</v>
      </c>
      <c r="FC22" s="226">
        <v>0.0</v>
      </c>
      <c r="FD22" s="226">
        <v>0.0</v>
      </c>
      <c r="FE22" s="226">
        <v>0.0</v>
      </c>
      <c r="FF22" s="226">
        <v>336.0</v>
      </c>
      <c r="FG22" s="226">
        <v>260.0</v>
      </c>
      <c r="FH22" s="226">
        <v>148.7</v>
      </c>
      <c r="FI22" s="226">
        <v>16.4</v>
      </c>
      <c r="FJ22" s="226">
        <v>335.0</v>
      </c>
      <c r="FK22" s="226">
        <v>247.0</v>
      </c>
      <c r="FL22" s="226">
        <v>140.2</v>
      </c>
      <c r="FM22" s="64"/>
      <c r="FN22" s="226">
        <v>338.0</v>
      </c>
      <c r="FO22" s="226">
        <v>261.0</v>
      </c>
      <c r="FP22" s="226">
        <v>139.7</v>
      </c>
      <c r="FQ22" s="226">
        <v>24.6</v>
      </c>
      <c r="FR22" s="226">
        <v>136.0</v>
      </c>
      <c r="FS22" s="64"/>
      <c r="FT22" s="226">
        <v>17.51</v>
      </c>
      <c r="FU22" s="64"/>
      <c r="FV22" s="226">
        <v>136.0</v>
      </c>
      <c r="FW22" s="64"/>
      <c r="FX22" s="64"/>
      <c r="FY22" s="64"/>
      <c r="FZ22" s="89"/>
      <c r="GA22" s="65">
        <v>336.0</v>
      </c>
      <c r="GB22" s="66">
        <v>496.33</v>
      </c>
      <c r="GC22" s="66">
        <v>301.28</v>
      </c>
      <c r="GD22" s="66">
        <v>29.9</v>
      </c>
      <c r="GE22" s="66">
        <v>335.0</v>
      </c>
      <c r="GF22" s="66">
        <v>520.07</v>
      </c>
      <c r="GG22" s="66">
        <v>294.57</v>
      </c>
      <c r="GH22" s="66">
        <v>32.83</v>
      </c>
      <c r="GI22" s="66">
        <v>335.0</v>
      </c>
      <c r="GJ22" s="66">
        <v>261.72</v>
      </c>
      <c r="GK22" s="66">
        <v>-144.4</v>
      </c>
      <c r="GL22" s="66">
        <v>-30.57</v>
      </c>
      <c r="GM22" s="66">
        <v>335.0</v>
      </c>
      <c r="GN22" s="66">
        <v>239.74</v>
      </c>
      <c r="GO22" s="66">
        <v>-143.48</v>
      </c>
      <c r="GP22" s="66">
        <v>-39.11</v>
      </c>
      <c r="GQ22" s="66">
        <v>336.0</v>
      </c>
      <c r="GR22" s="66">
        <v>247.95</v>
      </c>
      <c r="GS22" s="66">
        <v>-153.44</v>
      </c>
      <c r="GT22" s="66">
        <v>4.52</v>
      </c>
      <c r="GU22" s="66">
        <v>335.0</v>
      </c>
      <c r="GV22" s="66">
        <v>269.78</v>
      </c>
      <c r="GW22" s="66">
        <v>-151.77</v>
      </c>
      <c r="GX22" s="66">
        <v>0.0</v>
      </c>
      <c r="GY22" s="89"/>
      <c r="GZ22" s="98" t="s">
        <v>91</v>
      </c>
      <c r="HA22" s="99" t="s">
        <v>92</v>
      </c>
      <c r="HB22" s="98">
        <v>192.0</v>
      </c>
      <c r="HC22" s="98">
        <v>9.6</v>
      </c>
      <c r="HD22" s="98">
        <v>3.84</v>
      </c>
      <c r="HE22" s="98">
        <v>8.0</v>
      </c>
      <c r="HF22" s="99">
        <v>54.0</v>
      </c>
      <c r="HG22" s="99">
        <v>50.0</v>
      </c>
      <c r="HH22" s="98" t="s">
        <v>91</v>
      </c>
      <c r="HI22" s="98" t="s">
        <v>92</v>
      </c>
      <c r="HJ22" s="98">
        <v>102.0</v>
      </c>
      <c r="HK22" s="98">
        <v>5.1</v>
      </c>
      <c r="HL22" s="98">
        <v>2.04</v>
      </c>
      <c r="HM22" s="98">
        <v>5.0</v>
      </c>
      <c r="HN22" s="99">
        <v>56.0</v>
      </c>
      <c r="HO22" s="99">
        <v>54.0</v>
      </c>
      <c r="HP22" s="98" t="s">
        <v>91</v>
      </c>
      <c r="HQ22" s="99" t="s">
        <v>92</v>
      </c>
      <c r="HR22" s="98">
        <v>243.0</v>
      </c>
      <c r="HS22" s="98">
        <v>12.15</v>
      </c>
      <c r="HT22" s="98">
        <v>6.075</v>
      </c>
      <c r="HU22" s="98">
        <v>7.0</v>
      </c>
      <c r="HV22" s="99">
        <v>62.0</v>
      </c>
      <c r="HW22" s="99">
        <v>62.0</v>
      </c>
      <c r="HX22" s="89"/>
      <c r="HY22" s="72">
        <v>135.0</v>
      </c>
      <c r="HZ22" s="72">
        <v>33.0</v>
      </c>
      <c r="IA22" s="72">
        <v>68.0</v>
      </c>
      <c r="IB22" s="72">
        <v>3.4</v>
      </c>
      <c r="IC22" s="73"/>
      <c r="ID22" s="72">
        <v>2.0</v>
      </c>
      <c r="IE22" s="72">
        <v>58.0</v>
      </c>
      <c r="IF22" s="72">
        <v>38.0</v>
      </c>
      <c r="IG22" s="89"/>
      <c r="IH22" s="75">
        <v>137.0</v>
      </c>
      <c r="II22" s="75">
        <v>33.2</v>
      </c>
      <c r="IJ22" s="75">
        <v>172.0</v>
      </c>
      <c r="IK22" s="75">
        <v>8.6</v>
      </c>
      <c r="IL22" s="75">
        <v>9.5</v>
      </c>
      <c r="IM22" s="75">
        <v>6.0</v>
      </c>
      <c r="IN22" s="75">
        <v>42.0</v>
      </c>
      <c r="IO22" s="75">
        <v>41.0</v>
      </c>
      <c r="IP22" s="75">
        <v>137.0</v>
      </c>
      <c r="IQ22" s="75">
        <v>33.5</v>
      </c>
      <c r="IR22" s="75">
        <v>3.0</v>
      </c>
      <c r="IS22" s="75">
        <v>0.1</v>
      </c>
      <c r="IT22" s="75">
        <v>0.2</v>
      </c>
      <c r="IU22" s="75">
        <v>12.0</v>
      </c>
      <c r="IV22" s="75">
        <v>50.0</v>
      </c>
      <c r="IW22" s="75">
        <v>48.0</v>
      </c>
      <c r="IX22" s="89"/>
      <c r="IY22" s="76">
        <v>138.84</v>
      </c>
      <c r="IZ22" s="76">
        <v>34.74</v>
      </c>
      <c r="JA22" s="76">
        <v>367.6</v>
      </c>
      <c r="JB22" s="76">
        <v>18.38</v>
      </c>
      <c r="JC22" s="76">
        <v>6.27</v>
      </c>
      <c r="JD22" s="149">
        <v>3.0</v>
      </c>
      <c r="JE22" s="76">
        <v>58.4</v>
      </c>
      <c r="JF22" s="76">
        <v>43.39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150">
        <v>135.0</v>
      </c>
      <c r="JQ22" s="150">
        <v>32.3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40.0</v>
      </c>
      <c r="JW22" s="78">
        <v>39.0</v>
      </c>
      <c r="JX22" s="150">
        <v>135.0</v>
      </c>
      <c r="JY22" s="150">
        <v>33.5</v>
      </c>
      <c r="JZ22" s="150">
        <v>150.0</v>
      </c>
      <c r="KA22" s="150">
        <v>8.0</v>
      </c>
      <c r="KB22" s="150">
        <v>2.9</v>
      </c>
      <c r="KC22" s="150">
        <v>2.0</v>
      </c>
      <c r="KD22" s="78">
        <v>46.0</v>
      </c>
      <c r="KE22" s="78">
        <v>45.0</v>
      </c>
      <c r="KF22" s="89"/>
      <c r="KG22" s="79">
        <v>135.0</v>
      </c>
      <c r="KH22" s="238">
        <v>33.0</v>
      </c>
      <c r="KI22" s="238">
        <v>108.0</v>
      </c>
      <c r="KJ22" s="238">
        <v>5.8</v>
      </c>
      <c r="KK22" s="79"/>
      <c r="KL22" s="79">
        <v>1.0</v>
      </c>
      <c r="KM22" s="79">
        <v>46.0</v>
      </c>
      <c r="KN22" s="79">
        <v>46.0</v>
      </c>
      <c r="KO22" s="79">
        <v>135.0</v>
      </c>
      <c r="KP22" s="235">
        <v>33.0</v>
      </c>
      <c r="KQ22" s="235">
        <v>3.0</v>
      </c>
      <c r="KR22" s="235">
        <v>0.2</v>
      </c>
      <c r="KS22" s="79"/>
      <c r="KT22" s="79">
        <v>1.0</v>
      </c>
      <c r="KU22" s="79">
        <v>44.0</v>
      </c>
      <c r="KV22" s="79">
        <v>42.0</v>
      </c>
      <c r="KW22" s="89"/>
      <c r="KX22" s="81">
        <v>133.0</v>
      </c>
      <c r="KY22" s="81">
        <v>34.0</v>
      </c>
      <c r="KZ22" s="81">
        <v>388.0</v>
      </c>
      <c r="LA22" s="81">
        <v>19.0</v>
      </c>
      <c r="LB22" s="81">
        <v>5.0</v>
      </c>
      <c r="LC22" s="81">
        <v>3.0</v>
      </c>
      <c r="LD22" s="81">
        <v>57.0</v>
      </c>
      <c r="LE22" s="81">
        <v>54.0</v>
      </c>
      <c r="LF22" s="81">
        <v>133.0</v>
      </c>
      <c r="LG22" s="81">
        <v>34.0</v>
      </c>
      <c r="LH22" s="81">
        <v>235.0</v>
      </c>
      <c r="LI22" s="81">
        <v>11.5</v>
      </c>
      <c r="LJ22" s="81">
        <v>5.0</v>
      </c>
      <c r="LK22" s="81">
        <v>5.0</v>
      </c>
      <c r="LL22" s="81">
        <v>50.0</v>
      </c>
      <c r="LM22" s="81">
        <v>50.0</v>
      </c>
      <c r="LN22" s="89"/>
      <c r="LO22" s="82">
        <v>336.0</v>
      </c>
      <c r="LP22" s="82">
        <v>234.0</v>
      </c>
      <c r="LQ22" s="82">
        <v>186.0</v>
      </c>
      <c r="LR22" s="82">
        <v>69.0</v>
      </c>
      <c r="LS22" s="82">
        <v>323.0</v>
      </c>
      <c r="LT22" s="121">
        <v>44.0</v>
      </c>
      <c r="LU22" s="83">
        <v>2.8</v>
      </c>
      <c r="LV22" s="83">
        <v>144.0</v>
      </c>
      <c r="LW22" s="121">
        <v>76.0</v>
      </c>
      <c r="LX22" s="83">
        <v>54.0</v>
      </c>
      <c r="LY22" s="83">
        <v>50.0</v>
      </c>
      <c r="LZ22" s="83">
        <v>12.0</v>
      </c>
      <c r="MA22" s="83">
        <v>79.0</v>
      </c>
      <c r="MB22" s="83">
        <v>2.8</v>
      </c>
      <c r="MC22" s="83">
        <v>144.0</v>
      </c>
      <c r="MD22" s="83">
        <v>44.0</v>
      </c>
      <c r="ME22" s="83">
        <v>54.0</v>
      </c>
      <c r="MF22" s="83">
        <v>50.0</v>
      </c>
      <c r="MG22" s="83">
        <v>12.0</v>
      </c>
      <c r="MH22" s="83">
        <v>0.0</v>
      </c>
      <c r="MI22" s="83">
        <v>0.0</v>
      </c>
      <c r="MJ22" s="83">
        <v>119.0</v>
      </c>
      <c r="MK22" s="83">
        <v>0.0</v>
      </c>
      <c r="ML22" s="83">
        <v>48.0</v>
      </c>
      <c r="MM22" s="83">
        <v>48.0</v>
      </c>
      <c r="MN22" s="83">
        <v>5.0</v>
      </c>
      <c r="MO22" s="86"/>
      <c r="MP22" s="87"/>
      <c r="MQ22" s="87"/>
      <c r="MR22" s="87"/>
      <c r="MS22" s="87"/>
      <c r="MT22" s="83">
        <v>0.4</v>
      </c>
      <c r="MU22" s="83">
        <v>0.2</v>
      </c>
      <c r="MV22" s="83">
        <v>9.5</v>
      </c>
      <c r="MW22" s="83">
        <v>36.0</v>
      </c>
      <c r="MX22" s="83">
        <v>40.0</v>
      </c>
      <c r="MY22" s="88" t="s">
        <v>96</v>
      </c>
      <c r="MZ22" s="83">
        <v>5.0</v>
      </c>
      <c r="NA22" s="87"/>
      <c r="NB22" s="83">
        <v>3.8</v>
      </c>
      <c r="NC22" s="83">
        <v>1.6</v>
      </c>
      <c r="ND22" s="83">
        <v>70.0</v>
      </c>
      <c r="NE22" s="83">
        <v>34.0</v>
      </c>
      <c r="NF22" s="83">
        <v>43.0</v>
      </c>
      <c r="NG22" s="83">
        <v>42.0</v>
      </c>
      <c r="NH22" s="83">
        <v>5.0</v>
      </c>
      <c r="NI22" s="87"/>
      <c r="NJ22" s="83">
        <v>0.0</v>
      </c>
      <c r="NK22" s="83">
        <v>0.0</v>
      </c>
      <c r="NL22" s="83">
        <v>0.0</v>
      </c>
      <c r="NM22" s="83">
        <v>35.0</v>
      </c>
      <c r="NN22" s="83">
        <v>46.0</v>
      </c>
      <c r="NO22" s="83">
        <v>50.0</v>
      </c>
      <c r="NP22" s="83">
        <v>4.0</v>
      </c>
    </row>
    <row r="23" ht="14.25" customHeight="1">
      <c r="A23" s="49">
        <v>0.416666666666667</v>
      </c>
      <c r="B23" s="50"/>
      <c r="C23" s="51">
        <v>50.24</v>
      </c>
      <c r="D23" s="52">
        <v>330.0</v>
      </c>
      <c r="E23" s="53">
        <v>131.0</v>
      </c>
      <c r="F23" s="53">
        <v>65.0</v>
      </c>
      <c r="G23" s="53">
        <v>14.1</v>
      </c>
      <c r="H23" s="54"/>
      <c r="I23" s="53">
        <v>6.0</v>
      </c>
      <c r="J23" s="53">
        <v>50.0</v>
      </c>
      <c r="K23" s="53">
        <v>49.0</v>
      </c>
      <c r="L23" s="53">
        <v>136.0</v>
      </c>
      <c r="M23" s="53">
        <v>80.0</v>
      </c>
      <c r="N23" s="53">
        <v>19.9</v>
      </c>
      <c r="O23" s="54"/>
      <c r="P23" s="53">
        <v>6.0</v>
      </c>
      <c r="Q23" s="53">
        <v>57.0</v>
      </c>
      <c r="R23" s="53">
        <v>52.0</v>
      </c>
      <c r="S23" s="53">
        <v>334.5</v>
      </c>
      <c r="T23" s="53">
        <v>366.4</v>
      </c>
      <c r="U23" s="53">
        <v>212.2</v>
      </c>
      <c r="V23" s="54"/>
      <c r="W23" s="53">
        <v>330.4</v>
      </c>
      <c r="X23" s="53">
        <v>275.9</v>
      </c>
      <c r="Y23" s="53">
        <v>159.7</v>
      </c>
      <c r="Z23" s="54"/>
      <c r="AA23" s="53">
        <v>335.4</v>
      </c>
      <c r="AB23" s="53">
        <v>384.7</v>
      </c>
      <c r="AC23" s="53">
        <v>248.1</v>
      </c>
      <c r="AD23" s="54"/>
      <c r="AE23" s="53">
        <v>335.3</v>
      </c>
      <c r="AF23" s="53">
        <v>431.1</v>
      </c>
      <c r="AG23" s="53">
        <v>226.7</v>
      </c>
      <c r="AH23" s="54"/>
      <c r="AI23" s="53">
        <v>341.5</v>
      </c>
      <c r="AJ23" s="53">
        <v>499.4</v>
      </c>
      <c r="AK23" s="53">
        <v>305.5</v>
      </c>
      <c r="AL23" s="54"/>
      <c r="AM23" s="53">
        <v>332.7</v>
      </c>
      <c r="AN23" s="53">
        <v>531.7</v>
      </c>
      <c r="AO23" s="53">
        <v>292.1</v>
      </c>
      <c r="AP23" s="54"/>
      <c r="AQ23" s="182">
        <f t="shared" ref="AQ23:AS23" si="26">E23</f>
        <v>131</v>
      </c>
      <c r="AR23" s="54">
        <f t="shared" si="26"/>
        <v>65</v>
      </c>
      <c r="AS23" s="56">
        <f t="shared" si="26"/>
        <v>14.1</v>
      </c>
      <c r="AT23" s="54"/>
      <c r="AU23" s="182">
        <f t="shared" ref="AU23:AW23" si="27">L23</f>
        <v>136</v>
      </c>
      <c r="AV23" s="182">
        <f t="shared" si="27"/>
        <v>80</v>
      </c>
      <c r="AW23" s="54">
        <f t="shared" si="27"/>
        <v>19.9</v>
      </c>
      <c r="AX23" s="54"/>
      <c r="AY23" s="182">
        <f>E23</f>
        <v>131</v>
      </c>
      <c r="AZ23" s="54"/>
      <c r="BA23" s="54"/>
      <c r="BB23" s="54"/>
      <c r="BC23" s="89"/>
      <c r="BD23" s="182">
        <v>136.0</v>
      </c>
      <c r="BE23" s="53">
        <v>0.0</v>
      </c>
      <c r="BF23" s="53">
        <v>0.0</v>
      </c>
      <c r="BG23" s="53">
        <v>0.0</v>
      </c>
      <c r="BH23" s="54"/>
      <c r="BI23" s="53">
        <v>2.0</v>
      </c>
      <c r="BJ23" s="127">
        <v>85.0</v>
      </c>
      <c r="BK23" s="127">
        <v>61.0</v>
      </c>
      <c r="BL23" s="89"/>
      <c r="BM23" s="58">
        <v>339.0</v>
      </c>
      <c r="BN23" s="58">
        <v>144.0</v>
      </c>
      <c r="BO23" s="58">
        <v>302.0</v>
      </c>
      <c r="BP23" s="58">
        <v>15.1</v>
      </c>
      <c r="BQ23" s="59"/>
      <c r="BR23" s="58">
        <v>6.0</v>
      </c>
      <c r="BS23" s="58">
        <v>60.0</v>
      </c>
      <c r="BT23" s="58">
        <v>60.0</v>
      </c>
      <c r="BU23" s="59">
        <f t="shared" si="10"/>
        <v>339</v>
      </c>
      <c r="BV23" s="58">
        <v>363.0</v>
      </c>
      <c r="BW23" s="58">
        <v>208.0</v>
      </c>
      <c r="BX23" s="58">
        <v>15.0</v>
      </c>
      <c r="BY23" s="58">
        <v>332.0</v>
      </c>
      <c r="BZ23" s="58">
        <v>379.0</v>
      </c>
      <c r="CA23" s="58">
        <v>208.0</v>
      </c>
      <c r="CB23" s="58">
        <v>12.0</v>
      </c>
      <c r="CC23" s="58">
        <v>337.0</v>
      </c>
      <c r="CD23" s="58">
        <v>334.0</v>
      </c>
      <c r="CE23" s="58">
        <v>188.0</v>
      </c>
      <c r="CF23" s="58">
        <v>16.0</v>
      </c>
      <c r="CG23" s="58">
        <v>332.0</v>
      </c>
      <c r="CH23" s="58">
        <v>330.0</v>
      </c>
      <c r="CI23" s="58">
        <v>189.0</v>
      </c>
      <c r="CJ23" s="58">
        <v>13.0</v>
      </c>
      <c r="CK23" s="58">
        <v>343.0</v>
      </c>
      <c r="CL23" s="58">
        <v>261.0</v>
      </c>
      <c r="CM23" s="58">
        <v>154.0</v>
      </c>
      <c r="CN23" s="58">
        <v>9.0</v>
      </c>
      <c r="CO23" s="58">
        <v>329.0</v>
      </c>
      <c r="CP23" s="58">
        <v>297.0</v>
      </c>
      <c r="CQ23" s="58">
        <v>147.0</v>
      </c>
      <c r="CR23" s="58">
        <v>10.0</v>
      </c>
      <c r="CS23" s="58">
        <v>334.0</v>
      </c>
      <c r="CT23" s="58">
        <v>281.0</v>
      </c>
      <c r="CU23" s="58">
        <v>162.0</v>
      </c>
      <c r="CV23" s="58">
        <v>66.0</v>
      </c>
      <c r="CW23" s="58">
        <v>334.0</v>
      </c>
      <c r="CX23" s="58">
        <v>288.0</v>
      </c>
      <c r="CY23" s="58">
        <v>154.0</v>
      </c>
      <c r="CZ23" s="58">
        <v>47.0</v>
      </c>
      <c r="DA23" s="58">
        <v>321.0</v>
      </c>
      <c r="DB23" s="58">
        <v>299.0</v>
      </c>
      <c r="DC23" s="58">
        <v>156.0</v>
      </c>
      <c r="DD23" s="58">
        <v>43.0</v>
      </c>
      <c r="DE23" s="59">
        <f t="shared" si="11"/>
        <v>144</v>
      </c>
      <c r="DF23" s="58">
        <v>34.5</v>
      </c>
      <c r="DG23" s="59">
        <f t="shared" ref="DG23:DH23" si="28">BO23</f>
        <v>302</v>
      </c>
      <c r="DH23" s="59">
        <f t="shared" si="28"/>
        <v>15.1</v>
      </c>
      <c r="DI23" s="59"/>
      <c r="DJ23" s="58">
        <v>7.0</v>
      </c>
      <c r="DK23" s="58">
        <v>60.0</v>
      </c>
      <c r="DL23" s="58">
        <v>54.0</v>
      </c>
      <c r="DM23" s="89"/>
      <c r="DN23" s="61">
        <v>338.0</v>
      </c>
      <c r="DO23" s="61">
        <v>139.0</v>
      </c>
      <c r="DP23" s="61">
        <v>38.9</v>
      </c>
      <c r="DQ23" s="61">
        <v>21.65</v>
      </c>
      <c r="DR23" s="61">
        <v>5.74</v>
      </c>
      <c r="DS23" s="61">
        <v>8.0</v>
      </c>
      <c r="DT23" s="61">
        <v>44.0</v>
      </c>
      <c r="DU23" s="61">
        <v>49.1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335.0</v>
      </c>
      <c r="EF23" s="226">
        <v>135.0</v>
      </c>
      <c r="EG23" s="226">
        <v>72.0</v>
      </c>
      <c r="EH23" s="226">
        <v>3.1</v>
      </c>
      <c r="EI23" s="64"/>
      <c r="EJ23" s="226">
        <v>9.0</v>
      </c>
      <c r="EK23" s="226">
        <v>48.0</v>
      </c>
      <c r="EL23" s="226">
        <v>49.0</v>
      </c>
      <c r="EM23" s="226">
        <v>135.0</v>
      </c>
      <c r="EN23" s="226">
        <v>88.0</v>
      </c>
      <c r="EO23" s="226">
        <v>3.7</v>
      </c>
      <c r="EP23" s="64"/>
      <c r="EQ23" s="226">
        <v>9.0</v>
      </c>
      <c r="ER23" s="226">
        <v>48.0</v>
      </c>
      <c r="ES23" s="226">
        <v>50.0</v>
      </c>
      <c r="ET23" s="226">
        <v>335.0</v>
      </c>
      <c r="EU23" s="226">
        <v>0.0</v>
      </c>
      <c r="EV23" s="226">
        <v>0.0</v>
      </c>
      <c r="EW23" s="226">
        <v>0.0</v>
      </c>
      <c r="EX23" s="226">
        <v>333.0</v>
      </c>
      <c r="EY23" s="226">
        <v>261.0</v>
      </c>
      <c r="EZ23" s="226">
        <v>149.0</v>
      </c>
      <c r="FA23" s="226">
        <v>13.5</v>
      </c>
      <c r="FB23" s="226">
        <v>334.0</v>
      </c>
      <c r="FC23" s="226">
        <v>0.0</v>
      </c>
      <c r="FD23" s="226">
        <v>0.0</v>
      </c>
      <c r="FE23" s="226">
        <v>0.0</v>
      </c>
      <c r="FF23" s="226">
        <v>334.0</v>
      </c>
      <c r="FG23" s="226">
        <v>262.0</v>
      </c>
      <c r="FH23" s="226">
        <v>148.7</v>
      </c>
      <c r="FI23" s="226">
        <v>15.0</v>
      </c>
      <c r="FJ23" s="226">
        <v>335.0</v>
      </c>
      <c r="FK23" s="226">
        <v>254.0</v>
      </c>
      <c r="FL23" s="226">
        <v>142.0</v>
      </c>
      <c r="FM23" s="64"/>
      <c r="FN23" s="226">
        <v>335.0</v>
      </c>
      <c r="FO23" s="226">
        <v>268.0</v>
      </c>
      <c r="FP23" s="226">
        <v>142.0</v>
      </c>
      <c r="FQ23" s="226">
        <v>26.0</v>
      </c>
      <c r="FR23" s="226">
        <v>135.0</v>
      </c>
      <c r="FS23" s="64"/>
      <c r="FT23" s="226">
        <v>12.52</v>
      </c>
      <c r="FU23" s="64"/>
      <c r="FV23" s="226">
        <v>135.0</v>
      </c>
      <c r="FW23" s="64"/>
      <c r="FX23" s="64"/>
      <c r="FY23" s="64"/>
      <c r="FZ23" s="89"/>
      <c r="GA23" s="160">
        <v>335.0</v>
      </c>
      <c r="GB23" s="160">
        <v>495.45</v>
      </c>
      <c r="GC23" s="160">
        <v>300.27</v>
      </c>
      <c r="GD23" s="160">
        <v>33.59</v>
      </c>
      <c r="GE23" s="160">
        <v>335.0</v>
      </c>
      <c r="GF23" s="160">
        <v>529.01</v>
      </c>
      <c r="GG23" s="160">
        <v>298.26</v>
      </c>
      <c r="GH23" s="160">
        <v>38.11</v>
      </c>
      <c r="GI23" s="160">
        <v>335.0</v>
      </c>
      <c r="GJ23" s="160">
        <v>258.35</v>
      </c>
      <c r="GK23" s="160">
        <v>142.22</v>
      </c>
      <c r="GL23" s="160">
        <v>29.9</v>
      </c>
      <c r="GM23" s="160">
        <v>335.0</v>
      </c>
      <c r="GN23" s="160">
        <v>237.54</v>
      </c>
      <c r="GO23" s="160">
        <v>141.21</v>
      </c>
      <c r="GP23" s="160">
        <v>38.11</v>
      </c>
      <c r="GQ23" s="160">
        <v>335.0</v>
      </c>
      <c r="GR23" s="160">
        <v>256.44</v>
      </c>
      <c r="GS23" s="160">
        <v>157.83</v>
      </c>
      <c r="GT23" s="160">
        <v>0.0</v>
      </c>
      <c r="GU23" s="160">
        <v>335.0</v>
      </c>
      <c r="GV23" s="160">
        <v>276.37</v>
      </c>
      <c r="GW23" s="160">
        <v>154.53</v>
      </c>
      <c r="GX23" s="160">
        <v>2.85</v>
      </c>
      <c r="GY23" s="89"/>
      <c r="GZ23" s="98" t="s">
        <v>91</v>
      </c>
      <c r="HA23" s="99" t="s">
        <v>92</v>
      </c>
      <c r="HB23" s="98">
        <v>201.0</v>
      </c>
      <c r="HC23" s="98">
        <v>10.05</v>
      </c>
      <c r="HD23" s="98">
        <v>4.02</v>
      </c>
      <c r="HE23" s="98">
        <v>8.0</v>
      </c>
      <c r="HF23" s="99">
        <v>54.0</v>
      </c>
      <c r="HG23" s="99">
        <v>50.0</v>
      </c>
      <c r="HH23" s="98" t="s">
        <v>91</v>
      </c>
      <c r="HI23" s="98" t="s">
        <v>92</v>
      </c>
      <c r="HJ23" s="98">
        <v>127.0</v>
      </c>
      <c r="HK23" s="98">
        <v>6.35</v>
      </c>
      <c r="HL23" s="98">
        <v>2.54</v>
      </c>
      <c r="HM23" s="98">
        <v>5.0</v>
      </c>
      <c r="HN23" s="99">
        <v>56.0</v>
      </c>
      <c r="HO23" s="99">
        <v>54.0</v>
      </c>
      <c r="HP23" s="98" t="s">
        <v>91</v>
      </c>
      <c r="HQ23" s="99" t="s">
        <v>92</v>
      </c>
      <c r="HR23" s="98">
        <v>158.0</v>
      </c>
      <c r="HS23" s="98">
        <v>7.9</v>
      </c>
      <c r="HT23" s="98">
        <v>3.95</v>
      </c>
      <c r="HU23" s="98">
        <v>7.0</v>
      </c>
      <c r="HV23" s="99">
        <v>62.0</v>
      </c>
      <c r="HW23" s="99">
        <v>62.0</v>
      </c>
      <c r="HX23" s="89"/>
      <c r="HY23" s="72">
        <v>135.0</v>
      </c>
      <c r="HZ23" s="72">
        <v>33.0</v>
      </c>
      <c r="IA23" s="72">
        <v>64.0</v>
      </c>
      <c r="IB23" s="72">
        <v>3.1</v>
      </c>
      <c r="IC23" s="73"/>
      <c r="ID23" s="72">
        <v>2.0</v>
      </c>
      <c r="IE23" s="72">
        <v>58.0</v>
      </c>
      <c r="IF23" s="72">
        <v>38.0</v>
      </c>
      <c r="IG23" s="89"/>
      <c r="IH23" s="75">
        <v>135.0</v>
      </c>
      <c r="II23" s="75">
        <v>33.0</v>
      </c>
      <c r="IJ23" s="75">
        <v>177.0</v>
      </c>
      <c r="IK23" s="75">
        <v>8.7</v>
      </c>
      <c r="IL23" s="75">
        <v>9.7</v>
      </c>
      <c r="IM23" s="75">
        <v>6.0</v>
      </c>
      <c r="IN23" s="75">
        <v>42.0</v>
      </c>
      <c r="IO23" s="75">
        <v>42.0</v>
      </c>
      <c r="IP23" s="75">
        <v>135.0</v>
      </c>
      <c r="IQ23" s="75">
        <v>33.7</v>
      </c>
      <c r="IR23" s="75">
        <v>3.0</v>
      </c>
      <c r="IS23" s="75">
        <v>0.1</v>
      </c>
      <c r="IT23" s="75">
        <v>0.2</v>
      </c>
      <c r="IU23" s="75">
        <v>12.0</v>
      </c>
      <c r="IV23" s="75">
        <v>50.0</v>
      </c>
      <c r="IW23" s="75">
        <v>48.0</v>
      </c>
      <c r="IX23" s="89"/>
      <c r="IY23" s="76">
        <v>138.64</v>
      </c>
      <c r="IZ23" s="76">
        <v>34.64</v>
      </c>
      <c r="JA23" s="76">
        <v>378.0</v>
      </c>
      <c r="JB23" s="76">
        <v>18.9</v>
      </c>
      <c r="JC23" s="76">
        <v>6.87</v>
      </c>
      <c r="JD23" s="149">
        <v>3.0</v>
      </c>
      <c r="JE23" s="76">
        <v>55.73</v>
      </c>
      <c r="JF23" s="76">
        <v>46.47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150">
        <v>136.0</v>
      </c>
      <c r="JQ23" s="150">
        <v>32.0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41.0</v>
      </c>
      <c r="JW23" s="78">
        <v>40.0</v>
      </c>
      <c r="JX23" s="150">
        <v>136.0</v>
      </c>
      <c r="JY23" s="150">
        <v>33.9</v>
      </c>
      <c r="JZ23" s="150">
        <v>120.0</v>
      </c>
      <c r="KA23" s="150">
        <v>6.4</v>
      </c>
      <c r="KB23" s="150">
        <v>2.4</v>
      </c>
      <c r="KC23" s="150">
        <v>2.0</v>
      </c>
      <c r="KD23" s="78">
        <v>47.0</v>
      </c>
      <c r="KE23" s="78">
        <v>46.0</v>
      </c>
      <c r="KF23" s="89"/>
      <c r="KG23" s="79">
        <v>135.0</v>
      </c>
      <c r="KH23" s="238">
        <v>33.0</v>
      </c>
      <c r="KI23" s="238">
        <v>54.0</v>
      </c>
      <c r="KJ23" s="238">
        <v>2.8</v>
      </c>
      <c r="KK23" s="79"/>
      <c r="KL23" s="79">
        <v>1.0</v>
      </c>
      <c r="KM23" s="79">
        <v>46.0</v>
      </c>
      <c r="KN23" s="79">
        <v>46.0</v>
      </c>
      <c r="KO23" s="79">
        <v>136.0</v>
      </c>
      <c r="KP23" s="235">
        <v>33.0</v>
      </c>
      <c r="KQ23" s="235">
        <v>3.0</v>
      </c>
      <c r="KR23" s="235">
        <v>0.2</v>
      </c>
      <c r="KS23" s="79"/>
      <c r="KT23" s="79">
        <v>1.0</v>
      </c>
      <c r="KU23" s="79">
        <v>44.0</v>
      </c>
      <c r="KV23" s="79">
        <v>42.0</v>
      </c>
      <c r="KW23" s="89"/>
      <c r="KX23" s="81">
        <v>136.0</v>
      </c>
      <c r="KY23" s="81">
        <v>35.0</v>
      </c>
      <c r="KZ23" s="81">
        <v>386.0</v>
      </c>
      <c r="LA23" s="81">
        <v>18.9</v>
      </c>
      <c r="LB23" s="81">
        <v>5.0</v>
      </c>
      <c r="LC23" s="81">
        <v>3.0</v>
      </c>
      <c r="LD23" s="81">
        <v>57.0</v>
      </c>
      <c r="LE23" s="81">
        <v>54.0</v>
      </c>
      <c r="LF23" s="81">
        <v>136.0</v>
      </c>
      <c r="LG23" s="81">
        <v>35.0</v>
      </c>
      <c r="LH23" s="81">
        <v>188.0</v>
      </c>
      <c r="LI23" s="81">
        <v>9.2</v>
      </c>
      <c r="LJ23" s="81">
        <v>5.0</v>
      </c>
      <c r="LK23" s="81">
        <v>5.0</v>
      </c>
      <c r="LL23" s="81">
        <v>50.0</v>
      </c>
      <c r="LM23" s="81">
        <v>50.0</v>
      </c>
      <c r="LN23" s="89"/>
      <c r="LO23" s="82">
        <v>338.0</v>
      </c>
      <c r="LP23" s="82">
        <v>128.0</v>
      </c>
      <c r="LQ23" s="82">
        <v>68.0</v>
      </c>
      <c r="LR23" s="82">
        <v>68.0</v>
      </c>
      <c r="LS23" s="82">
        <v>326.0</v>
      </c>
      <c r="LT23" s="121">
        <v>34.0</v>
      </c>
      <c r="LU23" s="83">
        <v>0.3</v>
      </c>
      <c r="LV23" s="83">
        <v>142.0</v>
      </c>
      <c r="LW23" s="83">
        <v>64.0</v>
      </c>
      <c r="LX23" s="83">
        <v>54.0</v>
      </c>
      <c r="LY23" s="83">
        <v>52.0</v>
      </c>
      <c r="LZ23" s="83">
        <v>12.0</v>
      </c>
      <c r="MA23" s="83">
        <v>34.0</v>
      </c>
      <c r="MB23" s="83">
        <v>0.3</v>
      </c>
      <c r="MC23" s="83">
        <v>142.0</v>
      </c>
      <c r="MD23" s="83">
        <v>64.0</v>
      </c>
      <c r="ME23" s="83">
        <v>54.0</v>
      </c>
      <c r="MF23" s="83">
        <v>52.0</v>
      </c>
      <c r="MG23" s="83">
        <v>12.0</v>
      </c>
      <c r="MH23" s="83">
        <v>0.0</v>
      </c>
      <c r="MI23" s="83">
        <v>0.0</v>
      </c>
      <c r="MJ23" s="83">
        <v>119.0</v>
      </c>
      <c r="MK23" s="83">
        <v>0.0</v>
      </c>
      <c r="ML23" s="83">
        <v>48.0</v>
      </c>
      <c r="MM23" s="83">
        <v>48.0</v>
      </c>
      <c r="MN23" s="83">
        <v>5.0</v>
      </c>
      <c r="MO23" s="86"/>
      <c r="MP23" s="87"/>
      <c r="MQ23" s="87"/>
      <c r="MR23" s="87"/>
      <c r="MS23" s="87"/>
      <c r="MT23" s="83">
        <v>5.8</v>
      </c>
      <c r="MU23" s="83">
        <v>1.8</v>
      </c>
      <c r="MV23" s="83">
        <v>100.0</v>
      </c>
      <c r="MW23" s="83">
        <v>36.0</v>
      </c>
      <c r="MX23" s="83">
        <v>40.0</v>
      </c>
      <c r="MY23" s="88" t="s">
        <v>96</v>
      </c>
      <c r="MZ23" s="83">
        <v>5.0</v>
      </c>
      <c r="NA23" s="87"/>
      <c r="NB23" s="83">
        <v>4.5</v>
      </c>
      <c r="NC23" s="83">
        <v>2.2</v>
      </c>
      <c r="ND23" s="83">
        <v>84.0</v>
      </c>
      <c r="NE23" s="83">
        <v>34.0</v>
      </c>
      <c r="NF23" s="83">
        <v>43.0</v>
      </c>
      <c r="NG23" s="83">
        <v>42.0</v>
      </c>
      <c r="NH23" s="83">
        <v>5.0</v>
      </c>
      <c r="NI23" s="87"/>
      <c r="NJ23" s="83">
        <v>0.0</v>
      </c>
      <c r="NK23" s="83">
        <v>0.0</v>
      </c>
      <c r="NL23" s="83">
        <v>0.0</v>
      </c>
      <c r="NM23" s="83">
        <v>35.0</v>
      </c>
      <c r="NN23" s="83">
        <v>46.0</v>
      </c>
      <c r="NO23" s="83">
        <v>50.0</v>
      </c>
      <c r="NP23" s="83">
        <v>4.0</v>
      </c>
    </row>
    <row r="24" ht="14.25" customHeight="1">
      <c r="A24" s="49">
        <v>0.458333333333334</v>
      </c>
      <c r="B24" s="50"/>
      <c r="C24" s="51">
        <v>50.28</v>
      </c>
      <c r="D24" s="52">
        <v>331.0</v>
      </c>
      <c r="E24" s="53">
        <v>135.0</v>
      </c>
      <c r="F24" s="53">
        <v>109.0</v>
      </c>
      <c r="G24" s="53">
        <v>26.8</v>
      </c>
      <c r="H24" s="54"/>
      <c r="I24" s="53">
        <v>6.0</v>
      </c>
      <c r="J24" s="53">
        <v>52.0</v>
      </c>
      <c r="K24" s="53">
        <v>49.0</v>
      </c>
      <c r="L24" s="53">
        <v>134.0</v>
      </c>
      <c r="M24" s="53">
        <v>109.0</v>
      </c>
      <c r="N24" s="53">
        <v>23.5</v>
      </c>
      <c r="O24" s="54"/>
      <c r="P24" s="53">
        <v>6.0</v>
      </c>
      <c r="Q24" s="53">
        <v>57.0</v>
      </c>
      <c r="R24" s="53">
        <v>53.0</v>
      </c>
      <c r="S24" s="53">
        <v>337.1</v>
      </c>
      <c r="T24" s="53">
        <v>351.2</v>
      </c>
      <c r="U24" s="53">
        <v>203.7</v>
      </c>
      <c r="V24" s="54"/>
      <c r="W24" s="53">
        <v>332.2</v>
      </c>
      <c r="X24" s="53">
        <v>256.8</v>
      </c>
      <c r="Y24" s="53">
        <v>148.5</v>
      </c>
      <c r="Z24" s="54"/>
      <c r="AA24" s="53">
        <v>337.1</v>
      </c>
      <c r="AB24" s="53">
        <v>365.1</v>
      </c>
      <c r="AC24" s="53">
        <v>238.9</v>
      </c>
      <c r="AD24" s="54"/>
      <c r="AE24" s="53">
        <v>335.6</v>
      </c>
      <c r="AF24" s="53">
        <v>424.2</v>
      </c>
      <c r="AG24" s="53">
        <v>224.5</v>
      </c>
      <c r="AH24" s="54"/>
      <c r="AI24" s="53">
        <v>344.7</v>
      </c>
      <c r="AJ24" s="53">
        <v>469.2</v>
      </c>
      <c r="AK24" s="53">
        <v>291.7</v>
      </c>
      <c r="AL24" s="54"/>
      <c r="AM24" s="53">
        <v>335.2</v>
      </c>
      <c r="AN24" s="53">
        <v>500.1</v>
      </c>
      <c r="AO24" s="53">
        <v>277.5</v>
      </c>
      <c r="AP24" s="54"/>
      <c r="AQ24" s="53">
        <v>132.0</v>
      </c>
      <c r="AR24" s="54">
        <f t="shared" ref="AR24:AS24" si="29">F24</f>
        <v>109</v>
      </c>
      <c r="AS24" s="56">
        <f t="shared" si="29"/>
        <v>26.8</v>
      </c>
      <c r="AT24" s="54"/>
      <c r="AU24" s="53">
        <v>137.0</v>
      </c>
      <c r="AV24" s="182">
        <f t="shared" ref="AV24:AW24" si="30">M24</f>
        <v>109</v>
      </c>
      <c r="AW24" s="54">
        <f t="shared" si="30"/>
        <v>23.5</v>
      </c>
      <c r="AX24" s="54"/>
      <c r="AY24" s="53">
        <v>133.0</v>
      </c>
      <c r="AZ24" s="54"/>
      <c r="BA24" s="54"/>
      <c r="BB24" s="54"/>
      <c r="BC24" s="89"/>
      <c r="BD24" s="127">
        <v>137.0</v>
      </c>
      <c r="BE24" s="53">
        <v>0.0</v>
      </c>
      <c r="BF24" s="53">
        <v>0.0</v>
      </c>
      <c r="BG24" s="53">
        <v>0.0</v>
      </c>
      <c r="BH24" s="54"/>
      <c r="BI24" s="53">
        <v>2.0</v>
      </c>
      <c r="BJ24" s="127">
        <v>85.0</v>
      </c>
      <c r="BK24" s="127">
        <v>61.0</v>
      </c>
      <c r="BL24" s="89"/>
      <c r="BM24" s="58">
        <v>339.0</v>
      </c>
      <c r="BN24" s="58">
        <v>144.0</v>
      </c>
      <c r="BO24" s="58">
        <v>290.0</v>
      </c>
      <c r="BP24" s="58">
        <v>14.5</v>
      </c>
      <c r="BQ24" s="59"/>
      <c r="BR24" s="58">
        <v>6.0</v>
      </c>
      <c r="BS24" s="58">
        <v>61.0</v>
      </c>
      <c r="BT24" s="58">
        <v>62.0</v>
      </c>
      <c r="BU24" s="59">
        <f t="shared" si="10"/>
        <v>339</v>
      </c>
      <c r="BV24" s="58">
        <v>364.0</v>
      </c>
      <c r="BW24" s="58">
        <v>209.0</v>
      </c>
      <c r="BX24" s="58">
        <v>17.0</v>
      </c>
      <c r="BY24" s="58">
        <v>331.0</v>
      </c>
      <c r="BZ24" s="58">
        <v>378.0</v>
      </c>
      <c r="CA24" s="58">
        <v>208.0</v>
      </c>
      <c r="CB24" s="58">
        <v>14.0</v>
      </c>
      <c r="CC24" s="58">
        <v>338.0</v>
      </c>
      <c r="CD24" s="58">
        <v>316.0</v>
      </c>
      <c r="CE24" s="58">
        <v>180.0</v>
      </c>
      <c r="CF24" s="58">
        <v>16.0</v>
      </c>
      <c r="CG24" s="58">
        <v>332.0</v>
      </c>
      <c r="CH24" s="58">
        <v>313.0</v>
      </c>
      <c r="CI24" s="58">
        <v>180.0</v>
      </c>
      <c r="CJ24" s="58">
        <v>12.0</v>
      </c>
      <c r="CK24" s="58">
        <v>343.0</v>
      </c>
      <c r="CL24" s="58">
        <v>259.0</v>
      </c>
      <c r="CM24" s="58">
        <v>154.0</v>
      </c>
      <c r="CN24" s="58">
        <v>5.0</v>
      </c>
      <c r="CO24" s="58">
        <v>329.0</v>
      </c>
      <c r="CP24" s="58">
        <v>283.0</v>
      </c>
      <c r="CQ24" s="58">
        <v>141.0</v>
      </c>
      <c r="CR24" s="58">
        <v>7.0</v>
      </c>
      <c r="CS24" s="58">
        <v>334.0</v>
      </c>
      <c r="CT24" s="58">
        <v>271.0</v>
      </c>
      <c r="CU24" s="58">
        <v>157.0</v>
      </c>
      <c r="CV24" s="58">
        <v>52.0</v>
      </c>
      <c r="CW24" s="58">
        <v>334.0</v>
      </c>
      <c r="CX24" s="58">
        <v>281.0</v>
      </c>
      <c r="CY24" s="58">
        <v>147.0</v>
      </c>
      <c r="CZ24" s="58">
        <v>70.0</v>
      </c>
      <c r="DA24" s="58">
        <v>321.0</v>
      </c>
      <c r="DB24" s="58">
        <v>287.0</v>
      </c>
      <c r="DC24" s="58">
        <v>143.0</v>
      </c>
      <c r="DD24" s="58">
        <v>52.0</v>
      </c>
      <c r="DE24" s="59">
        <f t="shared" si="11"/>
        <v>144</v>
      </c>
      <c r="DF24" s="58">
        <v>34.2</v>
      </c>
      <c r="DG24" s="59">
        <f t="shared" ref="DG24:DH24" si="31">BO24</f>
        <v>290</v>
      </c>
      <c r="DH24" s="59">
        <f t="shared" si="31"/>
        <v>14.5</v>
      </c>
      <c r="DI24" s="59"/>
      <c r="DJ24" s="58">
        <v>7.0</v>
      </c>
      <c r="DK24" s="58">
        <v>60.0</v>
      </c>
      <c r="DL24" s="58">
        <v>56.0</v>
      </c>
      <c r="DM24" s="89"/>
      <c r="DN24" s="61">
        <v>337.0</v>
      </c>
      <c r="DO24" s="61">
        <v>139.0</v>
      </c>
      <c r="DP24" s="61">
        <v>39.77</v>
      </c>
      <c r="DQ24" s="61">
        <v>22.18</v>
      </c>
      <c r="DR24" s="61">
        <v>6.0</v>
      </c>
      <c r="DS24" s="61">
        <v>8.0</v>
      </c>
      <c r="DT24" s="61">
        <v>40.0</v>
      </c>
      <c r="DU24" s="61">
        <v>47.8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336.0</v>
      </c>
      <c r="EF24" s="226">
        <v>135.0</v>
      </c>
      <c r="EG24" s="226">
        <v>72.0</v>
      </c>
      <c r="EH24" s="226">
        <v>3.1</v>
      </c>
      <c r="EI24" s="64"/>
      <c r="EJ24" s="226">
        <v>9.0</v>
      </c>
      <c r="EK24" s="226">
        <v>49.0</v>
      </c>
      <c r="EL24" s="226">
        <v>50.0</v>
      </c>
      <c r="EM24" s="226">
        <v>135.0</v>
      </c>
      <c r="EN24" s="226">
        <v>97.0</v>
      </c>
      <c r="EO24" s="226">
        <v>4.2</v>
      </c>
      <c r="EP24" s="64"/>
      <c r="EQ24" s="226">
        <v>9.0</v>
      </c>
      <c r="ER24" s="226">
        <v>49.0</v>
      </c>
      <c r="ES24" s="226">
        <v>50.0</v>
      </c>
      <c r="ET24" s="226">
        <v>336.0</v>
      </c>
      <c r="EU24" s="226">
        <v>0.0</v>
      </c>
      <c r="EV24" s="226">
        <v>0.0</v>
      </c>
      <c r="EW24" s="226">
        <v>0.0</v>
      </c>
      <c r="EX24" s="226">
        <v>335.0</v>
      </c>
      <c r="EY24" s="226">
        <v>261.0</v>
      </c>
      <c r="EZ24" s="226">
        <v>149.1</v>
      </c>
      <c r="FA24" s="226">
        <v>13.0</v>
      </c>
      <c r="FB24" s="226">
        <v>334.0</v>
      </c>
      <c r="FC24" s="226">
        <v>0.0</v>
      </c>
      <c r="FD24" s="226">
        <v>0.0</v>
      </c>
      <c r="FE24" s="226">
        <v>0.0</v>
      </c>
      <c r="FF24" s="226">
        <v>334.0</v>
      </c>
      <c r="FG24" s="226">
        <v>262.0</v>
      </c>
      <c r="FH24" s="226">
        <v>148.8</v>
      </c>
      <c r="FI24" s="226">
        <v>16.6</v>
      </c>
      <c r="FJ24" s="226">
        <v>333.0</v>
      </c>
      <c r="FK24" s="226">
        <v>250.0</v>
      </c>
      <c r="FL24" s="226">
        <v>140.6</v>
      </c>
      <c r="FM24" s="64"/>
      <c r="FN24" s="226">
        <v>336.0</v>
      </c>
      <c r="FO24" s="226">
        <v>264.0</v>
      </c>
      <c r="FP24" s="226">
        <v>140.0</v>
      </c>
      <c r="FQ24" s="226">
        <v>24.8</v>
      </c>
      <c r="FR24" s="226">
        <v>135.0</v>
      </c>
      <c r="FS24" s="64"/>
      <c r="FT24" s="226">
        <v>16.81</v>
      </c>
      <c r="FU24" s="64"/>
      <c r="FV24" s="226">
        <v>135.0</v>
      </c>
      <c r="FW24" s="64"/>
      <c r="FX24" s="64"/>
      <c r="FY24" s="64"/>
      <c r="FZ24" s="89"/>
      <c r="GA24" s="65">
        <v>336.0</v>
      </c>
      <c r="GB24" s="66">
        <v>485.63</v>
      </c>
      <c r="GC24" s="66">
        <v>295.41</v>
      </c>
      <c r="GD24" s="66">
        <v>28.64</v>
      </c>
      <c r="GE24" s="66">
        <v>335.0</v>
      </c>
      <c r="GF24" s="66">
        <v>514.94</v>
      </c>
      <c r="GG24" s="66">
        <v>289.97</v>
      </c>
      <c r="GH24" s="66">
        <v>32.67</v>
      </c>
      <c r="GI24" s="66">
        <v>335.0</v>
      </c>
      <c r="GJ24" s="66">
        <v>254.1</v>
      </c>
      <c r="GK24" s="66">
        <v>-141.21</v>
      </c>
      <c r="GL24" s="66">
        <v>-29.32</v>
      </c>
      <c r="GM24" s="66">
        <v>335.0</v>
      </c>
      <c r="GN24" s="66">
        <v>233.88</v>
      </c>
      <c r="GO24" s="66">
        <v>-140.13</v>
      </c>
      <c r="GP24" s="66">
        <v>-37.02</v>
      </c>
      <c r="GQ24" s="66">
        <v>335.0</v>
      </c>
      <c r="GR24" s="66">
        <v>247.51</v>
      </c>
      <c r="GS24" s="66">
        <v>-152.19</v>
      </c>
      <c r="GT24" s="66">
        <v>3.02</v>
      </c>
      <c r="GU24" s="66">
        <v>335.0</v>
      </c>
      <c r="GV24" s="66">
        <v>270.51</v>
      </c>
      <c r="GW24" s="66">
        <v>-152.1</v>
      </c>
      <c r="GX24" s="66">
        <v>0.0</v>
      </c>
      <c r="GY24" s="89"/>
      <c r="GZ24" s="98" t="s">
        <v>91</v>
      </c>
      <c r="HA24" s="99" t="s">
        <v>92</v>
      </c>
      <c r="HB24" s="98">
        <v>325.0</v>
      </c>
      <c r="HC24" s="98">
        <v>16.25</v>
      </c>
      <c r="HD24" s="98">
        <v>6.5</v>
      </c>
      <c r="HE24" s="98">
        <v>8.0</v>
      </c>
      <c r="HF24" s="99">
        <v>54.0</v>
      </c>
      <c r="HG24" s="99">
        <v>50.0</v>
      </c>
      <c r="HH24" s="98" t="s">
        <v>91</v>
      </c>
      <c r="HI24" s="98" t="s">
        <v>92</v>
      </c>
      <c r="HJ24" s="98">
        <v>208.0</v>
      </c>
      <c r="HK24" s="98">
        <v>10.4</v>
      </c>
      <c r="HL24" s="98">
        <v>4.16</v>
      </c>
      <c r="HM24" s="98">
        <v>5.0</v>
      </c>
      <c r="HN24" s="99">
        <v>56.0</v>
      </c>
      <c r="HO24" s="99">
        <v>54.0</v>
      </c>
      <c r="HP24" s="98" t="s">
        <v>91</v>
      </c>
      <c r="HQ24" s="99" t="s">
        <v>92</v>
      </c>
      <c r="HR24" s="98">
        <v>426.0</v>
      </c>
      <c r="HS24" s="98">
        <v>21.3</v>
      </c>
      <c r="HT24" s="98">
        <v>10.65</v>
      </c>
      <c r="HU24" s="98">
        <v>7.0</v>
      </c>
      <c r="HV24" s="99">
        <v>62.0</v>
      </c>
      <c r="HW24" s="99">
        <v>62.0</v>
      </c>
      <c r="HX24" s="89"/>
      <c r="HY24" s="72">
        <v>135.0</v>
      </c>
      <c r="HZ24" s="72">
        <v>33.0</v>
      </c>
      <c r="IA24" s="72">
        <v>108.0</v>
      </c>
      <c r="IB24" s="72">
        <v>5.4</v>
      </c>
      <c r="IC24" s="73"/>
      <c r="ID24" s="72">
        <v>2.0</v>
      </c>
      <c r="IE24" s="72">
        <v>58.0</v>
      </c>
      <c r="IF24" s="72">
        <v>38.0</v>
      </c>
      <c r="IG24" s="89"/>
      <c r="IH24" s="75">
        <v>137.0</v>
      </c>
      <c r="II24" s="75">
        <v>33.0</v>
      </c>
      <c r="IJ24" s="75">
        <v>171.0</v>
      </c>
      <c r="IK24" s="75">
        <v>8.4</v>
      </c>
      <c r="IL24" s="75">
        <v>9.3</v>
      </c>
      <c r="IM24" s="75">
        <v>6.0</v>
      </c>
      <c r="IN24" s="75">
        <v>44.0</v>
      </c>
      <c r="IO24" s="75">
        <v>43.0</v>
      </c>
      <c r="IP24" s="75">
        <v>137.0</v>
      </c>
      <c r="IQ24" s="75">
        <v>33.7</v>
      </c>
      <c r="IR24" s="75">
        <v>3.0</v>
      </c>
      <c r="IS24" s="75">
        <v>0.1</v>
      </c>
      <c r="IT24" s="75">
        <v>0.2</v>
      </c>
      <c r="IU24" s="75">
        <v>12.0</v>
      </c>
      <c r="IV24" s="75">
        <v>50.0</v>
      </c>
      <c r="IW24" s="75">
        <v>48.0</v>
      </c>
      <c r="IX24" s="89"/>
      <c r="IY24" s="76">
        <v>138.25</v>
      </c>
      <c r="IZ24" s="76">
        <v>34.5</v>
      </c>
      <c r="JA24" s="76">
        <v>397.8</v>
      </c>
      <c r="JB24" s="76">
        <v>19.89</v>
      </c>
      <c r="JC24" s="76">
        <v>7.42</v>
      </c>
      <c r="JD24" s="149">
        <v>3.0</v>
      </c>
      <c r="JE24" s="76">
        <v>62.64</v>
      </c>
      <c r="JF24" s="76">
        <v>50.47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150">
        <v>135.0</v>
      </c>
      <c r="JQ24" s="150">
        <v>32.0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43.0</v>
      </c>
      <c r="JW24" s="78">
        <v>42.0</v>
      </c>
      <c r="JX24" s="150">
        <v>135.0</v>
      </c>
      <c r="JY24" s="150">
        <v>33.8</v>
      </c>
      <c r="JZ24" s="150">
        <v>117.0</v>
      </c>
      <c r="KA24" s="150">
        <v>6.3</v>
      </c>
      <c r="KB24" s="150">
        <v>2.3</v>
      </c>
      <c r="KC24" s="150">
        <v>2.0</v>
      </c>
      <c r="KD24" s="78">
        <v>49.0</v>
      </c>
      <c r="KE24" s="78">
        <v>48.0</v>
      </c>
      <c r="KF24" s="89"/>
      <c r="KG24" s="79">
        <v>136.0</v>
      </c>
      <c r="KH24" s="238">
        <v>33.0</v>
      </c>
      <c r="KI24" s="238">
        <v>54.0</v>
      </c>
      <c r="KJ24" s="238">
        <v>2.9</v>
      </c>
      <c r="KK24" s="79"/>
      <c r="KL24" s="79">
        <v>1.0</v>
      </c>
      <c r="KM24" s="79">
        <v>46.0</v>
      </c>
      <c r="KN24" s="79">
        <v>46.0</v>
      </c>
      <c r="KO24" s="79">
        <v>136.0</v>
      </c>
      <c r="KP24" s="235">
        <v>33.0</v>
      </c>
      <c r="KQ24" s="235">
        <v>37.0</v>
      </c>
      <c r="KR24" s="235">
        <v>2.1</v>
      </c>
      <c r="KS24" s="79"/>
      <c r="KT24" s="79">
        <v>1.0</v>
      </c>
      <c r="KU24" s="79">
        <v>44.0</v>
      </c>
      <c r="KV24" s="79">
        <v>42.0</v>
      </c>
      <c r="KW24" s="89"/>
      <c r="KX24" s="81">
        <v>133.0</v>
      </c>
      <c r="KY24" s="81">
        <v>33.0</v>
      </c>
      <c r="KZ24" s="81">
        <v>324.0</v>
      </c>
      <c r="LA24" s="81">
        <v>15.9</v>
      </c>
      <c r="LB24" s="81">
        <v>4.9</v>
      </c>
      <c r="LC24" s="81">
        <v>3.0</v>
      </c>
      <c r="LD24" s="81">
        <v>57.0</v>
      </c>
      <c r="LE24" s="81">
        <v>54.0</v>
      </c>
      <c r="LF24" s="81">
        <v>133.0</v>
      </c>
      <c r="LG24" s="81">
        <v>33.0</v>
      </c>
      <c r="LH24" s="81">
        <v>186.0</v>
      </c>
      <c r="LI24" s="81">
        <v>9.1</v>
      </c>
      <c r="LJ24" s="81">
        <v>5.0</v>
      </c>
      <c r="LK24" s="81">
        <v>5.0</v>
      </c>
      <c r="LL24" s="81">
        <v>50.0</v>
      </c>
      <c r="LM24" s="81">
        <v>50.0</v>
      </c>
      <c r="LN24" s="89"/>
      <c r="LO24" s="82">
        <v>333.0</v>
      </c>
      <c r="LP24" s="82">
        <v>174.0</v>
      </c>
      <c r="LQ24" s="82">
        <v>90.0</v>
      </c>
      <c r="LR24" s="82">
        <v>68.0</v>
      </c>
      <c r="LS24" s="82">
        <v>325.0</v>
      </c>
      <c r="LT24" s="83">
        <v>48.0</v>
      </c>
      <c r="LU24" s="83">
        <v>3.3</v>
      </c>
      <c r="LV24" s="83">
        <v>140.0</v>
      </c>
      <c r="LW24" s="83">
        <v>87.0</v>
      </c>
      <c r="LX24" s="83">
        <v>54.0</v>
      </c>
      <c r="LY24" s="83">
        <v>52.0</v>
      </c>
      <c r="LZ24" s="83">
        <v>12.0</v>
      </c>
      <c r="MA24" s="83">
        <v>48.0</v>
      </c>
      <c r="MB24" s="83">
        <v>3.3</v>
      </c>
      <c r="MC24" s="83">
        <v>140.0</v>
      </c>
      <c r="MD24" s="83">
        <v>87.0</v>
      </c>
      <c r="ME24" s="83">
        <v>54.0</v>
      </c>
      <c r="MF24" s="83">
        <v>52.0</v>
      </c>
      <c r="MG24" s="82">
        <v>12.0</v>
      </c>
      <c r="MH24" s="82">
        <v>0.0</v>
      </c>
      <c r="MI24" s="82">
        <v>0.0</v>
      </c>
      <c r="MJ24" s="82">
        <v>119.0</v>
      </c>
      <c r="MK24" s="82">
        <v>0.0</v>
      </c>
      <c r="ML24" s="82">
        <v>48.0</v>
      </c>
      <c r="MM24" s="82">
        <v>48.0</v>
      </c>
      <c r="MN24" s="82">
        <v>5.0</v>
      </c>
      <c r="MO24" s="86"/>
      <c r="MP24" s="87"/>
      <c r="MQ24" s="87"/>
      <c r="MR24" s="87"/>
      <c r="MS24" s="87"/>
      <c r="MT24" s="83">
        <v>14.2</v>
      </c>
      <c r="MU24" s="83">
        <v>4.0</v>
      </c>
      <c r="MV24" s="83">
        <v>240.0</v>
      </c>
      <c r="MW24" s="83">
        <v>36.0</v>
      </c>
      <c r="MX24" s="83">
        <v>40.0</v>
      </c>
      <c r="MY24" s="88" t="s">
        <v>96</v>
      </c>
      <c r="MZ24" s="83">
        <v>5.0</v>
      </c>
      <c r="NA24" s="87"/>
      <c r="NB24" s="83">
        <v>11.4</v>
      </c>
      <c r="NC24" s="83">
        <v>3.7</v>
      </c>
      <c r="ND24" s="83">
        <v>202.0</v>
      </c>
      <c r="NE24" s="83">
        <v>34.0</v>
      </c>
      <c r="NF24" s="83">
        <v>43.0</v>
      </c>
      <c r="NG24" s="83">
        <v>42.0</v>
      </c>
      <c r="NH24" s="83">
        <v>5.0</v>
      </c>
      <c r="NI24" s="87"/>
      <c r="NJ24" s="82">
        <v>0.0</v>
      </c>
      <c r="NK24" s="82">
        <v>0.0</v>
      </c>
      <c r="NL24" s="82">
        <v>0.0</v>
      </c>
      <c r="NM24" s="82">
        <v>35.0</v>
      </c>
      <c r="NN24" s="82">
        <v>46.0</v>
      </c>
      <c r="NO24" s="82">
        <v>50.0</v>
      </c>
      <c r="NP24" s="82">
        <v>4.0</v>
      </c>
    </row>
    <row r="25" ht="14.25" customHeight="1">
      <c r="A25" s="49">
        <v>0.5</v>
      </c>
      <c r="B25" s="50"/>
      <c r="C25" s="51">
        <v>50.09</v>
      </c>
      <c r="D25" s="52">
        <v>335.0</v>
      </c>
      <c r="E25" s="53">
        <v>133.0</v>
      </c>
      <c r="F25" s="53">
        <v>69.0</v>
      </c>
      <c r="G25" s="53">
        <v>15.0</v>
      </c>
      <c r="H25" s="54"/>
      <c r="I25" s="53">
        <v>6.0</v>
      </c>
      <c r="J25" s="53">
        <v>52.0</v>
      </c>
      <c r="K25" s="53">
        <v>50.0</v>
      </c>
      <c r="L25" s="53">
        <v>137.0</v>
      </c>
      <c r="M25" s="53">
        <v>91.0</v>
      </c>
      <c r="N25" s="53">
        <v>22.4</v>
      </c>
      <c r="O25" s="54"/>
      <c r="P25" s="53">
        <v>6.0</v>
      </c>
      <c r="Q25" s="53">
        <v>57.0</v>
      </c>
      <c r="R25" s="53">
        <v>53.0</v>
      </c>
      <c r="S25" s="53">
        <v>336.9</v>
      </c>
      <c r="T25" s="53">
        <v>367.3</v>
      </c>
      <c r="U25" s="53">
        <v>199.8</v>
      </c>
      <c r="V25" s="54"/>
      <c r="W25" s="53">
        <v>332.8</v>
      </c>
      <c r="X25" s="53">
        <v>250.7</v>
      </c>
      <c r="Y25" s="53">
        <v>146.9</v>
      </c>
      <c r="Z25" s="54"/>
      <c r="AA25" s="53">
        <v>336.8</v>
      </c>
      <c r="AB25" s="53">
        <v>339.2</v>
      </c>
      <c r="AC25" s="53">
        <v>221.8</v>
      </c>
      <c r="AD25" s="54"/>
      <c r="AE25" s="53">
        <v>336.8</v>
      </c>
      <c r="AF25" s="53">
        <v>378.5</v>
      </c>
      <c r="AG25" s="53">
        <v>202.4</v>
      </c>
      <c r="AH25" s="54"/>
      <c r="AI25" s="53">
        <v>344.9</v>
      </c>
      <c r="AJ25" s="53">
        <v>421.4</v>
      </c>
      <c r="AK25" s="53">
        <v>262.3</v>
      </c>
      <c r="AL25" s="54"/>
      <c r="AM25" s="53">
        <v>335.1</v>
      </c>
      <c r="AN25" s="53">
        <v>455.9</v>
      </c>
      <c r="AO25" s="53">
        <v>248.6</v>
      </c>
      <c r="AP25" s="54"/>
      <c r="AQ25" s="182">
        <f t="shared" ref="AQ25:AS25" si="32">E25</f>
        <v>133</v>
      </c>
      <c r="AR25" s="54">
        <f t="shared" si="32"/>
        <v>69</v>
      </c>
      <c r="AS25" s="56">
        <f t="shared" si="32"/>
        <v>15</v>
      </c>
      <c r="AT25" s="54"/>
      <c r="AU25" s="182">
        <f t="shared" ref="AU25:AW25" si="33">L25</f>
        <v>137</v>
      </c>
      <c r="AV25" s="182">
        <f t="shared" si="33"/>
        <v>91</v>
      </c>
      <c r="AW25" s="54">
        <f t="shared" si="33"/>
        <v>22.4</v>
      </c>
      <c r="AX25" s="54"/>
      <c r="AY25" s="182">
        <f t="shared" ref="AY25:AY26" si="37">E25</f>
        <v>133</v>
      </c>
      <c r="AZ25" s="54"/>
      <c r="BA25" s="54"/>
      <c r="BB25" s="54"/>
      <c r="BC25" s="89"/>
      <c r="BD25" s="182">
        <v>137.0</v>
      </c>
      <c r="BE25" s="53">
        <v>0.0</v>
      </c>
      <c r="BF25" s="53">
        <v>0.0</v>
      </c>
      <c r="BG25" s="53">
        <v>0.0</v>
      </c>
      <c r="BH25" s="54"/>
      <c r="BI25" s="53">
        <v>2.0</v>
      </c>
      <c r="BJ25" s="127">
        <v>85.0</v>
      </c>
      <c r="BK25" s="127">
        <v>61.0</v>
      </c>
      <c r="BL25" s="89"/>
      <c r="BM25" s="58">
        <v>339.0</v>
      </c>
      <c r="BN25" s="58">
        <v>145.0</v>
      </c>
      <c r="BO25" s="58">
        <v>243.0</v>
      </c>
      <c r="BP25" s="58">
        <v>12.2</v>
      </c>
      <c r="BQ25" s="59"/>
      <c r="BR25" s="58">
        <v>6.0</v>
      </c>
      <c r="BS25" s="58">
        <v>65.0</v>
      </c>
      <c r="BT25" s="58">
        <v>64.0</v>
      </c>
      <c r="BU25" s="59">
        <f t="shared" si="10"/>
        <v>339</v>
      </c>
      <c r="BV25" s="58">
        <v>363.0</v>
      </c>
      <c r="BW25" s="58">
        <v>208.0</v>
      </c>
      <c r="BX25" s="58">
        <v>27.0</v>
      </c>
      <c r="BY25" s="58">
        <v>332.0</v>
      </c>
      <c r="BZ25" s="58">
        <v>377.0</v>
      </c>
      <c r="CA25" s="58">
        <v>207.0</v>
      </c>
      <c r="CB25" s="58">
        <v>25.0</v>
      </c>
      <c r="CC25" s="58">
        <v>339.0</v>
      </c>
      <c r="CD25" s="58">
        <v>226.0</v>
      </c>
      <c r="CE25" s="58">
        <v>128.0</v>
      </c>
      <c r="CF25" s="58">
        <v>16.0</v>
      </c>
      <c r="CG25" s="58">
        <v>332.0</v>
      </c>
      <c r="CH25" s="58">
        <v>225.0</v>
      </c>
      <c r="CI25" s="58">
        <v>130.0</v>
      </c>
      <c r="CJ25" s="58">
        <v>7.0</v>
      </c>
      <c r="CK25" s="58">
        <v>342.0</v>
      </c>
      <c r="CL25" s="58">
        <v>243.0</v>
      </c>
      <c r="CM25" s="58">
        <v>144.0</v>
      </c>
      <c r="CN25" s="58">
        <v>7.0</v>
      </c>
      <c r="CO25" s="58">
        <v>330.0</v>
      </c>
      <c r="CP25" s="58">
        <v>263.0</v>
      </c>
      <c r="CQ25" s="58">
        <v>131.0</v>
      </c>
      <c r="CR25" s="58">
        <v>8.0</v>
      </c>
      <c r="CS25" s="58">
        <v>334.0</v>
      </c>
      <c r="CT25" s="58">
        <v>249.0</v>
      </c>
      <c r="CU25" s="58">
        <v>144.0</v>
      </c>
      <c r="CV25" s="58">
        <v>53.0</v>
      </c>
      <c r="CW25" s="58">
        <v>334.0</v>
      </c>
      <c r="CX25" s="58">
        <v>232.0</v>
      </c>
      <c r="CY25" s="58">
        <v>118.0</v>
      </c>
      <c r="CZ25" s="58">
        <v>61.0</v>
      </c>
      <c r="DA25" s="58">
        <v>321.0</v>
      </c>
      <c r="DB25" s="58">
        <v>239.0</v>
      </c>
      <c r="DC25" s="58">
        <v>118.0</v>
      </c>
      <c r="DD25" s="58">
        <v>54.0</v>
      </c>
      <c r="DE25" s="59">
        <f t="shared" si="11"/>
        <v>145</v>
      </c>
      <c r="DF25" s="58">
        <v>35.0</v>
      </c>
      <c r="DG25" s="59">
        <f t="shared" ref="DG25:DH25" si="34">BO25</f>
        <v>243</v>
      </c>
      <c r="DH25" s="59">
        <f t="shared" si="34"/>
        <v>12.2</v>
      </c>
      <c r="DI25" s="59"/>
      <c r="DJ25" s="58">
        <v>7.0</v>
      </c>
      <c r="DK25" s="58">
        <v>61.0</v>
      </c>
      <c r="DL25" s="58">
        <v>58.0</v>
      </c>
      <c r="DM25" s="89"/>
      <c r="DN25" s="61">
        <v>338.0</v>
      </c>
      <c r="DO25" s="61">
        <v>139.0</v>
      </c>
      <c r="DP25" s="61">
        <v>39.5</v>
      </c>
      <c r="DQ25" s="61">
        <v>21.88</v>
      </c>
      <c r="DR25" s="61">
        <v>6.12</v>
      </c>
      <c r="DS25" s="61">
        <v>8.0</v>
      </c>
      <c r="DT25" s="61">
        <v>43.0</v>
      </c>
      <c r="DU25" s="61">
        <v>50.1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338.0</v>
      </c>
      <c r="EF25" s="226">
        <v>136.0</v>
      </c>
      <c r="EG25" s="226">
        <v>73.0</v>
      </c>
      <c r="EH25" s="226">
        <v>3.1</v>
      </c>
      <c r="EI25" s="64"/>
      <c r="EJ25" s="226">
        <v>9.0</v>
      </c>
      <c r="EK25" s="226">
        <v>51.0</v>
      </c>
      <c r="EL25" s="226">
        <v>52.0</v>
      </c>
      <c r="EM25" s="226">
        <v>136.0</v>
      </c>
      <c r="EN25" s="226">
        <v>109.0</v>
      </c>
      <c r="EO25" s="226">
        <v>4.7</v>
      </c>
      <c r="EP25" s="64"/>
      <c r="EQ25" s="226">
        <v>9.0</v>
      </c>
      <c r="ER25" s="226">
        <v>52.0</v>
      </c>
      <c r="ES25" s="226">
        <v>52.0</v>
      </c>
      <c r="ET25" s="226">
        <v>338.0</v>
      </c>
      <c r="EU25" s="226">
        <v>0.0</v>
      </c>
      <c r="EV25" s="226">
        <v>0.0</v>
      </c>
      <c r="EW25" s="226">
        <v>0.0</v>
      </c>
      <c r="EX25" s="226">
        <v>338.0</v>
      </c>
      <c r="EY25" s="226">
        <v>259.0</v>
      </c>
      <c r="EZ25" s="226">
        <v>149.3</v>
      </c>
      <c r="FA25" s="226">
        <v>13.5</v>
      </c>
      <c r="FB25" s="226">
        <v>337.0</v>
      </c>
      <c r="FC25" s="226">
        <v>0.0</v>
      </c>
      <c r="FD25" s="226">
        <v>0.0</v>
      </c>
      <c r="FE25" s="226">
        <v>0.0</v>
      </c>
      <c r="FF25" s="226">
        <v>337.0</v>
      </c>
      <c r="FG25" s="226">
        <v>259.0</v>
      </c>
      <c r="FH25" s="226">
        <v>148.7</v>
      </c>
      <c r="FI25" s="226">
        <v>15.9</v>
      </c>
      <c r="FJ25" s="226">
        <v>337.0</v>
      </c>
      <c r="FK25" s="226">
        <v>249.0</v>
      </c>
      <c r="FL25" s="226">
        <v>140.0</v>
      </c>
      <c r="FM25" s="64"/>
      <c r="FN25" s="226">
        <v>338.0</v>
      </c>
      <c r="FO25" s="226">
        <v>261.0</v>
      </c>
      <c r="FP25" s="226">
        <v>139.0</v>
      </c>
      <c r="FQ25" s="226">
        <v>23.2</v>
      </c>
      <c r="FR25" s="226">
        <v>136.0</v>
      </c>
      <c r="FS25" s="64"/>
      <c r="FT25" s="63">
        <v>25.1</v>
      </c>
      <c r="FU25" s="64"/>
      <c r="FV25" s="226">
        <v>136.0</v>
      </c>
      <c r="FW25" s="64"/>
      <c r="FX25" s="64"/>
      <c r="FY25" s="64"/>
      <c r="FZ25" s="89"/>
      <c r="GA25" s="65">
        <v>336.0</v>
      </c>
      <c r="GB25" s="66">
        <v>427.16</v>
      </c>
      <c r="GC25" s="66">
        <v>262.41</v>
      </c>
      <c r="GD25" s="66">
        <v>21.69</v>
      </c>
      <c r="GE25" s="66">
        <v>337.0</v>
      </c>
      <c r="GF25" s="66">
        <v>450.32</v>
      </c>
      <c r="GG25" s="66">
        <v>258.98</v>
      </c>
      <c r="GH25" s="66">
        <v>28.9</v>
      </c>
      <c r="GI25" s="66">
        <v>338.0</v>
      </c>
      <c r="GJ25" s="66">
        <v>249.85</v>
      </c>
      <c r="GK25" s="66">
        <v>-139.87</v>
      </c>
      <c r="GL25" s="66">
        <v>-27.56</v>
      </c>
      <c r="GM25" s="66">
        <v>338.0</v>
      </c>
      <c r="GN25" s="66">
        <v>229.77</v>
      </c>
      <c r="GO25" s="66">
        <v>-139.2</v>
      </c>
      <c r="GP25" s="66">
        <v>-35.6</v>
      </c>
      <c r="GQ25" s="66">
        <v>338.0</v>
      </c>
      <c r="GR25" s="66">
        <v>191.67</v>
      </c>
      <c r="GS25" s="66">
        <v>-119.94</v>
      </c>
      <c r="GT25" s="66">
        <v>6.2</v>
      </c>
      <c r="GU25" s="66">
        <v>338.0</v>
      </c>
      <c r="GV25" s="66">
        <v>208.23</v>
      </c>
      <c r="GW25" s="66">
        <v>-118.68</v>
      </c>
      <c r="GX25" s="66">
        <v>3.1</v>
      </c>
      <c r="GY25" s="89"/>
      <c r="GZ25" s="98" t="s">
        <v>91</v>
      </c>
      <c r="HA25" s="99" t="s">
        <v>92</v>
      </c>
      <c r="HB25" s="98">
        <v>295.0</v>
      </c>
      <c r="HC25" s="98">
        <v>14.75</v>
      </c>
      <c r="HD25" s="98">
        <v>5.9</v>
      </c>
      <c r="HE25" s="98">
        <v>8.0</v>
      </c>
      <c r="HF25" s="99">
        <v>54.0</v>
      </c>
      <c r="HG25" s="99">
        <v>50.0</v>
      </c>
      <c r="HH25" s="98" t="s">
        <v>91</v>
      </c>
      <c r="HI25" s="98" t="s">
        <v>92</v>
      </c>
      <c r="HJ25" s="98">
        <v>262.0</v>
      </c>
      <c r="HK25" s="98">
        <v>13.1</v>
      </c>
      <c r="HL25" s="98">
        <v>5.24</v>
      </c>
      <c r="HM25" s="98">
        <v>5.0</v>
      </c>
      <c r="HN25" s="99">
        <v>56.0</v>
      </c>
      <c r="HO25" s="99">
        <v>54.0</v>
      </c>
      <c r="HP25" s="98" t="s">
        <v>91</v>
      </c>
      <c r="HQ25" s="99" t="s">
        <v>92</v>
      </c>
      <c r="HR25" s="98">
        <v>48.0</v>
      </c>
      <c r="HS25" s="98">
        <v>2.4</v>
      </c>
      <c r="HT25" s="98">
        <v>1.2</v>
      </c>
      <c r="HU25" s="98">
        <v>7.0</v>
      </c>
      <c r="HV25" s="99">
        <v>62.0</v>
      </c>
      <c r="HW25" s="99">
        <v>62.0</v>
      </c>
      <c r="HX25" s="89"/>
      <c r="HY25" s="72">
        <v>135.0</v>
      </c>
      <c r="HZ25" s="72">
        <v>33.0</v>
      </c>
      <c r="IA25" s="72">
        <v>122.0</v>
      </c>
      <c r="IB25" s="72">
        <v>6.2</v>
      </c>
      <c r="IC25" s="73"/>
      <c r="ID25" s="72">
        <v>2.0</v>
      </c>
      <c r="IE25" s="72">
        <v>58.0</v>
      </c>
      <c r="IF25" s="72">
        <v>38.0</v>
      </c>
      <c r="IG25" s="89"/>
      <c r="IH25" s="75">
        <v>137.0</v>
      </c>
      <c r="II25" s="75">
        <v>33.2</v>
      </c>
      <c r="IJ25" s="75">
        <v>119.0</v>
      </c>
      <c r="IK25" s="75">
        <v>5.9</v>
      </c>
      <c r="IL25" s="75">
        <v>6.6</v>
      </c>
      <c r="IM25" s="75">
        <v>6.0</v>
      </c>
      <c r="IN25" s="75">
        <v>44.0</v>
      </c>
      <c r="IO25" s="75">
        <v>43.0</v>
      </c>
      <c r="IP25" s="75">
        <v>137.0</v>
      </c>
      <c r="IQ25" s="75">
        <v>33.9</v>
      </c>
      <c r="IR25" s="75">
        <v>4.0</v>
      </c>
      <c r="IS25" s="75">
        <v>0.1</v>
      </c>
      <c r="IT25" s="75">
        <v>0.3</v>
      </c>
      <c r="IU25" s="75">
        <v>12.0</v>
      </c>
      <c r="IV25" s="75">
        <v>50.0</v>
      </c>
      <c r="IW25" s="75">
        <v>48.0</v>
      </c>
      <c r="IX25" s="89"/>
      <c r="IY25" s="76">
        <v>138.24</v>
      </c>
      <c r="IZ25" s="76">
        <v>34.58</v>
      </c>
      <c r="JA25" s="76">
        <v>373.6</v>
      </c>
      <c r="JB25" s="76">
        <v>18.68</v>
      </c>
      <c r="JC25" s="76">
        <v>6.79</v>
      </c>
      <c r="JD25" s="149">
        <v>3.0</v>
      </c>
      <c r="JE25" s="76">
        <v>63.54</v>
      </c>
      <c r="JF25" s="76">
        <v>47.32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150">
        <v>135.0</v>
      </c>
      <c r="JQ25" s="150">
        <v>32.3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44.0</v>
      </c>
      <c r="JW25" s="78">
        <v>43.0</v>
      </c>
      <c r="JX25" s="150">
        <v>135.0</v>
      </c>
      <c r="JY25" s="150">
        <v>33.7</v>
      </c>
      <c r="JZ25" s="150">
        <v>137.0</v>
      </c>
      <c r="KA25" s="150">
        <v>7.3</v>
      </c>
      <c r="KB25" s="150">
        <v>2.9</v>
      </c>
      <c r="KC25" s="150">
        <v>2.0</v>
      </c>
      <c r="KD25" s="78">
        <v>51.0</v>
      </c>
      <c r="KE25" s="78">
        <v>50.0</v>
      </c>
      <c r="KF25" s="89"/>
      <c r="KG25" s="79">
        <v>135.0</v>
      </c>
      <c r="KH25" s="238">
        <v>33.0</v>
      </c>
      <c r="KI25" s="238">
        <v>52.0</v>
      </c>
      <c r="KJ25" s="238">
        <v>2.7</v>
      </c>
      <c r="KK25" s="79"/>
      <c r="KL25" s="79">
        <v>1.0</v>
      </c>
      <c r="KM25" s="79">
        <v>50.0</v>
      </c>
      <c r="KN25" s="79">
        <v>50.0</v>
      </c>
      <c r="KO25" s="79">
        <v>135.0</v>
      </c>
      <c r="KP25" s="235">
        <v>33.0</v>
      </c>
      <c r="KQ25" s="235">
        <v>39.0</v>
      </c>
      <c r="KR25" s="235">
        <v>2.0</v>
      </c>
      <c r="KS25" s="79"/>
      <c r="KT25" s="79">
        <v>1.0</v>
      </c>
      <c r="KU25" s="79">
        <v>50.0</v>
      </c>
      <c r="KV25" s="79">
        <v>48.0</v>
      </c>
      <c r="KW25" s="89"/>
      <c r="KX25" s="81">
        <v>126.0</v>
      </c>
      <c r="KY25" s="81">
        <v>32.0</v>
      </c>
      <c r="KZ25" s="81">
        <v>300.0</v>
      </c>
      <c r="LA25" s="81">
        <v>14.7</v>
      </c>
      <c r="LB25" s="81">
        <v>5.0</v>
      </c>
      <c r="LC25" s="81">
        <v>3.0</v>
      </c>
      <c r="LD25" s="81">
        <v>59.0</v>
      </c>
      <c r="LE25" s="81">
        <v>57.0</v>
      </c>
      <c r="LF25" s="81">
        <v>126.0</v>
      </c>
      <c r="LG25" s="81">
        <v>32.0</v>
      </c>
      <c r="LH25" s="81">
        <v>180.0</v>
      </c>
      <c r="LI25" s="81">
        <v>8.8</v>
      </c>
      <c r="LJ25" s="81">
        <v>5.0</v>
      </c>
      <c r="LK25" s="81">
        <v>5.0</v>
      </c>
      <c r="LL25" s="81">
        <v>55.0</v>
      </c>
      <c r="LM25" s="81">
        <v>53.0</v>
      </c>
      <c r="LN25" s="89"/>
      <c r="LO25" s="82">
        <v>329.0</v>
      </c>
      <c r="LP25" s="82">
        <v>320.0</v>
      </c>
      <c r="LQ25" s="82">
        <v>169.0</v>
      </c>
      <c r="LR25" s="82">
        <v>66.0</v>
      </c>
      <c r="LS25" s="82">
        <v>324.0</v>
      </c>
      <c r="LT25" s="82">
        <v>60.0</v>
      </c>
      <c r="LU25" s="82">
        <v>11.2</v>
      </c>
      <c r="LV25" s="82">
        <v>138.0</v>
      </c>
      <c r="LW25" s="82">
        <v>114.0</v>
      </c>
      <c r="LX25" s="82">
        <v>54.0</v>
      </c>
      <c r="LY25" s="82">
        <v>52.0</v>
      </c>
      <c r="LZ25" s="82">
        <v>12.0</v>
      </c>
      <c r="MA25" s="82">
        <v>48.0</v>
      </c>
      <c r="MB25" s="82">
        <v>10.1</v>
      </c>
      <c r="MC25" s="82">
        <v>141.0</v>
      </c>
      <c r="MD25" s="82">
        <v>206.0</v>
      </c>
      <c r="ME25" s="82">
        <v>54.0</v>
      </c>
      <c r="MF25" s="82">
        <v>52.0</v>
      </c>
      <c r="MG25" s="82">
        <v>12.0</v>
      </c>
      <c r="MH25" s="82">
        <v>0.0</v>
      </c>
      <c r="MI25" s="82">
        <v>0.0</v>
      </c>
      <c r="MJ25" s="82">
        <v>119.0</v>
      </c>
      <c r="MK25" s="82">
        <v>0.0</v>
      </c>
      <c r="ML25" s="82">
        <v>48.0</v>
      </c>
      <c r="MM25" s="82">
        <v>48.0</v>
      </c>
      <c r="MN25" s="82">
        <v>5.0</v>
      </c>
      <c r="MO25" s="86"/>
      <c r="MP25" s="87"/>
      <c r="MQ25" s="87"/>
      <c r="MR25" s="87"/>
      <c r="MS25" s="87"/>
      <c r="MT25" s="82">
        <v>9.2</v>
      </c>
      <c r="MU25" s="82">
        <v>2.1</v>
      </c>
      <c r="MV25" s="82">
        <v>159.0</v>
      </c>
      <c r="MW25" s="82">
        <v>36.0</v>
      </c>
      <c r="MX25" s="82">
        <v>40.0</v>
      </c>
      <c r="MY25" s="88" t="s">
        <v>96</v>
      </c>
      <c r="MZ25" s="82">
        <v>5.0</v>
      </c>
      <c r="NA25" s="87"/>
      <c r="NB25" s="120">
        <v>13.0</v>
      </c>
      <c r="NC25" s="120">
        <v>4.1</v>
      </c>
      <c r="ND25" s="120">
        <v>238.0</v>
      </c>
      <c r="NE25" s="83">
        <v>34.0</v>
      </c>
      <c r="NF25" s="82">
        <v>43.0</v>
      </c>
      <c r="NG25" s="83">
        <v>42.0</v>
      </c>
      <c r="NH25" s="83">
        <v>5.0</v>
      </c>
      <c r="NI25" s="87"/>
      <c r="NJ25" s="82">
        <v>0.0</v>
      </c>
      <c r="NK25" s="82">
        <v>0.0</v>
      </c>
      <c r="NL25" s="82">
        <v>0.0</v>
      </c>
      <c r="NM25" s="82">
        <v>35.0</v>
      </c>
      <c r="NN25" s="82">
        <v>46.0</v>
      </c>
      <c r="NO25" s="82">
        <v>50.0</v>
      </c>
      <c r="NP25" s="82">
        <v>4.0</v>
      </c>
    </row>
    <row r="26" ht="14.25" customHeight="1">
      <c r="A26" s="49">
        <v>0.541666666666667</v>
      </c>
      <c r="B26" s="50"/>
      <c r="C26" s="51">
        <v>50.27</v>
      </c>
      <c r="D26" s="52">
        <v>332.0</v>
      </c>
      <c r="E26" s="53">
        <v>133.0</v>
      </c>
      <c r="F26" s="53">
        <v>70.0</v>
      </c>
      <c r="G26" s="53">
        <v>15.2</v>
      </c>
      <c r="H26" s="54"/>
      <c r="I26" s="53">
        <v>6.0</v>
      </c>
      <c r="J26" s="53">
        <v>54.0</v>
      </c>
      <c r="K26" s="53">
        <v>50.0</v>
      </c>
      <c r="L26" s="53">
        <v>138.0</v>
      </c>
      <c r="M26" s="53">
        <v>80.0</v>
      </c>
      <c r="N26" s="53">
        <v>19.7</v>
      </c>
      <c r="O26" s="54"/>
      <c r="P26" s="53">
        <v>6.0</v>
      </c>
      <c r="Q26" s="53">
        <v>56.0</v>
      </c>
      <c r="R26" s="53">
        <v>53.0</v>
      </c>
      <c r="S26" s="53">
        <v>338.5</v>
      </c>
      <c r="T26" s="53">
        <v>340.3</v>
      </c>
      <c r="U26" s="53">
        <v>194.4</v>
      </c>
      <c r="V26" s="54"/>
      <c r="W26" s="53">
        <v>333.5</v>
      </c>
      <c r="X26" s="53">
        <v>255.7</v>
      </c>
      <c r="Y26" s="53">
        <v>149.8</v>
      </c>
      <c r="Z26" s="54"/>
      <c r="AA26" s="53">
        <v>243.8</v>
      </c>
      <c r="AB26" s="53">
        <v>426.3</v>
      </c>
      <c r="AC26" s="53">
        <v>338.5</v>
      </c>
      <c r="AD26" s="54"/>
      <c r="AE26" s="53">
        <v>337.5</v>
      </c>
      <c r="AF26" s="53">
        <v>388.8</v>
      </c>
      <c r="AG26" s="53">
        <v>220.2</v>
      </c>
      <c r="AH26" s="54"/>
      <c r="AI26" s="53">
        <v>345.5</v>
      </c>
      <c r="AJ26" s="53">
        <v>479.5</v>
      </c>
      <c r="AK26" s="53">
        <v>280.6</v>
      </c>
      <c r="AL26" s="54"/>
      <c r="AM26" s="53">
        <v>336.2</v>
      </c>
      <c r="AN26" s="53">
        <v>496.8</v>
      </c>
      <c r="AO26" s="53">
        <v>268.5</v>
      </c>
      <c r="AP26" s="54"/>
      <c r="AQ26" s="182">
        <f t="shared" ref="AQ26:AS26" si="35">E26</f>
        <v>133</v>
      </c>
      <c r="AR26" s="54">
        <f t="shared" si="35"/>
        <v>70</v>
      </c>
      <c r="AS26" s="56">
        <f t="shared" si="35"/>
        <v>15.2</v>
      </c>
      <c r="AT26" s="54"/>
      <c r="AU26" s="182">
        <f t="shared" ref="AU26:AW26" si="36">L26</f>
        <v>138</v>
      </c>
      <c r="AV26" s="182">
        <f t="shared" si="36"/>
        <v>80</v>
      </c>
      <c r="AW26" s="54">
        <f t="shared" si="36"/>
        <v>19.7</v>
      </c>
      <c r="AX26" s="54"/>
      <c r="AY26" s="182">
        <f t="shared" si="37"/>
        <v>133</v>
      </c>
      <c r="AZ26" s="54"/>
      <c r="BA26" s="54"/>
      <c r="BB26" s="54"/>
      <c r="BC26" s="89"/>
      <c r="BD26" s="182">
        <v>138.0</v>
      </c>
      <c r="BE26" s="53">
        <v>0.0</v>
      </c>
      <c r="BF26" s="53">
        <v>0.0</v>
      </c>
      <c r="BG26" s="53">
        <v>0.0</v>
      </c>
      <c r="BH26" s="54"/>
      <c r="BI26" s="53">
        <v>2.0</v>
      </c>
      <c r="BJ26" s="127">
        <v>85.0</v>
      </c>
      <c r="BK26" s="127">
        <v>61.0</v>
      </c>
      <c r="BL26" s="89"/>
      <c r="BM26" s="58">
        <v>340.0</v>
      </c>
      <c r="BN26" s="58">
        <v>144.0</v>
      </c>
      <c r="BO26" s="58">
        <v>218.0</v>
      </c>
      <c r="BP26" s="58">
        <v>10.9</v>
      </c>
      <c r="BQ26" s="59"/>
      <c r="BR26" s="58">
        <v>6.0</v>
      </c>
      <c r="BS26" s="58">
        <v>65.0</v>
      </c>
      <c r="BT26" s="58">
        <v>64.0</v>
      </c>
      <c r="BU26" s="59">
        <f t="shared" si="10"/>
        <v>340</v>
      </c>
      <c r="BV26" s="58">
        <v>364.0</v>
      </c>
      <c r="BW26" s="58">
        <v>209.0</v>
      </c>
      <c r="BX26" s="58">
        <v>31.0</v>
      </c>
      <c r="BY26" s="58">
        <v>333.0</v>
      </c>
      <c r="BZ26" s="58">
        <v>377.0</v>
      </c>
      <c r="CA26" s="58">
        <v>209.0</v>
      </c>
      <c r="CB26" s="58">
        <v>29.0</v>
      </c>
      <c r="CC26" s="58">
        <v>339.0</v>
      </c>
      <c r="CD26" s="58">
        <v>222.0</v>
      </c>
      <c r="CE26" s="58">
        <v>128.0</v>
      </c>
      <c r="CF26" s="58">
        <v>12.0</v>
      </c>
      <c r="CG26" s="58">
        <v>334.0</v>
      </c>
      <c r="CH26" s="58">
        <v>217.0</v>
      </c>
      <c r="CI26" s="58">
        <v>125.0</v>
      </c>
      <c r="CJ26" s="58">
        <v>19.0</v>
      </c>
      <c r="CK26" s="58">
        <v>344.0</v>
      </c>
      <c r="CL26" s="58">
        <v>212.0</v>
      </c>
      <c r="CM26" s="58">
        <v>126.0</v>
      </c>
      <c r="CN26" s="58">
        <v>7.0</v>
      </c>
      <c r="CO26" s="58">
        <v>330.0</v>
      </c>
      <c r="CP26" s="58">
        <v>235.0</v>
      </c>
      <c r="CQ26" s="58">
        <v>116.0</v>
      </c>
      <c r="CR26" s="58">
        <v>9.0</v>
      </c>
      <c r="CS26" s="58">
        <v>335.0</v>
      </c>
      <c r="CT26" s="58">
        <v>243.0</v>
      </c>
      <c r="CU26" s="58">
        <v>142.0</v>
      </c>
      <c r="CV26" s="58">
        <v>41.0</v>
      </c>
      <c r="CW26" s="58">
        <v>335.0</v>
      </c>
      <c r="CX26" s="58">
        <v>259.0</v>
      </c>
      <c r="CY26" s="58">
        <v>131.0</v>
      </c>
      <c r="CZ26" s="58">
        <v>68.0</v>
      </c>
      <c r="DA26" s="58">
        <v>322.0</v>
      </c>
      <c r="DB26" s="58">
        <v>266.0</v>
      </c>
      <c r="DC26" s="58">
        <v>134.0</v>
      </c>
      <c r="DD26" s="58">
        <v>53.0</v>
      </c>
      <c r="DE26" s="59">
        <f t="shared" si="11"/>
        <v>144</v>
      </c>
      <c r="DF26" s="58">
        <v>35.0</v>
      </c>
      <c r="DG26" s="58">
        <v>218.0</v>
      </c>
      <c r="DH26" s="58">
        <v>10.9</v>
      </c>
      <c r="DI26" s="59"/>
      <c r="DJ26" s="58">
        <v>7.0</v>
      </c>
      <c r="DK26" s="58">
        <v>61.0</v>
      </c>
      <c r="DL26" s="58">
        <v>58.0</v>
      </c>
      <c r="DM26" s="89"/>
      <c r="DN26" s="61">
        <v>338.0</v>
      </c>
      <c r="DO26" s="61">
        <v>139.0</v>
      </c>
      <c r="DP26" s="61">
        <v>44.5</v>
      </c>
      <c r="DQ26" s="61">
        <v>24.22</v>
      </c>
      <c r="DR26" s="61">
        <v>6.93</v>
      </c>
      <c r="DS26" s="61">
        <v>8.0</v>
      </c>
      <c r="DT26" s="61">
        <v>45.0</v>
      </c>
      <c r="DU26" s="61">
        <v>51.8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338.0</v>
      </c>
      <c r="EF26" s="63">
        <v>136.0</v>
      </c>
      <c r="EG26" s="63">
        <v>73.0</v>
      </c>
      <c r="EH26" s="63">
        <v>3.1</v>
      </c>
      <c r="EI26" s="64"/>
      <c r="EJ26" s="226">
        <v>9.0</v>
      </c>
      <c r="EK26" s="63">
        <v>51.0</v>
      </c>
      <c r="EL26" s="63">
        <v>53.0</v>
      </c>
      <c r="EM26" s="63">
        <v>136.0</v>
      </c>
      <c r="EN26" s="63">
        <v>109.0</v>
      </c>
      <c r="EO26" s="63">
        <v>4.7</v>
      </c>
      <c r="EP26" s="64"/>
      <c r="EQ26" s="226">
        <v>9.0</v>
      </c>
      <c r="ER26" s="63">
        <v>52.0</v>
      </c>
      <c r="ES26" s="63">
        <v>53.0</v>
      </c>
      <c r="ET26" s="63">
        <v>338.0</v>
      </c>
      <c r="EU26" s="63">
        <v>0.0</v>
      </c>
      <c r="EV26" s="63">
        <v>0.0</v>
      </c>
      <c r="EW26" s="63">
        <v>0.0</v>
      </c>
      <c r="EX26" s="63">
        <v>337.0</v>
      </c>
      <c r="EY26" s="63">
        <v>260.0</v>
      </c>
      <c r="EZ26" s="63">
        <v>149.2</v>
      </c>
      <c r="FA26" s="63">
        <v>13.0</v>
      </c>
      <c r="FB26" s="63">
        <v>336.0</v>
      </c>
      <c r="FC26" s="63">
        <v>0.0</v>
      </c>
      <c r="FD26" s="63">
        <v>0.0</v>
      </c>
      <c r="FE26" s="63">
        <v>0.0</v>
      </c>
      <c r="FF26" s="63">
        <v>336.0</v>
      </c>
      <c r="FG26" s="63">
        <v>260.0</v>
      </c>
      <c r="FH26" s="63">
        <v>148.8</v>
      </c>
      <c r="FI26" s="63">
        <v>16.0</v>
      </c>
      <c r="FJ26" s="63">
        <v>335.0</v>
      </c>
      <c r="FK26" s="63">
        <v>252.0</v>
      </c>
      <c r="FL26" s="63">
        <v>142.4</v>
      </c>
      <c r="FM26" s="64"/>
      <c r="FN26" s="63">
        <v>338.0</v>
      </c>
      <c r="FO26" s="63">
        <v>264.0</v>
      </c>
      <c r="FP26" s="63">
        <v>141.2</v>
      </c>
      <c r="FQ26" s="63">
        <v>25.5</v>
      </c>
      <c r="FR26" s="63">
        <v>136.0</v>
      </c>
      <c r="FS26" s="64"/>
      <c r="FT26" s="63">
        <v>13.44</v>
      </c>
      <c r="FU26" s="64"/>
      <c r="FV26" s="63">
        <v>136.0</v>
      </c>
      <c r="FW26" s="64"/>
      <c r="FX26" s="64"/>
      <c r="FY26" s="64"/>
      <c r="FZ26" s="89"/>
      <c r="GA26" s="65">
        <v>337.0</v>
      </c>
      <c r="GB26" s="66">
        <v>455.74</v>
      </c>
      <c r="GC26" s="66">
        <v>279.67</v>
      </c>
      <c r="GD26" s="66">
        <v>30.32</v>
      </c>
      <c r="GE26" s="66">
        <v>337.0</v>
      </c>
      <c r="GF26" s="66">
        <v>480.94</v>
      </c>
      <c r="GG26" s="66">
        <v>275.56</v>
      </c>
      <c r="GH26" s="66">
        <v>32.33</v>
      </c>
      <c r="GI26" s="66">
        <v>337.0</v>
      </c>
      <c r="GJ26" s="66">
        <v>253.84</v>
      </c>
      <c r="GK26" s="66">
        <v>141.97</v>
      </c>
      <c r="GL26" s="66">
        <v>28.06</v>
      </c>
      <c r="GM26" s="66">
        <v>337.0</v>
      </c>
      <c r="GN26" s="66">
        <v>232.56</v>
      </c>
      <c r="GO26" s="66">
        <v>140.8</v>
      </c>
      <c r="GP26" s="66">
        <v>36.43</v>
      </c>
      <c r="GQ26" s="66">
        <v>337.0</v>
      </c>
      <c r="GR26" s="66">
        <v>211.9</v>
      </c>
      <c r="GS26" s="66">
        <v>133.34</v>
      </c>
      <c r="GT26" s="66">
        <v>4.1</v>
      </c>
      <c r="GU26" s="66">
        <v>337.0</v>
      </c>
      <c r="GV26" s="66">
        <v>235.35</v>
      </c>
      <c r="GW26" s="66">
        <v>133.09</v>
      </c>
      <c r="GX26" s="66">
        <v>0.0</v>
      </c>
      <c r="GY26" s="89"/>
      <c r="GZ26" s="98" t="s">
        <v>91</v>
      </c>
      <c r="HA26" s="99" t="s">
        <v>92</v>
      </c>
      <c r="HB26" s="98">
        <v>246.0</v>
      </c>
      <c r="HC26" s="98">
        <v>12.3</v>
      </c>
      <c r="HD26" s="98">
        <v>4.92</v>
      </c>
      <c r="HE26" s="98">
        <v>8.0</v>
      </c>
      <c r="HF26" s="99">
        <v>54.0</v>
      </c>
      <c r="HG26" s="99">
        <v>50.0</v>
      </c>
      <c r="HH26" s="98" t="s">
        <v>91</v>
      </c>
      <c r="HI26" s="98" t="s">
        <v>92</v>
      </c>
      <c r="HJ26" s="98">
        <v>260.0</v>
      </c>
      <c r="HK26" s="98">
        <v>13.0</v>
      </c>
      <c r="HL26" s="98">
        <v>5.2</v>
      </c>
      <c r="HM26" s="98">
        <v>5.0</v>
      </c>
      <c r="HN26" s="99">
        <v>56.0</v>
      </c>
      <c r="HO26" s="99">
        <v>54.0</v>
      </c>
      <c r="HP26" s="98" t="s">
        <v>91</v>
      </c>
      <c r="HQ26" s="99" t="s">
        <v>92</v>
      </c>
      <c r="HR26" s="98">
        <v>48.0</v>
      </c>
      <c r="HS26" s="98">
        <v>2.4</v>
      </c>
      <c r="HT26" s="98">
        <v>1.2</v>
      </c>
      <c r="HU26" s="98">
        <v>7.0</v>
      </c>
      <c r="HV26" s="99">
        <v>62.0</v>
      </c>
      <c r="HW26" s="99">
        <v>62.0</v>
      </c>
      <c r="HX26" s="89"/>
      <c r="HY26" s="72">
        <v>134.0</v>
      </c>
      <c r="HZ26" s="72">
        <v>33.0</v>
      </c>
      <c r="IA26" s="72">
        <v>88.0</v>
      </c>
      <c r="IB26" s="72">
        <v>4.4</v>
      </c>
      <c r="IC26" s="73"/>
      <c r="ID26" s="72">
        <v>2.0</v>
      </c>
      <c r="IE26" s="72">
        <v>60.0</v>
      </c>
      <c r="IF26" s="72">
        <v>40.0</v>
      </c>
      <c r="IG26" s="89"/>
      <c r="IH26" s="75">
        <v>137.0</v>
      </c>
      <c r="II26" s="75">
        <v>33.2</v>
      </c>
      <c r="IJ26" s="75">
        <v>119.0</v>
      </c>
      <c r="IK26" s="75">
        <v>5.9</v>
      </c>
      <c r="IL26" s="75">
        <v>6.6</v>
      </c>
      <c r="IM26" s="75">
        <v>6.0</v>
      </c>
      <c r="IN26" s="75">
        <v>44.0</v>
      </c>
      <c r="IO26" s="75">
        <v>43.0</v>
      </c>
      <c r="IP26" s="75">
        <v>137.0</v>
      </c>
      <c r="IQ26" s="75">
        <v>33.9</v>
      </c>
      <c r="IR26" s="75">
        <v>4.0</v>
      </c>
      <c r="IS26" s="75">
        <v>0.1</v>
      </c>
      <c r="IT26" s="75">
        <v>0.3</v>
      </c>
      <c r="IU26" s="75">
        <v>12.0</v>
      </c>
      <c r="IV26" s="75">
        <v>50.0</v>
      </c>
      <c r="IW26" s="75">
        <v>48.0</v>
      </c>
      <c r="IX26" s="89"/>
      <c r="IY26" s="76">
        <v>138.54</v>
      </c>
      <c r="IZ26" s="76">
        <v>34.54</v>
      </c>
      <c r="JA26" s="76">
        <v>371.2</v>
      </c>
      <c r="JB26" s="76">
        <v>18.56</v>
      </c>
      <c r="JC26" s="76">
        <v>7.99</v>
      </c>
      <c r="JD26" s="149">
        <v>3.0</v>
      </c>
      <c r="JE26" s="76">
        <v>65.79</v>
      </c>
      <c r="JF26" s="76">
        <v>50.47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136.0</v>
      </c>
      <c r="JQ26" s="78">
        <v>32.0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47.0</v>
      </c>
      <c r="JW26" s="78">
        <v>45.0</v>
      </c>
      <c r="JX26" s="78">
        <v>136.0</v>
      </c>
      <c r="JY26" s="78">
        <v>33.9</v>
      </c>
      <c r="JZ26" s="78">
        <v>139.0</v>
      </c>
      <c r="KA26" s="78">
        <v>7.5</v>
      </c>
      <c r="KB26" s="78">
        <v>3.0</v>
      </c>
      <c r="KC26" s="150">
        <v>2.0</v>
      </c>
      <c r="KD26" s="78">
        <v>55.0</v>
      </c>
      <c r="KE26" s="78">
        <v>53.0</v>
      </c>
      <c r="KF26" s="89"/>
      <c r="KG26" s="79">
        <v>138.0</v>
      </c>
      <c r="KH26" s="238">
        <v>34.0</v>
      </c>
      <c r="KI26" s="238">
        <v>54.0</v>
      </c>
      <c r="KJ26" s="238">
        <v>2.8</v>
      </c>
      <c r="KK26" s="79"/>
      <c r="KL26" s="79">
        <v>1.0</v>
      </c>
      <c r="KM26" s="79">
        <v>50.0</v>
      </c>
      <c r="KN26" s="79">
        <v>50.0</v>
      </c>
      <c r="KO26" s="79">
        <v>138.0</v>
      </c>
      <c r="KP26" s="235">
        <v>34.0</v>
      </c>
      <c r="KQ26" s="235">
        <v>3.0</v>
      </c>
      <c r="KR26" s="235">
        <v>0.2</v>
      </c>
      <c r="KS26" s="79"/>
      <c r="KT26" s="79">
        <v>1.0</v>
      </c>
      <c r="KU26" s="79">
        <v>50.0</v>
      </c>
      <c r="KV26" s="79">
        <v>48.0</v>
      </c>
      <c r="KW26" s="89"/>
      <c r="KX26" s="81">
        <v>129.0</v>
      </c>
      <c r="KY26" s="81">
        <v>32.0</v>
      </c>
      <c r="KZ26" s="81">
        <v>327.0</v>
      </c>
      <c r="LA26" s="81">
        <v>16.0</v>
      </c>
      <c r="LB26" s="81">
        <v>4.9</v>
      </c>
      <c r="LC26" s="81">
        <v>3.0</v>
      </c>
      <c r="LD26" s="81">
        <v>59.0</v>
      </c>
      <c r="LE26" s="81">
        <v>57.0</v>
      </c>
      <c r="LF26" s="81">
        <v>129.0</v>
      </c>
      <c r="LG26" s="81">
        <v>32.0</v>
      </c>
      <c r="LH26" s="81">
        <v>202.0</v>
      </c>
      <c r="LI26" s="81">
        <v>9.9</v>
      </c>
      <c r="LJ26" s="81">
        <v>5.0</v>
      </c>
      <c r="LK26" s="81">
        <v>5.0</v>
      </c>
      <c r="LL26" s="81">
        <v>55.0</v>
      </c>
      <c r="LM26" s="81">
        <v>53.0</v>
      </c>
      <c r="LN26" s="89"/>
      <c r="LO26" s="82">
        <v>334.0</v>
      </c>
      <c r="LP26" s="82">
        <v>299.0</v>
      </c>
      <c r="LQ26" s="82">
        <v>164.0</v>
      </c>
      <c r="LR26" s="82">
        <v>68.0</v>
      </c>
      <c r="LS26" s="82">
        <v>321.0</v>
      </c>
      <c r="LT26" s="82">
        <v>66.0</v>
      </c>
      <c r="LU26" s="82">
        <v>12.5</v>
      </c>
      <c r="LV26" s="82">
        <v>140.0</v>
      </c>
      <c r="LW26" s="82">
        <v>124.0</v>
      </c>
      <c r="LX26" s="82">
        <v>54.0</v>
      </c>
      <c r="LY26" s="82">
        <v>51.0</v>
      </c>
      <c r="LZ26" s="82">
        <v>12.0</v>
      </c>
      <c r="MA26" s="82">
        <v>98.0</v>
      </c>
      <c r="MB26" s="82">
        <v>11.1</v>
      </c>
      <c r="MC26" s="82">
        <v>141.0</v>
      </c>
      <c r="MD26" s="82">
        <v>175.0</v>
      </c>
      <c r="ME26" s="82">
        <v>54.0</v>
      </c>
      <c r="MF26" s="82">
        <v>52.0</v>
      </c>
      <c r="MG26" s="82">
        <v>12.0</v>
      </c>
      <c r="MH26" s="82">
        <v>0.0</v>
      </c>
      <c r="MI26" s="82">
        <v>0.0</v>
      </c>
      <c r="MJ26" s="82">
        <v>119.0</v>
      </c>
      <c r="MK26" s="82">
        <v>0.0</v>
      </c>
      <c r="ML26" s="82">
        <v>48.0</v>
      </c>
      <c r="MM26" s="82">
        <v>48.0</v>
      </c>
      <c r="MN26" s="82">
        <v>5.0</v>
      </c>
      <c r="MO26" s="86"/>
      <c r="MP26" s="87"/>
      <c r="MQ26" s="87"/>
      <c r="MR26" s="87"/>
      <c r="MS26" s="87"/>
      <c r="MT26" s="82">
        <v>5.1</v>
      </c>
      <c r="MU26" s="82">
        <v>2.1</v>
      </c>
      <c r="MV26" s="82">
        <v>87.0</v>
      </c>
      <c r="MW26" s="82">
        <v>36.0</v>
      </c>
      <c r="MX26" s="82">
        <v>40.0</v>
      </c>
      <c r="MY26" s="88" t="s">
        <v>96</v>
      </c>
      <c r="MZ26" s="82">
        <v>5.0</v>
      </c>
      <c r="NA26" s="87"/>
      <c r="NB26" s="121">
        <v>21.0</v>
      </c>
      <c r="NC26" s="121">
        <v>6.9</v>
      </c>
      <c r="ND26" s="121">
        <v>391.0</v>
      </c>
      <c r="NE26" s="121">
        <v>34.0</v>
      </c>
      <c r="NF26" s="82">
        <v>43.0</v>
      </c>
      <c r="NG26" s="82">
        <v>42.0</v>
      </c>
      <c r="NH26" s="82">
        <v>5.0</v>
      </c>
      <c r="NI26" s="87"/>
      <c r="NJ26" s="82">
        <v>0.0</v>
      </c>
      <c r="NK26" s="82">
        <v>0.0</v>
      </c>
      <c r="NL26" s="82">
        <v>0.0</v>
      </c>
      <c r="NM26" s="82">
        <v>35.0</v>
      </c>
      <c r="NN26" s="82">
        <v>45.0</v>
      </c>
      <c r="NO26" s="82">
        <v>50.0</v>
      </c>
      <c r="NP26" s="82">
        <v>4.0</v>
      </c>
    </row>
    <row r="27" ht="14.25" customHeight="1">
      <c r="A27" s="49">
        <v>0.583333333333334</v>
      </c>
      <c r="B27" s="50"/>
      <c r="C27" s="278">
        <v>50.15</v>
      </c>
      <c r="D27" s="52">
        <v>335.0</v>
      </c>
      <c r="E27" s="127">
        <v>136.0</v>
      </c>
      <c r="F27" s="127">
        <v>65.0</v>
      </c>
      <c r="G27" s="127">
        <v>14.3</v>
      </c>
      <c r="H27" s="54"/>
      <c r="I27" s="127">
        <v>6.0</v>
      </c>
      <c r="J27" s="53">
        <v>54.0</v>
      </c>
      <c r="K27" s="53">
        <v>52.0</v>
      </c>
      <c r="L27" s="127">
        <v>135.0</v>
      </c>
      <c r="M27" s="127">
        <v>128.0</v>
      </c>
      <c r="N27" s="127">
        <v>30.9</v>
      </c>
      <c r="O27" s="54"/>
      <c r="P27" s="127">
        <v>6.0</v>
      </c>
      <c r="Q27" s="53">
        <v>56.0</v>
      </c>
      <c r="R27" s="53">
        <v>54.0</v>
      </c>
      <c r="S27" s="127">
        <v>337.3</v>
      </c>
      <c r="T27" s="127">
        <v>357.8</v>
      </c>
      <c r="U27" s="127">
        <v>207.4</v>
      </c>
      <c r="V27" s="54"/>
      <c r="W27" s="127">
        <v>333.1</v>
      </c>
      <c r="X27" s="127">
        <v>267.6</v>
      </c>
      <c r="Y27" s="127">
        <v>156.1</v>
      </c>
      <c r="Z27" s="54"/>
      <c r="AA27" s="127">
        <v>336.7</v>
      </c>
      <c r="AB27" s="127">
        <v>341.6</v>
      </c>
      <c r="AC27" s="127">
        <v>223.8</v>
      </c>
      <c r="AD27" s="54"/>
      <c r="AE27" s="127">
        <v>337.0</v>
      </c>
      <c r="AF27" s="127">
        <v>379.5</v>
      </c>
      <c r="AG27" s="127">
        <v>203.5</v>
      </c>
      <c r="AH27" s="54"/>
      <c r="AI27" s="127">
        <v>344.6</v>
      </c>
      <c r="AJ27" s="127">
        <v>451.0</v>
      </c>
      <c r="AK27" s="127">
        <v>277.8</v>
      </c>
      <c r="AL27" s="54"/>
      <c r="AM27" s="127">
        <v>335.6</v>
      </c>
      <c r="AN27" s="127">
        <v>475.6</v>
      </c>
      <c r="AO27" s="127">
        <v>263.3</v>
      </c>
      <c r="AP27" s="54"/>
      <c r="AQ27" s="127">
        <v>133.0</v>
      </c>
      <c r="AR27" s="54">
        <f t="shared" ref="AR27:AS27" si="38">F27</f>
        <v>65</v>
      </c>
      <c r="AS27" s="56">
        <f t="shared" si="38"/>
        <v>14.3</v>
      </c>
      <c r="AT27" s="54"/>
      <c r="AU27" s="127">
        <v>137.0</v>
      </c>
      <c r="AV27" s="182">
        <f t="shared" ref="AV27:AW27" si="39">M27</f>
        <v>128</v>
      </c>
      <c r="AW27" s="54">
        <f t="shared" si="39"/>
        <v>30.9</v>
      </c>
      <c r="AX27" s="54"/>
      <c r="AY27" s="127">
        <v>133.0</v>
      </c>
      <c r="AZ27" s="54"/>
      <c r="BA27" s="54"/>
      <c r="BB27" s="54"/>
      <c r="BC27" s="89"/>
      <c r="BD27" s="127">
        <v>137.0</v>
      </c>
      <c r="BE27" s="53">
        <v>31.0</v>
      </c>
      <c r="BF27" s="53">
        <v>170.0</v>
      </c>
      <c r="BG27" s="127">
        <v>8.7</v>
      </c>
      <c r="BH27" s="54"/>
      <c r="BI27" s="53">
        <v>2.0</v>
      </c>
      <c r="BJ27" s="53">
        <v>92.0</v>
      </c>
      <c r="BK27" s="53">
        <v>68.0</v>
      </c>
      <c r="BL27" s="89"/>
      <c r="BM27" s="58">
        <v>340.0</v>
      </c>
      <c r="BN27" s="58">
        <v>144.0</v>
      </c>
      <c r="BO27" s="58">
        <v>215.0</v>
      </c>
      <c r="BP27" s="58">
        <v>10.8</v>
      </c>
      <c r="BQ27" s="59"/>
      <c r="BR27" s="58">
        <v>6.0</v>
      </c>
      <c r="BS27" s="58">
        <v>70.0</v>
      </c>
      <c r="BT27" s="58">
        <v>70.0</v>
      </c>
      <c r="BU27" s="59">
        <f t="shared" si="10"/>
        <v>340</v>
      </c>
      <c r="BV27" s="58">
        <v>363.0</v>
      </c>
      <c r="BW27" s="58">
        <v>209.0</v>
      </c>
      <c r="BX27" s="58">
        <v>29.0</v>
      </c>
      <c r="BY27" s="58">
        <v>333.0</v>
      </c>
      <c r="BZ27" s="58">
        <v>376.0</v>
      </c>
      <c r="CA27" s="58">
        <v>209.0</v>
      </c>
      <c r="CB27" s="58">
        <v>25.0</v>
      </c>
      <c r="CC27" s="58">
        <v>339.0</v>
      </c>
      <c r="CD27" s="58">
        <v>218.0</v>
      </c>
      <c r="CE27" s="58">
        <v>120.0</v>
      </c>
      <c r="CF27" s="58">
        <v>16.0</v>
      </c>
      <c r="CG27" s="58">
        <v>334.0</v>
      </c>
      <c r="CH27" s="58">
        <v>212.0</v>
      </c>
      <c r="CI27" s="58">
        <v>122.0</v>
      </c>
      <c r="CJ27" s="58">
        <v>18.0</v>
      </c>
      <c r="CK27" s="58">
        <v>345.0</v>
      </c>
      <c r="CL27" s="58">
        <v>210.0</v>
      </c>
      <c r="CM27" s="58">
        <v>125.0</v>
      </c>
      <c r="CN27" s="58">
        <v>7.0</v>
      </c>
      <c r="CO27" s="58">
        <v>331.0</v>
      </c>
      <c r="CP27" s="58">
        <v>241.0</v>
      </c>
      <c r="CQ27" s="58">
        <v>118.0</v>
      </c>
      <c r="CR27" s="58">
        <v>6.0</v>
      </c>
      <c r="CS27" s="58">
        <v>333.0</v>
      </c>
      <c r="CT27" s="58">
        <v>250.0</v>
      </c>
      <c r="CU27" s="58">
        <v>147.0</v>
      </c>
      <c r="CV27" s="58">
        <v>85.0</v>
      </c>
      <c r="CW27" s="58">
        <v>336.0</v>
      </c>
      <c r="CX27" s="58">
        <v>254.0</v>
      </c>
      <c r="CY27" s="58">
        <v>129.0</v>
      </c>
      <c r="CZ27" s="58">
        <v>66.0</v>
      </c>
      <c r="DA27" s="58">
        <v>322.0</v>
      </c>
      <c r="DB27" s="58">
        <v>259.0</v>
      </c>
      <c r="DC27" s="58">
        <v>129.0</v>
      </c>
      <c r="DD27" s="58">
        <v>54.0</v>
      </c>
      <c r="DE27" s="59">
        <f t="shared" si="11"/>
        <v>144</v>
      </c>
      <c r="DF27" s="58">
        <v>34.9</v>
      </c>
      <c r="DG27" s="59">
        <f t="shared" ref="DG27:DH27" si="40">BO27</f>
        <v>215</v>
      </c>
      <c r="DH27" s="59">
        <f t="shared" si="40"/>
        <v>10.8</v>
      </c>
      <c r="DI27" s="59"/>
      <c r="DJ27" s="58">
        <v>7.0</v>
      </c>
      <c r="DK27" s="58">
        <v>60.0</v>
      </c>
      <c r="DL27" s="58">
        <v>55.0</v>
      </c>
      <c r="DM27" s="89"/>
      <c r="DN27" s="61">
        <v>338.0</v>
      </c>
      <c r="DO27" s="61">
        <v>139.0</v>
      </c>
      <c r="DP27" s="61">
        <v>45.82</v>
      </c>
      <c r="DQ27" s="61">
        <v>25.09</v>
      </c>
      <c r="DR27" s="61">
        <v>7.83</v>
      </c>
      <c r="DS27" s="61">
        <v>8.0</v>
      </c>
      <c r="DT27" s="61">
        <v>46.0</v>
      </c>
      <c r="DU27" s="61">
        <v>52.5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339.0</v>
      </c>
      <c r="EF27" s="63">
        <v>136.0</v>
      </c>
      <c r="EG27" s="63">
        <v>96.0</v>
      </c>
      <c r="EH27" s="63">
        <v>4.0</v>
      </c>
      <c r="EI27" s="63"/>
      <c r="EJ27" s="226">
        <v>9.0</v>
      </c>
      <c r="EK27" s="63">
        <v>55.0</v>
      </c>
      <c r="EL27" s="63">
        <v>55.0</v>
      </c>
      <c r="EM27" s="63">
        <v>136.0</v>
      </c>
      <c r="EN27" s="63">
        <v>96.0</v>
      </c>
      <c r="EO27" s="63">
        <v>4.2</v>
      </c>
      <c r="EP27" s="64"/>
      <c r="EQ27" s="226">
        <v>9.0</v>
      </c>
      <c r="ER27" s="63">
        <v>56.0</v>
      </c>
      <c r="ES27" s="63">
        <v>55.0</v>
      </c>
      <c r="ET27" s="63">
        <v>339.0</v>
      </c>
      <c r="EU27" s="63">
        <v>0.0</v>
      </c>
      <c r="EV27" s="63">
        <v>0.0</v>
      </c>
      <c r="EW27" s="63">
        <v>0.0</v>
      </c>
      <c r="EX27" s="63">
        <v>338.0</v>
      </c>
      <c r="EY27" s="63">
        <v>260.0</v>
      </c>
      <c r="EZ27" s="63">
        <v>149.4</v>
      </c>
      <c r="FA27" s="63">
        <v>14.5</v>
      </c>
      <c r="FB27" s="63">
        <v>335.0</v>
      </c>
      <c r="FC27" s="63">
        <v>0.0</v>
      </c>
      <c r="FD27" s="63">
        <v>0.0</v>
      </c>
      <c r="FE27" s="63">
        <v>0.0</v>
      </c>
      <c r="FF27" s="63">
        <v>336.0</v>
      </c>
      <c r="FG27" s="63">
        <v>260.0</v>
      </c>
      <c r="FH27" s="63">
        <v>149.0</v>
      </c>
      <c r="FI27" s="63">
        <v>15.7</v>
      </c>
      <c r="FJ27" s="63">
        <v>335.0</v>
      </c>
      <c r="FK27" s="63">
        <v>245.0</v>
      </c>
      <c r="FL27" s="63">
        <v>139.4</v>
      </c>
      <c r="FM27" s="64"/>
      <c r="FN27" s="63">
        <v>339.0</v>
      </c>
      <c r="FO27" s="63">
        <v>224.0</v>
      </c>
      <c r="FP27" s="63">
        <v>138.7</v>
      </c>
      <c r="FQ27" s="63">
        <v>23.3</v>
      </c>
      <c r="FR27" s="63">
        <v>136.0</v>
      </c>
      <c r="FS27" s="64"/>
      <c r="FT27" s="63">
        <v>18.41</v>
      </c>
      <c r="FU27" s="64"/>
      <c r="FV27" s="63">
        <v>136.0</v>
      </c>
      <c r="FW27" s="64"/>
      <c r="FX27" s="64"/>
      <c r="FY27" s="64"/>
      <c r="FZ27" s="89"/>
      <c r="GA27" s="65">
        <v>336.0</v>
      </c>
      <c r="GB27" s="66">
        <v>445.77</v>
      </c>
      <c r="GC27" s="66">
        <v>273.22</v>
      </c>
      <c r="GD27" s="66">
        <v>26.63</v>
      </c>
      <c r="GE27" s="66">
        <v>337.0</v>
      </c>
      <c r="GF27" s="66">
        <v>474.5</v>
      </c>
      <c r="GG27" s="66">
        <v>272.13</v>
      </c>
      <c r="GH27" s="66">
        <v>31.41</v>
      </c>
      <c r="GI27" s="66">
        <v>337.0</v>
      </c>
      <c r="GJ27" s="66">
        <v>249.85</v>
      </c>
      <c r="GK27" s="66">
        <v>-140.04</v>
      </c>
      <c r="GL27" s="66">
        <v>-26.55</v>
      </c>
      <c r="GM27" s="66">
        <v>337.0</v>
      </c>
      <c r="GN27" s="66">
        <v>229.19</v>
      </c>
      <c r="GO27" s="66">
        <v>-138.87</v>
      </c>
      <c r="GP27" s="66">
        <v>-35.51</v>
      </c>
      <c r="GQ27" s="66">
        <v>338.0</v>
      </c>
      <c r="GR27" s="66">
        <v>212.34</v>
      </c>
      <c r="GS27" s="66">
        <v>-131.0</v>
      </c>
      <c r="GT27" s="66">
        <v>5.7</v>
      </c>
      <c r="GU27" s="66">
        <v>338.0</v>
      </c>
      <c r="GV27" s="66">
        <v>226.55</v>
      </c>
      <c r="GW27" s="66">
        <v>-128.06</v>
      </c>
      <c r="GX27" s="66">
        <v>4.19</v>
      </c>
      <c r="GY27" s="89"/>
      <c r="GZ27" s="98" t="s">
        <v>91</v>
      </c>
      <c r="HA27" s="99" t="s">
        <v>92</v>
      </c>
      <c r="HB27" s="98">
        <v>246.0</v>
      </c>
      <c r="HC27" s="98">
        <v>12.3</v>
      </c>
      <c r="HD27" s="98">
        <v>4.92</v>
      </c>
      <c r="HE27" s="98">
        <v>8.0</v>
      </c>
      <c r="HF27" s="99">
        <v>54.0</v>
      </c>
      <c r="HG27" s="99">
        <v>50.0</v>
      </c>
      <c r="HH27" s="98" t="s">
        <v>91</v>
      </c>
      <c r="HI27" s="99" t="s">
        <v>92</v>
      </c>
      <c r="HJ27" s="98">
        <v>249.0</v>
      </c>
      <c r="HK27" s="98">
        <v>12.45</v>
      </c>
      <c r="HL27" s="98">
        <v>4.98</v>
      </c>
      <c r="HM27" s="98">
        <v>5.0</v>
      </c>
      <c r="HN27" s="99">
        <v>56.0</v>
      </c>
      <c r="HO27" s="99">
        <v>54.0</v>
      </c>
      <c r="HP27" s="98" t="s">
        <v>91</v>
      </c>
      <c r="HQ27" s="99" t="s">
        <v>92</v>
      </c>
      <c r="HR27" s="98">
        <v>49.0</v>
      </c>
      <c r="HS27" s="98">
        <v>2.45</v>
      </c>
      <c r="HT27" s="98">
        <v>1.225</v>
      </c>
      <c r="HU27" s="98">
        <v>7.0</v>
      </c>
      <c r="HV27" s="99">
        <v>62.0</v>
      </c>
      <c r="HW27" s="99">
        <v>62.0</v>
      </c>
      <c r="HX27" s="89"/>
      <c r="HY27" s="72">
        <v>134.0</v>
      </c>
      <c r="HZ27" s="72">
        <v>33.0</v>
      </c>
      <c r="IA27" s="72">
        <v>116.0</v>
      </c>
      <c r="IB27" s="72">
        <v>8.3</v>
      </c>
      <c r="IC27" s="73"/>
      <c r="ID27" s="72">
        <v>2.0</v>
      </c>
      <c r="IE27" s="72">
        <v>68.0</v>
      </c>
      <c r="IF27" s="72">
        <v>48.0</v>
      </c>
      <c r="IG27" s="89"/>
      <c r="IH27" s="75">
        <v>139.0</v>
      </c>
      <c r="II27" s="75">
        <v>33.7</v>
      </c>
      <c r="IJ27" s="75">
        <v>82.0</v>
      </c>
      <c r="IK27" s="75">
        <v>4.0</v>
      </c>
      <c r="IL27" s="75">
        <v>4.6</v>
      </c>
      <c r="IM27" s="75">
        <v>6.0</v>
      </c>
      <c r="IN27" s="75">
        <v>48.0</v>
      </c>
      <c r="IO27" s="75">
        <v>49.0</v>
      </c>
      <c r="IP27" s="75">
        <v>139.0</v>
      </c>
      <c r="IQ27" s="75">
        <v>34.3</v>
      </c>
      <c r="IR27" s="75">
        <v>5.0</v>
      </c>
      <c r="IS27" s="75">
        <v>0.1</v>
      </c>
      <c r="IT27" s="75">
        <v>0.3</v>
      </c>
      <c r="IU27" s="75">
        <v>12.0</v>
      </c>
      <c r="IV27" s="75">
        <v>52.0</v>
      </c>
      <c r="IW27" s="75">
        <v>52.0</v>
      </c>
      <c r="IX27" s="89"/>
      <c r="IY27" s="76">
        <v>138.49</v>
      </c>
      <c r="IZ27" s="76">
        <v>34.65</v>
      </c>
      <c r="JA27" s="76">
        <v>415.0</v>
      </c>
      <c r="JB27" s="76">
        <v>20.75</v>
      </c>
      <c r="JC27" s="76">
        <v>6.37</v>
      </c>
      <c r="JD27" s="149">
        <v>3.0</v>
      </c>
      <c r="JE27" s="76">
        <v>68.39</v>
      </c>
      <c r="JF27" s="76">
        <v>49.08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136.0</v>
      </c>
      <c r="JQ27" s="78">
        <v>32.0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47.0</v>
      </c>
      <c r="JW27" s="78">
        <v>45.0</v>
      </c>
      <c r="JX27" s="78">
        <v>136.0</v>
      </c>
      <c r="JY27" s="78">
        <v>34.0</v>
      </c>
      <c r="JZ27" s="78">
        <v>137.0</v>
      </c>
      <c r="KA27" s="78">
        <v>7.3</v>
      </c>
      <c r="KB27" s="78">
        <v>2.9</v>
      </c>
      <c r="KC27" s="150">
        <v>2.0</v>
      </c>
      <c r="KD27" s="78">
        <v>55.0</v>
      </c>
      <c r="KE27" s="78">
        <v>53.0</v>
      </c>
      <c r="KF27" s="89"/>
      <c r="KG27" s="79">
        <v>137.0</v>
      </c>
      <c r="KH27" s="238">
        <v>33.0</v>
      </c>
      <c r="KI27" s="238">
        <v>48.0</v>
      </c>
      <c r="KJ27" s="238">
        <v>2.5</v>
      </c>
      <c r="KK27" s="79"/>
      <c r="KL27" s="79">
        <v>1.0</v>
      </c>
      <c r="KM27" s="79">
        <v>50.0</v>
      </c>
      <c r="KN27" s="79">
        <v>50.0</v>
      </c>
      <c r="KO27" s="79">
        <v>137.0</v>
      </c>
      <c r="KP27" s="235">
        <v>33.0</v>
      </c>
      <c r="KQ27" s="235">
        <v>3.0</v>
      </c>
      <c r="KR27" s="235">
        <v>0.2</v>
      </c>
      <c r="KS27" s="79"/>
      <c r="KT27" s="79">
        <v>1.0</v>
      </c>
      <c r="KU27" s="79">
        <v>50.0</v>
      </c>
      <c r="KV27" s="79">
        <v>48.0</v>
      </c>
      <c r="KW27" s="89"/>
      <c r="KX27" s="81">
        <v>128.0</v>
      </c>
      <c r="KY27" s="81">
        <v>32.0</v>
      </c>
      <c r="KZ27" s="81">
        <v>235.0</v>
      </c>
      <c r="LA27" s="81">
        <v>11.5</v>
      </c>
      <c r="LB27" s="81">
        <v>4.5</v>
      </c>
      <c r="LC27" s="81">
        <v>3.0</v>
      </c>
      <c r="LD27" s="81">
        <v>59.0</v>
      </c>
      <c r="LE27" s="81">
        <v>57.0</v>
      </c>
      <c r="LF27" s="81">
        <v>128.0</v>
      </c>
      <c r="LG27" s="81">
        <v>32.0</v>
      </c>
      <c r="LH27" s="81">
        <v>267.0</v>
      </c>
      <c r="LI27" s="81">
        <v>13.1</v>
      </c>
      <c r="LJ27" s="81">
        <v>5.0</v>
      </c>
      <c r="LK27" s="81">
        <v>5.0</v>
      </c>
      <c r="LL27" s="81">
        <v>55.0</v>
      </c>
      <c r="LM27" s="81">
        <v>53.0</v>
      </c>
      <c r="LN27" s="89"/>
      <c r="LO27" s="82">
        <v>336.0</v>
      </c>
      <c r="LP27" s="82">
        <v>322.0</v>
      </c>
      <c r="LQ27" s="82">
        <v>175.0</v>
      </c>
      <c r="LR27" s="82">
        <v>67.0</v>
      </c>
      <c r="LS27" s="82">
        <v>325.0</v>
      </c>
      <c r="LT27" s="83">
        <v>65.0</v>
      </c>
      <c r="LU27" s="83">
        <v>11.6</v>
      </c>
      <c r="LV27" s="121">
        <v>140.0</v>
      </c>
      <c r="LW27" s="83">
        <v>122.0</v>
      </c>
      <c r="LX27" s="83">
        <v>61.0</v>
      </c>
      <c r="LY27" s="83">
        <v>54.0</v>
      </c>
      <c r="LZ27" s="83">
        <v>12.0</v>
      </c>
      <c r="MA27" s="83">
        <v>110.0</v>
      </c>
      <c r="MB27" s="83">
        <v>7.1</v>
      </c>
      <c r="MC27" s="83">
        <v>140.0</v>
      </c>
      <c r="MD27" s="83">
        <v>200.0</v>
      </c>
      <c r="ME27" s="83">
        <v>79.0</v>
      </c>
      <c r="MF27" s="83">
        <v>62.0</v>
      </c>
      <c r="MG27" s="83">
        <v>12.0</v>
      </c>
      <c r="MH27" s="82">
        <v>0.0</v>
      </c>
      <c r="MI27" s="82">
        <v>0.0</v>
      </c>
      <c r="MJ27" s="82">
        <v>119.0</v>
      </c>
      <c r="MK27" s="82">
        <v>0.0</v>
      </c>
      <c r="ML27" s="82">
        <v>48.0</v>
      </c>
      <c r="MM27" s="82">
        <v>48.0</v>
      </c>
      <c r="MN27" s="82">
        <v>5.0</v>
      </c>
      <c r="MO27" s="86"/>
      <c r="MP27" s="87"/>
      <c r="MQ27" s="87"/>
      <c r="MR27" s="87"/>
      <c r="MS27" s="87"/>
      <c r="MT27" s="83">
        <v>4.7</v>
      </c>
      <c r="MU27" s="83">
        <v>1.6</v>
      </c>
      <c r="MV27" s="83">
        <v>81.0</v>
      </c>
      <c r="MW27" s="83">
        <v>36.0</v>
      </c>
      <c r="MX27" s="83">
        <v>40.0</v>
      </c>
      <c r="MY27" s="88" t="s">
        <v>96</v>
      </c>
      <c r="MZ27" s="83">
        <v>5.0</v>
      </c>
      <c r="NA27" s="88"/>
      <c r="NB27" s="83">
        <v>23.0</v>
      </c>
      <c r="NC27" s="83">
        <v>7.0</v>
      </c>
      <c r="ND27" s="83">
        <v>412.0</v>
      </c>
      <c r="NE27" s="83">
        <v>34.0</v>
      </c>
      <c r="NF27" s="83">
        <v>43.0</v>
      </c>
      <c r="NG27" s="83">
        <v>42.0</v>
      </c>
      <c r="NH27" s="83">
        <v>5.0</v>
      </c>
      <c r="NI27" s="83"/>
      <c r="NJ27" s="82">
        <v>0.0</v>
      </c>
      <c r="NK27" s="82">
        <v>0.0</v>
      </c>
      <c r="NL27" s="82">
        <v>0.0</v>
      </c>
      <c r="NM27" s="82">
        <v>35.0</v>
      </c>
      <c r="NN27" s="82">
        <v>45.0</v>
      </c>
      <c r="NO27" s="82">
        <v>50.0</v>
      </c>
      <c r="NP27" s="82">
        <v>4.0</v>
      </c>
    </row>
    <row r="28" ht="14.25" customHeight="1">
      <c r="A28" s="49">
        <v>0.625</v>
      </c>
      <c r="B28" s="50"/>
      <c r="C28" s="51">
        <v>50.07</v>
      </c>
      <c r="D28" s="52">
        <v>335.0</v>
      </c>
      <c r="E28" s="53">
        <v>136.0</v>
      </c>
      <c r="F28" s="53">
        <v>61.0</v>
      </c>
      <c r="G28" s="53">
        <v>13.3</v>
      </c>
      <c r="H28" s="54"/>
      <c r="I28" s="53">
        <v>6.0</v>
      </c>
      <c r="J28" s="53">
        <v>55.0</v>
      </c>
      <c r="K28" s="53">
        <v>53.0</v>
      </c>
      <c r="L28" s="53">
        <v>135.0</v>
      </c>
      <c r="M28" s="53">
        <v>92.0</v>
      </c>
      <c r="N28" s="53">
        <v>22.0</v>
      </c>
      <c r="O28" s="54"/>
      <c r="P28" s="53">
        <v>6.0</v>
      </c>
      <c r="Q28" s="53">
        <v>56.0</v>
      </c>
      <c r="R28" s="53">
        <v>54.0</v>
      </c>
      <c r="S28" s="53">
        <v>338.5</v>
      </c>
      <c r="T28" s="53">
        <v>337.0</v>
      </c>
      <c r="U28" s="53">
        <v>198.2</v>
      </c>
      <c r="V28" s="54"/>
      <c r="W28" s="53">
        <v>334.7</v>
      </c>
      <c r="X28" s="53">
        <v>265.4</v>
      </c>
      <c r="Y28" s="53">
        <v>155.1</v>
      </c>
      <c r="Z28" s="54"/>
      <c r="AA28" s="53">
        <v>338.5</v>
      </c>
      <c r="AB28" s="53">
        <v>343.0</v>
      </c>
      <c r="AC28" s="53">
        <v>224.3</v>
      </c>
      <c r="AD28" s="54"/>
      <c r="AE28" s="53">
        <v>338.8</v>
      </c>
      <c r="AF28" s="53">
        <v>387.4</v>
      </c>
      <c r="AG28" s="53">
        <v>208.2</v>
      </c>
      <c r="AH28" s="54"/>
      <c r="AI28" s="53">
        <v>345.8</v>
      </c>
      <c r="AJ28" s="53">
        <v>431.5</v>
      </c>
      <c r="AK28" s="53">
        <v>268.9</v>
      </c>
      <c r="AL28" s="54"/>
      <c r="AM28" s="53">
        <v>336.7</v>
      </c>
      <c r="AN28" s="53">
        <v>461.8</v>
      </c>
      <c r="AO28" s="53">
        <v>256.2</v>
      </c>
      <c r="AP28" s="54"/>
      <c r="AQ28" s="53">
        <v>133.0</v>
      </c>
      <c r="AR28" s="54">
        <f t="shared" ref="AR28:AS28" si="41">F28</f>
        <v>61</v>
      </c>
      <c r="AS28" s="56">
        <f t="shared" si="41"/>
        <v>13.3</v>
      </c>
      <c r="AT28" s="54"/>
      <c r="AU28" s="53">
        <v>137.0</v>
      </c>
      <c r="AV28" s="182">
        <f t="shared" ref="AV28:AW28" si="42">M28</f>
        <v>92</v>
      </c>
      <c r="AW28" s="54">
        <f t="shared" si="42"/>
        <v>22</v>
      </c>
      <c r="AX28" s="54"/>
      <c r="AY28" s="53">
        <v>133.0</v>
      </c>
      <c r="AZ28" s="54"/>
      <c r="BA28" s="54"/>
      <c r="BB28" s="54"/>
      <c r="BC28" s="89"/>
      <c r="BD28" s="127">
        <v>137.0</v>
      </c>
      <c r="BE28" s="53">
        <v>31.0</v>
      </c>
      <c r="BF28" s="53">
        <v>0.0</v>
      </c>
      <c r="BG28" s="127">
        <v>0.0</v>
      </c>
      <c r="BH28" s="54"/>
      <c r="BI28" s="53">
        <v>2.0</v>
      </c>
      <c r="BJ28" s="53">
        <v>92.0</v>
      </c>
      <c r="BK28" s="53">
        <v>68.0</v>
      </c>
      <c r="BL28" s="89"/>
      <c r="BM28" s="58">
        <v>339.0</v>
      </c>
      <c r="BN28" s="58">
        <v>145.0</v>
      </c>
      <c r="BO28" s="58">
        <v>189.0</v>
      </c>
      <c r="BP28" s="58">
        <v>9.5</v>
      </c>
      <c r="BQ28" s="59"/>
      <c r="BR28" s="58">
        <v>6.0</v>
      </c>
      <c r="BS28" s="58">
        <v>69.0</v>
      </c>
      <c r="BT28" s="58">
        <v>69.0</v>
      </c>
      <c r="BU28" s="59">
        <f t="shared" si="10"/>
        <v>339</v>
      </c>
      <c r="BV28" s="58">
        <v>358.0</v>
      </c>
      <c r="BW28" s="58">
        <v>207.0</v>
      </c>
      <c r="BX28" s="58">
        <v>18.0</v>
      </c>
      <c r="BY28" s="58">
        <v>332.0</v>
      </c>
      <c r="BZ28" s="58">
        <v>379.0</v>
      </c>
      <c r="CA28" s="58">
        <v>209.0</v>
      </c>
      <c r="CB28" s="58">
        <v>16.0</v>
      </c>
      <c r="CC28" s="58" t="s">
        <v>94</v>
      </c>
      <c r="CD28" s="58" t="s">
        <v>94</v>
      </c>
      <c r="CE28" s="58" t="s">
        <v>94</v>
      </c>
      <c r="CF28" s="58" t="s">
        <v>94</v>
      </c>
      <c r="CG28" s="58">
        <v>333.0</v>
      </c>
      <c r="CH28" s="58">
        <v>453.0</v>
      </c>
      <c r="CI28" s="58">
        <v>262.0</v>
      </c>
      <c r="CJ28" s="58">
        <v>10.0</v>
      </c>
      <c r="CK28" s="58">
        <v>343.0</v>
      </c>
      <c r="CL28" s="58">
        <v>233.0</v>
      </c>
      <c r="CM28" s="58">
        <v>138.0</v>
      </c>
      <c r="CN28" s="58">
        <v>23.0</v>
      </c>
      <c r="CO28" s="58">
        <v>330.0</v>
      </c>
      <c r="CP28" s="58">
        <v>264.0</v>
      </c>
      <c r="CQ28" s="58">
        <v>128.0</v>
      </c>
      <c r="CR28" s="58">
        <v>8.0</v>
      </c>
      <c r="CS28" s="58">
        <v>332.0</v>
      </c>
      <c r="CT28" s="58">
        <v>254.0</v>
      </c>
      <c r="CU28" s="58">
        <v>152.0</v>
      </c>
      <c r="CV28" s="58">
        <v>81.0</v>
      </c>
      <c r="CW28" s="58">
        <v>335.0</v>
      </c>
      <c r="CX28" s="58">
        <v>246.0</v>
      </c>
      <c r="CY28" s="58">
        <v>120.0</v>
      </c>
      <c r="CZ28" s="58">
        <v>67.0</v>
      </c>
      <c r="DA28" s="58">
        <v>321.0</v>
      </c>
      <c r="DB28" s="58">
        <v>253.0</v>
      </c>
      <c r="DC28" s="58">
        <v>124.0</v>
      </c>
      <c r="DD28" s="58">
        <v>60.0</v>
      </c>
      <c r="DE28" s="59">
        <f t="shared" si="11"/>
        <v>145</v>
      </c>
      <c r="DF28" s="58">
        <v>35.0</v>
      </c>
      <c r="DG28" s="58">
        <v>189.0</v>
      </c>
      <c r="DH28" s="58">
        <v>9.5</v>
      </c>
      <c r="DI28" s="59"/>
      <c r="DJ28" s="58">
        <v>7.0</v>
      </c>
      <c r="DK28" s="58">
        <v>59.0</v>
      </c>
      <c r="DL28" s="58">
        <v>54.0</v>
      </c>
      <c r="DM28" s="89"/>
      <c r="DN28" s="61">
        <v>337.0</v>
      </c>
      <c r="DO28" s="61">
        <v>139.0</v>
      </c>
      <c r="DP28" s="61">
        <v>47.12</v>
      </c>
      <c r="DQ28" s="61">
        <v>25.85</v>
      </c>
      <c r="DR28" s="61">
        <v>8.3</v>
      </c>
      <c r="DS28" s="61">
        <v>8.0</v>
      </c>
      <c r="DT28" s="61">
        <v>46.0</v>
      </c>
      <c r="DU28" s="61">
        <v>52.9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338.0</v>
      </c>
      <c r="EF28" s="63">
        <v>136.0</v>
      </c>
      <c r="EG28" s="63">
        <v>74.0</v>
      </c>
      <c r="EH28" s="63">
        <v>3.2</v>
      </c>
      <c r="EI28" s="64"/>
      <c r="EJ28" s="226">
        <v>9.0</v>
      </c>
      <c r="EK28" s="63">
        <v>57.0</v>
      </c>
      <c r="EL28" s="63">
        <v>56.0</v>
      </c>
      <c r="EM28" s="63">
        <v>136.0</v>
      </c>
      <c r="EN28" s="63">
        <v>98.0</v>
      </c>
      <c r="EO28" s="63">
        <v>4.2</v>
      </c>
      <c r="EP28" s="64"/>
      <c r="EQ28" s="226">
        <v>9.0</v>
      </c>
      <c r="ER28" s="63">
        <v>57.0</v>
      </c>
      <c r="ES28" s="63">
        <v>56.0</v>
      </c>
      <c r="ET28" s="63">
        <v>338.0</v>
      </c>
      <c r="EU28" s="63">
        <v>0.0</v>
      </c>
      <c r="EV28" s="63">
        <v>0.0</v>
      </c>
      <c r="EW28" s="63">
        <v>0.0</v>
      </c>
      <c r="EX28" s="63">
        <v>338.0</v>
      </c>
      <c r="EY28" s="63">
        <v>260.0</v>
      </c>
      <c r="EZ28" s="63">
        <v>149.1</v>
      </c>
      <c r="FA28" s="63">
        <v>14.0</v>
      </c>
      <c r="FB28" s="63">
        <v>336.0</v>
      </c>
      <c r="FC28" s="63">
        <v>0.0</v>
      </c>
      <c r="FD28" s="63">
        <v>0.0</v>
      </c>
      <c r="FE28" s="63">
        <v>0.0</v>
      </c>
      <c r="FF28" s="63">
        <v>337.0</v>
      </c>
      <c r="FG28" s="63">
        <v>260.0</v>
      </c>
      <c r="FH28" s="63">
        <v>149.0</v>
      </c>
      <c r="FI28" s="63">
        <v>18.1</v>
      </c>
      <c r="FJ28" s="63">
        <v>337.0</v>
      </c>
      <c r="FK28" s="63">
        <v>249.0</v>
      </c>
      <c r="FL28" s="63">
        <v>141.3</v>
      </c>
      <c r="FM28" s="64"/>
      <c r="FN28" s="63">
        <v>338.0</v>
      </c>
      <c r="FO28" s="63">
        <v>226.0</v>
      </c>
      <c r="FP28" s="63">
        <v>139.7</v>
      </c>
      <c r="FQ28" s="63">
        <v>21.8</v>
      </c>
      <c r="FR28" s="63">
        <v>136.0</v>
      </c>
      <c r="FS28" s="64"/>
      <c r="FT28" s="63">
        <v>17.01</v>
      </c>
      <c r="FU28" s="64"/>
      <c r="FV28" s="63">
        <v>136.0</v>
      </c>
      <c r="FW28" s="64"/>
      <c r="FX28" s="64"/>
      <c r="FY28" s="64"/>
      <c r="FZ28" s="89"/>
      <c r="GA28" s="65">
        <v>338.0</v>
      </c>
      <c r="GB28" s="66">
        <v>443.14</v>
      </c>
      <c r="GC28" s="66">
        <v>270.87</v>
      </c>
      <c r="GD28" s="66">
        <v>23.2</v>
      </c>
      <c r="GE28" s="66">
        <v>337.0</v>
      </c>
      <c r="GF28" s="66">
        <v>470.98</v>
      </c>
      <c r="GG28" s="66">
        <v>268.02</v>
      </c>
      <c r="GH28" s="66">
        <v>27.97</v>
      </c>
      <c r="GI28" s="66">
        <v>337.0</v>
      </c>
      <c r="GJ28" s="66">
        <v>250.88</v>
      </c>
      <c r="GK28" s="66">
        <v>-139.79</v>
      </c>
      <c r="GL28" s="66">
        <v>-27.47</v>
      </c>
      <c r="GM28" s="66">
        <v>338.0</v>
      </c>
      <c r="GN28" s="66">
        <v>230.65</v>
      </c>
      <c r="GO28" s="66">
        <v>-138.7</v>
      </c>
      <c r="GP28" s="66">
        <v>-35.01</v>
      </c>
      <c r="GQ28" s="66">
        <v>338.0</v>
      </c>
      <c r="GR28" s="66">
        <v>203.54</v>
      </c>
      <c r="GS28" s="66">
        <v>-125.55</v>
      </c>
      <c r="GT28" s="66">
        <v>9.55</v>
      </c>
      <c r="GU28" s="66">
        <v>338.0</v>
      </c>
      <c r="GV28" s="66">
        <v>217.47</v>
      </c>
      <c r="GW28" s="66">
        <v>-122.45</v>
      </c>
      <c r="GX28" s="66">
        <v>7.71</v>
      </c>
      <c r="GY28" s="89"/>
      <c r="GZ28" s="98" t="s">
        <v>91</v>
      </c>
      <c r="HA28" s="99" t="s">
        <v>92</v>
      </c>
      <c r="HB28" s="98">
        <v>101.0</v>
      </c>
      <c r="HC28" s="98">
        <v>5.05</v>
      </c>
      <c r="HD28" s="98">
        <v>2.02</v>
      </c>
      <c r="HE28" s="98">
        <v>8.0</v>
      </c>
      <c r="HF28" s="99">
        <v>54.0</v>
      </c>
      <c r="HG28" s="99">
        <v>50.0</v>
      </c>
      <c r="HH28" s="98" t="s">
        <v>91</v>
      </c>
      <c r="HI28" s="99" t="s">
        <v>92</v>
      </c>
      <c r="HJ28" s="98">
        <v>237.0</v>
      </c>
      <c r="HK28" s="98">
        <v>11.85</v>
      </c>
      <c r="HL28" s="98">
        <v>4.74</v>
      </c>
      <c r="HM28" s="98">
        <v>5.0</v>
      </c>
      <c r="HN28" s="99">
        <v>56.0</v>
      </c>
      <c r="HO28" s="99">
        <v>54.0</v>
      </c>
      <c r="HP28" s="98" t="s">
        <v>91</v>
      </c>
      <c r="HQ28" s="99" t="s">
        <v>92</v>
      </c>
      <c r="HR28" s="98">
        <v>59.0</v>
      </c>
      <c r="HS28" s="98">
        <v>2.95</v>
      </c>
      <c r="HT28" s="98">
        <v>1.475</v>
      </c>
      <c r="HU28" s="98">
        <v>7.0</v>
      </c>
      <c r="HV28" s="99">
        <v>62.0</v>
      </c>
      <c r="HW28" s="99">
        <v>62.0</v>
      </c>
      <c r="HX28" s="89"/>
      <c r="HY28" s="72">
        <v>134.0</v>
      </c>
      <c r="HZ28" s="72">
        <v>33.0</v>
      </c>
      <c r="IA28" s="72">
        <v>142.0</v>
      </c>
      <c r="IB28" s="72">
        <v>7.1</v>
      </c>
      <c r="IC28" s="73"/>
      <c r="ID28" s="72">
        <v>2.0</v>
      </c>
      <c r="IE28" s="72">
        <v>68.0</v>
      </c>
      <c r="IF28" s="72">
        <v>48.0</v>
      </c>
      <c r="IG28" s="89"/>
      <c r="IH28" s="75">
        <v>136.0</v>
      </c>
      <c r="II28" s="75">
        <v>33.0</v>
      </c>
      <c r="IJ28" s="75">
        <v>206.0</v>
      </c>
      <c r="IK28" s="75">
        <v>10.5</v>
      </c>
      <c r="IL28" s="75">
        <v>11.4</v>
      </c>
      <c r="IM28" s="75">
        <v>6.0</v>
      </c>
      <c r="IN28" s="75">
        <v>48.0</v>
      </c>
      <c r="IO28" s="75">
        <v>49.0</v>
      </c>
      <c r="IP28" s="75">
        <v>136.0</v>
      </c>
      <c r="IQ28" s="75">
        <v>33.8</v>
      </c>
      <c r="IR28" s="75">
        <v>40.0</v>
      </c>
      <c r="IS28" s="75">
        <v>2.2</v>
      </c>
      <c r="IT28" s="75">
        <v>2.3</v>
      </c>
      <c r="IU28" s="75">
        <v>12.0</v>
      </c>
      <c r="IV28" s="75">
        <v>52.0</v>
      </c>
      <c r="IW28" s="75">
        <v>52.0</v>
      </c>
      <c r="IX28" s="89"/>
      <c r="IY28" s="76">
        <v>138.37</v>
      </c>
      <c r="IZ28" s="76">
        <v>34.2</v>
      </c>
      <c r="JA28" s="76">
        <v>324.6</v>
      </c>
      <c r="JB28" s="76">
        <v>16.23</v>
      </c>
      <c r="JC28" s="76">
        <v>9.48</v>
      </c>
      <c r="JD28" s="149">
        <v>3.0</v>
      </c>
      <c r="JE28" s="76">
        <v>69.78</v>
      </c>
      <c r="JF28" s="76">
        <v>51.3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136.0</v>
      </c>
      <c r="JQ28" s="78">
        <v>32.0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48.0</v>
      </c>
      <c r="JW28" s="78">
        <v>46.0</v>
      </c>
      <c r="JX28" s="78">
        <v>136.0</v>
      </c>
      <c r="JY28" s="78">
        <v>33.9</v>
      </c>
      <c r="JZ28" s="78">
        <v>130.0</v>
      </c>
      <c r="KA28" s="78">
        <v>7.0</v>
      </c>
      <c r="KB28" s="78">
        <v>2.8</v>
      </c>
      <c r="KC28" s="150">
        <v>2.0</v>
      </c>
      <c r="KD28" s="78">
        <v>56.0</v>
      </c>
      <c r="KE28" s="78">
        <v>53.0</v>
      </c>
      <c r="KF28" s="89"/>
      <c r="KG28" s="79">
        <v>137.0</v>
      </c>
      <c r="KH28" s="238">
        <v>33.0</v>
      </c>
      <c r="KI28" s="238">
        <v>50.0</v>
      </c>
      <c r="KJ28" s="238">
        <v>2.7</v>
      </c>
      <c r="KK28" s="79"/>
      <c r="KL28" s="79">
        <v>1.0</v>
      </c>
      <c r="KM28" s="79">
        <v>50.0</v>
      </c>
      <c r="KN28" s="79">
        <v>50.0</v>
      </c>
      <c r="KO28" s="79">
        <v>137.0</v>
      </c>
      <c r="KP28" s="235">
        <v>33.0</v>
      </c>
      <c r="KQ28" s="235">
        <v>3.0</v>
      </c>
      <c r="KR28" s="235">
        <v>0.2</v>
      </c>
      <c r="KS28" s="79"/>
      <c r="KT28" s="79">
        <v>1.0</v>
      </c>
      <c r="KU28" s="79">
        <v>50.0</v>
      </c>
      <c r="KV28" s="79">
        <v>48.0</v>
      </c>
      <c r="KW28" s="89"/>
      <c r="KX28" s="81">
        <v>134.0</v>
      </c>
      <c r="KY28" s="81">
        <v>33.0</v>
      </c>
      <c r="KZ28" s="81">
        <v>84.0</v>
      </c>
      <c r="LA28" s="81">
        <v>4.1</v>
      </c>
      <c r="LB28" s="81">
        <v>1.5</v>
      </c>
      <c r="LC28" s="81">
        <v>3.0</v>
      </c>
      <c r="LD28" s="81">
        <v>57.0</v>
      </c>
      <c r="LE28" s="81">
        <v>57.0</v>
      </c>
      <c r="LF28" s="81">
        <v>134.0</v>
      </c>
      <c r="LG28" s="81">
        <v>33.0</v>
      </c>
      <c r="LH28" s="81">
        <v>276.0</v>
      </c>
      <c r="LI28" s="81">
        <v>13.5</v>
      </c>
      <c r="LJ28" s="81">
        <v>5.0</v>
      </c>
      <c r="LK28" s="81">
        <v>5.0</v>
      </c>
      <c r="LL28" s="81">
        <v>56.0</v>
      </c>
      <c r="LM28" s="81">
        <v>55.0</v>
      </c>
      <c r="LN28" s="89"/>
      <c r="LO28" s="82">
        <v>333.0</v>
      </c>
      <c r="LP28" s="82">
        <v>276.0</v>
      </c>
      <c r="LQ28" s="82">
        <v>153.0</v>
      </c>
      <c r="LR28" s="82">
        <v>68.0</v>
      </c>
      <c r="LS28" s="82">
        <v>322.0</v>
      </c>
      <c r="LT28" s="82">
        <v>55.0</v>
      </c>
      <c r="LU28" s="82">
        <v>5.7</v>
      </c>
      <c r="LV28" s="82">
        <v>140.0</v>
      </c>
      <c r="LW28" s="82">
        <v>101.0</v>
      </c>
      <c r="LX28" s="82">
        <v>59.0</v>
      </c>
      <c r="LY28" s="82">
        <v>55.0</v>
      </c>
      <c r="LZ28" s="82">
        <v>12.0</v>
      </c>
      <c r="MA28" s="82">
        <v>98.0</v>
      </c>
      <c r="MB28" s="82">
        <v>5.3</v>
      </c>
      <c r="MC28" s="82">
        <v>145.0</v>
      </c>
      <c r="MD28" s="82">
        <v>175.0</v>
      </c>
      <c r="ME28" s="82">
        <v>71.0</v>
      </c>
      <c r="MF28" s="82">
        <v>62.0</v>
      </c>
      <c r="MG28" s="82">
        <v>12.0</v>
      </c>
      <c r="MH28" s="82">
        <v>0.0</v>
      </c>
      <c r="MI28" s="82">
        <v>0.0</v>
      </c>
      <c r="MJ28" s="82">
        <v>119.0</v>
      </c>
      <c r="MK28" s="82">
        <v>0.0</v>
      </c>
      <c r="ML28" s="82">
        <v>48.0</v>
      </c>
      <c r="MM28" s="82">
        <v>48.0</v>
      </c>
      <c r="MN28" s="82">
        <v>5.0</v>
      </c>
      <c r="MO28" s="86"/>
      <c r="MP28" s="87"/>
      <c r="MQ28" s="87"/>
      <c r="MR28" s="87"/>
      <c r="MS28" s="87"/>
      <c r="MT28" s="82">
        <v>4.8</v>
      </c>
      <c r="MU28" s="82">
        <v>1.2</v>
      </c>
      <c r="MV28" s="82">
        <v>81.0</v>
      </c>
      <c r="MW28" s="82">
        <v>36.0</v>
      </c>
      <c r="MX28" s="82">
        <v>40.0</v>
      </c>
      <c r="MY28" s="82" t="s">
        <v>96</v>
      </c>
      <c r="MZ28" s="82">
        <v>5.0</v>
      </c>
      <c r="NA28" s="87"/>
      <c r="NB28" s="82">
        <v>24.0</v>
      </c>
      <c r="NC28" s="82">
        <v>7.7</v>
      </c>
      <c r="ND28" s="82">
        <v>417.0</v>
      </c>
      <c r="NE28" s="82">
        <v>34.0</v>
      </c>
      <c r="NF28" s="82">
        <v>43.0</v>
      </c>
      <c r="NG28" s="82">
        <v>42.0</v>
      </c>
      <c r="NH28" s="82">
        <v>5.0</v>
      </c>
      <c r="NI28" s="87"/>
      <c r="NJ28" s="82">
        <v>0.0</v>
      </c>
      <c r="NK28" s="82">
        <v>0.0</v>
      </c>
      <c r="NL28" s="82">
        <v>0.0</v>
      </c>
      <c r="NM28" s="82">
        <v>35.0</v>
      </c>
      <c r="NN28" s="82">
        <v>45.0</v>
      </c>
      <c r="NO28" s="82">
        <v>50.0</v>
      </c>
      <c r="NP28" s="82">
        <v>4.0</v>
      </c>
    </row>
    <row r="29" ht="14.25" customHeight="1">
      <c r="A29" s="49">
        <v>0.666666666666667</v>
      </c>
      <c r="B29" s="50"/>
      <c r="C29" s="51">
        <v>50.27</v>
      </c>
      <c r="D29" s="52">
        <v>338.0</v>
      </c>
      <c r="E29" s="53">
        <v>134.0</v>
      </c>
      <c r="F29" s="53">
        <v>83.0</v>
      </c>
      <c r="G29" s="53">
        <v>18.1</v>
      </c>
      <c r="H29" s="54"/>
      <c r="I29" s="53">
        <v>6.0</v>
      </c>
      <c r="J29" s="53">
        <v>55.0</v>
      </c>
      <c r="K29" s="53">
        <v>53.0</v>
      </c>
      <c r="L29" s="53">
        <v>137.0</v>
      </c>
      <c r="M29" s="53">
        <v>125.0</v>
      </c>
      <c r="N29" s="53">
        <v>29.8</v>
      </c>
      <c r="O29" s="54"/>
      <c r="P29" s="53">
        <v>6.0</v>
      </c>
      <c r="Q29" s="53">
        <v>56.0</v>
      </c>
      <c r="R29" s="53">
        <v>54.0</v>
      </c>
      <c r="S29" s="53">
        <v>344.6</v>
      </c>
      <c r="T29" s="53">
        <v>332.5</v>
      </c>
      <c r="U29" s="53">
        <v>185.2</v>
      </c>
      <c r="V29" s="54"/>
      <c r="W29" s="53">
        <v>338.3</v>
      </c>
      <c r="X29" s="53">
        <v>234.5</v>
      </c>
      <c r="Y29" s="53">
        <v>139.6</v>
      </c>
      <c r="Z29" s="54"/>
      <c r="AA29" s="53">
        <v>340.5</v>
      </c>
      <c r="AB29" s="53">
        <v>348.5</v>
      </c>
      <c r="AC29" s="53">
        <v>230.9</v>
      </c>
      <c r="AD29" s="54"/>
      <c r="AE29" s="53">
        <v>340.3</v>
      </c>
      <c r="AF29" s="53">
        <v>366.5</v>
      </c>
      <c r="AG29" s="53">
        <v>210.8</v>
      </c>
      <c r="AH29" s="54"/>
      <c r="AI29" s="53">
        <v>347.7</v>
      </c>
      <c r="AJ29" s="53">
        <v>446.5</v>
      </c>
      <c r="AK29" s="53">
        <v>254.2</v>
      </c>
      <c r="AL29" s="54"/>
      <c r="AM29" s="53">
        <v>338.9</v>
      </c>
      <c r="AN29" s="53">
        <v>454.8</v>
      </c>
      <c r="AO29" s="53">
        <v>250.2</v>
      </c>
      <c r="AP29" s="54"/>
      <c r="AQ29" s="182">
        <f t="shared" ref="AQ29:AS29" si="43">E29</f>
        <v>134</v>
      </c>
      <c r="AR29" s="54">
        <f t="shared" si="43"/>
        <v>83</v>
      </c>
      <c r="AS29" s="56">
        <f t="shared" si="43"/>
        <v>18.1</v>
      </c>
      <c r="AT29" s="54"/>
      <c r="AU29" s="182">
        <f t="shared" ref="AU29:AW29" si="44">L29</f>
        <v>137</v>
      </c>
      <c r="AV29" s="182">
        <f t="shared" si="44"/>
        <v>125</v>
      </c>
      <c r="AW29" s="54">
        <f t="shared" si="44"/>
        <v>29.8</v>
      </c>
      <c r="AX29" s="54"/>
      <c r="AY29" s="182">
        <f>E29</f>
        <v>134</v>
      </c>
      <c r="AZ29" s="54"/>
      <c r="BA29" s="54"/>
      <c r="BB29" s="54"/>
      <c r="BC29" s="89"/>
      <c r="BD29" s="182">
        <v>137.0</v>
      </c>
      <c r="BE29" s="53">
        <v>31.0</v>
      </c>
      <c r="BF29" s="53">
        <v>166.0</v>
      </c>
      <c r="BG29" s="127">
        <v>8.2</v>
      </c>
      <c r="BH29" s="54"/>
      <c r="BI29" s="53">
        <v>2.0</v>
      </c>
      <c r="BJ29" s="53">
        <v>92.0</v>
      </c>
      <c r="BK29" s="53">
        <v>68.0</v>
      </c>
      <c r="BL29" s="89"/>
      <c r="BM29" s="58">
        <v>340.0</v>
      </c>
      <c r="BN29" s="58">
        <v>144.0</v>
      </c>
      <c r="BO29" s="58">
        <v>193.0</v>
      </c>
      <c r="BP29" s="58">
        <v>9.7</v>
      </c>
      <c r="BQ29" s="59"/>
      <c r="BR29" s="58">
        <v>6.0</v>
      </c>
      <c r="BS29" s="58">
        <v>69.0</v>
      </c>
      <c r="BT29" s="58">
        <v>68.0</v>
      </c>
      <c r="BU29" s="59">
        <f t="shared" si="10"/>
        <v>340</v>
      </c>
      <c r="BV29" s="58">
        <v>358.0</v>
      </c>
      <c r="BW29" s="58">
        <v>206.0</v>
      </c>
      <c r="BX29" s="58">
        <v>27.0</v>
      </c>
      <c r="BY29" s="58">
        <v>340.0</v>
      </c>
      <c r="BZ29" s="58">
        <v>379.0</v>
      </c>
      <c r="CA29" s="58">
        <v>209.0</v>
      </c>
      <c r="CB29" s="58">
        <v>23.0</v>
      </c>
      <c r="CC29" s="58" t="s">
        <v>94</v>
      </c>
      <c r="CD29" s="58" t="s">
        <v>94</v>
      </c>
      <c r="CE29" s="58" t="s">
        <v>94</v>
      </c>
      <c r="CF29" s="58" t="s">
        <v>94</v>
      </c>
      <c r="CG29" s="58">
        <v>334.0</v>
      </c>
      <c r="CH29" s="58">
        <v>451.0</v>
      </c>
      <c r="CI29" s="58">
        <v>260.0</v>
      </c>
      <c r="CJ29" s="58">
        <v>14.0</v>
      </c>
      <c r="CK29" s="58">
        <v>343.0</v>
      </c>
      <c r="CL29" s="58">
        <v>237.0</v>
      </c>
      <c r="CM29" s="58">
        <v>141.0</v>
      </c>
      <c r="CN29" s="58">
        <v>16.0</v>
      </c>
      <c r="CO29" s="58">
        <v>343.0</v>
      </c>
      <c r="CP29" s="58">
        <v>264.0</v>
      </c>
      <c r="CQ29" s="58">
        <v>130.0</v>
      </c>
      <c r="CR29" s="58">
        <v>9.0</v>
      </c>
      <c r="CS29" s="58">
        <v>330.0</v>
      </c>
      <c r="CT29" s="58">
        <v>266.0</v>
      </c>
      <c r="CU29" s="58">
        <v>154.0</v>
      </c>
      <c r="CV29" s="58">
        <v>41.0</v>
      </c>
      <c r="CW29" s="58">
        <v>334.0</v>
      </c>
      <c r="CX29" s="58">
        <v>241.0</v>
      </c>
      <c r="CY29" s="58">
        <v>114.0</v>
      </c>
      <c r="CZ29" s="58">
        <v>68.0</v>
      </c>
      <c r="DA29" s="58">
        <v>335.0</v>
      </c>
      <c r="DB29" s="58">
        <v>249.0</v>
      </c>
      <c r="DC29" s="58">
        <v>118.0</v>
      </c>
      <c r="DD29" s="58">
        <v>64.0</v>
      </c>
      <c r="DE29" s="59">
        <f t="shared" si="11"/>
        <v>144</v>
      </c>
      <c r="DF29" s="58">
        <v>35.0</v>
      </c>
      <c r="DG29" s="58">
        <v>193.0</v>
      </c>
      <c r="DH29" s="58">
        <v>9.7</v>
      </c>
      <c r="DI29" s="59"/>
      <c r="DJ29" s="58">
        <v>7.0</v>
      </c>
      <c r="DK29" s="58">
        <v>58.0</v>
      </c>
      <c r="DL29" s="58">
        <v>54.0</v>
      </c>
      <c r="DM29" s="89"/>
      <c r="DN29" s="61">
        <v>336.0</v>
      </c>
      <c r="DO29" s="61">
        <v>149.0</v>
      </c>
      <c r="DP29" s="61">
        <v>31.0</v>
      </c>
      <c r="DQ29" s="61">
        <v>17.8</v>
      </c>
      <c r="DR29" s="61">
        <v>6.5</v>
      </c>
      <c r="DS29" s="61">
        <v>8.0</v>
      </c>
      <c r="DT29" s="61">
        <v>45.0</v>
      </c>
      <c r="DU29" s="61">
        <v>52.1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340.0</v>
      </c>
      <c r="EF29" s="63">
        <v>137.0</v>
      </c>
      <c r="EG29" s="63">
        <v>74.0</v>
      </c>
      <c r="EH29" s="63">
        <v>3.2</v>
      </c>
      <c r="EI29" s="64"/>
      <c r="EJ29" s="226">
        <v>9.0</v>
      </c>
      <c r="EK29" s="63">
        <v>56.0</v>
      </c>
      <c r="EL29" s="63">
        <v>56.0</v>
      </c>
      <c r="EM29" s="63">
        <v>137.0</v>
      </c>
      <c r="EN29" s="63">
        <v>97.0</v>
      </c>
      <c r="EO29" s="63">
        <v>4.2</v>
      </c>
      <c r="EP29" s="64"/>
      <c r="EQ29" s="226">
        <v>9.0</v>
      </c>
      <c r="ER29" s="63">
        <v>57.0</v>
      </c>
      <c r="ES29" s="63">
        <v>56.0</v>
      </c>
      <c r="ET29" s="63">
        <v>340.0</v>
      </c>
      <c r="EU29" s="63">
        <v>0.0</v>
      </c>
      <c r="EV29" s="63">
        <v>0.0</v>
      </c>
      <c r="EW29" s="63">
        <v>0.0</v>
      </c>
      <c r="EX29" s="63">
        <v>340.0</v>
      </c>
      <c r="EY29" s="63">
        <v>258.0</v>
      </c>
      <c r="EZ29" s="63">
        <v>149.1</v>
      </c>
      <c r="FA29" s="63">
        <v>14.7</v>
      </c>
      <c r="FB29" s="63">
        <v>338.0</v>
      </c>
      <c r="FC29" s="63">
        <v>0.0</v>
      </c>
      <c r="FD29" s="63">
        <v>0.0</v>
      </c>
      <c r="FE29" s="63">
        <v>0.0</v>
      </c>
      <c r="FF29" s="63">
        <v>338.0</v>
      </c>
      <c r="FG29" s="63">
        <v>259.0</v>
      </c>
      <c r="FH29" s="63">
        <v>148.8</v>
      </c>
      <c r="FI29" s="63">
        <v>17.1</v>
      </c>
      <c r="FJ29" s="63">
        <v>337.0</v>
      </c>
      <c r="FK29" s="63">
        <v>246.0</v>
      </c>
      <c r="FL29" s="63">
        <v>140.5</v>
      </c>
      <c r="FM29" s="64"/>
      <c r="FN29" s="63">
        <v>340.0</v>
      </c>
      <c r="FO29" s="63">
        <v>262.0</v>
      </c>
      <c r="FP29" s="63">
        <v>140.1</v>
      </c>
      <c r="FQ29" s="63">
        <v>24.9</v>
      </c>
      <c r="FR29" s="63">
        <v>137.0</v>
      </c>
      <c r="FS29" s="64"/>
      <c r="FT29" s="63">
        <v>15.81</v>
      </c>
      <c r="FU29" s="64"/>
      <c r="FV29" s="63">
        <v>137.0</v>
      </c>
      <c r="FW29" s="64"/>
      <c r="FX29" s="64"/>
      <c r="FY29" s="64"/>
      <c r="FZ29" s="89"/>
      <c r="GA29" s="65">
        <v>339.0</v>
      </c>
      <c r="GB29" s="66">
        <v>418.66</v>
      </c>
      <c r="GC29" s="66">
        <v>258.73</v>
      </c>
      <c r="GD29" s="66">
        <v>16.75</v>
      </c>
      <c r="GE29" s="66">
        <v>339.0</v>
      </c>
      <c r="GF29" s="66">
        <v>446.75</v>
      </c>
      <c r="GG29" s="66">
        <v>257.13</v>
      </c>
      <c r="GH29" s="66">
        <v>21.19</v>
      </c>
      <c r="GI29" s="66">
        <v>339.0</v>
      </c>
      <c r="GJ29" s="66">
        <v>248.24</v>
      </c>
      <c r="GK29" s="66">
        <v>140.13</v>
      </c>
      <c r="GL29" s="66">
        <v>23.37</v>
      </c>
      <c r="GM29" s="66">
        <v>339.0</v>
      </c>
      <c r="GN29" s="66">
        <v>227.28</v>
      </c>
      <c r="GO29" s="66">
        <v>139.29</v>
      </c>
      <c r="GP29" s="66">
        <v>31.58</v>
      </c>
      <c r="GQ29" s="66">
        <v>339.0</v>
      </c>
      <c r="GR29" s="66">
        <v>190.21</v>
      </c>
      <c r="GS29" s="66">
        <v>119.27</v>
      </c>
      <c r="GT29" s="66">
        <v>9.63</v>
      </c>
      <c r="GU29" s="66">
        <v>339.0</v>
      </c>
      <c r="GV29" s="66">
        <v>208.23</v>
      </c>
      <c r="GW29" s="66">
        <v>118.27</v>
      </c>
      <c r="GX29" s="66">
        <v>7.45</v>
      </c>
      <c r="GY29" s="89"/>
      <c r="GZ29" s="98" t="s">
        <v>91</v>
      </c>
      <c r="HA29" s="99" t="s">
        <v>92</v>
      </c>
      <c r="HB29" s="98">
        <v>145.0</v>
      </c>
      <c r="HC29" s="98">
        <v>7.25</v>
      </c>
      <c r="HD29" s="98">
        <v>2.9</v>
      </c>
      <c r="HE29" s="98">
        <v>8.0</v>
      </c>
      <c r="HF29" s="99">
        <v>54.0</v>
      </c>
      <c r="HG29" s="99">
        <v>50.0</v>
      </c>
      <c r="HH29" s="98" t="s">
        <v>91</v>
      </c>
      <c r="HI29" s="99" t="s">
        <v>92</v>
      </c>
      <c r="HJ29" s="98">
        <v>104.0</v>
      </c>
      <c r="HK29" s="98">
        <v>5.2</v>
      </c>
      <c r="HL29" s="98">
        <v>2.08</v>
      </c>
      <c r="HM29" s="98">
        <v>5.0</v>
      </c>
      <c r="HN29" s="99">
        <v>56.0</v>
      </c>
      <c r="HO29" s="99">
        <v>54.0</v>
      </c>
      <c r="HP29" s="98" t="s">
        <v>91</v>
      </c>
      <c r="HQ29" s="99" t="s">
        <v>92</v>
      </c>
      <c r="HR29" s="98">
        <v>152.0</v>
      </c>
      <c r="HS29" s="98">
        <v>7.6</v>
      </c>
      <c r="HT29" s="98">
        <v>3.8</v>
      </c>
      <c r="HU29" s="98">
        <v>7.0</v>
      </c>
      <c r="HV29" s="99">
        <v>62.0</v>
      </c>
      <c r="HW29" s="99">
        <v>62.0</v>
      </c>
      <c r="HX29" s="89"/>
      <c r="HY29" s="72">
        <v>135.0</v>
      </c>
      <c r="HZ29" s="72">
        <v>33.0</v>
      </c>
      <c r="IA29" s="72">
        <v>116.0</v>
      </c>
      <c r="IB29" s="72">
        <v>5.8</v>
      </c>
      <c r="IC29" s="73"/>
      <c r="ID29" s="72">
        <v>2.0</v>
      </c>
      <c r="IE29" s="72">
        <v>68.0</v>
      </c>
      <c r="IF29" s="72">
        <v>48.0</v>
      </c>
      <c r="IG29" s="89"/>
      <c r="IH29" s="75">
        <v>135.0</v>
      </c>
      <c r="II29" s="75">
        <v>32.2</v>
      </c>
      <c r="IJ29" s="75">
        <v>295.0</v>
      </c>
      <c r="IK29" s="75">
        <v>14.6</v>
      </c>
      <c r="IL29" s="75">
        <v>16.0</v>
      </c>
      <c r="IM29" s="75">
        <v>6.0</v>
      </c>
      <c r="IN29" s="75">
        <v>48.0</v>
      </c>
      <c r="IO29" s="75">
        <v>49.0</v>
      </c>
      <c r="IP29" s="75">
        <v>135.0</v>
      </c>
      <c r="IQ29" s="75">
        <v>32.9</v>
      </c>
      <c r="IR29" s="75">
        <v>60.0</v>
      </c>
      <c r="IS29" s="75">
        <v>3.2</v>
      </c>
      <c r="IT29" s="75">
        <v>3.4</v>
      </c>
      <c r="IU29" s="75">
        <v>12.0</v>
      </c>
      <c r="IV29" s="75">
        <v>52.0</v>
      </c>
      <c r="IW29" s="75">
        <v>52.0</v>
      </c>
      <c r="IX29" s="89"/>
      <c r="IY29" s="76">
        <v>138.96</v>
      </c>
      <c r="IZ29" s="76">
        <v>34.59</v>
      </c>
      <c r="JA29" s="76">
        <v>316.2</v>
      </c>
      <c r="JB29" s="76">
        <v>15.81</v>
      </c>
      <c r="JC29" s="76">
        <v>6.77</v>
      </c>
      <c r="JD29" s="149">
        <v>3.0</v>
      </c>
      <c r="JE29" s="76">
        <v>63.54</v>
      </c>
      <c r="JF29" s="76">
        <v>50.47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137.0</v>
      </c>
      <c r="JQ29" s="78">
        <v>32.2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49.0</v>
      </c>
      <c r="JW29" s="78">
        <v>47.0</v>
      </c>
      <c r="JX29" s="78">
        <v>137.0</v>
      </c>
      <c r="JY29" s="78">
        <v>34.3</v>
      </c>
      <c r="JZ29" s="78">
        <v>179.0</v>
      </c>
      <c r="KA29" s="78">
        <v>9.7</v>
      </c>
      <c r="KB29" s="78">
        <v>3.6</v>
      </c>
      <c r="KC29" s="150">
        <v>2.0</v>
      </c>
      <c r="KD29" s="78">
        <v>57.0</v>
      </c>
      <c r="KE29" s="78">
        <v>54.0</v>
      </c>
      <c r="KF29" s="89"/>
      <c r="KG29" s="79">
        <v>138.0</v>
      </c>
      <c r="KH29" s="238">
        <v>34.0</v>
      </c>
      <c r="KI29" s="238" t="s">
        <v>98</v>
      </c>
      <c r="KJ29" s="238" t="s">
        <v>98</v>
      </c>
      <c r="KK29" s="79"/>
      <c r="KL29" s="79">
        <v>1.0</v>
      </c>
      <c r="KM29" s="79">
        <v>50.0</v>
      </c>
      <c r="KN29" s="79">
        <v>50.0</v>
      </c>
      <c r="KO29" s="79">
        <v>138.0</v>
      </c>
      <c r="KP29" s="235">
        <v>34.0</v>
      </c>
      <c r="KQ29" s="235">
        <v>3.0</v>
      </c>
      <c r="KR29" s="235">
        <v>0.2</v>
      </c>
      <c r="KS29" s="79"/>
      <c r="KT29" s="79">
        <v>1.0</v>
      </c>
      <c r="KU29" s="79">
        <v>50.0</v>
      </c>
      <c r="KV29" s="79">
        <v>48.0</v>
      </c>
      <c r="KW29" s="89"/>
      <c r="KX29" s="81">
        <v>133.0</v>
      </c>
      <c r="KY29" s="81">
        <v>33.0</v>
      </c>
      <c r="KZ29" s="81">
        <v>84.0</v>
      </c>
      <c r="LA29" s="81">
        <v>4.1</v>
      </c>
      <c r="LB29" s="81">
        <v>1.5</v>
      </c>
      <c r="LC29" s="81">
        <v>3.0</v>
      </c>
      <c r="LD29" s="81">
        <v>57.0</v>
      </c>
      <c r="LE29" s="81">
        <v>57.0</v>
      </c>
      <c r="LF29" s="81">
        <v>133.0</v>
      </c>
      <c r="LG29" s="81">
        <v>33.0</v>
      </c>
      <c r="LH29" s="81">
        <v>394.0</v>
      </c>
      <c r="LI29" s="81">
        <v>19.3</v>
      </c>
      <c r="LJ29" s="81">
        <v>5.0</v>
      </c>
      <c r="LK29" s="81">
        <v>5.0</v>
      </c>
      <c r="LL29" s="81">
        <v>56.0</v>
      </c>
      <c r="LM29" s="81">
        <v>55.0</v>
      </c>
      <c r="LN29" s="89"/>
      <c r="LO29" s="82">
        <v>331.0</v>
      </c>
      <c r="LP29" s="82">
        <v>299.0</v>
      </c>
      <c r="LQ29" s="82">
        <v>160.0</v>
      </c>
      <c r="LR29" s="82">
        <v>67.0</v>
      </c>
      <c r="LS29" s="82">
        <v>299.0</v>
      </c>
      <c r="LT29" s="82">
        <v>58.0</v>
      </c>
      <c r="LU29" s="82">
        <v>8.6</v>
      </c>
      <c r="LV29" s="82">
        <v>139.0</v>
      </c>
      <c r="LW29" s="82">
        <v>108.0</v>
      </c>
      <c r="LX29" s="82">
        <v>60.0</v>
      </c>
      <c r="LY29" s="82">
        <v>55.0</v>
      </c>
      <c r="LZ29" s="82">
        <v>12.0</v>
      </c>
      <c r="MA29" s="82">
        <v>107.0</v>
      </c>
      <c r="MB29" s="82">
        <v>2.0</v>
      </c>
      <c r="MC29" s="82">
        <v>143.0</v>
      </c>
      <c r="MD29" s="82">
        <v>191.0</v>
      </c>
      <c r="ME29" s="82">
        <v>78.0</v>
      </c>
      <c r="MF29" s="82">
        <v>62.0</v>
      </c>
      <c r="MG29" s="82">
        <v>12.0</v>
      </c>
      <c r="MH29" s="82">
        <v>0.0</v>
      </c>
      <c r="MI29" s="82">
        <v>0.0</v>
      </c>
      <c r="MJ29" s="82">
        <v>119.0</v>
      </c>
      <c r="MK29" s="82">
        <v>0.0</v>
      </c>
      <c r="ML29" s="82">
        <v>48.0</v>
      </c>
      <c r="MM29" s="82">
        <v>48.0</v>
      </c>
      <c r="MN29" s="82">
        <v>5.0</v>
      </c>
      <c r="MO29" s="86"/>
      <c r="MP29" s="87"/>
      <c r="MQ29" s="87"/>
      <c r="MR29" s="87"/>
      <c r="MS29" s="87"/>
      <c r="MT29" s="82">
        <v>0.2</v>
      </c>
      <c r="MU29" s="82">
        <v>0.2</v>
      </c>
      <c r="MV29" s="82">
        <v>3.1</v>
      </c>
      <c r="MW29" s="82">
        <v>36.0</v>
      </c>
      <c r="MX29" s="82">
        <v>40.0</v>
      </c>
      <c r="MY29" s="82" t="s">
        <v>96</v>
      </c>
      <c r="MZ29" s="82">
        <v>5.0</v>
      </c>
      <c r="NA29" s="87"/>
      <c r="NB29" s="82">
        <v>20.0</v>
      </c>
      <c r="NC29" s="82">
        <v>6.9</v>
      </c>
      <c r="ND29" s="82">
        <v>371.0</v>
      </c>
      <c r="NE29" s="82">
        <v>34.0</v>
      </c>
      <c r="NF29" s="82">
        <v>43.0</v>
      </c>
      <c r="NG29" s="82">
        <v>42.0</v>
      </c>
      <c r="NH29" s="82">
        <v>5.0</v>
      </c>
      <c r="NI29" s="87"/>
      <c r="NJ29" s="82">
        <v>0.0</v>
      </c>
      <c r="NK29" s="82">
        <v>0.0</v>
      </c>
      <c r="NL29" s="82">
        <v>0.0</v>
      </c>
      <c r="NM29" s="82">
        <v>35.0</v>
      </c>
      <c r="NN29" s="82">
        <v>45.0</v>
      </c>
      <c r="NO29" s="82">
        <v>50.0</v>
      </c>
      <c r="NP29" s="82">
        <v>4.0</v>
      </c>
    </row>
    <row r="30" ht="14.25" customHeight="1">
      <c r="A30" s="49">
        <v>0.708333333333334</v>
      </c>
      <c r="B30" s="50"/>
      <c r="C30" s="51">
        <v>50.23</v>
      </c>
      <c r="D30" s="52">
        <v>338.0</v>
      </c>
      <c r="E30" s="53">
        <v>137.0</v>
      </c>
      <c r="F30" s="53">
        <v>80.0</v>
      </c>
      <c r="G30" s="53">
        <v>17.4</v>
      </c>
      <c r="H30" s="54"/>
      <c r="I30" s="53">
        <v>6.0</v>
      </c>
      <c r="J30" s="53">
        <v>54.0</v>
      </c>
      <c r="K30" s="53">
        <v>52.0</v>
      </c>
      <c r="L30" s="53">
        <v>136.0</v>
      </c>
      <c r="M30" s="53">
        <v>104.0</v>
      </c>
      <c r="N30" s="53">
        <v>24.9</v>
      </c>
      <c r="O30" s="54"/>
      <c r="P30" s="53">
        <v>6.0</v>
      </c>
      <c r="Q30" s="53">
        <v>57.0</v>
      </c>
      <c r="R30" s="53">
        <v>55.0</v>
      </c>
      <c r="S30" s="53">
        <v>335.5</v>
      </c>
      <c r="T30" s="53">
        <v>242.5</v>
      </c>
      <c r="U30" s="53">
        <v>143.0</v>
      </c>
      <c r="V30" s="54"/>
      <c r="W30" s="53">
        <v>339.5</v>
      </c>
      <c r="X30" s="53">
        <v>307.5</v>
      </c>
      <c r="Y30" s="55">
        <v>182.0</v>
      </c>
      <c r="Z30" s="54"/>
      <c r="AA30" s="53">
        <v>340.3</v>
      </c>
      <c r="AB30" s="53">
        <v>350.4</v>
      </c>
      <c r="AC30" s="53">
        <v>227.6</v>
      </c>
      <c r="AD30" s="54"/>
      <c r="AE30" s="53">
        <v>340.3</v>
      </c>
      <c r="AF30" s="53">
        <v>398.3</v>
      </c>
      <c r="AG30" s="53">
        <v>213.1</v>
      </c>
      <c r="AH30" s="54"/>
      <c r="AI30" s="53">
        <v>347.7</v>
      </c>
      <c r="AJ30" s="53">
        <v>491.6</v>
      </c>
      <c r="AK30" s="53">
        <v>264.9</v>
      </c>
      <c r="AL30" s="54"/>
      <c r="AM30" s="53">
        <v>338.4</v>
      </c>
      <c r="AN30" s="53">
        <v>447.7</v>
      </c>
      <c r="AO30" s="53">
        <v>252.2</v>
      </c>
      <c r="AP30" s="54"/>
      <c r="AQ30" s="53">
        <v>134.0</v>
      </c>
      <c r="AR30" s="54">
        <f t="shared" ref="AR30:AS30" si="45">F30</f>
        <v>80</v>
      </c>
      <c r="AS30" s="56">
        <f t="shared" si="45"/>
        <v>17.4</v>
      </c>
      <c r="AT30" s="54"/>
      <c r="AU30" s="53">
        <v>138.0</v>
      </c>
      <c r="AV30" s="182">
        <f t="shared" ref="AV30:AW30" si="46">M30</f>
        <v>104</v>
      </c>
      <c r="AW30" s="54">
        <f t="shared" si="46"/>
        <v>24.9</v>
      </c>
      <c r="AX30" s="54"/>
      <c r="AY30" s="53">
        <v>134.0</v>
      </c>
      <c r="AZ30" s="54"/>
      <c r="BA30" s="54"/>
      <c r="BB30" s="54"/>
      <c r="BC30" s="89"/>
      <c r="BD30" s="127">
        <v>138.0</v>
      </c>
      <c r="BE30" s="53">
        <v>31.0</v>
      </c>
      <c r="BF30" s="53">
        <v>203.0</v>
      </c>
      <c r="BG30" s="127">
        <v>10.0</v>
      </c>
      <c r="BH30" s="54"/>
      <c r="BI30" s="53">
        <v>2.0</v>
      </c>
      <c r="BJ30" s="53">
        <v>92.0</v>
      </c>
      <c r="BK30" s="53">
        <v>68.0</v>
      </c>
      <c r="BL30" s="89"/>
      <c r="BM30" s="58">
        <v>339.0</v>
      </c>
      <c r="BN30" s="58">
        <v>144.0</v>
      </c>
      <c r="BO30" s="58">
        <v>187.0</v>
      </c>
      <c r="BP30" s="58">
        <v>9.4</v>
      </c>
      <c r="BQ30" s="59"/>
      <c r="BR30" s="58">
        <v>6.0</v>
      </c>
      <c r="BS30" s="58">
        <v>67.0</v>
      </c>
      <c r="BT30" s="58">
        <v>70.0</v>
      </c>
      <c r="BU30" s="59">
        <f t="shared" si="10"/>
        <v>339</v>
      </c>
      <c r="BV30" s="58">
        <v>357.0</v>
      </c>
      <c r="BW30" s="58">
        <v>206.0</v>
      </c>
      <c r="BX30" s="58">
        <v>25.0</v>
      </c>
      <c r="BY30" s="58">
        <v>332.0</v>
      </c>
      <c r="BZ30" s="58">
        <v>379.0</v>
      </c>
      <c r="CA30" s="58">
        <v>209.0</v>
      </c>
      <c r="CB30" s="58">
        <v>22.0</v>
      </c>
      <c r="CC30" s="58" t="s">
        <v>94</v>
      </c>
      <c r="CD30" s="58" t="s">
        <v>94</v>
      </c>
      <c r="CE30" s="58" t="s">
        <v>94</v>
      </c>
      <c r="CF30" s="58" t="s">
        <v>94</v>
      </c>
      <c r="CG30" s="58">
        <v>336.0</v>
      </c>
      <c r="CH30" s="58">
        <v>451.0</v>
      </c>
      <c r="CI30" s="58">
        <v>263.0</v>
      </c>
      <c r="CJ30" s="58">
        <v>15.0</v>
      </c>
      <c r="CK30" s="58">
        <v>349.0</v>
      </c>
      <c r="CL30" s="58">
        <v>235.0</v>
      </c>
      <c r="CM30" s="58">
        <v>139.0</v>
      </c>
      <c r="CN30" s="58">
        <v>1.0</v>
      </c>
      <c r="CO30" s="58">
        <v>330.0</v>
      </c>
      <c r="CP30" s="58">
        <v>262.0</v>
      </c>
      <c r="CQ30" s="58">
        <v>130.0</v>
      </c>
      <c r="CR30" s="58">
        <v>6.0</v>
      </c>
      <c r="CS30" s="58">
        <v>332.0</v>
      </c>
      <c r="CT30" s="58">
        <v>265.0</v>
      </c>
      <c r="CU30" s="58">
        <v>161.0</v>
      </c>
      <c r="CV30" s="58">
        <v>83.0</v>
      </c>
      <c r="CW30" s="58">
        <v>335.0</v>
      </c>
      <c r="CX30" s="58">
        <v>241.0</v>
      </c>
      <c r="CY30" s="58">
        <v>116.0</v>
      </c>
      <c r="CZ30" s="58">
        <v>67.0</v>
      </c>
      <c r="DA30" s="58">
        <v>322.0</v>
      </c>
      <c r="DB30" s="58">
        <v>249.0</v>
      </c>
      <c r="DC30" s="58">
        <v>118.0</v>
      </c>
      <c r="DD30" s="58">
        <v>62.0</v>
      </c>
      <c r="DE30" s="59">
        <f t="shared" si="11"/>
        <v>144</v>
      </c>
      <c r="DF30" s="58">
        <v>35.0</v>
      </c>
      <c r="DG30" s="58">
        <v>187.0</v>
      </c>
      <c r="DH30" s="58">
        <v>9.4</v>
      </c>
      <c r="DI30" s="59"/>
      <c r="DJ30" s="58">
        <v>7.0</v>
      </c>
      <c r="DK30" s="58">
        <v>58.0</v>
      </c>
      <c r="DL30" s="58">
        <v>54.0</v>
      </c>
      <c r="DM30" s="89"/>
      <c r="DN30" s="61">
        <v>337.0</v>
      </c>
      <c r="DO30" s="61">
        <v>139.0</v>
      </c>
      <c r="DP30" s="61">
        <v>36.81</v>
      </c>
      <c r="DQ30" s="61">
        <v>20.35</v>
      </c>
      <c r="DR30" s="61">
        <v>6.6</v>
      </c>
      <c r="DS30" s="61">
        <v>8.0</v>
      </c>
      <c r="DT30" s="61">
        <v>45.0</v>
      </c>
      <c r="DU30" s="61">
        <v>51.7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339.0</v>
      </c>
      <c r="EF30" s="63">
        <v>136.0</v>
      </c>
      <c r="EG30" s="63">
        <v>76.0</v>
      </c>
      <c r="EH30" s="63">
        <v>3.3</v>
      </c>
      <c r="EI30" s="64"/>
      <c r="EJ30" s="226">
        <v>9.0</v>
      </c>
      <c r="EK30" s="63">
        <v>55.0</v>
      </c>
      <c r="EL30" s="63">
        <v>56.0</v>
      </c>
      <c r="EM30" s="63">
        <v>136.0</v>
      </c>
      <c r="EN30" s="63">
        <v>98.0</v>
      </c>
      <c r="EO30" s="63">
        <v>4.2</v>
      </c>
      <c r="EP30" s="64"/>
      <c r="EQ30" s="226">
        <v>9.0</v>
      </c>
      <c r="ER30" s="63">
        <v>56.0</v>
      </c>
      <c r="ES30" s="63">
        <v>56.0</v>
      </c>
      <c r="ET30" s="63">
        <v>339.0</v>
      </c>
      <c r="EU30" s="63">
        <v>0.0</v>
      </c>
      <c r="EV30" s="63">
        <v>0.0</v>
      </c>
      <c r="EW30" s="63">
        <v>0.0</v>
      </c>
      <c r="EX30" s="63">
        <v>338.0</v>
      </c>
      <c r="EY30" s="63">
        <v>259.0</v>
      </c>
      <c r="EZ30" s="63">
        <v>149.2</v>
      </c>
      <c r="FA30" s="63">
        <v>8.9</v>
      </c>
      <c r="FB30" s="63">
        <v>337.0</v>
      </c>
      <c r="FC30" s="63">
        <v>0.0</v>
      </c>
      <c r="FD30" s="63">
        <v>0.0</v>
      </c>
      <c r="FE30" s="63">
        <v>0.0</v>
      </c>
      <c r="FF30" s="63">
        <v>337.0</v>
      </c>
      <c r="FG30" s="63">
        <v>258.0</v>
      </c>
      <c r="FH30" s="63">
        <v>148.9</v>
      </c>
      <c r="FI30" s="63">
        <v>10.5</v>
      </c>
      <c r="FJ30" s="63">
        <v>337.0</v>
      </c>
      <c r="FK30" s="63">
        <v>243.0</v>
      </c>
      <c r="FL30" s="63">
        <v>139.2</v>
      </c>
      <c r="FM30" s="64"/>
      <c r="FN30" s="63">
        <v>339.0</v>
      </c>
      <c r="FO30" s="63">
        <v>222.0</v>
      </c>
      <c r="FP30" s="63">
        <v>138.8</v>
      </c>
      <c r="FQ30" s="63">
        <v>18.2</v>
      </c>
      <c r="FR30" s="63">
        <v>136.0</v>
      </c>
      <c r="FS30" s="64"/>
      <c r="FT30" s="226">
        <v>18.83</v>
      </c>
      <c r="FU30" s="64"/>
      <c r="FV30" s="63">
        <v>136.0</v>
      </c>
      <c r="FW30" s="64"/>
      <c r="FX30" s="64"/>
      <c r="FY30" s="64"/>
      <c r="FZ30" s="89"/>
      <c r="GA30" s="65">
        <v>338.0</v>
      </c>
      <c r="GB30" s="66">
        <v>433.61</v>
      </c>
      <c r="GC30" s="66">
        <v>265.93</v>
      </c>
      <c r="GD30" s="66">
        <v>22.45</v>
      </c>
      <c r="GE30" s="66">
        <v>336.0</v>
      </c>
      <c r="GF30" s="66">
        <v>460.28</v>
      </c>
      <c r="GG30" s="66">
        <v>261.91</v>
      </c>
      <c r="GH30" s="66">
        <v>32.08</v>
      </c>
      <c r="GI30" s="66">
        <v>336.0</v>
      </c>
      <c r="GJ30" s="66">
        <v>247.95</v>
      </c>
      <c r="GK30" s="66">
        <v>-139.46</v>
      </c>
      <c r="GL30" s="66">
        <v>-22.11</v>
      </c>
      <c r="GM30" s="66">
        <v>336.0</v>
      </c>
      <c r="GN30" s="66">
        <v>227.58</v>
      </c>
      <c r="GO30" s="66">
        <v>-138.62</v>
      </c>
      <c r="GP30" s="66">
        <v>-30.24</v>
      </c>
      <c r="GQ30" s="66">
        <v>336.0</v>
      </c>
      <c r="GR30" s="66">
        <v>203.25</v>
      </c>
      <c r="GS30" s="66">
        <v>-127.14</v>
      </c>
      <c r="GT30" s="66">
        <v>0.0</v>
      </c>
      <c r="GU30" s="66">
        <v>336.0</v>
      </c>
      <c r="GV30" s="66">
        <v>222.45</v>
      </c>
      <c r="GW30" s="66">
        <v>-125.72</v>
      </c>
      <c r="GX30" s="66">
        <v>-3.43</v>
      </c>
      <c r="GY30" s="89"/>
      <c r="GZ30" s="98" t="s">
        <v>91</v>
      </c>
      <c r="HA30" s="99" t="s">
        <v>92</v>
      </c>
      <c r="HB30" s="98">
        <v>109.0</v>
      </c>
      <c r="HC30" s="98">
        <v>5.45</v>
      </c>
      <c r="HD30" s="98">
        <v>2.18</v>
      </c>
      <c r="HE30" s="98">
        <v>8.0</v>
      </c>
      <c r="HF30" s="99">
        <v>54.0</v>
      </c>
      <c r="HG30" s="99">
        <v>50.0</v>
      </c>
      <c r="HH30" s="98" t="s">
        <v>91</v>
      </c>
      <c r="HI30" s="99" t="s">
        <v>92</v>
      </c>
      <c r="HJ30" s="98">
        <v>195.0</v>
      </c>
      <c r="HK30" s="98">
        <v>9.75</v>
      </c>
      <c r="HL30" s="98">
        <v>3.9</v>
      </c>
      <c r="HM30" s="98">
        <v>5.0</v>
      </c>
      <c r="HN30" s="99">
        <v>56.0</v>
      </c>
      <c r="HO30" s="99">
        <v>54.0</v>
      </c>
      <c r="HP30" s="98" t="s">
        <v>91</v>
      </c>
      <c r="HQ30" s="99" t="s">
        <v>92</v>
      </c>
      <c r="HR30" s="98">
        <v>152.0</v>
      </c>
      <c r="HS30" s="98">
        <v>7.6</v>
      </c>
      <c r="HT30" s="98">
        <v>3.8</v>
      </c>
      <c r="HU30" s="98">
        <v>7.0</v>
      </c>
      <c r="HV30" s="99">
        <v>62.0</v>
      </c>
      <c r="HW30" s="99">
        <v>62.0</v>
      </c>
      <c r="HX30" s="89"/>
      <c r="HY30" s="72">
        <v>134.0</v>
      </c>
      <c r="HZ30" s="72">
        <v>33.0</v>
      </c>
      <c r="IA30" s="72">
        <v>156.0</v>
      </c>
      <c r="IB30" s="72">
        <v>7.8</v>
      </c>
      <c r="IC30" s="73"/>
      <c r="ID30" s="72">
        <v>2.0</v>
      </c>
      <c r="IE30" s="72">
        <v>68.0</v>
      </c>
      <c r="IF30" s="72">
        <v>48.0</v>
      </c>
      <c r="IG30" s="89"/>
      <c r="IH30" s="75">
        <v>135.0</v>
      </c>
      <c r="II30" s="75">
        <v>32.7</v>
      </c>
      <c r="IJ30" s="75">
        <v>287.0</v>
      </c>
      <c r="IK30" s="75">
        <v>14.4</v>
      </c>
      <c r="IL30" s="75">
        <v>15.9</v>
      </c>
      <c r="IM30" s="75">
        <v>6.0</v>
      </c>
      <c r="IN30" s="75">
        <v>48.0</v>
      </c>
      <c r="IO30" s="75">
        <v>49.0</v>
      </c>
      <c r="IP30" s="75">
        <v>135.0</v>
      </c>
      <c r="IQ30" s="75">
        <v>33.5</v>
      </c>
      <c r="IR30" s="75">
        <v>3.0</v>
      </c>
      <c r="IS30" s="75">
        <v>0.1</v>
      </c>
      <c r="IT30" s="75">
        <v>0.2</v>
      </c>
      <c r="IU30" s="75">
        <v>12.0</v>
      </c>
      <c r="IV30" s="75">
        <v>52.0</v>
      </c>
      <c r="IW30" s="75">
        <v>52.0</v>
      </c>
      <c r="IX30" s="89"/>
      <c r="IY30" s="76">
        <v>138.37</v>
      </c>
      <c r="IZ30" s="76">
        <v>34.44</v>
      </c>
      <c r="JA30" s="76">
        <v>358.2</v>
      </c>
      <c r="JB30" s="76">
        <v>17.91</v>
      </c>
      <c r="JC30" s="76">
        <v>7.57</v>
      </c>
      <c r="JD30" s="149">
        <v>3.0</v>
      </c>
      <c r="JE30" s="76">
        <v>62.64</v>
      </c>
      <c r="JF30" s="76">
        <v>48.24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136.0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49.0</v>
      </c>
      <c r="JW30" s="78">
        <v>48.0</v>
      </c>
      <c r="JX30" s="78">
        <v>136.0</v>
      </c>
      <c r="JY30" s="78">
        <v>33.8</v>
      </c>
      <c r="JZ30" s="78">
        <v>138.0</v>
      </c>
      <c r="KA30" s="78">
        <v>7.5</v>
      </c>
      <c r="KB30" s="78">
        <v>2.7</v>
      </c>
      <c r="KC30" s="150">
        <v>2.0</v>
      </c>
      <c r="KD30" s="78">
        <v>57.0</v>
      </c>
      <c r="KE30" s="78">
        <v>54.0</v>
      </c>
      <c r="KF30" s="89"/>
      <c r="KG30" s="79">
        <v>137.0</v>
      </c>
      <c r="KH30" s="238">
        <v>33.0</v>
      </c>
      <c r="KI30" s="238">
        <v>62.0</v>
      </c>
      <c r="KJ30" s="238">
        <v>3.3</v>
      </c>
      <c r="KK30" s="79"/>
      <c r="KL30" s="79">
        <v>1.0</v>
      </c>
      <c r="KM30" s="79">
        <v>50.0</v>
      </c>
      <c r="KN30" s="79">
        <v>50.0</v>
      </c>
      <c r="KO30" s="79">
        <v>137.0</v>
      </c>
      <c r="KP30" s="235">
        <v>33.0</v>
      </c>
      <c r="KQ30" s="235">
        <v>3.0</v>
      </c>
      <c r="KR30" s="235">
        <v>0.2</v>
      </c>
      <c r="KS30" s="79"/>
      <c r="KT30" s="79">
        <v>1.0</v>
      </c>
      <c r="KU30" s="79">
        <v>50.0</v>
      </c>
      <c r="KV30" s="79">
        <v>48.0</v>
      </c>
      <c r="KW30" s="89"/>
      <c r="KX30" s="81">
        <v>128.0</v>
      </c>
      <c r="KY30" s="81">
        <v>32.0</v>
      </c>
      <c r="KZ30" s="81">
        <v>178.0</v>
      </c>
      <c r="LA30" s="81">
        <v>8.7</v>
      </c>
      <c r="LB30" s="81">
        <v>2.1</v>
      </c>
      <c r="LC30" s="81">
        <v>3.0</v>
      </c>
      <c r="LD30" s="81">
        <v>57.0</v>
      </c>
      <c r="LE30" s="81">
        <v>57.0</v>
      </c>
      <c r="LF30" s="81">
        <v>128.0</v>
      </c>
      <c r="LG30" s="81">
        <v>32.0</v>
      </c>
      <c r="LH30" s="81">
        <v>359.0</v>
      </c>
      <c r="LI30" s="81">
        <v>17.6</v>
      </c>
      <c r="LJ30" s="81">
        <v>5.0</v>
      </c>
      <c r="LK30" s="81">
        <v>5.0</v>
      </c>
      <c r="LL30" s="81">
        <v>56.0</v>
      </c>
      <c r="LM30" s="81">
        <v>55.0</v>
      </c>
      <c r="LN30" s="89"/>
      <c r="LO30" s="120">
        <v>330.0</v>
      </c>
      <c r="LP30" s="82">
        <v>297.0</v>
      </c>
      <c r="LQ30" s="82">
        <v>160.0</v>
      </c>
      <c r="LR30" s="120">
        <v>67.0</v>
      </c>
      <c r="LS30" s="82">
        <v>332.0</v>
      </c>
      <c r="LT30" s="83">
        <v>67.0</v>
      </c>
      <c r="LU30" s="83">
        <v>13.0</v>
      </c>
      <c r="LV30" s="83">
        <v>138.0</v>
      </c>
      <c r="LW30" s="83">
        <v>127.0</v>
      </c>
      <c r="LX30" s="83">
        <v>60.0</v>
      </c>
      <c r="LY30" s="83">
        <v>55.0</v>
      </c>
      <c r="LZ30" s="83">
        <v>12.0</v>
      </c>
      <c r="MA30" s="83">
        <v>93.0</v>
      </c>
      <c r="MB30" s="83">
        <v>5.0</v>
      </c>
      <c r="MC30" s="83">
        <v>143.0</v>
      </c>
      <c r="MD30" s="83">
        <v>170.0</v>
      </c>
      <c r="ME30" s="83">
        <v>76.0</v>
      </c>
      <c r="MF30" s="83">
        <v>51.0</v>
      </c>
      <c r="MG30" s="83">
        <v>12.0</v>
      </c>
      <c r="MH30" s="120">
        <v>0.0</v>
      </c>
      <c r="MI30" s="120">
        <v>0.0</v>
      </c>
      <c r="MJ30" s="120">
        <v>119.0</v>
      </c>
      <c r="MK30" s="120">
        <v>0.0</v>
      </c>
      <c r="ML30" s="120">
        <v>48.0</v>
      </c>
      <c r="MM30" s="120">
        <v>48.0</v>
      </c>
      <c r="MN30" s="120">
        <v>5.0</v>
      </c>
      <c r="MO30" s="86"/>
      <c r="MP30" s="87"/>
      <c r="MQ30" s="87"/>
      <c r="MR30" s="87"/>
      <c r="MS30" s="87"/>
      <c r="MT30" s="83">
        <v>0.2</v>
      </c>
      <c r="MU30" s="83">
        <v>2.1</v>
      </c>
      <c r="MV30" s="83">
        <v>3.1</v>
      </c>
      <c r="MW30" s="83">
        <v>36.0</v>
      </c>
      <c r="MX30" s="83">
        <v>40.0</v>
      </c>
      <c r="MY30" s="264" t="s">
        <v>96</v>
      </c>
      <c r="MZ30" s="120">
        <v>2.0</v>
      </c>
      <c r="NA30" s="88"/>
      <c r="NB30" s="83">
        <v>25.0</v>
      </c>
      <c r="NC30" s="83">
        <v>8.2</v>
      </c>
      <c r="ND30" s="83">
        <v>455.0</v>
      </c>
      <c r="NE30" s="83">
        <v>34.0</v>
      </c>
      <c r="NF30" s="83">
        <v>43.0</v>
      </c>
      <c r="NG30" s="83">
        <v>42.0</v>
      </c>
      <c r="NH30" s="83">
        <v>5.0</v>
      </c>
      <c r="NI30" s="83"/>
      <c r="NJ30" s="82">
        <v>0.0</v>
      </c>
      <c r="NK30" s="82">
        <v>0.0</v>
      </c>
      <c r="NL30" s="82">
        <v>0.0</v>
      </c>
      <c r="NM30" s="82">
        <v>35.0</v>
      </c>
      <c r="NN30" s="82">
        <v>45.0</v>
      </c>
      <c r="NO30" s="82">
        <v>50.0</v>
      </c>
      <c r="NP30" s="82">
        <v>4.0</v>
      </c>
    </row>
    <row r="31" ht="14.25" customHeight="1">
      <c r="A31" s="49">
        <v>0.75</v>
      </c>
      <c r="B31" s="50"/>
      <c r="C31" s="51">
        <v>50.16</v>
      </c>
      <c r="D31" s="52">
        <v>335.0</v>
      </c>
      <c r="E31" s="53">
        <v>133.0</v>
      </c>
      <c r="F31" s="53">
        <v>80.0</v>
      </c>
      <c r="G31" s="53">
        <v>17.5</v>
      </c>
      <c r="H31" s="54"/>
      <c r="I31" s="53">
        <v>6.0</v>
      </c>
      <c r="J31" s="53">
        <v>52.0</v>
      </c>
      <c r="K31" s="53">
        <v>50.0</v>
      </c>
      <c r="L31" s="53">
        <v>137.0</v>
      </c>
      <c r="M31" s="53">
        <v>105.0</v>
      </c>
      <c r="N31" s="53">
        <v>25.1</v>
      </c>
      <c r="O31" s="54"/>
      <c r="P31" s="53">
        <v>6.0</v>
      </c>
      <c r="Q31" s="53">
        <v>57.0</v>
      </c>
      <c r="R31" s="53">
        <v>55.0</v>
      </c>
      <c r="S31" s="53">
        <v>338.2</v>
      </c>
      <c r="T31" s="53">
        <v>300.3</v>
      </c>
      <c r="U31" s="53">
        <v>172.3</v>
      </c>
      <c r="V31" s="54"/>
      <c r="W31" s="53">
        <v>333.8</v>
      </c>
      <c r="X31" s="53">
        <v>235.6</v>
      </c>
      <c r="Y31" s="53">
        <v>134.7</v>
      </c>
      <c r="Z31" s="54"/>
      <c r="AA31" s="53">
        <v>338.7</v>
      </c>
      <c r="AB31" s="53">
        <v>447.6</v>
      </c>
      <c r="AC31" s="53">
        <v>233.6</v>
      </c>
      <c r="AD31" s="54"/>
      <c r="AE31" s="53">
        <v>338.4</v>
      </c>
      <c r="AF31" s="53">
        <v>409.5</v>
      </c>
      <c r="AG31" s="53">
        <v>230.6</v>
      </c>
      <c r="AH31" s="54"/>
      <c r="AI31" s="53">
        <v>344.4</v>
      </c>
      <c r="AJ31" s="53">
        <v>466.7</v>
      </c>
      <c r="AK31" s="53">
        <v>278.3</v>
      </c>
      <c r="AL31" s="54"/>
      <c r="AM31" s="53">
        <v>333.6</v>
      </c>
      <c r="AN31" s="53">
        <v>469.8</v>
      </c>
      <c r="AO31" s="53">
        <v>262.3</v>
      </c>
      <c r="AP31" s="54"/>
      <c r="AQ31" s="182">
        <f t="shared" ref="AQ31:AS31" si="47">E31</f>
        <v>133</v>
      </c>
      <c r="AR31" s="54">
        <f t="shared" si="47"/>
        <v>80</v>
      </c>
      <c r="AS31" s="56">
        <f t="shared" si="47"/>
        <v>17.5</v>
      </c>
      <c r="AT31" s="54"/>
      <c r="AU31" s="182">
        <f t="shared" ref="AU31:AW31" si="48">L31</f>
        <v>137</v>
      </c>
      <c r="AV31" s="182">
        <f t="shared" si="48"/>
        <v>105</v>
      </c>
      <c r="AW31" s="54">
        <f t="shared" si="48"/>
        <v>25.1</v>
      </c>
      <c r="AX31" s="54"/>
      <c r="AY31" s="182">
        <f t="shared" ref="AY31:AY37" si="52">E31</f>
        <v>133</v>
      </c>
      <c r="AZ31" s="54"/>
      <c r="BA31" s="54"/>
      <c r="BB31" s="54"/>
      <c r="BC31" s="89"/>
      <c r="BD31" s="182">
        <v>137.0</v>
      </c>
      <c r="BE31" s="53">
        <v>31.0</v>
      </c>
      <c r="BF31" s="53">
        <v>129.0</v>
      </c>
      <c r="BG31" s="127">
        <v>6.4</v>
      </c>
      <c r="BH31" s="54"/>
      <c r="BI31" s="53">
        <v>2.0</v>
      </c>
      <c r="BJ31" s="53">
        <v>94.0</v>
      </c>
      <c r="BK31" s="53">
        <v>66.0</v>
      </c>
      <c r="BL31" s="89"/>
      <c r="BM31" s="58">
        <v>339.0</v>
      </c>
      <c r="BN31" s="58">
        <v>144.0</v>
      </c>
      <c r="BO31" s="58">
        <v>201.0</v>
      </c>
      <c r="BP31" s="58">
        <v>10.1</v>
      </c>
      <c r="BQ31" s="59"/>
      <c r="BR31" s="58">
        <v>6.0</v>
      </c>
      <c r="BS31" s="58">
        <v>66.0</v>
      </c>
      <c r="BT31" s="58">
        <v>66.0</v>
      </c>
      <c r="BU31" s="59">
        <f t="shared" si="10"/>
        <v>339</v>
      </c>
      <c r="BV31" s="58">
        <v>357.0</v>
      </c>
      <c r="BW31" s="58">
        <v>206.0</v>
      </c>
      <c r="BX31" s="58">
        <v>25.0</v>
      </c>
      <c r="BY31" s="58">
        <v>332.0</v>
      </c>
      <c r="BZ31" s="58">
        <v>378.0</v>
      </c>
      <c r="CA31" s="58">
        <v>209.0</v>
      </c>
      <c r="CB31" s="58">
        <v>22.0</v>
      </c>
      <c r="CC31" s="58" t="s">
        <v>94</v>
      </c>
      <c r="CD31" s="58" t="s">
        <v>94</v>
      </c>
      <c r="CE31" s="58" t="s">
        <v>94</v>
      </c>
      <c r="CF31" s="58" t="s">
        <v>94</v>
      </c>
      <c r="CG31" s="58">
        <v>332.0</v>
      </c>
      <c r="CH31" s="58">
        <v>450.0</v>
      </c>
      <c r="CI31" s="58">
        <v>264.0</v>
      </c>
      <c r="CJ31" s="58">
        <v>29.0</v>
      </c>
      <c r="CK31" s="58">
        <v>349.0</v>
      </c>
      <c r="CL31" s="58">
        <v>231.0</v>
      </c>
      <c r="CM31" s="58">
        <v>138.0</v>
      </c>
      <c r="CN31" s="58">
        <v>7.0</v>
      </c>
      <c r="CO31" s="58">
        <v>330.0</v>
      </c>
      <c r="CP31" s="58">
        <v>256.0</v>
      </c>
      <c r="CQ31" s="58">
        <v>129.0</v>
      </c>
      <c r="CR31" s="58">
        <v>7.0</v>
      </c>
      <c r="CS31" s="58">
        <v>332.0</v>
      </c>
      <c r="CT31" s="58">
        <v>262.0</v>
      </c>
      <c r="CU31" s="58">
        <v>161.0</v>
      </c>
      <c r="CV31" s="58">
        <v>77.0</v>
      </c>
      <c r="CW31" s="58">
        <v>335.0</v>
      </c>
      <c r="CX31" s="58">
        <v>244.0</v>
      </c>
      <c r="CY31" s="58">
        <v>123.0</v>
      </c>
      <c r="CZ31" s="58">
        <v>65.0</v>
      </c>
      <c r="DA31" s="58">
        <v>322.0</v>
      </c>
      <c r="DB31" s="58">
        <v>248.0</v>
      </c>
      <c r="DC31" s="58">
        <v>123.0</v>
      </c>
      <c r="DD31" s="58">
        <v>54.0</v>
      </c>
      <c r="DE31" s="59">
        <f t="shared" si="11"/>
        <v>144</v>
      </c>
      <c r="DF31" s="58">
        <v>35.0</v>
      </c>
      <c r="DG31" s="59">
        <f t="shared" ref="DG31:DH31" si="49">BO31</f>
        <v>201</v>
      </c>
      <c r="DH31" s="59">
        <f t="shared" si="49"/>
        <v>10.1</v>
      </c>
      <c r="DI31" s="59"/>
      <c r="DJ31" s="58">
        <v>7.0</v>
      </c>
      <c r="DK31" s="58">
        <v>58.0</v>
      </c>
      <c r="DL31" s="58">
        <v>54.0</v>
      </c>
      <c r="DM31" s="89"/>
      <c r="DN31" s="61">
        <v>33.0</v>
      </c>
      <c r="DO31" s="61">
        <v>140.0</v>
      </c>
      <c r="DP31" s="61">
        <v>27.4</v>
      </c>
      <c r="DQ31" s="61">
        <v>15.3</v>
      </c>
      <c r="DR31" s="61">
        <v>4.1</v>
      </c>
      <c r="DS31" s="61">
        <v>8.0</v>
      </c>
      <c r="DT31" s="61">
        <v>44.0</v>
      </c>
      <c r="DU31" s="61">
        <v>51.0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338.0</v>
      </c>
      <c r="EF31" s="63">
        <v>136.0</v>
      </c>
      <c r="EG31" s="63">
        <v>73.0</v>
      </c>
      <c r="EH31" s="226">
        <v>3.1</v>
      </c>
      <c r="EI31" s="64"/>
      <c r="EJ31" s="226">
        <v>9.0</v>
      </c>
      <c r="EK31" s="63">
        <v>53.0</v>
      </c>
      <c r="EL31" s="63">
        <v>56.0</v>
      </c>
      <c r="EM31" s="63">
        <v>136.0</v>
      </c>
      <c r="EN31" s="226">
        <v>115.0</v>
      </c>
      <c r="EO31" s="226">
        <v>4.9</v>
      </c>
      <c r="EP31" s="64"/>
      <c r="EQ31" s="226">
        <v>9.0</v>
      </c>
      <c r="ER31" s="63">
        <v>54.0</v>
      </c>
      <c r="ES31" s="63">
        <v>55.0</v>
      </c>
      <c r="ET31" s="63">
        <v>338.0</v>
      </c>
      <c r="EU31" s="63">
        <v>0.0</v>
      </c>
      <c r="EV31" s="63">
        <v>0.0</v>
      </c>
      <c r="EW31" s="63">
        <v>0.0</v>
      </c>
      <c r="EX31" s="63">
        <v>338.0</v>
      </c>
      <c r="EY31" s="63">
        <v>259.0</v>
      </c>
      <c r="EZ31" s="63">
        <v>149.0</v>
      </c>
      <c r="FA31" s="63">
        <v>9.5</v>
      </c>
      <c r="FB31" s="63">
        <v>336.0</v>
      </c>
      <c r="FC31" s="63">
        <v>0.0</v>
      </c>
      <c r="FD31" s="63">
        <v>0.0</v>
      </c>
      <c r="FE31" s="63">
        <v>0.0</v>
      </c>
      <c r="FF31" s="63">
        <v>336.0</v>
      </c>
      <c r="FG31" s="63">
        <v>260.0</v>
      </c>
      <c r="FH31" s="63">
        <v>148.9</v>
      </c>
      <c r="FI31" s="63">
        <v>11.4</v>
      </c>
      <c r="FJ31" s="63">
        <v>336.0</v>
      </c>
      <c r="FK31" s="63">
        <v>244.0</v>
      </c>
      <c r="FL31" s="63">
        <v>139.1</v>
      </c>
      <c r="FM31" s="64"/>
      <c r="FN31" s="63">
        <v>338.0</v>
      </c>
      <c r="FO31" s="63">
        <v>259.0</v>
      </c>
      <c r="FP31" s="63">
        <v>138.9</v>
      </c>
      <c r="FQ31" s="63">
        <v>19.5</v>
      </c>
      <c r="FR31" s="63">
        <v>136.0</v>
      </c>
      <c r="FS31" s="64"/>
      <c r="FT31" s="226">
        <v>17.83</v>
      </c>
      <c r="FU31" s="64"/>
      <c r="FV31" s="63">
        <v>136.0</v>
      </c>
      <c r="FW31" s="64"/>
      <c r="FX31" s="64"/>
      <c r="FY31" s="64"/>
      <c r="FZ31" s="89"/>
      <c r="GA31" s="65">
        <v>337.0</v>
      </c>
      <c r="GB31" s="66">
        <v>431.71</v>
      </c>
      <c r="GC31" s="66">
        <v>264.0</v>
      </c>
      <c r="GD31" s="66">
        <v>23.98</v>
      </c>
      <c r="GE31" s="66">
        <v>337.0</v>
      </c>
      <c r="GF31" s="66">
        <v>456.18</v>
      </c>
      <c r="GG31" s="66">
        <v>260.74</v>
      </c>
      <c r="GH31" s="66">
        <v>28.39</v>
      </c>
      <c r="GI31" s="66">
        <v>337.0</v>
      </c>
      <c r="GJ31" s="66">
        <v>247.65</v>
      </c>
      <c r="GK31" s="66">
        <v>139.12</v>
      </c>
      <c r="GL31" s="66">
        <v>23.62</v>
      </c>
      <c r="GM31" s="66">
        <v>337.0</v>
      </c>
      <c r="GN31" s="66">
        <v>226.26</v>
      </c>
      <c r="GO31" s="66">
        <v>138.62</v>
      </c>
      <c r="GP31" s="66">
        <v>30.32</v>
      </c>
      <c r="GQ31" s="66">
        <v>337.0</v>
      </c>
      <c r="GR31" s="66">
        <v>196.22</v>
      </c>
      <c r="GS31" s="66">
        <v>122.62</v>
      </c>
      <c r="GT31" s="66">
        <v>0.0</v>
      </c>
      <c r="GU31" s="66">
        <v>337.0</v>
      </c>
      <c r="GV31" s="66">
        <v>217.61</v>
      </c>
      <c r="GW31" s="66">
        <v>122.7</v>
      </c>
      <c r="GX31" s="66">
        <v>0.0</v>
      </c>
      <c r="GY31" s="89"/>
      <c r="GZ31" s="98" t="s">
        <v>91</v>
      </c>
      <c r="HA31" s="99" t="s">
        <v>92</v>
      </c>
      <c r="HB31" s="99">
        <v>128.0</v>
      </c>
      <c r="HC31" s="99">
        <v>6.4</v>
      </c>
      <c r="HD31" s="99">
        <v>2.54</v>
      </c>
      <c r="HE31" s="98">
        <v>8.0</v>
      </c>
      <c r="HF31" s="99">
        <v>60.0</v>
      </c>
      <c r="HG31" s="99">
        <v>58.0</v>
      </c>
      <c r="HH31" s="98" t="s">
        <v>91</v>
      </c>
      <c r="HI31" s="99" t="s">
        <v>92</v>
      </c>
      <c r="HJ31" s="99">
        <v>185.0</v>
      </c>
      <c r="HK31" s="99">
        <v>9.25</v>
      </c>
      <c r="HL31" s="99">
        <v>3.7</v>
      </c>
      <c r="HM31" s="98">
        <v>5.0</v>
      </c>
      <c r="HN31" s="99">
        <v>64.0</v>
      </c>
      <c r="HO31" s="99">
        <v>62.0</v>
      </c>
      <c r="HP31" s="98" t="s">
        <v>91</v>
      </c>
      <c r="HQ31" s="99" t="s">
        <v>92</v>
      </c>
      <c r="HR31" s="99">
        <v>147.0</v>
      </c>
      <c r="HS31" s="99">
        <v>7.35</v>
      </c>
      <c r="HT31" s="98">
        <v>3.675</v>
      </c>
      <c r="HU31" s="98">
        <v>7.0</v>
      </c>
      <c r="HV31" s="99">
        <v>60.0</v>
      </c>
      <c r="HW31" s="99">
        <v>60.0</v>
      </c>
      <c r="HX31" s="89"/>
      <c r="HY31" s="72">
        <v>134.0</v>
      </c>
      <c r="HZ31" s="72">
        <v>33.0</v>
      </c>
      <c r="IA31" s="72">
        <v>138.0</v>
      </c>
      <c r="IB31" s="72">
        <v>6.9</v>
      </c>
      <c r="IC31" s="73"/>
      <c r="ID31" s="72">
        <v>2.0</v>
      </c>
      <c r="IE31" s="72">
        <v>68.0</v>
      </c>
      <c r="IF31" s="72">
        <v>48.0</v>
      </c>
      <c r="IG31" s="89"/>
      <c r="IH31" s="75">
        <v>135.0</v>
      </c>
      <c r="II31" s="75">
        <v>32.7</v>
      </c>
      <c r="IJ31" s="75">
        <v>278.0</v>
      </c>
      <c r="IK31" s="75">
        <v>14.0</v>
      </c>
      <c r="IL31" s="75">
        <v>15.3</v>
      </c>
      <c r="IM31" s="75">
        <v>6.0</v>
      </c>
      <c r="IN31" s="75">
        <v>48.0</v>
      </c>
      <c r="IO31" s="75">
        <v>49.0</v>
      </c>
      <c r="IP31" s="75">
        <v>135.0</v>
      </c>
      <c r="IQ31" s="75">
        <v>33.5</v>
      </c>
      <c r="IR31" s="75">
        <v>3.0</v>
      </c>
      <c r="IS31" s="75">
        <v>0.1</v>
      </c>
      <c r="IT31" s="75">
        <v>0.2</v>
      </c>
      <c r="IU31" s="75">
        <v>12.0</v>
      </c>
      <c r="IV31" s="75">
        <v>52.0</v>
      </c>
      <c r="IW31" s="75">
        <v>52.0</v>
      </c>
      <c r="IX31" s="89"/>
      <c r="IY31" s="76">
        <v>138.69</v>
      </c>
      <c r="IZ31" s="76">
        <v>34.72</v>
      </c>
      <c r="JA31" s="76">
        <v>298.6</v>
      </c>
      <c r="JB31" s="76">
        <v>14.93</v>
      </c>
      <c r="JC31" s="76">
        <v>5.91</v>
      </c>
      <c r="JD31" s="149">
        <v>3.0</v>
      </c>
      <c r="JE31" s="76">
        <v>60.62</v>
      </c>
      <c r="JF31" s="76">
        <v>48.15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135.0</v>
      </c>
      <c r="JQ31" s="78">
        <v>32.0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50.0</v>
      </c>
      <c r="JW31" s="78">
        <v>50.0</v>
      </c>
      <c r="JX31" s="78">
        <v>135.0</v>
      </c>
      <c r="JY31" s="78">
        <v>33.7</v>
      </c>
      <c r="JZ31" s="78">
        <v>136.0</v>
      </c>
      <c r="KA31" s="78">
        <v>7.5</v>
      </c>
      <c r="KB31" s="78">
        <v>2.6</v>
      </c>
      <c r="KC31" s="150">
        <v>2.0</v>
      </c>
      <c r="KD31" s="78">
        <v>56.0</v>
      </c>
      <c r="KE31" s="78">
        <v>54.0</v>
      </c>
      <c r="KF31" s="89"/>
      <c r="KG31" s="79">
        <v>136.0</v>
      </c>
      <c r="KH31" s="238">
        <v>33.0</v>
      </c>
      <c r="KI31" s="238">
        <v>63.0</v>
      </c>
      <c r="KJ31" s="238">
        <v>3.3</v>
      </c>
      <c r="KK31" s="79"/>
      <c r="KL31" s="79">
        <v>1.0</v>
      </c>
      <c r="KM31" s="79">
        <v>50.0</v>
      </c>
      <c r="KN31" s="79">
        <v>50.0</v>
      </c>
      <c r="KO31" s="79">
        <v>137.0</v>
      </c>
      <c r="KP31" s="235">
        <v>33.0</v>
      </c>
      <c r="KQ31" s="235">
        <v>3.0</v>
      </c>
      <c r="KR31" s="235">
        <v>0.2</v>
      </c>
      <c r="KS31" s="79"/>
      <c r="KT31" s="79">
        <v>1.0</v>
      </c>
      <c r="KU31" s="79">
        <v>50.0</v>
      </c>
      <c r="KV31" s="79">
        <v>48.0</v>
      </c>
      <c r="KW31" s="89"/>
      <c r="KX31" s="81">
        <v>129.0</v>
      </c>
      <c r="KY31" s="81">
        <v>32.0</v>
      </c>
      <c r="KZ31" s="81">
        <v>206.0</v>
      </c>
      <c r="LA31" s="81">
        <v>10.1</v>
      </c>
      <c r="LB31" s="81">
        <v>2.2</v>
      </c>
      <c r="LC31" s="81">
        <v>3.0</v>
      </c>
      <c r="LD31" s="81">
        <v>55.0</v>
      </c>
      <c r="LE31" s="81">
        <v>55.0</v>
      </c>
      <c r="LF31" s="81">
        <v>129.0</v>
      </c>
      <c r="LG31" s="81">
        <v>32.0</v>
      </c>
      <c r="LH31" s="81">
        <v>361.0</v>
      </c>
      <c r="LI31" s="81">
        <v>17.7</v>
      </c>
      <c r="LJ31" s="81">
        <v>5.0</v>
      </c>
      <c r="LK31" s="81">
        <v>5.0</v>
      </c>
      <c r="LL31" s="81">
        <v>56.0</v>
      </c>
      <c r="LM31" s="81">
        <v>55.0</v>
      </c>
      <c r="LN31" s="89"/>
      <c r="LO31" s="83">
        <v>332.0</v>
      </c>
      <c r="LP31" s="82">
        <v>292.0</v>
      </c>
      <c r="LQ31" s="82">
        <v>160.0</v>
      </c>
      <c r="LR31" s="83">
        <v>68.0</v>
      </c>
      <c r="LS31" s="82">
        <v>327.0</v>
      </c>
      <c r="LT31" s="83">
        <v>58.0</v>
      </c>
      <c r="LU31" s="83">
        <v>8.6</v>
      </c>
      <c r="LV31" s="83">
        <v>139.0</v>
      </c>
      <c r="LW31" s="83">
        <v>107.0</v>
      </c>
      <c r="LX31" s="83">
        <v>60.0</v>
      </c>
      <c r="LY31" s="83">
        <v>55.0</v>
      </c>
      <c r="LZ31" s="83">
        <v>12.0</v>
      </c>
      <c r="MA31" s="83">
        <v>102.0</v>
      </c>
      <c r="MB31" s="83">
        <v>4.1</v>
      </c>
      <c r="MC31" s="83">
        <v>144.0</v>
      </c>
      <c r="MD31" s="83">
        <v>185.0</v>
      </c>
      <c r="ME31" s="83">
        <v>75.0</v>
      </c>
      <c r="MF31" s="83">
        <v>50.0</v>
      </c>
      <c r="MG31" s="83">
        <v>12.0</v>
      </c>
      <c r="MH31" s="83">
        <v>0.0</v>
      </c>
      <c r="MI31" s="83">
        <v>0.0</v>
      </c>
      <c r="MJ31" s="83">
        <v>119.0</v>
      </c>
      <c r="MK31" s="83">
        <v>0.0</v>
      </c>
      <c r="ML31" s="83">
        <v>48.0</v>
      </c>
      <c r="MM31" s="83">
        <v>48.0</v>
      </c>
      <c r="MN31" s="83">
        <v>5.0</v>
      </c>
      <c r="MO31" s="86"/>
      <c r="MP31" s="87"/>
      <c r="MQ31" s="87"/>
      <c r="MR31" s="87"/>
      <c r="MS31" s="87"/>
      <c r="MT31" s="83">
        <v>9.8</v>
      </c>
      <c r="MU31" s="83">
        <v>3.7</v>
      </c>
      <c r="MV31" s="83">
        <v>174.0</v>
      </c>
      <c r="MW31" s="83">
        <v>36.0</v>
      </c>
      <c r="MX31" s="83">
        <v>40.0</v>
      </c>
      <c r="MY31" s="264" t="s">
        <v>96</v>
      </c>
      <c r="MZ31" s="120">
        <v>2.0</v>
      </c>
      <c r="NA31" s="87"/>
      <c r="NB31" s="83">
        <v>15.6</v>
      </c>
      <c r="NC31" s="83">
        <v>5.1</v>
      </c>
      <c r="ND31" s="83">
        <v>280.0</v>
      </c>
      <c r="NE31" s="83">
        <v>34.0</v>
      </c>
      <c r="NF31" s="83">
        <v>43.0</v>
      </c>
      <c r="NG31" s="83">
        <v>42.0</v>
      </c>
      <c r="NH31" s="83">
        <v>5.0</v>
      </c>
      <c r="NI31" s="87"/>
      <c r="NJ31" s="83">
        <v>0.0</v>
      </c>
      <c r="NK31" s="83">
        <v>0.0</v>
      </c>
      <c r="NL31" s="83">
        <v>0.0</v>
      </c>
      <c r="NM31" s="83">
        <v>35.0</v>
      </c>
      <c r="NN31" s="83">
        <v>46.0</v>
      </c>
      <c r="NO31" s="83">
        <v>50.0</v>
      </c>
      <c r="NP31" s="83">
        <v>2.0</v>
      </c>
    </row>
    <row r="32" ht="14.25" customHeight="1">
      <c r="A32" s="49">
        <v>0.791666666666667</v>
      </c>
      <c r="B32" s="50"/>
      <c r="C32" s="51">
        <v>50.03</v>
      </c>
      <c r="D32" s="52">
        <v>333.0</v>
      </c>
      <c r="E32" s="53">
        <v>133.0</v>
      </c>
      <c r="F32" s="53">
        <v>82.0</v>
      </c>
      <c r="G32" s="53">
        <v>17.8</v>
      </c>
      <c r="H32" s="54"/>
      <c r="I32" s="53">
        <v>6.0</v>
      </c>
      <c r="J32" s="53">
        <v>52.0</v>
      </c>
      <c r="K32" s="53">
        <v>51.0</v>
      </c>
      <c r="L32" s="53">
        <v>136.0</v>
      </c>
      <c r="M32" s="53">
        <v>143.0</v>
      </c>
      <c r="N32" s="53">
        <v>32.4</v>
      </c>
      <c r="O32" s="54"/>
      <c r="P32" s="53">
        <v>6.0</v>
      </c>
      <c r="Q32" s="53">
        <v>58.0</v>
      </c>
      <c r="R32" s="53">
        <v>55.0</v>
      </c>
      <c r="S32" s="53">
        <v>336.9</v>
      </c>
      <c r="T32" s="53">
        <v>363.2</v>
      </c>
      <c r="U32" s="53">
        <v>205.9</v>
      </c>
      <c r="V32" s="54"/>
      <c r="W32" s="53">
        <v>332.8</v>
      </c>
      <c r="X32" s="53">
        <v>298.3</v>
      </c>
      <c r="Y32" s="53">
        <v>154.7</v>
      </c>
      <c r="Z32" s="54"/>
      <c r="AA32" s="53">
        <v>336.7</v>
      </c>
      <c r="AB32" s="53">
        <v>414.2</v>
      </c>
      <c r="AC32" s="53">
        <v>235.8</v>
      </c>
      <c r="AD32" s="54"/>
      <c r="AE32" s="53">
        <v>336.9</v>
      </c>
      <c r="AF32" s="53">
        <v>378.5</v>
      </c>
      <c r="AG32" s="53">
        <v>212.2</v>
      </c>
      <c r="AH32" s="54"/>
      <c r="AI32" s="53">
        <v>343.5</v>
      </c>
      <c r="AJ32" s="53">
        <v>494.1</v>
      </c>
      <c r="AK32" s="53">
        <v>289.4</v>
      </c>
      <c r="AL32" s="54"/>
      <c r="AM32" s="53">
        <v>334.5</v>
      </c>
      <c r="AN32" s="53">
        <v>506.4</v>
      </c>
      <c r="AO32" s="53">
        <v>273.4</v>
      </c>
      <c r="AP32" s="54"/>
      <c r="AQ32" s="182">
        <f t="shared" ref="AQ32:AS32" si="50">E32</f>
        <v>133</v>
      </c>
      <c r="AR32" s="54">
        <f t="shared" si="50"/>
        <v>82</v>
      </c>
      <c r="AS32" s="56">
        <f t="shared" si="50"/>
        <v>17.8</v>
      </c>
      <c r="AT32" s="54"/>
      <c r="AU32" s="182">
        <f t="shared" ref="AU32:AW32" si="51">L32</f>
        <v>136</v>
      </c>
      <c r="AV32" s="182">
        <f t="shared" si="51"/>
        <v>143</v>
      </c>
      <c r="AW32" s="54">
        <f t="shared" si="51"/>
        <v>32.4</v>
      </c>
      <c r="AX32" s="54"/>
      <c r="AY32" s="182">
        <f t="shared" si="52"/>
        <v>133</v>
      </c>
      <c r="AZ32" s="54"/>
      <c r="BA32" s="54"/>
      <c r="BB32" s="54"/>
      <c r="BC32" s="89"/>
      <c r="BD32" s="182">
        <v>136.0</v>
      </c>
      <c r="BE32" s="53">
        <v>31.0</v>
      </c>
      <c r="BF32" s="53">
        <v>177.0</v>
      </c>
      <c r="BG32" s="127">
        <v>8.8</v>
      </c>
      <c r="BH32" s="54"/>
      <c r="BI32" s="53">
        <v>2.0</v>
      </c>
      <c r="BJ32" s="53">
        <v>94.0</v>
      </c>
      <c r="BK32" s="53">
        <v>66.0</v>
      </c>
      <c r="BL32" s="89"/>
      <c r="BM32" s="58">
        <v>339.0</v>
      </c>
      <c r="BN32" s="58">
        <v>144.0</v>
      </c>
      <c r="BO32" s="58">
        <v>258.0</v>
      </c>
      <c r="BP32" s="58">
        <v>12.9</v>
      </c>
      <c r="BQ32" s="59"/>
      <c r="BR32" s="58">
        <v>6.0</v>
      </c>
      <c r="BS32" s="58">
        <v>66.0</v>
      </c>
      <c r="BT32" s="58">
        <v>66.0</v>
      </c>
      <c r="BU32" s="59">
        <f t="shared" si="10"/>
        <v>339</v>
      </c>
      <c r="BV32" s="58">
        <v>354.0</v>
      </c>
      <c r="BW32" s="58">
        <v>206.0</v>
      </c>
      <c r="BX32" s="58">
        <v>25.0</v>
      </c>
      <c r="BY32" s="58">
        <v>332.0</v>
      </c>
      <c r="BZ32" s="58">
        <v>377.0</v>
      </c>
      <c r="CA32" s="58">
        <v>207.0</v>
      </c>
      <c r="CB32" s="58">
        <v>22.0</v>
      </c>
      <c r="CC32" s="58" t="s">
        <v>94</v>
      </c>
      <c r="CD32" s="58" t="s">
        <v>94</v>
      </c>
      <c r="CE32" s="58" t="s">
        <v>94</v>
      </c>
      <c r="CF32" s="58" t="s">
        <v>94</v>
      </c>
      <c r="CG32" s="58">
        <v>336.0</v>
      </c>
      <c r="CH32" s="58">
        <v>495.0</v>
      </c>
      <c r="CI32" s="58">
        <v>275.0</v>
      </c>
      <c r="CJ32" s="58">
        <v>13.0</v>
      </c>
      <c r="CK32" s="58">
        <v>349.0</v>
      </c>
      <c r="CL32" s="58">
        <v>234.0</v>
      </c>
      <c r="CM32" s="58">
        <v>129.0</v>
      </c>
      <c r="CN32" s="58">
        <v>9.0</v>
      </c>
      <c r="CO32" s="58">
        <v>330.0</v>
      </c>
      <c r="CP32" s="58">
        <v>246.0</v>
      </c>
      <c r="CQ32" s="58">
        <v>122.0</v>
      </c>
      <c r="CR32" s="58">
        <v>9.0</v>
      </c>
      <c r="CS32" s="58">
        <v>332.0</v>
      </c>
      <c r="CT32" s="58">
        <v>247.0</v>
      </c>
      <c r="CU32" s="58">
        <v>155.0</v>
      </c>
      <c r="CV32" s="58">
        <v>65.0</v>
      </c>
      <c r="CW32" s="58">
        <v>335.0</v>
      </c>
      <c r="CX32" s="58">
        <v>269.0</v>
      </c>
      <c r="CY32" s="58">
        <v>141.0</v>
      </c>
      <c r="CZ32" s="58">
        <v>67.0</v>
      </c>
      <c r="DA32" s="58">
        <v>322.0</v>
      </c>
      <c r="DB32" s="58">
        <v>275.0</v>
      </c>
      <c r="DC32" s="58">
        <v>141.0</v>
      </c>
      <c r="DD32" s="58">
        <v>48.0</v>
      </c>
      <c r="DE32" s="59">
        <f t="shared" si="11"/>
        <v>144</v>
      </c>
      <c r="DF32" s="58">
        <v>35.0</v>
      </c>
      <c r="DG32" s="59">
        <f t="shared" ref="DG32:DH32" si="53">BO32</f>
        <v>258</v>
      </c>
      <c r="DH32" s="59">
        <f t="shared" si="53"/>
        <v>12.9</v>
      </c>
      <c r="DI32" s="59"/>
      <c r="DJ32" s="58">
        <v>7.0</v>
      </c>
      <c r="DK32" s="58">
        <v>58.0</v>
      </c>
      <c r="DL32" s="58">
        <v>54.0</v>
      </c>
      <c r="DM32" s="89"/>
      <c r="DN32" s="61">
        <v>337.0</v>
      </c>
      <c r="DO32" s="61">
        <v>139.0</v>
      </c>
      <c r="DP32" s="61">
        <v>44.13</v>
      </c>
      <c r="DQ32" s="61">
        <v>24.4</v>
      </c>
      <c r="DR32" s="61">
        <v>7.2</v>
      </c>
      <c r="DS32" s="61">
        <v>8.0</v>
      </c>
      <c r="DT32" s="61">
        <v>44.0</v>
      </c>
      <c r="DU32" s="61">
        <v>48.9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337.0</v>
      </c>
      <c r="EF32" s="226">
        <v>135.0</v>
      </c>
      <c r="EG32" s="226">
        <v>86.0</v>
      </c>
      <c r="EH32" s="226">
        <v>3.5</v>
      </c>
      <c r="EI32" s="64"/>
      <c r="EJ32" s="226">
        <v>9.0</v>
      </c>
      <c r="EK32" s="226">
        <v>52.0</v>
      </c>
      <c r="EL32" s="226">
        <v>56.0</v>
      </c>
      <c r="EM32" s="226">
        <v>135.0</v>
      </c>
      <c r="EN32" s="226">
        <v>104.0</v>
      </c>
      <c r="EO32" s="226">
        <v>4.6</v>
      </c>
      <c r="EP32" s="64"/>
      <c r="EQ32" s="226">
        <v>9.0</v>
      </c>
      <c r="ER32" s="226">
        <v>53.0</v>
      </c>
      <c r="ES32" s="226">
        <v>56.0</v>
      </c>
      <c r="ET32" s="226">
        <v>336.0</v>
      </c>
      <c r="EU32" s="226">
        <v>0.0</v>
      </c>
      <c r="EV32" s="226">
        <v>0.0</v>
      </c>
      <c r="EW32" s="226">
        <v>0.0</v>
      </c>
      <c r="EX32" s="226">
        <v>334.0</v>
      </c>
      <c r="EY32" s="226">
        <v>261.0</v>
      </c>
      <c r="EZ32" s="226">
        <v>149.4</v>
      </c>
      <c r="FA32" s="226">
        <v>9.2</v>
      </c>
      <c r="FB32" s="226">
        <v>336.0</v>
      </c>
      <c r="FC32" s="226">
        <v>0.0</v>
      </c>
      <c r="FD32" s="226">
        <v>0.0</v>
      </c>
      <c r="FE32" s="226">
        <v>0.0</v>
      </c>
      <c r="FF32" s="226">
        <v>334.0</v>
      </c>
      <c r="FG32" s="226">
        <v>261.0</v>
      </c>
      <c r="FH32" s="226">
        <v>149.0</v>
      </c>
      <c r="FI32" s="226">
        <v>10.0</v>
      </c>
      <c r="FJ32" s="226">
        <v>337.0</v>
      </c>
      <c r="FK32" s="226">
        <v>250.0</v>
      </c>
      <c r="FL32" s="226">
        <v>141.7</v>
      </c>
      <c r="FM32" s="64"/>
      <c r="FN32" s="226">
        <v>337.0</v>
      </c>
      <c r="FO32" s="226">
        <v>265.0</v>
      </c>
      <c r="FP32" s="226">
        <v>141.5</v>
      </c>
      <c r="FQ32" s="226">
        <v>20.1</v>
      </c>
      <c r="FR32" s="226">
        <v>135.0</v>
      </c>
      <c r="FS32" s="64"/>
      <c r="FT32" s="226">
        <v>14.4</v>
      </c>
      <c r="FU32" s="64"/>
      <c r="FV32" s="226">
        <v>135.0</v>
      </c>
      <c r="FW32" s="64"/>
      <c r="FX32" s="64"/>
      <c r="FY32" s="64"/>
      <c r="FZ32" s="89"/>
      <c r="GA32" s="65">
        <v>336.0</v>
      </c>
      <c r="GB32" s="66">
        <v>465.56</v>
      </c>
      <c r="GC32" s="66">
        <v>283.43</v>
      </c>
      <c r="GD32" s="66">
        <v>28.81</v>
      </c>
      <c r="GE32" s="66">
        <v>336.0</v>
      </c>
      <c r="GF32" s="66">
        <v>492.52</v>
      </c>
      <c r="GG32" s="66">
        <v>279.75</v>
      </c>
      <c r="GH32" s="66">
        <v>34.17</v>
      </c>
      <c r="GI32" s="66">
        <v>336.0</v>
      </c>
      <c r="GJ32" s="66">
        <v>253.95</v>
      </c>
      <c r="GK32" s="66">
        <v>141.88</v>
      </c>
      <c r="GL32" s="66">
        <v>23.2</v>
      </c>
      <c r="GM32" s="66">
        <v>336.0</v>
      </c>
      <c r="GN32" s="66">
        <v>233.53</v>
      </c>
      <c r="GO32" s="66">
        <v>141.88</v>
      </c>
      <c r="GP32" s="66">
        <v>31.33</v>
      </c>
      <c r="GQ32" s="66">
        <v>336.0</v>
      </c>
      <c r="GR32" s="66">
        <v>220.69</v>
      </c>
      <c r="GS32" s="66">
        <v>137.61</v>
      </c>
      <c r="GT32" s="66">
        <v>0.0</v>
      </c>
      <c r="GU32" s="66">
        <v>336.0</v>
      </c>
      <c r="GV32" s="66">
        <v>241.64</v>
      </c>
      <c r="GW32" s="66">
        <v>136.94</v>
      </c>
      <c r="GX32" s="66">
        <v>3.27</v>
      </c>
      <c r="GY32" s="89"/>
      <c r="GZ32" s="98" t="s">
        <v>91</v>
      </c>
      <c r="HA32" s="99" t="s">
        <v>92</v>
      </c>
      <c r="HB32" s="98">
        <v>130.0</v>
      </c>
      <c r="HC32" s="97">
        <f t="shared" ref="HC32:HC37" si="57">HB32/20</f>
        <v>6.5</v>
      </c>
      <c r="HD32" s="97">
        <f t="shared" ref="HD32:HD37" si="58">HC32*0.4</f>
        <v>2.6</v>
      </c>
      <c r="HE32" s="98">
        <v>8.0</v>
      </c>
      <c r="HF32" s="99">
        <v>60.0</v>
      </c>
      <c r="HG32" s="99">
        <v>58.0</v>
      </c>
      <c r="HH32" s="98" t="s">
        <v>91</v>
      </c>
      <c r="HI32" s="99" t="s">
        <v>92</v>
      </c>
      <c r="HJ32" s="98">
        <v>186.0</v>
      </c>
      <c r="HK32" s="97">
        <f t="shared" ref="HK32:HK37" si="59">HJ32/20</f>
        <v>9.3</v>
      </c>
      <c r="HL32" s="97">
        <f t="shared" ref="HL32:HL37" si="60">HK32*0.4</f>
        <v>3.72</v>
      </c>
      <c r="HM32" s="98">
        <v>5.0</v>
      </c>
      <c r="HN32" s="99">
        <v>64.0</v>
      </c>
      <c r="HO32" s="99">
        <v>62.0</v>
      </c>
      <c r="HP32" s="98" t="s">
        <v>91</v>
      </c>
      <c r="HQ32" s="99" t="s">
        <v>92</v>
      </c>
      <c r="HR32" s="98">
        <v>100.0</v>
      </c>
      <c r="HS32" s="97">
        <f t="shared" ref="HS32:HS37" si="61">HR32/20</f>
        <v>5</v>
      </c>
      <c r="HT32" s="97">
        <f t="shared" ref="HT32:HT37" si="62">HS32*0.4</f>
        <v>2</v>
      </c>
      <c r="HU32" s="98">
        <v>7.0</v>
      </c>
      <c r="HV32" s="99">
        <v>60.0</v>
      </c>
      <c r="HW32" s="99">
        <v>60.0</v>
      </c>
      <c r="HX32" s="89"/>
      <c r="HY32" s="72">
        <v>134.0</v>
      </c>
      <c r="HZ32" s="72">
        <v>33.0</v>
      </c>
      <c r="IA32" s="72">
        <v>132.0</v>
      </c>
      <c r="IB32" s="72">
        <v>6.6</v>
      </c>
      <c r="IC32" s="73"/>
      <c r="ID32" s="72">
        <v>2.0</v>
      </c>
      <c r="IE32" s="72">
        <v>66.0</v>
      </c>
      <c r="IF32" s="72">
        <v>44.0</v>
      </c>
      <c r="IG32" s="89"/>
      <c r="IH32" s="75">
        <v>135.0</v>
      </c>
      <c r="II32" s="75">
        <v>31.8</v>
      </c>
      <c r="IJ32" s="75">
        <v>222.0</v>
      </c>
      <c r="IK32" s="75">
        <v>10.9</v>
      </c>
      <c r="IL32" s="75">
        <v>12.0</v>
      </c>
      <c r="IM32" s="75">
        <v>6.0</v>
      </c>
      <c r="IN32" s="75">
        <v>47.0</v>
      </c>
      <c r="IO32" s="75">
        <v>47.0</v>
      </c>
      <c r="IP32" s="75">
        <v>135.0</v>
      </c>
      <c r="IQ32" s="75">
        <v>32.4</v>
      </c>
      <c r="IR32" s="75">
        <v>112.0</v>
      </c>
      <c r="IS32" s="75">
        <v>5.7</v>
      </c>
      <c r="IT32" s="75">
        <v>6.3</v>
      </c>
      <c r="IU32" s="75">
        <v>12.0</v>
      </c>
      <c r="IV32" s="75">
        <v>50.0</v>
      </c>
      <c r="IW32" s="75">
        <v>50.0</v>
      </c>
      <c r="IX32" s="89"/>
      <c r="IY32" s="76">
        <v>138.91</v>
      </c>
      <c r="IZ32" s="76">
        <v>34.53</v>
      </c>
      <c r="JA32" s="76">
        <v>411.0</v>
      </c>
      <c r="JB32" s="76">
        <v>20.55</v>
      </c>
      <c r="JC32" s="76">
        <v>7.13</v>
      </c>
      <c r="JD32" s="149">
        <v>3.0</v>
      </c>
      <c r="JE32" s="76">
        <v>67.56</v>
      </c>
      <c r="JF32" s="76">
        <v>47.32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136.0</v>
      </c>
      <c r="JQ32" s="78">
        <v>32.0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47.0</v>
      </c>
      <c r="JW32" s="78">
        <v>46.0</v>
      </c>
      <c r="JX32" s="78">
        <v>136.0</v>
      </c>
      <c r="JY32" s="78">
        <v>33.9</v>
      </c>
      <c r="JZ32" s="78">
        <v>131.0</v>
      </c>
      <c r="KA32" s="78">
        <v>7.3</v>
      </c>
      <c r="KB32" s="78">
        <v>2.4</v>
      </c>
      <c r="KC32" s="150">
        <v>2.0</v>
      </c>
      <c r="KD32" s="78">
        <v>53.0</v>
      </c>
      <c r="KE32" s="78">
        <v>52.0</v>
      </c>
      <c r="KF32" s="89"/>
      <c r="KG32" s="79">
        <v>138.0</v>
      </c>
      <c r="KH32" s="238">
        <v>34.0</v>
      </c>
      <c r="KI32" s="238" t="s">
        <v>98</v>
      </c>
      <c r="KJ32" s="238" t="s">
        <v>98</v>
      </c>
      <c r="KK32" s="79"/>
      <c r="KL32" s="79">
        <v>1.0</v>
      </c>
      <c r="KM32" s="79">
        <v>50.0</v>
      </c>
      <c r="KN32" s="79">
        <v>50.0</v>
      </c>
      <c r="KO32" s="79">
        <v>138.0</v>
      </c>
      <c r="KP32" s="235">
        <v>34.0</v>
      </c>
      <c r="KQ32" s="235">
        <v>3.0</v>
      </c>
      <c r="KR32" s="235">
        <v>0.2</v>
      </c>
      <c r="KS32" s="79"/>
      <c r="KT32" s="79">
        <v>1.0</v>
      </c>
      <c r="KU32" s="79">
        <v>50.0</v>
      </c>
      <c r="KV32" s="79">
        <v>48.0</v>
      </c>
      <c r="KW32" s="89"/>
      <c r="KX32" s="81">
        <v>132.0</v>
      </c>
      <c r="KY32" s="81">
        <v>32.0</v>
      </c>
      <c r="KZ32" s="81">
        <v>216.0</v>
      </c>
      <c r="LA32" s="81">
        <v>10.6</v>
      </c>
      <c r="LB32" s="81">
        <v>2.3</v>
      </c>
      <c r="LC32" s="81">
        <v>3.0</v>
      </c>
      <c r="LD32" s="81">
        <v>55.0</v>
      </c>
      <c r="LE32" s="81">
        <v>55.0</v>
      </c>
      <c r="LF32" s="81">
        <v>132.0</v>
      </c>
      <c r="LG32" s="81">
        <v>32.0</v>
      </c>
      <c r="LH32" s="81">
        <v>322.0</v>
      </c>
      <c r="LI32" s="81">
        <v>15.8</v>
      </c>
      <c r="LJ32" s="81">
        <v>5.0</v>
      </c>
      <c r="LK32" s="81">
        <v>5.0</v>
      </c>
      <c r="LL32" s="81">
        <v>56.0</v>
      </c>
      <c r="LM32" s="81">
        <v>55.0</v>
      </c>
      <c r="LN32" s="89"/>
      <c r="LO32" s="83">
        <v>335.0</v>
      </c>
      <c r="LP32" s="82">
        <v>249.0</v>
      </c>
      <c r="LQ32" s="82">
        <v>138.0</v>
      </c>
      <c r="LR32" s="83">
        <v>69.0</v>
      </c>
      <c r="LS32" s="82">
        <v>326.0</v>
      </c>
      <c r="LT32" s="83">
        <v>50.0</v>
      </c>
      <c r="LU32" s="83">
        <v>5.0</v>
      </c>
      <c r="LV32" s="83">
        <v>141.0</v>
      </c>
      <c r="LW32" s="83">
        <v>91.0</v>
      </c>
      <c r="LX32" s="83">
        <v>58.0</v>
      </c>
      <c r="LY32" s="83">
        <v>54.0</v>
      </c>
      <c r="LZ32" s="83">
        <v>12.0</v>
      </c>
      <c r="MA32" s="83">
        <v>88.0</v>
      </c>
      <c r="MB32" s="83">
        <v>2.5</v>
      </c>
      <c r="MC32" s="83">
        <v>145.0</v>
      </c>
      <c r="MD32" s="83">
        <v>158.0</v>
      </c>
      <c r="ME32" s="83">
        <v>73.0</v>
      </c>
      <c r="MF32" s="83">
        <v>62.0</v>
      </c>
      <c r="MG32" s="83">
        <v>12.0</v>
      </c>
      <c r="MH32" s="83">
        <v>0.0</v>
      </c>
      <c r="MI32" s="83">
        <v>0.0</v>
      </c>
      <c r="MJ32" s="83">
        <v>119.0</v>
      </c>
      <c r="MK32" s="83">
        <v>0.0</v>
      </c>
      <c r="ML32" s="83">
        <v>52.0</v>
      </c>
      <c r="MM32" s="83">
        <v>52.0</v>
      </c>
      <c r="MN32" s="83">
        <v>5.0</v>
      </c>
      <c r="MO32" s="86"/>
      <c r="MP32" s="87"/>
      <c r="MQ32" s="87"/>
      <c r="MR32" s="87"/>
      <c r="MS32" s="87"/>
      <c r="MT32" s="83">
        <v>10.3</v>
      </c>
      <c r="MU32" s="83">
        <v>5.9</v>
      </c>
      <c r="MV32" s="83">
        <v>180.0</v>
      </c>
      <c r="MW32" s="83">
        <v>36.0</v>
      </c>
      <c r="MX32" s="83">
        <v>46.0</v>
      </c>
      <c r="MY32" s="264" t="s">
        <v>96</v>
      </c>
      <c r="MZ32" s="120">
        <v>2.0</v>
      </c>
      <c r="NA32" s="87"/>
      <c r="NB32" s="83">
        <v>9.6</v>
      </c>
      <c r="NC32" s="83">
        <v>3.4</v>
      </c>
      <c r="ND32" s="83">
        <v>169.0</v>
      </c>
      <c r="NE32" s="83">
        <v>35.0</v>
      </c>
      <c r="NF32" s="83">
        <v>54.0</v>
      </c>
      <c r="NG32" s="83">
        <v>52.0</v>
      </c>
      <c r="NH32" s="120">
        <v>5.0</v>
      </c>
      <c r="NI32" s="87"/>
      <c r="NJ32" s="83">
        <v>0.0</v>
      </c>
      <c r="NK32" s="83">
        <v>0.0</v>
      </c>
      <c r="NL32" s="83">
        <v>0.0</v>
      </c>
      <c r="NM32" s="83">
        <v>35.0</v>
      </c>
      <c r="NN32" s="83">
        <v>56.0</v>
      </c>
      <c r="NO32" s="83">
        <v>58.0</v>
      </c>
      <c r="NP32" s="83">
        <v>2.0</v>
      </c>
    </row>
    <row r="33" ht="14.25" customHeight="1">
      <c r="A33" s="49">
        <v>0.833333333333334</v>
      </c>
      <c r="B33" s="50"/>
      <c r="C33" s="51">
        <v>50.01</v>
      </c>
      <c r="D33" s="52">
        <v>337.0</v>
      </c>
      <c r="E33" s="53">
        <v>134.0</v>
      </c>
      <c r="F33" s="53">
        <v>96.0</v>
      </c>
      <c r="G33" s="53">
        <v>17.5</v>
      </c>
      <c r="H33" s="54"/>
      <c r="I33" s="53">
        <v>6.0</v>
      </c>
      <c r="J33" s="53">
        <v>52.0</v>
      </c>
      <c r="K33" s="53">
        <v>51.0</v>
      </c>
      <c r="L33" s="53">
        <v>138.0</v>
      </c>
      <c r="M33" s="53">
        <v>112.0</v>
      </c>
      <c r="N33" s="53">
        <v>23.1</v>
      </c>
      <c r="O33" s="54"/>
      <c r="P33" s="53">
        <v>6.0</v>
      </c>
      <c r="Q33" s="53">
        <v>58.0</v>
      </c>
      <c r="R33" s="53">
        <v>52.0</v>
      </c>
      <c r="S33" s="53">
        <v>340.1</v>
      </c>
      <c r="T33" s="53">
        <v>351.9</v>
      </c>
      <c r="U33" s="53">
        <v>202.9</v>
      </c>
      <c r="V33" s="54"/>
      <c r="W33" s="53">
        <v>335.9</v>
      </c>
      <c r="X33" s="53">
        <v>290.4</v>
      </c>
      <c r="Y33" s="53">
        <v>152.4</v>
      </c>
      <c r="Z33" s="54"/>
      <c r="AA33" s="53">
        <v>340.2</v>
      </c>
      <c r="AB33" s="53">
        <v>373.7</v>
      </c>
      <c r="AC33" s="53">
        <v>214.1</v>
      </c>
      <c r="AD33" s="54"/>
      <c r="AE33" s="53">
        <v>339.9</v>
      </c>
      <c r="AF33" s="53">
        <v>343.4</v>
      </c>
      <c r="AG33" s="53">
        <v>196.8</v>
      </c>
      <c r="AH33" s="54"/>
      <c r="AI33" s="53">
        <v>347.6</v>
      </c>
      <c r="AJ33" s="53">
        <v>451.4</v>
      </c>
      <c r="AK33" s="53">
        <v>267.4</v>
      </c>
      <c r="AL33" s="54"/>
      <c r="AM33" s="53">
        <v>338.1</v>
      </c>
      <c r="AN33" s="53">
        <v>465.8</v>
      </c>
      <c r="AO33" s="53">
        <v>253.7</v>
      </c>
      <c r="AP33" s="54"/>
      <c r="AQ33" s="182">
        <f t="shared" ref="AQ33:AS33" si="54">E33</f>
        <v>134</v>
      </c>
      <c r="AR33" s="54">
        <f t="shared" si="54"/>
        <v>96</v>
      </c>
      <c r="AS33" s="56">
        <f t="shared" si="54"/>
        <v>17.5</v>
      </c>
      <c r="AT33" s="54"/>
      <c r="AU33" s="182">
        <f t="shared" ref="AU33:AW33" si="55">L33</f>
        <v>138</v>
      </c>
      <c r="AV33" s="182">
        <f t="shared" si="55"/>
        <v>112</v>
      </c>
      <c r="AW33" s="54">
        <f t="shared" si="55"/>
        <v>23.1</v>
      </c>
      <c r="AX33" s="54"/>
      <c r="AY33" s="182">
        <f t="shared" si="52"/>
        <v>134</v>
      </c>
      <c r="AZ33" s="54"/>
      <c r="BA33" s="54"/>
      <c r="BB33" s="54"/>
      <c r="BC33" s="89"/>
      <c r="BD33" s="182">
        <v>138.0</v>
      </c>
      <c r="BE33" s="53">
        <v>31.0</v>
      </c>
      <c r="BF33" s="53">
        <v>157.0</v>
      </c>
      <c r="BG33" s="127">
        <v>7.8</v>
      </c>
      <c r="BH33" s="54"/>
      <c r="BI33" s="53">
        <v>2.0</v>
      </c>
      <c r="BJ33" s="53">
        <v>94.0</v>
      </c>
      <c r="BK33" s="53">
        <v>66.0</v>
      </c>
      <c r="BL33" s="89"/>
      <c r="BM33" s="58">
        <v>340.0</v>
      </c>
      <c r="BN33" s="58">
        <v>144.0</v>
      </c>
      <c r="BO33" s="58">
        <v>262.0</v>
      </c>
      <c r="BP33" s="58">
        <v>13.1</v>
      </c>
      <c r="BQ33" s="59"/>
      <c r="BR33" s="58">
        <v>6.0</v>
      </c>
      <c r="BS33" s="58">
        <v>66.0</v>
      </c>
      <c r="BT33" s="58">
        <v>64.0</v>
      </c>
      <c r="BU33" s="59">
        <f t="shared" si="10"/>
        <v>340</v>
      </c>
      <c r="BV33" s="58">
        <v>356.0</v>
      </c>
      <c r="BW33" s="58">
        <v>206.0</v>
      </c>
      <c r="BX33" s="58">
        <v>34.0</v>
      </c>
      <c r="BY33" s="58">
        <v>333.0</v>
      </c>
      <c r="BZ33" s="58">
        <v>378.0</v>
      </c>
      <c r="CA33" s="58">
        <v>209.0</v>
      </c>
      <c r="CB33" s="58">
        <v>30.0</v>
      </c>
      <c r="CC33" s="58" t="s">
        <v>94</v>
      </c>
      <c r="CD33" s="58" t="s">
        <v>94</v>
      </c>
      <c r="CE33" s="58" t="s">
        <v>94</v>
      </c>
      <c r="CF33" s="58" t="s">
        <v>94</v>
      </c>
      <c r="CG33" s="58">
        <v>337.0</v>
      </c>
      <c r="CH33" s="58">
        <v>431.0</v>
      </c>
      <c r="CI33" s="58">
        <v>253.0</v>
      </c>
      <c r="CJ33" s="58">
        <v>18.0</v>
      </c>
      <c r="CK33" s="58">
        <v>348.0</v>
      </c>
      <c r="CL33" s="58">
        <v>244.0</v>
      </c>
      <c r="CM33" s="58">
        <v>134.0</v>
      </c>
      <c r="CN33" s="58">
        <v>9.0</v>
      </c>
      <c r="CO33" s="58">
        <v>331.0</v>
      </c>
      <c r="CP33" s="58">
        <v>252.0</v>
      </c>
      <c r="CQ33" s="58">
        <v>124.0</v>
      </c>
      <c r="CR33" s="58">
        <v>10.0</v>
      </c>
      <c r="CS33" s="58">
        <v>333.0</v>
      </c>
      <c r="CT33" s="58">
        <v>253.0</v>
      </c>
      <c r="CU33" s="58">
        <v>160.0</v>
      </c>
      <c r="CV33" s="58">
        <v>69.0</v>
      </c>
      <c r="CW33" s="58">
        <v>336.0</v>
      </c>
      <c r="CX33" s="58">
        <v>247.0</v>
      </c>
      <c r="CY33" s="58">
        <v>121.0</v>
      </c>
      <c r="CZ33" s="58">
        <v>67.0</v>
      </c>
      <c r="DA33" s="58">
        <v>322.0</v>
      </c>
      <c r="DB33" s="58">
        <v>250.0</v>
      </c>
      <c r="DC33" s="58">
        <v>122.0</v>
      </c>
      <c r="DD33" s="58">
        <v>60.0</v>
      </c>
      <c r="DE33" s="59">
        <f t="shared" si="11"/>
        <v>144</v>
      </c>
      <c r="DF33" s="58">
        <v>34.8</v>
      </c>
      <c r="DG33" s="59">
        <f t="shared" ref="DG33:DH33" si="56">BO33</f>
        <v>262</v>
      </c>
      <c r="DH33" s="59">
        <f t="shared" si="56"/>
        <v>13.1</v>
      </c>
      <c r="DI33" s="59"/>
      <c r="DJ33" s="58">
        <v>7.0</v>
      </c>
      <c r="DK33" s="58">
        <v>58.0</v>
      </c>
      <c r="DL33" s="58">
        <v>54.0</v>
      </c>
      <c r="DM33" s="89"/>
      <c r="DN33" s="61">
        <v>337.0</v>
      </c>
      <c r="DO33" s="61">
        <v>140.0</v>
      </c>
      <c r="DP33" s="61">
        <v>37.1</v>
      </c>
      <c r="DQ33" s="61">
        <v>21.0</v>
      </c>
      <c r="DR33" s="61">
        <v>4.9</v>
      </c>
      <c r="DS33" s="61">
        <v>8.0</v>
      </c>
      <c r="DT33" s="61">
        <v>42.0</v>
      </c>
      <c r="DU33" s="61">
        <v>47.5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340.0</v>
      </c>
      <c r="EF33" s="226">
        <v>136.0</v>
      </c>
      <c r="EG33" s="226">
        <v>114.0</v>
      </c>
      <c r="EH33" s="226">
        <v>4.8</v>
      </c>
      <c r="EI33" s="64"/>
      <c r="EJ33" s="226">
        <v>9.0</v>
      </c>
      <c r="EK33" s="226">
        <v>51.0</v>
      </c>
      <c r="EL33" s="226">
        <v>54.0</v>
      </c>
      <c r="EM33" s="226">
        <v>136.0</v>
      </c>
      <c r="EN33" s="226">
        <v>104.0</v>
      </c>
      <c r="EO33" s="226">
        <v>4.7</v>
      </c>
      <c r="EP33" s="64"/>
      <c r="EQ33" s="226">
        <v>9.0</v>
      </c>
      <c r="ER33" s="226">
        <v>52.0</v>
      </c>
      <c r="ES33" s="226">
        <v>55.0</v>
      </c>
      <c r="ET33" s="226">
        <v>338.0</v>
      </c>
      <c r="EU33" s="226">
        <v>0.0</v>
      </c>
      <c r="EV33" s="226">
        <v>0.0</v>
      </c>
      <c r="EW33" s="226">
        <v>0.0</v>
      </c>
      <c r="EX33" s="226">
        <v>337.0</v>
      </c>
      <c r="EY33" s="226">
        <v>256.0</v>
      </c>
      <c r="EZ33" s="226">
        <v>147.5</v>
      </c>
      <c r="FA33" s="226">
        <v>7.8</v>
      </c>
      <c r="FB33" s="226">
        <v>337.0</v>
      </c>
      <c r="FC33" s="226">
        <v>0.0</v>
      </c>
      <c r="FD33" s="226">
        <v>0.0</v>
      </c>
      <c r="FE33" s="226">
        <v>0.0</v>
      </c>
      <c r="FF33" s="226">
        <v>337.0</v>
      </c>
      <c r="FG33" s="226">
        <v>259.0</v>
      </c>
      <c r="FH33" s="226">
        <v>149.3</v>
      </c>
      <c r="FI33" s="226">
        <v>13.5</v>
      </c>
      <c r="FJ33" s="226">
        <v>340.0</v>
      </c>
      <c r="FK33" s="226">
        <v>242.0</v>
      </c>
      <c r="FL33" s="226">
        <v>138.6</v>
      </c>
      <c r="FM33" s="64"/>
      <c r="FN33" s="226">
        <v>340.0</v>
      </c>
      <c r="FO33" s="226">
        <v>258.0</v>
      </c>
      <c r="FP33" s="226">
        <v>138.2</v>
      </c>
      <c r="FQ33" s="226">
        <v>19.2</v>
      </c>
      <c r="FR33" s="226">
        <v>136.0</v>
      </c>
      <c r="FS33" s="64"/>
      <c r="FT33" s="226">
        <v>16.1</v>
      </c>
      <c r="FU33" s="64"/>
      <c r="FV33" s="226">
        <v>136.0</v>
      </c>
      <c r="FW33" s="64"/>
      <c r="FX33" s="64"/>
      <c r="FY33" s="64"/>
      <c r="FZ33" s="89"/>
      <c r="GA33" s="65">
        <v>339.0</v>
      </c>
      <c r="GB33" s="66">
        <v>42306.0</v>
      </c>
      <c r="GC33" s="66">
        <v>261.57</v>
      </c>
      <c r="GD33" s="66">
        <v>20.19</v>
      </c>
      <c r="GE33" s="66">
        <v>339.0</v>
      </c>
      <c r="GF33" s="66">
        <v>450.46</v>
      </c>
      <c r="GG33" s="66">
        <v>259.56</v>
      </c>
      <c r="GH33" s="66">
        <v>24.71</v>
      </c>
      <c r="GI33" s="66">
        <v>339.0</v>
      </c>
      <c r="GJ33" s="66">
        <v>195.78</v>
      </c>
      <c r="GK33" s="66">
        <v>123.88</v>
      </c>
      <c r="GL33" s="66">
        <v>6.96</v>
      </c>
      <c r="GM33" s="66">
        <v>339.0</v>
      </c>
      <c r="GN33" s="66">
        <v>224.65</v>
      </c>
      <c r="GO33" s="66">
        <v>138.12</v>
      </c>
      <c r="GP33" s="66">
        <v>31.07</v>
      </c>
      <c r="GQ33" s="66">
        <v>339.0</v>
      </c>
      <c r="GR33" s="66">
        <v>193.37</v>
      </c>
      <c r="GS33" s="66">
        <v>121.03</v>
      </c>
      <c r="GT33" s="66">
        <v>7.62</v>
      </c>
      <c r="GU33" s="66">
        <v>339.0</v>
      </c>
      <c r="GV33" s="66">
        <v>210.43</v>
      </c>
      <c r="GW33" s="66">
        <v>119.86</v>
      </c>
      <c r="GX33" s="66">
        <v>5.78</v>
      </c>
      <c r="GY33" s="89"/>
      <c r="GZ33" s="98" t="s">
        <v>91</v>
      </c>
      <c r="HA33" s="99" t="s">
        <v>92</v>
      </c>
      <c r="HB33" s="98">
        <v>124.0</v>
      </c>
      <c r="HC33" s="97">
        <f t="shared" si="57"/>
        <v>6.2</v>
      </c>
      <c r="HD33" s="97">
        <f t="shared" si="58"/>
        <v>2.48</v>
      </c>
      <c r="HE33" s="98">
        <v>8.0</v>
      </c>
      <c r="HF33" s="99">
        <v>60.0</v>
      </c>
      <c r="HG33" s="99">
        <v>58.0</v>
      </c>
      <c r="HH33" s="98" t="s">
        <v>91</v>
      </c>
      <c r="HI33" s="99" t="s">
        <v>92</v>
      </c>
      <c r="HJ33" s="98">
        <v>190.0</v>
      </c>
      <c r="HK33" s="97">
        <f t="shared" si="59"/>
        <v>9.5</v>
      </c>
      <c r="HL33" s="97">
        <f t="shared" si="60"/>
        <v>3.8</v>
      </c>
      <c r="HM33" s="98">
        <v>5.0</v>
      </c>
      <c r="HN33" s="99">
        <v>64.0</v>
      </c>
      <c r="HO33" s="99">
        <v>62.0</v>
      </c>
      <c r="HP33" s="98" t="s">
        <v>91</v>
      </c>
      <c r="HQ33" s="99" t="s">
        <v>92</v>
      </c>
      <c r="HR33" s="98">
        <v>222.0</v>
      </c>
      <c r="HS33" s="97">
        <f t="shared" si="61"/>
        <v>11.1</v>
      </c>
      <c r="HT33" s="97">
        <f t="shared" si="62"/>
        <v>4.44</v>
      </c>
      <c r="HU33" s="98">
        <v>7.0</v>
      </c>
      <c r="HV33" s="99">
        <v>60.0</v>
      </c>
      <c r="HW33" s="99">
        <v>60.0</v>
      </c>
      <c r="HX33" s="89"/>
      <c r="HY33" s="72">
        <v>134.0</v>
      </c>
      <c r="HZ33" s="72">
        <v>33.0</v>
      </c>
      <c r="IA33" s="72">
        <v>126.0</v>
      </c>
      <c r="IB33" s="72">
        <v>6.3</v>
      </c>
      <c r="IC33" s="73"/>
      <c r="ID33" s="72">
        <v>2.0</v>
      </c>
      <c r="IE33" s="72">
        <v>66.0</v>
      </c>
      <c r="IF33" s="72">
        <v>44.0</v>
      </c>
      <c r="IG33" s="89"/>
      <c r="IH33" s="75">
        <v>136.0</v>
      </c>
      <c r="II33" s="75">
        <v>33.2</v>
      </c>
      <c r="IJ33" s="75">
        <v>126.0</v>
      </c>
      <c r="IK33" s="75">
        <v>6.3</v>
      </c>
      <c r="IL33" s="75">
        <v>7.1</v>
      </c>
      <c r="IM33" s="75">
        <v>6.0</v>
      </c>
      <c r="IN33" s="75">
        <v>50.0</v>
      </c>
      <c r="IO33" s="75">
        <v>51.0</v>
      </c>
      <c r="IP33" s="75">
        <v>135.0</v>
      </c>
      <c r="IQ33" s="75">
        <v>33.4</v>
      </c>
      <c r="IR33" s="75">
        <v>130.0</v>
      </c>
      <c r="IS33" s="75">
        <v>6.6</v>
      </c>
      <c r="IT33" s="75">
        <v>7.3</v>
      </c>
      <c r="IU33" s="75">
        <v>12.0</v>
      </c>
      <c r="IV33" s="75">
        <v>50.0</v>
      </c>
      <c r="IW33" s="75">
        <v>52.0</v>
      </c>
      <c r="IX33" s="89"/>
      <c r="IY33" s="76">
        <v>139.1</v>
      </c>
      <c r="IZ33" s="76">
        <v>34.74</v>
      </c>
      <c r="JA33" s="76">
        <v>362.6</v>
      </c>
      <c r="JB33" s="76">
        <v>18.13</v>
      </c>
      <c r="JC33" s="76">
        <v>5.27</v>
      </c>
      <c r="JD33" s="149">
        <v>3.0</v>
      </c>
      <c r="JE33" s="76">
        <v>62.71</v>
      </c>
      <c r="JF33" s="76">
        <v>49.08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136.0</v>
      </c>
      <c r="JQ33" s="78">
        <v>32.0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44.0</v>
      </c>
      <c r="JW33" s="78">
        <v>44.0</v>
      </c>
      <c r="JX33" s="78">
        <v>136.0</v>
      </c>
      <c r="JY33" s="78">
        <v>34.0</v>
      </c>
      <c r="JZ33" s="78">
        <v>129.0</v>
      </c>
      <c r="KA33" s="78">
        <v>7.0</v>
      </c>
      <c r="KB33" s="78">
        <v>2.4</v>
      </c>
      <c r="KC33" s="150">
        <v>2.0</v>
      </c>
      <c r="KD33" s="78">
        <v>51.0</v>
      </c>
      <c r="KE33" s="78">
        <v>50.0</v>
      </c>
      <c r="KF33" s="89"/>
      <c r="KG33" s="79">
        <v>137.0</v>
      </c>
      <c r="KH33" s="238">
        <v>33.0</v>
      </c>
      <c r="KI33" s="238">
        <v>51.0</v>
      </c>
      <c r="KJ33" s="238">
        <v>2.7</v>
      </c>
      <c r="KK33" s="79"/>
      <c r="KL33" s="79">
        <v>1.0</v>
      </c>
      <c r="KM33" s="79">
        <v>50.0</v>
      </c>
      <c r="KN33" s="79">
        <v>50.0</v>
      </c>
      <c r="KO33" s="79">
        <v>137.0</v>
      </c>
      <c r="KP33" s="235">
        <v>33.0</v>
      </c>
      <c r="KQ33" s="235">
        <v>36.0</v>
      </c>
      <c r="KR33" s="235">
        <v>1.9</v>
      </c>
      <c r="KS33" s="79"/>
      <c r="KT33" s="79">
        <v>1.0</v>
      </c>
      <c r="KU33" s="79">
        <v>50.0</v>
      </c>
      <c r="KV33" s="79">
        <v>48.0</v>
      </c>
      <c r="KW33" s="89"/>
      <c r="KX33" s="81">
        <v>130.0</v>
      </c>
      <c r="KY33" s="81">
        <v>32.0</v>
      </c>
      <c r="KZ33" s="81">
        <v>218.0</v>
      </c>
      <c r="LA33" s="81">
        <v>10.7</v>
      </c>
      <c r="LB33" s="81">
        <v>2.3</v>
      </c>
      <c r="LC33" s="81">
        <v>3.0</v>
      </c>
      <c r="LD33" s="81">
        <v>55.0</v>
      </c>
      <c r="LE33" s="81">
        <v>55.0</v>
      </c>
      <c r="LF33" s="81">
        <v>130.0</v>
      </c>
      <c r="LG33" s="81">
        <v>32.0</v>
      </c>
      <c r="LH33" s="81">
        <v>331.0</v>
      </c>
      <c r="LI33" s="81">
        <v>16.2</v>
      </c>
      <c r="LJ33" s="81">
        <v>5.0</v>
      </c>
      <c r="LK33" s="81">
        <v>5.0</v>
      </c>
      <c r="LL33" s="81">
        <v>56.0</v>
      </c>
      <c r="LM33" s="81">
        <v>55.0</v>
      </c>
      <c r="LN33" s="89"/>
      <c r="LO33" s="83">
        <v>331.0</v>
      </c>
      <c r="LP33" s="82">
        <v>299.0</v>
      </c>
      <c r="LQ33" s="82">
        <v>164.0</v>
      </c>
      <c r="LR33" s="83">
        <v>67.0</v>
      </c>
      <c r="LS33" s="82">
        <v>324.0</v>
      </c>
      <c r="LT33" s="83">
        <v>57.0</v>
      </c>
      <c r="LU33" s="83">
        <v>7.3</v>
      </c>
      <c r="LV33" s="83">
        <v>139.0</v>
      </c>
      <c r="LW33" s="83">
        <v>105.0</v>
      </c>
      <c r="LX33" s="83">
        <v>58.0</v>
      </c>
      <c r="LY33" s="83">
        <v>54.0</v>
      </c>
      <c r="LZ33" s="83">
        <v>12.0</v>
      </c>
      <c r="MA33" s="83">
        <v>107.0</v>
      </c>
      <c r="MB33" s="83">
        <v>1.9</v>
      </c>
      <c r="MC33" s="83">
        <v>144.0</v>
      </c>
      <c r="MD33" s="83">
        <v>194.0</v>
      </c>
      <c r="ME33" s="83">
        <v>78.0</v>
      </c>
      <c r="MF33" s="83">
        <v>62.0</v>
      </c>
      <c r="MG33" s="83">
        <v>12.0</v>
      </c>
      <c r="MH33" s="83">
        <v>0.0</v>
      </c>
      <c r="MI33" s="83">
        <v>0.0</v>
      </c>
      <c r="MJ33" s="83">
        <v>121.0</v>
      </c>
      <c r="MK33" s="83">
        <v>0.0</v>
      </c>
      <c r="ML33" s="83">
        <v>52.0</v>
      </c>
      <c r="MM33" s="83">
        <v>52.0</v>
      </c>
      <c r="MN33" s="83">
        <v>5.0</v>
      </c>
      <c r="MO33" s="86"/>
      <c r="MP33" s="87"/>
      <c r="MQ33" s="87"/>
      <c r="MR33" s="87"/>
      <c r="MS33" s="87"/>
      <c r="MT33" s="83">
        <v>8.0</v>
      </c>
      <c r="MU33" s="83">
        <v>4.5</v>
      </c>
      <c r="MV33" s="83">
        <v>138.0</v>
      </c>
      <c r="MW33" s="83">
        <v>36.0</v>
      </c>
      <c r="MX33" s="83">
        <v>46.0</v>
      </c>
      <c r="MY33" s="264" t="s">
        <v>96</v>
      </c>
      <c r="MZ33" s="120">
        <v>2.0</v>
      </c>
      <c r="NA33" s="87"/>
      <c r="NB33" s="83">
        <v>15.1</v>
      </c>
      <c r="NC33" s="83">
        <v>4.4</v>
      </c>
      <c r="ND33" s="83">
        <v>265.0</v>
      </c>
      <c r="NE33" s="83">
        <v>34.0</v>
      </c>
      <c r="NF33" s="83">
        <v>54.0</v>
      </c>
      <c r="NG33" s="83">
        <v>52.0</v>
      </c>
      <c r="NH33" s="83">
        <v>5.0</v>
      </c>
      <c r="NI33" s="87"/>
      <c r="NJ33" s="83">
        <v>0.0</v>
      </c>
      <c r="NK33" s="83">
        <v>0.0</v>
      </c>
      <c r="NL33" s="83">
        <v>0.0</v>
      </c>
      <c r="NM33" s="83">
        <v>35.0</v>
      </c>
      <c r="NN33" s="83">
        <v>56.0</v>
      </c>
      <c r="NO33" s="83">
        <v>58.0</v>
      </c>
      <c r="NP33" s="83">
        <v>2.0</v>
      </c>
    </row>
    <row r="34" ht="14.25" customHeight="1">
      <c r="A34" s="49">
        <v>0.875</v>
      </c>
      <c r="B34" s="50"/>
      <c r="C34" s="51">
        <v>50.08</v>
      </c>
      <c r="D34" s="52">
        <v>338.0</v>
      </c>
      <c r="E34" s="53">
        <v>133.0</v>
      </c>
      <c r="F34" s="53">
        <v>72.0</v>
      </c>
      <c r="G34" s="53">
        <v>15.6</v>
      </c>
      <c r="H34" s="54"/>
      <c r="I34" s="53">
        <v>6.0</v>
      </c>
      <c r="J34" s="53">
        <v>52.0</v>
      </c>
      <c r="K34" s="53">
        <v>51.0</v>
      </c>
      <c r="L34" s="53">
        <v>138.0</v>
      </c>
      <c r="M34" s="53">
        <v>84.0</v>
      </c>
      <c r="N34" s="53">
        <v>20.6</v>
      </c>
      <c r="O34" s="54"/>
      <c r="P34" s="53">
        <v>6.0</v>
      </c>
      <c r="Q34" s="53">
        <v>58.0</v>
      </c>
      <c r="R34" s="53">
        <v>52.0</v>
      </c>
      <c r="S34" s="53">
        <v>340.2</v>
      </c>
      <c r="T34" s="53">
        <v>334.6</v>
      </c>
      <c r="U34" s="53">
        <v>193.1</v>
      </c>
      <c r="V34" s="54"/>
      <c r="W34" s="53">
        <v>335.9</v>
      </c>
      <c r="X34" s="53">
        <v>281.2</v>
      </c>
      <c r="Y34" s="53">
        <v>146.5</v>
      </c>
      <c r="Z34" s="54"/>
      <c r="AA34" s="53">
        <v>340.3</v>
      </c>
      <c r="AB34" s="53">
        <v>391.9</v>
      </c>
      <c r="AC34" s="53">
        <v>224.4</v>
      </c>
      <c r="AD34" s="54"/>
      <c r="AE34" s="53">
        <v>340.4</v>
      </c>
      <c r="AF34" s="53">
        <v>358.8</v>
      </c>
      <c r="AG34" s="53">
        <v>202.5</v>
      </c>
      <c r="AH34" s="54"/>
      <c r="AI34" s="53">
        <v>347.4</v>
      </c>
      <c r="AJ34" s="53">
        <v>442.2</v>
      </c>
      <c r="AK34" s="53">
        <v>260.3</v>
      </c>
      <c r="AL34" s="54"/>
      <c r="AM34" s="53">
        <v>338.4</v>
      </c>
      <c r="AN34" s="53">
        <v>456.7</v>
      </c>
      <c r="AO34" s="53">
        <v>248.9</v>
      </c>
      <c r="AP34" s="54"/>
      <c r="AQ34" s="182">
        <f t="shared" ref="AQ34:AS34" si="63">E34</f>
        <v>133</v>
      </c>
      <c r="AR34" s="54">
        <f t="shared" si="63"/>
        <v>72</v>
      </c>
      <c r="AS34" s="56">
        <f t="shared" si="63"/>
        <v>15.6</v>
      </c>
      <c r="AT34" s="54"/>
      <c r="AU34" s="182">
        <f t="shared" ref="AU34:AW34" si="64">L34</f>
        <v>138</v>
      </c>
      <c r="AV34" s="182">
        <f t="shared" si="64"/>
        <v>84</v>
      </c>
      <c r="AW34" s="54">
        <f t="shared" si="64"/>
        <v>20.6</v>
      </c>
      <c r="AX34" s="54"/>
      <c r="AY34" s="182">
        <f t="shared" si="52"/>
        <v>133</v>
      </c>
      <c r="AZ34" s="54"/>
      <c r="BA34" s="54"/>
      <c r="BB34" s="54"/>
      <c r="BC34" s="89"/>
      <c r="BD34" s="182">
        <v>138.0</v>
      </c>
      <c r="BE34" s="53">
        <v>31.0</v>
      </c>
      <c r="BF34" s="53">
        <v>144.0</v>
      </c>
      <c r="BG34" s="127">
        <v>7.5</v>
      </c>
      <c r="BH34" s="54"/>
      <c r="BI34" s="53">
        <v>2.0</v>
      </c>
      <c r="BJ34" s="53">
        <v>94.0</v>
      </c>
      <c r="BK34" s="53">
        <v>66.0</v>
      </c>
      <c r="BL34" s="89"/>
      <c r="BM34" s="58">
        <v>340.0</v>
      </c>
      <c r="BN34" s="58">
        <v>144.0</v>
      </c>
      <c r="BO34" s="58">
        <v>235.0</v>
      </c>
      <c r="BP34" s="58">
        <v>11.8</v>
      </c>
      <c r="BQ34" s="59"/>
      <c r="BR34" s="58">
        <v>6.0</v>
      </c>
      <c r="BS34" s="58">
        <v>66.0</v>
      </c>
      <c r="BT34" s="58">
        <v>64.0</v>
      </c>
      <c r="BU34" s="59">
        <f t="shared" si="10"/>
        <v>340</v>
      </c>
      <c r="BV34" s="58">
        <v>354.0</v>
      </c>
      <c r="BW34" s="58">
        <v>206.0</v>
      </c>
      <c r="BX34" s="58">
        <v>31.0</v>
      </c>
      <c r="BY34" s="58">
        <v>333.0</v>
      </c>
      <c r="BZ34" s="58">
        <v>379.0</v>
      </c>
      <c r="CA34" s="58">
        <v>208.0</v>
      </c>
      <c r="CB34" s="58">
        <v>28.0</v>
      </c>
      <c r="CC34" s="58" t="s">
        <v>94</v>
      </c>
      <c r="CD34" s="58" t="s">
        <v>94</v>
      </c>
      <c r="CE34" s="58" t="s">
        <v>94</v>
      </c>
      <c r="CF34" s="58" t="s">
        <v>94</v>
      </c>
      <c r="CG34" s="58">
        <v>336.0</v>
      </c>
      <c r="CH34" s="58">
        <v>416.0</v>
      </c>
      <c r="CI34" s="58">
        <v>245.0</v>
      </c>
      <c r="CJ34" s="58">
        <v>19.0</v>
      </c>
      <c r="CK34" s="58">
        <v>350.0</v>
      </c>
      <c r="CL34" s="58">
        <v>242.0</v>
      </c>
      <c r="CM34" s="58">
        <v>134.0</v>
      </c>
      <c r="CN34" s="58">
        <v>8.0</v>
      </c>
      <c r="CO34" s="58">
        <v>331.0</v>
      </c>
      <c r="CP34" s="58">
        <v>255.0</v>
      </c>
      <c r="CQ34" s="58">
        <v>125.0</v>
      </c>
      <c r="CR34" s="58">
        <v>8.0</v>
      </c>
      <c r="CS34" s="58">
        <v>333.0</v>
      </c>
      <c r="CT34" s="58">
        <v>247.0</v>
      </c>
      <c r="CU34" s="58">
        <v>155.0</v>
      </c>
      <c r="CV34" s="58">
        <v>67.0</v>
      </c>
      <c r="CW34" s="58">
        <v>336.0</v>
      </c>
      <c r="CX34" s="58">
        <v>238.0</v>
      </c>
      <c r="CY34" s="58">
        <v>116.0</v>
      </c>
      <c r="CZ34" s="58">
        <v>65.0</v>
      </c>
      <c r="DA34" s="58">
        <v>322.0</v>
      </c>
      <c r="DB34" s="58">
        <v>243.0</v>
      </c>
      <c r="DC34" s="58">
        <v>118.0</v>
      </c>
      <c r="DD34" s="58">
        <v>61.0</v>
      </c>
      <c r="DE34" s="59">
        <f t="shared" si="11"/>
        <v>144</v>
      </c>
      <c r="DF34" s="58">
        <v>34.8</v>
      </c>
      <c r="DG34" s="59">
        <f t="shared" ref="DG34:DH34" si="65">BO34</f>
        <v>235</v>
      </c>
      <c r="DH34" s="59">
        <f t="shared" si="65"/>
        <v>11.8</v>
      </c>
      <c r="DI34" s="59"/>
      <c r="DJ34" s="58">
        <v>7.0</v>
      </c>
      <c r="DK34" s="58">
        <v>59.0</v>
      </c>
      <c r="DL34" s="58">
        <v>52.0</v>
      </c>
      <c r="DM34" s="89"/>
      <c r="DN34" s="61">
        <v>336.0</v>
      </c>
      <c r="DO34" s="61">
        <v>139.0</v>
      </c>
      <c r="DP34" s="61">
        <v>44.4</v>
      </c>
      <c r="DQ34" s="61">
        <v>24.66</v>
      </c>
      <c r="DR34" s="61">
        <v>6.15</v>
      </c>
      <c r="DS34" s="61">
        <v>8.0</v>
      </c>
      <c r="DT34" s="61">
        <v>46.0</v>
      </c>
      <c r="DU34" s="61">
        <v>49.3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339.0</v>
      </c>
      <c r="EF34" s="226">
        <v>136.0</v>
      </c>
      <c r="EG34" s="226">
        <v>70.0</v>
      </c>
      <c r="EH34" s="226">
        <v>2.9</v>
      </c>
      <c r="EI34" s="64"/>
      <c r="EJ34" s="226">
        <v>9.0</v>
      </c>
      <c r="EK34" s="226">
        <v>53.0</v>
      </c>
      <c r="EL34" s="226">
        <v>53.0</v>
      </c>
      <c r="EM34" s="226">
        <v>136.0</v>
      </c>
      <c r="EN34" s="226">
        <v>102.0</v>
      </c>
      <c r="EO34" s="226">
        <v>4.6</v>
      </c>
      <c r="EP34" s="64"/>
      <c r="EQ34" s="226">
        <v>9.0</v>
      </c>
      <c r="ER34" s="226">
        <v>51.0</v>
      </c>
      <c r="ES34" s="226">
        <v>54.0</v>
      </c>
      <c r="ET34" s="226">
        <v>339.0</v>
      </c>
      <c r="EU34" s="226">
        <v>0.0</v>
      </c>
      <c r="EV34" s="226">
        <v>0.0</v>
      </c>
      <c r="EW34" s="226">
        <v>0.0</v>
      </c>
      <c r="EX34" s="226">
        <v>339.0</v>
      </c>
      <c r="EY34" s="226">
        <v>257.0</v>
      </c>
      <c r="EZ34" s="226">
        <v>148.8</v>
      </c>
      <c r="FA34" s="226">
        <v>7.4</v>
      </c>
      <c r="FB34" s="226">
        <v>338.0</v>
      </c>
      <c r="FC34" s="226">
        <v>0.0</v>
      </c>
      <c r="FD34" s="226">
        <v>0.0</v>
      </c>
      <c r="FE34" s="226">
        <v>0.0</v>
      </c>
      <c r="FF34" s="226">
        <v>337.0</v>
      </c>
      <c r="FG34" s="226">
        <v>259.0</v>
      </c>
      <c r="FH34" s="226">
        <v>148.9</v>
      </c>
      <c r="FI34" s="226">
        <v>12.0</v>
      </c>
      <c r="FJ34" s="226">
        <v>339.0</v>
      </c>
      <c r="FK34" s="226">
        <v>241.0</v>
      </c>
      <c r="FL34" s="226">
        <v>137.6</v>
      </c>
      <c r="FM34" s="64"/>
      <c r="FN34" s="226">
        <v>339.0</v>
      </c>
      <c r="FO34" s="226">
        <v>256.0</v>
      </c>
      <c r="FP34" s="226">
        <v>137.1</v>
      </c>
      <c r="FQ34" s="226">
        <v>18.2</v>
      </c>
      <c r="FR34" s="226">
        <v>136.0</v>
      </c>
      <c r="FS34" s="64"/>
      <c r="FT34" s="226">
        <v>20.01</v>
      </c>
      <c r="FU34" s="64"/>
      <c r="FV34" s="226">
        <v>136.0</v>
      </c>
      <c r="FW34" s="64"/>
      <c r="FX34" s="64"/>
      <c r="FY34" s="64"/>
      <c r="FZ34" s="89"/>
      <c r="GA34" s="65">
        <v>339.0</v>
      </c>
      <c r="GB34" s="66">
        <v>412.66</v>
      </c>
      <c r="GC34" s="66">
        <v>254.29</v>
      </c>
      <c r="GD34" s="66">
        <v>21.19</v>
      </c>
      <c r="GE34" s="66">
        <v>339.0</v>
      </c>
      <c r="GF34" s="66">
        <v>435.08</v>
      </c>
      <c r="GG34" s="66">
        <v>251.86</v>
      </c>
      <c r="GH34" s="66">
        <v>21.36</v>
      </c>
      <c r="GI34" s="66">
        <v>339.0</v>
      </c>
      <c r="GJ34" s="66">
        <v>244.48</v>
      </c>
      <c r="GK34" s="66">
        <v>138.53</v>
      </c>
      <c r="GL34" s="66">
        <v>22.53</v>
      </c>
      <c r="GM34" s="66">
        <v>339.0</v>
      </c>
      <c r="GN34" s="66">
        <v>225.38</v>
      </c>
      <c r="GO34" s="66">
        <v>138.2</v>
      </c>
      <c r="GP34" s="66">
        <v>30.82</v>
      </c>
      <c r="GQ34" s="66">
        <v>339.0</v>
      </c>
      <c r="GR34" s="66">
        <v>183.76</v>
      </c>
      <c r="GS34" s="66">
        <v>114.75</v>
      </c>
      <c r="GT34" s="66">
        <v>9.21</v>
      </c>
      <c r="GU34" s="66">
        <v>339.0</v>
      </c>
      <c r="GV34" s="66">
        <v>198.58</v>
      </c>
      <c r="GW34" s="66">
        <v>112.4</v>
      </c>
      <c r="GX34" s="66">
        <v>7.2</v>
      </c>
      <c r="GY34" s="89"/>
      <c r="GZ34" s="98" t="s">
        <v>91</v>
      </c>
      <c r="HA34" s="99" t="s">
        <v>92</v>
      </c>
      <c r="HB34" s="98">
        <v>120.0</v>
      </c>
      <c r="HC34" s="97">
        <f t="shared" si="57"/>
        <v>6</v>
      </c>
      <c r="HD34" s="97">
        <f t="shared" si="58"/>
        <v>2.4</v>
      </c>
      <c r="HE34" s="98">
        <v>8.0</v>
      </c>
      <c r="HF34" s="99">
        <v>60.0</v>
      </c>
      <c r="HG34" s="99">
        <v>58.0</v>
      </c>
      <c r="HH34" s="98" t="s">
        <v>91</v>
      </c>
      <c r="HI34" s="99" t="s">
        <v>92</v>
      </c>
      <c r="HJ34" s="98">
        <v>82.0</v>
      </c>
      <c r="HK34" s="97">
        <f t="shared" si="59"/>
        <v>4.1</v>
      </c>
      <c r="HL34" s="97">
        <f t="shared" si="60"/>
        <v>1.64</v>
      </c>
      <c r="HM34" s="98">
        <v>5.0</v>
      </c>
      <c r="HN34" s="99">
        <v>64.0</v>
      </c>
      <c r="HO34" s="99">
        <v>62.0</v>
      </c>
      <c r="HP34" s="98" t="s">
        <v>91</v>
      </c>
      <c r="HQ34" s="99" t="s">
        <v>92</v>
      </c>
      <c r="HR34" s="98">
        <v>222.0</v>
      </c>
      <c r="HS34" s="97">
        <f t="shared" si="61"/>
        <v>11.1</v>
      </c>
      <c r="HT34" s="97">
        <f t="shared" si="62"/>
        <v>4.44</v>
      </c>
      <c r="HU34" s="98">
        <v>7.0</v>
      </c>
      <c r="HV34" s="99">
        <v>60.0</v>
      </c>
      <c r="HW34" s="99">
        <v>60.0</v>
      </c>
      <c r="HX34" s="89"/>
      <c r="HY34" s="72">
        <v>135.0</v>
      </c>
      <c r="HZ34" s="72">
        <v>33.0</v>
      </c>
      <c r="IA34" s="72">
        <v>140.0</v>
      </c>
      <c r="IB34" s="72">
        <v>7.0</v>
      </c>
      <c r="IC34" s="73"/>
      <c r="ID34" s="72">
        <v>2.0</v>
      </c>
      <c r="IE34" s="72">
        <v>66.0</v>
      </c>
      <c r="IF34" s="72">
        <v>44.0</v>
      </c>
      <c r="IG34" s="89"/>
      <c r="IH34" s="75">
        <v>140.0</v>
      </c>
      <c r="II34" s="75">
        <v>34.2</v>
      </c>
      <c r="IJ34" s="75">
        <v>15.0</v>
      </c>
      <c r="IK34" s="75">
        <v>0.7</v>
      </c>
      <c r="IL34" s="75">
        <v>0.8</v>
      </c>
      <c r="IM34" s="75">
        <v>6.0</v>
      </c>
      <c r="IN34" s="75">
        <v>50.0</v>
      </c>
      <c r="IO34" s="75">
        <v>51.0</v>
      </c>
      <c r="IP34" s="75">
        <v>140.0</v>
      </c>
      <c r="IQ34" s="75">
        <v>34.1</v>
      </c>
      <c r="IR34" s="75">
        <v>122.0</v>
      </c>
      <c r="IS34" s="75">
        <v>6.4</v>
      </c>
      <c r="IT34" s="75">
        <v>7.0</v>
      </c>
      <c r="IU34" s="75">
        <v>12.0</v>
      </c>
      <c r="IV34" s="75">
        <v>50.0</v>
      </c>
      <c r="IW34" s="75">
        <v>52.0</v>
      </c>
      <c r="IX34" s="89"/>
      <c r="IY34" s="76">
        <v>138.69</v>
      </c>
      <c r="IZ34" s="76">
        <v>34.65</v>
      </c>
      <c r="JA34" s="76">
        <v>379.2</v>
      </c>
      <c r="JB34" s="76">
        <v>18.96</v>
      </c>
      <c r="JC34" s="76">
        <v>5.62</v>
      </c>
      <c r="JD34" s="149">
        <v>3.0</v>
      </c>
      <c r="JE34" s="76">
        <v>60.71</v>
      </c>
      <c r="JF34" s="76">
        <v>47.37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136.0</v>
      </c>
      <c r="JQ34" s="78">
        <v>32.0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44.0</v>
      </c>
      <c r="JW34" s="78">
        <v>42.0</v>
      </c>
      <c r="JX34" s="78">
        <v>136.0</v>
      </c>
      <c r="JY34" s="78">
        <v>33.8</v>
      </c>
      <c r="JZ34" s="78">
        <v>126.0</v>
      </c>
      <c r="KA34" s="78">
        <v>6.9</v>
      </c>
      <c r="KB34" s="78">
        <v>2.3</v>
      </c>
      <c r="KC34" s="150">
        <v>2.0</v>
      </c>
      <c r="KD34" s="78">
        <v>50.0</v>
      </c>
      <c r="KE34" s="78">
        <v>50.0</v>
      </c>
      <c r="KF34" s="89"/>
      <c r="KG34" s="79">
        <v>134.0</v>
      </c>
      <c r="KH34" s="238">
        <v>33.0</v>
      </c>
      <c r="KI34" s="238">
        <v>111.0</v>
      </c>
      <c r="KJ34" s="238">
        <v>6.1</v>
      </c>
      <c r="KK34" s="79"/>
      <c r="KL34" s="79">
        <v>1.0</v>
      </c>
      <c r="KM34" s="79">
        <v>50.0</v>
      </c>
      <c r="KN34" s="79">
        <v>50.0</v>
      </c>
      <c r="KO34" s="79">
        <v>134.0</v>
      </c>
      <c r="KP34" s="235">
        <v>33.0</v>
      </c>
      <c r="KQ34" s="235" t="s">
        <v>98</v>
      </c>
      <c r="KR34" s="235" t="s">
        <v>98</v>
      </c>
      <c r="KS34" s="79"/>
      <c r="KT34" s="79">
        <v>1.0</v>
      </c>
      <c r="KU34" s="79">
        <v>50.0</v>
      </c>
      <c r="KV34" s="79">
        <v>48.0</v>
      </c>
      <c r="KW34" s="89"/>
      <c r="KX34" s="81">
        <v>127.0</v>
      </c>
      <c r="KY34" s="81">
        <v>32.0</v>
      </c>
      <c r="KZ34" s="81">
        <v>214.0</v>
      </c>
      <c r="LA34" s="81">
        <v>10.5</v>
      </c>
      <c r="LB34" s="81">
        <v>2.5</v>
      </c>
      <c r="LC34" s="81">
        <v>3.0</v>
      </c>
      <c r="LD34" s="81">
        <v>56.0</v>
      </c>
      <c r="LE34" s="81">
        <v>54.0</v>
      </c>
      <c r="LF34" s="81">
        <v>127.0</v>
      </c>
      <c r="LG34" s="81">
        <v>32.0</v>
      </c>
      <c r="LH34" s="81">
        <v>351.0</v>
      </c>
      <c r="LI34" s="81">
        <v>17.2</v>
      </c>
      <c r="LJ34" s="81">
        <v>5.0</v>
      </c>
      <c r="LK34" s="81">
        <v>5.0</v>
      </c>
      <c r="LL34" s="81">
        <v>58.0</v>
      </c>
      <c r="LM34" s="81">
        <v>57.0</v>
      </c>
      <c r="LN34" s="89"/>
      <c r="LO34" s="83">
        <v>328.0</v>
      </c>
      <c r="LP34" s="82">
        <v>319.0</v>
      </c>
      <c r="LQ34" s="82">
        <v>172.0</v>
      </c>
      <c r="LR34" s="83">
        <v>67.0</v>
      </c>
      <c r="LS34" s="82">
        <v>320.0</v>
      </c>
      <c r="LT34" s="83">
        <v>62.0</v>
      </c>
      <c r="LU34" s="83">
        <v>9.3</v>
      </c>
      <c r="LV34" s="83">
        <v>138.0</v>
      </c>
      <c r="LW34" s="83">
        <v>118.0</v>
      </c>
      <c r="LX34" s="83">
        <v>59.0</v>
      </c>
      <c r="LY34" s="83">
        <v>54.0</v>
      </c>
      <c r="LZ34" s="83">
        <v>12.0</v>
      </c>
      <c r="MA34" s="83">
        <v>110.0</v>
      </c>
      <c r="MB34" s="83">
        <v>2.1</v>
      </c>
      <c r="MC34" s="83">
        <v>143.0</v>
      </c>
      <c r="MD34" s="83">
        <v>201.0</v>
      </c>
      <c r="ME34" s="83">
        <v>78.0</v>
      </c>
      <c r="MF34" s="83">
        <v>62.0</v>
      </c>
      <c r="MG34" s="83">
        <v>12.0</v>
      </c>
      <c r="MH34" s="83">
        <v>0.0</v>
      </c>
      <c r="MI34" s="83">
        <v>0.0</v>
      </c>
      <c r="MJ34" s="83">
        <v>120.0</v>
      </c>
      <c r="MK34" s="83">
        <v>0.0</v>
      </c>
      <c r="ML34" s="83">
        <v>52.0</v>
      </c>
      <c r="MM34" s="83">
        <v>52.0</v>
      </c>
      <c r="MN34" s="83">
        <v>5.0</v>
      </c>
      <c r="MO34" s="86"/>
      <c r="MP34" s="87"/>
      <c r="MQ34" s="87"/>
      <c r="MR34" s="87"/>
      <c r="MS34" s="87"/>
      <c r="MT34" s="83">
        <v>8.0</v>
      </c>
      <c r="MU34" s="83">
        <v>4.5</v>
      </c>
      <c r="MV34" s="83">
        <v>139.0</v>
      </c>
      <c r="MW34" s="83">
        <v>36.0</v>
      </c>
      <c r="MX34" s="83">
        <v>46.0</v>
      </c>
      <c r="MY34" s="264" t="s">
        <v>96</v>
      </c>
      <c r="MZ34" s="120">
        <v>2.0</v>
      </c>
      <c r="NA34" s="87"/>
      <c r="NB34" s="83">
        <v>18.5</v>
      </c>
      <c r="NC34" s="83">
        <v>5.8</v>
      </c>
      <c r="ND34" s="83">
        <v>335.0</v>
      </c>
      <c r="NE34" s="83">
        <v>34.0</v>
      </c>
      <c r="NF34" s="83">
        <v>54.0</v>
      </c>
      <c r="NG34" s="83">
        <v>52.0</v>
      </c>
      <c r="NH34" s="83">
        <v>5.0</v>
      </c>
      <c r="NI34" s="87"/>
      <c r="NJ34" s="83">
        <v>0.0</v>
      </c>
      <c r="NK34" s="83">
        <v>0.0</v>
      </c>
      <c r="NL34" s="83">
        <v>0.0</v>
      </c>
      <c r="NM34" s="83">
        <v>35.0</v>
      </c>
      <c r="NN34" s="83">
        <v>56.0</v>
      </c>
      <c r="NO34" s="83">
        <v>58.0</v>
      </c>
      <c r="NP34" s="83">
        <v>2.0</v>
      </c>
    </row>
    <row r="35" ht="14.25" customHeight="1">
      <c r="A35" s="49">
        <v>0.916666666666667</v>
      </c>
      <c r="B35" s="50"/>
      <c r="C35" s="51">
        <v>50.15</v>
      </c>
      <c r="D35" s="52">
        <v>337.0</v>
      </c>
      <c r="E35" s="53">
        <v>134.0</v>
      </c>
      <c r="F35" s="53">
        <v>62.0</v>
      </c>
      <c r="G35" s="53">
        <v>13.3</v>
      </c>
      <c r="H35" s="54"/>
      <c r="I35" s="53">
        <v>6.0</v>
      </c>
      <c r="J35" s="53">
        <v>52.0</v>
      </c>
      <c r="K35" s="53">
        <v>51.0</v>
      </c>
      <c r="L35" s="53">
        <v>138.0</v>
      </c>
      <c r="M35" s="53">
        <v>82.0</v>
      </c>
      <c r="N35" s="53">
        <v>20.0</v>
      </c>
      <c r="O35" s="54"/>
      <c r="P35" s="53">
        <v>6.0</v>
      </c>
      <c r="Q35" s="53">
        <v>58.0</v>
      </c>
      <c r="R35" s="53">
        <v>52.0</v>
      </c>
      <c r="S35" s="53">
        <v>339.9</v>
      </c>
      <c r="T35" s="53">
        <v>336.5</v>
      </c>
      <c r="U35" s="53">
        <v>194.5</v>
      </c>
      <c r="V35" s="54"/>
      <c r="W35" s="53">
        <v>336.7</v>
      </c>
      <c r="X35" s="53">
        <v>265.3</v>
      </c>
      <c r="Y35" s="53">
        <v>135.3</v>
      </c>
      <c r="Z35" s="54"/>
      <c r="AA35" s="53">
        <v>339.4</v>
      </c>
      <c r="AB35" s="53">
        <v>417.3</v>
      </c>
      <c r="AC35" s="53">
        <v>237.9</v>
      </c>
      <c r="AD35" s="54"/>
      <c r="AE35" s="53">
        <v>339.2</v>
      </c>
      <c r="AF35" s="53">
        <v>383.2</v>
      </c>
      <c r="AG35" s="53">
        <v>216.7</v>
      </c>
      <c r="AH35" s="54"/>
      <c r="AI35" s="53">
        <v>346.6</v>
      </c>
      <c r="AJ35" s="53">
        <v>455.5</v>
      </c>
      <c r="AK35" s="53">
        <v>268.3</v>
      </c>
      <c r="AL35" s="54"/>
      <c r="AM35" s="53">
        <v>338.0</v>
      </c>
      <c r="AN35" s="53">
        <v>465.3</v>
      </c>
      <c r="AO35" s="53">
        <v>253.8</v>
      </c>
      <c r="AP35" s="54"/>
      <c r="AQ35" s="182">
        <f t="shared" ref="AQ35:AS35" si="66">E35</f>
        <v>134</v>
      </c>
      <c r="AR35" s="54">
        <f t="shared" si="66"/>
        <v>62</v>
      </c>
      <c r="AS35" s="56">
        <f t="shared" si="66"/>
        <v>13.3</v>
      </c>
      <c r="AT35" s="54"/>
      <c r="AU35" s="182">
        <f t="shared" ref="AU35:AW35" si="67">L35</f>
        <v>138</v>
      </c>
      <c r="AV35" s="182">
        <f t="shared" si="67"/>
        <v>82</v>
      </c>
      <c r="AW35" s="54">
        <f t="shared" si="67"/>
        <v>20</v>
      </c>
      <c r="AX35" s="54"/>
      <c r="AY35" s="182">
        <f t="shared" si="52"/>
        <v>134</v>
      </c>
      <c r="AZ35" s="54"/>
      <c r="BA35" s="54"/>
      <c r="BB35" s="54"/>
      <c r="BC35" s="89"/>
      <c r="BD35" s="182">
        <v>138.0</v>
      </c>
      <c r="BE35" s="53">
        <v>32.0</v>
      </c>
      <c r="BF35" s="127">
        <v>131.0</v>
      </c>
      <c r="BG35" s="127">
        <v>7.5</v>
      </c>
      <c r="BH35" s="54"/>
      <c r="BI35" s="53">
        <v>2.0</v>
      </c>
      <c r="BJ35" s="53">
        <v>94.0</v>
      </c>
      <c r="BK35" s="53">
        <v>66.0</v>
      </c>
      <c r="BL35" s="89"/>
      <c r="BM35" s="58">
        <v>340.0</v>
      </c>
      <c r="BN35" s="58">
        <v>144.0</v>
      </c>
      <c r="BO35" s="58">
        <v>223.0</v>
      </c>
      <c r="BP35" s="58">
        <v>11.15</v>
      </c>
      <c r="BQ35" s="59"/>
      <c r="BR35" s="58">
        <v>6.0</v>
      </c>
      <c r="BS35" s="58">
        <v>63.0</v>
      </c>
      <c r="BT35" s="58">
        <v>60.0</v>
      </c>
      <c r="BU35" s="59">
        <f t="shared" si="10"/>
        <v>340</v>
      </c>
      <c r="BV35" s="58">
        <v>356.0</v>
      </c>
      <c r="BW35" s="58">
        <v>207.0</v>
      </c>
      <c r="BX35" s="58">
        <v>34.0</v>
      </c>
      <c r="BY35" s="58">
        <v>333.0</v>
      </c>
      <c r="BZ35" s="58">
        <v>378.0</v>
      </c>
      <c r="CA35" s="58">
        <v>208.0</v>
      </c>
      <c r="CB35" s="58">
        <v>30.0</v>
      </c>
      <c r="CC35" s="58" t="s">
        <v>94</v>
      </c>
      <c r="CD35" s="58" t="s">
        <v>94</v>
      </c>
      <c r="CE35" s="58" t="s">
        <v>94</v>
      </c>
      <c r="CF35" s="58" t="s">
        <v>94</v>
      </c>
      <c r="CG35" s="58">
        <v>337.0</v>
      </c>
      <c r="CH35" s="58">
        <v>407.0</v>
      </c>
      <c r="CI35" s="58">
        <v>240.0</v>
      </c>
      <c r="CJ35" s="58">
        <v>20.0</v>
      </c>
      <c r="CK35" s="58">
        <v>350.0</v>
      </c>
      <c r="CL35" s="58">
        <v>236.0</v>
      </c>
      <c r="CM35" s="58">
        <v>131.0</v>
      </c>
      <c r="CN35" s="58">
        <v>9.0</v>
      </c>
      <c r="CO35" s="58">
        <v>330.0</v>
      </c>
      <c r="CP35" s="58">
        <v>251.0</v>
      </c>
      <c r="CQ35" s="58">
        <v>124.0</v>
      </c>
      <c r="CR35" s="58">
        <v>10.0</v>
      </c>
      <c r="CS35" s="58">
        <v>333.0</v>
      </c>
      <c r="CT35" s="58">
        <v>241.0</v>
      </c>
      <c r="CU35" s="58">
        <v>152.0</v>
      </c>
      <c r="CV35" s="58">
        <v>62.0</v>
      </c>
      <c r="CW35" s="58">
        <v>336.0</v>
      </c>
      <c r="CX35" s="58">
        <v>246.0</v>
      </c>
      <c r="CY35" s="58">
        <v>122.0</v>
      </c>
      <c r="CZ35" s="58">
        <v>67.0</v>
      </c>
      <c r="DA35" s="58">
        <v>322.0</v>
      </c>
      <c r="DB35" s="58">
        <v>252.0</v>
      </c>
      <c r="DC35" s="58">
        <v>123.0</v>
      </c>
      <c r="DD35" s="58">
        <v>58.0</v>
      </c>
      <c r="DE35" s="59">
        <f t="shared" si="11"/>
        <v>144</v>
      </c>
      <c r="DF35" s="58">
        <v>35.0</v>
      </c>
      <c r="DG35" s="58">
        <v>223.0</v>
      </c>
      <c r="DH35" s="58">
        <v>11.15</v>
      </c>
      <c r="DI35" s="59"/>
      <c r="DJ35" s="58">
        <v>7.0</v>
      </c>
      <c r="DK35" s="58">
        <v>58.0</v>
      </c>
      <c r="DL35" s="58">
        <v>52.0</v>
      </c>
      <c r="DM35" s="89"/>
      <c r="DN35" s="61">
        <v>336.0</v>
      </c>
      <c r="DO35" s="61">
        <v>139.0</v>
      </c>
      <c r="DP35" s="61">
        <v>41.48</v>
      </c>
      <c r="DQ35" s="61">
        <v>23.19</v>
      </c>
      <c r="DR35" s="61">
        <v>5.68</v>
      </c>
      <c r="DS35" s="61">
        <v>8.0</v>
      </c>
      <c r="DT35" s="61">
        <v>46.0</v>
      </c>
      <c r="DU35" s="61">
        <v>48.1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339.0</v>
      </c>
      <c r="EF35" s="226">
        <v>136.0</v>
      </c>
      <c r="EG35" s="226">
        <v>70.0</v>
      </c>
      <c r="EH35" s="226">
        <v>3.0</v>
      </c>
      <c r="EI35" s="64"/>
      <c r="EJ35" s="226">
        <v>9.0</v>
      </c>
      <c r="EK35" s="226">
        <v>49.0</v>
      </c>
      <c r="EL35" s="226">
        <v>52.0</v>
      </c>
      <c r="EM35" s="226">
        <v>136.0</v>
      </c>
      <c r="EN35" s="226">
        <v>104.0</v>
      </c>
      <c r="EO35" s="226">
        <v>4.6</v>
      </c>
      <c r="EP35" s="64"/>
      <c r="EQ35" s="226">
        <v>9.0</v>
      </c>
      <c r="ER35" s="226">
        <v>49.0</v>
      </c>
      <c r="ES35" s="226">
        <v>52.0</v>
      </c>
      <c r="ET35" s="226">
        <v>338.0</v>
      </c>
      <c r="EU35" s="226">
        <v>0.0</v>
      </c>
      <c r="EV35" s="226">
        <v>0.0</v>
      </c>
      <c r="EW35" s="226">
        <v>0.0</v>
      </c>
      <c r="EX35" s="226">
        <v>336.0</v>
      </c>
      <c r="EY35" s="226">
        <v>258.0</v>
      </c>
      <c r="EZ35" s="226">
        <v>148.9</v>
      </c>
      <c r="FA35" s="226">
        <v>8.7</v>
      </c>
      <c r="FB35" s="226">
        <v>337.0</v>
      </c>
      <c r="FC35" s="226">
        <v>0.0</v>
      </c>
      <c r="FD35" s="226">
        <v>0.0</v>
      </c>
      <c r="FE35" s="226">
        <v>0.0</v>
      </c>
      <c r="FF35" s="226">
        <v>336.0</v>
      </c>
      <c r="FG35" s="226">
        <v>260.0</v>
      </c>
      <c r="FH35" s="226">
        <v>149.0</v>
      </c>
      <c r="FI35" s="226">
        <v>12.2</v>
      </c>
      <c r="FJ35" s="226">
        <v>339.0</v>
      </c>
      <c r="FK35" s="226">
        <v>241.0</v>
      </c>
      <c r="FL35" s="226">
        <v>137.6</v>
      </c>
      <c r="FM35" s="64"/>
      <c r="FN35" s="226">
        <v>339.0</v>
      </c>
      <c r="FO35" s="226">
        <v>256.0</v>
      </c>
      <c r="FP35" s="226">
        <v>137.4</v>
      </c>
      <c r="FQ35" s="226">
        <v>18.5</v>
      </c>
      <c r="FR35" s="226">
        <v>136.0</v>
      </c>
      <c r="FS35" s="64"/>
      <c r="FT35" s="226">
        <v>21.74</v>
      </c>
      <c r="FU35" s="64"/>
      <c r="FV35" s="226">
        <v>136.0</v>
      </c>
      <c r="FW35" s="64"/>
      <c r="FX35" s="64"/>
      <c r="FY35" s="64"/>
      <c r="FZ35" s="89"/>
      <c r="GA35" s="65">
        <v>338.0</v>
      </c>
      <c r="GB35" s="66">
        <v>429.8</v>
      </c>
      <c r="GC35" s="66">
        <v>264.84</v>
      </c>
      <c r="GD35" s="66">
        <v>22.53</v>
      </c>
      <c r="GE35" s="66">
        <v>338.0</v>
      </c>
      <c r="GF35" s="66">
        <v>455.89</v>
      </c>
      <c r="GG35" s="66">
        <v>262.75</v>
      </c>
      <c r="GH35" s="66">
        <v>26.3</v>
      </c>
      <c r="GI35" s="66">
        <v>338.0</v>
      </c>
      <c r="GJ35" s="66">
        <v>243.7</v>
      </c>
      <c r="GK35" s="66">
        <v>-137.61</v>
      </c>
      <c r="GL35" s="66">
        <v>-23.62</v>
      </c>
      <c r="GM35" s="66">
        <v>338.0</v>
      </c>
      <c r="GN35" s="66">
        <v>224.94</v>
      </c>
      <c r="GO35" s="66">
        <v>-137.03</v>
      </c>
      <c r="GP35" s="66">
        <v>-31.58</v>
      </c>
      <c r="GQ35" s="66">
        <v>338.0</v>
      </c>
      <c r="GR35" s="66">
        <v>206.91</v>
      </c>
      <c r="GS35" s="66">
        <v>-128.9</v>
      </c>
      <c r="GT35" s="66">
        <v>3.77</v>
      </c>
      <c r="GU35" s="66">
        <v>338.0</v>
      </c>
      <c r="GV35" s="66">
        <v>221.13</v>
      </c>
      <c r="GW35" s="66">
        <v>-125.89</v>
      </c>
      <c r="GX35" s="66">
        <v>0.0</v>
      </c>
      <c r="GY35" s="89"/>
      <c r="GZ35" s="98" t="s">
        <v>91</v>
      </c>
      <c r="HA35" s="99" t="s">
        <v>92</v>
      </c>
      <c r="HB35" s="98">
        <v>93.0</v>
      </c>
      <c r="HC35" s="97">
        <f t="shared" si="57"/>
        <v>4.65</v>
      </c>
      <c r="HD35" s="97">
        <f t="shared" si="58"/>
        <v>1.86</v>
      </c>
      <c r="HE35" s="98">
        <v>8.0</v>
      </c>
      <c r="HF35" s="99">
        <v>60.0</v>
      </c>
      <c r="HG35" s="99">
        <v>58.0</v>
      </c>
      <c r="HH35" s="98" t="s">
        <v>91</v>
      </c>
      <c r="HI35" s="99" t="s">
        <v>92</v>
      </c>
      <c r="HJ35" s="98">
        <v>52.0</v>
      </c>
      <c r="HK35" s="97">
        <f t="shared" si="59"/>
        <v>2.6</v>
      </c>
      <c r="HL35" s="97">
        <f t="shared" si="60"/>
        <v>1.04</v>
      </c>
      <c r="HM35" s="98">
        <v>5.0</v>
      </c>
      <c r="HN35" s="99">
        <v>60.0</v>
      </c>
      <c r="HO35" s="99">
        <v>60.0</v>
      </c>
      <c r="HP35" s="98" t="s">
        <v>91</v>
      </c>
      <c r="HQ35" s="99" t="s">
        <v>92</v>
      </c>
      <c r="HR35" s="98">
        <v>212.0</v>
      </c>
      <c r="HS35" s="97">
        <f t="shared" si="61"/>
        <v>10.6</v>
      </c>
      <c r="HT35" s="97">
        <f t="shared" si="62"/>
        <v>4.24</v>
      </c>
      <c r="HU35" s="98">
        <v>7.0</v>
      </c>
      <c r="HV35" s="99">
        <v>56.0</v>
      </c>
      <c r="HW35" s="99">
        <v>56.0</v>
      </c>
      <c r="HX35" s="89"/>
      <c r="HY35" s="72">
        <v>134.0</v>
      </c>
      <c r="HZ35" s="72">
        <v>33.0</v>
      </c>
      <c r="IA35" s="72">
        <v>198.0</v>
      </c>
      <c r="IB35" s="72">
        <v>9.9</v>
      </c>
      <c r="IC35" s="73"/>
      <c r="ID35" s="72">
        <v>2.0</v>
      </c>
      <c r="IE35" s="72">
        <v>66.0</v>
      </c>
      <c r="IF35" s="72">
        <v>44.0</v>
      </c>
      <c r="IG35" s="89"/>
      <c r="IH35" s="75">
        <v>137.0</v>
      </c>
      <c r="II35" s="75">
        <v>33.4</v>
      </c>
      <c r="IJ35" s="75">
        <v>155.0</v>
      </c>
      <c r="IK35" s="75">
        <v>8.5</v>
      </c>
      <c r="IL35" s="75">
        <v>8.8</v>
      </c>
      <c r="IM35" s="75">
        <v>6.0</v>
      </c>
      <c r="IN35" s="75">
        <v>50.0</v>
      </c>
      <c r="IO35" s="75">
        <v>51.0</v>
      </c>
      <c r="IP35" s="75">
        <v>137.0</v>
      </c>
      <c r="IQ35" s="75">
        <v>33.5</v>
      </c>
      <c r="IR35" s="75">
        <v>108.0</v>
      </c>
      <c r="IS35" s="75">
        <v>5.5</v>
      </c>
      <c r="IT35" s="75">
        <v>6.2</v>
      </c>
      <c r="IU35" s="75">
        <v>12.0</v>
      </c>
      <c r="IV35" s="75">
        <v>50.0</v>
      </c>
      <c r="IW35" s="75">
        <v>52.0</v>
      </c>
      <c r="IX35" s="89"/>
      <c r="IY35" s="76">
        <v>138.7</v>
      </c>
      <c r="IZ35" s="76">
        <v>34.58</v>
      </c>
      <c r="JA35" s="76">
        <v>402.2</v>
      </c>
      <c r="JB35" s="76">
        <v>20.11</v>
      </c>
      <c r="JC35" s="76">
        <v>6.36</v>
      </c>
      <c r="JD35" s="149">
        <v>3.0</v>
      </c>
      <c r="JE35" s="76">
        <v>63.54</v>
      </c>
      <c r="JF35" s="76">
        <v>46.47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136.0</v>
      </c>
      <c r="JQ35" s="78">
        <v>32.0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43.0</v>
      </c>
      <c r="JW35" s="78">
        <v>42.0</v>
      </c>
      <c r="JX35" s="78">
        <v>136.0</v>
      </c>
      <c r="JY35" s="78">
        <v>33.7</v>
      </c>
      <c r="JZ35" s="78">
        <v>117.0</v>
      </c>
      <c r="KA35" s="78">
        <v>6.4</v>
      </c>
      <c r="KB35" s="78">
        <v>2.0</v>
      </c>
      <c r="KC35" s="150">
        <v>2.0</v>
      </c>
      <c r="KD35" s="78">
        <v>49.0</v>
      </c>
      <c r="KE35" s="78">
        <v>49.0</v>
      </c>
      <c r="KF35" s="89"/>
      <c r="KG35" s="79">
        <v>136.0</v>
      </c>
      <c r="KH35" s="238">
        <v>33.0</v>
      </c>
      <c r="KI35" s="238">
        <v>104.0</v>
      </c>
      <c r="KJ35" s="238">
        <v>5.5</v>
      </c>
      <c r="KK35" s="79"/>
      <c r="KL35" s="79">
        <v>1.0</v>
      </c>
      <c r="KM35" s="79">
        <v>50.0</v>
      </c>
      <c r="KN35" s="79">
        <v>50.0</v>
      </c>
      <c r="KO35" s="79">
        <v>136.0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50.0</v>
      </c>
      <c r="KV35" s="79">
        <v>48.0</v>
      </c>
      <c r="KW35" s="89"/>
      <c r="KX35" s="81">
        <v>126.0</v>
      </c>
      <c r="KY35" s="81">
        <v>32.0</v>
      </c>
      <c r="KZ35" s="81">
        <v>257.0</v>
      </c>
      <c r="LA35" s="81">
        <v>12.6</v>
      </c>
      <c r="LB35" s="81">
        <v>4.1</v>
      </c>
      <c r="LC35" s="81">
        <v>3.0</v>
      </c>
      <c r="LD35" s="81">
        <v>56.0</v>
      </c>
      <c r="LE35" s="81">
        <v>54.0</v>
      </c>
      <c r="LF35" s="81">
        <v>126.0</v>
      </c>
      <c r="LG35" s="81">
        <v>32.0</v>
      </c>
      <c r="LH35" s="81">
        <v>343.0</v>
      </c>
      <c r="LI35" s="81">
        <v>16.8</v>
      </c>
      <c r="LJ35" s="81">
        <v>5.0</v>
      </c>
      <c r="LK35" s="81">
        <v>5.0</v>
      </c>
      <c r="LL35" s="81">
        <v>58.0</v>
      </c>
      <c r="LM35" s="81">
        <v>57.0</v>
      </c>
      <c r="LN35" s="89"/>
      <c r="LO35" s="82">
        <v>329.0</v>
      </c>
      <c r="LP35" s="82">
        <v>310.0</v>
      </c>
      <c r="LQ35" s="82">
        <v>168.0</v>
      </c>
      <c r="LR35" s="82">
        <v>66.0</v>
      </c>
      <c r="LS35" s="82">
        <v>326.0</v>
      </c>
      <c r="LT35" s="83">
        <v>56.0</v>
      </c>
      <c r="LU35" s="83">
        <v>8.8</v>
      </c>
      <c r="LV35" s="83">
        <v>138.0</v>
      </c>
      <c r="LW35" s="83">
        <v>105.0</v>
      </c>
      <c r="LX35" s="83">
        <v>58.0</v>
      </c>
      <c r="LY35" s="83">
        <v>54.0</v>
      </c>
      <c r="LZ35" s="83">
        <v>12.0</v>
      </c>
      <c r="MA35" s="83">
        <v>112.0</v>
      </c>
      <c r="MB35" s="83">
        <v>1.2</v>
      </c>
      <c r="MC35" s="83">
        <v>143.0</v>
      </c>
      <c r="MD35" s="83">
        <v>205.0</v>
      </c>
      <c r="ME35" s="83">
        <v>81.0</v>
      </c>
      <c r="MF35" s="83">
        <v>63.0</v>
      </c>
      <c r="MG35" s="83">
        <v>12.0</v>
      </c>
      <c r="MH35" s="83">
        <v>0.0</v>
      </c>
      <c r="MI35" s="83">
        <v>0.0</v>
      </c>
      <c r="MJ35" s="83">
        <v>118.0</v>
      </c>
      <c r="MK35" s="83">
        <v>0.0</v>
      </c>
      <c r="ML35" s="83">
        <v>52.0</v>
      </c>
      <c r="MM35" s="83">
        <v>52.0</v>
      </c>
      <c r="MN35" s="83">
        <v>5.0</v>
      </c>
      <c r="MO35" s="86"/>
      <c r="MP35" s="87"/>
      <c r="MQ35" s="87"/>
      <c r="MR35" s="87"/>
      <c r="MS35" s="87"/>
      <c r="MT35" s="83">
        <v>8.6</v>
      </c>
      <c r="MU35" s="83">
        <v>4.9</v>
      </c>
      <c r="MV35" s="83">
        <v>150.0</v>
      </c>
      <c r="MW35" s="83">
        <v>36.0</v>
      </c>
      <c r="MX35" s="83">
        <v>46.0</v>
      </c>
      <c r="MY35" s="264" t="s">
        <v>96</v>
      </c>
      <c r="MZ35" s="120">
        <v>2.0</v>
      </c>
      <c r="NA35" s="87"/>
      <c r="NB35" s="83">
        <v>8.6</v>
      </c>
      <c r="NC35" s="83">
        <v>2.3</v>
      </c>
      <c r="ND35" s="83">
        <v>155.0</v>
      </c>
      <c r="NE35" s="83">
        <v>34.0</v>
      </c>
      <c r="NF35" s="83">
        <v>54.0</v>
      </c>
      <c r="NG35" s="83">
        <v>52.0</v>
      </c>
      <c r="NH35" s="83">
        <v>5.0</v>
      </c>
      <c r="NI35" s="87"/>
      <c r="NJ35" s="83">
        <v>0.0</v>
      </c>
      <c r="NK35" s="83">
        <v>0.0</v>
      </c>
      <c r="NL35" s="83">
        <v>0.0</v>
      </c>
      <c r="NM35" s="83">
        <v>35.0</v>
      </c>
      <c r="NN35" s="83">
        <v>56.0</v>
      </c>
      <c r="NO35" s="83">
        <v>58.0</v>
      </c>
      <c r="NP35" s="87"/>
    </row>
    <row r="36" ht="14.25" customHeight="1">
      <c r="A36" s="49">
        <v>0.958333333333334</v>
      </c>
      <c r="B36" s="50"/>
      <c r="C36" s="51">
        <v>50.21</v>
      </c>
      <c r="D36" s="52">
        <v>338.0</v>
      </c>
      <c r="E36" s="53">
        <v>133.0</v>
      </c>
      <c r="F36" s="53">
        <v>94.0</v>
      </c>
      <c r="G36" s="53">
        <v>12.2</v>
      </c>
      <c r="H36" s="54"/>
      <c r="I36" s="53">
        <v>6.0</v>
      </c>
      <c r="J36" s="53">
        <v>52.0</v>
      </c>
      <c r="K36" s="53">
        <v>51.0</v>
      </c>
      <c r="L36" s="53">
        <v>138.0</v>
      </c>
      <c r="M36" s="53">
        <v>69.0</v>
      </c>
      <c r="N36" s="53">
        <v>11.3</v>
      </c>
      <c r="O36" s="54"/>
      <c r="P36" s="53">
        <v>6.0</v>
      </c>
      <c r="Q36" s="53">
        <v>58.0</v>
      </c>
      <c r="R36" s="53">
        <v>52.0</v>
      </c>
      <c r="S36" s="53">
        <v>340.1</v>
      </c>
      <c r="T36" s="53">
        <v>342.6</v>
      </c>
      <c r="U36" s="53">
        <v>195.2</v>
      </c>
      <c r="V36" s="54"/>
      <c r="W36" s="53">
        <v>335.6</v>
      </c>
      <c r="X36" s="53">
        <v>295.6</v>
      </c>
      <c r="Y36" s="53">
        <v>154.4</v>
      </c>
      <c r="Z36" s="54"/>
      <c r="AA36" s="53">
        <v>340.7</v>
      </c>
      <c r="AB36" s="53">
        <v>393.3</v>
      </c>
      <c r="AC36" s="53">
        <v>226.9</v>
      </c>
      <c r="AD36" s="54"/>
      <c r="AE36" s="53">
        <v>340.2</v>
      </c>
      <c r="AF36" s="53">
        <v>361.1</v>
      </c>
      <c r="AG36" s="53">
        <v>207.3</v>
      </c>
      <c r="AH36" s="54"/>
      <c r="AI36" s="53">
        <v>347.7</v>
      </c>
      <c r="AJ36" s="53">
        <v>456.6</v>
      </c>
      <c r="AK36" s="53">
        <v>269.1</v>
      </c>
      <c r="AL36" s="54"/>
      <c r="AM36" s="53">
        <v>338.7</v>
      </c>
      <c r="AN36" s="53">
        <v>470.8</v>
      </c>
      <c r="AO36" s="53">
        <v>256.7</v>
      </c>
      <c r="AP36" s="54"/>
      <c r="AQ36" s="182">
        <f t="shared" ref="AQ36:AS36" si="68">E36</f>
        <v>133</v>
      </c>
      <c r="AR36" s="54">
        <f t="shared" si="68"/>
        <v>94</v>
      </c>
      <c r="AS36" s="56">
        <f t="shared" si="68"/>
        <v>12.2</v>
      </c>
      <c r="AT36" s="54"/>
      <c r="AU36" s="182">
        <f t="shared" ref="AU36:AW36" si="69">L36</f>
        <v>138</v>
      </c>
      <c r="AV36" s="182">
        <f t="shared" si="69"/>
        <v>69</v>
      </c>
      <c r="AW36" s="54">
        <f t="shared" si="69"/>
        <v>11.3</v>
      </c>
      <c r="AX36" s="54"/>
      <c r="AY36" s="182">
        <f t="shared" si="52"/>
        <v>133</v>
      </c>
      <c r="AZ36" s="54"/>
      <c r="BA36" s="54"/>
      <c r="BB36" s="54"/>
      <c r="BC36" s="89"/>
      <c r="BD36" s="182">
        <v>138.0</v>
      </c>
      <c r="BE36" s="53">
        <v>32.0</v>
      </c>
      <c r="BF36" s="127">
        <v>129.0</v>
      </c>
      <c r="BG36" s="127">
        <v>7.5</v>
      </c>
      <c r="BH36" s="54"/>
      <c r="BI36" s="53">
        <v>2.0</v>
      </c>
      <c r="BJ36" s="53">
        <v>94.0</v>
      </c>
      <c r="BK36" s="53">
        <v>66.0</v>
      </c>
      <c r="BL36" s="89"/>
      <c r="BM36" s="58">
        <v>340.0</v>
      </c>
      <c r="BN36" s="58">
        <v>144.0</v>
      </c>
      <c r="BO36" s="58">
        <v>225.0</v>
      </c>
      <c r="BP36" s="58">
        <v>11.25</v>
      </c>
      <c r="BQ36" s="59"/>
      <c r="BR36" s="58">
        <v>6.0</v>
      </c>
      <c r="BS36" s="58">
        <v>63.0</v>
      </c>
      <c r="BT36" s="58">
        <v>60.0</v>
      </c>
      <c r="BU36" s="59">
        <f t="shared" si="10"/>
        <v>340</v>
      </c>
      <c r="BV36" s="58">
        <v>358.0</v>
      </c>
      <c r="BW36" s="58">
        <v>206.0</v>
      </c>
      <c r="BX36" s="58">
        <v>31.0</v>
      </c>
      <c r="BY36" s="58">
        <v>333.0</v>
      </c>
      <c r="BZ36" s="58">
        <v>379.0</v>
      </c>
      <c r="CA36" s="58">
        <v>208.0</v>
      </c>
      <c r="CB36" s="58">
        <v>28.0</v>
      </c>
      <c r="CC36" s="58" t="s">
        <v>94</v>
      </c>
      <c r="CD36" s="58" t="s">
        <v>94</v>
      </c>
      <c r="CE36" s="58" t="s">
        <v>94</v>
      </c>
      <c r="CF36" s="58" t="s">
        <v>94</v>
      </c>
      <c r="CG36" s="58">
        <v>337.0</v>
      </c>
      <c r="CH36" s="58">
        <v>410.0</v>
      </c>
      <c r="CI36" s="58">
        <v>266.0</v>
      </c>
      <c r="CJ36" s="58">
        <v>15.0</v>
      </c>
      <c r="CK36" s="58">
        <v>349.0</v>
      </c>
      <c r="CL36" s="58">
        <v>229.0</v>
      </c>
      <c r="CM36" s="58">
        <v>137.0</v>
      </c>
      <c r="CN36" s="58">
        <v>8.0</v>
      </c>
      <c r="CO36" s="58">
        <v>330.0</v>
      </c>
      <c r="CP36" s="58">
        <v>264.0</v>
      </c>
      <c r="CQ36" s="58">
        <v>130.0</v>
      </c>
      <c r="CR36" s="58">
        <v>5.0</v>
      </c>
      <c r="CS36" s="58">
        <v>337.0</v>
      </c>
      <c r="CT36" s="58">
        <v>246.0</v>
      </c>
      <c r="CU36" s="58">
        <v>143.0</v>
      </c>
      <c r="CV36" s="58">
        <v>86.0</v>
      </c>
      <c r="CW36" s="58">
        <v>335.0</v>
      </c>
      <c r="CX36" s="58">
        <v>245.0</v>
      </c>
      <c r="CY36" s="58">
        <v>121.0</v>
      </c>
      <c r="CZ36" s="58">
        <v>67.0</v>
      </c>
      <c r="DA36" s="58">
        <v>322.0</v>
      </c>
      <c r="DB36" s="58">
        <v>254.0</v>
      </c>
      <c r="DC36" s="58">
        <v>125.0</v>
      </c>
      <c r="DD36" s="58">
        <v>59.0</v>
      </c>
      <c r="DE36" s="59">
        <f t="shared" si="11"/>
        <v>144</v>
      </c>
      <c r="DF36" s="58">
        <v>35.0</v>
      </c>
      <c r="DG36" s="59">
        <f t="shared" ref="DG36:DH36" si="70">BO36</f>
        <v>225</v>
      </c>
      <c r="DH36" s="59">
        <f t="shared" si="70"/>
        <v>11.25</v>
      </c>
      <c r="DI36" s="59"/>
      <c r="DJ36" s="58">
        <v>7.0</v>
      </c>
      <c r="DK36" s="58">
        <v>57.0</v>
      </c>
      <c r="DL36" s="58">
        <v>52.0</v>
      </c>
      <c r="DM36" s="89"/>
      <c r="DN36" s="61">
        <v>337.0</v>
      </c>
      <c r="DO36" s="61">
        <v>139.0</v>
      </c>
      <c r="DP36" s="61">
        <v>41.02</v>
      </c>
      <c r="DQ36" s="61">
        <v>22.96</v>
      </c>
      <c r="DR36" s="61">
        <v>5.98</v>
      </c>
      <c r="DS36" s="61">
        <v>8.0</v>
      </c>
      <c r="DT36" s="61">
        <v>44.0</v>
      </c>
      <c r="DU36" s="61">
        <v>49.2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339.0</v>
      </c>
      <c r="EF36" s="226">
        <v>136.0</v>
      </c>
      <c r="EG36" s="226">
        <v>91.0</v>
      </c>
      <c r="EH36" s="226">
        <v>3.7</v>
      </c>
      <c r="EI36" s="64"/>
      <c r="EJ36" s="226">
        <v>9.0</v>
      </c>
      <c r="EK36" s="226">
        <v>48.0</v>
      </c>
      <c r="EL36" s="226">
        <v>51.0</v>
      </c>
      <c r="EM36" s="226">
        <v>136.0</v>
      </c>
      <c r="EN36" s="226">
        <v>116.0</v>
      </c>
      <c r="EO36" s="226">
        <v>4.9</v>
      </c>
      <c r="EP36" s="64"/>
      <c r="EQ36" s="226">
        <v>9.0</v>
      </c>
      <c r="ER36" s="226">
        <v>49.0</v>
      </c>
      <c r="ES36" s="226">
        <v>52.0</v>
      </c>
      <c r="ET36" s="226">
        <v>338.0</v>
      </c>
      <c r="EU36" s="226">
        <v>0.0</v>
      </c>
      <c r="EV36" s="226">
        <v>0.0</v>
      </c>
      <c r="EW36" s="226">
        <v>0.0</v>
      </c>
      <c r="EX36" s="226">
        <v>336.0</v>
      </c>
      <c r="EY36" s="226">
        <v>258.0</v>
      </c>
      <c r="EZ36" s="226">
        <v>148.6</v>
      </c>
      <c r="FA36" s="226">
        <v>8.6</v>
      </c>
      <c r="FB36" s="226">
        <v>337.0</v>
      </c>
      <c r="FC36" s="226">
        <v>0.0</v>
      </c>
      <c r="FD36" s="226">
        <v>0.0</v>
      </c>
      <c r="FE36" s="226">
        <v>0.0</v>
      </c>
      <c r="FF36" s="226">
        <v>337.0</v>
      </c>
      <c r="FG36" s="226">
        <v>259.0</v>
      </c>
      <c r="FH36" s="226">
        <v>149.1</v>
      </c>
      <c r="FI36" s="226">
        <v>12.1</v>
      </c>
      <c r="FJ36" s="226">
        <v>339.0</v>
      </c>
      <c r="FK36" s="226">
        <v>245.0</v>
      </c>
      <c r="FL36" s="226">
        <v>140.0</v>
      </c>
      <c r="FM36" s="64"/>
      <c r="FN36" s="226">
        <v>339.0</v>
      </c>
      <c r="FO36" s="226">
        <v>260.0</v>
      </c>
      <c r="FP36" s="226">
        <v>139.7</v>
      </c>
      <c r="FQ36" s="226">
        <v>20.9</v>
      </c>
      <c r="FR36" s="226">
        <v>136.0</v>
      </c>
      <c r="FS36" s="64"/>
      <c r="FT36" s="226">
        <v>16.13</v>
      </c>
      <c r="FU36" s="64"/>
      <c r="FV36" s="226">
        <v>136.0</v>
      </c>
      <c r="FW36" s="64"/>
      <c r="FX36" s="64"/>
      <c r="FY36" s="64"/>
      <c r="FZ36" s="89"/>
      <c r="GA36" s="65">
        <v>338.0</v>
      </c>
      <c r="GB36" s="66">
        <v>429.8</v>
      </c>
      <c r="GC36" s="66">
        <v>264.84</v>
      </c>
      <c r="GD36" s="66">
        <v>22.53</v>
      </c>
      <c r="GE36" s="66">
        <v>338.0</v>
      </c>
      <c r="GF36" s="66">
        <v>455.89</v>
      </c>
      <c r="GG36" s="66">
        <v>262.75</v>
      </c>
      <c r="GH36" s="66">
        <v>26.3</v>
      </c>
      <c r="GI36" s="66">
        <v>338.0</v>
      </c>
      <c r="GJ36" s="66">
        <v>243.7</v>
      </c>
      <c r="GK36" s="66">
        <v>-137.61</v>
      </c>
      <c r="GL36" s="66">
        <v>-23.62</v>
      </c>
      <c r="GM36" s="66">
        <v>338.0</v>
      </c>
      <c r="GN36" s="66">
        <v>224.94</v>
      </c>
      <c r="GO36" s="66">
        <v>-137.03</v>
      </c>
      <c r="GP36" s="66">
        <v>-31.58</v>
      </c>
      <c r="GQ36" s="66">
        <v>338.0</v>
      </c>
      <c r="GR36" s="66">
        <v>206.91</v>
      </c>
      <c r="GS36" s="66">
        <v>-128.9</v>
      </c>
      <c r="GT36" s="66">
        <v>3.77</v>
      </c>
      <c r="GU36" s="66">
        <v>338.0</v>
      </c>
      <c r="GV36" s="66">
        <v>221.13</v>
      </c>
      <c r="GW36" s="66">
        <v>-125.89</v>
      </c>
      <c r="GX36" s="66">
        <v>0.0</v>
      </c>
      <c r="GY36" s="89"/>
      <c r="GZ36" s="98" t="s">
        <v>91</v>
      </c>
      <c r="HA36" s="99" t="s">
        <v>92</v>
      </c>
      <c r="HB36" s="99">
        <v>51.0</v>
      </c>
      <c r="HC36" s="97">
        <f t="shared" si="57"/>
        <v>2.55</v>
      </c>
      <c r="HD36" s="97">
        <f t="shared" si="58"/>
        <v>1.02</v>
      </c>
      <c r="HE36" s="98">
        <v>8.0</v>
      </c>
      <c r="HF36" s="99">
        <v>60.0</v>
      </c>
      <c r="HG36" s="99">
        <v>58.0</v>
      </c>
      <c r="HH36" s="98" t="s">
        <v>91</v>
      </c>
      <c r="HI36" s="99" t="s">
        <v>92</v>
      </c>
      <c r="HJ36" s="99">
        <v>186.0</v>
      </c>
      <c r="HK36" s="97">
        <f t="shared" si="59"/>
        <v>9.3</v>
      </c>
      <c r="HL36" s="97">
        <f t="shared" si="60"/>
        <v>3.72</v>
      </c>
      <c r="HM36" s="98">
        <v>5.0</v>
      </c>
      <c r="HN36" s="99">
        <v>60.0</v>
      </c>
      <c r="HO36" s="99">
        <v>60.0</v>
      </c>
      <c r="HP36" s="98" t="s">
        <v>91</v>
      </c>
      <c r="HQ36" s="99" t="s">
        <v>92</v>
      </c>
      <c r="HR36" s="99">
        <v>212.0</v>
      </c>
      <c r="HS36" s="97">
        <f t="shared" si="61"/>
        <v>10.6</v>
      </c>
      <c r="HT36" s="97">
        <f t="shared" si="62"/>
        <v>4.24</v>
      </c>
      <c r="HU36" s="98">
        <v>7.0</v>
      </c>
      <c r="HV36" s="99">
        <v>56.0</v>
      </c>
      <c r="HW36" s="99">
        <v>56.0</v>
      </c>
      <c r="HX36" s="89"/>
      <c r="HY36" s="72">
        <v>135.0</v>
      </c>
      <c r="HZ36" s="72">
        <v>33.0</v>
      </c>
      <c r="IA36" s="72">
        <v>160.0</v>
      </c>
      <c r="IB36" s="72">
        <v>8.0</v>
      </c>
      <c r="IC36" s="73"/>
      <c r="ID36" s="72">
        <v>2.0</v>
      </c>
      <c r="IE36" s="72">
        <v>66.0</v>
      </c>
      <c r="IF36" s="72">
        <v>44.0</v>
      </c>
      <c r="IG36" s="89"/>
      <c r="IH36" s="75">
        <v>140.0</v>
      </c>
      <c r="II36" s="75">
        <v>34.2</v>
      </c>
      <c r="IJ36" s="75">
        <v>48.0</v>
      </c>
      <c r="IK36" s="75">
        <v>2.8</v>
      </c>
      <c r="IL36" s="75">
        <v>2.9</v>
      </c>
      <c r="IM36" s="75">
        <v>6.0</v>
      </c>
      <c r="IN36" s="75">
        <v>50.0</v>
      </c>
      <c r="IO36" s="75">
        <v>51.0</v>
      </c>
      <c r="IP36" s="75">
        <v>140.0</v>
      </c>
      <c r="IQ36" s="75">
        <v>34.5</v>
      </c>
      <c r="IR36" s="75">
        <v>108.0</v>
      </c>
      <c r="IS36" s="75">
        <v>5.6</v>
      </c>
      <c r="IT36" s="75">
        <v>6.3</v>
      </c>
      <c r="IU36" s="75">
        <v>12.0</v>
      </c>
      <c r="IV36" s="75">
        <v>50.0</v>
      </c>
      <c r="IW36" s="75">
        <v>52.0</v>
      </c>
      <c r="IX36" s="89"/>
      <c r="IY36" s="76">
        <v>138.98</v>
      </c>
      <c r="IZ36" s="76">
        <v>34.56</v>
      </c>
      <c r="JA36" s="76">
        <v>404.0</v>
      </c>
      <c r="JB36" s="76">
        <v>20.2</v>
      </c>
      <c r="JC36" s="76">
        <v>7.18</v>
      </c>
      <c r="JD36" s="149">
        <v>3.0</v>
      </c>
      <c r="JE36" s="76">
        <v>64.86</v>
      </c>
      <c r="JF36" s="76">
        <v>48.24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137.0</v>
      </c>
      <c r="JQ36" s="78">
        <v>32.4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42.0</v>
      </c>
      <c r="JW36" s="78">
        <v>42.0</v>
      </c>
      <c r="JX36" s="78">
        <v>137.0</v>
      </c>
      <c r="JY36" s="78">
        <v>34.2</v>
      </c>
      <c r="JZ36" s="78">
        <v>109.0</v>
      </c>
      <c r="KA36" s="78">
        <v>5.9</v>
      </c>
      <c r="KB36" s="78">
        <v>2.1</v>
      </c>
      <c r="KC36" s="150">
        <v>2.0</v>
      </c>
      <c r="KD36" s="78">
        <v>48.0</v>
      </c>
      <c r="KE36" s="78">
        <v>48.0</v>
      </c>
      <c r="KF36" s="89"/>
      <c r="KG36" s="79">
        <v>139.0</v>
      </c>
      <c r="KH36" s="238">
        <v>34.0</v>
      </c>
      <c r="KI36" s="238" t="s">
        <v>98</v>
      </c>
      <c r="KJ36" s="238" t="s">
        <v>98</v>
      </c>
      <c r="KK36" s="79"/>
      <c r="KL36" s="79">
        <v>1.0</v>
      </c>
      <c r="KM36" s="79">
        <v>50.0</v>
      </c>
      <c r="KN36" s="79">
        <v>50.0</v>
      </c>
      <c r="KO36" s="79">
        <v>139.0</v>
      </c>
      <c r="KP36" s="235">
        <v>34.0</v>
      </c>
      <c r="KQ36" s="235">
        <v>39.0</v>
      </c>
      <c r="KR36" s="235">
        <v>2.2</v>
      </c>
      <c r="KS36" s="79"/>
      <c r="KT36" s="79">
        <v>1.0</v>
      </c>
      <c r="KU36" s="79">
        <v>50.0</v>
      </c>
      <c r="KV36" s="79">
        <v>48.0</v>
      </c>
      <c r="KW36" s="89"/>
      <c r="KX36" s="81">
        <v>132.0</v>
      </c>
      <c r="KY36" s="81">
        <v>32.0</v>
      </c>
      <c r="KZ36" s="81">
        <v>63.0</v>
      </c>
      <c r="LA36" s="81">
        <v>3.1</v>
      </c>
      <c r="LB36" s="81">
        <v>1.2</v>
      </c>
      <c r="LC36" s="81">
        <v>3.0</v>
      </c>
      <c r="LD36" s="81">
        <v>56.0</v>
      </c>
      <c r="LE36" s="81">
        <v>54.0</v>
      </c>
      <c r="LF36" s="81">
        <v>132.0</v>
      </c>
      <c r="LG36" s="81">
        <v>32.0</v>
      </c>
      <c r="LH36" s="81">
        <v>367.0</v>
      </c>
      <c r="LI36" s="81">
        <v>18.0</v>
      </c>
      <c r="LJ36" s="81">
        <v>5.0</v>
      </c>
      <c r="LK36" s="81">
        <v>5.0</v>
      </c>
      <c r="LL36" s="81">
        <v>58.0</v>
      </c>
      <c r="LM36" s="81">
        <v>57.0</v>
      </c>
      <c r="LN36" s="89"/>
      <c r="LO36" s="82">
        <v>335.0</v>
      </c>
      <c r="LP36" s="82">
        <v>272.0</v>
      </c>
      <c r="LQ36" s="82">
        <v>150.0</v>
      </c>
      <c r="LR36" s="82">
        <v>69.0</v>
      </c>
      <c r="LS36" s="82">
        <v>322.0</v>
      </c>
      <c r="LT36" s="83">
        <v>52.0</v>
      </c>
      <c r="LU36" s="83">
        <v>8.4</v>
      </c>
      <c r="LV36" s="83">
        <v>140.0</v>
      </c>
      <c r="LW36" s="83">
        <v>95.0</v>
      </c>
      <c r="LX36" s="83">
        <v>58.0</v>
      </c>
      <c r="LY36" s="83">
        <v>54.0</v>
      </c>
      <c r="LZ36" s="83">
        <v>12.0</v>
      </c>
      <c r="MA36" s="83">
        <v>98.0</v>
      </c>
      <c r="MB36" s="83">
        <v>5.6</v>
      </c>
      <c r="MC36" s="83">
        <v>145.0</v>
      </c>
      <c r="MD36" s="83">
        <v>177.0</v>
      </c>
      <c r="ME36" s="83">
        <v>82.0</v>
      </c>
      <c r="MF36" s="83">
        <v>64.0</v>
      </c>
      <c r="MG36" s="83">
        <v>12.0</v>
      </c>
      <c r="MH36" s="83">
        <v>0.0</v>
      </c>
      <c r="MI36" s="83">
        <v>0.0</v>
      </c>
      <c r="MJ36" s="83">
        <v>119.0</v>
      </c>
      <c r="MK36" s="83">
        <v>0.0</v>
      </c>
      <c r="ML36" s="83">
        <v>52.0</v>
      </c>
      <c r="MM36" s="83">
        <v>52.0</v>
      </c>
      <c r="MN36" s="83">
        <v>5.0</v>
      </c>
      <c r="MO36" s="86"/>
      <c r="MP36" s="87"/>
      <c r="MQ36" s="87"/>
      <c r="MR36" s="87"/>
      <c r="MS36" s="87"/>
      <c r="MT36" s="83">
        <v>9.8</v>
      </c>
      <c r="MU36" s="83">
        <v>5.3</v>
      </c>
      <c r="MV36" s="83">
        <v>169.0</v>
      </c>
      <c r="MW36" s="83">
        <v>36.0</v>
      </c>
      <c r="MX36" s="83">
        <v>43.0</v>
      </c>
      <c r="MY36" s="264" t="s">
        <v>96</v>
      </c>
      <c r="MZ36" s="120">
        <v>2.0</v>
      </c>
      <c r="NA36" s="87"/>
      <c r="NB36" s="83">
        <v>11.3</v>
      </c>
      <c r="NC36" s="83">
        <v>3.6</v>
      </c>
      <c r="ND36" s="83">
        <v>203.0</v>
      </c>
      <c r="NE36" s="83">
        <v>35.0</v>
      </c>
      <c r="NF36" s="83">
        <v>52.0</v>
      </c>
      <c r="NG36" s="83">
        <v>50.0</v>
      </c>
      <c r="NH36" s="83">
        <v>5.0</v>
      </c>
      <c r="NI36" s="87"/>
      <c r="NJ36" s="83">
        <v>0.0</v>
      </c>
      <c r="NK36" s="83">
        <v>0.0</v>
      </c>
      <c r="NL36" s="83">
        <v>0.0</v>
      </c>
      <c r="NM36" s="83">
        <v>35.0</v>
      </c>
      <c r="NN36" s="83">
        <v>56.0</v>
      </c>
      <c r="NO36" s="83">
        <v>58.0</v>
      </c>
      <c r="NP36" s="87"/>
    </row>
    <row r="37" ht="14.25" customHeight="1">
      <c r="A37" s="103" t="s">
        <v>99</v>
      </c>
      <c r="B37" s="104"/>
      <c r="C37" s="51">
        <v>50.18</v>
      </c>
      <c r="D37" s="106">
        <v>338.0</v>
      </c>
      <c r="E37" s="106">
        <v>133.0</v>
      </c>
      <c r="F37" s="53">
        <v>67.0</v>
      </c>
      <c r="G37" s="53">
        <v>14.5</v>
      </c>
      <c r="H37" s="54"/>
      <c r="I37" s="53">
        <v>6.0</v>
      </c>
      <c r="J37" s="53">
        <v>52.0</v>
      </c>
      <c r="K37" s="53">
        <v>51.0</v>
      </c>
      <c r="L37" s="53">
        <v>138.0</v>
      </c>
      <c r="M37" s="53">
        <v>50.0</v>
      </c>
      <c r="N37" s="53">
        <v>10.5</v>
      </c>
      <c r="O37" s="54"/>
      <c r="P37" s="53">
        <v>6.0</v>
      </c>
      <c r="Q37" s="53">
        <v>56.0</v>
      </c>
      <c r="R37" s="53">
        <v>52.0</v>
      </c>
      <c r="S37" s="53">
        <v>338.3</v>
      </c>
      <c r="T37" s="53">
        <v>333.2</v>
      </c>
      <c r="U37" s="53">
        <v>191.7</v>
      </c>
      <c r="V37" s="54"/>
      <c r="W37" s="53">
        <v>334.0</v>
      </c>
      <c r="X37" s="53">
        <v>280.0</v>
      </c>
      <c r="Y37" s="53">
        <v>144.6</v>
      </c>
      <c r="Z37" s="54"/>
      <c r="AA37" s="53">
        <v>338.3</v>
      </c>
      <c r="AB37" s="53">
        <v>419.8</v>
      </c>
      <c r="AC37" s="53">
        <v>237.6</v>
      </c>
      <c r="AD37" s="54"/>
      <c r="AE37" s="53">
        <v>338.3</v>
      </c>
      <c r="AF37" s="53">
        <v>386.9</v>
      </c>
      <c r="AG37" s="53">
        <v>218.4</v>
      </c>
      <c r="AH37" s="54"/>
      <c r="AI37" s="53">
        <v>345.3</v>
      </c>
      <c r="AJ37" s="53">
        <v>457.2</v>
      </c>
      <c r="AK37" s="53">
        <v>267.4</v>
      </c>
      <c r="AL37" s="54"/>
      <c r="AM37" s="53">
        <v>336.6</v>
      </c>
      <c r="AN37" s="53">
        <v>470.3</v>
      </c>
      <c r="AO37" s="53">
        <v>254.6</v>
      </c>
      <c r="AP37" s="54"/>
      <c r="AQ37" s="182">
        <f t="shared" ref="AQ37:AS37" si="71">E37</f>
        <v>133</v>
      </c>
      <c r="AR37" s="54">
        <f t="shared" si="71"/>
        <v>67</v>
      </c>
      <c r="AS37" s="56">
        <f t="shared" si="71"/>
        <v>14.5</v>
      </c>
      <c r="AT37" s="54"/>
      <c r="AU37" s="182">
        <f t="shared" ref="AU37:AW37" si="72">L37</f>
        <v>138</v>
      </c>
      <c r="AV37" s="182">
        <f t="shared" si="72"/>
        <v>50</v>
      </c>
      <c r="AW37" s="54">
        <f t="shared" si="72"/>
        <v>10.5</v>
      </c>
      <c r="AX37" s="54"/>
      <c r="AY37" s="182">
        <f t="shared" si="52"/>
        <v>133</v>
      </c>
      <c r="AZ37" s="54"/>
      <c r="BA37" s="54"/>
      <c r="BB37" s="54"/>
      <c r="BC37" s="107"/>
      <c r="BD37" s="54"/>
      <c r="BE37" s="53">
        <v>32.0</v>
      </c>
      <c r="BF37" s="53">
        <v>112.0</v>
      </c>
      <c r="BG37" s="53">
        <v>5.5</v>
      </c>
      <c r="BH37" s="54"/>
      <c r="BI37" s="53">
        <v>2.0</v>
      </c>
      <c r="BJ37" s="53">
        <v>94.0</v>
      </c>
      <c r="BK37" s="53">
        <v>66.0</v>
      </c>
      <c r="BL37" s="107"/>
      <c r="BM37" s="58">
        <v>339.0</v>
      </c>
      <c r="BN37" s="58">
        <v>144.0</v>
      </c>
      <c r="BO37" s="58">
        <v>205.0</v>
      </c>
      <c r="BP37" s="58">
        <v>10.3</v>
      </c>
      <c r="BQ37" s="59"/>
      <c r="BR37" s="58">
        <v>6.0</v>
      </c>
      <c r="BS37" s="58">
        <v>62.0</v>
      </c>
      <c r="BT37" s="58">
        <v>60.0</v>
      </c>
      <c r="BU37" s="59">
        <f t="shared" si="10"/>
        <v>339</v>
      </c>
      <c r="BV37" s="58">
        <v>355.0</v>
      </c>
      <c r="BW37" s="58">
        <v>207.0</v>
      </c>
      <c r="BX37" s="58">
        <v>27.0</v>
      </c>
      <c r="BY37" s="58">
        <v>333.0</v>
      </c>
      <c r="BZ37" s="58">
        <v>373.0</v>
      </c>
      <c r="CA37" s="58">
        <v>208.0</v>
      </c>
      <c r="CB37" s="58">
        <v>26.0</v>
      </c>
      <c r="CC37" s="58" t="s">
        <v>94</v>
      </c>
      <c r="CD37" s="58" t="s">
        <v>94</v>
      </c>
      <c r="CE37" s="58" t="s">
        <v>94</v>
      </c>
      <c r="CF37" s="58" t="s">
        <v>94</v>
      </c>
      <c r="CG37" s="58">
        <v>332.0</v>
      </c>
      <c r="CH37" s="58">
        <v>420.0</v>
      </c>
      <c r="CI37" s="58">
        <v>232.0</v>
      </c>
      <c r="CJ37" s="58">
        <v>22.0</v>
      </c>
      <c r="CK37" s="58">
        <v>345.0</v>
      </c>
      <c r="CL37" s="58">
        <v>117.0</v>
      </c>
      <c r="CM37" s="58">
        <v>77.0</v>
      </c>
      <c r="CN37" s="58">
        <v>5.0</v>
      </c>
      <c r="CO37" s="58">
        <v>330.0</v>
      </c>
      <c r="CP37" s="58">
        <v>243.0</v>
      </c>
      <c r="CQ37" s="58">
        <v>119.0</v>
      </c>
      <c r="CR37" s="58">
        <v>6.0</v>
      </c>
      <c r="CS37" s="58">
        <v>333.0</v>
      </c>
      <c r="CT37" s="58">
        <v>238.0</v>
      </c>
      <c r="CU37" s="58">
        <v>149.0</v>
      </c>
      <c r="CV37" s="58">
        <v>65.0</v>
      </c>
      <c r="CW37" s="58">
        <v>335.0</v>
      </c>
      <c r="CX37" s="58">
        <v>245.0</v>
      </c>
      <c r="CY37" s="58">
        <v>122.0</v>
      </c>
      <c r="CZ37" s="58">
        <v>66.0</v>
      </c>
      <c r="DA37" s="58">
        <v>322.0</v>
      </c>
      <c r="DB37" s="58">
        <v>249.0</v>
      </c>
      <c r="DC37" s="58">
        <v>124.0</v>
      </c>
      <c r="DD37" s="58">
        <v>56.0</v>
      </c>
      <c r="DE37" s="59">
        <f t="shared" si="11"/>
        <v>144</v>
      </c>
      <c r="DF37" s="58">
        <v>35.0</v>
      </c>
      <c r="DG37" s="59">
        <f t="shared" ref="DG37:DH37" si="73">BO37</f>
        <v>205</v>
      </c>
      <c r="DH37" s="59">
        <f t="shared" si="73"/>
        <v>10.3</v>
      </c>
      <c r="DI37" s="59"/>
      <c r="DJ37" s="58">
        <v>7.0</v>
      </c>
      <c r="DK37" s="58">
        <v>56.0</v>
      </c>
      <c r="DL37" s="58">
        <v>52.0</v>
      </c>
      <c r="DM37" s="107"/>
      <c r="DN37" s="61">
        <v>336.0</v>
      </c>
      <c r="DO37" s="61">
        <v>139.0</v>
      </c>
      <c r="DP37" s="61">
        <v>41.05</v>
      </c>
      <c r="DQ37" s="61">
        <v>22.94</v>
      </c>
      <c r="DR37" s="61">
        <v>5.95</v>
      </c>
      <c r="DS37" s="61">
        <v>8.0</v>
      </c>
      <c r="DT37" s="61">
        <v>45.0</v>
      </c>
      <c r="DU37" s="61">
        <v>49.0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339.0</v>
      </c>
      <c r="EF37" s="226">
        <v>136.0</v>
      </c>
      <c r="EG37" s="226">
        <v>91.0</v>
      </c>
      <c r="EH37" s="226">
        <v>3.7</v>
      </c>
      <c r="EI37" s="64"/>
      <c r="EJ37" s="226">
        <v>9.0</v>
      </c>
      <c r="EK37" s="226">
        <v>47.0</v>
      </c>
      <c r="EL37" s="226">
        <v>50.0</v>
      </c>
      <c r="EM37" s="226">
        <v>136.0</v>
      </c>
      <c r="EN37" s="226">
        <v>115.0</v>
      </c>
      <c r="EO37" s="226">
        <v>4.9</v>
      </c>
      <c r="EP37" s="64"/>
      <c r="EQ37" s="226">
        <v>9.0</v>
      </c>
      <c r="ER37" s="226">
        <v>48.0</v>
      </c>
      <c r="ES37" s="226">
        <v>51.0</v>
      </c>
      <c r="ET37" s="226">
        <v>337.0</v>
      </c>
      <c r="EU37" s="226">
        <v>0.0</v>
      </c>
      <c r="EV37" s="226">
        <v>0.0</v>
      </c>
      <c r="EW37" s="226">
        <v>0.0</v>
      </c>
      <c r="EX37" s="226">
        <v>336.0</v>
      </c>
      <c r="EY37" s="226">
        <v>258.0</v>
      </c>
      <c r="EZ37" s="226">
        <v>148.7</v>
      </c>
      <c r="FA37" s="226">
        <v>6.8</v>
      </c>
      <c r="FB37" s="226">
        <v>337.0</v>
      </c>
      <c r="FC37" s="226">
        <v>0.0</v>
      </c>
      <c r="FD37" s="226">
        <v>0.0</v>
      </c>
      <c r="FE37" s="226">
        <v>0.0</v>
      </c>
      <c r="FF37" s="226">
        <v>337.0</v>
      </c>
      <c r="FG37" s="226">
        <v>259.0</v>
      </c>
      <c r="FH37" s="226">
        <v>149.0</v>
      </c>
      <c r="FI37" s="226">
        <v>11.5</v>
      </c>
      <c r="FJ37" s="226">
        <v>339.0</v>
      </c>
      <c r="FK37" s="226">
        <v>243.0</v>
      </c>
      <c r="FL37" s="226">
        <v>138.6</v>
      </c>
      <c r="FM37" s="64"/>
      <c r="FN37" s="226">
        <v>339.0</v>
      </c>
      <c r="FO37" s="226">
        <v>259.0</v>
      </c>
      <c r="FP37" s="226">
        <v>138.5</v>
      </c>
      <c r="FQ37" s="226">
        <v>19.0</v>
      </c>
      <c r="FR37" s="226">
        <v>136.0</v>
      </c>
      <c r="FS37" s="64"/>
      <c r="FT37" s="226">
        <v>19.63</v>
      </c>
      <c r="FU37" s="64"/>
      <c r="FV37" s="226">
        <v>136.0</v>
      </c>
      <c r="FW37" s="64"/>
      <c r="FX37" s="64"/>
      <c r="FY37" s="64"/>
      <c r="FZ37" s="107"/>
      <c r="GA37" s="65">
        <v>338.0</v>
      </c>
      <c r="GB37" s="66">
        <v>429.8</v>
      </c>
      <c r="GC37" s="66">
        <v>264.84</v>
      </c>
      <c r="GD37" s="66">
        <v>22.53</v>
      </c>
      <c r="GE37" s="66">
        <v>338.0</v>
      </c>
      <c r="GF37" s="66">
        <v>455.89</v>
      </c>
      <c r="GG37" s="66">
        <v>262.75</v>
      </c>
      <c r="GH37" s="66">
        <v>26.3</v>
      </c>
      <c r="GI37" s="66">
        <v>338.0</v>
      </c>
      <c r="GJ37" s="66">
        <v>243.7</v>
      </c>
      <c r="GK37" s="66">
        <v>-137.61</v>
      </c>
      <c r="GL37" s="66">
        <v>-23.62</v>
      </c>
      <c r="GM37" s="66">
        <v>338.0</v>
      </c>
      <c r="GN37" s="66">
        <v>224.94</v>
      </c>
      <c r="GO37" s="66">
        <v>-137.03</v>
      </c>
      <c r="GP37" s="66">
        <v>-31.58</v>
      </c>
      <c r="GQ37" s="66">
        <v>338.0</v>
      </c>
      <c r="GR37" s="66">
        <v>206.91</v>
      </c>
      <c r="GS37" s="66">
        <v>-128.9</v>
      </c>
      <c r="GT37" s="66">
        <v>3.77</v>
      </c>
      <c r="GU37" s="66">
        <v>338.0</v>
      </c>
      <c r="GV37" s="66">
        <v>221.13</v>
      </c>
      <c r="GW37" s="66">
        <v>-125.89</v>
      </c>
      <c r="GX37" s="66">
        <v>0.0</v>
      </c>
      <c r="GY37" s="107"/>
      <c r="GZ37" s="98" t="s">
        <v>91</v>
      </c>
      <c r="HA37" s="99" t="s">
        <v>92</v>
      </c>
      <c r="HB37" s="99">
        <v>56.0</v>
      </c>
      <c r="HC37" s="97">
        <f t="shared" si="57"/>
        <v>2.8</v>
      </c>
      <c r="HD37" s="97">
        <f t="shared" si="58"/>
        <v>1.12</v>
      </c>
      <c r="HE37" s="98">
        <v>8.0</v>
      </c>
      <c r="HF37" s="99">
        <v>60.0</v>
      </c>
      <c r="HG37" s="99">
        <v>58.0</v>
      </c>
      <c r="HH37" s="98" t="s">
        <v>91</v>
      </c>
      <c r="HI37" s="99" t="s">
        <v>92</v>
      </c>
      <c r="HJ37" s="99">
        <v>117.0</v>
      </c>
      <c r="HK37" s="97">
        <f t="shared" si="59"/>
        <v>5.85</v>
      </c>
      <c r="HL37" s="97">
        <f t="shared" si="60"/>
        <v>2.34</v>
      </c>
      <c r="HM37" s="98">
        <v>5.0</v>
      </c>
      <c r="HN37" s="99">
        <v>60.0</v>
      </c>
      <c r="HO37" s="99">
        <v>60.0</v>
      </c>
      <c r="HP37" s="98" t="s">
        <v>91</v>
      </c>
      <c r="HQ37" s="99" t="s">
        <v>92</v>
      </c>
      <c r="HR37" s="99">
        <v>177.0</v>
      </c>
      <c r="HS37" s="97">
        <f t="shared" si="61"/>
        <v>8.85</v>
      </c>
      <c r="HT37" s="97">
        <f t="shared" si="62"/>
        <v>3.54</v>
      </c>
      <c r="HU37" s="98">
        <v>7.0</v>
      </c>
      <c r="HV37" s="99">
        <v>56.0</v>
      </c>
      <c r="HW37" s="99">
        <v>56.0</v>
      </c>
      <c r="HX37" s="107"/>
      <c r="HY37" s="72">
        <v>135.0</v>
      </c>
      <c r="HZ37" s="72">
        <v>33.0</v>
      </c>
      <c r="IA37" s="72">
        <v>158.0</v>
      </c>
      <c r="IB37" s="72">
        <v>7.9</v>
      </c>
      <c r="IC37" s="73"/>
      <c r="ID37" s="72">
        <v>2.0</v>
      </c>
      <c r="IE37" s="72">
        <v>66.0</v>
      </c>
      <c r="IF37" s="72">
        <v>44.0</v>
      </c>
      <c r="IG37" s="107"/>
      <c r="IH37" s="75">
        <v>141.0</v>
      </c>
      <c r="II37" s="75">
        <v>34.8</v>
      </c>
      <c r="IJ37" s="75">
        <v>48.0</v>
      </c>
      <c r="IK37" s="75">
        <v>2.5</v>
      </c>
      <c r="IL37" s="75">
        <v>2.7</v>
      </c>
      <c r="IM37" s="75">
        <v>6.0</v>
      </c>
      <c r="IN37" s="75">
        <v>50.0</v>
      </c>
      <c r="IO37" s="75">
        <v>51.0</v>
      </c>
      <c r="IP37" s="75">
        <v>141.0</v>
      </c>
      <c r="IQ37" s="75">
        <v>34.5</v>
      </c>
      <c r="IR37" s="75">
        <v>69.0</v>
      </c>
      <c r="IS37" s="75">
        <v>3.7</v>
      </c>
      <c r="IT37" s="75">
        <v>4.0</v>
      </c>
      <c r="IU37" s="75">
        <v>12.0</v>
      </c>
      <c r="IV37" s="75">
        <v>50.0</v>
      </c>
      <c r="IW37" s="75">
        <v>52.0</v>
      </c>
      <c r="IX37" s="107"/>
      <c r="IY37" s="76">
        <v>138.33</v>
      </c>
      <c r="IZ37" s="76">
        <v>34.43</v>
      </c>
      <c r="JA37" s="76">
        <v>409.6</v>
      </c>
      <c r="JB37" s="76">
        <v>20.48</v>
      </c>
      <c r="JC37" s="76">
        <v>7.11</v>
      </c>
      <c r="JD37" s="149">
        <v>3.0</v>
      </c>
      <c r="JE37" s="76">
        <v>65.79</v>
      </c>
      <c r="JF37" s="76">
        <v>46.47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136.0</v>
      </c>
      <c r="JQ37" s="78">
        <v>0.2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42.0</v>
      </c>
      <c r="JW37" s="78">
        <v>42.0</v>
      </c>
      <c r="JX37" s="78">
        <v>136.0</v>
      </c>
      <c r="JY37" s="78">
        <v>33.9</v>
      </c>
      <c r="JZ37" s="78">
        <v>124.0</v>
      </c>
      <c r="KA37" s="78">
        <v>6.6</v>
      </c>
      <c r="KB37" s="78">
        <v>2.4</v>
      </c>
      <c r="KC37" s="150">
        <v>2.0</v>
      </c>
      <c r="KD37" s="78">
        <v>47.0</v>
      </c>
      <c r="KE37" s="78">
        <v>47.0</v>
      </c>
      <c r="KF37" s="107"/>
      <c r="KG37" s="79">
        <v>137.0</v>
      </c>
      <c r="KH37" s="238">
        <v>33.0</v>
      </c>
      <c r="KI37" s="238">
        <v>39.0</v>
      </c>
      <c r="KJ37" s="238">
        <v>2.1</v>
      </c>
      <c r="KK37" s="79"/>
      <c r="KL37" s="79">
        <v>1.0</v>
      </c>
      <c r="KM37" s="79">
        <v>50.0</v>
      </c>
      <c r="KN37" s="79">
        <v>50.0</v>
      </c>
      <c r="KO37" s="79">
        <v>137.0</v>
      </c>
      <c r="KP37" s="235">
        <v>33.0</v>
      </c>
      <c r="KQ37" s="235">
        <v>39.0</v>
      </c>
      <c r="KR37" s="235">
        <v>2.1</v>
      </c>
      <c r="KS37" s="79"/>
      <c r="KT37" s="79">
        <v>1.0</v>
      </c>
      <c r="KU37" s="79">
        <v>50.0</v>
      </c>
      <c r="KV37" s="79">
        <v>48.0</v>
      </c>
      <c r="KW37" s="107"/>
      <c r="KX37" s="81">
        <v>124.0</v>
      </c>
      <c r="KY37" s="81">
        <v>32.0</v>
      </c>
      <c r="KZ37" s="81">
        <v>190.0</v>
      </c>
      <c r="LA37" s="81">
        <v>9.3</v>
      </c>
      <c r="LB37" s="81">
        <v>2.8</v>
      </c>
      <c r="LC37" s="81">
        <v>3.0</v>
      </c>
      <c r="LD37" s="81">
        <v>56.0</v>
      </c>
      <c r="LE37" s="81">
        <v>54.0</v>
      </c>
      <c r="LF37" s="81">
        <v>124.0</v>
      </c>
      <c r="LG37" s="81">
        <v>32.0</v>
      </c>
      <c r="LH37" s="81">
        <v>412.0</v>
      </c>
      <c r="LI37" s="81">
        <v>20.2</v>
      </c>
      <c r="LJ37" s="81">
        <v>5.0</v>
      </c>
      <c r="LK37" s="81">
        <v>5.0</v>
      </c>
      <c r="LL37" s="81">
        <v>58.0</v>
      </c>
      <c r="LM37" s="81">
        <v>57.0</v>
      </c>
      <c r="LN37" s="107"/>
      <c r="LO37" s="82">
        <v>327.0</v>
      </c>
      <c r="LP37" s="82">
        <v>312.0</v>
      </c>
      <c r="LQ37" s="82">
        <v>170.0</v>
      </c>
      <c r="LR37" s="82">
        <v>65.0</v>
      </c>
      <c r="LS37" s="82">
        <v>320.0</v>
      </c>
      <c r="LT37" s="83">
        <v>63.0</v>
      </c>
      <c r="LU37" s="83">
        <v>12.0</v>
      </c>
      <c r="LV37" s="83">
        <v>138.0</v>
      </c>
      <c r="LW37" s="83">
        <v>117.0</v>
      </c>
      <c r="LX37" s="83">
        <v>58.0</v>
      </c>
      <c r="LY37" s="83">
        <v>54.0</v>
      </c>
      <c r="LZ37" s="83">
        <v>12.0</v>
      </c>
      <c r="MA37" s="83">
        <v>107.0</v>
      </c>
      <c r="MB37" s="83">
        <v>4.6</v>
      </c>
      <c r="MC37" s="83">
        <v>144.0</v>
      </c>
      <c r="MD37" s="83">
        <v>195.0</v>
      </c>
      <c r="ME37" s="83">
        <v>83.0</v>
      </c>
      <c r="MF37" s="83">
        <v>63.0</v>
      </c>
      <c r="MG37" s="83">
        <v>12.0</v>
      </c>
      <c r="MH37" s="83">
        <v>0.0</v>
      </c>
      <c r="MI37" s="83">
        <v>0.0</v>
      </c>
      <c r="MJ37" s="83">
        <v>119.0</v>
      </c>
      <c r="MK37" s="83">
        <v>0.0</v>
      </c>
      <c r="ML37" s="83">
        <v>52.0</v>
      </c>
      <c r="MM37" s="83">
        <v>52.0</v>
      </c>
      <c r="MN37" s="83">
        <v>5.0</v>
      </c>
      <c r="MO37" s="86"/>
      <c r="MP37" s="87"/>
      <c r="MQ37" s="87"/>
      <c r="MR37" s="87"/>
      <c r="MS37" s="87"/>
      <c r="MT37" s="83">
        <v>14.6</v>
      </c>
      <c r="MU37" s="83">
        <v>9.6</v>
      </c>
      <c r="MV37" s="83">
        <v>250.0</v>
      </c>
      <c r="MW37" s="83">
        <v>35.0</v>
      </c>
      <c r="MX37" s="83">
        <v>43.0</v>
      </c>
      <c r="MY37" s="264" t="s">
        <v>96</v>
      </c>
      <c r="MZ37" s="120">
        <v>2.0</v>
      </c>
      <c r="NA37" s="87"/>
      <c r="NB37" s="83">
        <v>14.2</v>
      </c>
      <c r="NC37" s="83">
        <v>4.3</v>
      </c>
      <c r="ND37" s="83">
        <v>261.0</v>
      </c>
      <c r="NE37" s="83">
        <v>34.0</v>
      </c>
      <c r="NF37" s="83">
        <v>52.0</v>
      </c>
      <c r="NG37" s="83">
        <v>50.0</v>
      </c>
      <c r="NH37" s="83">
        <v>5.0</v>
      </c>
      <c r="NI37" s="87"/>
      <c r="NJ37" s="83">
        <v>0.0</v>
      </c>
      <c r="NK37" s="83">
        <v>0.0</v>
      </c>
      <c r="NL37" s="83">
        <v>0.0</v>
      </c>
      <c r="NM37" s="83">
        <v>35.0</v>
      </c>
      <c r="NN37" s="83">
        <v>56.0</v>
      </c>
      <c r="NO37" s="83">
        <v>58.0</v>
      </c>
      <c r="NP37" s="87"/>
    </row>
    <row r="38" ht="14.25" customHeight="1">
      <c r="C38" s="108"/>
      <c r="AQ38" s="188"/>
      <c r="AU38" s="188"/>
      <c r="AV38" s="188"/>
      <c r="AY38" s="188"/>
      <c r="BC38" s="31"/>
      <c r="BL38" s="31"/>
      <c r="DM38" s="31"/>
      <c r="ED38" s="31"/>
      <c r="FZ38" s="31"/>
      <c r="GY38" s="31"/>
      <c r="HX38" s="31"/>
      <c r="ID38" s="117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4">MIN(C14:C37)</f>
        <v>50.01</v>
      </c>
      <c r="D39" s="110">
        <f t="shared" si="74"/>
        <v>330</v>
      </c>
      <c r="E39" s="110">
        <f t="shared" si="74"/>
        <v>131</v>
      </c>
      <c r="F39" s="110">
        <f t="shared" si="74"/>
        <v>61</v>
      </c>
      <c r="G39" s="110">
        <f t="shared" si="74"/>
        <v>12.2</v>
      </c>
      <c r="H39" s="110">
        <f t="shared" si="74"/>
        <v>0</v>
      </c>
      <c r="I39" s="110">
        <f t="shared" si="74"/>
        <v>6</v>
      </c>
      <c r="J39" s="110">
        <f t="shared" si="74"/>
        <v>49</v>
      </c>
      <c r="K39" s="110">
        <f t="shared" si="74"/>
        <v>48</v>
      </c>
      <c r="L39" s="110">
        <f t="shared" si="74"/>
        <v>134</v>
      </c>
      <c r="M39" s="110">
        <f t="shared" si="74"/>
        <v>50</v>
      </c>
      <c r="N39" s="110">
        <f t="shared" si="74"/>
        <v>10.5</v>
      </c>
      <c r="O39" s="110">
        <f t="shared" si="74"/>
        <v>0</v>
      </c>
      <c r="P39" s="110">
        <f t="shared" si="74"/>
        <v>6</v>
      </c>
      <c r="Q39" s="110">
        <f t="shared" si="74"/>
        <v>56</v>
      </c>
      <c r="R39" s="110">
        <f t="shared" si="74"/>
        <v>51</v>
      </c>
      <c r="S39" s="110">
        <f t="shared" si="74"/>
        <v>334.5</v>
      </c>
      <c r="T39" s="110">
        <f t="shared" si="74"/>
        <v>242.5</v>
      </c>
      <c r="U39" s="110"/>
      <c r="V39" s="110">
        <f t="shared" ref="V39:X39" si="75">MIN(V14:V37)</f>
        <v>0</v>
      </c>
      <c r="W39" s="110">
        <f t="shared" si="75"/>
        <v>330.4</v>
      </c>
      <c r="X39" s="110">
        <f t="shared" si="75"/>
        <v>234.5</v>
      </c>
      <c r="Y39" s="110"/>
      <c r="Z39" s="110">
        <f t="shared" ref="Z39:AB39" si="76">MIN(Z14:Z37)</f>
        <v>0</v>
      </c>
      <c r="AA39" s="110">
        <f t="shared" si="76"/>
        <v>243.8</v>
      </c>
      <c r="AB39" s="110">
        <f t="shared" si="76"/>
        <v>339.2</v>
      </c>
      <c r="AC39" s="110"/>
      <c r="AD39" s="110">
        <f t="shared" ref="AD39:AF39" si="77">MIN(AD14:AD37)</f>
        <v>0</v>
      </c>
      <c r="AE39" s="110">
        <f t="shared" si="77"/>
        <v>335.3</v>
      </c>
      <c r="AF39" s="110">
        <f t="shared" si="77"/>
        <v>343.4</v>
      </c>
      <c r="AG39" s="110"/>
      <c r="AH39" s="110">
        <f t="shared" ref="AH39:AJ39" si="78">MIN(AH14:AH37)</f>
        <v>0</v>
      </c>
      <c r="AI39" s="110">
        <f t="shared" si="78"/>
        <v>341.5</v>
      </c>
      <c r="AJ39" s="110">
        <f t="shared" si="78"/>
        <v>421.4</v>
      </c>
      <c r="AK39" s="110"/>
      <c r="AL39" s="110">
        <f t="shared" ref="AL39:AN39" si="79">MIN(AL14:AL37)</f>
        <v>0</v>
      </c>
      <c r="AM39" s="110">
        <f t="shared" si="79"/>
        <v>332.7</v>
      </c>
      <c r="AN39" s="110">
        <f t="shared" si="79"/>
        <v>447.7</v>
      </c>
      <c r="AO39" s="110"/>
      <c r="AP39" s="110">
        <f t="shared" ref="AP39:AR39" si="80">MIN(AP14:AP37)</f>
        <v>0</v>
      </c>
      <c r="AQ39" s="189">
        <f t="shared" si="80"/>
        <v>131</v>
      </c>
      <c r="AR39" s="110">
        <f t="shared" si="80"/>
        <v>61</v>
      </c>
      <c r="AS39" s="110"/>
      <c r="AT39" s="110">
        <f t="shared" ref="AT39:AV39" si="81">MIN(AT14:AT37)</f>
        <v>0</v>
      </c>
      <c r="AU39" s="189">
        <f t="shared" si="81"/>
        <v>136</v>
      </c>
      <c r="AV39" s="189">
        <f t="shared" si="81"/>
        <v>50</v>
      </c>
      <c r="AW39" s="110"/>
      <c r="AX39" s="110">
        <f t="shared" ref="AX39:AY39" si="82">MIN(AX14:AX37)</f>
        <v>0</v>
      </c>
      <c r="AY39" s="189">
        <f t="shared" si="82"/>
        <v>131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3">MIN(BJ14:BJ37)</f>
        <v>80</v>
      </c>
      <c r="BK39" s="110">
        <f t="shared" si="83"/>
        <v>58</v>
      </c>
      <c r="BL39" s="112">
        <f t="shared" si="83"/>
        <v>0</v>
      </c>
      <c r="BM39" s="110">
        <f t="shared" si="83"/>
        <v>339</v>
      </c>
      <c r="BN39" s="110">
        <f t="shared" si="83"/>
        <v>144</v>
      </c>
      <c r="BO39" s="110">
        <f t="shared" si="83"/>
        <v>187</v>
      </c>
      <c r="BP39" s="110">
        <f t="shared" si="83"/>
        <v>9.4</v>
      </c>
      <c r="BQ39" s="110">
        <f t="shared" si="83"/>
        <v>0</v>
      </c>
      <c r="BR39" s="110">
        <f t="shared" si="83"/>
        <v>6</v>
      </c>
      <c r="BS39" s="110">
        <f t="shared" si="83"/>
        <v>56</v>
      </c>
      <c r="BT39" s="110">
        <f t="shared" si="83"/>
        <v>55</v>
      </c>
      <c r="BU39" s="110">
        <f t="shared" si="83"/>
        <v>339</v>
      </c>
      <c r="BV39" s="110">
        <f t="shared" si="83"/>
        <v>354</v>
      </c>
      <c r="BW39" s="110"/>
      <c r="BX39" s="110">
        <f t="shared" ref="BX39:BZ39" si="84">MIN(BX14:BX37)</f>
        <v>14</v>
      </c>
      <c r="BY39" s="110">
        <f t="shared" si="84"/>
        <v>331</v>
      </c>
      <c r="BZ39" s="110">
        <f t="shared" si="84"/>
        <v>369</v>
      </c>
      <c r="CA39" s="110"/>
      <c r="CB39" s="110">
        <f t="shared" ref="CB39:CD39" si="85">MIN(CB14:CB37)</f>
        <v>10</v>
      </c>
      <c r="CC39" s="110">
        <f t="shared" si="85"/>
        <v>337</v>
      </c>
      <c r="CD39" s="110">
        <f t="shared" si="85"/>
        <v>218</v>
      </c>
      <c r="CE39" s="110"/>
      <c r="CF39" s="110">
        <f t="shared" ref="CF39:CH39" si="86">MIN(CF14:CF37)</f>
        <v>4</v>
      </c>
      <c r="CG39" s="110">
        <f t="shared" si="86"/>
        <v>331</v>
      </c>
      <c r="CH39" s="110">
        <f t="shared" si="86"/>
        <v>212</v>
      </c>
      <c r="CI39" s="110"/>
      <c r="CJ39" s="110">
        <f t="shared" ref="CJ39:CL39" si="87">MIN(CJ14:CJ37)</f>
        <v>1</v>
      </c>
      <c r="CK39" s="110">
        <f t="shared" si="87"/>
        <v>342</v>
      </c>
      <c r="CL39" s="110">
        <f t="shared" si="87"/>
        <v>117</v>
      </c>
      <c r="CM39" s="110"/>
      <c r="CN39" s="110">
        <f t="shared" ref="CN39:CP39" si="88">MIN(CN14:CN37)</f>
        <v>1</v>
      </c>
      <c r="CO39" s="110">
        <f t="shared" si="88"/>
        <v>329</v>
      </c>
      <c r="CP39" s="110">
        <f t="shared" si="88"/>
        <v>235</v>
      </c>
      <c r="CQ39" s="110"/>
      <c r="CR39" s="110">
        <f t="shared" ref="CR39:CT39" si="89">MIN(CR14:CR37)</f>
        <v>5</v>
      </c>
      <c r="CS39" s="110">
        <f t="shared" si="89"/>
        <v>330</v>
      </c>
      <c r="CT39" s="110">
        <f t="shared" si="89"/>
        <v>238</v>
      </c>
      <c r="CU39" s="110"/>
      <c r="CV39" s="110">
        <f t="shared" ref="CV39:CX39" si="90">MIN(CV14:CV37)</f>
        <v>4</v>
      </c>
      <c r="CW39" s="110">
        <f t="shared" si="90"/>
        <v>334</v>
      </c>
      <c r="CX39" s="110">
        <f t="shared" si="90"/>
        <v>232</v>
      </c>
      <c r="CY39" s="110"/>
      <c r="CZ39" s="110">
        <f t="shared" ref="CZ39:DB39" si="91">MIN(CZ14:CZ37)</f>
        <v>47</v>
      </c>
      <c r="DA39" s="110">
        <f t="shared" si="91"/>
        <v>320</v>
      </c>
      <c r="DB39" s="110">
        <f t="shared" si="91"/>
        <v>239</v>
      </c>
      <c r="DC39" s="110"/>
      <c r="DD39" s="110">
        <f t="shared" ref="DD39:DE39" si="92">MIN(DD14:DD37)</f>
        <v>43</v>
      </c>
      <c r="DE39" s="110">
        <f t="shared" si="92"/>
        <v>144</v>
      </c>
      <c r="DF39" s="110"/>
      <c r="DG39" s="110">
        <f t="shared" ref="DG39:DH39" si="93">MIN(DG14:DG37)</f>
        <v>187</v>
      </c>
      <c r="DH39" s="110">
        <f t="shared" si="93"/>
        <v>9.4</v>
      </c>
      <c r="DI39" s="110"/>
      <c r="DJ39" s="110">
        <f t="shared" ref="DJ39:DW39" si="94">MIN(DJ14:DJ37)</f>
        <v>7</v>
      </c>
      <c r="DK39" s="110">
        <f t="shared" si="94"/>
        <v>56</v>
      </c>
      <c r="DL39" s="110">
        <f t="shared" si="94"/>
        <v>52</v>
      </c>
      <c r="DM39" s="112">
        <f t="shared" si="94"/>
        <v>0</v>
      </c>
      <c r="DN39" s="110">
        <f t="shared" si="94"/>
        <v>33</v>
      </c>
      <c r="DO39" s="110">
        <f t="shared" si="94"/>
        <v>139</v>
      </c>
      <c r="DP39" s="110">
        <f t="shared" si="94"/>
        <v>23.9</v>
      </c>
      <c r="DQ39" s="110">
        <f t="shared" si="94"/>
        <v>13.43</v>
      </c>
      <c r="DR39" s="110">
        <f t="shared" si="94"/>
        <v>2.91</v>
      </c>
      <c r="DS39" s="110">
        <f t="shared" si="94"/>
        <v>8</v>
      </c>
      <c r="DT39" s="110">
        <f t="shared" si="94"/>
        <v>34</v>
      </c>
      <c r="DU39" s="110">
        <f t="shared" si="94"/>
        <v>41.7</v>
      </c>
      <c r="DV39" s="110">
        <f t="shared" si="94"/>
        <v>0</v>
      </c>
      <c r="DW39" s="110">
        <f t="shared" si="94"/>
        <v>0</v>
      </c>
      <c r="DX39" s="110"/>
      <c r="DY39" s="110">
        <f t="shared" ref="DY39:EA39" si="95">MIN(DY14:DY37)</f>
        <v>0</v>
      </c>
      <c r="DZ39" s="110">
        <f t="shared" si="95"/>
        <v>0</v>
      </c>
      <c r="EA39" s="110">
        <f t="shared" si="95"/>
        <v>0</v>
      </c>
      <c r="EB39" s="110"/>
      <c r="EC39" s="110">
        <f t="shared" ref="EC39:EU39" si="96">MIN(EC14:EC37)</f>
        <v>0</v>
      </c>
      <c r="ED39" s="112">
        <f t="shared" si="96"/>
        <v>0</v>
      </c>
      <c r="EE39" s="110">
        <f t="shared" si="96"/>
        <v>335</v>
      </c>
      <c r="EF39" s="110">
        <f t="shared" si="96"/>
        <v>135</v>
      </c>
      <c r="EG39" s="110">
        <f t="shared" si="96"/>
        <v>70</v>
      </c>
      <c r="EH39" s="110">
        <f t="shared" si="96"/>
        <v>2.9</v>
      </c>
      <c r="EI39" s="110">
        <f t="shared" si="96"/>
        <v>0</v>
      </c>
      <c r="EJ39" s="110">
        <f t="shared" si="96"/>
        <v>9</v>
      </c>
      <c r="EK39" s="110">
        <f t="shared" si="96"/>
        <v>44</v>
      </c>
      <c r="EL39" s="110">
        <f t="shared" si="96"/>
        <v>47</v>
      </c>
      <c r="EM39" s="110">
        <f t="shared" si="96"/>
        <v>135</v>
      </c>
      <c r="EN39" s="110">
        <f t="shared" si="96"/>
        <v>88</v>
      </c>
      <c r="EO39" s="110">
        <f t="shared" si="96"/>
        <v>3.7</v>
      </c>
      <c r="EP39" s="110">
        <f t="shared" si="96"/>
        <v>0</v>
      </c>
      <c r="EQ39" s="110">
        <f t="shared" si="96"/>
        <v>9</v>
      </c>
      <c r="ER39" s="110">
        <f t="shared" si="96"/>
        <v>45</v>
      </c>
      <c r="ES39" s="110">
        <f t="shared" si="96"/>
        <v>47</v>
      </c>
      <c r="ET39" s="110">
        <f t="shared" si="96"/>
        <v>335</v>
      </c>
      <c r="EU39" s="110">
        <f t="shared" si="96"/>
        <v>0</v>
      </c>
      <c r="EV39" s="110"/>
      <c r="EW39" s="110">
        <f t="shared" ref="EW39:EY39" si="97">MIN(EW14:EW37)</f>
        <v>0</v>
      </c>
      <c r="EX39" s="110">
        <f t="shared" si="97"/>
        <v>333</v>
      </c>
      <c r="EY39" s="110">
        <f t="shared" si="97"/>
        <v>256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8">MIN(FI14:FI37)</f>
        <v>5.4</v>
      </c>
      <c r="FJ39" s="110">
        <f t="shared" si="98"/>
        <v>333</v>
      </c>
      <c r="FK39" s="110">
        <f t="shared" si="98"/>
        <v>241</v>
      </c>
      <c r="FL39" s="110"/>
      <c r="FM39" s="110">
        <f t="shared" ref="FM39:FN39" si="99">MIN(FM14:FM37)</f>
        <v>0</v>
      </c>
      <c r="FN39" s="110">
        <f t="shared" si="99"/>
        <v>335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0">MIN(FY14:FY37)</f>
        <v>0</v>
      </c>
      <c r="FZ39" s="112">
        <f t="shared" si="100"/>
        <v>0</v>
      </c>
      <c r="GA39" s="110">
        <f t="shared" si="100"/>
        <v>335</v>
      </c>
      <c r="GB39" s="110">
        <f t="shared" si="100"/>
        <v>285.12</v>
      </c>
      <c r="GC39" s="110"/>
      <c r="GD39" s="110">
        <f t="shared" ref="GD39:GF39" si="101">MIN(GD14:GD37)</f>
        <v>6.45</v>
      </c>
      <c r="GE39" s="110">
        <f t="shared" si="101"/>
        <v>335</v>
      </c>
      <c r="GF39" s="110">
        <f t="shared" si="101"/>
        <v>312.42</v>
      </c>
      <c r="GG39" s="110"/>
      <c r="GH39" s="110">
        <f t="shared" ref="GH39:GJ39" si="102">MIN(GH14:GH37)</f>
        <v>11.64</v>
      </c>
      <c r="GI39" s="110">
        <f t="shared" si="102"/>
        <v>335</v>
      </c>
      <c r="GJ39" s="110">
        <f t="shared" si="102"/>
        <v>119.45</v>
      </c>
      <c r="GK39" s="110"/>
      <c r="GL39" s="110">
        <f t="shared" ref="GL39:GN39" si="103">MIN(GL14:GL37)</f>
        <v>-30.57</v>
      </c>
      <c r="GM39" s="110">
        <f t="shared" si="103"/>
        <v>335</v>
      </c>
      <c r="GN39" s="110">
        <f t="shared" si="103"/>
        <v>117.28</v>
      </c>
      <c r="GO39" s="110"/>
      <c r="GP39" s="110">
        <f t="shared" ref="GP39:GR39" si="104">MIN(GP14:GP37)</f>
        <v>-39.11</v>
      </c>
      <c r="GQ39" s="110">
        <f t="shared" si="104"/>
        <v>335</v>
      </c>
      <c r="GR39" s="110">
        <f t="shared" si="104"/>
        <v>161.49</v>
      </c>
      <c r="GS39" s="110"/>
      <c r="GT39" s="110">
        <f t="shared" ref="GT39:GV39" si="105">MIN(GT14:GT37)</f>
        <v>-4.61</v>
      </c>
      <c r="GU39" s="110">
        <f t="shared" si="105"/>
        <v>335</v>
      </c>
      <c r="GV39" s="110">
        <f t="shared" si="105"/>
        <v>137.45</v>
      </c>
      <c r="GW39" s="110"/>
      <c r="GX39" s="110">
        <f t="shared" ref="GX39:HC39" si="106">MIN(GX14:GX37)</f>
        <v>-6.53</v>
      </c>
      <c r="GY39" s="112">
        <f t="shared" si="106"/>
        <v>0</v>
      </c>
      <c r="GZ39" s="110">
        <f t="shared" si="106"/>
        <v>0</v>
      </c>
      <c r="HA39" s="110">
        <f t="shared" si="106"/>
        <v>0</v>
      </c>
      <c r="HB39" s="110">
        <f t="shared" si="106"/>
        <v>51</v>
      </c>
      <c r="HC39" s="110">
        <f t="shared" si="106"/>
        <v>2.55</v>
      </c>
      <c r="HD39" s="110"/>
      <c r="HE39" s="110">
        <f t="shared" ref="HE39:HK39" si="107">MIN(HE14:HE37)</f>
        <v>8</v>
      </c>
      <c r="HF39" s="110">
        <f t="shared" si="107"/>
        <v>54</v>
      </c>
      <c r="HG39" s="110">
        <f t="shared" si="107"/>
        <v>50</v>
      </c>
      <c r="HH39" s="110">
        <f t="shared" si="107"/>
        <v>0</v>
      </c>
      <c r="HI39" s="110">
        <f t="shared" si="107"/>
        <v>0</v>
      </c>
      <c r="HJ39" s="110">
        <f t="shared" si="107"/>
        <v>52</v>
      </c>
      <c r="HK39" s="110">
        <f t="shared" si="107"/>
        <v>2.6</v>
      </c>
      <c r="HL39" s="110"/>
      <c r="HM39" s="110">
        <f t="shared" ref="HM39:HS39" si="108">MIN(HM14:HM37)</f>
        <v>5</v>
      </c>
      <c r="HN39" s="110">
        <f t="shared" si="108"/>
        <v>52</v>
      </c>
      <c r="HO39" s="110">
        <f t="shared" si="108"/>
        <v>52</v>
      </c>
      <c r="HP39" s="110">
        <f t="shared" si="108"/>
        <v>0</v>
      </c>
      <c r="HQ39" s="110">
        <f t="shared" si="108"/>
        <v>0</v>
      </c>
      <c r="HR39" s="110">
        <f t="shared" si="108"/>
        <v>48</v>
      </c>
      <c r="HS39" s="110">
        <f t="shared" si="108"/>
        <v>2.4</v>
      </c>
      <c r="HT39" s="110"/>
      <c r="HU39" s="110">
        <f t="shared" ref="HU39:IB39" si="109">MIN(HU14:HU37)</f>
        <v>7</v>
      </c>
      <c r="HV39" s="110">
        <f t="shared" si="109"/>
        <v>52</v>
      </c>
      <c r="HW39" s="110">
        <f t="shared" si="109"/>
        <v>52</v>
      </c>
      <c r="HX39" s="112">
        <f t="shared" si="109"/>
        <v>0</v>
      </c>
      <c r="HY39" s="110">
        <f t="shared" si="109"/>
        <v>134</v>
      </c>
      <c r="HZ39" s="110">
        <f t="shared" si="109"/>
        <v>33</v>
      </c>
      <c r="IA39" s="110">
        <f t="shared" si="109"/>
        <v>30</v>
      </c>
      <c r="IB39" s="110">
        <f t="shared" si="109"/>
        <v>1.5</v>
      </c>
      <c r="IC39" s="110"/>
      <c r="ID39" s="285">
        <v>2.0</v>
      </c>
      <c r="IE39" s="110">
        <f t="shared" ref="IE39:IK39" si="110">MIN(IE14:IE37)</f>
        <v>58</v>
      </c>
      <c r="IF39" s="110">
        <f t="shared" si="110"/>
        <v>38</v>
      </c>
      <c r="IG39" s="112">
        <f t="shared" si="110"/>
        <v>0</v>
      </c>
      <c r="IH39" s="110">
        <f t="shared" si="110"/>
        <v>135</v>
      </c>
      <c r="II39" s="110">
        <f t="shared" si="110"/>
        <v>6.4</v>
      </c>
      <c r="IJ39" s="110">
        <f t="shared" si="110"/>
        <v>6.8</v>
      </c>
      <c r="IK39" s="110">
        <f t="shared" si="110"/>
        <v>0.7</v>
      </c>
      <c r="IL39" s="110"/>
      <c r="IM39" s="110">
        <f t="shared" ref="IM39:IS39" si="111">MIN(IM14:IM37)</f>
        <v>6</v>
      </c>
      <c r="IN39" s="110">
        <f t="shared" si="111"/>
        <v>42</v>
      </c>
      <c r="IO39" s="110">
        <f t="shared" si="111"/>
        <v>40</v>
      </c>
      <c r="IP39" s="110">
        <f t="shared" si="111"/>
        <v>135</v>
      </c>
      <c r="IQ39" s="110">
        <f t="shared" si="111"/>
        <v>32.4</v>
      </c>
      <c r="IR39" s="110">
        <f t="shared" si="111"/>
        <v>3</v>
      </c>
      <c r="IS39" s="110">
        <f t="shared" si="111"/>
        <v>0.1</v>
      </c>
      <c r="IT39" s="110"/>
      <c r="IU39" s="110">
        <f t="shared" ref="IU39:JB39" si="112">MIN(IU14:IU37)</f>
        <v>12</v>
      </c>
      <c r="IV39" s="110">
        <f t="shared" si="112"/>
        <v>47</v>
      </c>
      <c r="IW39" s="110">
        <f t="shared" si="112"/>
        <v>44</v>
      </c>
      <c r="IX39" s="112">
        <f t="shared" si="112"/>
        <v>0</v>
      </c>
      <c r="IY39" s="110">
        <f t="shared" si="112"/>
        <v>138.15</v>
      </c>
      <c r="IZ39" s="110">
        <f t="shared" si="112"/>
        <v>34.2</v>
      </c>
      <c r="JA39" s="110">
        <f t="shared" si="112"/>
        <v>234.8</v>
      </c>
      <c r="JB39" s="110">
        <f t="shared" si="112"/>
        <v>11.74</v>
      </c>
      <c r="JC39" s="110"/>
      <c r="JD39" s="110">
        <f t="shared" ref="JD39:JJ39" si="113">MIN(JD14:JD37)</f>
        <v>3</v>
      </c>
      <c r="JE39" s="110">
        <f t="shared" si="113"/>
        <v>54.47</v>
      </c>
      <c r="JF39" s="110">
        <f t="shared" si="113"/>
        <v>43.39</v>
      </c>
      <c r="JG39" s="110">
        <f t="shared" si="113"/>
        <v>0</v>
      </c>
      <c r="JH39" s="110">
        <f t="shared" si="113"/>
        <v>0</v>
      </c>
      <c r="JI39" s="110">
        <f t="shared" si="113"/>
        <v>0</v>
      </c>
      <c r="JJ39" s="110">
        <f t="shared" si="113"/>
        <v>0</v>
      </c>
      <c r="JK39" s="110"/>
      <c r="JL39" s="110">
        <f t="shared" ref="JL39:JS39" si="114">MIN(JL14:JL37)</f>
        <v>0</v>
      </c>
      <c r="JM39" s="110">
        <f t="shared" si="114"/>
        <v>0</v>
      </c>
      <c r="JN39" s="110">
        <f t="shared" si="114"/>
        <v>0</v>
      </c>
      <c r="JO39" s="112">
        <f t="shared" si="114"/>
        <v>0</v>
      </c>
      <c r="JP39" s="110">
        <f t="shared" si="114"/>
        <v>135</v>
      </c>
      <c r="JQ39" s="110">
        <f t="shared" si="114"/>
        <v>0.2</v>
      </c>
      <c r="JR39" s="110">
        <f t="shared" si="114"/>
        <v>0</v>
      </c>
      <c r="JS39" s="110">
        <f t="shared" si="114"/>
        <v>0</v>
      </c>
      <c r="JT39" s="110"/>
      <c r="JU39" s="110">
        <f t="shared" ref="JU39:KA39" si="115">MIN(JU14:JU37)</f>
        <v>2</v>
      </c>
      <c r="JV39" s="110">
        <f t="shared" si="115"/>
        <v>37</v>
      </c>
      <c r="JW39" s="110">
        <f t="shared" si="115"/>
        <v>37</v>
      </c>
      <c r="JX39" s="110">
        <f t="shared" si="115"/>
        <v>135</v>
      </c>
      <c r="JY39" s="110">
        <f t="shared" si="115"/>
        <v>33.5</v>
      </c>
      <c r="JZ39" s="110">
        <f t="shared" si="115"/>
        <v>86</v>
      </c>
      <c r="KA39" s="110">
        <f t="shared" si="115"/>
        <v>4.7</v>
      </c>
      <c r="KB39" s="110"/>
      <c r="KC39" s="110">
        <f t="shared" ref="KC39:KJ39" si="116">MIN(KC14:KC37)</f>
        <v>2</v>
      </c>
      <c r="KD39" s="110">
        <f t="shared" si="116"/>
        <v>45</v>
      </c>
      <c r="KE39" s="110">
        <f t="shared" si="116"/>
        <v>45</v>
      </c>
      <c r="KF39" s="112">
        <f t="shared" si="116"/>
        <v>0</v>
      </c>
      <c r="KG39" s="110">
        <f t="shared" si="116"/>
        <v>134</v>
      </c>
      <c r="KH39" s="110">
        <f t="shared" si="116"/>
        <v>33</v>
      </c>
      <c r="KI39" s="110">
        <f t="shared" si="116"/>
        <v>39</v>
      </c>
      <c r="KJ39" s="110">
        <f t="shared" si="116"/>
        <v>2.1</v>
      </c>
      <c r="KK39" s="110"/>
      <c r="KL39" s="110">
        <f t="shared" ref="KL39:KR39" si="117">MIN(KL14:KL37)</f>
        <v>1</v>
      </c>
      <c r="KM39" s="110">
        <f t="shared" si="117"/>
        <v>46</v>
      </c>
      <c r="KN39" s="110">
        <f t="shared" si="117"/>
        <v>46</v>
      </c>
      <c r="KO39" s="110">
        <f t="shared" si="117"/>
        <v>134</v>
      </c>
      <c r="KP39" s="110">
        <f t="shared" si="117"/>
        <v>33</v>
      </c>
      <c r="KQ39" s="110">
        <f t="shared" si="117"/>
        <v>3</v>
      </c>
      <c r="KR39" s="110">
        <f t="shared" si="117"/>
        <v>0.2</v>
      </c>
      <c r="KS39" s="110"/>
      <c r="KT39" s="110">
        <f t="shared" ref="KT39:LA39" si="118">MIN(KT14:KT37)</f>
        <v>1</v>
      </c>
      <c r="KU39" s="110">
        <f t="shared" si="118"/>
        <v>44</v>
      </c>
      <c r="KV39" s="110">
        <f t="shared" si="118"/>
        <v>42</v>
      </c>
      <c r="KW39" s="112">
        <f t="shared" si="118"/>
        <v>0</v>
      </c>
      <c r="KX39" s="110">
        <f t="shared" si="118"/>
        <v>124</v>
      </c>
      <c r="KY39" s="110">
        <f t="shared" si="118"/>
        <v>32</v>
      </c>
      <c r="KZ39" s="110">
        <f t="shared" si="118"/>
        <v>63</v>
      </c>
      <c r="LA39" s="110">
        <f t="shared" si="118"/>
        <v>3.1</v>
      </c>
      <c r="LB39" s="110"/>
      <c r="LC39" s="110">
        <f t="shared" ref="LC39:LI39" si="119">MIN(LC14:LC37)</f>
        <v>3</v>
      </c>
      <c r="LD39" s="110">
        <f t="shared" si="119"/>
        <v>50</v>
      </c>
      <c r="LE39" s="110">
        <f t="shared" si="119"/>
        <v>49</v>
      </c>
      <c r="LF39" s="110">
        <f t="shared" si="119"/>
        <v>124</v>
      </c>
      <c r="LG39" s="110">
        <f t="shared" si="119"/>
        <v>32</v>
      </c>
      <c r="LH39" s="110">
        <f t="shared" si="119"/>
        <v>180</v>
      </c>
      <c r="LI39" s="110">
        <f t="shared" si="119"/>
        <v>8.8</v>
      </c>
      <c r="LJ39" s="110"/>
      <c r="LK39" s="110">
        <f t="shared" ref="LK39:LO39" si="120">MIN(LK14:LK37)</f>
        <v>5</v>
      </c>
      <c r="LL39" s="110">
        <f t="shared" si="120"/>
        <v>49</v>
      </c>
      <c r="LM39" s="110">
        <f t="shared" si="120"/>
        <v>49</v>
      </c>
      <c r="LN39" s="112">
        <f t="shared" si="120"/>
        <v>0</v>
      </c>
      <c r="LO39" s="110">
        <f t="shared" si="120"/>
        <v>327</v>
      </c>
      <c r="LP39" s="110"/>
      <c r="LQ39" s="110"/>
      <c r="LR39" s="110"/>
      <c r="LS39" s="110"/>
      <c r="LT39" s="110" t="str">
        <f t="shared" ref="LT39:MV39" si="121">MIN(#REF!)</f>
        <v>#REF!</v>
      </c>
      <c r="LU39" s="110" t="str">
        <f t="shared" si="121"/>
        <v>#REF!</v>
      </c>
      <c r="LV39" s="110" t="str">
        <f t="shared" si="121"/>
        <v>#REF!</v>
      </c>
      <c r="LW39" s="110" t="str">
        <f t="shared" si="121"/>
        <v>#REF!</v>
      </c>
      <c r="LX39" s="110" t="str">
        <f t="shared" si="121"/>
        <v>#REF!</v>
      </c>
      <c r="LY39" s="110" t="str">
        <f t="shared" si="121"/>
        <v>#REF!</v>
      </c>
      <c r="LZ39" s="110" t="str">
        <f t="shared" si="121"/>
        <v>#REF!</v>
      </c>
      <c r="MA39" s="110" t="str">
        <f t="shared" si="121"/>
        <v>#REF!</v>
      </c>
      <c r="MB39" s="110" t="str">
        <f t="shared" si="121"/>
        <v>#REF!</v>
      </c>
      <c r="MC39" s="110" t="str">
        <f t="shared" si="121"/>
        <v>#REF!</v>
      </c>
      <c r="MD39" s="110" t="str">
        <f t="shared" si="121"/>
        <v>#REF!</v>
      </c>
      <c r="ME39" s="110" t="str">
        <f t="shared" si="121"/>
        <v>#REF!</v>
      </c>
      <c r="MF39" s="110" t="str">
        <f t="shared" si="121"/>
        <v>#REF!</v>
      </c>
      <c r="MG39" s="110" t="str">
        <f t="shared" si="121"/>
        <v>#REF!</v>
      </c>
      <c r="MH39" s="110" t="str">
        <f t="shared" si="121"/>
        <v>#REF!</v>
      </c>
      <c r="MI39" s="110" t="str">
        <f t="shared" si="121"/>
        <v>#REF!</v>
      </c>
      <c r="MJ39" s="110" t="str">
        <f t="shared" si="121"/>
        <v>#REF!</v>
      </c>
      <c r="MK39" s="110" t="str">
        <f t="shared" si="121"/>
        <v>#REF!</v>
      </c>
      <c r="ML39" s="110" t="str">
        <f t="shared" si="121"/>
        <v>#REF!</v>
      </c>
      <c r="MM39" s="110" t="str">
        <f t="shared" si="121"/>
        <v>#REF!</v>
      </c>
      <c r="MN39" s="110" t="str">
        <f t="shared" si="121"/>
        <v>#REF!</v>
      </c>
      <c r="MO39" s="112" t="str">
        <f t="shared" si="121"/>
        <v>#REF!</v>
      </c>
      <c r="MP39" s="110" t="str">
        <f t="shared" si="121"/>
        <v>#REF!</v>
      </c>
      <c r="MQ39" s="110" t="str">
        <f t="shared" si="121"/>
        <v>#REF!</v>
      </c>
      <c r="MR39" s="110" t="str">
        <f t="shared" si="121"/>
        <v>#REF!</v>
      </c>
      <c r="MS39" s="110" t="str">
        <f t="shared" si="121"/>
        <v>#REF!</v>
      </c>
      <c r="MT39" s="110" t="str">
        <f t="shared" si="121"/>
        <v>#REF!</v>
      </c>
      <c r="MU39" s="110" t="str">
        <f t="shared" si="121"/>
        <v>#REF!</v>
      </c>
      <c r="MV39" s="110" t="str">
        <f t="shared" si="121"/>
        <v>#REF!</v>
      </c>
      <c r="MW39" s="110"/>
      <c r="MX39" s="110"/>
      <c r="MY39" s="110" t="str">
        <f t="shared" ref="MY39:ND39" si="122">MIN(#REF!)</f>
        <v>#REF!</v>
      </c>
      <c r="MZ39" s="110" t="str">
        <f t="shared" si="122"/>
        <v>#REF!</v>
      </c>
      <c r="NA39" s="110" t="str">
        <f t="shared" si="122"/>
        <v>#REF!</v>
      </c>
      <c r="NB39" s="110" t="str">
        <f t="shared" si="122"/>
        <v>#REF!</v>
      </c>
      <c r="NC39" s="110" t="str">
        <f t="shared" si="122"/>
        <v>#REF!</v>
      </c>
      <c r="ND39" s="110" t="str">
        <f t="shared" si="122"/>
        <v>#REF!</v>
      </c>
      <c r="NE39" s="110"/>
      <c r="NF39" s="110"/>
      <c r="NG39" s="110" t="str">
        <f t="shared" ref="NG39:NL39" si="123">MIN(#REF!)</f>
        <v>#REF!</v>
      </c>
      <c r="NH39" s="110" t="str">
        <f t="shared" si="123"/>
        <v>#REF!</v>
      </c>
      <c r="NI39" s="110" t="str">
        <f t="shared" si="123"/>
        <v>#REF!</v>
      </c>
      <c r="NJ39" s="110" t="str">
        <f t="shared" si="123"/>
        <v>#REF!</v>
      </c>
      <c r="NK39" s="110" t="str">
        <f t="shared" si="123"/>
        <v>#REF!</v>
      </c>
      <c r="NL39" s="110" t="str">
        <f t="shared" si="123"/>
        <v>#REF!</v>
      </c>
      <c r="NM39" s="110"/>
      <c r="NN39" s="110"/>
      <c r="NO39" s="110" t="str">
        <f t="shared" ref="NO39:NP39" si="124">MIN(#REF!)</f>
        <v>#REF!</v>
      </c>
      <c r="NP39" s="110" t="str">
        <f t="shared" si="124"/>
        <v>#REF!</v>
      </c>
    </row>
    <row r="40" ht="14.25" customHeight="1">
      <c r="B40" s="113" t="s">
        <v>101</v>
      </c>
      <c r="C40" s="114">
        <f t="shared" ref="C40:T40" si="125">MAX(C14:C37)</f>
        <v>50.43</v>
      </c>
      <c r="D40" s="114">
        <f t="shared" si="125"/>
        <v>341</v>
      </c>
      <c r="E40" s="114">
        <f t="shared" si="125"/>
        <v>137</v>
      </c>
      <c r="F40" s="114">
        <f t="shared" si="125"/>
        <v>125</v>
      </c>
      <c r="G40" s="114">
        <f t="shared" si="125"/>
        <v>27.2</v>
      </c>
      <c r="H40" s="114">
        <f t="shared" si="125"/>
        <v>0</v>
      </c>
      <c r="I40" s="114">
        <f t="shared" si="125"/>
        <v>6</v>
      </c>
      <c r="J40" s="114">
        <f t="shared" si="125"/>
        <v>55</v>
      </c>
      <c r="K40" s="114">
        <f t="shared" si="125"/>
        <v>53</v>
      </c>
      <c r="L40" s="114">
        <f t="shared" si="125"/>
        <v>140</v>
      </c>
      <c r="M40" s="114">
        <f t="shared" si="125"/>
        <v>143</v>
      </c>
      <c r="N40" s="114">
        <f t="shared" si="125"/>
        <v>32.4</v>
      </c>
      <c r="O40" s="114">
        <f t="shared" si="125"/>
        <v>0</v>
      </c>
      <c r="P40" s="114">
        <f t="shared" si="125"/>
        <v>6</v>
      </c>
      <c r="Q40" s="114">
        <f t="shared" si="125"/>
        <v>58</v>
      </c>
      <c r="R40" s="114">
        <f t="shared" si="125"/>
        <v>55</v>
      </c>
      <c r="S40" s="114">
        <f t="shared" si="125"/>
        <v>344.6</v>
      </c>
      <c r="T40" s="114">
        <f t="shared" si="125"/>
        <v>367.3</v>
      </c>
      <c r="U40" s="114"/>
      <c r="V40" s="114">
        <f t="shared" ref="V40:X40" si="126">MAX(V14:V37)</f>
        <v>0</v>
      </c>
      <c r="W40" s="114">
        <f t="shared" si="126"/>
        <v>339.5</v>
      </c>
      <c r="X40" s="114">
        <f t="shared" si="126"/>
        <v>317.8</v>
      </c>
      <c r="Y40" s="114"/>
      <c r="Z40" s="114">
        <f t="shared" ref="Z40:AB40" si="127">MAX(Z14:Z37)</f>
        <v>0</v>
      </c>
      <c r="AA40" s="114">
        <f t="shared" si="127"/>
        <v>343.6</v>
      </c>
      <c r="AB40" s="114">
        <f t="shared" si="127"/>
        <v>473.2</v>
      </c>
      <c r="AC40" s="114"/>
      <c r="AD40" s="114">
        <f t="shared" ref="AD40:AF40" si="128">MAX(AD14:AD37)</f>
        <v>0</v>
      </c>
      <c r="AE40" s="114">
        <f t="shared" si="128"/>
        <v>343.5</v>
      </c>
      <c r="AF40" s="114">
        <f t="shared" si="128"/>
        <v>435.1</v>
      </c>
      <c r="AG40" s="114"/>
      <c r="AH40" s="114">
        <f t="shared" ref="AH40:AJ40" si="129">MAX(AH14:AH37)</f>
        <v>0</v>
      </c>
      <c r="AI40" s="114">
        <f t="shared" si="129"/>
        <v>350.5</v>
      </c>
      <c r="AJ40" s="114">
        <f t="shared" si="129"/>
        <v>499.4</v>
      </c>
      <c r="AK40" s="114"/>
      <c r="AL40" s="114">
        <f t="shared" ref="AL40:AN40" si="130">MAX(AL14:AL37)</f>
        <v>0</v>
      </c>
      <c r="AM40" s="114">
        <f t="shared" si="130"/>
        <v>341.9</v>
      </c>
      <c r="AN40" s="114">
        <f t="shared" si="130"/>
        <v>531.7</v>
      </c>
      <c r="AO40" s="114"/>
      <c r="AP40" s="114">
        <f t="shared" ref="AP40:AR40" si="131">MAX(AP14:AP37)</f>
        <v>0</v>
      </c>
      <c r="AQ40" s="190">
        <f t="shared" si="131"/>
        <v>134</v>
      </c>
      <c r="AR40" s="114">
        <f t="shared" si="131"/>
        <v>125</v>
      </c>
      <c r="AS40" s="114"/>
      <c r="AT40" s="114">
        <f t="shared" ref="AT40:AV40" si="132">MAX(AT14:AT37)</f>
        <v>0</v>
      </c>
      <c r="AU40" s="190">
        <f t="shared" si="132"/>
        <v>140</v>
      </c>
      <c r="AV40" s="190">
        <f t="shared" si="132"/>
        <v>143</v>
      </c>
      <c r="AW40" s="114"/>
      <c r="AX40" s="114">
        <f t="shared" ref="AX40:AY40" si="133">MAX(AX14:AX37)</f>
        <v>0</v>
      </c>
      <c r="AY40" s="190">
        <f t="shared" si="133"/>
        <v>134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4">MAX(BJ14:BJ37)</f>
        <v>94</v>
      </c>
      <c r="BK40" s="114">
        <f t="shared" si="134"/>
        <v>68</v>
      </c>
      <c r="BL40" s="112">
        <f t="shared" si="134"/>
        <v>0</v>
      </c>
      <c r="BM40" s="114">
        <f t="shared" si="134"/>
        <v>341</v>
      </c>
      <c r="BN40" s="114">
        <f t="shared" si="134"/>
        <v>145</v>
      </c>
      <c r="BO40" s="114">
        <f t="shared" si="134"/>
        <v>302</v>
      </c>
      <c r="BP40" s="114">
        <f t="shared" si="134"/>
        <v>15.1</v>
      </c>
      <c r="BQ40" s="114">
        <f t="shared" si="134"/>
        <v>0</v>
      </c>
      <c r="BR40" s="114">
        <f t="shared" si="134"/>
        <v>6</v>
      </c>
      <c r="BS40" s="114">
        <f t="shared" si="134"/>
        <v>70</v>
      </c>
      <c r="BT40" s="114">
        <f t="shared" si="134"/>
        <v>70</v>
      </c>
      <c r="BU40" s="114">
        <f t="shared" si="134"/>
        <v>341</v>
      </c>
      <c r="BV40" s="114">
        <f t="shared" si="134"/>
        <v>364</v>
      </c>
      <c r="BW40" s="114"/>
      <c r="BX40" s="114">
        <f t="shared" ref="BX40:BZ40" si="135">MAX(BX14:BX37)</f>
        <v>34</v>
      </c>
      <c r="BY40" s="114">
        <f t="shared" si="135"/>
        <v>340</v>
      </c>
      <c r="BZ40" s="114">
        <f t="shared" si="135"/>
        <v>380</v>
      </c>
      <c r="CA40" s="114"/>
      <c r="CB40" s="114">
        <f t="shared" ref="CB40:CD40" si="136">MAX(CB14:CB37)</f>
        <v>30</v>
      </c>
      <c r="CC40" s="114">
        <f t="shared" si="136"/>
        <v>341</v>
      </c>
      <c r="CD40" s="114">
        <f t="shared" si="136"/>
        <v>334</v>
      </c>
      <c r="CE40" s="114"/>
      <c r="CF40" s="114">
        <f t="shared" ref="CF40:CH40" si="137">MAX(CF14:CF37)</f>
        <v>18</v>
      </c>
      <c r="CG40" s="114">
        <f t="shared" si="137"/>
        <v>337</v>
      </c>
      <c r="CH40" s="114">
        <f t="shared" si="137"/>
        <v>495</v>
      </c>
      <c r="CI40" s="114"/>
      <c r="CJ40" s="114">
        <f t="shared" ref="CJ40:CL40" si="138">MAX(CJ14:CJ37)</f>
        <v>29</v>
      </c>
      <c r="CK40" s="114">
        <f t="shared" si="138"/>
        <v>351</v>
      </c>
      <c r="CL40" s="114">
        <f t="shared" si="138"/>
        <v>286</v>
      </c>
      <c r="CM40" s="114"/>
      <c r="CN40" s="114">
        <f t="shared" ref="CN40:CP40" si="139">MAX(CN14:CN37)</f>
        <v>23</v>
      </c>
      <c r="CO40" s="114">
        <f t="shared" si="139"/>
        <v>343</v>
      </c>
      <c r="CP40" s="114">
        <f t="shared" si="139"/>
        <v>320</v>
      </c>
      <c r="CQ40" s="114"/>
      <c r="CR40" s="114">
        <f t="shared" ref="CR40:CT40" si="140">MAX(CR14:CR37)</f>
        <v>15</v>
      </c>
      <c r="CS40" s="114">
        <f t="shared" si="140"/>
        <v>337</v>
      </c>
      <c r="CT40" s="114">
        <f t="shared" si="140"/>
        <v>294</v>
      </c>
      <c r="CU40" s="114"/>
      <c r="CV40" s="114">
        <f t="shared" ref="CV40:CX40" si="141">MAX(CV14:CV37)</f>
        <v>100</v>
      </c>
      <c r="CW40" s="114">
        <f t="shared" si="141"/>
        <v>338</v>
      </c>
      <c r="CX40" s="114">
        <f t="shared" si="141"/>
        <v>377</v>
      </c>
      <c r="CY40" s="114"/>
      <c r="CZ40" s="114">
        <f t="shared" ref="CZ40:DB40" si="142">MAX(CZ14:CZ37)</f>
        <v>75</v>
      </c>
      <c r="DA40" s="114">
        <f t="shared" si="142"/>
        <v>335</v>
      </c>
      <c r="DB40" s="114">
        <f t="shared" si="142"/>
        <v>299</v>
      </c>
      <c r="DC40" s="114"/>
      <c r="DD40" s="114">
        <f t="shared" ref="DD40:DE40" si="143">MAX(DD14:DD37)</f>
        <v>64</v>
      </c>
      <c r="DE40" s="114">
        <f t="shared" si="143"/>
        <v>145</v>
      </c>
      <c r="DF40" s="114"/>
      <c r="DG40" s="114">
        <f t="shared" ref="DG40:DH40" si="144">MAX(DG14:DG37)</f>
        <v>302</v>
      </c>
      <c r="DH40" s="114">
        <f t="shared" si="144"/>
        <v>15.1</v>
      </c>
      <c r="DI40" s="114"/>
      <c r="DJ40" s="114">
        <f t="shared" ref="DJ40:DW40" si="145">MAX(DJ14:DJ37)</f>
        <v>7</v>
      </c>
      <c r="DK40" s="114">
        <f t="shared" si="145"/>
        <v>62</v>
      </c>
      <c r="DL40" s="114">
        <f t="shared" si="145"/>
        <v>58</v>
      </c>
      <c r="DM40" s="112">
        <f t="shared" si="145"/>
        <v>0</v>
      </c>
      <c r="DN40" s="114">
        <f t="shared" si="145"/>
        <v>339</v>
      </c>
      <c r="DO40" s="114">
        <f t="shared" si="145"/>
        <v>149</v>
      </c>
      <c r="DP40" s="114">
        <f t="shared" si="145"/>
        <v>59.65</v>
      </c>
      <c r="DQ40" s="114">
        <f t="shared" si="145"/>
        <v>25.85</v>
      </c>
      <c r="DR40" s="114">
        <f t="shared" si="145"/>
        <v>8.3</v>
      </c>
      <c r="DS40" s="114">
        <f t="shared" si="145"/>
        <v>8</v>
      </c>
      <c r="DT40" s="114">
        <f t="shared" si="145"/>
        <v>46</v>
      </c>
      <c r="DU40" s="114">
        <f t="shared" si="145"/>
        <v>52.9</v>
      </c>
      <c r="DV40" s="114">
        <f t="shared" si="145"/>
        <v>0</v>
      </c>
      <c r="DW40" s="114">
        <f t="shared" si="145"/>
        <v>0</v>
      </c>
      <c r="DX40" s="114"/>
      <c r="DY40" s="114">
        <f t="shared" ref="DY40:EA40" si="146">MAX(DY14:DY37)</f>
        <v>0</v>
      </c>
      <c r="DZ40" s="114">
        <f t="shared" si="146"/>
        <v>0</v>
      </c>
      <c r="EA40" s="114">
        <f t="shared" si="146"/>
        <v>0</v>
      </c>
      <c r="EB40" s="114"/>
      <c r="EC40" s="114">
        <f t="shared" ref="EC40:EU40" si="147">MAX(EC14:EC37)</f>
        <v>0</v>
      </c>
      <c r="ED40" s="112">
        <f t="shared" si="147"/>
        <v>0</v>
      </c>
      <c r="EE40" s="114">
        <f t="shared" si="147"/>
        <v>342</v>
      </c>
      <c r="EF40" s="114">
        <f t="shared" si="147"/>
        <v>137</v>
      </c>
      <c r="EG40" s="114">
        <f t="shared" si="147"/>
        <v>114</v>
      </c>
      <c r="EH40" s="114">
        <f t="shared" si="147"/>
        <v>4.8</v>
      </c>
      <c r="EI40" s="114">
        <f t="shared" si="147"/>
        <v>0</v>
      </c>
      <c r="EJ40" s="114">
        <f t="shared" si="147"/>
        <v>9</v>
      </c>
      <c r="EK40" s="114">
        <f t="shared" si="147"/>
        <v>57</v>
      </c>
      <c r="EL40" s="114">
        <f t="shared" si="147"/>
        <v>56</v>
      </c>
      <c r="EM40" s="114">
        <f t="shared" si="147"/>
        <v>137</v>
      </c>
      <c r="EN40" s="114">
        <f t="shared" si="147"/>
        <v>126</v>
      </c>
      <c r="EO40" s="114">
        <f t="shared" si="147"/>
        <v>5.2</v>
      </c>
      <c r="EP40" s="114">
        <f t="shared" si="147"/>
        <v>0</v>
      </c>
      <c r="EQ40" s="114">
        <f t="shared" si="147"/>
        <v>9</v>
      </c>
      <c r="ER40" s="114">
        <f t="shared" si="147"/>
        <v>57</v>
      </c>
      <c r="ES40" s="114">
        <f t="shared" si="147"/>
        <v>56</v>
      </c>
      <c r="ET40" s="114">
        <f t="shared" si="147"/>
        <v>341</v>
      </c>
      <c r="EU40" s="114">
        <f t="shared" si="147"/>
        <v>0</v>
      </c>
      <c r="EV40" s="114"/>
      <c r="EW40" s="114">
        <f t="shared" ref="EW40:EY40" si="148">MAX(EW14:EW37)</f>
        <v>0</v>
      </c>
      <c r="EX40" s="114">
        <f t="shared" si="148"/>
        <v>340</v>
      </c>
      <c r="EY40" s="114">
        <f t="shared" si="148"/>
        <v>261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9">MAX(FI14:FI37)</f>
        <v>18.1</v>
      </c>
      <c r="FJ40" s="114">
        <f t="shared" si="149"/>
        <v>342</v>
      </c>
      <c r="FK40" s="114">
        <f t="shared" si="149"/>
        <v>254</v>
      </c>
      <c r="FL40" s="114"/>
      <c r="FM40" s="114">
        <f t="shared" ref="FM40:FN40" si="150">MAX(FM14:FM37)</f>
        <v>0</v>
      </c>
      <c r="FN40" s="114">
        <f t="shared" si="150"/>
        <v>342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1">MAX(FY14:FY37)</f>
        <v>0</v>
      </c>
      <c r="FZ40" s="112">
        <f t="shared" si="151"/>
        <v>0</v>
      </c>
      <c r="GA40" s="114">
        <f t="shared" si="151"/>
        <v>342</v>
      </c>
      <c r="GB40" s="114">
        <f t="shared" si="151"/>
        <v>42306</v>
      </c>
      <c r="GC40" s="114"/>
      <c r="GD40" s="114">
        <f t="shared" ref="GD40:GF40" si="152">MAX(GD14:GD37)</f>
        <v>33.59</v>
      </c>
      <c r="GE40" s="114">
        <f t="shared" si="152"/>
        <v>342</v>
      </c>
      <c r="GF40" s="114">
        <f t="shared" si="152"/>
        <v>529.01</v>
      </c>
      <c r="GG40" s="114"/>
      <c r="GH40" s="114">
        <f t="shared" ref="GH40:GJ40" si="153">MAX(GH14:GH37)</f>
        <v>38.11</v>
      </c>
      <c r="GI40" s="114">
        <f t="shared" si="153"/>
        <v>342</v>
      </c>
      <c r="GJ40" s="114">
        <f t="shared" si="153"/>
        <v>261.72</v>
      </c>
      <c r="GK40" s="114"/>
      <c r="GL40" s="114">
        <f t="shared" ref="GL40:GN40" si="154">MAX(GL14:GL37)</f>
        <v>29.9</v>
      </c>
      <c r="GM40" s="114">
        <f t="shared" si="154"/>
        <v>342</v>
      </c>
      <c r="GN40" s="114">
        <f t="shared" si="154"/>
        <v>239.74</v>
      </c>
      <c r="GO40" s="114"/>
      <c r="GP40" s="114">
        <f t="shared" ref="GP40:GR40" si="155">MAX(GP14:GP37)</f>
        <v>38.11</v>
      </c>
      <c r="GQ40" s="114">
        <f t="shared" si="155"/>
        <v>342</v>
      </c>
      <c r="GR40" s="114">
        <f t="shared" si="155"/>
        <v>256.44</v>
      </c>
      <c r="GS40" s="114"/>
      <c r="GT40" s="114">
        <f t="shared" ref="GT40:GV40" si="156">MAX(GT14:GT37)</f>
        <v>15.41</v>
      </c>
      <c r="GU40" s="114">
        <f t="shared" si="156"/>
        <v>342</v>
      </c>
      <c r="GV40" s="114">
        <f t="shared" si="156"/>
        <v>276.37</v>
      </c>
      <c r="GW40" s="114"/>
      <c r="GX40" s="114">
        <f t="shared" ref="GX40:HC40" si="157">MAX(GX14:GX37)</f>
        <v>13.48</v>
      </c>
      <c r="GY40" s="112">
        <f t="shared" si="157"/>
        <v>0</v>
      </c>
      <c r="GZ40" s="114">
        <f t="shared" si="157"/>
        <v>0</v>
      </c>
      <c r="HA40" s="114">
        <f t="shared" si="157"/>
        <v>0</v>
      </c>
      <c r="HB40" s="114">
        <f t="shared" si="157"/>
        <v>325</v>
      </c>
      <c r="HC40" s="114">
        <f t="shared" si="157"/>
        <v>16.25</v>
      </c>
      <c r="HD40" s="114"/>
      <c r="HE40" s="114">
        <f t="shared" ref="HE40:HK40" si="158">MAX(HE14:HE37)</f>
        <v>8</v>
      </c>
      <c r="HF40" s="114">
        <f t="shared" si="158"/>
        <v>60</v>
      </c>
      <c r="HG40" s="114">
        <f t="shared" si="158"/>
        <v>58</v>
      </c>
      <c r="HH40" s="114">
        <f t="shared" si="158"/>
        <v>0</v>
      </c>
      <c r="HI40" s="114">
        <f t="shared" si="158"/>
        <v>0</v>
      </c>
      <c r="HJ40" s="114">
        <f t="shared" si="158"/>
        <v>275</v>
      </c>
      <c r="HK40" s="114">
        <f t="shared" si="158"/>
        <v>13.75</v>
      </c>
      <c r="HL40" s="114"/>
      <c r="HM40" s="114">
        <f t="shared" ref="HM40:HS40" si="159">MAX(HM14:HM37)</f>
        <v>5</v>
      </c>
      <c r="HN40" s="114">
        <f t="shared" si="159"/>
        <v>64</v>
      </c>
      <c r="HO40" s="114">
        <f t="shared" si="159"/>
        <v>62</v>
      </c>
      <c r="HP40" s="114">
        <f t="shared" si="159"/>
        <v>0</v>
      </c>
      <c r="HQ40" s="114">
        <f t="shared" si="159"/>
        <v>0</v>
      </c>
      <c r="HR40" s="114">
        <f t="shared" si="159"/>
        <v>426</v>
      </c>
      <c r="HS40" s="114">
        <f t="shared" si="159"/>
        <v>21.3</v>
      </c>
      <c r="HT40" s="114"/>
      <c r="HU40" s="114">
        <f t="shared" ref="HU40:IB40" si="160">MAX(HU14:HU37)</f>
        <v>7</v>
      </c>
      <c r="HV40" s="114">
        <f t="shared" si="160"/>
        <v>62</v>
      </c>
      <c r="HW40" s="114">
        <f t="shared" si="160"/>
        <v>62</v>
      </c>
      <c r="HX40" s="112">
        <f t="shared" si="160"/>
        <v>0</v>
      </c>
      <c r="HY40" s="114">
        <f t="shared" si="160"/>
        <v>135</v>
      </c>
      <c r="HZ40" s="114">
        <f t="shared" si="160"/>
        <v>33</v>
      </c>
      <c r="IA40" s="114">
        <f t="shared" si="160"/>
        <v>198</v>
      </c>
      <c r="IB40" s="114">
        <f t="shared" si="160"/>
        <v>9.9</v>
      </c>
      <c r="IC40" s="114"/>
      <c r="ID40" s="114">
        <f t="shared" ref="ID40:IK40" si="161">MAX(ID14:ID37)</f>
        <v>2</v>
      </c>
      <c r="IE40" s="114">
        <f t="shared" si="161"/>
        <v>68</v>
      </c>
      <c r="IF40" s="114">
        <f t="shared" si="161"/>
        <v>48</v>
      </c>
      <c r="IG40" s="112">
        <f t="shared" si="161"/>
        <v>0</v>
      </c>
      <c r="IH40" s="114">
        <f t="shared" si="161"/>
        <v>141</v>
      </c>
      <c r="II40" s="114">
        <f t="shared" si="161"/>
        <v>34.8</v>
      </c>
      <c r="IJ40" s="114">
        <f t="shared" si="161"/>
        <v>295</v>
      </c>
      <c r="IK40" s="114">
        <f t="shared" si="161"/>
        <v>33.7</v>
      </c>
      <c r="IL40" s="114"/>
      <c r="IM40" s="114">
        <f t="shared" ref="IM40:IS40" si="162">MAX(IM14:IM37)</f>
        <v>6</v>
      </c>
      <c r="IN40" s="114">
        <f t="shared" si="162"/>
        <v>50</v>
      </c>
      <c r="IO40" s="114">
        <f t="shared" si="162"/>
        <v>51</v>
      </c>
      <c r="IP40" s="114">
        <f t="shared" si="162"/>
        <v>141</v>
      </c>
      <c r="IQ40" s="114">
        <f t="shared" si="162"/>
        <v>34.5</v>
      </c>
      <c r="IR40" s="114">
        <f t="shared" si="162"/>
        <v>165</v>
      </c>
      <c r="IS40" s="114">
        <f t="shared" si="162"/>
        <v>8.6</v>
      </c>
      <c r="IT40" s="114"/>
      <c r="IU40" s="114">
        <f t="shared" ref="IU40:JB40" si="163">MAX(IU14:IU37)</f>
        <v>12</v>
      </c>
      <c r="IV40" s="114">
        <f t="shared" si="163"/>
        <v>52</v>
      </c>
      <c r="IW40" s="114">
        <f t="shared" si="163"/>
        <v>52</v>
      </c>
      <c r="IX40" s="112">
        <f t="shared" si="163"/>
        <v>0</v>
      </c>
      <c r="IY40" s="114">
        <f t="shared" si="163"/>
        <v>139.46</v>
      </c>
      <c r="IZ40" s="114">
        <f t="shared" si="163"/>
        <v>35.08</v>
      </c>
      <c r="JA40" s="114">
        <f t="shared" si="163"/>
        <v>440.2</v>
      </c>
      <c r="JB40" s="114">
        <f t="shared" si="163"/>
        <v>22.01</v>
      </c>
      <c r="JC40" s="114"/>
      <c r="JD40" s="114">
        <f t="shared" ref="JD40:JJ40" si="164">MAX(JD14:JD37)</f>
        <v>3</v>
      </c>
      <c r="JE40" s="114">
        <f t="shared" si="164"/>
        <v>69.78</v>
      </c>
      <c r="JF40" s="114">
        <f t="shared" si="164"/>
        <v>51.3</v>
      </c>
      <c r="JG40" s="114">
        <f t="shared" si="164"/>
        <v>0</v>
      </c>
      <c r="JH40" s="114">
        <f t="shared" si="164"/>
        <v>0</v>
      </c>
      <c r="JI40" s="114">
        <f t="shared" si="164"/>
        <v>0</v>
      </c>
      <c r="JJ40" s="114">
        <f t="shared" si="164"/>
        <v>0</v>
      </c>
      <c r="JK40" s="114"/>
      <c r="JL40" s="114">
        <f t="shared" ref="JL40:JS40" si="165">MAX(JL14:JL37)</f>
        <v>0</v>
      </c>
      <c r="JM40" s="114">
        <f t="shared" si="165"/>
        <v>0</v>
      </c>
      <c r="JN40" s="114">
        <f t="shared" si="165"/>
        <v>0</v>
      </c>
      <c r="JO40" s="112">
        <f t="shared" si="165"/>
        <v>0</v>
      </c>
      <c r="JP40" s="114">
        <f t="shared" si="165"/>
        <v>138</v>
      </c>
      <c r="JQ40" s="114">
        <f t="shared" si="165"/>
        <v>32.6</v>
      </c>
      <c r="JR40" s="114">
        <f t="shared" si="165"/>
        <v>0</v>
      </c>
      <c r="JS40" s="114">
        <f t="shared" si="165"/>
        <v>0</v>
      </c>
      <c r="JT40" s="114"/>
      <c r="JU40" s="114">
        <f t="shared" ref="JU40:KA40" si="166">MAX(JU14:JU37)</f>
        <v>2</v>
      </c>
      <c r="JV40" s="114">
        <f t="shared" si="166"/>
        <v>50</v>
      </c>
      <c r="JW40" s="114">
        <f t="shared" si="166"/>
        <v>50</v>
      </c>
      <c r="JX40" s="114">
        <f t="shared" si="166"/>
        <v>138</v>
      </c>
      <c r="JY40" s="114">
        <f t="shared" si="166"/>
        <v>34.3</v>
      </c>
      <c r="JZ40" s="114">
        <f t="shared" si="166"/>
        <v>179</v>
      </c>
      <c r="KA40" s="114">
        <f t="shared" si="166"/>
        <v>9.7</v>
      </c>
      <c r="KB40" s="114"/>
      <c r="KC40" s="114">
        <f t="shared" ref="KC40:KJ40" si="167">MAX(KC14:KC37)</f>
        <v>2</v>
      </c>
      <c r="KD40" s="114">
        <f t="shared" si="167"/>
        <v>57</v>
      </c>
      <c r="KE40" s="114">
        <f t="shared" si="167"/>
        <v>54</v>
      </c>
      <c r="KF40" s="112">
        <f t="shared" si="167"/>
        <v>0</v>
      </c>
      <c r="KG40" s="114">
        <f t="shared" si="167"/>
        <v>139</v>
      </c>
      <c r="KH40" s="114">
        <f t="shared" si="167"/>
        <v>34</v>
      </c>
      <c r="KI40" s="114">
        <f t="shared" si="167"/>
        <v>111</v>
      </c>
      <c r="KJ40" s="114">
        <f t="shared" si="167"/>
        <v>6.1</v>
      </c>
      <c r="KK40" s="114"/>
      <c r="KL40" s="114">
        <f t="shared" ref="KL40:KR40" si="168">MAX(KL14:KL37)</f>
        <v>1</v>
      </c>
      <c r="KM40" s="114">
        <f t="shared" si="168"/>
        <v>52</v>
      </c>
      <c r="KN40" s="114">
        <f t="shared" si="168"/>
        <v>52</v>
      </c>
      <c r="KO40" s="114">
        <f t="shared" si="168"/>
        <v>139</v>
      </c>
      <c r="KP40" s="114">
        <f t="shared" si="168"/>
        <v>34</v>
      </c>
      <c r="KQ40" s="114">
        <f t="shared" si="168"/>
        <v>39</v>
      </c>
      <c r="KR40" s="114">
        <f t="shared" si="168"/>
        <v>2.2</v>
      </c>
      <c r="KS40" s="114"/>
      <c r="KT40" s="114">
        <f t="shared" ref="KT40:LA40" si="169">MAX(KT14:KT37)</f>
        <v>1</v>
      </c>
      <c r="KU40" s="114">
        <f t="shared" si="169"/>
        <v>52</v>
      </c>
      <c r="KV40" s="114">
        <f t="shared" si="169"/>
        <v>60</v>
      </c>
      <c r="KW40" s="112">
        <f t="shared" si="169"/>
        <v>0</v>
      </c>
      <c r="KX40" s="114">
        <f t="shared" si="169"/>
        <v>136</v>
      </c>
      <c r="KY40" s="114">
        <f t="shared" si="169"/>
        <v>35</v>
      </c>
      <c r="KZ40" s="114">
        <f t="shared" si="169"/>
        <v>388</v>
      </c>
      <c r="LA40" s="114">
        <f t="shared" si="169"/>
        <v>19</v>
      </c>
      <c r="LB40" s="114"/>
      <c r="LC40" s="114">
        <f t="shared" ref="LC40:LI40" si="170">MAX(LC14:LC37)</f>
        <v>3</v>
      </c>
      <c r="LD40" s="114">
        <f t="shared" si="170"/>
        <v>59</v>
      </c>
      <c r="LE40" s="114">
        <f t="shared" si="170"/>
        <v>57</v>
      </c>
      <c r="LF40" s="114">
        <f t="shared" si="170"/>
        <v>136</v>
      </c>
      <c r="LG40" s="114">
        <f t="shared" si="170"/>
        <v>35</v>
      </c>
      <c r="LH40" s="114">
        <f t="shared" si="170"/>
        <v>433</v>
      </c>
      <c r="LI40" s="114">
        <f t="shared" si="170"/>
        <v>21.2</v>
      </c>
      <c r="LJ40" s="114"/>
      <c r="LK40" s="114">
        <f t="shared" ref="LK40:LO40" si="171">MAX(LK14:LK37)</f>
        <v>5</v>
      </c>
      <c r="LL40" s="114">
        <f t="shared" si="171"/>
        <v>58</v>
      </c>
      <c r="LM40" s="114">
        <f t="shared" si="171"/>
        <v>57</v>
      </c>
      <c r="LN40" s="112">
        <f t="shared" si="171"/>
        <v>0</v>
      </c>
      <c r="LO40" s="114">
        <f t="shared" si="171"/>
        <v>338</v>
      </c>
      <c r="LP40" s="114"/>
      <c r="LQ40" s="114"/>
      <c r="LR40" s="114"/>
      <c r="LS40" s="114"/>
      <c r="LT40" s="114" t="str">
        <f t="shared" ref="LT40:MV40" si="172">MAX(#REF!)</f>
        <v>#REF!</v>
      </c>
      <c r="LU40" s="114" t="str">
        <f t="shared" si="172"/>
        <v>#REF!</v>
      </c>
      <c r="LV40" s="114" t="str">
        <f t="shared" si="172"/>
        <v>#REF!</v>
      </c>
      <c r="LW40" s="114" t="str">
        <f t="shared" si="172"/>
        <v>#REF!</v>
      </c>
      <c r="LX40" s="114" t="str">
        <f t="shared" si="172"/>
        <v>#REF!</v>
      </c>
      <c r="LY40" s="114" t="str">
        <f t="shared" si="172"/>
        <v>#REF!</v>
      </c>
      <c r="LZ40" s="114" t="str">
        <f t="shared" si="172"/>
        <v>#REF!</v>
      </c>
      <c r="MA40" s="114" t="str">
        <f t="shared" si="172"/>
        <v>#REF!</v>
      </c>
      <c r="MB40" s="114" t="str">
        <f t="shared" si="172"/>
        <v>#REF!</v>
      </c>
      <c r="MC40" s="114" t="str">
        <f t="shared" si="172"/>
        <v>#REF!</v>
      </c>
      <c r="MD40" s="114" t="str">
        <f t="shared" si="172"/>
        <v>#REF!</v>
      </c>
      <c r="ME40" s="114" t="str">
        <f t="shared" si="172"/>
        <v>#REF!</v>
      </c>
      <c r="MF40" s="114" t="str">
        <f t="shared" si="172"/>
        <v>#REF!</v>
      </c>
      <c r="MG40" s="114" t="str">
        <f t="shared" si="172"/>
        <v>#REF!</v>
      </c>
      <c r="MH40" s="114" t="str">
        <f t="shared" si="172"/>
        <v>#REF!</v>
      </c>
      <c r="MI40" s="114" t="str">
        <f t="shared" si="172"/>
        <v>#REF!</v>
      </c>
      <c r="MJ40" s="114" t="str">
        <f t="shared" si="172"/>
        <v>#REF!</v>
      </c>
      <c r="MK40" s="114" t="str">
        <f t="shared" si="172"/>
        <v>#REF!</v>
      </c>
      <c r="ML40" s="114" t="str">
        <f t="shared" si="172"/>
        <v>#REF!</v>
      </c>
      <c r="MM40" s="114" t="str">
        <f t="shared" si="172"/>
        <v>#REF!</v>
      </c>
      <c r="MN40" s="114" t="str">
        <f t="shared" si="172"/>
        <v>#REF!</v>
      </c>
      <c r="MO40" s="112" t="str">
        <f t="shared" si="172"/>
        <v>#REF!</v>
      </c>
      <c r="MP40" s="114" t="str">
        <f t="shared" si="172"/>
        <v>#REF!</v>
      </c>
      <c r="MQ40" s="114" t="str">
        <f t="shared" si="172"/>
        <v>#REF!</v>
      </c>
      <c r="MR40" s="114" t="str">
        <f t="shared" si="172"/>
        <v>#REF!</v>
      </c>
      <c r="MS40" s="114" t="str">
        <f t="shared" si="172"/>
        <v>#REF!</v>
      </c>
      <c r="MT40" s="114" t="str">
        <f t="shared" si="172"/>
        <v>#REF!</v>
      </c>
      <c r="MU40" s="114" t="str">
        <f t="shared" si="172"/>
        <v>#REF!</v>
      </c>
      <c r="MV40" s="114" t="str">
        <f t="shared" si="172"/>
        <v>#REF!</v>
      </c>
      <c r="MW40" s="114"/>
      <c r="MX40" s="114"/>
      <c r="MY40" s="114" t="str">
        <f t="shared" ref="MY40:ND40" si="173">MAX(#REF!)</f>
        <v>#REF!</v>
      </c>
      <c r="MZ40" s="114" t="str">
        <f t="shared" si="173"/>
        <v>#REF!</v>
      </c>
      <c r="NA40" s="114" t="str">
        <f t="shared" si="173"/>
        <v>#REF!</v>
      </c>
      <c r="NB40" s="114" t="str">
        <f t="shared" si="173"/>
        <v>#REF!</v>
      </c>
      <c r="NC40" s="114" t="str">
        <f t="shared" si="173"/>
        <v>#REF!</v>
      </c>
      <c r="ND40" s="114" t="str">
        <f t="shared" si="173"/>
        <v>#REF!</v>
      </c>
      <c r="NE40" s="114"/>
      <c r="NF40" s="114"/>
      <c r="NG40" s="114" t="str">
        <f t="shared" ref="NG40:NL40" si="174">MAX(#REF!)</f>
        <v>#REF!</v>
      </c>
      <c r="NH40" s="114" t="str">
        <f t="shared" si="174"/>
        <v>#REF!</v>
      </c>
      <c r="NI40" s="114" t="str">
        <f t="shared" si="174"/>
        <v>#REF!</v>
      </c>
      <c r="NJ40" s="114" t="str">
        <f t="shared" si="174"/>
        <v>#REF!</v>
      </c>
      <c r="NK40" s="114" t="str">
        <f t="shared" si="174"/>
        <v>#REF!</v>
      </c>
      <c r="NL40" s="114" t="str">
        <f t="shared" si="174"/>
        <v>#REF!</v>
      </c>
      <c r="NM40" s="114"/>
      <c r="NN40" s="114"/>
      <c r="NO40" s="114" t="str">
        <f t="shared" ref="NO40:NP40" si="175">MAX(#REF!)</f>
        <v>#REF!</v>
      </c>
      <c r="NP40" s="114" t="str">
        <f t="shared" si="175"/>
        <v>#REF!</v>
      </c>
    </row>
    <row r="41" ht="14.25" customHeight="1">
      <c r="C41" s="6"/>
      <c r="AQ41" s="188"/>
      <c r="AU41" s="188"/>
      <c r="AV41" s="188"/>
      <c r="AY41" s="188"/>
      <c r="DQ41" s="123">
        <f>SUM(DQ14:DQ37)</f>
        <v>518.26</v>
      </c>
    </row>
    <row r="42" ht="14.25" customHeight="1">
      <c r="C42" s="6"/>
      <c r="AQ42" s="188"/>
      <c r="AU42" s="188"/>
      <c r="AV42" s="188"/>
      <c r="AY42" s="188"/>
      <c r="DQ42" s="123">
        <f>AVERAGE(DQ14:DQ37)</f>
        <v>21.59416667</v>
      </c>
    </row>
    <row r="43" ht="14.25" customHeight="1">
      <c r="C43" s="6"/>
      <c r="AQ43" s="188"/>
      <c r="AU43" s="188"/>
      <c r="AV43" s="188"/>
      <c r="AY43" s="188"/>
      <c r="HY43" s="174">
        <v>9.9</v>
      </c>
      <c r="HZ43" s="175">
        <v>8.0</v>
      </c>
    </row>
    <row r="44" ht="14.25" customHeight="1">
      <c r="C44" s="6"/>
      <c r="AQ44" s="188"/>
      <c r="AU44" s="188"/>
      <c r="AV44" s="188"/>
      <c r="AY44" s="188"/>
      <c r="HY44" s="176">
        <v>198.0</v>
      </c>
      <c r="HZ44" s="176">
        <v>160.0</v>
      </c>
      <c r="IA44" s="175"/>
      <c r="IB44" s="175"/>
      <c r="IC44" s="175"/>
      <c r="ID44" s="175"/>
    </row>
    <row r="45" ht="14.25" customHeight="1">
      <c r="C45" s="6"/>
      <c r="AQ45" s="188"/>
      <c r="AU45" s="188"/>
      <c r="AV45" s="188"/>
      <c r="AY45" s="188"/>
      <c r="HY45" s="176">
        <v>134.0</v>
      </c>
      <c r="HZ45" s="176">
        <v>135.0</v>
      </c>
      <c r="IA45" s="176"/>
      <c r="IB45" s="176"/>
      <c r="IC45" s="176"/>
      <c r="ID45" s="176"/>
    </row>
    <row r="46" ht="14.25" customHeight="1">
      <c r="C46" s="6"/>
      <c r="AQ46" s="188"/>
      <c r="AU46" s="188"/>
      <c r="AV46" s="188"/>
      <c r="AY46" s="188"/>
      <c r="HY46" s="176"/>
      <c r="HZ46" s="176"/>
      <c r="IA46" s="176"/>
      <c r="IB46" s="176"/>
      <c r="IC46" s="176"/>
      <c r="ID46" s="176"/>
    </row>
    <row r="47" ht="14.25" customHeight="1">
      <c r="C47" s="6"/>
      <c r="AQ47" s="188"/>
      <c r="AU47" s="188"/>
      <c r="AV47" s="188"/>
      <c r="AY47" s="188"/>
      <c r="HY47" s="117"/>
    </row>
    <row r="48" ht="14.25" customHeight="1">
      <c r="C48" s="6"/>
      <c r="AQ48" s="188"/>
      <c r="AU48" s="188"/>
      <c r="AV48" s="188"/>
      <c r="AY48" s="188"/>
    </row>
    <row r="49" ht="14.25" customHeight="1">
      <c r="C49" s="6"/>
      <c r="AQ49" s="188"/>
      <c r="AU49" s="188"/>
      <c r="AV49" s="188"/>
      <c r="AY49" s="188"/>
    </row>
    <row r="50" ht="14.25" customHeight="1">
      <c r="C50" s="6"/>
      <c r="AQ50" s="188"/>
      <c r="AU50" s="188"/>
      <c r="AV50" s="188"/>
      <c r="AY50" s="188"/>
    </row>
    <row r="51" ht="14.25" customHeight="1">
      <c r="C51" s="6"/>
      <c r="AQ51" s="188"/>
      <c r="AU51" s="188"/>
      <c r="AV51" s="188"/>
      <c r="AY51" s="188"/>
    </row>
    <row r="52" ht="14.25" customHeight="1">
      <c r="C52" s="6"/>
      <c r="AQ52" s="188"/>
      <c r="AU52" s="188"/>
      <c r="AV52" s="188"/>
      <c r="AY52" s="188"/>
    </row>
    <row r="53" ht="14.25" customHeight="1">
      <c r="C53" s="6"/>
      <c r="AQ53" s="188"/>
      <c r="AU53" s="188"/>
      <c r="AV53" s="188"/>
      <c r="AY53" s="188"/>
    </row>
    <row r="54" ht="14.25" customHeight="1">
      <c r="C54" s="6"/>
      <c r="AQ54" s="188"/>
      <c r="AU54" s="188"/>
      <c r="AV54" s="188"/>
      <c r="AY54" s="188"/>
    </row>
    <row r="55" ht="14.25" customHeight="1">
      <c r="C55" s="6"/>
      <c r="AQ55" s="188"/>
      <c r="AU55" s="188"/>
      <c r="AV55" s="188"/>
      <c r="AY55" s="188"/>
    </row>
    <row r="56" ht="14.25" customHeight="1">
      <c r="C56" s="6"/>
      <c r="AQ56" s="188"/>
      <c r="AU56" s="188"/>
      <c r="AV56" s="188"/>
      <c r="AY56" s="188"/>
    </row>
    <row r="57" ht="14.25" customHeight="1">
      <c r="C57" s="6"/>
      <c r="AQ57" s="188"/>
      <c r="AU57" s="188"/>
      <c r="AV57" s="188"/>
      <c r="AY57" s="188"/>
    </row>
    <row r="58" ht="14.25" customHeight="1">
      <c r="C58" s="6"/>
      <c r="AQ58" s="188"/>
      <c r="AU58" s="188"/>
      <c r="AV58" s="188"/>
      <c r="AY58" s="188"/>
    </row>
    <row r="59" ht="14.25" customHeight="1">
      <c r="C59" s="6"/>
      <c r="AQ59" s="188"/>
      <c r="AU59" s="188"/>
      <c r="AV59" s="188"/>
      <c r="AY59" s="188"/>
    </row>
    <row r="60" ht="14.25" customHeight="1">
      <c r="C60" s="6"/>
      <c r="AQ60" s="188"/>
      <c r="AU60" s="188"/>
      <c r="AV60" s="188"/>
      <c r="AY60" s="188"/>
    </row>
    <row r="61" ht="14.25" customHeight="1">
      <c r="C61" s="6"/>
      <c r="AQ61" s="188"/>
      <c r="AU61" s="188"/>
      <c r="AV61" s="188"/>
      <c r="AY61" s="188"/>
    </row>
    <row r="62" ht="14.25" customHeight="1">
      <c r="C62" s="6"/>
      <c r="AQ62" s="188"/>
      <c r="AU62" s="188"/>
      <c r="AV62" s="188"/>
      <c r="AY62" s="188"/>
    </row>
    <row r="63" ht="14.25" customHeight="1">
      <c r="C63" s="6"/>
      <c r="AQ63" s="188"/>
      <c r="AU63" s="188"/>
      <c r="AV63" s="188"/>
      <c r="AY63" s="188"/>
    </row>
    <row r="64" ht="14.25" customHeight="1">
      <c r="C64" s="6"/>
      <c r="AQ64" s="188"/>
      <c r="AU64" s="188"/>
      <c r="AV64" s="188"/>
      <c r="AY64" s="188"/>
    </row>
    <row r="65" ht="14.25" customHeight="1">
      <c r="C65" s="6"/>
      <c r="AQ65" s="188"/>
      <c r="AU65" s="188"/>
      <c r="AV65" s="188"/>
      <c r="AY65" s="188"/>
    </row>
    <row r="66" ht="14.25" customHeight="1">
      <c r="C66" s="6"/>
      <c r="AQ66" s="188"/>
      <c r="AU66" s="188"/>
      <c r="AV66" s="188"/>
      <c r="AY66" s="188"/>
    </row>
    <row r="67" ht="14.25" customHeight="1">
      <c r="C67" s="6"/>
      <c r="AQ67" s="188"/>
      <c r="AU67" s="188"/>
      <c r="AV67" s="188"/>
      <c r="AY67" s="188"/>
    </row>
    <row r="68" ht="14.25" customHeight="1">
      <c r="C68" s="6"/>
      <c r="AQ68" s="188"/>
      <c r="AU68" s="188"/>
      <c r="AV68" s="188"/>
      <c r="AY68" s="188"/>
    </row>
    <row r="69" ht="14.25" customHeight="1">
      <c r="C69" s="6"/>
      <c r="AQ69" s="188"/>
      <c r="AU69" s="188"/>
      <c r="AV69" s="188"/>
      <c r="AY69" s="188"/>
    </row>
    <row r="70" ht="14.25" customHeight="1">
      <c r="C70" s="6"/>
      <c r="AQ70" s="188"/>
      <c r="AU70" s="188"/>
      <c r="AV70" s="188"/>
      <c r="AY70" s="188"/>
    </row>
    <row r="71" ht="14.25" customHeight="1">
      <c r="C71" s="6"/>
      <c r="AQ71" s="188"/>
      <c r="AU71" s="188"/>
      <c r="AV71" s="188"/>
      <c r="AY71" s="188"/>
    </row>
    <row r="72" ht="14.25" customHeight="1">
      <c r="C72" s="6"/>
      <c r="AQ72" s="188"/>
      <c r="AU72" s="188"/>
      <c r="AV72" s="188"/>
      <c r="AY72" s="188"/>
    </row>
    <row r="73" ht="14.25" customHeight="1">
      <c r="C73" s="6"/>
      <c r="AQ73" s="188"/>
      <c r="AU73" s="188"/>
      <c r="AV73" s="188"/>
      <c r="AY73" s="188"/>
    </row>
    <row r="74" ht="14.25" customHeight="1">
      <c r="C74" s="6"/>
      <c r="AQ74" s="188"/>
      <c r="AU74" s="188"/>
      <c r="AV74" s="188"/>
      <c r="AY74" s="188"/>
    </row>
    <row r="75" ht="14.25" customHeight="1">
      <c r="C75" s="6"/>
      <c r="AQ75" s="188"/>
      <c r="AU75" s="188"/>
      <c r="AV75" s="188"/>
      <c r="AY75" s="188"/>
    </row>
    <row r="76" ht="14.25" customHeight="1">
      <c r="C76" s="6"/>
      <c r="AQ76" s="188"/>
      <c r="AU76" s="188"/>
      <c r="AV76" s="188"/>
      <c r="AY76" s="188"/>
    </row>
    <row r="77" ht="14.25" customHeight="1">
      <c r="C77" s="6"/>
      <c r="AQ77" s="188"/>
      <c r="AU77" s="188"/>
      <c r="AV77" s="188"/>
      <c r="AY77" s="188"/>
    </row>
    <row r="78" ht="14.25" customHeight="1">
      <c r="C78" s="6"/>
      <c r="AQ78" s="188"/>
      <c r="AU78" s="188"/>
      <c r="AV78" s="188"/>
      <c r="AY78" s="188"/>
    </row>
    <row r="79" ht="14.25" customHeight="1">
      <c r="C79" s="6"/>
      <c r="AQ79" s="188"/>
      <c r="AU79" s="188"/>
      <c r="AV79" s="188"/>
      <c r="AY79" s="188"/>
    </row>
    <row r="80" ht="14.25" customHeight="1">
      <c r="C80" s="6"/>
      <c r="AQ80" s="188"/>
      <c r="AU80" s="188"/>
      <c r="AV80" s="188"/>
      <c r="AY80" s="188"/>
    </row>
    <row r="81" ht="14.25" customHeight="1">
      <c r="C81" s="6"/>
      <c r="AQ81" s="188"/>
      <c r="AU81" s="188"/>
      <c r="AV81" s="188"/>
      <c r="AY81" s="188"/>
    </row>
    <row r="82" ht="14.25" customHeight="1">
      <c r="C82" s="6"/>
      <c r="AQ82" s="188"/>
      <c r="AU82" s="188"/>
      <c r="AV82" s="188"/>
      <c r="AY82" s="188"/>
    </row>
    <row r="83" ht="14.25" customHeight="1">
      <c r="C83" s="6"/>
      <c r="AQ83" s="188"/>
      <c r="AU83" s="188"/>
      <c r="AV83" s="188"/>
      <c r="AY83" s="188"/>
    </row>
    <row r="84" ht="14.25" customHeight="1">
      <c r="C84" s="6"/>
      <c r="AQ84" s="188"/>
      <c r="AU84" s="188"/>
      <c r="AV84" s="188"/>
      <c r="AY84" s="188"/>
    </row>
    <row r="85" ht="14.25" customHeight="1">
      <c r="C85" s="6"/>
      <c r="AQ85" s="188"/>
      <c r="AU85" s="188"/>
      <c r="AV85" s="188"/>
      <c r="AY85" s="188"/>
    </row>
    <row r="86" ht="14.25" customHeight="1">
      <c r="C86" s="6"/>
      <c r="AQ86" s="188"/>
      <c r="AU86" s="188"/>
      <c r="AV86" s="188"/>
      <c r="AY86" s="188"/>
    </row>
    <row r="87" ht="14.25" customHeight="1">
      <c r="C87" s="6"/>
      <c r="AQ87" s="188"/>
      <c r="AU87" s="188"/>
      <c r="AV87" s="188"/>
      <c r="AY87" s="188"/>
    </row>
    <row r="88" ht="14.25" customHeight="1">
      <c r="C88" s="6"/>
      <c r="AQ88" s="188"/>
      <c r="AU88" s="188"/>
      <c r="AV88" s="188"/>
      <c r="AY88" s="188"/>
    </row>
    <row r="89" ht="14.25" customHeight="1">
      <c r="C89" s="6"/>
      <c r="AQ89" s="188"/>
      <c r="AU89" s="188"/>
      <c r="AV89" s="188"/>
      <c r="AY89" s="188"/>
    </row>
    <row r="90" ht="14.25" customHeight="1">
      <c r="C90" s="6"/>
      <c r="AQ90" s="188"/>
      <c r="AU90" s="188"/>
      <c r="AV90" s="188"/>
      <c r="AY90" s="188"/>
    </row>
    <row r="91" ht="14.25" customHeight="1">
      <c r="C91" s="6"/>
      <c r="AQ91" s="188"/>
      <c r="AU91" s="188"/>
      <c r="AV91" s="188"/>
      <c r="AY91" s="188"/>
    </row>
    <row r="92" ht="14.25" customHeight="1">
      <c r="C92" s="6"/>
      <c r="AQ92" s="188"/>
      <c r="AU92" s="188"/>
      <c r="AV92" s="188"/>
      <c r="AY92" s="188"/>
    </row>
    <row r="93" ht="14.25" customHeight="1">
      <c r="C93" s="6"/>
      <c r="AQ93" s="188"/>
      <c r="AU93" s="188"/>
      <c r="AV93" s="188"/>
      <c r="AY93" s="188"/>
    </row>
    <row r="94" ht="14.25" customHeight="1">
      <c r="C94" s="6"/>
      <c r="AQ94" s="188"/>
      <c r="AU94" s="188"/>
      <c r="AV94" s="188"/>
      <c r="AY94" s="188"/>
    </row>
    <row r="95" ht="14.25" customHeight="1">
      <c r="C95" s="6"/>
      <c r="AQ95" s="188"/>
      <c r="AU95" s="188"/>
      <c r="AV95" s="188"/>
      <c r="AY95" s="188"/>
    </row>
    <row r="96" ht="14.25" customHeight="1">
      <c r="C96" s="6"/>
      <c r="AQ96" s="188"/>
      <c r="AU96" s="188"/>
      <c r="AV96" s="188"/>
      <c r="AY96" s="188"/>
    </row>
    <row r="97" ht="14.25" customHeight="1">
      <c r="C97" s="6"/>
      <c r="AQ97" s="188"/>
      <c r="AU97" s="188"/>
      <c r="AV97" s="188"/>
      <c r="AY97" s="188"/>
    </row>
    <row r="98" ht="14.25" customHeight="1">
      <c r="C98" s="6"/>
      <c r="AQ98" s="188"/>
      <c r="AU98" s="188"/>
      <c r="AV98" s="188"/>
      <c r="AY98" s="188"/>
    </row>
    <row r="99" ht="14.25" customHeight="1">
      <c r="C99" s="6"/>
      <c r="AQ99" s="188"/>
      <c r="AU99" s="188"/>
      <c r="AV99" s="188"/>
      <c r="AY99" s="188"/>
    </row>
    <row r="100" ht="14.25" customHeight="1">
      <c r="C100" s="6"/>
      <c r="AQ100" s="188"/>
      <c r="AU100" s="188"/>
      <c r="AV100" s="188"/>
      <c r="AY100" s="188"/>
    </row>
    <row r="101" ht="14.25" customHeight="1">
      <c r="C101" s="6"/>
      <c r="AQ101" s="188"/>
      <c r="AU101" s="188"/>
      <c r="AV101" s="188"/>
      <c r="AY101" s="188"/>
    </row>
    <row r="102" ht="14.25" customHeight="1">
      <c r="C102" s="6"/>
      <c r="AQ102" s="188"/>
      <c r="AU102" s="188"/>
      <c r="AV102" s="188"/>
      <c r="AY102" s="188"/>
    </row>
    <row r="103" ht="14.25" customHeight="1">
      <c r="C103" s="6"/>
      <c r="AQ103" s="188"/>
      <c r="AU103" s="188"/>
      <c r="AV103" s="188"/>
      <c r="AY103" s="188"/>
    </row>
    <row r="104" ht="14.25" customHeight="1">
      <c r="C104" s="6"/>
      <c r="AQ104" s="188"/>
      <c r="AU104" s="188"/>
      <c r="AV104" s="188"/>
      <c r="AY104" s="188"/>
    </row>
    <row r="105" ht="14.25" customHeight="1">
      <c r="C105" s="6"/>
      <c r="AQ105" s="188"/>
      <c r="AU105" s="188"/>
      <c r="AV105" s="188"/>
      <c r="AY105" s="188"/>
    </row>
    <row r="106" ht="14.25" customHeight="1">
      <c r="C106" s="6"/>
      <c r="AQ106" s="188"/>
      <c r="AU106" s="188"/>
      <c r="AV106" s="188"/>
      <c r="AY106" s="188"/>
    </row>
    <row r="107" ht="14.25" customHeight="1">
      <c r="C107" s="6"/>
      <c r="AQ107" s="188"/>
      <c r="AU107" s="188"/>
      <c r="AV107" s="188"/>
      <c r="AY107" s="188"/>
    </row>
    <row r="108" ht="14.25" customHeight="1">
      <c r="C108" s="6"/>
      <c r="AQ108" s="188"/>
      <c r="AU108" s="188"/>
      <c r="AV108" s="188"/>
      <c r="AY108" s="188"/>
    </row>
    <row r="109" ht="14.25" customHeight="1">
      <c r="C109" s="6"/>
      <c r="AQ109" s="188"/>
      <c r="AU109" s="188"/>
      <c r="AV109" s="188"/>
      <c r="AY109" s="188"/>
    </row>
    <row r="110" ht="14.25" customHeight="1">
      <c r="C110" s="6"/>
      <c r="AQ110" s="188"/>
      <c r="AU110" s="188"/>
      <c r="AV110" s="188"/>
      <c r="AY110" s="188"/>
    </row>
    <row r="111" ht="14.25" customHeight="1">
      <c r="C111" s="6"/>
      <c r="AQ111" s="188"/>
      <c r="AU111" s="188"/>
      <c r="AV111" s="188"/>
      <c r="AY111" s="188"/>
    </row>
    <row r="112" ht="14.25" customHeight="1">
      <c r="C112" s="6"/>
      <c r="AQ112" s="188"/>
      <c r="AU112" s="188"/>
      <c r="AV112" s="188"/>
      <c r="AY112" s="188"/>
    </row>
    <row r="113" ht="14.25" customHeight="1">
      <c r="C113" s="6"/>
      <c r="AQ113" s="188"/>
      <c r="AU113" s="188"/>
      <c r="AV113" s="188"/>
      <c r="AY113" s="188"/>
    </row>
    <row r="114" ht="14.25" customHeight="1">
      <c r="C114" s="6"/>
      <c r="AQ114" s="188"/>
      <c r="AU114" s="188"/>
      <c r="AV114" s="188"/>
      <c r="AY114" s="188"/>
    </row>
    <row r="115" ht="14.25" customHeight="1">
      <c r="C115" s="6"/>
      <c r="AQ115" s="188"/>
      <c r="AU115" s="188"/>
      <c r="AV115" s="188"/>
      <c r="AY115" s="188"/>
    </row>
    <row r="116" ht="14.25" customHeight="1">
      <c r="C116" s="6"/>
      <c r="AQ116" s="188"/>
      <c r="AU116" s="188"/>
      <c r="AV116" s="188"/>
      <c r="AY116" s="188"/>
    </row>
    <row r="117" ht="14.25" customHeight="1">
      <c r="C117" s="6"/>
      <c r="AQ117" s="188"/>
      <c r="AU117" s="188"/>
      <c r="AV117" s="188"/>
      <c r="AY117" s="188"/>
    </row>
    <row r="118" ht="14.25" customHeight="1">
      <c r="C118" s="6"/>
      <c r="AQ118" s="188"/>
      <c r="AU118" s="188"/>
      <c r="AV118" s="188"/>
      <c r="AY118" s="188"/>
    </row>
    <row r="119" ht="14.25" customHeight="1">
      <c r="C119" s="6"/>
      <c r="AQ119" s="188"/>
      <c r="AU119" s="188"/>
      <c r="AV119" s="188"/>
      <c r="AY119" s="188"/>
    </row>
    <row r="120" ht="14.25" customHeight="1">
      <c r="C120" s="6"/>
      <c r="AQ120" s="188"/>
      <c r="AU120" s="188"/>
      <c r="AV120" s="188"/>
      <c r="AY120" s="188"/>
    </row>
    <row r="121" ht="14.25" customHeight="1">
      <c r="C121" s="6"/>
      <c r="AQ121" s="188"/>
      <c r="AU121" s="188"/>
      <c r="AV121" s="188"/>
      <c r="AY121" s="188"/>
    </row>
    <row r="122" ht="14.25" customHeight="1">
      <c r="C122" s="6"/>
      <c r="AQ122" s="188"/>
      <c r="AU122" s="188"/>
      <c r="AV122" s="188"/>
      <c r="AY122" s="188"/>
    </row>
    <row r="123" ht="14.25" customHeight="1">
      <c r="C123" s="6"/>
      <c r="AQ123" s="188"/>
      <c r="AU123" s="188"/>
      <c r="AV123" s="188"/>
      <c r="AY123" s="188"/>
    </row>
    <row r="124" ht="14.25" customHeight="1">
      <c r="C124" s="6"/>
      <c r="AQ124" s="188"/>
      <c r="AU124" s="188"/>
      <c r="AV124" s="188"/>
      <c r="AY124" s="188"/>
    </row>
    <row r="125" ht="14.25" customHeight="1">
      <c r="C125" s="6"/>
      <c r="AQ125" s="188"/>
      <c r="AU125" s="188"/>
      <c r="AV125" s="188"/>
      <c r="AY125" s="188"/>
    </row>
    <row r="126" ht="14.25" customHeight="1">
      <c r="C126" s="6"/>
      <c r="AQ126" s="188"/>
      <c r="AU126" s="188"/>
      <c r="AV126" s="188"/>
      <c r="AY126" s="188"/>
    </row>
    <row r="127" ht="14.25" customHeight="1">
      <c r="C127" s="6"/>
      <c r="AQ127" s="188"/>
      <c r="AU127" s="188"/>
      <c r="AV127" s="188"/>
      <c r="AY127" s="188"/>
    </row>
    <row r="128" ht="14.25" customHeight="1">
      <c r="C128" s="6"/>
      <c r="AQ128" s="188"/>
      <c r="AU128" s="188"/>
      <c r="AV128" s="188"/>
      <c r="AY128" s="188"/>
    </row>
    <row r="129" ht="14.25" customHeight="1">
      <c r="C129" s="6"/>
      <c r="AQ129" s="188"/>
      <c r="AU129" s="188"/>
      <c r="AV129" s="188"/>
      <c r="AY129" s="188"/>
    </row>
    <row r="130" ht="14.25" customHeight="1">
      <c r="C130" s="6"/>
      <c r="AQ130" s="188"/>
      <c r="AU130" s="188"/>
      <c r="AV130" s="188"/>
      <c r="AY130" s="188"/>
    </row>
    <row r="131" ht="14.25" customHeight="1">
      <c r="C131" s="6"/>
      <c r="AQ131" s="188"/>
      <c r="AU131" s="188"/>
      <c r="AV131" s="188"/>
      <c r="AY131" s="188"/>
    </row>
    <row r="132" ht="14.25" customHeight="1">
      <c r="C132" s="6"/>
      <c r="AQ132" s="188"/>
      <c r="AU132" s="188"/>
      <c r="AV132" s="188"/>
      <c r="AY132" s="188"/>
    </row>
    <row r="133" ht="14.25" customHeight="1">
      <c r="C133" s="6"/>
      <c r="AQ133" s="188"/>
      <c r="AU133" s="188"/>
      <c r="AV133" s="188"/>
      <c r="AY133" s="188"/>
    </row>
    <row r="134" ht="14.25" customHeight="1">
      <c r="C134" s="6"/>
      <c r="AQ134" s="188"/>
      <c r="AU134" s="188"/>
      <c r="AV134" s="188"/>
      <c r="AY134" s="188"/>
    </row>
    <row r="135" ht="14.25" customHeight="1">
      <c r="C135" s="6"/>
      <c r="AQ135" s="188"/>
      <c r="AU135" s="188"/>
      <c r="AV135" s="188"/>
      <c r="AY135" s="188"/>
    </row>
    <row r="136" ht="14.25" customHeight="1">
      <c r="C136" s="6"/>
      <c r="AQ136" s="188"/>
      <c r="AU136" s="188"/>
      <c r="AV136" s="188"/>
      <c r="AY136" s="188"/>
    </row>
    <row r="137" ht="14.25" customHeight="1">
      <c r="C137" s="6"/>
      <c r="AQ137" s="188"/>
      <c r="AU137" s="188"/>
      <c r="AV137" s="188"/>
      <c r="AY137" s="188"/>
    </row>
    <row r="138" ht="14.25" customHeight="1">
      <c r="C138" s="6"/>
      <c r="AQ138" s="188"/>
      <c r="AU138" s="188"/>
      <c r="AV138" s="188"/>
      <c r="AY138" s="188"/>
    </row>
    <row r="139" ht="14.25" customHeight="1">
      <c r="C139" s="6"/>
      <c r="AQ139" s="188"/>
      <c r="AU139" s="188"/>
      <c r="AV139" s="188"/>
      <c r="AY139" s="188"/>
    </row>
    <row r="140" ht="14.25" customHeight="1">
      <c r="C140" s="6"/>
      <c r="AQ140" s="188"/>
      <c r="AU140" s="188"/>
      <c r="AV140" s="188"/>
      <c r="AY140" s="188"/>
    </row>
    <row r="141" ht="14.25" customHeight="1">
      <c r="C141" s="6"/>
      <c r="AQ141" s="188"/>
      <c r="AU141" s="188"/>
      <c r="AV141" s="188"/>
      <c r="AY141" s="188"/>
    </row>
    <row r="142" ht="14.25" customHeight="1">
      <c r="C142" s="6"/>
      <c r="AQ142" s="188"/>
      <c r="AU142" s="188"/>
      <c r="AV142" s="188"/>
      <c r="AY142" s="188"/>
    </row>
    <row r="143" ht="14.25" customHeight="1">
      <c r="C143" s="6"/>
      <c r="AQ143" s="188"/>
      <c r="AU143" s="188"/>
      <c r="AV143" s="188"/>
      <c r="AY143" s="188"/>
    </row>
    <row r="144" ht="14.25" customHeight="1">
      <c r="C144" s="6"/>
      <c r="AQ144" s="188"/>
      <c r="AU144" s="188"/>
      <c r="AV144" s="188"/>
      <c r="AY144" s="188"/>
    </row>
    <row r="145" ht="14.25" customHeight="1">
      <c r="C145" s="6"/>
      <c r="AQ145" s="188"/>
      <c r="AU145" s="188"/>
      <c r="AV145" s="188"/>
      <c r="AY145" s="188"/>
    </row>
    <row r="146" ht="14.25" customHeight="1">
      <c r="C146" s="6"/>
      <c r="AQ146" s="188"/>
      <c r="AU146" s="188"/>
      <c r="AV146" s="188"/>
      <c r="AY146" s="188"/>
    </row>
    <row r="147" ht="14.25" customHeight="1">
      <c r="C147" s="6"/>
      <c r="AQ147" s="188"/>
      <c r="AU147" s="188"/>
      <c r="AV147" s="188"/>
      <c r="AY147" s="188"/>
    </row>
    <row r="148" ht="14.25" customHeight="1">
      <c r="C148" s="6"/>
      <c r="AQ148" s="188"/>
      <c r="AU148" s="188"/>
      <c r="AV148" s="188"/>
      <c r="AY148" s="188"/>
    </row>
    <row r="149" ht="14.25" customHeight="1">
      <c r="C149" s="6"/>
      <c r="AQ149" s="188"/>
      <c r="AU149" s="188"/>
      <c r="AV149" s="188"/>
      <c r="AY149" s="188"/>
    </row>
    <row r="150" ht="14.25" customHeight="1">
      <c r="C150" s="6"/>
      <c r="AQ150" s="188"/>
      <c r="AU150" s="188"/>
      <c r="AV150" s="188"/>
      <c r="AY150" s="188"/>
    </row>
    <row r="151" ht="14.25" customHeight="1">
      <c r="C151" s="6"/>
      <c r="AQ151" s="188"/>
      <c r="AU151" s="188"/>
      <c r="AV151" s="188"/>
      <c r="AY151" s="188"/>
    </row>
    <row r="152" ht="14.25" customHeight="1">
      <c r="C152" s="6"/>
      <c r="AQ152" s="188"/>
      <c r="AU152" s="188"/>
      <c r="AV152" s="188"/>
      <c r="AY152" s="188"/>
    </row>
    <row r="153" ht="14.25" customHeight="1">
      <c r="C153" s="6"/>
      <c r="AQ153" s="188"/>
      <c r="AU153" s="188"/>
      <c r="AV153" s="188"/>
      <c r="AY153" s="188"/>
    </row>
    <row r="154" ht="14.25" customHeight="1">
      <c r="C154" s="6"/>
      <c r="AQ154" s="188"/>
      <c r="AU154" s="188"/>
      <c r="AV154" s="188"/>
      <c r="AY154" s="188"/>
    </row>
    <row r="155" ht="14.25" customHeight="1">
      <c r="C155" s="6"/>
      <c r="AQ155" s="188"/>
      <c r="AU155" s="188"/>
      <c r="AV155" s="188"/>
      <c r="AY155" s="188"/>
    </row>
    <row r="156" ht="14.25" customHeight="1">
      <c r="C156" s="6"/>
      <c r="AQ156" s="188"/>
      <c r="AU156" s="188"/>
      <c r="AV156" s="188"/>
      <c r="AY156" s="188"/>
    </row>
    <row r="157" ht="14.25" customHeight="1">
      <c r="C157" s="6"/>
      <c r="AQ157" s="188"/>
      <c r="AU157" s="188"/>
      <c r="AV157" s="188"/>
      <c r="AY157" s="188"/>
    </row>
    <row r="158" ht="14.25" customHeight="1">
      <c r="C158" s="6"/>
      <c r="AQ158" s="188"/>
      <c r="AU158" s="188"/>
      <c r="AV158" s="188"/>
      <c r="AY158" s="188"/>
    </row>
    <row r="159" ht="14.25" customHeight="1">
      <c r="C159" s="6"/>
      <c r="AQ159" s="188"/>
      <c r="AU159" s="188"/>
      <c r="AV159" s="188"/>
      <c r="AY159" s="188"/>
    </row>
    <row r="160" ht="14.25" customHeight="1">
      <c r="C160" s="6"/>
      <c r="AQ160" s="188"/>
      <c r="AU160" s="188"/>
      <c r="AV160" s="188"/>
      <c r="AY160" s="188"/>
    </row>
    <row r="161" ht="14.25" customHeight="1">
      <c r="C161" s="6"/>
      <c r="AQ161" s="188"/>
      <c r="AU161" s="188"/>
      <c r="AV161" s="188"/>
      <c r="AY161" s="188"/>
    </row>
    <row r="162" ht="14.25" customHeight="1">
      <c r="C162" s="6"/>
      <c r="AQ162" s="188"/>
      <c r="AU162" s="188"/>
      <c r="AV162" s="188"/>
      <c r="AY162" s="188"/>
    </row>
    <row r="163" ht="14.25" customHeight="1">
      <c r="C163" s="6"/>
      <c r="AQ163" s="188"/>
      <c r="AU163" s="188"/>
      <c r="AV163" s="188"/>
      <c r="AY163" s="188"/>
    </row>
    <row r="164" ht="14.25" customHeight="1">
      <c r="C164" s="6"/>
      <c r="AQ164" s="188"/>
      <c r="AU164" s="188"/>
      <c r="AV164" s="188"/>
      <c r="AY164" s="188"/>
    </row>
    <row r="165" ht="14.25" customHeight="1">
      <c r="C165" s="6"/>
      <c r="AQ165" s="188"/>
      <c r="AU165" s="188"/>
      <c r="AV165" s="188"/>
      <c r="AY165" s="188"/>
    </row>
    <row r="166" ht="14.25" customHeight="1">
      <c r="C166" s="6"/>
      <c r="AQ166" s="188"/>
      <c r="AU166" s="188"/>
      <c r="AV166" s="188"/>
      <c r="AY166" s="188"/>
    </row>
    <row r="167" ht="14.25" customHeight="1">
      <c r="C167" s="6"/>
      <c r="AQ167" s="188"/>
      <c r="AU167" s="188"/>
      <c r="AV167" s="188"/>
      <c r="AY167" s="188"/>
    </row>
    <row r="168" ht="14.25" customHeight="1">
      <c r="C168" s="6"/>
      <c r="AQ168" s="188"/>
      <c r="AU168" s="188"/>
      <c r="AV168" s="188"/>
      <c r="AY168" s="188"/>
    </row>
    <row r="169" ht="14.25" customHeight="1">
      <c r="C169" s="6"/>
      <c r="AQ169" s="188"/>
      <c r="AU169" s="188"/>
      <c r="AV169" s="188"/>
      <c r="AY169" s="188"/>
    </row>
    <row r="170" ht="14.25" customHeight="1">
      <c r="C170" s="6"/>
      <c r="AQ170" s="188"/>
      <c r="AU170" s="188"/>
      <c r="AV170" s="188"/>
      <c r="AY170" s="188"/>
    </row>
    <row r="171" ht="14.25" customHeight="1">
      <c r="C171" s="6"/>
      <c r="AQ171" s="188"/>
      <c r="AU171" s="188"/>
      <c r="AV171" s="188"/>
      <c r="AY171" s="188"/>
    </row>
    <row r="172" ht="14.25" customHeight="1">
      <c r="C172" s="6"/>
      <c r="AQ172" s="188"/>
      <c r="AU172" s="188"/>
      <c r="AV172" s="188"/>
      <c r="AY172" s="188"/>
    </row>
    <row r="173" ht="14.25" customHeight="1">
      <c r="C173" s="6"/>
      <c r="AQ173" s="188"/>
      <c r="AU173" s="188"/>
      <c r="AV173" s="188"/>
      <c r="AY173" s="188"/>
    </row>
    <row r="174" ht="14.25" customHeight="1">
      <c r="C174" s="6"/>
      <c r="AQ174" s="188"/>
      <c r="AU174" s="188"/>
      <c r="AV174" s="188"/>
      <c r="AY174" s="188"/>
    </row>
    <row r="175" ht="14.25" customHeight="1">
      <c r="C175" s="6"/>
      <c r="AQ175" s="188"/>
      <c r="AU175" s="188"/>
      <c r="AV175" s="188"/>
      <c r="AY175" s="188"/>
    </row>
    <row r="176" ht="14.25" customHeight="1">
      <c r="C176" s="6"/>
      <c r="AQ176" s="188"/>
      <c r="AU176" s="188"/>
      <c r="AV176" s="188"/>
      <c r="AY176" s="188"/>
    </row>
    <row r="177" ht="14.25" customHeight="1">
      <c r="C177" s="6"/>
      <c r="AQ177" s="188"/>
      <c r="AU177" s="188"/>
      <c r="AV177" s="188"/>
      <c r="AY177" s="188"/>
    </row>
    <row r="178" ht="14.25" customHeight="1">
      <c r="C178" s="6"/>
      <c r="AQ178" s="188"/>
      <c r="AU178" s="188"/>
      <c r="AV178" s="188"/>
      <c r="AY178" s="188"/>
    </row>
    <row r="179" ht="14.25" customHeight="1">
      <c r="C179" s="6"/>
      <c r="AQ179" s="188"/>
      <c r="AU179" s="188"/>
      <c r="AV179" s="188"/>
      <c r="AY179" s="188"/>
    </row>
    <row r="180" ht="14.25" customHeight="1">
      <c r="C180" s="6"/>
      <c r="AQ180" s="188"/>
      <c r="AU180" s="188"/>
      <c r="AV180" s="188"/>
      <c r="AY180" s="188"/>
    </row>
    <row r="181" ht="14.25" customHeight="1">
      <c r="C181" s="6"/>
      <c r="AQ181" s="188"/>
      <c r="AU181" s="188"/>
      <c r="AV181" s="188"/>
      <c r="AY181" s="188"/>
    </row>
    <row r="182" ht="14.25" customHeight="1">
      <c r="C182" s="6"/>
      <c r="AQ182" s="188"/>
      <c r="AU182" s="188"/>
      <c r="AV182" s="188"/>
      <c r="AY182" s="188"/>
    </row>
    <row r="183" ht="14.25" customHeight="1">
      <c r="C183" s="6"/>
      <c r="AQ183" s="188"/>
      <c r="AU183" s="188"/>
      <c r="AV183" s="188"/>
      <c r="AY183" s="188"/>
    </row>
    <row r="184" ht="14.25" customHeight="1">
      <c r="C184" s="6"/>
      <c r="AQ184" s="188"/>
      <c r="AU184" s="188"/>
      <c r="AV184" s="188"/>
      <c r="AY184" s="188"/>
    </row>
    <row r="185" ht="14.25" customHeight="1">
      <c r="C185" s="6"/>
      <c r="AQ185" s="188"/>
      <c r="AU185" s="188"/>
      <c r="AV185" s="188"/>
      <c r="AY185" s="188"/>
    </row>
    <row r="186" ht="14.25" customHeight="1">
      <c r="C186" s="6"/>
      <c r="AQ186" s="188"/>
      <c r="AU186" s="188"/>
      <c r="AV186" s="188"/>
      <c r="AY186" s="188"/>
    </row>
    <row r="187" ht="14.25" customHeight="1">
      <c r="C187" s="6"/>
      <c r="AQ187" s="188"/>
      <c r="AU187" s="188"/>
      <c r="AV187" s="188"/>
      <c r="AY187" s="188"/>
    </row>
    <row r="188" ht="14.25" customHeight="1">
      <c r="C188" s="6"/>
      <c r="AQ188" s="188"/>
      <c r="AU188" s="188"/>
      <c r="AV188" s="188"/>
      <c r="AY188" s="188"/>
    </row>
    <row r="189" ht="14.25" customHeight="1">
      <c r="C189" s="6"/>
      <c r="AQ189" s="188"/>
      <c r="AU189" s="188"/>
      <c r="AV189" s="188"/>
      <c r="AY189" s="188"/>
    </row>
    <row r="190" ht="14.25" customHeight="1">
      <c r="C190" s="6"/>
      <c r="AQ190" s="188"/>
      <c r="AU190" s="188"/>
      <c r="AV190" s="188"/>
      <c r="AY190" s="188"/>
    </row>
    <row r="191" ht="14.25" customHeight="1">
      <c r="C191" s="6"/>
      <c r="AQ191" s="188"/>
      <c r="AU191" s="188"/>
      <c r="AV191" s="188"/>
      <c r="AY191" s="188"/>
    </row>
    <row r="192" ht="14.25" customHeight="1">
      <c r="C192" s="6"/>
      <c r="AQ192" s="188"/>
      <c r="AU192" s="188"/>
      <c r="AV192" s="188"/>
      <c r="AY192" s="188"/>
    </row>
    <row r="193" ht="14.25" customHeight="1">
      <c r="C193" s="6"/>
      <c r="AQ193" s="188"/>
      <c r="AU193" s="188"/>
      <c r="AV193" s="188"/>
      <c r="AY193" s="188"/>
    </row>
    <row r="194" ht="14.25" customHeight="1">
      <c r="C194" s="6"/>
      <c r="AQ194" s="188"/>
      <c r="AU194" s="188"/>
      <c r="AV194" s="188"/>
      <c r="AY194" s="188"/>
    </row>
    <row r="195" ht="14.25" customHeight="1">
      <c r="C195" s="6"/>
      <c r="AQ195" s="188"/>
      <c r="AU195" s="188"/>
      <c r="AV195" s="188"/>
      <c r="AY195" s="188"/>
    </row>
    <row r="196" ht="14.25" customHeight="1">
      <c r="C196" s="6"/>
      <c r="AQ196" s="188"/>
      <c r="AU196" s="188"/>
      <c r="AV196" s="188"/>
      <c r="AY196" s="188"/>
    </row>
    <row r="197" ht="14.25" customHeight="1">
      <c r="C197" s="6"/>
      <c r="AQ197" s="188"/>
      <c r="AU197" s="188"/>
      <c r="AV197" s="188"/>
      <c r="AY197" s="188"/>
    </row>
    <row r="198" ht="14.25" customHeight="1">
      <c r="C198" s="6"/>
      <c r="AQ198" s="188"/>
      <c r="AU198" s="188"/>
      <c r="AV198" s="188"/>
      <c r="AY198" s="188"/>
    </row>
    <row r="199" ht="14.25" customHeight="1">
      <c r="C199" s="6"/>
      <c r="AQ199" s="188"/>
      <c r="AU199" s="188"/>
      <c r="AV199" s="188"/>
      <c r="AY199" s="188"/>
    </row>
    <row r="200" ht="14.25" customHeight="1">
      <c r="C200" s="6"/>
      <c r="AQ200" s="188"/>
      <c r="AU200" s="188"/>
      <c r="AV200" s="188"/>
      <c r="AY200" s="188"/>
    </row>
    <row r="201" ht="14.25" customHeight="1">
      <c r="C201" s="6"/>
      <c r="AQ201" s="188"/>
      <c r="AU201" s="188"/>
      <c r="AV201" s="188"/>
      <c r="AY201" s="188"/>
    </row>
    <row r="202" ht="14.25" customHeight="1">
      <c r="C202" s="6"/>
      <c r="AQ202" s="188"/>
      <c r="AU202" s="188"/>
      <c r="AV202" s="188"/>
      <c r="AY202" s="188"/>
    </row>
    <row r="203" ht="14.25" customHeight="1">
      <c r="C203" s="6"/>
      <c r="AQ203" s="188"/>
      <c r="AU203" s="188"/>
      <c r="AV203" s="188"/>
      <c r="AY203" s="188"/>
    </row>
    <row r="204" ht="14.25" customHeight="1">
      <c r="C204" s="6"/>
      <c r="AQ204" s="188"/>
      <c r="AU204" s="188"/>
      <c r="AV204" s="188"/>
      <c r="AY204" s="188"/>
    </row>
    <row r="205" ht="14.25" customHeight="1">
      <c r="C205" s="6"/>
      <c r="AQ205" s="188"/>
      <c r="AU205" s="188"/>
      <c r="AV205" s="188"/>
      <c r="AY205" s="188"/>
    </row>
    <row r="206" ht="14.25" customHeight="1">
      <c r="C206" s="6"/>
      <c r="AQ206" s="188"/>
      <c r="AU206" s="188"/>
      <c r="AV206" s="188"/>
      <c r="AY206" s="188"/>
    </row>
    <row r="207" ht="14.25" customHeight="1">
      <c r="C207" s="6"/>
      <c r="AQ207" s="188"/>
      <c r="AU207" s="188"/>
      <c r="AV207" s="188"/>
      <c r="AY207" s="188"/>
    </row>
    <row r="208" ht="14.25" customHeight="1">
      <c r="C208" s="6"/>
      <c r="AQ208" s="188"/>
      <c r="AU208" s="188"/>
      <c r="AV208" s="188"/>
      <c r="AY208" s="188"/>
    </row>
    <row r="209" ht="14.25" customHeight="1">
      <c r="C209" s="6"/>
      <c r="AQ209" s="188"/>
      <c r="AU209" s="188"/>
      <c r="AV209" s="188"/>
      <c r="AY209" s="188"/>
    </row>
    <row r="210" ht="14.25" customHeight="1">
      <c r="C210" s="6"/>
      <c r="AQ210" s="188"/>
      <c r="AU210" s="188"/>
      <c r="AV210" s="188"/>
      <c r="AY210" s="188"/>
    </row>
    <row r="211" ht="14.25" customHeight="1">
      <c r="C211" s="6"/>
      <c r="AQ211" s="188"/>
      <c r="AU211" s="188"/>
      <c r="AV211" s="188"/>
      <c r="AY211" s="188"/>
    </row>
    <row r="212" ht="14.25" customHeight="1">
      <c r="C212" s="6"/>
      <c r="AQ212" s="188"/>
      <c r="AU212" s="188"/>
      <c r="AV212" s="188"/>
      <c r="AY212" s="188"/>
    </row>
    <row r="213" ht="14.25" customHeight="1">
      <c r="C213" s="6"/>
      <c r="AQ213" s="188"/>
      <c r="AU213" s="188"/>
      <c r="AV213" s="188"/>
      <c r="AY213" s="188"/>
    </row>
    <row r="214" ht="14.25" customHeight="1">
      <c r="C214" s="6"/>
      <c r="AQ214" s="188"/>
      <c r="AU214" s="188"/>
      <c r="AV214" s="188"/>
      <c r="AY214" s="188"/>
    </row>
    <row r="215" ht="14.25" customHeight="1">
      <c r="C215" s="6"/>
      <c r="AQ215" s="188"/>
      <c r="AU215" s="188"/>
      <c r="AV215" s="188"/>
      <c r="AY215" s="188"/>
    </row>
    <row r="216" ht="14.25" customHeight="1">
      <c r="C216" s="6"/>
      <c r="AQ216" s="188"/>
      <c r="AU216" s="188"/>
      <c r="AV216" s="188"/>
      <c r="AY216" s="188"/>
    </row>
    <row r="217" ht="14.25" customHeight="1">
      <c r="C217" s="6"/>
      <c r="AQ217" s="188"/>
      <c r="AU217" s="188"/>
      <c r="AV217" s="188"/>
      <c r="AY217" s="188"/>
    </row>
    <row r="218" ht="14.25" customHeight="1">
      <c r="C218" s="6"/>
      <c r="AQ218" s="188"/>
      <c r="AU218" s="188"/>
      <c r="AV218" s="188"/>
      <c r="AY218" s="188"/>
    </row>
    <row r="219" ht="14.25" customHeight="1">
      <c r="C219" s="6"/>
      <c r="AQ219" s="188"/>
      <c r="AU219" s="188"/>
      <c r="AV219" s="188"/>
      <c r="AY219" s="188"/>
    </row>
    <row r="220" ht="14.25" customHeight="1">
      <c r="C220" s="6"/>
      <c r="AQ220" s="188"/>
      <c r="AU220" s="188"/>
      <c r="AV220" s="188"/>
      <c r="AY220" s="188"/>
    </row>
    <row r="221" ht="14.25" customHeight="1">
      <c r="C221" s="6"/>
      <c r="AQ221" s="188"/>
      <c r="AU221" s="188"/>
      <c r="AV221" s="188"/>
      <c r="AY221" s="188"/>
    </row>
    <row r="222" ht="14.25" customHeight="1">
      <c r="C222" s="6"/>
      <c r="AQ222" s="188"/>
      <c r="AU222" s="188"/>
      <c r="AV222" s="188"/>
      <c r="AY222" s="188"/>
    </row>
    <row r="223" ht="14.25" customHeight="1">
      <c r="C223" s="6"/>
      <c r="AQ223" s="188"/>
      <c r="AU223" s="188"/>
      <c r="AV223" s="188"/>
      <c r="AY223" s="188"/>
    </row>
    <row r="224" ht="14.25" customHeight="1">
      <c r="C224" s="6"/>
      <c r="AQ224" s="188"/>
      <c r="AU224" s="188"/>
      <c r="AV224" s="188"/>
      <c r="AY224" s="188"/>
    </row>
    <row r="225" ht="14.25" customHeight="1">
      <c r="C225" s="6"/>
      <c r="AQ225" s="188"/>
      <c r="AU225" s="188"/>
      <c r="AV225" s="188"/>
      <c r="AY225" s="188"/>
    </row>
    <row r="226" ht="14.25" customHeight="1">
      <c r="C226" s="6"/>
      <c r="AQ226" s="188"/>
      <c r="AU226" s="188"/>
      <c r="AV226" s="188"/>
      <c r="AY226" s="188"/>
    </row>
    <row r="227" ht="14.25" customHeight="1">
      <c r="C227" s="6"/>
      <c r="AQ227" s="188"/>
      <c r="AU227" s="188"/>
      <c r="AV227" s="188"/>
      <c r="AY227" s="188"/>
    </row>
    <row r="228" ht="14.25" customHeight="1">
      <c r="C228" s="6"/>
      <c r="AQ228" s="188"/>
      <c r="AU228" s="188"/>
      <c r="AV228" s="188"/>
      <c r="AY228" s="188"/>
    </row>
    <row r="229" ht="14.25" customHeight="1">
      <c r="C229" s="6"/>
      <c r="AQ229" s="188"/>
      <c r="AU229" s="188"/>
      <c r="AV229" s="188"/>
      <c r="AY229" s="188"/>
    </row>
    <row r="230" ht="14.25" customHeight="1">
      <c r="C230" s="6"/>
      <c r="AQ230" s="188"/>
      <c r="AU230" s="188"/>
      <c r="AV230" s="188"/>
      <c r="AY230" s="188"/>
    </row>
    <row r="231" ht="14.25" customHeight="1">
      <c r="C231" s="6"/>
      <c r="AQ231" s="188"/>
      <c r="AU231" s="188"/>
      <c r="AV231" s="188"/>
      <c r="AY231" s="188"/>
    </row>
    <row r="232" ht="14.25" customHeight="1">
      <c r="C232" s="6"/>
      <c r="AQ232" s="188"/>
      <c r="AU232" s="188"/>
      <c r="AV232" s="188"/>
      <c r="AY232" s="188"/>
    </row>
    <row r="233" ht="14.25" customHeight="1">
      <c r="C233" s="6"/>
      <c r="AQ233" s="188"/>
      <c r="AU233" s="188"/>
      <c r="AV233" s="188"/>
      <c r="AY233" s="188"/>
    </row>
    <row r="234" ht="14.25" customHeight="1">
      <c r="C234" s="6"/>
      <c r="AQ234" s="188"/>
      <c r="AU234" s="188"/>
      <c r="AV234" s="188"/>
      <c r="AY234" s="188"/>
    </row>
    <row r="235" ht="14.25" customHeight="1">
      <c r="C235" s="6"/>
      <c r="AQ235" s="188"/>
      <c r="AU235" s="188"/>
      <c r="AV235" s="188"/>
      <c r="AY235" s="188"/>
    </row>
    <row r="236" ht="14.25" customHeight="1">
      <c r="C236" s="6"/>
      <c r="AQ236" s="188"/>
      <c r="AU236" s="188"/>
      <c r="AV236" s="188"/>
      <c r="AY236" s="188"/>
    </row>
    <row r="237" ht="14.25" customHeight="1">
      <c r="C237" s="6"/>
      <c r="AQ237" s="188"/>
      <c r="AU237" s="188"/>
      <c r="AV237" s="188"/>
      <c r="AY237" s="188"/>
    </row>
    <row r="238" ht="14.25" customHeight="1">
      <c r="C238" s="6"/>
      <c r="AQ238" s="188"/>
      <c r="AU238" s="188"/>
      <c r="AV238" s="188"/>
      <c r="AY238" s="188"/>
    </row>
    <row r="239" ht="14.25" customHeight="1">
      <c r="C239" s="6"/>
      <c r="AQ239" s="188"/>
      <c r="AU239" s="188"/>
      <c r="AV239" s="188"/>
      <c r="AY239" s="188"/>
    </row>
    <row r="240" ht="14.25" customHeight="1">
      <c r="C240" s="6"/>
      <c r="AQ240" s="188"/>
      <c r="AU240" s="188"/>
      <c r="AV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82" t="s">
        <v>146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126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41"/>
      <c r="MR13" s="41"/>
      <c r="MS13" s="41"/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/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/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</row>
    <row r="14" ht="14.25" customHeight="1">
      <c r="A14" s="49">
        <v>0.0416666666666667</v>
      </c>
      <c r="B14" s="50"/>
      <c r="C14" s="51">
        <v>50.21</v>
      </c>
      <c r="D14" s="52">
        <v>336.0</v>
      </c>
      <c r="E14" s="53">
        <v>133.0</v>
      </c>
      <c r="F14" s="53">
        <v>67.0</v>
      </c>
      <c r="G14" s="53">
        <v>14.3</v>
      </c>
      <c r="H14" s="54"/>
      <c r="I14" s="53">
        <v>6.0</v>
      </c>
      <c r="J14" s="53">
        <v>50.0</v>
      </c>
      <c r="K14" s="53">
        <v>49.0</v>
      </c>
      <c r="L14" s="53">
        <v>138.0</v>
      </c>
      <c r="M14" s="53">
        <v>61.0</v>
      </c>
      <c r="N14" s="53">
        <v>14.7</v>
      </c>
      <c r="O14" s="54"/>
      <c r="P14" s="53">
        <v>6.0</v>
      </c>
      <c r="Q14" s="53">
        <v>58.0</v>
      </c>
      <c r="R14" s="53">
        <v>52.0</v>
      </c>
      <c r="S14" s="53">
        <v>338.4</v>
      </c>
      <c r="T14" s="53">
        <v>353.4</v>
      </c>
      <c r="U14" s="53">
        <v>201.5</v>
      </c>
      <c r="V14" s="54"/>
      <c r="W14" s="53">
        <v>334.3</v>
      </c>
      <c r="X14" s="53">
        <v>303.5</v>
      </c>
      <c r="Y14" s="53">
        <v>156.9</v>
      </c>
      <c r="Z14" s="54"/>
      <c r="AA14" s="53">
        <v>338.8</v>
      </c>
      <c r="AB14" s="53">
        <v>400.6</v>
      </c>
      <c r="AC14" s="53">
        <v>228.5</v>
      </c>
      <c r="AD14" s="54"/>
      <c r="AE14" s="53">
        <v>338.4</v>
      </c>
      <c r="AF14" s="53">
        <v>366.6</v>
      </c>
      <c r="AG14" s="53">
        <v>207.9</v>
      </c>
      <c r="AH14" s="54"/>
      <c r="AI14" s="53">
        <v>345.6</v>
      </c>
      <c r="AJ14" s="53">
        <v>464.4</v>
      </c>
      <c r="AK14" s="53">
        <v>271.3</v>
      </c>
      <c r="AL14" s="54"/>
      <c r="AM14" s="53">
        <v>336.6</v>
      </c>
      <c r="AN14" s="53">
        <v>478.1</v>
      </c>
      <c r="AO14" s="53">
        <v>259.1</v>
      </c>
      <c r="AP14" s="54"/>
      <c r="AQ14" s="53">
        <v>133.0</v>
      </c>
      <c r="AR14" s="54">
        <f t="shared" ref="AR14:AS14" si="1">F14</f>
        <v>67</v>
      </c>
      <c r="AS14" s="56">
        <f t="shared" si="1"/>
        <v>14.3</v>
      </c>
      <c r="AT14" s="54"/>
      <c r="AU14" s="54">
        <f t="shared" ref="AU14:AW14" si="2">L14</f>
        <v>138</v>
      </c>
      <c r="AV14" s="54">
        <f t="shared" si="2"/>
        <v>61</v>
      </c>
      <c r="AW14" s="54">
        <f t="shared" si="2"/>
        <v>14.7</v>
      </c>
      <c r="AX14" s="54"/>
      <c r="AY14" s="182">
        <f t="shared" ref="AY14:AY31" si="6">E14</f>
        <v>133</v>
      </c>
      <c r="AZ14" s="54"/>
      <c r="BA14" s="54"/>
      <c r="BB14" s="54"/>
      <c r="BC14" s="57"/>
      <c r="BD14" s="54"/>
      <c r="BE14" s="53">
        <v>32.0</v>
      </c>
      <c r="BF14" s="53">
        <v>96.0</v>
      </c>
      <c r="BG14" s="53">
        <v>4.6</v>
      </c>
      <c r="BH14" s="54"/>
      <c r="BI14" s="53">
        <v>22.0</v>
      </c>
      <c r="BJ14" s="53">
        <v>94.0</v>
      </c>
      <c r="BK14" s="53">
        <v>66.0</v>
      </c>
      <c r="BL14" s="57"/>
      <c r="BM14" s="58">
        <v>339.0</v>
      </c>
      <c r="BN14" s="58">
        <v>144.0</v>
      </c>
      <c r="BO14" s="58">
        <v>237.0</v>
      </c>
      <c r="BP14" s="58">
        <v>11.9</v>
      </c>
      <c r="BQ14" s="59"/>
      <c r="BR14" s="58">
        <v>6.0</v>
      </c>
      <c r="BS14" s="58">
        <v>60.0</v>
      </c>
      <c r="BT14" s="58">
        <v>59.0</v>
      </c>
      <c r="BU14" s="59">
        <f t="shared" ref="BU14:BU37" si="7">BM14</f>
        <v>339</v>
      </c>
      <c r="BV14" s="58">
        <v>357.0</v>
      </c>
      <c r="BW14" s="58">
        <v>206.0</v>
      </c>
      <c r="BX14" s="58">
        <v>25.0</v>
      </c>
      <c r="BY14" s="58">
        <v>332.0</v>
      </c>
      <c r="BZ14" s="58">
        <v>379.0</v>
      </c>
      <c r="CA14" s="58">
        <v>208.0</v>
      </c>
      <c r="CB14" s="58">
        <v>23.0</v>
      </c>
      <c r="CC14" s="58" t="s">
        <v>94</v>
      </c>
      <c r="CD14" s="58" t="s">
        <v>94</v>
      </c>
      <c r="CE14" s="58" t="s">
        <v>94</v>
      </c>
      <c r="CF14" s="58" t="s">
        <v>94</v>
      </c>
      <c r="CG14" s="58">
        <v>336.0</v>
      </c>
      <c r="CH14" s="58">
        <v>445.0</v>
      </c>
      <c r="CI14" s="58">
        <v>257.0</v>
      </c>
      <c r="CJ14" s="58">
        <v>11.0</v>
      </c>
      <c r="CK14" s="58">
        <v>349.0</v>
      </c>
      <c r="CL14" s="58">
        <v>226.0</v>
      </c>
      <c r="CM14" s="58">
        <v>134.0</v>
      </c>
      <c r="CN14" s="58">
        <v>7.0</v>
      </c>
      <c r="CO14" s="58">
        <v>330.0</v>
      </c>
      <c r="CP14" s="58">
        <v>257.0</v>
      </c>
      <c r="CQ14" s="58">
        <v>127.0</v>
      </c>
      <c r="CR14" s="58">
        <v>4.0</v>
      </c>
      <c r="CS14" s="58">
        <v>336.0</v>
      </c>
      <c r="CT14" s="58">
        <v>247.0</v>
      </c>
      <c r="CU14" s="58">
        <v>143.0</v>
      </c>
      <c r="CV14" s="58">
        <v>7.0</v>
      </c>
      <c r="CW14" s="58">
        <v>334.0</v>
      </c>
      <c r="CX14" s="58">
        <v>252.0</v>
      </c>
      <c r="CY14" s="58">
        <v>126.0</v>
      </c>
      <c r="CZ14" s="58">
        <v>66.0</v>
      </c>
      <c r="DA14" s="58">
        <v>322.0</v>
      </c>
      <c r="DB14" s="58">
        <v>254.0</v>
      </c>
      <c r="DC14" s="58">
        <v>127.0</v>
      </c>
      <c r="DD14" s="58">
        <v>53.0</v>
      </c>
      <c r="DE14" s="59">
        <f t="shared" ref="DE14:DE32" si="8">BN14</f>
        <v>144</v>
      </c>
      <c r="DF14" s="58">
        <v>35.0</v>
      </c>
      <c r="DG14" s="59">
        <f t="shared" ref="DG14:DH14" si="3">BO14</f>
        <v>237</v>
      </c>
      <c r="DH14" s="59">
        <f t="shared" si="3"/>
        <v>11.9</v>
      </c>
      <c r="DI14" s="59"/>
      <c r="DJ14" s="58">
        <v>7.0</v>
      </c>
      <c r="DK14" s="58">
        <v>54.0</v>
      </c>
      <c r="DL14" s="58">
        <v>52.0</v>
      </c>
      <c r="DM14" s="57"/>
      <c r="DN14" s="61">
        <v>337.0</v>
      </c>
      <c r="DO14" s="61">
        <v>140.0</v>
      </c>
      <c r="DP14" s="61">
        <v>35.0</v>
      </c>
      <c r="DQ14" s="61">
        <v>19.31</v>
      </c>
      <c r="DR14" s="61">
        <v>4.56</v>
      </c>
      <c r="DS14" s="61">
        <v>8.0</v>
      </c>
      <c r="DT14" s="61">
        <v>42.0</v>
      </c>
      <c r="DU14" s="61">
        <v>48.3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339.0</v>
      </c>
      <c r="EF14" s="226">
        <v>136.0</v>
      </c>
      <c r="EG14" s="226">
        <v>72.0</v>
      </c>
      <c r="EH14" s="226">
        <v>3.0</v>
      </c>
      <c r="EI14" s="64"/>
      <c r="EJ14" s="226">
        <v>9.0</v>
      </c>
      <c r="EK14" s="226">
        <v>47.0</v>
      </c>
      <c r="EL14" s="226">
        <v>49.0</v>
      </c>
      <c r="EM14" s="226">
        <v>136.0</v>
      </c>
      <c r="EN14" s="226">
        <v>78.0</v>
      </c>
      <c r="EO14" s="226">
        <v>3.4</v>
      </c>
      <c r="EP14" s="64"/>
      <c r="EQ14" s="226">
        <v>9.0</v>
      </c>
      <c r="ER14" s="226">
        <v>47.0</v>
      </c>
      <c r="ES14" s="226">
        <v>50.0</v>
      </c>
      <c r="ET14" s="226">
        <v>338.0</v>
      </c>
      <c r="EU14" s="226">
        <v>0.0</v>
      </c>
      <c r="EV14" s="226">
        <v>0.0</v>
      </c>
      <c r="EW14" s="226">
        <v>0.0</v>
      </c>
      <c r="EX14" s="226">
        <v>337.0</v>
      </c>
      <c r="EY14" s="226">
        <v>258.0</v>
      </c>
      <c r="EZ14" s="226">
        <v>148.8</v>
      </c>
      <c r="FA14" s="226">
        <v>7.4</v>
      </c>
      <c r="FB14" s="226">
        <v>338.0</v>
      </c>
      <c r="FC14" s="226">
        <v>259.0</v>
      </c>
      <c r="FD14" s="226">
        <v>149.7</v>
      </c>
      <c r="FE14" s="226">
        <v>7.0</v>
      </c>
      <c r="FF14" s="226">
        <v>337.0</v>
      </c>
      <c r="FG14" s="226">
        <v>0.0</v>
      </c>
      <c r="FH14" s="226">
        <v>0.0</v>
      </c>
      <c r="FI14" s="226">
        <v>0.0</v>
      </c>
      <c r="FJ14" s="226">
        <v>337.0</v>
      </c>
      <c r="FK14" s="226">
        <v>245.0</v>
      </c>
      <c r="FL14" s="226">
        <v>139.0</v>
      </c>
      <c r="FM14" s="226"/>
      <c r="FN14" s="226">
        <v>339.0</v>
      </c>
      <c r="FO14" s="226">
        <v>245.0</v>
      </c>
      <c r="FP14" s="226">
        <v>139.0</v>
      </c>
      <c r="FQ14" s="226">
        <v>16.0</v>
      </c>
      <c r="FR14" s="226">
        <v>136.0</v>
      </c>
      <c r="FS14" s="226"/>
      <c r="FT14" s="226">
        <v>19.13</v>
      </c>
      <c r="FU14" s="64"/>
      <c r="FV14" s="226">
        <v>136.0</v>
      </c>
      <c r="FW14" s="64"/>
      <c r="FX14" s="64"/>
      <c r="FY14" s="64"/>
      <c r="FZ14" s="57"/>
      <c r="GA14" s="65">
        <v>339.0</v>
      </c>
      <c r="GB14" s="66">
        <v>328.98</v>
      </c>
      <c r="GC14" s="66">
        <v>202.94</v>
      </c>
      <c r="GD14" s="66">
        <v>27.39</v>
      </c>
      <c r="GE14" s="66">
        <v>338.0</v>
      </c>
      <c r="GF14" s="66">
        <v>347.3</v>
      </c>
      <c r="GG14" s="66">
        <v>200.77</v>
      </c>
      <c r="GH14" s="66">
        <v>30.57</v>
      </c>
      <c r="GI14" s="66">
        <v>339.0</v>
      </c>
      <c r="GJ14" s="66">
        <v>237.69</v>
      </c>
      <c r="GK14" s="66">
        <v>-134.26</v>
      </c>
      <c r="GL14" s="66">
        <v>-23.95</v>
      </c>
      <c r="GM14" s="66">
        <v>338.0</v>
      </c>
      <c r="GN14" s="66">
        <v>219.81</v>
      </c>
      <c r="GO14" s="66">
        <v>-133.26</v>
      </c>
      <c r="GP14" s="66">
        <v>-32.16</v>
      </c>
      <c r="GQ14" s="66">
        <v>339.0</v>
      </c>
      <c r="GR14" s="66">
        <v>105.95</v>
      </c>
      <c r="GS14" s="66">
        <v>-118.68</v>
      </c>
      <c r="GT14" s="66">
        <v>0.0</v>
      </c>
      <c r="GU14" s="66">
        <v>338.0</v>
      </c>
      <c r="GV14" s="66">
        <v>218.4</v>
      </c>
      <c r="GW14" s="66">
        <v>-119.85</v>
      </c>
      <c r="GX14" s="66">
        <v>0.0</v>
      </c>
      <c r="GY14" s="57"/>
      <c r="GZ14" s="98" t="s">
        <v>91</v>
      </c>
      <c r="HA14" s="99" t="s">
        <v>92</v>
      </c>
      <c r="HB14" s="99">
        <v>53.0</v>
      </c>
      <c r="HC14" s="97">
        <f t="shared" ref="HC14:HC21" si="10">HB14/20</f>
        <v>2.65</v>
      </c>
      <c r="HD14" s="97">
        <f t="shared" ref="HD14:HD21" si="11">HC14*0.4</f>
        <v>1.06</v>
      </c>
      <c r="HE14" s="98">
        <v>8.0</v>
      </c>
      <c r="HF14" s="99">
        <v>56.0</v>
      </c>
      <c r="HG14" s="99">
        <v>54.0</v>
      </c>
      <c r="HH14" s="98" t="s">
        <v>91</v>
      </c>
      <c r="HI14" s="99" t="s">
        <v>92</v>
      </c>
      <c r="HJ14" s="99">
        <v>113.0</v>
      </c>
      <c r="HK14" s="97">
        <f t="shared" ref="HK14:HK21" si="12">HJ14/20</f>
        <v>5.65</v>
      </c>
      <c r="HL14" s="97">
        <f t="shared" ref="HL14:HL21" si="13">HK14*0.4</f>
        <v>2.26</v>
      </c>
      <c r="HM14" s="98">
        <v>5.0</v>
      </c>
      <c r="HN14" s="99">
        <v>58.0</v>
      </c>
      <c r="HO14" s="99">
        <v>58.0</v>
      </c>
      <c r="HP14" s="98" t="s">
        <v>91</v>
      </c>
      <c r="HQ14" s="99" t="s">
        <v>92</v>
      </c>
      <c r="HR14" s="99">
        <v>175.0</v>
      </c>
      <c r="HS14" s="97">
        <f t="shared" ref="HS14:HS21" si="14">HR14/20</f>
        <v>8.75</v>
      </c>
      <c r="HT14" s="97">
        <f t="shared" ref="HT14:HT21" si="15">HS14*0.4</f>
        <v>3.5</v>
      </c>
      <c r="HU14" s="98">
        <v>7.0</v>
      </c>
      <c r="HV14" s="99">
        <v>54.0</v>
      </c>
      <c r="HW14" s="99">
        <v>54.0</v>
      </c>
      <c r="HX14" s="57"/>
      <c r="HY14" s="147">
        <v>134.0</v>
      </c>
      <c r="HZ14" s="147">
        <v>33.0</v>
      </c>
      <c r="IA14" s="147">
        <v>148.0</v>
      </c>
      <c r="IB14" s="147">
        <v>7.4</v>
      </c>
      <c r="IC14" s="148"/>
      <c r="ID14" s="147">
        <v>2.0</v>
      </c>
      <c r="IE14" s="147">
        <v>58.0</v>
      </c>
      <c r="IF14" s="147">
        <v>40.0</v>
      </c>
      <c r="IG14" s="57"/>
      <c r="IH14" s="75">
        <v>140.0</v>
      </c>
      <c r="II14" s="75">
        <v>34.2</v>
      </c>
      <c r="IJ14" s="75">
        <v>45.0</v>
      </c>
      <c r="IK14" s="75">
        <v>2.4</v>
      </c>
      <c r="IL14" s="75">
        <v>2.5</v>
      </c>
      <c r="IM14" s="75">
        <v>6.0</v>
      </c>
      <c r="IN14" s="75">
        <v>45.0</v>
      </c>
      <c r="IO14" s="75">
        <v>44.0</v>
      </c>
      <c r="IP14" s="75">
        <v>140.0</v>
      </c>
      <c r="IQ14" s="75">
        <v>34.4</v>
      </c>
      <c r="IR14" s="75">
        <v>87.0</v>
      </c>
      <c r="IS14" s="75">
        <v>4.5</v>
      </c>
      <c r="IT14" s="75">
        <v>5.0</v>
      </c>
      <c r="IU14" s="75">
        <v>12.0</v>
      </c>
      <c r="IV14" s="75">
        <v>52.0</v>
      </c>
      <c r="IW14" s="75">
        <v>48.0</v>
      </c>
      <c r="IX14" s="57"/>
      <c r="IY14" s="76">
        <v>138.82</v>
      </c>
      <c r="IZ14" s="76">
        <v>34.56</v>
      </c>
      <c r="JA14" s="76">
        <v>394.0</v>
      </c>
      <c r="JB14" s="76">
        <v>19.7</v>
      </c>
      <c r="JC14" s="76">
        <v>6.8</v>
      </c>
      <c r="JD14" s="76">
        <v>3.0</v>
      </c>
      <c r="JE14" s="76">
        <v>65.79</v>
      </c>
      <c r="JF14" s="76">
        <v>49.14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135.0</v>
      </c>
      <c r="JQ14" s="78">
        <v>32.0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35.0</v>
      </c>
      <c r="JW14" s="78">
        <v>35.0</v>
      </c>
      <c r="JX14" s="78">
        <v>135.0</v>
      </c>
      <c r="JY14" s="78">
        <v>33.6</v>
      </c>
      <c r="JZ14" s="78">
        <v>117.0</v>
      </c>
      <c r="KA14" s="78">
        <v>6.2</v>
      </c>
      <c r="KB14" s="78">
        <v>2.2</v>
      </c>
      <c r="KC14" s="150">
        <v>2.0</v>
      </c>
      <c r="KD14" s="78">
        <v>42.0</v>
      </c>
      <c r="KE14" s="78">
        <v>42.0</v>
      </c>
      <c r="KF14" s="57"/>
      <c r="KG14" s="79">
        <v>136.0</v>
      </c>
      <c r="KH14" s="238">
        <v>33.0</v>
      </c>
      <c r="KI14" s="238">
        <v>103.0</v>
      </c>
      <c r="KJ14" s="238">
        <v>5.5</v>
      </c>
      <c r="KK14" s="79"/>
      <c r="KL14" s="79">
        <v>1.0</v>
      </c>
      <c r="KM14" s="79">
        <v>52.0</v>
      </c>
      <c r="KN14" s="79">
        <v>52.0</v>
      </c>
      <c r="KO14" s="79">
        <v>136.0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60.0</v>
      </c>
      <c r="KW14" s="57"/>
      <c r="KX14" s="81">
        <v>129.0</v>
      </c>
      <c r="KY14" s="81">
        <v>32.0</v>
      </c>
      <c r="KZ14" s="81">
        <v>122.0</v>
      </c>
      <c r="LA14" s="81">
        <v>6.0</v>
      </c>
      <c r="LB14" s="81">
        <v>0.0</v>
      </c>
      <c r="LC14" s="81">
        <v>3.0</v>
      </c>
      <c r="LD14" s="81">
        <v>55.0</v>
      </c>
      <c r="LE14" s="81">
        <v>53.0</v>
      </c>
      <c r="LF14" s="81">
        <v>129.0</v>
      </c>
      <c r="LG14" s="81">
        <v>32.0</v>
      </c>
      <c r="LH14" s="81">
        <v>418.0</v>
      </c>
      <c r="LI14" s="81">
        <v>20.5</v>
      </c>
      <c r="LJ14" s="81">
        <v>0.0</v>
      </c>
      <c r="LK14" s="81">
        <v>5.0</v>
      </c>
      <c r="LL14" s="81">
        <v>57.0</v>
      </c>
      <c r="LM14" s="81">
        <v>56.0</v>
      </c>
      <c r="LN14" s="57"/>
      <c r="LO14" s="83">
        <v>334.0</v>
      </c>
      <c r="LP14" s="82">
        <v>289.0</v>
      </c>
      <c r="LQ14" s="82">
        <v>159.0</v>
      </c>
      <c r="LR14" s="83">
        <v>68.0</v>
      </c>
      <c r="LS14" s="82">
        <v>325.0</v>
      </c>
      <c r="LT14" s="83">
        <v>58.0</v>
      </c>
      <c r="LU14" s="83">
        <v>8.5</v>
      </c>
      <c r="LV14" s="83">
        <v>140.0</v>
      </c>
      <c r="LW14" s="83">
        <v>108.0</v>
      </c>
      <c r="LX14" s="83">
        <v>57.0</v>
      </c>
      <c r="LY14" s="83">
        <v>54.0</v>
      </c>
      <c r="LZ14" s="83">
        <v>12.0</v>
      </c>
      <c r="MA14" s="83">
        <v>101.0</v>
      </c>
      <c r="MB14" s="83">
        <v>9.0</v>
      </c>
      <c r="MC14" s="83">
        <v>145.0</v>
      </c>
      <c r="MD14" s="83">
        <v>181.0</v>
      </c>
      <c r="ME14" s="83">
        <v>77.0</v>
      </c>
      <c r="MF14" s="83">
        <v>63.0</v>
      </c>
      <c r="MG14" s="83">
        <v>12.0</v>
      </c>
      <c r="MH14" s="83">
        <v>0.0</v>
      </c>
      <c r="MI14" s="83">
        <v>0.0</v>
      </c>
      <c r="MJ14" s="83">
        <v>119.0</v>
      </c>
      <c r="MK14" s="83">
        <v>0.0</v>
      </c>
      <c r="ML14" s="83">
        <v>44.0</v>
      </c>
      <c r="MM14" s="83">
        <v>43.0</v>
      </c>
      <c r="MN14" s="83">
        <v>5.0</v>
      </c>
      <c r="MO14" s="86"/>
      <c r="MP14" s="87"/>
      <c r="MQ14" s="87"/>
      <c r="MR14" s="87"/>
      <c r="MS14" s="87"/>
      <c r="MT14" s="83">
        <v>3.3</v>
      </c>
      <c r="MU14" s="83">
        <v>1.7</v>
      </c>
      <c r="MV14" s="83">
        <v>54.0</v>
      </c>
      <c r="MW14" s="83">
        <v>36.0</v>
      </c>
      <c r="MX14" s="83">
        <v>40.0</v>
      </c>
      <c r="MY14" s="88" t="s">
        <v>96</v>
      </c>
      <c r="MZ14" s="83">
        <v>5.0</v>
      </c>
      <c r="NA14" s="87"/>
      <c r="NB14" s="83">
        <v>19.7</v>
      </c>
      <c r="NC14" s="83">
        <v>6.4</v>
      </c>
      <c r="ND14" s="83">
        <v>356.0</v>
      </c>
      <c r="NE14" s="83">
        <v>34.0</v>
      </c>
      <c r="NF14" s="83">
        <v>43.0</v>
      </c>
      <c r="NG14" s="83">
        <v>42.0</v>
      </c>
      <c r="NH14" s="83">
        <v>5.0</v>
      </c>
      <c r="NI14" s="87"/>
      <c r="NJ14" s="83">
        <v>0.0</v>
      </c>
      <c r="NK14" s="83">
        <v>0.0</v>
      </c>
      <c r="NL14" s="83">
        <v>0.0</v>
      </c>
      <c r="NM14" s="83">
        <v>35.0</v>
      </c>
      <c r="NN14" s="83">
        <v>46.0</v>
      </c>
      <c r="NO14" s="83">
        <v>50.0</v>
      </c>
      <c r="NP14" s="83">
        <v>4.0</v>
      </c>
    </row>
    <row r="15" ht="14.25" customHeight="1">
      <c r="A15" s="49">
        <v>0.0833333333333333</v>
      </c>
      <c r="B15" s="50"/>
      <c r="C15" s="51">
        <v>50.15</v>
      </c>
      <c r="D15" s="52">
        <v>336.0</v>
      </c>
      <c r="E15" s="53">
        <v>134.0</v>
      </c>
      <c r="F15" s="53">
        <v>65.0</v>
      </c>
      <c r="G15" s="53">
        <v>14.0</v>
      </c>
      <c r="H15" s="54"/>
      <c r="I15" s="53">
        <v>6.0</v>
      </c>
      <c r="J15" s="53">
        <v>50.0</v>
      </c>
      <c r="K15" s="53">
        <v>49.0</v>
      </c>
      <c r="L15" s="53">
        <v>139.0</v>
      </c>
      <c r="M15" s="53">
        <v>61.0</v>
      </c>
      <c r="N15" s="53">
        <v>20.7</v>
      </c>
      <c r="O15" s="54"/>
      <c r="P15" s="53">
        <v>6.0</v>
      </c>
      <c r="Q15" s="53">
        <v>58.0</v>
      </c>
      <c r="R15" s="53">
        <v>52.0</v>
      </c>
      <c r="S15" s="53">
        <v>340.7</v>
      </c>
      <c r="T15" s="53">
        <v>343.5</v>
      </c>
      <c r="U15" s="53">
        <v>197.1</v>
      </c>
      <c r="V15" s="54"/>
      <c r="W15" s="53">
        <v>336.4</v>
      </c>
      <c r="X15" s="53">
        <v>300.1</v>
      </c>
      <c r="Y15" s="53">
        <v>158.1</v>
      </c>
      <c r="Z15" s="54"/>
      <c r="AA15" s="53">
        <v>340.6</v>
      </c>
      <c r="AB15" s="53">
        <v>373.3</v>
      </c>
      <c r="AC15" s="53">
        <v>215.2</v>
      </c>
      <c r="AD15" s="54"/>
      <c r="AE15" s="53">
        <v>340.4</v>
      </c>
      <c r="AF15" s="53">
        <v>344.8</v>
      </c>
      <c r="AG15" s="53">
        <v>196.5</v>
      </c>
      <c r="AH15" s="54"/>
      <c r="AI15" s="53">
        <v>347.6</v>
      </c>
      <c r="AJ15" s="53">
        <v>438.7</v>
      </c>
      <c r="AK15" s="53">
        <v>258.5</v>
      </c>
      <c r="AL15" s="54"/>
      <c r="AM15" s="53">
        <v>339.5</v>
      </c>
      <c r="AN15" s="53">
        <v>450.1</v>
      </c>
      <c r="AO15" s="53">
        <v>245.6</v>
      </c>
      <c r="AP15" s="54"/>
      <c r="AQ15" s="53">
        <v>134.0</v>
      </c>
      <c r="AR15" s="54">
        <f t="shared" ref="AR15:AS15" si="4">F15</f>
        <v>65</v>
      </c>
      <c r="AS15" s="56">
        <f t="shared" si="4"/>
        <v>14</v>
      </c>
      <c r="AT15" s="54"/>
      <c r="AU15" s="54">
        <f t="shared" ref="AU15:AW15" si="5">L15</f>
        <v>139</v>
      </c>
      <c r="AV15" s="54">
        <f t="shared" si="5"/>
        <v>61</v>
      </c>
      <c r="AW15" s="54">
        <f t="shared" si="5"/>
        <v>20.7</v>
      </c>
      <c r="AX15" s="54"/>
      <c r="AY15" s="182">
        <f t="shared" si="6"/>
        <v>134</v>
      </c>
      <c r="AZ15" s="54"/>
      <c r="BA15" s="54"/>
      <c r="BB15" s="54"/>
      <c r="BC15" s="89"/>
      <c r="BD15" s="54"/>
      <c r="BE15" s="53">
        <v>32.0</v>
      </c>
      <c r="BF15" s="53">
        <v>96.0</v>
      </c>
      <c r="BG15" s="53">
        <v>4.6</v>
      </c>
      <c r="BH15" s="54"/>
      <c r="BI15" s="53">
        <v>22.0</v>
      </c>
      <c r="BJ15" s="53">
        <v>94.0</v>
      </c>
      <c r="BK15" s="53">
        <v>66.0</v>
      </c>
      <c r="BL15" s="89"/>
      <c r="BM15" s="58">
        <v>339.0</v>
      </c>
      <c r="BN15" s="58">
        <v>144.0</v>
      </c>
      <c r="BO15" s="58">
        <v>230.0</v>
      </c>
      <c r="BP15" s="58">
        <v>11.5</v>
      </c>
      <c r="BQ15" s="59"/>
      <c r="BR15" s="58">
        <v>6.0</v>
      </c>
      <c r="BS15" s="58">
        <v>60.0</v>
      </c>
      <c r="BT15" s="58">
        <v>59.0</v>
      </c>
      <c r="BU15" s="59">
        <f t="shared" si="7"/>
        <v>339</v>
      </c>
      <c r="BV15" s="58">
        <v>354.0</v>
      </c>
      <c r="BW15" s="58">
        <v>206.0</v>
      </c>
      <c r="BX15" s="58">
        <v>26.0</v>
      </c>
      <c r="BY15" s="58">
        <v>332.0</v>
      </c>
      <c r="BZ15" s="58">
        <v>378.0</v>
      </c>
      <c r="CA15" s="58">
        <v>208.0</v>
      </c>
      <c r="CB15" s="58">
        <v>23.0</v>
      </c>
      <c r="CC15" s="58" t="s">
        <v>94</v>
      </c>
      <c r="CD15" s="58" t="s">
        <v>94</v>
      </c>
      <c r="CE15" s="58" t="s">
        <v>94</v>
      </c>
      <c r="CF15" s="58" t="s">
        <v>94</v>
      </c>
      <c r="CG15" s="58">
        <v>336.0</v>
      </c>
      <c r="CH15" s="58">
        <v>454.0</v>
      </c>
      <c r="CI15" s="58">
        <v>249.0</v>
      </c>
      <c r="CJ15" s="58">
        <v>16.0</v>
      </c>
      <c r="CK15" s="58">
        <v>349.0</v>
      </c>
      <c r="CL15" s="58">
        <v>255.0</v>
      </c>
      <c r="CM15" s="58">
        <v>141.0</v>
      </c>
      <c r="CN15" s="58">
        <v>5.0</v>
      </c>
      <c r="CO15" s="58">
        <v>330.0</v>
      </c>
      <c r="CP15" s="58">
        <v>265.0</v>
      </c>
      <c r="CQ15" s="58">
        <v>131.0</v>
      </c>
      <c r="CR15" s="58">
        <v>4.0</v>
      </c>
      <c r="CS15" s="58">
        <v>333.0</v>
      </c>
      <c r="CT15" s="58">
        <v>256.0</v>
      </c>
      <c r="CU15" s="58">
        <v>158.0</v>
      </c>
      <c r="CV15" s="58">
        <v>77.0</v>
      </c>
      <c r="CW15" s="58">
        <v>335.0</v>
      </c>
      <c r="CX15" s="58">
        <v>235.0</v>
      </c>
      <c r="CY15" s="58">
        <v>111.0</v>
      </c>
      <c r="CZ15" s="58">
        <v>66.0</v>
      </c>
      <c r="DA15" s="58">
        <v>322.0</v>
      </c>
      <c r="DB15" s="58">
        <v>237.0</v>
      </c>
      <c r="DC15" s="58">
        <v>113.0</v>
      </c>
      <c r="DD15" s="58">
        <v>63.0</v>
      </c>
      <c r="DE15" s="59">
        <f t="shared" si="8"/>
        <v>144</v>
      </c>
      <c r="DF15" s="58">
        <v>35.0</v>
      </c>
      <c r="DG15" s="59">
        <f t="shared" ref="DG15:DH15" si="9">BO15</f>
        <v>230</v>
      </c>
      <c r="DH15" s="59">
        <f t="shared" si="9"/>
        <v>11.5</v>
      </c>
      <c r="DI15" s="59"/>
      <c r="DJ15" s="58">
        <v>7.0</v>
      </c>
      <c r="DK15" s="58">
        <v>54.0</v>
      </c>
      <c r="DL15" s="58">
        <v>52.0</v>
      </c>
      <c r="DM15" s="89"/>
      <c r="DN15" s="61">
        <v>336.0</v>
      </c>
      <c r="DO15" s="61">
        <v>138.0</v>
      </c>
      <c r="DP15" s="61">
        <v>38.0</v>
      </c>
      <c r="DQ15" s="61">
        <v>23.7</v>
      </c>
      <c r="DR15" s="61">
        <v>6.4</v>
      </c>
      <c r="DS15" s="61">
        <v>8.0</v>
      </c>
      <c r="DT15" s="61">
        <v>43.0</v>
      </c>
      <c r="DU15" s="61">
        <v>46.0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339.0</v>
      </c>
      <c r="EF15" s="226">
        <v>136.0</v>
      </c>
      <c r="EG15" s="226">
        <v>72.0</v>
      </c>
      <c r="EH15" s="226">
        <v>3.0</v>
      </c>
      <c r="EI15" s="64"/>
      <c r="EJ15" s="226">
        <v>9.0</v>
      </c>
      <c r="EK15" s="226">
        <v>46.0</v>
      </c>
      <c r="EL15" s="226">
        <v>49.0</v>
      </c>
      <c r="EM15" s="226">
        <v>136.0</v>
      </c>
      <c r="EN15" s="226">
        <v>80.0</v>
      </c>
      <c r="EO15" s="226">
        <v>3.5</v>
      </c>
      <c r="EP15" s="64"/>
      <c r="EQ15" s="226">
        <v>9.0</v>
      </c>
      <c r="ER15" s="226">
        <v>47.0</v>
      </c>
      <c r="ES15" s="226">
        <v>50.0</v>
      </c>
      <c r="ET15" s="226">
        <v>338.0</v>
      </c>
      <c r="EU15" s="226">
        <v>0.0</v>
      </c>
      <c r="EV15" s="226">
        <v>0.0</v>
      </c>
      <c r="EW15" s="226">
        <v>0.0</v>
      </c>
      <c r="EX15" s="226">
        <v>337.0</v>
      </c>
      <c r="EY15" s="226">
        <v>258.0</v>
      </c>
      <c r="EZ15" s="226">
        <v>148.8</v>
      </c>
      <c r="FA15" s="226">
        <v>9.3</v>
      </c>
      <c r="FB15" s="226">
        <v>337.0</v>
      </c>
      <c r="FC15" s="226">
        <v>260.0</v>
      </c>
      <c r="FD15" s="226">
        <v>149.6</v>
      </c>
      <c r="FE15" s="226">
        <v>9.6</v>
      </c>
      <c r="FF15" s="226">
        <v>336.0</v>
      </c>
      <c r="FG15" s="226">
        <v>0.0</v>
      </c>
      <c r="FH15" s="226">
        <v>0.0</v>
      </c>
      <c r="FI15" s="226">
        <v>0.0</v>
      </c>
      <c r="FJ15" s="226">
        <v>339.0</v>
      </c>
      <c r="FK15" s="226">
        <v>243.0</v>
      </c>
      <c r="FL15" s="226">
        <v>139.5</v>
      </c>
      <c r="FM15" s="64"/>
      <c r="FN15" s="226">
        <v>339.0</v>
      </c>
      <c r="FO15" s="226">
        <v>260.0</v>
      </c>
      <c r="FP15" s="226">
        <v>139.4</v>
      </c>
      <c r="FQ15" s="226">
        <v>18.0</v>
      </c>
      <c r="FR15" s="226">
        <v>136.0</v>
      </c>
      <c r="FS15" s="64"/>
      <c r="FT15" s="226">
        <v>18.43</v>
      </c>
      <c r="FU15" s="64"/>
      <c r="FV15" s="226">
        <v>136.0</v>
      </c>
      <c r="FW15" s="64"/>
      <c r="FX15" s="64"/>
      <c r="FY15" s="64"/>
      <c r="FZ15" s="89"/>
      <c r="GA15" s="65">
        <v>338.0</v>
      </c>
      <c r="GB15" s="66">
        <v>348.03</v>
      </c>
      <c r="GC15" s="66">
        <v>214.33</v>
      </c>
      <c r="GD15" s="66">
        <v>26.05</v>
      </c>
      <c r="GE15" s="66">
        <v>338.0</v>
      </c>
      <c r="GF15" s="66">
        <v>368.84</v>
      </c>
      <c r="GG15" s="66">
        <v>212.83</v>
      </c>
      <c r="GH15" s="66">
        <v>29.48</v>
      </c>
      <c r="GI15" s="66">
        <v>338.0</v>
      </c>
      <c r="GJ15" s="66">
        <v>230.65</v>
      </c>
      <c r="GK15" s="66">
        <v>-129.49</v>
      </c>
      <c r="GL15" s="66">
        <v>-20.86</v>
      </c>
      <c r="GM15" s="66">
        <v>338.0</v>
      </c>
      <c r="GN15" s="66">
        <v>211.16</v>
      </c>
      <c r="GO15" s="66">
        <v>-129.24</v>
      </c>
      <c r="GP15" s="66">
        <v>-28.14</v>
      </c>
      <c r="GQ15" s="66">
        <v>338.0</v>
      </c>
      <c r="GR15" s="66">
        <v>133.5</v>
      </c>
      <c r="GS15" s="66">
        <v>-115.35</v>
      </c>
      <c r="GT15" s="66">
        <v>0.0</v>
      </c>
      <c r="GU15" s="66">
        <v>338.0</v>
      </c>
      <c r="GV15" s="66">
        <v>228.88</v>
      </c>
      <c r="GW15" s="66">
        <v>-111.66</v>
      </c>
      <c r="GX15" s="66">
        <v>0.0</v>
      </c>
      <c r="GY15" s="89"/>
      <c r="GZ15" s="98" t="s">
        <v>91</v>
      </c>
      <c r="HA15" s="99" t="s">
        <v>92</v>
      </c>
      <c r="HB15" s="98">
        <v>52.0</v>
      </c>
      <c r="HC15" s="97">
        <f t="shared" si="10"/>
        <v>2.6</v>
      </c>
      <c r="HD15" s="97">
        <f t="shared" si="11"/>
        <v>1.04</v>
      </c>
      <c r="HE15" s="98">
        <v>8.0</v>
      </c>
      <c r="HF15" s="99">
        <v>56.0</v>
      </c>
      <c r="HG15" s="99">
        <v>54.0</v>
      </c>
      <c r="HH15" s="98" t="s">
        <v>91</v>
      </c>
      <c r="HI15" s="99" t="s">
        <v>92</v>
      </c>
      <c r="HJ15" s="98">
        <v>109.0</v>
      </c>
      <c r="HK15" s="97">
        <f t="shared" si="12"/>
        <v>5.45</v>
      </c>
      <c r="HL15" s="97">
        <f t="shared" si="13"/>
        <v>2.18</v>
      </c>
      <c r="HM15" s="98">
        <v>5.0</v>
      </c>
      <c r="HN15" s="99">
        <v>58.0</v>
      </c>
      <c r="HO15" s="99">
        <v>58.0</v>
      </c>
      <c r="HP15" s="98" t="s">
        <v>91</v>
      </c>
      <c r="HQ15" s="99" t="s">
        <v>92</v>
      </c>
      <c r="HR15" s="98">
        <v>170.0</v>
      </c>
      <c r="HS15" s="97">
        <f t="shared" si="14"/>
        <v>8.5</v>
      </c>
      <c r="HT15" s="97">
        <f t="shared" si="15"/>
        <v>3.4</v>
      </c>
      <c r="HU15" s="98">
        <v>7.0</v>
      </c>
      <c r="HV15" s="99">
        <v>54.0</v>
      </c>
      <c r="HW15" s="99">
        <v>54.0</v>
      </c>
      <c r="HX15" s="89"/>
      <c r="HY15" s="147">
        <v>134.0</v>
      </c>
      <c r="HZ15" s="147">
        <v>33.0</v>
      </c>
      <c r="IA15" s="147">
        <v>140.0</v>
      </c>
      <c r="IB15" s="147">
        <v>7.0</v>
      </c>
      <c r="IC15" s="148"/>
      <c r="ID15" s="147">
        <v>2.0</v>
      </c>
      <c r="IE15" s="147">
        <v>58.0</v>
      </c>
      <c r="IF15" s="147">
        <v>40.0</v>
      </c>
      <c r="IG15" s="89"/>
      <c r="IH15" s="75">
        <v>139.0</v>
      </c>
      <c r="II15" s="75">
        <v>33.7</v>
      </c>
      <c r="IJ15" s="75">
        <v>91.0</v>
      </c>
      <c r="IK15" s="75">
        <v>4.7</v>
      </c>
      <c r="IL15" s="75">
        <v>5.2</v>
      </c>
      <c r="IM15" s="75">
        <v>6.0</v>
      </c>
      <c r="IN15" s="75">
        <v>45.0</v>
      </c>
      <c r="IO15" s="75">
        <v>44.0</v>
      </c>
      <c r="IP15" s="75">
        <v>139.0</v>
      </c>
      <c r="IQ15" s="75">
        <v>34.0</v>
      </c>
      <c r="IR15" s="75">
        <v>131.0</v>
      </c>
      <c r="IS15" s="75">
        <v>6.9</v>
      </c>
      <c r="IT15" s="75">
        <v>7.3</v>
      </c>
      <c r="IU15" s="75">
        <v>12.0</v>
      </c>
      <c r="IV15" s="75">
        <v>52.0</v>
      </c>
      <c r="IW15" s="75">
        <v>48.0</v>
      </c>
      <c r="IX15" s="89"/>
      <c r="IY15" s="76">
        <v>138.36</v>
      </c>
      <c r="IZ15" s="76">
        <v>34.34</v>
      </c>
      <c r="JA15" s="76">
        <v>428.6</v>
      </c>
      <c r="JB15" s="76">
        <v>21.43</v>
      </c>
      <c r="JC15" s="76">
        <v>8.29</v>
      </c>
      <c r="JD15" s="76">
        <v>3.0</v>
      </c>
      <c r="JE15" s="76">
        <v>67.56</v>
      </c>
      <c r="JF15" s="76">
        <v>45.54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135.0</v>
      </c>
      <c r="JQ15" s="78">
        <v>32.0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36.0</v>
      </c>
      <c r="JW15" s="78">
        <v>35.0</v>
      </c>
      <c r="JX15" s="78">
        <v>135.0</v>
      </c>
      <c r="JY15" s="78">
        <v>33.6</v>
      </c>
      <c r="JZ15" s="78">
        <v>118.0</v>
      </c>
      <c r="KA15" s="78">
        <v>6.2</v>
      </c>
      <c r="KB15" s="78">
        <v>2.2</v>
      </c>
      <c r="KC15" s="150">
        <v>2.0</v>
      </c>
      <c r="KD15" s="78">
        <v>43.0</v>
      </c>
      <c r="KE15" s="78">
        <v>42.0</v>
      </c>
      <c r="KF15" s="89"/>
      <c r="KG15" s="79">
        <v>136.0</v>
      </c>
      <c r="KH15" s="238">
        <v>33.0</v>
      </c>
      <c r="KI15" s="238">
        <v>100.0</v>
      </c>
      <c r="KJ15" s="238">
        <v>5.3</v>
      </c>
      <c r="KK15" s="79"/>
      <c r="KL15" s="79">
        <v>1.0</v>
      </c>
      <c r="KM15" s="79">
        <v>52.0</v>
      </c>
      <c r="KN15" s="79">
        <v>52.0</v>
      </c>
      <c r="KO15" s="79">
        <v>136.0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60.0</v>
      </c>
      <c r="KW15" s="89"/>
      <c r="KX15" s="81">
        <v>128.0</v>
      </c>
      <c r="KY15" s="81">
        <v>32.0</v>
      </c>
      <c r="KZ15" s="81">
        <v>61.0</v>
      </c>
      <c r="LA15" s="81">
        <v>3.0</v>
      </c>
      <c r="LB15" s="81">
        <v>0.0</v>
      </c>
      <c r="LC15" s="81">
        <v>3.0</v>
      </c>
      <c r="LD15" s="81">
        <v>55.0</v>
      </c>
      <c r="LE15" s="81">
        <v>53.0</v>
      </c>
      <c r="LF15" s="81">
        <v>128.0</v>
      </c>
      <c r="LG15" s="81">
        <v>32.0</v>
      </c>
      <c r="LH15" s="81">
        <v>443.0</v>
      </c>
      <c r="LI15" s="81">
        <v>21.7</v>
      </c>
      <c r="LJ15" s="81">
        <v>0.0</v>
      </c>
      <c r="LK15" s="81">
        <v>5.0</v>
      </c>
      <c r="LL15" s="81">
        <v>57.0</v>
      </c>
      <c r="LM15" s="81">
        <v>56.0</v>
      </c>
      <c r="LN15" s="89"/>
      <c r="LO15" s="83">
        <v>330.0</v>
      </c>
      <c r="LP15" s="82">
        <v>305.0</v>
      </c>
      <c r="LQ15" s="82">
        <v>165.0</v>
      </c>
      <c r="LR15" s="83">
        <v>67.0</v>
      </c>
      <c r="LS15" s="82">
        <v>324.0</v>
      </c>
      <c r="LT15" s="83">
        <v>58.0</v>
      </c>
      <c r="LU15" s="83">
        <v>9.4</v>
      </c>
      <c r="LV15" s="83">
        <v>138.0</v>
      </c>
      <c r="LW15" s="83">
        <v>109.0</v>
      </c>
      <c r="LX15" s="83">
        <v>57.0</v>
      </c>
      <c r="LY15" s="83">
        <v>53.0</v>
      </c>
      <c r="LZ15" s="83">
        <v>12.0</v>
      </c>
      <c r="MA15" s="83">
        <v>107.0</v>
      </c>
      <c r="MB15" s="83">
        <v>2.7</v>
      </c>
      <c r="MC15" s="83">
        <v>143.0</v>
      </c>
      <c r="MD15" s="83">
        <v>196.0</v>
      </c>
      <c r="ME15" s="83">
        <v>78.0</v>
      </c>
      <c r="MF15" s="83">
        <v>62.0</v>
      </c>
      <c r="MG15" s="83">
        <v>12.0</v>
      </c>
      <c r="MH15" s="83">
        <v>0.0</v>
      </c>
      <c r="MI15" s="83">
        <v>0.0</v>
      </c>
      <c r="MJ15" s="83">
        <v>119.0</v>
      </c>
      <c r="MK15" s="83">
        <v>0.0</v>
      </c>
      <c r="ML15" s="83">
        <v>44.0</v>
      </c>
      <c r="MM15" s="83">
        <v>43.0</v>
      </c>
      <c r="MN15" s="83">
        <v>5.0</v>
      </c>
      <c r="MO15" s="86"/>
      <c r="MP15" s="87"/>
      <c r="MQ15" s="87"/>
      <c r="MR15" s="87"/>
      <c r="MS15" s="87"/>
      <c r="MT15" s="83">
        <v>3.0</v>
      </c>
      <c r="MU15" s="83">
        <v>1.5</v>
      </c>
      <c r="MV15" s="83">
        <v>53.0</v>
      </c>
      <c r="MW15" s="83">
        <v>36.0</v>
      </c>
      <c r="MX15" s="83">
        <v>40.0</v>
      </c>
      <c r="MY15" s="88" t="s">
        <v>96</v>
      </c>
      <c r="MZ15" s="83">
        <v>5.0</v>
      </c>
      <c r="NA15" s="87"/>
      <c r="NB15" s="83">
        <v>18.7</v>
      </c>
      <c r="NC15" s="83">
        <v>6.0</v>
      </c>
      <c r="ND15" s="83">
        <v>338.0</v>
      </c>
      <c r="NE15" s="83">
        <v>34.0</v>
      </c>
      <c r="NF15" s="83">
        <v>43.0</v>
      </c>
      <c r="NG15" s="83">
        <v>42.0</v>
      </c>
      <c r="NH15" s="83">
        <v>5.0</v>
      </c>
      <c r="NI15" s="87"/>
      <c r="NJ15" s="83">
        <v>0.0</v>
      </c>
      <c r="NK15" s="83">
        <v>0.0</v>
      </c>
      <c r="NL15" s="83">
        <v>0.0</v>
      </c>
      <c r="NM15" s="83">
        <v>35.0</v>
      </c>
      <c r="NN15" s="83">
        <v>46.0</v>
      </c>
      <c r="NO15" s="83">
        <v>50.0</v>
      </c>
      <c r="NP15" s="83">
        <v>4.0</v>
      </c>
    </row>
    <row r="16" ht="14.25" customHeight="1">
      <c r="A16" s="49">
        <v>0.125</v>
      </c>
      <c r="B16" s="50"/>
      <c r="C16" s="51">
        <v>50.06</v>
      </c>
      <c r="D16" s="52">
        <v>336.0</v>
      </c>
      <c r="E16" s="53">
        <v>133.0</v>
      </c>
      <c r="F16" s="53">
        <v>77.0</v>
      </c>
      <c r="G16" s="53">
        <v>17.5</v>
      </c>
      <c r="H16" s="54"/>
      <c r="I16" s="53">
        <v>6.0</v>
      </c>
      <c r="J16" s="53">
        <v>50.0</v>
      </c>
      <c r="K16" s="53">
        <v>49.0</v>
      </c>
      <c r="L16" s="53">
        <v>139.0</v>
      </c>
      <c r="M16" s="53">
        <v>61.0</v>
      </c>
      <c r="N16" s="53">
        <v>15.6</v>
      </c>
      <c r="O16" s="54"/>
      <c r="P16" s="53">
        <v>6.0</v>
      </c>
      <c r="Q16" s="53">
        <v>58.0</v>
      </c>
      <c r="R16" s="53">
        <v>52.0</v>
      </c>
      <c r="S16" s="53">
        <v>340.2</v>
      </c>
      <c r="T16" s="53">
        <v>324.2</v>
      </c>
      <c r="U16" s="53">
        <v>185.7</v>
      </c>
      <c r="V16" s="54"/>
      <c r="W16" s="53">
        <v>335.9</v>
      </c>
      <c r="X16" s="53">
        <v>134.5</v>
      </c>
      <c r="Y16" s="53">
        <v>340.3</v>
      </c>
      <c r="Z16" s="54"/>
      <c r="AA16" s="53">
        <v>340.3</v>
      </c>
      <c r="AB16" s="53">
        <v>383.9</v>
      </c>
      <c r="AC16" s="53">
        <v>220.1</v>
      </c>
      <c r="AD16" s="54"/>
      <c r="AE16" s="53">
        <v>340.2</v>
      </c>
      <c r="AF16" s="53">
        <v>351.1</v>
      </c>
      <c r="AG16" s="53">
        <v>200.9</v>
      </c>
      <c r="AH16" s="54"/>
      <c r="AI16" s="53">
        <v>347.3</v>
      </c>
      <c r="AJ16" s="55">
        <v>430.0</v>
      </c>
      <c r="AK16" s="53">
        <v>252.2</v>
      </c>
      <c r="AL16" s="54"/>
      <c r="AM16" s="53">
        <v>338.8</v>
      </c>
      <c r="AN16" s="53">
        <v>441.6</v>
      </c>
      <c r="AO16" s="53">
        <v>239.0</v>
      </c>
      <c r="AP16" s="54"/>
      <c r="AQ16" s="53">
        <v>133.0</v>
      </c>
      <c r="AR16" s="54">
        <f t="shared" ref="AR16:AS16" si="16">F16</f>
        <v>77</v>
      </c>
      <c r="AS16" s="56">
        <f t="shared" si="16"/>
        <v>17.5</v>
      </c>
      <c r="AT16" s="54"/>
      <c r="AU16" s="54">
        <f t="shared" ref="AU16:AW16" si="17">L16</f>
        <v>139</v>
      </c>
      <c r="AV16" s="54">
        <f t="shared" si="17"/>
        <v>61</v>
      </c>
      <c r="AW16" s="54">
        <f t="shared" si="17"/>
        <v>15.6</v>
      </c>
      <c r="AX16" s="54"/>
      <c r="AY16" s="182">
        <f t="shared" si="6"/>
        <v>133</v>
      </c>
      <c r="AZ16" s="54"/>
      <c r="BA16" s="54"/>
      <c r="BB16" s="54"/>
      <c r="BC16" s="89"/>
      <c r="BD16" s="54"/>
      <c r="BE16" s="53">
        <v>32.0</v>
      </c>
      <c r="BF16" s="53">
        <v>92.0</v>
      </c>
      <c r="BG16" s="53">
        <v>4.2</v>
      </c>
      <c r="BH16" s="54"/>
      <c r="BI16" s="53">
        <v>22.0</v>
      </c>
      <c r="BJ16" s="53">
        <v>94.0</v>
      </c>
      <c r="BK16" s="53">
        <v>66.0</v>
      </c>
      <c r="BL16" s="89"/>
      <c r="BM16" s="58">
        <v>339.0</v>
      </c>
      <c r="BN16" s="58">
        <v>144.0</v>
      </c>
      <c r="BO16" s="58">
        <v>226.0</v>
      </c>
      <c r="BP16" s="58">
        <v>11.3</v>
      </c>
      <c r="BQ16" s="59"/>
      <c r="BR16" s="58">
        <v>6.0</v>
      </c>
      <c r="BS16" s="58">
        <v>57.0</v>
      </c>
      <c r="BT16" s="58">
        <v>55.0</v>
      </c>
      <c r="BU16" s="59">
        <f t="shared" si="7"/>
        <v>339</v>
      </c>
      <c r="BV16" s="58">
        <v>353.0</v>
      </c>
      <c r="BW16" s="58">
        <v>206.0</v>
      </c>
      <c r="BX16" s="58">
        <v>21.0</v>
      </c>
      <c r="BY16" s="58">
        <v>332.0</v>
      </c>
      <c r="BZ16" s="58">
        <v>378.0</v>
      </c>
      <c r="CA16" s="58">
        <v>208.0</v>
      </c>
      <c r="CB16" s="58">
        <v>20.0</v>
      </c>
      <c r="CC16" s="58" t="s">
        <v>94</v>
      </c>
      <c r="CD16" s="58" t="s">
        <v>94</v>
      </c>
      <c r="CE16" s="58" t="s">
        <v>94</v>
      </c>
      <c r="CF16" s="58" t="s">
        <v>94</v>
      </c>
      <c r="CG16" s="58">
        <v>336.0</v>
      </c>
      <c r="CH16" s="58">
        <v>439.0</v>
      </c>
      <c r="CI16" s="58">
        <v>242.0</v>
      </c>
      <c r="CJ16" s="58">
        <v>18.0</v>
      </c>
      <c r="CK16" s="58">
        <v>349.0</v>
      </c>
      <c r="CL16" s="58">
        <v>259.0</v>
      </c>
      <c r="CM16" s="58">
        <v>142.0</v>
      </c>
      <c r="CN16" s="58">
        <v>1.0</v>
      </c>
      <c r="CO16" s="58">
        <v>329.0</v>
      </c>
      <c r="CP16" s="58">
        <v>270.0</v>
      </c>
      <c r="CQ16" s="58">
        <v>133.0</v>
      </c>
      <c r="CR16" s="58">
        <v>1.0</v>
      </c>
      <c r="CS16" s="58">
        <v>333.0</v>
      </c>
      <c r="CT16" s="58">
        <v>259.0</v>
      </c>
      <c r="CU16" s="58">
        <v>159.0</v>
      </c>
      <c r="CV16" s="58">
        <v>80.0</v>
      </c>
      <c r="CW16" s="58">
        <v>335.0</v>
      </c>
      <c r="CX16" s="58">
        <v>225.0</v>
      </c>
      <c r="CY16" s="58">
        <v>106.0</v>
      </c>
      <c r="CZ16" s="58">
        <v>63.0</v>
      </c>
      <c r="DA16" s="58">
        <v>322.0</v>
      </c>
      <c r="DB16" s="58">
        <v>229.0</v>
      </c>
      <c r="DC16" s="58">
        <v>107.0</v>
      </c>
      <c r="DD16" s="58">
        <v>62.0</v>
      </c>
      <c r="DE16" s="59">
        <f t="shared" si="8"/>
        <v>144</v>
      </c>
      <c r="DF16" s="58">
        <v>34.9</v>
      </c>
      <c r="DG16" s="58">
        <v>226.0</v>
      </c>
      <c r="DH16" s="58">
        <v>11.3</v>
      </c>
      <c r="DI16" s="59"/>
      <c r="DJ16" s="58">
        <v>7.0</v>
      </c>
      <c r="DK16" s="58">
        <v>56.0</v>
      </c>
      <c r="DL16" s="58">
        <v>52.0</v>
      </c>
      <c r="DM16" s="89"/>
      <c r="DN16" s="61">
        <v>335.0</v>
      </c>
      <c r="DO16" s="61">
        <v>138.0</v>
      </c>
      <c r="DP16" s="61">
        <v>38.0</v>
      </c>
      <c r="DQ16" s="61">
        <v>21.3</v>
      </c>
      <c r="DR16" s="61">
        <v>6.2</v>
      </c>
      <c r="DS16" s="61">
        <v>8.0</v>
      </c>
      <c r="DT16" s="61">
        <v>43.0</v>
      </c>
      <c r="DU16" s="61">
        <v>45.0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339.0</v>
      </c>
      <c r="EF16" s="226">
        <v>136.0</v>
      </c>
      <c r="EG16" s="226">
        <v>72.0</v>
      </c>
      <c r="EH16" s="226">
        <v>3.0</v>
      </c>
      <c r="EI16" s="64"/>
      <c r="EJ16" s="226">
        <v>9.0</v>
      </c>
      <c r="EK16" s="226">
        <v>46.0</v>
      </c>
      <c r="EL16" s="226">
        <v>49.0</v>
      </c>
      <c r="EM16" s="226">
        <v>136.0</v>
      </c>
      <c r="EN16" s="226">
        <v>79.0</v>
      </c>
      <c r="EO16" s="226">
        <v>3.5</v>
      </c>
      <c r="EP16" s="64"/>
      <c r="EQ16" s="226">
        <v>9.0</v>
      </c>
      <c r="ER16" s="226">
        <v>47.0</v>
      </c>
      <c r="ES16" s="226">
        <v>50.0</v>
      </c>
      <c r="ET16" s="226">
        <v>338.0</v>
      </c>
      <c r="EU16" s="226">
        <v>0.0</v>
      </c>
      <c r="EV16" s="226">
        <v>0.0</v>
      </c>
      <c r="EW16" s="226">
        <v>0.0</v>
      </c>
      <c r="EX16" s="226">
        <v>336.0</v>
      </c>
      <c r="EY16" s="226">
        <v>259.0</v>
      </c>
      <c r="EZ16" s="226">
        <v>148.7</v>
      </c>
      <c r="FA16" s="226">
        <v>8.2</v>
      </c>
      <c r="FB16" s="226">
        <v>337.0</v>
      </c>
      <c r="FC16" s="226">
        <v>260.0</v>
      </c>
      <c r="FD16" s="226">
        <v>149.8</v>
      </c>
      <c r="FE16" s="226">
        <v>10.2</v>
      </c>
      <c r="FF16" s="226">
        <v>337.0</v>
      </c>
      <c r="FG16" s="226">
        <v>0.0</v>
      </c>
      <c r="FH16" s="226">
        <v>0.0</v>
      </c>
      <c r="FI16" s="226">
        <v>0.0</v>
      </c>
      <c r="FJ16" s="226">
        <v>339.0</v>
      </c>
      <c r="FK16" s="226">
        <v>244.0</v>
      </c>
      <c r="FL16" s="226">
        <v>140.0</v>
      </c>
      <c r="FM16" s="64"/>
      <c r="FN16" s="226">
        <v>339.0</v>
      </c>
      <c r="FO16" s="226">
        <v>261.0</v>
      </c>
      <c r="FP16" s="226">
        <v>140.0</v>
      </c>
      <c r="FQ16" s="226">
        <v>18.0</v>
      </c>
      <c r="FR16" s="226">
        <v>136.0</v>
      </c>
      <c r="FS16" s="64"/>
      <c r="FT16" s="226">
        <v>20.73</v>
      </c>
      <c r="FU16" s="64"/>
      <c r="FV16" s="226">
        <v>136.0</v>
      </c>
      <c r="FW16" s="64"/>
      <c r="FX16" s="64"/>
      <c r="FY16" s="64"/>
      <c r="FZ16" s="89"/>
      <c r="GA16" s="65">
        <v>337.0</v>
      </c>
      <c r="GB16" s="66">
        <v>360.49</v>
      </c>
      <c r="GC16" s="66">
        <v>221.12</v>
      </c>
      <c r="GD16" s="66">
        <v>29.65</v>
      </c>
      <c r="GE16" s="66">
        <v>337.0</v>
      </c>
      <c r="GF16" s="66">
        <v>382.76</v>
      </c>
      <c r="GG16" s="66">
        <v>219.61</v>
      </c>
      <c r="GH16" s="66">
        <v>34.34</v>
      </c>
      <c r="GI16" s="66">
        <v>337.0</v>
      </c>
      <c r="GJ16" s="66">
        <v>234.76</v>
      </c>
      <c r="GK16" s="66">
        <v>-131.42</v>
      </c>
      <c r="GL16" s="66">
        <v>-23.2</v>
      </c>
      <c r="GM16" s="66">
        <v>337.0</v>
      </c>
      <c r="GN16" s="66">
        <v>216.59</v>
      </c>
      <c r="GO16" s="66">
        <v>-130.83</v>
      </c>
      <c r="GP16" s="66">
        <v>-30.66</v>
      </c>
      <c r="GQ16" s="66">
        <v>337.0</v>
      </c>
      <c r="GR16" s="66">
        <v>142.44</v>
      </c>
      <c r="GS16" s="66">
        <v>-119.79</v>
      </c>
      <c r="GT16" s="66">
        <v>0.0</v>
      </c>
      <c r="GU16" s="66">
        <v>337.0</v>
      </c>
      <c r="GV16" s="66">
        <v>203.87</v>
      </c>
      <c r="GW16" s="66">
        <v>-118.53</v>
      </c>
      <c r="GX16" s="66">
        <v>0.0</v>
      </c>
      <c r="GY16" s="89"/>
      <c r="GZ16" s="98" t="s">
        <v>91</v>
      </c>
      <c r="HA16" s="99" t="s">
        <v>92</v>
      </c>
      <c r="HB16" s="98">
        <v>53.0</v>
      </c>
      <c r="HC16" s="97">
        <f t="shared" si="10"/>
        <v>2.65</v>
      </c>
      <c r="HD16" s="97">
        <f t="shared" si="11"/>
        <v>1.06</v>
      </c>
      <c r="HE16" s="98">
        <v>8.0</v>
      </c>
      <c r="HF16" s="99">
        <v>56.0</v>
      </c>
      <c r="HG16" s="99">
        <v>54.0</v>
      </c>
      <c r="HH16" s="98" t="s">
        <v>91</v>
      </c>
      <c r="HI16" s="99" t="s">
        <v>92</v>
      </c>
      <c r="HJ16" s="98">
        <v>239.0</v>
      </c>
      <c r="HK16" s="97">
        <f t="shared" si="12"/>
        <v>11.95</v>
      </c>
      <c r="HL16" s="97">
        <f t="shared" si="13"/>
        <v>4.78</v>
      </c>
      <c r="HM16" s="98">
        <v>5.0</v>
      </c>
      <c r="HN16" s="99">
        <v>56.0</v>
      </c>
      <c r="HO16" s="99">
        <v>56.0</v>
      </c>
      <c r="HP16" s="98" t="s">
        <v>91</v>
      </c>
      <c r="HQ16" s="99" t="s">
        <v>92</v>
      </c>
      <c r="HR16" s="98">
        <v>166.0</v>
      </c>
      <c r="HS16" s="97">
        <f t="shared" si="14"/>
        <v>8.3</v>
      </c>
      <c r="HT16" s="97">
        <f t="shared" si="15"/>
        <v>3.32</v>
      </c>
      <c r="HU16" s="98">
        <v>7.0</v>
      </c>
      <c r="HV16" s="99">
        <v>54.0</v>
      </c>
      <c r="HW16" s="99">
        <v>54.0</v>
      </c>
      <c r="HX16" s="89"/>
      <c r="HY16" s="147">
        <v>135.0</v>
      </c>
      <c r="HZ16" s="147">
        <v>33.0</v>
      </c>
      <c r="IA16" s="147">
        <v>130.0</v>
      </c>
      <c r="IB16" s="147">
        <v>6.5</v>
      </c>
      <c r="IC16" s="148"/>
      <c r="ID16" s="147">
        <v>2.0</v>
      </c>
      <c r="IE16" s="147">
        <v>58.0</v>
      </c>
      <c r="IF16" s="147">
        <v>40.0</v>
      </c>
      <c r="IG16" s="89"/>
      <c r="IH16" s="75">
        <v>140.0</v>
      </c>
      <c r="II16" s="75">
        <v>34.3</v>
      </c>
      <c r="IJ16" s="75">
        <v>92.0</v>
      </c>
      <c r="IK16" s="75">
        <v>4.8</v>
      </c>
      <c r="IL16" s="75">
        <v>5.3</v>
      </c>
      <c r="IM16" s="75">
        <v>6.0</v>
      </c>
      <c r="IN16" s="75">
        <v>45.0</v>
      </c>
      <c r="IO16" s="75">
        <v>44.0</v>
      </c>
      <c r="IP16" s="75">
        <v>140.0</v>
      </c>
      <c r="IQ16" s="75">
        <v>34.6</v>
      </c>
      <c r="IR16" s="75">
        <v>74.0</v>
      </c>
      <c r="IS16" s="75">
        <v>4.0</v>
      </c>
      <c r="IT16" s="75">
        <v>4.3</v>
      </c>
      <c r="IU16" s="75">
        <v>12.0</v>
      </c>
      <c r="IV16" s="75">
        <v>52.0</v>
      </c>
      <c r="IW16" s="75">
        <v>48.0</v>
      </c>
      <c r="IX16" s="89"/>
      <c r="IY16" s="76">
        <v>138.33</v>
      </c>
      <c r="IZ16" s="76">
        <v>34.47</v>
      </c>
      <c r="JA16" s="76">
        <v>379.4</v>
      </c>
      <c r="JB16" s="76">
        <v>18.97</v>
      </c>
      <c r="JC16" s="76">
        <v>6.56</v>
      </c>
      <c r="JD16" s="76">
        <v>3.0</v>
      </c>
      <c r="JE16" s="76">
        <v>63.54</v>
      </c>
      <c r="JF16" s="76">
        <v>46.47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135.0</v>
      </c>
      <c r="JQ16" s="78">
        <v>32.0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36.0</v>
      </c>
      <c r="JW16" s="78">
        <v>35.0</v>
      </c>
      <c r="JX16" s="78">
        <v>135.0</v>
      </c>
      <c r="JY16" s="78">
        <v>33.5</v>
      </c>
      <c r="JZ16" s="78">
        <v>174.0</v>
      </c>
      <c r="KA16" s="78">
        <v>9.4</v>
      </c>
      <c r="KB16" s="78">
        <v>3.3</v>
      </c>
      <c r="KC16" s="150">
        <v>2.0</v>
      </c>
      <c r="KD16" s="78">
        <v>43.0</v>
      </c>
      <c r="KE16" s="78">
        <v>42.0</v>
      </c>
      <c r="KF16" s="89"/>
      <c r="KG16" s="79">
        <v>136.0</v>
      </c>
      <c r="KH16" s="238">
        <v>33.0</v>
      </c>
      <c r="KI16" s="238">
        <v>96.0</v>
      </c>
      <c r="KJ16" s="238">
        <v>5.0</v>
      </c>
      <c r="KK16" s="79"/>
      <c r="KL16" s="79">
        <v>1.0</v>
      </c>
      <c r="KM16" s="79">
        <v>52.0</v>
      </c>
      <c r="KN16" s="79">
        <v>52.0</v>
      </c>
      <c r="KO16" s="79">
        <v>136.0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60.0</v>
      </c>
      <c r="KW16" s="89"/>
      <c r="KX16" s="81">
        <v>120.0</v>
      </c>
      <c r="KY16" s="81">
        <v>30.0</v>
      </c>
      <c r="KZ16" s="81">
        <v>255.0</v>
      </c>
      <c r="LA16" s="81">
        <v>12.5</v>
      </c>
      <c r="LB16" s="81">
        <v>0.0</v>
      </c>
      <c r="LC16" s="81">
        <v>3.0</v>
      </c>
      <c r="LD16" s="81">
        <v>55.0</v>
      </c>
      <c r="LE16" s="81">
        <v>53.0</v>
      </c>
      <c r="LF16" s="81">
        <v>120.0</v>
      </c>
      <c r="LG16" s="81">
        <v>30.0</v>
      </c>
      <c r="LH16" s="81">
        <v>457.0</v>
      </c>
      <c r="LI16" s="81">
        <v>22.4</v>
      </c>
      <c r="LJ16" s="81">
        <v>0.0</v>
      </c>
      <c r="LK16" s="81">
        <v>5.0</v>
      </c>
      <c r="LL16" s="81">
        <v>57.0</v>
      </c>
      <c r="LM16" s="81">
        <v>56.0</v>
      </c>
      <c r="LN16" s="89"/>
      <c r="LO16" s="83">
        <v>327.0</v>
      </c>
      <c r="LP16" s="82">
        <v>328.0</v>
      </c>
      <c r="LQ16" s="82">
        <v>174.0</v>
      </c>
      <c r="LR16" s="83">
        <v>65.0</v>
      </c>
      <c r="LS16" s="82">
        <v>321.0</v>
      </c>
      <c r="LT16" s="83">
        <v>70.0</v>
      </c>
      <c r="LU16" s="83">
        <v>18.2</v>
      </c>
      <c r="LV16" s="83">
        <v>136.0</v>
      </c>
      <c r="LW16" s="83">
        <v>137.0</v>
      </c>
      <c r="LX16" s="83">
        <v>57.0</v>
      </c>
      <c r="LY16" s="83">
        <v>53.0</v>
      </c>
      <c r="LZ16" s="83">
        <v>12.0</v>
      </c>
      <c r="MA16" s="83">
        <v>104.0</v>
      </c>
      <c r="MB16" s="83">
        <v>6.7</v>
      </c>
      <c r="MC16" s="83">
        <v>142.0</v>
      </c>
      <c r="MD16" s="83">
        <v>191.0</v>
      </c>
      <c r="ME16" s="83">
        <v>77.0</v>
      </c>
      <c r="MF16" s="83">
        <v>61.0</v>
      </c>
      <c r="MG16" s="83">
        <v>12.0</v>
      </c>
      <c r="MH16" s="83">
        <v>0.0</v>
      </c>
      <c r="MI16" s="83">
        <v>0.0</v>
      </c>
      <c r="MJ16" s="83">
        <v>118.0</v>
      </c>
      <c r="MK16" s="83">
        <v>0.0</v>
      </c>
      <c r="ML16" s="83">
        <v>44.0</v>
      </c>
      <c r="MM16" s="83">
        <v>43.0</v>
      </c>
      <c r="MN16" s="83">
        <v>5.0</v>
      </c>
      <c r="MO16" s="86"/>
      <c r="MP16" s="87"/>
      <c r="MQ16" s="87"/>
      <c r="MR16" s="87"/>
      <c r="MS16" s="87"/>
      <c r="MT16" s="83">
        <v>3.0</v>
      </c>
      <c r="MU16" s="83">
        <v>1.5</v>
      </c>
      <c r="MV16" s="83">
        <v>52.0</v>
      </c>
      <c r="MW16" s="83">
        <v>36.0</v>
      </c>
      <c r="MX16" s="83">
        <v>40.0</v>
      </c>
      <c r="MY16" s="88" t="s">
        <v>96</v>
      </c>
      <c r="MZ16" s="83">
        <v>5.0</v>
      </c>
      <c r="NA16" s="87"/>
      <c r="NB16" s="83">
        <v>17.7</v>
      </c>
      <c r="NC16" s="83">
        <v>5.3</v>
      </c>
      <c r="ND16" s="83">
        <v>322.0</v>
      </c>
      <c r="NE16" s="83">
        <v>34.0</v>
      </c>
      <c r="NF16" s="83">
        <v>43.0</v>
      </c>
      <c r="NG16" s="83">
        <v>42.0</v>
      </c>
      <c r="NH16" s="83">
        <v>5.0</v>
      </c>
      <c r="NI16" s="87"/>
      <c r="NJ16" s="83">
        <v>0.0</v>
      </c>
      <c r="NK16" s="83">
        <v>0.0</v>
      </c>
      <c r="NL16" s="83">
        <v>0.0</v>
      </c>
      <c r="NM16" s="83">
        <v>35.0</v>
      </c>
      <c r="NN16" s="83">
        <v>46.0</v>
      </c>
      <c r="NO16" s="83">
        <v>50.0</v>
      </c>
      <c r="NP16" s="83">
        <v>4.0</v>
      </c>
    </row>
    <row r="17" ht="14.25" customHeight="1">
      <c r="A17" s="49">
        <v>0.166666666666667</v>
      </c>
      <c r="B17" s="50"/>
      <c r="C17" s="51">
        <v>50.16</v>
      </c>
      <c r="D17" s="52">
        <v>336.0</v>
      </c>
      <c r="E17" s="53">
        <v>133.0</v>
      </c>
      <c r="F17" s="53">
        <v>113.0</v>
      </c>
      <c r="G17" s="53">
        <v>24.3</v>
      </c>
      <c r="H17" s="54"/>
      <c r="I17" s="53">
        <v>6.0</v>
      </c>
      <c r="J17" s="53">
        <v>49.0</v>
      </c>
      <c r="K17" s="53">
        <v>48.0</v>
      </c>
      <c r="L17" s="53">
        <v>138.0</v>
      </c>
      <c r="M17" s="53">
        <v>47.0</v>
      </c>
      <c r="N17" s="53">
        <v>11.9</v>
      </c>
      <c r="O17" s="54"/>
      <c r="P17" s="53">
        <v>6.0</v>
      </c>
      <c r="Q17" s="53">
        <v>57.0</v>
      </c>
      <c r="R17" s="53">
        <v>51.0</v>
      </c>
      <c r="S17" s="53">
        <v>339.1</v>
      </c>
      <c r="T17" s="53">
        <v>318.1</v>
      </c>
      <c r="U17" s="53">
        <v>181.7</v>
      </c>
      <c r="V17" s="54"/>
      <c r="W17" s="53">
        <v>335.1</v>
      </c>
      <c r="X17" s="53">
        <v>141.6</v>
      </c>
      <c r="Y17" s="53">
        <v>339.5</v>
      </c>
      <c r="Z17" s="54"/>
      <c r="AA17" s="53">
        <v>339.5</v>
      </c>
      <c r="AB17" s="53">
        <v>401.3</v>
      </c>
      <c r="AC17" s="53">
        <v>228.9</v>
      </c>
      <c r="AD17" s="54"/>
      <c r="AE17" s="53">
        <v>339.2</v>
      </c>
      <c r="AF17" s="53">
        <v>367.1</v>
      </c>
      <c r="AG17" s="53">
        <v>208.1</v>
      </c>
      <c r="AH17" s="54"/>
      <c r="AI17" s="53">
        <v>346.2</v>
      </c>
      <c r="AJ17" s="55">
        <v>441.0</v>
      </c>
      <c r="AK17" s="53">
        <v>257.2</v>
      </c>
      <c r="AL17" s="54"/>
      <c r="AM17" s="53">
        <v>337.6</v>
      </c>
      <c r="AN17" s="53">
        <v>452.9</v>
      </c>
      <c r="AO17" s="53">
        <v>245.4</v>
      </c>
      <c r="AP17" s="54"/>
      <c r="AQ17" s="53">
        <v>133.0</v>
      </c>
      <c r="AR17" s="54">
        <f t="shared" ref="AR17:AS17" si="18">F17</f>
        <v>113</v>
      </c>
      <c r="AS17" s="56">
        <f t="shared" si="18"/>
        <v>24.3</v>
      </c>
      <c r="AT17" s="54"/>
      <c r="AU17" s="54">
        <f t="shared" ref="AU17:AW17" si="19">L17</f>
        <v>138</v>
      </c>
      <c r="AV17" s="54">
        <f t="shared" si="19"/>
        <v>47</v>
      </c>
      <c r="AW17" s="54">
        <f t="shared" si="19"/>
        <v>11.9</v>
      </c>
      <c r="AX17" s="54"/>
      <c r="AY17" s="182">
        <f t="shared" si="6"/>
        <v>133</v>
      </c>
      <c r="AZ17" s="54"/>
      <c r="BA17" s="54"/>
      <c r="BB17" s="54"/>
      <c r="BC17" s="89"/>
      <c r="BD17" s="54"/>
      <c r="BE17" s="53">
        <v>0.0</v>
      </c>
      <c r="BF17" s="53">
        <v>0.0</v>
      </c>
      <c r="BG17" s="53">
        <v>0.0</v>
      </c>
      <c r="BH17" s="54"/>
      <c r="BI17" s="53">
        <v>22.0</v>
      </c>
      <c r="BJ17" s="53">
        <v>94.0</v>
      </c>
      <c r="BK17" s="53">
        <v>66.0</v>
      </c>
      <c r="BL17" s="89"/>
      <c r="BM17" s="58">
        <v>339.0</v>
      </c>
      <c r="BN17" s="58">
        <v>144.0</v>
      </c>
      <c r="BO17" s="58">
        <v>226.0</v>
      </c>
      <c r="BP17" s="58">
        <v>11.3</v>
      </c>
      <c r="BQ17" s="59"/>
      <c r="BR17" s="58">
        <v>6.0</v>
      </c>
      <c r="BS17" s="58">
        <v>57.0</v>
      </c>
      <c r="BT17" s="58">
        <v>55.0</v>
      </c>
      <c r="BU17" s="59">
        <f t="shared" si="7"/>
        <v>339</v>
      </c>
      <c r="BV17" s="58">
        <v>352.0</v>
      </c>
      <c r="BW17" s="58">
        <v>206.0</v>
      </c>
      <c r="BX17" s="58">
        <v>22.0</v>
      </c>
      <c r="BY17" s="58">
        <v>332.0</v>
      </c>
      <c r="BZ17" s="58">
        <v>373.0</v>
      </c>
      <c r="CA17" s="58">
        <v>208.0</v>
      </c>
      <c r="CB17" s="58">
        <v>19.0</v>
      </c>
      <c r="CC17" s="58" t="s">
        <v>94</v>
      </c>
      <c r="CD17" s="58" t="s">
        <v>94</v>
      </c>
      <c r="CE17" s="58" t="s">
        <v>94</v>
      </c>
      <c r="CF17" s="58" t="s">
        <v>94</v>
      </c>
      <c r="CG17" s="58">
        <v>336.0</v>
      </c>
      <c r="CH17" s="58">
        <v>447.0</v>
      </c>
      <c r="CI17" s="58">
        <v>245.0</v>
      </c>
      <c r="CJ17" s="58">
        <v>17.0</v>
      </c>
      <c r="CK17" s="58">
        <v>345.0</v>
      </c>
      <c r="CL17" s="58">
        <v>255.0</v>
      </c>
      <c r="CM17" s="58">
        <v>140.0</v>
      </c>
      <c r="CN17" s="58">
        <v>2.0</v>
      </c>
      <c r="CO17" s="58">
        <v>330.0</v>
      </c>
      <c r="CP17" s="58">
        <v>264.0</v>
      </c>
      <c r="CQ17" s="58">
        <v>130.0</v>
      </c>
      <c r="CR17" s="58">
        <v>1.0</v>
      </c>
      <c r="CS17" s="58">
        <v>336.0</v>
      </c>
      <c r="CT17" s="58">
        <v>272.0</v>
      </c>
      <c r="CU17" s="58">
        <v>147.0</v>
      </c>
      <c r="CV17" s="58">
        <v>2.0</v>
      </c>
      <c r="CW17" s="58">
        <v>335.0</v>
      </c>
      <c r="CX17" s="58">
        <v>230.0</v>
      </c>
      <c r="CY17" s="58">
        <v>111.0</v>
      </c>
      <c r="CZ17" s="58">
        <v>63.0</v>
      </c>
      <c r="DA17" s="58">
        <v>321.0</v>
      </c>
      <c r="DB17" s="58">
        <v>234.0</v>
      </c>
      <c r="DC17" s="58">
        <v>112.0</v>
      </c>
      <c r="DD17" s="58">
        <v>58.0</v>
      </c>
      <c r="DE17" s="59">
        <f t="shared" si="8"/>
        <v>144</v>
      </c>
      <c r="DF17" s="58">
        <v>35.0</v>
      </c>
      <c r="DG17" s="59">
        <f t="shared" ref="DG17:DH17" si="20">BO17</f>
        <v>226</v>
      </c>
      <c r="DH17" s="59">
        <f t="shared" si="20"/>
        <v>11.3</v>
      </c>
      <c r="DI17" s="59"/>
      <c r="DJ17" s="58">
        <v>7.0</v>
      </c>
      <c r="DK17" s="58">
        <v>56.0</v>
      </c>
      <c r="DL17" s="58">
        <v>52.0</v>
      </c>
      <c r="DM17" s="89"/>
      <c r="DN17" s="61">
        <v>336.0</v>
      </c>
      <c r="DO17" s="61">
        <v>139.0</v>
      </c>
      <c r="DP17" s="61">
        <v>37.7</v>
      </c>
      <c r="DQ17" s="61">
        <v>21.07</v>
      </c>
      <c r="DR17" s="61">
        <v>5.07</v>
      </c>
      <c r="DS17" s="61">
        <v>8.0</v>
      </c>
      <c r="DT17" s="61">
        <v>38.0</v>
      </c>
      <c r="DU17" s="61">
        <v>45.1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339.0</v>
      </c>
      <c r="EF17" s="226">
        <v>136.0</v>
      </c>
      <c r="EG17" s="226">
        <v>71.0</v>
      </c>
      <c r="EH17" s="226">
        <v>3.0</v>
      </c>
      <c r="EI17" s="64"/>
      <c r="EJ17" s="226">
        <v>9.0</v>
      </c>
      <c r="EK17" s="226">
        <v>46.0</v>
      </c>
      <c r="EL17" s="226">
        <v>48.0</v>
      </c>
      <c r="EM17" s="226">
        <v>136.0</v>
      </c>
      <c r="EN17" s="226">
        <v>97.0</v>
      </c>
      <c r="EO17" s="226">
        <v>4.3</v>
      </c>
      <c r="EP17" s="64"/>
      <c r="EQ17" s="226">
        <v>9.0</v>
      </c>
      <c r="ER17" s="226">
        <v>46.0</v>
      </c>
      <c r="ES17" s="226">
        <v>49.0</v>
      </c>
      <c r="ET17" s="226">
        <v>337.0</v>
      </c>
      <c r="EU17" s="226">
        <v>0.0</v>
      </c>
      <c r="EV17" s="226">
        <v>0.0</v>
      </c>
      <c r="EW17" s="226">
        <v>0.0</v>
      </c>
      <c r="EX17" s="226">
        <v>335.0</v>
      </c>
      <c r="EY17" s="226">
        <v>260.0</v>
      </c>
      <c r="EZ17" s="226">
        <v>148.9</v>
      </c>
      <c r="FA17" s="226">
        <v>9.5</v>
      </c>
      <c r="FB17" s="226">
        <v>336.0</v>
      </c>
      <c r="FC17" s="226">
        <v>261.0</v>
      </c>
      <c r="FD17" s="226">
        <v>149.7</v>
      </c>
      <c r="FE17" s="226">
        <v>8.9</v>
      </c>
      <c r="FF17" s="226">
        <v>335.0</v>
      </c>
      <c r="FG17" s="226">
        <v>0.0</v>
      </c>
      <c r="FH17" s="226">
        <v>0.0</v>
      </c>
      <c r="FI17" s="226">
        <v>0.0</v>
      </c>
      <c r="FJ17" s="226">
        <v>339.0</v>
      </c>
      <c r="FK17" s="226">
        <v>245.0</v>
      </c>
      <c r="FL17" s="226">
        <v>140.0</v>
      </c>
      <c r="FM17" s="64"/>
      <c r="FN17" s="226">
        <v>339.0</v>
      </c>
      <c r="FO17" s="226">
        <v>262.0</v>
      </c>
      <c r="FP17" s="226">
        <v>140.0</v>
      </c>
      <c r="FQ17" s="226">
        <v>19.0</v>
      </c>
      <c r="FR17" s="226">
        <v>136.0</v>
      </c>
      <c r="FS17" s="64"/>
      <c r="FT17" s="226">
        <v>17.33</v>
      </c>
      <c r="FU17" s="64"/>
      <c r="FV17" s="226">
        <v>136.0</v>
      </c>
      <c r="FW17" s="64"/>
      <c r="FX17" s="64"/>
      <c r="FY17" s="64"/>
      <c r="FZ17" s="89"/>
      <c r="GA17" s="65">
        <v>337.0</v>
      </c>
      <c r="GB17" s="66">
        <v>416.47</v>
      </c>
      <c r="GC17" s="66">
        <v>256.21</v>
      </c>
      <c r="GD17" s="66">
        <v>23.03</v>
      </c>
      <c r="GE17" s="66">
        <v>337.0</v>
      </c>
      <c r="GF17" s="66">
        <v>442.4</v>
      </c>
      <c r="GG17" s="66">
        <v>254.79</v>
      </c>
      <c r="GH17" s="66">
        <v>27.47</v>
      </c>
      <c r="GI17" s="66">
        <v>337.0</v>
      </c>
      <c r="GJ17" s="66">
        <v>248.68</v>
      </c>
      <c r="GK17" s="66">
        <v>-140.38</v>
      </c>
      <c r="GL17" s="66">
        <v>-22.95</v>
      </c>
      <c r="GM17" s="66">
        <v>337.0</v>
      </c>
      <c r="GN17" s="66">
        <v>228.9</v>
      </c>
      <c r="GO17" s="66">
        <v>-140.29</v>
      </c>
      <c r="GP17" s="66">
        <v>-30.4</v>
      </c>
      <c r="GQ17" s="66">
        <v>337.0</v>
      </c>
      <c r="GR17" s="66">
        <v>185.96</v>
      </c>
      <c r="GS17" s="66">
        <v>-117.68</v>
      </c>
      <c r="GT17" s="66">
        <v>0.0</v>
      </c>
      <c r="GU17" s="66">
        <v>337.0</v>
      </c>
      <c r="GV17" s="66">
        <v>206.47</v>
      </c>
      <c r="GW17" s="66">
        <v>-117.09</v>
      </c>
      <c r="GX17" s="66">
        <v>0.0</v>
      </c>
      <c r="GY17" s="89"/>
      <c r="GZ17" s="98" t="s">
        <v>91</v>
      </c>
      <c r="HA17" s="99" t="s">
        <v>92</v>
      </c>
      <c r="HB17" s="98">
        <v>53.0</v>
      </c>
      <c r="HC17" s="97">
        <f t="shared" si="10"/>
        <v>2.65</v>
      </c>
      <c r="HD17" s="97">
        <f t="shared" si="11"/>
        <v>1.06</v>
      </c>
      <c r="HE17" s="98">
        <v>8.0</v>
      </c>
      <c r="HF17" s="99">
        <v>54.0</v>
      </c>
      <c r="HG17" s="99">
        <v>52.0</v>
      </c>
      <c r="HH17" s="98" t="s">
        <v>91</v>
      </c>
      <c r="HI17" s="99" t="s">
        <v>92</v>
      </c>
      <c r="HJ17" s="98">
        <v>246.0</v>
      </c>
      <c r="HK17" s="97">
        <f t="shared" si="12"/>
        <v>12.3</v>
      </c>
      <c r="HL17" s="97">
        <f t="shared" si="13"/>
        <v>4.92</v>
      </c>
      <c r="HM17" s="98">
        <v>5.0</v>
      </c>
      <c r="HN17" s="99">
        <v>56.0</v>
      </c>
      <c r="HO17" s="99">
        <v>56.0</v>
      </c>
      <c r="HP17" s="98" t="s">
        <v>91</v>
      </c>
      <c r="HQ17" s="99" t="s">
        <v>92</v>
      </c>
      <c r="HR17" s="98">
        <v>244.0</v>
      </c>
      <c r="HS17" s="97">
        <f t="shared" si="14"/>
        <v>12.2</v>
      </c>
      <c r="HT17" s="97">
        <f t="shared" si="15"/>
        <v>4.88</v>
      </c>
      <c r="HU17" s="98">
        <v>7.0</v>
      </c>
      <c r="HV17" s="99">
        <v>54.0</v>
      </c>
      <c r="HW17" s="99">
        <v>54.0</v>
      </c>
      <c r="HX17" s="89"/>
      <c r="HY17" s="147">
        <v>135.0</v>
      </c>
      <c r="HZ17" s="147">
        <v>33.0</v>
      </c>
      <c r="IA17" s="147">
        <v>132.0</v>
      </c>
      <c r="IB17" s="147">
        <v>6.6</v>
      </c>
      <c r="IC17" s="148"/>
      <c r="ID17" s="147">
        <v>2.0</v>
      </c>
      <c r="IE17" s="147">
        <v>58.0</v>
      </c>
      <c r="IF17" s="147">
        <v>40.0</v>
      </c>
      <c r="IG17" s="89"/>
      <c r="IH17" s="75">
        <v>140.0</v>
      </c>
      <c r="II17" s="75">
        <v>34.5</v>
      </c>
      <c r="IJ17" s="75">
        <v>70.0</v>
      </c>
      <c r="IK17" s="75">
        <v>3.8</v>
      </c>
      <c r="IL17" s="75">
        <v>4.1</v>
      </c>
      <c r="IM17" s="75">
        <v>6.0</v>
      </c>
      <c r="IN17" s="75">
        <v>43.0</v>
      </c>
      <c r="IO17" s="75">
        <v>42.0</v>
      </c>
      <c r="IP17" s="75">
        <v>140.0</v>
      </c>
      <c r="IQ17" s="75">
        <v>34.4</v>
      </c>
      <c r="IR17" s="75">
        <v>98.0</v>
      </c>
      <c r="IS17" s="75">
        <v>5.1</v>
      </c>
      <c r="IT17" s="75">
        <v>5.7</v>
      </c>
      <c r="IU17" s="75">
        <v>12.0</v>
      </c>
      <c r="IV17" s="75">
        <v>49.0</v>
      </c>
      <c r="IW17" s="75">
        <v>47.0</v>
      </c>
      <c r="IX17" s="89"/>
      <c r="IY17" s="76">
        <v>138.49</v>
      </c>
      <c r="IZ17" s="76">
        <v>34.54</v>
      </c>
      <c r="JA17" s="76">
        <v>374.0</v>
      </c>
      <c r="JB17" s="76">
        <v>18.7</v>
      </c>
      <c r="JC17" s="76">
        <v>6.09</v>
      </c>
      <c r="JD17" s="76">
        <v>3.0</v>
      </c>
      <c r="JE17" s="76">
        <v>56.63</v>
      </c>
      <c r="JF17" s="76">
        <v>45.54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135.0</v>
      </c>
      <c r="JQ17" s="78">
        <v>32.0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37.0</v>
      </c>
      <c r="JW17" s="78">
        <v>36.0</v>
      </c>
      <c r="JX17" s="78">
        <v>135.0</v>
      </c>
      <c r="JY17" s="78">
        <v>33.6</v>
      </c>
      <c r="JZ17" s="78">
        <v>106.0</v>
      </c>
      <c r="KA17" s="78">
        <v>5.8</v>
      </c>
      <c r="KB17" s="78">
        <v>1.9</v>
      </c>
      <c r="KC17" s="150">
        <v>2.0</v>
      </c>
      <c r="KD17" s="78">
        <v>44.0</v>
      </c>
      <c r="KE17" s="78">
        <v>43.0</v>
      </c>
      <c r="KF17" s="89"/>
      <c r="KG17" s="79">
        <v>136.0</v>
      </c>
      <c r="KH17" s="238">
        <v>33.0</v>
      </c>
      <c r="KI17" s="238">
        <v>94.0</v>
      </c>
      <c r="KJ17" s="238">
        <v>4.9</v>
      </c>
      <c r="KK17" s="79"/>
      <c r="KL17" s="79">
        <v>1.0</v>
      </c>
      <c r="KM17" s="79">
        <v>52.0</v>
      </c>
      <c r="KN17" s="79">
        <v>52.0</v>
      </c>
      <c r="KO17" s="79">
        <v>136.0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60.0</v>
      </c>
      <c r="KW17" s="89"/>
      <c r="KX17" s="81">
        <v>123.0</v>
      </c>
      <c r="KY17" s="81">
        <v>31.0</v>
      </c>
      <c r="KZ17" s="81">
        <v>253.0</v>
      </c>
      <c r="LA17" s="81">
        <v>12.4</v>
      </c>
      <c r="LB17" s="81">
        <v>0.0</v>
      </c>
      <c r="LC17" s="81">
        <v>3.0</v>
      </c>
      <c r="LD17" s="81">
        <v>55.0</v>
      </c>
      <c r="LE17" s="81">
        <v>53.0</v>
      </c>
      <c r="LF17" s="81">
        <v>123.0</v>
      </c>
      <c r="LG17" s="81">
        <v>31.0</v>
      </c>
      <c r="LH17" s="81">
        <v>453.0</v>
      </c>
      <c r="LI17" s="81">
        <v>22.2</v>
      </c>
      <c r="LJ17" s="81">
        <v>0.0</v>
      </c>
      <c r="LK17" s="81">
        <v>5.0</v>
      </c>
      <c r="LL17" s="81">
        <v>57.0</v>
      </c>
      <c r="LM17" s="81">
        <v>56.0</v>
      </c>
      <c r="LN17" s="89"/>
      <c r="LO17" s="83">
        <v>329.0</v>
      </c>
      <c r="LP17" s="82">
        <v>308.0</v>
      </c>
      <c r="LQ17" s="82">
        <v>167.0</v>
      </c>
      <c r="LR17" s="83">
        <v>66.0</v>
      </c>
      <c r="LS17" s="82">
        <v>323.0</v>
      </c>
      <c r="LT17" s="83">
        <v>62.0</v>
      </c>
      <c r="LU17" s="83">
        <v>14.8</v>
      </c>
      <c r="LV17" s="83">
        <v>137.0</v>
      </c>
      <c r="LW17" s="83">
        <v>118.0</v>
      </c>
      <c r="LX17" s="83">
        <v>57.0</v>
      </c>
      <c r="LY17" s="83">
        <v>52.0</v>
      </c>
      <c r="LZ17" s="83">
        <v>12.0</v>
      </c>
      <c r="MA17" s="83">
        <v>105.0</v>
      </c>
      <c r="MB17" s="83">
        <v>5.7</v>
      </c>
      <c r="MC17" s="83">
        <v>143.0</v>
      </c>
      <c r="MD17" s="83">
        <v>190.0</v>
      </c>
      <c r="ME17" s="83">
        <v>76.0</v>
      </c>
      <c r="MF17" s="83">
        <v>60.0</v>
      </c>
      <c r="MG17" s="83">
        <v>12.0</v>
      </c>
      <c r="MH17" s="83">
        <v>0.0</v>
      </c>
      <c r="MI17" s="83">
        <v>0.0</v>
      </c>
      <c r="MJ17" s="83">
        <v>120.0</v>
      </c>
      <c r="MK17" s="83">
        <v>0.0</v>
      </c>
      <c r="ML17" s="83">
        <v>44.0</v>
      </c>
      <c r="MM17" s="83">
        <v>43.0</v>
      </c>
      <c r="MN17" s="83">
        <v>5.0</v>
      </c>
      <c r="MO17" s="86"/>
      <c r="MP17" s="87"/>
      <c r="MQ17" s="87"/>
      <c r="MR17" s="87"/>
      <c r="MS17" s="87"/>
      <c r="MT17" s="83">
        <v>2.9</v>
      </c>
      <c r="MU17" s="83">
        <v>1.3</v>
      </c>
      <c r="MV17" s="83">
        <v>51.0</v>
      </c>
      <c r="MW17" s="83">
        <v>36.0</v>
      </c>
      <c r="MX17" s="83">
        <v>40.0</v>
      </c>
      <c r="MY17" s="88" t="s">
        <v>96</v>
      </c>
      <c r="MZ17" s="83">
        <v>5.0</v>
      </c>
      <c r="NA17" s="87"/>
      <c r="NB17" s="83">
        <v>11.8</v>
      </c>
      <c r="NC17" s="83">
        <v>3.6</v>
      </c>
      <c r="ND17" s="83">
        <v>209.0</v>
      </c>
      <c r="NE17" s="83">
        <v>34.0</v>
      </c>
      <c r="NF17" s="83">
        <v>43.0</v>
      </c>
      <c r="NG17" s="83">
        <v>42.0</v>
      </c>
      <c r="NH17" s="83">
        <v>5.0</v>
      </c>
      <c r="NI17" s="87"/>
      <c r="NJ17" s="83">
        <v>0.0</v>
      </c>
      <c r="NK17" s="83">
        <v>0.0</v>
      </c>
      <c r="NL17" s="83">
        <v>0.0</v>
      </c>
      <c r="NM17" s="83">
        <v>35.0</v>
      </c>
      <c r="NN17" s="83">
        <v>46.0</v>
      </c>
      <c r="NO17" s="83">
        <v>50.0</v>
      </c>
      <c r="NP17" s="83">
        <v>4.0</v>
      </c>
    </row>
    <row r="18" ht="14.25" customHeight="1">
      <c r="A18" s="49">
        <v>0.208333333333334</v>
      </c>
      <c r="B18" s="50"/>
      <c r="C18" s="51">
        <v>50.12</v>
      </c>
      <c r="D18" s="52">
        <v>336.0</v>
      </c>
      <c r="E18" s="53">
        <v>133.0</v>
      </c>
      <c r="F18" s="53">
        <v>63.0</v>
      </c>
      <c r="G18" s="53">
        <v>13.5</v>
      </c>
      <c r="H18" s="54"/>
      <c r="I18" s="53">
        <v>6.0</v>
      </c>
      <c r="J18" s="53">
        <v>49.0</v>
      </c>
      <c r="K18" s="53">
        <v>48.0</v>
      </c>
      <c r="L18" s="53">
        <v>138.0</v>
      </c>
      <c r="M18" s="53">
        <v>47.0</v>
      </c>
      <c r="N18" s="53">
        <v>7.4</v>
      </c>
      <c r="O18" s="54"/>
      <c r="P18" s="53">
        <v>6.0</v>
      </c>
      <c r="Q18" s="53">
        <v>57.0</v>
      </c>
      <c r="R18" s="53">
        <v>51.0</v>
      </c>
      <c r="S18" s="53">
        <v>339.0</v>
      </c>
      <c r="T18" s="53">
        <v>313.2</v>
      </c>
      <c r="U18" s="53">
        <v>17.3</v>
      </c>
      <c r="V18" s="54"/>
      <c r="W18" s="53">
        <v>334.6</v>
      </c>
      <c r="X18" s="53">
        <v>260.8</v>
      </c>
      <c r="Y18" s="53">
        <v>132.7</v>
      </c>
      <c r="Z18" s="54"/>
      <c r="AA18" s="53">
        <v>339.5</v>
      </c>
      <c r="AB18" s="53">
        <v>444.6</v>
      </c>
      <c r="AC18" s="53">
        <v>253.5</v>
      </c>
      <c r="AD18" s="54"/>
      <c r="AE18" s="53">
        <v>339.2</v>
      </c>
      <c r="AF18" s="53">
        <v>408.8</v>
      </c>
      <c r="AG18" s="55">
        <v>231.0</v>
      </c>
      <c r="AH18" s="54"/>
      <c r="AI18" s="53">
        <v>346.3</v>
      </c>
      <c r="AJ18" s="53">
        <v>451.8</v>
      </c>
      <c r="AK18" s="53">
        <v>265.2</v>
      </c>
      <c r="AL18" s="54"/>
      <c r="AM18" s="53">
        <v>337.7</v>
      </c>
      <c r="AN18" s="55">
        <v>446.0</v>
      </c>
      <c r="AO18" s="53">
        <v>252.2</v>
      </c>
      <c r="AP18" s="54"/>
      <c r="AQ18" s="53">
        <v>133.0</v>
      </c>
      <c r="AR18" s="54">
        <f t="shared" ref="AR18:AS18" si="21">F18</f>
        <v>63</v>
      </c>
      <c r="AS18" s="56">
        <f t="shared" si="21"/>
        <v>13.5</v>
      </c>
      <c r="AT18" s="54"/>
      <c r="AU18" s="54">
        <f t="shared" ref="AU18:AW18" si="22">L18</f>
        <v>138</v>
      </c>
      <c r="AV18" s="54">
        <f t="shared" si="22"/>
        <v>47</v>
      </c>
      <c r="AW18" s="54">
        <f t="shared" si="22"/>
        <v>7.4</v>
      </c>
      <c r="AX18" s="54"/>
      <c r="AY18" s="182">
        <f t="shared" si="6"/>
        <v>133</v>
      </c>
      <c r="AZ18" s="54"/>
      <c r="BA18" s="54"/>
      <c r="BB18" s="54"/>
      <c r="BC18" s="89"/>
      <c r="BD18" s="54"/>
      <c r="BE18" s="53">
        <v>0.0</v>
      </c>
      <c r="BF18" s="53">
        <v>0.0</v>
      </c>
      <c r="BG18" s="53">
        <v>0.0</v>
      </c>
      <c r="BH18" s="54"/>
      <c r="BI18" s="53">
        <v>22.0</v>
      </c>
      <c r="BJ18" s="53">
        <v>94.0</v>
      </c>
      <c r="BK18" s="53">
        <v>66.0</v>
      </c>
      <c r="BL18" s="89"/>
      <c r="BM18" s="58">
        <v>342.0</v>
      </c>
      <c r="BN18" s="58">
        <v>144.0</v>
      </c>
      <c r="BO18" s="58">
        <v>274.0</v>
      </c>
      <c r="BP18" s="58">
        <v>13.7</v>
      </c>
      <c r="BQ18" s="59"/>
      <c r="BR18" s="58">
        <v>6.0</v>
      </c>
      <c r="BS18" s="58">
        <v>57.0</v>
      </c>
      <c r="BT18" s="58">
        <v>55.0</v>
      </c>
      <c r="BU18" s="59">
        <f t="shared" si="7"/>
        <v>342</v>
      </c>
      <c r="BV18" s="58">
        <v>353.0</v>
      </c>
      <c r="BW18" s="58">
        <v>206.0</v>
      </c>
      <c r="BX18" s="58">
        <v>25.0</v>
      </c>
      <c r="BY18" s="58">
        <v>332.0</v>
      </c>
      <c r="BZ18" s="58">
        <v>373.0</v>
      </c>
      <c r="CA18" s="58">
        <v>206.0</v>
      </c>
      <c r="CB18" s="58">
        <v>23.0</v>
      </c>
      <c r="CC18" s="58" t="s">
        <v>94</v>
      </c>
      <c r="CD18" s="58" t="s">
        <v>94</v>
      </c>
      <c r="CE18" s="58" t="s">
        <v>94</v>
      </c>
      <c r="CF18" s="58" t="s">
        <v>94</v>
      </c>
      <c r="CG18" s="58">
        <v>336.0</v>
      </c>
      <c r="CH18" s="58">
        <v>432.0</v>
      </c>
      <c r="CI18" s="58">
        <v>257.0</v>
      </c>
      <c r="CJ18" s="58">
        <v>16.0</v>
      </c>
      <c r="CK18" s="58">
        <v>345.0</v>
      </c>
      <c r="CL18" s="58">
        <v>230.0</v>
      </c>
      <c r="CM18" s="58">
        <v>162.0</v>
      </c>
      <c r="CN18" s="58">
        <v>4.0</v>
      </c>
      <c r="CO18" s="58">
        <v>330.0</v>
      </c>
      <c r="CP18" s="58">
        <v>257.0</v>
      </c>
      <c r="CQ18" s="58">
        <v>127.0</v>
      </c>
      <c r="CR18" s="58">
        <v>5.0</v>
      </c>
      <c r="CS18" s="58">
        <v>333.0</v>
      </c>
      <c r="CT18" s="58">
        <v>250.0</v>
      </c>
      <c r="CU18" s="58">
        <v>156.0</v>
      </c>
      <c r="CV18" s="58">
        <v>73.0</v>
      </c>
      <c r="CW18" s="58">
        <v>336.0</v>
      </c>
      <c r="CX18" s="58">
        <v>230.0</v>
      </c>
      <c r="CY18" s="58">
        <v>118.0</v>
      </c>
      <c r="CZ18" s="58">
        <v>63.0</v>
      </c>
      <c r="DA18" s="58">
        <v>322.0</v>
      </c>
      <c r="DB18" s="58">
        <v>244.0</v>
      </c>
      <c r="DC18" s="58">
        <v>120.0</v>
      </c>
      <c r="DD18" s="58">
        <v>57.0</v>
      </c>
      <c r="DE18" s="59">
        <f t="shared" si="8"/>
        <v>144</v>
      </c>
      <c r="DF18" s="58">
        <v>35.0</v>
      </c>
      <c r="DG18" s="59">
        <f t="shared" ref="DG18:DH18" si="23">BO18</f>
        <v>274</v>
      </c>
      <c r="DH18" s="59">
        <f t="shared" si="23"/>
        <v>13.7</v>
      </c>
      <c r="DI18" s="59"/>
      <c r="DJ18" s="58">
        <v>7.0</v>
      </c>
      <c r="DK18" s="58">
        <v>56.0</v>
      </c>
      <c r="DL18" s="58">
        <v>52.0</v>
      </c>
      <c r="DM18" s="89"/>
      <c r="DN18" s="61">
        <v>336.0</v>
      </c>
      <c r="DO18" s="61">
        <v>139.0</v>
      </c>
      <c r="DP18" s="61">
        <v>40.56</v>
      </c>
      <c r="DQ18" s="61">
        <v>22.67</v>
      </c>
      <c r="DR18" s="61">
        <v>5.4</v>
      </c>
      <c r="DS18" s="61">
        <v>8.0</v>
      </c>
      <c r="DT18" s="61">
        <v>38.0</v>
      </c>
      <c r="DU18" s="62"/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339.0</v>
      </c>
      <c r="EF18" s="226">
        <v>136.0</v>
      </c>
      <c r="EG18" s="226">
        <v>71.0</v>
      </c>
      <c r="EH18" s="226">
        <v>3.0</v>
      </c>
      <c r="EI18" s="64"/>
      <c r="EJ18" s="226">
        <v>9.0</v>
      </c>
      <c r="EK18" s="226">
        <v>45.0</v>
      </c>
      <c r="EL18" s="226">
        <v>47.0</v>
      </c>
      <c r="EM18" s="226">
        <v>136.0</v>
      </c>
      <c r="EN18" s="226">
        <v>62.0</v>
      </c>
      <c r="EO18" s="226">
        <v>3.5</v>
      </c>
      <c r="EP18" s="64"/>
      <c r="EQ18" s="226">
        <v>9.0</v>
      </c>
      <c r="ER18" s="226">
        <v>45.0</v>
      </c>
      <c r="ES18" s="226">
        <v>48.0</v>
      </c>
      <c r="ET18" s="226">
        <v>337.0</v>
      </c>
      <c r="EU18" s="226">
        <v>0.0</v>
      </c>
      <c r="EV18" s="226">
        <v>0.0</v>
      </c>
      <c r="EW18" s="226">
        <v>0.0</v>
      </c>
      <c r="EX18" s="226">
        <v>336.0</v>
      </c>
      <c r="EY18" s="226">
        <v>260.0</v>
      </c>
      <c r="EZ18" s="226">
        <v>148.9</v>
      </c>
      <c r="FA18" s="226">
        <v>8.3</v>
      </c>
      <c r="FB18" s="226">
        <v>336.0</v>
      </c>
      <c r="FC18" s="226">
        <v>261.0</v>
      </c>
      <c r="FD18" s="226">
        <v>149.8</v>
      </c>
      <c r="FE18" s="226">
        <v>9.1</v>
      </c>
      <c r="FF18" s="226">
        <v>335.0</v>
      </c>
      <c r="FG18" s="226">
        <v>0.0</v>
      </c>
      <c r="FH18" s="226">
        <v>0.0</v>
      </c>
      <c r="FI18" s="226">
        <v>0.0</v>
      </c>
      <c r="FJ18" s="226">
        <v>339.0</v>
      </c>
      <c r="FK18" s="226">
        <v>246.0</v>
      </c>
      <c r="FL18" s="226">
        <v>140.7</v>
      </c>
      <c r="FM18" s="64"/>
      <c r="FN18" s="226">
        <v>339.0</v>
      </c>
      <c r="FO18" s="226">
        <v>263.0</v>
      </c>
      <c r="FP18" s="226">
        <v>140.7</v>
      </c>
      <c r="FQ18" s="226">
        <v>17.2</v>
      </c>
      <c r="FR18" s="226">
        <v>136.0</v>
      </c>
      <c r="FS18" s="64"/>
      <c r="FT18" s="226">
        <v>17.52</v>
      </c>
      <c r="FU18" s="64"/>
      <c r="FV18" s="226">
        <v>136.0</v>
      </c>
      <c r="FW18" s="64"/>
      <c r="FX18" s="64"/>
      <c r="FY18" s="64"/>
      <c r="FZ18" s="89"/>
      <c r="GA18" s="65">
        <v>338.0</v>
      </c>
      <c r="GB18" s="66">
        <v>423.5</v>
      </c>
      <c r="GC18" s="66">
        <v>262.41</v>
      </c>
      <c r="GD18" s="66">
        <v>21.61</v>
      </c>
      <c r="GE18" s="66">
        <v>338.0</v>
      </c>
      <c r="GF18" s="66">
        <v>448.41</v>
      </c>
      <c r="GG18" s="66">
        <v>258.81</v>
      </c>
      <c r="GH18" s="66">
        <v>26.22</v>
      </c>
      <c r="GI18" s="66">
        <v>338.0</v>
      </c>
      <c r="GJ18" s="66">
        <v>247.51</v>
      </c>
      <c r="GK18" s="66">
        <v>139.79</v>
      </c>
      <c r="GL18" s="66">
        <v>21.27</v>
      </c>
      <c r="GM18" s="66">
        <v>338.0</v>
      </c>
      <c r="GN18" s="66">
        <v>225.85</v>
      </c>
      <c r="GO18" s="66">
        <v>139.84</v>
      </c>
      <c r="GP18" s="66">
        <v>29.48</v>
      </c>
      <c r="GQ18" s="66">
        <v>338.0</v>
      </c>
      <c r="GR18" s="66">
        <v>191.23</v>
      </c>
      <c r="GS18" s="66">
        <v>120.36</v>
      </c>
      <c r="GT18" s="66">
        <v>4.44</v>
      </c>
      <c r="GU18" s="66">
        <v>338.0</v>
      </c>
      <c r="GV18" s="66">
        <v>209.7</v>
      </c>
      <c r="GW18" s="66">
        <v>119.86</v>
      </c>
      <c r="GX18" s="66">
        <v>0.0</v>
      </c>
      <c r="GY18" s="89"/>
      <c r="GZ18" s="98" t="s">
        <v>91</v>
      </c>
      <c r="HA18" s="99" t="s">
        <v>92</v>
      </c>
      <c r="HB18" s="98">
        <v>52.0</v>
      </c>
      <c r="HC18" s="97">
        <f t="shared" si="10"/>
        <v>2.6</v>
      </c>
      <c r="HD18" s="97">
        <f t="shared" si="11"/>
        <v>1.04</v>
      </c>
      <c r="HE18" s="98">
        <v>8.0</v>
      </c>
      <c r="HF18" s="99">
        <v>54.0</v>
      </c>
      <c r="HG18" s="99">
        <v>52.0</v>
      </c>
      <c r="HH18" s="98" t="s">
        <v>91</v>
      </c>
      <c r="HI18" s="99" t="s">
        <v>92</v>
      </c>
      <c r="HJ18" s="98">
        <v>115.0</v>
      </c>
      <c r="HK18" s="97">
        <f t="shared" si="12"/>
        <v>5.75</v>
      </c>
      <c r="HL18" s="97">
        <f t="shared" si="13"/>
        <v>2.3</v>
      </c>
      <c r="HM18" s="98">
        <v>5.0</v>
      </c>
      <c r="HN18" s="99">
        <v>56.0</v>
      </c>
      <c r="HO18" s="99">
        <v>56.0</v>
      </c>
      <c r="HP18" s="98" t="s">
        <v>91</v>
      </c>
      <c r="HQ18" s="99" t="s">
        <v>92</v>
      </c>
      <c r="HR18" s="98">
        <v>160.0</v>
      </c>
      <c r="HS18" s="97">
        <f t="shared" si="14"/>
        <v>8</v>
      </c>
      <c r="HT18" s="97">
        <f t="shared" si="15"/>
        <v>3.2</v>
      </c>
      <c r="HU18" s="98">
        <v>7.0</v>
      </c>
      <c r="HV18" s="99">
        <v>52.0</v>
      </c>
      <c r="HW18" s="99">
        <v>52.0</v>
      </c>
      <c r="HX18" s="89"/>
      <c r="HY18" s="147">
        <v>135.0</v>
      </c>
      <c r="HZ18" s="147">
        <v>33.0</v>
      </c>
      <c r="IA18" s="147">
        <v>128.0</v>
      </c>
      <c r="IB18" s="147">
        <v>6.4</v>
      </c>
      <c r="IC18" s="148"/>
      <c r="ID18" s="147">
        <v>2.0</v>
      </c>
      <c r="IE18" s="147">
        <v>58.0</v>
      </c>
      <c r="IF18" s="147">
        <v>40.0</v>
      </c>
      <c r="IG18" s="89"/>
      <c r="IH18" s="75">
        <v>140.0</v>
      </c>
      <c r="II18" s="75">
        <v>34.4</v>
      </c>
      <c r="IJ18" s="75">
        <v>101.0</v>
      </c>
      <c r="IK18" s="75">
        <v>5.3</v>
      </c>
      <c r="IL18" s="75">
        <v>5.9</v>
      </c>
      <c r="IM18" s="75">
        <v>6.0</v>
      </c>
      <c r="IN18" s="75">
        <v>43.0</v>
      </c>
      <c r="IO18" s="75">
        <v>42.0</v>
      </c>
      <c r="IP18" s="75">
        <v>140.0</v>
      </c>
      <c r="IQ18" s="75">
        <v>35.0</v>
      </c>
      <c r="IR18" s="75">
        <v>6.0</v>
      </c>
      <c r="IS18" s="75">
        <v>0.1</v>
      </c>
      <c r="IT18" s="75">
        <v>0.4</v>
      </c>
      <c r="IU18" s="75">
        <v>12.0</v>
      </c>
      <c r="IV18" s="75">
        <v>49.0</v>
      </c>
      <c r="IW18" s="75">
        <v>47.0</v>
      </c>
      <c r="IX18" s="89"/>
      <c r="IY18" s="76">
        <v>138.67</v>
      </c>
      <c r="IZ18" s="76">
        <v>34.54</v>
      </c>
      <c r="JA18" s="76">
        <v>396.2</v>
      </c>
      <c r="JB18" s="76">
        <v>19.81</v>
      </c>
      <c r="JC18" s="76">
        <v>6.52</v>
      </c>
      <c r="JD18" s="76">
        <v>3.0</v>
      </c>
      <c r="JE18" s="76">
        <v>62.64</v>
      </c>
      <c r="JF18" s="76">
        <v>44.33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136.0</v>
      </c>
      <c r="JQ18" s="78">
        <v>32.0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37.0</v>
      </c>
      <c r="JW18" s="78">
        <v>36.0</v>
      </c>
      <c r="JX18" s="78">
        <v>136.0</v>
      </c>
      <c r="JY18" s="78">
        <v>33.9</v>
      </c>
      <c r="JZ18" s="78">
        <v>109.0</v>
      </c>
      <c r="KA18" s="78">
        <v>6.0</v>
      </c>
      <c r="KB18" s="78">
        <v>2.0</v>
      </c>
      <c r="KC18" s="150">
        <v>2.0</v>
      </c>
      <c r="KD18" s="78">
        <v>44.0</v>
      </c>
      <c r="KE18" s="78">
        <v>43.0</v>
      </c>
      <c r="KF18" s="89"/>
      <c r="KG18" s="79">
        <v>136.0</v>
      </c>
      <c r="KH18" s="238">
        <v>33.0</v>
      </c>
      <c r="KI18" s="238">
        <v>97.0</v>
      </c>
      <c r="KJ18" s="238">
        <v>5.2</v>
      </c>
      <c r="KK18" s="79"/>
      <c r="KL18" s="79">
        <v>1.0</v>
      </c>
      <c r="KM18" s="79">
        <v>52.0</v>
      </c>
      <c r="KN18" s="79">
        <v>52.0</v>
      </c>
      <c r="KO18" s="79">
        <v>136.0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60.0</v>
      </c>
      <c r="KW18" s="89"/>
      <c r="KX18" s="81">
        <v>127.0</v>
      </c>
      <c r="KY18" s="81">
        <v>32.0</v>
      </c>
      <c r="KZ18" s="81">
        <v>261.0</v>
      </c>
      <c r="LA18" s="81">
        <v>12.8</v>
      </c>
      <c r="LB18" s="81">
        <v>0.0</v>
      </c>
      <c r="LC18" s="81">
        <v>3.0</v>
      </c>
      <c r="LD18" s="81">
        <v>50.0</v>
      </c>
      <c r="LE18" s="81">
        <v>51.0</v>
      </c>
      <c r="LF18" s="81">
        <v>127.0</v>
      </c>
      <c r="LG18" s="81">
        <v>32.0</v>
      </c>
      <c r="LH18" s="81">
        <v>357.0</v>
      </c>
      <c r="LI18" s="81">
        <v>17.5</v>
      </c>
      <c r="LJ18" s="81">
        <v>0.0</v>
      </c>
      <c r="LK18" s="81">
        <v>5.0</v>
      </c>
      <c r="LL18" s="81">
        <v>51.0</v>
      </c>
      <c r="LM18" s="81">
        <v>51.0</v>
      </c>
      <c r="LN18" s="89"/>
      <c r="LO18" s="83">
        <v>333.0</v>
      </c>
      <c r="LP18" s="82">
        <v>297.0</v>
      </c>
      <c r="LQ18" s="82">
        <v>162.0</v>
      </c>
      <c r="LR18" s="83">
        <v>68.0</v>
      </c>
      <c r="LS18" s="82">
        <v>323.0</v>
      </c>
      <c r="LT18" s="83">
        <v>61.0</v>
      </c>
      <c r="LU18" s="83">
        <v>12.2</v>
      </c>
      <c r="LV18" s="83">
        <v>139.0</v>
      </c>
      <c r="LW18" s="83">
        <v>114.0</v>
      </c>
      <c r="LX18" s="83">
        <v>56.0</v>
      </c>
      <c r="LY18" s="83">
        <v>51.0</v>
      </c>
      <c r="LZ18" s="83">
        <v>12.0</v>
      </c>
      <c r="MA18" s="83">
        <v>101.0</v>
      </c>
      <c r="MB18" s="83">
        <v>10.1</v>
      </c>
      <c r="MC18" s="83">
        <v>145.0</v>
      </c>
      <c r="MD18" s="83">
        <v>183.0</v>
      </c>
      <c r="ME18" s="83">
        <v>74.0</v>
      </c>
      <c r="MF18" s="83">
        <v>59.0</v>
      </c>
      <c r="MG18" s="83">
        <v>12.0</v>
      </c>
      <c r="MH18" s="83">
        <v>0.0</v>
      </c>
      <c r="MI18" s="83">
        <v>0.0</v>
      </c>
      <c r="MJ18" s="83">
        <v>121.0</v>
      </c>
      <c r="MK18" s="83">
        <v>0.0</v>
      </c>
      <c r="ML18" s="83">
        <v>44.0</v>
      </c>
      <c r="MM18" s="83">
        <v>43.0</v>
      </c>
      <c r="MN18" s="83">
        <v>5.0</v>
      </c>
      <c r="MO18" s="86"/>
      <c r="MP18" s="87"/>
      <c r="MQ18" s="87"/>
      <c r="MR18" s="87"/>
      <c r="MS18" s="87"/>
      <c r="MT18" s="83">
        <v>3.2</v>
      </c>
      <c r="MU18" s="83">
        <v>1.6</v>
      </c>
      <c r="MV18" s="83">
        <v>55.0</v>
      </c>
      <c r="MW18" s="83">
        <v>36.0</v>
      </c>
      <c r="MX18" s="83">
        <v>42.0</v>
      </c>
      <c r="MY18" s="88" t="s">
        <v>96</v>
      </c>
      <c r="MZ18" s="83">
        <v>5.0</v>
      </c>
      <c r="NA18" s="87"/>
      <c r="NB18" s="83">
        <v>13.8</v>
      </c>
      <c r="NC18" s="83">
        <v>4.8</v>
      </c>
      <c r="ND18" s="83">
        <v>247.0</v>
      </c>
      <c r="NE18" s="83">
        <v>34.0</v>
      </c>
      <c r="NF18" s="83">
        <v>45.0</v>
      </c>
      <c r="NG18" s="83">
        <v>44.0</v>
      </c>
      <c r="NH18" s="83">
        <v>5.0</v>
      </c>
      <c r="NI18" s="87"/>
      <c r="NJ18" s="83">
        <v>0.0</v>
      </c>
      <c r="NK18" s="83">
        <v>0.0</v>
      </c>
      <c r="NL18" s="83">
        <v>0.0</v>
      </c>
      <c r="NM18" s="83">
        <v>35.0</v>
      </c>
      <c r="NN18" s="83">
        <v>47.0</v>
      </c>
      <c r="NO18" s="83">
        <v>51.0</v>
      </c>
      <c r="NP18" s="83">
        <v>4.0</v>
      </c>
    </row>
    <row r="19" ht="14.25" customHeight="1">
      <c r="A19" s="49">
        <v>0.25</v>
      </c>
      <c r="B19" s="50"/>
      <c r="C19" s="51">
        <v>50.06</v>
      </c>
      <c r="D19" s="52">
        <v>336.0</v>
      </c>
      <c r="E19" s="53">
        <v>134.0</v>
      </c>
      <c r="F19" s="53">
        <v>59.0</v>
      </c>
      <c r="G19" s="53">
        <v>12.7</v>
      </c>
      <c r="H19" s="54"/>
      <c r="I19" s="53">
        <v>6.0</v>
      </c>
      <c r="J19" s="53">
        <v>49.0</v>
      </c>
      <c r="K19" s="53">
        <v>48.0</v>
      </c>
      <c r="L19" s="53">
        <v>138.0</v>
      </c>
      <c r="M19" s="53">
        <v>54.0</v>
      </c>
      <c r="N19" s="53">
        <v>10.7</v>
      </c>
      <c r="O19" s="54"/>
      <c r="P19" s="53">
        <v>6.0</v>
      </c>
      <c r="Q19" s="53">
        <v>57.0</v>
      </c>
      <c r="R19" s="53">
        <v>51.0</v>
      </c>
      <c r="S19" s="53">
        <v>340.1</v>
      </c>
      <c r="T19" s="53">
        <v>318.5</v>
      </c>
      <c r="U19" s="53">
        <v>183.3</v>
      </c>
      <c r="V19" s="54"/>
      <c r="W19" s="53">
        <v>335.7</v>
      </c>
      <c r="X19" s="53">
        <v>274.8</v>
      </c>
      <c r="Y19" s="53">
        <v>144.4</v>
      </c>
      <c r="Z19" s="54"/>
      <c r="AA19" s="53">
        <v>340.7</v>
      </c>
      <c r="AB19" s="53">
        <v>420.7</v>
      </c>
      <c r="AC19" s="53">
        <v>240.8</v>
      </c>
      <c r="AD19" s="54"/>
      <c r="AE19" s="53">
        <v>340.7</v>
      </c>
      <c r="AF19" s="53">
        <v>386.1</v>
      </c>
      <c r="AG19" s="53">
        <v>218.7</v>
      </c>
      <c r="AH19" s="54"/>
      <c r="AI19" s="53">
        <v>347.5</v>
      </c>
      <c r="AJ19" s="53">
        <v>446.5</v>
      </c>
      <c r="AK19" s="53">
        <v>262.5</v>
      </c>
      <c r="AL19" s="54"/>
      <c r="AM19" s="53">
        <v>338.3</v>
      </c>
      <c r="AN19" s="53">
        <v>460.9</v>
      </c>
      <c r="AO19" s="53">
        <v>250.8</v>
      </c>
      <c r="AP19" s="54"/>
      <c r="AQ19" s="53">
        <v>134.0</v>
      </c>
      <c r="AR19" s="54">
        <f t="shared" ref="AR19:AS19" si="24">F19</f>
        <v>59</v>
      </c>
      <c r="AS19" s="56">
        <f t="shared" si="24"/>
        <v>12.7</v>
      </c>
      <c r="AT19" s="54"/>
      <c r="AU19" s="54">
        <f t="shared" ref="AU19:AW19" si="25">L19</f>
        <v>138</v>
      </c>
      <c r="AV19" s="54">
        <f t="shared" si="25"/>
        <v>54</v>
      </c>
      <c r="AW19" s="54">
        <f t="shared" si="25"/>
        <v>10.7</v>
      </c>
      <c r="AX19" s="54"/>
      <c r="AY19" s="182">
        <f t="shared" si="6"/>
        <v>134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94.0</v>
      </c>
      <c r="BK19" s="53">
        <v>66.0</v>
      </c>
      <c r="BL19" s="89"/>
      <c r="BM19" s="58">
        <v>340.0</v>
      </c>
      <c r="BN19" s="58">
        <v>144.0</v>
      </c>
      <c r="BO19" s="58">
        <v>312.0</v>
      </c>
      <c r="BP19" s="58">
        <v>15.6</v>
      </c>
      <c r="BQ19" s="59"/>
      <c r="BR19" s="58">
        <v>6.0</v>
      </c>
      <c r="BS19" s="58">
        <v>57.0</v>
      </c>
      <c r="BT19" s="58">
        <v>55.0</v>
      </c>
      <c r="BU19" s="59">
        <f t="shared" si="7"/>
        <v>340</v>
      </c>
      <c r="BV19" s="58">
        <v>353.0</v>
      </c>
      <c r="BW19" s="58">
        <v>206.0</v>
      </c>
      <c r="BX19" s="58">
        <v>27.0</v>
      </c>
      <c r="BY19" s="58">
        <v>333.0</v>
      </c>
      <c r="BZ19" s="58">
        <v>373.0</v>
      </c>
      <c r="CA19" s="58">
        <v>207.0</v>
      </c>
      <c r="CB19" s="58">
        <v>24.0</v>
      </c>
      <c r="CC19" s="58" t="s">
        <v>94</v>
      </c>
      <c r="CD19" s="58" t="s">
        <v>94</v>
      </c>
      <c r="CE19" s="58" t="s">
        <v>94</v>
      </c>
      <c r="CF19" s="58" t="s">
        <v>94</v>
      </c>
      <c r="CG19" s="58">
        <v>332.0</v>
      </c>
      <c r="CH19" s="58">
        <v>443.0</v>
      </c>
      <c r="CI19" s="58">
        <v>245.0</v>
      </c>
      <c r="CJ19" s="58">
        <v>18.0</v>
      </c>
      <c r="CK19" s="58">
        <v>345.0</v>
      </c>
      <c r="CL19" s="58">
        <v>246.0</v>
      </c>
      <c r="CM19" s="58">
        <v>136.0</v>
      </c>
      <c r="CN19" s="58">
        <v>6.0</v>
      </c>
      <c r="CO19" s="58">
        <v>330.0</v>
      </c>
      <c r="CP19" s="58">
        <v>260.0</v>
      </c>
      <c r="CQ19" s="58">
        <v>128.0</v>
      </c>
      <c r="CR19" s="58">
        <v>3.0</v>
      </c>
      <c r="CS19" s="58">
        <v>333.0</v>
      </c>
      <c r="CT19" s="58">
        <v>259.0</v>
      </c>
      <c r="CU19" s="58">
        <v>159.0</v>
      </c>
      <c r="CV19" s="58">
        <v>78.0</v>
      </c>
      <c r="CW19" s="58">
        <v>336.0</v>
      </c>
      <c r="CX19" s="58">
        <v>234.0</v>
      </c>
      <c r="CY19" s="58">
        <v>111.0</v>
      </c>
      <c r="CZ19" s="58">
        <v>66.0</v>
      </c>
      <c r="DA19" s="58">
        <v>322.0</v>
      </c>
      <c r="DB19" s="58">
        <v>239.0</v>
      </c>
      <c r="DC19" s="58">
        <v>113.0</v>
      </c>
      <c r="DD19" s="58">
        <v>63.0</v>
      </c>
      <c r="DE19" s="59">
        <f t="shared" si="8"/>
        <v>144</v>
      </c>
      <c r="DF19" s="58">
        <v>35.0</v>
      </c>
      <c r="DG19" s="59">
        <f t="shared" ref="DG19:DH19" si="26">BO19</f>
        <v>312</v>
      </c>
      <c r="DH19" s="59">
        <f t="shared" si="26"/>
        <v>15.6</v>
      </c>
      <c r="DI19" s="59"/>
      <c r="DJ19" s="58">
        <v>7.0</v>
      </c>
      <c r="DK19" s="58">
        <v>56.0</v>
      </c>
      <c r="DL19" s="58">
        <v>53.0</v>
      </c>
      <c r="DM19" s="89"/>
      <c r="DN19" s="61">
        <v>337.0</v>
      </c>
      <c r="DO19" s="61">
        <v>139.0</v>
      </c>
      <c r="DP19" s="61">
        <v>46.4</v>
      </c>
      <c r="DQ19" s="61">
        <v>25.9</v>
      </c>
      <c r="DR19" s="61">
        <v>7.4</v>
      </c>
      <c r="DS19" s="61">
        <v>8.0</v>
      </c>
      <c r="DT19" s="61">
        <v>38.0</v>
      </c>
      <c r="DU19" s="61">
        <v>44.0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340.0</v>
      </c>
      <c r="EF19" s="226">
        <v>136.0</v>
      </c>
      <c r="EG19" s="226">
        <v>71.0</v>
      </c>
      <c r="EH19" s="226">
        <v>3.0</v>
      </c>
      <c r="EI19" s="64"/>
      <c r="EJ19" s="226">
        <v>9.0</v>
      </c>
      <c r="EK19" s="226">
        <v>45.0</v>
      </c>
      <c r="EL19" s="226">
        <v>47.0</v>
      </c>
      <c r="EM19" s="226">
        <v>136.0</v>
      </c>
      <c r="EN19" s="226">
        <v>79.0</v>
      </c>
      <c r="EO19" s="226">
        <v>3.5</v>
      </c>
      <c r="EP19" s="64"/>
      <c r="EQ19" s="226">
        <v>9.0</v>
      </c>
      <c r="ER19" s="226">
        <v>45.0</v>
      </c>
      <c r="ES19" s="226">
        <v>48.0</v>
      </c>
      <c r="ET19" s="226">
        <v>338.0</v>
      </c>
      <c r="EU19" s="226">
        <v>0.0</v>
      </c>
      <c r="EV19" s="226">
        <v>0.0</v>
      </c>
      <c r="EW19" s="226">
        <v>0.0</v>
      </c>
      <c r="EX19" s="226">
        <v>337.0</v>
      </c>
      <c r="EY19" s="226">
        <v>259.0</v>
      </c>
      <c r="EZ19" s="226">
        <v>149.0</v>
      </c>
      <c r="FA19" s="226">
        <v>8.2</v>
      </c>
      <c r="FB19" s="226">
        <v>337.0</v>
      </c>
      <c r="FC19" s="226">
        <v>261.0</v>
      </c>
      <c r="FD19" s="226">
        <v>149.9</v>
      </c>
      <c r="FE19" s="226">
        <v>10.5</v>
      </c>
      <c r="FF19" s="226">
        <v>336.0</v>
      </c>
      <c r="FG19" s="226">
        <v>0.0</v>
      </c>
      <c r="FH19" s="226">
        <v>0.0</v>
      </c>
      <c r="FI19" s="226">
        <v>0.0</v>
      </c>
      <c r="FJ19" s="226">
        <v>340.0</v>
      </c>
      <c r="FK19" s="226">
        <v>242.0</v>
      </c>
      <c r="FL19" s="226">
        <v>138.8</v>
      </c>
      <c r="FM19" s="64"/>
      <c r="FN19" s="226">
        <v>340.0</v>
      </c>
      <c r="FO19" s="226">
        <v>258.0</v>
      </c>
      <c r="FP19" s="226">
        <v>138.8</v>
      </c>
      <c r="FQ19" s="226">
        <v>16.1</v>
      </c>
      <c r="FR19" s="226">
        <v>136.0</v>
      </c>
      <c r="FS19" s="64"/>
      <c r="FT19" s="226">
        <v>19.13</v>
      </c>
      <c r="FU19" s="64"/>
      <c r="FV19" s="226">
        <v>136.0</v>
      </c>
      <c r="FW19" s="64"/>
      <c r="FX19" s="64"/>
      <c r="FY19" s="64"/>
      <c r="FZ19" s="89"/>
      <c r="GA19" s="65">
        <v>339.0</v>
      </c>
      <c r="GB19" s="66">
        <v>417.79</v>
      </c>
      <c r="GC19" s="94">
        <v>253.78</v>
      </c>
      <c r="GD19" s="66">
        <v>17.59</v>
      </c>
      <c r="GE19" s="66">
        <v>339.0</v>
      </c>
      <c r="GF19" s="66">
        <v>435.22</v>
      </c>
      <c r="GG19" s="66">
        <v>250.1</v>
      </c>
      <c r="GH19" s="66">
        <v>21.61</v>
      </c>
      <c r="GI19" s="66">
        <v>339.0</v>
      </c>
      <c r="GJ19" s="66">
        <v>244.72</v>
      </c>
      <c r="GK19" s="66">
        <v>139.12</v>
      </c>
      <c r="GL19" s="66">
        <v>21.94</v>
      </c>
      <c r="GM19" s="66">
        <v>339.0</v>
      </c>
      <c r="GN19" s="66">
        <v>225.38</v>
      </c>
      <c r="GO19" s="66">
        <v>138.97</v>
      </c>
      <c r="GP19" s="66">
        <v>29.4</v>
      </c>
      <c r="GQ19" s="66">
        <v>339.0</v>
      </c>
      <c r="GR19" s="66">
        <v>181.56</v>
      </c>
      <c r="GS19" s="66">
        <v>115.0</v>
      </c>
      <c r="GT19" s="66">
        <v>8.04</v>
      </c>
      <c r="GU19" s="66">
        <v>339.0</v>
      </c>
      <c r="GV19" s="66">
        <v>201.2</v>
      </c>
      <c r="GW19" s="66">
        <v>114.92</v>
      </c>
      <c r="GX19" s="66">
        <v>6.45</v>
      </c>
      <c r="GY19" s="89"/>
      <c r="GZ19" s="98" t="s">
        <v>91</v>
      </c>
      <c r="HA19" s="99" t="s">
        <v>92</v>
      </c>
      <c r="HB19" s="98">
        <v>49.0</v>
      </c>
      <c r="HC19" s="97">
        <f t="shared" si="10"/>
        <v>2.45</v>
      </c>
      <c r="HD19" s="97">
        <f t="shared" si="11"/>
        <v>0.98</v>
      </c>
      <c r="HE19" s="98">
        <v>8.0</v>
      </c>
      <c r="HF19" s="99">
        <v>54.0</v>
      </c>
      <c r="HG19" s="99">
        <v>52.0</v>
      </c>
      <c r="HH19" s="98" t="s">
        <v>91</v>
      </c>
      <c r="HI19" s="99" t="s">
        <v>92</v>
      </c>
      <c r="HJ19" s="98">
        <v>70.0</v>
      </c>
      <c r="HK19" s="97">
        <f t="shared" si="12"/>
        <v>3.5</v>
      </c>
      <c r="HL19" s="97">
        <f t="shared" si="13"/>
        <v>1.4</v>
      </c>
      <c r="HM19" s="98">
        <v>5.0</v>
      </c>
      <c r="HN19" s="99">
        <v>56.0</v>
      </c>
      <c r="HO19" s="99">
        <v>56.0</v>
      </c>
      <c r="HP19" s="98" t="s">
        <v>91</v>
      </c>
      <c r="HQ19" s="99" t="s">
        <v>92</v>
      </c>
      <c r="HR19" s="98">
        <v>146.0</v>
      </c>
      <c r="HS19" s="97">
        <f t="shared" si="14"/>
        <v>7.3</v>
      </c>
      <c r="HT19" s="97">
        <f t="shared" si="15"/>
        <v>2.92</v>
      </c>
      <c r="HU19" s="98">
        <v>7.0</v>
      </c>
      <c r="HV19" s="99">
        <v>52.0</v>
      </c>
      <c r="HW19" s="99">
        <v>52.0</v>
      </c>
      <c r="HX19" s="89"/>
      <c r="HY19" s="147">
        <v>135.0</v>
      </c>
      <c r="HZ19" s="147">
        <v>33.0</v>
      </c>
      <c r="IA19" s="147">
        <v>120.0</v>
      </c>
      <c r="IB19" s="147">
        <v>6.0</v>
      </c>
      <c r="IC19" s="148"/>
      <c r="ID19" s="147">
        <v>2.0</v>
      </c>
      <c r="IE19" s="147">
        <v>58.0</v>
      </c>
      <c r="IF19" s="147">
        <v>40.0</v>
      </c>
      <c r="IG19" s="89"/>
      <c r="IH19" s="75">
        <v>139.0</v>
      </c>
      <c r="II19" s="75">
        <v>33.7</v>
      </c>
      <c r="IJ19" s="75">
        <v>198.0</v>
      </c>
      <c r="IK19" s="75">
        <v>10.4</v>
      </c>
      <c r="IL19" s="75">
        <v>11.3</v>
      </c>
      <c r="IM19" s="75">
        <v>6.0</v>
      </c>
      <c r="IN19" s="75">
        <v>43.0</v>
      </c>
      <c r="IO19" s="75">
        <v>42.0</v>
      </c>
      <c r="IP19" s="75">
        <v>139.0</v>
      </c>
      <c r="IQ19" s="75">
        <v>34.5</v>
      </c>
      <c r="IR19" s="75">
        <v>5.0</v>
      </c>
      <c r="IS19" s="75">
        <v>0.1</v>
      </c>
      <c r="IT19" s="75">
        <v>0.3</v>
      </c>
      <c r="IU19" s="75">
        <v>12.0</v>
      </c>
      <c r="IV19" s="75">
        <v>49.0</v>
      </c>
      <c r="IW19" s="75">
        <v>47.0</v>
      </c>
      <c r="IX19" s="89"/>
      <c r="IY19" s="76">
        <v>138.52</v>
      </c>
      <c r="IZ19" s="76">
        <v>34.46</v>
      </c>
      <c r="JA19" s="76">
        <v>454.4</v>
      </c>
      <c r="JB19" s="76">
        <v>22.72</v>
      </c>
      <c r="JC19" s="76">
        <v>7.54</v>
      </c>
      <c r="JD19" s="76">
        <v>3.0</v>
      </c>
      <c r="JE19" s="76">
        <v>66.63</v>
      </c>
      <c r="JF19" s="76">
        <v>47.32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136.0</v>
      </c>
      <c r="JQ19" s="78">
        <v>32.0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38.0</v>
      </c>
      <c r="JW19" s="78">
        <v>38.0</v>
      </c>
      <c r="JX19" s="78">
        <v>136.0</v>
      </c>
      <c r="JY19" s="78">
        <v>33.9</v>
      </c>
      <c r="JZ19" s="78">
        <v>129.0</v>
      </c>
      <c r="KA19" s="78">
        <v>7.2</v>
      </c>
      <c r="KB19" s="78">
        <v>2.2</v>
      </c>
      <c r="KC19" s="150">
        <v>2.0</v>
      </c>
      <c r="KD19" s="78">
        <v>45.0</v>
      </c>
      <c r="KE19" s="78">
        <v>44.0</v>
      </c>
      <c r="KF19" s="89"/>
      <c r="KG19" s="79">
        <v>136.0</v>
      </c>
      <c r="KH19" s="238">
        <v>33.0</v>
      </c>
      <c r="KI19" s="238">
        <v>112.0</v>
      </c>
      <c r="KJ19" s="238">
        <v>6.1</v>
      </c>
      <c r="KK19" s="79"/>
      <c r="KL19" s="79">
        <v>1.0</v>
      </c>
      <c r="KM19" s="79">
        <v>52.0</v>
      </c>
      <c r="KN19" s="79">
        <v>52.0</v>
      </c>
      <c r="KO19" s="79">
        <v>136.0</v>
      </c>
      <c r="KP19" s="235">
        <v>33.0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60.0</v>
      </c>
      <c r="KW19" s="89"/>
      <c r="KX19" s="81">
        <v>127.0</v>
      </c>
      <c r="KY19" s="81">
        <v>32.0</v>
      </c>
      <c r="KZ19" s="81">
        <v>280.0</v>
      </c>
      <c r="LA19" s="81">
        <v>13.7</v>
      </c>
      <c r="LB19" s="81">
        <v>0.0</v>
      </c>
      <c r="LC19" s="81">
        <v>3.0</v>
      </c>
      <c r="LD19" s="81">
        <v>50.0</v>
      </c>
      <c r="LE19" s="81">
        <v>51.0</v>
      </c>
      <c r="LF19" s="81">
        <v>127.0</v>
      </c>
      <c r="LG19" s="81">
        <v>32.0</v>
      </c>
      <c r="LH19" s="81">
        <v>380.0</v>
      </c>
      <c r="LI19" s="81">
        <v>18.6</v>
      </c>
      <c r="LJ19" s="81">
        <v>0.0</v>
      </c>
      <c r="LK19" s="81">
        <v>5.0</v>
      </c>
      <c r="LL19" s="81">
        <v>51.0</v>
      </c>
      <c r="LM19" s="81">
        <v>51.0</v>
      </c>
      <c r="LN19" s="89"/>
      <c r="LO19" s="83">
        <v>332.0</v>
      </c>
      <c r="LP19" s="82">
        <v>303.0</v>
      </c>
      <c r="LQ19" s="82">
        <v>166.0</v>
      </c>
      <c r="LR19" s="83">
        <v>67.0</v>
      </c>
      <c r="LS19" s="82">
        <v>320.0</v>
      </c>
      <c r="LT19" s="83">
        <v>63.0</v>
      </c>
      <c r="LU19" s="83">
        <v>12.7</v>
      </c>
      <c r="LV19" s="83">
        <v>139.0</v>
      </c>
      <c r="LW19" s="83">
        <v>117.0</v>
      </c>
      <c r="LX19" s="83">
        <v>56.0</v>
      </c>
      <c r="LY19" s="83">
        <v>50.0</v>
      </c>
      <c r="LZ19" s="83">
        <v>12.0</v>
      </c>
      <c r="MA19" s="83">
        <v>103.0</v>
      </c>
      <c r="MB19" s="83">
        <v>10.0</v>
      </c>
      <c r="MC19" s="83">
        <v>144.0</v>
      </c>
      <c r="MD19" s="83">
        <v>186.0</v>
      </c>
      <c r="ME19" s="83">
        <v>74.0</v>
      </c>
      <c r="MF19" s="83">
        <v>59.0</v>
      </c>
      <c r="MG19" s="83">
        <v>12.0</v>
      </c>
      <c r="MH19" s="83">
        <v>0.0</v>
      </c>
      <c r="MI19" s="83">
        <v>0.0</v>
      </c>
      <c r="MJ19" s="83">
        <v>121.0</v>
      </c>
      <c r="MK19" s="83">
        <v>0.0</v>
      </c>
      <c r="ML19" s="83">
        <v>44.0</v>
      </c>
      <c r="MM19" s="83">
        <v>43.0</v>
      </c>
      <c r="MN19" s="83">
        <v>5.0</v>
      </c>
      <c r="MO19" s="86"/>
      <c r="MP19" s="87"/>
      <c r="MQ19" s="87"/>
      <c r="MR19" s="87"/>
      <c r="MS19" s="87"/>
      <c r="MT19" s="83">
        <v>3.9</v>
      </c>
      <c r="MU19" s="83">
        <v>2.0</v>
      </c>
      <c r="MV19" s="83">
        <v>66.0</v>
      </c>
      <c r="MW19" s="83">
        <v>36.0</v>
      </c>
      <c r="MX19" s="83">
        <v>42.0</v>
      </c>
      <c r="MY19" s="88" t="s">
        <v>96</v>
      </c>
      <c r="MZ19" s="83">
        <v>5.0</v>
      </c>
      <c r="NA19" s="87"/>
      <c r="NB19" s="83">
        <v>15.2</v>
      </c>
      <c r="NC19" s="83">
        <v>5.0</v>
      </c>
      <c r="ND19" s="83">
        <v>271.0</v>
      </c>
      <c r="NE19" s="83">
        <v>34.0</v>
      </c>
      <c r="NF19" s="83">
        <v>45.0</v>
      </c>
      <c r="NG19" s="83">
        <v>44.0</v>
      </c>
      <c r="NH19" s="83">
        <v>5.0</v>
      </c>
      <c r="NI19" s="87"/>
      <c r="NJ19" s="83">
        <v>0.0</v>
      </c>
      <c r="NK19" s="83">
        <v>0.0</v>
      </c>
      <c r="NL19" s="83">
        <v>0.0</v>
      </c>
      <c r="NM19" s="83">
        <v>35.0</v>
      </c>
      <c r="NN19" s="83">
        <v>47.0</v>
      </c>
      <c r="NO19" s="83">
        <v>51.0</v>
      </c>
      <c r="NP19" s="83">
        <v>4.0</v>
      </c>
    </row>
    <row r="20" ht="14.25" customHeight="1">
      <c r="A20" s="49">
        <v>0.291666666666667</v>
      </c>
      <c r="B20" s="50"/>
      <c r="C20" s="51">
        <v>50.09</v>
      </c>
      <c r="D20" s="52">
        <v>336.0</v>
      </c>
      <c r="E20" s="53">
        <v>134.0</v>
      </c>
      <c r="F20" s="53">
        <v>36.0</v>
      </c>
      <c r="G20" s="53">
        <v>7.7</v>
      </c>
      <c r="H20" s="54"/>
      <c r="I20" s="53">
        <v>6.0</v>
      </c>
      <c r="J20" s="53">
        <v>49.0</v>
      </c>
      <c r="K20" s="53">
        <v>48.0</v>
      </c>
      <c r="L20" s="53">
        <v>139.0</v>
      </c>
      <c r="M20" s="53">
        <v>59.0</v>
      </c>
      <c r="N20" s="53">
        <v>14.6</v>
      </c>
      <c r="O20" s="54"/>
      <c r="P20" s="53">
        <v>6.0</v>
      </c>
      <c r="Q20" s="53">
        <v>57.0</v>
      </c>
      <c r="R20" s="53">
        <v>40.0</v>
      </c>
      <c r="S20" s="53">
        <v>341.1</v>
      </c>
      <c r="T20" s="53">
        <v>344.0</v>
      </c>
      <c r="U20" s="53">
        <v>194.2</v>
      </c>
      <c r="V20" s="54"/>
      <c r="W20" s="53">
        <v>336.6</v>
      </c>
      <c r="X20" s="53">
        <v>298.7</v>
      </c>
      <c r="Y20" s="53">
        <v>155.5</v>
      </c>
      <c r="Z20" s="54"/>
      <c r="AA20" s="53">
        <v>340.6</v>
      </c>
      <c r="AB20" s="53">
        <v>407.7</v>
      </c>
      <c r="AC20" s="53">
        <v>233.1</v>
      </c>
      <c r="AD20" s="54"/>
      <c r="AE20" s="53">
        <v>340.2</v>
      </c>
      <c r="AF20" s="53">
        <v>374.8</v>
      </c>
      <c r="AG20" s="53">
        <v>212.4</v>
      </c>
      <c r="AH20" s="54"/>
      <c r="AI20" s="53">
        <v>347.5</v>
      </c>
      <c r="AJ20" s="53">
        <v>455.4</v>
      </c>
      <c r="AK20" s="53">
        <v>268.4</v>
      </c>
      <c r="AL20" s="54"/>
      <c r="AM20" s="53">
        <v>339.2</v>
      </c>
      <c r="AN20" s="53">
        <v>466.2</v>
      </c>
      <c r="AO20" s="53">
        <v>254.8</v>
      </c>
      <c r="AP20" s="54"/>
      <c r="AQ20" s="53">
        <v>134.0</v>
      </c>
      <c r="AR20" s="54">
        <f t="shared" ref="AR20:AS20" si="27">F20</f>
        <v>36</v>
      </c>
      <c r="AS20" s="56">
        <f t="shared" si="27"/>
        <v>7.7</v>
      </c>
      <c r="AT20" s="54"/>
      <c r="AU20" s="54">
        <f t="shared" ref="AU20:AW20" si="28">L20</f>
        <v>139</v>
      </c>
      <c r="AV20" s="54">
        <f t="shared" si="28"/>
        <v>59</v>
      </c>
      <c r="AW20" s="54">
        <f t="shared" si="28"/>
        <v>14.6</v>
      </c>
      <c r="AX20" s="54"/>
      <c r="AY20" s="182">
        <f t="shared" si="6"/>
        <v>134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94.0</v>
      </c>
      <c r="BK20" s="53">
        <v>66.0</v>
      </c>
      <c r="BL20" s="89"/>
      <c r="BM20" s="58">
        <v>340.0</v>
      </c>
      <c r="BN20" s="58">
        <v>144.0</v>
      </c>
      <c r="BO20" s="58">
        <v>258.0</v>
      </c>
      <c r="BP20" s="58">
        <v>12.9</v>
      </c>
      <c r="BQ20" s="59"/>
      <c r="BR20" s="58">
        <v>6.0</v>
      </c>
      <c r="BS20" s="58">
        <v>55.0</v>
      </c>
      <c r="BT20" s="58">
        <v>55.0</v>
      </c>
      <c r="BU20" s="59">
        <f t="shared" si="7"/>
        <v>340</v>
      </c>
      <c r="BV20" s="58">
        <v>358.0</v>
      </c>
      <c r="BW20" s="58">
        <v>206.0</v>
      </c>
      <c r="BX20" s="58">
        <v>31.0</v>
      </c>
      <c r="BY20" s="58">
        <v>333.0</v>
      </c>
      <c r="BZ20" s="58">
        <v>378.0</v>
      </c>
      <c r="CA20" s="58">
        <v>208.0</v>
      </c>
      <c r="CB20" s="58">
        <v>28.0</v>
      </c>
      <c r="CC20" s="58" t="s">
        <v>94</v>
      </c>
      <c r="CD20" s="58" t="s">
        <v>94</v>
      </c>
      <c r="CE20" s="58" t="s">
        <v>94</v>
      </c>
      <c r="CF20" s="58" t="s">
        <v>94</v>
      </c>
      <c r="CG20" s="58">
        <v>336.0</v>
      </c>
      <c r="CH20" s="58">
        <v>463.0</v>
      </c>
      <c r="CI20" s="58">
        <v>268.0</v>
      </c>
      <c r="CJ20" s="58">
        <v>15.0</v>
      </c>
      <c r="CK20" s="58">
        <v>350.0</v>
      </c>
      <c r="CL20" s="58">
        <v>242.0</v>
      </c>
      <c r="CM20" s="58">
        <v>144.0</v>
      </c>
      <c r="CN20" s="58">
        <v>8.0</v>
      </c>
      <c r="CO20" s="58">
        <v>330.0</v>
      </c>
      <c r="CP20" s="58">
        <v>270.0</v>
      </c>
      <c r="CQ20" s="58">
        <v>134.0</v>
      </c>
      <c r="CR20" s="58">
        <v>6.0</v>
      </c>
      <c r="CS20" s="58">
        <v>337.0</v>
      </c>
      <c r="CT20" s="58">
        <v>254.0</v>
      </c>
      <c r="CU20" s="58">
        <v>147.0</v>
      </c>
      <c r="CV20" s="58">
        <v>77.0</v>
      </c>
      <c r="CW20" s="58">
        <v>336.0</v>
      </c>
      <c r="CX20" s="58">
        <v>243.0</v>
      </c>
      <c r="CY20" s="58">
        <v>117.0</v>
      </c>
      <c r="CZ20" s="58">
        <v>68.0</v>
      </c>
      <c r="DA20" s="58">
        <v>322.0</v>
      </c>
      <c r="DB20" s="58">
        <v>247.0</v>
      </c>
      <c r="DC20" s="58">
        <v>117.0</v>
      </c>
      <c r="DD20" s="58">
        <v>63.0</v>
      </c>
      <c r="DE20" s="59">
        <f t="shared" si="8"/>
        <v>144</v>
      </c>
      <c r="DF20" s="58">
        <v>34.5</v>
      </c>
      <c r="DG20" s="59">
        <f t="shared" ref="DG20:DH20" si="29">BO20</f>
        <v>258</v>
      </c>
      <c r="DH20" s="59">
        <f t="shared" si="29"/>
        <v>12.9</v>
      </c>
      <c r="DI20" s="59"/>
      <c r="DJ20" s="58">
        <v>7.0</v>
      </c>
      <c r="DK20" s="58">
        <v>62.0</v>
      </c>
      <c r="DL20" s="58">
        <v>53.0</v>
      </c>
      <c r="DM20" s="89"/>
      <c r="DN20" s="61">
        <v>337.0</v>
      </c>
      <c r="DO20" s="61">
        <v>140.0</v>
      </c>
      <c r="DP20" s="61">
        <v>25.97</v>
      </c>
      <c r="DQ20" s="61">
        <v>14.88</v>
      </c>
      <c r="DR20" s="61">
        <v>2.76</v>
      </c>
      <c r="DS20" s="61">
        <v>8.0</v>
      </c>
      <c r="DT20" s="61">
        <v>35.0</v>
      </c>
      <c r="DU20" s="61">
        <v>44.1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340.0</v>
      </c>
      <c r="EF20" s="226">
        <v>136.0</v>
      </c>
      <c r="EG20" s="226">
        <v>88.0</v>
      </c>
      <c r="EH20" s="226">
        <v>3.8</v>
      </c>
      <c r="EI20" s="64"/>
      <c r="EJ20" s="226">
        <v>9.0</v>
      </c>
      <c r="EK20" s="226">
        <v>44.0</v>
      </c>
      <c r="EL20" s="226">
        <v>47.0</v>
      </c>
      <c r="EM20" s="226">
        <v>136.0</v>
      </c>
      <c r="EN20" s="226">
        <v>86.0</v>
      </c>
      <c r="EO20" s="226">
        <v>3.6</v>
      </c>
      <c r="EP20" s="64"/>
      <c r="EQ20" s="226">
        <v>9.0</v>
      </c>
      <c r="ER20" s="226">
        <v>45.0</v>
      </c>
      <c r="ES20" s="226">
        <v>48.0</v>
      </c>
      <c r="ET20" s="226">
        <v>339.0</v>
      </c>
      <c r="EU20" s="226">
        <v>0.0</v>
      </c>
      <c r="EV20" s="226">
        <v>0.0</v>
      </c>
      <c r="EW20" s="226">
        <v>0.0</v>
      </c>
      <c r="EX20" s="226">
        <v>337.0</v>
      </c>
      <c r="EY20" s="226">
        <v>257.0</v>
      </c>
      <c r="EZ20" s="226">
        <v>148.7</v>
      </c>
      <c r="FA20" s="226">
        <v>9.0</v>
      </c>
      <c r="FB20" s="226">
        <v>338.0</v>
      </c>
      <c r="FC20" s="226">
        <v>256.0</v>
      </c>
      <c r="FD20" s="226">
        <v>147.9</v>
      </c>
      <c r="FE20" s="226">
        <v>10.3</v>
      </c>
      <c r="FF20" s="226">
        <v>337.0</v>
      </c>
      <c r="FG20" s="226">
        <v>0.0</v>
      </c>
      <c r="FH20" s="226">
        <v>0.0</v>
      </c>
      <c r="FI20" s="226">
        <v>0.0</v>
      </c>
      <c r="FJ20" s="226">
        <v>340.0</v>
      </c>
      <c r="FK20" s="226">
        <v>246.0</v>
      </c>
      <c r="FL20" s="226">
        <v>141.2</v>
      </c>
      <c r="FM20" s="64"/>
      <c r="FN20" s="226">
        <v>340.0</v>
      </c>
      <c r="FO20" s="226">
        <v>262.0</v>
      </c>
      <c r="FP20" s="226">
        <v>141.3</v>
      </c>
      <c r="FQ20" s="226">
        <v>19.6</v>
      </c>
      <c r="FR20" s="226">
        <v>136.0</v>
      </c>
      <c r="FS20" s="64"/>
      <c r="FT20" s="226">
        <v>13.04</v>
      </c>
      <c r="FU20" s="64"/>
      <c r="FV20" s="226">
        <v>136.0</v>
      </c>
      <c r="FW20" s="64"/>
      <c r="FX20" s="64"/>
      <c r="FY20" s="64"/>
      <c r="FZ20" s="89"/>
      <c r="GA20" s="93">
        <v>340.0</v>
      </c>
      <c r="GB20" s="94">
        <v>424.67</v>
      </c>
      <c r="GC20" s="94">
        <v>261.49</v>
      </c>
      <c r="GD20" s="94">
        <v>18.01</v>
      </c>
      <c r="GE20" s="94">
        <v>339.0</v>
      </c>
      <c r="GF20" s="94">
        <v>448.71</v>
      </c>
      <c r="GG20" s="94">
        <v>260.15</v>
      </c>
      <c r="GH20" s="94">
        <v>22.53</v>
      </c>
      <c r="GI20" s="94">
        <v>338.0</v>
      </c>
      <c r="GJ20" s="94">
        <v>250.58</v>
      </c>
      <c r="GK20" s="94">
        <v>-141.38</v>
      </c>
      <c r="GL20" s="94">
        <v>-24.96</v>
      </c>
      <c r="GM20" s="94">
        <v>339.0</v>
      </c>
      <c r="GN20" s="94">
        <v>229.63</v>
      </c>
      <c r="GO20" s="94">
        <v>-141.13</v>
      </c>
      <c r="GP20" s="94">
        <v>-33.25</v>
      </c>
      <c r="GQ20" s="94">
        <v>340.0</v>
      </c>
      <c r="GR20" s="94">
        <v>192.55</v>
      </c>
      <c r="GS20" s="94">
        <v>-121.36</v>
      </c>
      <c r="GT20" s="94">
        <v>8.88</v>
      </c>
      <c r="GU20" s="94">
        <v>339.0</v>
      </c>
      <c r="GV20" s="94">
        <v>210.87</v>
      </c>
      <c r="GW20" s="94">
        <v>-120.44</v>
      </c>
      <c r="GX20" s="94">
        <v>5.78</v>
      </c>
      <c r="GY20" s="89"/>
      <c r="GZ20" s="98" t="s">
        <v>91</v>
      </c>
      <c r="HA20" s="99" t="s">
        <v>92</v>
      </c>
      <c r="HB20" s="98">
        <v>89.0</v>
      </c>
      <c r="HC20" s="97">
        <f t="shared" si="10"/>
        <v>4.45</v>
      </c>
      <c r="HD20" s="97">
        <f t="shared" si="11"/>
        <v>1.78</v>
      </c>
      <c r="HE20" s="98">
        <v>8.0</v>
      </c>
      <c r="HF20" s="99">
        <v>54.0</v>
      </c>
      <c r="HG20" s="99">
        <v>52.0</v>
      </c>
      <c r="HH20" s="98" t="s">
        <v>91</v>
      </c>
      <c r="HI20" s="99" t="s">
        <v>92</v>
      </c>
      <c r="HJ20" s="98">
        <v>68.0</v>
      </c>
      <c r="HK20" s="97">
        <f t="shared" si="12"/>
        <v>3.4</v>
      </c>
      <c r="HL20" s="97">
        <f t="shared" si="13"/>
        <v>1.36</v>
      </c>
      <c r="HM20" s="98">
        <v>5.0</v>
      </c>
      <c r="HN20" s="99">
        <v>56.0</v>
      </c>
      <c r="HO20" s="99">
        <v>56.0</v>
      </c>
      <c r="HP20" s="98" t="s">
        <v>91</v>
      </c>
      <c r="HQ20" s="99" t="s">
        <v>92</v>
      </c>
      <c r="HR20" s="98">
        <v>91.0</v>
      </c>
      <c r="HS20" s="97">
        <f t="shared" si="14"/>
        <v>4.55</v>
      </c>
      <c r="HT20" s="97">
        <f t="shared" si="15"/>
        <v>1.82</v>
      </c>
      <c r="HU20" s="98">
        <v>7.0</v>
      </c>
      <c r="HV20" s="99">
        <v>52.0</v>
      </c>
      <c r="HW20" s="99">
        <v>52.0</v>
      </c>
      <c r="HX20" s="89"/>
      <c r="HY20" s="147">
        <v>135.0</v>
      </c>
      <c r="HZ20" s="147">
        <v>33.0</v>
      </c>
      <c r="IA20" s="147">
        <v>120.0</v>
      </c>
      <c r="IB20" s="147">
        <v>6.0</v>
      </c>
      <c r="IC20" s="148"/>
      <c r="ID20" s="147">
        <v>2.0</v>
      </c>
      <c r="IE20" s="147">
        <v>58.0</v>
      </c>
      <c r="IF20" s="147">
        <v>40.0</v>
      </c>
      <c r="IG20" s="89"/>
      <c r="IH20" s="75">
        <v>140.0</v>
      </c>
      <c r="II20" s="75">
        <v>34.1</v>
      </c>
      <c r="IJ20" s="75">
        <v>66.0</v>
      </c>
      <c r="IK20" s="75">
        <v>3.3</v>
      </c>
      <c r="IL20" s="75">
        <v>3.5</v>
      </c>
      <c r="IM20" s="75">
        <v>6.0</v>
      </c>
      <c r="IN20" s="75">
        <v>43.0</v>
      </c>
      <c r="IO20" s="75">
        <v>42.0</v>
      </c>
      <c r="IP20" s="75">
        <v>140.0</v>
      </c>
      <c r="IQ20" s="75">
        <v>34.0</v>
      </c>
      <c r="IR20" s="75">
        <v>138.0</v>
      </c>
      <c r="IS20" s="75">
        <v>7.0</v>
      </c>
      <c r="IT20" s="75">
        <v>7.8</v>
      </c>
      <c r="IU20" s="75">
        <v>12.0</v>
      </c>
      <c r="IV20" s="75">
        <v>48.0</v>
      </c>
      <c r="IW20" s="75">
        <v>47.0</v>
      </c>
      <c r="IX20" s="89"/>
      <c r="IY20" s="76">
        <v>139.35</v>
      </c>
      <c r="IZ20" s="76">
        <v>34.94</v>
      </c>
      <c r="JA20" s="76">
        <v>257.0</v>
      </c>
      <c r="JB20" s="76">
        <v>12.85</v>
      </c>
      <c r="JC20" s="76">
        <v>4.02</v>
      </c>
      <c r="JD20" s="76">
        <v>3.0</v>
      </c>
      <c r="JE20" s="76">
        <v>59.78</v>
      </c>
      <c r="JF20" s="76">
        <v>47.32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137.0</v>
      </c>
      <c r="JQ20" s="78">
        <v>32.5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38.0</v>
      </c>
      <c r="JW20" s="78">
        <v>38.0</v>
      </c>
      <c r="JX20" s="78">
        <v>137.0</v>
      </c>
      <c r="JY20" s="78">
        <v>34.3</v>
      </c>
      <c r="JZ20" s="78">
        <v>129.0</v>
      </c>
      <c r="KA20" s="78">
        <v>7.0</v>
      </c>
      <c r="KB20" s="78">
        <v>2.3</v>
      </c>
      <c r="KC20" s="150">
        <v>2.0</v>
      </c>
      <c r="KD20" s="78">
        <v>45.0</v>
      </c>
      <c r="KE20" s="78">
        <v>44.0</v>
      </c>
      <c r="KF20" s="89"/>
      <c r="KG20" s="79">
        <v>139.0</v>
      </c>
      <c r="KH20" s="238">
        <v>34.0</v>
      </c>
      <c r="KI20" s="238" t="s">
        <v>98</v>
      </c>
      <c r="KJ20" s="238" t="s">
        <v>98</v>
      </c>
      <c r="KK20" s="79"/>
      <c r="KL20" s="79">
        <v>1.0</v>
      </c>
      <c r="KM20" s="79">
        <v>52.0</v>
      </c>
      <c r="KN20" s="79">
        <v>52.0</v>
      </c>
      <c r="KO20" s="79">
        <v>139.0</v>
      </c>
      <c r="KP20" s="235">
        <v>34.0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60.0</v>
      </c>
      <c r="KW20" s="89"/>
      <c r="KX20" s="81">
        <v>130.0</v>
      </c>
      <c r="KY20" s="81">
        <v>32.0</v>
      </c>
      <c r="KZ20" s="81">
        <v>188.0</v>
      </c>
      <c r="LA20" s="81">
        <v>9.2</v>
      </c>
      <c r="LB20" s="81">
        <v>0.0</v>
      </c>
      <c r="LC20" s="81">
        <v>3.0</v>
      </c>
      <c r="LD20" s="81">
        <v>49.0</v>
      </c>
      <c r="LE20" s="81">
        <v>49.0</v>
      </c>
      <c r="LF20" s="81">
        <v>130.0</v>
      </c>
      <c r="LG20" s="81">
        <v>32.0</v>
      </c>
      <c r="LH20" s="81">
        <v>363.0</v>
      </c>
      <c r="LI20" s="81">
        <v>17.8</v>
      </c>
      <c r="LJ20" s="81">
        <v>0.0</v>
      </c>
      <c r="LK20" s="81">
        <v>5.0</v>
      </c>
      <c r="LL20" s="81">
        <v>50.0</v>
      </c>
      <c r="LM20" s="81">
        <v>48.0</v>
      </c>
      <c r="LN20" s="89"/>
      <c r="LO20" s="82">
        <v>334.0</v>
      </c>
      <c r="LP20" s="82">
        <v>281.0</v>
      </c>
      <c r="LQ20" s="82">
        <v>155.0</v>
      </c>
      <c r="LR20" s="82">
        <v>68.0</v>
      </c>
      <c r="LS20" s="82">
        <v>325.0</v>
      </c>
      <c r="LT20" s="83">
        <v>50.0</v>
      </c>
      <c r="LU20" s="83">
        <v>6.4</v>
      </c>
      <c r="LV20" s="83">
        <v>140.0</v>
      </c>
      <c r="LW20" s="83">
        <v>92.0</v>
      </c>
      <c r="LX20" s="83">
        <v>54.0</v>
      </c>
      <c r="LY20" s="83">
        <v>50.0</v>
      </c>
      <c r="LZ20" s="83">
        <v>12.0</v>
      </c>
      <c r="MA20" s="83">
        <v>105.0</v>
      </c>
      <c r="MB20" s="83">
        <v>5.1</v>
      </c>
      <c r="MC20" s="83">
        <v>145.0</v>
      </c>
      <c r="MD20" s="83">
        <v>189.0</v>
      </c>
      <c r="ME20" s="83">
        <v>74.0</v>
      </c>
      <c r="MF20" s="83">
        <v>58.0</v>
      </c>
      <c r="MG20" s="83">
        <v>12.0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44.0</v>
      </c>
      <c r="MM20" s="83">
        <v>43.0</v>
      </c>
      <c r="MN20" s="83">
        <v>5.0</v>
      </c>
      <c r="MO20" s="86"/>
      <c r="MP20" s="87"/>
      <c r="MQ20" s="87"/>
      <c r="MR20" s="87"/>
      <c r="MS20" s="87"/>
      <c r="MT20" s="83">
        <v>1.7</v>
      </c>
      <c r="MU20" s="83">
        <v>0.8</v>
      </c>
      <c r="MV20" s="83">
        <v>31.0</v>
      </c>
      <c r="MW20" s="83">
        <v>36.0</v>
      </c>
      <c r="MX20" s="83">
        <v>42.0</v>
      </c>
      <c r="MY20" s="88" t="s">
        <v>96</v>
      </c>
      <c r="MZ20" s="83">
        <v>5.0</v>
      </c>
      <c r="NA20" s="87"/>
      <c r="NB20" s="83">
        <v>7.2</v>
      </c>
      <c r="NC20" s="83">
        <v>2.5</v>
      </c>
      <c r="ND20" s="83">
        <v>130.0</v>
      </c>
      <c r="NE20" s="83">
        <v>35.0</v>
      </c>
      <c r="NF20" s="83">
        <v>45.0</v>
      </c>
      <c r="NG20" s="83">
        <v>44.0</v>
      </c>
      <c r="NH20" s="83">
        <v>5.0</v>
      </c>
      <c r="NI20" s="88"/>
      <c r="NJ20" s="83">
        <v>0.0</v>
      </c>
      <c r="NK20" s="83">
        <v>0.0</v>
      </c>
      <c r="NL20" s="83">
        <v>0.0</v>
      </c>
      <c r="NM20" s="83">
        <v>35.0</v>
      </c>
      <c r="NN20" s="83">
        <v>47.0</v>
      </c>
      <c r="NO20" s="83">
        <v>51.0</v>
      </c>
      <c r="NP20" s="83">
        <v>4.0</v>
      </c>
    </row>
    <row r="21" ht="14.25" customHeight="1">
      <c r="A21" s="49">
        <v>0.333333333333334</v>
      </c>
      <c r="B21" s="50"/>
      <c r="C21" s="51">
        <v>49.92</v>
      </c>
      <c r="D21" s="52">
        <v>338.0</v>
      </c>
      <c r="E21" s="53">
        <v>133.0</v>
      </c>
      <c r="F21" s="53">
        <v>63.0</v>
      </c>
      <c r="G21" s="53">
        <v>13.6</v>
      </c>
      <c r="H21" s="54"/>
      <c r="I21" s="53">
        <v>6.0</v>
      </c>
      <c r="J21" s="53">
        <v>49.0</v>
      </c>
      <c r="K21" s="53">
        <v>48.0</v>
      </c>
      <c r="L21" s="53">
        <v>138.0</v>
      </c>
      <c r="M21" s="53">
        <v>60.0</v>
      </c>
      <c r="N21" s="53">
        <v>14.9</v>
      </c>
      <c r="O21" s="54"/>
      <c r="P21" s="53">
        <v>6.0</v>
      </c>
      <c r="Q21" s="53">
        <v>57.0</v>
      </c>
      <c r="R21" s="53">
        <v>40.0</v>
      </c>
      <c r="S21" s="53">
        <v>338.7</v>
      </c>
      <c r="T21" s="53">
        <v>358.5</v>
      </c>
      <c r="U21" s="53">
        <v>208.6</v>
      </c>
      <c r="V21" s="54"/>
      <c r="W21" s="53">
        <v>334.9</v>
      </c>
      <c r="X21" s="53">
        <v>260.4</v>
      </c>
      <c r="Y21" s="53">
        <v>150.4</v>
      </c>
      <c r="Z21" s="54"/>
      <c r="AA21" s="53">
        <v>338.1</v>
      </c>
      <c r="AB21" s="53">
        <v>335.6</v>
      </c>
      <c r="AC21" s="53">
        <v>221.5</v>
      </c>
      <c r="AD21" s="54"/>
      <c r="AE21" s="53">
        <v>338.4</v>
      </c>
      <c r="AF21" s="53">
        <v>373.6</v>
      </c>
      <c r="AG21" s="53">
        <v>200.5</v>
      </c>
      <c r="AH21" s="54"/>
      <c r="AI21" s="53">
        <v>345.4</v>
      </c>
      <c r="AJ21" s="53">
        <v>425.8</v>
      </c>
      <c r="AK21" s="53">
        <v>265.6</v>
      </c>
      <c r="AL21" s="54"/>
      <c r="AM21" s="53">
        <v>336.2</v>
      </c>
      <c r="AN21" s="53">
        <v>453.5</v>
      </c>
      <c r="AO21" s="53">
        <v>252.8</v>
      </c>
      <c r="AP21" s="54"/>
      <c r="AQ21" s="182">
        <f t="shared" ref="AQ21:AS21" si="30">E21</f>
        <v>133</v>
      </c>
      <c r="AR21" s="54">
        <f t="shared" si="30"/>
        <v>63</v>
      </c>
      <c r="AS21" s="56">
        <f t="shared" si="30"/>
        <v>13.6</v>
      </c>
      <c r="AT21" s="54"/>
      <c r="AU21" s="54">
        <f t="shared" ref="AU21:AW21" si="31">L21</f>
        <v>138</v>
      </c>
      <c r="AV21" s="54">
        <f t="shared" si="31"/>
        <v>60</v>
      </c>
      <c r="AW21" s="54">
        <f t="shared" si="31"/>
        <v>14.9</v>
      </c>
      <c r="AX21" s="54"/>
      <c r="AY21" s="182">
        <f t="shared" si="6"/>
        <v>133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94.0</v>
      </c>
      <c r="BK21" s="53">
        <v>66.0</v>
      </c>
      <c r="BL21" s="89"/>
      <c r="BM21" s="58">
        <v>340.0</v>
      </c>
      <c r="BN21" s="58">
        <v>144.0</v>
      </c>
      <c r="BO21" s="58">
        <v>154.0</v>
      </c>
      <c r="BP21" s="58">
        <v>7.7</v>
      </c>
      <c r="BQ21" s="59"/>
      <c r="BR21" s="58">
        <v>6.0</v>
      </c>
      <c r="BS21" s="58">
        <v>55.0</v>
      </c>
      <c r="BT21" s="58">
        <v>55.0</v>
      </c>
      <c r="BU21" s="59">
        <f t="shared" si="7"/>
        <v>340</v>
      </c>
      <c r="BV21" s="58">
        <v>353.0</v>
      </c>
      <c r="BW21" s="58">
        <v>206.0</v>
      </c>
      <c r="BX21" s="58">
        <v>28.0</v>
      </c>
      <c r="BY21" s="58">
        <v>332.0</v>
      </c>
      <c r="BZ21" s="58">
        <v>377.0</v>
      </c>
      <c r="CA21" s="58">
        <v>208.0</v>
      </c>
      <c r="CB21" s="58">
        <v>25.0</v>
      </c>
      <c r="CC21" s="58" t="s">
        <v>94</v>
      </c>
      <c r="CD21" s="58" t="s">
        <v>94</v>
      </c>
      <c r="CE21" s="58" t="s">
        <v>94</v>
      </c>
      <c r="CF21" s="58" t="s">
        <v>94</v>
      </c>
      <c r="CG21" s="58">
        <v>336.0</v>
      </c>
      <c r="CH21" s="58">
        <v>467.0</v>
      </c>
      <c r="CI21" s="58">
        <v>258.0</v>
      </c>
      <c r="CJ21" s="58">
        <v>14.0</v>
      </c>
      <c r="CK21" s="58">
        <v>349.0</v>
      </c>
      <c r="CL21" s="58">
        <v>250.0</v>
      </c>
      <c r="CM21" s="58">
        <v>139.0</v>
      </c>
      <c r="CN21" s="58">
        <v>5.0</v>
      </c>
      <c r="CO21" s="58">
        <v>330.0</v>
      </c>
      <c r="CP21" s="58">
        <v>265.0</v>
      </c>
      <c r="CQ21" s="58">
        <v>131.0</v>
      </c>
      <c r="CR21" s="58">
        <v>3.0</v>
      </c>
      <c r="CS21" s="58">
        <v>333.0</v>
      </c>
      <c r="CT21" s="58">
        <v>251.0</v>
      </c>
      <c r="CU21" s="58">
        <v>156.0</v>
      </c>
      <c r="CV21" s="58">
        <v>72.0</v>
      </c>
      <c r="CW21" s="58">
        <v>336.0</v>
      </c>
      <c r="CX21" s="58">
        <v>247.0</v>
      </c>
      <c r="CY21" s="58">
        <v>124.0</v>
      </c>
      <c r="CZ21" s="58">
        <v>56.0</v>
      </c>
      <c r="DA21" s="58">
        <v>322.0</v>
      </c>
      <c r="DB21" s="58">
        <v>252.0</v>
      </c>
      <c r="DC21" s="58">
        <v>125.0</v>
      </c>
      <c r="DD21" s="58">
        <v>56.0</v>
      </c>
      <c r="DE21" s="59">
        <f t="shared" si="8"/>
        <v>144</v>
      </c>
      <c r="DF21" s="58">
        <v>34.4</v>
      </c>
      <c r="DG21" s="59">
        <f t="shared" ref="DG21:DH21" si="32">BO21</f>
        <v>154</v>
      </c>
      <c r="DH21" s="59">
        <f t="shared" si="32"/>
        <v>7.7</v>
      </c>
      <c r="DI21" s="59"/>
      <c r="DJ21" s="58">
        <v>7.0</v>
      </c>
      <c r="DK21" s="58">
        <v>59.0</v>
      </c>
      <c r="DL21" s="58">
        <v>52.0</v>
      </c>
      <c r="DM21" s="89"/>
      <c r="DN21" s="61">
        <v>337.0</v>
      </c>
      <c r="DO21" s="61">
        <v>139.0</v>
      </c>
      <c r="DP21" s="61">
        <v>32.58</v>
      </c>
      <c r="DQ21" s="61">
        <v>18.07</v>
      </c>
      <c r="DR21" s="61">
        <v>5.1</v>
      </c>
      <c r="DS21" s="61">
        <v>8.0</v>
      </c>
      <c r="DT21" s="61">
        <v>35.0</v>
      </c>
      <c r="DU21" s="61">
        <v>43.9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338.0</v>
      </c>
      <c r="EF21" s="226">
        <v>136.0</v>
      </c>
      <c r="EG21" s="226">
        <v>90.0</v>
      </c>
      <c r="EH21" s="226">
        <v>3.8</v>
      </c>
      <c r="EI21" s="64"/>
      <c r="EJ21" s="226">
        <v>9.0</v>
      </c>
      <c r="EK21" s="226">
        <v>46.0</v>
      </c>
      <c r="EL21" s="226">
        <v>47.0</v>
      </c>
      <c r="EM21" s="226">
        <v>136.0</v>
      </c>
      <c r="EN21" s="226">
        <v>73.0</v>
      </c>
      <c r="EO21" s="226">
        <v>3.1</v>
      </c>
      <c r="EP21" s="64"/>
      <c r="EQ21" s="226">
        <v>9.0</v>
      </c>
      <c r="ER21" s="226">
        <v>46.0</v>
      </c>
      <c r="ES21" s="226">
        <v>47.0</v>
      </c>
      <c r="ET21" s="226">
        <v>338.0</v>
      </c>
      <c r="EU21" s="226">
        <v>0.0</v>
      </c>
      <c r="EV21" s="226">
        <v>0.0</v>
      </c>
      <c r="EW21" s="226">
        <v>0.0</v>
      </c>
      <c r="EX21" s="226">
        <v>336.0</v>
      </c>
      <c r="EY21" s="226">
        <v>260.0</v>
      </c>
      <c r="EZ21" s="226">
        <v>149.1</v>
      </c>
      <c r="FA21" s="226">
        <v>8.2</v>
      </c>
      <c r="FB21" s="226">
        <v>334.0</v>
      </c>
      <c r="FC21" s="226">
        <v>256.0</v>
      </c>
      <c r="FD21" s="226">
        <v>148.0</v>
      </c>
      <c r="FE21" s="226">
        <v>9.6</v>
      </c>
      <c r="FF21" s="226">
        <v>337.0</v>
      </c>
      <c r="FG21" s="226">
        <v>0.0</v>
      </c>
      <c r="FH21" s="226">
        <v>0.0</v>
      </c>
      <c r="FI21" s="226">
        <v>0.0</v>
      </c>
      <c r="FJ21" s="226">
        <v>337.0</v>
      </c>
      <c r="FK21" s="226">
        <v>244.0</v>
      </c>
      <c r="FL21" s="226">
        <v>139.3</v>
      </c>
      <c r="FM21" s="64"/>
      <c r="FN21" s="226">
        <v>338.0</v>
      </c>
      <c r="FO21" s="226">
        <v>260.0</v>
      </c>
      <c r="FP21" s="226">
        <v>139.2</v>
      </c>
      <c r="FQ21" s="226">
        <v>18.5</v>
      </c>
      <c r="FR21" s="226">
        <v>136.0</v>
      </c>
      <c r="FS21" s="64"/>
      <c r="FT21" s="226">
        <v>16.64</v>
      </c>
      <c r="FU21" s="64"/>
      <c r="FV21" s="226">
        <v>136.0</v>
      </c>
      <c r="FW21" s="64"/>
      <c r="FX21" s="64"/>
      <c r="FY21" s="64"/>
      <c r="FZ21" s="89"/>
      <c r="GA21" s="65">
        <v>338.0</v>
      </c>
      <c r="GB21" s="66">
        <v>417.35</v>
      </c>
      <c r="GC21" s="66">
        <v>256.8</v>
      </c>
      <c r="GD21" s="66">
        <v>20.19</v>
      </c>
      <c r="GE21" s="66">
        <v>338.0</v>
      </c>
      <c r="GF21" s="66">
        <v>445.92</v>
      </c>
      <c r="GG21" s="66">
        <v>253.95</v>
      </c>
      <c r="GH21" s="66">
        <v>25.63</v>
      </c>
      <c r="GI21" s="66">
        <v>338.0</v>
      </c>
      <c r="GJ21" s="66">
        <v>246.77</v>
      </c>
      <c r="GK21" s="66">
        <v>-139.37</v>
      </c>
      <c r="GL21" s="66">
        <v>-23.62</v>
      </c>
      <c r="GM21" s="66">
        <v>337.0</v>
      </c>
      <c r="GN21" s="66">
        <v>228.31</v>
      </c>
      <c r="GO21" s="66">
        <v>-138.79</v>
      </c>
      <c r="GP21" s="66">
        <v>-31.83</v>
      </c>
      <c r="GQ21" s="66">
        <v>338.0</v>
      </c>
      <c r="GR21" s="66">
        <v>188.16</v>
      </c>
      <c r="GS21" s="66">
        <v>-117.01</v>
      </c>
      <c r="GT21" s="66">
        <v>4.69</v>
      </c>
      <c r="GU21" s="66">
        <v>337.0</v>
      </c>
      <c r="GV21" s="66">
        <v>207.21</v>
      </c>
      <c r="GW21" s="66">
        <v>-117.93</v>
      </c>
      <c r="GX21" s="66">
        <v>2.93</v>
      </c>
      <c r="GY21" s="89"/>
      <c r="GZ21" s="98" t="s">
        <v>91</v>
      </c>
      <c r="HA21" s="99" t="s">
        <v>92</v>
      </c>
      <c r="HB21" s="99">
        <v>86.0</v>
      </c>
      <c r="HC21" s="97">
        <f t="shared" si="10"/>
        <v>4.3</v>
      </c>
      <c r="HD21" s="97">
        <f t="shared" si="11"/>
        <v>1.72</v>
      </c>
      <c r="HE21" s="98">
        <v>8.0</v>
      </c>
      <c r="HF21" s="99">
        <v>55.0</v>
      </c>
      <c r="HG21" s="99">
        <v>51.0</v>
      </c>
      <c r="HH21" s="98" t="s">
        <v>91</v>
      </c>
      <c r="HI21" s="99" t="s">
        <v>92</v>
      </c>
      <c r="HJ21" s="99">
        <v>70.0</v>
      </c>
      <c r="HK21" s="97">
        <f t="shared" si="12"/>
        <v>3.5</v>
      </c>
      <c r="HL21" s="97">
        <f t="shared" si="13"/>
        <v>1.4</v>
      </c>
      <c r="HM21" s="98">
        <v>5.0</v>
      </c>
      <c r="HN21" s="99">
        <v>55.0</v>
      </c>
      <c r="HO21" s="99">
        <v>55.0</v>
      </c>
      <c r="HP21" s="98" t="s">
        <v>91</v>
      </c>
      <c r="HQ21" s="99" t="s">
        <v>92</v>
      </c>
      <c r="HR21" s="99">
        <v>201.0</v>
      </c>
      <c r="HS21" s="97">
        <f t="shared" si="14"/>
        <v>10.05</v>
      </c>
      <c r="HT21" s="97">
        <f t="shared" si="15"/>
        <v>4.02</v>
      </c>
      <c r="HU21" s="98">
        <v>7.0</v>
      </c>
      <c r="HV21" s="99">
        <v>52.0</v>
      </c>
      <c r="HW21" s="99">
        <v>52.0</v>
      </c>
      <c r="HX21" s="89"/>
      <c r="HY21" s="147">
        <v>134.0</v>
      </c>
      <c r="HZ21" s="147">
        <v>33.0</v>
      </c>
      <c r="IA21" s="147">
        <v>92.0</v>
      </c>
      <c r="IB21" s="147">
        <v>4.6</v>
      </c>
      <c r="IC21" s="148"/>
      <c r="ID21" s="147">
        <v>2.0</v>
      </c>
      <c r="IE21" s="147">
        <v>62.0</v>
      </c>
      <c r="IF21" s="147">
        <v>44.0</v>
      </c>
      <c r="IG21" s="89"/>
      <c r="IH21" s="75">
        <v>140.0</v>
      </c>
      <c r="II21" s="75">
        <v>34.1</v>
      </c>
      <c r="IJ21" s="75">
        <v>66.0</v>
      </c>
      <c r="IK21" s="75">
        <v>3.3</v>
      </c>
      <c r="IL21" s="75">
        <v>3.5</v>
      </c>
      <c r="IM21" s="75">
        <v>6.0</v>
      </c>
      <c r="IN21" s="75">
        <v>43.0</v>
      </c>
      <c r="IO21" s="75">
        <v>42.0</v>
      </c>
      <c r="IP21" s="75">
        <v>140.0</v>
      </c>
      <c r="IQ21" s="75">
        <v>34.0</v>
      </c>
      <c r="IR21" s="75">
        <v>138.0</v>
      </c>
      <c r="IS21" s="75">
        <v>6.8</v>
      </c>
      <c r="IT21" s="75">
        <v>7.2</v>
      </c>
      <c r="IU21" s="75">
        <v>12.0</v>
      </c>
      <c r="IV21" s="75">
        <v>48.0</v>
      </c>
      <c r="IW21" s="75">
        <v>47.0</v>
      </c>
      <c r="IX21" s="89"/>
      <c r="IY21" s="76">
        <v>139.35</v>
      </c>
      <c r="IZ21" s="76">
        <v>34.6</v>
      </c>
      <c r="JA21" s="76">
        <v>319.4</v>
      </c>
      <c r="JB21" s="76">
        <v>15.97</v>
      </c>
      <c r="JC21" s="76">
        <v>6.15</v>
      </c>
      <c r="JD21" s="76">
        <v>3.0</v>
      </c>
      <c r="JE21" s="76">
        <v>60.71</v>
      </c>
      <c r="JF21" s="76">
        <v>46.47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136.0</v>
      </c>
      <c r="JQ21" s="78">
        <v>32.1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39.0</v>
      </c>
      <c r="JW21" s="78">
        <v>38.0</v>
      </c>
      <c r="JX21" s="78">
        <v>136.0</v>
      </c>
      <c r="JY21" s="78">
        <v>34.1</v>
      </c>
      <c r="JZ21" s="78">
        <v>119.0</v>
      </c>
      <c r="KA21" s="78">
        <v>6.4</v>
      </c>
      <c r="KB21" s="78">
        <v>2.3</v>
      </c>
      <c r="KC21" s="150">
        <v>2.0</v>
      </c>
      <c r="KD21" s="78">
        <v>46.0</v>
      </c>
      <c r="KE21" s="78">
        <v>45.0</v>
      </c>
      <c r="KF21" s="89"/>
      <c r="KG21" s="79">
        <v>136.0</v>
      </c>
      <c r="KH21" s="238">
        <v>33.0</v>
      </c>
      <c r="KI21" s="238">
        <v>110.0</v>
      </c>
      <c r="KJ21" s="238">
        <v>5.8</v>
      </c>
      <c r="KK21" s="79"/>
      <c r="KL21" s="79">
        <v>1.0</v>
      </c>
      <c r="KM21" s="79">
        <v>46.0</v>
      </c>
      <c r="KN21" s="79">
        <v>46.0</v>
      </c>
      <c r="KO21" s="79">
        <v>136.0</v>
      </c>
      <c r="KP21" s="235">
        <v>33.0</v>
      </c>
      <c r="KQ21" s="235" t="s">
        <v>98</v>
      </c>
      <c r="KR21" s="235" t="s">
        <v>98</v>
      </c>
      <c r="KS21" s="79"/>
      <c r="KT21" s="79">
        <v>1.0</v>
      </c>
      <c r="KU21" s="79">
        <v>46.0</v>
      </c>
      <c r="KV21" s="79">
        <v>44.0</v>
      </c>
      <c r="KW21" s="89"/>
      <c r="KX21" s="81">
        <v>128.0</v>
      </c>
      <c r="KY21" s="81">
        <v>32.0</v>
      </c>
      <c r="KZ21" s="81">
        <v>196.0</v>
      </c>
      <c r="LA21" s="81">
        <v>9.6</v>
      </c>
      <c r="LB21" s="81">
        <v>0.0</v>
      </c>
      <c r="LC21" s="81">
        <v>3.0</v>
      </c>
      <c r="LD21" s="81">
        <v>49.0</v>
      </c>
      <c r="LE21" s="81">
        <v>49.0</v>
      </c>
      <c r="LF21" s="81">
        <v>128.0</v>
      </c>
      <c r="LG21" s="81">
        <v>32.0</v>
      </c>
      <c r="LH21" s="81">
        <v>365.0</v>
      </c>
      <c r="LI21" s="81">
        <v>17.9</v>
      </c>
      <c r="LJ21" s="81">
        <v>0.0</v>
      </c>
      <c r="LK21" s="81">
        <v>5.0</v>
      </c>
      <c r="LL21" s="81">
        <v>50.0</v>
      </c>
      <c r="LM21" s="81">
        <v>48.0</v>
      </c>
      <c r="LN21" s="89"/>
      <c r="LO21" s="82">
        <v>332.0</v>
      </c>
      <c r="LP21" s="82">
        <v>291.0</v>
      </c>
      <c r="LQ21" s="82">
        <v>160.0</v>
      </c>
      <c r="LR21" s="82">
        <v>67.0</v>
      </c>
      <c r="LS21" s="82">
        <v>326.0</v>
      </c>
      <c r="LT21" s="83">
        <v>57.0</v>
      </c>
      <c r="LU21" s="83">
        <v>9.3</v>
      </c>
      <c r="LV21" s="83">
        <v>139.0</v>
      </c>
      <c r="LW21" s="83">
        <v>107.0</v>
      </c>
      <c r="LX21" s="83">
        <v>55.0</v>
      </c>
      <c r="LY21" s="83">
        <v>50.0</v>
      </c>
      <c r="LZ21" s="83">
        <v>12.0</v>
      </c>
      <c r="MA21" s="83">
        <v>103.0</v>
      </c>
      <c r="MB21" s="83">
        <v>3.3</v>
      </c>
      <c r="MC21" s="83">
        <v>144.0</v>
      </c>
      <c r="MD21" s="83">
        <v>184.0</v>
      </c>
      <c r="ME21" s="83">
        <v>73.0</v>
      </c>
      <c r="MF21" s="83">
        <v>58.0</v>
      </c>
      <c r="MG21" s="83">
        <v>12.0</v>
      </c>
      <c r="MH21" s="83">
        <v>0.0</v>
      </c>
      <c r="MI21" s="83">
        <v>0.0</v>
      </c>
      <c r="MJ21" s="83">
        <v>119.0</v>
      </c>
      <c r="MK21" s="83">
        <v>0.0</v>
      </c>
      <c r="ML21" s="83">
        <v>44.0</v>
      </c>
      <c r="MM21" s="83">
        <v>43.0</v>
      </c>
      <c r="MN21" s="83">
        <v>5.0</v>
      </c>
      <c r="MO21" s="86"/>
      <c r="MP21" s="87"/>
      <c r="MQ21" s="87"/>
      <c r="MR21" s="87"/>
      <c r="MS21" s="87"/>
      <c r="MT21" s="83">
        <v>4.9</v>
      </c>
      <c r="MU21" s="83">
        <v>2.8</v>
      </c>
      <c r="MV21" s="83">
        <v>87.0</v>
      </c>
      <c r="MW21" s="83">
        <v>36.0</v>
      </c>
      <c r="MX21" s="83">
        <v>42.0</v>
      </c>
      <c r="MY21" s="88" t="s">
        <v>96</v>
      </c>
      <c r="MZ21" s="83">
        <v>5.0</v>
      </c>
      <c r="NA21" s="87"/>
      <c r="NB21" s="83">
        <v>13.1</v>
      </c>
      <c r="NC21" s="83">
        <v>4.2</v>
      </c>
      <c r="ND21" s="83">
        <v>239.0</v>
      </c>
      <c r="NE21" s="83">
        <v>34.0</v>
      </c>
      <c r="NF21" s="83">
        <v>45.0</v>
      </c>
      <c r="NG21" s="83">
        <v>44.0</v>
      </c>
      <c r="NH21" s="83">
        <v>5.0</v>
      </c>
      <c r="NI21" s="88"/>
      <c r="NJ21" s="83">
        <v>0.0</v>
      </c>
      <c r="NK21" s="83">
        <v>0.0</v>
      </c>
      <c r="NL21" s="83">
        <v>0.0</v>
      </c>
      <c r="NM21" s="83">
        <v>35.0</v>
      </c>
      <c r="NN21" s="83">
        <v>47.0</v>
      </c>
      <c r="NO21" s="83">
        <v>51.0</v>
      </c>
      <c r="NP21" s="83">
        <v>4.0</v>
      </c>
    </row>
    <row r="22" ht="14.25" customHeight="1">
      <c r="A22" s="49">
        <v>0.375</v>
      </c>
      <c r="B22" s="50"/>
      <c r="C22" s="51">
        <v>50.0</v>
      </c>
      <c r="D22" s="52">
        <v>338.0</v>
      </c>
      <c r="E22" s="53">
        <v>134.0</v>
      </c>
      <c r="F22" s="53">
        <v>26.0</v>
      </c>
      <c r="G22" s="53">
        <v>5.6</v>
      </c>
      <c r="H22" s="54"/>
      <c r="I22" s="53">
        <v>6.0</v>
      </c>
      <c r="J22" s="53">
        <v>49.0</v>
      </c>
      <c r="K22" s="53">
        <v>48.0</v>
      </c>
      <c r="L22" s="53">
        <v>138.0</v>
      </c>
      <c r="M22" s="53">
        <v>82.0</v>
      </c>
      <c r="N22" s="53">
        <v>20.5</v>
      </c>
      <c r="O22" s="54"/>
      <c r="P22" s="53">
        <v>6.0</v>
      </c>
      <c r="Q22" s="53">
        <v>57.0</v>
      </c>
      <c r="R22" s="53">
        <v>40.0</v>
      </c>
      <c r="S22" s="53">
        <v>339.4</v>
      </c>
      <c r="T22" s="53">
        <v>351.1</v>
      </c>
      <c r="U22" s="53">
        <v>205.3</v>
      </c>
      <c r="V22" s="54"/>
      <c r="W22" s="53">
        <v>335.2</v>
      </c>
      <c r="X22" s="53">
        <v>252.1</v>
      </c>
      <c r="Y22" s="53">
        <v>144.6</v>
      </c>
      <c r="Z22" s="54"/>
      <c r="AA22" s="53">
        <v>338.9</v>
      </c>
      <c r="AB22" s="53">
        <v>325.2</v>
      </c>
      <c r="AC22" s="53">
        <v>214.6</v>
      </c>
      <c r="AD22" s="54"/>
      <c r="AE22" s="53">
        <v>338.8</v>
      </c>
      <c r="AF22" s="53">
        <v>362.5</v>
      </c>
      <c r="AG22" s="53">
        <v>195.8</v>
      </c>
      <c r="AH22" s="54"/>
      <c r="AI22" s="53">
        <v>346.0</v>
      </c>
      <c r="AJ22" s="53">
        <v>409.4</v>
      </c>
      <c r="AK22" s="53">
        <v>255.9</v>
      </c>
      <c r="AL22" s="54"/>
      <c r="AM22" s="53">
        <v>337.2</v>
      </c>
      <c r="AN22" s="53">
        <v>436.2</v>
      </c>
      <c r="AO22" s="53">
        <v>243.6</v>
      </c>
      <c r="AP22" s="54"/>
      <c r="AQ22" s="182">
        <f t="shared" ref="AQ22:AS22" si="33">E22</f>
        <v>134</v>
      </c>
      <c r="AR22" s="54">
        <f t="shared" si="33"/>
        <v>26</v>
      </c>
      <c r="AS22" s="56">
        <f t="shared" si="33"/>
        <v>5.6</v>
      </c>
      <c r="AT22" s="54"/>
      <c r="AU22" s="54">
        <f t="shared" ref="AU22:AW22" si="34">L22</f>
        <v>138</v>
      </c>
      <c r="AV22" s="54">
        <f t="shared" si="34"/>
        <v>82</v>
      </c>
      <c r="AW22" s="54">
        <f t="shared" si="34"/>
        <v>20.5</v>
      </c>
      <c r="AX22" s="54"/>
      <c r="AY22" s="182">
        <f t="shared" si="6"/>
        <v>134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84.0</v>
      </c>
      <c r="BK22" s="53">
        <v>56.0</v>
      </c>
      <c r="BL22" s="89"/>
      <c r="BM22" s="58">
        <v>339.0</v>
      </c>
      <c r="BN22" s="58">
        <v>144.0</v>
      </c>
      <c r="BO22" s="58">
        <v>174.0</v>
      </c>
      <c r="BP22" s="58">
        <v>8.7</v>
      </c>
      <c r="BQ22" s="59"/>
      <c r="BR22" s="58">
        <v>6.0</v>
      </c>
      <c r="BS22" s="58">
        <v>55.0</v>
      </c>
      <c r="BT22" s="58">
        <v>55.0</v>
      </c>
      <c r="BU22" s="59">
        <f t="shared" si="7"/>
        <v>339</v>
      </c>
      <c r="BV22" s="58">
        <v>355.0</v>
      </c>
      <c r="BW22" s="58">
        <v>204.0</v>
      </c>
      <c r="BX22" s="58">
        <v>15.0</v>
      </c>
      <c r="BY22" s="58">
        <v>331.0</v>
      </c>
      <c r="BZ22" s="58">
        <v>377.0</v>
      </c>
      <c r="CA22" s="58">
        <v>207.0</v>
      </c>
      <c r="CB22" s="58">
        <v>12.0</v>
      </c>
      <c r="CC22" s="58" t="s">
        <v>94</v>
      </c>
      <c r="CD22" s="58" t="s">
        <v>94</v>
      </c>
      <c r="CE22" s="58" t="s">
        <v>94</v>
      </c>
      <c r="CF22" s="58" t="s">
        <v>94</v>
      </c>
      <c r="CG22" s="58">
        <v>335.0</v>
      </c>
      <c r="CH22" s="58">
        <v>453.0</v>
      </c>
      <c r="CI22" s="58">
        <v>265.0</v>
      </c>
      <c r="CJ22" s="58">
        <v>23.0</v>
      </c>
      <c r="CK22" s="58">
        <v>345.0</v>
      </c>
      <c r="CL22" s="58">
        <v>269.0</v>
      </c>
      <c r="CM22" s="58">
        <v>149.0</v>
      </c>
      <c r="CN22" s="58">
        <v>1.0</v>
      </c>
      <c r="CO22" s="58">
        <v>329.0</v>
      </c>
      <c r="CP22" s="58">
        <v>283.0</v>
      </c>
      <c r="CQ22" s="58">
        <v>138.0</v>
      </c>
      <c r="CR22" s="58">
        <v>1.0</v>
      </c>
      <c r="CS22" s="58">
        <v>332.0</v>
      </c>
      <c r="CT22" s="58">
        <v>270.0</v>
      </c>
      <c r="CU22" s="58">
        <v>161.0</v>
      </c>
      <c r="CV22" s="58">
        <v>85.0</v>
      </c>
      <c r="CW22" s="58">
        <v>334.0</v>
      </c>
      <c r="CX22" s="58">
        <v>228.0</v>
      </c>
      <c r="CY22" s="58">
        <v>109.0</v>
      </c>
      <c r="CZ22" s="58">
        <v>64.0</v>
      </c>
      <c r="DA22" s="58">
        <v>321.0</v>
      </c>
      <c r="DB22" s="58">
        <v>235.0</v>
      </c>
      <c r="DC22" s="58">
        <v>112.0</v>
      </c>
      <c r="DD22" s="58">
        <v>61.0</v>
      </c>
      <c r="DE22" s="59">
        <f t="shared" si="8"/>
        <v>144</v>
      </c>
      <c r="DF22" s="58">
        <v>34.4</v>
      </c>
      <c r="DG22" s="59">
        <f t="shared" ref="DG22:DH22" si="35">BO22</f>
        <v>174</v>
      </c>
      <c r="DH22" s="59">
        <f t="shared" si="35"/>
        <v>8.7</v>
      </c>
      <c r="DI22" s="59"/>
      <c r="DJ22" s="58">
        <v>7.0</v>
      </c>
      <c r="DK22" s="58">
        <v>59.0</v>
      </c>
      <c r="DL22" s="58">
        <v>52.0</v>
      </c>
      <c r="DM22" s="89"/>
      <c r="DN22" s="61">
        <v>335.0</v>
      </c>
      <c r="DO22" s="61">
        <v>139.0</v>
      </c>
      <c r="DP22" s="61">
        <v>31.67</v>
      </c>
      <c r="DQ22" s="61">
        <v>17.4</v>
      </c>
      <c r="DR22" s="61">
        <v>4.97</v>
      </c>
      <c r="DS22" s="61">
        <v>8.0</v>
      </c>
      <c r="DT22" s="61">
        <v>36.0</v>
      </c>
      <c r="DU22" s="61">
        <v>46.3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338.0</v>
      </c>
      <c r="EF22" s="226">
        <v>136.0</v>
      </c>
      <c r="EG22" s="226">
        <v>74.0</v>
      </c>
      <c r="EH22" s="226">
        <v>3.1</v>
      </c>
      <c r="EI22" s="64"/>
      <c r="EJ22" s="226">
        <v>9.0</v>
      </c>
      <c r="EK22" s="226">
        <v>47.0</v>
      </c>
      <c r="EL22" s="226">
        <v>48.0</v>
      </c>
      <c r="EM22" s="226">
        <v>136.0</v>
      </c>
      <c r="EN22" s="226">
        <v>106.0</v>
      </c>
      <c r="EO22" s="226">
        <v>4.4</v>
      </c>
      <c r="EP22" s="64"/>
      <c r="EQ22" s="226">
        <v>9.0</v>
      </c>
      <c r="ER22" s="226">
        <v>47.0</v>
      </c>
      <c r="ES22" s="226">
        <v>48.0</v>
      </c>
      <c r="ET22" s="226">
        <v>338.0</v>
      </c>
      <c r="EU22" s="226">
        <v>0.0</v>
      </c>
      <c r="EV22" s="226">
        <v>0.0</v>
      </c>
      <c r="EW22" s="226">
        <v>0.0</v>
      </c>
      <c r="EX22" s="226">
        <v>337.0</v>
      </c>
      <c r="EY22" s="226">
        <v>259.0</v>
      </c>
      <c r="EZ22" s="226">
        <v>148.8</v>
      </c>
      <c r="FA22" s="226">
        <v>8.7</v>
      </c>
      <c r="FB22" s="226">
        <v>336.0</v>
      </c>
      <c r="FC22" s="226">
        <v>257.0</v>
      </c>
      <c r="FD22" s="226">
        <v>147.6</v>
      </c>
      <c r="FE22" s="226">
        <v>8.6</v>
      </c>
      <c r="FF22" s="226">
        <v>336.0</v>
      </c>
      <c r="FG22" s="226">
        <v>0.0</v>
      </c>
      <c r="FH22" s="226">
        <v>0.0</v>
      </c>
      <c r="FI22" s="226">
        <v>0.0</v>
      </c>
      <c r="FJ22" s="226">
        <v>336.0</v>
      </c>
      <c r="FK22" s="226">
        <v>244.0</v>
      </c>
      <c r="FL22" s="226">
        <v>139.2</v>
      </c>
      <c r="FM22" s="64"/>
      <c r="FN22" s="226">
        <v>338.0</v>
      </c>
      <c r="FO22" s="226">
        <v>259.0</v>
      </c>
      <c r="FP22" s="226">
        <v>139.2</v>
      </c>
      <c r="FQ22" s="226">
        <v>17.8</v>
      </c>
      <c r="FR22" s="226">
        <v>136.0</v>
      </c>
      <c r="FS22" s="64"/>
      <c r="FT22" s="226">
        <v>17.67</v>
      </c>
      <c r="FU22" s="64"/>
      <c r="FV22" s="226">
        <v>136.0</v>
      </c>
      <c r="FW22" s="64"/>
      <c r="FX22" s="64"/>
      <c r="FY22" s="64"/>
      <c r="FZ22" s="89"/>
      <c r="GA22" s="65">
        <v>338.0</v>
      </c>
      <c r="GB22" s="66">
        <v>403.42</v>
      </c>
      <c r="GC22" s="66">
        <v>248.76</v>
      </c>
      <c r="GD22" s="66">
        <v>18.76</v>
      </c>
      <c r="GE22" s="66">
        <v>338.0</v>
      </c>
      <c r="GF22" s="66">
        <v>429.07</v>
      </c>
      <c r="GG22" s="66">
        <v>245.41</v>
      </c>
      <c r="GH22" s="66">
        <v>22.78</v>
      </c>
      <c r="GI22" s="66">
        <v>338.0</v>
      </c>
      <c r="GJ22" s="66">
        <v>247.8</v>
      </c>
      <c r="GK22" s="66">
        <v>139.96</v>
      </c>
      <c r="GL22" s="66">
        <v>22.61</v>
      </c>
      <c r="GM22" s="66">
        <v>338.0</v>
      </c>
      <c r="GN22" s="66">
        <v>226.99</v>
      </c>
      <c r="GO22" s="66">
        <v>138.07</v>
      </c>
      <c r="GP22" s="66">
        <v>30.66</v>
      </c>
      <c r="GQ22" s="66">
        <v>338.0</v>
      </c>
      <c r="GR22" s="66">
        <v>177.77</v>
      </c>
      <c r="GS22" s="66">
        <v>110.31</v>
      </c>
      <c r="GT22" s="66">
        <v>5.95</v>
      </c>
      <c r="GU22" s="66">
        <v>338.0</v>
      </c>
      <c r="GV22" s="66">
        <v>191.82</v>
      </c>
      <c r="GW22" s="66">
        <v>107.8</v>
      </c>
      <c r="GX22" s="66">
        <v>4.69</v>
      </c>
      <c r="GY22" s="89"/>
      <c r="GZ22" s="98" t="s">
        <v>91</v>
      </c>
      <c r="HA22" s="99" t="s">
        <v>92</v>
      </c>
      <c r="HB22" s="98">
        <v>244.0</v>
      </c>
      <c r="HC22" s="98">
        <v>12.2</v>
      </c>
      <c r="HD22" s="98">
        <v>4.88</v>
      </c>
      <c r="HE22" s="98">
        <v>8.0</v>
      </c>
      <c r="HF22" s="99">
        <v>55.0</v>
      </c>
      <c r="HG22" s="99">
        <v>51.0</v>
      </c>
      <c r="HH22" s="98" t="s">
        <v>91</v>
      </c>
      <c r="HI22" s="99" t="s">
        <v>92</v>
      </c>
      <c r="HJ22" s="98">
        <v>2.6</v>
      </c>
      <c r="HK22" s="98">
        <v>0.13</v>
      </c>
      <c r="HL22" s="98">
        <v>0.052</v>
      </c>
      <c r="HM22" s="98">
        <v>5.0</v>
      </c>
      <c r="HN22" s="99">
        <v>55.0</v>
      </c>
      <c r="HO22" s="99">
        <v>55.0</v>
      </c>
      <c r="HP22" s="98" t="s">
        <v>91</v>
      </c>
      <c r="HQ22" s="99" t="s">
        <v>92</v>
      </c>
      <c r="HR22" s="98">
        <v>115.0</v>
      </c>
      <c r="HS22" s="98">
        <v>5.75</v>
      </c>
      <c r="HT22" s="98">
        <v>2.875</v>
      </c>
      <c r="HU22" s="98">
        <v>7.0</v>
      </c>
      <c r="HV22" s="99">
        <v>52.0</v>
      </c>
      <c r="HW22" s="99">
        <v>52.0</v>
      </c>
      <c r="HX22" s="89"/>
      <c r="HY22" s="147">
        <v>135.0</v>
      </c>
      <c r="HZ22" s="147">
        <v>33.0</v>
      </c>
      <c r="IA22" s="147">
        <v>94.0</v>
      </c>
      <c r="IB22" s="147">
        <v>4.7</v>
      </c>
      <c r="IC22" s="148"/>
      <c r="ID22" s="147">
        <v>2.0</v>
      </c>
      <c r="IE22" s="147">
        <v>62.0</v>
      </c>
      <c r="IF22" s="147">
        <v>44.0</v>
      </c>
      <c r="IG22" s="89"/>
      <c r="IH22" s="75">
        <v>137.0</v>
      </c>
      <c r="II22" s="75">
        <v>33.7</v>
      </c>
      <c r="IJ22" s="75">
        <v>12.0</v>
      </c>
      <c r="IK22" s="75">
        <v>0.6</v>
      </c>
      <c r="IL22" s="75">
        <v>0.7</v>
      </c>
      <c r="IM22" s="75">
        <v>6.0</v>
      </c>
      <c r="IN22" s="75">
        <v>45.0</v>
      </c>
      <c r="IO22" s="75">
        <v>44.0</v>
      </c>
      <c r="IP22" s="75">
        <v>137.0</v>
      </c>
      <c r="IQ22" s="75">
        <v>32.9</v>
      </c>
      <c r="IR22" s="75">
        <v>123.0</v>
      </c>
      <c r="IS22" s="75">
        <v>6.2</v>
      </c>
      <c r="IT22" s="75">
        <v>6.9</v>
      </c>
      <c r="IU22" s="75">
        <v>12.0</v>
      </c>
      <c r="IV22" s="75">
        <v>52.0</v>
      </c>
      <c r="IW22" s="75">
        <v>50.0</v>
      </c>
      <c r="IX22" s="89"/>
      <c r="IY22" s="76">
        <v>138.34</v>
      </c>
      <c r="IZ22" s="76">
        <v>34.46</v>
      </c>
      <c r="JA22" s="76">
        <v>314.46</v>
      </c>
      <c r="JB22" s="76">
        <v>15.72</v>
      </c>
      <c r="JC22" s="76">
        <v>6.08</v>
      </c>
      <c r="JD22" s="76">
        <v>3.0</v>
      </c>
      <c r="JE22" s="76">
        <v>59.78</v>
      </c>
      <c r="JF22" s="76">
        <v>42.49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136.0</v>
      </c>
      <c r="JQ22" s="78">
        <v>32.0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41.0</v>
      </c>
      <c r="JW22" s="78">
        <v>40.0</v>
      </c>
      <c r="JX22" s="78">
        <v>136.0</v>
      </c>
      <c r="JY22" s="78">
        <v>33.7</v>
      </c>
      <c r="JZ22" s="78">
        <v>126.0</v>
      </c>
      <c r="KA22" s="78">
        <v>6.6</v>
      </c>
      <c r="KB22" s="78">
        <v>2.6</v>
      </c>
      <c r="KC22" s="150">
        <v>2.0</v>
      </c>
      <c r="KD22" s="78">
        <v>47.0</v>
      </c>
      <c r="KE22" s="78">
        <v>47.0</v>
      </c>
      <c r="KF22" s="89"/>
      <c r="KG22" s="79">
        <v>136.0</v>
      </c>
      <c r="KH22" s="238">
        <v>33.0</v>
      </c>
      <c r="KI22" s="238">
        <v>112.0</v>
      </c>
      <c r="KJ22" s="238">
        <v>6.2</v>
      </c>
      <c r="KK22" s="79"/>
      <c r="KL22" s="79">
        <v>1.0</v>
      </c>
      <c r="KM22" s="79">
        <v>46.0</v>
      </c>
      <c r="KN22" s="79">
        <v>46.0</v>
      </c>
      <c r="KO22" s="79">
        <v>136.0</v>
      </c>
      <c r="KP22" s="235">
        <v>33.0</v>
      </c>
      <c r="KQ22" s="235" t="s">
        <v>98</v>
      </c>
      <c r="KR22" s="235" t="s">
        <v>98</v>
      </c>
      <c r="KS22" s="79"/>
      <c r="KT22" s="79">
        <v>1.0</v>
      </c>
      <c r="KU22" s="79">
        <v>46.0</v>
      </c>
      <c r="KV22" s="79">
        <v>44.0</v>
      </c>
      <c r="KW22" s="89"/>
      <c r="KX22" s="81">
        <v>128.0</v>
      </c>
      <c r="KY22" s="81">
        <v>32.0</v>
      </c>
      <c r="KZ22" s="81">
        <v>214.0</v>
      </c>
      <c r="LA22" s="81">
        <v>10.5</v>
      </c>
      <c r="LB22" s="81">
        <v>0.0</v>
      </c>
      <c r="LC22" s="81">
        <v>3.0</v>
      </c>
      <c r="LD22" s="81">
        <v>48.0</v>
      </c>
      <c r="LE22" s="81">
        <v>48.0</v>
      </c>
      <c r="LF22" s="81">
        <v>128.0</v>
      </c>
      <c r="LG22" s="81">
        <v>32.0</v>
      </c>
      <c r="LH22" s="81">
        <v>347.0</v>
      </c>
      <c r="LI22" s="81">
        <v>17.0</v>
      </c>
      <c r="LJ22" s="81">
        <v>0.0</v>
      </c>
      <c r="LK22" s="81">
        <v>5.0</v>
      </c>
      <c r="LL22" s="81">
        <v>50.0</v>
      </c>
      <c r="LM22" s="81">
        <v>50.0</v>
      </c>
      <c r="LN22" s="89"/>
      <c r="LO22" s="82">
        <v>332.0</v>
      </c>
      <c r="LP22" s="82">
        <v>283.0</v>
      </c>
      <c r="LQ22" s="82">
        <v>161.0</v>
      </c>
      <c r="LR22" s="82">
        <v>67.0</v>
      </c>
      <c r="LS22" s="82">
        <v>331.0</v>
      </c>
      <c r="LT22" s="83">
        <v>52.0</v>
      </c>
      <c r="LU22" s="83">
        <v>6.9</v>
      </c>
      <c r="LV22" s="83">
        <v>139.0</v>
      </c>
      <c r="LW22" s="83">
        <v>98.0</v>
      </c>
      <c r="LX22" s="83">
        <v>54.0</v>
      </c>
      <c r="LY22" s="83">
        <v>50.0</v>
      </c>
      <c r="LZ22" s="83">
        <v>12.0</v>
      </c>
      <c r="MA22" s="83">
        <v>109.0</v>
      </c>
      <c r="MB22" s="83">
        <v>3.4</v>
      </c>
      <c r="MC22" s="83">
        <v>144.0</v>
      </c>
      <c r="MD22" s="83">
        <v>185.0</v>
      </c>
      <c r="ME22" s="83">
        <v>74.0</v>
      </c>
      <c r="MF22" s="83">
        <v>56.0</v>
      </c>
      <c r="MG22" s="83">
        <v>14.0</v>
      </c>
      <c r="MH22" s="83">
        <v>0.0</v>
      </c>
      <c r="MI22" s="83">
        <v>0.0</v>
      </c>
      <c r="MJ22" s="83">
        <v>119.0</v>
      </c>
      <c r="MK22" s="83">
        <v>0.0</v>
      </c>
      <c r="ML22" s="83">
        <v>44.0</v>
      </c>
      <c r="MM22" s="83">
        <v>43.0</v>
      </c>
      <c r="MN22" s="83">
        <v>5.0</v>
      </c>
      <c r="MO22" s="86"/>
      <c r="MP22" s="87"/>
      <c r="MQ22" s="87"/>
      <c r="MR22" s="87"/>
      <c r="MS22" s="87"/>
      <c r="MT22" s="83">
        <v>0.0</v>
      </c>
      <c r="MU22" s="83">
        <v>0.0</v>
      </c>
      <c r="MV22" s="83">
        <v>0.0</v>
      </c>
      <c r="MW22" s="83">
        <v>36.0</v>
      </c>
      <c r="MX22" s="83">
        <v>42.0</v>
      </c>
      <c r="MY22" s="88" t="s">
        <v>96</v>
      </c>
      <c r="MZ22" s="83">
        <v>2.0</v>
      </c>
      <c r="NA22" s="87"/>
      <c r="NB22" s="83">
        <v>9.8</v>
      </c>
      <c r="NC22" s="83">
        <v>3.3</v>
      </c>
      <c r="ND22" s="83">
        <v>185.0</v>
      </c>
      <c r="NE22" s="83">
        <v>35.0</v>
      </c>
      <c r="NF22" s="83">
        <v>42.0</v>
      </c>
      <c r="NG22" s="83">
        <v>42.0</v>
      </c>
      <c r="NH22" s="83">
        <v>5.0</v>
      </c>
      <c r="NI22" s="87"/>
      <c r="NJ22" s="83">
        <v>0.0</v>
      </c>
      <c r="NK22" s="83">
        <v>0.0</v>
      </c>
      <c r="NL22" s="83">
        <v>0.0</v>
      </c>
      <c r="NM22" s="83">
        <v>35.0</v>
      </c>
      <c r="NN22" s="83">
        <v>47.0</v>
      </c>
      <c r="NO22" s="83">
        <v>51.0</v>
      </c>
      <c r="NP22" s="83">
        <v>2.0</v>
      </c>
    </row>
    <row r="23" ht="14.25" customHeight="1">
      <c r="A23" s="49">
        <v>0.416666666666667</v>
      </c>
      <c r="B23" s="50"/>
      <c r="C23" s="51">
        <v>50.28</v>
      </c>
      <c r="D23" s="52">
        <v>333.0</v>
      </c>
      <c r="E23" s="53">
        <v>133.0</v>
      </c>
      <c r="F23" s="53">
        <v>27.0</v>
      </c>
      <c r="G23" s="53">
        <v>5.6</v>
      </c>
      <c r="H23" s="54"/>
      <c r="I23" s="53">
        <v>6.0</v>
      </c>
      <c r="J23" s="53">
        <v>49.0</v>
      </c>
      <c r="K23" s="53">
        <v>48.0</v>
      </c>
      <c r="L23" s="53">
        <v>137.0</v>
      </c>
      <c r="M23" s="53">
        <v>51.0</v>
      </c>
      <c r="N23" s="53">
        <v>12.6</v>
      </c>
      <c r="O23" s="54"/>
      <c r="P23" s="53">
        <v>6.0</v>
      </c>
      <c r="Q23" s="53">
        <v>57.0</v>
      </c>
      <c r="R23" s="53">
        <v>40.0</v>
      </c>
      <c r="S23" s="53">
        <v>336.9</v>
      </c>
      <c r="T23" s="53">
        <v>339.0</v>
      </c>
      <c r="U23" s="53">
        <v>192.0</v>
      </c>
      <c r="V23" s="54"/>
      <c r="W23" s="53">
        <v>333.0</v>
      </c>
      <c r="X23" s="53">
        <v>269.9</v>
      </c>
      <c r="Y23" s="53">
        <v>136.1</v>
      </c>
      <c r="Z23" s="54"/>
      <c r="AA23" s="53">
        <v>337.5</v>
      </c>
      <c r="AB23" s="53">
        <v>427.8</v>
      </c>
      <c r="AC23" s="53">
        <v>243.9</v>
      </c>
      <c r="AD23" s="54"/>
      <c r="AE23" s="53">
        <v>337.7</v>
      </c>
      <c r="AF23" s="53">
        <v>394.3</v>
      </c>
      <c r="AG23" s="53">
        <v>221.4</v>
      </c>
      <c r="AH23" s="54"/>
      <c r="AI23" s="53">
        <v>343.2</v>
      </c>
      <c r="AJ23" s="53">
        <v>454.9</v>
      </c>
      <c r="AK23" s="53">
        <v>263.2</v>
      </c>
      <c r="AL23" s="54"/>
      <c r="AM23" s="53">
        <v>334.7</v>
      </c>
      <c r="AN23" s="53">
        <v>464.0</v>
      </c>
      <c r="AO23" s="53">
        <v>251.1</v>
      </c>
      <c r="AP23" s="54"/>
      <c r="AQ23" s="182">
        <f t="shared" ref="AQ23:AS23" si="36">E23</f>
        <v>133</v>
      </c>
      <c r="AR23" s="54">
        <f t="shared" si="36"/>
        <v>27</v>
      </c>
      <c r="AS23" s="56">
        <f t="shared" si="36"/>
        <v>5.6</v>
      </c>
      <c r="AT23" s="54"/>
      <c r="AU23" s="54">
        <f t="shared" ref="AU23:AW23" si="37">L23</f>
        <v>137</v>
      </c>
      <c r="AV23" s="54">
        <f t="shared" si="37"/>
        <v>51</v>
      </c>
      <c r="AW23" s="54">
        <f t="shared" si="37"/>
        <v>12.6</v>
      </c>
      <c r="AX23" s="54"/>
      <c r="AY23" s="182">
        <f t="shared" si="6"/>
        <v>133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84.0</v>
      </c>
      <c r="BK23" s="53">
        <v>56.0</v>
      </c>
      <c r="BL23" s="89"/>
      <c r="BM23" s="58">
        <v>338.0</v>
      </c>
      <c r="BN23" s="58">
        <v>143.0</v>
      </c>
      <c r="BO23" s="58">
        <v>240.0</v>
      </c>
      <c r="BP23" s="58">
        <v>12.0</v>
      </c>
      <c r="BQ23" s="59"/>
      <c r="BR23" s="58">
        <v>6.0</v>
      </c>
      <c r="BS23" s="58">
        <v>57.0</v>
      </c>
      <c r="BT23" s="58">
        <v>57.0</v>
      </c>
      <c r="BU23" s="59">
        <f t="shared" si="7"/>
        <v>338</v>
      </c>
      <c r="BV23" s="58">
        <v>355.0</v>
      </c>
      <c r="BW23" s="58">
        <v>205.0</v>
      </c>
      <c r="BX23" s="58">
        <v>12.0</v>
      </c>
      <c r="BY23" s="58">
        <v>330.0</v>
      </c>
      <c r="BZ23" s="58">
        <v>377.0</v>
      </c>
      <c r="CA23" s="58">
        <v>208.0</v>
      </c>
      <c r="CB23" s="58">
        <v>16.0</v>
      </c>
      <c r="CC23" s="58" t="s">
        <v>94</v>
      </c>
      <c r="CD23" s="58" t="s">
        <v>94</v>
      </c>
      <c r="CE23" s="58" t="s">
        <v>94</v>
      </c>
      <c r="CF23" s="58" t="s">
        <v>94</v>
      </c>
      <c r="CG23" s="58">
        <v>333.0</v>
      </c>
      <c r="CH23" s="58">
        <v>448.0</v>
      </c>
      <c r="CI23" s="58">
        <v>257.0</v>
      </c>
      <c r="CJ23" s="58">
        <v>23.0</v>
      </c>
      <c r="CK23" s="58">
        <v>343.0</v>
      </c>
      <c r="CL23" s="58">
        <v>245.0</v>
      </c>
      <c r="CM23" s="58">
        <v>145.0</v>
      </c>
      <c r="CN23" s="58">
        <v>8.0</v>
      </c>
      <c r="CO23" s="58">
        <v>329.0</v>
      </c>
      <c r="CP23" s="58">
        <v>307.0</v>
      </c>
      <c r="CQ23" s="58">
        <v>136.0</v>
      </c>
      <c r="CR23" s="58">
        <v>7.0</v>
      </c>
      <c r="CS23" s="58">
        <v>333.0</v>
      </c>
      <c r="CT23" s="58">
        <v>272.0</v>
      </c>
      <c r="CU23" s="58">
        <v>157.0</v>
      </c>
      <c r="CV23" s="58">
        <v>90.0</v>
      </c>
      <c r="CW23" s="58">
        <v>334.0</v>
      </c>
      <c r="CX23" s="58">
        <v>226.0</v>
      </c>
      <c r="CY23" s="58">
        <v>109.0</v>
      </c>
      <c r="CZ23" s="58">
        <v>62.0</v>
      </c>
      <c r="DA23" s="58">
        <v>321.0</v>
      </c>
      <c r="DB23" s="58">
        <v>231.0</v>
      </c>
      <c r="DC23" s="58">
        <v>116.0</v>
      </c>
      <c r="DD23" s="58">
        <v>57.0</v>
      </c>
      <c r="DE23" s="59">
        <f t="shared" si="8"/>
        <v>143</v>
      </c>
      <c r="DF23" s="58">
        <v>34.4</v>
      </c>
      <c r="DG23" s="58">
        <v>240.0</v>
      </c>
      <c r="DH23" s="58">
        <v>12.0</v>
      </c>
      <c r="DI23" s="59"/>
      <c r="DJ23" s="58">
        <v>7.0</v>
      </c>
      <c r="DK23" s="58">
        <v>57.0</v>
      </c>
      <c r="DL23" s="58">
        <v>52.0</v>
      </c>
      <c r="DM23" s="89"/>
      <c r="DN23" s="61">
        <v>335.0</v>
      </c>
      <c r="DO23" s="61">
        <v>139.0</v>
      </c>
      <c r="DP23" s="61">
        <v>31.0</v>
      </c>
      <c r="DQ23" s="61">
        <v>17.2</v>
      </c>
      <c r="DR23" s="61">
        <v>4.9</v>
      </c>
      <c r="DS23" s="61">
        <v>8.0</v>
      </c>
      <c r="DT23" s="61">
        <v>40.0</v>
      </c>
      <c r="DU23" s="61">
        <v>45.2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337.0</v>
      </c>
      <c r="EF23" s="226">
        <v>135.0</v>
      </c>
      <c r="EG23" s="226">
        <v>60.0</v>
      </c>
      <c r="EH23" s="226">
        <v>2.5</v>
      </c>
      <c r="EI23" s="64"/>
      <c r="EJ23" s="226">
        <v>9.0</v>
      </c>
      <c r="EK23" s="226">
        <v>48.0</v>
      </c>
      <c r="EL23" s="226">
        <v>49.0</v>
      </c>
      <c r="EM23" s="226">
        <v>135.0</v>
      </c>
      <c r="EN23" s="226">
        <v>83.0</v>
      </c>
      <c r="EO23" s="226">
        <v>3.5</v>
      </c>
      <c r="EP23" s="64"/>
      <c r="EQ23" s="226">
        <v>9.0</v>
      </c>
      <c r="ER23" s="226">
        <v>48.0</v>
      </c>
      <c r="ES23" s="226">
        <v>51.0</v>
      </c>
      <c r="ET23" s="226">
        <v>336.0</v>
      </c>
      <c r="EU23" s="226">
        <v>0.0</v>
      </c>
      <c r="EV23" s="226">
        <v>0.0</v>
      </c>
      <c r="EW23" s="226">
        <v>0.0</v>
      </c>
      <c r="EX23" s="226">
        <v>335.0</v>
      </c>
      <c r="EY23" s="226">
        <v>277.0</v>
      </c>
      <c r="EZ23" s="226">
        <v>158.8</v>
      </c>
      <c r="FA23" s="226">
        <v>5.0</v>
      </c>
      <c r="FB23" s="226">
        <v>336.0</v>
      </c>
      <c r="FC23" s="226">
        <v>275.0</v>
      </c>
      <c r="FD23" s="226">
        <v>157.8</v>
      </c>
      <c r="FE23" s="226">
        <v>6.1</v>
      </c>
      <c r="FF23" s="226">
        <v>335.0</v>
      </c>
      <c r="FG23" s="226">
        <v>0.0</v>
      </c>
      <c r="FH23" s="226">
        <v>0.0</v>
      </c>
      <c r="FI23" s="226">
        <v>0.0</v>
      </c>
      <c r="FJ23" s="226">
        <v>337.0</v>
      </c>
      <c r="FK23" s="226">
        <v>263.0</v>
      </c>
      <c r="FL23" s="226">
        <v>148.0</v>
      </c>
      <c r="FM23" s="64"/>
      <c r="FN23" s="226">
        <v>337.0</v>
      </c>
      <c r="FO23" s="226">
        <v>279.0</v>
      </c>
      <c r="FP23" s="226">
        <v>149.0</v>
      </c>
      <c r="FQ23" s="226">
        <v>15.3</v>
      </c>
      <c r="FR23" s="226">
        <v>135.0</v>
      </c>
      <c r="FS23" s="64"/>
      <c r="FT23" s="226">
        <v>16.44</v>
      </c>
      <c r="FU23" s="64"/>
      <c r="FV23" s="226">
        <v>135.0</v>
      </c>
      <c r="FW23" s="64"/>
      <c r="FX23" s="64"/>
      <c r="FY23" s="64"/>
      <c r="FZ23" s="89"/>
      <c r="GA23" s="65">
        <v>336.0</v>
      </c>
      <c r="GB23" s="66">
        <v>452.66</v>
      </c>
      <c r="GC23" s="66">
        <v>275.73</v>
      </c>
      <c r="GD23" s="66">
        <v>22.2</v>
      </c>
      <c r="GE23" s="66">
        <v>336.0</v>
      </c>
      <c r="GF23" s="66">
        <v>497.92</v>
      </c>
      <c r="GG23" s="66">
        <v>271.88</v>
      </c>
      <c r="GH23" s="66">
        <v>26.38</v>
      </c>
      <c r="GI23" s="66">
        <v>336.0</v>
      </c>
      <c r="GJ23" s="66">
        <v>266.41</v>
      </c>
      <c r="GK23" s="66">
        <v>149.51</v>
      </c>
      <c r="GL23" s="66">
        <v>19.77</v>
      </c>
      <c r="GM23" s="66">
        <v>336.0</v>
      </c>
      <c r="GN23" s="66">
        <v>245.75</v>
      </c>
      <c r="GO23" s="66">
        <v>149.51</v>
      </c>
      <c r="GP23" s="66">
        <v>28.39</v>
      </c>
      <c r="GQ23" s="66">
        <v>336.0</v>
      </c>
      <c r="GR23" s="66">
        <v>202.81</v>
      </c>
      <c r="GS23" s="66">
        <v>125.38</v>
      </c>
      <c r="GT23" s="66">
        <v>0.0</v>
      </c>
      <c r="GU23" s="66">
        <v>336.0</v>
      </c>
      <c r="GV23" s="66">
        <v>221.86</v>
      </c>
      <c r="GW23" s="66">
        <v>125.55</v>
      </c>
      <c r="GX23" s="66">
        <v>0.0</v>
      </c>
      <c r="GY23" s="89"/>
      <c r="GZ23" s="98" t="s">
        <v>91</v>
      </c>
      <c r="HA23" s="99" t="s">
        <v>92</v>
      </c>
      <c r="HB23" s="98">
        <v>208.0</v>
      </c>
      <c r="HC23" s="98">
        <v>10.4</v>
      </c>
      <c r="HD23" s="98">
        <v>4.16</v>
      </c>
      <c r="HE23" s="98">
        <v>8.0</v>
      </c>
      <c r="HF23" s="99">
        <v>55.0</v>
      </c>
      <c r="HG23" s="99">
        <v>51.0</v>
      </c>
      <c r="HH23" s="98" t="s">
        <v>91</v>
      </c>
      <c r="HI23" s="99" t="s">
        <v>92</v>
      </c>
      <c r="HJ23" s="98">
        <v>2.6</v>
      </c>
      <c r="HK23" s="98">
        <v>0.13</v>
      </c>
      <c r="HL23" s="98">
        <v>0.052</v>
      </c>
      <c r="HM23" s="98">
        <v>5.0</v>
      </c>
      <c r="HN23" s="99">
        <v>55.0</v>
      </c>
      <c r="HO23" s="99">
        <v>55.0</v>
      </c>
      <c r="HP23" s="98" t="s">
        <v>91</v>
      </c>
      <c r="HQ23" s="99" t="s">
        <v>92</v>
      </c>
      <c r="HR23" s="98">
        <v>118.0</v>
      </c>
      <c r="HS23" s="98">
        <v>5.9</v>
      </c>
      <c r="HT23" s="98">
        <v>2.95</v>
      </c>
      <c r="HU23" s="98">
        <v>7.0</v>
      </c>
      <c r="HV23" s="99">
        <v>52.0</v>
      </c>
      <c r="HW23" s="99">
        <v>52.0</v>
      </c>
      <c r="HX23" s="89"/>
      <c r="HY23" s="147">
        <v>133.0</v>
      </c>
      <c r="HZ23" s="147">
        <v>33.0</v>
      </c>
      <c r="IA23" s="147">
        <v>93.0</v>
      </c>
      <c r="IB23" s="147">
        <v>4.65</v>
      </c>
      <c r="IC23" s="148"/>
      <c r="ID23" s="147">
        <v>2.0</v>
      </c>
      <c r="IE23" s="147">
        <v>62.0</v>
      </c>
      <c r="IF23" s="147">
        <v>44.0</v>
      </c>
      <c r="IG23" s="89"/>
      <c r="IH23" s="75">
        <v>137.0</v>
      </c>
      <c r="II23" s="75">
        <v>33.7</v>
      </c>
      <c r="IJ23" s="75">
        <v>12.0</v>
      </c>
      <c r="IK23" s="75">
        <v>0.6</v>
      </c>
      <c r="IL23" s="75">
        <v>0.7</v>
      </c>
      <c r="IM23" s="75">
        <v>6.0</v>
      </c>
      <c r="IN23" s="75">
        <v>45.0</v>
      </c>
      <c r="IO23" s="75">
        <v>44.0</v>
      </c>
      <c r="IP23" s="75">
        <v>137.0</v>
      </c>
      <c r="IQ23" s="75">
        <v>33.5</v>
      </c>
      <c r="IR23" s="75">
        <v>119.0</v>
      </c>
      <c r="IS23" s="75">
        <v>6.0</v>
      </c>
      <c r="IT23" s="75">
        <v>6.7</v>
      </c>
      <c r="IU23" s="75">
        <v>12.0</v>
      </c>
      <c r="IV23" s="75">
        <v>52.0</v>
      </c>
      <c r="IW23" s="75">
        <v>50.0</v>
      </c>
      <c r="IX23" s="89"/>
      <c r="IY23" s="76">
        <v>138.14</v>
      </c>
      <c r="IZ23" s="76">
        <v>34.44</v>
      </c>
      <c r="JA23" s="76">
        <v>304.8</v>
      </c>
      <c r="JB23" s="76">
        <v>15.24</v>
      </c>
      <c r="JC23" s="76">
        <v>5.99</v>
      </c>
      <c r="JD23" s="76">
        <v>3.0</v>
      </c>
      <c r="JE23" s="76">
        <v>60.71</v>
      </c>
      <c r="JF23" s="76">
        <v>48.52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32.0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42.0</v>
      </c>
      <c r="JW23" s="78">
        <v>41.0</v>
      </c>
      <c r="JX23" s="78">
        <v>136.0</v>
      </c>
      <c r="JY23" s="78">
        <v>33.9</v>
      </c>
      <c r="JZ23" s="78">
        <v>121.0</v>
      </c>
      <c r="KA23" s="78">
        <v>6.5</v>
      </c>
      <c r="KB23" s="78">
        <v>2.4</v>
      </c>
      <c r="KC23" s="150">
        <v>2.0</v>
      </c>
      <c r="KD23" s="78">
        <v>48.0</v>
      </c>
      <c r="KE23" s="78">
        <v>47.0</v>
      </c>
      <c r="KF23" s="89"/>
      <c r="KG23" s="79">
        <v>136.0</v>
      </c>
      <c r="KH23" s="238">
        <v>33.0</v>
      </c>
      <c r="KI23" s="238">
        <v>104.0</v>
      </c>
      <c r="KJ23" s="238">
        <v>5.6</v>
      </c>
      <c r="KK23" s="79"/>
      <c r="KL23" s="79">
        <v>1.0</v>
      </c>
      <c r="KM23" s="79">
        <v>46.0</v>
      </c>
      <c r="KN23" s="79">
        <v>46.0</v>
      </c>
      <c r="KO23" s="79">
        <v>136.0</v>
      </c>
      <c r="KP23" s="235">
        <v>33.0</v>
      </c>
      <c r="KQ23" s="235" t="s">
        <v>98</v>
      </c>
      <c r="KR23" s="235" t="s">
        <v>98</v>
      </c>
      <c r="KS23" s="79"/>
      <c r="KT23" s="79">
        <v>1.0</v>
      </c>
      <c r="KU23" s="79">
        <v>46.0</v>
      </c>
      <c r="KV23" s="79">
        <v>44.0</v>
      </c>
      <c r="KW23" s="89"/>
      <c r="KX23" s="81">
        <v>127.0</v>
      </c>
      <c r="KY23" s="81">
        <v>32.0</v>
      </c>
      <c r="KZ23" s="81">
        <v>222.0</v>
      </c>
      <c r="LA23" s="81">
        <v>10.9</v>
      </c>
      <c r="LB23" s="81">
        <v>0.0</v>
      </c>
      <c r="LC23" s="81">
        <v>3.0</v>
      </c>
      <c r="LD23" s="81">
        <v>48.0</v>
      </c>
      <c r="LE23" s="81">
        <v>48.0</v>
      </c>
      <c r="LF23" s="81">
        <v>127.0</v>
      </c>
      <c r="LG23" s="81">
        <v>32.0</v>
      </c>
      <c r="LH23" s="81">
        <v>357.0</v>
      </c>
      <c r="LI23" s="81">
        <v>17.5</v>
      </c>
      <c r="LJ23" s="81">
        <v>0.0</v>
      </c>
      <c r="LK23" s="81">
        <v>5.0</v>
      </c>
      <c r="LL23" s="81">
        <v>50.0</v>
      </c>
      <c r="LM23" s="81">
        <v>50.0</v>
      </c>
      <c r="LN23" s="89"/>
      <c r="LO23" s="82">
        <v>332.0</v>
      </c>
      <c r="LP23" s="82">
        <v>276.0</v>
      </c>
      <c r="LQ23" s="82">
        <v>155.0</v>
      </c>
      <c r="LR23" s="82">
        <v>68.0</v>
      </c>
      <c r="LS23" s="82">
        <v>321.0</v>
      </c>
      <c r="LT23" s="83">
        <v>61.0</v>
      </c>
      <c r="LU23" s="83">
        <v>10.0</v>
      </c>
      <c r="LV23" s="83">
        <v>140.0</v>
      </c>
      <c r="LW23" s="83">
        <v>113.0</v>
      </c>
      <c r="LX23" s="83">
        <v>55.0</v>
      </c>
      <c r="LY23" s="83">
        <v>50.0</v>
      </c>
      <c r="LZ23" s="83">
        <v>12.0</v>
      </c>
      <c r="MA23" s="83">
        <v>94.0</v>
      </c>
      <c r="MB23" s="83">
        <v>11.7</v>
      </c>
      <c r="MC23" s="83">
        <v>145.0</v>
      </c>
      <c r="MD23" s="83">
        <v>163.0</v>
      </c>
      <c r="ME23" s="83">
        <v>72.0</v>
      </c>
      <c r="MF23" s="83">
        <v>57.0</v>
      </c>
      <c r="MG23" s="83">
        <v>14.0</v>
      </c>
      <c r="MH23" s="83">
        <v>0.0</v>
      </c>
      <c r="MI23" s="83">
        <v>0.0</v>
      </c>
      <c r="MJ23" s="83">
        <v>119.0</v>
      </c>
      <c r="MK23" s="83">
        <v>0.0</v>
      </c>
      <c r="ML23" s="83">
        <v>44.0</v>
      </c>
      <c r="MM23" s="83">
        <v>43.0</v>
      </c>
      <c r="MN23" s="83">
        <v>5.0</v>
      </c>
      <c r="MO23" s="86"/>
      <c r="MP23" s="87"/>
      <c r="MQ23" s="87"/>
      <c r="MR23" s="87"/>
      <c r="MS23" s="87"/>
      <c r="MT23" s="83">
        <v>4.8</v>
      </c>
      <c r="MU23" s="83">
        <v>2.1</v>
      </c>
      <c r="MV23" s="83">
        <v>86.0</v>
      </c>
      <c r="MW23" s="83">
        <v>36.0</v>
      </c>
      <c r="MX23" s="83">
        <v>42.0</v>
      </c>
      <c r="MY23" s="88" t="s">
        <v>96</v>
      </c>
      <c r="MZ23" s="83">
        <v>2.0</v>
      </c>
      <c r="NA23" s="87"/>
      <c r="NB23" s="83">
        <v>19.0</v>
      </c>
      <c r="NC23" s="83">
        <v>6.4</v>
      </c>
      <c r="ND23" s="83">
        <v>353.0</v>
      </c>
      <c r="NE23" s="83">
        <v>35.0</v>
      </c>
      <c r="NF23" s="83">
        <v>42.0</v>
      </c>
      <c r="NG23" s="83">
        <v>42.0</v>
      </c>
      <c r="NH23" s="83">
        <v>5.0</v>
      </c>
      <c r="NI23" s="87"/>
      <c r="NJ23" s="83">
        <v>0.0</v>
      </c>
      <c r="NK23" s="83">
        <v>0.0</v>
      </c>
      <c r="NL23" s="83">
        <v>0.0</v>
      </c>
      <c r="NM23" s="83">
        <v>35.0</v>
      </c>
      <c r="NN23" s="83">
        <v>47.0</v>
      </c>
      <c r="NO23" s="83">
        <v>51.0</v>
      </c>
      <c r="NP23" s="83">
        <v>2.0</v>
      </c>
    </row>
    <row r="24" ht="14.25" customHeight="1">
      <c r="A24" s="49">
        <v>0.458333333333334</v>
      </c>
      <c r="B24" s="50"/>
      <c r="C24" s="51">
        <v>50.14</v>
      </c>
      <c r="D24" s="52">
        <v>332.0</v>
      </c>
      <c r="E24" s="53">
        <v>134.0</v>
      </c>
      <c r="F24" s="53">
        <v>28.0</v>
      </c>
      <c r="G24" s="53">
        <v>5.9</v>
      </c>
      <c r="H24" s="54"/>
      <c r="I24" s="53">
        <v>6.0</v>
      </c>
      <c r="J24" s="53">
        <v>49.0</v>
      </c>
      <c r="K24" s="53">
        <v>48.0</v>
      </c>
      <c r="L24" s="53">
        <v>137.0</v>
      </c>
      <c r="M24" s="53">
        <v>121.0</v>
      </c>
      <c r="N24" s="53">
        <v>29.7</v>
      </c>
      <c r="O24" s="54"/>
      <c r="P24" s="53">
        <v>6.0</v>
      </c>
      <c r="Q24" s="53">
        <v>57.0</v>
      </c>
      <c r="R24" s="53">
        <v>40.0</v>
      </c>
      <c r="S24" s="53">
        <v>338.8</v>
      </c>
      <c r="T24" s="53">
        <v>350.7</v>
      </c>
      <c r="U24" s="53">
        <v>201.7</v>
      </c>
      <c r="V24" s="54"/>
      <c r="W24" s="53">
        <v>334.7</v>
      </c>
      <c r="X24" s="53">
        <v>292.6</v>
      </c>
      <c r="Y24" s="53">
        <v>146.3</v>
      </c>
      <c r="Z24" s="54"/>
      <c r="AA24" s="53">
        <v>338.6</v>
      </c>
      <c r="AB24" s="53">
        <v>439.8</v>
      </c>
      <c r="AC24" s="53">
        <v>251.4</v>
      </c>
      <c r="AD24" s="54"/>
      <c r="AE24" s="53">
        <v>338.3</v>
      </c>
      <c r="AF24" s="53">
        <v>402.0</v>
      </c>
      <c r="AG24" s="53">
        <v>229.1</v>
      </c>
      <c r="AH24" s="54"/>
      <c r="AI24" s="53">
        <v>345.8</v>
      </c>
      <c r="AJ24" s="53">
        <v>492.1</v>
      </c>
      <c r="AK24" s="53">
        <v>290.2</v>
      </c>
      <c r="AL24" s="54"/>
      <c r="AM24" s="53">
        <v>337.2</v>
      </c>
      <c r="AN24" s="53">
        <v>506.6</v>
      </c>
      <c r="AO24" s="53">
        <v>277.1</v>
      </c>
      <c r="AP24" s="54"/>
      <c r="AQ24" s="182">
        <f t="shared" ref="AQ24:AS24" si="38">E24</f>
        <v>134</v>
      </c>
      <c r="AR24" s="54">
        <f t="shared" si="38"/>
        <v>28</v>
      </c>
      <c r="AS24" s="56">
        <f t="shared" si="38"/>
        <v>5.9</v>
      </c>
      <c r="AT24" s="54"/>
      <c r="AU24" s="54">
        <f t="shared" ref="AU24:AW24" si="39">L24</f>
        <v>137</v>
      </c>
      <c r="AV24" s="54">
        <f t="shared" si="39"/>
        <v>121</v>
      </c>
      <c r="AW24" s="54">
        <f t="shared" si="39"/>
        <v>29.7</v>
      </c>
      <c r="AX24" s="54"/>
      <c r="AY24" s="182">
        <f t="shared" si="6"/>
        <v>134</v>
      </c>
      <c r="AZ24" s="54"/>
      <c r="BA24" s="54"/>
      <c r="BB24" s="54"/>
      <c r="BC24" s="89"/>
      <c r="BD24" s="54"/>
      <c r="BE24" s="53">
        <v>32.0</v>
      </c>
      <c r="BF24" s="53">
        <v>146.0</v>
      </c>
      <c r="BG24" s="53">
        <v>7.1</v>
      </c>
      <c r="BH24" s="54"/>
      <c r="BI24" s="53">
        <v>22.0</v>
      </c>
      <c r="BJ24" s="53">
        <v>84.0</v>
      </c>
      <c r="BK24" s="53">
        <v>56.0</v>
      </c>
      <c r="BL24" s="89"/>
      <c r="BM24" s="58">
        <v>339.0</v>
      </c>
      <c r="BN24" s="58">
        <v>144.0</v>
      </c>
      <c r="BO24" s="58">
        <v>200.0</v>
      </c>
      <c r="BP24" s="58">
        <v>10.0</v>
      </c>
      <c r="BQ24" s="59"/>
      <c r="BR24" s="58">
        <v>6.0</v>
      </c>
      <c r="BS24" s="58">
        <v>59.0</v>
      </c>
      <c r="BT24" s="58">
        <v>59.0</v>
      </c>
      <c r="BU24" s="59">
        <f t="shared" si="7"/>
        <v>339</v>
      </c>
      <c r="BV24" s="58">
        <v>353.0</v>
      </c>
      <c r="BW24" s="58">
        <v>206.0</v>
      </c>
      <c r="BX24" s="58">
        <v>23.0</v>
      </c>
      <c r="BY24" s="58">
        <v>332.0</v>
      </c>
      <c r="BZ24" s="58">
        <v>375.0</v>
      </c>
      <c r="CA24" s="58">
        <v>208.0</v>
      </c>
      <c r="CB24" s="58">
        <v>20.0</v>
      </c>
      <c r="CC24" s="58" t="s">
        <v>94</v>
      </c>
      <c r="CD24" s="58" t="s">
        <v>94</v>
      </c>
      <c r="CE24" s="58" t="s">
        <v>94</v>
      </c>
      <c r="CF24" s="58" t="s">
        <v>94</v>
      </c>
      <c r="CG24" s="58">
        <v>334.0</v>
      </c>
      <c r="CH24" s="58">
        <v>481.0</v>
      </c>
      <c r="CI24" s="58">
        <v>281.0</v>
      </c>
      <c r="CJ24" s="58">
        <v>28.0</v>
      </c>
      <c r="CK24" s="58">
        <v>345.0</v>
      </c>
      <c r="CL24" s="58">
        <v>247.0</v>
      </c>
      <c r="CM24" s="58">
        <v>135.0</v>
      </c>
      <c r="CN24" s="58">
        <v>5.0</v>
      </c>
      <c r="CO24" s="58">
        <v>329.0</v>
      </c>
      <c r="CP24" s="58">
        <v>250.0</v>
      </c>
      <c r="CQ24" s="58">
        <v>124.0</v>
      </c>
      <c r="CR24" s="58">
        <v>9.0</v>
      </c>
      <c r="CS24" s="58">
        <v>332.0</v>
      </c>
      <c r="CT24" s="58">
        <v>297.0</v>
      </c>
      <c r="CU24" s="58">
        <v>155.0</v>
      </c>
      <c r="CV24" s="58">
        <v>72.0</v>
      </c>
      <c r="CW24" s="58">
        <v>335.0</v>
      </c>
      <c r="CX24" s="58">
        <v>267.0</v>
      </c>
      <c r="CY24" s="58">
        <v>132.0</v>
      </c>
      <c r="CZ24" s="58">
        <v>72.0</v>
      </c>
      <c r="DA24" s="58">
        <v>322.0</v>
      </c>
      <c r="DB24" s="58">
        <v>272.0</v>
      </c>
      <c r="DC24" s="58">
        <v>135.0</v>
      </c>
      <c r="DD24" s="58">
        <v>60.0</v>
      </c>
      <c r="DE24" s="59">
        <f t="shared" si="8"/>
        <v>144</v>
      </c>
      <c r="DF24" s="58">
        <v>35.0</v>
      </c>
      <c r="DG24" s="59">
        <f t="shared" ref="DG24:DH24" si="40">BO24</f>
        <v>200</v>
      </c>
      <c r="DH24" s="59">
        <f t="shared" si="40"/>
        <v>10</v>
      </c>
      <c r="DI24" s="59"/>
      <c r="DJ24" s="58">
        <v>7.0</v>
      </c>
      <c r="DK24" s="58">
        <v>58.0</v>
      </c>
      <c r="DL24" s="58">
        <v>52.0</v>
      </c>
      <c r="DM24" s="89"/>
      <c r="DN24" s="61">
        <v>0.0</v>
      </c>
      <c r="DO24" s="61">
        <v>0.0</v>
      </c>
      <c r="DP24" s="61">
        <v>0.0</v>
      </c>
      <c r="DQ24" s="61">
        <v>0.0</v>
      </c>
      <c r="DR24" s="61">
        <v>0.0</v>
      </c>
      <c r="DS24" s="61">
        <v>8.0</v>
      </c>
      <c r="DT24" s="61" t="s">
        <v>112</v>
      </c>
      <c r="DU24" s="61" t="s">
        <v>112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339.0</v>
      </c>
      <c r="EF24" s="226">
        <v>136.0</v>
      </c>
      <c r="EG24" s="226">
        <v>85.0</v>
      </c>
      <c r="EH24" s="226">
        <v>3.6</v>
      </c>
      <c r="EI24" s="64"/>
      <c r="EJ24" s="226">
        <v>9.0</v>
      </c>
      <c r="EK24" s="226">
        <v>50.0</v>
      </c>
      <c r="EL24" s="226">
        <v>51.0</v>
      </c>
      <c r="EM24" s="226">
        <v>136.0</v>
      </c>
      <c r="EN24" s="226">
        <v>84.0</v>
      </c>
      <c r="EO24" s="226">
        <v>3.6</v>
      </c>
      <c r="EP24" s="64"/>
      <c r="EQ24" s="226">
        <v>9.0</v>
      </c>
      <c r="ER24" s="226">
        <v>51.0</v>
      </c>
      <c r="ES24" s="226">
        <v>52.0</v>
      </c>
      <c r="ET24" s="226">
        <v>337.0</v>
      </c>
      <c r="EU24" s="226">
        <v>0.0</v>
      </c>
      <c r="EV24" s="226">
        <v>0.0</v>
      </c>
      <c r="EW24" s="226">
        <v>0.0</v>
      </c>
      <c r="EX24" s="226">
        <v>336.0</v>
      </c>
      <c r="EY24" s="226">
        <v>277.0</v>
      </c>
      <c r="EZ24" s="226">
        <v>158.9</v>
      </c>
      <c r="FA24" s="226">
        <v>6.5</v>
      </c>
      <c r="FB24" s="226">
        <v>336.0</v>
      </c>
      <c r="FC24" s="226">
        <v>275.0</v>
      </c>
      <c r="FD24" s="226">
        <v>158.1</v>
      </c>
      <c r="FE24" s="226">
        <v>7.9</v>
      </c>
      <c r="FF24" s="226">
        <v>336.0</v>
      </c>
      <c r="FG24" s="226">
        <v>0.0</v>
      </c>
      <c r="FH24" s="226">
        <v>0.0</v>
      </c>
      <c r="FI24" s="226">
        <v>0.0</v>
      </c>
      <c r="FJ24" s="226">
        <v>339.0</v>
      </c>
      <c r="FK24" s="226">
        <v>259.0</v>
      </c>
      <c r="FL24" s="226">
        <v>147.0</v>
      </c>
      <c r="FM24" s="64"/>
      <c r="FN24" s="226">
        <v>339.0</v>
      </c>
      <c r="FO24" s="226">
        <v>273.0</v>
      </c>
      <c r="FP24" s="226">
        <v>147.9</v>
      </c>
      <c r="FQ24" s="226">
        <v>15.4</v>
      </c>
      <c r="FR24" s="226">
        <v>136.0</v>
      </c>
      <c r="FS24" s="64"/>
      <c r="FT24" s="226">
        <v>19.56</v>
      </c>
      <c r="FU24" s="64"/>
      <c r="FV24" s="226">
        <v>136.0</v>
      </c>
      <c r="FW24" s="64"/>
      <c r="FX24" s="64"/>
      <c r="FY24" s="64"/>
      <c r="FZ24" s="89"/>
      <c r="GA24" s="65">
        <v>339.0</v>
      </c>
      <c r="GB24" s="66">
        <v>457.2</v>
      </c>
      <c r="GC24" s="66">
        <v>283.1</v>
      </c>
      <c r="GD24" s="66">
        <v>10.72</v>
      </c>
      <c r="GE24" s="66">
        <v>339.0</v>
      </c>
      <c r="GF24" s="66">
        <v>485.05</v>
      </c>
      <c r="GG24" s="66">
        <v>280.59</v>
      </c>
      <c r="GH24" s="94">
        <v>15.5</v>
      </c>
      <c r="GI24" s="66">
        <v>339.0</v>
      </c>
      <c r="GJ24" s="66">
        <v>260.55</v>
      </c>
      <c r="GK24" s="66">
        <v>147.75</v>
      </c>
      <c r="GL24" s="66">
        <v>20.27</v>
      </c>
      <c r="GM24" s="66">
        <v>339.0</v>
      </c>
      <c r="GN24" s="66">
        <v>239.59</v>
      </c>
      <c r="GO24" s="66">
        <v>147.33</v>
      </c>
      <c r="GP24" s="66">
        <v>27.89</v>
      </c>
      <c r="GQ24" s="66">
        <v>339.0</v>
      </c>
      <c r="GR24" s="66">
        <v>220.25</v>
      </c>
      <c r="GS24" s="66">
        <v>138.7</v>
      </c>
      <c r="GT24" s="66">
        <v>10.13</v>
      </c>
      <c r="GU24" s="66">
        <v>339.0</v>
      </c>
      <c r="GV24" s="66">
        <v>243.11</v>
      </c>
      <c r="GW24" s="66">
        <v>138.28</v>
      </c>
      <c r="GX24" s="66">
        <v>6.87</v>
      </c>
      <c r="GY24" s="89"/>
      <c r="GZ24" s="98" t="s">
        <v>91</v>
      </c>
      <c r="HA24" s="99" t="s">
        <v>92</v>
      </c>
      <c r="HB24" s="98">
        <v>237.0</v>
      </c>
      <c r="HC24" s="98">
        <v>11.85</v>
      </c>
      <c r="HD24" s="98">
        <v>4.74</v>
      </c>
      <c r="HE24" s="98">
        <v>8.0</v>
      </c>
      <c r="HF24" s="99">
        <v>57.0</v>
      </c>
      <c r="HG24" s="99">
        <v>52.0</v>
      </c>
      <c r="HH24" s="98" t="s">
        <v>91</v>
      </c>
      <c r="HI24" s="99" t="s">
        <v>92</v>
      </c>
      <c r="HJ24" s="98">
        <v>3.0</v>
      </c>
      <c r="HK24" s="98">
        <v>0.15</v>
      </c>
      <c r="HL24" s="98">
        <v>0.06</v>
      </c>
      <c r="HM24" s="98">
        <v>5.0</v>
      </c>
      <c r="HN24" s="99">
        <v>56.0</v>
      </c>
      <c r="HO24" s="99">
        <v>56.0</v>
      </c>
      <c r="HP24" s="98" t="s">
        <v>91</v>
      </c>
      <c r="HQ24" s="99" t="s">
        <v>92</v>
      </c>
      <c r="HR24" s="98">
        <v>124.0</v>
      </c>
      <c r="HS24" s="98">
        <v>6.2</v>
      </c>
      <c r="HT24" s="98">
        <v>3.1</v>
      </c>
      <c r="HU24" s="98">
        <v>7.0</v>
      </c>
      <c r="HV24" s="99">
        <v>54.0</v>
      </c>
      <c r="HW24" s="99">
        <v>54.0</v>
      </c>
      <c r="HX24" s="89"/>
      <c r="HY24" s="147">
        <v>133.0</v>
      </c>
      <c r="HZ24" s="147">
        <v>33.0</v>
      </c>
      <c r="IA24" s="147">
        <v>152.0</v>
      </c>
      <c r="IB24" s="147">
        <v>7.6</v>
      </c>
      <c r="IC24" s="148"/>
      <c r="ID24" s="147">
        <v>2.0</v>
      </c>
      <c r="IE24" s="147">
        <v>62.0</v>
      </c>
      <c r="IF24" s="147">
        <v>44.0</v>
      </c>
      <c r="IG24" s="89"/>
      <c r="IH24" s="75">
        <v>135.0</v>
      </c>
      <c r="II24" s="75">
        <v>33.0</v>
      </c>
      <c r="IJ24" s="75">
        <v>184.0</v>
      </c>
      <c r="IK24" s="75">
        <v>9.3</v>
      </c>
      <c r="IL24" s="75">
        <v>10.6</v>
      </c>
      <c r="IM24" s="75">
        <v>6.0</v>
      </c>
      <c r="IN24" s="75">
        <v>45.0</v>
      </c>
      <c r="IO24" s="75">
        <v>44.0</v>
      </c>
      <c r="IP24" s="75">
        <v>135.0</v>
      </c>
      <c r="IQ24" s="75">
        <v>33.8</v>
      </c>
      <c r="IR24" s="75">
        <v>4.0</v>
      </c>
      <c r="IS24" s="75">
        <v>0.2</v>
      </c>
      <c r="IT24" s="75">
        <v>0.3</v>
      </c>
      <c r="IU24" s="75">
        <v>12.0</v>
      </c>
      <c r="IV24" s="75">
        <v>52.0</v>
      </c>
      <c r="IW24" s="75">
        <v>50.0</v>
      </c>
      <c r="IX24" s="89"/>
      <c r="IY24" s="76">
        <v>0.0</v>
      </c>
      <c r="IZ24" s="76">
        <v>0.0</v>
      </c>
      <c r="JA24" s="76">
        <v>0.0</v>
      </c>
      <c r="JB24" s="76" t="s">
        <v>112</v>
      </c>
      <c r="JC24" s="76" t="s">
        <v>112</v>
      </c>
      <c r="JD24" s="76">
        <v>3.0</v>
      </c>
      <c r="JE24" s="76" t="s">
        <v>112</v>
      </c>
      <c r="JF24" s="76" t="s">
        <v>112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135.0</v>
      </c>
      <c r="JQ24" s="78">
        <v>32.1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43.0</v>
      </c>
      <c r="JW24" s="78">
        <v>43.0</v>
      </c>
      <c r="JX24" s="78">
        <v>135.0</v>
      </c>
      <c r="JY24" s="78">
        <v>33.6</v>
      </c>
      <c r="JZ24" s="78">
        <v>115.0</v>
      </c>
      <c r="KA24" s="78">
        <v>6.2</v>
      </c>
      <c r="KB24" s="78">
        <v>2.3</v>
      </c>
      <c r="KC24" s="150">
        <v>2.0</v>
      </c>
      <c r="KD24" s="78">
        <v>49.0</v>
      </c>
      <c r="KE24" s="78">
        <v>48.0</v>
      </c>
      <c r="KF24" s="89"/>
      <c r="KG24" s="79">
        <v>136.0</v>
      </c>
      <c r="KH24" s="238">
        <v>33.0</v>
      </c>
      <c r="KI24" s="238">
        <v>105.0</v>
      </c>
      <c r="KJ24" s="238">
        <v>5.8</v>
      </c>
      <c r="KK24" s="79"/>
      <c r="KL24" s="79">
        <v>1.0</v>
      </c>
      <c r="KM24" s="79">
        <v>46.0</v>
      </c>
      <c r="KN24" s="79">
        <v>46.0</v>
      </c>
      <c r="KO24" s="79">
        <v>136.0</v>
      </c>
      <c r="KP24" s="235">
        <v>33.0</v>
      </c>
      <c r="KQ24" s="235" t="s">
        <v>98</v>
      </c>
      <c r="KR24" s="235" t="s">
        <v>98</v>
      </c>
      <c r="KS24" s="79"/>
      <c r="KT24" s="79">
        <v>1.0</v>
      </c>
      <c r="KU24" s="79">
        <v>46.0</v>
      </c>
      <c r="KV24" s="79">
        <v>44.0</v>
      </c>
      <c r="KW24" s="89"/>
      <c r="KX24" s="81">
        <v>129.0</v>
      </c>
      <c r="KY24" s="81">
        <v>32.0</v>
      </c>
      <c r="KZ24" s="81">
        <v>284.0</v>
      </c>
      <c r="LA24" s="81">
        <v>13.9</v>
      </c>
      <c r="LB24" s="81">
        <v>0.0</v>
      </c>
      <c r="LC24" s="81">
        <v>3.0</v>
      </c>
      <c r="LD24" s="81">
        <v>49.0</v>
      </c>
      <c r="LE24" s="81">
        <v>49.0</v>
      </c>
      <c r="LF24" s="81">
        <v>129.0</v>
      </c>
      <c r="LG24" s="81">
        <v>32.0</v>
      </c>
      <c r="LH24" s="81">
        <v>271.0</v>
      </c>
      <c r="LI24" s="81">
        <v>13.3</v>
      </c>
      <c r="LJ24" s="81">
        <v>0.0</v>
      </c>
      <c r="LK24" s="81">
        <v>5.0</v>
      </c>
      <c r="LL24" s="81">
        <v>50.0</v>
      </c>
      <c r="LM24" s="81">
        <v>50.0</v>
      </c>
      <c r="LN24" s="89"/>
      <c r="LO24" s="82">
        <v>330.0</v>
      </c>
      <c r="LP24" s="82">
        <v>290.0</v>
      </c>
      <c r="LQ24" s="82">
        <v>162.0</v>
      </c>
      <c r="LR24" s="82">
        <v>67.0</v>
      </c>
      <c r="LS24" s="82">
        <v>320.0</v>
      </c>
      <c r="LT24" s="83">
        <v>56.0</v>
      </c>
      <c r="LU24" s="83">
        <v>8.5</v>
      </c>
      <c r="LV24" s="83">
        <v>139.0</v>
      </c>
      <c r="LW24" s="83">
        <v>104.0</v>
      </c>
      <c r="LX24" s="83">
        <v>55.0</v>
      </c>
      <c r="LY24" s="83">
        <v>50.0</v>
      </c>
      <c r="LZ24" s="83">
        <v>12.0</v>
      </c>
      <c r="MA24" s="83">
        <v>106.0</v>
      </c>
      <c r="MB24" s="83">
        <v>4.5</v>
      </c>
      <c r="MC24" s="83">
        <v>144.0</v>
      </c>
      <c r="MD24" s="83">
        <v>186.0</v>
      </c>
      <c r="ME24" s="83">
        <v>73.0</v>
      </c>
      <c r="MF24" s="83">
        <v>57.0</v>
      </c>
      <c r="MG24" s="83">
        <v>14.0</v>
      </c>
      <c r="MH24" s="83">
        <v>0.0</v>
      </c>
      <c r="MI24" s="83">
        <v>0.0</v>
      </c>
      <c r="MJ24" s="83">
        <v>119.0</v>
      </c>
      <c r="MK24" s="83">
        <v>0.0</v>
      </c>
      <c r="ML24" s="83">
        <v>44.0</v>
      </c>
      <c r="MM24" s="83">
        <v>43.0</v>
      </c>
      <c r="MN24" s="83">
        <v>5.0</v>
      </c>
      <c r="MO24" s="86"/>
      <c r="MP24" s="87"/>
      <c r="MQ24" s="87"/>
      <c r="MR24" s="87"/>
      <c r="MS24" s="87"/>
      <c r="MT24" s="83">
        <v>9.5</v>
      </c>
      <c r="MU24" s="83">
        <v>2.9</v>
      </c>
      <c r="MV24" s="83">
        <v>165.0</v>
      </c>
      <c r="MW24" s="83">
        <v>36.0</v>
      </c>
      <c r="MX24" s="83">
        <v>42.0</v>
      </c>
      <c r="MY24" s="88" t="s">
        <v>96</v>
      </c>
      <c r="MZ24" s="83">
        <v>2.0</v>
      </c>
      <c r="NA24" s="87"/>
      <c r="NB24" s="83">
        <v>14.5</v>
      </c>
      <c r="NC24" s="83">
        <v>4.6</v>
      </c>
      <c r="ND24" s="83">
        <v>259.0</v>
      </c>
      <c r="NE24" s="83">
        <v>35.0</v>
      </c>
      <c r="NF24" s="83">
        <v>42.0</v>
      </c>
      <c r="NG24" s="83">
        <v>42.0</v>
      </c>
      <c r="NH24" s="83">
        <v>5.0</v>
      </c>
      <c r="NI24" s="87"/>
      <c r="NJ24" s="83">
        <v>0.0</v>
      </c>
      <c r="NK24" s="83">
        <v>0.0</v>
      </c>
      <c r="NL24" s="83">
        <v>0.0</v>
      </c>
      <c r="NM24" s="83">
        <v>35.0</v>
      </c>
      <c r="NN24" s="83">
        <v>47.0</v>
      </c>
      <c r="NO24" s="83">
        <v>51.0</v>
      </c>
      <c r="NP24" s="83">
        <v>2.0</v>
      </c>
    </row>
    <row r="25" ht="14.25" customHeight="1">
      <c r="A25" s="49">
        <v>0.5</v>
      </c>
      <c r="B25" s="50"/>
      <c r="C25" s="51">
        <v>50.26</v>
      </c>
      <c r="D25" s="52">
        <v>339.0</v>
      </c>
      <c r="E25" s="53">
        <v>133.0</v>
      </c>
      <c r="F25" s="53">
        <v>27.0</v>
      </c>
      <c r="G25" s="53">
        <v>5.7</v>
      </c>
      <c r="H25" s="54"/>
      <c r="I25" s="53">
        <v>6.0</v>
      </c>
      <c r="J25" s="53">
        <v>49.0</v>
      </c>
      <c r="K25" s="53">
        <v>48.0</v>
      </c>
      <c r="L25" s="53">
        <v>136.0</v>
      </c>
      <c r="M25" s="53">
        <v>119.0</v>
      </c>
      <c r="N25" s="53">
        <v>29.3</v>
      </c>
      <c r="O25" s="54"/>
      <c r="P25" s="53">
        <v>6.0</v>
      </c>
      <c r="Q25" s="53">
        <v>57.0</v>
      </c>
      <c r="R25" s="53">
        <v>40.0</v>
      </c>
      <c r="S25" s="53">
        <v>337.1</v>
      </c>
      <c r="T25" s="53">
        <v>272.5</v>
      </c>
      <c r="U25" s="53">
        <v>136.7</v>
      </c>
      <c r="V25" s="54"/>
      <c r="W25" s="53">
        <v>338.1</v>
      </c>
      <c r="X25" s="53">
        <v>235.8</v>
      </c>
      <c r="Y25" s="53">
        <v>133.6</v>
      </c>
      <c r="Z25" s="54"/>
      <c r="AA25" s="53">
        <v>342.6</v>
      </c>
      <c r="AB25" s="53">
        <v>329.6</v>
      </c>
      <c r="AC25" s="53">
        <v>219.3</v>
      </c>
      <c r="AD25" s="54"/>
      <c r="AE25" s="53">
        <v>342.3</v>
      </c>
      <c r="AF25" s="53">
        <v>368.2</v>
      </c>
      <c r="AG25" s="53">
        <v>199.3</v>
      </c>
      <c r="AH25" s="54"/>
      <c r="AI25" s="53">
        <v>349.8</v>
      </c>
      <c r="AJ25" s="53">
        <v>378.4</v>
      </c>
      <c r="AK25" s="53">
        <v>239.8</v>
      </c>
      <c r="AL25" s="54"/>
      <c r="AM25" s="53">
        <v>340.5</v>
      </c>
      <c r="AN25" s="53">
        <v>405.7</v>
      </c>
      <c r="AO25" s="53">
        <v>228.7</v>
      </c>
      <c r="AP25" s="54"/>
      <c r="AQ25" s="182">
        <f t="shared" ref="AQ25:AS25" si="41">E25</f>
        <v>133</v>
      </c>
      <c r="AR25" s="54">
        <f t="shared" si="41"/>
        <v>27</v>
      </c>
      <c r="AS25" s="56">
        <f t="shared" si="41"/>
        <v>5.7</v>
      </c>
      <c r="AT25" s="54"/>
      <c r="AU25" s="54">
        <f t="shared" ref="AU25:AW25" si="42">L25</f>
        <v>136</v>
      </c>
      <c r="AV25" s="54">
        <f t="shared" si="42"/>
        <v>119</v>
      </c>
      <c r="AW25" s="54">
        <f t="shared" si="42"/>
        <v>29.3</v>
      </c>
      <c r="AX25" s="54"/>
      <c r="AY25" s="182">
        <f t="shared" si="6"/>
        <v>133</v>
      </c>
      <c r="AZ25" s="54"/>
      <c r="BA25" s="54"/>
      <c r="BB25" s="54"/>
      <c r="BC25" s="89"/>
      <c r="BD25" s="54"/>
      <c r="BE25" s="53">
        <v>32.0</v>
      </c>
      <c r="BF25" s="53">
        <v>167.0</v>
      </c>
      <c r="BG25" s="53">
        <v>8.3</v>
      </c>
      <c r="BH25" s="54"/>
      <c r="BI25" s="53">
        <v>22.0</v>
      </c>
      <c r="BJ25" s="53">
        <v>90.0</v>
      </c>
      <c r="BK25" s="53">
        <v>67.0</v>
      </c>
      <c r="BL25" s="89"/>
      <c r="BM25" s="58">
        <v>340.0</v>
      </c>
      <c r="BN25" s="58">
        <v>144.0</v>
      </c>
      <c r="BO25" s="58">
        <v>212.0</v>
      </c>
      <c r="BP25" s="58">
        <v>10.6</v>
      </c>
      <c r="BQ25" s="59"/>
      <c r="BR25" s="58">
        <v>6.0</v>
      </c>
      <c r="BS25" s="58">
        <v>60.0</v>
      </c>
      <c r="BT25" s="58">
        <v>59.0</v>
      </c>
      <c r="BU25" s="59">
        <f t="shared" si="7"/>
        <v>340</v>
      </c>
      <c r="BV25" s="58">
        <v>283.0</v>
      </c>
      <c r="BW25" s="58">
        <v>165.0</v>
      </c>
      <c r="BX25" s="58">
        <v>18.0</v>
      </c>
      <c r="BY25" s="58">
        <v>332.0</v>
      </c>
      <c r="BZ25" s="58">
        <v>306.0</v>
      </c>
      <c r="CA25" s="58">
        <v>169.0</v>
      </c>
      <c r="CB25" s="58">
        <v>16.0</v>
      </c>
      <c r="CC25" s="58" t="s">
        <v>94</v>
      </c>
      <c r="CD25" s="58" t="s">
        <v>94</v>
      </c>
      <c r="CE25" s="58" t="s">
        <v>94</v>
      </c>
      <c r="CF25" s="58" t="s">
        <v>94</v>
      </c>
      <c r="CG25" s="58">
        <v>333.0</v>
      </c>
      <c r="CH25" s="58">
        <v>500.0</v>
      </c>
      <c r="CI25" s="58">
        <v>291.0</v>
      </c>
      <c r="CJ25" s="58">
        <v>26.0</v>
      </c>
      <c r="CK25" s="58">
        <v>343.0</v>
      </c>
      <c r="CL25" s="58">
        <v>221.0</v>
      </c>
      <c r="CM25" s="58">
        <v>121.0</v>
      </c>
      <c r="CN25" s="58">
        <v>3.0</v>
      </c>
      <c r="CO25" s="58">
        <v>328.0</v>
      </c>
      <c r="CP25" s="58">
        <v>230.0</v>
      </c>
      <c r="CQ25" s="58">
        <v>116.0</v>
      </c>
      <c r="CR25" s="58">
        <v>6.0</v>
      </c>
      <c r="CS25" s="58">
        <v>333.0</v>
      </c>
      <c r="CT25" s="58">
        <v>239.0</v>
      </c>
      <c r="CU25" s="58">
        <v>145.0</v>
      </c>
      <c r="CV25" s="58">
        <v>76.0</v>
      </c>
      <c r="CW25" s="58">
        <v>334.0</v>
      </c>
      <c r="CX25" s="58">
        <v>242.0</v>
      </c>
      <c r="CY25" s="58">
        <v>115.0</v>
      </c>
      <c r="CZ25" s="58">
        <v>67.0</v>
      </c>
      <c r="DA25" s="58">
        <v>322.0</v>
      </c>
      <c r="DB25" s="58">
        <v>245.0</v>
      </c>
      <c r="DC25" s="58">
        <v>117.0</v>
      </c>
      <c r="DD25" s="58">
        <v>64.0</v>
      </c>
      <c r="DE25" s="59">
        <f t="shared" si="8"/>
        <v>144</v>
      </c>
      <c r="DF25" s="58">
        <v>35.0</v>
      </c>
      <c r="DG25" s="58">
        <v>212.0</v>
      </c>
      <c r="DH25" s="58">
        <v>1036.0</v>
      </c>
      <c r="DI25" s="59"/>
      <c r="DJ25" s="58">
        <v>7.0</v>
      </c>
      <c r="DK25" s="58">
        <v>59.0</v>
      </c>
      <c r="DL25" s="58">
        <v>52.0</v>
      </c>
      <c r="DM25" s="89"/>
      <c r="DN25" s="61">
        <v>0.0</v>
      </c>
      <c r="DO25" s="61">
        <v>0.0</v>
      </c>
      <c r="DP25" s="61">
        <v>0.0</v>
      </c>
      <c r="DQ25" s="61">
        <v>0.0</v>
      </c>
      <c r="DR25" s="61">
        <v>0.0</v>
      </c>
      <c r="DS25" s="61">
        <v>8.0</v>
      </c>
      <c r="DT25" s="61" t="s">
        <v>112</v>
      </c>
      <c r="DU25" s="61" t="s">
        <v>112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341.0</v>
      </c>
      <c r="EF25" s="226">
        <v>137.0</v>
      </c>
      <c r="EG25" s="226">
        <v>62.0</v>
      </c>
      <c r="EH25" s="226">
        <v>2.5</v>
      </c>
      <c r="EI25" s="64"/>
      <c r="EJ25" s="226">
        <v>9.0</v>
      </c>
      <c r="EK25" s="226">
        <v>52.0</v>
      </c>
      <c r="EL25" s="226">
        <v>53.0</v>
      </c>
      <c r="EM25" s="226">
        <v>137.0</v>
      </c>
      <c r="EN25" s="226">
        <v>83.0</v>
      </c>
      <c r="EO25" s="226">
        <v>3.5</v>
      </c>
      <c r="EP25" s="64"/>
      <c r="EQ25" s="226">
        <v>9.0</v>
      </c>
      <c r="ER25" s="226">
        <v>52.0</v>
      </c>
      <c r="ES25" s="226">
        <v>54.0</v>
      </c>
      <c r="ET25" s="226">
        <v>340.0</v>
      </c>
      <c r="EU25" s="226">
        <v>0.0</v>
      </c>
      <c r="EV25" s="226">
        <v>0.0</v>
      </c>
      <c r="EW25" s="226">
        <v>0.0</v>
      </c>
      <c r="EX25" s="226">
        <v>339.0</v>
      </c>
      <c r="EY25" s="226">
        <v>232.0</v>
      </c>
      <c r="EZ25" s="226">
        <v>133.7</v>
      </c>
      <c r="FA25" s="226">
        <v>12.2</v>
      </c>
      <c r="FB25" s="226">
        <v>340.0</v>
      </c>
      <c r="FC25" s="226">
        <v>232.0</v>
      </c>
      <c r="FD25" s="226">
        <v>134.2</v>
      </c>
      <c r="FE25" s="226">
        <v>13.4</v>
      </c>
      <c r="FF25" s="226">
        <v>340.0</v>
      </c>
      <c r="FG25" s="226">
        <v>0.0</v>
      </c>
      <c r="FH25" s="226">
        <v>0.0</v>
      </c>
      <c r="FI25" s="226">
        <v>0.0</v>
      </c>
      <c r="FJ25" s="226">
        <v>341.0</v>
      </c>
      <c r="FK25" s="226">
        <v>216.0</v>
      </c>
      <c r="FL25" s="226">
        <v>123.7</v>
      </c>
      <c r="FM25" s="64"/>
      <c r="FN25" s="226">
        <v>341.0</v>
      </c>
      <c r="FO25" s="226">
        <v>230.0</v>
      </c>
      <c r="FP25" s="226">
        <v>123.5</v>
      </c>
      <c r="FQ25" s="226">
        <v>19.1</v>
      </c>
      <c r="FR25" s="226">
        <v>137.0</v>
      </c>
      <c r="FS25" s="64"/>
      <c r="FT25" s="226">
        <v>20.72</v>
      </c>
      <c r="FU25" s="64"/>
      <c r="FV25" s="226">
        <v>137.0</v>
      </c>
      <c r="FW25" s="64"/>
      <c r="FX25" s="64"/>
      <c r="FY25" s="64"/>
      <c r="FZ25" s="89"/>
      <c r="GA25" s="65">
        <v>339.0</v>
      </c>
      <c r="GB25" s="66">
        <v>389.5</v>
      </c>
      <c r="GC25" s="66">
        <v>241.64</v>
      </c>
      <c r="GD25" s="66">
        <v>18.09</v>
      </c>
      <c r="GE25" s="66">
        <v>339.0</v>
      </c>
      <c r="GF25" s="66">
        <v>416.76</v>
      </c>
      <c r="GG25" s="66">
        <v>240.3</v>
      </c>
      <c r="GH25" s="66">
        <v>23.45</v>
      </c>
      <c r="GI25" s="66">
        <v>339.0</v>
      </c>
      <c r="GJ25" s="66">
        <v>220.84</v>
      </c>
      <c r="GK25" s="66">
        <v>-123.96</v>
      </c>
      <c r="GL25" s="66">
        <v>-27.22</v>
      </c>
      <c r="GM25" s="66">
        <v>338.0</v>
      </c>
      <c r="GN25" s="66">
        <v>203.98</v>
      </c>
      <c r="GO25" s="66">
        <v>-123.71</v>
      </c>
      <c r="GP25" s="66">
        <v>-33.84</v>
      </c>
      <c r="GQ25" s="66">
        <v>339.0</v>
      </c>
      <c r="GR25" s="66">
        <v>189.04</v>
      </c>
      <c r="GS25" s="66">
        <v>-117.76</v>
      </c>
      <c r="GT25" s="66">
        <v>9.3</v>
      </c>
      <c r="GU25" s="66">
        <v>338.0</v>
      </c>
      <c r="GV25" s="66">
        <v>205.6</v>
      </c>
      <c r="GW25" s="66">
        <v>-115.84</v>
      </c>
      <c r="GX25" s="66">
        <v>6.28</v>
      </c>
      <c r="GY25" s="89"/>
      <c r="GZ25" s="98" t="s">
        <v>91</v>
      </c>
      <c r="HA25" s="99" t="s">
        <v>92</v>
      </c>
      <c r="HB25" s="98">
        <v>234.0</v>
      </c>
      <c r="HC25" s="98">
        <v>11.7</v>
      </c>
      <c r="HD25" s="98">
        <v>4.68</v>
      </c>
      <c r="HE25" s="98">
        <v>8.0</v>
      </c>
      <c r="HF25" s="99">
        <v>58.0</v>
      </c>
      <c r="HG25" s="99">
        <v>55.0</v>
      </c>
      <c r="HH25" s="98" t="s">
        <v>91</v>
      </c>
      <c r="HI25" s="99" t="s">
        <v>92</v>
      </c>
      <c r="HJ25" s="98">
        <v>4.0</v>
      </c>
      <c r="HK25" s="98">
        <v>0.2</v>
      </c>
      <c r="HL25" s="98">
        <v>0.08</v>
      </c>
      <c r="HM25" s="98">
        <v>5.0</v>
      </c>
      <c r="HN25" s="99">
        <v>56.0</v>
      </c>
      <c r="HO25" s="99">
        <v>56.0</v>
      </c>
      <c r="HP25" s="98" t="s">
        <v>91</v>
      </c>
      <c r="HQ25" s="99" t="s">
        <v>92</v>
      </c>
      <c r="HR25" s="98">
        <v>120.0</v>
      </c>
      <c r="HS25" s="98">
        <v>6.0</v>
      </c>
      <c r="HT25" s="98">
        <v>3.0</v>
      </c>
      <c r="HU25" s="98">
        <v>7.0</v>
      </c>
      <c r="HV25" s="99">
        <v>54.0</v>
      </c>
      <c r="HW25" s="99">
        <v>54.0</v>
      </c>
      <c r="HX25" s="89"/>
      <c r="HY25" s="147">
        <v>134.0</v>
      </c>
      <c r="HZ25" s="147">
        <v>33.0</v>
      </c>
      <c r="IA25" s="147">
        <v>150.0</v>
      </c>
      <c r="IB25" s="147">
        <v>7.5</v>
      </c>
      <c r="IC25" s="148"/>
      <c r="ID25" s="147">
        <v>2.0</v>
      </c>
      <c r="IE25" s="147">
        <v>62.0</v>
      </c>
      <c r="IF25" s="147">
        <v>44.0</v>
      </c>
      <c r="IG25" s="89"/>
      <c r="IH25" s="75">
        <v>136.0</v>
      </c>
      <c r="II25" s="75">
        <v>33.2</v>
      </c>
      <c r="IJ25" s="75">
        <v>177.0</v>
      </c>
      <c r="IK25" s="75">
        <v>9.0</v>
      </c>
      <c r="IL25" s="75">
        <v>10.0</v>
      </c>
      <c r="IM25" s="75">
        <v>6.0</v>
      </c>
      <c r="IN25" s="75">
        <v>45.0</v>
      </c>
      <c r="IO25" s="75">
        <v>44.0</v>
      </c>
      <c r="IP25" s="75">
        <v>136.0</v>
      </c>
      <c r="IQ25" s="75">
        <v>34.3</v>
      </c>
      <c r="IR25" s="75">
        <v>4.0</v>
      </c>
      <c r="IS25" s="75">
        <v>0.2</v>
      </c>
      <c r="IT25" s="75">
        <v>0.3</v>
      </c>
      <c r="IU25" s="75">
        <v>12.0</v>
      </c>
      <c r="IV25" s="75">
        <v>52.0</v>
      </c>
      <c r="IW25" s="75">
        <v>50.0</v>
      </c>
      <c r="IX25" s="89"/>
      <c r="IY25" s="76">
        <v>0.0</v>
      </c>
      <c r="IZ25" s="76">
        <v>0.0</v>
      </c>
      <c r="JA25" s="76">
        <v>0.0</v>
      </c>
      <c r="JB25" s="76" t="s">
        <v>112</v>
      </c>
      <c r="JC25" s="76" t="s">
        <v>112</v>
      </c>
      <c r="JD25" s="76">
        <v>3.0</v>
      </c>
      <c r="JE25" s="76" t="s">
        <v>112</v>
      </c>
      <c r="JF25" s="76" t="s">
        <v>112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136.0</v>
      </c>
      <c r="JQ25" s="78">
        <v>32.1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45.0</v>
      </c>
      <c r="JW25" s="78">
        <v>44.0</v>
      </c>
      <c r="JX25" s="78">
        <v>136.0</v>
      </c>
      <c r="JY25" s="78">
        <v>34.0</v>
      </c>
      <c r="JZ25" s="78">
        <v>141.0</v>
      </c>
      <c r="KA25" s="78">
        <v>7.3</v>
      </c>
      <c r="KB25" s="78">
        <v>3.1</v>
      </c>
      <c r="KC25" s="150">
        <v>2.0</v>
      </c>
      <c r="KD25" s="78">
        <v>50.0</v>
      </c>
      <c r="KE25" s="78">
        <v>49.0</v>
      </c>
      <c r="KF25" s="89"/>
      <c r="KG25" s="79">
        <v>137.0</v>
      </c>
      <c r="KH25" s="238">
        <v>33.0</v>
      </c>
      <c r="KI25" s="238">
        <v>55.0</v>
      </c>
      <c r="KJ25" s="238">
        <v>2.9</v>
      </c>
      <c r="KK25" s="79"/>
      <c r="KL25" s="79">
        <v>1.0</v>
      </c>
      <c r="KM25" s="79">
        <v>50.0</v>
      </c>
      <c r="KN25" s="79">
        <v>50.0</v>
      </c>
      <c r="KO25" s="79">
        <v>137.0</v>
      </c>
      <c r="KP25" s="235">
        <v>33.0</v>
      </c>
      <c r="KQ25" s="235">
        <v>41.0</v>
      </c>
      <c r="KR25" s="235">
        <v>2.1</v>
      </c>
      <c r="KS25" s="79"/>
      <c r="KT25" s="79">
        <v>1.0</v>
      </c>
      <c r="KU25" s="79">
        <v>50.0</v>
      </c>
      <c r="KV25" s="79">
        <v>48.0</v>
      </c>
      <c r="KW25" s="89"/>
      <c r="KX25" s="81">
        <v>137.0</v>
      </c>
      <c r="KY25" s="81">
        <v>34.0</v>
      </c>
      <c r="KZ25" s="81">
        <v>112.0</v>
      </c>
      <c r="LA25" s="81">
        <v>5.5</v>
      </c>
      <c r="LB25" s="81">
        <v>0.0</v>
      </c>
      <c r="LC25" s="81">
        <v>3.0</v>
      </c>
      <c r="LD25" s="81">
        <v>53.0</v>
      </c>
      <c r="LE25" s="81">
        <v>52.0</v>
      </c>
      <c r="LF25" s="81">
        <v>137.0</v>
      </c>
      <c r="LG25" s="81">
        <v>34.0</v>
      </c>
      <c r="LH25" s="81">
        <v>282.0</v>
      </c>
      <c r="LI25" s="81">
        <v>13.8</v>
      </c>
      <c r="LJ25" s="81">
        <v>0.0</v>
      </c>
      <c r="LK25" s="81">
        <v>5.0</v>
      </c>
      <c r="LL25" s="81">
        <v>50.0</v>
      </c>
      <c r="LM25" s="81">
        <v>50.0</v>
      </c>
      <c r="LN25" s="89"/>
      <c r="LO25" s="82">
        <v>334.0</v>
      </c>
      <c r="LP25" s="82">
        <v>276.0</v>
      </c>
      <c r="LQ25" s="82">
        <v>158.0</v>
      </c>
      <c r="LR25" s="82">
        <v>68.0</v>
      </c>
      <c r="LS25" s="82">
        <v>322.0</v>
      </c>
      <c r="LT25" s="83">
        <v>43.0</v>
      </c>
      <c r="LU25" s="83">
        <v>0.0</v>
      </c>
      <c r="LV25" s="83">
        <v>141.0</v>
      </c>
      <c r="LW25" s="83">
        <v>77.0</v>
      </c>
      <c r="LX25" s="83">
        <v>54.0</v>
      </c>
      <c r="LY25" s="83">
        <v>50.0</v>
      </c>
      <c r="LZ25" s="83">
        <v>12.0</v>
      </c>
      <c r="MA25" s="83">
        <v>115.0</v>
      </c>
      <c r="MB25" s="83">
        <v>1.7</v>
      </c>
      <c r="MC25" s="83">
        <v>145.0</v>
      </c>
      <c r="MD25" s="83">
        <v>199.0</v>
      </c>
      <c r="ME25" s="83">
        <v>75.0</v>
      </c>
      <c r="MF25" s="83">
        <v>59.0</v>
      </c>
      <c r="MG25" s="83">
        <v>14.0</v>
      </c>
      <c r="MH25" s="83">
        <v>0.0</v>
      </c>
      <c r="MI25" s="83">
        <v>0.0</v>
      </c>
      <c r="MJ25" s="83">
        <v>119.0</v>
      </c>
      <c r="MK25" s="83">
        <v>0.0</v>
      </c>
      <c r="ML25" s="83">
        <v>44.0</v>
      </c>
      <c r="MM25" s="83">
        <v>43.0</v>
      </c>
      <c r="MN25" s="83">
        <v>5.0</v>
      </c>
      <c r="MO25" s="86"/>
      <c r="MP25" s="87"/>
      <c r="MQ25" s="87"/>
      <c r="MR25" s="87"/>
      <c r="MS25" s="87"/>
      <c r="MT25" s="83">
        <v>15.8</v>
      </c>
      <c r="MU25" s="83">
        <v>4.5</v>
      </c>
      <c r="MV25" s="83">
        <v>272.0</v>
      </c>
      <c r="MW25" s="83">
        <v>36.0</v>
      </c>
      <c r="MX25" s="83">
        <v>42.0</v>
      </c>
      <c r="MY25" s="88" t="s">
        <v>96</v>
      </c>
      <c r="MZ25" s="83">
        <v>2.0</v>
      </c>
      <c r="NA25" s="87"/>
      <c r="NB25" s="83">
        <v>15.0</v>
      </c>
      <c r="NC25" s="83">
        <v>5.0</v>
      </c>
      <c r="ND25" s="83">
        <v>266.0</v>
      </c>
      <c r="NE25" s="83">
        <v>35.0</v>
      </c>
      <c r="NF25" s="83">
        <v>42.0</v>
      </c>
      <c r="NG25" s="83">
        <v>42.0</v>
      </c>
      <c r="NH25" s="83">
        <v>5.0</v>
      </c>
      <c r="NI25" s="87"/>
      <c r="NJ25" s="83">
        <v>0.0</v>
      </c>
      <c r="NK25" s="83">
        <v>0.0</v>
      </c>
      <c r="NL25" s="83">
        <v>0.0</v>
      </c>
      <c r="NM25" s="83">
        <v>35.0</v>
      </c>
      <c r="NN25" s="83">
        <v>47.0</v>
      </c>
      <c r="NO25" s="83">
        <v>51.0</v>
      </c>
      <c r="NP25" s="83">
        <v>2.0</v>
      </c>
    </row>
    <row r="26" ht="14.25" customHeight="1">
      <c r="A26" s="49">
        <v>0.541666666666667</v>
      </c>
      <c r="B26" s="50"/>
      <c r="C26" s="51">
        <v>50.17</v>
      </c>
      <c r="D26" s="52">
        <v>335.0</v>
      </c>
      <c r="E26" s="53">
        <v>134.0</v>
      </c>
      <c r="F26" s="53">
        <v>13.0</v>
      </c>
      <c r="G26" s="53">
        <v>2.3</v>
      </c>
      <c r="H26" s="54"/>
      <c r="I26" s="53">
        <v>6.0</v>
      </c>
      <c r="J26" s="53">
        <v>48.0</v>
      </c>
      <c r="K26" s="53">
        <v>48.0</v>
      </c>
      <c r="L26" s="53">
        <v>137.0</v>
      </c>
      <c r="M26" s="53">
        <v>77.0</v>
      </c>
      <c r="N26" s="53">
        <v>19.3</v>
      </c>
      <c r="O26" s="54"/>
      <c r="P26" s="53">
        <v>6.0</v>
      </c>
      <c r="Q26" s="53">
        <v>57.0</v>
      </c>
      <c r="R26" s="53">
        <v>40.0</v>
      </c>
      <c r="S26" s="53">
        <v>340.5</v>
      </c>
      <c r="T26" s="53">
        <v>255.9</v>
      </c>
      <c r="U26" s="53">
        <v>152.7</v>
      </c>
      <c r="V26" s="54"/>
      <c r="W26" s="53">
        <v>335.9</v>
      </c>
      <c r="X26" s="53">
        <v>197.8</v>
      </c>
      <c r="Y26" s="53">
        <v>106.4</v>
      </c>
      <c r="Z26" s="54"/>
      <c r="AA26" s="53">
        <v>340.5</v>
      </c>
      <c r="AB26" s="53">
        <v>313.8</v>
      </c>
      <c r="AC26" s="53">
        <v>209.4</v>
      </c>
      <c r="AD26" s="54"/>
      <c r="AE26" s="53">
        <v>340.1</v>
      </c>
      <c r="AF26" s="53">
        <v>351.1</v>
      </c>
      <c r="AG26" s="53">
        <v>190.8</v>
      </c>
      <c r="AH26" s="54"/>
      <c r="AI26" s="53">
        <v>347.6</v>
      </c>
      <c r="AJ26" s="53">
        <v>635.9</v>
      </c>
      <c r="AK26" s="53">
        <v>394.5</v>
      </c>
      <c r="AL26" s="54"/>
      <c r="AM26" s="106" t="s">
        <v>94</v>
      </c>
      <c r="AN26" s="106" t="s">
        <v>94</v>
      </c>
      <c r="AO26" s="106" t="s">
        <v>94</v>
      </c>
      <c r="AP26" s="54"/>
      <c r="AQ26" s="182">
        <f t="shared" ref="AQ26:AS26" si="43">E26</f>
        <v>134</v>
      </c>
      <c r="AR26" s="54">
        <f t="shared" si="43"/>
        <v>13</v>
      </c>
      <c r="AS26" s="56">
        <f t="shared" si="43"/>
        <v>2.3</v>
      </c>
      <c r="AT26" s="54"/>
      <c r="AU26" s="54">
        <f t="shared" ref="AU26:AW26" si="44">L26</f>
        <v>137</v>
      </c>
      <c r="AV26" s="54">
        <f t="shared" si="44"/>
        <v>77</v>
      </c>
      <c r="AW26" s="54">
        <f t="shared" si="44"/>
        <v>19.3</v>
      </c>
      <c r="AX26" s="54"/>
      <c r="AY26" s="182">
        <f t="shared" si="6"/>
        <v>134</v>
      </c>
      <c r="AZ26" s="54"/>
      <c r="BA26" s="54"/>
      <c r="BB26" s="54"/>
      <c r="BC26" s="89"/>
      <c r="BD26" s="54"/>
      <c r="BE26" s="53">
        <v>0.0</v>
      </c>
      <c r="BF26" s="53">
        <v>0.0</v>
      </c>
      <c r="BG26" s="53">
        <v>0.0</v>
      </c>
      <c r="BH26" s="54"/>
      <c r="BI26" s="53">
        <v>22.0</v>
      </c>
      <c r="BJ26" s="53">
        <v>90.0</v>
      </c>
      <c r="BK26" s="53">
        <v>67.0</v>
      </c>
      <c r="BL26" s="89"/>
      <c r="BM26" s="58">
        <v>340.0</v>
      </c>
      <c r="BN26" s="58">
        <v>144.0</v>
      </c>
      <c r="BO26" s="58">
        <v>281.0</v>
      </c>
      <c r="BP26" s="58">
        <v>14.1</v>
      </c>
      <c r="BQ26" s="59"/>
      <c r="BR26" s="58">
        <v>6.0</v>
      </c>
      <c r="BS26" s="58">
        <v>60.0</v>
      </c>
      <c r="BT26" s="58">
        <v>59.0</v>
      </c>
      <c r="BU26" s="59">
        <f t="shared" si="7"/>
        <v>340</v>
      </c>
      <c r="BV26" s="58">
        <v>286.0</v>
      </c>
      <c r="BW26" s="58">
        <v>167.0</v>
      </c>
      <c r="BX26" s="58">
        <v>23.0</v>
      </c>
      <c r="BY26" s="58">
        <v>333.0</v>
      </c>
      <c r="BZ26" s="58">
        <v>306.0</v>
      </c>
      <c r="CA26" s="58">
        <v>170.0</v>
      </c>
      <c r="CB26" s="58">
        <v>20.0</v>
      </c>
      <c r="CC26" s="58" t="s">
        <v>94</v>
      </c>
      <c r="CD26" s="58" t="s">
        <v>94</v>
      </c>
      <c r="CE26" s="58" t="s">
        <v>94</v>
      </c>
      <c r="CF26" s="58" t="s">
        <v>94</v>
      </c>
      <c r="CG26" s="58">
        <v>335.0</v>
      </c>
      <c r="CH26" s="58">
        <v>450.0</v>
      </c>
      <c r="CI26" s="58">
        <v>261.0</v>
      </c>
      <c r="CJ26" s="58">
        <v>38.0</v>
      </c>
      <c r="CK26" s="58">
        <v>343.0</v>
      </c>
      <c r="CL26" s="58">
        <v>103.0</v>
      </c>
      <c r="CM26" s="58">
        <v>10.0</v>
      </c>
      <c r="CN26" s="58">
        <v>10.0</v>
      </c>
      <c r="CO26" s="58">
        <v>330.0</v>
      </c>
      <c r="CP26" s="58">
        <v>193.0</v>
      </c>
      <c r="CQ26" s="58">
        <v>5.0</v>
      </c>
      <c r="CR26" s="58">
        <v>5.0</v>
      </c>
      <c r="CS26" s="58">
        <v>332.0</v>
      </c>
      <c r="CT26" s="58">
        <v>208.0</v>
      </c>
      <c r="CU26" s="58">
        <v>130.0</v>
      </c>
      <c r="CV26" s="58">
        <v>63.0</v>
      </c>
      <c r="CW26" s="58">
        <v>335.0</v>
      </c>
      <c r="CX26" s="58">
        <v>258.0</v>
      </c>
      <c r="CY26" s="58">
        <v>126.0</v>
      </c>
      <c r="CZ26" s="58">
        <v>71.0</v>
      </c>
      <c r="DA26" s="58">
        <v>323.0</v>
      </c>
      <c r="DB26" s="58">
        <v>265.0</v>
      </c>
      <c r="DC26" s="58">
        <v>128.0</v>
      </c>
      <c r="DD26" s="58">
        <v>66.0</v>
      </c>
      <c r="DE26" s="59">
        <f t="shared" si="8"/>
        <v>144</v>
      </c>
      <c r="DF26" s="58">
        <v>35.0</v>
      </c>
      <c r="DG26" s="59">
        <f t="shared" ref="DG26:DH26" si="45">BO26</f>
        <v>281</v>
      </c>
      <c r="DH26" s="59">
        <f t="shared" si="45"/>
        <v>14.1</v>
      </c>
      <c r="DI26" s="59"/>
      <c r="DJ26" s="58">
        <v>7.0</v>
      </c>
      <c r="DK26" s="58">
        <v>59.0</v>
      </c>
      <c r="DL26" s="58">
        <v>52.0</v>
      </c>
      <c r="DM26" s="89"/>
      <c r="DN26" s="61">
        <v>0.0</v>
      </c>
      <c r="DO26" s="61">
        <v>0.0</v>
      </c>
      <c r="DP26" s="61">
        <v>0.0</v>
      </c>
      <c r="DQ26" s="61">
        <v>0.0</v>
      </c>
      <c r="DR26" s="61">
        <v>0.0</v>
      </c>
      <c r="DS26" s="61">
        <v>8.0</v>
      </c>
      <c r="DT26" s="61" t="s">
        <v>112</v>
      </c>
      <c r="DU26" s="61" t="s">
        <v>112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341.0</v>
      </c>
      <c r="EF26" s="226">
        <v>137.0</v>
      </c>
      <c r="EG26" s="226">
        <v>64.0</v>
      </c>
      <c r="EH26" s="226">
        <v>2.8</v>
      </c>
      <c r="EI26" s="64"/>
      <c r="EJ26" s="226">
        <v>9.0</v>
      </c>
      <c r="EK26" s="226">
        <v>53.0</v>
      </c>
      <c r="EL26" s="226">
        <v>54.0</v>
      </c>
      <c r="EM26" s="226">
        <v>137.0</v>
      </c>
      <c r="EN26" s="226">
        <v>83.0</v>
      </c>
      <c r="EO26" s="226">
        <v>3.5</v>
      </c>
      <c r="EP26" s="64"/>
      <c r="EQ26" s="226">
        <v>9.0</v>
      </c>
      <c r="ER26" s="226">
        <v>54.0</v>
      </c>
      <c r="ES26" s="226">
        <v>55.0</v>
      </c>
      <c r="ET26" s="226">
        <v>339.0</v>
      </c>
      <c r="EU26" s="226">
        <v>1.0</v>
      </c>
      <c r="EV26" s="226">
        <v>0.0</v>
      </c>
      <c r="EW26" s="226">
        <v>0.0</v>
      </c>
      <c r="EX26" s="226">
        <v>337.0</v>
      </c>
      <c r="EY26" s="226">
        <v>1.0</v>
      </c>
      <c r="EZ26" s="226">
        <v>0.0</v>
      </c>
      <c r="FA26" s="226">
        <v>0.0</v>
      </c>
      <c r="FB26" s="226">
        <v>338.0</v>
      </c>
      <c r="FC26" s="226">
        <v>268.0</v>
      </c>
      <c r="FD26" s="226">
        <v>157.0</v>
      </c>
      <c r="FE26" s="226">
        <v>7.5</v>
      </c>
      <c r="FF26" s="226">
        <v>338.0</v>
      </c>
      <c r="FG26" s="226">
        <v>1.0</v>
      </c>
      <c r="FH26" s="226">
        <v>0.0</v>
      </c>
      <c r="FI26" s="226">
        <v>0.0</v>
      </c>
      <c r="FJ26" s="226">
        <v>341.0</v>
      </c>
      <c r="FK26" s="226">
        <v>102.0</v>
      </c>
      <c r="FL26" s="226">
        <v>59.3</v>
      </c>
      <c r="FM26" s="64"/>
      <c r="FN26" s="226">
        <v>341.0</v>
      </c>
      <c r="FO26" s="226">
        <v>114.0</v>
      </c>
      <c r="FP26" s="226">
        <v>59.0</v>
      </c>
      <c r="FQ26" s="226">
        <v>14.2</v>
      </c>
      <c r="FR26" s="226">
        <v>137.0</v>
      </c>
      <c r="FS26" s="64"/>
      <c r="FT26" s="226">
        <v>13.34</v>
      </c>
      <c r="FU26" s="64"/>
      <c r="FV26" s="226">
        <v>137.0</v>
      </c>
      <c r="FW26" s="64"/>
      <c r="FX26" s="64"/>
      <c r="FY26" s="64"/>
      <c r="FZ26" s="89"/>
      <c r="GA26" s="65">
        <v>340.0</v>
      </c>
      <c r="GB26" s="66">
        <v>666.46</v>
      </c>
      <c r="GC26" s="66">
        <v>402.37</v>
      </c>
      <c r="GD26" s="66">
        <v>35.43</v>
      </c>
      <c r="GE26" s="66">
        <v>0.0</v>
      </c>
      <c r="GF26" s="66">
        <v>0.0</v>
      </c>
      <c r="GG26" s="66">
        <v>0.0</v>
      </c>
      <c r="GH26" s="66">
        <v>0.0</v>
      </c>
      <c r="GI26" s="66">
        <v>339.0</v>
      </c>
      <c r="GJ26" s="66">
        <v>132.62</v>
      </c>
      <c r="GK26" s="66">
        <v>-73.71</v>
      </c>
      <c r="GL26" s="66">
        <v>-22.53</v>
      </c>
      <c r="GM26" s="66">
        <v>339.0</v>
      </c>
      <c r="GN26" s="66">
        <v>122.07</v>
      </c>
      <c r="GO26" s="66">
        <v>-72.95</v>
      </c>
      <c r="GP26" s="66">
        <v>-27.22</v>
      </c>
      <c r="GQ26" s="66">
        <v>339.0</v>
      </c>
      <c r="GR26" s="66">
        <v>205.89</v>
      </c>
      <c r="GS26" s="66">
        <v>-126.31</v>
      </c>
      <c r="GT26" s="66">
        <v>10.22</v>
      </c>
      <c r="GU26" s="66">
        <v>339.0</v>
      </c>
      <c r="GV26" s="66">
        <v>227.14</v>
      </c>
      <c r="GW26" s="66">
        <v>-130.83</v>
      </c>
      <c r="GX26" s="66">
        <v>7.37</v>
      </c>
      <c r="GY26" s="89"/>
      <c r="GZ26" s="98" t="s">
        <v>91</v>
      </c>
      <c r="HA26" s="99" t="s">
        <v>92</v>
      </c>
      <c r="HB26" s="98">
        <v>225.0</v>
      </c>
      <c r="HC26" s="98">
        <v>11.25</v>
      </c>
      <c r="HD26" s="98">
        <v>4.5</v>
      </c>
      <c r="HE26" s="98">
        <v>8.0</v>
      </c>
      <c r="HF26" s="99">
        <v>60.0</v>
      </c>
      <c r="HG26" s="99">
        <v>56.0</v>
      </c>
      <c r="HH26" s="98" t="s">
        <v>91</v>
      </c>
      <c r="HI26" s="99" t="s">
        <v>92</v>
      </c>
      <c r="HJ26" s="98">
        <v>3.0</v>
      </c>
      <c r="HK26" s="98">
        <v>0.15</v>
      </c>
      <c r="HL26" s="98">
        <v>0.06</v>
      </c>
      <c r="HM26" s="98">
        <v>5.0</v>
      </c>
      <c r="HN26" s="99">
        <v>58.0</v>
      </c>
      <c r="HO26" s="99">
        <v>58.0</v>
      </c>
      <c r="HP26" s="98" t="s">
        <v>91</v>
      </c>
      <c r="HQ26" s="99" t="s">
        <v>92</v>
      </c>
      <c r="HR26" s="98">
        <v>55.0</v>
      </c>
      <c r="HS26" s="98">
        <v>2.75</v>
      </c>
      <c r="HT26" s="98">
        <v>1.375</v>
      </c>
      <c r="HU26" s="98">
        <v>7.0</v>
      </c>
      <c r="HV26" s="99">
        <v>54.0</v>
      </c>
      <c r="HW26" s="99">
        <v>54.0</v>
      </c>
      <c r="HX26" s="89"/>
      <c r="HY26" s="147">
        <v>134.0</v>
      </c>
      <c r="HZ26" s="147">
        <v>33.0</v>
      </c>
      <c r="IA26" s="147">
        <v>76.0</v>
      </c>
      <c r="IB26" s="147">
        <v>3.8</v>
      </c>
      <c r="IC26" s="148"/>
      <c r="ID26" s="147">
        <v>2.0</v>
      </c>
      <c r="IE26" s="147">
        <v>62.0</v>
      </c>
      <c r="IF26" s="147">
        <v>44.0</v>
      </c>
      <c r="IG26" s="89"/>
      <c r="IH26" s="75">
        <v>137.0</v>
      </c>
      <c r="II26" s="75">
        <v>33.7</v>
      </c>
      <c r="IJ26" s="75">
        <v>125.0</v>
      </c>
      <c r="IK26" s="75">
        <v>6.6</v>
      </c>
      <c r="IL26" s="75">
        <v>7.1</v>
      </c>
      <c r="IM26" s="75">
        <v>6.0</v>
      </c>
      <c r="IN26" s="75">
        <v>48.0</v>
      </c>
      <c r="IO26" s="75">
        <v>46.0</v>
      </c>
      <c r="IP26" s="75">
        <v>138.0</v>
      </c>
      <c r="IQ26" s="75">
        <v>34.3</v>
      </c>
      <c r="IR26" s="75">
        <v>4.0</v>
      </c>
      <c r="IS26" s="75">
        <v>0.2</v>
      </c>
      <c r="IT26" s="75">
        <v>0.3</v>
      </c>
      <c r="IU26" s="75">
        <v>12.0</v>
      </c>
      <c r="IV26" s="75">
        <v>54.0</v>
      </c>
      <c r="IW26" s="75">
        <v>52.0</v>
      </c>
      <c r="IX26" s="89"/>
      <c r="IY26" s="76">
        <v>0.0</v>
      </c>
      <c r="IZ26" s="76">
        <v>0.0</v>
      </c>
      <c r="JA26" s="76">
        <v>0.0</v>
      </c>
      <c r="JB26" s="76" t="s">
        <v>112</v>
      </c>
      <c r="JC26" s="76" t="s">
        <v>112</v>
      </c>
      <c r="JD26" s="76">
        <v>3.0</v>
      </c>
      <c r="JE26" s="76" t="s">
        <v>112</v>
      </c>
      <c r="JF26" s="76" t="s">
        <v>112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32.2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46.0</v>
      </c>
      <c r="JW26" s="78">
        <v>45.0</v>
      </c>
      <c r="JX26" s="78">
        <v>137.0</v>
      </c>
      <c r="JY26" s="78">
        <v>34.0</v>
      </c>
      <c r="JZ26" s="78">
        <v>145.0</v>
      </c>
      <c r="KA26" s="78">
        <v>7.5</v>
      </c>
      <c r="KB26" s="78">
        <v>3.1</v>
      </c>
      <c r="KC26" s="150">
        <v>2.0</v>
      </c>
      <c r="KD26" s="78">
        <v>51.0</v>
      </c>
      <c r="KE26" s="78">
        <v>50.0</v>
      </c>
      <c r="KF26" s="89"/>
      <c r="KG26" s="79">
        <v>138.0</v>
      </c>
      <c r="KH26" s="238">
        <v>34.0</v>
      </c>
      <c r="KI26" s="238" t="s">
        <v>98</v>
      </c>
      <c r="KJ26" s="238" t="s">
        <v>98</v>
      </c>
      <c r="KK26" s="79"/>
      <c r="KL26" s="79">
        <v>1.0</v>
      </c>
      <c r="KM26" s="79">
        <v>50.0</v>
      </c>
      <c r="KN26" s="79">
        <v>50.0</v>
      </c>
      <c r="KO26" s="79">
        <v>138.0</v>
      </c>
      <c r="KP26" s="235">
        <v>34.0</v>
      </c>
      <c r="KQ26" s="235">
        <v>41.0</v>
      </c>
      <c r="KR26" s="235">
        <v>2.2</v>
      </c>
      <c r="KS26" s="79"/>
      <c r="KT26" s="79">
        <v>1.0</v>
      </c>
      <c r="KU26" s="79">
        <v>50.0</v>
      </c>
      <c r="KV26" s="79">
        <v>48.0</v>
      </c>
      <c r="KW26" s="89"/>
      <c r="KX26" s="81">
        <v>127.0</v>
      </c>
      <c r="KY26" s="81">
        <v>33.0</v>
      </c>
      <c r="KZ26" s="81">
        <v>286.0</v>
      </c>
      <c r="LA26" s="81">
        <v>14.0</v>
      </c>
      <c r="LB26" s="81">
        <v>0.0</v>
      </c>
      <c r="LC26" s="81">
        <v>3.0</v>
      </c>
      <c r="LD26" s="81">
        <v>53.0</v>
      </c>
      <c r="LE26" s="81">
        <v>52.0</v>
      </c>
      <c r="LF26" s="81">
        <v>127.0</v>
      </c>
      <c r="LG26" s="81">
        <v>33.0</v>
      </c>
      <c r="LH26" s="81">
        <v>190.0</v>
      </c>
      <c r="LI26" s="81">
        <v>9.3</v>
      </c>
      <c r="LJ26" s="81">
        <v>0.0</v>
      </c>
      <c r="LK26" s="81">
        <v>5.0</v>
      </c>
      <c r="LL26" s="81">
        <v>50.0</v>
      </c>
      <c r="LM26" s="81">
        <v>50.0</v>
      </c>
      <c r="LN26" s="89"/>
      <c r="LO26" s="82">
        <v>332.0</v>
      </c>
      <c r="LP26" s="82">
        <v>289.0</v>
      </c>
      <c r="LQ26" s="82">
        <v>180.0</v>
      </c>
      <c r="LR26" s="82">
        <v>68.0</v>
      </c>
      <c r="LS26" s="82">
        <v>315.0</v>
      </c>
      <c r="LT26" s="83">
        <v>64.0</v>
      </c>
      <c r="LU26" s="83">
        <v>12.4</v>
      </c>
      <c r="LV26" s="83">
        <v>140.0</v>
      </c>
      <c r="LW26" s="83">
        <v>121.0</v>
      </c>
      <c r="LX26" s="83">
        <v>56.0</v>
      </c>
      <c r="LY26" s="83">
        <v>51.0</v>
      </c>
      <c r="LZ26" s="83">
        <v>12.0</v>
      </c>
      <c r="MA26" s="83">
        <v>116.0</v>
      </c>
      <c r="MB26" s="83">
        <v>7.3</v>
      </c>
      <c r="MC26" s="83">
        <v>143.0</v>
      </c>
      <c r="MD26" s="83">
        <v>168.0</v>
      </c>
      <c r="ME26" s="83">
        <v>77.0</v>
      </c>
      <c r="MF26" s="83">
        <v>59.0</v>
      </c>
      <c r="MG26" s="83">
        <v>14.0</v>
      </c>
      <c r="MH26" s="83">
        <v>0.0</v>
      </c>
      <c r="MI26" s="83">
        <v>0.0</v>
      </c>
      <c r="MJ26" s="83">
        <v>119.0</v>
      </c>
      <c r="MK26" s="83">
        <v>0.0</v>
      </c>
      <c r="ML26" s="83">
        <v>44.0</v>
      </c>
      <c r="MM26" s="83">
        <v>43.0</v>
      </c>
      <c r="MN26" s="83">
        <v>5.0</v>
      </c>
      <c r="MO26" s="86"/>
      <c r="MP26" s="87"/>
      <c r="MQ26" s="87"/>
      <c r="MR26" s="87"/>
      <c r="MS26" s="87"/>
      <c r="MT26" s="83">
        <v>14.5</v>
      </c>
      <c r="MU26" s="83">
        <v>5.2</v>
      </c>
      <c r="MV26" s="83">
        <v>250.0</v>
      </c>
      <c r="MW26" s="83">
        <v>36.0</v>
      </c>
      <c r="MX26" s="83">
        <v>42.0</v>
      </c>
      <c r="MY26" s="88" t="s">
        <v>96</v>
      </c>
      <c r="MZ26" s="83">
        <v>2.0</v>
      </c>
      <c r="NA26" s="87"/>
      <c r="NB26" s="83">
        <v>23.3</v>
      </c>
      <c r="NC26" s="83">
        <v>7.2</v>
      </c>
      <c r="ND26" s="83">
        <v>414.0</v>
      </c>
      <c r="NE26" s="83">
        <v>35.0</v>
      </c>
      <c r="NF26" s="83">
        <v>42.0</v>
      </c>
      <c r="NG26" s="83">
        <v>42.0</v>
      </c>
      <c r="NH26" s="83">
        <v>5.0</v>
      </c>
      <c r="NI26" s="87"/>
      <c r="NJ26" s="83">
        <v>0.0</v>
      </c>
      <c r="NK26" s="83">
        <v>0.0</v>
      </c>
      <c r="NL26" s="83">
        <v>0.0</v>
      </c>
      <c r="NM26" s="83">
        <v>35.0</v>
      </c>
      <c r="NN26" s="83">
        <v>47.0</v>
      </c>
      <c r="NO26" s="83">
        <v>51.0</v>
      </c>
      <c r="NP26" s="83">
        <v>2.0</v>
      </c>
    </row>
    <row r="27" ht="14.25" customHeight="1">
      <c r="A27" s="49">
        <v>0.583333333333334</v>
      </c>
      <c r="B27" s="50"/>
      <c r="C27" s="51">
        <v>50.14</v>
      </c>
      <c r="D27" s="52">
        <v>337.0</v>
      </c>
      <c r="E27" s="53">
        <v>134.0</v>
      </c>
      <c r="F27" s="53">
        <v>13.0</v>
      </c>
      <c r="G27" s="53">
        <v>2.3</v>
      </c>
      <c r="H27" s="54"/>
      <c r="I27" s="53">
        <v>6.0</v>
      </c>
      <c r="J27" s="53">
        <v>49.0</v>
      </c>
      <c r="K27" s="53">
        <v>48.0</v>
      </c>
      <c r="L27" s="53">
        <v>137.0</v>
      </c>
      <c r="M27" s="53">
        <v>104.0</v>
      </c>
      <c r="N27" s="53">
        <v>25.8</v>
      </c>
      <c r="O27" s="54"/>
      <c r="P27" s="53">
        <v>6.0</v>
      </c>
      <c r="Q27" s="53">
        <v>57.0</v>
      </c>
      <c r="R27" s="53">
        <v>40.0</v>
      </c>
      <c r="S27" s="53">
        <v>340.1</v>
      </c>
      <c r="T27" s="53">
        <v>264.6</v>
      </c>
      <c r="U27" s="53">
        <v>159.2</v>
      </c>
      <c r="V27" s="54"/>
      <c r="W27" s="53">
        <v>336.1</v>
      </c>
      <c r="X27" s="53">
        <v>194.5</v>
      </c>
      <c r="Y27" s="53">
        <v>102.4</v>
      </c>
      <c r="Z27" s="54"/>
      <c r="AA27" s="53">
        <v>340.6</v>
      </c>
      <c r="AB27" s="53">
        <v>301.4</v>
      </c>
      <c r="AC27" s="53">
        <v>201.4</v>
      </c>
      <c r="AD27" s="54"/>
      <c r="AE27" s="53">
        <v>340.4</v>
      </c>
      <c r="AF27" s="53">
        <v>335.2</v>
      </c>
      <c r="AG27" s="53">
        <v>183.1</v>
      </c>
      <c r="AH27" s="54"/>
      <c r="AI27" s="53">
        <v>347.8</v>
      </c>
      <c r="AJ27" s="53">
        <v>654.6</v>
      </c>
      <c r="AK27" s="53">
        <v>398.2</v>
      </c>
      <c r="AL27" s="54"/>
      <c r="AM27" s="106" t="s">
        <v>94</v>
      </c>
      <c r="AN27" s="106" t="s">
        <v>94</v>
      </c>
      <c r="AO27" s="106" t="s">
        <v>94</v>
      </c>
      <c r="AP27" s="54"/>
      <c r="AQ27" s="182">
        <f t="shared" ref="AQ27:AS27" si="46">E27</f>
        <v>134</v>
      </c>
      <c r="AR27" s="54">
        <f t="shared" si="46"/>
        <v>13</v>
      </c>
      <c r="AS27" s="56">
        <f t="shared" si="46"/>
        <v>2.3</v>
      </c>
      <c r="AT27" s="54"/>
      <c r="AU27" s="54">
        <f t="shared" ref="AU27:AW27" si="47">L27</f>
        <v>137</v>
      </c>
      <c r="AV27" s="54">
        <f t="shared" si="47"/>
        <v>104</v>
      </c>
      <c r="AW27" s="54">
        <f t="shared" si="47"/>
        <v>25.8</v>
      </c>
      <c r="AX27" s="54"/>
      <c r="AY27" s="182">
        <f t="shared" si="6"/>
        <v>134</v>
      </c>
      <c r="AZ27" s="54"/>
      <c r="BA27" s="54"/>
      <c r="BB27" s="54"/>
      <c r="BC27" s="89"/>
      <c r="BD27" s="54"/>
      <c r="BE27" s="53">
        <v>32.0</v>
      </c>
      <c r="BF27" s="53">
        <v>145.0</v>
      </c>
      <c r="BG27" s="53">
        <v>7.3</v>
      </c>
      <c r="BH27" s="54"/>
      <c r="BI27" s="53">
        <v>22.0</v>
      </c>
      <c r="BJ27" s="53">
        <v>90.0</v>
      </c>
      <c r="BK27" s="53">
        <v>67.0</v>
      </c>
      <c r="BL27" s="89"/>
      <c r="BM27" s="58">
        <v>341.0</v>
      </c>
      <c r="BN27" s="58">
        <v>144.0</v>
      </c>
      <c r="BO27" s="58">
        <v>268.0</v>
      </c>
      <c r="BP27" s="58">
        <v>13.4</v>
      </c>
      <c r="BQ27" s="59"/>
      <c r="BR27" s="58">
        <v>6.0</v>
      </c>
      <c r="BS27" s="58">
        <v>68.0</v>
      </c>
      <c r="BT27" s="58">
        <v>68.0</v>
      </c>
      <c r="BU27" s="59">
        <f t="shared" si="7"/>
        <v>341</v>
      </c>
      <c r="BV27" s="58">
        <v>289.0</v>
      </c>
      <c r="BW27" s="58">
        <v>166.0</v>
      </c>
      <c r="BX27" s="58">
        <v>31.0</v>
      </c>
      <c r="BY27" s="58">
        <v>334.0</v>
      </c>
      <c r="BZ27" s="58">
        <v>309.0</v>
      </c>
      <c r="CA27" s="58">
        <v>170.0</v>
      </c>
      <c r="CB27" s="58">
        <v>29.0</v>
      </c>
      <c r="CC27" s="58" t="s">
        <v>94</v>
      </c>
      <c r="CD27" s="58" t="s">
        <v>94</v>
      </c>
      <c r="CE27" s="58" t="s">
        <v>94</v>
      </c>
      <c r="CF27" s="58" t="s">
        <v>94</v>
      </c>
      <c r="CG27" s="58">
        <v>334.0</v>
      </c>
      <c r="CH27" s="58">
        <v>481.0</v>
      </c>
      <c r="CI27" s="58">
        <v>275.0</v>
      </c>
      <c r="CJ27" s="58">
        <v>34.0</v>
      </c>
      <c r="CK27" s="58">
        <v>344.0</v>
      </c>
      <c r="CL27" s="58">
        <v>192.0</v>
      </c>
      <c r="CM27" s="58">
        <v>113.0</v>
      </c>
      <c r="CN27" s="58">
        <v>8.0</v>
      </c>
      <c r="CO27" s="58">
        <v>331.0</v>
      </c>
      <c r="CP27" s="58">
        <v>216.0</v>
      </c>
      <c r="CQ27" s="58">
        <v>107.0</v>
      </c>
      <c r="CR27" s="58">
        <v>8.0</v>
      </c>
      <c r="CS27" s="58">
        <v>334.0</v>
      </c>
      <c r="CT27" s="58">
        <v>216.0</v>
      </c>
      <c r="CU27" s="58">
        <v>136.0</v>
      </c>
      <c r="CV27" s="58">
        <v>12.0</v>
      </c>
      <c r="CW27" s="58">
        <v>335.0</v>
      </c>
      <c r="CX27" s="58">
        <v>249.0</v>
      </c>
      <c r="CY27" s="58">
        <v>122.0</v>
      </c>
      <c r="CZ27" s="58">
        <v>68.0</v>
      </c>
      <c r="DA27" s="58">
        <v>323.0</v>
      </c>
      <c r="DB27" s="58">
        <v>255.0</v>
      </c>
      <c r="DC27" s="58">
        <v>121.0</v>
      </c>
      <c r="DD27" s="58">
        <v>65.0</v>
      </c>
      <c r="DE27" s="59">
        <f t="shared" si="8"/>
        <v>144</v>
      </c>
      <c r="DF27" s="58">
        <v>35.0</v>
      </c>
      <c r="DG27" s="59">
        <f t="shared" ref="DG27:DH27" si="48">BO27</f>
        <v>268</v>
      </c>
      <c r="DH27" s="59">
        <f t="shared" si="48"/>
        <v>13.4</v>
      </c>
      <c r="DI27" s="59"/>
      <c r="DJ27" s="58">
        <v>7.0</v>
      </c>
      <c r="DK27" s="58">
        <v>63.0</v>
      </c>
      <c r="DL27" s="58">
        <v>56.0</v>
      </c>
      <c r="DM27" s="89"/>
      <c r="DN27" s="61">
        <v>0.0</v>
      </c>
      <c r="DO27" s="61">
        <v>0.0</v>
      </c>
      <c r="DP27" s="61">
        <v>0.0</v>
      </c>
      <c r="DQ27" s="61">
        <v>0.0</v>
      </c>
      <c r="DR27" s="61">
        <v>0.0</v>
      </c>
      <c r="DS27" s="61">
        <v>8.0</v>
      </c>
      <c r="DT27" s="61" t="s">
        <v>112</v>
      </c>
      <c r="DU27" s="61" t="s">
        <v>112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341.0</v>
      </c>
      <c r="EF27" s="226">
        <v>137.0</v>
      </c>
      <c r="EG27" s="226">
        <v>62.0</v>
      </c>
      <c r="EH27" s="226">
        <v>2.7</v>
      </c>
      <c r="EI27" s="64"/>
      <c r="EJ27" s="226">
        <v>9.0</v>
      </c>
      <c r="EK27" s="226">
        <v>54.0</v>
      </c>
      <c r="EL27" s="226">
        <v>55.0</v>
      </c>
      <c r="EM27" s="226">
        <v>137.0</v>
      </c>
      <c r="EN27" s="226">
        <v>83.0</v>
      </c>
      <c r="EO27" s="226">
        <v>3.6</v>
      </c>
      <c r="EP27" s="64"/>
      <c r="EQ27" s="226">
        <v>9.0</v>
      </c>
      <c r="ER27" s="226">
        <v>55.0</v>
      </c>
      <c r="ES27" s="226">
        <v>55.0</v>
      </c>
      <c r="ET27" s="226">
        <v>341.0</v>
      </c>
      <c r="EU27" s="226">
        <v>1.0</v>
      </c>
      <c r="EV27" s="226">
        <v>0.0</v>
      </c>
      <c r="EW27" s="226">
        <v>0.0</v>
      </c>
      <c r="EX27" s="226">
        <v>341.0</v>
      </c>
      <c r="EY27" s="226">
        <v>1.0</v>
      </c>
      <c r="EZ27" s="226">
        <v>0.0</v>
      </c>
      <c r="FA27" s="226">
        <v>0.0</v>
      </c>
      <c r="FB27" s="226">
        <v>341.0</v>
      </c>
      <c r="FC27" s="226">
        <v>275.0</v>
      </c>
      <c r="FD27" s="226">
        <v>158.6</v>
      </c>
      <c r="FE27" s="226">
        <v>7.6</v>
      </c>
      <c r="FF27" s="226">
        <v>341.0</v>
      </c>
      <c r="FG27" s="226">
        <v>1.0</v>
      </c>
      <c r="FH27" s="226">
        <v>0.0</v>
      </c>
      <c r="FI27" s="226">
        <v>0.0</v>
      </c>
      <c r="FJ27" s="226">
        <v>339.0</v>
      </c>
      <c r="FK27" s="226">
        <v>126.0</v>
      </c>
      <c r="FL27" s="226">
        <v>73.1</v>
      </c>
      <c r="FM27" s="64"/>
      <c r="FN27" s="226">
        <v>341.0</v>
      </c>
      <c r="FO27" s="226">
        <v>138.0</v>
      </c>
      <c r="FP27" s="226">
        <v>72.9</v>
      </c>
      <c r="FQ27" s="226">
        <v>12.0</v>
      </c>
      <c r="FR27" s="226">
        <v>137.0</v>
      </c>
      <c r="FS27" s="64"/>
      <c r="FT27" s="226">
        <v>10.43</v>
      </c>
      <c r="FU27" s="64"/>
      <c r="FV27" s="226">
        <v>137.0</v>
      </c>
      <c r="FW27" s="64"/>
      <c r="FX27" s="64"/>
      <c r="FY27" s="64"/>
      <c r="FZ27" s="89"/>
      <c r="GA27" s="65">
        <v>341.0</v>
      </c>
      <c r="GB27" s="66">
        <v>636.86</v>
      </c>
      <c r="GC27" s="94">
        <v>389.89</v>
      </c>
      <c r="GD27" s="66">
        <v>27.81</v>
      </c>
      <c r="GE27" s="66">
        <v>0.0</v>
      </c>
      <c r="GF27" s="66">
        <v>0.0</v>
      </c>
      <c r="GG27" s="66">
        <v>0.0</v>
      </c>
      <c r="GH27" s="66">
        <v>0.0</v>
      </c>
      <c r="GI27" s="66">
        <v>341.0</v>
      </c>
      <c r="GJ27" s="66">
        <v>129.98</v>
      </c>
      <c r="GK27" s="66">
        <v>-73.79</v>
      </c>
      <c r="GL27" s="66">
        <v>-22.36</v>
      </c>
      <c r="GM27" s="66">
        <v>341.0</v>
      </c>
      <c r="GN27" s="66">
        <v>120.46</v>
      </c>
      <c r="GO27" s="66">
        <v>-72.7</v>
      </c>
      <c r="GP27" s="66">
        <v>-27.14</v>
      </c>
      <c r="GQ27" s="66">
        <v>341.0</v>
      </c>
      <c r="GR27" s="66">
        <v>192.41</v>
      </c>
      <c r="GS27" s="66">
        <v>-122.03</v>
      </c>
      <c r="GT27" s="66">
        <v>13.99</v>
      </c>
      <c r="GU27" s="66">
        <v>341.0</v>
      </c>
      <c r="GV27" s="66">
        <v>213.36</v>
      </c>
      <c r="GW27" s="66">
        <v>-122.2</v>
      </c>
      <c r="GX27" s="66">
        <v>11.14</v>
      </c>
      <c r="GY27" s="89"/>
      <c r="GZ27" s="98" t="s">
        <v>91</v>
      </c>
      <c r="HA27" s="99" t="s">
        <v>92</v>
      </c>
      <c r="HB27" s="98">
        <v>204.0</v>
      </c>
      <c r="HC27" s="98">
        <v>10.2</v>
      </c>
      <c r="HD27" s="98">
        <v>4.08</v>
      </c>
      <c r="HE27" s="98">
        <v>8.0</v>
      </c>
      <c r="HF27" s="99">
        <v>60.0</v>
      </c>
      <c r="HG27" s="99">
        <v>57.0</v>
      </c>
      <c r="HH27" s="98" t="s">
        <v>91</v>
      </c>
      <c r="HI27" s="99" t="s">
        <v>92</v>
      </c>
      <c r="HJ27" s="98">
        <v>3.0</v>
      </c>
      <c r="HK27" s="98">
        <v>0.15</v>
      </c>
      <c r="HL27" s="98">
        <v>0.06</v>
      </c>
      <c r="HM27" s="98">
        <v>5.0</v>
      </c>
      <c r="HN27" s="99">
        <v>58.0</v>
      </c>
      <c r="HO27" s="99">
        <v>58.0</v>
      </c>
      <c r="HP27" s="98" t="s">
        <v>91</v>
      </c>
      <c r="HQ27" s="99" t="s">
        <v>92</v>
      </c>
      <c r="HR27" s="98">
        <v>56.0</v>
      </c>
      <c r="HS27" s="98">
        <v>2.8</v>
      </c>
      <c r="HT27" s="98">
        <v>1.4</v>
      </c>
      <c r="HU27" s="98">
        <v>7.0</v>
      </c>
      <c r="HV27" s="99">
        <v>58.0</v>
      </c>
      <c r="HW27" s="99">
        <v>58.0</v>
      </c>
      <c r="HX27" s="89"/>
      <c r="HY27" s="147">
        <v>135.0</v>
      </c>
      <c r="HZ27" s="147">
        <v>33.0</v>
      </c>
      <c r="IA27" s="147">
        <v>66.0</v>
      </c>
      <c r="IB27" s="147">
        <v>3.3</v>
      </c>
      <c r="IC27" s="148"/>
      <c r="ID27" s="147">
        <v>2.0</v>
      </c>
      <c r="IE27" s="147">
        <v>62.0</v>
      </c>
      <c r="IF27" s="147">
        <v>44.0</v>
      </c>
      <c r="IG27" s="89"/>
      <c r="IH27" s="75">
        <v>137.0</v>
      </c>
      <c r="II27" s="75">
        <v>33.7</v>
      </c>
      <c r="IJ27" s="75">
        <v>125.0</v>
      </c>
      <c r="IK27" s="75">
        <v>6.6</v>
      </c>
      <c r="IL27" s="75">
        <v>7.1</v>
      </c>
      <c r="IM27" s="75">
        <v>6.0</v>
      </c>
      <c r="IN27" s="75">
        <v>48.0</v>
      </c>
      <c r="IO27" s="75">
        <v>46.0</v>
      </c>
      <c r="IP27" s="75">
        <v>138.0</v>
      </c>
      <c r="IQ27" s="75">
        <v>34.3</v>
      </c>
      <c r="IR27" s="75">
        <v>4.0</v>
      </c>
      <c r="IS27" s="75">
        <v>0.2</v>
      </c>
      <c r="IT27" s="75">
        <v>0.3</v>
      </c>
      <c r="IU27" s="75">
        <v>12.0</v>
      </c>
      <c r="IV27" s="75">
        <v>54.0</v>
      </c>
      <c r="IW27" s="75">
        <v>52.0</v>
      </c>
      <c r="IX27" s="89"/>
      <c r="IY27" s="76">
        <v>0.0</v>
      </c>
      <c r="IZ27" s="76">
        <v>0.0</v>
      </c>
      <c r="JA27" s="76">
        <v>0.0</v>
      </c>
      <c r="JB27" s="76" t="s">
        <v>112</v>
      </c>
      <c r="JC27" s="76" t="s">
        <v>112</v>
      </c>
      <c r="JD27" s="76">
        <v>3.0</v>
      </c>
      <c r="JE27" s="76" t="s">
        <v>112</v>
      </c>
      <c r="JF27" s="76" t="s">
        <v>112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32.5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47.0</v>
      </c>
      <c r="JW27" s="78">
        <v>46.0</v>
      </c>
      <c r="JX27" s="78">
        <v>138.0</v>
      </c>
      <c r="JY27" s="78">
        <v>34.6</v>
      </c>
      <c r="JZ27" s="78">
        <v>96.0</v>
      </c>
      <c r="KA27" s="78">
        <v>4.9</v>
      </c>
      <c r="KB27" s="78">
        <v>2.3</v>
      </c>
      <c r="KC27" s="150">
        <v>2.0</v>
      </c>
      <c r="KD27" s="78">
        <v>53.0</v>
      </c>
      <c r="KE27" s="78">
        <v>51.0</v>
      </c>
      <c r="KF27" s="89"/>
      <c r="KG27" s="79">
        <v>140.0</v>
      </c>
      <c r="KH27" s="238">
        <v>34.0</v>
      </c>
      <c r="KI27" s="238" t="s">
        <v>98</v>
      </c>
      <c r="KJ27" s="238" t="s">
        <v>98</v>
      </c>
      <c r="KK27" s="79"/>
      <c r="KL27" s="79">
        <v>1.0</v>
      </c>
      <c r="KM27" s="79">
        <v>50.0</v>
      </c>
      <c r="KN27" s="79">
        <v>50.0</v>
      </c>
      <c r="KO27" s="79">
        <v>140.0</v>
      </c>
      <c r="KP27" s="235">
        <v>34.0</v>
      </c>
      <c r="KQ27" s="235">
        <v>39.0</v>
      </c>
      <c r="KR27" s="235">
        <v>2.2</v>
      </c>
      <c r="KS27" s="79"/>
      <c r="KT27" s="79">
        <v>1.0</v>
      </c>
      <c r="KU27" s="79">
        <v>50.0</v>
      </c>
      <c r="KV27" s="79">
        <v>48.0</v>
      </c>
      <c r="KW27" s="89"/>
      <c r="KX27" s="81">
        <v>136.0</v>
      </c>
      <c r="KY27" s="81">
        <v>34.0</v>
      </c>
      <c r="KZ27" s="81">
        <v>222.0</v>
      </c>
      <c r="LA27" s="81">
        <v>10.9</v>
      </c>
      <c r="LB27" s="81">
        <v>0.0</v>
      </c>
      <c r="LC27" s="81">
        <v>3.0</v>
      </c>
      <c r="LD27" s="81">
        <v>53.0</v>
      </c>
      <c r="LE27" s="81">
        <v>52.0</v>
      </c>
      <c r="LF27" s="81">
        <v>136.0</v>
      </c>
      <c r="LG27" s="81">
        <v>34.0</v>
      </c>
      <c r="LH27" s="81">
        <v>130.0</v>
      </c>
      <c r="LI27" s="81">
        <v>6.4</v>
      </c>
      <c r="LJ27" s="81">
        <v>0.0</v>
      </c>
      <c r="LK27" s="81">
        <v>5.0</v>
      </c>
      <c r="LL27" s="81">
        <v>51.0</v>
      </c>
      <c r="LM27" s="81">
        <v>51.0</v>
      </c>
      <c r="LN27" s="89"/>
      <c r="LO27" s="82">
        <v>333.0</v>
      </c>
      <c r="LP27" s="82">
        <v>292.0</v>
      </c>
      <c r="LQ27" s="82">
        <v>167.0</v>
      </c>
      <c r="LR27" s="82">
        <v>68.0</v>
      </c>
      <c r="LS27" s="82">
        <v>321.0</v>
      </c>
      <c r="LT27" s="83">
        <v>49.0</v>
      </c>
      <c r="LU27" s="83">
        <v>1.8</v>
      </c>
      <c r="LV27" s="83">
        <v>140.0</v>
      </c>
      <c r="LW27" s="83">
        <v>90.0</v>
      </c>
      <c r="LX27" s="83">
        <v>56.0</v>
      </c>
      <c r="LY27" s="83">
        <v>52.0</v>
      </c>
      <c r="LZ27" s="83">
        <v>12.0</v>
      </c>
      <c r="MA27" s="83">
        <v>118.0</v>
      </c>
      <c r="MB27" s="83">
        <v>2.2</v>
      </c>
      <c r="MC27" s="83">
        <v>144.0</v>
      </c>
      <c r="MD27" s="83">
        <v>202.0</v>
      </c>
      <c r="ME27" s="83">
        <v>77.0</v>
      </c>
      <c r="MF27" s="83">
        <v>61.0</v>
      </c>
      <c r="MG27" s="83">
        <v>14.0</v>
      </c>
      <c r="MH27" s="83">
        <v>0.0</v>
      </c>
      <c r="MI27" s="83">
        <v>0.0</v>
      </c>
      <c r="MJ27" s="83">
        <v>119.0</v>
      </c>
      <c r="MK27" s="83">
        <v>0.0</v>
      </c>
      <c r="ML27" s="83">
        <v>44.0</v>
      </c>
      <c r="MM27" s="83">
        <v>43.0</v>
      </c>
      <c r="MN27" s="83">
        <v>5.0</v>
      </c>
      <c r="MO27" s="86"/>
      <c r="MP27" s="87"/>
      <c r="MQ27" s="87"/>
      <c r="MR27" s="87"/>
      <c r="MS27" s="87"/>
      <c r="MT27" s="83">
        <v>14.3</v>
      </c>
      <c r="MU27" s="83">
        <v>5.1</v>
      </c>
      <c r="MV27" s="83">
        <v>248.0</v>
      </c>
      <c r="MW27" s="83">
        <v>36.0</v>
      </c>
      <c r="MX27" s="83">
        <v>42.0</v>
      </c>
      <c r="MY27" s="88" t="s">
        <v>96</v>
      </c>
      <c r="MZ27" s="83">
        <v>2.0</v>
      </c>
      <c r="NA27" s="87"/>
      <c r="NB27" s="83">
        <v>22.0</v>
      </c>
      <c r="NC27" s="83">
        <v>6.9</v>
      </c>
      <c r="ND27" s="83">
        <v>390.0</v>
      </c>
      <c r="NE27" s="83">
        <v>35.0</v>
      </c>
      <c r="NF27" s="83">
        <v>44.0</v>
      </c>
      <c r="NG27" s="83">
        <v>44.0</v>
      </c>
      <c r="NH27" s="83">
        <v>5.0</v>
      </c>
      <c r="NI27" s="87"/>
      <c r="NJ27" s="83">
        <v>0.0</v>
      </c>
      <c r="NK27" s="83">
        <v>0.0</v>
      </c>
      <c r="NL27" s="83">
        <v>0.0</v>
      </c>
      <c r="NM27" s="83">
        <v>35.0</v>
      </c>
      <c r="NN27" s="83">
        <v>47.0</v>
      </c>
      <c r="NO27" s="83">
        <v>51.0</v>
      </c>
      <c r="NP27" s="83">
        <v>2.0</v>
      </c>
    </row>
    <row r="28" ht="14.25" customHeight="1">
      <c r="A28" s="49">
        <v>0.625</v>
      </c>
      <c r="B28" s="50"/>
      <c r="C28" s="51">
        <v>50.04</v>
      </c>
      <c r="D28" s="52">
        <v>339.0</v>
      </c>
      <c r="E28" s="53">
        <v>134.0</v>
      </c>
      <c r="F28" s="53">
        <v>11.0</v>
      </c>
      <c r="G28" s="53">
        <v>2.3</v>
      </c>
      <c r="H28" s="54"/>
      <c r="I28" s="53">
        <v>6.0</v>
      </c>
      <c r="J28" s="53">
        <v>49.0</v>
      </c>
      <c r="K28" s="53">
        <v>48.0</v>
      </c>
      <c r="L28" s="53">
        <v>138.0</v>
      </c>
      <c r="M28" s="53">
        <v>86.0</v>
      </c>
      <c r="N28" s="53">
        <v>22.1</v>
      </c>
      <c r="O28" s="54"/>
      <c r="P28" s="53">
        <v>6.0</v>
      </c>
      <c r="Q28" s="53">
        <v>57.0</v>
      </c>
      <c r="R28" s="53">
        <v>40.0</v>
      </c>
      <c r="S28" s="53">
        <v>341.2</v>
      </c>
      <c r="T28" s="53">
        <v>270.5</v>
      </c>
      <c r="U28" s="53">
        <v>157.2</v>
      </c>
      <c r="V28" s="54"/>
      <c r="W28" s="53">
        <v>336.9</v>
      </c>
      <c r="X28" s="53">
        <v>229.3</v>
      </c>
      <c r="Y28" s="53">
        <v>110.6</v>
      </c>
      <c r="Z28" s="54"/>
      <c r="AA28" s="53">
        <v>340.7</v>
      </c>
      <c r="AB28" s="53">
        <v>332.9</v>
      </c>
      <c r="AC28" s="53">
        <v>192.1</v>
      </c>
      <c r="AD28" s="54"/>
      <c r="AE28" s="53">
        <v>340.7</v>
      </c>
      <c r="AF28" s="53">
        <v>305.7</v>
      </c>
      <c r="AG28" s="53">
        <v>173.8</v>
      </c>
      <c r="AH28" s="54"/>
      <c r="AI28" s="53">
        <v>348.1</v>
      </c>
      <c r="AJ28" s="53">
        <v>633.6</v>
      </c>
      <c r="AK28" s="53">
        <v>369.6</v>
      </c>
      <c r="AL28" s="54"/>
      <c r="AM28" s="106" t="s">
        <v>94</v>
      </c>
      <c r="AN28" s="106" t="s">
        <v>94</v>
      </c>
      <c r="AO28" s="106" t="s">
        <v>94</v>
      </c>
      <c r="AP28" s="54"/>
      <c r="AQ28" s="182">
        <f t="shared" ref="AQ28:AS28" si="49">E28</f>
        <v>134</v>
      </c>
      <c r="AR28" s="54">
        <f t="shared" si="49"/>
        <v>11</v>
      </c>
      <c r="AS28" s="56">
        <f t="shared" si="49"/>
        <v>2.3</v>
      </c>
      <c r="AT28" s="54"/>
      <c r="AU28" s="54">
        <f t="shared" ref="AU28:AW28" si="50">L28</f>
        <v>138</v>
      </c>
      <c r="AV28" s="54">
        <f t="shared" si="50"/>
        <v>86</v>
      </c>
      <c r="AW28" s="54">
        <f t="shared" si="50"/>
        <v>22.1</v>
      </c>
      <c r="AX28" s="54"/>
      <c r="AY28" s="182">
        <f t="shared" si="6"/>
        <v>134</v>
      </c>
      <c r="AZ28" s="54"/>
      <c r="BA28" s="54"/>
      <c r="BB28" s="54"/>
      <c r="BC28" s="89"/>
      <c r="BD28" s="54"/>
      <c r="BE28" s="53">
        <v>0.0</v>
      </c>
      <c r="BF28" s="53">
        <v>0.0</v>
      </c>
      <c r="BG28" s="53">
        <v>0.0</v>
      </c>
      <c r="BH28" s="54"/>
      <c r="BI28" s="53">
        <v>22.0</v>
      </c>
      <c r="BJ28" s="53">
        <v>90.0</v>
      </c>
      <c r="BK28" s="53">
        <v>67.0</v>
      </c>
      <c r="BL28" s="89"/>
      <c r="BM28" s="58">
        <v>340.0</v>
      </c>
      <c r="BN28" s="58">
        <v>144.0</v>
      </c>
      <c r="BO28" s="58">
        <v>251.0</v>
      </c>
      <c r="BP28" s="58">
        <v>12.6</v>
      </c>
      <c r="BQ28" s="59"/>
      <c r="BR28" s="58">
        <v>6.0</v>
      </c>
      <c r="BS28" s="58">
        <v>69.0</v>
      </c>
      <c r="BT28" s="58">
        <v>70.0</v>
      </c>
      <c r="BU28" s="59">
        <f t="shared" si="7"/>
        <v>340</v>
      </c>
      <c r="BV28" s="58">
        <v>356.0</v>
      </c>
      <c r="BW28" s="58">
        <v>206.0</v>
      </c>
      <c r="BX28" s="58">
        <v>35.0</v>
      </c>
      <c r="BY28" s="58">
        <v>333.0</v>
      </c>
      <c r="BZ28" s="58">
        <v>374.0</v>
      </c>
      <c r="CA28" s="58">
        <v>206.0</v>
      </c>
      <c r="CB28" s="58">
        <v>30.0</v>
      </c>
      <c r="CC28" s="58" t="s">
        <v>94</v>
      </c>
      <c r="CD28" s="58" t="s">
        <v>94</v>
      </c>
      <c r="CE28" s="58" t="s">
        <v>94</v>
      </c>
      <c r="CF28" s="58" t="s">
        <v>94</v>
      </c>
      <c r="CG28" s="58">
        <v>337.0</v>
      </c>
      <c r="CH28" s="58">
        <v>284.0</v>
      </c>
      <c r="CI28" s="58">
        <v>163.0</v>
      </c>
      <c r="CJ28" s="58">
        <v>10.0</v>
      </c>
      <c r="CK28" s="58">
        <v>348.0</v>
      </c>
      <c r="CL28" s="58">
        <v>172.0</v>
      </c>
      <c r="CM28" s="58">
        <v>115.0</v>
      </c>
      <c r="CN28" s="58">
        <v>6.0</v>
      </c>
      <c r="CO28" s="58">
        <v>331.0</v>
      </c>
      <c r="CP28" s="58">
        <v>219.0</v>
      </c>
      <c r="CQ28" s="58">
        <v>108.0</v>
      </c>
      <c r="CR28" s="58">
        <v>3.0</v>
      </c>
      <c r="CS28" s="58">
        <v>333.0</v>
      </c>
      <c r="CT28" s="58">
        <v>221.0</v>
      </c>
      <c r="CU28" s="58">
        <v>135.0</v>
      </c>
      <c r="CV28" s="58">
        <v>7.0</v>
      </c>
      <c r="CW28" s="58">
        <v>334.0</v>
      </c>
      <c r="CX28" s="58">
        <v>222.0</v>
      </c>
      <c r="CY28" s="58">
        <v>101.0</v>
      </c>
      <c r="CZ28" s="58">
        <v>65.0</v>
      </c>
      <c r="DA28" s="58">
        <v>325.0</v>
      </c>
      <c r="DB28" s="58">
        <v>225.0</v>
      </c>
      <c r="DC28" s="58">
        <v>101.0</v>
      </c>
      <c r="DD28" s="58">
        <v>71.0</v>
      </c>
      <c r="DE28" s="59">
        <f t="shared" si="8"/>
        <v>144</v>
      </c>
      <c r="DF28" s="58">
        <v>34.9</v>
      </c>
      <c r="DG28" s="59">
        <f t="shared" ref="DG28:DH28" si="51">BO28</f>
        <v>251</v>
      </c>
      <c r="DH28" s="59">
        <f t="shared" si="51"/>
        <v>12.6</v>
      </c>
      <c r="DI28" s="59"/>
      <c r="DJ28" s="58">
        <v>7.0</v>
      </c>
      <c r="DK28" s="58">
        <v>63.0</v>
      </c>
      <c r="DL28" s="58">
        <v>67.0</v>
      </c>
      <c r="DM28" s="89"/>
      <c r="DN28" s="61">
        <v>0.0</v>
      </c>
      <c r="DO28" s="61">
        <v>0.0</v>
      </c>
      <c r="DP28" s="61">
        <v>0.0</v>
      </c>
      <c r="DQ28" s="61">
        <v>0.0</v>
      </c>
      <c r="DR28" s="61">
        <v>0.0</v>
      </c>
      <c r="DS28" s="61">
        <v>8.0</v>
      </c>
      <c r="DT28" s="61" t="s">
        <v>112</v>
      </c>
      <c r="DU28" s="61" t="s">
        <v>112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341.0</v>
      </c>
      <c r="EF28" s="226">
        <v>137.0</v>
      </c>
      <c r="EG28" s="226">
        <v>65.0</v>
      </c>
      <c r="EH28" s="226">
        <v>2.8</v>
      </c>
      <c r="EI28" s="64"/>
      <c r="EJ28" s="226">
        <v>9.0</v>
      </c>
      <c r="EK28" s="226">
        <v>53.0</v>
      </c>
      <c r="EL28" s="226">
        <v>55.0</v>
      </c>
      <c r="EM28" s="226">
        <v>137.0</v>
      </c>
      <c r="EN28" s="226">
        <v>83.0</v>
      </c>
      <c r="EO28" s="226">
        <v>3.6</v>
      </c>
      <c r="EP28" s="64"/>
      <c r="EQ28" s="226">
        <v>9.0</v>
      </c>
      <c r="ER28" s="226">
        <v>54.0</v>
      </c>
      <c r="ES28" s="226">
        <v>55.0</v>
      </c>
      <c r="ET28" s="226">
        <v>341.0</v>
      </c>
      <c r="EU28" s="226">
        <v>1.0</v>
      </c>
      <c r="EV28" s="226">
        <v>0.0</v>
      </c>
      <c r="EW28" s="226">
        <v>0.0</v>
      </c>
      <c r="EX28" s="226">
        <v>341.0</v>
      </c>
      <c r="EY28" s="226">
        <v>1.0</v>
      </c>
      <c r="EZ28" s="226">
        <v>0.0</v>
      </c>
      <c r="FA28" s="226">
        <v>0.0</v>
      </c>
      <c r="FB28" s="226">
        <v>340.0</v>
      </c>
      <c r="FC28" s="226">
        <v>275.0</v>
      </c>
      <c r="FD28" s="226">
        <v>158.9</v>
      </c>
      <c r="FE28" s="226">
        <v>7.5</v>
      </c>
      <c r="FF28" s="226">
        <v>341.0</v>
      </c>
      <c r="FG28" s="226">
        <v>1.0</v>
      </c>
      <c r="FH28" s="226">
        <v>0.0</v>
      </c>
      <c r="FI28" s="226">
        <v>0.0</v>
      </c>
      <c r="FJ28" s="226">
        <v>341.0</v>
      </c>
      <c r="FK28" s="226">
        <v>123.0</v>
      </c>
      <c r="FL28" s="226">
        <v>71.87</v>
      </c>
      <c r="FM28" s="64"/>
      <c r="FN28" s="226">
        <v>341.0</v>
      </c>
      <c r="FO28" s="226">
        <v>112.0</v>
      </c>
      <c r="FP28" s="226">
        <v>71.5</v>
      </c>
      <c r="FQ28" s="226">
        <v>10.7</v>
      </c>
      <c r="FR28" s="226">
        <v>137.0</v>
      </c>
      <c r="FS28" s="64"/>
      <c r="FT28" s="226">
        <v>14.75</v>
      </c>
      <c r="FU28" s="64"/>
      <c r="FV28" s="226">
        <v>137.0</v>
      </c>
      <c r="FW28" s="64"/>
      <c r="FX28" s="64"/>
      <c r="FY28" s="64"/>
      <c r="FZ28" s="89"/>
      <c r="GA28" s="65">
        <v>341.0</v>
      </c>
      <c r="GB28" s="66">
        <v>595.89</v>
      </c>
      <c r="GC28" s="66">
        <v>363.09</v>
      </c>
      <c r="GD28" s="66">
        <v>25.13</v>
      </c>
      <c r="GE28" s="66">
        <v>0.0</v>
      </c>
      <c r="GF28" s="66">
        <v>0.0</v>
      </c>
      <c r="GG28" s="66">
        <v>0.0</v>
      </c>
      <c r="GH28" s="66">
        <v>0.0</v>
      </c>
      <c r="GI28" s="66">
        <v>341.0</v>
      </c>
      <c r="GJ28" s="66">
        <v>126.17</v>
      </c>
      <c r="GK28" s="66">
        <v>-71.36</v>
      </c>
      <c r="GL28" s="66">
        <v>-21.19</v>
      </c>
      <c r="GM28" s="66">
        <v>341.0</v>
      </c>
      <c r="GN28" s="66">
        <v>115.47</v>
      </c>
      <c r="GO28" s="66">
        <v>-70.52</v>
      </c>
      <c r="GP28" s="66">
        <v>-25.04</v>
      </c>
      <c r="GQ28" s="66">
        <v>341.0</v>
      </c>
      <c r="GR28" s="66">
        <v>176.87</v>
      </c>
      <c r="GS28" s="66">
        <v>-111.98</v>
      </c>
      <c r="GT28" s="66">
        <v>13.74</v>
      </c>
      <c r="GU28" s="66">
        <v>341.0</v>
      </c>
      <c r="GV28" s="66">
        <v>193.87</v>
      </c>
      <c r="GW28" s="66">
        <v>-111.06</v>
      </c>
      <c r="GX28" s="66">
        <v>11.22</v>
      </c>
      <c r="GY28" s="89"/>
      <c r="GZ28" s="98" t="s">
        <v>91</v>
      </c>
      <c r="HA28" s="99" t="s">
        <v>92</v>
      </c>
      <c r="HB28" s="98">
        <v>254.0</v>
      </c>
      <c r="HC28" s="98">
        <v>12.7</v>
      </c>
      <c r="HD28" s="98">
        <v>5.08</v>
      </c>
      <c r="HE28" s="98">
        <v>8.0</v>
      </c>
      <c r="HF28" s="99">
        <v>61.0</v>
      </c>
      <c r="HG28" s="99">
        <v>58.0</v>
      </c>
      <c r="HH28" s="98" t="s">
        <v>91</v>
      </c>
      <c r="HI28" s="99" t="s">
        <v>92</v>
      </c>
      <c r="HJ28" s="98">
        <v>5.0</v>
      </c>
      <c r="HK28" s="98">
        <v>0.25</v>
      </c>
      <c r="HL28" s="98">
        <v>0.1</v>
      </c>
      <c r="HM28" s="98">
        <v>5.0</v>
      </c>
      <c r="HN28" s="99">
        <v>60.0</v>
      </c>
      <c r="HO28" s="99">
        <v>60.0</v>
      </c>
      <c r="HP28" s="98" t="s">
        <v>91</v>
      </c>
      <c r="HQ28" s="99" t="s">
        <v>92</v>
      </c>
      <c r="HR28" s="98">
        <v>55.0</v>
      </c>
      <c r="HS28" s="98">
        <v>2.75</v>
      </c>
      <c r="HT28" s="98">
        <v>1.375</v>
      </c>
      <c r="HU28" s="98">
        <v>7.0</v>
      </c>
      <c r="HV28" s="99">
        <v>58.0</v>
      </c>
      <c r="HW28" s="99">
        <v>58.0</v>
      </c>
      <c r="HX28" s="89"/>
      <c r="HY28" s="147">
        <v>135.0</v>
      </c>
      <c r="HZ28" s="147">
        <v>33.0</v>
      </c>
      <c r="IA28" s="147">
        <v>123.0</v>
      </c>
      <c r="IB28" s="147">
        <v>6.15</v>
      </c>
      <c r="IC28" s="148"/>
      <c r="ID28" s="147">
        <v>2.0</v>
      </c>
      <c r="IE28" s="147">
        <v>66.0</v>
      </c>
      <c r="IF28" s="147">
        <v>46.0</v>
      </c>
      <c r="IG28" s="89"/>
      <c r="IH28" s="75">
        <v>138.0</v>
      </c>
      <c r="II28" s="75">
        <v>33.7</v>
      </c>
      <c r="IJ28" s="75">
        <v>122.0</v>
      </c>
      <c r="IK28" s="75">
        <v>6.2</v>
      </c>
      <c r="IL28" s="75">
        <v>6.8</v>
      </c>
      <c r="IM28" s="75">
        <v>6.0</v>
      </c>
      <c r="IN28" s="75">
        <v>48.0</v>
      </c>
      <c r="IO28" s="75">
        <v>46.0</v>
      </c>
      <c r="IP28" s="75">
        <v>138.0</v>
      </c>
      <c r="IQ28" s="75">
        <v>34.3</v>
      </c>
      <c r="IR28" s="75">
        <v>4.0</v>
      </c>
      <c r="IS28" s="75">
        <v>0.2</v>
      </c>
      <c r="IT28" s="75">
        <v>0.3</v>
      </c>
      <c r="IU28" s="75">
        <v>12.0</v>
      </c>
      <c r="IV28" s="75">
        <v>54.0</v>
      </c>
      <c r="IW28" s="75">
        <v>52.0</v>
      </c>
      <c r="IX28" s="89"/>
      <c r="IY28" s="76">
        <v>0.0</v>
      </c>
      <c r="IZ28" s="76">
        <v>0.0</v>
      </c>
      <c r="JA28" s="76">
        <v>0.0</v>
      </c>
      <c r="JB28" s="76" t="s">
        <v>112</v>
      </c>
      <c r="JC28" s="76" t="s">
        <v>112</v>
      </c>
      <c r="JD28" s="76">
        <v>3.0</v>
      </c>
      <c r="JE28" s="76" t="s">
        <v>112</v>
      </c>
      <c r="JF28" s="76" t="s">
        <v>112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138.0</v>
      </c>
      <c r="JQ28" s="78">
        <v>32.5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48.0</v>
      </c>
      <c r="JW28" s="78">
        <v>47.0</v>
      </c>
      <c r="JX28" s="78">
        <v>138.0</v>
      </c>
      <c r="JY28" s="78">
        <v>34.4</v>
      </c>
      <c r="JZ28" s="78">
        <v>97.0</v>
      </c>
      <c r="KA28" s="78">
        <v>5.0</v>
      </c>
      <c r="KB28" s="78">
        <v>2.3</v>
      </c>
      <c r="KC28" s="150">
        <v>2.0</v>
      </c>
      <c r="KD28" s="78">
        <v>55.0</v>
      </c>
      <c r="KE28" s="78">
        <v>53.0</v>
      </c>
      <c r="KF28" s="89"/>
      <c r="KG28" s="79">
        <v>138.0</v>
      </c>
      <c r="KH28" s="238">
        <v>34.0</v>
      </c>
      <c r="KI28" s="238">
        <v>16.0</v>
      </c>
      <c r="KJ28" s="238">
        <v>0.8</v>
      </c>
      <c r="KK28" s="79"/>
      <c r="KL28" s="79">
        <v>1.0</v>
      </c>
      <c r="KM28" s="79">
        <v>50.0</v>
      </c>
      <c r="KN28" s="79">
        <v>50.0</v>
      </c>
      <c r="KO28" s="79">
        <v>138.0</v>
      </c>
      <c r="KP28" s="235">
        <v>34.0</v>
      </c>
      <c r="KQ28" s="235">
        <v>37.0</v>
      </c>
      <c r="KR28" s="235">
        <v>2.0</v>
      </c>
      <c r="KS28" s="79"/>
      <c r="KT28" s="79">
        <v>1.0</v>
      </c>
      <c r="KU28" s="79">
        <v>50.0</v>
      </c>
      <c r="KV28" s="79">
        <v>48.0</v>
      </c>
      <c r="KW28" s="89"/>
      <c r="KX28" s="81">
        <v>135.0</v>
      </c>
      <c r="KY28" s="81">
        <v>33.0</v>
      </c>
      <c r="KZ28" s="81">
        <v>100.0</v>
      </c>
      <c r="LA28" s="81">
        <v>4.9</v>
      </c>
      <c r="LB28" s="81">
        <v>0.0</v>
      </c>
      <c r="LC28" s="81">
        <v>3.0</v>
      </c>
      <c r="LD28" s="81">
        <v>54.0</v>
      </c>
      <c r="LE28" s="81">
        <v>54.0</v>
      </c>
      <c r="LF28" s="81">
        <v>135.0</v>
      </c>
      <c r="LG28" s="81">
        <v>33.0</v>
      </c>
      <c r="LH28" s="81">
        <v>208.0</v>
      </c>
      <c r="LI28" s="81">
        <v>10.2</v>
      </c>
      <c r="LJ28" s="81">
        <v>0.0</v>
      </c>
      <c r="LK28" s="81">
        <v>5.0</v>
      </c>
      <c r="LL28" s="81">
        <v>51.0</v>
      </c>
      <c r="LM28" s="81">
        <v>51.0</v>
      </c>
      <c r="LN28" s="89"/>
      <c r="LO28" s="82">
        <v>331.0</v>
      </c>
      <c r="LP28" s="82">
        <v>430.0</v>
      </c>
      <c r="LQ28" s="82">
        <v>172.0</v>
      </c>
      <c r="LR28" s="82">
        <v>68.0</v>
      </c>
      <c r="LS28" s="82">
        <v>320.0</v>
      </c>
      <c r="LT28" s="83">
        <v>49.0</v>
      </c>
      <c r="LU28" s="83">
        <v>3.7</v>
      </c>
      <c r="LV28" s="83">
        <v>145.0</v>
      </c>
      <c r="LW28" s="83">
        <v>215.0</v>
      </c>
      <c r="LX28" s="83">
        <v>57.0</v>
      </c>
      <c r="LY28" s="83">
        <v>53.0</v>
      </c>
      <c r="LZ28" s="83">
        <v>12.0</v>
      </c>
      <c r="MA28" s="121">
        <v>120.0</v>
      </c>
      <c r="MB28" s="83">
        <v>0.7</v>
      </c>
      <c r="MC28" s="83">
        <v>145.0</v>
      </c>
      <c r="MD28" s="83">
        <v>215.0</v>
      </c>
      <c r="ME28" s="83">
        <v>81.0</v>
      </c>
      <c r="MF28" s="83">
        <v>62.0</v>
      </c>
      <c r="MG28" s="83">
        <v>14.0</v>
      </c>
      <c r="MH28" s="83">
        <v>0.0</v>
      </c>
      <c r="MI28" s="83">
        <v>0.0</v>
      </c>
      <c r="MJ28" s="83">
        <v>119.0</v>
      </c>
      <c r="MK28" s="83">
        <v>0.0</v>
      </c>
      <c r="ML28" s="83">
        <v>44.0</v>
      </c>
      <c r="MM28" s="83">
        <v>43.0</v>
      </c>
      <c r="MN28" s="83">
        <v>5.0</v>
      </c>
      <c r="MO28" s="86"/>
      <c r="MP28" s="87"/>
      <c r="MQ28" s="87"/>
      <c r="MR28" s="87"/>
      <c r="MS28" s="87"/>
      <c r="MT28" s="83">
        <v>14.5</v>
      </c>
      <c r="MU28" s="83">
        <v>4.2</v>
      </c>
      <c r="MV28" s="83">
        <v>252.0</v>
      </c>
      <c r="MW28" s="83">
        <v>35.0</v>
      </c>
      <c r="MX28" s="83">
        <v>42.0</v>
      </c>
      <c r="MY28" s="88" t="s">
        <v>96</v>
      </c>
      <c r="MZ28" s="83">
        <v>2.0</v>
      </c>
      <c r="NA28" s="87"/>
      <c r="NB28" s="83">
        <v>21.0</v>
      </c>
      <c r="NC28" s="83">
        <v>6.4</v>
      </c>
      <c r="ND28" s="83">
        <v>377.0</v>
      </c>
      <c r="NE28" s="83">
        <v>34.0</v>
      </c>
      <c r="NF28" s="83">
        <v>44.0</v>
      </c>
      <c r="NG28" s="83">
        <v>44.0</v>
      </c>
      <c r="NH28" s="83">
        <v>5.0</v>
      </c>
      <c r="NI28" s="87"/>
      <c r="NJ28" s="83">
        <v>0.0</v>
      </c>
      <c r="NK28" s="83">
        <v>0.0</v>
      </c>
      <c r="NL28" s="83">
        <v>0.0</v>
      </c>
      <c r="NM28" s="83">
        <v>35.0</v>
      </c>
      <c r="NN28" s="83">
        <v>47.0</v>
      </c>
      <c r="NO28" s="83">
        <v>51.0</v>
      </c>
      <c r="NP28" s="83">
        <v>2.0</v>
      </c>
    </row>
    <row r="29" ht="14.25" customHeight="1">
      <c r="A29" s="49">
        <v>0.666666666666667</v>
      </c>
      <c r="B29" s="50"/>
      <c r="C29" s="51">
        <v>50.0</v>
      </c>
      <c r="D29" s="52">
        <v>340.0</v>
      </c>
      <c r="E29" s="53">
        <v>135.0</v>
      </c>
      <c r="F29" s="53">
        <v>12.0</v>
      </c>
      <c r="G29" s="53">
        <v>21.1</v>
      </c>
      <c r="H29" s="54"/>
      <c r="I29" s="53">
        <v>6.0</v>
      </c>
      <c r="J29" s="53">
        <v>55.0</v>
      </c>
      <c r="K29" s="53">
        <v>55.0</v>
      </c>
      <c r="L29" s="53">
        <v>138.0</v>
      </c>
      <c r="M29" s="53">
        <v>41.0</v>
      </c>
      <c r="N29" s="53">
        <v>1.9</v>
      </c>
      <c r="O29" s="54"/>
      <c r="P29" s="53">
        <v>6.0</v>
      </c>
      <c r="Q29" s="53">
        <v>57.0</v>
      </c>
      <c r="R29" s="53">
        <v>55.0</v>
      </c>
      <c r="S29" s="53">
        <v>342.5</v>
      </c>
      <c r="T29" s="53">
        <v>274.5</v>
      </c>
      <c r="U29" s="53">
        <v>161.5</v>
      </c>
      <c r="V29" s="54"/>
      <c r="W29" s="53">
        <v>338.5</v>
      </c>
      <c r="X29" s="53">
        <v>231.2</v>
      </c>
      <c r="Y29" s="53">
        <v>113.5</v>
      </c>
      <c r="Z29" s="54"/>
      <c r="AA29" s="53">
        <v>341.8</v>
      </c>
      <c r="AB29" s="53">
        <v>310.3</v>
      </c>
      <c r="AC29" s="53">
        <v>180.7</v>
      </c>
      <c r="AD29" s="54"/>
      <c r="AE29" s="53">
        <v>342.5</v>
      </c>
      <c r="AF29" s="53">
        <v>287.5</v>
      </c>
      <c r="AG29" s="53">
        <v>164.5</v>
      </c>
      <c r="AH29" s="54"/>
      <c r="AI29" s="53">
        <v>349.4</v>
      </c>
      <c r="AJ29" s="53">
        <v>565.3</v>
      </c>
      <c r="AK29" s="53">
        <v>327.7</v>
      </c>
      <c r="AL29" s="54"/>
      <c r="AM29" s="106" t="s">
        <v>94</v>
      </c>
      <c r="AN29" s="106" t="s">
        <v>94</v>
      </c>
      <c r="AO29" s="106" t="s">
        <v>94</v>
      </c>
      <c r="AP29" s="54"/>
      <c r="AQ29" s="182">
        <f t="shared" ref="AQ29:AS29" si="52">E29</f>
        <v>135</v>
      </c>
      <c r="AR29" s="54">
        <f t="shared" si="52"/>
        <v>12</v>
      </c>
      <c r="AS29" s="56">
        <f t="shared" si="52"/>
        <v>21.1</v>
      </c>
      <c r="AT29" s="54"/>
      <c r="AU29" s="54">
        <f t="shared" ref="AU29:AW29" si="53">L29</f>
        <v>138</v>
      </c>
      <c r="AV29" s="54">
        <f t="shared" si="53"/>
        <v>41</v>
      </c>
      <c r="AW29" s="54">
        <f t="shared" si="53"/>
        <v>1.9</v>
      </c>
      <c r="AX29" s="54"/>
      <c r="AY29" s="182">
        <f t="shared" si="6"/>
        <v>135</v>
      </c>
      <c r="AZ29" s="54"/>
      <c r="BA29" s="54"/>
      <c r="BB29" s="54"/>
      <c r="BC29" s="89"/>
      <c r="BD29" s="54"/>
      <c r="BE29" s="53">
        <v>0.0</v>
      </c>
      <c r="BF29" s="53">
        <v>0.0</v>
      </c>
      <c r="BG29" s="53">
        <v>0.0</v>
      </c>
      <c r="BH29" s="54"/>
      <c r="BI29" s="53">
        <v>22.0</v>
      </c>
      <c r="BJ29" s="53">
        <v>90.0</v>
      </c>
      <c r="BK29" s="53">
        <v>62.0</v>
      </c>
      <c r="BL29" s="89"/>
      <c r="BM29" s="58">
        <v>341.0</v>
      </c>
      <c r="BN29" s="58">
        <v>144.0</v>
      </c>
      <c r="BO29" s="58">
        <v>170.0</v>
      </c>
      <c r="BP29" s="58">
        <v>8.5</v>
      </c>
      <c r="BQ29" s="59"/>
      <c r="BR29" s="58">
        <v>6.0</v>
      </c>
      <c r="BS29" s="58">
        <v>70.0</v>
      </c>
      <c r="BT29" s="58">
        <v>71.0</v>
      </c>
      <c r="BU29" s="59">
        <f t="shared" si="7"/>
        <v>341</v>
      </c>
      <c r="BV29" s="58">
        <v>358.0</v>
      </c>
      <c r="BW29" s="58">
        <v>206.0</v>
      </c>
      <c r="BX29" s="58">
        <v>37.0</v>
      </c>
      <c r="BY29" s="58">
        <v>334.0</v>
      </c>
      <c r="BZ29" s="58">
        <v>375.0</v>
      </c>
      <c r="CA29" s="58">
        <v>206.0</v>
      </c>
      <c r="CB29" s="58">
        <v>34.0</v>
      </c>
      <c r="CC29" s="58" t="s">
        <v>94</v>
      </c>
      <c r="CD29" s="58" t="s">
        <v>94</v>
      </c>
      <c r="CE29" s="58" t="s">
        <v>94</v>
      </c>
      <c r="CF29" s="58" t="s">
        <v>94</v>
      </c>
      <c r="CG29" s="58">
        <v>333.0</v>
      </c>
      <c r="CH29" s="58">
        <v>298.0</v>
      </c>
      <c r="CI29" s="58">
        <v>173.0</v>
      </c>
      <c r="CJ29" s="58">
        <v>32.0</v>
      </c>
      <c r="CK29" s="58">
        <v>346.0</v>
      </c>
      <c r="CL29" s="58">
        <v>212.0</v>
      </c>
      <c r="CM29" s="58">
        <v>126.0</v>
      </c>
      <c r="CN29" s="58">
        <v>7.0</v>
      </c>
      <c r="CO29" s="58">
        <v>330.0</v>
      </c>
      <c r="CP29" s="58">
        <v>244.0</v>
      </c>
      <c r="CQ29" s="58">
        <v>120.0</v>
      </c>
      <c r="CR29" s="58">
        <v>6.0</v>
      </c>
      <c r="CS29" s="58">
        <v>334.0</v>
      </c>
      <c r="CT29" s="58">
        <v>247.0</v>
      </c>
      <c r="CU29" s="58">
        <v>144.0</v>
      </c>
      <c r="CV29" s="58">
        <v>46.0</v>
      </c>
      <c r="CW29" s="58">
        <v>335.0</v>
      </c>
      <c r="CX29" s="58">
        <v>209.0</v>
      </c>
      <c r="CY29" s="58">
        <v>88.0</v>
      </c>
      <c r="CZ29" s="58">
        <v>63.0</v>
      </c>
      <c r="DA29" s="58">
        <v>323.0</v>
      </c>
      <c r="DB29" s="58">
        <v>215.0</v>
      </c>
      <c r="DC29" s="58">
        <v>91.0</v>
      </c>
      <c r="DD29" s="58">
        <v>72.0</v>
      </c>
      <c r="DE29" s="59">
        <f t="shared" si="8"/>
        <v>144</v>
      </c>
      <c r="DF29" s="58">
        <v>35.0</v>
      </c>
      <c r="DG29" s="58">
        <v>170.0</v>
      </c>
      <c r="DH29" s="58">
        <v>8.5</v>
      </c>
      <c r="DI29" s="59"/>
      <c r="DJ29" s="58">
        <v>7.0</v>
      </c>
      <c r="DK29" s="58">
        <v>64.0</v>
      </c>
      <c r="DL29" s="58">
        <v>58.0</v>
      </c>
      <c r="DM29" s="89"/>
      <c r="DN29" s="61">
        <v>338.0</v>
      </c>
      <c r="DO29" s="61">
        <v>141.0</v>
      </c>
      <c r="DP29" s="61">
        <v>0.0</v>
      </c>
      <c r="DQ29" s="61">
        <v>0.0</v>
      </c>
      <c r="DR29" s="61">
        <v>0.0</v>
      </c>
      <c r="DS29" s="61">
        <v>8.0</v>
      </c>
      <c r="DT29" s="61">
        <v>42.0</v>
      </c>
      <c r="DU29" s="61">
        <v>46.2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341.0</v>
      </c>
      <c r="EF29" s="226">
        <v>137.0</v>
      </c>
      <c r="EG29" s="226">
        <v>71.0</v>
      </c>
      <c r="EH29" s="226">
        <v>3.0</v>
      </c>
      <c r="EI29" s="64"/>
      <c r="EJ29" s="226">
        <v>9.0</v>
      </c>
      <c r="EK29" s="226">
        <v>52.0</v>
      </c>
      <c r="EL29" s="226">
        <v>55.0</v>
      </c>
      <c r="EM29" s="226">
        <v>137.0</v>
      </c>
      <c r="EN29" s="226">
        <v>105.0</v>
      </c>
      <c r="EO29" s="226">
        <v>4.3</v>
      </c>
      <c r="EP29" s="64"/>
      <c r="EQ29" s="226">
        <v>9.0</v>
      </c>
      <c r="ER29" s="226">
        <v>53.0</v>
      </c>
      <c r="ES29" s="226">
        <v>55.0</v>
      </c>
      <c r="ET29" s="226">
        <v>341.0</v>
      </c>
      <c r="EU29" s="226">
        <v>1.0</v>
      </c>
      <c r="EV29" s="226">
        <v>0.0</v>
      </c>
      <c r="EW29" s="226">
        <v>0.0</v>
      </c>
      <c r="EX29" s="226">
        <v>341.0</v>
      </c>
      <c r="EY29" s="226">
        <v>1.0</v>
      </c>
      <c r="EZ29" s="226">
        <v>0.0</v>
      </c>
      <c r="FA29" s="226">
        <v>0.0</v>
      </c>
      <c r="FB29" s="226">
        <v>339.0</v>
      </c>
      <c r="FC29" s="226">
        <v>275.0</v>
      </c>
      <c r="FD29" s="226">
        <v>158.8</v>
      </c>
      <c r="FE29" s="226">
        <v>-3.3</v>
      </c>
      <c r="FF29" s="226">
        <v>339.0</v>
      </c>
      <c r="FG29" s="226">
        <v>1.0</v>
      </c>
      <c r="FH29" s="226">
        <v>0.0</v>
      </c>
      <c r="FI29" s="226">
        <v>0.0</v>
      </c>
      <c r="FJ29" s="226">
        <v>339.0</v>
      </c>
      <c r="FK29" s="226">
        <v>121.0</v>
      </c>
      <c r="FL29" s="226">
        <v>71.0</v>
      </c>
      <c r="FM29" s="64"/>
      <c r="FN29" s="226">
        <v>341.0</v>
      </c>
      <c r="FO29" s="226">
        <v>110.0</v>
      </c>
      <c r="FP29" s="226">
        <v>71.0</v>
      </c>
      <c r="FQ29" s="226">
        <v>8.4</v>
      </c>
      <c r="FR29" s="226">
        <v>137.0</v>
      </c>
      <c r="FS29" s="64"/>
      <c r="FT29" s="226">
        <v>14.58</v>
      </c>
      <c r="FU29" s="64"/>
      <c r="FV29" s="226">
        <v>137.0</v>
      </c>
      <c r="FW29" s="64"/>
      <c r="FX29" s="64"/>
      <c r="FY29" s="64"/>
      <c r="FZ29" s="89"/>
      <c r="GA29" s="65">
        <v>342.0</v>
      </c>
      <c r="GB29" s="66">
        <v>519.34</v>
      </c>
      <c r="GC29" s="66">
        <v>320.29</v>
      </c>
      <c r="GD29" s="66">
        <v>12.31</v>
      </c>
      <c r="GE29" s="66">
        <v>0.0</v>
      </c>
      <c r="GF29" s="66">
        <v>0.0</v>
      </c>
      <c r="GG29" s="66">
        <v>0.0</v>
      </c>
      <c r="GH29" s="66">
        <v>0.0</v>
      </c>
      <c r="GI29" s="66">
        <v>342.0</v>
      </c>
      <c r="GJ29" s="66">
        <v>123.53</v>
      </c>
      <c r="GK29" s="66">
        <v>-71.11</v>
      </c>
      <c r="GL29" s="66">
        <v>-16.25</v>
      </c>
      <c r="GM29" s="66">
        <v>342.0</v>
      </c>
      <c r="GN29" s="66">
        <v>113.57</v>
      </c>
      <c r="GO29" s="66">
        <v>-70.77</v>
      </c>
      <c r="GP29" s="66">
        <v>-20.27</v>
      </c>
      <c r="GQ29" s="66">
        <v>343.0</v>
      </c>
      <c r="GR29" s="66">
        <v>138.92</v>
      </c>
      <c r="GS29" s="66">
        <v>-88.11</v>
      </c>
      <c r="GT29" s="66">
        <v>13.74</v>
      </c>
      <c r="GU29" s="66">
        <v>342.0</v>
      </c>
      <c r="GV29" s="66">
        <v>154.75</v>
      </c>
      <c r="GW29" s="66">
        <v>-87.28</v>
      </c>
      <c r="GX29" s="66">
        <v>11.81</v>
      </c>
      <c r="GY29" s="89"/>
      <c r="GZ29" s="98" t="s">
        <v>91</v>
      </c>
      <c r="HA29" s="99" t="s">
        <v>92</v>
      </c>
      <c r="HB29" s="98">
        <v>30.0</v>
      </c>
      <c r="HC29" s="98">
        <v>1.5</v>
      </c>
      <c r="HD29" s="98">
        <v>0.6</v>
      </c>
      <c r="HE29" s="98">
        <v>8.0</v>
      </c>
      <c r="HF29" s="99">
        <v>61.0</v>
      </c>
      <c r="HG29" s="99">
        <v>58.0</v>
      </c>
      <c r="HH29" s="98" t="s">
        <v>91</v>
      </c>
      <c r="HI29" s="99" t="s">
        <v>92</v>
      </c>
      <c r="HJ29" s="98">
        <v>3.4</v>
      </c>
      <c r="HK29" s="98">
        <v>0.17</v>
      </c>
      <c r="HL29" s="98">
        <v>0.068</v>
      </c>
      <c r="HM29" s="98">
        <v>5.0</v>
      </c>
      <c r="HN29" s="99">
        <v>60.0</v>
      </c>
      <c r="HO29" s="99">
        <v>60.0</v>
      </c>
      <c r="HP29" s="98" t="s">
        <v>91</v>
      </c>
      <c r="HQ29" s="99" t="s">
        <v>92</v>
      </c>
      <c r="HR29" s="98">
        <v>52.0</v>
      </c>
      <c r="HS29" s="98">
        <v>2.6</v>
      </c>
      <c r="HT29" s="98">
        <v>1.3</v>
      </c>
      <c r="HU29" s="98">
        <v>7.0</v>
      </c>
      <c r="HV29" s="99">
        <v>60.0</v>
      </c>
      <c r="HW29" s="99">
        <v>60.0</v>
      </c>
      <c r="HX29" s="89"/>
      <c r="HY29" s="147">
        <v>135.0</v>
      </c>
      <c r="HZ29" s="147">
        <v>33.0</v>
      </c>
      <c r="IA29" s="147">
        <v>123.0</v>
      </c>
      <c r="IB29" s="147">
        <v>6.15</v>
      </c>
      <c r="IC29" s="148"/>
      <c r="ID29" s="147">
        <v>2.0</v>
      </c>
      <c r="IE29" s="147">
        <v>66.0</v>
      </c>
      <c r="IF29" s="147">
        <v>46.0</v>
      </c>
      <c r="IG29" s="89"/>
      <c r="IH29" s="75">
        <v>137.0</v>
      </c>
      <c r="II29" s="75">
        <v>33.5</v>
      </c>
      <c r="IJ29" s="75">
        <v>92.0</v>
      </c>
      <c r="IK29" s="75">
        <v>4.6</v>
      </c>
      <c r="IL29" s="75">
        <v>5.3</v>
      </c>
      <c r="IM29" s="75">
        <v>6.0</v>
      </c>
      <c r="IN29" s="75">
        <v>48.0</v>
      </c>
      <c r="IO29" s="75">
        <v>46.0</v>
      </c>
      <c r="IP29" s="75">
        <v>137.0</v>
      </c>
      <c r="IQ29" s="75">
        <v>33.8</v>
      </c>
      <c r="IR29" s="75">
        <v>82.0</v>
      </c>
      <c r="IS29" s="75">
        <v>4.4</v>
      </c>
      <c r="IT29" s="75">
        <v>4.8</v>
      </c>
      <c r="IU29" s="75">
        <v>12.0</v>
      </c>
      <c r="IV29" s="75">
        <v>54.0</v>
      </c>
      <c r="IW29" s="75">
        <v>52.0</v>
      </c>
      <c r="IX29" s="89"/>
      <c r="IY29" s="76">
        <v>138.92</v>
      </c>
      <c r="IZ29" s="76">
        <v>34.6</v>
      </c>
      <c r="JA29" s="76">
        <v>385.36</v>
      </c>
      <c r="JB29" s="76">
        <v>19.26</v>
      </c>
      <c r="JC29" s="76">
        <v>6.65</v>
      </c>
      <c r="JD29" s="76">
        <v>3.0</v>
      </c>
      <c r="JE29" s="76">
        <v>62.51</v>
      </c>
      <c r="JF29" s="76">
        <v>46.03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138.0</v>
      </c>
      <c r="JQ29" s="78">
        <v>32.4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49.0</v>
      </c>
      <c r="JW29" s="78">
        <v>48.0</v>
      </c>
      <c r="JX29" s="78">
        <v>138.0</v>
      </c>
      <c r="JY29" s="78">
        <v>34.5</v>
      </c>
      <c r="JZ29" s="78">
        <v>95.0</v>
      </c>
      <c r="KA29" s="78">
        <v>4.9</v>
      </c>
      <c r="KB29" s="78">
        <v>2.2</v>
      </c>
      <c r="KC29" s="150">
        <v>2.0</v>
      </c>
      <c r="KD29" s="78">
        <v>56.0</v>
      </c>
      <c r="KE29" s="78">
        <v>54.0</v>
      </c>
      <c r="KF29" s="89"/>
      <c r="KG29" s="79">
        <v>138.0</v>
      </c>
      <c r="KH29" s="238">
        <v>34.0</v>
      </c>
      <c r="KI29" s="238">
        <v>69.0</v>
      </c>
      <c r="KJ29" s="238">
        <v>3.6</v>
      </c>
      <c r="KK29" s="79"/>
      <c r="KL29" s="79">
        <v>1.0</v>
      </c>
      <c r="KM29" s="79">
        <v>50.0</v>
      </c>
      <c r="KN29" s="79">
        <v>50.0</v>
      </c>
      <c r="KO29" s="79">
        <v>138.0</v>
      </c>
      <c r="KP29" s="235">
        <v>34.0</v>
      </c>
      <c r="KQ29" s="235" t="s">
        <v>98</v>
      </c>
      <c r="KR29" s="235" t="s">
        <v>98</v>
      </c>
      <c r="KS29" s="79"/>
      <c r="KT29" s="79">
        <v>1.0</v>
      </c>
      <c r="KU29" s="79">
        <v>50.0</v>
      </c>
      <c r="KV29" s="79">
        <v>48.0</v>
      </c>
      <c r="KW29" s="89"/>
      <c r="KX29" s="81">
        <v>134.0</v>
      </c>
      <c r="KY29" s="81">
        <v>33.0</v>
      </c>
      <c r="KZ29" s="81">
        <v>84.0</v>
      </c>
      <c r="LA29" s="81">
        <v>4.1</v>
      </c>
      <c r="LB29" s="81">
        <v>0.0</v>
      </c>
      <c r="LC29" s="81">
        <v>3.0</v>
      </c>
      <c r="LD29" s="81">
        <v>54.0</v>
      </c>
      <c r="LE29" s="81">
        <v>54.0</v>
      </c>
      <c r="LF29" s="81">
        <v>134.0</v>
      </c>
      <c r="LG29" s="81">
        <v>33.0</v>
      </c>
      <c r="LH29" s="81">
        <v>308.0</v>
      </c>
      <c r="LI29" s="81">
        <v>15.1</v>
      </c>
      <c r="LJ29" s="81">
        <v>0.0</v>
      </c>
      <c r="LK29" s="81">
        <v>5.0</v>
      </c>
      <c r="LL29" s="81">
        <v>55.0</v>
      </c>
      <c r="LM29" s="81">
        <v>56.0</v>
      </c>
      <c r="LN29" s="89"/>
      <c r="LO29" s="82">
        <v>334.0</v>
      </c>
      <c r="LP29" s="82">
        <v>289.0</v>
      </c>
      <c r="LQ29" s="82">
        <v>166.0</v>
      </c>
      <c r="LR29" s="82">
        <v>68.0</v>
      </c>
      <c r="LS29" s="82">
        <v>322.0</v>
      </c>
      <c r="LT29" s="83">
        <v>44.0</v>
      </c>
      <c r="LU29" s="83">
        <v>2.8</v>
      </c>
      <c r="LV29" s="83">
        <v>141.0</v>
      </c>
      <c r="LW29" s="83">
        <v>79.0</v>
      </c>
      <c r="LX29" s="83">
        <v>57.0</v>
      </c>
      <c r="LY29" s="83">
        <v>53.0</v>
      </c>
      <c r="LZ29" s="83">
        <v>12.0</v>
      </c>
      <c r="MA29" s="121">
        <v>120.0</v>
      </c>
      <c r="MB29" s="83">
        <v>0.0</v>
      </c>
      <c r="MC29" s="83">
        <v>144.0</v>
      </c>
      <c r="MD29" s="83">
        <v>210.0</v>
      </c>
      <c r="ME29" s="83">
        <v>82.0</v>
      </c>
      <c r="MF29" s="83">
        <v>63.0</v>
      </c>
      <c r="MG29" s="83">
        <v>14.0</v>
      </c>
      <c r="MH29" s="83">
        <v>0.0</v>
      </c>
      <c r="MI29" s="83">
        <v>0.0</v>
      </c>
      <c r="MJ29" s="83">
        <v>119.0</v>
      </c>
      <c r="MK29" s="83">
        <v>0.0</v>
      </c>
      <c r="ML29" s="83">
        <v>44.0</v>
      </c>
      <c r="MM29" s="83">
        <v>43.0</v>
      </c>
      <c r="MN29" s="83">
        <v>5.0</v>
      </c>
      <c r="MO29" s="86"/>
      <c r="MP29" s="87"/>
      <c r="MQ29" s="87"/>
      <c r="MR29" s="87"/>
      <c r="MS29" s="87"/>
      <c r="MT29" s="83">
        <v>15.7</v>
      </c>
      <c r="MU29" s="83">
        <v>4.1</v>
      </c>
      <c r="MV29" s="83">
        <v>269.0</v>
      </c>
      <c r="MW29" s="83">
        <v>36.0</v>
      </c>
      <c r="MX29" s="83">
        <v>42.0</v>
      </c>
      <c r="MY29" s="88" t="s">
        <v>96</v>
      </c>
      <c r="MZ29" s="83">
        <v>2.0</v>
      </c>
      <c r="NA29" s="87"/>
      <c r="NB29" s="83">
        <v>10.7</v>
      </c>
      <c r="NC29" s="83">
        <v>3.9</v>
      </c>
      <c r="ND29" s="83">
        <v>195.0</v>
      </c>
      <c r="NE29" s="83">
        <v>35.0</v>
      </c>
      <c r="NF29" s="83">
        <v>44.0</v>
      </c>
      <c r="NG29" s="83">
        <v>44.0</v>
      </c>
      <c r="NH29" s="83">
        <v>5.0</v>
      </c>
      <c r="NI29" s="87"/>
      <c r="NJ29" s="83">
        <v>0.0</v>
      </c>
      <c r="NK29" s="83">
        <v>0.0</v>
      </c>
      <c r="NL29" s="83">
        <v>0.0</v>
      </c>
      <c r="NM29" s="83">
        <v>35.0</v>
      </c>
      <c r="NN29" s="83">
        <v>47.0</v>
      </c>
      <c r="NO29" s="83">
        <v>51.0</v>
      </c>
      <c r="NP29" s="83">
        <v>2.0</v>
      </c>
    </row>
    <row r="30" ht="14.25" customHeight="1">
      <c r="A30" s="49">
        <v>0.708333333333334</v>
      </c>
      <c r="B30" s="50"/>
      <c r="C30" s="51">
        <v>50.04</v>
      </c>
      <c r="D30" s="52">
        <v>335.0</v>
      </c>
      <c r="E30" s="53">
        <v>135.0</v>
      </c>
      <c r="F30" s="53">
        <v>43.0</v>
      </c>
      <c r="G30" s="53">
        <v>9.5</v>
      </c>
      <c r="H30" s="54"/>
      <c r="I30" s="53">
        <v>6.0</v>
      </c>
      <c r="J30" s="53">
        <v>55.0</v>
      </c>
      <c r="K30" s="53">
        <v>55.0</v>
      </c>
      <c r="L30" s="53">
        <v>138.0</v>
      </c>
      <c r="M30" s="53">
        <v>44.0</v>
      </c>
      <c r="N30" s="53">
        <v>9.8</v>
      </c>
      <c r="O30" s="54"/>
      <c r="P30" s="53">
        <v>6.0</v>
      </c>
      <c r="Q30" s="53">
        <v>57.0</v>
      </c>
      <c r="R30" s="53">
        <v>55.0</v>
      </c>
      <c r="S30" s="53">
        <v>340.5</v>
      </c>
      <c r="T30" s="53">
        <v>282.7</v>
      </c>
      <c r="U30" s="53">
        <v>164.3</v>
      </c>
      <c r="V30" s="54"/>
      <c r="W30" s="53">
        <v>336.2</v>
      </c>
      <c r="X30" s="53">
        <v>211.4</v>
      </c>
      <c r="Y30" s="53">
        <v>102.7</v>
      </c>
      <c r="Z30" s="54"/>
      <c r="AA30" s="53">
        <v>340.0</v>
      </c>
      <c r="AB30" s="53">
        <v>327.6</v>
      </c>
      <c r="AC30" s="53">
        <v>188.2</v>
      </c>
      <c r="AD30" s="54"/>
      <c r="AE30" s="53">
        <v>340.2</v>
      </c>
      <c r="AF30" s="53">
        <v>299.2</v>
      </c>
      <c r="AG30" s="53">
        <v>171.5</v>
      </c>
      <c r="AH30" s="54"/>
      <c r="AI30" s="53">
        <v>347.6</v>
      </c>
      <c r="AJ30" s="53">
        <v>607.6</v>
      </c>
      <c r="AK30" s="53">
        <v>350.1</v>
      </c>
      <c r="AL30" s="54"/>
      <c r="AM30" s="106" t="s">
        <v>94</v>
      </c>
      <c r="AN30" s="106" t="s">
        <v>94</v>
      </c>
      <c r="AO30" s="106" t="s">
        <v>94</v>
      </c>
      <c r="AP30" s="54"/>
      <c r="AQ30" s="182">
        <f t="shared" ref="AQ30:AS30" si="54">E30</f>
        <v>135</v>
      </c>
      <c r="AR30" s="54">
        <f t="shared" si="54"/>
        <v>43</v>
      </c>
      <c r="AS30" s="56">
        <f t="shared" si="54"/>
        <v>9.5</v>
      </c>
      <c r="AT30" s="54"/>
      <c r="AU30" s="54">
        <f t="shared" ref="AU30:AW30" si="55">L30</f>
        <v>138</v>
      </c>
      <c r="AV30" s="54">
        <f t="shared" si="55"/>
        <v>44</v>
      </c>
      <c r="AW30" s="54">
        <f t="shared" si="55"/>
        <v>9.8</v>
      </c>
      <c r="AX30" s="54"/>
      <c r="AY30" s="182">
        <f t="shared" si="6"/>
        <v>135</v>
      </c>
      <c r="AZ30" s="54"/>
      <c r="BA30" s="54"/>
      <c r="BB30" s="54"/>
      <c r="BC30" s="89"/>
      <c r="BD30" s="54"/>
      <c r="BE30" s="53">
        <v>32.0</v>
      </c>
      <c r="BF30" s="53">
        <v>22.0</v>
      </c>
      <c r="BG30" s="53">
        <v>1.1</v>
      </c>
      <c r="BH30" s="54"/>
      <c r="BI30" s="53">
        <v>22.0</v>
      </c>
      <c r="BJ30" s="53">
        <v>90.0</v>
      </c>
      <c r="BK30" s="53">
        <v>62.0</v>
      </c>
      <c r="BL30" s="89"/>
      <c r="BM30" s="58">
        <v>341.0</v>
      </c>
      <c r="BN30" s="58">
        <v>144.0</v>
      </c>
      <c r="BO30" s="58">
        <v>296.0</v>
      </c>
      <c r="BP30" s="58">
        <v>14.8</v>
      </c>
      <c r="BQ30" s="59"/>
      <c r="BR30" s="58">
        <v>6.0</v>
      </c>
      <c r="BS30" s="58">
        <v>71.0</v>
      </c>
      <c r="BT30" s="58">
        <v>72.0</v>
      </c>
      <c r="BU30" s="59">
        <f t="shared" si="7"/>
        <v>341</v>
      </c>
      <c r="BV30" s="58">
        <v>359.0</v>
      </c>
      <c r="BW30" s="58">
        <v>206.0</v>
      </c>
      <c r="BX30" s="58">
        <v>37.0</v>
      </c>
      <c r="BY30" s="58">
        <v>334.0</v>
      </c>
      <c r="BZ30" s="58">
        <v>374.0</v>
      </c>
      <c r="CA30" s="58">
        <v>206.0</v>
      </c>
      <c r="CB30" s="58">
        <v>35.0</v>
      </c>
      <c r="CC30" s="58" t="s">
        <v>94</v>
      </c>
      <c r="CD30" s="58" t="s">
        <v>94</v>
      </c>
      <c r="CE30" s="58" t="s">
        <v>94</v>
      </c>
      <c r="CF30" s="58" t="s">
        <v>94</v>
      </c>
      <c r="CG30" s="58">
        <v>333.0</v>
      </c>
      <c r="CH30" s="58">
        <v>276.0</v>
      </c>
      <c r="CI30" s="58">
        <v>159.0</v>
      </c>
      <c r="CJ30" s="58">
        <v>26.0</v>
      </c>
      <c r="CK30" s="58">
        <v>346.0</v>
      </c>
      <c r="CL30" s="58">
        <v>187.0</v>
      </c>
      <c r="CM30" s="58">
        <v>111.0</v>
      </c>
      <c r="CN30" s="58">
        <v>6.0</v>
      </c>
      <c r="CO30" s="58">
        <v>331.0</v>
      </c>
      <c r="CP30" s="58">
        <v>210.0</v>
      </c>
      <c r="CQ30" s="58">
        <v>104.0</v>
      </c>
      <c r="CR30" s="58">
        <v>9.0</v>
      </c>
      <c r="CS30" s="58">
        <v>333.0</v>
      </c>
      <c r="CT30" s="58">
        <v>224.0</v>
      </c>
      <c r="CU30" s="58">
        <v>130.0</v>
      </c>
      <c r="CV30" s="58">
        <v>72.0</v>
      </c>
      <c r="CW30" s="58">
        <v>336.0</v>
      </c>
      <c r="CX30" s="58">
        <v>221.0</v>
      </c>
      <c r="CY30" s="58">
        <v>102.0</v>
      </c>
      <c r="CZ30" s="58">
        <v>64.0</v>
      </c>
      <c r="DA30" s="58">
        <v>323.0</v>
      </c>
      <c r="DB30" s="58">
        <v>227.0</v>
      </c>
      <c r="DC30" s="58">
        <v>105.0</v>
      </c>
      <c r="DD30" s="58">
        <v>65.0</v>
      </c>
      <c r="DE30" s="59">
        <f t="shared" si="8"/>
        <v>144</v>
      </c>
      <c r="DF30" s="58">
        <v>35.0</v>
      </c>
      <c r="DG30" s="59">
        <f t="shared" ref="DG30:DH30" si="56">BO30</f>
        <v>296</v>
      </c>
      <c r="DH30" s="59">
        <f t="shared" si="56"/>
        <v>14.8</v>
      </c>
      <c r="DI30" s="59"/>
      <c r="DJ30" s="58">
        <v>7.0</v>
      </c>
      <c r="DK30" s="58">
        <v>66.0</v>
      </c>
      <c r="DL30" s="58">
        <v>60.0</v>
      </c>
      <c r="DM30" s="89"/>
      <c r="DN30" s="61">
        <v>338.0</v>
      </c>
      <c r="DO30" s="61">
        <v>139.0</v>
      </c>
      <c r="DP30" s="61">
        <v>32.8</v>
      </c>
      <c r="DQ30" s="61">
        <v>16.47</v>
      </c>
      <c r="DR30" s="61">
        <v>5.8</v>
      </c>
      <c r="DS30" s="61">
        <v>8.0</v>
      </c>
      <c r="DT30" s="61">
        <v>42.0</v>
      </c>
      <c r="DU30" s="61">
        <v>46.5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340.0</v>
      </c>
      <c r="EF30" s="226">
        <v>137.0</v>
      </c>
      <c r="EG30" s="226">
        <v>73.0</v>
      </c>
      <c r="EH30" s="226">
        <v>3.1</v>
      </c>
      <c r="EI30" s="64"/>
      <c r="EJ30" s="226">
        <v>9.0</v>
      </c>
      <c r="EK30" s="226">
        <v>52.0</v>
      </c>
      <c r="EL30" s="226">
        <v>55.0</v>
      </c>
      <c r="EM30" s="226">
        <v>137.0</v>
      </c>
      <c r="EN30" s="226">
        <v>72.0</v>
      </c>
      <c r="EO30" s="226">
        <v>3.1</v>
      </c>
      <c r="EP30" s="64"/>
      <c r="EQ30" s="226">
        <v>9.0</v>
      </c>
      <c r="ER30" s="226">
        <v>53.0</v>
      </c>
      <c r="ES30" s="226">
        <v>55.0</v>
      </c>
      <c r="ET30" s="226">
        <v>340.0</v>
      </c>
      <c r="EU30" s="226">
        <v>1.0</v>
      </c>
      <c r="EV30" s="226">
        <v>0.0</v>
      </c>
      <c r="EW30" s="226">
        <v>0.0</v>
      </c>
      <c r="EX30" s="226">
        <v>339.0</v>
      </c>
      <c r="EY30" s="226">
        <v>1.0</v>
      </c>
      <c r="EZ30" s="226">
        <v>0.0</v>
      </c>
      <c r="FA30" s="226">
        <v>0.0</v>
      </c>
      <c r="FB30" s="226">
        <v>338.0</v>
      </c>
      <c r="FC30" s="226">
        <v>276.0</v>
      </c>
      <c r="FD30" s="226">
        <v>159.0</v>
      </c>
      <c r="FE30" s="226">
        <v>-1.6</v>
      </c>
      <c r="FF30" s="226">
        <v>338.0</v>
      </c>
      <c r="FG30" s="226">
        <v>1.0</v>
      </c>
      <c r="FH30" s="226">
        <v>0.0</v>
      </c>
      <c r="FI30" s="226">
        <v>0.0</v>
      </c>
      <c r="FJ30" s="226">
        <v>337.0</v>
      </c>
      <c r="FK30" s="226">
        <v>119.0</v>
      </c>
      <c r="FL30" s="226">
        <v>69.3</v>
      </c>
      <c r="FM30" s="64"/>
      <c r="FN30" s="226">
        <v>340.0</v>
      </c>
      <c r="FO30" s="226">
        <v>130.0</v>
      </c>
      <c r="FP30" s="226">
        <v>67.5</v>
      </c>
      <c r="FQ30" s="226">
        <v>5.3</v>
      </c>
      <c r="FR30" s="226">
        <v>137.0</v>
      </c>
      <c r="FS30" s="64"/>
      <c r="FT30" s="226">
        <v>17.95</v>
      </c>
      <c r="FU30" s="64"/>
      <c r="FV30" s="226">
        <v>137.0</v>
      </c>
      <c r="FW30" s="64"/>
      <c r="FX30" s="64"/>
      <c r="FY30" s="64"/>
      <c r="FZ30" s="89"/>
      <c r="GA30" s="65">
        <v>340.0</v>
      </c>
      <c r="GB30" s="66">
        <v>614.12</v>
      </c>
      <c r="GC30" s="66">
        <v>393.83</v>
      </c>
      <c r="GD30" s="66">
        <v>16.84</v>
      </c>
      <c r="GE30" s="66">
        <v>0.0</v>
      </c>
      <c r="GF30" s="66">
        <v>0.0</v>
      </c>
      <c r="GG30" s="66">
        <v>0.0</v>
      </c>
      <c r="GH30" s="66">
        <v>0.0</v>
      </c>
      <c r="GI30" s="66">
        <v>339.0</v>
      </c>
      <c r="GJ30" s="66">
        <v>123.53</v>
      </c>
      <c r="GK30" s="66">
        <v>-70.77</v>
      </c>
      <c r="GL30" s="66">
        <v>-15.75</v>
      </c>
      <c r="GM30" s="66">
        <v>339.0</v>
      </c>
      <c r="GN30" s="66">
        <v>113.13</v>
      </c>
      <c r="GO30" s="66">
        <v>-69.77</v>
      </c>
      <c r="GP30" s="66">
        <v>-20.44</v>
      </c>
      <c r="GQ30" s="66">
        <v>340.0</v>
      </c>
      <c r="GR30" s="66">
        <v>200.61</v>
      </c>
      <c r="GS30" s="66">
        <v>-126.05</v>
      </c>
      <c r="GT30" s="66">
        <v>11.98</v>
      </c>
      <c r="GU30" s="66">
        <v>339.0</v>
      </c>
      <c r="GV30" s="66">
        <v>220.25</v>
      </c>
      <c r="GW30" s="66">
        <v>-126.05</v>
      </c>
      <c r="GX30" s="66">
        <v>8.71</v>
      </c>
      <c r="GY30" s="89"/>
      <c r="GZ30" s="98" t="s">
        <v>91</v>
      </c>
      <c r="HA30" s="99" t="s">
        <v>92</v>
      </c>
      <c r="HB30" s="98">
        <v>82.0</v>
      </c>
      <c r="HC30" s="98">
        <v>4.1</v>
      </c>
      <c r="HD30" s="98">
        <v>1.64</v>
      </c>
      <c r="HE30" s="98">
        <v>8.0</v>
      </c>
      <c r="HF30" s="99">
        <v>60.0</v>
      </c>
      <c r="HG30" s="99">
        <v>57.0</v>
      </c>
      <c r="HH30" s="98" t="s">
        <v>91</v>
      </c>
      <c r="HI30" s="99" t="s">
        <v>92</v>
      </c>
      <c r="HJ30" s="98">
        <v>88.7</v>
      </c>
      <c r="HK30" s="98">
        <v>4.435</v>
      </c>
      <c r="HL30" s="98">
        <v>1.774</v>
      </c>
      <c r="HM30" s="98">
        <v>5.0</v>
      </c>
      <c r="HN30" s="99">
        <v>59.0</v>
      </c>
      <c r="HO30" s="99">
        <v>58.0</v>
      </c>
      <c r="HP30" s="98" t="s">
        <v>91</v>
      </c>
      <c r="HQ30" s="99" t="s">
        <v>92</v>
      </c>
      <c r="HR30" s="98">
        <v>105.0</v>
      </c>
      <c r="HS30" s="98">
        <v>5.25</v>
      </c>
      <c r="HT30" s="98">
        <v>2.625</v>
      </c>
      <c r="HU30" s="98">
        <v>7.0</v>
      </c>
      <c r="HV30" s="99">
        <v>60.0</v>
      </c>
      <c r="HW30" s="99">
        <v>60.0</v>
      </c>
      <c r="HX30" s="89"/>
      <c r="HY30" s="147">
        <v>135.0</v>
      </c>
      <c r="HZ30" s="147">
        <v>33.0</v>
      </c>
      <c r="IA30" s="147">
        <v>154.0</v>
      </c>
      <c r="IB30" s="147">
        <v>7.7</v>
      </c>
      <c r="IC30" s="148"/>
      <c r="ID30" s="147">
        <v>2.0</v>
      </c>
      <c r="IE30" s="147">
        <v>66.0</v>
      </c>
      <c r="IF30" s="147">
        <v>46.0</v>
      </c>
      <c r="IG30" s="89"/>
      <c r="IH30" s="75">
        <v>140.0</v>
      </c>
      <c r="II30" s="75">
        <v>34.3</v>
      </c>
      <c r="IJ30" s="75">
        <v>94.0</v>
      </c>
      <c r="IK30" s="75">
        <v>4.6</v>
      </c>
      <c r="IL30" s="75">
        <v>5.5</v>
      </c>
      <c r="IM30" s="75">
        <v>6.0</v>
      </c>
      <c r="IN30" s="75">
        <v>50.0</v>
      </c>
      <c r="IO30" s="75">
        <v>46.0</v>
      </c>
      <c r="IP30" s="75">
        <v>140.0</v>
      </c>
      <c r="IQ30" s="75">
        <v>33.9</v>
      </c>
      <c r="IR30" s="75">
        <v>6.0</v>
      </c>
      <c r="IS30" s="75">
        <v>0.3</v>
      </c>
      <c r="IT30" s="75">
        <v>0.3</v>
      </c>
      <c r="IU30" s="75">
        <v>12.0</v>
      </c>
      <c r="IV30" s="75">
        <v>54.0</v>
      </c>
      <c r="IW30" s="75">
        <v>52.0</v>
      </c>
      <c r="IX30" s="89"/>
      <c r="IY30" s="76">
        <v>138.6</v>
      </c>
      <c r="IZ30" s="76">
        <v>34.38</v>
      </c>
      <c r="JA30" s="76">
        <v>403.8</v>
      </c>
      <c r="JB30" s="76">
        <v>20.19</v>
      </c>
      <c r="JC30" s="76">
        <v>8.21</v>
      </c>
      <c r="JD30" s="76">
        <v>3.0</v>
      </c>
      <c r="JE30" s="76">
        <v>61.71</v>
      </c>
      <c r="JF30" s="76">
        <v>44.22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137.0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49.0</v>
      </c>
      <c r="JW30" s="78">
        <v>48.0</v>
      </c>
      <c r="JX30" s="78">
        <v>137.0</v>
      </c>
      <c r="JY30" s="78">
        <v>34.1</v>
      </c>
      <c r="JZ30" s="78">
        <v>125.0</v>
      </c>
      <c r="KA30" s="78">
        <v>6.7</v>
      </c>
      <c r="KB30" s="78">
        <v>2.4</v>
      </c>
      <c r="KC30" s="150">
        <v>2.0</v>
      </c>
      <c r="KD30" s="78">
        <v>56.0</v>
      </c>
      <c r="KE30" s="78">
        <v>54.0</v>
      </c>
      <c r="KF30" s="89"/>
      <c r="KG30" s="79">
        <v>137.0</v>
      </c>
      <c r="KH30" s="238">
        <v>33.0</v>
      </c>
      <c r="KI30" s="238">
        <v>67.0</v>
      </c>
      <c r="KJ30" s="238">
        <v>3.6</v>
      </c>
      <c r="KK30" s="79"/>
      <c r="KL30" s="79">
        <v>1.0</v>
      </c>
      <c r="KM30" s="79">
        <v>50.0</v>
      </c>
      <c r="KN30" s="79">
        <v>50.0</v>
      </c>
      <c r="KO30" s="79">
        <v>137.0</v>
      </c>
      <c r="KP30" s="235">
        <v>33.0</v>
      </c>
      <c r="KQ30" s="235" t="s">
        <v>98</v>
      </c>
      <c r="KR30" s="235" t="s">
        <v>98</v>
      </c>
      <c r="KS30" s="79"/>
      <c r="KT30" s="79">
        <v>1.0</v>
      </c>
      <c r="KU30" s="79">
        <v>50.0</v>
      </c>
      <c r="KV30" s="79">
        <v>48.0</v>
      </c>
      <c r="KW30" s="89"/>
      <c r="KX30" s="81">
        <v>135.0</v>
      </c>
      <c r="KY30" s="81">
        <v>33.0</v>
      </c>
      <c r="KZ30" s="81">
        <v>163.0</v>
      </c>
      <c r="LA30" s="81">
        <v>8.0</v>
      </c>
      <c r="LB30" s="81">
        <v>0.0</v>
      </c>
      <c r="LC30" s="81">
        <v>3.0</v>
      </c>
      <c r="LD30" s="81">
        <v>55.0</v>
      </c>
      <c r="LE30" s="81">
        <v>55.0</v>
      </c>
      <c r="LF30" s="81">
        <v>135.0</v>
      </c>
      <c r="LG30" s="81">
        <v>33.0</v>
      </c>
      <c r="LH30" s="81">
        <v>318.0</v>
      </c>
      <c r="LI30" s="81">
        <v>15.6</v>
      </c>
      <c r="LJ30" s="81">
        <v>0.0</v>
      </c>
      <c r="LK30" s="81">
        <v>5.0</v>
      </c>
      <c r="LL30" s="81">
        <v>55.0</v>
      </c>
      <c r="LM30" s="81">
        <v>56.0</v>
      </c>
      <c r="LN30" s="89"/>
      <c r="LO30" s="82">
        <v>335.0</v>
      </c>
      <c r="LP30" s="82">
        <v>279.0</v>
      </c>
      <c r="LQ30" s="82">
        <v>160.0</v>
      </c>
      <c r="LR30" s="82">
        <v>69.0</v>
      </c>
      <c r="LS30" s="82">
        <v>323.0</v>
      </c>
      <c r="LT30" s="83">
        <v>47.0</v>
      </c>
      <c r="LU30" s="83">
        <v>3.3</v>
      </c>
      <c r="LV30" s="83">
        <v>141.0</v>
      </c>
      <c r="LW30" s="83">
        <v>83.0</v>
      </c>
      <c r="LX30" s="83">
        <v>57.0</v>
      </c>
      <c r="LY30" s="83">
        <v>53.0</v>
      </c>
      <c r="LZ30" s="83">
        <v>12.0</v>
      </c>
      <c r="MA30" s="83">
        <v>113.0</v>
      </c>
      <c r="MB30" s="83">
        <v>2.4</v>
      </c>
      <c r="MC30" s="83">
        <v>145.0</v>
      </c>
      <c r="MD30" s="83">
        <v>196.0</v>
      </c>
      <c r="ME30" s="83">
        <v>82.0</v>
      </c>
      <c r="MF30" s="83">
        <v>63.0</v>
      </c>
      <c r="MG30" s="83">
        <v>14.0</v>
      </c>
      <c r="MH30" s="83">
        <v>0.0</v>
      </c>
      <c r="MI30" s="83">
        <v>0.0</v>
      </c>
      <c r="MJ30" s="83">
        <v>119.0</v>
      </c>
      <c r="MK30" s="83">
        <v>0.0</v>
      </c>
      <c r="ML30" s="83">
        <v>44.0</v>
      </c>
      <c r="MM30" s="83">
        <v>43.0</v>
      </c>
      <c r="MN30" s="83">
        <v>5.0</v>
      </c>
      <c r="MO30" s="86"/>
      <c r="MP30" s="87"/>
      <c r="MQ30" s="87"/>
      <c r="MR30" s="87"/>
      <c r="MS30" s="87"/>
      <c r="MT30" s="83">
        <v>13.6</v>
      </c>
      <c r="MU30" s="83">
        <v>4.5</v>
      </c>
      <c r="MV30" s="83">
        <v>231.0</v>
      </c>
      <c r="MW30" s="83">
        <v>36.0</v>
      </c>
      <c r="MX30" s="83">
        <v>42.0</v>
      </c>
      <c r="MY30" s="88" t="s">
        <v>96</v>
      </c>
      <c r="MZ30" s="83">
        <v>2.0</v>
      </c>
      <c r="NA30" s="87"/>
      <c r="NB30" s="83">
        <v>15.0</v>
      </c>
      <c r="NC30" s="83">
        <v>5.4</v>
      </c>
      <c r="ND30" s="83">
        <v>262.0</v>
      </c>
      <c r="NE30" s="83">
        <v>35.0</v>
      </c>
      <c r="NF30" s="83">
        <v>44.0</v>
      </c>
      <c r="NG30" s="83">
        <v>44.0</v>
      </c>
      <c r="NH30" s="83">
        <v>5.0</v>
      </c>
      <c r="NI30" s="87"/>
      <c r="NJ30" s="83">
        <v>0.0</v>
      </c>
      <c r="NK30" s="83">
        <v>0.0</v>
      </c>
      <c r="NL30" s="83">
        <v>0.0</v>
      </c>
      <c r="NM30" s="83">
        <v>35.0</v>
      </c>
      <c r="NN30" s="83">
        <v>47.0</v>
      </c>
      <c r="NO30" s="83">
        <v>51.0</v>
      </c>
      <c r="NP30" s="83">
        <v>2.0</v>
      </c>
    </row>
    <row r="31" ht="14.25" customHeight="1">
      <c r="A31" s="49">
        <v>0.75</v>
      </c>
      <c r="B31" s="50"/>
      <c r="C31" s="51">
        <v>50.18</v>
      </c>
      <c r="D31" s="52">
        <v>339.0</v>
      </c>
      <c r="E31" s="53">
        <v>134.0</v>
      </c>
      <c r="F31" s="53">
        <v>24.0</v>
      </c>
      <c r="G31" s="53">
        <v>5.0</v>
      </c>
      <c r="H31" s="54"/>
      <c r="I31" s="53">
        <v>6.0</v>
      </c>
      <c r="J31" s="53">
        <v>55.0</v>
      </c>
      <c r="K31" s="53">
        <v>55.0</v>
      </c>
      <c r="L31" s="53">
        <v>138.0</v>
      </c>
      <c r="M31" s="53">
        <v>54.0</v>
      </c>
      <c r="N31" s="53">
        <v>13.4</v>
      </c>
      <c r="O31" s="54"/>
      <c r="P31" s="53">
        <v>6.0</v>
      </c>
      <c r="Q31" s="53">
        <v>57.0</v>
      </c>
      <c r="R31" s="53">
        <v>54.0</v>
      </c>
      <c r="S31" s="53">
        <v>341.4</v>
      </c>
      <c r="T31" s="53">
        <v>280.5</v>
      </c>
      <c r="U31" s="53">
        <v>161.8</v>
      </c>
      <c r="V31" s="54"/>
      <c r="W31" s="53">
        <v>336.7</v>
      </c>
      <c r="X31" s="53">
        <v>226.0</v>
      </c>
      <c r="Y31" s="53">
        <v>108.5</v>
      </c>
      <c r="Z31" s="54"/>
      <c r="AA31" s="53">
        <v>341.2</v>
      </c>
      <c r="AB31" s="53">
        <v>340.6</v>
      </c>
      <c r="AC31" s="53">
        <v>195.6</v>
      </c>
      <c r="AD31" s="54"/>
      <c r="AE31" s="53">
        <v>340.7</v>
      </c>
      <c r="AF31" s="53">
        <v>310.2</v>
      </c>
      <c r="AG31" s="53">
        <v>178.2</v>
      </c>
      <c r="AH31" s="54"/>
      <c r="AI31" s="53">
        <v>348.2</v>
      </c>
      <c r="AJ31" s="53">
        <v>641.3</v>
      </c>
      <c r="AK31" s="53">
        <v>373.7</v>
      </c>
      <c r="AL31" s="54"/>
      <c r="AM31" s="106" t="s">
        <v>94</v>
      </c>
      <c r="AN31" s="106" t="s">
        <v>94</v>
      </c>
      <c r="AO31" s="106" t="s">
        <v>94</v>
      </c>
      <c r="AP31" s="54"/>
      <c r="AQ31" s="182">
        <f t="shared" ref="AQ31:AS31" si="57">E31</f>
        <v>134</v>
      </c>
      <c r="AR31" s="54">
        <f t="shared" si="57"/>
        <v>24</v>
      </c>
      <c r="AS31" s="56">
        <f t="shared" si="57"/>
        <v>5</v>
      </c>
      <c r="AT31" s="54"/>
      <c r="AU31" s="54">
        <f t="shared" ref="AU31:AW31" si="58">L31</f>
        <v>138</v>
      </c>
      <c r="AV31" s="54">
        <f t="shared" si="58"/>
        <v>54</v>
      </c>
      <c r="AW31" s="54">
        <f t="shared" si="58"/>
        <v>13.4</v>
      </c>
      <c r="AX31" s="54"/>
      <c r="AY31" s="182">
        <f t="shared" si="6"/>
        <v>134</v>
      </c>
      <c r="AZ31" s="54"/>
      <c r="BA31" s="54"/>
      <c r="BB31" s="54"/>
      <c r="BC31" s="89"/>
      <c r="BD31" s="54"/>
      <c r="BE31" s="53">
        <v>32.0</v>
      </c>
      <c r="BF31" s="53">
        <v>21.0</v>
      </c>
      <c r="BG31" s="53">
        <v>1.0</v>
      </c>
      <c r="BH31" s="54"/>
      <c r="BI31" s="53">
        <v>22.0</v>
      </c>
      <c r="BJ31" s="53">
        <v>90.0</v>
      </c>
      <c r="BK31" s="53">
        <v>62.0</v>
      </c>
      <c r="BL31" s="89"/>
      <c r="BM31" s="58">
        <v>340.0</v>
      </c>
      <c r="BN31" s="58">
        <v>144.0</v>
      </c>
      <c r="BO31" s="58">
        <v>257.0</v>
      </c>
      <c r="BP31" s="58">
        <v>12.9</v>
      </c>
      <c r="BQ31" s="59"/>
      <c r="BR31" s="58">
        <v>6.0</v>
      </c>
      <c r="BS31" s="58">
        <v>68.0</v>
      </c>
      <c r="BT31" s="58">
        <v>67.0</v>
      </c>
      <c r="BU31" s="59">
        <f t="shared" si="7"/>
        <v>340</v>
      </c>
      <c r="BV31" s="58">
        <v>353.0</v>
      </c>
      <c r="BW31" s="58">
        <v>205.0</v>
      </c>
      <c r="BX31" s="58">
        <v>29.0</v>
      </c>
      <c r="BY31" s="58">
        <v>333.0</v>
      </c>
      <c r="BZ31" s="58">
        <v>375.0</v>
      </c>
      <c r="CA31" s="58">
        <v>206.0</v>
      </c>
      <c r="CB31" s="58">
        <v>27.0</v>
      </c>
      <c r="CC31" s="58" t="s">
        <v>94</v>
      </c>
      <c r="CD31" s="58" t="s">
        <v>94</v>
      </c>
      <c r="CE31" s="58" t="s">
        <v>94</v>
      </c>
      <c r="CF31" s="58" t="s">
        <v>94</v>
      </c>
      <c r="CG31" s="58">
        <v>333.0</v>
      </c>
      <c r="CH31" s="58">
        <v>437.0</v>
      </c>
      <c r="CI31" s="58">
        <v>243.0</v>
      </c>
      <c r="CJ31" s="58">
        <v>18.0</v>
      </c>
      <c r="CK31" s="58">
        <v>349.0</v>
      </c>
      <c r="CL31" s="58">
        <v>220.0</v>
      </c>
      <c r="CM31" s="58">
        <v>131.0</v>
      </c>
      <c r="CN31" s="58">
        <v>7.0</v>
      </c>
      <c r="CO31" s="58">
        <v>331.0</v>
      </c>
      <c r="CP31" s="58">
        <v>209.0</v>
      </c>
      <c r="CQ31" s="58">
        <v>121.0</v>
      </c>
      <c r="CR31" s="58">
        <v>16.0</v>
      </c>
      <c r="CS31" s="58">
        <v>332.0</v>
      </c>
      <c r="CT31" s="58">
        <v>258.0</v>
      </c>
      <c r="CU31" s="58">
        <v>154.0</v>
      </c>
      <c r="CV31" s="58">
        <v>78.0</v>
      </c>
      <c r="CW31" s="58">
        <v>336.0</v>
      </c>
      <c r="CX31" s="58">
        <v>236.0</v>
      </c>
      <c r="CY31" s="58">
        <v>111.0</v>
      </c>
      <c r="CZ31" s="58">
        <v>67.0</v>
      </c>
      <c r="DA31" s="58">
        <v>322.0</v>
      </c>
      <c r="DB31" s="58">
        <v>243.0</v>
      </c>
      <c r="DC31" s="58">
        <v>113.0</v>
      </c>
      <c r="DD31" s="58">
        <v>67.0</v>
      </c>
      <c r="DE31" s="59">
        <f t="shared" si="8"/>
        <v>144</v>
      </c>
      <c r="DF31" s="58">
        <v>35.0</v>
      </c>
      <c r="DG31" s="59">
        <f t="shared" ref="DG31:DH31" si="59">BO31</f>
        <v>257</v>
      </c>
      <c r="DH31" s="59">
        <f t="shared" si="59"/>
        <v>12.9</v>
      </c>
      <c r="DI31" s="59"/>
      <c r="DJ31" s="58">
        <v>7.0</v>
      </c>
      <c r="DK31" s="58">
        <v>62.0</v>
      </c>
      <c r="DL31" s="58">
        <v>57.0</v>
      </c>
      <c r="DM31" s="89"/>
      <c r="DN31" s="61">
        <v>337.0</v>
      </c>
      <c r="DO31" s="61">
        <v>139.0</v>
      </c>
      <c r="DP31" s="61">
        <v>54.75</v>
      </c>
      <c r="DQ31" s="61">
        <v>29.51</v>
      </c>
      <c r="DR31" s="61">
        <v>10.52</v>
      </c>
      <c r="DS31" s="61">
        <v>8.0</v>
      </c>
      <c r="DT31" s="61">
        <v>44.0</v>
      </c>
      <c r="DU31" s="61">
        <v>47.8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341.0</v>
      </c>
      <c r="EF31" s="226">
        <v>137.0</v>
      </c>
      <c r="EG31" s="226">
        <v>91.0</v>
      </c>
      <c r="EH31" s="226">
        <v>3.8</v>
      </c>
      <c r="EI31" s="64"/>
      <c r="EJ31" s="226">
        <v>9.0</v>
      </c>
      <c r="EK31" s="226">
        <v>52.0</v>
      </c>
      <c r="EL31" s="226">
        <v>55.0</v>
      </c>
      <c r="EM31" s="226">
        <v>137.0</v>
      </c>
      <c r="EN31" s="226">
        <v>71.0</v>
      </c>
      <c r="EO31" s="226">
        <v>3.0</v>
      </c>
      <c r="EP31" s="64"/>
      <c r="EQ31" s="226">
        <v>9.0</v>
      </c>
      <c r="ER31" s="226">
        <v>53.0</v>
      </c>
      <c r="ES31" s="226">
        <v>55.0</v>
      </c>
      <c r="ET31" s="226">
        <v>341.0</v>
      </c>
      <c r="EU31" s="226">
        <v>1.0</v>
      </c>
      <c r="EV31" s="226">
        <v>0.0</v>
      </c>
      <c r="EW31" s="226">
        <v>0.0</v>
      </c>
      <c r="EX31" s="226">
        <v>339.0</v>
      </c>
      <c r="EY31" s="226">
        <v>1.0</v>
      </c>
      <c r="EZ31" s="226">
        <v>0.0</v>
      </c>
      <c r="FA31" s="226">
        <v>0.0</v>
      </c>
      <c r="FB31" s="226">
        <v>338.0</v>
      </c>
      <c r="FC31" s="226">
        <v>277.0</v>
      </c>
      <c r="FD31" s="226">
        <v>158.8</v>
      </c>
      <c r="FE31" s="226">
        <v>-1.7</v>
      </c>
      <c r="FF31" s="226">
        <v>338.0</v>
      </c>
      <c r="FG31" s="226">
        <v>1.0</v>
      </c>
      <c r="FH31" s="226">
        <v>0.0</v>
      </c>
      <c r="FI31" s="226">
        <v>0.0</v>
      </c>
      <c r="FJ31" s="226">
        <v>337.0</v>
      </c>
      <c r="FK31" s="226">
        <v>119.0</v>
      </c>
      <c r="FL31" s="226">
        <v>69.0</v>
      </c>
      <c r="FM31" s="64"/>
      <c r="FN31" s="226">
        <v>341.0</v>
      </c>
      <c r="FO31" s="226">
        <v>130.0</v>
      </c>
      <c r="FP31" s="226">
        <v>69.0</v>
      </c>
      <c r="FQ31" s="226">
        <v>6.0</v>
      </c>
      <c r="FR31" s="226">
        <v>137.0</v>
      </c>
      <c r="FS31" s="64"/>
      <c r="FT31" s="226">
        <v>18.05</v>
      </c>
      <c r="FU31" s="64"/>
      <c r="FV31" s="226">
        <v>137.0</v>
      </c>
      <c r="FW31" s="64"/>
      <c r="FX31" s="64"/>
      <c r="FY31" s="64"/>
      <c r="FZ31" s="89"/>
      <c r="GA31" s="65">
        <v>340.0</v>
      </c>
      <c r="GB31" s="66">
        <v>615.76</v>
      </c>
      <c r="GC31" s="66">
        <v>377.49</v>
      </c>
      <c r="GD31" s="66">
        <v>18.01</v>
      </c>
      <c r="GE31" s="66">
        <v>0.0</v>
      </c>
      <c r="GF31" s="66">
        <v>0.0</v>
      </c>
      <c r="GG31" s="66">
        <v>0.0</v>
      </c>
      <c r="GH31" s="66">
        <v>0.0</v>
      </c>
      <c r="GI31" s="66">
        <v>339.0</v>
      </c>
      <c r="GJ31" s="66">
        <v>121.19</v>
      </c>
      <c r="GK31" s="66">
        <v>-69.52</v>
      </c>
      <c r="GL31" s="66">
        <v>-16.0</v>
      </c>
      <c r="GM31" s="66">
        <v>340.0</v>
      </c>
      <c r="GN31" s="66">
        <v>111.52</v>
      </c>
      <c r="GO31" s="66">
        <v>-69.18</v>
      </c>
      <c r="GP31" s="66">
        <v>-20.1</v>
      </c>
      <c r="GQ31" s="66">
        <v>340.0</v>
      </c>
      <c r="GR31" s="66">
        <v>186.84</v>
      </c>
      <c r="GS31" s="66">
        <v>-118.68</v>
      </c>
      <c r="GT31" s="66">
        <v>11.47</v>
      </c>
      <c r="GU31" s="66">
        <v>340.0</v>
      </c>
      <c r="GV31" s="66">
        <v>202.66</v>
      </c>
      <c r="GW31" s="66">
        <v>-116.76</v>
      </c>
      <c r="GX31" s="66">
        <v>8.71</v>
      </c>
      <c r="GY31" s="89"/>
      <c r="GZ31" s="98" t="s">
        <v>91</v>
      </c>
      <c r="HA31" s="99" t="s">
        <v>92</v>
      </c>
      <c r="HB31" s="98">
        <v>72.0</v>
      </c>
      <c r="HC31" s="98">
        <v>3.6</v>
      </c>
      <c r="HD31" s="98">
        <v>1.44</v>
      </c>
      <c r="HE31" s="98">
        <v>8.0</v>
      </c>
      <c r="HF31" s="99">
        <v>60.0</v>
      </c>
      <c r="HG31" s="99">
        <v>58.0</v>
      </c>
      <c r="HH31" s="98" t="s">
        <v>91</v>
      </c>
      <c r="HI31" s="99" t="s">
        <v>92</v>
      </c>
      <c r="HJ31" s="98">
        <v>2.8</v>
      </c>
      <c r="HK31" s="98">
        <v>0.14</v>
      </c>
      <c r="HL31" s="98">
        <v>0.056</v>
      </c>
      <c r="HM31" s="98">
        <v>5.0</v>
      </c>
      <c r="HN31" s="99">
        <v>58.0</v>
      </c>
      <c r="HO31" s="99">
        <v>58.0</v>
      </c>
      <c r="HP31" s="98" t="s">
        <v>91</v>
      </c>
      <c r="HQ31" s="99" t="s">
        <v>92</v>
      </c>
      <c r="HR31" s="98">
        <v>101.0</v>
      </c>
      <c r="HS31" s="98">
        <v>5.05</v>
      </c>
      <c r="HT31" s="98">
        <v>2.525</v>
      </c>
      <c r="HU31" s="98">
        <v>7.0</v>
      </c>
      <c r="HV31" s="99">
        <v>60.0</v>
      </c>
      <c r="HW31" s="99">
        <v>60.0</v>
      </c>
      <c r="HX31" s="89"/>
      <c r="HY31" s="147">
        <v>135.0</v>
      </c>
      <c r="HZ31" s="147">
        <v>33.0</v>
      </c>
      <c r="IA31" s="147">
        <v>156.0</v>
      </c>
      <c r="IB31" s="147">
        <v>7.8</v>
      </c>
      <c r="IC31" s="148"/>
      <c r="ID31" s="147">
        <v>2.0</v>
      </c>
      <c r="IE31" s="147">
        <v>68.0</v>
      </c>
      <c r="IF31" s="147">
        <v>48.0</v>
      </c>
      <c r="IG31" s="89"/>
      <c r="IH31" s="75">
        <v>140.0</v>
      </c>
      <c r="II31" s="75">
        <v>33.9</v>
      </c>
      <c r="IJ31" s="75">
        <v>96.0</v>
      </c>
      <c r="IK31" s="75">
        <v>4.7</v>
      </c>
      <c r="IL31" s="75">
        <v>5.5</v>
      </c>
      <c r="IM31" s="75">
        <v>6.0</v>
      </c>
      <c r="IN31" s="75">
        <v>50.0</v>
      </c>
      <c r="IO31" s="75">
        <v>46.0</v>
      </c>
      <c r="IP31" s="75">
        <v>140.0</v>
      </c>
      <c r="IQ31" s="75">
        <v>33.8</v>
      </c>
      <c r="IR31" s="75">
        <v>7.0</v>
      </c>
      <c r="IS31" s="75">
        <v>3.7</v>
      </c>
      <c r="IT31" s="75">
        <v>4.2</v>
      </c>
      <c r="IU31" s="75">
        <v>12.0</v>
      </c>
      <c r="IV31" s="75">
        <v>54.0</v>
      </c>
      <c r="IW31" s="75">
        <v>52.0</v>
      </c>
      <c r="IX31" s="89"/>
      <c r="IY31" s="76">
        <v>138.3</v>
      </c>
      <c r="IZ31" s="76">
        <v>34.16</v>
      </c>
      <c r="JA31" s="76">
        <v>421.28</v>
      </c>
      <c r="JB31" s="76">
        <v>21.06</v>
      </c>
      <c r="JC31" s="76">
        <v>9.57</v>
      </c>
      <c r="JD31" s="76">
        <v>3.0</v>
      </c>
      <c r="JE31" s="76">
        <v>65.79</v>
      </c>
      <c r="JF31" s="76">
        <v>48.24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137.0</v>
      </c>
      <c r="JQ31" s="78">
        <v>32.2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48.0</v>
      </c>
      <c r="JW31" s="78">
        <v>47.0</v>
      </c>
      <c r="JX31" s="78">
        <v>137.0</v>
      </c>
      <c r="JY31" s="78">
        <v>34.0</v>
      </c>
      <c r="JZ31" s="78">
        <v>119.0</v>
      </c>
      <c r="KA31" s="78">
        <v>6.5</v>
      </c>
      <c r="KB31" s="78">
        <v>2.3</v>
      </c>
      <c r="KC31" s="150">
        <v>2.0</v>
      </c>
      <c r="KD31" s="78">
        <v>54.0</v>
      </c>
      <c r="KE31" s="78">
        <v>53.0</v>
      </c>
      <c r="KF31" s="89"/>
      <c r="KG31" s="79">
        <v>138.0</v>
      </c>
      <c r="KH31" s="238">
        <v>33.0</v>
      </c>
      <c r="KI31" s="238">
        <v>68.0</v>
      </c>
      <c r="KJ31" s="238">
        <v>3.6</v>
      </c>
      <c r="KK31" s="79"/>
      <c r="KL31" s="79">
        <v>1.0</v>
      </c>
      <c r="KM31" s="79">
        <v>52.0</v>
      </c>
      <c r="KN31" s="79">
        <v>52.0</v>
      </c>
      <c r="KO31" s="79">
        <v>138.0</v>
      </c>
      <c r="KP31" s="235">
        <v>33.0</v>
      </c>
      <c r="KQ31" s="235" t="s">
        <v>98</v>
      </c>
      <c r="KR31" s="235" t="s">
        <v>98</v>
      </c>
      <c r="KS31" s="79"/>
      <c r="KT31" s="79">
        <v>1.0</v>
      </c>
      <c r="KU31" s="79">
        <v>52.0</v>
      </c>
      <c r="KV31" s="79">
        <v>48.0</v>
      </c>
      <c r="KW31" s="89"/>
      <c r="KX31" s="81">
        <v>133.0</v>
      </c>
      <c r="KY31" s="81">
        <v>33.0</v>
      </c>
      <c r="KZ31" s="81">
        <v>308.0</v>
      </c>
      <c r="LA31" s="81">
        <v>15.1</v>
      </c>
      <c r="LB31" s="81">
        <v>0.0</v>
      </c>
      <c r="LC31" s="81">
        <v>3.0</v>
      </c>
      <c r="LD31" s="81">
        <v>55.0</v>
      </c>
      <c r="LE31" s="81">
        <v>55.0</v>
      </c>
      <c r="LF31" s="81">
        <v>133.0</v>
      </c>
      <c r="LG31" s="81">
        <v>33.0</v>
      </c>
      <c r="LH31" s="81">
        <v>151.0</v>
      </c>
      <c r="LI31" s="81">
        <v>7.4</v>
      </c>
      <c r="LJ31" s="81">
        <v>0.0</v>
      </c>
      <c r="LK31" s="81">
        <v>5.0</v>
      </c>
      <c r="LL31" s="81">
        <v>55.0</v>
      </c>
      <c r="LM31" s="81">
        <v>56.0</v>
      </c>
      <c r="LN31" s="89"/>
      <c r="LO31" s="82">
        <v>333.0</v>
      </c>
      <c r="LP31" s="82">
        <v>280.0</v>
      </c>
      <c r="LQ31" s="82">
        <v>159.0</v>
      </c>
      <c r="LR31" s="82">
        <v>68.0</v>
      </c>
      <c r="LS31" s="82">
        <v>322.0</v>
      </c>
      <c r="LT31" s="83">
        <v>55.0</v>
      </c>
      <c r="LU31" s="83">
        <v>6.6</v>
      </c>
      <c r="LV31" s="83">
        <v>140.0</v>
      </c>
      <c r="LW31" s="83">
        <v>100.0</v>
      </c>
      <c r="LX31" s="83">
        <v>57.0</v>
      </c>
      <c r="LY31" s="83">
        <v>53.0</v>
      </c>
      <c r="LZ31" s="83">
        <v>12.0</v>
      </c>
      <c r="MA31" s="83">
        <v>104.0</v>
      </c>
      <c r="MB31" s="83">
        <v>5.5</v>
      </c>
      <c r="MC31" s="83">
        <v>145.0</v>
      </c>
      <c r="MD31" s="83">
        <v>180.0</v>
      </c>
      <c r="ME31" s="83">
        <v>78.0</v>
      </c>
      <c r="MF31" s="83">
        <v>64.0</v>
      </c>
      <c r="MG31" s="83">
        <v>14.0</v>
      </c>
      <c r="MH31" s="83">
        <v>0.0</v>
      </c>
      <c r="MI31" s="83">
        <v>0.0</v>
      </c>
      <c r="MJ31" s="83">
        <v>119.0</v>
      </c>
      <c r="MK31" s="83">
        <v>0.0</v>
      </c>
      <c r="ML31" s="83">
        <v>44.0</v>
      </c>
      <c r="MM31" s="83">
        <v>43.0</v>
      </c>
      <c r="MN31" s="83">
        <v>5.0</v>
      </c>
      <c r="MO31" s="86"/>
      <c r="MP31" s="87"/>
      <c r="MQ31" s="87"/>
      <c r="MR31" s="87"/>
      <c r="MS31" s="87"/>
      <c r="MT31" s="83">
        <v>10.0</v>
      </c>
      <c r="MU31" s="83">
        <v>3.8</v>
      </c>
      <c r="MV31" s="83">
        <v>173.0</v>
      </c>
      <c r="MW31" s="83">
        <v>36.0</v>
      </c>
      <c r="MX31" s="83">
        <v>42.0</v>
      </c>
      <c r="MY31" s="88" t="s">
        <v>96</v>
      </c>
      <c r="MZ31" s="83">
        <v>2.0</v>
      </c>
      <c r="NA31" s="87"/>
      <c r="NB31" s="83">
        <v>20.2</v>
      </c>
      <c r="NC31" s="83">
        <v>6.8</v>
      </c>
      <c r="ND31" s="83">
        <v>360.0</v>
      </c>
      <c r="NE31" s="83">
        <v>35.0</v>
      </c>
      <c r="NF31" s="83">
        <v>44.0</v>
      </c>
      <c r="NG31" s="83">
        <v>44.0</v>
      </c>
      <c r="NH31" s="83">
        <v>5.0</v>
      </c>
      <c r="NI31" s="87"/>
      <c r="NJ31" s="83">
        <v>0.0</v>
      </c>
      <c r="NK31" s="83">
        <v>0.0</v>
      </c>
      <c r="NL31" s="83">
        <v>0.0</v>
      </c>
      <c r="NM31" s="83">
        <v>35.0</v>
      </c>
      <c r="NN31" s="83">
        <v>47.0</v>
      </c>
      <c r="NO31" s="83">
        <v>51.0</v>
      </c>
      <c r="NP31" s="83">
        <v>2.0</v>
      </c>
    </row>
    <row r="32" ht="14.25" customHeight="1">
      <c r="A32" s="49">
        <v>0.791666666666667</v>
      </c>
      <c r="B32" s="50"/>
      <c r="C32" s="51">
        <v>50.11</v>
      </c>
      <c r="D32" s="52">
        <v>335.0</v>
      </c>
      <c r="E32" s="53">
        <v>137.0</v>
      </c>
      <c r="F32" s="53">
        <v>41.0</v>
      </c>
      <c r="G32" s="53">
        <v>4.2</v>
      </c>
      <c r="H32" s="54"/>
      <c r="I32" s="53">
        <v>6.0</v>
      </c>
      <c r="J32" s="53">
        <v>53.0</v>
      </c>
      <c r="K32" s="53">
        <v>52.0</v>
      </c>
      <c r="L32" s="53">
        <v>136.0</v>
      </c>
      <c r="M32" s="53">
        <v>69.0</v>
      </c>
      <c r="N32" s="53">
        <v>11.3</v>
      </c>
      <c r="O32" s="54"/>
      <c r="P32" s="53">
        <v>6.0</v>
      </c>
      <c r="Q32" s="53">
        <v>57.0</v>
      </c>
      <c r="R32" s="53">
        <v>54.0</v>
      </c>
      <c r="S32" s="53">
        <v>339.1</v>
      </c>
      <c r="T32" s="53">
        <v>282.8</v>
      </c>
      <c r="U32" s="53">
        <v>167.1</v>
      </c>
      <c r="V32" s="54"/>
      <c r="W32" s="53">
        <v>334.8</v>
      </c>
      <c r="X32" s="53">
        <v>200.4</v>
      </c>
      <c r="Y32" s="53">
        <v>113.5</v>
      </c>
      <c r="Z32" s="54"/>
      <c r="AA32" s="53">
        <v>338.7</v>
      </c>
      <c r="AB32" s="53">
        <v>304.8</v>
      </c>
      <c r="AC32" s="53">
        <v>203.1</v>
      </c>
      <c r="AD32" s="54"/>
      <c r="AE32" s="53">
        <v>338.9</v>
      </c>
      <c r="AF32" s="53">
        <v>339.2</v>
      </c>
      <c r="AG32" s="53">
        <v>183.9</v>
      </c>
      <c r="AH32" s="54"/>
      <c r="AI32" s="53">
        <v>345.9</v>
      </c>
      <c r="AJ32" s="53">
        <v>653.1</v>
      </c>
      <c r="AK32" s="53">
        <v>400.6</v>
      </c>
      <c r="AL32" s="54"/>
      <c r="AM32" s="106" t="s">
        <v>94</v>
      </c>
      <c r="AN32" s="106" t="s">
        <v>94</v>
      </c>
      <c r="AO32" s="106" t="s">
        <v>94</v>
      </c>
      <c r="AP32" s="54"/>
      <c r="AQ32" s="53">
        <v>134.0</v>
      </c>
      <c r="AR32" s="54">
        <f t="shared" ref="AR32:AS32" si="60">F32</f>
        <v>41</v>
      </c>
      <c r="AS32" s="56">
        <f t="shared" si="60"/>
        <v>4.2</v>
      </c>
      <c r="AT32" s="54"/>
      <c r="AU32" s="53">
        <v>138.0</v>
      </c>
      <c r="AV32" s="54">
        <f t="shared" ref="AV32:AW32" si="61">M32</f>
        <v>69</v>
      </c>
      <c r="AW32" s="54">
        <f t="shared" si="61"/>
        <v>11.3</v>
      </c>
      <c r="AX32" s="54"/>
      <c r="AY32" s="53">
        <v>134.0</v>
      </c>
      <c r="AZ32" s="54"/>
      <c r="BA32" s="54"/>
      <c r="BB32" s="54"/>
      <c r="BC32" s="89"/>
      <c r="BD32" s="54"/>
      <c r="BE32" s="53">
        <v>32.0</v>
      </c>
      <c r="BF32" s="53">
        <v>21.0</v>
      </c>
      <c r="BG32" s="53">
        <v>1.1</v>
      </c>
      <c r="BH32" s="54"/>
      <c r="BI32" s="53">
        <v>22.0</v>
      </c>
      <c r="BJ32" s="53">
        <v>90.0</v>
      </c>
      <c r="BK32" s="53">
        <v>62.0</v>
      </c>
      <c r="BL32" s="89"/>
      <c r="BM32" s="58">
        <v>339.0</v>
      </c>
      <c r="BN32" s="58">
        <v>144.0</v>
      </c>
      <c r="BO32" s="58">
        <v>326.0</v>
      </c>
      <c r="BP32" s="58">
        <v>16.3</v>
      </c>
      <c r="BQ32" s="59"/>
      <c r="BR32" s="58">
        <v>6.0</v>
      </c>
      <c r="BS32" s="58">
        <v>65.0</v>
      </c>
      <c r="BT32" s="58">
        <v>65.0</v>
      </c>
      <c r="BU32" s="59">
        <f t="shared" si="7"/>
        <v>339</v>
      </c>
      <c r="BV32" s="58">
        <v>355.0</v>
      </c>
      <c r="BW32" s="58">
        <v>204.0</v>
      </c>
      <c r="BX32" s="58">
        <v>27.0</v>
      </c>
      <c r="BY32" s="58">
        <v>333.0</v>
      </c>
      <c r="BZ32" s="58">
        <v>375.0</v>
      </c>
      <c r="CA32" s="58">
        <v>206.0</v>
      </c>
      <c r="CB32" s="58">
        <v>25.0</v>
      </c>
      <c r="CC32" s="58" t="s">
        <v>94</v>
      </c>
      <c r="CD32" s="58" t="s">
        <v>94</v>
      </c>
      <c r="CE32" s="58" t="s">
        <v>94</v>
      </c>
      <c r="CF32" s="58" t="s">
        <v>94</v>
      </c>
      <c r="CG32" s="58">
        <v>336.0</v>
      </c>
      <c r="CH32" s="58">
        <v>458.0</v>
      </c>
      <c r="CI32" s="58">
        <v>266.0</v>
      </c>
      <c r="CJ32" s="58">
        <v>18.0</v>
      </c>
      <c r="CK32" s="58">
        <v>349.0</v>
      </c>
      <c r="CL32" s="58">
        <v>227.0</v>
      </c>
      <c r="CM32" s="58">
        <v>135.0</v>
      </c>
      <c r="CN32" s="58">
        <v>8.0</v>
      </c>
      <c r="CO32" s="58">
        <v>330.0</v>
      </c>
      <c r="CP32" s="58">
        <v>257.0</v>
      </c>
      <c r="CQ32" s="58">
        <v>128.0</v>
      </c>
      <c r="CR32" s="58">
        <v>6.0</v>
      </c>
      <c r="CS32" s="58">
        <v>333.0</v>
      </c>
      <c r="CT32" s="58">
        <v>239.0</v>
      </c>
      <c r="CU32" s="58">
        <v>150.0</v>
      </c>
      <c r="CV32" s="58">
        <v>65.0</v>
      </c>
      <c r="CW32" s="58">
        <v>336.0</v>
      </c>
      <c r="CX32" s="58">
        <v>241.0</v>
      </c>
      <c r="CY32" s="58">
        <v>121.0</v>
      </c>
      <c r="CZ32" s="58">
        <v>64.0</v>
      </c>
      <c r="DA32" s="58">
        <v>322.0</v>
      </c>
      <c r="DB32" s="58">
        <v>245.0</v>
      </c>
      <c r="DC32" s="58">
        <v>121.0</v>
      </c>
      <c r="DD32" s="58">
        <v>54.0</v>
      </c>
      <c r="DE32" s="59">
        <f t="shared" si="8"/>
        <v>144</v>
      </c>
      <c r="DF32" s="58">
        <v>35.0</v>
      </c>
      <c r="DG32" s="59">
        <f t="shared" ref="DG32:DH32" si="62">BO32</f>
        <v>326</v>
      </c>
      <c r="DH32" s="59">
        <f t="shared" si="62"/>
        <v>16.3</v>
      </c>
      <c r="DI32" s="59"/>
      <c r="DJ32" s="58">
        <v>7.0</v>
      </c>
      <c r="DK32" s="58">
        <v>60.0</v>
      </c>
      <c r="DL32" s="58">
        <v>57.0</v>
      </c>
      <c r="DM32" s="89"/>
      <c r="DN32" s="61">
        <v>337.0</v>
      </c>
      <c r="DO32" s="61">
        <v>140.0</v>
      </c>
      <c r="DP32" s="61">
        <v>47.1</v>
      </c>
      <c r="DQ32" s="61">
        <v>25.8</v>
      </c>
      <c r="DR32" s="61">
        <v>9.6</v>
      </c>
      <c r="DS32" s="61">
        <v>8.0</v>
      </c>
      <c r="DT32" s="61">
        <v>45.0</v>
      </c>
      <c r="DU32" s="61">
        <v>48.3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338.0</v>
      </c>
      <c r="EF32" s="226">
        <v>136.0</v>
      </c>
      <c r="EG32" s="226">
        <v>91.0</v>
      </c>
      <c r="EH32" s="226">
        <v>3.7</v>
      </c>
      <c r="EI32" s="64"/>
      <c r="EJ32" s="226">
        <v>9.0</v>
      </c>
      <c r="EK32" s="226">
        <v>51.0</v>
      </c>
      <c r="EL32" s="226">
        <v>54.0</v>
      </c>
      <c r="EM32" s="226">
        <v>136.0</v>
      </c>
      <c r="EN32" s="226">
        <v>92.0</v>
      </c>
      <c r="EO32" s="226">
        <v>4.0</v>
      </c>
      <c r="EP32" s="64"/>
      <c r="EQ32" s="226">
        <v>9.0</v>
      </c>
      <c r="ER32" s="226">
        <v>52.0</v>
      </c>
      <c r="ES32" s="226">
        <v>55.0</v>
      </c>
      <c r="ET32" s="226">
        <v>338.0</v>
      </c>
      <c r="EU32" s="226">
        <v>0.0</v>
      </c>
      <c r="EV32" s="226">
        <v>0.0</v>
      </c>
      <c r="EW32" s="226">
        <v>0.0</v>
      </c>
      <c r="EX32" s="226">
        <v>336.0</v>
      </c>
      <c r="EY32" s="226">
        <v>274.0</v>
      </c>
      <c r="EZ32" s="226">
        <v>157.7</v>
      </c>
      <c r="FA32" s="226">
        <v>4.5</v>
      </c>
      <c r="FB32" s="226">
        <v>337.0</v>
      </c>
      <c r="FC32" s="226">
        <v>273.0</v>
      </c>
      <c r="FD32" s="226">
        <v>157.0</v>
      </c>
      <c r="FE32" s="226">
        <v>2.6</v>
      </c>
      <c r="FF32" s="226">
        <v>337.0</v>
      </c>
      <c r="FG32" s="226">
        <v>0.0</v>
      </c>
      <c r="FH32" s="226">
        <v>0.0</v>
      </c>
      <c r="FI32" s="226">
        <v>0.0</v>
      </c>
      <c r="FJ32" s="226">
        <v>338.0</v>
      </c>
      <c r="FK32" s="226">
        <v>125.0</v>
      </c>
      <c r="FL32" s="226">
        <v>71.8</v>
      </c>
      <c r="FM32" s="64"/>
      <c r="FN32" s="226">
        <v>338.0</v>
      </c>
      <c r="FO32" s="226">
        <v>123.0</v>
      </c>
      <c r="FP32" s="226">
        <v>71.8</v>
      </c>
      <c r="FQ32" s="226">
        <v>7.2</v>
      </c>
      <c r="FR32" s="226">
        <v>136.0</v>
      </c>
      <c r="FS32" s="64"/>
      <c r="FT32" s="226">
        <v>13.34</v>
      </c>
      <c r="FU32" s="64"/>
      <c r="FV32" s="226">
        <v>136.0</v>
      </c>
      <c r="FW32" s="64"/>
      <c r="FX32" s="64"/>
      <c r="FY32" s="64"/>
      <c r="FZ32" s="89"/>
      <c r="GA32" s="65">
        <v>337.0</v>
      </c>
      <c r="GB32" s="66">
        <v>437.13</v>
      </c>
      <c r="GC32" s="66">
        <v>270.03</v>
      </c>
      <c r="GD32" s="66">
        <v>20.52</v>
      </c>
      <c r="GE32" s="66">
        <v>336.0</v>
      </c>
      <c r="GF32" s="66">
        <v>466.29</v>
      </c>
      <c r="GG32" s="66">
        <v>267.44</v>
      </c>
      <c r="GH32" s="66">
        <v>27.05</v>
      </c>
      <c r="GI32" s="66">
        <v>336.0</v>
      </c>
      <c r="GJ32" s="66">
        <v>269.63</v>
      </c>
      <c r="GK32" s="66">
        <v>-151.94</v>
      </c>
      <c r="GL32" s="66">
        <v>-15.16</v>
      </c>
      <c r="GM32" s="66">
        <v>336.0</v>
      </c>
      <c r="GN32" s="66">
        <v>245.75</v>
      </c>
      <c r="GO32" s="66">
        <v>-151.94</v>
      </c>
      <c r="GP32" s="66">
        <v>-24.04</v>
      </c>
      <c r="GQ32" s="66">
        <v>337.0</v>
      </c>
      <c r="GR32" s="66">
        <v>190.5</v>
      </c>
      <c r="GS32" s="66">
        <v>-119.94</v>
      </c>
      <c r="GT32" s="66">
        <v>-2.85</v>
      </c>
      <c r="GU32" s="66">
        <v>336.0</v>
      </c>
      <c r="GV32" s="66">
        <v>209.99</v>
      </c>
      <c r="GW32" s="66">
        <v>-118.94</v>
      </c>
      <c r="GX32" s="66">
        <v>-5.11</v>
      </c>
      <c r="GY32" s="89"/>
      <c r="GZ32" s="98" t="s">
        <v>91</v>
      </c>
      <c r="HA32" s="99" t="s">
        <v>92</v>
      </c>
      <c r="HB32" s="98">
        <v>118.0</v>
      </c>
      <c r="HC32" s="98">
        <v>5.9</v>
      </c>
      <c r="HD32" s="98">
        <v>2.36</v>
      </c>
      <c r="HE32" s="98">
        <v>8.0</v>
      </c>
      <c r="HF32" s="99">
        <v>60.0</v>
      </c>
      <c r="HG32" s="99">
        <v>58.0</v>
      </c>
      <c r="HH32" s="98" t="s">
        <v>91</v>
      </c>
      <c r="HI32" s="99" t="s">
        <v>92</v>
      </c>
      <c r="HJ32" s="98">
        <v>20.0</v>
      </c>
      <c r="HK32" s="98">
        <v>1.0</v>
      </c>
      <c r="HL32" s="98">
        <v>0.4</v>
      </c>
      <c r="HM32" s="98">
        <v>5.0</v>
      </c>
      <c r="HN32" s="99">
        <v>58.0</v>
      </c>
      <c r="HO32" s="99">
        <v>58.0</v>
      </c>
      <c r="HP32" s="98" t="s">
        <v>91</v>
      </c>
      <c r="HQ32" s="99" t="s">
        <v>92</v>
      </c>
      <c r="HR32" s="98">
        <v>98.0</v>
      </c>
      <c r="HS32" s="98">
        <v>4.9</v>
      </c>
      <c r="HT32" s="98">
        <v>2.45</v>
      </c>
      <c r="HU32" s="98">
        <v>7.0</v>
      </c>
      <c r="HV32" s="99">
        <v>60.0</v>
      </c>
      <c r="HW32" s="99">
        <v>60.0</v>
      </c>
      <c r="HX32" s="89"/>
      <c r="HY32" s="147">
        <v>135.0</v>
      </c>
      <c r="HZ32" s="147">
        <v>33.0</v>
      </c>
      <c r="IA32" s="147">
        <v>62.0</v>
      </c>
      <c r="IB32" s="147">
        <v>3.1</v>
      </c>
      <c r="IC32" s="148"/>
      <c r="ID32" s="147">
        <v>2.0</v>
      </c>
      <c r="IE32" s="147">
        <v>68.0</v>
      </c>
      <c r="IF32" s="147">
        <v>48.0</v>
      </c>
      <c r="IG32" s="89"/>
      <c r="IH32" s="75">
        <v>137.0</v>
      </c>
      <c r="II32" s="75">
        <v>33.5</v>
      </c>
      <c r="IJ32" s="75">
        <v>92.0</v>
      </c>
      <c r="IK32" s="75">
        <v>4.6</v>
      </c>
      <c r="IL32" s="75">
        <v>5.3</v>
      </c>
      <c r="IM32" s="75">
        <v>6.0</v>
      </c>
      <c r="IN32" s="75">
        <v>52.0</v>
      </c>
      <c r="IO32" s="75">
        <v>50.0</v>
      </c>
      <c r="IP32" s="75">
        <v>137.0</v>
      </c>
      <c r="IQ32" s="75">
        <v>33.8</v>
      </c>
      <c r="IR32" s="75">
        <v>82.0</v>
      </c>
      <c r="IS32" s="75">
        <v>4.4</v>
      </c>
      <c r="IT32" s="75">
        <v>4.8</v>
      </c>
      <c r="IU32" s="75">
        <v>12.0</v>
      </c>
      <c r="IV32" s="75">
        <v>55.0</v>
      </c>
      <c r="IW32" s="75">
        <v>53.0</v>
      </c>
      <c r="IX32" s="89"/>
      <c r="IY32" s="76">
        <v>138.12</v>
      </c>
      <c r="IZ32" s="76">
        <v>34.32</v>
      </c>
      <c r="JA32" s="76">
        <v>440.27</v>
      </c>
      <c r="JB32" s="76">
        <v>22.01</v>
      </c>
      <c r="JC32" s="76">
        <v>9.57</v>
      </c>
      <c r="JD32" s="76">
        <v>3.0</v>
      </c>
      <c r="JE32" s="76">
        <v>65.79</v>
      </c>
      <c r="JF32" s="76">
        <v>48.24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136.0</v>
      </c>
      <c r="JQ32" s="78">
        <v>32.0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48.0</v>
      </c>
      <c r="JW32" s="78">
        <v>47.0</v>
      </c>
      <c r="JX32" s="78">
        <v>136.0</v>
      </c>
      <c r="JY32" s="78">
        <v>33.8</v>
      </c>
      <c r="JZ32" s="78">
        <v>122.0</v>
      </c>
      <c r="KA32" s="78">
        <v>6.6</v>
      </c>
      <c r="KB32" s="78">
        <v>2.2</v>
      </c>
      <c r="KC32" s="150">
        <v>2.0</v>
      </c>
      <c r="KD32" s="78">
        <v>54.0</v>
      </c>
      <c r="KE32" s="78">
        <v>53.0</v>
      </c>
      <c r="KF32" s="89"/>
      <c r="KG32" s="79">
        <v>137.0</v>
      </c>
      <c r="KH32" s="238">
        <v>33.0</v>
      </c>
      <c r="KI32" s="238">
        <v>68.0</v>
      </c>
      <c r="KJ32" s="238">
        <v>3.6</v>
      </c>
      <c r="KK32" s="79"/>
      <c r="KL32" s="79">
        <v>1.0</v>
      </c>
      <c r="KM32" s="79">
        <v>52.0</v>
      </c>
      <c r="KN32" s="79">
        <v>52.0</v>
      </c>
      <c r="KO32" s="79">
        <v>137.0</v>
      </c>
      <c r="KP32" s="235">
        <v>33.0</v>
      </c>
      <c r="KQ32" s="235" t="s">
        <v>98</v>
      </c>
      <c r="KR32" s="235" t="s">
        <v>98</v>
      </c>
      <c r="KS32" s="79"/>
      <c r="KT32" s="79">
        <v>1.0</v>
      </c>
      <c r="KU32" s="79">
        <v>52.0</v>
      </c>
      <c r="KV32" s="79">
        <v>48.0</v>
      </c>
      <c r="KW32" s="89"/>
      <c r="KX32" s="81">
        <v>135.0</v>
      </c>
      <c r="KY32" s="81">
        <v>33.0</v>
      </c>
      <c r="KZ32" s="81">
        <v>171.0</v>
      </c>
      <c r="LA32" s="81">
        <v>8.4</v>
      </c>
      <c r="LB32" s="81">
        <v>0.0</v>
      </c>
      <c r="LC32" s="81">
        <v>3.0</v>
      </c>
      <c r="LD32" s="81">
        <v>55.0</v>
      </c>
      <c r="LE32" s="81">
        <v>55.0</v>
      </c>
      <c r="LF32" s="81">
        <v>135.0</v>
      </c>
      <c r="LG32" s="81">
        <v>33.0</v>
      </c>
      <c r="LH32" s="81">
        <v>143.0</v>
      </c>
      <c r="LI32" s="81">
        <v>7.0</v>
      </c>
      <c r="LJ32" s="81">
        <v>0.0</v>
      </c>
      <c r="LK32" s="81">
        <v>5.0</v>
      </c>
      <c r="LL32" s="81">
        <v>55.0</v>
      </c>
      <c r="LM32" s="81">
        <v>55.0</v>
      </c>
      <c r="LN32" s="89"/>
      <c r="LO32" s="82">
        <v>324.0</v>
      </c>
      <c r="LP32" s="82">
        <v>262.0</v>
      </c>
      <c r="LQ32" s="82">
        <v>146.0</v>
      </c>
      <c r="LR32" s="82">
        <v>69.0</v>
      </c>
      <c r="LS32" s="82">
        <v>323.0</v>
      </c>
      <c r="LT32" s="83">
        <v>51.0</v>
      </c>
      <c r="LU32" s="83">
        <v>6.6</v>
      </c>
      <c r="LV32" s="83">
        <v>140.0</v>
      </c>
      <c r="LW32" s="83">
        <v>97.0</v>
      </c>
      <c r="LX32" s="83">
        <v>56.0</v>
      </c>
      <c r="LY32" s="83">
        <v>53.0</v>
      </c>
      <c r="LZ32" s="83">
        <v>12.0</v>
      </c>
      <c r="MA32" s="83">
        <v>95.0</v>
      </c>
      <c r="MB32" s="83">
        <v>8.2</v>
      </c>
      <c r="MC32" s="83">
        <v>146.0</v>
      </c>
      <c r="MD32" s="83">
        <v>165.0</v>
      </c>
      <c r="ME32" s="83">
        <v>75.0</v>
      </c>
      <c r="MF32" s="83">
        <v>63.0</v>
      </c>
      <c r="MG32" s="83">
        <v>14.0</v>
      </c>
      <c r="MH32" s="83">
        <v>0.0</v>
      </c>
      <c r="MI32" s="83">
        <v>0.0</v>
      </c>
      <c r="MJ32" s="83">
        <v>119.0</v>
      </c>
      <c r="MK32" s="83">
        <v>0.0</v>
      </c>
      <c r="ML32" s="83">
        <v>44.0</v>
      </c>
      <c r="MM32" s="83">
        <v>43.0</v>
      </c>
      <c r="MN32" s="83">
        <v>5.0</v>
      </c>
      <c r="MO32" s="86"/>
      <c r="MP32" s="87"/>
      <c r="MQ32" s="87"/>
      <c r="MR32" s="87"/>
      <c r="MS32" s="87"/>
      <c r="MT32" s="83">
        <v>11.1</v>
      </c>
      <c r="MU32" s="83">
        <v>3.8</v>
      </c>
      <c r="MV32" s="83">
        <v>188.0</v>
      </c>
      <c r="MW32" s="83">
        <v>36.0</v>
      </c>
      <c r="MX32" s="83">
        <v>42.0</v>
      </c>
      <c r="MY32" s="88" t="s">
        <v>96</v>
      </c>
      <c r="MZ32" s="83">
        <v>2.0</v>
      </c>
      <c r="NA32" s="87"/>
      <c r="NB32" s="83">
        <v>23.4</v>
      </c>
      <c r="NC32" s="83">
        <v>8.6</v>
      </c>
      <c r="ND32" s="83">
        <v>420.0</v>
      </c>
      <c r="NE32" s="83">
        <v>35.0</v>
      </c>
      <c r="NF32" s="83">
        <v>44.0</v>
      </c>
      <c r="NG32" s="83">
        <v>44.0</v>
      </c>
      <c r="NH32" s="120">
        <v>7.0</v>
      </c>
      <c r="NI32" s="87"/>
      <c r="NJ32" s="83">
        <v>0.0</v>
      </c>
      <c r="NK32" s="83">
        <v>0.0</v>
      </c>
      <c r="NL32" s="83">
        <v>0.0</v>
      </c>
      <c r="NM32" s="83">
        <v>35.0</v>
      </c>
      <c r="NN32" s="83">
        <v>47.0</v>
      </c>
      <c r="NO32" s="83">
        <v>51.0</v>
      </c>
      <c r="NP32" s="83">
        <v>2.0</v>
      </c>
    </row>
    <row r="33" ht="14.25" customHeight="1">
      <c r="A33" s="49">
        <v>0.833333333333334</v>
      </c>
      <c r="B33" s="50"/>
      <c r="C33" s="51">
        <v>50.18</v>
      </c>
      <c r="D33" s="52">
        <v>338.0</v>
      </c>
      <c r="E33" s="53">
        <v>137.0</v>
      </c>
      <c r="F33" s="53">
        <v>37.0</v>
      </c>
      <c r="G33" s="53">
        <v>7.9</v>
      </c>
      <c r="H33" s="54"/>
      <c r="I33" s="53">
        <v>6.0</v>
      </c>
      <c r="J33" s="53">
        <v>53.0</v>
      </c>
      <c r="K33" s="53">
        <v>52.0</v>
      </c>
      <c r="L33" s="53">
        <v>136.0</v>
      </c>
      <c r="M33" s="53">
        <v>82.0</v>
      </c>
      <c r="N33" s="53">
        <v>20.5</v>
      </c>
      <c r="O33" s="54"/>
      <c r="P33" s="53">
        <v>6.0</v>
      </c>
      <c r="Q33" s="53">
        <v>57.0</v>
      </c>
      <c r="R33" s="53">
        <v>54.0</v>
      </c>
      <c r="S33" s="53">
        <v>340.8</v>
      </c>
      <c r="T33" s="53">
        <v>356.4</v>
      </c>
      <c r="U33" s="53">
        <v>209.8</v>
      </c>
      <c r="V33" s="54"/>
      <c r="W33" s="53">
        <v>336.8</v>
      </c>
      <c r="X33" s="53">
        <v>277.6</v>
      </c>
      <c r="Y33" s="53">
        <v>159.4</v>
      </c>
      <c r="Z33" s="54"/>
      <c r="AA33" s="53">
        <v>339.6</v>
      </c>
      <c r="AB33" s="53">
        <v>334.9</v>
      </c>
      <c r="AC33" s="53">
        <v>220.1</v>
      </c>
      <c r="AD33" s="54"/>
      <c r="AE33" s="53">
        <v>339.5</v>
      </c>
      <c r="AF33" s="53">
        <v>375.1</v>
      </c>
      <c r="AG33" s="53">
        <v>199.1</v>
      </c>
      <c r="AH33" s="54"/>
      <c r="AI33" s="53">
        <v>346.2</v>
      </c>
      <c r="AJ33" s="53">
        <v>427.0</v>
      </c>
      <c r="AK33" s="53">
        <v>267.9</v>
      </c>
      <c r="AL33" s="54"/>
      <c r="AM33" s="53">
        <v>338.4</v>
      </c>
      <c r="AN33" s="53">
        <v>444.1</v>
      </c>
      <c r="AO33" s="53">
        <v>250.0</v>
      </c>
      <c r="AP33" s="54"/>
      <c r="AQ33" s="53">
        <v>134.0</v>
      </c>
      <c r="AR33" s="54">
        <f t="shared" ref="AR33:AS33" si="63">F33</f>
        <v>37</v>
      </c>
      <c r="AS33" s="56">
        <f t="shared" si="63"/>
        <v>7.9</v>
      </c>
      <c r="AT33" s="54"/>
      <c r="AU33" s="53">
        <v>138.0</v>
      </c>
      <c r="AV33" s="54">
        <f t="shared" ref="AV33:AW33" si="64">M33</f>
        <v>82</v>
      </c>
      <c r="AW33" s="54">
        <f t="shared" si="64"/>
        <v>20.5</v>
      </c>
      <c r="AX33" s="54"/>
      <c r="AY33" s="53">
        <v>134.0</v>
      </c>
      <c r="AZ33" s="54"/>
      <c r="BA33" s="54"/>
      <c r="BB33" s="54"/>
      <c r="BC33" s="89"/>
      <c r="BD33" s="54"/>
      <c r="BE33" s="53">
        <v>32.0</v>
      </c>
      <c r="BF33" s="53">
        <v>16.0</v>
      </c>
      <c r="BG33" s="53">
        <v>0.8</v>
      </c>
      <c r="BH33" s="54"/>
      <c r="BI33" s="53">
        <v>22.0</v>
      </c>
      <c r="BJ33" s="53">
        <v>90.0</v>
      </c>
      <c r="BK33" s="53">
        <v>62.0</v>
      </c>
      <c r="BL33" s="89"/>
      <c r="BM33" s="58">
        <v>340.0</v>
      </c>
      <c r="BN33" s="58">
        <v>144.0</v>
      </c>
      <c r="BO33" s="58">
        <v>266.0</v>
      </c>
      <c r="BP33" s="59">
        <f>266/20</f>
        <v>13.3</v>
      </c>
      <c r="BQ33" s="59"/>
      <c r="BR33" s="58">
        <v>6.0</v>
      </c>
      <c r="BS33" s="58">
        <v>65.0</v>
      </c>
      <c r="BT33" s="58">
        <v>65.0</v>
      </c>
      <c r="BU33" s="59">
        <f t="shared" si="7"/>
        <v>340</v>
      </c>
      <c r="BV33" s="58">
        <v>352.0</v>
      </c>
      <c r="BW33" s="58">
        <v>205.0</v>
      </c>
      <c r="BX33" s="58">
        <v>32.0</v>
      </c>
      <c r="BY33" s="58">
        <v>333.0</v>
      </c>
      <c r="BZ33" s="58">
        <v>377.0</v>
      </c>
      <c r="CA33" s="58">
        <v>206.0</v>
      </c>
      <c r="CB33" s="58">
        <v>30.0</v>
      </c>
      <c r="CC33" s="58" t="s">
        <v>94</v>
      </c>
      <c r="CD33" s="58" t="s">
        <v>94</v>
      </c>
      <c r="CE33" s="58" t="s">
        <v>94</v>
      </c>
      <c r="CF33" s="58" t="s">
        <v>94</v>
      </c>
      <c r="CG33" s="58">
        <v>337.0</v>
      </c>
      <c r="CH33" s="58">
        <v>447.0</v>
      </c>
      <c r="CI33" s="58">
        <v>246.0</v>
      </c>
      <c r="CJ33" s="58">
        <v>17.0</v>
      </c>
      <c r="CK33" s="58">
        <v>350.0</v>
      </c>
      <c r="CL33" s="58">
        <v>260.0</v>
      </c>
      <c r="CM33" s="58">
        <v>143.0</v>
      </c>
      <c r="CN33" s="58">
        <v>9.0</v>
      </c>
      <c r="CO33" s="58">
        <v>330.0</v>
      </c>
      <c r="CP33" s="58">
        <v>274.0</v>
      </c>
      <c r="CQ33" s="58">
        <v>135.0</v>
      </c>
      <c r="CR33" s="58">
        <v>8.0</v>
      </c>
      <c r="CS33" s="58">
        <v>333.0</v>
      </c>
      <c r="CT33" s="58">
        <v>251.0</v>
      </c>
      <c r="CU33" s="58">
        <v>161.0</v>
      </c>
      <c r="CV33" s="58">
        <v>64.0</v>
      </c>
      <c r="CW33" s="58">
        <v>336.0</v>
      </c>
      <c r="CX33" s="58">
        <v>220.0</v>
      </c>
      <c r="CY33" s="58">
        <v>105.0</v>
      </c>
      <c r="CZ33" s="58">
        <v>62.0</v>
      </c>
      <c r="DA33" s="58">
        <v>322.0</v>
      </c>
      <c r="DB33" s="58">
        <v>224.0</v>
      </c>
      <c r="DC33" s="58">
        <v>105.0</v>
      </c>
      <c r="DD33" s="58">
        <v>60.0</v>
      </c>
      <c r="DE33" s="58">
        <v>144.0</v>
      </c>
      <c r="DF33" s="58">
        <v>35.0</v>
      </c>
      <c r="DG33" s="58">
        <v>266.0</v>
      </c>
      <c r="DH33" s="59">
        <f>266/20</f>
        <v>13.3</v>
      </c>
      <c r="DI33" s="59"/>
      <c r="DJ33" s="58">
        <v>7.0</v>
      </c>
      <c r="DK33" s="58">
        <v>60.0</v>
      </c>
      <c r="DL33" s="58">
        <v>57.0</v>
      </c>
      <c r="DM33" s="89"/>
      <c r="DN33" s="61">
        <v>337.0</v>
      </c>
      <c r="DO33" s="61">
        <v>139.0</v>
      </c>
      <c r="DP33" s="61">
        <v>49.32</v>
      </c>
      <c r="DQ33" s="61">
        <v>27.2</v>
      </c>
      <c r="DR33" s="61">
        <v>8.21</v>
      </c>
      <c r="DS33" s="61">
        <v>8.0</v>
      </c>
      <c r="DT33" s="61">
        <v>44.0</v>
      </c>
      <c r="DU33" s="61">
        <v>49.7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339.0</v>
      </c>
      <c r="EF33" s="226">
        <v>136.0</v>
      </c>
      <c r="EG33" s="226">
        <v>73.0</v>
      </c>
      <c r="EH33" s="226">
        <v>3.0</v>
      </c>
      <c r="EI33" s="64"/>
      <c r="EJ33" s="226">
        <v>9.0</v>
      </c>
      <c r="EK33" s="226">
        <v>51.0</v>
      </c>
      <c r="EL33" s="226">
        <v>53.0</v>
      </c>
      <c r="EM33" s="226">
        <v>136.0</v>
      </c>
      <c r="EN33" s="226">
        <v>80.0</v>
      </c>
      <c r="EO33" s="226">
        <v>3.6</v>
      </c>
      <c r="EP33" s="64"/>
      <c r="EQ33" s="226">
        <v>9.0</v>
      </c>
      <c r="ER33" s="226">
        <v>51.0</v>
      </c>
      <c r="ES33" s="226">
        <v>54.0</v>
      </c>
      <c r="ET33" s="226">
        <v>338.0</v>
      </c>
      <c r="EU33" s="226">
        <v>0.0</v>
      </c>
      <c r="EV33" s="226">
        <v>0.0</v>
      </c>
      <c r="EW33" s="226">
        <v>0.0</v>
      </c>
      <c r="EX33" s="226">
        <v>336.0</v>
      </c>
      <c r="EY33" s="226">
        <v>274.0</v>
      </c>
      <c r="EZ33" s="226">
        <v>158.1</v>
      </c>
      <c r="FA33" s="226">
        <v>4.4</v>
      </c>
      <c r="FB33" s="226">
        <v>337.0</v>
      </c>
      <c r="FC33" s="226">
        <v>273.0</v>
      </c>
      <c r="FD33" s="226">
        <v>157.5</v>
      </c>
      <c r="FE33" s="226">
        <v>-0.8</v>
      </c>
      <c r="FF33" s="226">
        <v>336.0</v>
      </c>
      <c r="FG33" s="226">
        <v>0.0</v>
      </c>
      <c r="FH33" s="226">
        <v>0.0</v>
      </c>
      <c r="FI33" s="226">
        <v>0.0</v>
      </c>
      <c r="FJ33" s="226">
        <v>339.0</v>
      </c>
      <c r="FK33" s="226">
        <v>262.0</v>
      </c>
      <c r="FL33" s="226">
        <v>150.2</v>
      </c>
      <c r="FM33" s="64"/>
      <c r="FN33" s="226">
        <v>339.0</v>
      </c>
      <c r="FO33" s="226">
        <v>240.0</v>
      </c>
      <c r="FP33" s="226">
        <v>150.6</v>
      </c>
      <c r="FQ33" s="226">
        <v>10.2</v>
      </c>
      <c r="FR33" s="226">
        <v>136.0</v>
      </c>
      <c r="FS33" s="64"/>
      <c r="FT33" s="226">
        <v>13.84</v>
      </c>
      <c r="FU33" s="64"/>
      <c r="FV33" s="226">
        <v>136.0</v>
      </c>
      <c r="FW33" s="64"/>
      <c r="FX33" s="64"/>
      <c r="FY33" s="64"/>
      <c r="FZ33" s="89"/>
      <c r="GA33" s="65">
        <v>338.0</v>
      </c>
      <c r="GB33" s="66">
        <v>427.02</v>
      </c>
      <c r="GC33" s="66">
        <v>262.08</v>
      </c>
      <c r="GD33" s="66">
        <v>20.1</v>
      </c>
      <c r="GE33" s="66">
        <v>338.0</v>
      </c>
      <c r="GF33" s="66">
        <v>449.94</v>
      </c>
      <c r="GG33" s="66">
        <v>258.48</v>
      </c>
      <c r="GH33" s="66">
        <v>23.95</v>
      </c>
      <c r="GI33" s="66">
        <v>338.0</v>
      </c>
      <c r="GJ33" s="66">
        <v>267.58</v>
      </c>
      <c r="GK33" s="66">
        <v>152.52</v>
      </c>
      <c r="GL33" s="66">
        <v>13.99</v>
      </c>
      <c r="GM33" s="66">
        <v>338.0</v>
      </c>
      <c r="GN33" s="66">
        <v>245.89</v>
      </c>
      <c r="GO33" s="66">
        <v>151.85</v>
      </c>
      <c r="GP33" s="66">
        <v>23.12</v>
      </c>
      <c r="GQ33" s="66">
        <v>338.0</v>
      </c>
      <c r="GR33" s="66">
        <v>162.81</v>
      </c>
      <c r="GS33" s="66">
        <v>102.02</v>
      </c>
      <c r="GT33" s="66">
        <v>0.0</v>
      </c>
      <c r="GU33" s="66">
        <v>338.0</v>
      </c>
      <c r="GV33" s="66">
        <v>180.1</v>
      </c>
      <c r="GW33" s="66">
        <v>103.52</v>
      </c>
      <c r="GX33" s="66">
        <v>0.0</v>
      </c>
      <c r="GY33" s="89"/>
      <c r="GZ33" s="98" t="s">
        <v>91</v>
      </c>
      <c r="HA33" s="99" t="s">
        <v>92</v>
      </c>
      <c r="HB33" s="98">
        <v>125.0</v>
      </c>
      <c r="HC33" s="98">
        <v>6.25</v>
      </c>
      <c r="HD33" s="98">
        <v>2.5</v>
      </c>
      <c r="HE33" s="98">
        <v>8.0</v>
      </c>
      <c r="HF33" s="99">
        <v>60.0</v>
      </c>
      <c r="HG33" s="99">
        <v>58.0</v>
      </c>
      <c r="HH33" s="98" t="s">
        <v>91</v>
      </c>
      <c r="HI33" s="99" t="s">
        <v>92</v>
      </c>
      <c r="HJ33" s="98">
        <v>58.0</v>
      </c>
      <c r="HK33" s="98">
        <v>2.9</v>
      </c>
      <c r="HL33" s="98">
        <v>1.16</v>
      </c>
      <c r="HM33" s="98">
        <v>5.0</v>
      </c>
      <c r="HN33" s="99">
        <v>58.0</v>
      </c>
      <c r="HO33" s="99">
        <v>58.0</v>
      </c>
      <c r="HP33" s="98" t="s">
        <v>91</v>
      </c>
      <c r="HQ33" s="99" t="s">
        <v>92</v>
      </c>
      <c r="HR33" s="98">
        <v>100.0</v>
      </c>
      <c r="HS33" s="98">
        <v>5.0</v>
      </c>
      <c r="HT33" s="98">
        <v>2.5</v>
      </c>
      <c r="HU33" s="98">
        <v>7.0</v>
      </c>
      <c r="HV33" s="99">
        <v>60.0</v>
      </c>
      <c r="HW33" s="99">
        <v>60.0</v>
      </c>
      <c r="HX33" s="89"/>
      <c r="HY33" s="147">
        <v>134.0</v>
      </c>
      <c r="HZ33" s="147">
        <v>33.0</v>
      </c>
      <c r="IA33" s="147">
        <v>120.0</v>
      </c>
      <c r="IB33" s="147">
        <v>6.0</v>
      </c>
      <c r="IC33" s="148"/>
      <c r="ID33" s="147">
        <v>2.0</v>
      </c>
      <c r="IE33" s="147">
        <v>68.0</v>
      </c>
      <c r="IF33" s="147">
        <v>48.0</v>
      </c>
      <c r="IG33" s="89"/>
      <c r="IH33" s="75">
        <v>136.0</v>
      </c>
      <c r="II33" s="75">
        <v>33.4</v>
      </c>
      <c r="IJ33" s="75">
        <v>151.0</v>
      </c>
      <c r="IK33" s="75">
        <v>7.5</v>
      </c>
      <c r="IL33" s="75">
        <v>8.5</v>
      </c>
      <c r="IM33" s="75">
        <v>6.0</v>
      </c>
      <c r="IN33" s="75">
        <v>52.0</v>
      </c>
      <c r="IO33" s="75">
        <v>50.0</v>
      </c>
      <c r="IP33" s="75">
        <v>136.0</v>
      </c>
      <c r="IQ33" s="75">
        <v>33.4</v>
      </c>
      <c r="IR33" s="75">
        <v>84.0</v>
      </c>
      <c r="IS33" s="75">
        <v>4.5</v>
      </c>
      <c r="IT33" s="75">
        <v>4.7</v>
      </c>
      <c r="IU33" s="75">
        <v>12.0</v>
      </c>
      <c r="IV33" s="75">
        <v>55.0</v>
      </c>
      <c r="IW33" s="75">
        <v>53.0</v>
      </c>
      <c r="IX33" s="89"/>
      <c r="IY33" s="76">
        <v>138.98</v>
      </c>
      <c r="IZ33" s="76">
        <v>34.57</v>
      </c>
      <c r="JA33" s="76">
        <v>409.62</v>
      </c>
      <c r="JB33" s="76">
        <v>20.48</v>
      </c>
      <c r="JC33" s="76">
        <v>9.07</v>
      </c>
      <c r="JD33" s="76">
        <v>3.0</v>
      </c>
      <c r="JE33" s="76">
        <v>71.71</v>
      </c>
      <c r="JF33" s="76">
        <v>50.47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137.0</v>
      </c>
      <c r="JQ33" s="78">
        <v>32.2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43.0</v>
      </c>
      <c r="JW33" s="78">
        <v>42.0</v>
      </c>
      <c r="JX33" s="78">
        <v>137.0</v>
      </c>
      <c r="JY33" s="78">
        <v>34.2</v>
      </c>
      <c r="JZ33" s="78">
        <v>64.0</v>
      </c>
      <c r="KA33" s="78">
        <v>3.3</v>
      </c>
      <c r="KB33" s="78">
        <v>1.1</v>
      </c>
      <c r="KC33" s="150">
        <v>2.0</v>
      </c>
      <c r="KD33" s="78">
        <v>50.0</v>
      </c>
      <c r="KE33" s="78">
        <v>50.0</v>
      </c>
      <c r="KF33" s="89"/>
      <c r="KG33" s="79">
        <v>137.0</v>
      </c>
      <c r="KH33" s="238">
        <v>33.0</v>
      </c>
      <c r="KI33" s="238">
        <v>85.0</v>
      </c>
      <c r="KJ33" s="238">
        <v>4.5</v>
      </c>
      <c r="KK33" s="79"/>
      <c r="KL33" s="79">
        <v>1.0</v>
      </c>
      <c r="KM33" s="79">
        <v>52.0</v>
      </c>
      <c r="KN33" s="79">
        <v>52.0</v>
      </c>
      <c r="KO33" s="79">
        <v>137.0</v>
      </c>
      <c r="KP33" s="235">
        <v>33.0</v>
      </c>
      <c r="KQ33" s="235" t="s">
        <v>98</v>
      </c>
      <c r="KR33" s="235" t="s">
        <v>98</v>
      </c>
      <c r="KS33" s="79"/>
      <c r="KT33" s="79">
        <v>1.0</v>
      </c>
      <c r="KU33" s="79">
        <v>52.0</v>
      </c>
      <c r="KV33" s="79">
        <v>48.0</v>
      </c>
      <c r="KW33" s="89"/>
      <c r="KX33" s="81">
        <v>130.0</v>
      </c>
      <c r="KY33" s="81">
        <v>33.0</v>
      </c>
      <c r="KZ33" s="81">
        <v>373.0</v>
      </c>
      <c r="LA33" s="81">
        <v>18.3</v>
      </c>
      <c r="LB33" s="81">
        <v>0.0</v>
      </c>
      <c r="LC33" s="81">
        <v>3.0</v>
      </c>
      <c r="LD33" s="81">
        <v>54.0</v>
      </c>
      <c r="LE33" s="81">
        <v>54.0</v>
      </c>
      <c r="LF33" s="81">
        <v>130.0</v>
      </c>
      <c r="LG33" s="81">
        <v>33.0</v>
      </c>
      <c r="LH33" s="81">
        <v>145.0</v>
      </c>
      <c r="LI33" s="81">
        <v>7.1</v>
      </c>
      <c r="LJ33" s="81">
        <v>0.0</v>
      </c>
      <c r="LK33" s="81">
        <v>5.0</v>
      </c>
      <c r="LL33" s="81">
        <v>54.0</v>
      </c>
      <c r="LM33" s="81">
        <v>54.0</v>
      </c>
      <c r="LN33" s="89"/>
      <c r="LO33" s="82">
        <v>333.0</v>
      </c>
      <c r="LP33" s="82">
        <v>206.0</v>
      </c>
      <c r="LQ33" s="82">
        <v>169.0</v>
      </c>
      <c r="LR33" s="82">
        <v>67.0</v>
      </c>
      <c r="LS33" s="82">
        <v>332.0</v>
      </c>
      <c r="LT33" s="83">
        <v>56.0</v>
      </c>
      <c r="LU33" s="83">
        <v>7.3</v>
      </c>
      <c r="LV33" s="83">
        <v>135.0</v>
      </c>
      <c r="LW33" s="83">
        <v>103.0</v>
      </c>
      <c r="LX33" s="83">
        <v>56.0</v>
      </c>
      <c r="LY33" s="83">
        <v>52.0</v>
      </c>
      <c r="LZ33" s="83">
        <v>12.0</v>
      </c>
      <c r="MA33" s="83">
        <v>113.0</v>
      </c>
      <c r="MB33" s="83">
        <v>10.0</v>
      </c>
      <c r="MC33" s="83">
        <v>139.0</v>
      </c>
      <c r="MD33" s="83">
        <v>103.0</v>
      </c>
      <c r="ME33" s="83">
        <v>79.0</v>
      </c>
      <c r="MF33" s="83">
        <v>62.0</v>
      </c>
      <c r="MG33" s="83">
        <v>14.0</v>
      </c>
      <c r="MH33" s="83">
        <v>0.0</v>
      </c>
      <c r="MI33" s="83">
        <v>0.0</v>
      </c>
      <c r="MJ33" s="83">
        <v>119.0</v>
      </c>
      <c r="MK33" s="83">
        <v>0.0</v>
      </c>
      <c r="ML33" s="83">
        <v>44.0</v>
      </c>
      <c r="MM33" s="83">
        <v>43.0</v>
      </c>
      <c r="MN33" s="83">
        <v>5.0</v>
      </c>
      <c r="MO33" s="86"/>
      <c r="MP33" s="87"/>
      <c r="MQ33" s="87"/>
      <c r="MR33" s="87"/>
      <c r="MS33" s="87"/>
      <c r="MT33" s="83">
        <v>11.2</v>
      </c>
      <c r="MU33" s="83">
        <v>3.8</v>
      </c>
      <c r="MV33" s="83">
        <v>187.0</v>
      </c>
      <c r="MW33" s="83">
        <v>36.0</v>
      </c>
      <c r="MX33" s="83">
        <v>42.0</v>
      </c>
      <c r="MY33" s="88" t="s">
        <v>96</v>
      </c>
      <c r="MZ33" s="83">
        <v>2.0</v>
      </c>
      <c r="NA33" s="87"/>
      <c r="NB33" s="83">
        <v>17.0</v>
      </c>
      <c r="NC33" s="83">
        <v>6.0</v>
      </c>
      <c r="ND33" s="83">
        <v>303.0</v>
      </c>
      <c r="NE33" s="83">
        <v>35.0</v>
      </c>
      <c r="NF33" s="83">
        <v>44.0</v>
      </c>
      <c r="NG33" s="83">
        <v>44.0</v>
      </c>
      <c r="NH33" s="120">
        <v>7.0</v>
      </c>
      <c r="NI33" s="87"/>
      <c r="NJ33" s="83">
        <v>0.0</v>
      </c>
      <c r="NK33" s="83">
        <v>0.0</v>
      </c>
      <c r="NL33" s="83">
        <v>0.0</v>
      </c>
      <c r="NM33" s="83">
        <v>35.0</v>
      </c>
      <c r="NN33" s="83">
        <v>47.0</v>
      </c>
      <c r="NO33" s="83">
        <v>51.0</v>
      </c>
      <c r="NP33" s="83">
        <v>2.0</v>
      </c>
    </row>
    <row r="34" ht="14.25" customHeight="1">
      <c r="A34" s="49">
        <v>0.875</v>
      </c>
      <c r="B34" s="50"/>
      <c r="C34" s="51">
        <v>50.07</v>
      </c>
      <c r="D34" s="52">
        <v>331.0</v>
      </c>
      <c r="E34" s="53">
        <v>133.0</v>
      </c>
      <c r="F34" s="53">
        <v>74.0</v>
      </c>
      <c r="G34" s="53">
        <v>16.2</v>
      </c>
      <c r="H34" s="54"/>
      <c r="I34" s="53">
        <v>6.0</v>
      </c>
      <c r="J34" s="53">
        <v>52.0</v>
      </c>
      <c r="K34" s="53">
        <v>50.0</v>
      </c>
      <c r="L34" s="53">
        <v>138.0</v>
      </c>
      <c r="M34" s="53">
        <v>72.0</v>
      </c>
      <c r="N34" s="53">
        <v>17.6</v>
      </c>
      <c r="O34" s="54"/>
      <c r="P34" s="53">
        <v>6.0</v>
      </c>
      <c r="Q34" s="53">
        <v>57.0</v>
      </c>
      <c r="R34" s="53">
        <v>52.0</v>
      </c>
      <c r="S34" s="53">
        <v>338.3</v>
      </c>
      <c r="T34" s="53">
        <v>340.5</v>
      </c>
      <c r="U34" s="53">
        <v>202.3</v>
      </c>
      <c r="V34" s="54"/>
      <c r="W34" s="53">
        <v>334.5</v>
      </c>
      <c r="X34" s="53">
        <v>260.6</v>
      </c>
      <c r="Y34" s="53">
        <v>145.7</v>
      </c>
      <c r="Z34" s="54"/>
      <c r="AA34" s="53">
        <v>338.5</v>
      </c>
      <c r="AB34" s="53">
        <v>364.3</v>
      </c>
      <c r="AC34" s="53">
        <v>236.4</v>
      </c>
      <c r="AD34" s="54"/>
      <c r="AE34" s="53">
        <v>338.1</v>
      </c>
      <c r="AF34" s="53">
        <v>407.1</v>
      </c>
      <c r="AG34" s="53">
        <v>114.7</v>
      </c>
      <c r="AH34" s="54"/>
      <c r="AI34" s="53">
        <v>345.7</v>
      </c>
      <c r="AJ34" s="53">
        <v>448.2</v>
      </c>
      <c r="AK34" s="53">
        <v>280.5</v>
      </c>
      <c r="AL34" s="54"/>
      <c r="AM34" s="53">
        <v>336.7</v>
      </c>
      <c r="AN34" s="53">
        <v>477.3</v>
      </c>
      <c r="AO34" s="53">
        <v>266.6</v>
      </c>
      <c r="AP34" s="54"/>
      <c r="AQ34" s="182">
        <f t="shared" ref="AQ34:AS34" si="65">E34</f>
        <v>133</v>
      </c>
      <c r="AR34" s="54">
        <f t="shared" si="65"/>
        <v>74</v>
      </c>
      <c r="AS34" s="56">
        <f t="shared" si="65"/>
        <v>16.2</v>
      </c>
      <c r="AT34" s="54"/>
      <c r="AU34" s="54">
        <f t="shared" ref="AU34:AW34" si="66">L34</f>
        <v>138</v>
      </c>
      <c r="AV34" s="54">
        <f t="shared" si="66"/>
        <v>72</v>
      </c>
      <c r="AW34" s="54">
        <f t="shared" si="66"/>
        <v>17.6</v>
      </c>
      <c r="AX34" s="54"/>
      <c r="AY34" s="182">
        <f t="shared" ref="AY34:AY36" si="70">E34</f>
        <v>133</v>
      </c>
      <c r="AZ34" s="54"/>
      <c r="BA34" s="54"/>
      <c r="BB34" s="54"/>
      <c r="BC34" s="89"/>
      <c r="BD34" s="54"/>
      <c r="BE34" s="53">
        <v>32.0</v>
      </c>
      <c r="BF34" s="53">
        <v>14.0</v>
      </c>
      <c r="BG34" s="53">
        <v>0.7</v>
      </c>
      <c r="BH34" s="54"/>
      <c r="BI34" s="53">
        <v>22.0</v>
      </c>
      <c r="BJ34" s="53">
        <v>90.0</v>
      </c>
      <c r="BK34" s="53">
        <v>60.0</v>
      </c>
      <c r="BL34" s="89"/>
      <c r="BM34" s="58">
        <v>339.0</v>
      </c>
      <c r="BN34" s="58">
        <v>144.0</v>
      </c>
      <c r="BO34" s="58">
        <v>339.0</v>
      </c>
      <c r="BP34" s="58">
        <v>17.0</v>
      </c>
      <c r="BQ34" s="59"/>
      <c r="BR34" s="58">
        <v>6.0</v>
      </c>
      <c r="BS34" s="58">
        <v>65.0</v>
      </c>
      <c r="BT34" s="58">
        <v>65.0</v>
      </c>
      <c r="BU34" s="59">
        <f t="shared" si="7"/>
        <v>339</v>
      </c>
      <c r="BV34" s="58">
        <v>351.0</v>
      </c>
      <c r="BW34" s="58">
        <v>204.0</v>
      </c>
      <c r="BX34" s="58">
        <v>26.0</v>
      </c>
      <c r="BY34" s="58">
        <v>332.0</v>
      </c>
      <c r="BZ34" s="58">
        <v>375.0</v>
      </c>
      <c r="CA34" s="58">
        <v>207.0</v>
      </c>
      <c r="CB34" s="58">
        <v>23.0</v>
      </c>
      <c r="CC34" s="58" t="s">
        <v>94</v>
      </c>
      <c r="CD34" s="58" t="s">
        <v>94</v>
      </c>
      <c r="CE34" s="58" t="s">
        <v>94</v>
      </c>
      <c r="CF34" s="58" t="s">
        <v>94</v>
      </c>
      <c r="CG34" s="58">
        <v>336.0</v>
      </c>
      <c r="CH34" s="58">
        <v>477.0</v>
      </c>
      <c r="CI34" s="58">
        <v>264.0</v>
      </c>
      <c r="CJ34" s="58">
        <v>13.0</v>
      </c>
      <c r="CK34" s="58">
        <v>349.0</v>
      </c>
      <c r="CL34" s="58">
        <v>249.0</v>
      </c>
      <c r="CM34" s="58">
        <v>136.0</v>
      </c>
      <c r="CN34" s="58">
        <v>9.0</v>
      </c>
      <c r="CO34" s="58">
        <v>329.0</v>
      </c>
      <c r="CP34" s="58">
        <v>258.0</v>
      </c>
      <c r="CQ34" s="58">
        <v>127.0</v>
      </c>
      <c r="CR34" s="58">
        <v>9.0</v>
      </c>
      <c r="CS34" s="58">
        <v>333.0</v>
      </c>
      <c r="CT34" s="58">
        <v>253.0</v>
      </c>
      <c r="CU34" s="58">
        <v>160.0</v>
      </c>
      <c r="CV34" s="58">
        <v>68.0</v>
      </c>
      <c r="CW34" s="58">
        <v>335.0</v>
      </c>
      <c r="CX34" s="58">
        <v>244.0</v>
      </c>
      <c r="CY34" s="58">
        <v>124.0</v>
      </c>
      <c r="CZ34" s="58">
        <v>63.0</v>
      </c>
      <c r="DA34" s="58">
        <v>322.0</v>
      </c>
      <c r="DB34" s="58">
        <v>247.0</v>
      </c>
      <c r="DC34" s="58">
        <v>124.0</v>
      </c>
      <c r="DD34" s="58">
        <v>50.0</v>
      </c>
      <c r="DE34" s="59">
        <f t="shared" ref="DE34:DE37" si="71">BN34</f>
        <v>144</v>
      </c>
      <c r="DF34" s="58">
        <v>35.0</v>
      </c>
      <c r="DG34" s="59">
        <f t="shared" ref="DG34:DH34" si="67">BO34</f>
        <v>339</v>
      </c>
      <c r="DH34" s="59">
        <f t="shared" si="67"/>
        <v>17</v>
      </c>
      <c r="DI34" s="59"/>
      <c r="DJ34" s="58">
        <v>7.0</v>
      </c>
      <c r="DK34" s="58">
        <v>60.0</v>
      </c>
      <c r="DL34" s="58">
        <v>57.0</v>
      </c>
      <c r="DM34" s="89"/>
      <c r="DN34" s="61">
        <v>336.0</v>
      </c>
      <c r="DO34" s="61">
        <v>139.0</v>
      </c>
      <c r="DP34" s="61">
        <v>38.97</v>
      </c>
      <c r="DQ34" s="61">
        <v>21.7</v>
      </c>
      <c r="DR34" s="61">
        <v>5.76</v>
      </c>
      <c r="DS34" s="61">
        <v>8.0</v>
      </c>
      <c r="DT34" s="61">
        <v>47.0</v>
      </c>
      <c r="DU34" s="61">
        <v>50.2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336.0</v>
      </c>
      <c r="EF34" s="226">
        <v>135.0</v>
      </c>
      <c r="EG34" s="226">
        <v>72.0</v>
      </c>
      <c r="EH34" s="226">
        <v>2.9</v>
      </c>
      <c r="EI34" s="64"/>
      <c r="EJ34" s="226">
        <v>9.0</v>
      </c>
      <c r="EK34" s="226">
        <v>50.0</v>
      </c>
      <c r="EL34" s="226">
        <v>52.0</v>
      </c>
      <c r="EM34" s="226">
        <v>135.0</v>
      </c>
      <c r="EN34" s="226">
        <v>80.0</v>
      </c>
      <c r="EO34" s="226">
        <v>3.6</v>
      </c>
      <c r="EP34" s="64"/>
      <c r="EQ34" s="226">
        <v>9.0</v>
      </c>
      <c r="ER34" s="226">
        <v>50.0</v>
      </c>
      <c r="ES34" s="226">
        <v>53.0</v>
      </c>
      <c r="ET34" s="226">
        <v>334.0</v>
      </c>
      <c r="EU34" s="226">
        <v>0.0</v>
      </c>
      <c r="EV34" s="226">
        <v>0.0</v>
      </c>
      <c r="EW34" s="226">
        <v>0.0</v>
      </c>
      <c r="EX34" s="226">
        <v>333.0</v>
      </c>
      <c r="EY34" s="226">
        <v>279.0</v>
      </c>
      <c r="EZ34" s="226">
        <v>159.1</v>
      </c>
      <c r="FA34" s="226">
        <v>4.0</v>
      </c>
      <c r="FB34" s="226">
        <v>333.0</v>
      </c>
      <c r="FC34" s="226">
        <v>278.0</v>
      </c>
      <c r="FD34" s="226">
        <v>158.7</v>
      </c>
      <c r="FE34" s="226">
        <v>-1.2</v>
      </c>
      <c r="FF34" s="226">
        <v>332.0</v>
      </c>
      <c r="FG34" s="226">
        <v>0.0</v>
      </c>
      <c r="FH34" s="226">
        <v>0.0</v>
      </c>
      <c r="FI34" s="226">
        <v>0.0</v>
      </c>
      <c r="FJ34" s="226">
        <v>336.0</v>
      </c>
      <c r="FK34" s="226">
        <v>263.0</v>
      </c>
      <c r="FL34" s="226">
        <v>149.6</v>
      </c>
      <c r="FM34" s="64"/>
      <c r="FN34" s="226">
        <v>336.0</v>
      </c>
      <c r="FO34" s="226">
        <v>279.0</v>
      </c>
      <c r="FP34" s="226">
        <v>149.8</v>
      </c>
      <c r="FQ34" s="226">
        <v>9.2</v>
      </c>
      <c r="FR34" s="226">
        <v>135.0</v>
      </c>
      <c r="FS34" s="64"/>
      <c r="FT34" s="226">
        <v>17.32</v>
      </c>
      <c r="FU34" s="64"/>
      <c r="FV34" s="226">
        <v>135.0</v>
      </c>
      <c r="FW34" s="64"/>
      <c r="FX34" s="64"/>
      <c r="FY34" s="64"/>
      <c r="FZ34" s="89"/>
      <c r="GA34" s="65">
        <v>335.0</v>
      </c>
      <c r="GB34" s="66">
        <v>454.13</v>
      </c>
      <c r="GC34" s="66">
        <v>277.07</v>
      </c>
      <c r="GD34" s="66">
        <v>23.7</v>
      </c>
      <c r="GE34" s="66">
        <v>335.0</v>
      </c>
      <c r="GF34" s="66">
        <v>482.12</v>
      </c>
      <c r="GG34" s="66">
        <v>274.22</v>
      </c>
      <c r="GH34" s="66">
        <v>28.14</v>
      </c>
      <c r="GI34" s="66">
        <v>335.0</v>
      </c>
      <c r="GJ34" s="66">
        <v>264.07</v>
      </c>
      <c r="GK34" s="66">
        <v>-148.67</v>
      </c>
      <c r="GL34" s="66">
        <v>-13.65</v>
      </c>
      <c r="GM34" s="66">
        <v>335.0</v>
      </c>
      <c r="GN34" s="66">
        <v>241.2</v>
      </c>
      <c r="GO34" s="66">
        <v>-148.33</v>
      </c>
      <c r="GP34" s="66">
        <v>-21.78</v>
      </c>
      <c r="GQ34" s="66">
        <v>335.0</v>
      </c>
      <c r="GR34" s="66">
        <v>206.91</v>
      </c>
      <c r="GS34" s="66">
        <v>-128.57</v>
      </c>
      <c r="GT34" s="66">
        <v>-9.3</v>
      </c>
      <c r="GU34" s="66">
        <v>334.0</v>
      </c>
      <c r="GV34" s="66">
        <v>226.84</v>
      </c>
      <c r="GW34" s="66">
        <v>-127.56</v>
      </c>
      <c r="GX34" s="66">
        <v>-11.47</v>
      </c>
      <c r="GY34" s="89"/>
      <c r="GZ34" s="98" t="s">
        <v>91</v>
      </c>
      <c r="HA34" s="99" t="s">
        <v>92</v>
      </c>
      <c r="HB34" s="98">
        <v>124.0</v>
      </c>
      <c r="HC34" s="98">
        <v>6.2</v>
      </c>
      <c r="HD34" s="98">
        <v>2.48</v>
      </c>
      <c r="HE34" s="98">
        <v>8.0</v>
      </c>
      <c r="HF34" s="99">
        <v>60.0</v>
      </c>
      <c r="HG34" s="99">
        <v>58.0</v>
      </c>
      <c r="HH34" s="98" t="s">
        <v>91</v>
      </c>
      <c r="HI34" s="99" t="s">
        <v>92</v>
      </c>
      <c r="HJ34" s="98">
        <v>222.0</v>
      </c>
      <c r="HK34" s="98">
        <v>11.1</v>
      </c>
      <c r="HL34" s="98">
        <v>4.44</v>
      </c>
      <c r="HM34" s="98">
        <v>5.0</v>
      </c>
      <c r="HN34" s="99">
        <v>58.0</v>
      </c>
      <c r="HO34" s="99">
        <v>58.0</v>
      </c>
      <c r="HP34" s="98" t="s">
        <v>91</v>
      </c>
      <c r="HQ34" s="99" t="s">
        <v>92</v>
      </c>
      <c r="HR34" s="98">
        <v>99.0</v>
      </c>
      <c r="HS34" s="98">
        <v>4.95</v>
      </c>
      <c r="HT34" s="98">
        <v>2.475</v>
      </c>
      <c r="HU34" s="98">
        <v>7.0</v>
      </c>
      <c r="HV34" s="99">
        <v>60.0</v>
      </c>
      <c r="HW34" s="99">
        <v>60.0</v>
      </c>
      <c r="HX34" s="89"/>
      <c r="HY34" s="147">
        <v>133.0</v>
      </c>
      <c r="HZ34" s="147">
        <v>33.0</v>
      </c>
      <c r="IA34" s="147">
        <v>124.0</v>
      </c>
      <c r="IB34" s="147">
        <v>6.2</v>
      </c>
      <c r="IC34" s="148"/>
      <c r="ID34" s="147">
        <v>2.0</v>
      </c>
      <c r="IE34" s="147">
        <v>68.0</v>
      </c>
      <c r="IF34" s="147">
        <v>48.0</v>
      </c>
      <c r="IG34" s="89"/>
      <c r="IH34" s="75">
        <v>137.0</v>
      </c>
      <c r="II34" s="75">
        <v>33.2</v>
      </c>
      <c r="IJ34" s="75">
        <v>188.0</v>
      </c>
      <c r="IK34" s="75">
        <v>9.6</v>
      </c>
      <c r="IL34" s="75">
        <v>10.5</v>
      </c>
      <c r="IM34" s="75">
        <v>6.0</v>
      </c>
      <c r="IN34" s="75">
        <v>52.0</v>
      </c>
      <c r="IO34" s="75">
        <v>50.0</v>
      </c>
      <c r="IP34" s="75">
        <v>137.0</v>
      </c>
      <c r="IQ34" s="75">
        <v>33.4</v>
      </c>
      <c r="IR34" s="75">
        <v>4.0</v>
      </c>
      <c r="IS34" s="75">
        <v>0.2</v>
      </c>
      <c r="IT34" s="75">
        <v>0.3</v>
      </c>
      <c r="IU34" s="75">
        <v>12.0</v>
      </c>
      <c r="IV34" s="75">
        <v>55.0</v>
      </c>
      <c r="IW34" s="75">
        <v>53.0</v>
      </c>
      <c r="IX34" s="89"/>
      <c r="IY34" s="76">
        <v>138.92</v>
      </c>
      <c r="IZ34" s="76">
        <v>34.6</v>
      </c>
      <c r="JA34" s="76">
        <v>385.36</v>
      </c>
      <c r="JB34" s="76">
        <v>19.26</v>
      </c>
      <c r="JC34" s="76">
        <v>6.69</v>
      </c>
      <c r="JD34" s="76">
        <v>3.0</v>
      </c>
      <c r="JE34" s="76">
        <v>68.39</v>
      </c>
      <c r="JF34" s="76">
        <v>51.3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135.0</v>
      </c>
      <c r="JQ34" s="78">
        <v>32.0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43.0</v>
      </c>
      <c r="JW34" s="78">
        <v>42.0</v>
      </c>
      <c r="JX34" s="78">
        <v>135.0</v>
      </c>
      <c r="JY34" s="78">
        <v>33.6</v>
      </c>
      <c r="JZ34" s="78">
        <v>120.0</v>
      </c>
      <c r="KA34" s="78">
        <v>6.6</v>
      </c>
      <c r="KB34" s="78">
        <v>2.1</v>
      </c>
      <c r="KC34" s="150">
        <v>2.0</v>
      </c>
      <c r="KD34" s="78">
        <v>50.0</v>
      </c>
      <c r="KE34" s="78">
        <v>49.0</v>
      </c>
      <c r="KF34" s="89"/>
      <c r="KG34" s="79">
        <v>136.0</v>
      </c>
      <c r="KH34" s="238">
        <v>33.0</v>
      </c>
      <c r="KI34" s="238">
        <v>86.0</v>
      </c>
      <c r="KJ34" s="238">
        <v>4.6</v>
      </c>
      <c r="KK34" s="79"/>
      <c r="KL34" s="79">
        <v>1.0</v>
      </c>
      <c r="KM34" s="79">
        <v>52.0</v>
      </c>
      <c r="KN34" s="79">
        <v>52.0</v>
      </c>
      <c r="KO34" s="79">
        <v>136.0</v>
      </c>
      <c r="KP34" s="235">
        <v>33.0</v>
      </c>
      <c r="KQ34" s="235" t="s">
        <v>98</v>
      </c>
      <c r="KR34" s="235" t="s">
        <v>98</v>
      </c>
      <c r="KS34" s="79"/>
      <c r="KT34" s="79">
        <v>1.0</v>
      </c>
      <c r="KU34" s="79">
        <v>52.0</v>
      </c>
      <c r="KV34" s="79">
        <v>48.0</v>
      </c>
      <c r="KW34" s="89"/>
      <c r="KX34" s="81">
        <v>131.0</v>
      </c>
      <c r="KY34" s="81">
        <v>33.0</v>
      </c>
      <c r="KZ34" s="81">
        <v>390.0</v>
      </c>
      <c r="LA34" s="81">
        <v>19.1</v>
      </c>
      <c r="LB34" s="81">
        <v>0.0</v>
      </c>
      <c r="LC34" s="81">
        <v>3.0</v>
      </c>
      <c r="LD34" s="81">
        <v>54.0</v>
      </c>
      <c r="LE34" s="81">
        <v>54.0</v>
      </c>
      <c r="LF34" s="81">
        <v>131.0</v>
      </c>
      <c r="LG34" s="81">
        <v>33.0</v>
      </c>
      <c r="LH34" s="81">
        <v>153.0</v>
      </c>
      <c r="LI34" s="81">
        <v>7.5</v>
      </c>
      <c r="LJ34" s="81">
        <v>0.0</v>
      </c>
      <c r="LK34" s="81">
        <v>5.0</v>
      </c>
      <c r="LL34" s="81">
        <v>54.0</v>
      </c>
      <c r="LM34" s="81">
        <v>54.0</v>
      </c>
      <c r="LN34" s="89"/>
      <c r="LO34" s="82">
        <v>334.0</v>
      </c>
      <c r="LP34" s="82">
        <v>206.0</v>
      </c>
      <c r="LQ34" s="82">
        <v>156.0</v>
      </c>
      <c r="LR34" s="82">
        <v>68.0</v>
      </c>
      <c r="LS34" s="82">
        <v>333.0</v>
      </c>
      <c r="LT34" s="83">
        <v>46.0</v>
      </c>
      <c r="LU34" s="83">
        <v>4.2</v>
      </c>
      <c r="LV34" s="83">
        <v>140.0</v>
      </c>
      <c r="LW34" s="83">
        <v>84.0</v>
      </c>
      <c r="LX34" s="83">
        <v>55.0</v>
      </c>
      <c r="LY34" s="83">
        <v>53.0</v>
      </c>
      <c r="LZ34" s="83">
        <v>12.0</v>
      </c>
      <c r="MA34" s="83">
        <v>110.0</v>
      </c>
      <c r="MB34" s="83">
        <v>1.0</v>
      </c>
      <c r="MC34" s="83">
        <v>144.0</v>
      </c>
      <c r="MD34" s="83">
        <v>195.0</v>
      </c>
      <c r="ME34" s="83">
        <v>79.0</v>
      </c>
      <c r="MF34" s="83">
        <v>63.0</v>
      </c>
      <c r="MG34" s="83">
        <v>14.0</v>
      </c>
      <c r="MH34" s="83">
        <v>0.0</v>
      </c>
      <c r="MI34" s="83">
        <v>0.0</v>
      </c>
      <c r="MJ34" s="83">
        <v>119.0</v>
      </c>
      <c r="MK34" s="83">
        <v>0.0</v>
      </c>
      <c r="ML34" s="83">
        <v>44.0</v>
      </c>
      <c r="MM34" s="83">
        <v>43.0</v>
      </c>
      <c r="MN34" s="83">
        <v>5.0</v>
      </c>
      <c r="MO34" s="86"/>
      <c r="MP34" s="87"/>
      <c r="MQ34" s="87"/>
      <c r="MR34" s="87"/>
      <c r="MS34" s="87"/>
      <c r="MT34" s="83">
        <v>2.3</v>
      </c>
      <c r="MU34" s="83">
        <v>0.7</v>
      </c>
      <c r="MV34" s="83">
        <v>119.0</v>
      </c>
      <c r="MW34" s="83">
        <v>36.0</v>
      </c>
      <c r="MX34" s="83">
        <v>42.0</v>
      </c>
      <c r="MY34" s="88" t="s">
        <v>96</v>
      </c>
      <c r="MZ34" s="83">
        <v>2.0</v>
      </c>
      <c r="NA34" s="87"/>
      <c r="NB34" s="83">
        <v>15.0</v>
      </c>
      <c r="NC34" s="83">
        <v>5.6</v>
      </c>
      <c r="ND34" s="83">
        <v>262.0</v>
      </c>
      <c r="NE34" s="83">
        <v>35.0</v>
      </c>
      <c r="NF34" s="83">
        <v>44.0</v>
      </c>
      <c r="NG34" s="83">
        <v>44.0</v>
      </c>
      <c r="NH34" s="120">
        <v>7.0</v>
      </c>
      <c r="NI34" s="87"/>
      <c r="NJ34" s="83">
        <v>0.0</v>
      </c>
      <c r="NK34" s="83">
        <v>0.0</v>
      </c>
      <c r="NL34" s="83">
        <v>0.0</v>
      </c>
      <c r="NM34" s="83">
        <v>35.0</v>
      </c>
      <c r="NN34" s="83">
        <v>47.0</v>
      </c>
      <c r="NO34" s="83">
        <v>51.0</v>
      </c>
      <c r="NP34" s="83">
        <v>2.0</v>
      </c>
    </row>
    <row r="35" ht="14.25" customHeight="1">
      <c r="A35" s="49">
        <v>0.916666666666667</v>
      </c>
      <c r="B35" s="50"/>
      <c r="C35" s="51">
        <v>50.13</v>
      </c>
      <c r="D35" s="52">
        <v>332.0</v>
      </c>
      <c r="E35" s="53">
        <v>132.0</v>
      </c>
      <c r="F35" s="53">
        <v>73.0</v>
      </c>
      <c r="G35" s="53">
        <v>15.7</v>
      </c>
      <c r="H35" s="54"/>
      <c r="I35" s="53">
        <v>6.0</v>
      </c>
      <c r="J35" s="53">
        <v>50.0</v>
      </c>
      <c r="K35" s="53">
        <v>48.0</v>
      </c>
      <c r="L35" s="53">
        <v>136.0</v>
      </c>
      <c r="M35" s="53">
        <v>64.0</v>
      </c>
      <c r="N35" s="53">
        <v>15.4</v>
      </c>
      <c r="O35" s="54"/>
      <c r="P35" s="53">
        <v>6.0</v>
      </c>
      <c r="Q35" s="53">
        <v>57.0</v>
      </c>
      <c r="R35" s="53">
        <v>53.0</v>
      </c>
      <c r="S35" s="53">
        <v>336.9</v>
      </c>
      <c r="T35" s="53">
        <v>351.5</v>
      </c>
      <c r="U35" s="53">
        <v>202.5</v>
      </c>
      <c r="V35" s="53"/>
      <c r="W35" s="279">
        <v>332.5</v>
      </c>
      <c r="X35" s="279">
        <v>295.8</v>
      </c>
      <c r="Y35" s="286">
        <v>148.6</v>
      </c>
      <c r="Z35" s="54"/>
      <c r="AA35" s="53">
        <v>336.9</v>
      </c>
      <c r="AB35" s="53">
        <v>436.8</v>
      </c>
      <c r="AC35" s="53">
        <v>243.5</v>
      </c>
      <c r="AD35" s="54"/>
      <c r="AE35" s="53">
        <v>336.2</v>
      </c>
      <c r="AF35" s="53">
        <v>424.4</v>
      </c>
      <c r="AG35" s="53">
        <v>220.6</v>
      </c>
      <c r="AH35" s="54"/>
      <c r="AI35" s="53">
        <v>343.6</v>
      </c>
      <c r="AJ35" s="53">
        <v>455.5</v>
      </c>
      <c r="AK35" s="53">
        <v>282.2</v>
      </c>
      <c r="AL35" s="54"/>
      <c r="AM35" s="53">
        <v>334.4</v>
      </c>
      <c r="AN35" s="53">
        <v>497.5</v>
      </c>
      <c r="AO35" s="53">
        <v>276.8</v>
      </c>
      <c r="AP35" s="54"/>
      <c r="AQ35" s="182">
        <f t="shared" ref="AQ35:AS35" si="68">E35</f>
        <v>132</v>
      </c>
      <c r="AR35" s="54">
        <f t="shared" si="68"/>
        <v>73</v>
      </c>
      <c r="AS35" s="56">
        <f t="shared" si="68"/>
        <v>15.7</v>
      </c>
      <c r="AT35" s="54"/>
      <c r="AU35" s="54">
        <f t="shared" ref="AU35:AW35" si="69">L35</f>
        <v>136</v>
      </c>
      <c r="AV35" s="54">
        <f t="shared" si="69"/>
        <v>64</v>
      </c>
      <c r="AW35" s="54">
        <f t="shared" si="69"/>
        <v>15.4</v>
      </c>
      <c r="AX35" s="54"/>
      <c r="AY35" s="182">
        <f t="shared" si="70"/>
        <v>132</v>
      </c>
      <c r="AZ35" s="54"/>
      <c r="BA35" s="54"/>
      <c r="BB35" s="54"/>
      <c r="BC35" s="89"/>
      <c r="BD35" s="54"/>
      <c r="BE35" s="53">
        <v>32.0</v>
      </c>
      <c r="BF35" s="53">
        <v>12.0</v>
      </c>
      <c r="BG35" s="53">
        <v>0.6</v>
      </c>
      <c r="BH35" s="54"/>
      <c r="BI35" s="53">
        <v>22.0</v>
      </c>
      <c r="BJ35" s="53">
        <v>90.0</v>
      </c>
      <c r="BK35" s="53">
        <v>60.0</v>
      </c>
      <c r="BL35" s="89"/>
      <c r="BM35" s="58">
        <v>339.0</v>
      </c>
      <c r="BN35" s="58">
        <v>144.0</v>
      </c>
      <c r="BO35" s="58">
        <v>348.0</v>
      </c>
      <c r="BP35" s="58">
        <v>17.4</v>
      </c>
      <c r="BQ35" s="59"/>
      <c r="BR35" s="58">
        <v>6.0</v>
      </c>
      <c r="BS35" s="58">
        <v>64.0</v>
      </c>
      <c r="BT35" s="58">
        <v>65.0</v>
      </c>
      <c r="BU35" s="59">
        <f t="shared" si="7"/>
        <v>339</v>
      </c>
      <c r="BV35" s="58">
        <v>355.0</v>
      </c>
      <c r="BW35" s="58">
        <v>205.0</v>
      </c>
      <c r="BX35" s="58">
        <v>24.0</v>
      </c>
      <c r="BY35" s="58">
        <v>332.0</v>
      </c>
      <c r="BZ35" s="58">
        <v>374.0</v>
      </c>
      <c r="CA35" s="58">
        <v>206.0</v>
      </c>
      <c r="CB35" s="58">
        <v>23.0</v>
      </c>
      <c r="CC35" s="58" t="s">
        <v>94</v>
      </c>
      <c r="CD35" s="58" t="s">
        <v>94</v>
      </c>
      <c r="CE35" s="58" t="s">
        <v>94</v>
      </c>
      <c r="CF35" s="58" t="s">
        <v>94</v>
      </c>
      <c r="CG35" s="58">
        <v>336.0</v>
      </c>
      <c r="CH35" s="58">
        <v>382.0</v>
      </c>
      <c r="CI35" s="58">
        <v>220.0</v>
      </c>
      <c r="CJ35" s="58">
        <v>26.0</v>
      </c>
      <c r="CK35" s="58">
        <v>349.0</v>
      </c>
      <c r="CL35" s="58">
        <v>201.0</v>
      </c>
      <c r="CM35" s="58">
        <v>118.0</v>
      </c>
      <c r="CN35" s="58">
        <v>14.0</v>
      </c>
      <c r="CO35" s="58">
        <v>330.0</v>
      </c>
      <c r="CP35" s="58">
        <v>230.0</v>
      </c>
      <c r="CQ35" s="58">
        <v>113.0</v>
      </c>
      <c r="CR35" s="58">
        <v>12.0</v>
      </c>
      <c r="CS35" s="58">
        <v>332.0</v>
      </c>
      <c r="CT35" s="58">
        <v>224.0</v>
      </c>
      <c r="CU35" s="58">
        <v>143.0</v>
      </c>
      <c r="CV35" s="58">
        <v>53.0</v>
      </c>
      <c r="CW35" s="58">
        <v>335.0</v>
      </c>
      <c r="CX35" s="58">
        <v>243.0</v>
      </c>
      <c r="CY35" s="58">
        <v>124.0</v>
      </c>
      <c r="CZ35" s="58">
        <v>61.0</v>
      </c>
      <c r="DA35" s="58">
        <v>321.0</v>
      </c>
      <c r="DB35" s="58">
        <v>245.0</v>
      </c>
      <c r="DC35" s="58">
        <v>124.0</v>
      </c>
      <c r="DD35" s="58">
        <v>47.0</v>
      </c>
      <c r="DE35" s="59">
        <f t="shared" si="71"/>
        <v>144</v>
      </c>
      <c r="DF35" s="58">
        <v>35.0</v>
      </c>
      <c r="DG35" s="58">
        <v>348.0</v>
      </c>
      <c r="DH35" s="58">
        <v>17.4</v>
      </c>
      <c r="DI35" s="59"/>
      <c r="DJ35" s="58">
        <v>7.0</v>
      </c>
      <c r="DK35" s="58">
        <v>60.0</v>
      </c>
      <c r="DL35" s="58">
        <v>57.0</v>
      </c>
      <c r="DM35" s="89"/>
      <c r="DN35" s="61">
        <v>336.0</v>
      </c>
      <c r="DO35" s="61">
        <v>139.0</v>
      </c>
      <c r="DP35" s="61">
        <v>36.6</v>
      </c>
      <c r="DQ35" s="61">
        <v>20.5</v>
      </c>
      <c r="DR35" s="61">
        <v>4.94</v>
      </c>
      <c r="DS35" s="61">
        <v>8.0</v>
      </c>
      <c r="DT35" s="61">
        <v>46.0</v>
      </c>
      <c r="DU35" s="61">
        <v>50.6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336.0</v>
      </c>
      <c r="EF35" s="226">
        <v>135.0</v>
      </c>
      <c r="EG35" s="226">
        <v>89.0</v>
      </c>
      <c r="EH35" s="226">
        <v>3.6</v>
      </c>
      <c r="EI35" s="64"/>
      <c r="EJ35" s="226">
        <v>9.0</v>
      </c>
      <c r="EK35" s="226">
        <v>48.0</v>
      </c>
      <c r="EL35" s="226">
        <v>51.0</v>
      </c>
      <c r="EM35" s="226">
        <v>135.0</v>
      </c>
      <c r="EN35" s="226">
        <v>80.0</v>
      </c>
      <c r="EO35" s="226">
        <v>3.6</v>
      </c>
      <c r="EP35" s="64"/>
      <c r="EQ35" s="226">
        <v>9.0</v>
      </c>
      <c r="ER35" s="226">
        <v>49.0</v>
      </c>
      <c r="ES35" s="226">
        <v>52.0</v>
      </c>
      <c r="ET35" s="226">
        <v>336.0</v>
      </c>
      <c r="EU35" s="226">
        <v>0.0</v>
      </c>
      <c r="EV35" s="226">
        <v>0.0</v>
      </c>
      <c r="EW35" s="226">
        <v>0.0</v>
      </c>
      <c r="EX35" s="226">
        <v>334.0</v>
      </c>
      <c r="EY35" s="226">
        <v>277.0</v>
      </c>
      <c r="EZ35" s="226">
        <v>159.1</v>
      </c>
      <c r="FA35" s="226">
        <v>2.5</v>
      </c>
      <c r="FB35" s="226">
        <v>335.0</v>
      </c>
      <c r="FC35" s="226">
        <v>276.0</v>
      </c>
      <c r="FD35" s="226">
        <v>158.5</v>
      </c>
      <c r="FE35" s="226">
        <v>6.6</v>
      </c>
      <c r="FF35" s="226">
        <v>334.0</v>
      </c>
      <c r="FG35" s="226">
        <v>0.0</v>
      </c>
      <c r="FH35" s="226">
        <v>0.0</v>
      </c>
      <c r="FI35" s="226">
        <v>0.0</v>
      </c>
      <c r="FJ35" s="226">
        <v>336.0</v>
      </c>
      <c r="FK35" s="226">
        <v>262.0</v>
      </c>
      <c r="FL35" s="226">
        <v>148.0</v>
      </c>
      <c r="FM35" s="64"/>
      <c r="FN35" s="226">
        <v>336.0</v>
      </c>
      <c r="FO35" s="226">
        <v>278.0</v>
      </c>
      <c r="FP35" s="226">
        <v>148.7</v>
      </c>
      <c r="FQ35" s="226">
        <v>13.1</v>
      </c>
      <c r="FR35" s="226">
        <v>135.0</v>
      </c>
      <c r="FS35" s="64"/>
      <c r="FT35" s="226">
        <v>18.31</v>
      </c>
      <c r="FU35" s="64"/>
      <c r="FV35" s="226">
        <v>135.0</v>
      </c>
      <c r="FW35" s="64"/>
      <c r="FX35" s="64"/>
      <c r="FY35" s="64"/>
      <c r="FZ35" s="89"/>
      <c r="GA35" s="65">
        <v>335.0</v>
      </c>
      <c r="GB35" s="66">
        <v>454.27</v>
      </c>
      <c r="GC35" s="66">
        <v>27397.0</v>
      </c>
      <c r="GD35" s="66">
        <v>25.88</v>
      </c>
      <c r="GE35" s="66">
        <v>335.0</v>
      </c>
      <c r="GF35" s="66">
        <v>476.55</v>
      </c>
      <c r="GG35" s="66">
        <v>271.96</v>
      </c>
      <c r="GH35" s="66">
        <v>30.32</v>
      </c>
      <c r="GI35" s="66">
        <v>335.0</v>
      </c>
      <c r="GJ35" s="66">
        <v>264.8</v>
      </c>
      <c r="GK35" s="66">
        <v>-149.0</v>
      </c>
      <c r="GL35" s="66">
        <v>-18.93</v>
      </c>
      <c r="GM35" s="66">
        <v>335.0</v>
      </c>
      <c r="GN35" s="66">
        <v>243.7</v>
      </c>
      <c r="GO35" s="66">
        <v>-148.67</v>
      </c>
      <c r="GP35" s="66">
        <v>-26.63</v>
      </c>
      <c r="GQ35" s="66">
        <v>336.0</v>
      </c>
      <c r="GR35" s="66">
        <v>202.23</v>
      </c>
      <c r="GS35" s="66">
        <v>-126.31</v>
      </c>
      <c r="GT35" s="66">
        <v>-4.86</v>
      </c>
      <c r="GU35" s="66">
        <v>335.0</v>
      </c>
      <c r="GV35" s="66">
        <v>221.86</v>
      </c>
      <c r="GW35" s="66">
        <v>-125.97</v>
      </c>
      <c r="GX35" s="66">
        <v>-7.45</v>
      </c>
      <c r="GY35" s="89"/>
      <c r="GZ35" s="98" t="s">
        <v>91</v>
      </c>
      <c r="HA35" s="99" t="s">
        <v>92</v>
      </c>
      <c r="HB35" s="98">
        <v>98.0</v>
      </c>
      <c r="HC35" s="98">
        <v>4.9</v>
      </c>
      <c r="HD35" s="98">
        <v>1.96</v>
      </c>
      <c r="HE35" s="98">
        <v>8.0</v>
      </c>
      <c r="HF35" s="99">
        <v>60.0</v>
      </c>
      <c r="HG35" s="99">
        <v>58.0</v>
      </c>
      <c r="HH35" s="98" t="s">
        <v>91</v>
      </c>
      <c r="HI35" s="99" t="s">
        <v>92</v>
      </c>
      <c r="HJ35" s="98">
        <v>211.0</v>
      </c>
      <c r="HK35" s="98">
        <v>10.55</v>
      </c>
      <c r="HL35" s="98">
        <v>4.22</v>
      </c>
      <c r="HM35" s="98">
        <v>5.0</v>
      </c>
      <c r="HN35" s="99">
        <v>58.0</v>
      </c>
      <c r="HO35" s="99">
        <v>58.0</v>
      </c>
      <c r="HP35" s="98" t="s">
        <v>91</v>
      </c>
      <c r="HQ35" s="99" t="s">
        <v>92</v>
      </c>
      <c r="HR35" s="98">
        <v>93.0</v>
      </c>
      <c r="HS35" s="98">
        <v>4.65</v>
      </c>
      <c r="HT35" s="98">
        <v>2.325</v>
      </c>
      <c r="HU35" s="98">
        <v>7.0</v>
      </c>
      <c r="HV35" s="99">
        <v>60.0</v>
      </c>
      <c r="HW35" s="99">
        <v>60.0</v>
      </c>
      <c r="HX35" s="89"/>
      <c r="HY35" s="147">
        <v>134.0</v>
      </c>
      <c r="HZ35" s="147">
        <v>33.0</v>
      </c>
      <c r="IA35" s="147">
        <v>174.0</v>
      </c>
      <c r="IB35" s="147">
        <v>8.7</v>
      </c>
      <c r="IC35" s="148"/>
      <c r="ID35" s="147">
        <v>2.0</v>
      </c>
      <c r="IE35" s="147">
        <v>68.0</v>
      </c>
      <c r="IF35" s="147">
        <v>48.0</v>
      </c>
      <c r="IG35" s="89"/>
      <c r="IH35" s="75">
        <v>137.0</v>
      </c>
      <c r="II35" s="75">
        <v>33.4</v>
      </c>
      <c r="IJ35" s="75">
        <v>170.0</v>
      </c>
      <c r="IK35" s="75">
        <v>8.8</v>
      </c>
      <c r="IL35" s="75">
        <v>9.5</v>
      </c>
      <c r="IM35" s="75">
        <v>6.0</v>
      </c>
      <c r="IN35" s="75">
        <v>54.0</v>
      </c>
      <c r="IO35" s="75">
        <v>52.0</v>
      </c>
      <c r="IP35" s="75">
        <v>137.0</v>
      </c>
      <c r="IQ35" s="75">
        <v>33.4</v>
      </c>
      <c r="IR35" s="75">
        <v>4.0</v>
      </c>
      <c r="IS35" s="75">
        <v>0.2</v>
      </c>
      <c r="IT35" s="75">
        <v>0.3</v>
      </c>
      <c r="IU35" s="75">
        <v>12.0</v>
      </c>
      <c r="IV35" s="75">
        <v>56.0</v>
      </c>
      <c r="IW35" s="75">
        <v>54.0</v>
      </c>
      <c r="IX35" s="89"/>
      <c r="IY35" s="76">
        <v>138.56</v>
      </c>
      <c r="IZ35" s="76">
        <v>34.45</v>
      </c>
      <c r="JA35" s="76">
        <v>371.66</v>
      </c>
      <c r="JB35" s="76">
        <v>18.58</v>
      </c>
      <c r="JC35" s="76">
        <v>6.05</v>
      </c>
      <c r="JD35" s="76">
        <v>3.0</v>
      </c>
      <c r="JE35" s="76">
        <v>65.79</v>
      </c>
      <c r="JF35" s="76">
        <v>49.08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135.0</v>
      </c>
      <c r="JQ35" s="78">
        <v>32.0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42.0</v>
      </c>
      <c r="JW35" s="78">
        <v>42.0</v>
      </c>
      <c r="JX35" s="78">
        <v>135.0</v>
      </c>
      <c r="JY35" s="78">
        <v>33.7</v>
      </c>
      <c r="JZ35" s="78">
        <v>116.0</v>
      </c>
      <c r="KA35" s="78">
        <v>6.2</v>
      </c>
      <c r="KB35" s="78">
        <v>2.0</v>
      </c>
      <c r="KC35" s="150">
        <v>2.0</v>
      </c>
      <c r="KD35" s="78">
        <v>49.0</v>
      </c>
      <c r="KE35" s="78">
        <v>49.0</v>
      </c>
      <c r="KF35" s="89"/>
      <c r="KG35" s="79">
        <v>136.0</v>
      </c>
      <c r="KH35" s="238">
        <v>33.0</v>
      </c>
      <c r="KI35" s="238">
        <v>66.0</v>
      </c>
      <c r="KJ35" s="238">
        <v>3.3</v>
      </c>
      <c r="KK35" s="79"/>
      <c r="KL35" s="79">
        <v>1.0</v>
      </c>
      <c r="KM35" s="79">
        <v>52.0</v>
      </c>
      <c r="KN35" s="79">
        <v>52.0</v>
      </c>
      <c r="KO35" s="79">
        <v>136.0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52.0</v>
      </c>
      <c r="KV35" s="79">
        <v>48.0</v>
      </c>
      <c r="KW35" s="89"/>
      <c r="KX35" s="81">
        <v>126.0</v>
      </c>
      <c r="KY35" s="81">
        <v>31.0</v>
      </c>
      <c r="KZ35" s="81">
        <v>349.0</v>
      </c>
      <c r="LA35" s="81">
        <v>17.1</v>
      </c>
      <c r="LB35" s="81">
        <v>0.0</v>
      </c>
      <c r="LC35" s="81">
        <v>3.0</v>
      </c>
      <c r="LD35" s="81">
        <v>53.0</v>
      </c>
      <c r="LE35" s="81">
        <v>53.0</v>
      </c>
      <c r="LF35" s="81">
        <v>126.0</v>
      </c>
      <c r="LG35" s="81">
        <v>33.0</v>
      </c>
      <c r="LH35" s="81">
        <v>247.0</v>
      </c>
      <c r="LI35" s="81">
        <v>12.1</v>
      </c>
      <c r="LJ35" s="81">
        <v>0.0</v>
      </c>
      <c r="LK35" s="81">
        <v>5.0</v>
      </c>
      <c r="LL35" s="81">
        <v>53.0</v>
      </c>
      <c r="LM35" s="81">
        <v>53.0</v>
      </c>
      <c r="LN35" s="89"/>
      <c r="LO35" s="82">
        <v>324.0</v>
      </c>
      <c r="LP35" s="82">
        <v>361.0</v>
      </c>
      <c r="LQ35" s="82">
        <v>189.0</v>
      </c>
      <c r="LR35" s="82">
        <v>65.0</v>
      </c>
      <c r="LS35" s="82">
        <v>323.0</v>
      </c>
      <c r="LT35" s="83">
        <v>65.0</v>
      </c>
      <c r="LU35" s="83">
        <v>11.3</v>
      </c>
      <c r="LV35" s="83">
        <v>137.0</v>
      </c>
      <c r="LW35" s="83">
        <v>132.0</v>
      </c>
      <c r="LX35" s="83">
        <v>57.0</v>
      </c>
      <c r="LY35" s="83">
        <v>52.0</v>
      </c>
      <c r="LZ35" s="83">
        <v>12.0</v>
      </c>
      <c r="MA35" s="121">
        <v>120.0</v>
      </c>
      <c r="MB35" s="83">
        <v>0.0</v>
      </c>
      <c r="MC35" s="83">
        <v>141.0</v>
      </c>
      <c r="MD35" s="83">
        <v>229.0</v>
      </c>
      <c r="ME35" s="83">
        <v>83.0</v>
      </c>
      <c r="MF35" s="83">
        <v>62.0</v>
      </c>
      <c r="MG35" s="83">
        <v>14.0</v>
      </c>
      <c r="MH35" s="83">
        <v>0.0</v>
      </c>
      <c r="MI35" s="83">
        <v>0.0</v>
      </c>
      <c r="MJ35" s="83">
        <v>119.0</v>
      </c>
      <c r="MK35" s="83">
        <v>0.0</v>
      </c>
      <c r="ML35" s="83">
        <v>44.0</v>
      </c>
      <c r="MM35" s="83">
        <v>43.0</v>
      </c>
      <c r="MN35" s="83">
        <v>5.0</v>
      </c>
      <c r="MO35" s="86"/>
      <c r="MP35" s="87"/>
      <c r="MQ35" s="87"/>
      <c r="MR35" s="87"/>
      <c r="MS35" s="87"/>
      <c r="MT35" s="83">
        <v>10.6</v>
      </c>
      <c r="MU35" s="83">
        <v>3.5</v>
      </c>
      <c r="MV35" s="83">
        <v>185.0</v>
      </c>
      <c r="MW35" s="83">
        <v>36.0</v>
      </c>
      <c r="MX35" s="83">
        <v>42.0</v>
      </c>
      <c r="MY35" s="88" t="s">
        <v>96</v>
      </c>
      <c r="MZ35" s="83">
        <v>2.0</v>
      </c>
      <c r="NA35" s="87"/>
      <c r="NB35" s="83">
        <v>21.5</v>
      </c>
      <c r="NC35" s="83">
        <v>6.9</v>
      </c>
      <c r="ND35" s="83">
        <v>387.0</v>
      </c>
      <c r="NE35" s="83">
        <v>35.0</v>
      </c>
      <c r="NF35" s="83">
        <v>44.0</v>
      </c>
      <c r="NG35" s="83">
        <v>44.0</v>
      </c>
      <c r="NH35" s="120">
        <v>7.0</v>
      </c>
      <c r="NI35" s="87"/>
      <c r="NJ35" s="83">
        <v>0.0</v>
      </c>
      <c r="NK35" s="83">
        <v>0.0</v>
      </c>
      <c r="NL35" s="83">
        <v>0.0</v>
      </c>
      <c r="NM35" s="83">
        <v>35.0</v>
      </c>
      <c r="NN35" s="83">
        <v>47.0</v>
      </c>
      <c r="NO35" s="83">
        <v>51.0</v>
      </c>
      <c r="NP35" s="83">
        <v>2.0</v>
      </c>
    </row>
    <row r="36" ht="14.25" customHeight="1">
      <c r="A36" s="49">
        <v>0.958333333333334</v>
      </c>
      <c r="B36" s="50"/>
      <c r="C36" s="51">
        <v>50.08</v>
      </c>
      <c r="D36" s="52">
        <v>338.0</v>
      </c>
      <c r="E36" s="53">
        <v>132.0</v>
      </c>
      <c r="F36" s="53">
        <v>68.0</v>
      </c>
      <c r="G36" s="53">
        <v>14.7</v>
      </c>
      <c r="H36" s="54"/>
      <c r="I36" s="53">
        <v>6.0</v>
      </c>
      <c r="J36" s="53">
        <v>50.0</v>
      </c>
      <c r="K36" s="53">
        <v>48.0</v>
      </c>
      <c r="L36" s="53">
        <v>137.0</v>
      </c>
      <c r="M36" s="53">
        <v>67.0</v>
      </c>
      <c r="N36" s="53">
        <v>16.4</v>
      </c>
      <c r="O36" s="54"/>
      <c r="P36" s="53">
        <v>6.0</v>
      </c>
      <c r="Q36" s="53">
        <v>57.0</v>
      </c>
      <c r="R36" s="53">
        <v>54.0</v>
      </c>
      <c r="S36" s="53">
        <v>338.8</v>
      </c>
      <c r="T36" s="53">
        <v>365.2</v>
      </c>
      <c r="U36" s="53">
        <v>208.3</v>
      </c>
      <c r="V36" s="54"/>
      <c r="W36" s="53">
        <v>336.7</v>
      </c>
      <c r="X36" s="53">
        <v>313.4</v>
      </c>
      <c r="Y36" s="53">
        <v>160.6</v>
      </c>
      <c r="Z36" s="54"/>
      <c r="AA36" s="53">
        <v>338.4</v>
      </c>
      <c r="AB36" s="53">
        <v>355.9</v>
      </c>
      <c r="AC36" s="53">
        <v>217.8</v>
      </c>
      <c r="AD36" s="54"/>
      <c r="AE36" s="53">
        <v>334.9</v>
      </c>
      <c r="AF36" s="53">
        <v>379.8</v>
      </c>
      <c r="AG36" s="53">
        <v>199.2</v>
      </c>
      <c r="AH36" s="54"/>
      <c r="AI36" s="53">
        <v>323.2</v>
      </c>
      <c r="AJ36" s="53">
        <v>421.7</v>
      </c>
      <c r="AK36" s="53">
        <v>261.3</v>
      </c>
      <c r="AL36" s="54"/>
      <c r="AM36" s="53">
        <v>336.4</v>
      </c>
      <c r="AN36" s="53">
        <v>483.2</v>
      </c>
      <c r="AO36" s="53">
        <v>258.1</v>
      </c>
      <c r="AP36" s="54"/>
      <c r="AQ36" s="182">
        <f t="shared" ref="AQ36:AS36" si="72">E36</f>
        <v>132</v>
      </c>
      <c r="AR36" s="54">
        <f t="shared" si="72"/>
        <v>68</v>
      </c>
      <c r="AS36" s="56">
        <f t="shared" si="72"/>
        <v>14.7</v>
      </c>
      <c r="AT36" s="54"/>
      <c r="AU36" s="54">
        <f t="shared" ref="AU36:AW36" si="73">L36</f>
        <v>137</v>
      </c>
      <c r="AV36" s="54">
        <f t="shared" si="73"/>
        <v>67</v>
      </c>
      <c r="AW36" s="54">
        <f t="shared" si="73"/>
        <v>16.4</v>
      </c>
      <c r="AX36" s="54"/>
      <c r="AY36" s="182">
        <f t="shared" si="70"/>
        <v>132</v>
      </c>
      <c r="AZ36" s="54"/>
      <c r="BA36" s="54"/>
      <c r="BB36" s="54"/>
      <c r="BC36" s="89"/>
      <c r="BD36" s="54"/>
      <c r="BE36" s="53">
        <v>32.0</v>
      </c>
      <c r="BF36" s="53">
        <v>11.0</v>
      </c>
      <c r="BG36" s="53">
        <v>0.5</v>
      </c>
      <c r="BH36" s="54"/>
      <c r="BI36" s="53">
        <v>22.0</v>
      </c>
      <c r="BJ36" s="53">
        <v>90.0</v>
      </c>
      <c r="BK36" s="53">
        <v>60.0</v>
      </c>
      <c r="BL36" s="89"/>
      <c r="BM36" s="58">
        <v>340.0</v>
      </c>
      <c r="BN36" s="58">
        <v>144.0</v>
      </c>
      <c r="BO36" s="58">
        <v>232.0</v>
      </c>
      <c r="BP36" s="58">
        <v>11.6</v>
      </c>
      <c r="BQ36" s="59"/>
      <c r="BR36" s="58">
        <v>6.0</v>
      </c>
      <c r="BS36" s="58">
        <v>58.0</v>
      </c>
      <c r="BT36" s="58">
        <v>56.0</v>
      </c>
      <c r="BU36" s="59">
        <f t="shared" si="7"/>
        <v>340</v>
      </c>
      <c r="BV36" s="58">
        <v>287.0</v>
      </c>
      <c r="BW36" s="58">
        <v>166.0</v>
      </c>
      <c r="BX36" s="58">
        <v>27.0</v>
      </c>
      <c r="BY36" s="58">
        <v>333.0</v>
      </c>
      <c r="BZ36" s="58">
        <v>307.0</v>
      </c>
      <c r="CA36" s="58">
        <v>169.0</v>
      </c>
      <c r="CB36" s="58">
        <v>23.0</v>
      </c>
      <c r="CC36" s="58" t="s">
        <v>94</v>
      </c>
      <c r="CD36" s="58" t="s">
        <v>94</v>
      </c>
      <c r="CE36" s="58" t="s">
        <v>94</v>
      </c>
      <c r="CF36" s="58" t="s">
        <v>94</v>
      </c>
      <c r="CG36" s="58">
        <v>337.0</v>
      </c>
      <c r="CH36" s="58">
        <v>457.0</v>
      </c>
      <c r="CI36" s="58">
        <v>249.0</v>
      </c>
      <c r="CJ36" s="58">
        <v>16.0</v>
      </c>
      <c r="CK36" s="58">
        <v>350.0</v>
      </c>
      <c r="CL36" s="58">
        <v>222.0</v>
      </c>
      <c r="CM36" s="58">
        <v>122.0</v>
      </c>
      <c r="CN36" s="58">
        <v>7.0</v>
      </c>
      <c r="CO36" s="58">
        <v>330.0</v>
      </c>
      <c r="CP36" s="58">
        <v>232.0</v>
      </c>
      <c r="CQ36" s="58">
        <v>115.0</v>
      </c>
      <c r="CR36" s="58">
        <v>6.0</v>
      </c>
      <c r="CS36" s="58">
        <v>333.0</v>
      </c>
      <c r="CT36" s="58">
        <v>222.0</v>
      </c>
      <c r="CU36" s="58">
        <v>141.0</v>
      </c>
      <c r="CV36" s="58">
        <v>60.0</v>
      </c>
      <c r="CW36" s="58">
        <v>336.0</v>
      </c>
      <c r="CX36" s="58">
        <v>212.0</v>
      </c>
      <c r="CY36" s="58">
        <v>100.0</v>
      </c>
      <c r="CZ36" s="58">
        <v>59.0</v>
      </c>
      <c r="DA36" s="58">
        <v>323.0</v>
      </c>
      <c r="DB36" s="58">
        <v>212.0</v>
      </c>
      <c r="DC36" s="58">
        <v>100.0</v>
      </c>
      <c r="DD36" s="58">
        <v>56.0</v>
      </c>
      <c r="DE36" s="59">
        <f t="shared" si="71"/>
        <v>144</v>
      </c>
      <c r="DF36" s="58">
        <v>35.0</v>
      </c>
      <c r="DG36" s="58">
        <v>232.0</v>
      </c>
      <c r="DH36" s="58">
        <v>11.6</v>
      </c>
      <c r="DI36" s="59"/>
      <c r="DJ36" s="58">
        <v>7.0</v>
      </c>
      <c r="DK36" s="58">
        <v>59.0</v>
      </c>
      <c r="DL36" s="58">
        <v>53.0</v>
      </c>
      <c r="DM36" s="89"/>
      <c r="DN36" s="61">
        <v>337.0</v>
      </c>
      <c r="DO36" s="61">
        <v>139.0</v>
      </c>
      <c r="DP36" s="61">
        <v>36.19</v>
      </c>
      <c r="DQ36" s="61">
        <v>20.17</v>
      </c>
      <c r="DR36" s="61">
        <v>5.43</v>
      </c>
      <c r="DS36" s="61">
        <v>8.0</v>
      </c>
      <c r="DT36" s="61">
        <v>47.0</v>
      </c>
      <c r="DU36" s="61">
        <v>46.6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339.0</v>
      </c>
      <c r="EF36" s="226">
        <v>136.0</v>
      </c>
      <c r="EG36" s="226">
        <v>72.0</v>
      </c>
      <c r="EH36" s="226">
        <v>3.0</v>
      </c>
      <c r="EI36" s="64"/>
      <c r="EJ36" s="226">
        <v>9.0</v>
      </c>
      <c r="EK36" s="226">
        <v>48.0</v>
      </c>
      <c r="EL36" s="226">
        <v>50.0</v>
      </c>
      <c r="EM36" s="226">
        <v>136.0</v>
      </c>
      <c r="EN36" s="226">
        <v>114.0</v>
      </c>
      <c r="EO36" s="226">
        <v>4.9</v>
      </c>
      <c r="EP36" s="64"/>
      <c r="EQ36" s="226">
        <v>9.0</v>
      </c>
      <c r="ER36" s="226">
        <v>48.0</v>
      </c>
      <c r="ES36" s="226">
        <v>51.0</v>
      </c>
      <c r="ET36" s="226">
        <v>338.0</v>
      </c>
      <c r="EU36" s="226">
        <v>0.0</v>
      </c>
      <c r="EV36" s="226">
        <v>0.0</v>
      </c>
      <c r="EW36" s="226">
        <v>0.0</v>
      </c>
      <c r="EX36" s="226">
        <v>337.0</v>
      </c>
      <c r="EY36" s="226">
        <v>276.0</v>
      </c>
      <c r="EZ36" s="226">
        <v>158.9</v>
      </c>
      <c r="FA36" s="226">
        <v>9.3</v>
      </c>
      <c r="FB36" s="226">
        <v>337.0</v>
      </c>
      <c r="FC36" s="226">
        <v>275.0</v>
      </c>
      <c r="FD36" s="226">
        <v>158.7</v>
      </c>
      <c r="FE36" s="226">
        <v>11.1</v>
      </c>
      <c r="FF36" s="226">
        <v>337.0</v>
      </c>
      <c r="FG36" s="226">
        <v>0.0</v>
      </c>
      <c r="FH36" s="226">
        <v>0.0</v>
      </c>
      <c r="FI36" s="226">
        <v>0.0</v>
      </c>
      <c r="FJ36" s="226">
        <v>339.0</v>
      </c>
      <c r="FK36" s="226">
        <v>261.0</v>
      </c>
      <c r="FL36" s="226">
        <v>149.1</v>
      </c>
      <c r="FM36" s="64"/>
      <c r="FN36" s="226">
        <v>339.0</v>
      </c>
      <c r="FO36" s="226">
        <v>278.0</v>
      </c>
      <c r="FP36" s="226">
        <v>149.2</v>
      </c>
      <c r="FQ36" s="226">
        <v>18.3</v>
      </c>
      <c r="FR36" s="226">
        <v>136.0</v>
      </c>
      <c r="FS36" s="64"/>
      <c r="FT36" s="226">
        <v>18.11</v>
      </c>
      <c r="FU36" s="64"/>
      <c r="FV36" s="226">
        <v>136.0</v>
      </c>
      <c r="FW36" s="64"/>
      <c r="FX36" s="64"/>
      <c r="FY36" s="64"/>
      <c r="FZ36" s="89"/>
      <c r="GA36" s="65">
        <v>336.0</v>
      </c>
      <c r="GB36" s="66">
        <v>422.91</v>
      </c>
      <c r="GC36" s="66">
        <v>258.31</v>
      </c>
      <c r="GD36" s="66">
        <v>25.55</v>
      </c>
      <c r="GE36" s="66">
        <v>336.0</v>
      </c>
      <c r="GF36" s="66">
        <v>448.41</v>
      </c>
      <c r="GG36" s="66">
        <v>255.04</v>
      </c>
      <c r="GH36" s="66">
        <v>28.73</v>
      </c>
      <c r="GI36" s="66">
        <v>336.0</v>
      </c>
      <c r="GJ36" s="66">
        <v>261.43</v>
      </c>
      <c r="GK36" s="66">
        <v>-147.92</v>
      </c>
      <c r="GL36" s="66">
        <v>-13.9</v>
      </c>
      <c r="GM36" s="66">
        <v>336.0</v>
      </c>
      <c r="GN36" s="66">
        <v>239.74</v>
      </c>
      <c r="GO36" s="66">
        <v>-147.75</v>
      </c>
      <c r="GP36" s="66">
        <v>-22.7</v>
      </c>
      <c r="GQ36" s="66">
        <v>336.0</v>
      </c>
      <c r="GR36" s="66">
        <v>175.7</v>
      </c>
      <c r="GS36" s="66">
        <v>-109.89</v>
      </c>
      <c r="GT36" s="66">
        <v>-7.12</v>
      </c>
      <c r="GU36" s="66">
        <v>336.0</v>
      </c>
      <c r="GV36" s="66">
        <v>191.23</v>
      </c>
      <c r="GW36" s="66">
        <v>-108.38</v>
      </c>
      <c r="GX36" s="66">
        <v>-9.05</v>
      </c>
      <c r="GY36" s="89"/>
      <c r="GZ36" s="98" t="s">
        <v>91</v>
      </c>
      <c r="HA36" s="99" t="s">
        <v>92</v>
      </c>
      <c r="HB36" s="98">
        <v>93.0</v>
      </c>
      <c r="HC36" s="98">
        <v>4.65</v>
      </c>
      <c r="HD36" s="98">
        <v>1.86</v>
      </c>
      <c r="HE36" s="98">
        <v>8.0</v>
      </c>
      <c r="HF36" s="99">
        <v>60.0</v>
      </c>
      <c r="HG36" s="99">
        <v>58.0</v>
      </c>
      <c r="HH36" s="98" t="s">
        <v>91</v>
      </c>
      <c r="HI36" s="99" t="s">
        <v>92</v>
      </c>
      <c r="HJ36" s="98">
        <v>190.0</v>
      </c>
      <c r="HK36" s="98">
        <v>9.5</v>
      </c>
      <c r="HL36" s="98">
        <v>3.8</v>
      </c>
      <c r="HM36" s="98">
        <v>5.0</v>
      </c>
      <c r="HN36" s="99">
        <v>58.0</v>
      </c>
      <c r="HO36" s="99">
        <v>58.0</v>
      </c>
      <c r="HP36" s="98" t="s">
        <v>91</v>
      </c>
      <c r="HQ36" s="99" t="s">
        <v>92</v>
      </c>
      <c r="HR36" s="98">
        <v>93.0</v>
      </c>
      <c r="HS36" s="98">
        <v>4.65</v>
      </c>
      <c r="HT36" s="98">
        <v>2.325</v>
      </c>
      <c r="HU36" s="98">
        <v>7.0</v>
      </c>
      <c r="HV36" s="99">
        <v>60.0</v>
      </c>
      <c r="HW36" s="99">
        <v>60.0</v>
      </c>
      <c r="HX36" s="89"/>
      <c r="HY36" s="147">
        <v>134.0</v>
      </c>
      <c r="HZ36" s="147">
        <v>33.0</v>
      </c>
      <c r="IA36" s="147">
        <v>172.0</v>
      </c>
      <c r="IB36" s="147">
        <v>8.6</v>
      </c>
      <c r="IC36" s="148"/>
      <c r="ID36" s="147">
        <v>2.0</v>
      </c>
      <c r="IE36" s="147">
        <v>68.0</v>
      </c>
      <c r="IF36" s="147">
        <v>48.0</v>
      </c>
      <c r="IG36" s="89"/>
      <c r="IH36" s="75">
        <v>137.0</v>
      </c>
      <c r="II36" s="75">
        <v>33.4</v>
      </c>
      <c r="IJ36" s="75">
        <v>198.0</v>
      </c>
      <c r="IK36" s="75">
        <v>10.2</v>
      </c>
      <c r="IL36" s="75">
        <v>11.2</v>
      </c>
      <c r="IM36" s="75">
        <v>6.0</v>
      </c>
      <c r="IN36" s="75">
        <v>54.0</v>
      </c>
      <c r="IO36" s="75">
        <v>52.0</v>
      </c>
      <c r="IP36" s="75">
        <v>137.0</v>
      </c>
      <c r="IQ36" s="75">
        <v>33.4</v>
      </c>
      <c r="IR36" s="75">
        <v>4.0</v>
      </c>
      <c r="IS36" s="75">
        <v>0.2</v>
      </c>
      <c r="IT36" s="75">
        <v>0.3</v>
      </c>
      <c r="IU36" s="75">
        <v>12.0</v>
      </c>
      <c r="IV36" s="75">
        <v>56.0</v>
      </c>
      <c r="IW36" s="75">
        <v>54.0</v>
      </c>
      <c r="IX36" s="89"/>
      <c r="IY36" s="76">
        <v>139.17</v>
      </c>
      <c r="IZ36" s="76">
        <v>34.66</v>
      </c>
      <c r="JA36" s="76">
        <v>418.14</v>
      </c>
      <c r="JB36" s="76">
        <v>20.9</v>
      </c>
      <c r="JC36" s="76">
        <v>6.5</v>
      </c>
      <c r="JD36" s="76">
        <v>3.0</v>
      </c>
      <c r="JE36" s="76">
        <v>65.79</v>
      </c>
      <c r="JF36" s="76">
        <v>45.54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136.0</v>
      </c>
      <c r="JQ36" s="78">
        <v>32.2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41.0</v>
      </c>
      <c r="JW36" s="78">
        <v>41.0</v>
      </c>
      <c r="JX36" s="78">
        <v>136.0</v>
      </c>
      <c r="JY36" s="78">
        <v>34.0</v>
      </c>
      <c r="JZ36" s="78">
        <v>107.0</v>
      </c>
      <c r="KA36" s="78">
        <v>5.8</v>
      </c>
      <c r="KB36" s="78">
        <v>2.1</v>
      </c>
      <c r="KC36" s="150">
        <v>2.0</v>
      </c>
      <c r="KD36" s="78">
        <v>48.0</v>
      </c>
      <c r="KE36" s="78">
        <v>48.0</v>
      </c>
      <c r="KF36" s="89"/>
      <c r="KG36" s="79">
        <v>137.0</v>
      </c>
      <c r="KH36" s="238">
        <v>33.0</v>
      </c>
      <c r="KI36" s="238">
        <v>70.0</v>
      </c>
      <c r="KJ36" s="238">
        <v>3.6</v>
      </c>
      <c r="KK36" s="79"/>
      <c r="KL36" s="79">
        <v>1.0</v>
      </c>
      <c r="KM36" s="79">
        <v>52.0</v>
      </c>
      <c r="KN36" s="79">
        <v>52.0</v>
      </c>
      <c r="KO36" s="79">
        <v>137.0</v>
      </c>
      <c r="KP36" s="235">
        <v>33.0</v>
      </c>
      <c r="KQ36" s="235" t="s">
        <v>98</v>
      </c>
      <c r="KR36" s="235" t="s">
        <v>98</v>
      </c>
      <c r="KS36" s="79"/>
      <c r="KT36" s="79">
        <v>1.0</v>
      </c>
      <c r="KU36" s="79">
        <v>52.0</v>
      </c>
      <c r="KV36" s="79">
        <v>48.0</v>
      </c>
      <c r="KW36" s="89"/>
      <c r="KX36" s="81">
        <v>132.0</v>
      </c>
      <c r="KY36" s="81">
        <v>32.0</v>
      </c>
      <c r="KZ36" s="81">
        <v>139.0</v>
      </c>
      <c r="LA36" s="81">
        <v>6.8</v>
      </c>
      <c r="LB36" s="81">
        <v>0.0</v>
      </c>
      <c r="LC36" s="81">
        <v>3.0</v>
      </c>
      <c r="LD36" s="81">
        <v>53.0</v>
      </c>
      <c r="LE36" s="81">
        <v>53.0</v>
      </c>
      <c r="LF36" s="81">
        <v>132.0</v>
      </c>
      <c r="LG36" s="81">
        <v>32.0</v>
      </c>
      <c r="LH36" s="81">
        <v>396.0</v>
      </c>
      <c r="LI36" s="81">
        <v>19.4</v>
      </c>
      <c r="LJ36" s="81">
        <v>0.0</v>
      </c>
      <c r="LK36" s="81">
        <v>5.0</v>
      </c>
      <c r="LL36" s="81">
        <v>53.0</v>
      </c>
      <c r="LM36" s="81">
        <v>53.0</v>
      </c>
      <c r="LN36" s="89"/>
      <c r="LO36" s="82">
        <v>332.0</v>
      </c>
      <c r="LP36" s="82">
        <v>292.0</v>
      </c>
      <c r="LQ36" s="82">
        <v>163.0</v>
      </c>
      <c r="LR36" s="82">
        <v>67.0</v>
      </c>
      <c r="LS36" s="82">
        <v>331.0</v>
      </c>
      <c r="LT36" s="83">
        <v>58.0</v>
      </c>
      <c r="LU36" s="83">
        <v>8.1</v>
      </c>
      <c r="LV36" s="83">
        <v>138.0</v>
      </c>
      <c r="LW36" s="83">
        <v>108.0</v>
      </c>
      <c r="LX36" s="83">
        <v>56.0</v>
      </c>
      <c r="LY36" s="83">
        <v>52.0</v>
      </c>
      <c r="LZ36" s="83">
        <v>12.0</v>
      </c>
      <c r="MA36" s="83">
        <v>105.0</v>
      </c>
      <c r="MB36" s="83">
        <v>4.8</v>
      </c>
      <c r="MC36" s="83">
        <v>144.0</v>
      </c>
      <c r="MD36" s="83">
        <v>184.0</v>
      </c>
      <c r="ME36" s="83">
        <v>80.0</v>
      </c>
      <c r="MF36" s="83">
        <v>62.0</v>
      </c>
      <c r="MG36" s="83">
        <v>14.0</v>
      </c>
      <c r="MH36" s="83">
        <v>0.0</v>
      </c>
      <c r="MI36" s="83">
        <v>0.0</v>
      </c>
      <c r="MJ36" s="83">
        <v>119.0</v>
      </c>
      <c r="MK36" s="83">
        <v>0.0</v>
      </c>
      <c r="ML36" s="83">
        <v>44.0</v>
      </c>
      <c r="MM36" s="83">
        <v>43.0</v>
      </c>
      <c r="MN36" s="83">
        <v>5.0</v>
      </c>
      <c r="MO36" s="86"/>
      <c r="MP36" s="87"/>
      <c r="MQ36" s="87"/>
      <c r="MR36" s="87"/>
      <c r="MS36" s="87"/>
      <c r="MT36" s="83">
        <v>12.9</v>
      </c>
      <c r="MU36" s="83">
        <v>4.5</v>
      </c>
      <c r="MV36" s="83">
        <v>217.0</v>
      </c>
      <c r="MW36" s="83">
        <v>36.0</v>
      </c>
      <c r="MX36" s="83">
        <v>42.0</v>
      </c>
      <c r="MY36" s="88" t="s">
        <v>96</v>
      </c>
      <c r="MZ36" s="83">
        <v>2.0</v>
      </c>
      <c r="NA36" s="87"/>
      <c r="NB36" s="83">
        <v>4.0</v>
      </c>
      <c r="NC36" s="83">
        <v>2.9</v>
      </c>
      <c r="ND36" s="83">
        <v>83.0</v>
      </c>
      <c r="NE36" s="83">
        <v>35.0</v>
      </c>
      <c r="NF36" s="83">
        <v>44.0</v>
      </c>
      <c r="NG36" s="83">
        <v>44.0</v>
      </c>
      <c r="NH36" s="120">
        <v>7.0</v>
      </c>
      <c r="NI36" s="87"/>
      <c r="NJ36" s="83">
        <v>0.0</v>
      </c>
      <c r="NK36" s="83">
        <v>0.0</v>
      </c>
      <c r="NL36" s="83">
        <v>0.0</v>
      </c>
      <c r="NM36" s="83">
        <v>35.0</v>
      </c>
      <c r="NN36" s="83">
        <v>47.0</v>
      </c>
      <c r="NO36" s="83">
        <v>51.0</v>
      </c>
      <c r="NP36" s="83">
        <v>2.0</v>
      </c>
    </row>
    <row r="37" ht="14.25" customHeight="1">
      <c r="A37" s="103" t="s">
        <v>99</v>
      </c>
      <c r="B37" s="104"/>
      <c r="C37" s="51">
        <v>50.07</v>
      </c>
      <c r="D37" s="105">
        <v>335.0</v>
      </c>
      <c r="E37" s="106">
        <v>137.0</v>
      </c>
      <c r="F37" s="53">
        <v>73.0</v>
      </c>
      <c r="G37" s="53">
        <v>16.1</v>
      </c>
      <c r="H37" s="54"/>
      <c r="I37" s="53">
        <v>6.0</v>
      </c>
      <c r="J37" s="53">
        <v>50.0</v>
      </c>
      <c r="K37" s="53">
        <v>48.0</v>
      </c>
      <c r="L37" s="53">
        <v>136.0</v>
      </c>
      <c r="M37" s="53">
        <v>65.0</v>
      </c>
      <c r="N37" s="53">
        <v>15.9</v>
      </c>
      <c r="O37" s="54"/>
      <c r="P37" s="53">
        <v>6.0</v>
      </c>
      <c r="Q37" s="53">
        <v>57.0</v>
      </c>
      <c r="R37" s="53">
        <v>54.0</v>
      </c>
      <c r="S37" s="53">
        <v>340.1</v>
      </c>
      <c r="T37" s="53">
        <v>357.3</v>
      </c>
      <c r="U37" s="53">
        <v>211.8</v>
      </c>
      <c r="V37" s="54"/>
      <c r="W37" s="53">
        <v>335.9</v>
      </c>
      <c r="X37" s="53">
        <v>271.7</v>
      </c>
      <c r="Y37" s="53">
        <v>158.6</v>
      </c>
      <c r="Z37" s="54"/>
      <c r="AA37" s="53">
        <v>340.4</v>
      </c>
      <c r="AB37" s="53">
        <v>336.4</v>
      </c>
      <c r="AC37" s="53">
        <v>220.0</v>
      </c>
      <c r="AD37" s="54"/>
      <c r="AE37" s="53">
        <v>339.9</v>
      </c>
      <c r="AF37" s="53">
        <v>384.2</v>
      </c>
      <c r="AG37" s="53">
        <v>206.2</v>
      </c>
      <c r="AH37" s="54"/>
      <c r="AI37" s="53">
        <v>347.3</v>
      </c>
      <c r="AJ37" s="53">
        <v>424.8</v>
      </c>
      <c r="AK37" s="53">
        <v>268.0</v>
      </c>
      <c r="AL37" s="54"/>
      <c r="AM37" s="53">
        <v>338.3</v>
      </c>
      <c r="AN37" s="53">
        <v>456.2</v>
      </c>
      <c r="AO37" s="53">
        <v>255.1</v>
      </c>
      <c r="AP37" s="54"/>
      <c r="AQ37" s="53">
        <v>134.0</v>
      </c>
      <c r="AR37" s="54">
        <f t="shared" ref="AR37:AS37" si="74">F37</f>
        <v>73</v>
      </c>
      <c r="AS37" s="56">
        <f t="shared" si="74"/>
        <v>16.1</v>
      </c>
      <c r="AT37" s="54"/>
      <c r="AU37" s="53">
        <v>138.0</v>
      </c>
      <c r="AV37" s="54">
        <f t="shared" ref="AV37:AW37" si="75">M37</f>
        <v>65</v>
      </c>
      <c r="AW37" s="54">
        <f t="shared" si="75"/>
        <v>15.9</v>
      </c>
      <c r="AX37" s="54"/>
      <c r="AY37" s="53">
        <v>134.0</v>
      </c>
      <c r="AZ37" s="54"/>
      <c r="BA37" s="54"/>
      <c r="BB37" s="54"/>
      <c r="BC37" s="107"/>
      <c r="BD37" s="54"/>
      <c r="BE37" s="53">
        <v>32.0</v>
      </c>
      <c r="BF37" s="53">
        <v>9.0</v>
      </c>
      <c r="BG37" s="53">
        <v>0.4</v>
      </c>
      <c r="BH37" s="54"/>
      <c r="BI37" s="53">
        <v>22.0</v>
      </c>
      <c r="BJ37" s="53">
        <v>90.0</v>
      </c>
      <c r="BK37" s="53">
        <v>60.0</v>
      </c>
      <c r="BL37" s="107"/>
      <c r="BM37" s="58">
        <v>340.0</v>
      </c>
      <c r="BN37" s="58">
        <v>144.0</v>
      </c>
      <c r="BO37" s="58">
        <v>134.0</v>
      </c>
      <c r="BP37" s="58">
        <v>6.7</v>
      </c>
      <c r="BQ37" s="59"/>
      <c r="BR37" s="58">
        <v>6.0</v>
      </c>
      <c r="BS37" s="58">
        <v>58.0</v>
      </c>
      <c r="BT37" s="58">
        <v>56.0</v>
      </c>
      <c r="BU37" s="59">
        <f t="shared" si="7"/>
        <v>340</v>
      </c>
      <c r="BV37" s="58">
        <v>286.0</v>
      </c>
      <c r="BW37" s="58">
        <v>166.0</v>
      </c>
      <c r="BX37" s="58">
        <v>25.0</v>
      </c>
      <c r="BY37" s="58">
        <v>333.0</v>
      </c>
      <c r="BZ37" s="58">
        <v>308.0</v>
      </c>
      <c r="CA37" s="58">
        <v>169.0</v>
      </c>
      <c r="CB37" s="58">
        <v>24.0</v>
      </c>
      <c r="CC37" s="58" t="s">
        <v>94</v>
      </c>
      <c r="CD37" s="58" t="s">
        <v>94</v>
      </c>
      <c r="CE37" s="58" t="s">
        <v>94</v>
      </c>
      <c r="CF37" s="58" t="s">
        <v>94</v>
      </c>
      <c r="CG37" s="58">
        <v>337.0</v>
      </c>
      <c r="CH37" s="58">
        <v>518.0</v>
      </c>
      <c r="CI37" s="58">
        <v>286.0</v>
      </c>
      <c r="CJ37" s="58">
        <v>14.0</v>
      </c>
      <c r="CK37" s="58">
        <v>350.0</v>
      </c>
      <c r="CL37" s="58">
        <v>231.0</v>
      </c>
      <c r="CM37" s="58">
        <v>126.0</v>
      </c>
      <c r="CN37" s="58">
        <v>7.0</v>
      </c>
      <c r="CO37" s="58">
        <v>330.0</v>
      </c>
      <c r="CP37" s="58">
        <v>240.0</v>
      </c>
      <c r="CQ37" s="58">
        <v>119.0</v>
      </c>
      <c r="CR37" s="58">
        <v>5.0</v>
      </c>
      <c r="CS37" s="58">
        <v>333.0</v>
      </c>
      <c r="CT37" s="58">
        <v>228.0</v>
      </c>
      <c r="CU37" s="58">
        <v>144.0</v>
      </c>
      <c r="CV37" s="58">
        <v>64.0</v>
      </c>
      <c r="CW37" s="58">
        <v>335.0</v>
      </c>
      <c r="CX37" s="58">
        <v>230.0</v>
      </c>
      <c r="CY37" s="58">
        <v>112.0</v>
      </c>
      <c r="CZ37" s="58">
        <v>63.0</v>
      </c>
      <c r="DA37" s="58">
        <v>323.0</v>
      </c>
      <c r="DB37" s="58">
        <v>234.0</v>
      </c>
      <c r="DC37" s="58">
        <v>114.0</v>
      </c>
      <c r="DD37" s="58">
        <v>57.0</v>
      </c>
      <c r="DE37" s="59">
        <f t="shared" si="71"/>
        <v>144</v>
      </c>
      <c r="DF37" s="58">
        <v>34.9</v>
      </c>
      <c r="DG37" s="59">
        <f t="shared" ref="DG37:DH37" si="76">BO37</f>
        <v>134</v>
      </c>
      <c r="DH37" s="59">
        <f t="shared" si="76"/>
        <v>6.7</v>
      </c>
      <c r="DI37" s="59"/>
      <c r="DJ37" s="58">
        <v>7.0</v>
      </c>
      <c r="DK37" s="58">
        <v>59.0</v>
      </c>
      <c r="DL37" s="58">
        <v>55.0</v>
      </c>
      <c r="DM37" s="107"/>
      <c r="DN37" s="61">
        <v>338.0</v>
      </c>
      <c r="DO37" s="61">
        <v>140.0</v>
      </c>
      <c r="DP37" s="61">
        <v>32.58</v>
      </c>
      <c r="DQ37" s="61">
        <v>18.18</v>
      </c>
      <c r="DR37" s="61">
        <v>4.48</v>
      </c>
      <c r="DS37" s="61">
        <v>8.0</v>
      </c>
      <c r="DT37" s="61">
        <v>42.0</v>
      </c>
      <c r="DU37" s="61">
        <v>49.9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337.0</v>
      </c>
      <c r="EF37" s="226">
        <v>135.0</v>
      </c>
      <c r="EG37" s="226">
        <v>60.0</v>
      </c>
      <c r="EH37" s="226">
        <v>2.5</v>
      </c>
      <c r="EI37" s="64"/>
      <c r="EJ37" s="226">
        <v>9.0</v>
      </c>
      <c r="EK37" s="226">
        <v>47.0</v>
      </c>
      <c r="EL37" s="226">
        <v>49.0</v>
      </c>
      <c r="EM37" s="226">
        <v>135.0</v>
      </c>
      <c r="EN37" s="226">
        <v>92.0</v>
      </c>
      <c r="EO37" s="226">
        <v>4.0</v>
      </c>
      <c r="EP37" s="64"/>
      <c r="EQ37" s="226">
        <v>9.0</v>
      </c>
      <c r="ER37" s="226">
        <v>50.0</v>
      </c>
      <c r="ES37" s="226">
        <v>47.0</v>
      </c>
      <c r="ET37" s="226">
        <v>337.0</v>
      </c>
      <c r="EU37" s="226">
        <v>0.0</v>
      </c>
      <c r="EV37" s="226">
        <v>0.0</v>
      </c>
      <c r="EW37" s="226">
        <v>0.0</v>
      </c>
      <c r="EX37" s="226">
        <v>335.0</v>
      </c>
      <c r="EY37" s="226">
        <v>277.0</v>
      </c>
      <c r="EZ37" s="226">
        <v>159.0</v>
      </c>
      <c r="FA37" s="226">
        <v>1.3</v>
      </c>
      <c r="FB37" s="226">
        <v>335.0</v>
      </c>
      <c r="FC37" s="226">
        <v>276.0</v>
      </c>
      <c r="FD37" s="226">
        <v>158.7</v>
      </c>
      <c r="FE37" s="226">
        <v>0.7</v>
      </c>
      <c r="FF37" s="226">
        <v>335.0</v>
      </c>
      <c r="FG37" s="226">
        <v>0.0</v>
      </c>
      <c r="FH37" s="226">
        <v>0.0</v>
      </c>
      <c r="FI37" s="226">
        <v>0.0</v>
      </c>
      <c r="FJ37" s="226">
        <v>337.0</v>
      </c>
      <c r="FK37" s="226">
        <v>260.0</v>
      </c>
      <c r="FL37" s="226">
        <v>148.5</v>
      </c>
      <c r="FM37" s="64"/>
      <c r="FN37" s="226">
        <v>337.0</v>
      </c>
      <c r="FO37" s="226">
        <v>276.0</v>
      </c>
      <c r="FP37" s="226">
        <v>149.1</v>
      </c>
      <c r="FQ37" s="226">
        <v>10.6</v>
      </c>
      <c r="FR37" s="226">
        <v>135.0</v>
      </c>
      <c r="FS37" s="64"/>
      <c r="FT37" s="226">
        <v>16.01</v>
      </c>
      <c r="FU37" s="64"/>
      <c r="FV37" s="226">
        <v>135.0</v>
      </c>
      <c r="FW37" s="64"/>
      <c r="FX37" s="64"/>
      <c r="FY37" s="64"/>
      <c r="FZ37" s="107"/>
      <c r="GA37" s="65">
        <v>335.0</v>
      </c>
      <c r="GB37" s="66">
        <v>474.64</v>
      </c>
      <c r="GC37" s="66">
        <v>274.64</v>
      </c>
      <c r="GD37" s="66">
        <v>30.15</v>
      </c>
      <c r="GE37" s="66">
        <v>335.0</v>
      </c>
      <c r="GF37" s="66">
        <v>430.97</v>
      </c>
      <c r="GG37" s="66">
        <v>255.96</v>
      </c>
      <c r="GH37" s="66">
        <v>36.52</v>
      </c>
      <c r="GI37" s="66">
        <v>335.0</v>
      </c>
      <c r="GJ37" s="66">
        <v>262.6</v>
      </c>
      <c r="GK37" s="66">
        <v>-148.42</v>
      </c>
      <c r="GL37" s="66">
        <v>-23.87</v>
      </c>
      <c r="GM37" s="66">
        <v>335.0</v>
      </c>
      <c r="GN37" s="66">
        <v>260.55</v>
      </c>
      <c r="GO37" s="66">
        <v>-147.5</v>
      </c>
      <c r="GP37" s="66">
        <v>-33.0</v>
      </c>
      <c r="GQ37" s="66">
        <v>335.0</v>
      </c>
      <c r="GR37" s="66">
        <v>187.28</v>
      </c>
      <c r="GS37" s="66">
        <v>-108.55</v>
      </c>
      <c r="GT37" s="66">
        <v>-5.03</v>
      </c>
      <c r="GU37" s="66">
        <v>335.0</v>
      </c>
      <c r="GV37" s="66">
        <v>176.14</v>
      </c>
      <c r="GW37" s="66">
        <v>-107.88</v>
      </c>
      <c r="GX37" s="66">
        <v>-6.37</v>
      </c>
      <c r="GY37" s="107"/>
      <c r="GZ37" s="98" t="s">
        <v>91</v>
      </c>
      <c r="HA37" s="99" t="s">
        <v>92</v>
      </c>
      <c r="HB37" s="98">
        <v>93.0</v>
      </c>
      <c r="HC37" s="98">
        <v>4.65</v>
      </c>
      <c r="HD37" s="98">
        <v>1.86</v>
      </c>
      <c r="HE37" s="98">
        <v>8.0</v>
      </c>
      <c r="HF37" s="99">
        <v>60.0</v>
      </c>
      <c r="HG37" s="99">
        <v>58.0</v>
      </c>
      <c r="HH37" s="98" t="s">
        <v>91</v>
      </c>
      <c r="HI37" s="99" t="s">
        <v>92</v>
      </c>
      <c r="HJ37" s="98">
        <v>201.0</v>
      </c>
      <c r="HK37" s="98">
        <v>10.05</v>
      </c>
      <c r="HL37" s="98">
        <v>4.02</v>
      </c>
      <c r="HM37" s="98">
        <v>5.0</v>
      </c>
      <c r="HN37" s="99">
        <v>58.0</v>
      </c>
      <c r="HO37" s="99">
        <v>58.0</v>
      </c>
      <c r="HP37" s="98" t="s">
        <v>91</v>
      </c>
      <c r="HQ37" s="99" t="s">
        <v>92</v>
      </c>
      <c r="HR37" s="98">
        <v>112.0</v>
      </c>
      <c r="HS37" s="98">
        <v>5.6</v>
      </c>
      <c r="HT37" s="98">
        <v>2.8</v>
      </c>
      <c r="HU37" s="98">
        <v>7.0</v>
      </c>
      <c r="HV37" s="99">
        <v>60.0</v>
      </c>
      <c r="HW37" s="99">
        <v>60.0</v>
      </c>
      <c r="HX37" s="107"/>
      <c r="HY37" s="147">
        <v>134.0</v>
      </c>
      <c r="HZ37" s="147">
        <v>33.0</v>
      </c>
      <c r="IA37" s="147">
        <v>154.0</v>
      </c>
      <c r="IB37" s="147">
        <v>7.7</v>
      </c>
      <c r="IC37" s="148"/>
      <c r="ID37" s="147">
        <v>2.0</v>
      </c>
      <c r="IE37" s="147">
        <v>68.0</v>
      </c>
      <c r="IF37" s="147">
        <v>48.0</v>
      </c>
      <c r="IG37" s="107"/>
      <c r="IH37" s="75">
        <v>137.0</v>
      </c>
      <c r="II37" s="75">
        <v>33.5</v>
      </c>
      <c r="IJ37" s="75">
        <v>189.0</v>
      </c>
      <c r="IK37" s="75">
        <v>9.7</v>
      </c>
      <c r="IL37" s="75">
        <v>10.8</v>
      </c>
      <c r="IM37" s="75">
        <v>6.0</v>
      </c>
      <c r="IN37" s="75">
        <v>54.0</v>
      </c>
      <c r="IO37" s="75">
        <v>52.0</v>
      </c>
      <c r="IP37" s="75">
        <v>137.0</v>
      </c>
      <c r="IQ37" s="75">
        <v>33.7</v>
      </c>
      <c r="IR37" s="75">
        <v>4.0</v>
      </c>
      <c r="IS37" s="75">
        <v>0.2</v>
      </c>
      <c r="IT37" s="75">
        <v>0.3</v>
      </c>
      <c r="IU37" s="75">
        <v>12.0</v>
      </c>
      <c r="IV37" s="75">
        <v>56.0</v>
      </c>
      <c r="IW37" s="75">
        <v>54.0</v>
      </c>
      <c r="IX37" s="107"/>
      <c r="IY37" s="76">
        <v>139.38</v>
      </c>
      <c r="IZ37" s="76">
        <v>35.02</v>
      </c>
      <c r="JA37" s="76">
        <v>353.74</v>
      </c>
      <c r="JB37" s="76">
        <v>17.68</v>
      </c>
      <c r="JC37" s="76">
        <v>6.7</v>
      </c>
      <c r="JD37" s="76">
        <v>3.0</v>
      </c>
      <c r="JE37" s="76">
        <v>58.4</v>
      </c>
      <c r="JF37" s="76">
        <v>42.49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136.0</v>
      </c>
      <c r="JQ37" s="78">
        <v>32.2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40.0</v>
      </c>
      <c r="JW37" s="78">
        <v>40.0</v>
      </c>
      <c r="JX37" s="78">
        <v>136.0</v>
      </c>
      <c r="JY37" s="78">
        <v>34.1</v>
      </c>
      <c r="JZ37" s="78">
        <v>97.0</v>
      </c>
      <c r="KA37" s="78">
        <v>5.2</v>
      </c>
      <c r="KB37" s="78">
        <v>1.9</v>
      </c>
      <c r="KC37" s="150">
        <v>2.0</v>
      </c>
      <c r="KD37" s="78">
        <v>47.0</v>
      </c>
      <c r="KE37" s="78">
        <v>47.0</v>
      </c>
      <c r="KF37" s="107"/>
      <c r="KG37" s="79">
        <v>138.0</v>
      </c>
      <c r="KH37" s="238">
        <v>33.0</v>
      </c>
      <c r="KI37" s="238">
        <v>64.0</v>
      </c>
      <c r="KJ37" s="238">
        <v>3.2</v>
      </c>
      <c r="KK37" s="79"/>
      <c r="KL37" s="79">
        <v>1.0</v>
      </c>
      <c r="KM37" s="79">
        <v>52.0</v>
      </c>
      <c r="KN37" s="79">
        <v>52.0</v>
      </c>
      <c r="KO37" s="79">
        <v>138.0</v>
      </c>
      <c r="KP37" s="235">
        <v>33.0</v>
      </c>
      <c r="KQ37" s="235" t="s">
        <v>98</v>
      </c>
      <c r="KR37" s="235" t="s">
        <v>98</v>
      </c>
      <c r="KS37" s="79"/>
      <c r="KT37" s="79">
        <v>1.0</v>
      </c>
      <c r="KU37" s="79">
        <v>52.0</v>
      </c>
      <c r="KV37" s="79">
        <v>48.0</v>
      </c>
      <c r="KW37" s="107"/>
      <c r="KX37" s="81">
        <v>136.0</v>
      </c>
      <c r="KY37" s="81">
        <v>34.0</v>
      </c>
      <c r="KZ37" s="81">
        <v>163.0</v>
      </c>
      <c r="LA37" s="81">
        <v>8.0</v>
      </c>
      <c r="LB37" s="81">
        <v>0.0</v>
      </c>
      <c r="LC37" s="81">
        <v>3.0</v>
      </c>
      <c r="LD37" s="81">
        <v>52.0</v>
      </c>
      <c r="LE37" s="81">
        <v>52.0</v>
      </c>
      <c r="LF37" s="81">
        <v>136.0</v>
      </c>
      <c r="LG37" s="81">
        <v>33.0</v>
      </c>
      <c r="LH37" s="81">
        <v>177.0</v>
      </c>
      <c r="LI37" s="81">
        <v>8.7</v>
      </c>
      <c r="LJ37" s="81">
        <v>0.0</v>
      </c>
      <c r="LK37" s="81">
        <v>5.0</v>
      </c>
      <c r="LL37" s="81">
        <v>52.0</v>
      </c>
      <c r="LM37" s="81">
        <v>52.0</v>
      </c>
      <c r="LN37" s="107"/>
      <c r="LO37" s="82">
        <v>338.0</v>
      </c>
      <c r="LP37" s="82">
        <v>237.0</v>
      </c>
      <c r="LQ37" s="82">
        <v>137.0</v>
      </c>
      <c r="LR37" s="82">
        <v>70.0</v>
      </c>
      <c r="LS37" s="82">
        <v>337.0</v>
      </c>
      <c r="LT37" s="83">
        <v>40.0</v>
      </c>
      <c r="LU37" s="83">
        <v>1.4</v>
      </c>
      <c r="LV37" s="83">
        <v>142.0</v>
      </c>
      <c r="LW37" s="83">
        <v>72.0</v>
      </c>
      <c r="LX37" s="83">
        <v>54.0</v>
      </c>
      <c r="LY37" s="83">
        <v>52.0</v>
      </c>
      <c r="LZ37" s="83">
        <v>12.0</v>
      </c>
      <c r="MA37" s="83">
        <v>97.0</v>
      </c>
      <c r="MB37" s="83">
        <v>4.1</v>
      </c>
      <c r="MC37" s="83">
        <v>146.0</v>
      </c>
      <c r="MD37" s="83">
        <v>174.0</v>
      </c>
      <c r="ME37" s="83">
        <v>74.0</v>
      </c>
      <c r="MF37" s="83">
        <v>63.0</v>
      </c>
      <c r="MG37" s="83">
        <v>14.0</v>
      </c>
      <c r="MH37" s="83">
        <v>0.0</v>
      </c>
      <c r="MI37" s="83">
        <v>0.0</v>
      </c>
      <c r="MJ37" s="83">
        <v>119.0</v>
      </c>
      <c r="MK37" s="83">
        <v>0.0</v>
      </c>
      <c r="ML37" s="83">
        <v>44.0</v>
      </c>
      <c r="MM37" s="83">
        <v>43.0</v>
      </c>
      <c r="MN37" s="83">
        <v>5.0</v>
      </c>
      <c r="MO37" s="86"/>
      <c r="MP37" s="87"/>
      <c r="MQ37" s="87"/>
      <c r="MR37" s="87"/>
      <c r="MS37" s="87"/>
      <c r="MT37" s="83">
        <v>14.6</v>
      </c>
      <c r="MU37" s="83">
        <v>9.6</v>
      </c>
      <c r="MV37" s="83">
        <v>250.0</v>
      </c>
      <c r="MW37" s="83">
        <v>35.0</v>
      </c>
      <c r="MX37" s="83">
        <v>43.0</v>
      </c>
      <c r="MY37" s="88" t="s">
        <v>96</v>
      </c>
      <c r="MZ37" s="83">
        <v>2.0</v>
      </c>
      <c r="NA37" s="88"/>
      <c r="NB37" s="83">
        <v>14.2</v>
      </c>
      <c r="NC37" s="83">
        <v>4.3</v>
      </c>
      <c r="ND37" s="83">
        <v>261.0</v>
      </c>
      <c r="NE37" s="83">
        <v>34.0</v>
      </c>
      <c r="NF37" s="83">
        <v>52.0</v>
      </c>
      <c r="NG37" s="120">
        <v>50.0</v>
      </c>
      <c r="NH37" s="120">
        <v>7.0</v>
      </c>
      <c r="NI37" s="83"/>
      <c r="NJ37" s="83">
        <v>0.0</v>
      </c>
      <c r="NK37" s="83">
        <v>0.0</v>
      </c>
      <c r="NL37" s="83">
        <v>0.0</v>
      </c>
      <c r="NM37" s="83">
        <v>35.0</v>
      </c>
      <c r="NN37" s="83">
        <v>47.0</v>
      </c>
      <c r="NO37" s="83">
        <v>51.0</v>
      </c>
      <c r="NP37" s="83">
        <v>2.0</v>
      </c>
    </row>
    <row r="38" ht="14.25" customHeight="1">
      <c r="C38" s="108"/>
      <c r="D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7">MIN(C14:C37)</f>
        <v>49.92</v>
      </c>
      <c r="D39" s="111">
        <f t="shared" si="77"/>
        <v>331</v>
      </c>
      <c r="E39" s="110">
        <f t="shared" si="77"/>
        <v>132</v>
      </c>
      <c r="F39" s="110">
        <f t="shared" si="77"/>
        <v>11</v>
      </c>
      <c r="G39" s="110">
        <f t="shared" si="77"/>
        <v>2.3</v>
      </c>
      <c r="H39" s="110">
        <f t="shared" si="77"/>
        <v>0</v>
      </c>
      <c r="I39" s="110">
        <f t="shared" si="77"/>
        <v>6</v>
      </c>
      <c r="J39" s="110">
        <f t="shared" si="77"/>
        <v>48</v>
      </c>
      <c r="K39" s="110">
        <f t="shared" si="77"/>
        <v>48</v>
      </c>
      <c r="L39" s="110">
        <f t="shared" si="77"/>
        <v>136</v>
      </c>
      <c r="M39" s="110">
        <f t="shared" si="77"/>
        <v>41</v>
      </c>
      <c r="N39" s="110">
        <f t="shared" si="77"/>
        <v>1.9</v>
      </c>
      <c r="O39" s="110">
        <f t="shared" si="77"/>
        <v>0</v>
      </c>
      <c r="P39" s="110">
        <f t="shared" si="77"/>
        <v>6</v>
      </c>
      <c r="Q39" s="110">
        <f t="shared" si="77"/>
        <v>57</v>
      </c>
      <c r="R39" s="110">
        <f t="shared" si="77"/>
        <v>40</v>
      </c>
      <c r="S39" s="110">
        <f t="shared" si="77"/>
        <v>336.9</v>
      </c>
      <c r="T39" s="110">
        <f t="shared" si="77"/>
        <v>255.9</v>
      </c>
      <c r="U39" s="110"/>
      <c r="V39" s="110">
        <f t="shared" ref="V39:X39" si="78">MIN(V14:V37)</f>
        <v>0</v>
      </c>
      <c r="W39" s="110">
        <f t="shared" si="78"/>
        <v>332.5</v>
      </c>
      <c r="X39" s="110">
        <f t="shared" si="78"/>
        <v>134.5</v>
      </c>
      <c r="Y39" s="110"/>
      <c r="Z39" s="110">
        <f t="shared" ref="Z39:AB39" si="79">MIN(Z14:Z37)</f>
        <v>0</v>
      </c>
      <c r="AA39" s="110">
        <f t="shared" si="79"/>
        <v>336.9</v>
      </c>
      <c r="AB39" s="110">
        <f t="shared" si="79"/>
        <v>301.4</v>
      </c>
      <c r="AC39" s="110"/>
      <c r="AD39" s="110">
        <f t="shared" ref="AD39:AF39" si="80">MIN(AD14:AD37)</f>
        <v>0</v>
      </c>
      <c r="AE39" s="110">
        <f t="shared" si="80"/>
        <v>334.9</v>
      </c>
      <c r="AF39" s="110">
        <f t="shared" si="80"/>
        <v>287.5</v>
      </c>
      <c r="AG39" s="110"/>
      <c r="AH39" s="110">
        <f t="shared" ref="AH39:AJ39" si="81">MIN(AH14:AH37)</f>
        <v>0</v>
      </c>
      <c r="AI39" s="110">
        <f t="shared" si="81"/>
        <v>323.2</v>
      </c>
      <c r="AJ39" s="110">
        <f t="shared" si="81"/>
        <v>378.4</v>
      </c>
      <c r="AK39" s="110"/>
      <c r="AL39" s="110">
        <f t="shared" ref="AL39:AN39" si="82">MIN(AL14:AL37)</f>
        <v>0</v>
      </c>
      <c r="AM39" s="110">
        <f t="shared" si="82"/>
        <v>334.4</v>
      </c>
      <c r="AN39" s="110">
        <f t="shared" si="82"/>
        <v>405.7</v>
      </c>
      <c r="AO39" s="110"/>
      <c r="AP39" s="110">
        <f t="shared" ref="AP39:AR39" si="83">MIN(AP14:AP37)</f>
        <v>0</v>
      </c>
      <c r="AQ39" s="189">
        <f t="shared" si="83"/>
        <v>132</v>
      </c>
      <c r="AR39" s="110">
        <f t="shared" si="83"/>
        <v>11</v>
      </c>
      <c r="AS39" s="110"/>
      <c r="AT39" s="110">
        <f t="shared" ref="AT39:AV39" si="84">MIN(AT14:AT37)</f>
        <v>0</v>
      </c>
      <c r="AU39" s="110">
        <f t="shared" si="84"/>
        <v>136</v>
      </c>
      <c r="AV39" s="110">
        <f t="shared" si="84"/>
        <v>41</v>
      </c>
      <c r="AW39" s="110"/>
      <c r="AX39" s="110">
        <f t="shared" ref="AX39:AY39" si="85">MIN(AX14:AX37)</f>
        <v>0</v>
      </c>
      <c r="AY39" s="189">
        <f t="shared" si="85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6">MIN(BJ14:BJ37)</f>
        <v>84</v>
      </c>
      <c r="BK39" s="110">
        <f t="shared" si="86"/>
        <v>56</v>
      </c>
      <c r="BL39" s="112">
        <f t="shared" si="86"/>
        <v>0</v>
      </c>
      <c r="BM39" s="110">
        <f t="shared" si="86"/>
        <v>338</v>
      </c>
      <c r="BN39" s="110">
        <f t="shared" si="86"/>
        <v>143</v>
      </c>
      <c r="BO39" s="110">
        <f t="shared" si="86"/>
        <v>134</v>
      </c>
      <c r="BP39" s="110">
        <f t="shared" si="86"/>
        <v>6.7</v>
      </c>
      <c r="BQ39" s="110">
        <f t="shared" si="86"/>
        <v>0</v>
      </c>
      <c r="BR39" s="110">
        <f t="shared" si="86"/>
        <v>6</v>
      </c>
      <c r="BS39" s="110">
        <f t="shared" si="86"/>
        <v>55</v>
      </c>
      <c r="BT39" s="110">
        <f t="shared" si="86"/>
        <v>55</v>
      </c>
      <c r="BU39" s="110">
        <f t="shared" si="86"/>
        <v>338</v>
      </c>
      <c r="BV39" s="110">
        <f t="shared" si="86"/>
        <v>283</v>
      </c>
      <c r="BW39" s="110"/>
      <c r="BX39" s="110">
        <f t="shared" ref="BX39:BZ39" si="87">MIN(BX14:BX37)</f>
        <v>12</v>
      </c>
      <c r="BY39" s="110">
        <f t="shared" si="87"/>
        <v>330</v>
      </c>
      <c r="BZ39" s="110">
        <f t="shared" si="87"/>
        <v>306</v>
      </c>
      <c r="CA39" s="110"/>
      <c r="CB39" s="110">
        <f t="shared" ref="CB39:CD39" si="88">MIN(CB14:CB37)</f>
        <v>12</v>
      </c>
      <c r="CC39" s="110">
        <f t="shared" si="88"/>
        <v>0</v>
      </c>
      <c r="CD39" s="110">
        <f t="shared" si="88"/>
        <v>0</v>
      </c>
      <c r="CE39" s="110"/>
      <c r="CF39" s="110">
        <f t="shared" ref="CF39:CH39" si="89">MIN(CF14:CF37)</f>
        <v>0</v>
      </c>
      <c r="CG39" s="110">
        <f t="shared" si="89"/>
        <v>332</v>
      </c>
      <c r="CH39" s="110">
        <f t="shared" si="89"/>
        <v>276</v>
      </c>
      <c r="CI39" s="110"/>
      <c r="CJ39" s="110">
        <f t="shared" ref="CJ39:CL39" si="90">MIN(CJ14:CJ37)</f>
        <v>10</v>
      </c>
      <c r="CK39" s="110">
        <f t="shared" si="90"/>
        <v>343</v>
      </c>
      <c r="CL39" s="110">
        <f t="shared" si="90"/>
        <v>103</v>
      </c>
      <c r="CM39" s="110"/>
      <c r="CN39" s="110">
        <f t="shared" ref="CN39:CP39" si="91">MIN(CN14:CN37)</f>
        <v>1</v>
      </c>
      <c r="CO39" s="110">
        <f t="shared" si="91"/>
        <v>328</v>
      </c>
      <c r="CP39" s="110">
        <f t="shared" si="91"/>
        <v>193</v>
      </c>
      <c r="CQ39" s="110"/>
      <c r="CR39" s="110">
        <f t="shared" ref="CR39:CT39" si="92">MIN(CR14:CR37)</f>
        <v>1</v>
      </c>
      <c r="CS39" s="110">
        <f t="shared" si="92"/>
        <v>332</v>
      </c>
      <c r="CT39" s="110">
        <f t="shared" si="92"/>
        <v>208</v>
      </c>
      <c r="CU39" s="110"/>
      <c r="CV39" s="110">
        <f t="shared" ref="CV39:CX39" si="93">MIN(CV14:CV37)</f>
        <v>2</v>
      </c>
      <c r="CW39" s="110">
        <f t="shared" si="93"/>
        <v>334</v>
      </c>
      <c r="CX39" s="110">
        <f t="shared" si="93"/>
        <v>209</v>
      </c>
      <c r="CY39" s="110"/>
      <c r="CZ39" s="110">
        <f t="shared" ref="CZ39:DB39" si="94">MIN(CZ14:CZ37)</f>
        <v>56</v>
      </c>
      <c r="DA39" s="110">
        <f t="shared" si="94"/>
        <v>321</v>
      </c>
      <c r="DB39" s="110">
        <f t="shared" si="94"/>
        <v>212</v>
      </c>
      <c r="DC39" s="110"/>
      <c r="DD39" s="110">
        <f t="shared" ref="DD39:DE39" si="95">MIN(DD14:DD37)</f>
        <v>47</v>
      </c>
      <c r="DE39" s="110">
        <f t="shared" si="95"/>
        <v>143</v>
      </c>
      <c r="DF39" s="110"/>
      <c r="DG39" s="110">
        <f t="shared" ref="DG39:DH39" si="96">MIN(DG14:DG37)</f>
        <v>134</v>
      </c>
      <c r="DH39" s="110">
        <f t="shared" si="96"/>
        <v>6.7</v>
      </c>
      <c r="DI39" s="110"/>
      <c r="DJ39" s="110">
        <f t="shared" ref="DJ39:DW39" si="97">MIN(DJ14:DJ37)</f>
        <v>7</v>
      </c>
      <c r="DK39" s="110">
        <f t="shared" si="97"/>
        <v>54</v>
      </c>
      <c r="DL39" s="110">
        <f t="shared" si="97"/>
        <v>52</v>
      </c>
      <c r="DM39" s="112">
        <f t="shared" si="97"/>
        <v>0</v>
      </c>
      <c r="DN39" s="110">
        <f t="shared" si="97"/>
        <v>0</v>
      </c>
      <c r="DO39" s="110">
        <f t="shared" si="97"/>
        <v>0</v>
      </c>
      <c r="DP39" s="110">
        <f t="shared" si="97"/>
        <v>0</v>
      </c>
      <c r="DQ39" s="110">
        <f t="shared" si="97"/>
        <v>0</v>
      </c>
      <c r="DR39" s="110">
        <f t="shared" si="97"/>
        <v>0</v>
      </c>
      <c r="DS39" s="110">
        <f t="shared" si="97"/>
        <v>8</v>
      </c>
      <c r="DT39" s="110">
        <f t="shared" si="97"/>
        <v>35</v>
      </c>
      <c r="DU39" s="110">
        <f t="shared" si="97"/>
        <v>43.9</v>
      </c>
      <c r="DV39" s="110">
        <f t="shared" si="97"/>
        <v>0</v>
      </c>
      <c r="DW39" s="110">
        <f t="shared" si="97"/>
        <v>0</v>
      </c>
      <c r="DX39" s="110"/>
      <c r="DY39" s="110">
        <f t="shared" ref="DY39:EA39" si="98">MIN(DY14:DY37)</f>
        <v>0</v>
      </c>
      <c r="DZ39" s="110">
        <f t="shared" si="98"/>
        <v>0</v>
      </c>
      <c r="EA39" s="110">
        <f t="shared" si="98"/>
        <v>0</v>
      </c>
      <c r="EB39" s="110"/>
      <c r="EC39" s="110">
        <f t="shared" ref="EC39:EU39" si="99">MIN(EC14:EC37)</f>
        <v>0</v>
      </c>
      <c r="ED39" s="112">
        <f t="shared" si="99"/>
        <v>0</v>
      </c>
      <c r="EE39" s="110">
        <f t="shared" si="99"/>
        <v>336</v>
      </c>
      <c r="EF39" s="110">
        <f t="shared" si="99"/>
        <v>135</v>
      </c>
      <c r="EG39" s="110">
        <f t="shared" si="99"/>
        <v>60</v>
      </c>
      <c r="EH39" s="110">
        <f t="shared" si="99"/>
        <v>2.5</v>
      </c>
      <c r="EI39" s="110">
        <f t="shared" si="99"/>
        <v>0</v>
      </c>
      <c r="EJ39" s="110">
        <f t="shared" si="99"/>
        <v>9</v>
      </c>
      <c r="EK39" s="110">
        <f t="shared" si="99"/>
        <v>44</v>
      </c>
      <c r="EL39" s="110">
        <f t="shared" si="99"/>
        <v>47</v>
      </c>
      <c r="EM39" s="110">
        <f t="shared" si="99"/>
        <v>135</v>
      </c>
      <c r="EN39" s="110">
        <f t="shared" si="99"/>
        <v>62</v>
      </c>
      <c r="EO39" s="110">
        <f t="shared" si="99"/>
        <v>3</v>
      </c>
      <c r="EP39" s="110">
        <f t="shared" si="99"/>
        <v>0</v>
      </c>
      <c r="EQ39" s="110">
        <f t="shared" si="99"/>
        <v>9</v>
      </c>
      <c r="ER39" s="110">
        <f t="shared" si="99"/>
        <v>45</v>
      </c>
      <c r="ES39" s="110">
        <f t="shared" si="99"/>
        <v>47</v>
      </c>
      <c r="ET39" s="110">
        <f t="shared" si="99"/>
        <v>334</v>
      </c>
      <c r="EU39" s="110">
        <f t="shared" si="99"/>
        <v>0</v>
      </c>
      <c r="EV39" s="110"/>
      <c r="EW39" s="110">
        <f t="shared" ref="EW39:EY39" si="100">MIN(EW14:EW37)</f>
        <v>0</v>
      </c>
      <c r="EX39" s="110">
        <f t="shared" si="100"/>
        <v>333</v>
      </c>
      <c r="EY39" s="110">
        <f t="shared" si="100"/>
        <v>1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101">MIN(FI14:FI37)</f>
        <v>0</v>
      </c>
      <c r="FJ39" s="110">
        <f t="shared" si="101"/>
        <v>336</v>
      </c>
      <c r="FK39" s="110">
        <f t="shared" si="101"/>
        <v>102</v>
      </c>
      <c r="FL39" s="110"/>
      <c r="FM39" s="110">
        <f t="shared" ref="FM39:FN39" si="102">MIN(FM14:FM37)</f>
        <v>0</v>
      </c>
      <c r="FN39" s="110">
        <f t="shared" si="102"/>
        <v>336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3">MIN(FY14:FY37)</f>
        <v>0</v>
      </c>
      <c r="FZ39" s="112">
        <f t="shared" si="103"/>
        <v>0</v>
      </c>
      <c r="GA39" s="110">
        <f t="shared" si="103"/>
        <v>335</v>
      </c>
      <c r="GB39" s="110">
        <f t="shared" si="103"/>
        <v>328.98</v>
      </c>
      <c r="GC39" s="110"/>
      <c r="GD39" s="110">
        <f t="shared" ref="GD39:GF39" si="104">MIN(GD14:GD37)</f>
        <v>10.72</v>
      </c>
      <c r="GE39" s="110">
        <f t="shared" si="104"/>
        <v>0</v>
      </c>
      <c r="GF39" s="110">
        <f t="shared" si="104"/>
        <v>0</v>
      </c>
      <c r="GG39" s="110"/>
      <c r="GH39" s="110">
        <f t="shared" ref="GH39:GJ39" si="105">MIN(GH14:GH37)</f>
        <v>0</v>
      </c>
      <c r="GI39" s="110">
        <f t="shared" si="105"/>
        <v>335</v>
      </c>
      <c r="GJ39" s="110">
        <f t="shared" si="105"/>
        <v>121.19</v>
      </c>
      <c r="GK39" s="110"/>
      <c r="GL39" s="110">
        <f t="shared" ref="GL39:GN39" si="106">MIN(GL14:GL37)</f>
        <v>-27.22</v>
      </c>
      <c r="GM39" s="110">
        <f t="shared" si="106"/>
        <v>335</v>
      </c>
      <c r="GN39" s="110">
        <f t="shared" si="106"/>
        <v>111.52</v>
      </c>
      <c r="GO39" s="110"/>
      <c r="GP39" s="110">
        <f t="shared" ref="GP39:GR39" si="107">MIN(GP14:GP37)</f>
        <v>-33.84</v>
      </c>
      <c r="GQ39" s="110">
        <f t="shared" si="107"/>
        <v>335</v>
      </c>
      <c r="GR39" s="110">
        <f t="shared" si="107"/>
        <v>105.95</v>
      </c>
      <c r="GS39" s="110"/>
      <c r="GT39" s="110">
        <f t="shared" ref="GT39:GV39" si="108">MIN(GT14:GT37)</f>
        <v>-9.3</v>
      </c>
      <c r="GU39" s="110">
        <f t="shared" si="108"/>
        <v>334</v>
      </c>
      <c r="GV39" s="110">
        <f t="shared" si="108"/>
        <v>154.75</v>
      </c>
      <c r="GW39" s="110"/>
      <c r="GX39" s="110">
        <f t="shared" ref="GX39:HC39" si="109">MIN(GX14:GX37)</f>
        <v>-11.47</v>
      </c>
      <c r="GY39" s="112">
        <f t="shared" si="109"/>
        <v>0</v>
      </c>
      <c r="GZ39" s="110">
        <f t="shared" si="109"/>
        <v>0</v>
      </c>
      <c r="HA39" s="110">
        <f t="shared" si="109"/>
        <v>0</v>
      </c>
      <c r="HB39" s="110">
        <f t="shared" si="109"/>
        <v>30</v>
      </c>
      <c r="HC39" s="110">
        <f t="shared" si="109"/>
        <v>1.5</v>
      </c>
      <c r="HD39" s="110"/>
      <c r="HE39" s="110">
        <f t="shared" ref="HE39:HK39" si="110">MIN(HE14:HE37)</f>
        <v>8</v>
      </c>
      <c r="HF39" s="110">
        <f t="shared" si="110"/>
        <v>54</v>
      </c>
      <c r="HG39" s="110">
        <f t="shared" si="110"/>
        <v>51</v>
      </c>
      <c r="HH39" s="110">
        <f t="shared" si="110"/>
        <v>0</v>
      </c>
      <c r="HI39" s="110">
        <f t="shared" si="110"/>
        <v>0</v>
      </c>
      <c r="HJ39" s="110">
        <f t="shared" si="110"/>
        <v>2.6</v>
      </c>
      <c r="HK39" s="110">
        <f t="shared" si="110"/>
        <v>0.13</v>
      </c>
      <c r="HL39" s="110"/>
      <c r="HM39" s="110">
        <f t="shared" ref="HM39:HS39" si="111">MIN(HM14:HM37)</f>
        <v>5</v>
      </c>
      <c r="HN39" s="110">
        <f t="shared" si="111"/>
        <v>55</v>
      </c>
      <c r="HO39" s="110">
        <f t="shared" si="111"/>
        <v>55</v>
      </c>
      <c r="HP39" s="110">
        <f t="shared" si="111"/>
        <v>0</v>
      </c>
      <c r="HQ39" s="110">
        <f t="shared" si="111"/>
        <v>0</v>
      </c>
      <c r="HR39" s="110">
        <f t="shared" si="111"/>
        <v>52</v>
      </c>
      <c r="HS39" s="110">
        <f t="shared" si="111"/>
        <v>2.6</v>
      </c>
      <c r="HT39" s="110"/>
      <c r="HU39" s="110">
        <f t="shared" ref="HU39:IB39" si="112">MIN(HU14:HU37)</f>
        <v>7</v>
      </c>
      <c r="HV39" s="110">
        <f t="shared" si="112"/>
        <v>52</v>
      </c>
      <c r="HW39" s="110">
        <f t="shared" si="112"/>
        <v>52</v>
      </c>
      <c r="HX39" s="112">
        <f t="shared" si="112"/>
        <v>0</v>
      </c>
      <c r="HY39" s="110">
        <f t="shared" si="112"/>
        <v>133</v>
      </c>
      <c r="HZ39" s="110">
        <f t="shared" si="112"/>
        <v>33</v>
      </c>
      <c r="IA39" s="110">
        <f t="shared" si="112"/>
        <v>62</v>
      </c>
      <c r="IB39" s="110">
        <f t="shared" si="112"/>
        <v>3.1</v>
      </c>
      <c r="IC39" s="110"/>
      <c r="ID39" s="110">
        <f t="shared" ref="ID39:IK39" si="113">MIN(ID14:ID37)</f>
        <v>2</v>
      </c>
      <c r="IE39" s="110">
        <f t="shared" si="113"/>
        <v>58</v>
      </c>
      <c r="IF39" s="110">
        <f t="shared" si="113"/>
        <v>40</v>
      </c>
      <c r="IG39" s="112">
        <f t="shared" si="113"/>
        <v>0</v>
      </c>
      <c r="IH39" s="110">
        <f t="shared" si="113"/>
        <v>135</v>
      </c>
      <c r="II39" s="110">
        <f t="shared" si="113"/>
        <v>33</v>
      </c>
      <c r="IJ39" s="110">
        <f t="shared" si="113"/>
        <v>12</v>
      </c>
      <c r="IK39" s="110">
        <f t="shared" si="113"/>
        <v>0.6</v>
      </c>
      <c r="IL39" s="110"/>
      <c r="IM39" s="110">
        <f t="shared" ref="IM39:IS39" si="114">MIN(IM14:IM37)</f>
        <v>6</v>
      </c>
      <c r="IN39" s="110">
        <f t="shared" si="114"/>
        <v>43</v>
      </c>
      <c r="IO39" s="110">
        <f t="shared" si="114"/>
        <v>42</v>
      </c>
      <c r="IP39" s="110">
        <f t="shared" si="114"/>
        <v>135</v>
      </c>
      <c r="IQ39" s="110">
        <f t="shared" si="114"/>
        <v>32.9</v>
      </c>
      <c r="IR39" s="110">
        <f t="shared" si="114"/>
        <v>4</v>
      </c>
      <c r="IS39" s="110">
        <f t="shared" si="114"/>
        <v>0.1</v>
      </c>
      <c r="IT39" s="110"/>
      <c r="IU39" s="110">
        <f t="shared" ref="IU39:JB39" si="115">MIN(IU14:IU37)</f>
        <v>12</v>
      </c>
      <c r="IV39" s="110">
        <f t="shared" si="115"/>
        <v>48</v>
      </c>
      <c r="IW39" s="110">
        <f t="shared" si="115"/>
        <v>47</v>
      </c>
      <c r="IX39" s="112">
        <f t="shared" si="115"/>
        <v>0</v>
      </c>
      <c r="IY39" s="110">
        <f t="shared" si="115"/>
        <v>0</v>
      </c>
      <c r="IZ39" s="110">
        <f t="shared" si="115"/>
        <v>0</v>
      </c>
      <c r="JA39" s="110">
        <f t="shared" si="115"/>
        <v>0</v>
      </c>
      <c r="JB39" s="110">
        <f t="shared" si="115"/>
        <v>12.85</v>
      </c>
      <c r="JC39" s="110"/>
      <c r="JD39" s="110">
        <f t="shared" ref="JD39:JJ39" si="116">MIN(JD14:JD37)</f>
        <v>3</v>
      </c>
      <c r="JE39" s="110">
        <f t="shared" si="116"/>
        <v>56.63</v>
      </c>
      <c r="JF39" s="110">
        <f t="shared" si="116"/>
        <v>42.49</v>
      </c>
      <c r="JG39" s="110">
        <f t="shared" si="116"/>
        <v>0</v>
      </c>
      <c r="JH39" s="110">
        <f t="shared" si="116"/>
        <v>0</v>
      </c>
      <c r="JI39" s="110">
        <f t="shared" si="116"/>
        <v>0</v>
      </c>
      <c r="JJ39" s="110">
        <f t="shared" si="116"/>
        <v>0</v>
      </c>
      <c r="JK39" s="110"/>
      <c r="JL39" s="110">
        <f t="shared" ref="JL39:JS39" si="117">MIN(JL14:JL37)</f>
        <v>0</v>
      </c>
      <c r="JM39" s="110">
        <f t="shared" si="117"/>
        <v>0</v>
      </c>
      <c r="JN39" s="110">
        <f t="shared" si="117"/>
        <v>0</v>
      </c>
      <c r="JO39" s="112">
        <f t="shared" si="117"/>
        <v>0</v>
      </c>
      <c r="JP39" s="110">
        <f t="shared" si="117"/>
        <v>135</v>
      </c>
      <c r="JQ39" s="110">
        <f t="shared" si="117"/>
        <v>32</v>
      </c>
      <c r="JR39" s="110">
        <f t="shared" si="117"/>
        <v>0</v>
      </c>
      <c r="JS39" s="110">
        <f t="shared" si="117"/>
        <v>0</v>
      </c>
      <c r="JT39" s="110"/>
      <c r="JU39" s="110">
        <f t="shared" ref="JU39:KA39" si="118">MIN(JU14:JU37)</f>
        <v>2</v>
      </c>
      <c r="JV39" s="110">
        <f t="shared" si="118"/>
        <v>35</v>
      </c>
      <c r="JW39" s="110">
        <f t="shared" si="118"/>
        <v>35</v>
      </c>
      <c r="JX39" s="110">
        <f t="shared" si="118"/>
        <v>135</v>
      </c>
      <c r="JY39" s="110">
        <f t="shared" si="118"/>
        <v>33.5</v>
      </c>
      <c r="JZ39" s="110">
        <f t="shared" si="118"/>
        <v>64</v>
      </c>
      <c r="KA39" s="110">
        <f t="shared" si="118"/>
        <v>3.3</v>
      </c>
      <c r="KB39" s="110"/>
      <c r="KC39" s="110">
        <f t="shared" ref="KC39:KJ39" si="119">MIN(KC14:KC37)</f>
        <v>2</v>
      </c>
      <c r="KD39" s="110">
        <f t="shared" si="119"/>
        <v>42</v>
      </c>
      <c r="KE39" s="110">
        <f t="shared" si="119"/>
        <v>42</v>
      </c>
      <c r="KF39" s="112">
        <f t="shared" si="119"/>
        <v>0</v>
      </c>
      <c r="KG39" s="110">
        <f t="shared" si="119"/>
        <v>136</v>
      </c>
      <c r="KH39" s="110">
        <f t="shared" si="119"/>
        <v>33</v>
      </c>
      <c r="KI39" s="110">
        <f t="shared" si="119"/>
        <v>16</v>
      </c>
      <c r="KJ39" s="110">
        <f t="shared" si="119"/>
        <v>0.8</v>
      </c>
      <c r="KK39" s="110"/>
      <c r="KL39" s="110">
        <f t="shared" ref="KL39:KR39" si="120">MIN(KL14:KL37)</f>
        <v>1</v>
      </c>
      <c r="KM39" s="110">
        <f t="shared" si="120"/>
        <v>46</v>
      </c>
      <c r="KN39" s="110">
        <f t="shared" si="120"/>
        <v>46</v>
      </c>
      <c r="KO39" s="110">
        <f t="shared" si="120"/>
        <v>136</v>
      </c>
      <c r="KP39" s="110">
        <f t="shared" si="120"/>
        <v>33</v>
      </c>
      <c r="KQ39" s="110">
        <f t="shared" si="120"/>
        <v>37</v>
      </c>
      <c r="KR39" s="110">
        <f t="shared" si="120"/>
        <v>2</v>
      </c>
      <c r="KS39" s="110"/>
      <c r="KT39" s="110">
        <f t="shared" ref="KT39:LA39" si="121">MIN(KT14:KT37)</f>
        <v>1</v>
      </c>
      <c r="KU39" s="110">
        <f t="shared" si="121"/>
        <v>46</v>
      </c>
      <c r="KV39" s="110">
        <f t="shared" si="121"/>
        <v>44</v>
      </c>
      <c r="KW39" s="112">
        <f t="shared" si="121"/>
        <v>0</v>
      </c>
      <c r="KX39" s="110">
        <f t="shared" si="121"/>
        <v>120</v>
      </c>
      <c r="KY39" s="110">
        <f t="shared" si="121"/>
        <v>30</v>
      </c>
      <c r="KZ39" s="110">
        <f t="shared" si="121"/>
        <v>61</v>
      </c>
      <c r="LA39" s="110">
        <f t="shared" si="121"/>
        <v>3</v>
      </c>
      <c r="LB39" s="110"/>
      <c r="LC39" s="110">
        <f t="shared" ref="LC39:LI39" si="122">MIN(LC14:LC37)</f>
        <v>3</v>
      </c>
      <c r="LD39" s="110">
        <f t="shared" si="122"/>
        <v>48</v>
      </c>
      <c r="LE39" s="110">
        <f t="shared" si="122"/>
        <v>48</v>
      </c>
      <c r="LF39" s="110">
        <f t="shared" si="122"/>
        <v>120</v>
      </c>
      <c r="LG39" s="110">
        <f t="shared" si="122"/>
        <v>30</v>
      </c>
      <c r="LH39" s="110">
        <f t="shared" si="122"/>
        <v>130</v>
      </c>
      <c r="LI39" s="110">
        <f t="shared" si="122"/>
        <v>6.4</v>
      </c>
      <c r="LJ39" s="110"/>
      <c r="LK39" s="110">
        <f t="shared" ref="LK39:LO39" si="123">MIN(LK14:LK37)</f>
        <v>5</v>
      </c>
      <c r="LL39" s="110">
        <f t="shared" si="123"/>
        <v>50</v>
      </c>
      <c r="LM39" s="110">
        <f t="shared" si="123"/>
        <v>48</v>
      </c>
      <c r="LN39" s="112">
        <f t="shared" si="123"/>
        <v>0</v>
      </c>
      <c r="LO39" s="110">
        <f t="shared" si="123"/>
        <v>324</v>
      </c>
      <c r="LP39" s="110"/>
      <c r="LQ39" s="110"/>
      <c r="LR39" s="110"/>
      <c r="LS39" s="110"/>
      <c r="LT39" s="110" t="str">
        <f t="shared" ref="LT39:MV39" si="124">MIN(#REF!)</f>
        <v>#REF!</v>
      </c>
      <c r="LU39" s="110" t="str">
        <f t="shared" si="124"/>
        <v>#REF!</v>
      </c>
      <c r="LV39" s="110" t="str">
        <f t="shared" si="124"/>
        <v>#REF!</v>
      </c>
      <c r="LW39" s="110" t="str">
        <f t="shared" si="124"/>
        <v>#REF!</v>
      </c>
      <c r="LX39" s="110" t="str">
        <f t="shared" si="124"/>
        <v>#REF!</v>
      </c>
      <c r="LY39" s="110" t="str">
        <f t="shared" si="124"/>
        <v>#REF!</v>
      </c>
      <c r="LZ39" s="110" t="str">
        <f t="shared" si="124"/>
        <v>#REF!</v>
      </c>
      <c r="MA39" s="110" t="str">
        <f t="shared" si="124"/>
        <v>#REF!</v>
      </c>
      <c r="MB39" s="110" t="str">
        <f t="shared" si="124"/>
        <v>#REF!</v>
      </c>
      <c r="MC39" s="110" t="str">
        <f t="shared" si="124"/>
        <v>#REF!</v>
      </c>
      <c r="MD39" s="110" t="str">
        <f t="shared" si="124"/>
        <v>#REF!</v>
      </c>
      <c r="ME39" s="110" t="str">
        <f t="shared" si="124"/>
        <v>#REF!</v>
      </c>
      <c r="MF39" s="110" t="str">
        <f t="shared" si="124"/>
        <v>#REF!</v>
      </c>
      <c r="MG39" s="110" t="str">
        <f t="shared" si="124"/>
        <v>#REF!</v>
      </c>
      <c r="MH39" s="110" t="str">
        <f t="shared" si="124"/>
        <v>#REF!</v>
      </c>
      <c r="MI39" s="110" t="str">
        <f t="shared" si="124"/>
        <v>#REF!</v>
      </c>
      <c r="MJ39" s="110" t="str">
        <f t="shared" si="124"/>
        <v>#REF!</v>
      </c>
      <c r="MK39" s="110" t="str">
        <f t="shared" si="124"/>
        <v>#REF!</v>
      </c>
      <c r="ML39" s="110" t="str">
        <f t="shared" si="124"/>
        <v>#REF!</v>
      </c>
      <c r="MM39" s="110" t="str">
        <f t="shared" si="124"/>
        <v>#REF!</v>
      </c>
      <c r="MN39" s="110" t="str">
        <f t="shared" si="124"/>
        <v>#REF!</v>
      </c>
      <c r="MO39" s="112" t="str">
        <f t="shared" si="124"/>
        <v>#REF!</v>
      </c>
      <c r="MP39" s="110" t="str">
        <f t="shared" si="124"/>
        <v>#REF!</v>
      </c>
      <c r="MQ39" s="110" t="str">
        <f t="shared" si="124"/>
        <v>#REF!</v>
      </c>
      <c r="MR39" s="110" t="str">
        <f t="shared" si="124"/>
        <v>#REF!</v>
      </c>
      <c r="MS39" s="110" t="str">
        <f t="shared" si="124"/>
        <v>#REF!</v>
      </c>
      <c r="MT39" s="110" t="str">
        <f t="shared" si="124"/>
        <v>#REF!</v>
      </c>
      <c r="MU39" s="110" t="str">
        <f t="shared" si="124"/>
        <v>#REF!</v>
      </c>
      <c r="MV39" s="110" t="str">
        <f t="shared" si="124"/>
        <v>#REF!</v>
      </c>
      <c r="MW39" s="110"/>
      <c r="MX39" s="110"/>
      <c r="MY39" s="110" t="str">
        <f t="shared" ref="MY39:ND39" si="125">MIN(#REF!)</f>
        <v>#REF!</v>
      </c>
      <c r="MZ39" s="110" t="str">
        <f t="shared" si="125"/>
        <v>#REF!</v>
      </c>
      <c r="NA39" s="110" t="str">
        <f t="shared" si="125"/>
        <v>#REF!</v>
      </c>
      <c r="NB39" s="110" t="str">
        <f t="shared" si="125"/>
        <v>#REF!</v>
      </c>
      <c r="NC39" s="110" t="str">
        <f t="shared" si="125"/>
        <v>#REF!</v>
      </c>
      <c r="ND39" s="110" t="str">
        <f t="shared" si="125"/>
        <v>#REF!</v>
      </c>
      <c r="NE39" s="110"/>
      <c r="NF39" s="110"/>
      <c r="NG39" s="110" t="str">
        <f t="shared" ref="NG39:NL39" si="126">MIN(#REF!)</f>
        <v>#REF!</v>
      </c>
      <c r="NH39" s="110" t="str">
        <f t="shared" si="126"/>
        <v>#REF!</v>
      </c>
      <c r="NI39" s="110" t="str">
        <f t="shared" si="126"/>
        <v>#REF!</v>
      </c>
      <c r="NJ39" s="110" t="str">
        <f t="shared" si="126"/>
        <v>#REF!</v>
      </c>
      <c r="NK39" s="110" t="str">
        <f t="shared" si="126"/>
        <v>#REF!</v>
      </c>
      <c r="NL39" s="110" t="str">
        <f t="shared" si="126"/>
        <v>#REF!</v>
      </c>
      <c r="NM39" s="110"/>
      <c r="NN39" s="110"/>
      <c r="NO39" s="110" t="str">
        <f t="shared" ref="NO39:NP39" si="127">MIN(#REF!)</f>
        <v>#REF!</v>
      </c>
      <c r="NP39" s="110" t="str">
        <f t="shared" si="127"/>
        <v>#REF!</v>
      </c>
    </row>
    <row r="40" ht="14.25" customHeight="1">
      <c r="B40" s="113" t="s">
        <v>101</v>
      </c>
      <c r="C40" s="114">
        <f t="shared" ref="C40:T40" si="128">MAX(C14:C37)</f>
        <v>50.28</v>
      </c>
      <c r="D40" s="115">
        <f t="shared" si="128"/>
        <v>340</v>
      </c>
      <c r="E40" s="114">
        <f t="shared" si="128"/>
        <v>137</v>
      </c>
      <c r="F40" s="114">
        <f t="shared" si="128"/>
        <v>113</v>
      </c>
      <c r="G40" s="114">
        <f t="shared" si="128"/>
        <v>24.3</v>
      </c>
      <c r="H40" s="114">
        <f t="shared" si="128"/>
        <v>0</v>
      </c>
      <c r="I40" s="114">
        <f t="shared" si="128"/>
        <v>6</v>
      </c>
      <c r="J40" s="114">
        <f t="shared" si="128"/>
        <v>55</v>
      </c>
      <c r="K40" s="114">
        <f t="shared" si="128"/>
        <v>55</v>
      </c>
      <c r="L40" s="114">
        <f t="shared" si="128"/>
        <v>139</v>
      </c>
      <c r="M40" s="114">
        <f t="shared" si="128"/>
        <v>121</v>
      </c>
      <c r="N40" s="114">
        <f t="shared" si="128"/>
        <v>29.7</v>
      </c>
      <c r="O40" s="114">
        <f t="shared" si="128"/>
        <v>0</v>
      </c>
      <c r="P40" s="114">
        <f t="shared" si="128"/>
        <v>6</v>
      </c>
      <c r="Q40" s="114">
        <f t="shared" si="128"/>
        <v>58</v>
      </c>
      <c r="R40" s="114">
        <f t="shared" si="128"/>
        <v>55</v>
      </c>
      <c r="S40" s="114">
        <f t="shared" si="128"/>
        <v>342.5</v>
      </c>
      <c r="T40" s="114">
        <f t="shared" si="128"/>
        <v>365.2</v>
      </c>
      <c r="U40" s="114"/>
      <c r="V40" s="114">
        <f t="shared" ref="V40:X40" si="129">MAX(V14:V37)</f>
        <v>0</v>
      </c>
      <c r="W40" s="114">
        <f t="shared" si="129"/>
        <v>338.5</v>
      </c>
      <c r="X40" s="114">
        <f t="shared" si="129"/>
        <v>313.4</v>
      </c>
      <c r="Y40" s="114"/>
      <c r="Z40" s="114">
        <f t="shared" ref="Z40:AB40" si="130">MAX(Z14:Z37)</f>
        <v>0</v>
      </c>
      <c r="AA40" s="114">
        <f t="shared" si="130"/>
        <v>342.6</v>
      </c>
      <c r="AB40" s="114">
        <f t="shared" si="130"/>
        <v>444.6</v>
      </c>
      <c r="AC40" s="114"/>
      <c r="AD40" s="114">
        <f t="shared" ref="AD40:AF40" si="131">MAX(AD14:AD37)</f>
        <v>0</v>
      </c>
      <c r="AE40" s="114">
        <f t="shared" si="131"/>
        <v>342.5</v>
      </c>
      <c r="AF40" s="114">
        <f t="shared" si="131"/>
        <v>424.4</v>
      </c>
      <c r="AG40" s="114"/>
      <c r="AH40" s="114">
        <f t="shared" ref="AH40:AJ40" si="132">MAX(AH14:AH37)</f>
        <v>0</v>
      </c>
      <c r="AI40" s="114">
        <f t="shared" si="132"/>
        <v>349.8</v>
      </c>
      <c r="AJ40" s="114">
        <f t="shared" si="132"/>
        <v>654.6</v>
      </c>
      <c r="AK40" s="114"/>
      <c r="AL40" s="114">
        <f t="shared" ref="AL40:AN40" si="133">MAX(AL14:AL37)</f>
        <v>0</v>
      </c>
      <c r="AM40" s="114">
        <f t="shared" si="133"/>
        <v>340.5</v>
      </c>
      <c r="AN40" s="114">
        <f t="shared" si="133"/>
        <v>506.6</v>
      </c>
      <c r="AO40" s="114"/>
      <c r="AP40" s="114">
        <f t="shared" ref="AP40:AR40" si="134">MAX(AP14:AP37)</f>
        <v>0</v>
      </c>
      <c r="AQ40" s="190">
        <f t="shared" si="134"/>
        <v>135</v>
      </c>
      <c r="AR40" s="114">
        <f t="shared" si="134"/>
        <v>113</v>
      </c>
      <c r="AS40" s="114"/>
      <c r="AT40" s="114">
        <f t="shared" ref="AT40:AV40" si="135">MAX(AT14:AT37)</f>
        <v>0</v>
      </c>
      <c r="AU40" s="114">
        <f t="shared" si="135"/>
        <v>139</v>
      </c>
      <c r="AV40" s="114">
        <f t="shared" si="135"/>
        <v>121</v>
      </c>
      <c r="AW40" s="114"/>
      <c r="AX40" s="114">
        <f t="shared" ref="AX40:AY40" si="136">MAX(AX14:AX37)</f>
        <v>0</v>
      </c>
      <c r="AY40" s="190">
        <f t="shared" si="136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7">MAX(BJ14:BJ37)</f>
        <v>94</v>
      </c>
      <c r="BK40" s="114">
        <f t="shared" si="137"/>
        <v>67</v>
      </c>
      <c r="BL40" s="112">
        <f t="shared" si="137"/>
        <v>0</v>
      </c>
      <c r="BM40" s="114">
        <f t="shared" si="137"/>
        <v>342</v>
      </c>
      <c r="BN40" s="114">
        <f t="shared" si="137"/>
        <v>144</v>
      </c>
      <c r="BO40" s="114">
        <f t="shared" si="137"/>
        <v>348</v>
      </c>
      <c r="BP40" s="114">
        <f t="shared" si="137"/>
        <v>17.4</v>
      </c>
      <c r="BQ40" s="114">
        <f t="shared" si="137"/>
        <v>0</v>
      </c>
      <c r="BR40" s="114">
        <f t="shared" si="137"/>
        <v>6</v>
      </c>
      <c r="BS40" s="114">
        <f t="shared" si="137"/>
        <v>71</v>
      </c>
      <c r="BT40" s="114">
        <f t="shared" si="137"/>
        <v>72</v>
      </c>
      <c r="BU40" s="114">
        <f t="shared" si="137"/>
        <v>342</v>
      </c>
      <c r="BV40" s="114">
        <f t="shared" si="137"/>
        <v>359</v>
      </c>
      <c r="BW40" s="114"/>
      <c r="BX40" s="114">
        <f t="shared" ref="BX40:BZ40" si="138">MAX(BX14:BX37)</f>
        <v>37</v>
      </c>
      <c r="BY40" s="114">
        <f t="shared" si="138"/>
        <v>334</v>
      </c>
      <c r="BZ40" s="114">
        <f t="shared" si="138"/>
        <v>379</v>
      </c>
      <c r="CA40" s="114"/>
      <c r="CB40" s="114">
        <f t="shared" ref="CB40:CD40" si="139">MAX(CB14:CB37)</f>
        <v>35</v>
      </c>
      <c r="CC40" s="114">
        <f t="shared" si="139"/>
        <v>0</v>
      </c>
      <c r="CD40" s="114">
        <f t="shared" si="139"/>
        <v>0</v>
      </c>
      <c r="CE40" s="114"/>
      <c r="CF40" s="114">
        <f t="shared" ref="CF40:CH40" si="140">MAX(CF14:CF37)</f>
        <v>0</v>
      </c>
      <c r="CG40" s="114">
        <f t="shared" si="140"/>
        <v>337</v>
      </c>
      <c r="CH40" s="114">
        <f t="shared" si="140"/>
        <v>518</v>
      </c>
      <c r="CI40" s="114"/>
      <c r="CJ40" s="114">
        <f t="shared" ref="CJ40:CL40" si="141">MAX(CJ14:CJ37)</f>
        <v>38</v>
      </c>
      <c r="CK40" s="114">
        <f t="shared" si="141"/>
        <v>350</v>
      </c>
      <c r="CL40" s="114">
        <f t="shared" si="141"/>
        <v>269</v>
      </c>
      <c r="CM40" s="114"/>
      <c r="CN40" s="114">
        <f t="shared" ref="CN40:CP40" si="142">MAX(CN14:CN37)</f>
        <v>14</v>
      </c>
      <c r="CO40" s="114">
        <f t="shared" si="142"/>
        <v>331</v>
      </c>
      <c r="CP40" s="114">
        <f t="shared" si="142"/>
        <v>307</v>
      </c>
      <c r="CQ40" s="114"/>
      <c r="CR40" s="114">
        <f t="shared" ref="CR40:CT40" si="143">MAX(CR14:CR37)</f>
        <v>16</v>
      </c>
      <c r="CS40" s="114">
        <f t="shared" si="143"/>
        <v>337</v>
      </c>
      <c r="CT40" s="114">
        <f t="shared" si="143"/>
        <v>297</v>
      </c>
      <c r="CU40" s="114"/>
      <c r="CV40" s="114">
        <f t="shared" ref="CV40:CX40" si="144">MAX(CV14:CV37)</f>
        <v>90</v>
      </c>
      <c r="CW40" s="114">
        <f t="shared" si="144"/>
        <v>336</v>
      </c>
      <c r="CX40" s="114">
        <f t="shared" si="144"/>
        <v>267</v>
      </c>
      <c r="CY40" s="114"/>
      <c r="CZ40" s="114">
        <f t="shared" ref="CZ40:DB40" si="145">MAX(CZ14:CZ37)</f>
        <v>72</v>
      </c>
      <c r="DA40" s="114">
        <f t="shared" si="145"/>
        <v>325</v>
      </c>
      <c r="DB40" s="114">
        <f t="shared" si="145"/>
        <v>272</v>
      </c>
      <c r="DC40" s="114"/>
      <c r="DD40" s="114">
        <f t="shared" ref="DD40:DE40" si="146">MAX(DD14:DD37)</f>
        <v>72</v>
      </c>
      <c r="DE40" s="114">
        <f t="shared" si="146"/>
        <v>144</v>
      </c>
      <c r="DF40" s="114"/>
      <c r="DG40" s="114">
        <f t="shared" ref="DG40:DH40" si="147">MAX(DG14:DG37)</f>
        <v>348</v>
      </c>
      <c r="DH40" s="114">
        <f t="shared" si="147"/>
        <v>1036</v>
      </c>
      <c r="DI40" s="114"/>
      <c r="DJ40" s="114">
        <f t="shared" ref="DJ40:DW40" si="148">MAX(DJ14:DJ37)</f>
        <v>7</v>
      </c>
      <c r="DK40" s="114">
        <f t="shared" si="148"/>
        <v>66</v>
      </c>
      <c r="DL40" s="114">
        <f t="shared" si="148"/>
        <v>67</v>
      </c>
      <c r="DM40" s="112">
        <f t="shared" si="148"/>
        <v>0</v>
      </c>
      <c r="DN40" s="114">
        <f t="shared" si="148"/>
        <v>338</v>
      </c>
      <c r="DO40" s="114">
        <f t="shared" si="148"/>
        <v>141</v>
      </c>
      <c r="DP40" s="114">
        <f t="shared" si="148"/>
        <v>54.75</v>
      </c>
      <c r="DQ40" s="114">
        <f t="shared" si="148"/>
        <v>29.51</v>
      </c>
      <c r="DR40" s="114">
        <f t="shared" si="148"/>
        <v>10.52</v>
      </c>
      <c r="DS40" s="114">
        <f t="shared" si="148"/>
        <v>8</v>
      </c>
      <c r="DT40" s="114">
        <f t="shared" si="148"/>
        <v>47</v>
      </c>
      <c r="DU40" s="114">
        <f t="shared" si="148"/>
        <v>50.6</v>
      </c>
      <c r="DV40" s="114">
        <f t="shared" si="148"/>
        <v>0</v>
      </c>
      <c r="DW40" s="114">
        <f t="shared" si="148"/>
        <v>0</v>
      </c>
      <c r="DX40" s="114"/>
      <c r="DY40" s="114">
        <f t="shared" ref="DY40:EA40" si="149">MAX(DY14:DY37)</f>
        <v>0</v>
      </c>
      <c r="DZ40" s="114">
        <f t="shared" si="149"/>
        <v>0</v>
      </c>
      <c r="EA40" s="114">
        <f t="shared" si="149"/>
        <v>0</v>
      </c>
      <c r="EB40" s="114"/>
      <c r="EC40" s="114">
        <f t="shared" ref="EC40:EU40" si="150">MAX(EC14:EC37)</f>
        <v>0</v>
      </c>
      <c r="ED40" s="112">
        <f t="shared" si="150"/>
        <v>0</v>
      </c>
      <c r="EE40" s="114">
        <f t="shared" si="150"/>
        <v>341</v>
      </c>
      <c r="EF40" s="114">
        <f t="shared" si="150"/>
        <v>137</v>
      </c>
      <c r="EG40" s="114">
        <f t="shared" si="150"/>
        <v>91</v>
      </c>
      <c r="EH40" s="114">
        <f t="shared" si="150"/>
        <v>3.8</v>
      </c>
      <c r="EI40" s="114">
        <f t="shared" si="150"/>
        <v>0</v>
      </c>
      <c r="EJ40" s="114">
        <f t="shared" si="150"/>
        <v>9</v>
      </c>
      <c r="EK40" s="114">
        <f t="shared" si="150"/>
        <v>54</v>
      </c>
      <c r="EL40" s="114">
        <f t="shared" si="150"/>
        <v>55</v>
      </c>
      <c r="EM40" s="114">
        <f t="shared" si="150"/>
        <v>137</v>
      </c>
      <c r="EN40" s="114">
        <f t="shared" si="150"/>
        <v>114</v>
      </c>
      <c r="EO40" s="114">
        <f t="shared" si="150"/>
        <v>4.9</v>
      </c>
      <c r="EP40" s="114">
        <f t="shared" si="150"/>
        <v>0</v>
      </c>
      <c r="EQ40" s="114">
        <f t="shared" si="150"/>
        <v>9</v>
      </c>
      <c r="ER40" s="114">
        <f t="shared" si="150"/>
        <v>55</v>
      </c>
      <c r="ES40" s="114">
        <f t="shared" si="150"/>
        <v>55</v>
      </c>
      <c r="ET40" s="114">
        <f t="shared" si="150"/>
        <v>341</v>
      </c>
      <c r="EU40" s="114">
        <f t="shared" si="150"/>
        <v>1</v>
      </c>
      <c r="EV40" s="114"/>
      <c r="EW40" s="114">
        <f t="shared" ref="EW40:EY40" si="151">MAX(EW14:EW37)</f>
        <v>0</v>
      </c>
      <c r="EX40" s="114">
        <f t="shared" si="151"/>
        <v>341</v>
      </c>
      <c r="EY40" s="114">
        <f t="shared" si="151"/>
        <v>279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2">MAX(FI14:FI37)</f>
        <v>0</v>
      </c>
      <c r="FJ40" s="114">
        <f t="shared" si="152"/>
        <v>341</v>
      </c>
      <c r="FK40" s="114">
        <f t="shared" si="152"/>
        <v>263</v>
      </c>
      <c r="FL40" s="114"/>
      <c r="FM40" s="114">
        <f t="shared" ref="FM40:FN40" si="153">MAX(FM14:FM37)</f>
        <v>0</v>
      </c>
      <c r="FN40" s="114">
        <f t="shared" si="153"/>
        <v>341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4">MAX(FY14:FY37)</f>
        <v>0</v>
      </c>
      <c r="FZ40" s="112">
        <f t="shared" si="154"/>
        <v>0</v>
      </c>
      <c r="GA40" s="114">
        <f t="shared" si="154"/>
        <v>342</v>
      </c>
      <c r="GB40" s="114">
        <f t="shared" si="154"/>
        <v>666.46</v>
      </c>
      <c r="GC40" s="114"/>
      <c r="GD40" s="114">
        <f t="shared" ref="GD40:GF40" si="155">MAX(GD14:GD37)</f>
        <v>35.43</v>
      </c>
      <c r="GE40" s="114">
        <f t="shared" si="155"/>
        <v>339</v>
      </c>
      <c r="GF40" s="114">
        <f t="shared" si="155"/>
        <v>497.92</v>
      </c>
      <c r="GG40" s="114"/>
      <c r="GH40" s="114">
        <f t="shared" ref="GH40:GJ40" si="156">MAX(GH14:GH37)</f>
        <v>36.52</v>
      </c>
      <c r="GI40" s="114">
        <f t="shared" si="156"/>
        <v>342</v>
      </c>
      <c r="GJ40" s="114">
        <f t="shared" si="156"/>
        <v>269.63</v>
      </c>
      <c r="GK40" s="114"/>
      <c r="GL40" s="114">
        <f t="shared" ref="GL40:GN40" si="157">MAX(GL14:GL37)</f>
        <v>22.61</v>
      </c>
      <c r="GM40" s="114">
        <f t="shared" si="157"/>
        <v>342</v>
      </c>
      <c r="GN40" s="114">
        <f t="shared" si="157"/>
        <v>260.55</v>
      </c>
      <c r="GO40" s="114"/>
      <c r="GP40" s="114">
        <f t="shared" ref="GP40:GR40" si="158">MAX(GP14:GP37)</f>
        <v>30.66</v>
      </c>
      <c r="GQ40" s="114">
        <f t="shared" si="158"/>
        <v>343</v>
      </c>
      <c r="GR40" s="114">
        <f t="shared" si="158"/>
        <v>220.25</v>
      </c>
      <c r="GS40" s="114"/>
      <c r="GT40" s="114">
        <f t="shared" ref="GT40:GV40" si="159">MAX(GT14:GT37)</f>
        <v>13.99</v>
      </c>
      <c r="GU40" s="114">
        <f t="shared" si="159"/>
        <v>342</v>
      </c>
      <c r="GV40" s="114">
        <f t="shared" si="159"/>
        <v>243.11</v>
      </c>
      <c r="GW40" s="114"/>
      <c r="GX40" s="114">
        <f t="shared" ref="GX40:HC40" si="160">MAX(GX14:GX37)</f>
        <v>11.81</v>
      </c>
      <c r="GY40" s="112">
        <f t="shared" si="160"/>
        <v>0</v>
      </c>
      <c r="GZ40" s="114">
        <f t="shared" si="160"/>
        <v>0</v>
      </c>
      <c r="HA40" s="114">
        <f t="shared" si="160"/>
        <v>0</v>
      </c>
      <c r="HB40" s="114">
        <f t="shared" si="160"/>
        <v>254</v>
      </c>
      <c r="HC40" s="114">
        <f t="shared" si="160"/>
        <v>12.7</v>
      </c>
      <c r="HD40" s="114"/>
      <c r="HE40" s="114">
        <f t="shared" ref="HE40:HK40" si="161">MAX(HE14:HE37)</f>
        <v>8</v>
      </c>
      <c r="HF40" s="114">
        <f t="shared" si="161"/>
        <v>61</v>
      </c>
      <c r="HG40" s="114">
        <f t="shared" si="161"/>
        <v>58</v>
      </c>
      <c r="HH40" s="114">
        <f t="shared" si="161"/>
        <v>0</v>
      </c>
      <c r="HI40" s="114">
        <f t="shared" si="161"/>
        <v>0</v>
      </c>
      <c r="HJ40" s="114">
        <f t="shared" si="161"/>
        <v>246</v>
      </c>
      <c r="HK40" s="114">
        <f t="shared" si="161"/>
        <v>12.3</v>
      </c>
      <c r="HL40" s="114"/>
      <c r="HM40" s="114">
        <f t="shared" ref="HM40:HS40" si="162">MAX(HM14:HM37)</f>
        <v>5</v>
      </c>
      <c r="HN40" s="114">
        <f t="shared" si="162"/>
        <v>60</v>
      </c>
      <c r="HO40" s="114">
        <f t="shared" si="162"/>
        <v>60</v>
      </c>
      <c r="HP40" s="114">
        <f t="shared" si="162"/>
        <v>0</v>
      </c>
      <c r="HQ40" s="114">
        <f t="shared" si="162"/>
        <v>0</v>
      </c>
      <c r="HR40" s="114">
        <f t="shared" si="162"/>
        <v>244</v>
      </c>
      <c r="HS40" s="114">
        <f t="shared" si="162"/>
        <v>12.2</v>
      </c>
      <c r="HT40" s="114"/>
      <c r="HU40" s="114">
        <f t="shared" ref="HU40:IB40" si="163">MAX(HU14:HU37)</f>
        <v>7</v>
      </c>
      <c r="HV40" s="114">
        <f t="shared" si="163"/>
        <v>60</v>
      </c>
      <c r="HW40" s="114">
        <f t="shared" si="163"/>
        <v>60</v>
      </c>
      <c r="HX40" s="112">
        <f t="shared" si="163"/>
        <v>0</v>
      </c>
      <c r="HY40" s="114">
        <f t="shared" si="163"/>
        <v>135</v>
      </c>
      <c r="HZ40" s="114">
        <f t="shared" si="163"/>
        <v>33</v>
      </c>
      <c r="IA40" s="114">
        <f t="shared" si="163"/>
        <v>174</v>
      </c>
      <c r="IB40" s="114">
        <f t="shared" si="163"/>
        <v>8.7</v>
      </c>
      <c r="IC40" s="114"/>
      <c r="ID40" s="114">
        <f t="shared" ref="ID40:IK40" si="164">MAX(ID14:ID37)</f>
        <v>2</v>
      </c>
      <c r="IE40" s="114">
        <f t="shared" si="164"/>
        <v>68</v>
      </c>
      <c r="IF40" s="114">
        <f t="shared" si="164"/>
        <v>48</v>
      </c>
      <c r="IG40" s="112">
        <f t="shared" si="164"/>
        <v>0</v>
      </c>
      <c r="IH40" s="114">
        <f t="shared" si="164"/>
        <v>140</v>
      </c>
      <c r="II40" s="114">
        <f t="shared" si="164"/>
        <v>34.5</v>
      </c>
      <c r="IJ40" s="114">
        <f t="shared" si="164"/>
        <v>198</v>
      </c>
      <c r="IK40" s="114">
        <f t="shared" si="164"/>
        <v>10.4</v>
      </c>
      <c r="IL40" s="114"/>
      <c r="IM40" s="114">
        <f t="shared" ref="IM40:IS40" si="165">MAX(IM14:IM37)</f>
        <v>6</v>
      </c>
      <c r="IN40" s="114">
        <f t="shared" si="165"/>
        <v>54</v>
      </c>
      <c r="IO40" s="114">
        <f t="shared" si="165"/>
        <v>52</v>
      </c>
      <c r="IP40" s="114">
        <f t="shared" si="165"/>
        <v>140</v>
      </c>
      <c r="IQ40" s="114">
        <f t="shared" si="165"/>
        <v>35</v>
      </c>
      <c r="IR40" s="114">
        <f t="shared" si="165"/>
        <v>138</v>
      </c>
      <c r="IS40" s="114">
        <f t="shared" si="165"/>
        <v>7</v>
      </c>
      <c r="IT40" s="114"/>
      <c r="IU40" s="114">
        <f t="shared" ref="IU40:JB40" si="166">MAX(IU14:IU37)</f>
        <v>12</v>
      </c>
      <c r="IV40" s="114">
        <f t="shared" si="166"/>
        <v>56</v>
      </c>
      <c r="IW40" s="114">
        <f t="shared" si="166"/>
        <v>54</v>
      </c>
      <c r="IX40" s="112">
        <f t="shared" si="166"/>
        <v>0</v>
      </c>
      <c r="IY40" s="114">
        <f t="shared" si="166"/>
        <v>139.38</v>
      </c>
      <c r="IZ40" s="114">
        <f t="shared" si="166"/>
        <v>35.02</v>
      </c>
      <c r="JA40" s="114">
        <f t="shared" si="166"/>
        <v>454.4</v>
      </c>
      <c r="JB40" s="114">
        <f t="shared" si="166"/>
        <v>22.72</v>
      </c>
      <c r="JC40" s="114"/>
      <c r="JD40" s="114">
        <f t="shared" ref="JD40:JJ40" si="167">MAX(JD14:JD37)</f>
        <v>3</v>
      </c>
      <c r="JE40" s="114">
        <f t="shared" si="167"/>
        <v>71.71</v>
      </c>
      <c r="JF40" s="114">
        <f t="shared" si="167"/>
        <v>51.3</v>
      </c>
      <c r="JG40" s="114">
        <f t="shared" si="167"/>
        <v>0</v>
      </c>
      <c r="JH40" s="114">
        <f t="shared" si="167"/>
        <v>0</v>
      </c>
      <c r="JI40" s="114">
        <f t="shared" si="167"/>
        <v>0</v>
      </c>
      <c r="JJ40" s="114">
        <f t="shared" si="167"/>
        <v>0</v>
      </c>
      <c r="JK40" s="114"/>
      <c r="JL40" s="114">
        <f t="shared" ref="JL40:JS40" si="168">MAX(JL14:JL37)</f>
        <v>0</v>
      </c>
      <c r="JM40" s="114">
        <f t="shared" si="168"/>
        <v>0</v>
      </c>
      <c r="JN40" s="114">
        <f t="shared" si="168"/>
        <v>0</v>
      </c>
      <c r="JO40" s="112">
        <f t="shared" si="168"/>
        <v>0</v>
      </c>
      <c r="JP40" s="114">
        <f t="shared" si="168"/>
        <v>138</v>
      </c>
      <c r="JQ40" s="114">
        <f t="shared" si="168"/>
        <v>32.5</v>
      </c>
      <c r="JR40" s="114">
        <f t="shared" si="168"/>
        <v>0</v>
      </c>
      <c r="JS40" s="114">
        <f t="shared" si="168"/>
        <v>0</v>
      </c>
      <c r="JT40" s="114"/>
      <c r="JU40" s="114">
        <f t="shared" ref="JU40:KA40" si="169">MAX(JU14:JU37)</f>
        <v>2</v>
      </c>
      <c r="JV40" s="114">
        <f t="shared" si="169"/>
        <v>49</v>
      </c>
      <c r="JW40" s="114">
        <f t="shared" si="169"/>
        <v>48</v>
      </c>
      <c r="JX40" s="114">
        <f t="shared" si="169"/>
        <v>138</v>
      </c>
      <c r="JY40" s="114">
        <f t="shared" si="169"/>
        <v>34.6</v>
      </c>
      <c r="JZ40" s="114">
        <f t="shared" si="169"/>
        <v>174</v>
      </c>
      <c r="KA40" s="114">
        <f t="shared" si="169"/>
        <v>9.4</v>
      </c>
      <c r="KB40" s="114"/>
      <c r="KC40" s="114">
        <f t="shared" ref="KC40:KJ40" si="170">MAX(KC14:KC37)</f>
        <v>2</v>
      </c>
      <c r="KD40" s="114">
        <f t="shared" si="170"/>
        <v>56</v>
      </c>
      <c r="KE40" s="114">
        <f t="shared" si="170"/>
        <v>54</v>
      </c>
      <c r="KF40" s="112">
        <f t="shared" si="170"/>
        <v>0</v>
      </c>
      <c r="KG40" s="114">
        <f t="shared" si="170"/>
        <v>140</v>
      </c>
      <c r="KH40" s="114">
        <f t="shared" si="170"/>
        <v>34</v>
      </c>
      <c r="KI40" s="114">
        <f t="shared" si="170"/>
        <v>112</v>
      </c>
      <c r="KJ40" s="114">
        <f t="shared" si="170"/>
        <v>6.2</v>
      </c>
      <c r="KK40" s="114"/>
      <c r="KL40" s="114">
        <f t="shared" ref="KL40:KR40" si="171">MAX(KL14:KL37)</f>
        <v>1</v>
      </c>
      <c r="KM40" s="114">
        <f t="shared" si="171"/>
        <v>52</v>
      </c>
      <c r="KN40" s="114">
        <f t="shared" si="171"/>
        <v>52</v>
      </c>
      <c r="KO40" s="114">
        <f t="shared" si="171"/>
        <v>140</v>
      </c>
      <c r="KP40" s="114">
        <f t="shared" si="171"/>
        <v>34</v>
      </c>
      <c r="KQ40" s="114">
        <f t="shared" si="171"/>
        <v>41</v>
      </c>
      <c r="KR40" s="114">
        <f t="shared" si="171"/>
        <v>2.2</v>
      </c>
      <c r="KS40" s="114"/>
      <c r="KT40" s="114">
        <f t="shared" ref="KT40:LA40" si="172">MAX(KT14:KT37)</f>
        <v>1</v>
      </c>
      <c r="KU40" s="114">
        <f t="shared" si="172"/>
        <v>52</v>
      </c>
      <c r="KV40" s="114">
        <f t="shared" si="172"/>
        <v>60</v>
      </c>
      <c r="KW40" s="112">
        <f t="shared" si="172"/>
        <v>0</v>
      </c>
      <c r="KX40" s="114">
        <f t="shared" si="172"/>
        <v>137</v>
      </c>
      <c r="KY40" s="114">
        <f t="shared" si="172"/>
        <v>34</v>
      </c>
      <c r="KZ40" s="114">
        <f t="shared" si="172"/>
        <v>390</v>
      </c>
      <c r="LA40" s="114">
        <f t="shared" si="172"/>
        <v>19.1</v>
      </c>
      <c r="LB40" s="114"/>
      <c r="LC40" s="114">
        <f t="shared" ref="LC40:LI40" si="173">MAX(LC14:LC37)</f>
        <v>3</v>
      </c>
      <c r="LD40" s="114">
        <f t="shared" si="173"/>
        <v>55</v>
      </c>
      <c r="LE40" s="114">
        <f t="shared" si="173"/>
        <v>55</v>
      </c>
      <c r="LF40" s="114">
        <f t="shared" si="173"/>
        <v>137</v>
      </c>
      <c r="LG40" s="114">
        <f t="shared" si="173"/>
        <v>34</v>
      </c>
      <c r="LH40" s="114">
        <f t="shared" si="173"/>
        <v>457</v>
      </c>
      <c r="LI40" s="114">
        <f t="shared" si="173"/>
        <v>22.4</v>
      </c>
      <c r="LJ40" s="114"/>
      <c r="LK40" s="114">
        <f t="shared" ref="LK40:LO40" si="174">MAX(LK14:LK37)</f>
        <v>5</v>
      </c>
      <c r="LL40" s="114">
        <f t="shared" si="174"/>
        <v>57</v>
      </c>
      <c r="LM40" s="114">
        <f t="shared" si="174"/>
        <v>56</v>
      </c>
      <c r="LN40" s="112">
        <f t="shared" si="174"/>
        <v>0</v>
      </c>
      <c r="LO40" s="114">
        <f t="shared" si="174"/>
        <v>338</v>
      </c>
      <c r="LP40" s="114"/>
      <c r="LQ40" s="114"/>
      <c r="LR40" s="114"/>
      <c r="LS40" s="114"/>
      <c r="LT40" s="114" t="str">
        <f t="shared" ref="LT40:MV40" si="175">MAX(#REF!)</f>
        <v>#REF!</v>
      </c>
      <c r="LU40" s="114" t="str">
        <f t="shared" si="175"/>
        <v>#REF!</v>
      </c>
      <c r="LV40" s="114" t="str">
        <f t="shared" si="175"/>
        <v>#REF!</v>
      </c>
      <c r="LW40" s="114" t="str">
        <f t="shared" si="175"/>
        <v>#REF!</v>
      </c>
      <c r="LX40" s="114" t="str">
        <f t="shared" si="175"/>
        <v>#REF!</v>
      </c>
      <c r="LY40" s="114" t="str">
        <f t="shared" si="175"/>
        <v>#REF!</v>
      </c>
      <c r="LZ40" s="114" t="str">
        <f t="shared" si="175"/>
        <v>#REF!</v>
      </c>
      <c r="MA40" s="114" t="str">
        <f t="shared" si="175"/>
        <v>#REF!</v>
      </c>
      <c r="MB40" s="114" t="str">
        <f t="shared" si="175"/>
        <v>#REF!</v>
      </c>
      <c r="MC40" s="114" t="str">
        <f t="shared" si="175"/>
        <v>#REF!</v>
      </c>
      <c r="MD40" s="114" t="str">
        <f t="shared" si="175"/>
        <v>#REF!</v>
      </c>
      <c r="ME40" s="114" t="str">
        <f t="shared" si="175"/>
        <v>#REF!</v>
      </c>
      <c r="MF40" s="114" t="str">
        <f t="shared" si="175"/>
        <v>#REF!</v>
      </c>
      <c r="MG40" s="114" t="str">
        <f t="shared" si="175"/>
        <v>#REF!</v>
      </c>
      <c r="MH40" s="114" t="str">
        <f t="shared" si="175"/>
        <v>#REF!</v>
      </c>
      <c r="MI40" s="114" t="str">
        <f t="shared" si="175"/>
        <v>#REF!</v>
      </c>
      <c r="MJ40" s="114" t="str">
        <f t="shared" si="175"/>
        <v>#REF!</v>
      </c>
      <c r="MK40" s="114" t="str">
        <f t="shared" si="175"/>
        <v>#REF!</v>
      </c>
      <c r="ML40" s="114" t="str">
        <f t="shared" si="175"/>
        <v>#REF!</v>
      </c>
      <c r="MM40" s="114" t="str">
        <f t="shared" si="175"/>
        <v>#REF!</v>
      </c>
      <c r="MN40" s="114" t="str">
        <f t="shared" si="175"/>
        <v>#REF!</v>
      </c>
      <c r="MO40" s="112" t="str">
        <f t="shared" si="175"/>
        <v>#REF!</v>
      </c>
      <c r="MP40" s="114" t="str">
        <f t="shared" si="175"/>
        <v>#REF!</v>
      </c>
      <c r="MQ40" s="114" t="str">
        <f t="shared" si="175"/>
        <v>#REF!</v>
      </c>
      <c r="MR40" s="114" t="str">
        <f t="shared" si="175"/>
        <v>#REF!</v>
      </c>
      <c r="MS40" s="114" t="str">
        <f t="shared" si="175"/>
        <v>#REF!</v>
      </c>
      <c r="MT40" s="114" t="str">
        <f t="shared" si="175"/>
        <v>#REF!</v>
      </c>
      <c r="MU40" s="114" t="str">
        <f t="shared" si="175"/>
        <v>#REF!</v>
      </c>
      <c r="MV40" s="114" t="str">
        <f t="shared" si="175"/>
        <v>#REF!</v>
      </c>
      <c r="MW40" s="114"/>
      <c r="MX40" s="114"/>
      <c r="MY40" s="114" t="str">
        <f t="shared" ref="MY40:ND40" si="176">MAX(#REF!)</f>
        <v>#REF!</v>
      </c>
      <c r="MZ40" s="114" t="str">
        <f t="shared" si="176"/>
        <v>#REF!</v>
      </c>
      <c r="NA40" s="114" t="str">
        <f t="shared" si="176"/>
        <v>#REF!</v>
      </c>
      <c r="NB40" s="114" t="str">
        <f t="shared" si="176"/>
        <v>#REF!</v>
      </c>
      <c r="NC40" s="114" t="str">
        <f t="shared" si="176"/>
        <v>#REF!</v>
      </c>
      <c r="ND40" s="114" t="str">
        <f t="shared" si="176"/>
        <v>#REF!</v>
      </c>
      <c r="NE40" s="114"/>
      <c r="NF40" s="114"/>
      <c r="NG40" s="114" t="str">
        <f t="shared" ref="NG40:NL40" si="177">MAX(#REF!)</f>
        <v>#REF!</v>
      </c>
      <c r="NH40" s="114" t="str">
        <f t="shared" si="177"/>
        <v>#REF!</v>
      </c>
      <c r="NI40" s="114" t="str">
        <f t="shared" si="177"/>
        <v>#REF!</v>
      </c>
      <c r="NJ40" s="114" t="str">
        <f t="shared" si="177"/>
        <v>#REF!</v>
      </c>
      <c r="NK40" s="114" t="str">
        <f t="shared" si="177"/>
        <v>#REF!</v>
      </c>
      <c r="NL40" s="114" t="str">
        <f t="shared" si="177"/>
        <v>#REF!</v>
      </c>
      <c r="NM40" s="114"/>
      <c r="NN40" s="114"/>
      <c r="NO40" s="114" t="str">
        <f t="shared" ref="NO40:NP40" si="178">MAX(#REF!)</f>
        <v>#REF!</v>
      </c>
      <c r="NP40" s="114" t="str">
        <f t="shared" si="178"/>
        <v>#REF!</v>
      </c>
    </row>
    <row r="41" ht="14.25" customHeight="1">
      <c r="C41" s="6"/>
      <c r="D41" s="7"/>
      <c r="AQ41" s="188"/>
      <c r="AY41" s="188"/>
      <c r="DQ41" s="123">
        <f>SUM(DQ14:DQ37)</f>
        <v>381.03</v>
      </c>
    </row>
    <row r="42" ht="14.25" customHeight="1">
      <c r="C42" s="6"/>
      <c r="D42" s="7"/>
      <c r="AQ42" s="188"/>
      <c r="AY42" s="188"/>
      <c r="DQ42" s="123">
        <f>AVERAGE(DQ14:DQ37)</f>
        <v>15.87625</v>
      </c>
      <c r="HY42" s="174"/>
      <c r="HZ42" s="175"/>
      <c r="IA42" s="175"/>
      <c r="IB42" s="175"/>
      <c r="IC42" s="175"/>
      <c r="ID42" s="175"/>
      <c r="IE42" s="175"/>
      <c r="IF42" s="175"/>
      <c r="IG42" s="175"/>
      <c r="IH42" s="175"/>
    </row>
    <row r="43" ht="14.25" customHeight="1">
      <c r="C43" s="6"/>
      <c r="D43" s="7"/>
      <c r="AQ43" s="188"/>
      <c r="AY43" s="188"/>
      <c r="HY43" s="176"/>
      <c r="HZ43" s="176"/>
      <c r="IA43" s="176"/>
      <c r="IB43" s="176"/>
      <c r="IC43" s="176"/>
      <c r="ID43" s="176"/>
      <c r="IE43" s="176"/>
      <c r="IF43" s="176"/>
      <c r="IG43" s="176"/>
      <c r="IH43" s="176"/>
    </row>
    <row r="44" ht="14.25" customHeight="1">
      <c r="C44" s="6"/>
      <c r="D44" s="7"/>
      <c r="AQ44" s="188"/>
      <c r="AY44" s="188"/>
      <c r="HY44" s="176"/>
      <c r="HZ44" s="176"/>
      <c r="IA44" s="176"/>
      <c r="IB44" s="176"/>
      <c r="IC44" s="176"/>
      <c r="ID44" s="176"/>
      <c r="IE44" s="176"/>
      <c r="IF44" s="176"/>
      <c r="IG44" s="176"/>
      <c r="IH44" s="176"/>
    </row>
    <row r="45" ht="14.25" customHeight="1">
      <c r="C45" s="6"/>
      <c r="D45" s="7"/>
      <c r="AQ45" s="188"/>
      <c r="AY45" s="188"/>
    </row>
    <row r="46" ht="14.25" customHeight="1">
      <c r="C46" s="6"/>
      <c r="D46" s="7"/>
      <c r="AQ46" s="188"/>
      <c r="AY46" s="188"/>
    </row>
    <row r="47" ht="14.25" customHeight="1">
      <c r="C47" s="6"/>
      <c r="D47" s="7"/>
      <c r="AQ47" s="188"/>
      <c r="AY47" s="188"/>
    </row>
    <row r="48" ht="14.25" customHeight="1">
      <c r="C48" s="6"/>
      <c r="D48" s="7"/>
      <c r="AQ48" s="188"/>
      <c r="AY48" s="188"/>
    </row>
    <row r="49" ht="14.25" customHeight="1">
      <c r="C49" s="6"/>
      <c r="D49" s="7"/>
      <c r="AQ49" s="188"/>
      <c r="AY49" s="188"/>
    </row>
    <row r="50" ht="14.25" customHeight="1">
      <c r="C50" s="6"/>
      <c r="D50" s="7"/>
      <c r="AQ50" s="188"/>
      <c r="AY50" s="188"/>
    </row>
    <row r="51" ht="14.25" customHeight="1">
      <c r="C51" s="6"/>
      <c r="D51" s="7"/>
      <c r="AQ51" s="188"/>
      <c r="AY51" s="188"/>
    </row>
    <row r="52" ht="14.25" customHeight="1">
      <c r="C52" s="6"/>
      <c r="D52" s="7"/>
      <c r="AQ52" s="188"/>
      <c r="AY52" s="188"/>
    </row>
    <row r="53" ht="14.25" customHeight="1">
      <c r="C53" s="6"/>
      <c r="D53" s="7"/>
      <c r="AQ53" s="188"/>
      <c r="AY53" s="188"/>
    </row>
    <row r="54" ht="14.25" customHeight="1">
      <c r="C54" s="6"/>
      <c r="D54" s="7"/>
      <c r="AQ54" s="188"/>
      <c r="AY54" s="188"/>
    </row>
    <row r="55" ht="14.25" customHeight="1">
      <c r="C55" s="6"/>
      <c r="D55" s="7"/>
      <c r="AQ55" s="188"/>
      <c r="AY55" s="188"/>
    </row>
    <row r="56" ht="14.25" customHeight="1">
      <c r="C56" s="6"/>
      <c r="D56" s="7"/>
      <c r="AQ56" s="188"/>
      <c r="AY56" s="188"/>
    </row>
    <row r="57" ht="14.25" customHeight="1">
      <c r="C57" s="6"/>
      <c r="D57" s="7"/>
      <c r="AQ57" s="188"/>
      <c r="AY57" s="188"/>
    </row>
    <row r="58" ht="14.25" customHeight="1">
      <c r="C58" s="6"/>
      <c r="D58" s="7"/>
      <c r="AQ58" s="188"/>
      <c r="AY58" s="188"/>
    </row>
    <row r="59" ht="14.25" customHeight="1">
      <c r="C59" s="6"/>
      <c r="D59" s="7"/>
      <c r="AQ59" s="188"/>
      <c r="AY59" s="188"/>
    </row>
    <row r="60" ht="14.25" customHeight="1">
      <c r="C60" s="6"/>
      <c r="D60" s="7"/>
      <c r="AQ60" s="188"/>
      <c r="AY60" s="188"/>
    </row>
    <row r="61" ht="14.25" customHeight="1">
      <c r="C61" s="6"/>
      <c r="D61" s="7"/>
      <c r="AQ61" s="188"/>
      <c r="AY61" s="188"/>
    </row>
    <row r="62" ht="14.25" customHeight="1">
      <c r="C62" s="6"/>
      <c r="D62" s="7"/>
      <c r="AQ62" s="188"/>
      <c r="AY62" s="188"/>
    </row>
    <row r="63" ht="14.25" customHeight="1">
      <c r="C63" s="6"/>
      <c r="D63" s="7"/>
      <c r="AQ63" s="188"/>
      <c r="AY63" s="188"/>
    </row>
    <row r="64" ht="14.25" customHeight="1">
      <c r="C64" s="6"/>
      <c r="D64" s="7"/>
      <c r="AQ64" s="188"/>
      <c r="AY64" s="188"/>
    </row>
    <row r="65" ht="14.25" customHeight="1">
      <c r="C65" s="6"/>
      <c r="D65" s="7"/>
      <c r="AQ65" s="188"/>
      <c r="AY65" s="188"/>
    </row>
    <row r="66" ht="14.25" customHeight="1">
      <c r="C66" s="6"/>
      <c r="D66" s="7"/>
      <c r="AQ66" s="188"/>
      <c r="AY66" s="188"/>
    </row>
    <row r="67" ht="14.25" customHeight="1">
      <c r="C67" s="6"/>
      <c r="D67" s="7"/>
      <c r="AQ67" s="188"/>
      <c r="AY67" s="188"/>
    </row>
    <row r="68" ht="14.25" customHeight="1">
      <c r="C68" s="6"/>
      <c r="D68" s="7"/>
      <c r="AQ68" s="188"/>
      <c r="AY68" s="188"/>
    </row>
    <row r="69" ht="14.25" customHeight="1">
      <c r="C69" s="6"/>
      <c r="D69" s="7"/>
      <c r="AQ69" s="188"/>
      <c r="AY69" s="188"/>
    </row>
    <row r="70" ht="14.25" customHeight="1">
      <c r="C70" s="6"/>
      <c r="D70" s="7"/>
      <c r="AQ70" s="188"/>
      <c r="AY70" s="188"/>
    </row>
    <row r="71" ht="14.25" customHeight="1">
      <c r="C71" s="6"/>
      <c r="D71" s="7"/>
      <c r="AQ71" s="188"/>
      <c r="AY71" s="188"/>
    </row>
    <row r="72" ht="14.25" customHeight="1">
      <c r="C72" s="6"/>
      <c r="D72" s="7"/>
      <c r="AQ72" s="188"/>
      <c r="AY72" s="188"/>
    </row>
    <row r="73" ht="14.25" customHeight="1">
      <c r="C73" s="6"/>
      <c r="D73" s="7"/>
      <c r="AQ73" s="188"/>
      <c r="AY73" s="188"/>
    </row>
    <row r="74" ht="14.25" customHeight="1">
      <c r="C74" s="6"/>
      <c r="D74" s="7"/>
      <c r="AQ74" s="188"/>
      <c r="AY74" s="188"/>
    </row>
    <row r="75" ht="14.25" customHeight="1">
      <c r="C75" s="6"/>
      <c r="D75" s="7"/>
      <c r="AQ75" s="188"/>
      <c r="AY75" s="188"/>
    </row>
    <row r="76" ht="14.25" customHeight="1">
      <c r="C76" s="6"/>
      <c r="D76" s="7"/>
      <c r="AQ76" s="188"/>
      <c r="AY76" s="188"/>
    </row>
    <row r="77" ht="14.25" customHeight="1">
      <c r="C77" s="6"/>
      <c r="D77" s="7"/>
      <c r="AQ77" s="188"/>
      <c r="AY77" s="188"/>
    </row>
    <row r="78" ht="14.25" customHeight="1">
      <c r="C78" s="6"/>
      <c r="D78" s="7"/>
      <c r="AQ78" s="188"/>
      <c r="AY78" s="188"/>
    </row>
    <row r="79" ht="14.25" customHeight="1">
      <c r="C79" s="6"/>
      <c r="D79" s="7"/>
      <c r="AQ79" s="188"/>
      <c r="AY79" s="188"/>
    </row>
    <row r="80" ht="14.25" customHeight="1">
      <c r="C80" s="6"/>
      <c r="D80" s="7"/>
      <c r="AQ80" s="188"/>
      <c r="AY80" s="188"/>
    </row>
    <row r="81" ht="14.25" customHeight="1">
      <c r="C81" s="6"/>
      <c r="D81" s="7"/>
      <c r="AQ81" s="188"/>
      <c r="AY81" s="188"/>
    </row>
    <row r="82" ht="14.25" customHeight="1">
      <c r="C82" s="6"/>
      <c r="D82" s="7"/>
      <c r="AQ82" s="188"/>
      <c r="AY82" s="188"/>
    </row>
    <row r="83" ht="14.25" customHeight="1">
      <c r="C83" s="6"/>
      <c r="D83" s="7"/>
      <c r="AQ83" s="188"/>
      <c r="AY83" s="188"/>
    </row>
    <row r="84" ht="14.25" customHeight="1">
      <c r="C84" s="6"/>
      <c r="D84" s="7"/>
      <c r="AQ84" s="188"/>
      <c r="AY84" s="188"/>
    </row>
    <row r="85" ht="14.25" customHeight="1">
      <c r="C85" s="6"/>
      <c r="D85" s="7"/>
      <c r="AQ85" s="188"/>
      <c r="AY85" s="188"/>
    </row>
    <row r="86" ht="14.25" customHeight="1">
      <c r="C86" s="6"/>
      <c r="D86" s="7"/>
      <c r="AQ86" s="188"/>
      <c r="AY86" s="188"/>
    </row>
    <row r="87" ht="14.25" customHeight="1">
      <c r="C87" s="6"/>
      <c r="D87" s="7"/>
      <c r="AQ87" s="188"/>
      <c r="AY87" s="188"/>
    </row>
    <row r="88" ht="14.25" customHeight="1">
      <c r="C88" s="6"/>
      <c r="D88" s="7"/>
      <c r="AQ88" s="188"/>
      <c r="AY88" s="188"/>
    </row>
    <row r="89" ht="14.25" customHeight="1">
      <c r="C89" s="6"/>
      <c r="D89" s="7"/>
      <c r="AQ89" s="188"/>
      <c r="AY89" s="188"/>
    </row>
    <row r="90" ht="14.25" customHeight="1">
      <c r="C90" s="6"/>
      <c r="D90" s="7"/>
      <c r="AQ90" s="188"/>
      <c r="AY90" s="188"/>
    </row>
    <row r="91" ht="14.25" customHeight="1">
      <c r="C91" s="6"/>
      <c r="D91" s="7"/>
      <c r="AQ91" s="188"/>
      <c r="AY91" s="188"/>
    </row>
    <row r="92" ht="14.25" customHeight="1">
      <c r="C92" s="6"/>
      <c r="D92" s="7"/>
      <c r="AQ92" s="188"/>
      <c r="AY92" s="188"/>
    </row>
    <row r="93" ht="14.25" customHeight="1">
      <c r="C93" s="6"/>
      <c r="D93" s="7"/>
      <c r="AQ93" s="188"/>
      <c r="AY93" s="188"/>
    </row>
    <row r="94" ht="14.25" customHeight="1">
      <c r="C94" s="6"/>
      <c r="D94" s="7"/>
      <c r="AQ94" s="188"/>
      <c r="AY94" s="188"/>
    </row>
    <row r="95" ht="14.25" customHeight="1">
      <c r="C95" s="6"/>
      <c r="D95" s="7"/>
      <c r="AQ95" s="188"/>
      <c r="AY95" s="188"/>
    </row>
    <row r="96" ht="14.25" customHeight="1">
      <c r="C96" s="6"/>
      <c r="D96" s="7"/>
      <c r="AQ96" s="188"/>
      <c r="AY96" s="188"/>
    </row>
    <row r="97" ht="14.25" customHeight="1">
      <c r="C97" s="6"/>
      <c r="D97" s="7"/>
      <c r="AQ97" s="188"/>
      <c r="AY97" s="188"/>
    </row>
    <row r="98" ht="14.25" customHeight="1">
      <c r="C98" s="6"/>
      <c r="D98" s="7"/>
      <c r="AQ98" s="188"/>
      <c r="AY98" s="188"/>
    </row>
    <row r="99" ht="14.25" customHeight="1">
      <c r="C99" s="6"/>
      <c r="D99" s="7"/>
      <c r="AQ99" s="188"/>
      <c r="AY99" s="188"/>
    </row>
    <row r="100" ht="14.25" customHeight="1">
      <c r="C100" s="6"/>
      <c r="D100" s="7"/>
      <c r="AQ100" s="188"/>
      <c r="AY100" s="188"/>
    </row>
    <row r="101" ht="14.25" customHeight="1">
      <c r="C101" s="6"/>
      <c r="D101" s="7"/>
      <c r="AQ101" s="188"/>
      <c r="AY101" s="188"/>
    </row>
    <row r="102" ht="14.25" customHeight="1">
      <c r="C102" s="6"/>
      <c r="D102" s="7"/>
      <c r="AQ102" s="188"/>
      <c r="AY102" s="188"/>
    </row>
    <row r="103" ht="14.25" customHeight="1">
      <c r="C103" s="6"/>
      <c r="D103" s="7"/>
      <c r="AQ103" s="188"/>
      <c r="AY103" s="188"/>
    </row>
    <row r="104" ht="14.25" customHeight="1">
      <c r="C104" s="6"/>
      <c r="D104" s="7"/>
      <c r="AQ104" s="188"/>
      <c r="AY104" s="188"/>
    </row>
    <row r="105" ht="14.25" customHeight="1">
      <c r="C105" s="6"/>
      <c r="D105" s="7"/>
      <c r="AQ105" s="188"/>
      <c r="AY105" s="188"/>
    </row>
    <row r="106" ht="14.25" customHeight="1">
      <c r="C106" s="6"/>
      <c r="D106" s="7"/>
      <c r="AQ106" s="188"/>
      <c r="AY106" s="188"/>
    </row>
    <row r="107" ht="14.25" customHeight="1">
      <c r="C107" s="6"/>
      <c r="D107" s="7"/>
      <c r="AQ107" s="188"/>
      <c r="AY107" s="188"/>
    </row>
    <row r="108" ht="14.25" customHeight="1">
      <c r="C108" s="6"/>
      <c r="D108" s="7"/>
      <c r="AQ108" s="188"/>
      <c r="AY108" s="188"/>
    </row>
    <row r="109" ht="14.25" customHeight="1">
      <c r="C109" s="6"/>
      <c r="D109" s="7"/>
      <c r="AQ109" s="188"/>
      <c r="AY109" s="188"/>
    </row>
    <row r="110" ht="14.25" customHeight="1">
      <c r="C110" s="6"/>
      <c r="D110" s="7"/>
      <c r="AQ110" s="188"/>
      <c r="AY110" s="188"/>
    </row>
    <row r="111" ht="14.25" customHeight="1">
      <c r="C111" s="6"/>
      <c r="D111" s="7"/>
      <c r="AQ111" s="188"/>
      <c r="AY111" s="188"/>
    </row>
    <row r="112" ht="14.25" customHeight="1">
      <c r="C112" s="6"/>
      <c r="D112" s="7"/>
      <c r="AQ112" s="188"/>
      <c r="AY112" s="188"/>
    </row>
    <row r="113" ht="14.25" customHeight="1">
      <c r="C113" s="6"/>
      <c r="D113" s="7"/>
      <c r="AQ113" s="188"/>
      <c r="AY113" s="188"/>
    </row>
    <row r="114" ht="14.25" customHeight="1">
      <c r="C114" s="6"/>
      <c r="D114" s="7"/>
      <c r="AQ114" s="188"/>
      <c r="AY114" s="188"/>
    </row>
    <row r="115" ht="14.25" customHeight="1">
      <c r="C115" s="6"/>
      <c r="D115" s="7"/>
      <c r="AQ115" s="188"/>
      <c r="AY115" s="188"/>
    </row>
    <row r="116" ht="14.25" customHeight="1">
      <c r="C116" s="6"/>
      <c r="D116" s="7"/>
      <c r="AQ116" s="188"/>
      <c r="AY116" s="188"/>
    </row>
    <row r="117" ht="14.25" customHeight="1">
      <c r="C117" s="6"/>
      <c r="D117" s="7"/>
      <c r="AQ117" s="188"/>
      <c r="AY117" s="188"/>
    </row>
    <row r="118" ht="14.25" customHeight="1">
      <c r="C118" s="6"/>
      <c r="D118" s="7"/>
      <c r="AQ118" s="188"/>
      <c r="AY118" s="188"/>
    </row>
    <row r="119" ht="14.25" customHeight="1">
      <c r="C119" s="6"/>
      <c r="D119" s="7"/>
      <c r="AQ119" s="188"/>
      <c r="AY119" s="188"/>
    </row>
    <row r="120" ht="14.25" customHeight="1">
      <c r="C120" s="6"/>
      <c r="D120" s="7"/>
      <c r="AQ120" s="188"/>
      <c r="AY120" s="188"/>
    </row>
    <row r="121" ht="14.25" customHeight="1">
      <c r="C121" s="6"/>
      <c r="D121" s="7"/>
      <c r="AQ121" s="188"/>
      <c r="AY121" s="188"/>
    </row>
    <row r="122" ht="14.25" customHeight="1">
      <c r="C122" s="6"/>
      <c r="D122" s="7"/>
      <c r="AQ122" s="188"/>
      <c r="AY122" s="188"/>
    </row>
    <row r="123" ht="14.25" customHeight="1">
      <c r="C123" s="6"/>
      <c r="D123" s="7"/>
      <c r="AQ123" s="188"/>
      <c r="AY123" s="188"/>
    </row>
    <row r="124" ht="14.25" customHeight="1">
      <c r="C124" s="6"/>
      <c r="D124" s="7"/>
      <c r="AQ124" s="188"/>
      <c r="AY124" s="188"/>
    </row>
    <row r="125" ht="14.25" customHeight="1">
      <c r="C125" s="6"/>
      <c r="D125" s="7"/>
      <c r="AQ125" s="188"/>
      <c r="AY125" s="188"/>
    </row>
    <row r="126" ht="14.25" customHeight="1">
      <c r="C126" s="6"/>
      <c r="D126" s="7"/>
      <c r="AQ126" s="188"/>
      <c r="AY126" s="188"/>
    </row>
    <row r="127" ht="14.25" customHeight="1">
      <c r="C127" s="6"/>
      <c r="D127" s="7"/>
      <c r="AQ127" s="188"/>
      <c r="AY127" s="188"/>
    </row>
    <row r="128" ht="14.25" customHeight="1">
      <c r="C128" s="6"/>
      <c r="D128" s="7"/>
      <c r="AQ128" s="188"/>
      <c r="AY128" s="188"/>
    </row>
    <row r="129" ht="14.25" customHeight="1">
      <c r="C129" s="6"/>
      <c r="D129" s="7"/>
      <c r="AQ129" s="188"/>
      <c r="AY129" s="188"/>
    </row>
    <row r="130" ht="14.25" customHeight="1">
      <c r="C130" s="6"/>
      <c r="D130" s="7"/>
      <c r="AQ130" s="188"/>
      <c r="AY130" s="188"/>
    </row>
    <row r="131" ht="14.25" customHeight="1">
      <c r="C131" s="6"/>
      <c r="D131" s="7"/>
      <c r="AQ131" s="188"/>
      <c r="AY131" s="188"/>
    </row>
    <row r="132" ht="14.25" customHeight="1">
      <c r="C132" s="6"/>
      <c r="D132" s="7"/>
      <c r="AQ132" s="188"/>
      <c r="AY132" s="188"/>
    </row>
    <row r="133" ht="14.25" customHeight="1">
      <c r="C133" s="6"/>
      <c r="D133" s="7"/>
      <c r="AQ133" s="188"/>
      <c r="AY133" s="188"/>
    </row>
    <row r="134" ht="14.25" customHeight="1">
      <c r="C134" s="6"/>
      <c r="D134" s="7"/>
      <c r="AQ134" s="188"/>
      <c r="AY134" s="188"/>
    </row>
    <row r="135" ht="14.25" customHeight="1">
      <c r="C135" s="6"/>
      <c r="D135" s="7"/>
      <c r="AQ135" s="188"/>
      <c r="AY135" s="188"/>
    </row>
    <row r="136" ht="14.25" customHeight="1">
      <c r="C136" s="6"/>
      <c r="D136" s="7"/>
      <c r="AQ136" s="188"/>
      <c r="AY136" s="188"/>
    </row>
    <row r="137" ht="14.25" customHeight="1">
      <c r="C137" s="6"/>
      <c r="D137" s="7"/>
      <c r="AQ137" s="188"/>
      <c r="AY137" s="188"/>
    </row>
    <row r="138" ht="14.25" customHeight="1">
      <c r="C138" s="6"/>
      <c r="D138" s="7"/>
      <c r="AQ138" s="188"/>
      <c r="AY138" s="188"/>
    </row>
    <row r="139" ht="14.25" customHeight="1">
      <c r="C139" s="6"/>
      <c r="D139" s="7"/>
      <c r="AQ139" s="188"/>
      <c r="AY139" s="188"/>
    </row>
    <row r="140" ht="14.25" customHeight="1">
      <c r="C140" s="6"/>
      <c r="D140" s="7"/>
      <c r="AQ140" s="188"/>
      <c r="AY140" s="188"/>
    </row>
    <row r="141" ht="14.25" customHeight="1">
      <c r="C141" s="6"/>
      <c r="D141" s="7"/>
      <c r="AQ141" s="188"/>
      <c r="AY141" s="188"/>
    </row>
    <row r="142" ht="14.25" customHeight="1">
      <c r="C142" s="6"/>
      <c r="D142" s="7"/>
      <c r="AQ142" s="188"/>
      <c r="AY142" s="188"/>
    </row>
    <row r="143" ht="14.25" customHeight="1">
      <c r="C143" s="6"/>
      <c r="D143" s="7"/>
      <c r="AQ143" s="188"/>
      <c r="AY143" s="188"/>
    </row>
    <row r="144" ht="14.25" customHeight="1">
      <c r="C144" s="6"/>
      <c r="D144" s="7"/>
      <c r="AQ144" s="188"/>
      <c r="AY144" s="188"/>
    </row>
    <row r="145" ht="14.25" customHeight="1">
      <c r="C145" s="6"/>
      <c r="D145" s="7"/>
      <c r="AQ145" s="188"/>
      <c r="AY145" s="188"/>
    </row>
    <row r="146" ht="14.25" customHeight="1">
      <c r="C146" s="6"/>
      <c r="D146" s="7"/>
      <c r="AQ146" s="188"/>
      <c r="AY146" s="188"/>
    </row>
    <row r="147" ht="14.25" customHeight="1">
      <c r="C147" s="6"/>
      <c r="D147" s="7"/>
      <c r="AQ147" s="188"/>
      <c r="AY147" s="188"/>
    </row>
    <row r="148" ht="14.25" customHeight="1">
      <c r="C148" s="6"/>
      <c r="D148" s="7"/>
      <c r="AQ148" s="188"/>
      <c r="AY148" s="188"/>
    </row>
    <row r="149" ht="14.25" customHeight="1">
      <c r="C149" s="6"/>
      <c r="D149" s="7"/>
      <c r="AQ149" s="188"/>
      <c r="AY149" s="188"/>
    </row>
    <row r="150" ht="14.25" customHeight="1">
      <c r="C150" s="6"/>
      <c r="D150" s="7"/>
      <c r="AQ150" s="188"/>
      <c r="AY150" s="188"/>
    </row>
    <row r="151" ht="14.25" customHeight="1">
      <c r="C151" s="6"/>
      <c r="D151" s="7"/>
      <c r="AQ151" s="188"/>
      <c r="AY151" s="188"/>
    </row>
    <row r="152" ht="14.25" customHeight="1">
      <c r="C152" s="6"/>
      <c r="D152" s="7"/>
      <c r="AQ152" s="188"/>
      <c r="AY152" s="188"/>
    </row>
    <row r="153" ht="14.25" customHeight="1">
      <c r="C153" s="6"/>
      <c r="D153" s="7"/>
      <c r="AQ153" s="188"/>
      <c r="AY153" s="188"/>
    </row>
    <row r="154" ht="14.25" customHeight="1">
      <c r="C154" s="6"/>
      <c r="D154" s="7"/>
      <c r="AQ154" s="188"/>
      <c r="AY154" s="188"/>
    </row>
    <row r="155" ht="14.25" customHeight="1">
      <c r="C155" s="6"/>
      <c r="D155" s="7"/>
      <c r="AQ155" s="188"/>
      <c r="AY155" s="188"/>
    </row>
    <row r="156" ht="14.25" customHeight="1">
      <c r="C156" s="6"/>
      <c r="D156" s="7"/>
      <c r="AQ156" s="188"/>
      <c r="AY156" s="188"/>
    </row>
    <row r="157" ht="14.25" customHeight="1">
      <c r="C157" s="6"/>
      <c r="D157" s="7"/>
      <c r="AQ157" s="188"/>
      <c r="AY157" s="188"/>
    </row>
    <row r="158" ht="14.25" customHeight="1">
      <c r="C158" s="6"/>
      <c r="D158" s="7"/>
      <c r="AQ158" s="188"/>
      <c r="AY158" s="188"/>
    </row>
    <row r="159" ht="14.25" customHeight="1">
      <c r="C159" s="6"/>
      <c r="D159" s="7"/>
      <c r="AQ159" s="188"/>
      <c r="AY159" s="188"/>
    </row>
    <row r="160" ht="14.25" customHeight="1">
      <c r="C160" s="6"/>
      <c r="D160" s="7"/>
      <c r="AQ160" s="188"/>
      <c r="AY160" s="188"/>
    </row>
    <row r="161" ht="14.25" customHeight="1">
      <c r="C161" s="6"/>
      <c r="D161" s="7"/>
      <c r="AQ161" s="188"/>
      <c r="AY161" s="188"/>
    </row>
    <row r="162" ht="14.25" customHeight="1">
      <c r="C162" s="6"/>
      <c r="D162" s="7"/>
      <c r="AQ162" s="188"/>
      <c r="AY162" s="188"/>
    </row>
    <row r="163" ht="14.25" customHeight="1">
      <c r="C163" s="6"/>
      <c r="D163" s="7"/>
      <c r="AQ163" s="188"/>
      <c r="AY163" s="188"/>
    </row>
    <row r="164" ht="14.25" customHeight="1">
      <c r="C164" s="6"/>
      <c r="D164" s="7"/>
      <c r="AQ164" s="188"/>
      <c r="AY164" s="188"/>
    </row>
    <row r="165" ht="14.25" customHeight="1">
      <c r="C165" s="6"/>
      <c r="D165" s="7"/>
      <c r="AQ165" s="188"/>
      <c r="AY165" s="188"/>
    </row>
    <row r="166" ht="14.25" customHeight="1">
      <c r="C166" s="6"/>
      <c r="D166" s="7"/>
      <c r="AQ166" s="188"/>
      <c r="AY166" s="188"/>
    </row>
    <row r="167" ht="14.25" customHeight="1">
      <c r="C167" s="6"/>
      <c r="D167" s="7"/>
      <c r="AQ167" s="188"/>
      <c r="AY167" s="188"/>
    </row>
    <row r="168" ht="14.25" customHeight="1">
      <c r="C168" s="6"/>
      <c r="D168" s="7"/>
      <c r="AQ168" s="188"/>
      <c r="AY168" s="188"/>
    </row>
    <row r="169" ht="14.25" customHeight="1">
      <c r="C169" s="6"/>
      <c r="D169" s="7"/>
      <c r="AQ169" s="188"/>
      <c r="AY169" s="188"/>
    </row>
    <row r="170" ht="14.25" customHeight="1">
      <c r="C170" s="6"/>
      <c r="D170" s="7"/>
      <c r="AQ170" s="188"/>
      <c r="AY170" s="188"/>
    </row>
    <row r="171" ht="14.25" customHeight="1">
      <c r="C171" s="6"/>
      <c r="D171" s="7"/>
      <c r="AQ171" s="188"/>
      <c r="AY171" s="188"/>
    </row>
    <row r="172" ht="14.25" customHeight="1">
      <c r="C172" s="6"/>
      <c r="D172" s="7"/>
      <c r="AQ172" s="188"/>
      <c r="AY172" s="188"/>
    </row>
    <row r="173" ht="14.25" customHeight="1">
      <c r="C173" s="6"/>
      <c r="D173" s="7"/>
      <c r="AQ173" s="188"/>
      <c r="AY173" s="188"/>
    </row>
    <row r="174" ht="14.25" customHeight="1">
      <c r="C174" s="6"/>
      <c r="D174" s="7"/>
      <c r="AQ174" s="188"/>
      <c r="AY174" s="188"/>
    </row>
    <row r="175" ht="14.25" customHeight="1">
      <c r="C175" s="6"/>
      <c r="D175" s="7"/>
      <c r="AQ175" s="188"/>
      <c r="AY175" s="188"/>
    </row>
    <row r="176" ht="14.25" customHeight="1">
      <c r="C176" s="6"/>
      <c r="D176" s="7"/>
      <c r="AQ176" s="188"/>
      <c r="AY176" s="188"/>
    </row>
    <row r="177" ht="14.25" customHeight="1">
      <c r="C177" s="6"/>
      <c r="D177" s="7"/>
      <c r="AQ177" s="188"/>
      <c r="AY177" s="188"/>
    </row>
    <row r="178" ht="14.25" customHeight="1">
      <c r="C178" s="6"/>
      <c r="D178" s="7"/>
      <c r="AQ178" s="188"/>
      <c r="AY178" s="188"/>
    </row>
    <row r="179" ht="14.25" customHeight="1">
      <c r="C179" s="6"/>
      <c r="D179" s="7"/>
      <c r="AQ179" s="188"/>
      <c r="AY179" s="188"/>
    </row>
    <row r="180" ht="14.25" customHeight="1">
      <c r="C180" s="6"/>
      <c r="D180" s="7"/>
      <c r="AQ180" s="188"/>
      <c r="AY180" s="188"/>
    </row>
    <row r="181" ht="14.25" customHeight="1">
      <c r="C181" s="6"/>
      <c r="D181" s="7"/>
      <c r="AQ181" s="188"/>
      <c r="AY181" s="188"/>
    </row>
    <row r="182" ht="14.25" customHeight="1">
      <c r="C182" s="6"/>
      <c r="D182" s="7"/>
      <c r="AQ182" s="188"/>
      <c r="AY182" s="188"/>
    </row>
    <row r="183" ht="14.25" customHeight="1">
      <c r="C183" s="6"/>
      <c r="D183" s="7"/>
      <c r="AQ183" s="188"/>
      <c r="AY183" s="188"/>
    </row>
    <row r="184" ht="14.25" customHeight="1">
      <c r="C184" s="6"/>
      <c r="D184" s="7"/>
      <c r="AQ184" s="188"/>
      <c r="AY184" s="188"/>
    </row>
    <row r="185" ht="14.25" customHeight="1">
      <c r="C185" s="6"/>
      <c r="D185" s="7"/>
      <c r="AQ185" s="188"/>
      <c r="AY185" s="188"/>
    </row>
    <row r="186" ht="14.25" customHeight="1">
      <c r="C186" s="6"/>
      <c r="D186" s="7"/>
      <c r="AQ186" s="188"/>
      <c r="AY186" s="188"/>
    </row>
    <row r="187" ht="14.25" customHeight="1">
      <c r="C187" s="6"/>
      <c r="D187" s="7"/>
      <c r="AQ187" s="188"/>
      <c r="AY187" s="188"/>
    </row>
    <row r="188" ht="14.25" customHeight="1">
      <c r="C188" s="6"/>
      <c r="D188" s="7"/>
      <c r="AQ188" s="188"/>
      <c r="AY188" s="188"/>
    </row>
    <row r="189" ht="14.25" customHeight="1">
      <c r="C189" s="6"/>
      <c r="D189" s="7"/>
      <c r="AQ189" s="188"/>
      <c r="AY189" s="188"/>
    </row>
    <row r="190" ht="14.25" customHeight="1">
      <c r="C190" s="6"/>
      <c r="D190" s="7"/>
      <c r="AQ190" s="188"/>
      <c r="AY190" s="188"/>
    </row>
    <row r="191" ht="14.25" customHeight="1">
      <c r="C191" s="6"/>
      <c r="D191" s="7"/>
      <c r="AQ191" s="188"/>
      <c r="AY191" s="188"/>
    </row>
    <row r="192" ht="14.25" customHeight="1">
      <c r="C192" s="6"/>
      <c r="D192" s="7"/>
      <c r="AQ192" s="188"/>
      <c r="AY192" s="188"/>
    </row>
    <row r="193" ht="14.25" customHeight="1">
      <c r="C193" s="6"/>
      <c r="D193" s="7"/>
      <c r="AQ193" s="188"/>
      <c r="AY193" s="188"/>
    </row>
    <row r="194" ht="14.25" customHeight="1">
      <c r="C194" s="6"/>
      <c r="D194" s="7"/>
      <c r="AQ194" s="188"/>
      <c r="AY194" s="188"/>
    </row>
    <row r="195" ht="14.25" customHeight="1">
      <c r="C195" s="6"/>
      <c r="D195" s="7"/>
      <c r="AQ195" s="188"/>
      <c r="AY195" s="188"/>
    </row>
    <row r="196" ht="14.25" customHeight="1">
      <c r="C196" s="6"/>
      <c r="D196" s="7"/>
      <c r="AQ196" s="188"/>
      <c r="AY196" s="188"/>
    </row>
    <row r="197" ht="14.25" customHeight="1">
      <c r="C197" s="6"/>
      <c r="D197" s="7"/>
      <c r="AQ197" s="188"/>
      <c r="AY197" s="188"/>
    </row>
    <row r="198" ht="14.25" customHeight="1">
      <c r="C198" s="6"/>
      <c r="D198" s="7"/>
      <c r="AQ198" s="188"/>
      <c r="AY198" s="188"/>
    </row>
    <row r="199" ht="14.25" customHeight="1">
      <c r="C199" s="6"/>
      <c r="D199" s="7"/>
      <c r="AQ199" s="188"/>
      <c r="AY199" s="188"/>
    </row>
    <row r="200" ht="14.25" customHeight="1">
      <c r="C200" s="6"/>
      <c r="D200" s="7"/>
      <c r="AQ200" s="188"/>
      <c r="AY200" s="188"/>
    </row>
    <row r="201" ht="14.25" customHeight="1">
      <c r="C201" s="6"/>
      <c r="D201" s="7"/>
      <c r="AQ201" s="188"/>
      <c r="AY201" s="188"/>
    </row>
    <row r="202" ht="14.25" customHeight="1">
      <c r="C202" s="6"/>
      <c r="D202" s="7"/>
      <c r="AQ202" s="188"/>
      <c r="AY202" s="188"/>
    </row>
    <row r="203" ht="14.25" customHeight="1">
      <c r="C203" s="6"/>
      <c r="D203" s="7"/>
      <c r="AQ203" s="188"/>
      <c r="AY203" s="188"/>
    </row>
    <row r="204" ht="14.25" customHeight="1">
      <c r="C204" s="6"/>
      <c r="D204" s="7"/>
      <c r="AQ204" s="188"/>
      <c r="AY204" s="188"/>
    </row>
    <row r="205" ht="14.25" customHeight="1">
      <c r="C205" s="6"/>
      <c r="D205" s="7"/>
      <c r="AQ205" s="188"/>
      <c r="AY205" s="188"/>
    </row>
    <row r="206" ht="14.25" customHeight="1">
      <c r="C206" s="6"/>
      <c r="D206" s="7"/>
      <c r="AQ206" s="188"/>
      <c r="AY206" s="188"/>
    </row>
    <row r="207" ht="14.25" customHeight="1">
      <c r="C207" s="6"/>
      <c r="D207" s="7"/>
      <c r="AQ207" s="188"/>
      <c r="AY207" s="188"/>
    </row>
    <row r="208" ht="14.25" customHeight="1">
      <c r="C208" s="6"/>
      <c r="D208" s="7"/>
      <c r="AQ208" s="188"/>
      <c r="AY208" s="188"/>
    </row>
    <row r="209" ht="14.25" customHeight="1">
      <c r="C209" s="6"/>
      <c r="D209" s="7"/>
      <c r="AQ209" s="188"/>
      <c r="AY209" s="188"/>
    </row>
    <row r="210" ht="14.25" customHeight="1">
      <c r="C210" s="6"/>
      <c r="D210" s="7"/>
      <c r="AQ210" s="188"/>
      <c r="AY210" s="188"/>
    </row>
    <row r="211" ht="14.25" customHeight="1">
      <c r="C211" s="6"/>
      <c r="D211" s="7"/>
      <c r="AQ211" s="188"/>
      <c r="AY211" s="188"/>
    </row>
    <row r="212" ht="14.25" customHeight="1">
      <c r="C212" s="6"/>
      <c r="D212" s="7"/>
      <c r="AQ212" s="188"/>
      <c r="AY212" s="188"/>
    </row>
    <row r="213" ht="14.25" customHeight="1">
      <c r="C213" s="6"/>
      <c r="D213" s="7"/>
      <c r="AQ213" s="188"/>
      <c r="AY213" s="188"/>
    </row>
    <row r="214" ht="14.25" customHeight="1">
      <c r="C214" s="6"/>
      <c r="D214" s="7"/>
      <c r="AQ214" s="188"/>
      <c r="AY214" s="188"/>
    </row>
    <row r="215" ht="14.25" customHeight="1">
      <c r="C215" s="6"/>
      <c r="D215" s="7"/>
      <c r="AQ215" s="188"/>
      <c r="AY215" s="188"/>
    </row>
    <row r="216" ht="14.25" customHeight="1">
      <c r="C216" s="6"/>
      <c r="D216" s="7"/>
      <c r="AQ216" s="188"/>
      <c r="AY216" s="188"/>
    </row>
    <row r="217" ht="14.25" customHeight="1">
      <c r="C217" s="6"/>
      <c r="D217" s="7"/>
      <c r="AQ217" s="188"/>
      <c r="AY217" s="188"/>
    </row>
    <row r="218" ht="14.25" customHeight="1">
      <c r="C218" s="6"/>
      <c r="D218" s="7"/>
      <c r="AQ218" s="188"/>
      <c r="AY218" s="188"/>
    </row>
    <row r="219" ht="14.25" customHeight="1">
      <c r="C219" s="6"/>
      <c r="D219" s="7"/>
      <c r="AQ219" s="188"/>
      <c r="AY219" s="188"/>
    </row>
    <row r="220" ht="14.25" customHeight="1">
      <c r="C220" s="6"/>
      <c r="D220" s="7"/>
      <c r="AQ220" s="188"/>
      <c r="AY220" s="188"/>
    </row>
    <row r="221" ht="14.25" customHeight="1">
      <c r="C221" s="6"/>
      <c r="D221" s="7"/>
      <c r="AQ221" s="188"/>
      <c r="AY221" s="188"/>
    </row>
    <row r="222" ht="14.25" customHeight="1">
      <c r="C222" s="6"/>
      <c r="D222" s="7"/>
      <c r="AQ222" s="188"/>
      <c r="AY222" s="188"/>
    </row>
    <row r="223" ht="14.25" customHeight="1">
      <c r="C223" s="6"/>
      <c r="D223" s="7"/>
      <c r="AQ223" s="188"/>
      <c r="AY223" s="188"/>
    </row>
    <row r="224" ht="14.25" customHeight="1">
      <c r="C224" s="6"/>
      <c r="D224" s="7"/>
      <c r="AQ224" s="188"/>
      <c r="AY224" s="188"/>
    </row>
    <row r="225" ht="14.25" customHeight="1">
      <c r="C225" s="6"/>
      <c r="D225" s="7"/>
      <c r="AQ225" s="188"/>
      <c r="AY225" s="188"/>
    </row>
    <row r="226" ht="14.25" customHeight="1">
      <c r="C226" s="6"/>
      <c r="D226" s="7"/>
      <c r="AQ226" s="188"/>
      <c r="AY226" s="188"/>
    </row>
    <row r="227" ht="14.25" customHeight="1">
      <c r="C227" s="6"/>
      <c r="D227" s="7"/>
      <c r="AQ227" s="188"/>
      <c r="AY227" s="188"/>
    </row>
    <row r="228" ht="14.25" customHeight="1">
      <c r="C228" s="6"/>
      <c r="D228" s="7"/>
      <c r="AQ228" s="188"/>
      <c r="AY228" s="188"/>
    </row>
    <row r="229" ht="14.25" customHeight="1">
      <c r="C229" s="6"/>
      <c r="D229" s="7"/>
      <c r="AQ229" s="188"/>
      <c r="AY229" s="188"/>
    </row>
    <row r="230" ht="14.25" customHeight="1">
      <c r="C230" s="6"/>
      <c r="D230" s="7"/>
      <c r="AQ230" s="188"/>
      <c r="AY230" s="188"/>
    </row>
    <row r="231" ht="14.25" customHeight="1">
      <c r="C231" s="6"/>
      <c r="D231" s="7"/>
      <c r="AQ231" s="188"/>
      <c r="AY231" s="188"/>
    </row>
    <row r="232" ht="14.25" customHeight="1">
      <c r="C232" s="6"/>
      <c r="D232" s="7"/>
      <c r="AQ232" s="188"/>
      <c r="AY232" s="188"/>
    </row>
    <row r="233" ht="14.25" customHeight="1">
      <c r="C233" s="6"/>
      <c r="D233" s="7"/>
      <c r="AQ233" s="188"/>
      <c r="AY233" s="188"/>
    </row>
    <row r="234" ht="14.25" customHeight="1">
      <c r="C234" s="6"/>
      <c r="D234" s="7"/>
      <c r="AQ234" s="188"/>
      <c r="AY234" s="188"/>
    </row>
    <row r="235" ht="14.25" customHeight="1">
      <c r="C235" s="6"/>
      <c r="D235" s="7"/>
      <c r="AQ235" s="188"/>
      <c r="AY235" s="188"/>
    </row>
    <row r="236" ht="14.25" customHeight="1">
      <c r="C236" s="6"/>
      <c r="D236" s="7"/>
      <c r="AQ236" s="188"/>
      <c r="AY236" s="188"/>
    </row>
    <row r="237" ht="14.25" customHeight="1">
      <c r="C237" s="6"/>
      <c r="D237" s="7"/>
      <c r="AQ237" s="188"/>
      <c r="AY237" s="188"/>
    </row>
    <row r="238" ht="14.25" customHeight="1">
      <c r="C238" s="6"/>
      <c r="D238" s="7"/>
      <c r="AQ238" s="188"/>
      <c r="AY238" s="188"/>
    </row>
    <row r="239" ht="14.25" customHeight="1">
      <c r="C239" s="6"/>
      <c r="D239" s="7"/>
      <c r="AQ239" s="188"/>
      <c r="AY239" s="188"/>
    </row>
    <row r="240" ht="14.25" customHeight="1">
      <c r="C240" s="6"/>
      <c r="D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82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3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126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126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126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41"/>
      <c r="MR13" s="41"/>
      <c r="MS13" s="41"/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/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/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</row>
    <row r="14" ht="14.25" customHeight="1">
      <c r="A14" s="49">
        <v>0.0416666666666667</v>
      </c>
      <c r="B14" s="50"/>
      <c r="C14" s="51">
        <v>50.02</v>
      </c>
      <c r="D14" s="52">
        <v>332.0</v>
      </c>
      <c r="E14" s="53">
        <v>135.0</v>
      </c>
      <c r="F14" s="53">
        <v>78.0</v>
      </c>
      <c r="G14" s="53">
        <v>16.7</v>
      </c>
      <c r="H14" s="54"/>
      <c r="I14" s="53">
        <v>6.0</v>
      </c>
      <c r="J14" s="53">
        <v>50.0</v>
      </c>
      <c r="K14" s="53">
        <v>50.0</v>
      </c>
      <c r="L14" s="53">
        <v>135.0</v>
      </c>
      <c r="M14" s="53">
        <v>61.0</v>
      </c>
      <c r="N14" s="53">
        <v>14.9</v>
      </c>
      <c r="O14" s="54"/>
      <c r="P14" s="53">
        <v>6.0</v>
      </c>
      <c r="Q14" s="53">
        <v>59.0</v>
      </c>
      <c r="R14" s="53">
        <v>54.0</v>
      </c>
      <c r="S14" s="53">
        <v>336.7</v>
      </c>
      <c r="T14" s="53">
        <v>324.5</v>
      </c>
      <c r="U14" s="53">
        <v>190.7</v>
      </c>
      <c r="V14" s="54"/>
      <c r="W14" s="53">
        <v>332.7</v>
      </c>
      <c r="X14" s="53">
        <v>270.0</v>
      </c>
      <c r="Y14" s="53">
        <v>154.1</v>
      </c>
      <c r="Z14" s="54"/>
      <c r="AA14" s="53">
        <v>336.5</v>
      </c>
      <c r="AB14" s="53">
        <v>354.0</v>
      </c>
      <c r="AC14" s="53">
        <v>227.6</v>
      </c>
      <c r="AD14" s="54"/>
      <c r="AE14" s="53">
        <v>336.5</v>
      </c>
      <c r="AF14" s="53">
        <v>394.2</v>
      </c>
      <c r="AG14" s="53">
        <v>205.5</v>
      </c>
      <c r="AH14" s="54"/>
      <c r="AI14" s="53">
        <v>343.5</v>
      </c>
      <c r="AJ14" s="53">
        <v>424.2</v>
      </c>
      <c r="AK14" s="53">
        <v>263.3</v>
      </c>
      <c r="AL14" s="54"/>
      <c r="AM14" s="53">
        <v>334.8</v>
      </c>
      <c r="AN14" s="53">
        <v>453.9</v>
      </c>
      <c r="AO14" s="53">
        <v>249.7</v>
      </c>
      <c r="AP14" s="54"/>
      <c r="AQ14" s="53">
        <v>132.0</v>
      </c>
      <c r="AR14" s="54">
        <f t="shared" ref="AR14:AS14" si="1">F14</f>
        <v>78</v>
      </c>
      <c r="AS14" s="56">
        <f t="shared" si="1"/>
        <v>16.7</v>
      </c>
      <c r="AT14" s="54"/>
      <c r="AU14" s="53">
        <v>137.0</v>
      </c>
      <c r="AV14" s="54">
        <f t="shared" ref="AV14:AW14" si="2">M14</f>
        <v>61</v>
      </c>
      <c r="AW14" s="54">
        <f t="shared" si="2"/>
        <v>14.9</v>
      </c>
      <c r="AX14" s="54"/>
      <c r="AY14" s="53">
        <v>132.0</v>
      </c>
      <c r="AZ14" s="54"/>
      <c r="BA14" s="54"/>
      <c r="BB14" s="54"/>
      <c r="BC14" s="57"/>
      <c r="BD14" s="54"/>
      <c r="BE14" s="53">
        <v>32.0</v>
      </c>
      <c r="BF14" s="53">
        <v>8.0</v>
      </c>
      <c r="BG14" s="53">
        <v>0.4</v>
      </c>
      <c r="BH14" s="54"/>
      <c r="BI14" s="53">
        <v>22.0</v>
      </c>
      <c r="BJ14" s="53">
        <v>85.0</v>
      </c>
      <c r="BK14" s="53">
        <v>58.0</v>
      </c>
      <c r="BL14" s="57"/>
      <c r="BM14" s="287">
        <v>339.0</v>
      </c>
      <c r="BN14" s="287">
        <v>143.0</v>
      </c>
      <c r="BO14" s="287">
        <v>297.0</v>
      </c>
      <c r="BP14" s="287">
        <v>14.9</v>
      </c>
      <c r="BQ14" s="288"/>
      <c r="BR14" s="287">
        <v>6.0</v>
      </c>
      <c r="BS14" s="287">
        <v>58.0</v>
      </c>
      <c r="BT14" s="287">
        <v>56.0</v>
      </c>
      <c r="BU14" s="288">
        <f t="shared" ref="BU14:BU33" si="6">BM14</f>
        <v>339</v>
      </c>
      <c r="BV14" s="287">
        <v>287.0</v>
      </c>
      <c r="BW14" s="287">
        <v>166.0</v>
      </c>
      <c r="BX14" s="287">
        <v>17.0</v>
      </c>
      <c r="BY14" s="287">
        <v>332.0</v>
      </c>
      <c r="BZ14" s="287">
        <v>307.0</v>
      </c>
      <c r="CA14" s="287">
        <v>170.0</v>
      </c>
      <c r="CB14" s="287">
        <v>16.0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336.0</v>
      </c>
      <c r="CH14" s="287">
        <v>483.0</v>
      </c>
      <c r="CI14" s="287">
        <v>267.0</v>
      </c>
      <c r="CJ14" s="287">
        <v>9.0</v>
      </c>
      <c r="CK14" s="287">
        <v>349.0</v>
      </c>
      <c r="CL14" s="287">
        <v>207.0</v>
      </c>
      <c r="CM14" s="287">
        <v>123.0</v>
      </c>
      <c r="CN14" s="287">
        <v>7.0</v>
      </c>
      <c r="CO14" s="287">
        <v>329.0</v>
      </c>
      <c r="CP14" s="287">
        <v>230.0</v>
      </c>
      <c r="CQ14" s="287">
        <v>114.0</v>
      </c>
      <c r="CR14" s="287">
        <v>4.0</v>
      </c>
      <c r="CS14" s="287">
        <v>332.0</v>
      </c>
      <c r="CT14" s="287">
        <v>227.0</v>
      </c>
      <c r="CU14" s="287">
        <v>142.0</v>
      </c>
      <c r="CV14" s="287">
        <v>64.0</v>
      </c>
      <c r="CW14" s="287">
        <v>334.0</v>
      </c>
      <c r="CX14" s="287">
        <v>213.0</v>
      </c>
      <c r="CY14" s="287">
        <v>106.0</v>
      </c>
      <c r="CZ14" s="287">
        <v>57.0</v>
      </c>
      <c r="DA14" s="287">
        <v>321.0</v>
      </c>
      <c r="DB14" s="287">
        <v>217.0</v>
      </c>
      <c r="DC14" s="287">
        <v>108.0</v>
      </c>
      <c r="DD14" s="287">
        <v>47.0</v>
      </c>
      <c r="DE14" s="288">
        <f t="shared" ref="DE14:DE34" si="7">BN14</f>
        <v>143</v>
      </c>
      <c r="DF14" s="287">
        <v>34.8</v>
      </c>
      <c r="DG14" s="288">
        <f t="shared" ref="DG14:DH14" si="3">BO14</f>
        <v>297</v>
      </c>
      <c r="DH14" s="288">
        <f t="shared" si="3"/>
        <v>14.9</v>
      </c>
      <c r="DI14" s="288"/>
      <c r="DJ14" s="287">
        <v>7.0</v>
      </c>
      <c r="DK14" s="287">
        <v>58.0</v>
      </c>
      <c r="DL14" s="287">
        <v>51.0</v>
      </c>
      <c r="DM14" s="57"/>
      <c r="DN14" s="61">
        <v>337.0</v>
      </c>
      <c r="DO14" s="61">
        <v>139.0</v>
      </c>
      <c r="DP14" s="61">
        <v>37.7</v>
      </c>
      <c r="DQ14" s="61">
        <v>20.8</v>
      </c>
      <c r="DR14" s="61">
        <v>6.66</v>
      </c>
      <c r="DS14" s="61">
        <v>8.0</v>
      </c>
      <c r="DT14" s="61">
        <v>40.4</v>
      </c>
      <c r="DU14" s="61">
        <v>46.3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336.0</v>
      </c>
      <c r="EF14" s="226">
        <v>135.0</v>
      </c>
      <c r="EG14" s="226">
        <v>59.0</v>
      </c>
      <c r="EH14" s="226">
        <v>2.4</v>
      </c>
      <c r="EI14" s="64"/>
      <c r="EJ14" s="226">
        <v>9.0</v>
      </c>
      <c r="EK14" s="226">
        <v>46.0</v>
      </c>
      <c r="EL14" s="226">
        <v>49.0</v>
      </c>
      <c r="EM14" s="226">
        <v>135.0</v>
      </c>
      <c r="EN14" s="226">
        <v>108.0</v>
      </c>
      <c r="EO14" s="226">
        <v>4.7</v>
      </c>
      <c r="EP14" s="64"/>
      <c r="EQ14" s="226">
        <v>9.0</v>
      </c>
      <c r="ER14" s="226">
        <v>47.0</v>
      </c>
      <c r="ES14" s="226">
        <v>50.0</v>
      </c>
      <c r="ET14" s="226">
        <v>336.0</v>
      </c>
      <c r="EU14" s="226">
        <v>0.0</v>
      </c>
      <c r="EV14" s="226">
        <v>0.0</v>
      </c>
      <c r="EW14" s="226">
        <v>0.0</v>
      </c>
      <c r="EX14" s="226">
        <v>334.0</v>
      </c>
      <c r="EY14" s="226">
        <v>278.0</v>
      </c>
      <c r="EZ14" s="226">
        <v>159.2</v>
      </c>
      <c r="FA14" s="226">
        <v>1.1</v>
      </c>
      <c r="FB14" s="226">
        <v>335.0</v>
      </c>
      <c r="FC14" s="226">
        <v>277.0</v>
      </c>
      <c r="FD14" s="226">
        <v>158.6</v>
      </c>
      <c r="FE14" s="226">
        <v>1.2</v>
      </c>
      <c r="FF14" s="226">
        <v>334.0</v>
      </c>
      <c r="FG14" s="226">
        <v>0.0</v>
      </c>
      <c r="FH14" s="226">
        <v>0.0</v>
      </c>
      <c r="FI14" s="226">
        <v>0.0</v>
      </c>
      <c r="FJ14" s="226">
        <v>336.0</v>
      </c>
      <c r="FK14" s="226">
        <v>260.0</v>
      </c>
      <c r="FL14" s="226">
        <v>147.5</v>
      </c>
      <c r="FM14" s="64"/>
      <c r="FN14" s="226">
        <v>336.0</v>
      </c>
      <c r="FO14" s="226">
        <v>276.0</v>
      </c>
      <c r="FP14" s="226">
        <v>147.8</v>
      </c>
      <c r="FQ14" s="226">
        <v>9.4</v>
      </c>
      <c r="FR14" s="226">
        <v>135.0</v>
      </c>
      <c r="FS14" s="64"/>
      <c r="FT14" s="226">
        <v>21.62</v>
      </c>
      <c r="FU14" s="64"/>
      <c r="FV14" s="226">
        <v>135.0</v>
      </c>
      <c r="FW14" s="64"/>
      <c r="FX14" s="64"/>
      <c r="FY14" s="64"/>
      <c r="FZ14" s="57"/>
      <c r="GA14" s="65">
        <v>337.0</v>
      </c>
      <c r="GB14" s="66">
        <v>424.82</v>
      </c>
      <c r="GC14" s="66">
        <v>260.32</v>
      </c>
      <c r="GD14" s="66">
        <v>30.07</v>
      </c>
      <c r="GE14" s="66">
        <v>337.0</v>
      </c>
      <c r="GF14" s="66">
        <v>452.96</v>
      </c>
      <c r="GG14" s="66">
        <v>258.22</v>
      </c>
      <c r="GH14" s="66">
        <v>35.26</v>
      </c>
      <c r="GI14" s="66">
        <v>337.0</v>
      </c>
      <c r="GJ14" s="66">
        <v>263.77</v>
      </c>
      <c r="GK14" s="66">
        <v>-148.33</v>
      </c>
      <c r="GL14" s="66">
        <v>-24.79</v>
      </c>
      <c r="GM14" s="66">
        <v>337.0</v>
      </c>
      <c r="GN14" s="66">
        <v>242.23</v>
      </c>
      <c r="GO14" s="66">
        <v>-147.75</v>
      </c>
      <c r="GP14" s="66">
        <v>-33.34</v>
      </c>
      <c r="GQ14" s="66">
        <v>337.0</v>
      </c>
      <c r="GR14" s="66">
        <v>178.34</v>
      </c>
      <c r="GS14" s="66">
        <v>-111.56</v>
      </c>
      <c r="GT14" s="66">
        <v>-3.1</v>
      </c>
      <c r="GU14" s="66">
        <v>337.0</v>
      </c>
      <c r="GV14" s="66">
        <v>197.1</v>
      </c>
      <c r="GW14" s="66">
        <v>-111.65</v>
      </c>
      <c r="GX14" s="66">
        <v>-4.94</v>
      </c>
      <c r="GY14" s="57"/>
      <c r="GZ14" s="98" t="s">
        <v>91</v>
      </c>
      <c r="HA14" s="98" t="s">
        <v>92</v>
      </c>
      <c r="HB14" s="98">
        <v>92.0</v>
      </c>
      <c r="HC14" s="98">
        <v>4.6</v>
      </c>
      <c r="HD14" s="98">
        <v>1.84</v>
      </c>
      <c r="HE14" s="98">
        <v>8.0</v>
      </c>
      <c r="HF14" s="98">
        <v>60.0</v>
      </c>
      <c r="HG14" s="98">
        <v>58.0</v>
      </c>
      <c r="HH14" s="98" t="s">
        <v>91</v>
      </c>
      <c r="HI14" s="98" t="s">
        <v>92</v>
      </c>
      <c r="HJ14" s="98">
        <v>189.0</v>
      </c>
      <c r="HK14" s="98">
        <v>9.45</v>
      </c>
      <c r="HL14" s="98">
        <v>3.78</v>
      </c>
      <c r="HM14" s="98">
        <v>5.0</v>
      </c>
      <c r="HN14" s="98">
        <v>58.0</v>
      </c>
      <c r="HO14" s="98">
        <v>58.0</v>
      </c>
      <c r="HP14" s="98" t="s">
        <v>91</v>
      </c>
      <c r="HQ14" s="98" t="s">
        <v>92</v>
      </c>
      <c r="HR14" s="98">
        <v>107.0</v>
      </c>
      <c r="HS14" s="98">
        <v>5.35</v>
      </c>
      <c r="HT14" s="98">
        <v>2.675</v>
      </c>
      <c r="HU14" s="98">
        <v>7.0</v>
      </c>
      <c r="HV14" s="98">
        <v>60.0</v>
      </c>
      <c r="HW14" s="98">
        <v>60.0</v>
      </c>
      <c r="HX14" s="57"/>
      <c r="HY14" s="147">
        <v>134.0</v>
      </c>
      <c r="HZ14" s="147">
        <v>33.0</v>
      </c>
      <c r="IA14" s="147">
        <v>146.0</v>
      </c>
      <c r="IB14" s="147">
        <v>7.3</v>
      </c>
      <c r="IC14" s="148"/>
      <c r="ID14" s="147">
        <v>2.0</v>
      </c>
      <c r="IE14" s="147">
        <v>58.0</v>
      </c>
      <c r="IF14" s="147">
        <v>40.0</v>
      </c>
      <c r="IG14" s="57"/>
      <c r="IH14" s="74">
        <v>137.0</v>
      </c>
      <c r="II14" s="74">
        <v>33.4</v>
      </c>
      <c r="IJ14" s="74">
        <v>180.0</v>
      </c>
      <c r="IK14" s="74">
        <v>9.3</v>
      </c>
      <c r="IL14" s="74">
        <v>10.2</v>
      </c>
      <c r="IM14" s="74">
        <v>6.0</v>
      </c>
      <c r="IN14" s="74">
        <v>48.0</v>
      </c>
      <c r="IO14" s="74">
        <v>47.0</v>
      </c>
      <c r="IP14" s="75">
        <v>137.0</v>
      </c>
      <c r="IQ14" s="74">
        <v>33.3</v>
      </c>
      <c r="IR14" s="74">
        <v>4.0</v>
      </c>
      <c r="IS14" s="74">
        <v>0.2</v>
      </c>
      <c r="IT14" s="74">
        <v>0.3</v>
      </c>
      <c r="IU14" s="74">
        <v>12.0</v>
      </c>
      <c r="IV14" s="74">
        <v>50.0</v>
      </c>
      <c r="IW14" s="74">
        <v>50.0</v>
      </c>
      <c r="IX14" s="57"/>
      <c r="IY14" s="149">
        <v>138.78</v>
      </c>
      <c r="IZ14" s="149">
        <v>34.48</v>
      </c>
      <c r="JA14" s="149">
        <v>419.4</v>
      </c>
      <c r="JB14" s="149">
        <v>20.97</v>
      </c>
      <c r="JC14" s="149">
        <v>7.56</v>
      </c>
      <c r="JD14" s="149">
        <v>3.0</v>
      </c>
      <c r="JE14" s="149">
        <v>57.56</v>
      </c>
      <c r="JF14" s="149">
        <v>40.63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134.0</v>
      </c>
      <c r="JQ14" s="78">
        <v>31.9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34.0</v>
      </c>
      <c r="JW14" s="78">
        <v>34.0</v>
      </c>
      <c r="JX14" s="78">
        <v>134.0</v>
      </c>
      <c r="JY14" s="78">
        <v>33.3</v>
      </c>
      <c r="JZ14" s="78">
        <v>148.0</v>
      </c>
      <c r="KA14" s="78">
        <v>8.0</v>
      </c>
      <c r="KB14" s="78">
        <v>2.8</v>
      </c>
      <c r="KC14" s="78">
        <v>2.0</v>
      </c>
      <c r="KD14" s="78">
        <v>40.0</v>
      </c>
      <c r="KE14" s="78">
        <v>40.0</v>
      </c>
      <c r="KF14" s="57"/>
      <c r="KG14" s="79">
        <v>134.0</v>
      </c>
      <c r="KH14" s="238">
        <v>33.0</v>
      </c>
      <c r="KI14" s="238">
        <v>116.0</v>
      </c>
      <c r="KJ14" s="238">
        <v>5.8</v>
      </c>
      <c r="KK14" s="79"/>
      <c r="KL14" s="79">
        <v>1.0</v>
      </c>
      <c r="KM14" s="79">
        <v>52.0</v>
      </c>
      <c r="KN14" s="79">
        <v>52.0</v>
      </c>
      <c r="KO14" s="79">
        <v>134.0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48.0</v>
      </c>
      <c r="KW14" s="57"/>
      <c r="KX14" s="81">
        <v>135.0</v>
      </c>
      <c r="KY14" s="81">
        <v>34.0</v>
      </c>
      <c r="KZ14" s="81">
        <v>188.0</v>
      </c>
      <c r="LA14" s="81">
        <v>9.2</v>
      </c>
      <c r="LB14" s="81">
        <v>0.0</v>
      </c>
      <c r="LC14" s="81">
        <v>3.0</v>
      </c>
      <c r="LD14" s="81">
        <v>52.0</v>
      </c>
      <c r="LE14" s="81">
        <v>52.0</v>
      </c>
      <c r="LF14" s="81">
        <v>135.0</v>
      </c>
      <c r="LG14" s="81">
        <v>34.0</v>
      </c>
      <c r="LH14" s="81">
        <v>176.0</v>
      </c>
      <c r="LI14" s="81">
        <v>8.6</v>
      </c>
      <c r="LJ14" s="81">
        <v>0.0</v>
      </c>
      <c r="LK14" s="81">
        <v>5.0</v>
      </c>
      <c r="LL14" s="81">
        <v>52.0</v>
      </c>
      <c r="LM14" s="81">
        <v>52.0</v>
      </c>
      <c r="LN14" s="57"/>
      <c r="LO14" s="121">
        <v>336.0</v>
      </c>
      <c r="LP14" s="82">
        <v>267.0</v>
      </c>
      <c r="LQ14" s="82">
        <v>145.0</v>
      </c>
      <c r="LR14" s="83">
        <v>68.0</v>
      </c>
      <c r="LS14" s="82">
        <v>335.0</v>
      </c>
      <c r="LT14" s="83">
        <v>48.0</v>
      </c>
      <c r="LU14" s="83">
        <v>5.1</v>
      </c>
      <c r="LV14" s="83">
        <v>141.0</v>
      </c>
      <c r="LW14" s="83">
        <v>87.0</v>
      </c>
      <c r="LX14" s="83">
        <v>55.0</v>
      </c>
      <c r="LY14" s="83">
        <v>52.0</v>
      </c>
      <c r="LZ14" s="83">
        <v>12.0</v>
      </c>
      <c r="MA14" s="83">
        <v>97.0</v>
      </c>
      <c r="MB14" s="83">
        <v>4.1</v>
      </c>
      <c r="MC14" s="83">
        <v>146.0</v>
      </c>
      <c r="MD14" s="83">
        <v>180.0</v>
      </c>
      <c r="ME14" s="83">
        <v>76.0</v>
      </c>
      <c r="MF14" s="83">
        <v>62.0</v>
      </c>
      <c r="MG14" s="83">
        <v>14.0</v>
      </c>
      <c r="MH14" s="83">
        <v>0.0</v>
      </c>
      <c r="MI14" s="83">
        <v>0.0</v>
      </c>
      <c r="MJ14" s="83">
        <v>119.0</v>
      </c>
      <c r="MK14" s="83">
        <v>0.0</v>
      </c>
      <c r="ML14" s="83">
        <v>44.0</v>
      </c>
      <c r="MM14" s="83">
        <v>43.0</v>
      </c>
      <c r="MN14" s="83">
        <v>5.0</v>
      </c>
      <c r="MO14" s="86"/>
      <c r="MP14" s="87"/>
      <c r="MQ14" s="87"/>
      <c r="MR14" s="87"/>
      <c r="MS14" s="87"/>
      <c r="MT14" s="83">
        <v>1.9</v>
      </c>
      <c r="MU14" s="83">
        <v>0.6</v>
      </c>
      <c r="MV14" s="83">
        <v>32.0</v>
      </c>
      <c r="MW14" s="83">
        <v>36.0</v>
      </c>
      <c r="MX14" s="83">
        <v>42.0</v>
      </c>
      <c r="MY14" s="88" t="s">
        <v>96</v>
      </c>
      <c r="MZ14" s="83">
        <v>2.0</v>
      </c>
      <c r="NA14" s="88"/>
      <c r="NB14" s="83">
        <v>14.5</v>
      </c>
      <c r="NC14" s="83">
        <v>5.9</v>
      </c>
      <c r="ND14" s="83">
        <v>257.0</v>
      </c>
      <c r="NE14" s="83">
        <v>35.0</v>
      </c>
      <c r="NF14" s="83">
        <v>44.0</v>
      </c>
      <c r="NG14" s="120">
        <v>44.0</v>
      </c>
      <c r="NH14" s="83">
        <v>7.0</v>
      </c>
      <c r="NI14" s="87"/>
      <c r="NJ14" s="83">
        <v>0.0</v>
      </c>
      <c r="NK14" s="83">
        <v>0.0</v>
      </c>
      <c r="NL14" s="83">
        <v>0.0</v>
      </c>
      <c r="NM14" s="83">
        <v>35.0</v>
      </c>
      <c r="NN14" s="83">
        <v>47.0</v>
      </c>
      <c r="NO14" s="83">
        <v>51.0</v>
      </c>
      <c r="NP14" s="83">
        <v>2.0</v>
      </c>
    </row>
    <row r="15" ht="14.25" customHeight="1">
      <c r="A15" s="49">
        <v>0.0833333333333333</v>
      </c>
      <c r="B15" s="50"/>
      <c r="C15" s="51">
        <v>50.12</v>
      </c>
      <c r="D15" s="52">
        <v>335.0</v>
      </c>
      <c r="E15" s="53">
        <v>136.0</v>
      </c>
      <c r="F15" s="53">
        <v>92.0</v>
      </c>
      <c r="G15" s="53">
        <v>19.7</v>
      </c>
      <c r="H15" s="54"/>
      <c r="I15" s="53">
        <v>6.0</v>
      </c>
      <c r="J15" s="53">
        <v>50.0</v>
      </c>
      <c r="K15" s="53">
        <v>49.0</v>
      </c>
      <c r="L15" s="53">
        <v>135.0</v>
      </c>
      <c r="M15" s="53">
        <v>80.0</v>
      </c>
      <c r="N15" s="53">
        <v>19.9</v>
      </c>
      <c r="O15" s="54"/>
      <c r="P15" s="53">
        <v>6.0</v>
      </c>
      <c r="Q15" s="53">
        <v>59.0</v>
      </c>
      <c r="R15" s="53">
        <v>53.0</v>
      </c>
      <c r="S15" s="53">
        <v>337.8</v>
      </c>
      <c r="T15" s="53">
        <v>311.1</v>
      </c>
      <c r="U15" s="53">
        <v>183.8</v>
      </c>
      <c r="V15" s="54"/>
      <c r="W15" s="53">
        <v>333.7</v>
      </c>
      <c r="X15" s="53">
        <v>257.3</v>
      </c>
      <c r="Y15" s="53">
        <v>146.9</v>
      </c>
      <c r="Z15" s="54"/>
      <c r="AA15" s="53">
        <v>338.0</v>
      </c>
      <c r="AB15" s="53">
        <v>347.8</v>
      </c>
      <c r="AC15" s="53">
        <v>224.9</v>
      </c>
      <c r="AD15" s="54"/>
      <c r="AE15" s="53">
        <v>338.0</v>
      </c>
      <c r="AF15" s="53">
        <v>389.2</v>
      </c>
      <c r="AG15" s="53">
        <v>204.1</v>
      </c>
      <c r="AH15" s="54"/>
      <c r="AI15" s="53">
        <v>345.1</v>
      </c>
      <c r="AJ15" s="53">
        <v>420.8</v>
      </c>
      <c r="AK15" s="53">
        <v>260.6</v>
      </c>
      <c r="AL15" s="54"/>
      <c r="AM15" s="53">
        <v>336.1</v>
      </c>
      <c r="AN15" s="53">
        <v>449.5</v>
      </c>
      <c r="AO15" s="53">
        <v>246.7</v>
      </c>
      <c r="AP15" s="54"/>
      <c r="AQ15" s="53">
        <v>133.0</v>
      </c>
      <c r="AR15" s="54">
        <f t="shared" ref="AR15:AS15" si="4">F15</f>
        <v>92</v>
      </c>
      <c r="AS15" s="56">
        <f t="shared" si="4"/>
        <v>19.7</v>
      </c>
      <c r="AT15" s="54"/>
      <c r="AU15" s="53">
        <v>138.0</v>
      </c>
      <c r="AV15" s="54">
        <f t="shared" ref="AV15:AW15" si="5">M15</f>
        <v>80</v>
      </c>
      <c r="AW15" s="54">
        <f t="shared" si="5"/>
        <v>19.9</v>
      </c>
      <c r="AX15" s="54"/>
      <c r="AY15" s="53">
        <v>133.0</v>
      </c>
      <c r="AZ15" s="54"/>
      <c r="BA15" s="54"/>
      <c r="BB15" s="54"/>
      <c r="BC15" s="89"/>
      <c r="BD15" s="54"/>
      <c r="BE15" s="53">
        <v>32.0</v>
      </c>
      <c r="BF15" s="53">
        <v>8.0</v>
      </c>
      <c r="BG15" s="53">
        <v>0.4</v>
      </c>
      <c r="BH15" s="54"/>
      <c r="BI15" s="53">
        <v>22.0</v>
      </c>
      <c r="BJ15" s="53">
        <v>85.0</v>
      </c>
      <c r="BK15" s="53">
        <v>58.0</v>
      </c>
      <c r="BL15" s="89"/>
      <c r="BM15" s="287">
        <v>340.0</v>
      </c>
      <c r="BN15" s="287">
        <v>144.0</v>
      </c>
      <c r="BO15" s="287">
        <v>296.0</v>
      </c>
      <c r="BP15" s="287">
        <v>14.8</v>
      </c>
      <c r="BQ15" s="288"/>
      <c r="BR15" s="287">
        <v>6.0</v>
      </c>
      <c r="BS15" s="287">
        <v>58.0</v>
      </c>
      <c r="BT15" s="287">
        <v>56.0</v>
      </c>
      <c r="BU15" s="288">
        <f t="shared" si="6"/>
        <v>340</v>
      </c>
      <c r="BV15" s="287">
        <v>386.0</v>
      </c>
      <c r="BW15" s="287">
        <v>167.0</v>
      </c>
      <c r="BX15" s="287">
        <v>21.0</v>
      </c>
      <c r="BY15" s="287">
        <v>332.0</v>
      </c>
      <c r="BZ15" s="287">
        <v>308.0</v>
      </c>
      <c r="CA15" s="287">
        <v>170.0</v>
      </c>
      <c r="CB15" s="287">
        <v>19.0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336.0</v>
      </c>
      <c r="CH15" s="287">
        <v>485.0</v>
      </c>
      <c r="CI15" s="287">
        <v>269.0</v>
      </c>
      <c r="CJ15" s="287">
        <v>12.0</v>
      </c>
      <c r="CK15" s="287">
        <v>349.0</v>
      </c>
      <c r="CL15" s="287">
        <v>224.0</v>
      </c>
      <c r="CM15" s="287">
        <v>124.0</v>
      </c>
      <c r="CN15" s="287">
        <v>7.0</v>
      </c>
      <c r="CO15" s="287">
        <v>330.0</v>
      </c>
      <c r="CP15" s="287">
        <v>234.0</v>
      </c>
      <c r="CQ15" s="287">
        <v>116.0</v>
      </c>
      <c r="CR15" s="287">
        <v>5.0</v>
      </c>
      <c r="CS15" s="287">
        <v>333.0</v>
      </c>
      <c r="CT15" s="287">
        <v>227.0</v>
      </c>
      <c r="CU15" s="287">
        <v>142.0</v>
      </c>
      <c r="CV15" s="287">
        <v>65.0</v>
      </c>
      <c r="CW15" s="287">
        <v>336.0</v>
      </c>
      <c r="CX15" s="287">
        <v>219.0</v>
      </c>
      <c r="CY15" s="287">
        <v>107.0</v>
      </c>
      <c r="CZ15" s="287">
        <v>59.0</v>
      </c>
      <c r="DA15" s="287">
        <v>322.0</v>
      </c>
      <c r="DB15" s="287">
        <v>221.0</v>
      </c>
      <c r="DC15" s="287">
        <v>108.0</v>
      </c>
      <c r="DD15" s="287">
        <v>53.0</v>
      </c>
      <c r="DE15" s="288">
        <f t="shared" si="7"/>
        <v>144</v>
      </c>
      <c r="DF15" s="287">
        <v>34.8</v>
      </c>
      <c r="DG15" s="287">
        <v>296.0</v>
      </c>
      <c r="DH15" s="287">
        <v>14.8</v>
      </c>
      <c r="DI15" s="288"/>
      <c r="DJ15" s="287">
        <v>7.0</v>
      </c>
      <c r="DK15" s="287">
        <v>58.0</v>
      </c>
      <c r="DL15" s="287">
        <v>51.0</v>
      </c>
      <c r="DM15" s="89"/>
      <c r="DN15" s="61">
        <v>337.0</v>
      </c>
      <c r="DO15" s="61">
        <v>139.0</v>
      </c>
      <c r="DP15" s="61">
        <v>36.8</v>
      </c>
      <c r="DQ15" s="61">
        <v>20.7</v>
      </c>
      <c r="DR15" s="61">
        <v>6.3</v>
      </c>
      <c r="DS15" s="61">
        <v>8.0</v>
      </c>
      <c r="DT15" s="61">
        <v>40.9</v>
      </c>
      <c r="DU15" s="61">
        <v>45.2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338.0</v>
      </c>
      <c r="EF15" s="226">
        <v>136.0</v>
      </c>
      <c r="EG15" s="226">
        <v>58.0</v>
      </c>
      <c r="EH15" s="226">
        <v>2.4</v>
      </c>
      <c r="EI15" s="64"/>
      <c r="EJ15" s="226">
        <v>9.0</v>
      </c>
      <c r="EK15" s="226">
        <v>46.0</v>
      </c>
      <c r="EL15" s="226">
        <v>48.0</v>
      </c>
      <c r="EM15" s="226">
        <v>136.0</v>
      </c>
      <c r="EN15" s="226">
        <v>92.0</v>
      </c>
      <c r="EO15" s="226">
        <v>4.1</v>
      </c>
      <c r="EP15" s="64"/>
      <c r="EQ15" s="226">
        <v>9.0</v>
      </c>
      <c r="ER15" s="226">
        <v>46.0</v>
      </c>
      <c r="ES15" s="226">
        <v>49.0</v>
      </c>
      <c r="ET15" s="226">
        <v>335.0</v>
      </c>
      <c r="EU15" s="226">
        <v>0.0</v>
      </c>
      <c r="EV15" s="226">
        <v>0.0</v>
      </c>
      <c r="EW15" s="226">
        <v>0.0</v>
      </c>
      <c r="EX15" s="226">
        <v>335.0</v>
      </c>
      <c r="EY15" s="226">
        <v>277.0</v>
      </c>
      <c r="EZ15" s="226">
        <v>159.1</v>
      </c>
      <c r="FA15" s="226">
        <v>13.3</v>
      </c>
      <c r="FB15" s="226">
        <v>336.0</v>
      </c>
      <c r="FC15" s="226">
        <v>276.0</v>
      </c>
      <c r="FD15" s="226">
        <v>158.6</v>
      </c>
      <c r="FE15" s="226">
        <v>12.5</v>
      </c>
      <c r="FF15" s="226">
        <v>335.0</v>
      </c>
      <c r="FG15" s="226">
        <v>0.0</v>
      </c>
      <c r="FH15" s="226">
        <v>0.0</v>
      </c>
      <c r="FI15" s="226">
        <v>0.0</v>
      </c>
      <c r="FJ15" s="226">
        <v>338.0</v>
      </c>
      <c r="FK15" s="226">
        <v>260.0</v>
      </c>
      <c r="FL15" s="226">
        <v>148.1</v>
      </c>
      <c r="FM15" s="64"/>
      <c r="FN15" s="226">
        <v>338.0</v>
      </c>
      <c r="FO15" s="226">
        <v>277.0</v>
      </c>
      <c r="FP15" s="226">
        <v>147.9</v>
      </c>
      <c r="FQ15" s="226">
        <v>21.0</v>
      </c>
      <c r="FR15" s="226">
        <v>136.0</v>
      </c>
      <c r="FS15" s="64"/>
      <c r="FT15" s="226">
        <v>20.11</v>
      </c>
      <c r="FU15" s="64"/>
      <c r="FV15" s="226">
        <v>136.0</v>
      </c>
      <c r="FW15" s="64"/>
      <c r="FX15" s="64"/>
      <c r="FY15" s="64"/>
      <c r="FZ15" s="89"/>
      <c r="GA15" s="93">
        <v>337.0</v>
      </c>
      <c r="GB15" s="66">
        <v>417.79</v>
      </c>
      <c r="GC15" s="66">
        <v>256.55</v>
      </c>
      <c r="GD15" s="66">
        <v>30.49</v>
      </c>
      <c r="GE15" s="94">
        <v>337.0</v>
      </c>
      <c r="GF15" s="66">
        <v>445.02</v>
      </c>
      <c r="GG15" s="66">
        <v>253.95</v>
      </c>
      <c r="GH15" s="66">
        <v>34.68</v>
      </c>
      <c r="GI15" s="66">
        <v>337.0</v>
      </c>
      <c r="GJ15" s="66">
        <v>264.21</v>
      </c>
      <c r="GK15" s="66">
        <v>148.17</v>
      </c>
      <c r="GL15" s="66">
        <v>24.79</v>
      </c>
      <c r="GM15" s="66">
        <v>337.0</v>
      </c>
      <c r="GN15" s="66">
        <v>242.38</v>
      </c>
      <c r="GO15" s="66">
        <v>147.75</v>
      </c>
      <c r="GP15" s="66">
        <v>33.08</v>
      </c>
      <c r="GQ15" s="66">
        <v>337.0</v>
      </c>
      <c r="GR15" s="66">
        <v>171.31</v>
      </c>
      <c r="GS15" s="66">
        <v>107.21</v>
      </c>
      <c r="GT15" s="66">
        <v>0.0</v>
      </c>
      <c r="GU15" s="66">
        <v>337.0</v>
      </c>
      <c r="GV15" s="66">
        <v>188.3</v>
      </c>
      <c r="GW15" s="66">
        <v>106.2</v>
      </c>
      <c r="GX15" s="66">
        <v>4.1</v>
      </c>
      <c r="GY15" s="89"/>
      <c r="GZ15" s="98" t="s">
        <v>91</v>
      </c>
      <c r="HA15" s="98" t="s">
        <v>92</v>
      </c>
      <c r="HB15" s="98">
        <v>98.0</v>
      </c>
      <c r="HC15" s="98">
        <v>4.9</v>
      </c>
      <c r="HD15" s="98">
        <v>1.96</v>
      </c>
      <c r="HE15" s="98">
        <v>8.0</v>
      </c>
      <c r="HF15" s="98">
        <v>60.0</v>
      </c>
      <c r="HG15" s="98">
        <v>58.0</v>
      </c>
      <c r="HH15" s="98" t="s">
        <v>91</v>
      </c>
      <c r="HI15" s="98" t="s">
        <v>92</v>
      </c>
      <c r="HJ15" s="98">
        <v>190.0</v>
      </c>
      <c r="HK15" s="98">
        <v>9.5</v>
      </c>
      <c r="HL15" s="98">
        <v>3.8</v>
      </c>
      <c r="HM15" s="98">
        <v>5.0</v>
      </c>
      <c r="HN15" s="98">
        <v>58.0</v>
      </c>
      <c r="HO15" s="98">
        <v>58.0</v>
      </c>
      <c r="HP15" s="98" t="s">
        <v>91</v>
      </c>
      <c r="HQ15" s="98" t="s">
        <v>92</v>
      </c>
      <c r="HR15" s="98">
        <v>119.0</v>
      </c>
      <c r="HS15" s="98">
        <v>5.95</v>
      </c>
      <c r="HT15" s="98">
        <v>2.975</v>
      </c>
      <c r="HU15" s="98">
        <v>7.0</v>
      </c>
      <c r="HV15" s="98">
        <v>60.0</v>
      </c>
      <c r="HW15" s="98">
        <v>60.0</v>
      </c>
      <c r="HX15" s="89"/>
      <c r="HY15" s="147">
        <v>134.0</v>
      </c>
      <c r="HZ15" s="147">
        <v>33.0</v>
      </c>
      <c r="IA15" s="147">
        <v>136.0</v>
      </c>
      <c r="IB15" s="147">
        <v>6.8</v>
      </c>
      <c r="IC15" s="148"/>
      <c r="ID15" s="147">
        <v>2.0</v>
      </c>
      <c r="IE15" s="147">
        <v>58.0</v>
      </c>
      <c r="IF15" s="147">
        <v>40.0</v>
      </c>
      <c r="IG15" s="89"/>
      <c r="IH15" s="74">
        <v>137.0</v>
      </c>
      <c r="II15" s="74">
        <v>33.3</v>
      </c>
      <c r="IJ15" s="74">
        <v>172.0</v>
      </c>
      <c r="IK15" s="74">
        <v>8.8</v>
      </c>
      <c r="IL15" s="74">
        <v>9.6</v>
      </c>
      <c r="IM15" s="74">
        <v>6.0</v>
      </c>
      <c r="IN15" s="74">
        <v>48.0</v>
      </c>
      <c r="IO15" s="74">
        <v>47.0</v>
      </c>
      <c r="IP15" s="74">
        <v>137.0</v>
      </c>
      <c r="IQ15" s="74">
        <v>33.3</v>
      </c>
      <c r="IR15" s="74">
        <v>4.0</v>
      </c>
      <c r="IS15" s="74">
        <v>0.2</v>
      </c>
      <c r="IT15" s="74">
        <v>0.2</v>
      </c>
      <c r="IU15" s="74">
        <v>12.0</v>
      </c>
      <c r="IV15" s="74">
        <v>50.0</v>
      </c>
      <c r="IW15" s="74">
        <v>50.0</v>
      </c>
      <c r="IX15" s="89"/>
      <c r="IY15" s="149">
        <v>138.79</v>
      </c>
      <c r="IZ15" s="149">
        <v>34.45</v>
      </c>
      <c r="JA15" s="149">
        <v>430.22</v>
      </c>
      <c r="JB15" s="149">
        <v>21.51</v>
      </c>
      <c r="JC15" s="149">
        <v>8.0</v>
      </c>
      <c r="JD15" s="149">
        <v>3.0</v>
      </c>
      <c r="JE15" s="149">
        <v>58.4</v>
      </c>
      <c r="JF15" s="149">
        <v>42.49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135.0</v>
      </c>
      <c r="JQ15" s="78">
        <v>32.0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34.0</v>
      </c>
      <c r="JW15" s="78">
        <v>34.0</v>
      </c>
      <c r="JX15" s="78">
        <v>135.0</v>
      </c>
      <c r="JY15" s="78">
        <v>33.5</v>
      </c>
      <c r="JZ15" s="78">
        <v>144.0</v>
      </c>
      <c r="KA15" s="78">
        <v>7.6</v>
      </c>
      <c r="KB15" s="78">
        <v>2.7</v>
      </c>
      <c r="KC15" s="78">
        <v>2.0</v>
      </c>
      <c r="KD15" s="78">
        <v>41.0</v>
      </c>
      <c r="KE15" s="78">
        <v>40.0</v>
      </c>
      <c r="KF15" s="89"/>
      <c r="KG15" s="79">
        <v>135.0</v>
      </c>
      <c r="KH15" s="238">
        <v>33.0</v>
      </c>
      <c r="KI15" s="238">
        <v>106.0</v>
      </c>
      <c r="KJ15" s="238">
        <v>5.3</v>
      </c>
      <c r="KK15" s="79"/>
      <c r="KL15" s="79">
        <v>1.0</v>
      </c>
      <c r="KM15" s="79">
        <v>52.0</v>
      </c>
      <c r="KN15" s="79">
        <v>52.0</v>
      </c>
      <c r="KO15" s="79">
        <v>135.0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48.0</v>
      </c>
      <c r="KW15" s="89"/>
      <c r="KX15" s="81">
        <v>133.0</v>
      </c>
      <c r="KY15" s="81">
        <v>33.0</v>
      </c>
      <c r="KZ15" s="81">
        <v>178.0</v>
      </c>
      <c r="LA15" s="81">
        <v>8.6</v>
      </c>
      <c r="LB15" s="81">
        <v>0.0</v>
      </c>
      <c r="LC15" s="81">
        <v>3.0</v>
      </c>
      <c r="LD15" s="81">
        <v>52.0</v>
      </c>
      <c r="LE15" s="81">
        <v>52.0</v>
      </c>
      <c r="LF15" s="81">
        <v>133.0</v>
      </c>
      <c r="LG15" s="81">
        <v>33.0</v>
      </c>
      <c r="LH15" s="81">
        <v>235.0</v>
      </c>
      <c r="LI15" s="81">
        <v>11.5</v>
      </c>
      <c r="LJ15" s="81">
        <v>0.0</v>
      </c>
      <c r="LK15" s="81">
        <v>5.0</v>
      </c>
      <c r="LL15" s="81">
        <v>52.0</v>
      </c>
      <c r="LM15" s="81">
        <v>52.0</v>
      </c>
      <c r="LN15" s="89"/>
      <c r="LO15" s="121">
        <v>333.0</v>
      </c>
      <c r="LP15" s="82">
        <v>277.0</v>
      </c>
      <c r="LQ15" s="82">
        <v>156.0</v>
      </c>
      <c r="LR15" s="121">
        <v>68.0</v>
      </c>
      <c r="LS15" s="82">
        <v>335.0</v>
      </c>
      <c r="LT15" s="121">
        <v>51.0</v>
      </c>
      <c r="LU15" s="121">
        <v>6.4</v>
      </c>
      <c r="LV15" s="121">
        <v>140.0</v>
      </c>
      <c r="LW15" s="121">
        <v>93.0</v>
      </c>
      <c r="LX15" s="121">
        <v>54.0</v>
      </c>
      <c r="LY15" s="121">
        <v>53.0</v>
      </c>
      <c r="LZ15" s="121">
        <v>12.0</v>
      </c>
      <c r="MA15" s="121">
        <v>105.0</v>
      </c>
      <c r="MB15" s="121">
        <v>0.5</v>
      </c>
      <c r="MC15" s="121">
        <v>144.0</v>
      </c>
      <c r="MD15" s="121">
        <v>184.0</v>
      </c>
      <c r="ME15" s="121">
        <v>73.0</v>
      </c>
      <c r="MF15" s="121">
        <v>61.0</v>
      </c>
      <c r="MG15" s="121">
        <v>14.0</v>
      </c>
      <c r="MH15" s="83">
        <v>0.0</v>
      </c>
      <c r="MI15" s="83">
        <v>0.0</v>
      </c>
      <c r="MJ15" s="83">
        <v>119.0</v>
      </c>
      <c r="MK15" s="83">
        <v>0.0</v>
      </c>
      <c r="ML15" s="83">
        <v>44.0</v>
      </c>
      <c r="MM15" s="83">
        <v>43.0</v>
      </c>
      <c r="MN15" s="83">
        <v>5.0</v>
      </c>
      <c r="MO15" s="86"/>
      <c r="MP15" s="87"/>
      <c r="MQ15" s="87"/>
      <c r="MR15" s="87"/>
      <c r="MS15" s="87"/>
      <c r="MT15" s="121">
        <v>6.5</v>
      </c>
      <c r="MU15" s="121">
        <v>2.1</v>
      </c>
      <c r="MV15" s="121">
        <v>108.0</v>
      </c>
      <c r="MW15" s="121">
        <v>36.0</v>
      </c>
      <c r="MX15" s="121">
        <v>42.0</v>
      </c>
      <c r="MY15" s="88" t="s">
        <v>96</v>
      </c>
      <c r="MZ15" s="83">
        <v>2.0</v>
      </c>
      <c r="NA15" s="87"/>
      <c r="NB15" s="121">
        <v>15.1</v>
      </c>
      <c r="NC15" s="121">
        <v>6.3</v>
      </c>
      <c r="ND15" s="121">
        <v>268.0</v>
      </c>
      <c r="NE15" s="121">
        <v>35.0</v>
      </c>
      <c r="NF15" s="121">
        <v>44.0</v>
      </c>
      <c r="NG15" s="121">
        <v>44.0</v>
      </c>
      <c r="NH15" s="120">
        <v>7.0</v>
      </c>
      <c r="NI15" s="87"/>
      <c r="NJ15" s="83">
        <v>0.0</v>
      </c>
      <c r="NK15" s="83">
        <v>0.0</v>
      </c>
      <c r="NL15" s="83">
        <v>0.0</v>
      </c>
      <c r="NM15" s="83">
        <v>35.0</v>
      </c>
      <c r="NN15" s="83">
        <v>47.0</v>
      </c>
      <c r="NO15" s="83">
        <v>51.0</v>
      </c>
      <c r="NP15" s="83">
        <v>2.0</v>
      </c>
    </row>
    <row r="16" ht="14.25" customHeight="1">
      <c r="A16" s="49">
        <v>0.125</v>
      </c>
      <c r="B16" s="50"/>
      <c r="C16" s="51">
        <v>50.12</v>
      </c>
      <c r="D16" s="52">
        <v>335.0</v>
      </c>
      <c r="E16" s="53">
        <v>136.0</v>
      </c>
      <c r="F16" s="53">
        <v>91.0</v>
      </c>
      <c r="G16" s="53">
        <v>19.4</v>
      </c>
      <c r="H16" s="54"/>
      <c r="I16" s="53">
        <v>6.0</v>
      </c>
      <c r="J16" s="53">
        <v>49.0</v>
      </c>
      <c r="K16" s="53">
        <v>48.0</v>
      </c>
      <c r="L16" s="53">
        <v>135.0</v>
      </c>
      <c r="M16" s="53">
        <v>77.0</v>
      </c>
      <c r="N16" s="53">
        <v>19.1</v>
      </c>
      <c r="O16" s="54"/>
      <c r="P16" s="53">
        <v>6.0</v>
      </c>
      <c r="Q16" s="53">
        <v>59.0</v>
      </c>
      <c r="R16" s="53">
        <v>53.0</v>
      </c>
      <c r="S16" s="53">
        <v>338.1</v>
      </c>
      <c r="T16" s="53">
        <v>292.9</v>
      </c>
      <c r="U16" s="53">
        <v>174.1</v>
      </c>
      <c r="V16" s="54"/>
      <c r="W16" s="53">
        <v>333.7</v>
      </c>
      <c r="X16" s="53">
        <v>245.9</v>
      </c>
      <c r="Y16" s="53">
        <v>141.1</v>
      </c>
      <c r="Z16" s="54"/>
      <c r="AA16" s="53">
        <v>337.8</v>
      </c>
      <c r="AB16" s="53">
        <v>365.3</v>
      </c>
      <c r="AC16" s="53">
        <v>234.9</v>
      </c>
      <c r="AD16" s="54"/>
      <c r="AE16" s="53">
        <v>337.7</v>
      </c>
      <c r="AF16" s="53">
        <v>401.9</v>
      </c>
      <c r="AG16" s="53">
        <v>211.4</v>
      </c>
      <c r="AH16" s="54"/>
      <c r="AI16" s="53">
        <v>344.9</v>
      </c>
      <c r="AJ16" s="53">
        <v>422.4</v>
      </c>
      <c r="AK16" s="53">
        <v>261.9</v>
      </c>
      <c r="AL16" s="54"/>
      <c r="AM16" s="53">
        <v>336.4</v>
      </c>
      <c r="AN16" s="53">
        <v>449.0</v>
      </c>
      <c r="AO16" s="53">
        <v>245.4</v>
      </c>
      <c r="AP16" s="54"/>
      <c r="AQ16" s="53">
        <v>133.0</v>
      </c>
      <c r="AR16" s="54">
        <f t="shared" ref="AR16:AS16" si="8">F16</f>
        <v>91</v>
      </c>
      <c r="AS16" s="56">
        <f t="shared" si="8"/>
        <v>19.4</v>
      </c>
      <c r="AT16" s="54"/>
      <c r="AU16" s="53">
        <v>138.0</v>
      </c>
      <c r="AV16" s="54">
        <f t="shared" ref="AV16:AW16" si="9">M16</f>
        <v>77</v>
      </c>
      <c r="AW16" s="54">
        <f t="shared" si="9"/>
        <v>19.1</v>
      </c>
      <c r="AX16" s="54"/>
      <c r="AY16" s="53">
        <v>133.0</v>
      </c>
      <c r="AZ16" s="54"/>
      <c r="BA16" s="54"/>
      <c r="BB16" s="54"/>
      <c r="BC16" s="89"/>
      <c r="BD16" s="54"/>
      <c r="BE16" s="53">
        <v>32.0</v>
      </c>
      <c r="BF16" s="53">
        <v>83.0</v>
      </c>
      <c r="BG16" s="53">
        <v>4.1</v>
      </c>
      <c r="BH16" s="54"/>
      <c r="BI16" s="53">
        <v>22.0</v>
      </c>
      <c r="BJ16" s="53">
        <v>85.0</v>
      </c>
      <c r="BK16" s="53">
        <v>58.0</v>
      </c>
      <c r="BL16" s="89"/>
      <c r="BM16" s="287">
        <v>340.0</v>
      </c>
      <c r="BN16" s="287">
        <v>144.0</v>
      </c>
      <c r="BO16" s="287">
        <v>290.0</v>
      </c>
      <c r="BP16" s="287">
        <v>14.5</v>
      </c>
      <c r="BQ16" s="288"/>
      <c r="BR16" s="287">
        <v>6.0</v>
      </c>
      <c r="BS16" s="287">
        <v>58.0</v>
      </c>
      <c r="BT16" s="287">
        <v>56.0</v>
      </c>
      <c r="BU16" s="288">
        <f t="shared" si="6"/>
        <v>340</v>
      </c>
      <c r="BV16" s="287">
        <v>287.0</v>
      </c>
      <c r="BW16" s="287">
        <v>168.0</v>
      </c>
      <c r="BX16" s="287">
        <v>21.0</v>
      </c>
      <c r="BY16" s="287">
        <v>332.0</v>
      </c>
      <c r="BZ16" s="287">
        <v>308.0</v>
      </c>
      <c r="CA16" s="287">
        <v>170.0</v>
      </c>
      <c r="CB16" s="287">
        <v>17.0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336.0</v>
      </c>
      <c r="CH16" s="287">
        <v>467.0</v>
      </c>
      <c r="CI16" s="287">
        <v>256.0</v>
      </c>
      <c r="CJ16" s="287">
        <v>15.0</v>
      </c>
      <c r="CK16" s="287">
        <v>349.0</v>
      </c>
      <c r="CL16" s="287">
        <v>220.0</v>
      </c>
      <c r="CM16" s="287">
        <v>121.0</v>
      </c>
      <c r="CN16" s="287">
        <v>7.0</v>
      </c>
      <c r="CO16" s="287">
        <v>330.0</v>
      </c>
      <c r="CP16" s="287">
        <v>228.0</v>
      </c>
      <c r="CQ16" s="287">
        <v>113.0</v>
      </c>
      <c r="CR16" s="287">
        <v>5.0</v>
      </c>
      <c r="CS16" s="287">
        <v>333.0</v>
      </c>
      <c r="CT16" s="287">
        <v>220.0</v>
      </c>
      <c r="CU16" s="287">
        <v>137.0</v>
      </c>
      <c r="CV16" s="287">
        <v>62.0</v>
      </c>
      <c r="CW16" s="287">
        <v>336.0</v>
      </c>
      <c r="CX16" s="287">
        <v>219.0</v>
      </c>
      <c r="CY16" s="287">
        <v>106.0</v>
      </c>
      <c r="CZ16" s="287">
        <v>59.0</v>
      </c>
      <c r="DA16" s="287">
        <v>322.0</v>
      </c>
      <c r="DB16" s="287">
        <v>216.0</v>
      </c>
      <c r="DC16" s="287">
        <v>104.0</v>
      </c>
      <c r="DD16" s="287">
        <v>54.0</v>
      </c>
      <c r="DE16" s="288">
        <f t="shared" si="7"/>
        <v>144</v>
      </c>
      <c r="DF16" s="287">
        <v>34.8</v>
      </c>
      <c r="DG16" s="288">
        <f t="shared" ref="DG16:DH16" si="10">BO16</f>
        <v>290</v>
      </c>
      <c r="DH16" s="288">
        <f t="shared" si="10"/>
        <v>14.5</v>
      </c>
      <c r="DI16" s="288"/>
      <c r="DJ16" s="287">
        <v>7.0</v>
      </c>
      <c r="DK16" s="287">
        <v>58.0</v>
      </c>
      <c r="DL16" s="287">
        <v>51.0</v>
      </c>
      <c r="DM16" s="89"/>
      <c r="DN16" s="61">
        <v>337.0</v>
      </c>
      <c r="DO16" s="61">
        <v>139.0</v>
      </c>
      <c r="DP16" s="61">
        <v>36.7</v>
      </c>
      <c r="DQ16" s="61">
        <v>20.3</v>
      </c>
      <c r="DR16" s="61">
        <v>6.4</v>
      </c>
      <c r="DS16" s="61">
        <v>8.0</v>
      </c>
      <c r="DT16" s="61">
        <v>41.6</v>
      </c>
      <c r="DU16" s="61">
        <v>46.0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338.0</v>
      </c>
      <c r="EF16" s="226">
        <v>136.0</v>
      </c>
      <c r="EG16" s="226">
        <v>60.0</v>
      </c>
      <c r="EH16" s="226">
        <v>2.5</v>
      </c>
      <c r="EI16" s="64"/>
      <c r="EJ16" s="226">
        <v>9.0</v>
      </c>
      <c r="EK16" s="226">
        <v>46.0</v>
      </c>
      <c r="EL16" s="226">
        <v>48.0</v>
      </c>
      <c r="EM16" s="226">
        <v>136.0</v>
      </c>
      <c r="EN16" s="226">
        <v>72.0</v>
      </c>
      <c r="EO16" s="226">
        <v>4.0</v>
      </c>
      <c r="EP16" s="64"/>
      <c r="EQ16" s="226">
        <v>9.0</v>
      </c>
      <c r="ER16" s="226">
        <v>46.0</v>
      </c>
      <c r="ES16" s="226">
        <v>49.0</v>
      </c>
      <c r="ET16" s="226">
        <v>337.0</v>
      </c>
      <c r="EU16" s="226">
        <v>0.0</v>
      </c>
      <c r="EV16" s="226">
        <v>0.0</v>
      </c>
      <c r="EW16" s="226">
        <v>0.0</v>
      </c>
      <c r="EX16" s="226">
        <v>336.0</v>
      </c>
      <c r="EY16" s="226">
        <v>277.0</v>
      </c>
      <c r="EZ16" s="226">
        <v>159.1</v>
      </c>
      <c r="FA16" s="226">
        <v>13.3</v>
      </c>
      <c r="FB16" s="226">
        <v>336.0</v>
      </c>
      <c r="FC16" s="226">
        <v>276.0</v>
      </c>
      <c r="FD16" s="226">
        <v>150.5</v>
      </c>
      <c r="FE16" s="226">
        <v>13.0</v>
      </c>
      <c r="FF16" s="226">
        <v>336.0</v>
      </c>
      <c r="FG16" s="226">
        <v>0.0</v>
      </c>
      <c r="FH16" s="226">
        <v>0.0</v>
      </c>
      <c r="FI16" s="226">
        <v>0.0</v>
      </c>
      <c r="FJ16" s="226">
        <v>338.0</v>
      </c>
      <c r="FK16" s="226">
        <v>263.0</v>
      </c>
      <c r="FL16" s="226">
        <v>149.4</v>
      </c>
      <c r="FM16" s="64"/>
      <c r="FN16" s="226">
        <v>338.0</v>
      </c>
      <c r="FO16" s="226">
        <v>280.0</v>
      </c>
      <c r="FP16" s="226">
        <v>149.3</v>
      </c>
      <c r="FQ16" s="226">
        <v>21.1</v>
      </c>
      <c r="FR16" s="226">
        <v>136.0</v>
      </c>
      <c r="FS16" s="64"/>
      <c r="FT16" s="226">
        <v>19.52</v>
      </c>
      <c r="FU16" s="64"/>
      <c r="FV16" s="226">
        <v>136.0</v>
      </c>
      <c r="FW16" s="64"/>
      <c r="FX16" s="64"/>
      <c r="FY16" s="64"/>
      <c r="FZ16" s="89"/>
      <c r="GA16" s="65">
        <v>339.0</v>
      </c>
      <c r="GB16" s="66">
        <v>49.99</v>
      </c>
      <c r="GC16" s="66">
        <v>454.13</v>
      </c>
      <c r="GD16" s="66">
        <v>25.8</v>
      </c>
      <c r="GE16" s="66">
        <v>338.0</v>
      </c>
      <c r="GF16" s="66">
        <v>414.42</v>
      </c>
      <c r="GG16" s="66">
        <v>247.92</v>
      </c>
      <c r="GH16" s="66">
        <v>29.9</v>
      </c>
      <c r="GI16" s="66">
        <v>338.0</v>
      </c>
      <c r="GJ16" s="66">
        <v>264.07</v>
      </c>
      <c r="GK16" s="66">
        <v>-149.67</v>
      </c>
      <c r="GL16" s="66">
        <v>-25.55</v>
      </c>
      <c r="GM16" s="66">
        <v>338.0</v>
      </c>
      <c r="GN16" s="66">
        <v>259.52</v>
      </c>
      <c r="GO16" s="66">
        <v>-148.67</v>
      </c>
      <c r="GP16" s="66">
        <v>-32.08</v>
      </c>
      <c r="GQ16" s="66">
        <v>338.0</v>
      </c>
      <c r="GR16" s="66">
        <v>158.47</v>
      </c>
      <c r="GS16" s="66">
        <v>-98.83</v>
      </c>
      <c r="GT16" s="66">
        <v>5.95</v>
      </c>
      <c r="GU16" s="66">
        <v>338.0</v>
      </c>
      <c r="GV16" s="66">
        <v>161.05</v>
      </c>
      <c r="GW16" s="66">
        <v>-97.83</v>
      </c>
      <c r="GX16" s="66">
        <v>4.94</v>
      </c>
      <c r="GY16" s="89"/>
      <c r="GZ16" s="98" t="s">
        <v>91</v>
      </c>
      <c r="HA16" s="98" t="s">
        <v>92</v>
      </c>
      <c r="HB16" s="98">
        <v>99.0</v>
      </c>
      <c r="HC16" s="98">
        <v>4.95</v>
      </c>
      <c r="HD16" s="98">
        <v>1.98</v>
      </c>
      <c r="HE16" s="98">
        <v>8.0</v>
      </c>
      <c r="HF16" s="98">
        <v>60.0</v>
      </c>
      <c r="HG16" s="98">
        <v>58.0</v>
      </c>
      <c r="HH16" s="98" t="s">
        <v>91</v>
      </c>
      <c r="HI16" s="98" t="s">
        <v>92</v>
      </c>
      <c r="HJ16" s="98">
        <v>184.0</v>
      </c>
      <c r="HK16" s="98">
        <v>9.2</v>
      </c>
      <c r="HL16" s="98">
        <v>3.68</v>
      </c>
      <c r="HM16" s="98">
        <v>5.0</v>
      </c>
      <c r="HN16" s="98">
        <v>58.0</v>
      </c>
      <c r="HO16" s="98">
        <v>58.0</v>
      </c>
      <c r="HP16" s="98" t="s">
        <v>91</v>
      </c>
      <c r="HQ16" s="98" t="s">
        <v>92</v>
      </c>
      <c r="HR16" s="98">
        <v>200.0</v>
      </c>
      <c r="HS16" s="98">
        <v>10.0</v>
      </c>
      <c r="HT16" s="98">
        <v>5.0</v>
      </c>
      <c r="HU16" s="98">
        <v>7.0</v>
      </c>
      <c r="HV16" s="98">
        <v>60.0</v>
      </c>
      <c r="HW16" s="98">
        <v>60.0</v>
      </c>
      <c r="HX16" s="89"/>
      <c r="HY16" s="147">
        <v>135.0</v>
      </c>
      <c r="HZ16" s="147">
        <v>33.0</v>
      </c>
      <c r="IA16" s="147">
        <v>130.0</v>
      </c>
      <c r="IB16" s="147">
        <v>6.5</v>
      </c>
      <c r="IC16" s="148"/>
      <c r="ID16" s="147">
        <v>2.0</v>
      </c>
      <c r="IE16" s="147">
        <v>58.0</v>
      </c>
      <c r="IF16" s="147">
        <v>40.0</v>
      </c>
      <c r="IG16" s="89"/>
      <c r="IH16" s="74">
        <v>137.0</v>
      </c>
      <c r="II16" s="74">
        <v>33.4</v>
      </c>
      <c r="IJ16" s="74">
        <v>153.0</v>
      </c>
      <c r="IK16" s="74">
        <v>7.8</v>
      </c>
      <c r="IL16" s="74">
        <v>8.7</v>
      </c>
      <c r="IM16" s="74">
        <v>6.0</v>
      </c>
      <c r="IN16" s="74">
        <v>48.0</v>
      </c>
      <c r="IO16" s="74">
        <v>47.0</v>
      </c>
      <c r="IP16" s="74">
        <v>137.0</v>
      </c>
      <c r="IQ16" s="74">
        <v>33.4</v>
      </c>
      <c r="IR16" s="74">
        <v>4.0</v>
      </c>
      <c r="IS16" s="74">
        <v>0.2</v>
      </c>
      <c r="IT16" s="74">
        <v>0.2</v>
      </c>
      <c r="IU16" s="74">
        <v>12.0</v>
      </c>
      <c r="IV16" s="74">
        <v>50.0</v>
      </c>
      <c r="IW16" s="74">
        <v>50.0</v>
      </c>
      <c r="IX16" s="89"/>
      <c r="IY16" s="149">
        <v>138.64</v>
      </c>
      <c r="IZ16" s="149">
        <v>34.45</v>
      </c>
      <c r="JA16" s="149">
        <v>414.76</v>
      </c>
      <c r="JB16" s="149">
        <v>20.73</v>
      </c>
      <c r="JC16" s="149">
        <v>7.56</v>
      </c>
      <c r="JD16" s="149">
        <v>3.0</v>
      </c>
      <c r="JE16" s="149">
        <v>58.5</v>
      </c>
      <c r="JF16" s="149">
        <v>43.39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135.0</v>
      </c>
      <c r="JQ16" s="78">
        <v>32.0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35.0</v>
      </c>
      <c r="JW16" s="78">
        <v>34.0</v>
      </c>
      <c r="JX16" s="78">
        <v>135.0</v>
      </c>
      <c r="JY16" s="78">
        <v>33.5</v>
      </c>
      <c r="JZ16" s="78">
        <v>144.0</v>
      </c>
      <c r="KA16" s="78">
        <v>7.6</v>
      </c>
      <c r="KB16" s="78">
        <v>2.8</v>
      </c>
      <c r="KC16" s="78">
        <v>2.0</v>
      </c>
      <c r="KD16" s="78">
        <v>42.0</v>
      </c>
      <c r="KE16" s="78">
        <v>41.0</v>
      </c>
      <c r="KF16" s="89"/>
      <c r="KG16" s="79">
        <v>135.0</v>
      </c>
      <c r="KH16" s="238">
        <v>33.0</v>
      </c>
      <c r="KI16" s="238">
        <v>105.0</v>
      </c>
      <c r="KJ16" s="238">
        <v>5.3</v>
      </c>
      <c r="KK16" s="79"/>
      <c r="KL16" s="79">
        <v>1.0</v>
      </c>
      <c r="KM16" s="79">
        <v>52.0</v>
      </c>
      <c r="KN16" s="79">
        <v>52.0</v>
      </c>
      <c r="KO16" s="79">
        <v>135.0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48.0</v>
      </c>
      <c r="KW16" s="89"/>
      <c r="KX16" s="81">
        <v>133.0</v>
      </c>
      <c r="KY16" s="81">
        <v>33.0</v>
      </c>
      <c r="KZ16" s="81">
        <v>167.0</v>
      </c>
      <c r="LA16" s="81">
        <v>8.2</v>
      </c>
      <c r="LB16" s="81">
        <v>0.0</v>
      </c>
      <c r="LC16" s="81">
        <v>3.0</v>
      </c>
      <c r="LD16" s="81">
        <v>52.0</v>
      </c>
      <c r="LE16" s="81">
        <v>52.0</v>
      </c>
      <c r="LF16" s="81">
        <v>133.0</v>
      </c>
      <c r="LG16" s="81">
        <v>33.0</v>
      </c>
      <c r="LH16" s="81">
        <v>227.0</v>
      </c>
      <c r="LI16" s="81">
        <v>11.1</v>
      </c>
      <c r="LJ16" s="81">
        <v>0.0</v>
      </c>
      <c r="LK16" s="81">
        <v>5.0</v>
      </c>
      <c r="LL16" s="81">
        <v>52.0</v>
      </c>
      <c r="LM16" s="81">
        <v>52.0</v>
      </c>
      <c r="LN16" s="89"/>
      <c r="LO16" s="121">
        <v>332.0</v>
      </c>
      <c r="LP16" s="82">
        <v>280.0</v>
      </c>
      <c r="LQ16" s="82">
        <v>155.0</v>
      </c>
      <c r="LR16" s="121">
        <v>68.0</v>
      </c>
      <c r="LS16" s="82">
        <v>335.0</v>
      </c>
      <c r="LT16" s="121">
        <v>51.0</v>
      </c>
      <c r="LU16" s="121">
        <v>6.6</v>
      </c>
      <c r="LV16" s="121">
        <v>140.0</v>
      </c>
      <c r="LW16" s="121">
        <v>94.0</v>
      </c>
      <c r="LX16" s="121">
        <v>54.0</v>
      </c>
      <c r="LY16" s="121">
        <v>53.0</v>
      </c>
      <c r="LZ16" s="121">
        <v>12.0</v>
      </c>
      <c r="MA16" s="121">
        <v>104.0</v>
      </c>
      <c r="MB16" s="121">
        <v>4.0</v>
      </c>
      <c r="MC16" s="121">
        <v>144.0</v>
      </c>
      <c r="MD16" s="121">
        <v>186.0</v>
      </c>
      <c r="ME16" s="121">
        <v>73.0</v>
      </c>
      <c r="MF16" s="121">
        <v>60.0</v>
      </c>
      <c r="MG16" s="121">
        <v>14.0</v>
      </c>
      <c r="MH16" s="83">
        <v>0.0</v>
      </c>
      <c r="MI16" s="83">
        <v>0.0</v>
      </c>
      <c r="MJ16" s="83">
        <v>118.0</v>
      </c>
      <c r="MK16" s="83">
        <v>0.0</v>
      </c>
      <c r="ML16" s="83">
        <v>44.0</v>
      </c>
      <c r="MM16" s="83">
        <v>43.0</v>
      </c>
      <c r="MN16" s="83">
        <v>5.0</v>
      </c>
      <c r="MO16" s="86"/>
      <c r="MP16" s="87"/>
      <c r="MQ16" s="87"/>
      <c r="MR16" s="87"/>
      <c r="MS16" s="87"/>
      <c r="MT16" s="121">
        <v>6.0</v>
      </c>
      <c r="MU16" s="121">
        <v>0.2</v>
      </c>
      <c r="MV16" s="121">
        <v>102.0</v>
      </c>
      <c r="MW16" s="121">
        <v>36.0</v>
      </c>
      <c r="MX16" s="121">
        <v>42.0</v>
      </c>
      <c r="MY16" s="88" t="s">
        <v>96</v>
      </c>
      <c r="MZ16" s="83">
        <v>2.0</v>
      </c>
      <c r="NA16" s="87"/>
      <c r="NB16" s="121">
        <v>19.7</v>
      </c>
      <c r="NC16" s="121">
        <v>7.7</v>
      </c>
      <c r="ND16" s="121">
        <v>352.0</v>
      </c>
      <c r="NE16" s="121">
        <v>35.0</v>
      </c>
      <c r="NF16" s="121">
        <v>44.0</v>
      </c>
      <c r="NG16" s="121">
        <v>44.0</v>
      </c>
      <c r="NH16" s="120">
        <v>7.0</v>
      </c>
      <c r="NI16" s="87"/>
      <c r="NJ16" s="83">
        <v>0.0</v>
      </c>
      <c r="NK16" s="83">
        <v>0.0</v>
      </c>
      <c r="NL16" s="83">
        <v>0.0</v>
      </c>
      <c r="NM16" s="83">
        <v>35.0</v>
      </c>
      <c r="NN16" s="83">
        <v>47.0</v>
      </c>
      <c r="NO16" s="83">
        <v>51.0</v>
      </c>
      <c r="NP16" s="83">
        <v>2.0</v>
      </c>
    </row>
    <row r="17" ht="14.25" customHeight="1">
      <c r="A17" s="49">
        <v>0.166666666666667</v>
      </c>
      <c r="B17" s="50"/>
      <c r="C17" s="51">
        <v>50.26</v>
      </c>
      <c r="D17" s="52">
        <v>336.0</v>
      </c>
      <c r="E17" s="289">
        <v>136.0</v>
      </c>
      <c r="F17" s="53">
        <v>90.0</v>
      </c>
      <c r="G17" s="53">
        <v>19.4</v>
      </c>
      <c r="H17" s="54"/>
      <c r="I17" s="53">
        <v>6.0</v>
      </c>
      <c r="J17" s="53">
        <v>49.0</v>
      </c>
      <c r="K17" s="53">
        <v>48.0</v>
      </c>
      <c r="L17" s="53">
        <v>135.0</v>
      </c>
      <c r="M17" s="53">
        <v>79.0</v>
      </c>
      <c r="N17" s="53">
        <v>19.7</v>
      </c>
      <c r="O17" s="54"/>
      <c r="P17" s="53">
        <v>6.0</v>
      </c>
      <c r="Q17" s="53">
        <v>58.0</v>
      </c>
      <c r="R17" s="53">
        <v>52.0</v>
      </c>
      <c r="S17" s="53">
        <v>339.1</v>
      </c>
      <c r="T17" s="53">
        <v>298.8</v>
      </c>
      <c r="U17" s="53">
        <v>177.1</v>
      </c>
      <c r="V17" s="54"/>
      <c r="W17" s="53">
        <v>334.8</v>
      </c>
      <c r="X17" s="53">
        <v>244.8</v>
      </c>
      <c r="Y17" s="53">
        <v>139.1</v>
      </c>
      <c r="Z17" s="54"/>
      <c r="AA17" s="53">
        <v>339.4</v>
      </c>
      <c r="AB17" s="53">
        <v>254.4</v>
      </c>
      <c r="AC17" s="53">
        <v>229.7</v>
      </c>
      <c r="AD17" s="54"/>
      <c r="AE17" s="53">
        <v>339.2</v>
      </c>
      <c r="AF17" s="53">
        <v>399.8</v>
      </c>
      <c r="AG17" s="53">
        <v>209.9</v>
      </c>
      <c r="AH17" s="54"/>
      <c r="AI17" s="53">
        <v>346.2</v>
      </c>
      <c r="AJ17" s="53">
        <v>412.3</v>
      </c>
      <c r="AK17" s="53">
        <v>256.8</v>
      </c>
      <c r="AL17" s="54"/>
      <c r="AM17" s="53">
        <v>337.4</v>
      </c>
      <c r="AN17" s="53">
        <v>440.4</v>
      </c>
      <c r="AO17" s="53">
        <v>243.6</v>
      </c>
      <c r="AP17" s="54"/>
      <c r="AQ17" s="53">
        <v>133.0</v>
      </c>
      <c r="AR17" s="54">
        <f t="shared" ref="AR17:AS17" si="11">F17</f>
        <v>90</v>
      </c>
      <c r="AS17" s="56">
        <f t="shared" si="11"/>
        <v>19.4</v>
      </c>
      <c r="AT17" s="54"/>
      <c r="AU17" s="53">
        <v>138.0</v>
      </c>
      <c r="AV17" s="54">
        <f t="shared" ref="AV17:AW17" si="12">M17</f>
        <v>79</v>
      </c>
      <c r="AW17" s="54">
        <f t="shared" si="12"/>
        <v>19.7</v>
      </c>
      <c r="AX17" s="54"/>
      <c r="AY17" s="53">
        <v>133.0</v>
      </c>
      <c r="AZ17" s="54"/>
      <c r="BA17" s="54"/>
      <c r="BB17" s="54"/>
      <c r="BC17" s="89"/>
      <c r="BD17" s="54"/>
      <c r="BE17" s="53">
        <v>32.0</v>
      </c>
      <c r="BF17" s="53">
        <v>95.0</v>
      </c>
      <c r="BG17" s="53">
        <v>4.6</v>
      </c>
      <c r="BH17" s="54"/>
      <c r="BI17" s="53">
        <v>22.0</v>
      </c>
      <c r="BJ17" s="53">
        <v>85.0</v>
      </c>
      <c r="BK17" s="53">
        <v>58.0</v>
      </c>
      <c r="BL17" s="89"/>
      <c r="BM17" s="287">
        <v>340.0</v>
      </c>
      <c r="BN17" s="287">
        <v>144.0</v>
      </c>
      <c r="BO17" s="287">
        <v>311.0</v>
      </c>
      <c r="BP17" s="287">
        <v>15.55</v>
      </c>
      <c r="BQ17" s="288"/>
      <c r="BR17" s="287">
        <v>6.0</v>
      </c>
      <c r="BS17" s="287">
        <v>58.0</v>
      </c>
      <c r="BT17" s="287">
        <v>56.0</v>
      </c>
      <c r="BU17" s="288">
        <f t="shared" si="6"/>
        <v>340</v>
      </c>
      <c r="BV17" s="287">
        <v>287.0</v>
      </c>
      <c r="BW17" s="287">
        <v>167.0</v>
      </c>
      <c r="BX17" s="287">
        <v>21.0</v>
      </c>
      <c r="BY17" s="287">
        <v>333.0</v>
      </c>
      <c r="BZ17" s="287">
        <v>306.0</v>
      </c>
      <c r="CA17" s="287">
        <v>170.0</v>
      </c>
      <c r="CB17" s="287">
        <v>19.0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336.0</v>
      </c>
      <c r="CH17" s="287">
        <v>466.0</v>
      </c>
      <c r="CI17" s="287">
        <v>263.0</v>
      </c>
      <c r="CJ17" s="287">
        <v>16.0</v>
      </c>
      <c r="CK17" s="287">
        <v>345.0</v>
      </c>
      <c r="CL17" s="287">
        <v>219.0</v>
      </c>
      <c r="CM17" s="287">
        <v>77.0</v>
      </c>
      <c r="CN17" s="287">
        <v>8.0</v>
      </c>
      <c r="CO17" s="287">
        <v>330.0</v>
      </c>
      <c r="CP17" s="287">
        <v>238.0</v>
      </c>
      <c r="CQ17" s="287">
        <v>120.0</v>
      </c>
      <c r="CR17" s="287">
        <v>4.0</v>
      </c>
      <c r="CS17" s="287">
        <v>333.0</v>
      </c>
      <c r="CT17" s="287">
        <v>234.0</v>
      </c>
      <c r="CU17" s="287">
        <v>145.0</v>
      </c>
      <c r="CV17" s="287">
        <v>65.0</v>
      </c>
      <c r="CW17" s="287">
        <v>336.0</v>
      </c>
      <c r="CX17" s="287">
        <v>209.0</v>
      </c>
      <c r="CY17" s="287">
        <v>98.0</v>
      </c>
      <c r="CZ17" s="287">
        <v>58.0</v>
      </c>
      <c r="DA17" s="287">
        <v>322.0</v>
      </c>
      <c r="DB17" s="287">
        <v>215.0</v>
      </c>
      <c r="DC17" s="287">
        <v>99.0</v>
      </c>
      <c r="DD17" s="287">
        <v>57.0</v>
      </c>
      <c r="DE17" s="288">
        <f t="shared" si="7"/>
        <v>144</v>
      </c>
      <c r="DF17" s="287">
        <v>34.8</v>
      </c>
      <c r="DG17" s="288">
        <f t="shared" ref="DG17:DH17" si="13">BO17</f>
        <v>311</v>
      </c>
      <c r="DH17" s="288">
        <f t="shared" si="13"/>
        <v>15.55</v>
      </c>
      <c r="DI17" s="288"/>
      <c r="DJ17" s="287">
        <v>7.0</v>
      </c>
      <c r="DK17" s="287">
        <v>58.0</v>
      </c>
      <c r="DL17" s="287">
        <v>51.0</v>
      </c>
      <c r="DM17" s="89"/>
      <c r="DN17" s="61">
        <v>337.0</v>
      </c>
      <c r="DO17" s="61">
        <v>139.0</v>
      </c>
      <c r="DP17" s="61">
        <v>36.9</v>
      </c>
      <c r="DQ17" s="61">
        <v>20.3</v>
      </c>
      <c r="DR17" s="61">
        <v>7.1</v>
      </c>
      <c r="DS17" s="61">
        <v>8.0</v>
      </c>
      <c r="DT17" s="61">
        <v>42.0</v>
      </c>
      <c r="DU17" s="61">
        <v>47.6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339.0</v>
      </c>
      <c r="EF17" s="226">
        <v>136.0</v>
      </c>
      <c r="EG17" s="226">
        <v>59.0</v>
      </c>
      <c r="EH17" s="226">
        <v>2.5</v>
      </c>
      <c r="EI17" s="64"/>
      <c r="EJ17" s="226">
        <v>9.0</v>
      </c>
      <c r="EK17" s="226">
        <v>45.0</v>
      </c>
      <c r="EL17" s="226">
        <v>48.0</v>
      </c>
      <c r="EM17" s="226">
        <v>136.0</v>
      </c>
      <c r="EN17" s="226">
        <v>89.0</v>
      </c>
      <c r="EO17" s="226">
        <v>3.9</v>
      </c>
      <c r="EP17" s="64"/>
      <c r="EQ17" s="226">
        <v>9.0</v>
      </c>
      <c r="ER17" s="226">
        <v>46.0</v>
      </c>
      <c r="ES17" s="226">
        <v>49.0</v>
      </c>
      <c r="ET17" s="226">
        <v>337.0</v>
      </c>
      <c r="EU17" s="226">
        <v>0.0</v>
      </c>
      <c r="EV17" s="226">
        <v>0.0</v>
      </c>
      <c r="EW17" s="226">
        <v>0.0</v>
      </c>
      <c r="EX17" s="226">
        <v>336.0</v>
      </c>
      <c r="EY17" s="226">
        <v>277.0</v>
      </c>
      <c r="EZ17" s="226">
        <v>159.0</v>
      </c>
      <c r="FA17" s="226">
        <v>12.9</v>
      </c>
      <c r="FB17" s="226">
        <v>336.0</v>
      </c>
      <c r="FC17" s="226">
        <v>275.0</v>
      </c>
      <c r="FD17" s="226">
        <v>158.7</v>
      </c>
      <c r="FE17" s="226">
        <v>11.2</v>
      </c>
      <c r="FF17" s="226">
        <v>337.0</v>
      </c>
      <c r="FG17" s="226">
        <v>0.0</v>
      </c>
      <c r="FH17" s="226">
        <v>0.0</v>
      </c>
      <c r="FI17" s="226">
        <v>0.0</v>
      </c>
      <c r="FJ17" s="226">
        <v>339.0</v>
      </c>
      <c r="FK17" s="226">
        <v>260.0</v>
      </c>
      <c r="FL17" s="226">
        <v>148.4</v>
      </c>
      <c r="FM17" s="64"/>
      <c r="FN17" s="226">
        <v>339.0</v>
      </c>
      <c r="FO17" s="226">
        <v>276.0</v>
      </c>
      <c r="FP17" s="226">
        <v>148.2</v>
      </c>
      <c r="FQ17" s="226">
        <v>21.3</v>
      </c>
      <c r="FR17" s="226">
        <v>136.0</v>
      </c>
      <c r="FS17" s="64"/>
      <c r="FT17" s="226">
        <v>18.11</v>
      </c>
      <c r="FU17" s="64"/>
      <c r="FV17" s="226">
        <v>136.0</v>
      </c>
      <c r="FW17" s="64"/>
      <c r="FX17" s="64"/>
      <c r="FY17" s="64"/>
      <c r="FZ17" s="89"/>
      <c r="GA17" s="65">
        <v>339.0</v>
      </c>
      <c r="GB17" s="66">
        <v>406.8</v>
      </c>
      <c r="GC17" s="66">
        <v>250.1</v>
      </c>
      <c r="GD17" s="66">
        <v>24.29</v>
      </c>
      <c r="GE17" s="66">
        <v>339.0</v>
      </c>
      <c r="GF17" s="66">
        <v>428.92</v>
      </c>
      <c r="GG17" s="66">
        <v>246.67</v>
      </c>
      <c r="GH17" s="66">
        <v>27.14</v>
      </c>
      <c r="GI17" s="66">
        <v>339.0</v>
      </c>
      <c r="GJ17" s="66">
        <v>264.8</v>
      </c>
      <c r="GK17" s="66">
        <v>-149.59</v>
      </c>
      <c r="GL17" s="66">
        <v>-24.71</v>
      </c>
      <c r="GM17" s="66">
        <v>339.0</v>
      </c>
      <c r="GN17" s="66">
        <v>242.82</v>
      </c>
      <c r="GO17" s="66">
        <v>-149.42</v>
      </c>
      <c r="GP17" s="66">
        <v>-33.17</v>
      </c>
      <c r="GQ17" s="66">
        <v>339.0</v>
      </c>
      <c r="GR17" s="66">
        <v>156.94</v>
      </c>
      <c r="GS17" s="66">
        <v>-100.01</v>
      </c>
      <c r="GT17" s="66">
        <v>5.36</v>
      </c>
      <c r="GU17" s="66">
        <v>339.0</v>
      </c>
      <c r="GV17" s="66">
        <v>172.48</v>
      </c>
      <c r="GW17" s="66">
        <v>-97.91</v>
      </c>
      <c r="GX17" s="66">
        <v>2.76</v>
      </c>
      <c r="GY17" s="89"/>
      <c r="GZ17" s="98" t="s">
        <v>91</v>
      </c>
      <c r="HA17" s="98" t="s">
        <v>92</v>
      </c>
      <c r="HB17" s="98">
        <v>86.0</v>
      </c>
      <c r="HC17" s="98">
        <v>4.3</v>
      </c>
      <c r="HD17" s="98">
        <v>1.72</v>
      </c>
      <c r="HE17" s="98">
        <v>8.0</v>
      </c>
      <c r="HF17" s="98">
        <v>60.0</v>
      </c>
      <c r="HG17" s="98">
        <v>58.0</v>
      </c>
      <c r="HH17" s="98" t="s">
        <v>91</v>
      </c>
      <c r="HI17" s="98" t="s">
        <v>92</v>
      </c>
      <c r="HJ17" s="98">
        <v>180.0</v>
      </c>
      <c r="HK17" s="98">
        <v>9.0</v>
      </c>
      <c r="HL17" s="98">
        <v>3.6</v>
      </c>
      <c r="HM17" s="98">
        <v>5.0</v>
      </c>
      <c r="HN17" s="98">
        <v>58.0</v>
      </c>
      <c r="HO17" s="98">
        <v>58.0</v>
      </c>
      <c r="HP17" s="98" t="s">
        <v>91</v>
      </c>
      <c r="HQ17" s="98" t="s">
        <v>92</v>
      </c>
      <c r="HR17" s="98">
        <v>201.0</v>
      </c>
      <c r="HS17" s="98">
        <v>10.05</v>
      </c>
      <c r="HT17" s="98">
        <v>5.025</v>
      </c>
      <c r="HU17" s="98">
        <v>7.0</v>
      </c>
      <c r="HV17" s="98">
        <v>60.0</v>
      </c>
      <c r="HW17" s="98">
        <v>60.0</v>
      </c>
      <c r="HX17" s="89"/>
      <c r="HY17" s="147">
        <v>135.0</v>
      </c>
      <c r="HZ17" s="147">
        <v>33.0</v>
      </c>
      <c r="IA17" s="147">
        <v>130.0</v>
      </c>
      <c r="IB17" s="147">
        <v>6.5</v>
      </c>
      <c r="IC17" s="148"/>
      <c r="ID17" s="147">
        <v>2.0</v>
      </c>
      <c r="IE17" s="147">
        <v>58.0</v>
      </c>
      <c r="IF17" s="147">
        <v>40.0</v>
      </c>
      <c r="IG17" s="89"/>
      <c r="IH17" s="74">
        <v>138.0</v>
      </c>
      <c r="II17" s="74">
        <v>33.3</v>
      </c>
      <c r="IJ17" s="74">
        <v>197.0</v>
      </c>
      <c r="IK17" s="74">
        <v>10.0</v>
      </c>
      <c r="IL17" s="74">
        <v>11.4</v>
      </c>
      <c r="IM17" s="74">
        <v>6.0</v>
      </c>
      <c r="IN17" s="74">
        <v>48.0</v>
      </c>
      <c r="IO17" s="74">
        <v>47.0</v>
      </c>
      <c r="IP17" s="74">
        <v>137.0</v>
      </c>
      <c r="IQ17" s="74">
        <v>33.4</v>
      </c>
      <c r="IR17" s="74">
        <v>4.0</v>
      </c>
      <c r="IS17" s="74">
        <v>0.2</v>
      </c>
      <c r="IT17" s="74">
        <v>0.2</v>
      </c>
      <c r="IU17" s="74">
        <v>12.0</v>
      </c>
      <c r="IV17" s="74">
        <v>50.0</v>
      </c>
      <c r="IW17" s="74">
        <v>50.0</v>
      </c>
      <c r="IX17" s="89"/>
      <c r="IY17" s="149">
        <v>138.88</v>
      </c>
      <c r="IZ17" s="149">
        <v>34.5</v>
      </c>
      <c r="JA17" s="149">
        <v>343.38</v>
      </c>
      <c r="JB17" s="149">
        <v>17.16</v>
      </c>
      <c r="JC17" s="149">
        <v>7.39</v>
      </c>
      <c r="JD17" s="149">
        <v>3.0</v>
      </c>
      <c r="JE17" s="149">
        <v>58.4</v>
      </c>
      <c r="JF17" s="149">
        <v>43.32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137.0</v>
      </c>
      <c r="JQ17" s="78">
        <v>32.0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35.0</v>
      </c>
      <c r="JW17" s="78">
        <v>34.0</v>
      </c>
      <c r="JX17" s="78">
        <v>137.0</v>
      </c>
      <c r="JY17" s="78">
        <v>34.0</v>
      </c>
      <c r="JZ17" s="78">
        <v>115.0</v>
      </c>
      <c r="KA17" s="78">
        <v>6.2</v>
      </c>
      <c r="KB17" s="78">
        <v>2.3</v>
      </c>
      <c r="KC17" s="78">
        <v>2.0</v>
      </c>
      <c r="KD17" s="78">
        <v>42.0</v>
      </c>
      <c r="KE17" s="78">
        <v>41.0</v>
      </c>
      <c r="KF17" s="89"/>
      <c r="KG17" s="79">
        <v>136.0</v>
      </c>
      <c r="KH17" s="238">
        <v>33.0</v>
      </c>
      <c r="KI17" s="238">
        <v>102.0</v>
      </c>
      <c r="KJ17" s="238">
        <v>5.1</v>
      </c>
      <c r="KK17" s="79"/>
      <c r="KL17" s="79">
        <v>1.0</v>
      </c>
      <c r="KM17" s="79">
        <v>52.0</v>
      </c>
      <c r="KN17" s="79">
        <v>52.0</v>
      </c>
      <c r="KO17" s="79">
        <v>136.0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48.0</v>
      </c>
      <c r="KW17" s="89"/>
      <c r="KX17" s="81">
        <v>132.0</v>
      </c>
      <c r="KY17" s="81">
        <v>33.0</v>
      </c>
      <c r="KZ17" s="81">
        <v>220.0</v>
      </c>
      <c r="LA17" s="81">
        <v>10.8</v>
      </c>
      <c r="LB17" s="81">
        <v>0.0</v>
      </c>
      <c r="LC17" s="81">
        <v>3.0</v>
      </c>
      <c r="LD17" s="81">
        <v>50.0</v>
      </c>
      <c r="LE17" s="81">
        <v>49.0</v>
      </c>
      <c r="LF17" s="81">
        <v>133.0</v>
      </c>
      <c r="LG17" s="81">
        <v>33.0</v>
      </c>
      <c r="LH17" s="81">
        <v>218.0</v>
      </c>
      <c r="LI17" s="81">
        <v>10.7</v>
      </c>
      <c r="LJ17" s="81">
        <v>0.0</v>
      </c>
      <c r="LK17" s="81">
        <v>5.0</v>
      </c>
      <c r="LL17" s="81">
        <v>48.0</v>
      </c>
      <c r="LM17" s="81">
        <v>48.0</v>
      </c>
      <c r="LN17" s="89"/>
      <c r="LO17" s="121">
        <v>332.0</v>
      </c>
      <c r="LP17" s="82">
        <v>284.0</v>
      </c>
      <c r="LQ17" s="82">
        <v>155.0</v>
      </c>
      <c r="LR17" s="121">
        <v>68.0</v>
      </c>
      <c r="LS17" s="82">
        <v>325.0</v>
      </c>
      <c r="LT17" s="121">
        <v>53.0</v>
      </c>
      <c r="LU17" s="121">
        <v>7.9</v>
      </c>
      <c r="LV17" s="121">
        <v>139.0</v>
      </c>
      <c r="LW17" s="121">
        <v>98.0</v>
      </c>
      <c r="LX17" s="121">
        <v>53.0</v>
      </c>
      <c r="LY17" s="121">
        <v>50.0</v>
      </c>
      <c r="LZ17" s="121">
        <v>12.0</v>
      </c>
      <c r="MA17" s="121">
        <v>102.0</v>
      </c>
      <c r="MB17" s="121">
        <v>3.3</v>
      </c>
      <c r="MC17" s="121">
        <v>144.0</v>
      </c>
      <c r="MD17" s="121">
        <v>186.0</v>
      </c>
      <c r="ME17" s="121">
        <v>71.0</v>
      </c>
      <c r="MF17" s="121">
        <v>58.0</v>
      </c>
      <c r="MG17" s="121">
        <v>14.0</v>
      </c>
      <c r="MH17" s="83">
        <v>0.0</v>
      </c>
      <c r="MI17" s="83">
        <v>0.0</v>
      </c>
      <c r="MJ17" s="83">
        <v>120.0</v>
      </c>
      <c r="MK17" s="83">
        <v>0.0</v>
      </c>
      <c r="ML17" s="83">
        <v>44.0</v>
      </c>
      <c r="MM17" s="83">
        <v>43.0</v>
      </c>
      <c r="MN17" s="83">
        <v>5.0</v>
      </c>
      <c r="MO17" s="86"/>
      <c r="MP17" s="87"/>
      <c r="MQ17" s="87"/>
      <c r="MR17" s="87"/>
      <c r="MS17" s="87"/>
      <c r="MT17" s="121">
        <v>5.9</v>
      </c>
      <c r="MU17" s="121">
        <v>2.0</v>
      </c>
      <c r="MV17" s="121">
        <v>99.0</v>
      </c>
      <c r="MW17" s="121">
        <v>36.0</v>
      </c>
      <c r="MX17" s="121">
        <v>42.0</v>
      </c>
      <c r="MY17" s="88" t="s">
        <v>96</v>
      </c>
      <c r="MZ17" s="83">
        <v>2.0</v>
      </c>
      <c r="NA17" s="87"/>
      <c r="NB17" s="121">
        <v>15.2</v>
      </c>
      <c r="NC17" s="121">
        <v>6.0</v>
      </c>
      <c r="ND17" s="121">
        <v>272.0</v>
      </c>
      <c r="NE17" s="121">
        <v>35.0</v>
      </c>
      <c r="NF17" s="121">
        <v>44.0</v>
      </c>
      <c r="NG17" s="121">
        <v>44.0</v>
      </c>
      <c r="NH17" s="120">
        <v>7.0</v>
      </c>
      <c r="NI17" s="87"/>
      <c r="NJ17" s="83">
        <v>0.0</v>
      </c>
      <c r="NK17" s="83">
        <v>0.0</v>
      </c>
      <c r="NL17" s="83">
        <v>0.0</v>
      </c>
      <c r="NM17" s="83">
        <v>35.0</v>
      </c>
      <c r="NN17" s="83">
        <v>47.0</v>
      </c>
      <c r="NO17" s="83">
        <v>51.0</v>
      </c>
      <c r="NP17" s="83">
        <v>2.0</v>
      </c>
    </row>
    <row r="18" ht="14.25" customHeight="1">
      <c r="A18" s="49">
        <v>0.208333333333334</v>
      </c>
      <c r="B18" s="50"/>
      <c r="C18" s="51">
        <v>50.02</v>
      </c>
      <c r="D18" s="52">
        <v>338.0</v>
      </c>
      <c r="E18" s="53">
        <v>137.0</v>
      </c>
      <c r="F18" s="53">
        <v>60.0</v>
      </c>
      <c r="G18" s="53">
        <v>12.9</v>
      </c>
      <c r="H18" s="54"/>
      <c r="I18" s="53">
        <v>6.0</v>
      </c>
      <c r="J18" s="53">
        <v>48.0</v>
      </c>
      <c r="K18" s="53">
        <v>47.0</v>
      </c>
      <c r="L18" s="53">
        <v>136.0</v>
      </c>
      <c r="M18" s="53">
        <v>73.0</v>
      </c>
      <c r="N18" s="53">
        <v>18.5</v>
      </c>
      <c r="O18" s="54"/>
      <c r="P18" s="53">
        <v>6.0</v>
      </c>
      <c r="Q18" s="53">
        <v>58.0</v>
      </c>
      <c r="R18" s="53">
        <v>51.0</v>
      </c>
      <c r="S18" s="53">
        <v>340.5</v>
      </c>
      <c r="T18" s="53">
        <v>305.7</v>
      </c>
      <c r="U18" s="53">
        <v>182.2</v>
      </c>
      <c r="V18" s="54"/>
      <c r="W18" s="53">
        <v>336.1</v>
      </c>
      <c r="X18" s="53">
        <v>255.1</v>
      </c>
      <c r="Y18" s="53">
        <v>147.3</v>
      </c>
      <c r="Z18" s="54"/>
      <c r="AA18" s="53">
        <v>340.8</v>
      </c>
      <c r="AB18" s="53">
        <v>365.2</v>
      </c>
      <c r="AC18" s="53">
        <v>242.0</v>
      </c>
      <c r="AD18" s="53"/>
      <c r="AE18" s="53">
        <v>340.7</v>
      </c>
      <c r="AF18" s="53">
        <v>408.0</v>
      </c>
      <c r="AG18" s="53">
        <v>219.4</v>
      </c>
      <c r="AH18" s="54"/>
      <c r="AI18" s="53">
        <v>347.8</v>
      </c>
      <c r="AJ18" s="53">
        <v>427.3</v>
      </c>
      <c r="AK18" s="53">
        <v>268.9</v>
      </c>
      <c r="AL18" s="54"/>
      <c r="AM18" s="53">
        <v>338.7</v>
      </c>
      <c r="AN18" s="53">
        <v>455.1</v>
      </c>
      <c r="AO18" s="53">
        <v>255.1</v>
      </c>
      <c r="AP18" s="54"/>
      <c r="AQ18" s="53">
        <v>134.0</v>
      </c>
      <c r="AR18" s="54">
        <f t="shared" ref="AR18:AS18" si="14">F18</f>
        <v>60</v>
      </c>
      <c r="AS18" s="56">
        <f t="shared" si="14"/>
        <v>12.9</v>
      </c>
      <c r="AT18" s="54"/>
      <c r="AU18" s="53">
        <v>139.0</v>
      </c>
      <c r="AV18" s="54">
        <f t="shared" ref="AV18:AW18" si="15">M18</f>
        <v>73</v>
      </c>
      <c r="AW18" s="54">
        <f t="shared" si="15"/>
        <v>18.5</v>
      </c>
      <c r="AX18" s="54"/>
      <c r="AY18" s="53">
        <v>134.0</v>
      </c>
      <c r="AZ18" s="54"/>
      <c r="BA18" s="54"/>
      <c r="BB18" s="54"/>
      <c r="BC18" s="89"/>
      <c r="BD18" s="54"/>
      <c r="BE18" s="53">
        <v>32.0</v>
      </c>
      <c r="BF18" s="53">
        <v>100.0</v>
      </c>
      <c r="BG18" s="53">
        <v>4.9</v>
      </c>
      <c r="BH18" s="54"/>
      <c r="BI18" s="53">
        <v>22.0</v>
      </c>
      <c r="BJ18" s="53">
        <v>85.0</v>
      </c>
      <c r="BK18" s="53">
        <v>58.0</v>
      </c>
      <c r="BL18" s="89"/>
      <c r="BM18" s="287">
        <v>339.0</v>
      </c>
      <c r="BN18" s="287">
        <v>144.0</v>
      </c>
      <c r="BO18" s="287">
        <v>293.0</v>
      </c>
      <c r="BP18" s="287">
        <v>14.65</v>
      </c>
      <c r="BQ18" s="288"/>
      <c r="BR18" s="287">
        <v>6.0</v>
      </c>
      <c r="BS18" s="287">
        <v>58.0</v>
      </c>
      <c r="BT18" s="287">
        <v>56.0</v>
      </c>
      <c r="BU18" s="288">
        <f t="shared" si="6"/>
        <v>339</v>
      </c>
      <c r="BV18" s="287">
        <v>356.0</v>
      </c>
      <c r="BW18" s="287">
        <v>206.0</v>
      </c>
      <c r="BX18" s="287">
        <v>27.0</v>
      </c>
      <c r="BY18" s="287">
        <v>332.0</v>
      </c>
      <c r="BZ18" s="287">
        <v>378.0</v>
      </c>
      <c r="CA18" s="287">
        <v>208.0</v>
      </c>
      <c r="CB18" s="287">
        <v>25.0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336.0</v>
      </c>
      <c r="CH18" s="287">
        <v>461.0</v>
      </c>
      <c r="CI18" s="287">
        <v>265.0</v>
      </c>
      <c r="CJ18" s="287">
        <v>14.0</v>
      </c>
      <c r="CK18" s="287">
        <v>349.0</v>
      </c>
      <c r="CL18" s="287">
        <v>246.0</v>
      </c>
      <c r="CM18" s="287">
        <v>147.0</v>
      </c>
      <c r="CN18" s="287">
        <v>2.0</v>
      </c>
      <c r="CO18" s="287">
        <v>330.0</v>
      </c>
      <c r="CP18" s="287">
        <v>276.0</v>
      </c>
      <c r="CQ18" s="287">
        <v>135.0</v>
      </c>
      <c r="CR18" s="287">
        <v>3.0</v>
      </c>
      <c r="CS18" s="287">
        <v>332.0</v>
      </c>
      <c r="CT18" s="287">
        <v>259.0</v>
      </c>
      <c r="CU18" s="287">
        <v>159.0</v>
      </c>
      <c r="CV18" s="287">
        <v>76.0</v>
      </c>
      <c r="CW18" s="287">
        <v>335.0</v>
      </c>
      <c r="CX18" s="287">
        <v>237.0</v>
      </c>
      <c r="CY18" s="287">
        <v>112.0</v>
      </c>
      <c r="CZ18" s="287">
        <v>66.0</v>
      </c>
      <c r="DA18" s="287">
        <v>322.0</v>
      </c>
      <c r="DB18" s="287">
        <v>241.0</v>
      </c>
      <c r="DC18" s="287">
        <v>115.0</v>
      </c>
      <c r="DD18" s="287">
        <v>64.0</v>
      </c>
      <c r="DE18" s="288">
        <f t="shared" si="7"/>
        <v>144</v>
      </c>
      <c r="DF18" s="287">
        <v>34.8</v>
      </c>
      <c r="DG18" s="287">
        <v>293.0</v>
      </c>
      <c r="DH18" s="287">
        <v>14.65</v>
      </c>
      <c r="DI18" s="288"/>
      <c r="DJ18" s="287">
        <v>7.0</v>
      </c>
      <c r="DK18" s="287">
        <v>58.0</v>
      </c>
      <c r="DL18" s="287">
        <v>51.0</v>
      </c>
      <c r="DM18" s="89"/>
      <c r="DN18" s="61">
        <v>337.0</v>
      </c>
      <c r="DO18" s="61">
        <v>139.0</v>
      </c>
      <c r="DP18" s="61">
        <v>38.5</v>
      </c>
      <c r="DQ18" s="61">
        <v>21.2</v>
      </c>
      <c r="DR18" s="61">
        <v>7.2</v>
      </c>
      <c r="DS18" s="61">
        <v>8.0</v>
      </c>
      <c r="DT18" s="61">
        <v>42.0</v>
      </c>
      <c r="DU18" s="61">
        <v>47.8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339.0</v>
      </c>
      <c r="EF18" s="226">
        <v>136.0</v>
      </c>
      <c r="EG18" s="226">
        <v>59.0</v>
      </c>
      <c r="EH18" s="226">
        <v>2.4</v>
      </c>
      <c r="EI18" s="64"/>
      <c r="EJ18" s="226">
        <v>9.0</v>
      </c>
      <c r="EK18" s="226">
        <v>44.0</v>
      </c>
      <c r="EL18" s="226">
        <v>48.0</v>
      </c>
      <c r="EM18" s="226">
        <v>136.0</v>
      </c>
      <c r="EN18" s="226">
        <v>65.0</v>
      </c>
      <c r="EO18" s="226">
        <v>3.0</v>
      </c>
      <c r="EP18" s="64"/>
      <c r="EQ18" s="226">
        <v>9.0</v>
      </c>
      <c r="ER18" s="226">
        <v>45.0</v>
      </c>
      <c r="ES18" s="226">
        <v>48.0</v>
      </c>
      <c r="ET18" s="226">
        <v>337.0</v>
      </c>
      <c r="EU18" s="226">
        <v>0.0</v>
      </c>
      <c r="EV18" s="226">
        <v>0.0</v>
      </c>
      <c r="EW18" s="226">
        <v>0.0</v>
      </c>
      <c r="EX18" s="226">
        <v>336.0</v>
      </c>
      <c r="EY18" s="226">
        <v>277.0</v>
      </c>
      <c r="EZ18" s="226">
        <v>158.6</v>
      </c>
      <c r="FA18" s="226">
        <v>6.1</v>
      </c>
      <c r="FB18" s="226">
        <v>337.0</v>
      </c>
      <c r="FC18" s="226">
        <v>275.0</v>
      </c>
      <c r="FD18" s="226">
        <v>158.6</v>
      </c>
      <c r="FE18" s="226">
        <v>6.2</v>
      </c>
      <c r="FF18" s="226">
        <v>336.0</v>
      </c>
      <c r="FG18" s="226">
        <v>0.0</v>
      </c>
      <c r="FH18" s="226">
        <v>0.0</v>
      </c>
      <c r="FI18" s="226">
        <v>0.0</v>
      </c>
      <c r="FJ18" s="226">
        <v>339.0</v>
      </c>
      <c r="FK18" s="226">
        <v>261.0</v>
      </c>
      <c r="FL18" s="226">
        <v>149.0</v>
      </c>
      <c r="FM18" s="64"/>
      <c r="FN18" s="226">
        <v>339.0</v>
      </c>
      <c r="FO18" s="226">
        <v>277.0</v>
      </c>
      <c r="FP18" s="226">
        <v>148.0</v>
      </c>
      <c r="FQ18" s="226">
        <v>17.8</v>
      </c>
      <c r="FR18" s="226">
        <v>136.0</v>
      </c>
      <c r="FS18" s="64"/>
      <c r="FT18" s="226">
        <v>18.9</v>
      </c>
      <c r="FU18" s="64"/>
      <c r="FV18" s="226">
        <v>136.0</v>
      </c>
      <c r="FW18" s="64"/>
      <c r="FX18" s="64"/>
      <c r="FY18" s="64"/>
      <c r="FZ18" s="89"/>
      <c r="GA18" s="65">
        <v>339.0</v>
      </c>
      <c r="GB18" s="66">
        <v>430.53</v>
      </c>
      <c r="GC18" s="66">
        <v>266.01</v>
      </c>
      <c r="GD18" s="66">
        <v>16.08</v>
      </c>
      <c r="GE18" s="66">
        <v>338.0</v>
      </c>
      <c r="GF18" s="66">
        <v>456.91</v>
      </c>
      <c r="GG18" s="66">
        <v>263.5</v>
      </c>
      <c r="GH18" s="66">
        <v>21.44</v>
      </c>
      <c r="GI18" s="66">
        <v>339.0</v>
      </c>
      <c r="GJ18" s="66">
        <v>263.04</v>
      </c>
      <c r="GK18" s="66">
        <v>-149.09</v>
      </c>
      <c r="GL18" s="66">
        <v>-22.11</v>
      </c>
      <c r="GM18" s="66">
        <v>338.0</v>
      </c>
      <c r="GN18" s="66">
        <v>241.35</v>
      </c>
      <c r="GO18" s="66">
        <v>-148.5</v>
      </c>
      <c r="GP18" s="66">
        <v>-30.57</v>
      </c>
      <c r="GQ18" s="66">
        <v>338.0</v>
      </c>
      <c r="GR18" s="66">
        <v>185.67</v>
      </c>
      <c r="GS18" s="66">
        <v>-114.92</v>
      </c>
      <c r="GT18" s="66">
        <v>7.79</v>
      </c>
      <c r="GU18" s="66">
        <v>338.0</v>
      </c>
      <c r="GV18" s="66">
        <v>203.84</v>
      </c>
      <c r="GW18" s="66">
        <v>-115.92</v>
      </c>
      <c r="GX18" s="66">
        <v>6.03</v>
      </c>
      <c r="GY18" s="89"/>
      <c r="GZ18" s="98" t="s">
        <v>91</v>
      </c>
      <c r="HA18" s="98" t="s">
        <v>92</v>
      </c>
      <c r="HB18" s="98">
        <v>74.0</v>
      </c>
      <c r="HC18" s="98">
        <v>3.7</v>
      </c>
      <c r="HD18" s="98">
        <v>1.48</v>
      </c>
      <c r="HE18" s="98">
        <v>8.0</v>
      </c>
      <c r="HF18" s="98">
        <v>60.0</v>
      </c>
      <c r="HG18" s="98">
        <v>58.0</v>
      </c>
      <c r="HH18" s="98" t="s">
        <v>91</v>
      </c>
      <c r="HI18" s="98" t="s">
        <v>92</v>
      </c>
      <c r="HJ18" s="98">
        <v>112.0</v>
      </c>
      <c r="HK18" s="98">
        <v>5.6</v>
      </c>
      <c r="HL18" s="98">
        <v>2.24</v>
      </c>
      <c r="HM18" s="98">
        <v>5.0</v>
      </c>
      <c r="HN18" s="98">
        <v>58.0</v>
      </c>
      <c r="HO18" s="98">
        <v>58.0</v>
      </c>
      <c r="HP18" s="98" t="s">
        <v>91</v>
      </c>
      <c r="HQ18" s="98" t="s">
        <v>92</v>
      </c>
      <c r="HR18" s="98">
        <v>146.0</v>
      </c>
      <c r="HS18" s="98">
        <v>7.3</v>
      </c>
      <c r="HT18" s="98">
        <v>3.65</v>
      </c>
      <c r="HU18" s="98">
        <v>7.0</v>
      </c>
      <c r="HV18" s="98">
        <v>60.0</v>
      </c>
      <c r="HW18" s="98">
        <v>60.0</v>
      </c>
      <c r="HX18" s="89"/>
      <c r="HY18" s="147">
        <v>135.0</v>
      </c>
      <c r="HZ18" s="147">
        <v>33.0</v>
      </c>
      <c r="IA18" s="147">
        <v>140.0</v>
      </c>
      <c r="IB18" s="147">
        <v>7.0</v>
      </c>
      <c r="IC18" s="148"/>
      <c r="ID18" s="147">
        <v>2.0</v>
      </c>
      <c r="IE18" s="147">
        <v>58.0</v>
      </c>
      <c r="IF18" s="147">
        <v>40.0</v>
      </c>
      <c r="IG18" s="89"/>
      <c r="IH18" s="74">
        <v>139.0</v>
      </c>
      <c r="II18" s="74">
        <v>33.7</v>
      </c>
      <c r="IJ18" s="74">
        <v>60.0</v>
      </c>
      <c r="IK18" s="74">
        <v>3.0</v>
      </c>
      <c r="IL18" s="74">
        <v>3.2</v>
      </c>
      <c r="IM18" s="74">
        <v>6.0</v>
      </c>
      <c r="IN18" s="74">
        <v>50.0</v>
      </c>
      <c r="IO18" s="74">
        <v>48.0</v>
      </c>
      <c r="IP18" s="74">
        <v>139.0</v>
      </c>
      <c r="IQ18" s="74">
        <v>33.2</v>
      </c>
      <c r="IR18" s="74">
        <v>145.0</v>
      </c>
      <c r="IS18" s="74">
        <v>7.2</v>
      </c>
      <c r="IT18" s="74">
        <v>7.9</v>
      </c>
      <c r="IU18" s="74">
        <v>12.0</v>
      </c>
      <c r="IV18" s="74">
        <v>52.0</v>
      </c>
      <c r="IW18" s="74">
        <v>51.0</v>
      </c>
      <c r="IX18" s="89"/>
      <c r="IY18" s="149">
        <v>138.66</v>
      </c>
      <c r="IZ18" s="149">
        <v>34.43</v>
      </c>
      <c r="JA18" s="149">
        <v>357.76</v>
      </c>
      <c r="JB18" s="149">
        <v>17.88</v>
      </c>
      <c r="JC18" s="149">
        <v>7.47</v>
      </c>
      <c r="JD18" s="149">
        <v>3.0</v>
      </c>
      <c r="JE18" s="149">
        <v>59.78</v>
      </c>
      <c r="JF18" s="149">
        <v>45.54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136.0</v>
      </c>
      <c r="JQ18" s="78">
        <v>32.0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36.0</v>
      </c>
      <c r="JW18" s="78">
        <v>35.0</v>
      </c>
      <c r="JX18" s="78">
        <v>136.0</v>
      </c>
      <c r="JY18" s="78">
        <v>33.9</v>
      </c>
      <c r="JZ18" s="78">
        <v>117.0</v>
      </c>
      <c r="KA18" s="78">
        <v>6.3</v>
      </c>
      <c r="KB18" s="78">
        <v>2.3</v>
      </c>
      <c r="KC18" s="78">
        <v>2.0</v>
      </c>
      <c r="KD18" s="78">
        <v>43.0</v>
      </c>
      <c r="KE18" s="78">
        <v>42.0</v>
      </c>
      <c r="KF18" s="89"/>
      <c r="KG18" s="79">
        <v>137.0</v>
      </c>
      <c r="KH18" s="238">
        <v>33.0</v>
      </c>
      <c r="KI18" s="238">
        <v>106.0</v>
      </c>
      <c r="KJ18" s="238">
        <v>5.3</v>
      </c>
      <c r="KK18" s="79"/>
      <c r="KL18" s="79">
        <v>1.0</v>
      </c>
      <c r="KM18" s="79">
        <v>52.0</v>
      </c>
      <c r="KN18" s="79">
        <v>52.0</v>
      </c>
      <c r="KO18" s="79">
        <v>137.0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48.0</v>
      </c>
      <c r="KW18" s="89"/>
      <c r="KX18" s="81">
        <v>132.0</v>
      </c>
      <c r="KY18" s="81">
        <v>33.0</v>
      </c>
      <c r="KZ18" s="81">
        <v>216.0</v>
      </c>
      <c r="LA18" s="81">
        <v>10.6</v>
      </c>
      <c r="LB18" s="81">
        <v>0.0</v>
      </c>
      <c r="LC18" s="81">
        <v>3.0</v>
      </c>
      <c r="LD18" s="81">
        <v>50.0</v>
      </c>
      <c r="LE18" s="81">
        <v>49.0</v>
      </c>
      <c r="LF18" s="81">
        <v>132.0</v>
      </c>
      <c r="LG18" s="81">
        <v>33.0</v>
      </c>
      <c r="LH18" s="81">
        <v>204.0</v>
      </c>
      <c r="LI18" s="81">
        <v>10.0</v>
      </c>
      <c r="LJ18" s="81">
        <v>0.0</v>
      </c>
      <c r="LK18" s="81">
        <v>5.0</v>
      </c>
      <c r="LL18" s="81">
        <v>48.0</v>
      </c>
      <c r="LM18" s="81">
        <v>48.0</v>
      </c>
      <c r="LN18" s="89"/>
      <c r="LO18" s="121">
        <v>332.0</v>
      </c>
      <c r="LP18" s="82">
        <v>273.0</v>
      </c>
      <c r="LQ18" s="82">
        <v>153.0</v>
      </c>
      <c r="LR18" s="121">
        <v>68.0</v>
      </c>
      <c r="LS18" s="82">
        <v>334.0</v>
      </c>
      <c r="LT18" s="121">
        <v>54.0</v>
      </c>
      <c r="LU18" s="121">
        <v>8.3</v>
      </c>
      <c r="LV18" s="121">
        <v>139.0</v>
      </c>
      <c r="LW18" s="121">
        <v>96.0</v>
      </c>
      <c r="LX18" s="121">
        <v>53.0</v>
      </c>
      <c r="LY18" s="121">
        <v>50.0</v>
      </c>
      <c r="LZ18" s="121">
        <v>12.0</v>
      </c>
      <c r="MA18" s="121">
        <v>99.0</v>
      </c>
      <c r="MB18" s="121">
        <v>4.1</v>
      </c>
      <c r="MC18" s="121">
        <v>144.0</v>
      </c>
      <c r="MD18" s="121">
        <v>177.0</v>
      </c>
      <c r="ME18" s="121">
        <v>70.0</v>
      </c>
      <c r="MF18" s="121">
        <v>58.0</v>
      </c>
      <c r="MG18" s="121">
        <v>14.0</v>
      </c>
      <c r="MH18" s="83">
        <v>0.0</v>
      </c>
      <c r="MI18" s="83">
        <v>0.0</v>
      </c>
      <c r="MJ18" s="83">
        <v>121.0</v>
      </c>
      <c r="MK18" s="83">
        <v>0.0</v>
      </c>
      <c r="ML18" s="83">
        <v>44.0</v>
      </c>
      <c r="MM18" s="83">
        <v>43.0</v>
      </c>
      <c r="MN18" s="83">
        <v>5.0</v>
      </c>
      <c r="MO18" s="86"/>
      <c r="MP18" s="87"/>
      <c r="MQ18" s="87"/>
      <c r="MR18" s="87"/>
      <c r="MS18" s="87"/>
      <c r="MT18" s="121">
        <v>6.2</v>
      </c>
      <c r="MU18" s="121">
        <v>2.1</v>
      </c>
      <c r="MV18" s="121">
        <v>103.0</v>
      </c>
      <c r="MW18" s="121">
        <v>36.0</v>
      </c>
      <c r="MX18" s="121">
        <v>42.0</v>
      </c>
      <c r="MY18" s="88" t="s">
        <v>96</v>
      </c>
      <c r="MZ18" s="83">
        <v>2.0</v>
      </c>
      <c r="NA18" s="87"/>
      <c r="NB18" s="121">
        <v>19.0</v>
      </c>
      <c r="NC18" s="121">
        <v>8.0</v>
      </c>
      <c r="ND18" s="121">
        <v>275.0</v>
      </c>
      <c r="NE18" s="121">
        <v>35.0</v>
      </c>
      <c r="NF18" s="121">
        <v>44.0</v>
      </c>
      <c r="NG18" s="121">
        <v>44.0</v>
      </c>
      <c r="NH18" s="120">
        <v>7.0</v>
      </c>
      <c r="NI18" s="87"/>
      <c r="NJ18" s="83">
        <v>0.0</v>
      </c>
      <c r="NK18" s="83">
        <v>0.0</v>
      </c>
      <c r="NL18" s="83">
        <v>0.0</v>
      </c>
      <c r="NM18" s="83">
        <v>35.0</v>
      </c>
      <c r="NN18" s="83">
        <v>47.0</v>
      </c>
      <c r="NO18" s="83">
        <v>51.0</v>
      </c>
      <c r="NP18" s="83">
        <v>2.0</v>
      </c>
    </row>
    <row r="19" ht="14.25" customHeight="1">
      <c r="A19" s="49">
        <v>0.25</v>
      </c>
      <c r="B19" s="50"/>
      <c r="C19" s="51">
        <v>49.99</v>
      </c>
      <c r="D19" s="52">
        <v>338.0</v>
      </c>
      <c r="E19" s="53">
        <v>133.0</v>
      </c>
      <c r="F19" s="53">
        <v>100.0</v>
      </c>
      <c r="G19" s="53">
        <v>20.1</v>
      </c>
      <c r="H19" s="54"/>
      <c r="I19" s="53">
        <v>6.0</v>
      </c>
      <c r="J19" s="53">
        <v>48.0</v>
      </c>
      <c r="K19" s="53">
        <v>47.0</v>
      </c>
      <c r="L19" s="53">
        <v>137.0</v>
      </c>
      <c r="M19" s="53">
        <v>85.0</v>
      </c>
      <c r="N19" s="53">
        <v>15.2</v>
      </c>
      <c r="O19" s="54"/>
      <c r="P19" s="53">
        <v>6.0</v>
      </c>
      <c r="Q19" s="53">
        <v>57.0</v>
      </c>
      <c r="R19" s="53">
        <v>51.0</v>
      </c>
      <c r="S19" s="53">
        <v>340.0</v>
      </c>
      <c r="T19" s="53">
        <v>308.8</v>
      </c>
      <c r="U19" s="53">
        <v>184.6</v>
      </c>
      <c r="V19" s="54"/>
      <c r="W19" s="53">
        <v>335.6</v>
      </c>
      <c r="X19" s="53">
        <v>253.8</v>
      </c>
      <c r="Y19" s="53">
        <v>146.2</v>
      </c>
      <c r="Z19" s="54"/>
      <c r="AA19" s="53">
        <v>341.3</v>
      </c>
      <c r="AB19" s="53">
        <v>357.6</v>
      </c>
      <c r="AC19" s="53">
        <v>237.7</v>
      </c>
      <c r="AD19" s="54"/>
      <c r="AE19" s="53">
        <v>341.2</v>
      </c>
      <c r="AF19" s="53">
        <v>380.6</v>
      </c>
      <c r="AG19" s="53">
        <v>216.2</v>
      </c>
      <c r="AH19" s="54"/>
      <c r="AI19" s="53">
        <v>348.2</v>
      </c>
      <c r="AJ19" s="53">
        <v>429.6</v>
      </c>
      <c r="AK19" s="53">
        <v>269.5</v>
      </c>
      <c r="AL19" s="54"/>
      <c r="AM19" s="53">
        <v>338.4</v>
      </c>
      <c r="AN19" s="53">
        <v>463.1</v>
      </c>
      <c r="AO19" s="53">
        <v>261.6</v>
      </c>
      <c r="AP19" s="54"/>
      <c r="AQ19" s="182">
        <f t="shared" ref="AQ19:AS19" si="16">E19</f>
        <v>133</v>
      </c>
      <c r="AR19" s="54">
        <f t="shared" si="16"/>
        <v>100</v>
      </c>
      <c r="AS19" s="56">
        <f t="shared" si="16"/>
        <v>20.1</v>
      </c>
      <c r="AT19" s="54"/>
      <c r="AU19" s="54">
        <f t="shared" ref="AU19:AW19" si="17">L19</f>
        <v>137</v>
      </c>
      <c r="AV19" s="54">
        <f t="shared" si="17"/>
        <v>85</v>
      </c>
      <c r="AW19" s="54">
        <f t="shared" si="17"/>
        <v>15.2</v>
      </c>
      <c r="AX19" s="54"/>
      <c r="AY19" s="182">
        <f t="shared" ref="AY19:AY31" si="21">E19</f>
        <v>133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58.0</v>
      </c>
      <c r="BL19" s="89"/>
      <c r="BM19" s="287">
        <v>340.0</v>
      </c>
      <c r="BN19" s="287">
        <v>144.0</v>
      </c>
      <c r="BO19" s="287">
        <v>349.0</v>
      </c>
      <c r="BP19" s="287">
        <v>17.5</v>
      </c>
      <c r="BQ19" s="288"/>
      <c r="BR19" s="287">
        <v>6.0</v>
      </c>
      <c r="BS19" s="287">
        <v>58.0</v>
      </c>
      <c r="BT19" s="287">
        <v>56.0</v>
      </c>
      <c r="BU19" s="288">
        <f t="shared" si="6"/>
        <v>340</v>
      </c>
      <c r="BV19" s="287">
        <v>359.0</v>
      </c>
      <c r="BW19" s="287">
        <v>206.0</v>
      </c>
      <c r="BX19" s="287">
        <v>32.0</v>
      </c>
      <c r="BY19" s="287">
        <v>333.0</v>
      </c>
      <c r="BZ19" s="287">
        <v>374.0</v>
      </c>
      <c r="CA19" s="287">
        <v>208.0</v>
      </c>
      <c r="CB19" s="287">
        <v>29.0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336.0</v>
      </c>
      <c r="CH19" s="287">
        <v>461.0</v>
      </c>
      <c r="CI19" s="287">
        <v>286.0</v>
      </c>
      <c r="CJ19" s="287">
        <v>10.0</v>
      </c>
      <c r="CK19" s="287">
        <v>349.0</v>
      </c>
      <c r="CL19" s="287">
        <v>244.0</v>
      </c>
      <c r="CM19" s="287">
        <v>144.0</v>
      </c>
      <c r="CN19" s="287">
        <v>2.0</v>
      </c>
      <c r="CO19" s="287">
        <v>330.0</v>
      </c>
      <c r="CP19" s="287">
        <v>271.0</v>
      </c>
      <c r="CQ19" s="287">
        <v>134.0</v>
      </c>
      <c r="CR19" s="287">
        <v>2.0</v>
      </c>
      <c r="CS19" s="287">
        <v>333.0</v>
      </c>
      <c r="CT19" s="287">
        <v>264.0</v>
      </c>
      <c r="CU19" s="287">
        <v>164.0</v>
      </c>
      <c r="CV19" s="287">
        <v>77.0</v>
      </c>
      <c r="CW19" s="287">
        <v>336.0</v>
      </c>
      <c r="CX19" s="287">
        <v>236.0</v>
      </c>
      <c r="CY19" s="287">
        <v>110.0</v>
      </c>
      <c r="CZ19" s="287">
        <v>68.0</v>
      </c>
      <c r="DA19" s="287">
        <v>322.0</v>
      </c>
      <c r="DB19" s="287">
        <v>241.0</v>
      </c>
      <c r="DC19" s="287">
        <v>114.0</v>
      </c>
      <c r="DD19" s="287">
        <v>65.0</v>
      </c>
      <c r="DE19" s="288">
        <f t="shared" si="7"/>
        <v>144</v>
      </c>
      <c r="DF19" s="287">
        <v>34.8</v>
      </c>
      <c r="DG19" s="288">
        <f t="shared" ref="DG19:DH19" si="18">BO19</f>
        <v>349</v>
      </c>
      <c r="DH19" s="288">
        <f t="shared" si="18"/>
        <v>17.5</v>
      </c>
      <c r="DI19" s="288"/>
      <c r="DJ19" s="287">
        <v>7.0</v>
      </c>
      <c r="DK19" s="287">
        <v>58.0</v>
      </c>
      <c r="DL19" s="287">
        <v>51.0</v>
      </c>
      <c r="DM19" s="89"/>
      <c r="DN19" s="61">
        <v>337.0</v>
      </c>
      <c r="DO19" s="61">
        <v>140.0</v>
      </c>
      <c r="DP19" s="61">
        <v>25.55</v>
      </c>
      <c r="DQ19" s="61">
        <v>14.62</v>
      </c>
      <c r="DR19" s="61">
        <v>1.2</v>
      </c>
      <c r="DS19" s="61">
        <v>8.0</v>
      </c>
      <c r="DT19" s="61">
        <v>42.0</v>
      </c>
      <c r="DU19" s="61">
        <v>45.7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340.0</v>
      </c>
      <c r="EF19" s="226">
        <v>137.0</v>
      </c>
      <c r="EG19" s="226">
        <v>61.0</v>
      </c>
      <c r="EH19" s="226">
        <v>2.5</v>
      </c>
      <c r="EI19" s="64"/>
      <c r="EJ19" s="226">
        <v>9.0</v>
      </c>
      <c r="EK19" s="226">
        <v>46.0</v>
      </c>
      <c r="EL19" s="226">
        <v>48.0</v>
      </c>
      <c r="EM19" s="226">
        <v>137.0</v>
      </c>
      <c r="EN19" s="226">
        <v>65.0</v>
      </c>
      <c r="EO19" s="226">
        <v>3.0</v>
      </c>
      <c r="EP19" s="64"/>
      <c r="EQ19" s="226">
        <v>9.0</v>
      </c>
      <c r="ER19" s="226">
        <v>46.0</v>
      </c>
      <c r="ES19" s="226">
        <v>47.0</v>
      </c>
      <c r="ET19" s="226">
        <v>339.0</v>
      </c>
      <c r="EU19" s="226">
        <v>0.0</v>
      </c>
      <c r="EV19" s="226">
        <v>0.0</v>
      </c>
      <c r="EW19" s="226">
        <v>0.0</v>
      </c>
      <c r="EX19" s="226">
        <v>338.0</v>
      </c>
      <c r="EY19" s="226">
        <v>275.0</v>
      </c>
      <c r="EZ19" s="226">
        <v>159.2</v>
      </c>
      <c r="FA19" s="226">
        <v>8.1</v>
      </c>
      <c r="FB19" s="226">
        <v>338.0</v>
      </c>
      <c r="FC19" s="226">
        <v>274.0</v>
      </c>
      <c r="FD19" s="226">
        <v>158.6</v>
      </c>
      <c r="FE19" s="226">
        <v>9.0</v>
      </c>
      <c r="FF19" s="226">
        <v>337.0</v>
      </c>
      <c r="FG19" s="226">
        <v>0.0</v>
      </c>
      <c r="FH19" s="226">
        <v>0.0</v>
      </c>
      <c r="FI19" s="226">
        <v>0.0</v>
      </c>
      <c r="FJ19" s="226">
        <v>340.0</v>
      </c>
      <c r="FK19" s="226">
        <v>260.0</v>
      </c>
      <c r="FL19" s="226">
        <v>148.5</v>
      </c>
      <c r="FM19" s="64"/>
      <c r="FN19" s="226">
        <v>340.0</v>
      </c>
      <c r="FO19" s="226">
        <v>276.0</v>
      </c>
      <c r="FP19" s="226">
        <v>148.1</v>
      </c>
      <c r="FQ19" s="226">
        <v>15.0</v>
      </c>
      <c r="FR19" s="226">
        <v>137.0</v>
      </c>
      <c r="FS19" s="64"/>
      <c r="FT19" s="226">
        <v>20.71</v>
      </c>
      <c r="FU19" s="64"/>
      <c r="FV19" s="226">
        <v>137.0</v>
      </c>
      <c r="FW19" s="64"/>
      <c r="FX19" s="64"/>
      <c r="FY19" s="64"/>
      <c r="FZ19" s="89"/>
      <c r="GA19" s="65">
        <v>340.0</v>
      </c>
      <c r="GB19" s="66">
        <v>426.58</v>
      </c>
      <c r="GC19" s="66">
        <v>264.42</v>
      </c>
      <c r="GD19" s="94">
        <v>12.9</v>
      </c>
      <c r="GE19" s="66">
        <v>340.0</v>
      </c>
      <c r="GF19" s="66">
        <v>454.43</v>
      </c>
      <c r="GG19" s="66">
        <v>264.74</v>
      </c>
      <c r="GH19" s="66">
        <v>17.0</v>
      </c>
      <c r="GI19" s="66">
        <v>340.0</v>
      </c>
      <c r="GJ19" s="66">
        <v>259.82</v>
      </c>
      <c r="GK19" s="66">
        <v>147.75</v>
      </c>
      <c r="GL19" s="66">
        <v>21.11</v>
      </c>
      <c r="GM19" s="66">
        <v>340.0</v>
      </c>
      <c r="GN19" s="66">
        <v>238.42</v>
      </c>
      <c r="GO19" s="66">
        <v>147.41</v>
      </c>
      <c r="GP19" s="66">
        <v>29.15</v>
      </c>
      <c r="GQ19" s="66">
        <v>340.0</v>
      </c>
      <c r="GR19" s="66">
        <v>184.35</v>
      </c>
      <c r="GS19" s="66">
        <v>116.42</v>
      </c>
      <c r="GT19" s="66">
        <v>11.56</v>
      </c>
      <c r="GU19" s="66">
        <v>340.0</v>
      </c>
      <c r="GV19" s="66">
        <v>199.73</v>
      </c>
      <c r="GW19" s="66">
        <v>113.83</v>
      </c>
      <c r="GX19" s="66">
        <v>9.72</v>
      </c>
      <c r="GY19" s="89"/>
      <c r="GZ19" s="98" t="s">
        <v>91</v>
      </c>
      <c r="HA19" s="98" t="s">
        <v>92</v>
      </c>
      <c r="HB19" s="98">
        <v>98.0</v>
      </c>
      <c r="HC19" s="98">
        <v>4.9</v>
      </c>
      <c r="HD19" s="98">
        <v>1.96</v>
      </c>
      <c r="HE19" s="98">
        <v>8.0</v>
      </c>
      <c r="HF19" s="98">
        <v>60.0</v>
      </c>
      <c r="HG19" s="98">
        <v>58.0</v>
      </c>
      <c r="HH19" s="98" t="s">
        <v>91</v>
      </c>
      <c r="HI19" s="98" t="s">
        <v>92</v>
      </c>
      <c r="HJ19" s="98">
        <v>137.0</v>
      </c>
      <c r="HK19" s="98">
        <v>6.85</v>
      </c>
      <c r="HL19" s="98">
        <v>2.74</v>
      </c>
      <c r="HM19" s="98">
        <v>5.0</v>
      </c>
      <c r="HN19" s="98">
        <v>58.0</v>
      </c>
      <c r="HO19" s="98">
        <v>58.0</v>
      </c>
      <c r="HP19" s="98" t="s">
        <v>91</v>
      </c>
      <c r="HQ19" s="98" t="s">
        <v>92</v>
      </c>
      <c r="HR19" s="98">
        <v>301.0</v>
      </c>
      <c r="HS19" s="98">
        <v>15.05</v>
      </c>
      <c r="HT19" s="98">
        <v>7.525</v>
      </c>
      <c r="HU19" s="98">
        <v>7.0</v>
      </c>
      <c r="HV19" s="98">
        <v>60.0</v>
      </c>
      <c r="HW19" s="98">
        <v>60.0</v>
      </c>
      <c r="HX19" s="89"/>
      <c r="HY19" s="147">
        <v>135.0</v>
      </c>
      <c r="HZ19" s="147">
        <v>33.0</v>
      </c>
      <c r="IA19" s="147">
        <v>138.0</v>
      </c>
      <c r="IB19" s="147">
        <v>8.9</v>
      </c>
      <c r="IC19" s="148"/>
      <c r="ID19" s="147">
        <v>2.0</v>
      </c>
      <c r="IE19" s="147">
        <v>58.0</v>
      </c>
      <c r="IF19" s="147">
        <v>40.0</v>
      </c>
      <c r="IG19" s="89"/>
      <c r="IH19" s="74">
        <v>139.0</v>
      </c>
      <c r="II19" s="74">
        <v>34.1</v>
      </c>
      <c r="IJ19" s="74">
        <v>66.0</v>
      </c>
      <c r="IK19" s="74">
        <v>3.4</v>
      </c>
      <c r="IL19" s="74">
        <v>3.6</v>
      </c>
      <c r="IM19" s="74">
        <v>6.0</v>
      </c>
      <c r="IN19" s="74">
        <v>50.0</v>
      </c>
      <c r="IO19" s="74">
        <v>48.0</v>
      </c>
      <c r="IP19" s="74">
        <v>139.0</v>
      </c>
      <c r="IQ19" s="74">
        <v>33.5</v>
      </c>
      <c r="IR19" s="74">
        <v>149.0</v>
      </c>
      <c r="IS19" s="74">
        <v>7.6</v>
      </c>
      <c r="IT19" s="74">
        <v>8.4</v>
      </c>
      <c r="IU19" s="74">
        <v>12.0</v>
      </c>
      <c r="IV19" s="74">
        <v>52.0</v>
      </c>
      <c r="IW19" s="74">
        <v>51.0</v>
      </c>
      <c r="IX19" s="89"/>
      <c r="IY19" s="149">
        <v>139.56</v>
      </c>
      <c r="IZ19" s="149">
        <v>35.16</v>
      </c>
      <c r="JA19" s="149">
        <v>243.44</v>
      </c>
      <c r="JB19" s="149">
        <v>12.17</v>
      </c>
      <c r="JC19" s="149">
        <v>2.34</v>
      </c>
      <c r="JD19" s="149">
        <v>3.0</v>
      </c>
      <c r="JE19" s="149">
        <v>57.56</v>
      </c>
      <c r="JF19" s="149">
        <v>43.32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135.0</v>
      </c>
      <c r="JQ19" s="78">
        <v>32.0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36.0</v>
      </c>
      <c r="JW19" s="78">
        <v>35.0</v>
      </c>
      <c r="JX19" s="78">
        <v>135.0</v>
      </c>
      <c r="JY19" s="78">
        <v>33.8</v>
      </c>
      <c r="JZ19" s="78">
        <v>140.0</v>
      </c>
      <c r="KA19" s="78">
        <v>7.6</v>
      </c>
      <c r="KB19" s="78">
        <v>52.5</v>
      </c>
      <c r="KC19" s="78">
        <v>2.0</v>
      </c>
      <c r="KD19" s="78">
        <v>43.0</v>
      </c>
      <c r="KE19" s="78">
        <v>43.0</v>
      </c>
      <c r="KF19" s="89"/>
      <c r="KG19" s="79">
        <v>137.0</v>
      </c>
      <c r="KH19" s="238">
        <v>33.0</v>
      </c>
      <c r="KI19" s="238">
        <v>117.0</v>
      </c>
      <c r="KJ19" s="238">
        <v>6.2</v>
      </c>
      <c r="KK19" s="79"/>
      <c r="KL19" s="79">
        <v>1.0</v>
      </c>
      <c r="KM19" s="79">
        <v>52.0</v>
      </c>
      <c r="KN19" s="79">
        <v>52.0</v>
      </c>
      <c r="KO19" s="79">
        <v>137.0</v>
      </c>
      <c r="KP19" s="235">
        <v>33.0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48.0</v>
      </c>
      <c r="KW19" s="89"/>
      <c r="KX19" s="81">
        <v>131.0</v>
      </c>
      <c r="KY19" s="81">
        <v>33.0</v>
      </c>
      <c r="KZ19" s="81">
        <v>245.0</v>
      </c>
      <c r="LA19" s="81">
        <v>12.0</v>
      </c>
      <c r="LB19" s="81">
        <v>0.0</v>
      </c>
      <c r="LC19" s="81">
        <v>3.0</v>
      </c>
      <c r="LD19" s="81">
        <v>49.0</v>
      </c>
      <c r="LE19" s="81">
        <v>48.0</v>
      </c>
      <c r="LF19" s="81">
        <v>131.0</v>
      </c>
      <c r="LG19" s="81">
        <v>33.0</v>
      </c>
      <c r="LH19" s="81">
        <v>227.0</v>
      </c>
      <c r="LI19" s="81">
        <v>11.1</v>
      </c>
      <c r="LJ19" s="81">
        <v>0.0</v>
      </c>
      <c r="LK19" s="81">
        <v>5.0</v>
      </c>
      <c r="LL19" s="81">
        <v>47.0</v>
      </c>
      <c r="LM19" s="81">
        <v>47.0</v>
      </c>
      <c r="LN19" s="89"/>
      <c r="LO19" s="121">
        <v>334.0</v>
      </c>
      <c r="LP19" s="82">
        <v>264.0</v>
      </c>
      <c r="LQ19" s="82">
        <v>146.0</v>
      </c>
      <c r="LR19" s="121">
        <v>69.0</v>
      </c>
      <c r="LS19" s="82">
        <v>335.0</v>
      </c>
      <c r="LT19" s="121">
        <v>50.0</v>
      </c>
      <c r="LU19" s="121">
        <v>7.1</v>
      </c>
      <c r="LV19" s="121">
        <v>140.0</v>
      </c>
      <c r="LW19" s="121">
        <v>93.0</v>
      </c>
      <c r="LX19" s="121">
        <v>52.0</v>
      </c>
      <c r="LY19" s="121">
        <v>49.0</v>
      </c>
      <c r="LZ19" s="121">
        <v>12.0</v>
      </c>
      <c r="MA19" s="121">
        <v>96.0</v>
      </c>
      <c r="MB19" s="121">
        <v>6.2</v>
      </c>
      <c r="MC19" s="121">
        <v>145.0</v>
      </c>
      <c r="MD19" s="121">
        <v>171.0</v>
      </c>
      <c r="ME19" s="121">
        <v>69.0</v>
      </c>
      <c r="MF19" s="121">
        <v>57.0</v>
      </c>
      <c r="MG19" s="121">
        <v>14.0</v>
      </c>
      <c r="MH19" s="83">
        <v>0.0</v>
      </c>
      <c r="MI19" s="83">
        <v>0.0</v>
      </c>
      <c r="MJ19" s="83">
        <v>121.0</v>
      </c>
      <c r="MK19" s="83">
        <v>0.0</v>
      </c>
      <c r="ML19" s="83">
        <v>44.0</v>
      </c>
      <c r="MM19" s="83">
        <v>43.0</v>
      </c>
      <c r="MN19" s="83">
        <v>5.0</v>
      </c>
      <c r="MO19" s="86"/>
      <c r="MP19" s="87"/>
      <c r="MQ19" s="87"/>
      <c r="MR19" s="87"/>
      <c r="MS19" s="87"/>
      <c r="MT19" s="121">
        <v>7.2</v>
      </c>
      <c r="MU19" s="121">
        <v>3.2</v>
      </c>
      <c r="MV19" s="121">
        <v>119.0</v>
      </c>
      <c r="MW19" s="121">
        <v>36.0</v>
      </c>
      <c r="MX19" s="121">
        <v>42.0</v>
      </c>
      <c r="MY19" s="88" t="s">
        <v>96</v>
      </c>
      <c r="MZ19" s="83">
        <v>2.0</v>
      </c>
      <c r="NA19" s="87"/>
      <c r="NB19" s="121">
        <v>105.0</v>
      </c>
      <c r="NC19" s="121">
        <v>4.6</v>
      </c>
      <c r="ND19" s="121">
        <v>189.0</v>
      </c>
      <c r="NE19" s="121">
        <v>35.0</v>
      </c>
      <c r="NF19" s="121">
        <v>44.0</v>
      </c>
      <c r="NG19" s="121">
        <v>44.0</v>
      </c>
      <c r="NH19" s="120">
        <v>7.0</v>
      </c>
      <c r="NI19" s="87"/>
      <c r="NJ19" s="83">
        <v>0.0</v>
      </c>
      <c r="NK19" s="83">
        <v>0.0</v>
      </c>
      <c r="NL19" s="83">
        <v>0.0</v>
      </c>
      <c r="NM19" s="83">
        <v>35.0</v>
      </c>
      <c r="NN19" s="83">
        <v>47.0</v>
      </c>
      <c r="NO19" s="83">
        <v>51.0</v>
      </c>
      <c r="NP19" s="83">
        <v>2.0</v>
      </c>
    </row>
    <row r="20" ht="14.25" customHeight="1">
      <c r="A20" s="49">
        <v>0.291666666666667</v>
      </c>
      <c r="B20" s="50"/>
      <c r="C20" s="51">
        <v>50.18</v>
      </c>
      <c r="D20" s="52">
        <v>335.0</v>
      </c>
      <c r="E20" s="53">
        <v>133.0</v>
      </c>
      <c r="F20" s="53">
        <v>107.0</v>
      </c>
      <c r="G20" s="53">
        <v>23.1</v>
      </c>
      <c r="H20" s="54"/>
      <c r="I20" s="53">
        <v>6.0</v>
      </c>
      <c r="J20" s="53">
        <v>48.0</v>
      </c>
      <c r="K20" s="53">
        <v>47.0</v>
      </c>
      <c r="L20" s="53">
        <v>138.0</v>
      </c>
      <c r="M20" s="53">
        <v>64.0</v>
      </c>
      <c r="N20" s="53">
        <v>15.4</v>
      </c>
      <c r="O20" s="54"/>
      <c r="P20" s="53">
        <v>6.0</v>
      </c>
      <c r="Q20" s="53">
        <v>57.0</v>
      </c>
      <c r="R20" s="53">
        <v>51.0</v>
      </c>
      <c r="S20" s="53">
        <v>338.5</v>
      </c>
      <c r="T20" s="53">
        <v>334.6</v>
      </c>
      <c r="U20" s="53">
        <v>191.8</v>
      </c>
      <c r="V20" s="54"/>
      <c r="W20" s="53">
        <v>334.7</v>
      </c>
      <c r="X20" s="53">
        <v>260.8</v>
      </c>
      <c r="Y20" s="53">
        <v>148.7</v>
      </c>
      <c r="Z20" s="54"/>
      <c r="AA20" s="53">
        <v>338.3</v>
      </c>
      <c r="AB20" s="53">
        <v>415.3</v>
      </c>
      <c r="AC20" s="53">
        <v>233.7</v>
      </c>
      <c r="AD20" s="54"/>
      <c r="AE20" s="53">
        <v>388.2</v>
      </c>
      <c r="AF20" s="53">
        <v>379.5</v>
      </c>
      <c r="AG20" s="53">
        <v>211.6</v>
      </c>
      <c r="AH20" s="54"/>
      <c r="AI20" s="53">
        <v>345.5</v>
      </c>
      <c r="AJ20" s="53">
        <v>438.9</v>
      </c>
      <c r="AK20" s="53">
        <v>273.2</v>
      </c>
      <c r="AL20" s="54"/>
      <c r="AM20" s="53">
        <v>336.4</v>
      </c>
      <c r="AN20" s="53">
        <v>480.1</v>
      </c>
      <c r="AO20" s="53">
        <v>261.1</v>
      </c>
      <c r="AP20" s="54"/>
      <c r="AQ20" s="182">
        <f t="shared" ref="AQ20:AS20" si="19">E20</f>
        <v>133</v>
      </c>
      <c r="AR20" s="54">
        <f t="shared" si="19"/>
        <v>107</v>
      </c>
      <c r="AS20" s="56">
        <f t="shared" si="19"/>
        <v>23.1</v>
      </c>
      <c r="AT20" s="54"/>
      <c r="AU20" s="54">
        <f t="shared" ref="AU20:AW20" si="20">L20</f>
        <v>138</v>
      </c>
      <c r="AV20" s="54">
        <f t="shared" si="20"/>
        <v>64</v>
      </c>
      <c r="AW20" s="54">
        <f t="shared" si="20"/>
        <v>15.4</v>
      </c>
      <c r="AX20" s="54"/>
      <c r="AY20" s="182">
        <f t="shared" si="21"/>
        <v>133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58.0</v>
      </c>
      <c r="BL20" s="89"/>
      <c r="BM20" s="287">
        <v>339.0</v>
      </c>
      <c r="BN20" s="287">
        <v>144.0</v>
      </c>
      <c r="BO20" s="287">
        <v>256.0</v>
      </c>
      <c r="BP20" s="287">
        <v>12.8</v>
      </c>
      <c r="BQ20" s="288"/>
      <c r="BR20" s="287">
        <v>6.0</v>
      </c>
      <c r="BS20" s="287">
        <v>56.0</v>
      </c>
      <c r="BT20" s="287">
        <v>51.0</v>
      </c>
      <c r="BU20" s="288">
        <f t="shared" si="6"/>
        <v>339</v>
      </c>
      <c r="BV20" s="287">
        <v>353.0</v>
      </c>
      <c r="BW20" s="287">
        <v>205.0</v>
      </c>
      <c r="BX20" s="287">
        <v>27.0</v>
      </c>
      <c r="BY20" s="287">
        <v>332.0</v>
      </c>
      <c r="BZ20" s="287">
        <v>377.0</v>
      </c>
      <c r="CA20" s="287">
        <v>208.0</v>
      </c>
      <c r="CB20" s="287">
        <v>24.0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336.0</v>
      </c>
      <c r="CH20" s="287">
        <v>462.0</v>
      </c>
      <c r="CI20" s="287">
        <v>255.0</v>
      </c>
      <c r="CJ20" s="287">
        <v>12.0</v>
      </c>
      <c r="CK20" s="287">
        <v>349.0</v>
      </c>
      <c r="CL20" s="287">
        <v>261.0</v>
      </c>
      <c r="CM20" s="287">
        <v>144.0</v>
      </c>
      <c r="CN20" s="287">
        <v>5.0</v>
      </c>
      <c r="CO20" s="287">
        <v>329.0</v>
      </c>
      <c r="CP20" s="287">
        <v>273.0</v>
      </c>
      <c r="CQ20" s="287">
        <v>134.0</v>
      </c>
      <c r="CR20" s="287">
        <v>3.0</v>
      </c>
      <c r="CS20" s="287">
        <v>332.0</v>
      </c>
      <c r="CT20" s="287">
        <v>259.0</v>
      </c>
      <c r="CU20" s="287">
        <v>162.0</v>
      </c>
      <c r="CV20" s="287">
        <v>72.0</v>
      </c>
      <c r="CW20" s="287">
        <v>336.0</v>
      </c>
      <c r="CX20" s="287">
        <v>228.0</v>
      </c>
      <c r="CY20" s="287">
        <v>112.0</v>
      </c>
      <c r="CZ20" s="287">
        <v>62.0</v>
      </c>
      <c r="DA20" s="287">
        <v>322.0</v>
      </c>
      <c r="DB20" s="287">
        <v>233.0</v>
      </c>
      <c r="DC20" s="287">
        <v>116.0</v>
      </c>
      <c r="DD20" s="287">
        <v>55.0</v>
      </c>
      <c r="DE20" s="288">
        <f t="shared" si="7"/>
        <v>144</v>
      </c>
      <c r="DF20" s="287">
        <v>34.0</v>
      </c>
      <c r="DG20" s="288">
        <f t="shared" ref="DG20:DH20" si="22">BO20</f>
        <v>256</v>
      </c>
      <c r="DH20" s="288">
        <f t="shared" si="22"/>
        <v>12.8</v>
      </c>
      <c r="DI20" s="288"/>
      <c r="DJ20" s="287">
        <v>7.0</v>
      </c>
      <c r="DK20" s="287">
        <v>58.0</v>
      </c>
      <c r="DL20" s="287">
        <v>52.0</v>
      </c>
      <c r="DM20" s="89"/>
      <c r="DN20" s="61">
        <v>337.0</v>
      </c>
      <c r="DO20" s="61">
        <v>140.0</v>
      </c>
      <c r="DP20" s="61">
        <v>37.44</v>
      </c>
      <c r="DQ20" s="61">
        <v>21.26</v>
      </c>
      <c r="DR20" s="61">
        <v>3.85</v>
      </c>
      <c r="DS20" s="61">
        <v>8.0</v>
      </c>
      <c r="DT20" s="61">
        <v>42.0</v>
      </c>
      <c r="DU20" s="61">
        <v>44.3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338.0</v>
      </c>
      <c r="EF20" s="226">
        <v>136.0</v>
      </c>
      <c r="EG20" s="226">
        <v>62.0</v>
      </c>
      <c r="EH20" s="226">
        <v>2.6</v>
      </c>
      <c r="EI20" s="64"/>
      <c r="EJ20" s="226">
        <v>9.0</v>
      </c>
      <c r="EK20" s="226">
        <v>44.0</v>
      </c>
      <c r="EL20" s="226">
        <v>47.0</v>
      </c>
      <c r="EM20" s="226">
        <v>136.0</v>
      </c>
      <c r="EN20" s="226">
        <v>59.0</v>
      </c>
      <c r="EO20" s="226">
        <v>2.6</v>
      </c>
      <c r="EP20" s="64"/>
      <c r="EQ20" s="226">
        <v>9.0</v>
      </c>
      <c r="ER20" s="226">
        <v>45.0</v>
      </c>
      <c r="ES20" s="226">
        <v>47.0</v>
      </c>
      <c r="ET20" s="226">
        <v>337.0</v>
      </c>
      <c r="EU20" s="226">
        <v>0.0</v>
      </c>
      <c r="EV20" s="226">
        <v>0.0</v>
      </c>
      <c r="EW20" s="226">
        <v>0.0</v>
      </c>
      <c r="EX20" s="226">
        <v>336.0</v>
      </c>
      <c r="EY20" s="226">
        <v>276.0</v>
      </c>
      <c r="EZ20" s="226">
        <v>158.8</v>
      </c>
      <c r="FA20" s="226">
        <v>5.7</v>
      </c>
      <c r="FB20" s="226">
        <v>336.0</v>
      </c>
      <c r="FC20" s="226">
        <v>274.0</v>
      </c>
      <c r="FD20" s="226">
        <v>158.3</v>
      </c>
      <c r="FE20" s="226">
        <v>6.6</v>
      </c>
      <c r="FF20" s="226">
        <v>336.0</v>
      </c>
      <c r="FG20" s="226">
        <v>0.0</v>
      </c>
      <c r="FH20" s="226">
        <v>0.0</v>
      </c>
      <c r="FI20" s="226">
        <v>0.0</v>
      </c>
      <c r="FJ20" s="226">
        <v>338.0</v>
      </c>
      <c r="FK20" s="226">
        <v>266.0</v>
      </c>
      <c r="FL20" s="226">
        <v>150.7</v>
      </c>
      <c r="FM20" s="64"/>
      <c r="FN20" s="226">
        <v>338.0</v>
      </c>
      <c r="FO20" s="226">
        <v>279.0</v>
      </c>
      <c r="FP20" s="226">
        <v>150.8</v>
      </c>
      <c r="FQ20" s="226">
        <v>17.0</v>
      </c>
      <c r="FR20" s="226">
        <v>136.0</v>
      </c>
      <c r="FS20" s="64"/>
      <c r="FT20" s="226">
        <v>14.41</v>
      </c>
      <c r="FU20" s="64"/>
      <c r="FV20" s="226">
        <v>136.0</v>
      </c>
      <c r="FW20" s="64"/>
      <c r="FX20" s="64"/>
      <c r="FY20" s="64"/>
      <c r="FZ20" s="89"/>
      <c r="GA20" s="93">
        <v>337.0</v>
      </c>
      <c r="GB20" s="94">
        <v>438.15</v>
      </c>
      <c r="GC20" s="94">
        <v>268.94</v>
      </c>
      <c r="GD20" s="94">
        <v>23.7</v>
      </c>
      <c r="GE20" s="94">
        <v>337.0</v>
      </c>
      <c r="GF20" s="94">
        <v>464.53</v>
      </c>
      <c r="GG20" s="94">
        <v>266.77</v>
      </c>
      <c r="GH20" s="94">
        <v>28.14</v>
      </c>
      <c r="GI20" s="94">
        <v>337.0</v>
      </c>
      <c r="GJ20" s="94">
        <v>268.17</v>
      </c>
      <c r="GK20" s="94">
        <v>-151.27</v>
      </c>
      <c r="GL20" s="94">
        <v>-22.61</v>
      </c>
      <c r="GM20" s="94">
        <v>337.0</v>
      </c>
      <c r="GN20" s="94">
        <v>245.45</v>
      </c>
      <c r="GO20" s="94">
        <v>-150.6</v>
      </c>
      <c r="GP20" s="94">
        <v>-31.16</v>
      </c>
      <c r="GQ20" s="94">
        <v>338.0</v>
      </c>
      <c r="GR20" s="94">
        <v>185.81</v>
      </c>
      <c r="GS20" s="94">
        <v>-117.01</v>
      </c>
      <c r="GT20" s="94">
        <v>0.0</v>
      </c>
      <c r="GU20" s="94">
        <v>337.0</v>
      </c>
      <c r="GV20" s="94">
        <v>204.57</v>
      </c>
      <c r="GW20" s="94">
        <v>-116.34</v>
      </c>
      <c r="GX20" s="94">
        <v>0.0</v>
      </c>
      <c r="GY20" s="89"/>
      <c r="GZ20" s="98" t="s">
        <v>91</v>
      </c>
      <c r="HA20" s="98" t="s">
        <v>92</v>
      </c>
      <c r="HB20" s="98">
        <v>86.0</v>
      </c>
      <c r="HC20" s="98">
        <v>4.3</v>
      </c>
      <c r="HD20" s="98">
        <v>1.72</v>
      </c>
      <c r="HE20" s="98">
        <v>8.0</v>
      </c>
      <c r="HF20" s="98">
        <v>60.0</v>
      </c>
      <c r="HG20" s="98">
        <v>58.0</v>
      </c>
      <c r="HH20" s="98" t="s">
        <v>91</v>
      </c>
      <c r="HI20" s="98" t="s">
        <v>92</v>
      </c>
      <c r="HJ20" s="98">
        <v>130.0</v>
      </c>
      <c r="HK20" s="98">
        <v>6.5</v>
      </c>
      <c r="HL20" s="98">
        <v>2.6</v>
      </c>
      <c r="HM20" s="98">
        <v>5.0</v>
      </c>
      <c r="HN20" s="98">
        <v>58.0</v>
      </c>
      <c r="HO20" s="98">
        <v>58.0</v>
      </c>
      <c r="HP20" s="98" t="s">
        <v>91</v>
      </c>
      <c r="HQ20" s="98" t="s">
        <v>92</v>
      </c>
      <c r="HR20" s="98">
        <v>304.0</v>
      </c>
      <c r="HS20" s="98">
        <v>15.2</v>
      </c>
      <c r="HT20" s="98">
        <v>7.6</v>
      </c>
      <c r="HU20" s="98">
        <v>7.0</v>
      </c>
      <c r="HV20" s="98">
        <v>60.0</v>
      </c>
      <c r="HW20" s="98">
        <v>60.0</v>
      </c>
      <c r="HX20" s="89"/>
      <c r="HY20" s="147">
        <v>135.0</v>
      </c>
      <c r="HZ20" s="147">
        <v>33.0</v>
      </c>
      <c r="IA20" s="147">
        <v>128.0</v>
      </c>
      <c r="IB20" s="147">
        <v>6.4</v>
      </c>
      <c r="IC20" s="148"/>
      <c r="ID20" s="147">
        <v>2.0</v>
      </c>
      <c r="IE20" s="147">
        <v>58.0</v>
      </c>
      <c r="IF20" s="147">
        <v>40.0</v>
      </c>
      <c r="IG20" s="89"/>
      <c r="IH20" s="74">
        <v>138.0</v>
      </c>
      <c r="II20" s="74">
        <v>33.9</v>
      </c>
      <c r="IJ20" s="74">
        <v>64.0</v>
      </c>
      <c r="IK20" s="74">
        <v>3.3</v>
      </c>
      <c r="IL20" s="74">
        <v>3.5</v>
      </c>
      <c r="IM20" s="74">
        <v>6.0</v>
      </c>
      <c r="IN20" s="74">
        <v>50.0</v>
      </c>
      <c r="IO20" s="74">
        <v>48.0</v>
      </c>
      <c r="IP20" s="74">
        <v>138.0</v>
      </c>
      <c r="IQ20" s="74">
        <v>33.3</v>
      </c>
      <c r="IR20" s="74">
        <v>135.0</v>
      </c>
      <c r="IS20" s="74">
        <v>6.7</v>
      </c>
      <c r="IT20" s="74">
        <v>7.5</v>
      </c>
      <c r="IU20" s="74">
        <v>12.0</v>
      </c>
      <c r="IV20" s="74">
        <v>52.0</v>
      </c>
      <c r="IW20" s="74">
        <v>51.0</v>
      </c>
      <c r="IX20" s="89"/>
      <c r="IY20" s="149">
        <v>139.29</v>
      </c>
      <c r="IZ20" s="149">
        <v>34.45</v>
      </c>
      <c r="JA20" s="149">
        <v>430.22</v>
      </c>
      <c r="JB20" s="149">
        <v>21.51</v>
      </c>
      <c r="JC20" s="149">
        <v>5.0</v>
      </c>
      <c r="JD20" s="149">
        <v>3.0</v>
      </c>
      <c r="JE20" s="149">
        <v>58.4</v>
      </c>
      <c r="JF20" s="149">
        <v>42.49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136.0</v>
      </c>
      <c r="JQ20" s="78">
        <v>32.0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37.0</v>
      </c>
      <c r="JW20" s="78">
        <v>37.0</v>
      </c>
      <c r="JX20" s="78">
        <v>136.0</v>
      </c>
      <c r="JY20" s="78">
        <v>33.9</v>
      </c>
      <c r="JZ20" s="78">
        <v>145.0</v>
      </c>
      <c r="KA20" s="78">
        <v>8.0</v>
      </c>
      <c r="KB20" s="78">
        <v>2.8</v>
      </c>
      <c r="KC20" s="78">
        <v>2.0</v>
      </c>
      <c r="KD20" s="78">
        <v>44.0</v>
      </c>
      <c r="KE20" s="78">
        <v>44.0</v>
      </c>
      <c r="KF20" s="89"/>
      <c r="KG20" s="79">
        <v>138.0</v>
      </c>
      <c r="KH20" s="238">
        <v>33.0</v>
      </c>
      <c r="KI20" s="238">
        <v>12.0</v>
      </c>
      <c r="KJ20" s="238">
        <v>0.6</v>
      </c>
      <c r="KK20" s="79"/>
      <c r="KL20" s="79">
        <v>1.0</v>
      </c>
      <c r="KM20" s="79">
        <v>52.0</v>
      </c>
      <c r="KN20" s="79">
        <v>52.0</v>
      </c>
      <c r="KO20" s="79">
        <v>138.0</v>
      </c>
      <c r="KP20" s="235">
        <v>33.0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48.0</v>
      </c>
      <c r="KW20" s="89"/>
      <c r="KX20" s="81">
        <v>130.0</v>
      </c>
      <c r="KY20" s="81">
        <v>33.0</v>
      </c>
      <c r="KZ20" s="81">
        <v>308.0</v>
      </c>
      <c r="LA20" s="81">
        <v>15.1</v>
      </c>
      <c r="LB20" s="81">
        <v>0.0</v>
      </c>
      <c r="LC20" s="81">
        <v>3.0</v>
      </c>
      <c r="LD20" s="81">
        <v>48.0</v>
      </c>
      <c r="LE20" s="81">
        <v>48.0</v>
      </c>
      <c r="LF20" s="81">
        <v>130.0</v>
      </c>
      <c r="LG20" s="81">
        <v>33.0</v>
      </c>
      <c r="LH20" s="81">
        <v>163.0</v>
      </c>
      <c r="LI20" s="81">
        <v>8.0</v>
      </c>
      <c r="LJ20" s="81">
        <v>0.0</v>
      </c>
      <c r="LK20" s="81">
        <v>5.0</v>
      </c>
      <c r="LL20" s="81">
        <v>48.0</v>
      </c>
      <c r="LM20" s="81">
        <v>49.0</v>
      </c>
      <c r="LN20" s="89"/>
      <c r="LO20" s="82">
        <v>335.0</v>
      </c>
      <c r="LP20" s="82">
        <v>289.0</v>
      </c>
      <c r="LQ20" s="82">
        <v>160.0</v>
      </c>
      <c r="LR20" s="82">
        <v>68.0</v>
      </c>
      <c r="LS20" s="82">
        <v>334.0</v>
      </c>
      <c r="LT20" s="121">
        <v>47.0</v>
      </c>
      <c r="LU20" s="121">
        <v>5.7</v>
      </c>
      <c r="LV20" s="121">
        <v>140.0</v>
      </c>
      <c r="LW20" s="121">
        <v>88.0</v>
      </c>
      <c r="LX20" s="121">
        <v>51.0</v>
      </c>
      <c r="LY20" s="121">
        <v>49.0</v>
      </c>
      <c r="LZ20" s="121">
        <v>12.0</v>
      </c>
      <c r="MA20" s="121">
        <v>47.0</v>
      </c>
      <c r="MB20" s="121">
        <v>1.9</v>
      </c>
      <c r="MC20" s="121">
        <v>144.0</v>
      </c>
      <c r="MD20" s="121">
        <v>201.0</v>
      </c>
      <c r="ME20" s="121">
        <v>72.0</v>
      </c>
      <c r="MF20" s="121">
        <v>57.0</v>
      </c>
      <c r="MG20" s="121">
        <v>14.0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44.0</v>
      </c>
      <c r="MM20" s="83">
        <v>43.0</v>
      </c>
      <c r="MN20" s="83">
        <v>5.0</v>
      </c>
      <c r="MO20" s="86"/>
      <c r="MP20" s="87"/>
      <c r="MQ20" s="87"/>
      <c r="MR20" s="87"/>
      <c r="MS20" s="87"/>
      <c r="MT20" s="121">
        <v>15.8</v>
      </c>
      <c r="MU20" s="121">
        <v>5.2</v>
      </c>
      <c r="MV20" s="121">
        <v>272.0</v>
      </c>
      <c r="MW20" s="121">
        <v>36.0</v>
      </c>
      <c r="MX20" s="121">
        <v>42.0</v>
      </c>
      <c r="MY20" s="88" t="s">
        <v>96</v>
      </c>
      <c r="MZ20" s="83">
        <v>2.0</v>
      </c>
      <c r="NA20" s="87"/>
      <c r="NB20" s="121">
        <v>5.4</v>
      </c>
      <c r="NC20" s="121">
        <v>1.8</v>
      </c>
      <c r="ND20" s="121">
        <v>95.0</v>
      </c>
      <c r="NE20" s="121">
        <v>35.0</v>
      </c>
      <c r="NF20" s="121">
        <v>44.0</v>
      </c>
      <c r="NG20" s="121">
        <v>44.0</v>
      </c>
      <c r="NH20" s="120">
        <v>7.0</v>
      </c>
      <c r="NI20" s="88"/>
      <c r="NJ20" s="83">
        <v>0.0</v>
      </c>
      <c r="NK20" s="83">
        <v>0.0</v>
      </c>
      <c r="NL20" s="83">
        <v>0.0</v>
      </c>
      <c r="NM20" s="83">
        <v>35.0</v>
      </c>
      <c r="NN20" s="83">
        <v>47.0</v>
      </c>
      <c r="NO20" s="83">
        <v>51.0</v>
      </c>
      <c r="NP20" s="83">
        <v>2.0</v>
      </c>
    </row>
    <row r="21" ht="14.25" customHeight="1">
      <c r="A21" s="49">
        <v>0.333333333333334</v>
      </c>
      <c r="B21" s="50"/>
      <c r="C21" s="51">
        <v>50.08</v>
      </c>
      <c r="D21" s="52">
        <v>338.0</v>
      </c>
      <c r="E21" s="53">
        <v>133.0</v>
      </c>
      <c r="F21" s="53">
        <v>68.0</v>
      </c>
      <c r="G21" s="53">
        <v>14.7</v>
      </c>
      <c r="H21" s="54"/>
      <c r="I21" s="53">
        <v>6.0</v>
      </c>
      <c r="J21" s="53">
        <v>49.0</v>
      </c>
      <c r="K21" s="53">
        <v>48.0</v>
      </c>
      <c r="L21" s="53">
        <v>138.0</v>
      </c>
      <c r="M21" s="53">
        <v>50.0</v>
      </c>
      <c r="N21" s="53">
        <v>11.8</v>
      </c>
      <c r="O21" s="54"/>
      <c r="P21" s="53">
        <v>6.0</v>
      </c>
      <c r="Q21" s="53">
        <v>57.0</v>
      </c>
      <c r="R21" s="53">
        <v>51.0</v>
      </c>
      <c r="S21" s="53">
        <v>339.7</v>
      </c>
      <c r="T21" s="53">
        <v>330.3</v>
      </c>
      <c r="U21" s="53">
        <v>190.5</v>
      </c>
      <c r="V21" s="54"/>
      <c r="W21" s="53">
        <v>334.9</v>
      </c>
      <c r="X21" s="53">
        <v>273.4</v>
      </c>
      <c r="Y21" s="53">
        <v>137.8</v>
      </c>
      <c r="Z21" s="54"/>
      <c r="AA21" s="53">
        <v>339.6</v>
      </c>
      <c r="AB21" s="53">
        <v>417.4</v>
      </c>
      <c r="AC21" s="53">
        <v>238.6</v>
      </c>
      <c r="AD21" s="54"/>
      <c r="AE21" s="53">
        <v>339.5</v>
      </c>
      <c r="AF21" s="53">
        <v>383.4</v>
      </c>
      <c r="AG21" s="53">
        <v>216.5</v>
      </c>
      <c r="AH21" s="54"/>
      <c r="AI21" s="53">
        <v>339.3</v>
      </c>
      <c r="AJ21" s="53">
        <v>449.2</v>
      </c>
      <c r="AK21" s="53">
        <v>261.3</v>
      </c>
      <c r="AL21" s="54"/>
      <c r="AM21" s="53">
        <v>337.5</v>
      </c>
      <c r="AN21" s="53">
        <v>449.4</v>
      </c>
      <c r="AO21" s="53">
        <v>251.7</v>
      </c>
      <c r="AP21" s="54"/>
      <c r="AQ21" s="182">
        <f t="shared" ref="AQ21:AS21" si="23">E21</f>
        <v>133</v>
      </c>
      <c r="AR21" s="54">
        <f t="shared" si="23"/>
        <v>68</v>
      </c>
      <c r="AS21" s="56">
        <f t="shared" si="23"/>
        <v>14.7</v>
      </c>
      <c r="AT21" s="54"/>
      <c r="AU21" s="54">
        <f t="shared" ref="AU21:AW21" si="24">L21</f>
        <v>138</v>
      </c>
      <c r="AV21" s="54">
        <f t="shared" si="24"/>
        <v>50</v>
      </c>
      <c r="AW21" s="54">
        <f t="shared" si="24"/>
        <v>11.8</v>
      </c>
      <c r="AX21" s="54"/>
      <c r="AY21" s="182">
        <f t="shared" si="21"/>
        <v>133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85.0</v>
      </c>
      <c r="BK21" s="53">
        <v>56.0</v>
      </c>
      <c r="BL21" s="89"/>
      <c r="BM21" s="287">
        <v>339.0</v>
      </c>
      <c r="BN21" s="287">
        <v>143.0</v>
      </c>
      <c r="BO21" s="287">
        <v>282.0</v>
      </c>
      <c r="BP21" s="287">
        <v>14.1</v>
      </c>
      <c r="BQ21" s="288"/>
      <c r="BR21" s="287">
        <v>6.0</v>
      </c>
      <c r="BS21" s="287">
        <v>56.0</v>
      </c>
      <c r="BT21" s="287">
        <v>56.0</v>
      </c>
      <c r="BU21" s="288">
        <f t="shared" si="6"/>
        <v>339</v>
      </c>
      <c r="BV21" s="287">
        <v>352.0</v>
      </c>
      <c r="BW21" s="287">
        <v>205.0</v>
      </c>
      <c r="BX21" s="287">
        <v>21.0</v>
      </c>
      <c r="BY21" s="287">
        <v>332.0</v>
      </c>
      <c r="BZ21" s="287">
        <v>377.0</v>
      </c>
      <c r="CA21" s="287">
        <v>208.0</v>
      </c>
      <c r="CB21" s="287">
        <v>17.0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335.0</v>
      </c>
      <c r="CH21" s="287">
        <v>483.0</v>
      </c>
      <c r="CI21" s="287">
        <v>266.0</v>
      </c>
      <c r="CJ21" s="287">
        <v>8.0</v>
      </c>
      <c r="CK21" s="287">
        <v>344.0</v>
      </c>
      <c r="CL21" s="287">
        <v>136.0</v>
      </c>
      <c r="CM21" s="287">
        <v>89.0</v>
      </c>
      <c r="CN21" s="287">
        <v>6.0</v>
      </c>
      <c r="CO21" s="287">
        <v>329.0</v>
      </c>
      <c r="CP21" s="287">
        <v>280.0</v>
      </c>
      <c r="CQ21" s="287">
        <v>137.0</v>
      </c>
      <c r="CR21" s="287">
        <v>3.0</v>
      </c>
      <c r="CS21" s="287">
        <v>332.0</v>
      </c>
      <c r="CT21" s="287">
        <v>270.0</v>
      </c>
      <c r="CU21" s="287">
        <v>163.0</v>
      </c>
      <c r="CV21" s="287">
        <v>84.0</v>
      </c>
      <c r="CW21" s="287">
        <v>335.0</v>
      </c>
      <c r="CX21" s="287">
        <v>228.0</v>
      </c>
      <c r="CY21" s="287">
        <v>107.0</v>
      </c>
      <c r="CZ21" s="287">
        <v>65.0</v>
      </c>
      <c r="DA21" s="287">
        <v>321.0</v>
      </c>
      <c r="DB21" s="287">
        <v>232.0</v>
      </c>
      <c r="DC21" s="287">
        <v>109.0</v>
      </c>
      <c r="DD21" s="287">
        <v>62.0</v>
      </c>
      <c r="DE21" s="288">
        <f t="shared" si="7"/>
        <v>143</v>
      </c>
      <c r="DF21" s="287">
        <v>34.0</v>
      </c>
      <c r="DG21" s="288">
        <f t="shared" ref="DG21:DH21" si="25">BO21</f>
        <v>282</v>
      </c>
      <c r="DH21" s="288">
        <f t="shared" si="25"/>
        <v>14.1</v>
      </c>
      <c r="DI21" s="288"/>
      <c r="DJ21" s="287">
        <v>7.0</v>
      </c>
      <c r="DK21" s="287">
        <v>61.0</v>
      </c>
      <c r="DL21" s="287">
        <v>52.0</v>
      </c>
      <c r="DM21" s="89"/>
      <c r="DN21" s="61">
        <v>336.0</v>
      </c>
      <c r="DO21" s="61">
        <v>139.0</v>
      </c>
      <c r="DP21" s="61">
        <v>43.33</v>
      </c>
      <c r="DQ21" s="61">
        <v>24.18</v>
      </c>
      <c r="DR21" s="61">
        <v>3.86</v>
      </c>
      <c r="DS21" s="61">
        <v>8.0</v>
      </c>
      <c r="DT21" s="61">
        <v>44.0</v>
      </c>
      <c r="DU21" s="61">
        <v>44.5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338.0</v>
      </c>
      <c r="EF21" s="226">
        <v>136.0</v>
      </c>
      <c r="EG21" s="226">
        <v>80.0</v>
      </c>
      <c r="EH21" s="226">
        <v>3.3</v>
      </c>
      <c r="EI21" s="64"/>
      <c r="EJ21" s="226">
        <v>9.0</v>
      </c>
      <c r="EK21" s="226">
        <v>45.0</v>
      </c>
      <c r="EL21" s="226">
        <v>47.0</v>
      </c>
      <c r="EM21" s="226">
        <v>136.0</v>
      </c>
      <c r="EN21" s="226">
        <v>58.0</v>
      </c>
      <c r="EO21" s="226">
        <v>2.5</v>
      </c>
      <c r="EP21" s="64"/>
      <c r="EQ21" s="226">
        <v>9.0</v>
      </c>
      <c r="ER21" s="226">
        <v>46.0</v>
      </c>
      <c r="ES21" s="226">
        <v>48.0</v>
      </c>
      <c r="ET21" s="226">
        <v>338.0</v>
      </c>
      <c r="EU21" s="226">
        <v>0.0</v>
      </c>
      <c r="EV21" s="226">
        <v>0.0</v>
      </c>
      <c r="EW21" s="226">
        <v>0.0</v>
      </c>
      <c r="EX21" s="226">
        <v>335.0</v>
      </c>
      <c r="EY21" s="226">
        <v>278.0</v>
      </c>
      <c r="EZ21" s="226">
        <v>159.6</v>
      </c>
      <c r="FA21" s="226">
        <v>7.4</v>
      </c>
      <c r="FB21" s="226">
        <v>336.0</v>
      </c>
      <c r="FC21" s="226">
        <v>278.0</v>
      </c>
      <c r="FD21" s="226">
        <v>159.1</v>
      </c>
      <c r="FE21" s="226">
        <v>8.4</v>
      </c>
      <c r="FF21" s="226">
        <v>335.0</v>
      </c>
      <c r="FG21" s="226">
        <v>0.0</v>
      </c>
      <c r="FH21" s="226">
        <v>0.0</v>
      </c>
      <c r="FI21" s="226">
        <v>0.0</v>
      </c>
      <c r="FJ21" s="226">
        <v>338.0</v>
      </c>
      <c r="FK21" s="226">
        <v>262.0</v>
      </c>
      <c r="FL21" s="226">
        <v>149.6</v>
      </c>
      <c r="FM21" s="64"/>
      <c r="FN21" s="226">
        <v>338.0</v>
      </c>
      <c r="FO21" s="226">
        <v>178.0</v>
      </c>
      <c r="FP21" s="226">
        <v>149.6</v>
      </c>
      <c r="FQ21" s="226">
        <v>80.0</v>
      </c>
      <c r="FR21" s="226">
        <v>136.0</v>
      </c>
      <c r="FS21" s="64"/>
      <c r="FT21" s="226">
        <v>17.51</v>
      </c>
      <c r="FU21" s="64"/>
      <c r="FV21" s="226">
        <v>136.0</v>
      </c>
      <c r="FW21" s="64"/>
      <c r="FX21" s="64"/>
      <c r="FY21" s="64"/>
      <c r="FZ21" s="89"/>
      <c r="GA21" s="160">
        <v>338.0</v>
      </c>
      <c r="GB21" s="160">
        <v>422.62</v>
      </c>
      <c r="GC21" s="160">
        <v>260.9</v>
      </c>
      <c r="GD21" s="160">
        <v>16.84</v>
      </c>
      <c r="GE21" s="160">
        <v>338.0</v>
      </c>
      <c r="GF21" s="160">
        <v>451.49</v>
      </c>
      <c r="GG21" s="160">
        <v>259.73</v>
      </c>
      <c r="GH21" s="160">
        <v>21.61</v>
      </c>
      <c r="GI21" s="160">
        <v>338.0</v>
      </c>
      <c r="GJ21" s="160">
        <v>265.09</v>
      </c>
      <c r="GK21" s="160">
        <v>-150.01</v>
      </c>
      <c r="GL21" s="160">
        <v>-21.86</v>
      </c>
      <c r="GM21" s="160">
        <v>338.0</v>
      </c>
      <c r="GN21" s="160">
        <v>242.52</v>
      </c>
      <c r="GO21" s="160">
        <v>-149.09</v>
      </c>
      <c r="GP21" s="160">
        <v>-30.49</v>
      </c>
      <c r="GQ21" s="160">
        <v>338.0</v>
      </c>
      <c r="GR21" s="160">
        <v>181.56</v>
      </c>
      <c r="GS21" s="160">
        <v>-113.66</v>
      </c>
      <c r="GT21" s="160">
        <v>7.54</v>
      </c>
      <c r="GU21" s="160">
        <v>338.0</v>
      </c>
      <c r="GV21" s="160">
        <v>197.98</v>
      </c>
      <c r="GW21" s="160">
        <v>-112.07</v>
      </c>
      <c r="GX21" s="160">
        <v>4.44</v>
      </c>
      <c r="GY21" s="89"/>
      <c r="GZ21" s="98" t="s">
        <v>91</v>
      </c>
      <c r="HA21" s="98" t="s">
        <v>92</v>
      </c>
      <c r="HB21" s="98">
        <v>94.0</v>
      </c>
      <c r="HC21" s="98">
        <v>4.7</v>
      </c>
      <c r="HD21" s="98">
        <v>1.88</v>
      </c>
      <c r="HE21" s="98">
        <v>8.0</v>
      </c>
      <c r="HF21" s="98">
        <v>60.0</v>
      </c>
      <c r="HG21" s="98">
        <v>58.0</v>
      </c>
      <c r="HH21" s="98" t="s">
        <v>91</v>
      </c>
      <c r="HI21" s="98" t="s">
        <v>92</v>
      </c>
      <c r="HJ21" s="98">
        <v>95.0</v>
      </c>
      <c r="HK21" s="98">
        <v>4.75</v>
      </c>
      <c r="HL21" s="98">
        <v>1.9</v>
      </c>
      <c r="HM21" s="98">
        <v>5.0</v>
      </c>
      <c r="HN21" s="98">
        <v>58.0</v>
      </c>
      <c r="HO21" s="98">
        <v>58.0</v>
      </c>
      <c r="HP21" s="98" t="s">
        <v>91</v>
      </c>
      <c r="HQ21" s="98" t="s">
        <v>92</v>
      </c>
      <c r="HR21" s="98">
        <v>195.0</v>
      </c>
      <c r="HS21" s="98">
        <v>9.75</v>
      </c>
      <c r="HT21" s="98">
        <v>4.875</v>
      </c>
      <c r="HU21" s="98">
        <v>7.0</v>
      </c>
      <c r="HV21" s="98">
        <v>60.0</v>
      </c>
      <c r="HW21" s="98">
        <v>60.0</v>
      </c>
      <c r="HX21" s="89"/>
      <c r="HY21" s="147">
        <v>134.0</v>
      </c>
      <c r="HZ21" s="147">
        <v>33.0</v>
      </c>
      <c r="IA21" s="147">
        <v>126.0</v>
      </c>
      <c r="IB21" s="147">
        <v>6.3</v>
      </c>
      <c r="IC21" s="148"/>
      <c r="ID21" s="147">
        <v>2.0</v>
      </c>
      <c r="IE21" s="147">
        <v>62.0</v>
      </c>
      <c r="IF21" s="147">
        <v>44.0</v>
      </c>
      <c r="IG21" s="89"/>
      <c r="IH21" s="74">
        <v>137.0</v>
      </c>
      <c r="II21" s="74">
        <v>33.7</v>
      </c>
      <c r="IJ21" s="74">
        <v>13.0</v>
      </c>
      <c r="IK21" s="74">
        <v>0.6</v>
      </c>
      <c r="IL21" s="74">
        <v>0.8</v>
      </c>
      <c r="IM21" s="74">
        <v>6.0</v>
      </c>
      <c r="IN21" s="74">
        <v>50.0</v>
      </c>
      <c r="IO21" s="74">
        <v>48.0</v>
      </c>
      <c r="IP21" s="74">
        <v>137.0</v>
      </c>
      <c r="IQ21" s="74">
        <v>33.0</v>
      </c>
      <c r="IR21" s="74">
        <v>194.0</v>
      </c>
      <c r="IS21" s="74">
        <v>9.8</v>
      </c>
      <c r="IT21" s="74">
        <v>11.0</v>
      </c>
      <c r="IU21" s="74">
        <v>12.0</v>
      </c>
      <c r="IV21" s="74">
        <v>52.0</v>
      </c>
      <c r="IW21" s="74">
        <v>51.0</v>
      </c>
      <c r="IX21" s="89"/>
      <c r="IY21" s="149">
        <v>139.03</v>
      </c>
      <c r="IZ21" s="149">
        <v>34.45</v>
      </c>
      <c r="JA21" s="149">
        <v>414.76</v>
      </c>
      <c r="JB21" s="149">
        <v>20.73</v>
      </c>
      <c r="JC21" s="149">
        <v>6.91</v>
      </c>
      <c r="JD21" s="149">
        <v>3.0</v>
      </c>
      <c r="JE21" s="149">
        <v>58.5</v>
      </c>
      <c r="JF21" s="149">
        <v>43.39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136.0</v>
      </c>
      <c r="JQ21" s="78">
        <v>32.0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38.0</v>
      </c>
      <c r="JW21" s="78">
        <v>38.0</v>
      </c>
      <c r="JX21" s="78">
        <v>136.0</v>
      </c>
      <c r="JY21" s="78">
        <v>34.1</v>
      </c>
      <c r="JZ21" s="78">
        <v>146.0</v>
      </c>
      <c r="KA21" s="78">
        <v>7.9</v>
      </c>
      <c r="KB21" s="78">
        <v>2.9</v>
      </c>
      <c r="KC21" s="78">
        <v>2.0</v>
      </c>
      <c r="KD21" s="78">
        <v>45.0</v>
      </c>
      <c r="KE21" s="78">
        <v>44.0</v>
      </c>
      <c r="KF21" s="89"/>
      <c r="KG21" s="79">
        <v>137.0</v>
      </c>
      <c r="KH21" s="238">
        <v>33.0</v>
      </c>
      <c r="KI21" s="238">
        <v>63.0</v>
      </c>
      <c r="KJ21" s="238">
        <v>3.4</v>
      </c>
      <c r="KK21" s="79"/>
      <c r="KL21" s="79">
        <v>1.0</v>
      </c>
      <c r="KM21" s="79">
        <v>46.0</v>
      </c>
      <c r="KN21" s="79">
        <v>46.0</v>
      </c>
      <c r="KO21" s="79">
        <v>138.0</v>
      </c>
      <c r="KP21" s="235">
        <v>33.0</v>
      </c>
      <c r="KQ21" s="235" t="s">
        <v>98</v>
      </c>
      <c r="KR21" s="235" t="s">
        <v>98</v>
      </c>
      <c r="KS21" s="79"/>
      <c r="KT21" s="79">
        <v>1.0</v>
      </c>
      <c r="KU21" s="79">
        <v>46.0</v>
      </c>
      <c r="KV21" s="79">
        <v>44.0</v>
      </c>
      <c r="KW21" s="89"/>
      <c r="KX21" s="81">
        <v>129.0</v>
      </c>
      <c r="KY21" s="81">
        <v>33.0</v>
      </c>
      <c r="KZ21" s="81">
        <v>259.0</v>
      </c>
      <c r="LA21" s="81">
        <v>12.7</v>
      </c>
      <c r="LB21" s="81">
        <v>0.0</v>
      </c>
      <c r="LC21" s="81">
        <v>3.0</v>
      </c>
      <c r="LD21" s="81">
        <v>48.0</v>
      </c>
      <c r="LE21" s="81">
        <v>48.0</v>
      </c>
      <c r="LF21" s="81">
        <v>129.0</v>
      </c>
      <c r="LG21" s="81">
        <v>33.0</v>
      </c>
      <c r="LH21" s="81">
        <v>184.0</v>
      </c>
      <c r="LI21" s="81">
        <v>9.0</v>
      </c>
      <c r="LJ21" s="81">
        <v>0.0</v>
      </c>
      <c r="LK21" s="81">
        <v>5.0</v>
      </c>
      <c r="LL21" s="81">
        <v>48.0</v>
      </c>
      <c r="LM21" s="81">
        <v>48.0</v>
      </c>
      <c r="LN21" s="89"/>
      <c r="LO21" s="82">
        <v>332.0</v>
      </c>
      <c r="LP21" s="82">
        <v>289.0</v>
      </c>
      <c r="LQ21" s="82">
        <v>141.0</v>
      </c>
      <c r="LR21" s="82">
        <v>68.0</v>
      </c>
      <c r="LS21" s="82">
        <v>335.0</v>
      </c>
      <c r="LT21" s="121">
        <v>46.0</v>
      </c>
      <c r="LU21" s="121">
        <v>7.5</v>
      </c>
      <c r="LV21" s="121">
        <v>140.0</v>
      </c>
      <c r="LW21" s="121">
        <v>85.0</v>
      </c>
      <c r="LX21" s="121">
        <v>51.0</v>
      </c>
      <c r="LY21" s="121">
        <v>49.0</v>
      </c>
      <c r="LZ21" s="121">
        <v>12.0</v>
      </c>
      <c r="MA21" s="121">
        <v>95.0</v>
      </c>
      <c r="MB21" s="121">
        <v>3.3</v>
      </c>
      <c r="MC21" s="121">
        <v>145.0</v>
      </c>
      <c r="MD21" s="121">
        <v>167.0</v>
      </c>
      <c r="ME21" s="121">
        <v>69.0</v>
      </c>
      <c r="MF21" s="121">
        <v>56.0</v>
      </c>
      <c r="MG21" s="121">
        <v>14.0</v>
      </c>
      <c r="MH21" s="121">
        <v>0.0</v>
      </c>
      <c r="MI21" s="121">
        <v>0.0</v>
      </c>
      <c r="MJ21" s="121">
        <v>119.0</v>
      </c>
      <c r="MK21" s="121">
        <v>0.0</v>
      </c>
      <c r="ML21" s="121">
        <v>44.0</v>
      </c>
      <c r="MM21" s="121">
        <v>43.0</v>
      </c>
      <c r="MN21" s="121">
        <v>5.0</v>
      </c>
      <c r="MO21" s="86"/>
      <c r="MP21" s="87"/>
      <c r="MQ21" s="87"/>
      <c r="MR21" s="87"/>
      <c r="MS21" s="87"/>
      <c r="MT21" s="121">
        <v>1.1</v>
      </c>
      <c r="MU21" s="121">
        <v>2.1</v>
      </c>
      <c r="MV21" s="121">
        <v>22.3</v>
      </c>
      <c r="MW21" s="121">
        <v>36.0</v>
      </c>
      <c r="MX21" s="121">
        <v>42.0</v>
      </c>
      <c r="MY21" s="88" t="s">
        <v>96</v>
      </c>
      <c r="MZ21" s="83">
        <v>2.0</v>
      </c>
      <c r="NA21" s="87"/>
      <c r="NB21" s="121">
        <v>3.3</v>
      </c>
      <c r="NC21" s="121">
        <v>2.2</v>
      </c>
      <c r="ND21" s="121">
        <v>68.0</v>
      </c>
      <c r="NE21" s="121">
        <v>35.0</v>
      </c>
      <c r="NF21" s="121">
        <v>44.0</v>
      </c>
      <c r="NG21" s="121">
        <v>44.0</v>
      </c>
      <c r="NH21" s="121">
        <v>7.0</v>
      </c>
      <c r="NI21" s="88"/>
      <c r="NJ21" s="121">
        <v>0.0</v>
      </c>
      <c r="NK21" s="121">
        <v>0.0</v>
      </c>
      <c r="NL21" s="121">
        <v>0.0</v>
      </c>
      <c r="NM21" s="121">
        <v>35.0</v>
      </c>
      <c r="NN21" s="121">
        <v>47.0</v>
      </c>
      <c r="NO21" s="121">
        <v>51.0</v>
      </c>
      <c r="NP21" s="121">
        <v>2.0</v>
      </c>
    </row>
    <row r="22" ht="14.25" customHeight="1">
      <c r="A22" s="49">
        <v>0.375</v>
      </c>
      <c r="B22" s="50"/>
      <c r="C22" s="51">
        <v>50.15</v>
      </c>
      <c r="D22" s="52">
        <v>338.0</v>
      </c>
      <c r="E22" s="53">
        <v>134.0</v>
      </c>
      <c r="F22" s="53">
        <v>36.0</v>
      </c>
      <c r="G22" s="53">
        <v>7.8</v>
      </c>
      <c r="H22" s="54"/>
      <c r="I22" s="53">
        <v>6.0</v>
      </c>
      <c r="J22" s="53">
        <v>49.0</v>
      </c>
      <c r="K22" s="53">
        <v>48.0</v>
      </c>
      <c r="L22" s="53">
        <v>138.0</v>
      </c>
      <c r="M22" s="53">
        <v>92.0</v>
      </c>
      <c r="N22" s="53">
        <v>22.7</v>
      </c>
      <c r="O22" s="54"/>
      <c r="P22" s="53">
        <v>6.0</v>
      </c>
      <c r="Q22" s="53">
        <v>57.0</v>
      </c>
      <c r="R22" s="53">
        <v>51.0</v>
      </c>
      <c r="S22" s="53">
        <v>339.8</v>
      </c>
      <c r="T22" s="53">
        <v>301.2</v>
      </c>
      <c r="U22" s="53">
        <v>179.2</v>
      </c>
      <c r="V22" s="54"/>
      <c r="W22" s="53">
        <v>336.1</v>
      </c>
      <c r="X22" s="53">
        <v>230.2</v>
      </c>
      <c r="Y22" s="53">
        <v>128.0</v>
      </c>
      <c r="Z22" s="54"/>
      <c r="AA22" s="53">
        <v>339.4</v>
      </c>
      <c r="AB22" s="53">
        <v>374.5</v>
      </c>
      <c r="AC22" s="53">
        <v>245.1</v>
      </c>
      <c r="AD22" s="54"/>
      <c r="AE22" s="53">
        <v>339.7</v>
      </c>
      <c r="AF22" s="53">
        <v>420.7</v>
      </c>
      <c r="AG22" s="53">
        <v>224.6</v>
      </c>
      <c r="AH22" s="54"/>
      <c r="AI22" s="53">
        <v>346.6</v>
      </c>
      <c r="AJ22" s="53">
        <v>425.6</v>
      </c>
      <c r="AK22" s="53">
        <v>267.2</v>
      </c>
      <c r="AL22" s="54"/>
      <c r="AM22" s="53">
        <v>337.9</v>
      </c>
      <c r="AN22" s="53">
        <v>450.5</v>
      </c>
      <c r="AO22" s="53">
        <v>252.9</v>
      </c>
      <c r="AP22" s="54"/>
      <c r="AQ22" s="182">
        <f t="shared" ref="AQ22:AS22" si="26">E22</f>
        <v>134</v>
      </c>
      <c r="AR22" s="54">
        <f t="shared" si="26"/>
        <v>36</v>
      </c>
      <c r="AS22" s="56">
        <f t="shared" si="26"/>
        <v>7.8</v>
      </c>
      <c r="AT22" s="54"/>
      <c r="AU22" s="54">
        <f t="shared" ref="AU22:AW22" si="27">L22</f>
        <v>138</v>
      </c>
      <c r="AV22" s="54">
        <f t="shared" si="27"/>
        <v>92</v>
      </c>
      <c r="AW22" s="54">
        <f t="shared" si="27"/>
        <v>22.7</v>
      </c>
      <c r="AX22" s="54"/>
      <c r="AY22" s="182">
        <f t="shared" si="21"/>
        <v>134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85.0</v>
      </c>
      <c r="BK22" s="53">
        <v>56.0</v>
      </c>
      <c r="BL22" s="89"/>
      <c r="BM22" s="287">
        <v>339.0</v>
      </c>
      <c r="BN22" s="287">
        <v>144.0</v>
      </c>
      <c r="BO22" s="287">
        <v>282.0</v>
      </c>
      <c r="BP22" s="287">
        <v>14.1</v>
      </c>
      <c r="BQ22" s="288"/>
      <c r="BR22" s="287">
        <v>6.0</v>
      </c>
      <c r="BS22" s="287">
        <v>56.0</v>
      </c>
      <c r="BT22" s="287">
        <v>56.0</v>
      </c>
      <c r="BU22" s="288">
        <f t="shared" si="6"/>
        <v>339</v>
      </c>
      <c r="BV22" s="287">
        <v>355.0</v>
      </c>
      <c r="BW22" s="287">
        <v>205.0</v>
      </c>
      <c r="BX22" s="287">
        <v>21.0</v>
      </c>
      <c r="BY22" s="287">
        <v>332.0</v>
      </c>
      <c r="BZ22" s="287">
        <v>277.0</v>
      </c>
      <c r="CA22" s="287">
        <v>207.0</v>
      </c>
      <c r="CB22" s="287">
        <v>19.0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331.0</v>
      </c>
      <c r="CH22" s="287">
        <v>492.0</v>
      </c>
      <c r="CI22" s="287">
        <v>273.0</v>
      </c>
      <c r="CJ22" s="287">
        <v>20.0</v>
      </c>
      <c r="CK22" s="287">
        <v>345.0</v>
      </c>
      <c r="CL22" s="287">
        <v>256.0</v>
      </c>
      <c r="CM22" s="287">
        <v>151.0</v>
      </c>
      <c r="CN22" s="287">
        <v>9.0</v>
      </c>
      <c r="CO22" s="287">
        <v>329.0</v>
      </c>
      <c r="CP22" s="287">
        <v>285.0</v>
      </c>
      <c r="CQ22" s="287">
        <v>140.0</v>
      </c>
      <c r="CR22" s="287">
        <v>4.0</v>
      </c>
      <c r="CS22" s="287">
        <v>332.0</v>
      </c>
      <c r="CT22" s="287">
        <v>267.0</v>
      </c>
      <c r="CU22" s="287">
        <v>164.0</v>
      </c>
      <c r="CV22" s="287">
        <v>81.0</v>
      </c>
      <c r="CW22" s="287">
        <v>334.0</v>
      </c>
      <c r="CX22" s="287">
        <v>231.0</v>
      </c>
      <c r="CY22" s="287">
        <v>109.0</v>
      </c>
      <c r="CZ22" s="287">
        <v>66.0</v>
      </c>
      <c r="DA22" s="287">
        <v>321.0</v>
      </c>
      <c r="DB22" s="287">
        <v>236.0</v>
      </c>
      <c r="DC22" s="287">
        <v>108.0</v>
      </c>
      <c r="DD22" s="287">
        <v>65.0</v>
      </c>
      <c r="DE22" s="288">
        <f t="shared" si="7"/>
        <v>144</v>
      </c>
      <c r="DF22" s="287">
        <v>34.0</v>
      </c>
      <c r="DG22" s="288">
        <f t="shared" ref="DG22:DH22" si="28">BO22</f>
        <v>282</v>
      </c>
      <c r="DH22" s="288">
        <f t="shared" si="28"/>
        <v>14.1</v>
      </c>
      <c r="DI22" s="288"/>
      <c r="DJ22" s="287">
        <v>7.0</v>
      </c>
      <c r="DK22" s="287">
        <v>61.0</v>
      </c>
      <c r="DL22" s="287">
        <v>52.0</v>
      </c>
      <c r="DM22" s="89"/>
      <c r="DN22" s="61">
        <v>335.0</v>
      </c>
      <c r="DO22" s="61">
        <v>138.0</v>
      </c>
      <c r="DP22" s="61">
        <v>38.06</v>
      </c>
      <c r="DQ22" s="61">
        <v>20.86</v>
      </c>
      <c r="DR22" s="61">
        <v>6.34</v>
      </c>
      <c r="DS22" s="61">
        <v>8.0</v>
      </c>
      <c r="DT22" s="61">
        <v>43.0</v>
      </c>
      <c r="DU22" s="61">
        <v>46.4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338.0</v>
      </c>
      <c r="EF22" s="226">
        <v>136.0</v>
      </c>
      <c r="EG22" s="226">
        <v>99.0</v>
      </c>
      <c r="EH22" s="226">
        <v>4.1</v>
      </c>
      <c r="EI22" s="64"/>
      <c r="EJ22" s="226">
        <v>9.0</v>
      </c>
      <c r="EK22" s="226">
        <v>46.0</v>
      </c>
      <c r="EL22" s="226">
        <v>48.0</v>
      </c>
      <c r="EM22" s="226">
        <v>136.0</v>
      </c>
      <c r="EN22" s="226">
        <v>102.0</v>
      </c>
      <c r="EO22" s="226">
        <v>4.4</v>
      </c>
      <c r="EP22" s="64"/>
      <c r="EQ22" s="226">
        <v>9.0</v>
      </c>
      <c r="ER22" s="226">
        <v>46.0</v>
      </c>
      <c r="ES22" s="226">
        <v>49.0</v>
      </c>
      <c r="ET22" s="226">
        <v>338.0</v>
      </c>
      <c r="EU22" s="226">
        <v>0.0</v>
      </c>
      <c r="EV22" s="226">
        <v>0.0</v>
      </c>
      <c r="EW22" s="226">
        <v>0.0</v>
      </c>
      <c r="EX22" s="226">
        <v>336.0</v>
      </c>
      <c r="EY22" s="226">
        <v>277.0</v>
      </c>
      <c r="EZ22" s="226">
        <v>159.3</v>
      </c>
      <c r="FA22" s="226">
        <v>8.7</v>
      </c>
      <c r="FB22" s="226">
        <v>336.0</v>
      </c>
      <c r="FC22" s="226">
        <v>276.0</v>
      </c>
      <c r="FD22" s="226">
        <v>158.8</v>
      </c>
      <c r="FE22" s="226">
        <v>9.3</v>
      </c>
      <c r="FF22" s="226">
        <v>336.0</v>
      </c>
      <c r="FG22" s="226">
        <v>0.0</v>
      </c>
      <c r="FH22" s="226">
        <v>0.0</v>
      </c>
      <c r="FI22" s="226">
        <v>0.0</v>
      </c>
      <c r="FJ22" s="226">
        <v>338.0</v>
      </c>
      <c r="FK22" s="226">
        <v>266.0</v>
      </c>
      <c r="FL22" s="226">
        <v>151.7</v>
      </c>
      <c r="FM22" s="64"/>
      <c r="FN22" s="226">
        <v>338.0</v>
      </c>
      <c r="FO22" s="226">
        <v>281.0</v>
      </c>
      <c r="FP22" s="226">
        <v>151.4</v>
      </c>
      <c r="FQ22" s="226">
        <v>18.0</v>
      </c>
      <c r="FR22" s="226">
        <v>136.0</v>
      </c>
      <c r="FS22" s="64"/>
      <c r="FT22" s="226">
        <v>17.41</v>
      </c>
      <c r="FU22" s="64"/>
      <c r="FV22" s="226">
        <v>136.0</v>
      </c>
      <c r="FW22" s="64"/>
      <c r="FX22" s="64"/>
      <c r="FY22" s="64"/>
      <c r="FZ22" s="89"/>
      <c r="GA22" s="160">
        <v>338.0</v>
      </c>
      <c r="GB22" s="160">
        <v>425.26</v>
      </c>
      <c r="GC22" s="160">
        <v>262.08</v>
      </c>
      <c r="GD22" s="160">
        <v>15.5</v>
      </c>
      <c r="GE22" s="160">
        <v>338.0</v>
      </c>
      <c r="GF22" s="160">
        <v>451.49</v>
      </c>
      <c r="GG22" s="160">
        <v>260.31</v>
      </c>
      <c r="GH22" s="160">
        <v>20.77</v>
      </c>
      <c r="GI22" s="160">
        <v>338.0</v>
      </c>
      <c r="GJ22" s="160">
        <v>263.92</v>
      </c>
      <c r="GK22" s="160">
        <v>-149.34</v>
      </c>
      <c r="GL22" s="160">
        <v>-21.61</v>
      </c>
      <c r="GM22" s="160">
        <v>338.0</v>
      </c>
      <c r="GN22" s="160">
        <v>242.52</v>
      </c>
      <c r="GO22" s="160">
        <v>-148.84</v>
      </c>
      <c r="GP22" s="160">
        <v>-30.15</v>
      </c>
      <c r="GQ22" s="160">
        <v>338.0</v>
      </c>
      <c r="GR22" s="160">
        <v>183.76</v>
      </c>
      <c r="GS22" s="160">
        <v>-115.59</v>
      </c>
      <c r="GT22" s="160">
        <v>8.12</v>
      </c>
      <c r="GU22" s="160">
        <v>338.0</v>
      </c>
      <c r="GV22" s="160">
        <v>201.79</v>
      </c>
      <c r="GW22" s="160">
        <v>-113.91</v>
      </c>
      <c r="GX22" s="160">
        <v>5.78</v>
      </c>
      <c r="GY22" s="89"/>
      <c r="GZ22" s="98" t="s">
        <v>91</v>
      </c>
      <c r="HA22" s="98" t="s">
        <v>92</v>
      </c>
      <c r="HB22" s="98">
        <v>206.0</v>
      </c>
      <c r="HC22" s="98">
        <v>10.3</v>
      </c>
      <c r="HD22" s="98">
        <v>4.12</v>
      </c>
      <c r="HE22" s="98">
        <v>8.0</v>
      </c>
      <c r="HF22" s="99">
        <v>52.0</v>
      </c>
      <c r="HG22" s="99">
        <v>48.0</v>
      </c>
      <c r="HH22" s="98" t="s">
        <v>91</v>
      </c>
      <c r="HI22" s="98" t="s">
        <v>92</v>
      </c>
      <c r="HJ22" s="98">
        <v>55.0</v>
      </c>
      <c r="HK22" s="98">
        <v>2.75</v>
      </c>
      <c r="HL22" s="98">
        <v>1.1</v>
      </c>
      <c r="HM22" s="98">
        <v>5.0</v>
      </c>
      <c r="HN22" s="99">
        <v>55.0</v>
      </c>
      <c r="HO22" s="99">
        <v>54.0</v>
      </c>
      <c r="HP22" s="98" t="s">
        <v>91</v>
      </c>
      <c r="HQ22" s="98" t="s">
        <v>92</v>
      </c>
      <c r="HR22" s="98">
        <v>109.0</v>
      </c>
      <c r="HS22" s="98">
        <v>2.725</v>
      </c>
      <c r="HT22" s="98">
        <v>5.45</v>
      </c>
      <c r="HU22" s="98">
        <v>7.0</v>
      </c>
      <c r="HV22" s="99">
        <v>51.0</v>
      </c>
      <c r="HW22" s="99">
        <v>51.0</v>
      </c>
      <c r="HX22" s="89"/>
      <c r="HY22" s="147">
        <v>134.0</v>
      </c>
      <c r="HZ22" s="147">
        <v>33.0</v>
      </c>
      <c r="IA22" s="147">
        <v>88.0</v>
      </c>
      <c r="IB22" s="147">
        <v>4.4</v>
      </c>
      <c r="IC22" s="148"/>
      <c r="ID22" s="147">
        <v>2.0</v>
      </c>
      <c r="IE22" s="147">
        <v>62.0</v>
      </c>
      <c r="IF22" s="147">
        <v>44.0</v>
      </c>
      <c r="IG22" s="89"/>
      <c r="IH22" s="74">
        <v>137.0</v>
      </c>
      <c r="II22" s="74">
        <v>33.2</v>
      </c>
      <c r="IJ22" s="74">
        <v>133.0</v>
      </c>
      <c r="IK22" s="74">
        <v>6.5</v>
      </c>
      <c r="IL22" s="74">
        <v>7.3</v>
      </c>
      <c r="IM22" s="74">
        <v>6.0</v>
      </c>
      <c r="IN22" s="74">
        <v>52.0</v>
      </c>
      <c r="IO22" s="74">
        <v>50.0</v>
      </c>
      <c r="IP22" s="74">
        <v>137.0</v>
      </c>
      <c r="IQ22" s="74">
        <v>33.5</v>
      </c>
      <c r="IR22" s="74">
        <v>73.0</v>
      </c>
      <c r="IS22" s="74">
        <v>3.8</v>
      </c>
      <c r="IT22" s="74">
        <v>4.3</v>
      </c>
      <c r="IU22" s="74">
        <v>12.0</v>
      </c>
      <c r="IV22" s="74">
        <v>53.0</v>
      </c>
      <c r="IW22" s="74">
        <v>52.0</v>
      </c>
      <c r="IX22" s="89"/>
      <c r="IY22" s="149">
        <v>138.21</v>
      </c>
      <c r="IZ22" s="149">
        <v>34.38</v>
      </c>
      <c r="JA22" s="149">
        <v>382.0</v>
      </c>
      <c r="JB22" s="149">
        <v>19.1</v>
      </c>
      <c r="JC22" s="149">
        <v>7.24</v>
      </c>
      <c r="JD22" s="149">
        <v>3.0</v>
      </c>
      <c r="JE22" s="149">
        <v>59.78</v>
      </c>
      <c r="JF22" s="149">
        <v>45.54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135.0</v>
      </c>
      <c r="JQ22" s="78">
        <v>31.9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40.0</v>
      </c>
      <c r="JW22" s="78">
        <v>40.0</v>
      </c>
      <c r="JX22" s="78">
        <v>135.0</v>
      </c>
      <c r="JY22" s="78">
        <v>33.8</v>
      </c>
      <c r="JZ22" s="78">
        <v>187.0</v>
      </c>
      <c r="KA22" s="78">
        <v>10.0</v>
      </c>
      <c r="KB22" s="78">
        <v>3.8</v>
      </c>
      <c r="KC22" s="78">
        <v>2.0</v>
      </c>
      <c r="KD22" s="78">
        <v>45.0</v>
      </c>
      <c r="KE22" s="78">
        <v>45.0</v>
      </c>
      <c r="KF22" s="89"/>
      <c r="KG22" s="79">
        <v>136.0</v>
      </c>
      <c r="KH22" s="238">
        <v>33.0</v>
      </c>
      <c r="KI22" s="238">
        <v>61.0</v>
      </c>
      <c r="KJ22" s="238">
        <v>3.3</v>
      </c>
      <c r="KK22" s="79"/>
      <c r="KL22" s="79">
        <v>1.0</v>
      </c>
      <c r="KM22" s="79">
        <v>46.0</v>
      </c>
      <c r="KN22" s="79">
        <v>46.0</v>
      </c>
      <c r="KO22" s="79">
        <v>136.0</v>
      </c>
      <c r="KP22" s="235">
        <v>33.0</v>
      </c>
      <c r="KQ22" s="235" t="s">
        <v>98</v>
      </c>
      <c r="KR22" s="235" t="s">
        <v>98</v>
      </c>
      <c r="KS22" s="79"/>
      <c r="KT22" s="79">
        <v>1.0</v>
      </c>
      <c r="KU22" s="79">
        <v>46.0</v>
      </c>
      <c r="KV22" s="79">
        <v>44.0</v>
      </c>
      <c r="KW22" s="89"/>
      <c r="KX22" s="81">
        <v>136.0</v>
      </c>
      <c r="KY22" s="81">
        <v>34.0</v>
      </c>
      <c r="KZ22" s="81">
        <v>159.0</v>
      </c>
      <c r="LA22" s="81">
        <v>7.8</v>
      </c>
      <c r="LB22" s="81">
        <v>0.0</v>
      </c>
      <c r="LC22" s="81">
        <v>3.0</v>
      </c>
      <c r="LD22" s="81">
        <v>50.0</v>
      </c>
      <c r="LE22" s="81">
        <v>48.0</v>
      </c>
      <c r="LF22" s="81">
        <v>136.0</v>
      </c>
      <c r="LG22" s="81">
        <v>34.0</v>
      </c>
      <c r="LH22" s="81">
        <v>220.0</v>
      </c>
      <c r="LI22" s="81">
        <v>10.8</v>
      </c>
      <c r="LJ22" s="81">
        <v>0.0</v>
      </c>
      <c r="LK22" s="81">
        <v>5.0</v>
      </c>
      <c r="LL22" s="81">
        <v>49.0</v>
      </c>
      <c r="LM22" s="81">
        <v>50.0</v>
      </c>
      <c r="LN22" s="89"/>
      <c r="LO22" s="82">
        <v>332.0</v>
      </c>
      <c r="LP22" s="82">
        <v>266.0</v>
      </c>
      <c r="LQ22" s="82">
        <v>153.0</v>
      </c>
      <c r="LR22" s="82">
        <v>68.0</v>
      </c>
      <c r="LS22" s="82">
        <v>322.0</v>
      </c>
      <c r="LT22" s="83">
        <v>34.0</v>
      </c>
      <c r="LU22" s="83">
        <v>1.2</v>
      </c>
      <c r="LV22" s="83">
        <v>141.0</v>
      </c>
      <c r="LW22" s="83">
        <v>61.0</v>
      </c>
      <c r="LX22" s="83">
        <v>51.0</v>
      </c>
      <c r="LY22" s="83">
        <v>49.0</v>
      </c>
      <c r="LZ22" s="83">
        <v>12.0</v>
      </c>
      <c r="MA22" s="83">
        <v>119.0</v>
      </c>
      <c r="MB22" s="83">
        <v>2.2</v>
      </c>
      <c r="MC22" s="83">
        <v>145.0</v>
      </c>
      <c r="MD22" s="83">
        <v>205.0</v>
      </c>
      <c r="ME22" s="83">
        <v>73.0</v>
      </c>
      <c r="MF22" s="83">
        <v>56.0</v>
      </c>
      <c r="MG22" s="83">
        <v>14.0</v>
      </c>
      <c r="MH22" s="83">
        <v>0.0</v>
      </c>
      <c r="MI22" s="83">
        <v>0.0</v>
      </c>
      <c r="MJ22" s="83">
        <v>119.0</v>
      </c>
      <c r="MK22" s="83">
        <v>0.0</v>
      </c>
      <c r="ML22" s="83">
        <v>44.0</v>
      </c>
      <c r="MM22" s="83">
        <v>43.0</v>
      </c>
      <c r="MN22" s="83">
        <v>5.0</v>
      </c>
      <c r="MO22" s="86"/>
      <c r="MP22" s="87"/>
      <c r="MQ22" s="87"/>
      <c r="MR22" s="87"/>
      <c r="MS22" s="87"/>
      <c r="MT22" s="83">
        <v>1.1</v>
      </c>
      <c r="MU22" s="83">
        <v>0.7</v>
      </c>
      <c r="MV22" s="83">
        <v>20.0</v>
      </c>
      <c r="MW22" s="83">
        <v>36.0</v>
      </c>
      <c r="MX22" s="83">
        <v>42.0</v>
      </c>
      <c r="MY22" s="88" t="s">
        <v>96</v>
      </c>
      <c r="MZ22" s="83">
        <v>2.0</v>
      </c>
      <c r="NA22" s="87"/>
      <c r="NB22" s="83">
        <v>3.2</v>
      </c>
      <c r="NC22" s="83">
        <v>2.2</v>
      </c>
      <c r="ND22" s="83">
        <v>75.0</v>
      </c>
      <c r="NE22" s="83">
        <v>36.0</v>
      </c>
      <c r="NF22" s="83">
        <v>44.0</v>
      </c>
      <c r="NG22" s="83">
        <v>44.0</v>
      </c>
      <c r="NH22" s="83">
        <v>7.0</v>
      </c>
      <c r="NI22" s="87"/>
      <c r="NJ22" s="83">
        <v>0.0</v>
      </c>
      <c r="NK22" s="83">
        <v>0.0</v>
      </c>
      <c r="NL22" s="83">
        <v>0.0</v>
      </c>
      <c r="NM22" s="83">
        <v>35.0</v>
      </c>
      <c r="NN22" s="83">
        <v>47.0</v>
      </c>
      <c r="NO22" s="83">
        <v>51.0</v>
      </c>
      <c r="NP22" s="83">
        <v>2.0</v>
      </c>
    </row>
    <row r="23" ht="14.25" customHeight="1">
      <c r="A23" s="49">
        <v>0.416666666666667</v>
      </c>
      <c r="B23" s="50"/>
      <c r="C23" s="51">
        <v>50.03</v>
      </c>
      <c r="D23" s="52">
        <v>335.0</v>
      </c>
      <c r="E23" s="53">
        <v>134.0</v>
      </c>
      <c r="F23" s="53">
        <v>39.0</v>
      </c>
      <c r="G23" s="53">
        <v>8.5</v>
      </c>
      <c r="H23" s="54"/>
      <c r="I23" s="53">
        <v>6.0</v>
      </c>
      <c r="J23" s="53">
        <v>49.0</v>
      </c>
      <c r="K23" s="53">
        <v>48.0</v>
      </c>
      <c r="L23" s="53">
        <v>139.0</v>
      </c>
      <c r="M23" s="53">
        <v>50.0</v>
      </c>
      <c r="N23" s="53">
        <v>12.4</v>
      </c>
      <c r="O23" s="54"/>
      <c r="P23" s="53">
        <v>6.0</v>
      </c>
      <c r="Q23" s="53">
        <v>56.0</v>
      </c>
      <c r="R23" s="53">
        <v>51.0</v>
      </c>
      <c r="S23" s="53">
        <v>340.3</v>
      </c>
      <c r="T23" s="53">
        <v>297.3</v>
      </c>
      <c r="U23" s="53">
        <v>177.9</v>
      </c>
      <c r="V23" s="54"/>
      <c r="W23" s="53">
        <v>336.1</v>
      </c>
      <c r="X23" s="53">
        <v>234.8</v>
      </c>
      <c r="Y23" s="53">
        <v>129.6</v>
      </c>
      <c r="Z23" s="54"/>
      <c r="AA23" s="53">
        <v>339.6</v>
      </c>
      <c r="AB23" s="53">
        <v>389.5</v>
      </c>
      <c r="AC23" s="53">
        <v>253.1</v>
      </c>
      <c r="AD23" s="54"/>
      <c r="AE23" s="53">
        <v>339.4</v>
      </c>
      <c r="AF23" s="53">
        <v>436.7</v>
      </c>
      <c r="AG23" s="53">
        <v>232.9</v>
      </c>
      <c r="AH23" s="54"/>
      <c r="AI23" s="53">
        <v>346.8</v>
      </c>
      <c r="AJ23" s="53">
        <v>429.3</v>
      </c>
      <c r="AK23" s="53">
        <v>269.3</v>
      </c>
      <c r="AL23" s="54"/>
      <c r="AM23" s="53">
        <v>338.1</v>
      </c>
      <c r="AN23" s="53">
        <v>456.3</v>
      </c>
      <c r="AO23" s="53">
        <v>256.7</v>
      </c>
      <c r="AP23" s="54"/>
      <c r="AQ23" s="182">
        <f t="shared" ref="AQ23:AS23" si="29">E23</f>
        <v>134</v>
      </c>
      <c r="AR23" s="54">
        <f t="shared" si="29"/>
        <v>39</v>
      </c>
      <c r="AS23" s="56">
        <f t="shared" si="29"/>
        <v>8.5</v>
      </c>
      <c r="AT23" s="54"/>
      <c r="AU23" s="54">
        <f t="shared" ref="AU23:AW23" si="30">L23</f>
        <v>139</v>
      </c>
      <c r="AV23" s="54">
        <f t="shared" si="30"/>
        <v>50</v>
      </c>
      <c r="AW23" s="54">
        <f t="shared" si="30"/>
        <v>12.4</v>
      </c>
      <c r="AX23" s="54"/>
      <c r="AY23" s="182">
        <f t="shared" si="21"/>
        <v>134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85.0</v>
      </c>
      <c r="BK23" s="53">
        <v>56.0</v>
      </c>
      <c r="BL23" s="89"/>
      <c r="BM23" s="287">
        <v>339.0</v>
      </c>
      <c r="BN23" s="287">
        <v>144.0</v>
      </c>
      <c r="BO23" s="287">
        <v>136.0</v>
      </c>
      <c r="BP23" s="287">
        <v>6.8</v>
      </c>
      <c r="BQ23" s="288"/>
      <c r="BR23" s="287">
        <v>6.0</v>
      </c>
      <c r="BS23" s="287">
        <v>56.0</v>
      </c>
      <c r="BT23" s="287">
        <v>50.0</v>
      </c>
      <c r="BU23" s="288">
        <f t="shared" si="6"/>
        <v>339</v>
      </c>
      <c r="BV23" s="287">
        <v>350.0</v>
      </c>
      <c r="BW23" s="287">
        <v>205.0</v>
      </c>
      <c r="BX23" s="287">
        <v>23.0</v>
      </c>
      <c r="BY23" s="287">
        <v>332.0</v>
      </c>
      <c r="BZ23" s="287">
        <v>376.0</v>
      </c>
      <c r="CA23" s="287">
        <v>208.0</v>
      </c>
      <c r="CB23" s="287">
        <v>21.0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333.0</v>
      </c>
      <c r="CH23" s="287">
        <v>278.0</v>
      </c>
      <c r="CI23" s="287">
        <v>274.0</v>
      </c>
      <c r="CJ23" s="287">
        <v>20.0</v>
      </c>
      <c r="CK23" s="287">
        <v>343.0</v>
      </c>
      <c r="CL23" s="287">
        <v>262.0</v>
      </c>
      <c r="CM23" s="287">
        <v>155.0</v>
      </c>
      <c r="CN23" s="287">
        <v>9.0</v>
      </c>
      <c r="CO23" s="287">
        <v>329.0</v>
      </c>
      <c r="CP23" s="287">
        <v>295.0</v>
      </c>
      <c r="CQ23" s="287">
        <v>145.0</v>
      </c>
      <c r="CR23" s="287">
        <v>5.0</v>
      </c>
      <c r="CS23" s="287">
        <v>332.0</v>
      </c>
      <c r="CT23" s="287">
        <v>270.0</v>
      </c>
      <c r="CU23" s="287">
        <v>166.0</v>
      </c>
      <c r="CV23" s="287">
        <v>82.0</v>
      </c>
      <c r="CW23" s="287">
        <v>336.0</v>
      </c>
      <c r="CX23" s="287">
        <v>234.0</v>
      </c>
      <c r="CY23" s="287">
        <v>111.0</v>
      </c>
      <c r="CZ23" s="287">
        <v>66.0</v>
      </c>
      <c r="DA23" s="287">
        <v>321.0</v>
      </c>
      <c r="DB23" s="287">
        <v>240.0</v>
      </c>
      <c r="DC23" s="287">
        <v>113.0</v>
      </c>
      <c r="DD23" s="287">
        <v>63.0</v>
      </c>
      <c r="DE23" s="288">
        <f t="shared" si="7"/>
        <v>144</v>
      </c>
      <c r="DF23" s="287">
        <v>34.9</v>
      </c>
      <c r="DG23" s="288">
        <f t="shared" ref="DG23:DH23" si="31">BO23</f>
        <v>136</v>
      </c>
      <c r="DH23" s="288">
        <f t="shared" si="31"/>
        <v>6.8</v>
      </c>
      <c r="DI23" s="288"/>
      <c r="DJ23" s="287">
        <v>7.0</v>
      </c>
      <c r="DK23" s="287">
        <v>58.0</v>
      </c>
      <c r="DL23" s="287">
        <v>52.0</v>
      </c>
      <c r="DM23" s="89"/>
      <c r="DN23" s="61">
        <v>336.0</v>
      </c>
      <c r="DO23" s="61">
        <v>138.0</v>
      </c>
      <c r="DP23" s="61">
        <v>40.12</v>
      </c>
      <c r="DQ23" s="61">
        <v>22.34</v>
      </c>
      <c r="DR23" s="61">
        <v>6.56</v>
      </c>
      <c r="DS23" s="61">
        <v>8.0</v>
      </c>
      <c r="DT23" s="61">
        <v>40.0</v>
      </c>
      <c r="DU23" s="61">
        <v>50.1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338.0</v>
      </c>
      <c r="EF23" s="226">
        <v>136.0</v>
      </c>
      <c r="EG23" s="226">
        <v>85.0</v>
      </c>
      <c r="EH23" s="226">
        <v>3.4</v>
      </c>
      <c r="EI23" s="64"/>
      <c r="EJ23" s="226">
        <v>9.0</v>
      </c>
      <c r="EK23" s="226">
        <v>47.0</v>
      </c>
      <c r="EL23" s="226">
        <v>48.0</v>
      </c>
      <c r="EM23" s="226">
        <v>136.0</v>
      </c>
      <c r="EN23" s="226">
        <v>95.0</v>
      </c>
      <c r="EO23" s="226">
        <v>4.0</v>
      </c>
      <c r="EP23" s="64"/>
      <c r="EQ23" s="226">
        <v>9.0</v>
      </c>
      <c r="ER23" s="226">
        <v>47.0</v>
      </c>
      <c r="ES23" s="226">
        <v>49.0</v>
      </c>
      <c r="ET23" s="226">
        <v>335.0</v>
      </c>
      <c r="EU23" s="226">
        <v>0.0</v>
      </c>
      <c r="EV23" s="226">
        <v>0.0</v>
      </c>
      <c r="EW23" s="226">
        <v>0.0</v>
      </c>
      <c r="EX23" s="226">
        <v>333.0</v>
      </c>
      <c r="EY23" s="226">
        <v>277.0</v>
      </c>
      <c r="EZ23" s="226">
        <v>159.2</v>
      </c>
      <c r="FA23" s="226">
        <v>7.7</v>
      </c>
      <c r="FB23" s="226">
        <v>334.0</v>
      </c>
      <c r="FC23" s="226">
        <v>276.0</v>
      </c>
      <c r="FD23" s="226">
        <v>158.6</v>
      </c>
      <c r="FE23" s="226">
        <v>8.1</v>
      </c>
      <c r="FF23" s="226">
        <v>333.0</v>
      </c>
      <c r="FG23" s="226">
        <v>1.0</v>
      </c>
      <c r="FH23" s="226">
        <v>0.0</v>
      </c>
      <c r="FI23" s="226">
        <v>0.0</v>
      </c>
      <c r="FJ23" s="226">
        <v>338.0</v>
      </c>
      <c r="FK23" s="226">
        <v>266.0</v>
      </c>
      <c r="FL23" s="226">
        <v>151.0</v>
      </c>
      <c r="FM23" s="64"/>
      <c r="FN23" s="226">
        <v>338.0</v>
      </c>
      <c r="FO23" s="226">
        <v>283.0</v>
      </c>
      <c r="FP23" s="226">
        <v>150.0</v>
      </c>
      <c r="FQ23" s="226">
        <v>15.0</v>
      </c>
      <c r="FR23" s="226">
        <v>136.0</v>
      </c>
      <c r="FS23" s="64"/>
      <c r="FT23" s="226">
        <v>13.61</v>
      </c>
      <c r="FU23" s="64"/>
      <c r="FV23" s="226">
        <v>136.0</v>
      </c>
      <c r="FW23" s="64"/>
      <c r="FX23" s="64"/>
      <c r="FY23" s="64"/>
      <c r="FZ23" s="89"/>
      <c r="GA23" s="65">
        <v>339.0</v>
      </c>
      <c r="GB23" s="66">
        <v>422.04</v>
      </c>
      <c r="GC23" s="66">
        <v>261.57</v>
      </c>
      <c r="GD23" s="66">
        <v>14.83</v>
      </c>
      <c r="GE23" s="66">
        <v>339.0</v>
      </c>
      <c r="GF23" s="66">
        <v>446.65</v>
      </c>
      <c r="GG23" s="66">
        <v>258.06</v>
      </c>
      <c r="GH23" s="66">
        <v>20.1</v>
      </c>
      <c r="GI23" s="66">
        <v>339.0</v>
      </c>
      <c r="GJ23" s="66">
        <v>267.88</v>
      </c>
      <c r="GK23" s="66">
        <v>-151.77</v>
      </c>
      <c r="GL23" s="66">
        <v>-22.7</v>
      </c>
      <c r="GM23" s="66">
        <v>339.0</v>
      </c>
      <c r="GN23" s="66">
        <v>246.04</v>
      </c>
      <c r="GO23" s="66">
        <v>-151.6</v>
      </c>
      <c r="GP23" s="66">
        <v>-31.16</v>
      </c>
      <c r="GQ23" s="66">
        <v>339.0</v>
      </c>
      <c r="GR23" s="66">
        <v>174.43</v>
      </c>
      <c r="GS23" s="66">
        <v>-111.15</v>
      </c>
      <c r="GT23" s="66">
        <v>9.88</v>
      </c>
      <c r="GU23" s="66">
        <v>339.0</v>
      </c>
      <c r="GV23" s="66">
        <v>193.87</v>
      </c>
      <c r="GW23" s="66">
        <v>-109.27</v>
      </c>
      <c r="GX23" s="66">
        <v>7.97</v>
      </c>
      <c r="GY23" s="89"/>
      <c r="GZ23" s="98" t="s">
        <v>91</v>
      </c>
      <c r="HA23" s="98" t="s">
        <v>92</v>
      </c>
      <c r="HB23" s="98">
        <v>27.0</v>
      </c>
      <c r="HC23" s="98">
        <v>1.35</v>
      </c>
      <c r="HD23" s="98">
        <v>0.54</v>
      </c>
      <c r="HE23" s="98">
        <v>8.0</v>
      </c>
      <c r="HF23" s="99">
        <v>52.0</v>
      </c>
      <c r="HG23" s="99">
        <v>48.0</v>
      </c>
      <c r="HH23" s="98" t="s">
        <v>91</v>
      </c>
      <c r="HI23" s="98" t="s">
        <v>92</v>
      </c>
      <c r="HJ23" s="98">
        <v>60.0</v>
      </c>
      <c r="HK23" s="98">
        <v>3.0</v>
      </c>
      <c r="HL23" s="98">
        <v>1.2</v>
      </c>
      <c r="HM23" s="98">
        <v>5.0</v>
      </c>
      <c r="HN23" s="99">
        <v>55.0</v>
      </c>
      <c r="HO23" s="99">
        <v>54.0</v>
      </c>
      <c r="HP23" s="98" t="s">
        <v>91</v>
      </c>
      <c r="HQ23" s="98" t="s">
        <v>92</v>
      </c>
      <c r="HR23" s="98">
        <v>118.0</v>
      </c>
      <c r="HS23" s="98">
        <v>2.95</v>
      </c>
      <c r="HT23" s="98">
        <v>5.9</v>
      </c>
      <c r="HU23" s="98">
        <v>7.0</v>
      </c>
      <c r="HV23" s="99">
        <v>53.0</v>
      </c>
      <c r="HW23" s="99">
        <v>53.0</v>
      </c>
      <c r="HX23" s="89"/>
      <c r="HY23" s="147">
        <v>134.0</v>
      </c>
      <c r="HZ23" s="147">
        <v>33.0</v>
      </c>
      <c r="IA23" s="147">
        <v>86.0</v>
      </c>
      <c r="IB23" s="147">
        <v>4.3</v>
      </c>
      <c r="IC23" s="148"/>
      <c r="ID23" s="147">
        <v>2.0</v>
      </c>
      <c r="IE23" s="147">
        <v>62.0</v>
      </c>
      <c r="IF23" s="147">
        <v>44.0</v>
      </c>
      <c r="IG23" s="89"/>
      <c r="IH23" s="74">
        <v>138.0</v>
      </c>
      <c r="II23" s="74">
        <v>33.8</v>
      </c>
      <c r="IJ23" s="74">
        <v>134.0</v>
      </c>
      <c r="IK23" s="74">
        <v>6.6</v>
      </c>
      <c r="IL23" s="74">
        <v>7.6</v>
      </c>
      <c r="IM23" s="74">
        <v>6.0</v>
      </c>
      <c r="IN23" s="74">
        <v>52.0</v>
      </c>
      <c r="IO23" s="74">
        <v>50.0</v>
      </c>
      <c r="IP23" s="74">
        <v>138.0</v>
      </c>
      <c r="IQ23" s="74">
        <v>34.1</v>
      </c>
      <c r="IR23" s="74">
        <v>81.0</v>
      </c>
      <c r="IS23" s="74">
        <v>4.1</v>
      </c>
      <c r="IT23" s="74">
        <v>4.7</v>
      </c>
      <c r="IU23" s="74">
        <v>12.0</v>
      </c>
      <c r="IV23" s="74">
        <v>53.0</v>
      </c>
      <c r="IW23" s="74">
        <v>52.0</v>
      </c>
      <c r="IX23" s="89"/>
      <c r="IY23" s="149">
        <v>138.42</v>
      </c>
      <c r="IZ23" s="149">
        <v>34.4</v>
      </c>
      <c r="JA23" s="149">
        <v>377.4</v>
      </c>
      <c r="JB23" s="149">
        <v>18.87</v>
      </c>
      <c r="JC23" s="149">
        <v>7.67</v>
      </c>
      <c r="JD23" s="149">
        <v>3.0</v>
      </c>
      <c r="JE23" s="149">
        <v>63.48</v>
      </c>
      <c r="JF23" s="149">
        <v>48.24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137.0</v>
      </c>
      <c r="JQ23" s="78">
        <v>32.2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41.0</v>
      </c>
      <c r="JW23" s="78">
        <v>41.0</v>
      </c>
      <c r="JX23" s="78">
        <v>135.0</v>
      </c>
      <c r="JY23" s="78">
        <v>33.9</v>
      </c>
      <c r="JZ23" s="78">
        <v>111.0</v>
      </c>
      <c r="KA23" s="78">
        <v>6.0</v>
      </c>
      <c r="KB23" s="78">
        <v>2.2</v>
      </c>
      <c r="KC23" s="78">
        <v>2.0</v>
      </c>
      <c r="KD23" s="78">
        <v>46.0</v>
      </c>
      <c r="KE23" s="78">
        <v>46.0</v>
      </c>
      <c r="KF23" s="89"/>
      <c r="KG23" s="79">
        <v>138.0</v>
      </c>
      <c r="KH23" s="238">
        <v>33.0</v>
      </c>
      <c r="KI23" s="238">
        <v>63.0</v>
      </c>
      <c r="KJ23" s="238">
        <v>3.3</v>
      </c>
      <c r="KK23" s="79"/>
      <c r="KL23" s="79">
        <v>1.0</v>
      </c>
      <c r="KM23" s="79">
        <v>46.0</v>
      </c>
      <c r="KN23" s="79">
        <v>46.0</v>
      </c>
      <c r="KO23" s="79">
        <v>138.0</v>
      </c>
      <c r="KP23" s="235">
        <v>33.0</v>
      </c>
      <c r="KQ23" s="235" t="s">
        <v>98</v>
      </c>
      <c r="KR23" s="235" t="s">
        <v>98</v>
      </c>
      <c r="KS23" s="79"/>
      <c r="KT23" s="79">
        <v>1.0</v>
      </c>
      <c r="KU23" s="79">
        <v>46.0</v>
      </c>
      <c r="KV23" s="79">
        <v>44.0</v>
      </c>
      <c r="KW23" s="89"/>
      <c r="KX23" s="81">
        <v>132.0</v>
      </c>
      <c r="KY23" s="81">
        <v>34.0</v>
      </c>
      <c r="KZ23" s="81">
        <v>228.0</v>
      </c>
      <c r="LA23" s="81">
        <v>11.2</v>
      </c>
      <c r="LB23" s="81">
        <v>0.0</v>
      </c>
      <c r="LC23" s="81">
        <v>3.0</v>
      </c>
      <c r="LD23" s="81">
        <v>50.0</v>
      </c>
      <c r="LE23" s="81">
        <v>48.0</v>
      </c>
      <c r="LF23" s="81">
        <v>132.0</v>
      </c>
      <c r="LG23" s="81">
        <v>34.0</v>
      </c>
      <c r="LH23" s="81">
        <v>175.0</v>
      </c>
      <c r="LI23" s="81">
        <v>8.6</v>
      </c>
      <c r="LJ23" s="81">
        <v>0.0</v>
      </c>
      <c r="LK23" s="81">
        <v>5.0</v>
      </c>
      <c r="LL23" s="81">
        <v>49.0</v>
      </c>
      <c r="LM23" s="81">
        <v>50.0</v>
      </c>
      <c r="LN23" s="89"/>
      <c r="LO23" s="82">
        <v>334.0</v>
      </c>
      <c r="LP23" s="82">
        <v>237.0</v>
      </c>
      <c r="LQ23" s="82">
        <v>134.0</v>
      </c>
      <c r="LR23" s="82">
        <v>69.0</v>
      </c>
      <c r="LS23" s="82">
        <v>325.0</v>
      </c>
      <c r="LT23" s="83">
        <v>43.0</v>
      </c>
      <c r="LU23" s="83">
        <v>3.4</v>
      </c>
      <c r="LV23" s="83">
        <v>142.0</v>
      </c>
      <c r="LW23" s="83">
        <v>77.0</v>
      </c>
      <c r="LX23" s="83">
        <v>52.0</v>
      </c>
      <c r="LY23" s="83">
        <v>50.0</v>
      </c>
      <c r="LZ23" s="83">
        <v>12.0</v>
      </c>
      <c r="MA23" s="83">
        <v>91.0</v>
      </c>
      <c r="MB23" s="83">
        <v>9.1</v>
      </c>
      <c r="MC23" s="83">
        <v>147.0</v>
      </c>
      <c r="MD23" s="83">
        <v>160.0</v>
      </c>
      <c r="ME23" s="83">
        <v>68.0</v>
      </c>
      <c r="MF23" s="83">
        <v>58.0</v>
      </c>
      <c r="MG23" s="83">
        <v>14.0</v>
      </c>
      <c r="MH23" s="83">
        <v>0.0</v>
      </c>
      <c r="MI23" s="83">
        <v>0.0</v>
      </c>
      <c r="MJ23" s="83">
        <v>119.0</v>
      </c>
      <c r="MK23" s="83">
        <v>0.0</v>
      </c>
      <c r="ML23" s="83">
        <v>44.0</v>
      </c>
      <c r="MM23" s="83">
        <v>43.0</v>
      </c>
      <c r="MN23" s="83">
        <v>5.0</v>
      </c>
      <c r="MO23" s="86"/>
      <c r="MP23" s="87"/>
      <c r="MQ23" s="87"/>
      <c r="MR23" s="87"/>
      <c r="MS23" s="87"/>
      <c r="MT23" s="83">
        <v>0.3</v>
      </c>
      <c r="MU23" s="83">
        <v>0.0</v>
      </c>
      <c r="MV23" s="83">
        <v>7.0</v>
      </c>
      <c r="MW23" s="83">
        <v>36.0</v>
      </c>
      <c r="MX23" s="83">
        <v>42.0</v>
      </c>
      <c r="MY23" s="88" t="s">
        <v>96</v>
      </c>
      <c r="MZ23" s="83">
        <v>2.0</v>
      </c>
      <c r="NA23" s="87"/>
      <c r="NB23" s="83">
        <v>10.0</v>
      </c>
      <c r="NC23" s="83">
        <v>4.7</v>
      </c>
      <c r="ND23" s="83">
        <v>181.0</v>
      </c>
      <c r="NE23" s="83">
        <v>36.0</v>
      </c>
      <c r="NF23" s="83">
        <v>44.0</v>
      </c>
      <c r="NG23" s="83">
        <v>44.0</v>
      </c>
      <c r="NH23" s="83">
        <v>7.0</v>
      </c>
      <c r="NI23" s="87"/>
      <c r="NJ23" s="83">
        <v>0.0</v>
      </c>
      <c r="NK23" s="83">
        <v>0.0</v>
      </c>
      <c r="NL23" s="83">
        <v>0.0</v>
      </c>
      <c r="NM23" s="83">
        <v>35.0</v>
      </c>
      <c r="NN23" s="83">
        <v>47.0</v>
      </c>
      <c r="NO23" s="83">
        <v>51.0</v>
      </c>
      <c r="NP23" s="83">
        <v>2.0</v>
      </c>
    </row>
    <row r="24" ht="14.25" customHeight="1">
      <c r="A24" s="49">
        <v>0.458333333333334</v>
      </c>
      <c r="B24" s="50"/>
      <c r="C24" s="51">
        <v>49.45</v>
      </c>
      <c r="D24" s="52">
        <v>332.0</v>
      </c>
      <c r="E24" s="53">
        <v>132.0</v>
      </c>
      <c r="F24" s="53">
        <v>71.0</v>
      </c>
      <c r="G24" s="53">
        <v>15.4</v>
      </c>
      <c r="H24" s="54"/>
      <c r="I24" s="53">
        <v>6.0</v>
      </c>
      <c r="J24" s="53">
        <v>49.0</v>
      </c>
      <c r="K24" s="53">
        <v>48.0</v>
      </c>
      <c r="L24" s="53">
        <v>135.0</v>
      </c>
      <c r="M24" s="53">
        <v>55.0</v>
      </c>
      <c r="N24" s="53">
        <v>13.7</v>
      </c>
      <c r="O24" s="54"/>
      <c r="P24" s="53">
        <v>6.0</v>
      </c>
      <c r="Q24" s="53">
        <v>55.0</v>
      </c>
      <c r="R24" s="53">
        <v>51.0</v>
      </c>
      <c r="S24" s="53">
        <v>337.5</v>
      </c>
      <c r="T24" s="53">
        <v>306.6</v>
      </c>
      <c r="U24" s="53">
        <v>180.5</v>
      </c>
      <c r="V24" s="54"/>
      <c r="W24" s="53">
        <v>332.8</v>
      </c>
      <c r="X24" s="53">
        <v>222.9</v>
      </c>
      <c r="Y24" s="53">
        <v>127.4</v>
      </c>
      <c r="Z24" s="54"/>
      <c r="AA24" s="53">
        <v>337.1</v>
      </c>
      <c r="AB24" s="53">
        <v>407.1</v>
      </c>
      <c r="AC24" s="53">
        <v>233.4</v>
      </c>
      <c r="AD24" s="54"/>
      <c r="AE24" s="53">
        <v>337.5</v>
      </c>
      <c r="AF24" s="53">
        <v>324.8</v>
      </c>
      <c r="AG24" s="53">
        <v>211.1</v>
      </c>
      <c r="AH24" s="54"/>
      <c r="AI24" s="53">
        <v>344.7</v>
      </c>
      <c r="AJ24" s="53">
        <v>398.7</v>
      </c>
      <c r="AK24" s="53">
        <v>256.7</v>
      </c>
      <c r="AL24" s="54"/>
      <c r="AM24" s="53">
        <v>335.7</v>
      </c>
      <c r="AN24" s="53">
        <v>423.1</v>
      </c>
      <c r="AO24" s="53">
        <v>238.7</v>
      </c>
      <c r="AP24" s="54"/>
      <c r="AQ24" s="182">
        <f t="shared" ref="AQ24:AS24" si="32">E24</f>
        <v>132</v>
      </c>
      <c r="AR24" s="54">
        <f t="shared" si="32"/>
        <v>71</v>
      </c>
      <c r="AS24" s="56">
        <f t="shared" si="32"/>
        <v>15.4</v>
      </c>
      <c r="AT24" s="54"/>
      <c r="AU24" s="54">
        <f t="shared" ref="AU24:AW24" si="33">L24</f>
        <v>135</v>
      </c>
      <c r="AV24" s="54">
        <f t="shared" si="33"/>
        <v>55</v>
      </c>
      <c r="AW24" s="54">
        <f t="shared" si="33"/>
        <v>13.7</v>
      </c>
      <c r="AX24" s="54"/>
      <c r="AY24" s="182">
        <f t="shared" si="21"/>
        <v>132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85.0</v>
      </c>
      <c r="BK24" s="53">
        <v>56.0</v>
      </c>
      <c r="BL24" s="89"/>
      <c r="BM24" s="287">
        <v>334.0</v>
      </c>
      <c r="BN24" s="287">
        <v>141.0</v>
      </c>
      <c r="BO24" s="287">
        <v>254.0</v>
      </c>
      <c r="BP24" s="287">
        <v>12.7</v>
      </c>
      <c r="BQ24" s="288"/>
      <c r="BR24" s="287">
        <v>6.0</v>
      </c>
      <c r="BS24" s="287">
        <v>61.0</v>
      </c>
      <c r="BT24" s="287">
        <v>61.0</v>
      </c>
      <c r="BU24" s="288">
        <f t="shared" si="6"/>
        <v>334</v>
      </c>
      <c r="BV24" s="287">
        <v>290.0</v>
      </c>
      <c r="BW24" s="287">
        <v>167.0</v>
      </c>
      <c r="BX24" s="287">
        <v>21.0</v>
      </c>
      <c r="BY24" s="287">
        <v>328.0</v>
      </c>
      <c r="BZ24" s="287">
        <v>310.0</v>
      </c>
      <c r="CA24" s="287">
        <v>168.0</v>
      </c>
      <c r="CB24" s="287">
        <v>19.0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327.0</v>
      </c>
      <c r="CH24" s="287">
        <v>465.0</v>
      </c>
      <c r="CI24" s="287">
        <v>239.0</v>
      </c>
      <c r="CJ24" s="287">
        <v>3.0</v>
      </c>
      <c r="CK24" s="287">
        <v>339.0</v>
      </c>
      <c r="CL24" s="287">
        <v>126.0</v>
      </c>
      <c r="CM24" s="287">
        <v>50.0</v>
      </c>
      <c r="CN24" s="287">
        <v>9.0</v>
      </c>
      <c r="CO24" s="287">
        <v>324.0</v>
      </c>
      <c r="CP24" s="287">
        <v>256.0</v>
      </c>
      <c r="CQ24" s="287">
        <v>124.0</v>
      </c>
      <c r="CR24" s="287">
        <v>10.0</v>
      </c>
      <c r="CS24" s="287">
        <v>327.0</v>
      </c>
      <c r="CT24" s="287">
        <v>246.0</v>
      </c>
      <c r="CU24" s="287">
        <v>155.0</v>
      </c>
      <c r="CV24" s="287">
        <v>64.0</v>
      </c>
      <c r="CW24" s="287">
        <v>330.0</v>
      </c>
      <c r="CX24" s="287">
        <v>268.0</v>
      </c>
      <c r="CY24" s="287">
        <v>188.0</v>
      </c>
      <c r="CZ24" s="287">
        <v>91.0</v>
      </c>
      <c r="DA24" s="287" t="s">
        <v>94</v>
      </c>
      <c r="DB24" s="287" t="s">
        <v>94</v>
      </c>
      <c r="DC24" s="287" t="s">
        <v>94</v>
      </c>
      <c r="DD24" s="287" t="s">
        <v>94</v>
      </c>
      <c r="DE24" s="288">
        <f t="shared" si="7"/>
        <v>141</v>
      </c>
      <c r="DF24" s="287">
        <v>35.0</v>
      </c>
      <c r="DG24" s="288">
        <f t="shared" ref="DG24:DH24" si="34">BO24</f>
        <v>254</v>
      </c>
      <c r="DH24" s="288">
        <f t="shared" si="34"/>
        <v>12.7</v>
      </c>
      <c r="DI24" s="288"/>
      <c r="DJ24" s="287">
        <v>7.0</v>
      </c>
      <c r="DK24" s="287">
        <v>58.0</v>
      </c>
      <c r="DL24" s="287">
        <v>52.0</v>
      </c>
      <c r="DM24" s="89"/>
      <c r="DN24" s="61">
        <v>333.0</v>
      </c>
      <c r="DO24" s="61">
        <v>138.0</v>
      </c>
      <c r="DP24" s="61">
        <v>29.4</v>
      </c>
      <c r="DQ24" s="61">
        <v>16.23</v>
      </c>
      <c r="DR24" s="61">
        <v>4.16</v>
      </c>
      <c r="DS24" s="61">
        <v>8.0</v>
      </c>
      <c r="DT24" s="61">
        <v>48.0</v>
      </c>
      <c r="DU24" s="61">
        <v>51.5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336.0</v>
      </c>
      <c r="EF24" s="226">
        <v>135.0</v>
      </c>
      <c r="EG24" s="226">
        <v>87.0</v>
      </c>
      <c r="EH24" s="226">
        <v>3.5</v>
      </c>
      <c r="EI24" s="64"/>
      <c r="EJ24" s="226">
        <v>9.0</v>
      </c>
      <c r="EK24" s="226">
        <v>48.0</v>
      </c>
      <c r="EL24" s="226">
        <v>50.0</v>
      </c>
      <c r="EM24" s="226">
        <v>135.0</v>
      </c>
      <c r="EN24" s="226">
        <v>94.0</v>
      </c>
      <c r="EO24" s="226">
        <v>3.7</v>
      </c>
      <c r="EP24" s="64"/>
      <c r="EQ24" s="226">
        <v>9.0</v>
      </c>
      <c r="ER24" s="226">
        <v>49.0</v>
      </c>
      <c r="ES24" s="226">
        <v>50.0</v>
      </c>
      <c r="ET24" s="226">
        <v>336.0</v>
      </c>
      <c r="EU24" s="226">
        <v>1.0</v>
      </c>
      <c r="EV24" s="226">
        <v>0.0</v>
      </c>
      <c r="EW24" s="226">
        <v>0.0</v>
      </c>
      <c r="EX24" s="226">
        <v>336.0</v>
      </c>
      <c r="EY24" s="226">
        <v>276.0</v>
      </c>
      <c r="EZ24" s="226">
        <v>159.0</v>
      </c>
      <c r="FA24" s="226">
        <v>16.4</v>
      </c>
      <c r="FB24" s="226">
        <v>334.0</v>
      </c>
      <c r="FC24" s="226">
        <v>276.0</v>
      </c>
      <c r="FD24" s="226">
        <v>158.6</v>
      </c>
      <c r="FE24" s="226">
        <v>18.4</v>
      </c>
      <c r="FF24" s="226">
        <v>334.0</v>
      </c>
      <c r="FG24" s="226">
        <v>1.0</v>
      </c>
      <c r="FH24" s="226">
        <v>0.0</v>
      </c>
      <c r="FI24" s="226">
        <v>0.0</v>
      </c>
      <c r="FJ24" s="226">
        <v>334.0</v>
      </c>
      <c r="FK24" s="226">
        <v>267.0</v>
      </c>
      <c r="FL24" s="226">
        <v>150.2</v>
      </c>
      <c r="FM24" s="64"/>
      <c r="FN24" s="226">
        <v>336.0</v>
      </c>
      <c r="FO24" s="226">
        <v>245.0</v>
      </c>
      <c r="FP24" s="226">
        <v>150.2</v>
      </c>
      <c r="FQ24" s="226">
        <v>17.2</v>
      </c>
      <c r="FR24" s="226">
        <v>135.0</v>
      </c>
      <c r="FS24" s="64"/>
      <c r="FT24" s="226">
        <v>15.61</v>
      </c>
      <c r="FU24" s="64"/>
      <c r="FV24" s="226">
        <v>135.0</v>
      </c>
      <c r="FW24" s="64"/>
      <c r="FX24" s="64"/>
      <c r="FY24" s="64"/>
      <c r="FZ24" s="89"/>
      <c r="GA24" s="65">
        <v>335.0</v>
      </c>
      <c r="GB24" s="66">
        <v>397.86</v>
      </c>
      <c r="GC24" s="66">
        <v>245.58</v>
      </c>
      <c r="GD24" s="66">
        <v>6.28</v>
      </c>
      <c r="GE24" s="94">
        <v>335.0</v>
      </c>
      <c r="GF24" s="66">
        <v>422.33</v>
      </c>
      <c r="GG24" s="66">
        <v>243.14</v>
      </c>
      <c r="GH24" s="66">
        <v>10.97</v>
      </c>
      <c r="GI24" s="66">
        <v>335.0</v>
      </c>
      <c r="GJ24" s="66">
        <v>270.81</v>
      </c>
      <c r="GK24" s="66">
        <v>-150.68</v>
      </c>
      <c r="GL24" s="66">
        <v>-21.68</v>
      </c>
      <c r="GM24" s="66">
        <v>335.0</v>
      </c>
      <c r="GN24" s="66">
        <v>249.85</v>
      </c>
      <c r="GO24" s="66">
        <v>-150.09</v>
      </c>
      <c r="GP24" s="66">
        <v>-29.99</v>
      </c>
      <c r="GQ24" s="66">
        <v>335.0</v>
      </c>
      <c r="GR24" s="66">
        <v>309.64</v>
      </c>
      <c r="GS24" s="66">
        <v>-183.59</v>
      </c>
      <c r="GT24" s="66">
        <v>34.93</v>
      </c>
      <c r="GU24" s="66">
        <v>335.0</v>
      </c>
      <c r="GV24" s="66">
        <v>0.0</v>
      </c>
      <c r="GW24" s="66">
        <v>0.0</v>
      </c>
      <c r="GX24" s="66">
        <v>0.0</v>
      </c>
      <c r="GY24" s="89"/>
      <c r="GZ24" s="98" t="s">
        <v>91</v>
      </c>
      <c r="HA24" s="98" t="s">
        <v>92</v>
      </c>
      <c r="HB24" s="98">
        <v>30.0</v>
      </c>
      <c r="HC24" s="98">
        <v>1.5</v>
      </c>
      <c r="HD24" s="98">
        <v>0.6</v>
      </c>
      <c r="HE24" s="98">
        <v>8.0</v>
      </c>
      <c r="HF24" s="99">
        <v>54.0</v>
      </c>
      <c r="HG24" s="99">
        <v>50.0</v>
      </c>
      <c r="HH24" s="98" t="s">
        <v>91</v>
      </c>
      <c r="HI24" s="98" t="s">
        <v>92</v>
      </c>
      <c r="HJ24" s="98">
        <v>55.0</v>
      </c>
      <c r="HK24" s="98">
        <v>2.75</v>
      </c>
      <c r="HL24" s="98">
        <v>1.1</v>
      </c>
      <c r="HM24" s="98">
        <v>5.0</v>
      </c>
      <c r="HN24" s="99">
        <v>58.0</v>
      </c>
      <c r="HO24" s="99">
        <v>58.0</v>
      </c>
      <c r="HP24" s="98" t="s">
        <v>91</v>
      </c>
      <c r="HQ24" s="98" t="s">
        <v>92</v>
      </c>
      <c r="HR24" s="98">
        <v>252.0</v>
      </c>
      <c r="HS24" s="98">
        <v>6.3</v>
      </c>
      <c r="HT24" s="98">
        <v>12.6</v>
      </c>
      <c r="HU24" s="98">
        <v>7.0</v>
      </c>
      <c r="HV24" s="99">
        <v>53.0</v>
      </c>
      <c r="HW24" s="99">
        <v>53.0</v>
      </c>
      <c r="HX24" s="89"/>
      <c r="HY24" s="147">
        <v>134.0</v>
      </c>
      <c r="HZ24" s="147">
        <v>33.0</v>
      </c>
      <c r="IA24" s="147">
        <v>80.0</v>
      </c>
      <c r="IB24" s="147">
        <v>4.0</v>
      </c>
      <c r="IC24" s="148"/>
      <c r="ID24" s="147">
        <v>2.0</v>
      </c>
      <c r="IE24" s="147">
        <v>62.0</v>
      </c>
      <c r="IF24" s="147">
        <v>44.0</v>
      </c>
      <c r="IG24" s="89"/>
      <c r="IH24" s="74">
        <v>137.0</v>
      </c>
      <c r="II24" s="74">
        <v>33.2</v>
      </c>
      <c r="IJ24" s="74">
        <v>131.0</v>
      </c>
      <c r="IK24" s="74">
        <v>6.5</v>
      </c>
      <c r="IL24" s="74">
        <v>7.4</v>
      </c>
      <c r="IM24" s="74">
        <v>6.0</v>
      </c>
      <c r="IN24" s="74">
        <v>52.0</v>
      </c>
      <c r="IO24" s="74">
        <v>50.0</v>
      </c>
      <c r="IP24" s="74">
        <v>137.0</v>
      </c>
      <c r="IQ24" s="74">
        <v>33.7</v>
      </c>
      <c r="IR24" s="74">
        <v>101.0</v>
      </c>
      <c r="IS24" s="74">
        <v>5.3</v>
      </c>
      <c r="IT24" s="74">
        <v>5.9</v>
      </c>
      <c r="IU24" s="74">
        <v>12.0</v>
      </c>
      <c r="IV24" s="74">
        <v>53.0</v>
      </c>
      <c r="IW24" s="74">
        <v>52.0</v>
      </c>
      <c r="IX24" s="89"/>
      <c r="IY24" s="149">
        <v>137.55</v>
      </c>
      <c r="IZ24" s="149">
        <v>34.37</v>
      </c>
      <c r="JA24" s="149">
        <v>290.8</v>
      </c>
      <c r="JB24" s="149">
        <v>14.54</v>
      </c>
      <c r="JC24" s="149">
        <v>5.16</v>
      </c>
      <c r="JD24" s="149">
        <v>3.0</v>
      </c>
      <c r="JE24" s="149">
        <v>62.64</v>
      </c>
      <c r="JF24" s="149">
        <v>52.36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135.0</v>
      </c>
      <c r="JQ24" s="78">
        <v>31.9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43.0</v>
      </c>
      <c r="JW24" s="78">
        <v>43.0</v>
      </c>
      <c r="JX24" s="78">
        <v>135.0</v>
      </c>
      <c r="JY24" s="78">
        <v>33.8</v>
      </c>
      <c r="JZ24" s="78">
        <v>130.0</v>
      </c>
      <c r="KA24" s="78">
        <v>6.9</v>
      </c>
      <c r="KB24" s="78">
        <v>2.5</v>
      </c>
      <c r="KC24" s="78">
        <v>2.0</v>
      </c>
      <c r="KD24" s="78">
        <v>48.0</v>
      </c>
      <c r="KE24" s="78">
        <v>47.0</v>
      </c>
      <c r="KF24" s="89"/>
      <c r="KG24" s="79">
        <v>135.0</v>
      </c>
      <c r="KH24" s="238">
        <v>33.0</v>
      </c>
      <c r="KI24" s="238">
        <v>58.0</v>
      </c>
      <c r="KJ24" s="238">
        <v>2.9</v>
      </c>
      <c r="KK24" s="79"/>
      <c r="KL24" s="79">
        <v>1.0</v>
      </c>
      <c r="KM24" s="79">
        <v>46.0</v>
      </c>
      <c r="KN24" s="79">
        <v>46.0</v>
      </c>
      <c r="KO24" s="79">
        <v>135.0</v>
      </c>
      <c r="KP24" s="235">
        <v>33.0</v>
      </c>
      <c r="KQ24" s="235">
        <v>36.0</v>
      </c>
      <c r="KR24" s="235">
        <v>1.8</v>
      </c>
      <c r="KS24" s="79"/>
      <c r="KT24" s="79">
        <v>1.0</v>
      </c>
      <c r="KU24" s="79">
        <v>46.0</v>
      </c>
      <c r="KV24" s="79">
        <v>44.0</v>
      </c>
      <c r="KW24" s="89"/>
      <c r="KX24" s="81">
        <v>131.0</v>
      </c>
      <c r="KY24" s="81">
        <v>33.0</v>
      </c>
      <c r="KZ24" s="81">
        <v>194.0</v>
      </c>
      <c r="LA24" s="81">
        <v>9.5</v>
      </c>
      <c r="LB24" s="81">
        <v>0.0</v>
      </c>
      <c r="LC24" s="81">
        <v>3.0</v>
      </c>
      <c r="LD24" s="81">
        <v>50.0</v>
      </c>
      <c r="LE24" s="81">
        <v>48.0</v>
      </c>
      <c r="LF24" s="81">
        <v>131.0</v>
      </c>
      <c r="LG24" s="81">
        <v>33.0</v>
      </c>
      <c r="LH24" s="81">
        <v>171.0</v>
      </c>
      <c r="LI24" s="81">
        <v>8.4</v>
      </c>
      <c r="LJ24" s="81">
        <v>0.0</v>
      </c>
      <c r="LK24" s="81">
        <v>5.0</v>
      </c>
      <c r="LL24" s="81">
        <v>49.0</v>
      </c>
      <c r="LM24" s="81">
        <v>50.0</v>
      </c>
      <c r="LN24" s="89"/>
      <c r="LO24" s="82">
        <v>331.0</v>
      </c>
      <c r="LP24" s="82">
        <v>281.0</v>
      </c>
      <c r="LQ24" s="82">
        <v>159.0</v>
      </c>
      <c r="LR24" s="82">
        <v>67.0</v>
      </c>
      <c r="LS24" s="82">
        <v>320.0</v>
      </c>
      <c r="LT24" s="83">
        <v>58.0</v>
      </c>
      <c r="LU24" s="83">
        <v>8.1</v>
      </c>
      <c r="LV24" s="83">
        <v>139.0</v>
      </c>
      <c r="LW24" s="83">
        <v>106.0</v>
      </c>
      <c r="LX24" s="83">
        <v>55.0</v>
      </c>
      <c r="LY24" s="83">
        <v>52.0</v>
      </c>
      <c r="LZ24" s="83">
        <v>12.0</v>
      </c>
      <c r="MA24" s="83">
        <v>101.0</v>
      </c>
      <c r="MB24" s="83">
        <v>11.5</v>
      </c>
      <c r="MC24" s="83">
        <v>145.0</v>
      </c>
      <c r="MD24" s="83">
        <v>175.0</v>
      </c>
      <c r="ME24" s="83">
        <v>71.0</v>
      </c>
      <c r="MF24" s="83">
        <v>60.0</v>
      </c>
      <c r="MG24" s="83">
        <v>14.0</v>
      </c>
      <c r="MH24" s="83">
        <v>0.0</v>
      </c>
      <c r="MI24" s="83">
        <v>0.0</v>
      </c>
      <c r="MJ24" s="83">
        <v>119.0</v>
      </c>
      <c r="MK24" s="83">
        <v>0.0</v>
      </c>
      <c r="ML24" s="83">
        <v>44.0</v>
      </c>
      <c r="MM24" s="83">
        <v>43.0</v>
      </c>
      <c r="MN24" s="83">
        <v>5.0</v>
      </c>
      <c r="MO24" s="86"/>
      <c r="MP24" s="87"/>
      <c r="MQ24" s="87"/>
      <c r="MR24" s="87"/>
      <c r="MS24" s="87"/>
      <c r="MT24" s="83">
        <v>0.4</v>
      </c>
      <c r="MU24" s="83">
        <v>0.0</v>
      </c>
      <c r="MV24" s="83">
        <v>7.0</v>
      </c>
      <c r="MW24" s="83">
        <v>36.0</v>
      </c>
      <c r="MX24" s="83">
        <v>42.0</v>
      </c>
      <c r="MY24" s="88" t="s">
        <v>96</v>
      </c>
      <c r="MZ24" s="83">
        <v>2.0</v>
      </c>
      <c r="NA24" s="87"/>
      <c r="NB24" s="83">
        <v>20.5</v>
      </c>
      <c r="NC24" s="83">
        <v>7.5</v>
      </c>
      <c r="ND24" s="83">
        <v>364.0</v>
      </c>
      <c r="NE24" s="83">
        <v>35.0</v>
      </c>
      <c r="NF24" s="83">
        <v>44.0</v>
      </c>
      <c r="NG24" s="83">
        <v>44.0</v>
      </c>
      <c r="NH24" s="83">
        <v>7.0</v>
      </c>
      <c r="NI24" s="87"/>
      <c r="NJ24" s="83">
        <v>0.0</v>
      </c>
      <c r="NK24" s="83">
        <v>0.0</v>
      </c>
      <c r="NL24" s="83">
        <v>0.0</v>
      </c>
      <c r="NM24" s="83">
        <v>35.0</v>
      </c>
      <c r="NN24" s="83">
        <v>47.0</v>
      </c>
      <c r="NO24" s="83">
        <v>51.0</v>
      </c>
      <c r="NP24" s="83">
        <v>2.0</v>
      </c>
    </row>
    <row r="25" ht="14.25" customHeight="1">
      <c r="A25" s="49">
        <v>0.5</v>
      </c>
      <c r="B25" s="50"/>
      <c r="C25" s="51">
        <v>50.3</v>
      </c>
      <c r="D25" s="52">
        <v>335.0</v>
      </c>
      <c r="E25" s="53">
        <v>133.0</v>
      </c>
      <c r="F25" s="53">
        <v>72.0</v>
      </c>
      <c r="G25" s="53">
        <v>15.5</v>
      </c>
      <c r="H25" s="54"/>
      <c r="I25" s="53">
        <v>6.0</v>
      </c>
      <c r="J25" s="53">
        <v>52.0</v>
      </c>
      <c r="K25" s="53">
        <v>51.0</v>
      </c>
      <c r="L25" s="53">
        <v>137.0</v>
      </c>
      <c r="M25" s="53">
        <v>63.0</v>
      </c>
      <c r="N25" s="53">
        <v>15.9</v>
      </c>
      <c r="O25" s="54"/>
      <c r="P25" s="53">
        <v>6.0</v>
      </c>
      <c r="Q25" s="53">
        <v>54.0</v>
      </c>
      <c r="R25" s="53">
        <v>51.0</v>
      </c>
      <c r="S25" s="53">
        <v>388.6</v>
      </c>
      <c r="T25" s="53">
        <v>307.3</v>
      </c>
      <c r="U25" s="53">
        <v>181.9</v>
      </c>
      <c r="V25" s="54"/>
      <c r="W25" s="53">
        <v>334.4</v>
      </c>
      <c r="X25" s="53">
        <v>220.6</v>
      </c>
      <c r="Y25" s="53">
        <v>126.9</v>
      </c>
      <c r="Z25" s="54"/>
      <c r="AA25" s="53">
        <v>338.9</v>
      </c>
      <c r="AB25" s="53">
        <v>343.4</v>
      </c>
      <c r="AC25" s="53">
        <v>227.1</v>
      </c>
      <c r="AD25" s="54"/>
      <c r="AE25" s="53">
        <v>338.7</v>
      </c>
      <c r="AF25" s="53">
        <v>382.1</v>
      </c>
      <c r="AG25" s="53">
        <v>206.1</v>
      </c>
      <c r="AH25" s="54"/>
      <c r="AI25" s="53">
        <v>346.1</v>
      </c>
      <c r="AJ25" s="53">
        <v>397.9</v>
      </c>
      <c r="AK25" s="53">
        <v>251.1</v>
      </c>
      <c r="AL25" s="54"/>
      <c r="AM25" s="53">
        <v>337.4</v>
      </c>
      <c r="AN25" s="53">
        <v>420.5</v>
      </c>
      <c r="AO25" s="53">
        <v>238.1</v>
      </c>
      <c r="AP25" s="54"/>
      <c r="AQ25" s="182">
        <f t="shared" ref="AQ25:AS25" si="35">E25</f>
        <v>133</v>
      </c>
      <c r="AR25" s="54">
        <f t="shared" si="35"/>
        <v>72</v>
      </c>
      <c r="AS25" s="56">
        <f t="shared" si="35"/>
        <v>15.5</v>
      </c>
      <c r="AT25" s="54"/>
      <c r="AU25" s="54">
        <f t="shared" ref="AU25:AW25" si="36">L25</f>
        <v>137</v>
      </c>
      <c r="AV25" s="54">
        <f t="shared" si="36"/>
        <v>63</v>
      </c>
      <c r="AW25" s="54">
        <f t="shared" si="36"/>
        <v>15.9</v>
      </c>
      <c r="AX25" s="54"/>
      <c r="AY25" s="182">
        <f t="shared" si="21"/>
        <v>133</v>
      </c>
      <c r="AZ25" s="54"/>
      <c r="BA25" s="54"/>
      <c r="BB25" s="54"/>
      <c r="BC25" s="89"/>
      <c r="BD25" s="54"/>
      <c r="BE25" s="53">
        <v>0.0</v>
      </c>
      <c r="BF25" s="53">
        <v>0.0</v>
      </c>
      <c r="BG25" s="53">
        <v>0.0</v>
      </c>
      <c r="BH25" s="54"/>
      <c r="BI25" s="53">
        <v>22.0</v>
      </c>
      <c r="BJ25" s="53">
        <v>85.0</v>
      </c>
      <c r="BK25" s="53">
        <v>56.0</v>
      </c>
      <c r="BL25" s="89"/>
      <c r="BM25" s="287">
        <v>334.0</v>
      </c>
      <c r="BN25" s="287">
        <v>141.0</v>
      </c>
      <c r="BO25" s="287">
        <v>253.0</v>
      </c>
      <c r="BP25" s="287">
        <v>12.7</v>
      </c>
      <c r="BQ25" s="288"/>
      <c r="BR25" s="287">
        <v>6.0</v>
      </c>
      <c r="BS25" s="287">
        <v>63.0</v>
      </c>
      <c r="BT25" s="287">
        <v>64.0</v>
      </c>
      <c r="BU25" s="288">
        <f t="shared" si="6"/>
        <v>334</v>
      </c>
      <c r="BV25" s="287">
        <v>294.0</v>
      </c>
      <c r="BW25" s="287">
        <v>167.0</v>
      </c>
      <c r="BX25" s="287">
        <v>19.0</v>
      </c>
      <c r="BY25" s="287">
        <v>328.0</v>
      </c>
      <c r="BZ25" s="287">
        <v>311.0</v>
      </c>
      <c r="CA25" s="287">
        <v>169.0</v>
      </c>
      <c r="CB25" s="287">
        <v>169.0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327.0</v>
      </c>
      <c r="CH25" s="287">
        <v>471.0</v>
      </c>
      <c r="CI25" s="287">
        <v>269.0</v>
      </c>
      <c r="CJ25" s="287">
        <v>14.0</v>
      </c>
      <c r="CK25" s="287">
        <v>339.0</v>
      </c>
      <c r="CL25" s="287">
        <v>229.0</v>
      </c>
      <c r="CM25" s="287">
        <v>134.0</v>
      </c>
      <c r="CN25" s="287">
        <v>11.0</v>
      </c>
      <c r="CO25" s="287">
        <v>324.0</v>
      </c>
      <c r="CP25" s="287">
        <v>255.0</v>
      </c>
      <c r="CQ25" s="287">
        <v>12.0</v>
      </c>
      <c r="CR25" s="287">
        <v>8.0</v>
      </c>
      <c r="CS25" s="287">
        <v>327.0</v>
      </c>
      <c r="CT25" s="287">
        <v>242.0</v>
      </c>
      <c r="CU25" s="287">
        <v>155.0</v>
      </c>
      <c r="CV25" s="287">
        <v>63.0</v>
      </c>
      <c r="CW25" s="287">
        <v>330.0</v>
      </c>
      <c r="CX25" s="287">
        <v>377.0</v>
      </c>
      <c r="CY25" s="287">
        <v>192.0</v>
      </c>
      <c r="CZ25" s="287">
        <v>94.0</v>
      </c>
      <c r="DA25" s="287" t="s">
        <v>94</v>
      </c>
      <c r="DB25" s="287" t="s">
        <v>94</v>
      </c>
      <c r="DC25" s="287" t="s">
        <v>94</v>
      </c>
      <c r="DD25" s="287" t="s">
        <v>94</v>
      </c>
      <c r="DE25" s="288">
        <f t="shared" si="7"/>
        <v>141</v>
      </c>
      <c r="DF25" s="287">
        <v>34.1</v>
      </c>
      <c r="DG25" s="288">
        <f t="shared" ref="DG25:DH25" si="37">BO25</f>
        <v>253</v>
      </c>
      <c r="DH25" s="288">
        <f t="shared" si="37"/>
        <v>12.7</v>
      </c>
      <c r="DI25" s="288"/>
      <c r="DJ25" s="287">
        <v>7.0</v>
      </c>
      <c r="DK25" s="287">
        <v>60.0</v>
      </c>
      <c r="DL25" s="287">
        <v>54.0</v>
      </c>
      <c r="DM25" s="89"/>
      <c r="DN25" s="61">
        <v>333.0</v>
      </c>
      <c r="DO25" s="61">
        <v>138.0</v>
      </c>
      <c r="DP25" s="61">
        <v>15.66</v>
      </c>
      <c r="DQ25" s="61">
        <v>8.86</v>
      </c>
      <c r="DR25" s="61">
        <v>0.48</v>
      </c>
      <c r="DS25" s="61">
        <v>8.0</v>
      </c>
      <c r="DT25" s="61">
        <v>44.0</v>
      </c>
      <c r="DU25" s="61">
        <v>54.6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337.0</v>
      </c>
      <c r="EF25" s="226">
        <v>135.0</v>
      </c>
      <c r="EG25" s="226">
        <v>63.0</v>
      </c>
      <c r="EH25" s="226">
        <v>2.6</v>
      </c>
      <c r="EI25" s="64"/>
      <c r="EJ25" s="226">
        <v>9.0</v>
      </c>
      <c r="EK25" s="226">
        <v>50.0</v>
      </c>
      <c r="EL25" s="226">
        <v>51.0</v>
      </c>
      <c r="EM25" s="226">
        <v>135.0</v>
      </c>
      <c r="EN25" s="226">
        <v>98.0</v>
      </c>
      <c r="EO25" s="226">
        <v>4.2</v>
      </c>
      <c r="EP25" s="64"/>
      <c r="EQ25" s="226">
        <v>9.0</v>
      </c>
      <c r="ER25" s="226">
        <v>50.0</v>
      </c>
      <c r="ES25" s="226">
        <v>52.0</v>
      </c>
      <c r="ET25" s="226">
        <v>337.0</v>
      </c>
      <c r="EU25" s="226">
        <v>1.0</v>
      </c>
      <c r="EV25" s="226">
        <v>0.0</v>
      </c>
      <c r="EW25" s="226">
        <v>0.0</v>
      </c>
      <c r="EX25" s="226">
        <v>335.0</v>
      </c>
      <c r="EY25" s="226">
        <v>277.0</v>
      </c>
      <c r="EZ25" s="226">
        <v>158.9</v>
      </c>
      <c r="FA25" s="226">
        <v>17.0</v>
      </c>
      <c r="FB25" s="226">
        <v>334.0</v>
      </c>
      <c r="FC25" s="226">
        <v>276.0</v>
      </c>
      <c r="FD25" s="226">
        <v>158.5</v>
      </c>
      <c r="FE25" s="226">
        <v>18.5</v>
      </c>
      <c r="FF25" s="226">
        <v>334.0</v>
      </c>
      <c r="FG25" s="226">
        <v>1.0</v>
      </c>
      <c r="FH25" s="226">
        <v>0.0</v>
      </c>
      <c r="FI25" s="226">
        <v>0.0</v>
      </c>
      <c r="FJ25" s="226">
        <v>334.0</v>
      </c>
      <c r="FK25" s="226">
        <v>269.0</v>
      </c>
      <c r="FL25" s="226">
        <v>151.0</v>
      </c>
      <c r="FM25" s="64"/>
      <c r="FN25" s="226">
        <v>337.0</v>
      </c>
      <c r="FO25" s="226">
        <v>282.0</v>
      </c>
      <c r="FP25" s="226">
        <v>150.7</v>
      </c>
      <c r="FQ25" s="226">
        <v>27.2</v>
      </c>
      <c r="FR25" s="226">
        <v>135.0</v>
      </c>
      <c r="FS25" s="64"/>
      <c r="FT25" s="226">
        <v>10.43</v>
      </c>
      <c r="FU25" s="64"/>
      <c r="FV25" s="226">
        <v>135.0</v>
      </c>
      <c r="FW25" s="64"/>
      <c r="FX25" s="64"/>
      <c r="FY25" s="64"/>
      <c r="FZ25" s="89"/>
      <c r="GA25" s="160">
        <v>336.0</v>
      </c>
      <c r="GB25" s="160">
        <v>401.08</v>
      </c>
      <c r="GC25" s="160">
        <v>247.5</v>
      </c>
      <c r="GD25" s="160">
        <v>15.66</v>
      </c>
      <c r="GE25" s="160">
        <v>336.0</v>
      </c>
      <c r="GF25" s="160">
        <v>421.77</v>
      </c>
      <c r="GG25" s="160">
        <v>243.23</v>
      </c>
      <c r="GH25" s="160">
        <v>17.34</v>
      </c>
      <c r="GI25" s="160">
        <v>336.0</v>
      </c>
      <c r="GJ25" s="160">
        <v>276.96</v>
      </c>
      <c r="GK25" s="160">
        <v>-152.69</v>
      </c>
      <c r="GL25" s="160">
        <v>-31.24</v>
      </c>
      <c r="GM25" s="160">
        <v>336.0</v>
      </c>
      <c r="GN25" s="160">
        <v>253.81</v>
      </c>
      <c r="GO25" s="160">
        <v>-151.6</v>
      </c>
      <c r="GP25" s="160">
        <v>-38.78</v>
      </c>
      <c r="GQ25" s="160">
        <v>336.0</v>
      </c>
      <c r="GR25" s="160">
        <v>317.11</v>
      </c>
      <c r="GS25" s="160">
        <v>-187.62</v>
      </c>
      <c r="GT25" s="160">
        <v>41.29</v>
      </c>
      <c r="GU25" s="160">
        <v>336.0</v>
      </c>
      <c r="GV25" s="160">
        <v>0.0</v>
      </c>
      <c r="GW25" s="160">
        <v>0.0</v>
      </c>
      <c r="GX25" s="160">
        <v>0.0</v>
      </c>
      <c r="GY25" s="89"/>
      <c r="GZ25" s="98" t="s">
        <v>91</v>
      </c>
      <c r="HA25" s="98" t="s">
        <v>92</v>
      </c>
      <c r="HB25" s="98">
        <v>106.0</v>
      </c>
      <c r="HC25" s="98">
        <v>5.3</v>
      </c>
      <c r="HD25" s="98">
        <v>2.12</v>
      </c>
      <c r="HE25" s="98">
        <v>8.0</v>
      </c>
      <c r="HF25" s="99">
        <v>54.0</v>
      </c>
      <c r="HG25" s="99">
        <v>50.0</v>
      </c>
      <c r="HH25" s="98" t="s">
        <v>91</v>
      </c>
      <c r="HI25" s="98" t="s">
        <v>92</v>
      </c>
      <c r="HJ25" s="98">
        <v>58.0</v>
      </c>
      <c r="HK25" s="98">
        <v>2.9</v>
      </c>
      <c r="HL25" s="98">
        <v>1.16</v>
      </c>
      <c r="HM25" s="98">
        <v>5.0</v>
      </c>
      <c r="HN25" s="99">
        <v>58.0</v>
      </c>
      <c r="HO25" s="99">
        <v>58.0</v>
      </c>
      <c r="HP25" s="98" t="s">
        <v>91</v>
      </c>
      <c r="HQ25" s="98" t="s">
        <v>92</v>
      </c>
      <c r="HR25" s="98">
        <v>252.0</v>
      </c>
      <c r="HS25" s="98">
        <v>6.3</v>
      </c>
      <c r="HT25" s="98">
        <v>12.6</v>
      </c>
      <c r="HU25" s="98">
        <v>7.0</v>
      </c>
      <c r="HV25" s="99">
        <v>55.0</v>
      </c>
      <c r="HW25" s="99">
        <v>55.0</v>
      </c>
      <c r="HX25" s="89"/>
      <c r="HY25" s="147">
        <v>134.0</v>
      </c>
      <c r="HZ25" s="147">
        <v>33.0</v>
      </c>
      <c r="IA25" s="147">
        <v>84.0</v>
      </c>
      <c r="IB25" s="147">
        <v>4.2</v>
      </c>
      <c r="IC25" s="148"/>
      <c r="ID25" s="147">
        <v>2.0</v>
      </c>
      <c r="IE25" s="147">
        <v>62.0</v>
      </c>
      <c r="IF25" s="147">
        <v>44.0</v>
      </c>
      <c r="IG25" s="89"/>
      <c r="IH25" s="74">
        <v>137.0</v>
      </c>
      <c r="II25" s="74">
        <v>33.4</v>
      </c>
      <c r="IJ25" s="74">
        <v>126.0</v>
      </c>
      <c r="IK25" s="74">
        <v>6.3</v>
      </c>
      <c r="IL25" s="74">
        <v>7.1</v>
      </c>
      <c r="IM25" s="74">
        <v>6.0</v>
      </c>
      <c r="IN25" s="74">
        <v>52.0</v>
      </c>
      <c r="IO25" s="74">
        <v>50.0</v>
      </c>
      <c r="IP25" s="74">
        <v>137.0</v>
      </c>
      <c r="IQ25" s="74">
        <v>34.0</v>
      </c>
      <c r="IR25" s="74">
        <v>65.0</v>
      </c>
      <c r="IS25" s="74">
        <v>3.2</v>
      </c>
      <c r="IT25" s="74">
        <v>3.7</v>
      </c>
      <c r="IU25" s="74">
        <v>12.0</v>
      </c>
      <c r="IV25" s="74">
        <v>53.0</v>
      </c>
      <c r="IW25" s="74">
        <v>52.0</v>
      </c>
      <c r="IX25" s="89"/>
      <c r="IY25" s="149">
        <v>137.95</v>
      </c>
      <c r="IZ25" s="149">
        <v>34.45</v>
      </c>
      <c r="JA25" s="149">
        <v>273.2</v>
      </c>
      <c r="JB25" s="149">
        <v>13.66</v>
      </c>
      <c r="JC25" s="149">
        <v>0.65</v>
      </c>
      <c r="JD25" s="149">
        <v>3.0</v>
      </c>
      <c r="JE25" s="149">
        <v>62.64</v>
      </c>
      <c r="JF25" s="149">
        <v>50.47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136.0</v>
      </c>
      <c r="JQ25" s="78">
        <v>32.0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45.0</v>
      </c>
      <c r="JW25" s="78">
        <v>44.0</v>
      </c>
      <c r="JX25" s="78">
        <v>136.0</v>
      </c>
      <c r="JY25" s="78">
        <v>34.3</v>
      </c>
      <c r="JZ25" s="78">
        <v>99.0</v>
      </c>
      <c r="KA25" s="78">
        <v>5.2</v>
      </c>
      <c r="KB25" s="78">
        <v>2.3</v>
      </c>
      <c r="KC25" s="78">
        <v>2.0</v>
      </c>
      <c r="KD25" s="78">
        <v>51.0</v>
      </c>
      <c r="KE25" s="78">
        <v>50.0</v>
      </c>
      <c r="KF25" s="89"/>
      <c r="KG25" s="79">
        <v>136.0</v>
      </c>
      <c r="KH25" s="238">
        <v>33.0</v>
      </c>
      <c r="KI25" s="238">
        <v>56.0</v>
      </c>
      <c r="KJ25" s="238">
        <v>2.8</v>
      </c>
      <c r="KK25" s="79"/>
      <c r="KL25" s="79">
        <v>1.0</v>
      </c>
      <c r="KM25" s="79">
        <v>50.0</v>
      </c>
      <c r="KN25" s="79">
        <v>50.0</v>
      </c>
      <c r="KO25" s="79">
        <v>136.0</v>
      </c>
      <c r="KP25" s="235">
        <v>33.0</v>
      </c>
      <c r="KQ25" s="235">
        <v>43.0</v>
      </c>
      <c r="KR25" s="235">
        <v>2.2</v>
      </c>
      <c r="KS25" s="79"/>
      <c r="KT25" s="79">
        <v>1.0</v>
      </c>
      <c r="KU25" s="79">
        <v>50.0</v>
      </c>
      <c r="KV25" s="79">
        <v>48.0</v>
      </c>
      <c r="KW25" s="89"/>
      <c r="KX25" s="81">
        <v>135.0</v>
      </c>
      <c r="KY25" s="81">
        <v>34.0</v>
      </c>
      <c r="KZ25" s="81">
        <v>202.0</v>
      </c>
      <c r="LA25" s="81">
        <v>9.9</v>
      </c>
      <c r="LB25" s="81">
        <v>0.0</v>
      </c>
      <c r="LC25" s="81">
        <v>3.0</v>
      </c>
      <c r="LD25" s="81">
        <v>53.0</v>
      </c>
      <c r="LE25" s="81">
        <v>52.0</v>
      </c>
      <c r="LF25" s="81">
        <v>135.0</v>
      </c>
      <c r="LG25" s="81">
        <v>34.0</v>
      </c>
      <c r="LH25" s="81">
        <v>169.0</v>
      </c>
      <c r="LI25" s="81">
        <v>8.3</v>
      </c>
      <c r="LJ25" s="81">
        <v>0.0</v>
      </c>
      <c r="LK25" s="81">
        <v>5.0</v>
      </c>
      <c r="LL25" s="81">
        <v>55.0</v>
      </c>
      <c r="LM25" s="81">
        <v>55.0</v>
      </c>
      <c r="LN25" s="89"/>
      <c r="LO25" s="82">
        <v>331.0</v>
      </c>
      <c r="LP25" s="82">
        <v>304.0</v>
      </c>
      <c r="LQ25" s="82">
        <v>171.0</v>
      </c>
      <c r="LR25" s="82">
        <v>67.0</v>
      </c>
      <c r="LS25" s="82">
        <v>319.0</v>
      </c>
      <c r="LT25" s="83">
        <v>56.0</v>
      </c>
      <c r="LU25" s="83">
        <v>5.7</v>
      </c>
      <c r="LV25" s="83">
        <v>139.0</v>
      </c>
      <c r="LW25" s="83">
        <v>104.0</v>
      </c>
      <c r="LX25" s="83">
        <v>57.0</v>
      </c>
      <c r="LY25" s="83">
        <v>55.0</v>
      </c>
      <c r="LZ25" s="83">
        <v>12.0</v>
      </c>
      <c r="MA25" s="83">
        <v>115.0</v>
      </c>
      <c r="MB25" s="83">
        <v>11.0</v>
      </c>
      <c r="MC25" s="83">
        <v>144.0</v>
      </c>
      <c r="MD25" s="83">
        <v>200.0</v>
      </c>
      <c r="ME25" s="83">
        <v>77.0</v>
      </c>
      <c r="MF25" s="83">
        <v>62.0</v>
      </c>
      <c r="MG25" s="83">
        <v>14.0</v>
      </c>
      <c r="MH25" s="83">
        <v>0.0</v>
      </c>
      <c r="MI25" s="83">
        <v>0.0</v>
      </c>
      <c r="MJ25" s="83">
        <v>119.0</v>
      </c>
      <c r="MK25" s="83">
        <v>0.0</v>
      </c>
      <c r="ML25" s="83">
        <v>44.0</v>
      </c>
      <c r="MM25" s="83">
        <v>43.0</v>
      </c>
      <c r="MN25" s="83">
        <v>5.0</v>
      </c>
      <c r="MO25" s="86"/>
      <c r="MP25" s="87"/>
      <c r="MQ25" s="87"/>
      <c r="MR25" s="87"/>
      <c r="MS25" s="87"/>
      <c r="MT25" s="83">
        <v>5.0</v>
      </c>
      <c r="MU25" s="83">
        <v>1.8</v>
      </c>
      <c r="MV25" s="83">
        <v>83.0</v>
      </c>
      <c r="MW25" s="83">
        <v>36.0</v>
      </c>
      <c r="MX25" s="83">
        <v>42.0</v>
      </c>
      <c r="MY25" s="88" t="s">
        <v>96</v>
      </c>
      <c r="MZ25" s="83">
        <v>2.0</v>
      </c>
      <c r="NA25" s="87"/>
      <c r="NB25" s="83">
        <v>25.7</v>
      </c>
      <c r="NC25" s="83">
        <v>8.2</v>
      </c>
      <c r="ND25" s="83">
        <v>457.0</v>
      </c>
      <c r="NE25" s="83">
        <v>35.0</v>
      </c>
      <c r="NF25" s="83">
        <v>44.0</v>
      </c>
      <c r="NG25" s="83">
        <v>44.0</v>
      </c>
      <c r="NH25" s="83">
        <v>7.0</v>
      </c>
      <c r="NI25" s="87"/>
      <c r="NJ25" s="83">
        <v>0.0</v>
      </c>
      <c r="NK25" s="83">
        <v>0.0</v>
      </c>
      <c r="NL25" s="83">
        <v>0.0</v>
      </c>
      <c r="NM25" s="83">
        <v>35.0</v>
      </c>
      <c r="NN25" s="83">
        <v>47.0</v>
      </c>
      <c r="NO25" s="83">
        <v>51.0</v>
      </c>
      <c r="NP25" s="83">
        <v>2.0</v>
      </c>
    </row>
    <row r="26" ht="14.25" customHeight="1">
      <c r="A26" s="49">
        <v>0.541666666666667</v>
      </c>
      <c r="B26" s="50"/>
      <c r="C26" s="51">
        <v>50.21</v>
      </c>
      <c r="D26" s="52">
        <v>332.0</v>
      </c>
      <c r="E26" s="53">
        <v>133.0</v>
      </c>
      <c r="F26" s="53">
        <v>71.0</v>
      </c>
      <c r="G26" s="53">
        <v>15.5</v>
      </c>
      <c r="H26" s="54"/>
      <c r="I26" s="53">
        <v>6.0</v>
      </c>
      <c r="J26" s="53">
        <v>52.0</v>
      </c>
      <c r="K26" s="53">
        <v>51.0</v>
      </c>
      <c r="L26" s="53">
        <v>138.0</v>
      </c>
      <c r="M26" s="53">
        <v>78.0</v>
      </c>
      <c r="N26" s="53">
        <v>19.5</v>
      </c>
      <c r="O26" s="54"/>
      <c r="P26" s="53">
        <v>6.0</v>
      </c>
      <c r="Q26" s="53">
        <v>54.0</v>
      </c>
      <c r="R26" s="53">
        <v>51.0</v>
      </c>
      <c r="S26" s="53">
        <v>339.7</v>
      </c>
      <c r="T26" s="53">
        <v>275.2</v>
      </c>
      <c r="U26" s="53">
        <v>163.2</v>
      </c>
      <c r="V26" s="54"/>
      <c r="W26" s="53">
        <v>334.6</v>
      </c>
      <c r="X26" s="53">
        <v>211.2</v>
      </c>
      <c r="Y26" s="53">
        <v>119.2</v>
      </c>
      <c r="Z26" s="54"/>
      <c r="AA26" s="53">
        <v>339.4</v>
      </c>
      <c r="AB26" s="53">
        <v>353.7</v>
      </c>
      <c r="AC26" s="53">
        <v>235.9</v>
      </c>
      <c r="AD26" s="54"/>
      <c r="AE26" s="53">
        <v>339.3</v>
      </c>
      <c r="AF26" s="53">
        <v>396.6</v>
      </c>
      <c r="AG26" s="53">
        <v>213.1</v>
      </c>
      <c r="AH26" s="54"/>
      <c r="AI26" s="53">
        <v>346.6</v>
      </c>
      <c r="AJ26" s="53">
        <v>385.2</v>
      </c>
      <c r="AK26" s="53">
        <v>244.6</v>
      </c>
      <c r="AL26" s="54"/>
      <c r="AM26" s="53">
        <v>337.9</v>
      </c>
      <c r="AN26" s="53">
        <v>409.1</v>
      </c>
      <c r="AO26" s="53">
        <v>232.8</v>
      </c>
      <c r="AP26" s="54"/>
      <c r="AQ26" s="182">
        <f t="shared" ref="AQ26:AS26" si="38">E26</f>
        <v>133</v>
      </c>
      <c r="AR26" s="54">
        <f t="shared" si="38"/>
        <v>71</v>
      </c>
      <c r="AS26" s="56">
        <f t="shared" si="38"/>
        <v>15.5</v>
      </c>
      <c r="AT26" s="54"/>
      <c r="AU26" s="54">
        <f t="shared" ref="AU26:AW26" si="39">L26</f>
        <v>138</v>
      </c>
      <c r="AV26" s="54">
        <f t="shared" si="39"/>
        <v>78</v>
      </c>
      <c r="AW26" s="54">
        <f t="shared" si="39"/>
        <v>19.5</v>
      </c>
      <c r="AX26" s="54"/>
      <c r="AY26" s="182">
        <f t="shared" si="21"/>
        <v>133</v>
      </c>
      <c r="AZ26" s="54"/>
      <c r="BA26" s="54"/>
      <c r="BB26" s="54"/>
      <c r="BC26" s="89"/>
      <c r="BD26" s="54"/>
      <c r="BE26" s="53">
        <v>0.0</v>
      </c>
      <c r="BF26" s="53">
        <v>0.0</v>
      </c>
      <c r="BG26" s="53">
        <v>0.0</v>
      </c>
      <c r="BH26" s="54"/>
      <c r="BI26" s="53">
        <v>22.0</v>
      </c>
      <c r="BJ26" s="53">
        <v>92.0</v>
      </c>
      <c r="BK26" s="53">
        <v>66.0</v>
      </c>
      <c r="BL26" s="89"/>
      <c r="BM26" s="287">
        <v>334.0</v>
      </c>
      <c r="BN26" s="287">
        <v>141.0</v>
      </c>
      <c r="BO26" s="287">
        <v>248.0</v>
      </c>
      <c r="BP26" s="287">
        <v>12.4</v>
      </c>
      <c r="BQ26" s="288"/>
      <c r="BR26" s="287">
        <v>6.0</v>
      </c>
      <c r="BS26" s="287">
        <v>62.0</v>
      </c>
      <c r="BT26" s="287">
        <v>63.0</v>
      </c>
      <c r="BU26" s="288">
        <f t="shared" si="6"/>
        <v>334</v>
      </c>
      <c r="BV26" s="287">
        <v>293.0</v>
      </c>
      <c r="BW26" s="287">
        <v>168.0</v>
      </c>
      <c r="BX26" s="287">
        <v>23.0</v>
      </c>
      <c r="BY26" s="287">
        <v>328.0</v>
      </c>
      <c r="BZ26" s="287">
        <v>312.0</v>
      </c>
      <c r="CA26" s="287">
        <v>169.0</v>
      </c>
      <c r="CB26" s="287">
        <v>19.0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327.0</v>
      </c>
      <c r="CH26" s="287">
        <v>441.0</v>
      </c>
      <c r="CI26" s="287">
        <v>250.0</v>
      </c>
      <c r="CJ26" s="287">
        <v>9.0</v>
      </c>
      <c r="CK26" s="287">
        <v>337.0</v>
      </c>
      <c r="CL26" s="287">
        <v>231.0</v>
      </c>
      <c r="CM26" s="287">
        <v>135.0</v>
      </c>
      <c r="CN26" s="287">
        <v>15.0</v>
      </c>
      <c r="CO26" s="287">
        <v>324.0</v>
      </c>
      <c r="CP26" s="287">
        <v>254.0</v>
      </c>
      <c r="CQ26" s="287">
        <v>124.0</v>
      </c>
      <c r="CR26" s="287">
        <v>12.0</v>
      </c>
      <c r="CS26" s="287">
        <v>327.0</v>
      </c>
      <c r="CT26" s="287">
        <v>242.0</v>
      </c>
      <c r="CU26" s="287">
        <v>155.0</v>
      </c>
      <c r="CV26" s="287">
        <v>60.0</v>
      </c>
      <c r="CW26" s="287">
        <v>331.0</v>
      </c>
      <c r="CX26" s="287">
        <v>350.0</v>
      </c>
      <c r="CY26" s="287">
        <v>171.0</v>
      </c>
      <c r="CZ26" s="287">
        <v>91.0</v>
      </c>
      <c r="DA26" s="287" t="s">
        <v>94</v>
      </c>
      <c r="DB26" s="287" t="s">
        <v>94</v>
      </c>
      <c r="DC26" s="287" t="s">
        <v>94</v>
      </c>
      <c r="DD26" s="287" t="s">
        <v>94</v>
      </c>
      <c r="DE26" s="288">
        <f t="shared" si="7"/>
        <v>141</v>
      </c>
      <c r="DF26" s="287">
        <v>34.0</v>
      </c>
      <c r="DG26" s="288">
        <f t="shared" ref="DG26:DH26" si="40">BO26</f>
        <v>248</v>
      </c>
      <c r="DH26" s="288">
        <f t="shared" si="40"/>
        <v>12.4</v>
      </c>
      <c r="DI26" s="288"/>
      <c r="DJ26" s="287">
        <v>7.0</v>
      </c>
      <c r="DK26" s="287">
        <v>60.0</v>
      </c>
      <c r="DL26" s="287">
        <v>56.0</v>
      </c>
      <c r="DM26" s="89"/>
      <c r="DN26" s="61">
        <v>331.0</v>
      </c>
      <c r="DO26" s="61">
        <v>137.0</v>
      </c>
      <c r="DP26" s="61">
        <v>39.52</v>
      </c>
      <c r="DQ26" s="61">
        <v>21.67</v>
      </c>
      <c r="DR26" s="61">
        <v>6.23</v>
      </c>
      <c r="DS26" s="61">
        <v>8.0</v>
      </c>
      <c r="DT26" s="61">
        <v>48.0</v>
      </c>
      <c r="DU26" s="61">
        <v>55.9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337.0</v>
      </c>
      <c r="EF26" s="226">
        <v>136.0</v>
      </c>
      <c r="EG26" s="226">
        <v>65.0</v>
      </c>
      <c r="EH26" s="226">
        <v>2.7</v>
      </c>
      <c r="EI26" s="64"/>
      <c r="EJ26" s="226">
        <v>9.0</v>
      </c>
      <c r="EK26" s="226">
        <v>52.0</v>
      </c>
      <c r="EL26" s="226">
        <v>53.0</v>
      </c>
      <c r="EM26" s="226">
        <v>136.0</v>
      </c>
      <c r="EN26" s="226">
        <v>98.0</v>
      </c>
      <c r="EO26" s="226">
        <v>4.2</v>
      </c>
      <c r="EP26" s="64"/>
      <c r="EQ26" s="226">
        <v>9.0</v>
      </c>
      <c r="ER26" s="226">
        <v>53.0</v>
      </c>
      <c r="ES26" s="226">
        <v>54.0</v>
      </c>
      <c r="ET26" s="226">
        <v>337.0</v>
      </c>
      <c r="EU26" s="226">
        <v>1.0</v>
      </c>
      <c r="EV26" s="226">
        <v>0.0</v>
      </c>
      <c r="EW26" s="226">
        <v>0.0</v>
      </c>
      <c r="EX26" s="226">
        <v>336.0</v>
      </c>
      <c r="EY26" s="226">
        <v>277.0</v>
      </c>
      <c r="EZ26" s="226">
        <v>158.7</v>
      </c>
      <c r="FA26" s="226">
        <v>12.6</v>
      </c>
      <c r="FB26" s="226">
        <v>334.0</v>
      </c>
      <c r="FC26" s="226">
        <v>276.0</v>
      </c>
      <c r="FD26" s="226">
        <v>158.5</v>
      </c>
      <c r="FE26" s="226">
        <v>12.3</v>
      </c>
      <c r="FF26" s="226">
        <v>335.0</v>
      </c>
      <c r="FG26" s="226">
        <v>1.0</v>
      </c>
      <c r="FH26" s="226">
        <v>0.0</v>
      </c>
      <c r="FI26" s="226">
        <v>0.0</v>
      </c>
      <c r="FJ26" s="226">
        <v>334.0</v>
      </c>
      <c r="FK26" s="226">
        <v>273.0</v>
      </c>
      <c r="FL26" s="226">
        <v>153.0</v>
      </c>
      <c r="FM26" s="64"/>
      <c r="FN26" s="226">
        <v>337.0</v>
      </c>
      <c r="FO26" s="226">
        <v>286.0</v>
      </c>
      <c r="FP26" s="226">
        <v>152.9</v>
      </c>
      <c r="FQ26" s="226">
        <v>22.7</v>
      </c>
      <c r="FR26" s="226">
        <v>136.0</v>
      </c>
      <c r="FS26" s="64"/>
      <c r="FT26" s="226">
        <v>11.06</v>
      </c>
      <c r="FU26" s="64"/>
      <c r="FV26" s="226">
        <v>136.0</v>
      </c>
      <c r="FW26" s="64"/>
      <c r="FX26" s="64"/>
      <c r="FY26" s="64"/>
      <c r="FZ26" s="89"/>
      <c r="GA26" s="65">
        <v>337.0</v>
      </c>
      <c r="GB26" s="66">
        <v>387.89</v>
      </c>
      <c r="GC26" s="66">
        <v>239.13</v>
      </c>
      <c r="GD26" s="66">
        <v>11.14</v>
      </c>
      <c r="GE26" s="66">
        <v>337.0</v>
      </c>
      <c r="GF26" s="66">
        <v>413.36</v>
      </c>
      <c r="GG26" s="66">
        <v>236.95</v>
      </c>
      <c r="GH26" s="66">
        <v>16.75</v>
      </c>
      <c r="GI26" s="66">
        <v>337.0</v>
      </c>
      <c r="GJ26" s="66">
        <v>277.84</v>
      </c>
      <c r="GK26" s="66">
        <v>-152.61</v>
      </c>
      <c r="GL26" s="66">
        <v>-26.3</v>
      </c>
      <c r="GM26" s="66">
        <v>337.0</v>
      </c>
      <c r="GN26" s="66">
        <v>254.83</v>
      </c>
      <c r="GO26" s="66">
        <v>-152.86</v>
      </c>
      <c r="GP26" s="66">
        <v>-33.17</v>
      </c>
      <c r="GQ26" s="66">
        <v>337.0</v>
      </c>
      <c r="GR26" s="66">
        <v>286.34</v>
      </c>
      <c r="GS26" s="66">
        <v>-170.53</v>
      </c>
      <c r="GT26" s="66">
        <v>36.35</v>
      </c>
      <c r="GU26" s="66">
        <v>337.0</v>
      </c>
      <c r="GV26" s="66">
        <v>0.0</v>
      </c>
      <c r="GW26" s="66">
        <v>0.0</v>
      </c>
      <c r="GX26" s="66">
        <v>0.0</v>
      </c>
      <c r="GY26" s="89"/>
      <c r="GZ26" s="98" t="s">
        <v>91</v>
      </c>
      <c r="HA26" s="98" t="s">
        <v>92</v>
      </c>
      <c r="HB26" s="98">
        <v>107.0</v>
      </c>
      <c r="HC26" s="98">
        <v>5.35</v>
      </c>
      <c r="HD26" s="98">
        <v>2.14</v>
      </c>
      <c r="HE26" s="98">
        <v>8.0</v>
      </c>
      <c r="HF26" s="99">
        <v>56.0</v>
      </c>
      <c r="HG26" s="99">
        <v>51.0</v>
      </c>
      <c r="HH26" s="98" t="s">
        <v>91</v>
      </c>
      <c r="HI26" s="98" t="s">
        <v>92</v>
      </c>
      <c r="HJ26" s="98">
        <v>59.0</v>
      </c>
      <c r="HK26" s="98">
        <v>2.95</v>
      </c>
      <c r="HL26" s="98">
        <v>1.18</v>
      </c>
      <c r="HM26" s="98">
        <v>5.0</v>
      </c>
      <c r="HN26" s="99">
        <v>58.0</v>
      </c>
      <c r="HO26" s="99">
        <v>58.0</v>
      </c>
      <c r="HP26" s="98" t="s">
        <v>91</v>
      </c>
      <c r="HQ26" s="98" t="s">
        <v>92</v>
      </c>
      <c r="HR26" s="98">
        <v>248.0</v>
      </c>
      <c r="HS26" s="98">
        <v>6.2</v>
      </c>
      <c r="HT26" s="98">
        <v>12.4</v>
      </c>
      <c r="HU26" s="98">
        <v>7.0</v>
      </c>
      <c r="HV26" s="99">
        <v>55.0</v>
      </c>
      <c r="HW26" s="99">
        <v>55.0</v>
      </c>
      <c r="HX26" s="89"/>
      <c r="HY26" s="147">
        <v>134.0</v>
      </c>
      <c r="HZ26" s="147">
        <v>33.0</v>
      </c>
      <c r="IA26" s="147">
        <v>136.0</v>
      </c>
      <c r="IB26" s="147">
        <v>6.8</v>
      </c>
      <c r="IC26" s="148"/>
      <c r="ID26" s="147">
        <v>2.0</v>
      </c>
      <c r="IE26" s="147">
        <v>62.0</v>
      </c>
      <c r="IF26" s="147">
        <v>44.0</v>
      </c>
      <c r="IG26" s="89"/>
      <c r="IH26" s="74">
        <v>136.0</v>
      </c>
      <c r="II26" s="74">
        <v>33.1</v>
      </c>
      <c r="IJ26" s="74">
        <v>180.0</v>
      </c>
      <c r="IK26" s="74">
        <v>9.5</v>
      </c>
      <c r="IL26" s="74">
        <v>10.3</v>
      </c>
      <c r="IM26" s="74">
        <v>6.0</v>
      </c>
      <c r="IN26" s="74">
        <v>52.0</v>
      </c>
      <c r="IO26" s="74">
        <v>50.0</v>
      </c>
      <c r="IP26" s="74">
        <v>136.0</v>
      </c>
      <c r="IQ26" s="74">
        <v>33.2</v>
      </c>
      <c r="IR26" s="74">
        <v>70.0</v>
      </c>
      <c r="IS26" s="74">
        <v>3.7</v>
      </c>
      <c r="IT26" s="74">
        <v>3.9</v>
      </c>
      <c r="IU26" s="74">
        <v>12.0</v>
      </c>
      <c r="IV26" s="74">
        <v>53.0</v>
      </c>
      <c r="IW26" s="74">
        <v>52.0</v>
      </c>
      <c r="IX26" s="89"/>
      <c r="IY26" s="149">
        <v>136.45</v>
      </c>
      <c r="IZ26" s="149">
        <v>33.89</v>
      </c>
      <c r="JA26" s="149">
        <v>388.4</v>
      </c>
      <c r="JB26" s="149">
        <v>19.42</v>
      </c>
      <c r="JC26" s="149">
        <v>7.25</v>
      </c>
      <c r="JD26" s="149">
        <v>3.0</v>
      </c>
      <c r="JE26" s="149">
        <v>69.68</v>
      </c>
      <c r="JF26" s="149">
        <v>49.08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138.0</v>
      </c>
      <c r="JQ26" s="78">
        <v>32.5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48.0</v>
      </c>
      <c r="JW26" s="78">
        <v>47.0</v>
      </c>
      <c r="JX26" s="78">
        <v>138.0</v>
      </c>
      <c r="JY26" s="78">
        <v>34.5</v>
      </c>
      <c r="JZ26" s="78">
        <v>21.0</v>
      </c>
      <c r="KA26" s="78">
        <v>1.0</v>
      </c>
      <c r="KB26" s="78">
        <v>0.5</v>
      </c>
      <c r="KC26" s="78">
        <v>2.0</v>
      </c>
      <c r="KD26" s="78">
        <v>55.0</v>
      </c>
      <c r="KE26" s="78">
        <v>54.0</v>
      </c>
      <c r="KF26" s="89"/>
      <c r="KG26" s="79">
        <v>138.0</v>
      </c>
      <c r="KH26" s="238">
        <v>34.0</v>
      </c>
      <c r="KI26" s="238">
        <v>13.0</v>
      </c>
      <c r="KJ26" s="238">
        <v>0.6</v>
      </c>
      <c r="KK26" s="79"/>
      <c r="KL26" s="79">
        <v>1.0</v>
      </c>
      <c r="KM26" s="79">
        <v>50.0</v>
      </c>
      <c r="KN26" s="79">
        <v>50.0</v>
      </c>
      <c r="KO26" s="79">
        <v>138.0</v>
      </c>
      <c r="KP26" s="235">
        <v>34.0</v>
      </c>
      <c r="KQ26" s="235">
        <v>46.0</v>
      </c>
      <c r="KR26" s="235">
        <v>2.7</v>
      </c>
      <c r="KS26" s="79"/>
      <c r="KT26" s="79">
        <v>1.0</v>
      </c>
      <c r="KU26" s="79">
        <v>50.0</v>
      </c>
      <c r="KV26" s="79">
        <v>48.0</v>
      </c>
      <c r="KW26" s="89"/>
      <c r="KX26" s="81">
        <v>127.0</v>
      </c>
      <c r="KY26" s="81">
        <v>32.0</v>
      </c>
      <c r="KZ26" s="81">
        <v>190.0</v>
      </c>
      <c r="LA26" s="81">
        <v>9.3</v>
      </c>
      <c r="LB26" s="81">
        <v>0.0</v>
      </c>
      <c r="LC26" s="81">
        <v>3.0</v>
      </c>
      <c r="LD26" s="81">
        <v>53.0</v>
      </c>
      <c r="LE26" s="81">
        <v>52.0</v>
      </c>
      <c r="LF26" s="81">
        <v>127.0</v>
      </c>
      <c r="LG26" s="81">
        <v>32.0</v>
      </c>
      <c r="LH26" s="81">
        <v>290.0</v>
      </c>
      <c r="LI26" s="81">
        <v>14.2</v>
      </c>
      <c r="LJ26" s="81">
        <v>0.0</v>
      </c>
      <c r="LK26" s="81">
        <v>5.0</v>
      </c>
      <c r="LL26" s="81">
        <v>55.0</v>
      </c>
      <c r="LM26" s="81">
        <v>55.0</v>
      </c>
      <c r="LN26" s="89"/>
      <c r="LO26" s="82">
        <v>324.0</v>
      </c>
      <c r="LP26" s="82">
        <v>324.0</v>
      </c>
      <c r="LQ26" s="82">
        <v>178.0</v>
      </c>
      <c r="LR26" s="82">
        <v>64.0</v>
      </c>
      <c r="LS26" s="82">
        <v>314.0</v>
      </c>
      <c r="LT26" s="83">
        <v>58.0</v>
      </c>
      <c r="LU26" s="83">
        <v>9.8</v>
      </c>
      <c r="LV26" s="83">
        <v>136.0</v>
      </c>
      <c r="LW26" s="83">
        <v>111.0</v>
      </c>
      <c r="LX26" s="83">
        <v>59.0</v>
      </c>
      <c r="LY26" s="83">
        <v>55.0</v>
      </c>
      <c r="LZ26" s="83">
        <v>12.0</v>
      </c>
      <c r="MA26" s="83">
        <v>120.0</v>
      </c>
      <c r="MB26" s="83">
        <v>6.1</v>
      </c>
      <c r="MC26" s="83">
        <v>141.0</v>
      </c>
      <c r="MD26" s="83">
        <v>213.0</v>
      </c>
      <c r="ME26" s="83">
        <v>79.0</v>
      </c>
      <c r="MF26" s="83">
        <v>63.0</v>
      </c>
      <c r="MG26" s="83">
        <v>14.0</v>
      </c>
      <c r="MH26" s="83">
        <v>0.0</v>
      </c>
      <c r="MI26" s="83">
        <v>0.0</v>
      </c>
      <c r="MJ26" s="83">
        <v>119.0</v>
      </c>
      <c r="MK26" s="83">
        <v>0.0</v>
      </c>
      <c r="ML26" s="83">
        <v>44.0</v>
      </c>
      <c r="MM26" s="83">
        <v>43.0</v>
      </c>
      <c r="MN26" s="83">
        <v>5.0</v>
      </c>
      <c r="MO26" s="86"/>
      <c r="MP26" s="87"/>
      <c r="MQ26" s="87"/>
      <c r="MR26" s="87"/>
      <c r="MS26" s="87"/>
      <c r="MT26" s="83">
        <v>13.3</v>
      </c>
      <c r="MU26" s="83">
        <v>4.5</v>
      </c>
      <c r="MV26" s="83">
        <v>231.0</v>
      </c>
      <c r="MW26" s="83">
        <v>35.0</v>
      </c>
      <c r="MX26" s="83">
        <v>42.0</v>
      </c>
      <c r="MY26" s="88" t="s">
        <v>96</v>
      </c>
      <c r="MZ26" s="83">
        <v>2.0</v>
      </c>
      <c r="NA26" s="87"/>
      <c r="NB26" s="83">
        <v>20.0</v>
      </c>
      <c r="NC26" s="83">
        <v>6.6</v>
      </c>
      <c r="ND26" s="83">
        <v>365.0</v>
      </c>
      <c r="NE26" s="83">
        <v>35.0</v>
      </c>
      <c r="NF26" s="83">
        <v>44.0</v>
      </c>
      <c r="NG26" s="83">
        <v>44.0</v>
      </c>
      <c r="NH26" s="83">
        <v>7.0</v>
      </c>
      <c r="NI26" s="87"/>
      <c r="NJ26" s="83">
        <v>0.0</v>
      </c>
      <c r="NK26" s="83">
        <v>0.0</v>
      </c>
      <c r="NL26" s="83">
        <v>0.0</v>
      </c>
      <c r="NM26" s="83">
        <v>35.0</v>
      </c>
      <c r="NN26" s="83">
        <v>47.0</v>
      </c>
      <c r="NO26" s="83">
        <v>51.0</v>
      </c>
      <c r="NP26" s="83">
        <v>2.0</v>
      </c>
    </row>
    <row r="27" ht="14.25" customHeight="1">
      <c r="A27" s="49">
        <v>0.583333333333334</v>
      </c>
      <c r="B27" s="50"/>
      <c r="C27" s="51">
        <v>50.09</v>
      </c>
      <c r="D27" s="52">
        <v>332.0</v>
      </c>
      <c r="E27" s="53">
        <v>133.0</v>
      </c>
      <c r="F27" s="53">
        <v>69.0</v>
      </c>
      <c r="G27" s="53">
        <v>14.9</v>
      </c>
      <c r="H27" s="54"/>
      <c r="I27" s="53">
        <v>6.0</v>
      </c>
      <c r="J27" s="53">
        <v>52.0</v>
      </c>
      <c r="K27" s="53">
        <v>51.0</v>
      </c>
      <c r="L27" s="53">
        <v>137.0</v>
      </c>
      <c r="M27" s="53">
        <v>99.0</v>
      </c>
      <c r="N27" s="53">
        <v>24.4</v>
      </c>
      <c r="O27" s="54"/>
      <c r="P27" s="53">
        <v>6.0</v>
      </c>
      <c r="Q27" s="53">
        <v>54.0</v>
      </c>
      <c r="R27" s="53">
        <v>51.0</v>
      </c>
      <c r="S27" s="53">
        <v>337.9</v>
      </c>
      <c r="T27" s="53">
        <v>262.4</v>
      </c>
      <c r="U27" s="53">
        <v>158.7</v>
      </c>
      <c r="V27" s="54"/>
      <c r="W27" s="53">
        <v>334.1</v>
      </c>
      <c r="X27" s="53">
        <v>200.2</v>
      </c>
      <c r="Y27" s="53">
        <v>109.5</v>
      </c>
      <c r="Z27" s="54"/>
      <c r="AA27" s="53">
        <v>338.3</v>
      </c>
      <c r="AB27" s="53">
        <v>359.1</v>
      </c>
      <c r="AC27" s="53">
        <v>237.3</v>
      </c>
      <c r="AD27" s="54"/>
      <c r="AE27" s="53">
        <v>338.5</v>
      </c>
      <c r="AF27" s="53">
        <v>401.4</v>
      </c>
      <c r="AG27" s="53">
        <v>215.1</v>
      </c>
      <c r="AH27" s="54"/>
      <c r="AI27" s="53">
        <v>345.5</v>
      </c>
      <c r="AJ27" s="53">
        <v>388.6</v>
      </c>
      <c r="AK27" s="53">
        <v>245.8</v>
      </c>
      <c r="AL27" s="54"/>
      <c r="AM27" s="53">
        <v>336.2</v>
      </c>
      <c r="AN27" s="53">
        <v>418.5</v>
      </c>
      <c r="AO27" s="53">
        <v>236.9</v>
      </c>
      <c r="AP27" s="54"/>
      <c r="AQ27" s="182">
        <f t="shared" ref="AQ27:AS27" si="41">E27</f>
        <v>133</v>
      </c>
      <c r="AR27" s="54">
        <f t="shared" si="41"/>
        <v>69</v>
      </c>
      <c r="AS27" s="56">
        <f t="shared" si="41"/>
        <v>14.9</v>
      </c>
      <c r="AT27" s="54"/>
      <c r="AU27" s="54">
        <f t="shared" ref="AU27:AW27" si="42">L27</f>
        <v>137</v>
      </c>
      <c r="AV27" s="54">
        <f t="shared" si="42"/>
        <v>99</v>
      </c>
      <c r="AW27" s="54">
        <f t="shared" si="42"/>
        <v>24.4</v>
      </c>
      <c r="AX27" s="54"/>
      <c r="AY27" s="182">
        <f t="shared" si="21"/>
        <v>133</v>
      </c>
      <c r="AZ27" s="54"/>
      <c r="BA27" s="54"/>
      <c r="BB27" s="54"/>
      <c r="BC27" s="89"/>
      <c r="BD27" s="54"/>
      <c r="BE27" s="53">
        <v>32.0</v>
      </c>
      <c r="BF27" s="53">
        <v>120.0</v>
      </c>
      <c r="BG27" s="53">
        <v>5.9</v>
      </c>
      <c r="BH27" s="54"/>
      <c r="BI27" s="53">
        <v>22.0</v>
      </c>
      <c r="BJ27" s="53">
        <v>92.0</v>
      </c>
      <c r="BK27" s="53">
        <v>66.0</v>
      </c>
      <c r="BL27" s="89"/>
      <c r="BM27" s="287">
        <v>334.0</v>
      </c>
      <c r="BN27" s="287">
        <v>141.0</v>
      </c>
      <c r="BO27" s="287">
        <v>270.0</v>
      </c>
      <c r="BP27" s="287">
        <v>13.5</v>
      </c>
      <c r="BQ27" s="288"/>
      <c r="BR27" s="287">
        <v>6.0</v>
      </c>
      <c r="BS27" s="287">
        <v>62.0</v>
      </c>
      <c r="BT27" s="287">
        <v>63.0</v>
      </c>
      <c r="BU27" s="288">
        <f t="shared" si="6"/>
        <v>334</v>
      </c>
      <c r="BV27" s="287">
        <v>293.0</v>
      </c>
      <c r="BW27" s="287">
        <v>168.0</v>
      </c>
      <c r="BX27" s="287">
        <v>25.0</v>
      </c>
      <c r="BY27" s="287">
        <v>328.0</v>
      </c>
      <c r="BZ27" s="287">
        <v>165.0</v>
      </c>
      <c r="CA27" s="287">
        <v>30.0</v>
      </c>
      <c r="CB27" s="287">
        <v>30.0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329.0</v>
      </c>
      <c r="CH27" s="287">
        <v>448.0</v>
      </c>
      <c r="CI27" s="287">
        <v>255.0</v>
      </c>
      <c r="CJ27" s="287">
        <v>12.0</v>
      </c>
      <c r="CK27" s="287">
        <v>338.0</v>
      </c>
      <c r="CL27" s="287">
        <v>221.0</v>
      </c>
      <c r="CM27" s="287">
        <v>128.0</v>
      </c>
      <c r="CN27" s="287">
        <v>19.0</v>
      </c>
      <c r="CO27" s="287">
        <v>324.0</v>
      </c>
      <c r="CP27" s="287">
        <v>248.0</v>
      </c>
      <c r="CQ27" s="287">
        <v>120.0</v>
      </c>
      <c r="CR27" s="287">
        <v>15.0</v>
      </c>
      <c r="CS27" s="287">
        <v>327.0</v>
      </c>
      <c r="CT27" s="287">
        <v>238.0</v>
      </c>
      <c r="CU27" s="287">
        <v>154.0</v>
      </c>
      <c r="CV27" s="287">
        <v>55.0</v>
      </c>
      <c r="CW27" s="287">
        <v>331.0</v>
      </c>
      <c r="CX27" s="287">
        <v>371.0</v>
      </c>
      <c r="CY27" s="287">
        <v>188.0</v>
      </c>
      <c r="CZ27" s="287">
        <v>93.0</v>
      </c>
      <c r="DA27" s="287" t="s">
        <v>94</v>
      </c>
      <c r="DB27" s="287" t="s">
        <v>94</v>
      </c>
      <c r="DC27" s="287" t="s">
        <v>94</v>
      </c>
      <c r="DD27" s="287" t="s">
        <v>94</v>
      </c>
      <c r="DE27" s="288">
        <f t="shared" si="7"/>
        <v>141</v>
      </c>
      <c r="DF27" s="287">
        <v>34.6</v>
      </c>
      <c r="DG27" s="288">
        <f t="shared" ref="DG27:DH27" si="43">BO27</f>
        <v>270</v>
      </c>
      <c r="DH27" s="288">
        <f t="shared" si="43"/>
        <v>13.5</v>
      </c>
      <c r="DI27" s="288"/>
      <c r="DJ27" s="287">
        <v>7.0</v>
      </c>
      <c r="DK27" s="287">
        <v>60.0</v>
      </c>
      <c r="DL27" s="287">
        <v>56.0</v>
      </c>
      <c r="DM27" s="89"/>
      <c r="DN27" s="61">
        <v>332.0</v>
      </c>
      <c r="DO27" s="61">
        <v>137.0</v>
      </c>
      <c r="DP27" s="61">
        <v>39.95</v>
      </c>
      <c r="DQ27" s="61">
        <v>21.91</v>
      </c>
      <c r="DR27" s="61">
        <v>6.22</v>
      </c>
      <c r="DS27" s="61">
        <v>8.0</v>
      </c>
      <c r="DT27" s="61">
        <v>49.0</v>
      </c>
      <c r="DU27" s="61">
        <v>56.9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337.0</v>
      </c>
      <c r="EF27" s="226">
        <v>135.0</v>
      </c>
      <c r="EG27" s="226">
        <v>65.0</v>
      </c>
      <c r="EH27" s="226">
        <v>2.7</v>
      </c>
      <c r="EI27" s="64"/>
      <c r="EJ27" s="226">
        <v>9.0</v>
      </c>
      <c r="EK27" s="226">
        <v>53.0</v>
      </c>
      <c r="EL27" s="226">
        <v>54.0</v>
      </c>
      <c r="EM27" s="226">
        <v>135.0</v>
      </c>
      <c r="EN27" s="226">
        <v>99.0</v>
      </c>
      <c r="EO27" s="226">
        <v>4.2</v>
      </c>
      <c r="EP27" s="64"/>
      <c r="EQ27" s="226">
        <v>9.0</v>
      </c>
      <c r="ER27" s="226">
        <v>54.0</v>
      </c>
      <c r="ES27" s="226">
        <v>55.0</v>
      </c>
      <c r="ET27" s="226">
        <v>336.0</v>
      </c>
      <c r="EU27" s="226">
        <v>1.0</v>
      </c>
      <c r="EV27" s="226">
        <v>0.0</v>
      </c>
      <c r="EW27" s="226">
        <v>0.0</v>
      </c>
      <c r="EX27" s="226">
        <v>335.0</v>
      </c>
      <c r="EY27" s="226">
        <v>276.0</v>
      </c>
      <c r="EZ27" s="226">
        <v>159.1</v>
      </c>
      <c r="FA27" s="226">
        <v>10.6</v>
      </c>
      <c r="FB27" s="226">
        <v>335.0</v>
      </c>
      <c r="FC27" s="226">
        <v>275.0</v>
      </c>
      <c r="FD27" s="226">
        <v>159.0</v>
      </c>
      <c r="FE27" s="226">
        <v>11.1</v>
      </c>
      <c r="FF27" s="226">
        <v>335.0</v>
      </c>
      <c r="FG27" s="226">
        <v>1.0</v>
      </c>
      <c r="FH27" s="226">
        <v>0.0</v>
      </c>
      <c r="FI27" s="226">
        <v>0.0</v>
      </c>
      <c r="FJ27" s="226">
        <v>337.0</v>
      </c>
      <c r="FK27" s="226">
        <v>263.0</v>
      </c>
      <c r="FL27" s="226">
        <v>149.0</v>
      </c>
      <c r="FM27" s="64"/>
      <c r="FN27" s="226">
        <v>337.0</v>
      </c>
      <c r="FO27" s="226">
        <v>278.0</v>
      </c>
      <c r="FP27" s="226">
        <v>148.9</v>
      </c>
      <c r="FQ27" s="226">
        <v>19.9</v>
      </c>
      <c r="FR27" s="226">
        <v>135.0</v>
      </c>
      <c r="FS27" s="64"/>
      <c r="FT27" s="226">
        <v>18.55</v>
      </c>
      <c r="FU27" s="64"/>
      <c r="FV27" s="226">
        <v>135.0</v>
      </c>
      <c r="FW27" s="64"/>
      <c r="FX27" s="64"/>
      <c r="FY27" s="64"/>
      <c r="FZ27" s="89"/>
      <c r="GA27" s="65">
        <v>338.0</v>
      </c>
      <c r="GB27" s="66">
        <v>422.62</v>
      </c>
      <c r="GC27" s="66">
        <v>260.98</v>
      </c>
      <c r="GD27" s="66">
        <v>11.98</v>
      </c>
      <c r="GE27" s="66">
        <v>338.0</v>
      </c>
      <c r="GF27" s="66">
        <v>446.83</v>
      </c>
      <c r="GG27" s="66">
        <v>257.89</v>
      </c>
      <c r="GH27" s="66">
        <v>17.51</v>
      </c>
      <c r="GI27" s="66">
        <v>338.0</v>
      </c>
      <c r="GJ27" s="66">
        <v>267.73</v>
      </c>
      <c r="GK27" s="66">
        <v>-150.51</v>
      </c>
      <c r="GL27" s="66">
        <v>-24.62</v>
      </c>
      <c r="GM27" s="66">
        <v>338.0</v>
      </c>
      <c r="GN27" s="66">
        <v>246.31</v>
      </c>
      <c r="GO27" s="66">
        <v>-150.09</v>
      </c>
      <c r="GP27" s="66">
        <v>-33.17</v>
      </c>
      <c r="GQ27" s="66">
        <v>338.0</v>
      </c>
      <c r="GR27" s="66">
        <v>174.12</v>
      </c>
      <c r="GS27" s="66">
        <v>-108.97</v>
      </c>
      <c r="GT27" s="66">
        <v>17.09</v>
      </c>
      <c r="GU27" s="66">
        <v>338.0</v>
      </c>
      <c r="GV27" s="66">
        <v>0.0</v>
      </c>
      <c r="GW27" s="66">
        <v>0.0</v>
      </c>
      <c r="GX27" s="66">
        <v>0.0</v>
      </c>
      <c r="GY27" s="89"/>
      <c r="GZ27" s="98" t="s">
        <v>91</v>
      </c>
      <c r="HA27" s="98" t="s">
        <v>92</v>
      </c>
      <c r="HB27" s="98">
        <v>102.0</v>
      </c>
      <c r="HC27" s="98">
        <v>5.1</v>
      </c>
      <c r="HD27" s="98">
        <v>2.04</v>
      </c>
      <c r="HE27" s="98">
        <v>8.0</v>
      </c>
      <c r="HF27" s="99">
        <v>57.0</v>
      </c>
      <c r="HG27" s="99">
        <v>53.0</v>
      </c>
      <c r="HH27" s="98" t="s">
        <v>91</v>
      </c>
      <c r="HI27" s="98" t="s">
        <v>92</v>
      </c>
      <c r="HJ27" s="98">
        <v>48.0</v>
      </c>
      <c r="HK27" s="98">
        <v>2.4</v>
      </c>
      <c r="HL27" s="98">
        <v>0.96</v>
      </c>
      <c r="HM27" s="98">
        <v>5.0</v>
      </c>
      <c r="HN27" s="99">
        <v>60.0</v>
      </c>
      <c r="HO27" s="99">
        <v>60.0</v>
      </c>
      <c r="HP27" s="98" t="s">
        <v>91</v>
      </c>
      <c r="HQ27" s="98" t="s">
        <v>92</v>
      </c>
      <c r="HR27" s="98">
        <v>242.0</v>
      </c>
      <c r="HS27" s="98">
        <v>6.05</v>
      </c>
      <c r="HT27" s="98">
        <v>12.1</v>
      </c>
      <c r="HU27" s="98">
        <v>7.0</v>
      </c>
      <c r="HV27" s="99">
        <v>60.0</v>
      </c>
      <c r="HW27" s="99">
        <v>60.0</v>
      </c>
      <c r="HX27" s="89"/>
      <c r="HY27" s="147">
        <v>134.0</v>
      </c>
      <c r="HZ27" s="147">
        <v>33.0</v>
      </c>
      <c r="IA27" s="147">
        <v>159.0</v>
      </c>
      <c r="IB27" s="147">
        <v>7.95</v>
      </c>
      <c r="IC27" s="148"/>
      <c r="ID27" s="147">
        <v>2.0</v>
      </c>
      <c r="IE27" s="147">
        <v>62.0</v>
      </c>
      <c r="IF27" s="147">
        <v>44.0</v>
      </c>
      <c r="IG27" s="89"/>
      <c r="IH27" s="74">
        <v>135.0</v>
      </c>
      <c r="II27" s="74">
        <v>32.9</v>
      </c>
      <c r="IJ27" s="74">
        <v>188.0</v>
      </c>
      <c r="IK27" s="74">
        <v>9.8</v>
      </c>
      <c r="IL27" s="74">
        <v>10.7</v>
      </c>
      <c r="IM27" s="74">
        <v>6.0</v>
      </c>
      <c r="IN27" s="74">
        <v>54.0</v>
      </c>
      <c r="IO27" s="74">
        <v>52.0</v>
      </c>
      <c r="IP27" s="74">
        <v>135.0</v>
      </c>
      <c r="IQ27" s="74">
        <v>33.4</v>
      </c>
      <c r="IR27" s="74">
        <v>76.0</v>
      </c>
      <c r="IS27" s="74">
        <v>4.1</v>
      </c>
      <c r="IT27" s="74">
        <v>4.3</v>
      </c>
      <c r="IU27" s="74">
        <v>12.0</v>
      </c>
      <c r="IV27" s="74">
        <v>55.0</v>
      </c>
      <c r="IW27" s="74">
        <v>54.0</v>
      </c>
      <c r="IX27" s="89"/>
      <c r="IY27" s="149">
        <v>136.78</v>
      </c>
      <c r="IZ27" s="149">
        <v>34.03</v>
      </c>
      <c r="JA27" s="149">
        <v>389.2</v>
      </c>
      <c r="JB27" s="149">
        <v>19.46</v>
      </c>
      <c r="JC27" s="149">
        <v>7.22</v>
      </c>
      <c r="JD27" s="149">
        <v>3.0</v>
      </c>
      <c r="JE27" s="149">
        <v>69.78</v>
      </c>
      <c r="JF27" s="149">
        <v>48.24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136.0</v>
      </c>
      <c r="JQ27" s="78">
        <v>32.0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49.0</v>
      </c>
      <c r="JW27" s="78">
        <v>47.0</v>
      </c>
      <c r="JX27" s="78">
        <v>136.0</v>
      </c>
      <c r="JY27" s="78">
        <v>33.8</v>
      </c>
      <c r="JZ27" s="78">
        <v>129.0</v>
      </c>
      <c r="KA27" s="78">
        <v>7.0</v>
      </c>
      <c r="KB27" s="78">
        <v>2.7</v>
      </c>
      <c r="KC27" s="78">
        <v>2.0</v>
      </c>
      <c r="KD27" s="78">
        <v>56.0</v>
      </c>
      <c r="KE27" s="78">
        <v>54.0</v>
      </c>
      <c r="KF27" s="89"/>
      <c r="KG27" s="79">
        <v>136.0</v>
      </c>
      <c r="KH27" s="238">
        <v>33.0</v>
      </c>
      <c r="KI27" s="238">
        <v>69.0</v>
      </c>
      <c r="KJ27" s="238">
        <v>3.5</v>
      </c>
      <c r="KK27" s="79"/>
      <c r="KL27" s="79">
        <v>1.0</v>
      </c>
      <c r="KM27" s="79">
        <v>50.0</v>
      </c>
      <c r="KN27" s="79">
        <v>50.0</v>
      </c>
      <c r="KO27" s="79">
        <v>136.0</v>
      </c>
      <c r="KP27" s="235">
        <v>33.0</v>
      </c>
      <c r="KQ27" s="235">
        <v>3.0</v>
      </c>
      <c r="KR27" s="235">
        <v>0.2</v>
      </c>
      <c r="KS27" s="79"/>
      <c r="KT27" s="79">
        <v>1.0</v>
      </c>
      <c r="KU27" s="79">
        <v>50.0</v>
      </c>
      <c r="KV27" s="79">
        <v>48.0</v>
      </c>
      <c r="KW27" s="89"/>
      <c r="KX27" s="81">
        <v>128.0</v>
      </c>
      <c r="KY27" s="81">
        <v>32.0</v>
      </c>
      <c r="KZ27" s="81">
        <v>194.0</v>
      </c>
      <c r="LA27" s="81">
        <v>9.5</v>
      </c>
      <c r="LB27" s="81">
        <v>0.0</v>
      </c>
      <c r="LC27" s="81">
        <v>3.0</v>
      </c>
      <c r="LD27" s="81">
        <v>53.0</v>
      </c>
      <c r="LE27" s="81">
        <v>52.0</v>
      </c>
      <c r="LF27" s="81">
        <v>128.0</v>
      </c>
      <c r="LG27" s="81">
        <v>32.0</v>
      </c>
      <c r="LH27" s="81">
        <v>296.0</v>
      </c>
      <c r="LI27" s="81">
        <v>14.5</v>
      </c>
      <c r="LJ27" s="81">
        <v>0.0</v>
      </c>
      <c r="LK27" s="81">
        <v>5.0</v>
      </c>
      <c r="LL27" s="81">
        <v>55.0</v>
      </c>
      <c r="LM27" s="81">
        <v>55.0</v>
      </c>
      <c r="LN27" s="89"/>
      <c r="LO27" s="82">
        <v>328.0</v>
      </c>
      <c r="LP27" s="82">
        <v>298.0</v>
      </c>
      <c r="LQ27" s="82">
        <v>167.0</v>
      </c>
      <c r="LR27" s="82">
        <v>66.0</v>
      </c>
      <c r="LS27" s="82">
        <v>317.0</v>
      </c>
      <c r="LT27" s="83">
        <v>61.0</v>
      </c>
      <c r="LU27" s="83">
        <v>11.2</v>
      </c>
      <c r="LV27" s="83">
        <v>138.0</v>
      </c>
      <c r="LW27" s="83">
        <v>115.0</v>
      </c>
      <c r="LX27" s="83">
        <v>60.0</v>
      </c>
      <c r="LY27" s="83">
        <v>54.0</v>
      </c>
      <c r="LZ27" s="83">
        <v>12.0</v>
      </c>
      <c r="MA27" s="83">
        <v>106.0</v>
      </c>
      <c r="MB27" s="83">
        <v>11.5</v>
      </c>
      <c r="MC27" s="83">
        <v>143.0</v>
      </c>
      <c r="MD27" s="83">
        <v>183.0</v>
      </c>
      <c r="ME27" s="83">
        <v>79.0</v>
      </c>
      <c r="MF27" s="83">
        <v>62.0</v>
      </c>
      <c r="MG27" s="83">
        <v>14.0</v>
      </c>
      <c r="MH27" s="83">
        <v>0.0</v>
      </c>
      <c r="MI27" s="83">
        <v>0.0</v>
      </c>
      <c r="MJ27" s="83">
        <v>119.0</v>
      </c>
      <c r="MK27" s="83">
        <v>0.0</v>
      </c>
      <c r="ML27" s="83">
        <v>44.0</v>
      </c>
      <c r="MM27" s="83">
        <v>43.0</v>
      </c>
      <c r="MN27" s="83">
        <v>5.0</v>
      </c>
      <c r="MO27" s="86"/>
      <c r="MP27" s="87"/>
      <c r="MQ27" s="87"/>
      <c r="MR27" s="87"/>
      <c r="MS27" s="87"/>
      <c r="MT27" s="83">
        <v>0.4</v>
      </c>
      <c r="MU27" s="83">
        <v>0.0</v>
      </c>
      <c r="MV27" s="83">
        <v>7.0</v>
      </c>
      <c r="MW27" s="83">
        <v>36.0</v>
      </c>
      <c r="MX27" s="83">
        <v>42.0</v>
      </c>
      <c r="MY27" s="88" t="s">
        <v>96</v>
      </c>
      <c r="MZ27" s="83">
        <v>2.0</v>
      </c>
      <c r="NA27" s="87"/>
      <c r="NB27" s="83">
        <v>20.5</v>
      </c>
      <c r="NC27" s="83">
        <v>7.0</v>
      </c>
      <c r="ND27" s="83">
        <v>369.0</v>
      </c>
      <c r="NE27" s="83">
        <v>35.0</v>
      </c>
      <c r="NF27" s="83">
        <v>44.0</v>
      </c>
      <c r="NG27" s="83">
        <v>44.0</v>
      </c>
      <c r="NH27" s="83">
        <v>7.0</v>
      </c>
      <c r="NI27" s="87"/>
      <c r="NJ27" s="83">
        <v>0.0</v>
      </c>
      <c r="NK27" s="83">
        <v>0.0</v>
      </c>
      <c r="NL27" s="83">
        <v>0.0</v>
      </c>
      <c r="NM27" s="83">
        <v>35.0</v>
      </c>
      <c r="NN27" s="83">
        <v>47.0</v>
      </c>
      <c r="NO27" s="83">
        <v>51.0</v>
      </c>
      <c r="NP27" s="83">
        <v>2.0</v>
      </c>
    </row>
    <row r="28" ht="14.25" customHeight="1">
      <c r="A28" s="49">
        <v>0.625</v>
      </c>
      <c r="B28" s="50"/>
      <c r="C28" s="51">
        <v>50.07</v>
      </c>
      <c r="D28" s="52">
        <v>335.0</v>
      </c>
      <c r="E28" s="53">
        <v>133.0</v>
      </c>
      <c r="F28" s="53">
        <v>67.0</v>
      </c>
      <c r="G28" s="53">
        <v>14.5</v>
      </c>
      <c r="H28" s="54"/>
      <c r="I28" s="53">
        <v>6.0</v>
      </c>
      <c r="J28" s="53">
        <v>52.0</v>
      </c>
      <c r="K28" s="53">
        <v>51.0</v>
      </c>
      <c r="L28" s="53">
        <v>137.0</v>
      </c>
      <c r="M28" s="53">
        <v>81.0</v>
      </c>
      <c r="N28" s="53">
        <v>19.8</v>
      </c>
      <c r="O28" s="54"/>
      <c r="P28" s="53">
        <v>6.0</v>
      </c>
      <c r="Q28" s="53">
        <v>56.0</v>
      </c>
      <c r="R28" s="53">
        <v>51.0</v>
      </c>
      <c r="S28" s="53">
        <v>339.1</v>
      </c>
      <c r="T28" s="53">
        <v>293.8</v>
      </c>
      <c r="U28" s="53">
        <v>172.3</v>
      </c>
      <c r="V28" s="54"/>
      <c r="W28" s="53">
        <v>334.9</v>
      </c>
      <c r="X28" s="53">
        <v>229.4</v>
      </c>
      <c r="Y28" s="53">
        <v>128.2</v>
      </c>
      <c r="Z28" s="54"/>
      <c r="AA28" s="53">
        <v>339.2</v>
      </c>
      <c r="AB28" s="53">
        <v>379.3</v>
      </c>
      <c r="AC28" s="53">
        <v>245.2</v>
      </c>
      <c r="AD28" s="54"/>
      <c r="AE28" s="53">
        <v>339.2</v>
      </c>
      <c r="AF28" s="53">
        <v>424.7</v>
      </c>
      <c r="AG28" s="53">
        <v>227.4</v>
      </c>
      <c r="AH28" s="54"/>
      <c r="AI28" s="53">
        <v>345.7</v>
      </c>
      <c r="AJ28" s="53">
        <v>421.3</v>
      </c>
      <c r="AK28" s="53">
        <v>264.6</v>
      </c>
      <c r="AL28" s="54"/>
      <c r="AM28" s="53">
        <v>337.4</v>
      </c>
      <c r="AN28" s="53">
        <v>448.7</v>
      </c>
      <c r="AO28" s="53">
        <v>251.7</v>
      </c>
      <c r="AP28" s="54"/>
      <c r="AQ28" s="182">
        <f t="shared" ref="AQ28:AS28" si="44">E28</f>
        <v>133</v>
      </c>
      <c r="AR28" s="54">
        <f t="shared" si="44"/>
        <v>67</v>
      </c>
      <c r="AS28" s="56">
        <f t="shared" si="44"/>
        <v>14.5</v>
      </c>
      <c r="AT28" s="54"/>
      <c r="AU28" s="54">
        <f t="shared" ref="AU28:AW28" si="45">L28</f>
        <v>137</v>
      </c>
      <c r="AV28" s="54">
        <f t="shared" si="45"/>
        <v>81</v>
      </c>
      <c r="AW28" s="54">
        <f t="shared" si="45"/>
        <v>19.8</v>
      </c>
      <c r="AX28" s="54"/>
      <c r="AY28" s="182">
        <f t="shared" si="21"/>
        <v>133</v>
      </c>
      <c r="AZ28" s="54"/>
      <c r="BA28" s="54"/>
      <c r="BB28" s="54"/>
      <c r="BC28" s="89"/>
      <c r="BD28" s="54"/>
      <c r="BE28" s="53">
        <v>32.0</v>
      </c>
      <c r="BF28" s="53">
        <v>105.0</v>
      </c>
      <c r="BG28" s="53">
        <v>5.1</v>
      </c>
      <c r="BH28" s="54"/>
      <c r="BI28" s="53">
        <v>22.0</v>
      </c>
      <c r="BJ28" s="53">
        <v>92.0</v>
      </c>
      <c r="BK28" s="53">
        <v>66.0</v>
      </c>
      <c r="BL28" s="89"/>
      <c r="BM28" s="287">
        <v>336.0</v>
      </c>
      <c r="BN28" s="287">
        <v>141.0</v>
      </c>
      <c r="BO28" s="287">
        <v>269.0</v>
      </c>
      <c r="BP28" s="287">
        <v>13.5</v>
      </c>
      <c r="BQ28" s="288"/>
      <c r="BR28" s="287">
        <v>6.0</v>
      </c>
      <c r="BS28" s="287">
        <v>69.0</v>
      </c>
      <c r="BT28" s="287">
        <v>70.0</v>
      </c>
      <c r="BU28" s="288">
        <f t="shared" si="6"/>
        <v>336</v>
      </c>
      <c r="BV28" s="287">
        <v>296.0</v>
      </c>
      <c r="BW28" s="287">
        <v>167.0</v>
      </c>
      <c r="BX28" s="287">
        <v>43.0</v>
      </c>
      <c r="BY28" s="287">
        <v>329.0</v>
      </c>
      <c r="BZ28" s="287">
        <v>316.0</v>
      </c>
      <c r="CA28" s="287">
        <v>169.0</v>
      </c>
      <c r="CB28" s="287">
        <v>40.0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329.0</v>
      </c>
      <c r="CH28" s="287">
        <v>461.0</v>
      </c>
      <c r="CI28" s="287">
        <v>251.0</v>
      </c>
      <c r="CJ28" s="287">
        <v>24.0</v>
      </c>
      <c r="CK28" s="287">
        <v>342.0</v>
      </c>
      <c r="CL28" s="287">
        <v>110.0</v>
      </c>
      <c r="CM28" s="287">
        <v>71.0</v>
      </c>
      <c r="CN28" s="287">
        <v>7.0</v>
      </c>
      <c r="CO28" s="287">
        <v>324.0</v>
      </c>
      <c r="CP28" s="287">
        <v>227.0</v>
      </c>
      <c r="CQ28" s="287">
        <v>110.0</v>
      </c>
      <c r="CR28" s="287">
        <v>9.0</v>
      </c>
      <c r="CS28" s="287">
        <v>329.0</v>
      </c>
      <c r="CT28" s="287">
        <v>221.0</v>
      </c>
      <c r="CU28" s="287">
        <v>141.0</v>
      </c>
      <c r="CV28" s="287">
        <v>55.0</v>
      </c>
      <c r="CW28" s="287">
        <v>332.0</v>
      </c>
      <c r="CX28" s="287">
        <v>234.0</v>
      </c>
      <c r="CY28" s="287">
        <v>10.0</v>
      </c>
      <c r="CZ28" s="287">
        <v>68.0</v>
      </c>
      <c r="DA28" s="287">
        <v>318.0</v>
      </c>
      <c r="DB28" s="287">
        <v>237.0</v>
      </c>
      <c r="DC28" s="287">
        <v>104.0</v>
      </c>
      <c r="DD28" s="287">
        <v>70.0</v>
      </c>
      <c r="DE28" s="288">
        <f t="shared" si="7"/>
        <v>141</v>
      </c>
      <c r="DF28" s="287">
        <v>34.2</v>
      </c>
      <c r="DG28" s="288">
        <f t="shared" ref="DG28:DH28" si="46">BO28</f>
        <v>269</v>
      </c>
      <c r="DH28" s="288">
        <f t="shared" si="46"/>
        <v>13.5</v>
      </c>
      <c r="DI28" s="288"/>
      <c r="DJ28" s="287">
        <v>7.0</v>
      </c>
      <c r="DK28" s="287">
        <v>64.0</v>
      </c>
      <c r="DL28" s="287">
        <v>58.0</v>
      </c>
      <c r="DM28" s="89"/>
      <c r="DN28" s="61">
        <v>332.0</v>
      </c>
      <c r="DO28" s="61">
        <v>137.0</v>
      </c>
      <c r="DP28" s="61">
        <v>39.13</v>
      </c>
      <c r="DQ28" s="61">
        <v>21.53</v>
      </c>
      <c r="DR28" s="61">
        <v>5.91</v>
      </c>
      <c r="DS28" s="61">
        <v>8.0</v>
      </c>
      <c r="DT28" s="61">
        <v>48.0</v>
      </c>
      <c r="DU28" s="61">
        <v>57.8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338.0</v>
      </c>
      <c r="EF28" s="226">
        <v>136.0</v>
      </c>
      <c r="EG28" s="226">
        <v>64.0</v>
      </c>
      <c r="EH28" s="226">
        <v>2.7</v>
      </c>
      <c r="EI28" s="64"/>
      <c r="EJ28" s="226">
        <v>9.0</v>
      </c>
      <c r="EK28" s="226">
        <v>56.0</v>
      </c>
      <c r="EL28" s="226">
        <v>55.0</v>
      </c>
      <c r="EM28" s="226">
        <v>136.0</v>
      </c>
      <c r="EN28" s="226">
        <v>99.0</v>
      </c>
      <c r="EO28" s="226">
        <v>4.2</v>
      </c>
      <c r="EP28" s="64"/>
      <c r="EQ28" s="226">
        <v>9.0</v>
      </c>
      <c r="ER28" s="226">
        <v>56.0</v>
      </c>
      <c r="ES28" s="226">
        <v>56.0</v>
      </c>
      <c r="ET28" s="226">
        <v>337.0</v>
      </c>
      <c r="EU28" s="226">
        <v>0.0</v>
      </c>
      <c r="EV28" s="226">
        <v>0.0</v>
      </c>
      <c r="EW28" s="226">
        <v>0.0</v>
      </c>
      <c r="EX28" s="226">
        <v>336.0</v>
      </c>
      <c r="EY28" s="226">
        <v>227.0</v>
      </c>
      <c r="EZ28" s="226">
        <v>159.1</v>
      </c>
      <c r="FA28" s="226">
        <v>12.0</v>
      </c>
      <c r="FB28" s="226">
        <v>336.0</v>
      </c>
      <c r="FC28" s="226">
        <v>276.0</v>
      </c>
      <c r="FD28" s="226">
        <v>158.6</v>
      </c>
      <c r="FE28" s="226">
        <v>12.8</v>
      </c>
      <c r="FF28" s="226">
        <v>336.0</v>
      </c>
      <c r="FG28" s="226">
        <v>0.0</v>
      </c>
      <c r="FH28" s="226">
        <v>0.0</v>
      </c>
      <c r="FI28" s="226">
        <v>0.0</v>
      </c>
      <c r="FJ28" s="226">
        <v>338.0</v>
      </c>
      <c r="FK28" s="226">
        <v>264.0</v>
      </c>
      <c r="FL28" s="226">
        <v>149.9</v>
      </c>
      <c r="FM28" s="64"/>
      <c r="FN28" s="226">
        <v>338.0</v>
      </c>
      <c r="FO28" s="226">
        <v>242.0</v>
      </c>
      <c r="FP28" s="226">
        <v>149.8</v>
      </c>
      <c r="FQ28" s="226">
        <v>20.7</v>
      </c>
      <c r="FR28" s="226">
        <v>136.0</v>
      </c>
      <c r="FS28" s="64"/>
      <c r="FT28" s="226">
        <v>17.14</v>
      </c>
      <c r="FU28" s="64"/>
      <c r="FV28" s="226">
        <v>136.0</v>
      </c>
      <c r="FW28" s="64"/>
      <c r="FX28" s="64"/>
      <c r="FY28" s="64"/>
      <c r="FZ28" s="89"/>
      <c r="GA28" s="65">
        <v>338.0</v>
      </c>
      <c r="GB28" s="66">
        <v>418.23</v>
      </c>
      <c r="GC28" s="66">
        <v>257.64</v>
      </c>
      <c r="GD28" s="66">
        <v>12.06</v>
      </c>
      <c r="GE28" s="66">
        <v>338.0</v>
      </c>
      <c r="GF28" s="66">
        <v>447.41</v>
      </c>
      <c r="GG28" s="66">
        <v>256.46</v>
      </c>
      <c r="GH28" s="66">
        <v>17.0</v>
      </c>
      <c r="GI28" s="66">
        <v>338.0</v>
      </c>
      <c r="GJ28" s="66">
        <v>267.0</v>
      </c>
      <c r="GK28" s="66">
        <v>-150.01</v>
      </c>
      <c r="GL28" s="66">
        <v>-25.21</v>
      </c>
      <c r="GM28" s="66">
        <v>338.0</v>
      </c>
      <c r="GN28" s="66">
        <v>246.48</v>
      </c>
      <c r="GO28" s="66">
        <v>-148.67</v>
      </c>
      <c r="GP28" s="66">
        <v>-32.25</v>
      </c>
      <c r="GQ28" s="66">
        <v>338.0</v>
      </c>
      <c r="GR28" s="66">
        <v>172.92</v>
      </c>
      <c r="GS28" s="66">
        <v>-105.03</v>
      </c>
      <c r="GT28" s="66">
        <v>16.92</v>
      </c>
      <c r="GU28" s="66">
        <v>338.0</v>
      </c>
      <c r="GV28" s="66">
        <v>188.99</v>
      </c>
      <c r="GW28" s="66">
        <v>-105.37</v>
      </c>
      <c r="GX28" s="66">
        <v>15.33</v>
      </c>
      <c r="GY28" s="89"/>
      <c r="GZ28" s="98" t="s">
        <v>91</v>
      </c>
      <c r="HA28" s="98" t="s">
        <v>92</v>
      </c>
      <c r="HB28" s="98">
        <v>110.0</v>
      </c>
      <c r="HC28" s="98">
        <v>5.5</v>
      </c>
      <c r="HD28" s="98">
        <v>2.2</v>
      </c>
      <c r="HE28" s="98">
        <v>8.0</v>
      </c>
      <c r="HF28" s="99">
        <v>61.0</v>
      </c>
      <c r="HG28" s="99">
        <v>57.0</v>
      </c>
      <c r="HH28" s="98" t="s">
        <v>91</v>
      </c>
      <c r="HI28" s="98" t="s">
        <v>92</v>
      </c>
      <c r="HJ28" s="98">
        <v>92.0</v>
      </c>
      <c r="HK28" s="98">
        <v>4.6</v>
      </c>
      <c r="HL28" s="98">
        <v>1.84</v>
      </c>
      <c r="HM28" s="98">
        <v>5.0</v>
      </c>
      <c r="HN28" s="99">
        <v>60.0</v>
      </c>
      <c r="HO28" s="99">
        <v>60.0</v>
      </c>
      <c r="HP28" s="98" t="s">
        <v>91</v>
      </c>
      <c r="HQ28" s="98" t="s">
        <v>92</v>
      </c>
      <c r="HR28" s="98">
        <v>187.0</v>
      </c>
      <c r="HS28" s="98">
        <v>4.675</v>
      </c>
      <c r="HT28" s="98">
        <v>9.35</v>
      </c>
      <c r="HU28" s="98">
        <v>7.0</v>
      </c>
      <c r="HV28" s="99">
        <v>60.0</v>
      </c>
      <c r="HW28" s="99">
        <v>60.0</v>
      </c>
      <c r="HX28" s="89"/>
      <c r="HY28" s="147">
        <v>134.0</v>
      </c>
      <c r="HZ28" s="147">
        <v>33.0</v>
      </c>
      <c r="IA28" s="147">
        <v>129.0</v>
      </c>
      <c r="IB28" s="147">
        <v>6.45</v>
      </c>
      <c r="IC28" s="148"/>
      <c r="ID28" s="147">
        <v>2.0</v>
      </c>
      <c r="IE28" s="147">
        <v>66.0</v>
      </c>
      <c r="IF28" s="147">
        <v>46.0</v>
      </c>
      <c r="IG28" s="89"/>
      <c r="IH28" s="74">
        <v>137.0</v>
      </c>
      <c r="II28" s="74">
        <v>33.1</v>
      </c>
      <c r="IJ28" s="74">
        <v>177.0</v>
      </c>
      <c r="IK28" s="74">
        <v>9.3</v>
      </c>
      <c r="IL28" s="74">
        <v>10.1</v>
      </c>
      <c r="IM28" s="74">
        <v>6.0</v>
      </c>
      <c r="IN28" s="74">
        <v>54.0</v>
      </c>
      <c r="IO28" s="74">
        <v>52.0</v>
      </c>
      <c r="IP28" s="74">
        <v>137.0</v>
      </c>
      <c r="IQ28" s="74">
        <v>33.6</v>
      </c>
      <c r="IR28" s="74">
        <v>78.0</v>
      </c>
      <c r="IS28" s="74">
        <v>4.3</v>
      </c>
      <c r="IT28" s="74">
        <v>4.4</v>
      </c>
      <c r="IU28" s="74">
        <v>12.0</v>
      </c>
      <c r="IV28" s="74">
        <v>55.0</v>
      </c>
      <c r="IW28" s="74">
        <v>54.0</v>
      </c>
      <c r="IX28" s="89"/>
      <c r="IY28" s="149">
        <v>137.17</v>
      </c>
      <c r="IZ28" s="149">
        <v>34.13</v>
      </c>
      <c r="JA28" s="149">
        <v>304.6</v>
      </c>
      <c r="JB28" s="149">
        <v>15.23</v>
      </c>
      <c r="JC28" s="149">
        <v>6.98</v>
      </c>
      <c r="JD28" s="149">
        <v>3.0</v>
      </c>
      <c r="JE28" s="149">
        <v>69.68</v>
      </c>
      <c r="JF28" s="149">
        <v>45.54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136.0</v>
      </c>
      <c r="JQ28" s="78">
        <v>32.0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50.0</v>
      </c>
      <c r="JW28" s="78">
        <v>48.0</v>
      </c>
      <c r="JX28" s="78">
        <v>136.0</v>
      </c>
      <c r="JY28" s="78">
        <v>33.7</v>
      </c>
      <c r="JZ28" s="78">
        <v>131.0</v>
      </c>
      <c r="KA28" s="78">
        <v>7.1</v>
      </c>
      <c r="KB28" s="78">
        <v>2.9</v>
      </c>
      <c r="KC28" s="78">
        <v>2.0</v>
      </c>
      <c r="KD28" s="78">
        <v>58.0</v>
      </c>
      <c r="KE28" s="78">
        <v>55.0</v>
      </c>
      <c r="KF28" s="89"/>
      <c r="KG28" s="79">
        <v>136.0</v>
      </c>
      <c r="KH28" s="238">
        <v>33.0</v>
      </c>
      <c r="KI28" s="238">
        <v>68.0</v>
      </c>
      <c r="KJ28" s="238">
        <v>3.4</v>
      </c>
      <c r="KK28" s="79"/>
      <c r="KL28" s="79">
        <v>1.0</v>
      </c>
      <c r="KM28" s="79">
        <v>50.0</v>
      </c>
      <c r="KN28" s="79">
        <v>50.0</v>
      </c>
      <c r="KO28" s="79">
        <v>136.0</v>
      </c>
      <c r="KP28" s="235">
        <v>33.0</v>
      </c>
      <c r="KQ28" s="235">
        <v>3.0</v>
      </c>
      <c r="KR28" s="235">
        <v>0.2</v>
      </c>
      <c r="KS28" s="79"/>
      <c r="KT28" s="79">
        <v>1.0</v>
      </c>
      <c r="KU28" s="79">
        <v>50.0</v>
      </c>
      <c r="KV28" s="79">
        <v>48.0</v>
      </c>
      <c r="KW28" s="89"/>
      <c r="KX28" s="81">
        <v>126.0</v>
      </c>
      <c r="KY28" s="81">
        <v>32.0</v>
      </c>
      <c r="KZ28" s="81">
        <v>188.0</v>
      </c>
      <c r="LA28" s="81">
        <v>9.2</v>
      </c>
      <c r="LB28" s="81">
        <v>0.0</v>
      </c>
      <c r="LC28" s="81">
        <v>3.0</v>
      </c>
      <c r="LD28" s="81">
        <v>55.0</v>
      </c>
      <c r="LE28" s="81">
        <v>55.0</v>
      </c>
      <c r="LF28" s="81">
        <v>126.0</v>
      </c>
      <c r="LG28" s="81">
        <v>32.0</v>
      </c>
      <c r="LH28" s="81">
        <v>290.0</v>
      </c>
      <c r="LI28" s="81">
        <v>14.2</v>
      </c>
      <c r="LJ28" s="81">
        <v>0.0</v>
      </c>
      <c r="LK28" s="81">
        <v>5.0</v>
      </c>
      <c r="LL28" s="81">
        <v>58.0</v>
      </c>
      <c r="LM28" s="81">
        <v>57.0</v>
      </c>
      <c r="LN28" s="89"/>
      <c r="LO28" s="82">
        <v>325.0</v>
      </c>
      <c r="LP28" s="82">
        <v>304.0</v>
      </c>
      <c r="LQ28" s="82">
        <v>167.0</v>
      </c>
      <c r="LR28" s="82">
        <v>65.0</v>
      </c>
      <c r="LS28" s="82">
        <v>316.0</v>
      </c>
      <c r="LT28" s="83">
        <v>65.0</v>
      </c>
      <c r="LU28" s="83">
        <v>14.0</v>
      </c>
      <c r="LV28" s="83">
        <v>137.0</v>
      </c>
      <c r="LW28" s="83">
        <v>125.0</v>
      </c>
      <c r="LX28" s="83">
        <v>60.0</v>
      </c>
      <c r="LY28" s="83">
        <v>54.0</v>
      </c>
      <c r="LZ28" s="83">
        <v>12.0</v>
      </c>
      <c r="MA28" s="83">
        <v>102.0</v>
      </c>
      <c r="MB28" s="83">
        <v>8.2</v>
      </c>
      <c r="MC28" s="83">
        <v>143.0</v>
      </c>
      <c r="MD28" s="83">
        <v>179.0</v>
      </c>
      <c r="ME28" s="83">
        <v>77.0</v>
      </c>
      <c r="MF28" s="83">
        <v>63.0</v>
      </c>
      <c r="MG28" s="83">
        <v>14.0</v>
      </c>
      <c r="MH28" s="83">
        <v>0.0</v>
      </c>
      <c r="MI28" s="83">
        <v>0.0</v>
      </c>
      <c r="MJ28" s="83">
        <v>119.0</v>
      </c>
      <c r="MK28" s="83">
        <v>0.0</v>
      </c>
      <c r="ML28" s="83">
        <v>44.0</v>
      </c>
      <c r="MM28" s="83">
        <v>43.0</v>
      </c>
      <c r="MN28" s="83">
        <v>5.0</v>
      </c>
      <c r="MO28" s="86"/>
      <c r="MP28" s="87"/>
      <c r="MQ28" s="87"/>
      <c r="MR28" s="87"/>
      <c r="MS28" s="87"/>
      <c r="MT28" s="83">
        <v>0.3</v>
      </c>
      <c r="MU28" s="83">
        <v>0.0</v>
      </c>
      <c r="MV28" s="83">
        <v>6.0</v>
      </c>
      <c r="MW28" s="83">
        <v>35.0</v>
      </c>
      <c r="MX28" s="83">
        <v>42.0</v>
      </c>
      <c r="MY28" s="88" t="s">
        <v>96</v>
      </c>
      <c r="MZ28" s="83">
        <v>2.0</v>
      </c>
      <c r="NA28" s="87"/>
      <c r="NB28" s="83">
        <v>23.2</v>
      </c>
      <c r="NC28" s="83">
        <v>7.6</v>
      </c>
      <c r="ND28" s="83">
        <v>420.0</v>
      </c>
      <c r="NE28" s="83">
        <v>35.0</v>
      </c>
      <c r="NF28" s="83">
        <v>44.0</v>
      </c>
      <c r="NG28" s="83">
        <v>44.0</v>
      </c>
      <c r="NH28" s="83">
        <v>7.0</v>
      </c>
      <c r="NI28" s="87"/>
      <c r="NJ28" s="83">
        <v>0.0</v>
      </c>
      <c r="NK28" s="83">
        <v>0.0</v>
      </c>
      <c r="NL28" s="83">
        <v>0.0</v>
      </c>
      <c r="NM28" s="83">
        <v>35.0</v>
      </c>
      <c r="NN28" s="83">
        <v>47.0</v>
      </c>
      <c r="NO28" s="83">
        <v>51.0</v>
      </c>
      <c r="NP28" s="83">
        <v>2.0</v>
      </c>
    </row>
    <row r="29" ht="14.25" customHeight="1">
      <c r="A29" s="49">
        <v>0.666666666666667</v>
      </c>
      <c r="B29" s="50"/>
      <c r="C29" s="51">
        <v>50.02</v>
      </c>
      <c r="D29" s="52">
        <v>335.0</v>
      </c>
      <c r="E29" s="53">
        <v>133.0</v>
      </c>
      <c r="F29" s="53">
        <v>68.0</v>
      </c>
      <c r="G29" s="53">
        <v>14.8</v>
      </c>
      <c r="H29" s="54"/>
      <c r="I29" s="53">
        <v>6.0</v>
      </c>
      <c r="J29" s="53">
        <v>52.0</v>
      </c>
      <c r="K29" s="53">
        <v>51.0</v>
      </c>
      <c r="L29" s="53">
        <v>137.0</v>
      </c>
      <c r="M29" s="53">
        <v>100.0</v>
      </c>
      <c r="N29" s="53">
        <v>23.9</v>
      </c>
      <c r="O29" s="54"/>
      <c r="P29" s="53">
        <v>6.0</v>
      </c>
      <c r="Q29" s="53">
        <v>56.0</v>
      </c>
      <c r="R29" s="53">
        <v>51.0</v>
      </c>
      <c r="S29" s="53">
        <v>338.5</v>
      </c>
      <c r="T29" s="53">
        <v>323.6</v>
      </c>
      <c r="U29" s="53">
        <v>191.7</v>
      </c>
      <c r="V29" s="54"/>
      <c r="W29" s="53">
        <v>334.0</v>
      </c>
      <c r="X29" s="53">
        <v>241.6</v>
      </c>
      <c r="Y29" s="53">
        <v>138.8</v>
      </c>
      <c r="Z29" s="54"/>
      <c r="AA29" s="53">
        <v>338.6</v>
      </c>
      <c r="AB29" s="53">
        <v>355.9</v>
      </c>
      <c r="AC29" s="53">
        <v>233.7</v>
      </c>
      <c r="AD29" s="54"/>
      <c r="AE29" s="53">
        <v>338.5</v>
      </c>
      <c r="AF29" s="53">
        <v>398.1</v>
      </c>
      <c r="AG29" s="53">
        <v>212.7</v>
      </c>
      <c r="AH29" s="54"/>
      <c r="AI29" s="53">
        <v>346.0</v>
      </c>
      <c r="AJ29" s="53">
        <v>416.8</v>
      </c>
      <c r="AK29" s="53">
        <v>260.8</v>
      </c>
      <c r="AL29" s="54"/>
      <c r="AM29" s="53">
        <v>336.9</v>
      </c>
      <c r="AN29" s="53">
        <v>449.1</v>
      </c>
      <c r="AO29" s="53">
        <v>250.2</v>
      </c>
      <c r="AP29" s="54"/>
      <c r="AQ29" s="182">
        <f t="shared" ref="AQ29:AS29" si="47">E29</f>
        <v>133</v>
      </c>
      <c r="AR29" s="54">
        <f t="shared" si="47"/>
        <v>68</v>
      </c>
      <c r="AS29" s="56">
        <f t="shared" si="47"/>
        <v>14.8</v>
      </c>
      <c r="AT29" s="54"/>
      <c r="AU29" s="54">
        <f t="shared" ref="AU29:AW29" si="48">L29</f>
        <v>137</v>
      </c>
      <c r="AV29" s="54">
        <f t="shared" si="48"/>
        <v>100</v>
      </c>
      <c r="AW29" s="54">
        <f t="shared" si="48"/>
        <v>23.9</v>
      </c>
      <c r="AX29" s="54"/>
      <c r="AY29" s="182">
        <f t="shared" si="21"/>
        <v>133</v>
      </c>
      <c r="AZ29" s="54"/>
      <c r="BA29" s="54"/>
      <c r="BB29" s="54"/>
      <c r="BC29" s="89"/>
      <c r="BD29" s="54"/>
      <c r="BE29" s="53">
        <v>32.0</v>
      </c>
      <c r="BF29" s="53">
        <v>193.0</v>
      </c>
      <c r="BG29" s="53">
        <v>5.9</v>
      </c>
      <c r="BH29" s="54"/>
      <c r="BI29" s="53">
        <v>22.0</v>
      </c>
      <c r="BJ29" s="53">
        <v>92.0</v>
      </c>
      <c r="BK29" s="53">
        <v>66.0</v>
      </c>
      <c r="BL29" s="89"/>
      <c r="BM29" s="287">
        <v>336.0</v>
      </c>
      <c r="BN29" s="287">
        <v>142.0</v>
      </c>
      <c r="BO29" s="287">
        <v>260.0</v>
      </c>
      <c r="BP29" s="287">
        <v>13.0</v>
      </c>
      <c r="BQ29" s="288"/>
      <c r="BR29" s="287">
        <v>6.0</v>
      </c>
      <c r="BS29" s="287">
        <v>69.0</v>
      </c>
      <c r="BT29" s="287">
        <v>70.0</v>
      </c>
      <c r="BU29" s="288">
        <f t="shared" si="6"/>
        <v>336</v>
      </c>
      <c r="BV29" s="287">
        <v>298.0</v>
      </c>
      <c r="BW29" s="287">
        <v>167.0</v>
      </c>
      <c r="BX29" s="287">
        <v>44.0</v>
      </c>
      <c r="BY29" s="287">
        <v>329.0</v>
      </c>
      <c r="BZ29" s="287">
        <v>317.0</v>
      </c>
      <c r="CA29" s="287">
        <v>170.0</v>
      </c>
      <c r="CB29" s="287">
        <v>41.0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329.0</v>
      </c>
      <c r="CH29" s="287">
        <v>469.0</v>
      </c>
      <c r="CI29" s="287">
        <v>259.0</v>
      </c>
      <c r="CJ29" s="287">
        <v>11.0</v>
      </c>
      <c r="CK29" s="287">
        <v>342.0</v>
      </c>
      <c r="CL29" s="287">
        <v>221.0</v>
      </c>
      <c r="CM29" s="287">
        <v>119.0</v>
      </c>
      <c r="CN29" s="287">
        <v>8.0</v>
      </c>
      <c r="CO29" s="287">
        <v>326.0</v>
      </c>
      <c r="CP29" s="287">
        <v>227.0</v>
      </c>
      <c r="CQ29" s="287">
        <v>112.0</v>
      </c>
      <c r="CR29" s="287">
        <v>7.0</v>
      </c>
      <c r="CS29" s="287">
        <v>329.0</v>
      </c>
      <c r="CT29" s="287">
        <v>225.0</v>
      </c>
      <c r="CU29" s="287">
        <v>142.0</v>
      </c>
      <c r="CV29" s="287">
        <v>59.0</v>
      </c>
      <c r="CW29" s="287">
        <v>332.0</v>
      </c>
      <c r="CX29" s="287">
        <v>238.0</v>
      </c>
      <c r="CY29" s="287">
        <v>107.0</v>
      </c>
      <c r="CZ29" s="287">
        <v>67.0</v>
      </c>
      <c r="DA29" s="287">
        <v>318.0</v>
      </c>
      <c r="DB29" s="287">
        <v>240.0</v>
      </c>
      <c r="DC29" s="287">
        <v>110.0</v>
      </c>
      <c r="DD29" s="287">
        <v>68.0</v>
      </c>
      <c r="DE29" s="288">
        <f t="shared" si="7"/>
        <v>142</v>
      </c>
      <c r="DF29" s="287">
        <v>34.0</v>
      </c>
      <c r="DG29" s="288">
        <f t="shared" ref="DG29:DH29" si="49">BO29</f>
        <v>260</v>
      </c>
      <c r="DH29" s="288">
        <f t="shared" si="49"/>
        <v>13</v>
      </c>
      <c r="DI29" s="288"/>
      <c r="DJ29" s="287">
        <v>7.0</v>
      </c>
      <c r="DK29" s="287">
        <v>64.0</v>
      </c>
      <c r="DL29" s="287">
        <v>58.0</v>
      </c>
      <c r="DM29" s="89"/>
      <c r="DN29" s="61">
        <v>334.0</v>
      </c>
      <c r="DO29" s="61">
        <v>137.0</v>
      </c>
      <c r="DP29" s="61">
        <v>49.52</v>
      </c>
      <c r="DQ29" s="61">
        <v>27.1</v>
      </c>
      <c r="DR29" s="61">
        <v>8.62</v>
      </c>
      <c r="DS29" s="61">
        <v>8.0</v>
      </c>
      <c r="DT29" s="61">
        <v>48.0</v>
      </c>
      <c r="DU29" s="61">
        <v>57.7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338.0</v>
      </c>
      <c r="EF29" s="226">
        <v>136.0</v>
      </c>
      <c r="EG29" s="226">
        <v>102.0</v>
      </c>
      <c r="EH29" s="226">
        <v>4.2</v>
      </c>
      <c r="EI29" s="64"/>
      <c r="EJ29" s="226">
        <v>9.0</v>
      </c>
      <c r="EK29" s="226">
        <v>57.0</v>
      </c>
      <c r="EL29" s="226">
        <v>56.0</v>
      </c>
      <c r="EM29" s="226">
        <v>136.0</v>
      </c>
      <c r="EN29" s="226">
        <v>96.0</v>
      </c>
      <c r="EO29" s="226">
        <v>4.0</v>
      </c>
      <c r="EP29" s="64"/>
      <c r="EQ29" s="226">
        <v>9.0</v>
      </c>
      <c r="ER29" s="226">
        <v>57.0</v>
      </c>
      <c r="ES29" s="226">
        <v>56.0</v>
      </c>
      <c r="ET29" s="226">
        <v>338.0</v>
      </c>
      <c r="EU29" s="226">
        <v>0.0</v>
      </c>
      <c r="EV29" s="226">
        <v>0.0</v>
      </c>
      <c r="EW29" s="226">
        <v>0.0</v>
      </c>
      <c r="EX29" s="226">
        <v>337.0</v>
      </c>
      <c r="EY29" s="226">
        <v>277.0</v>
      </c>
      <c r="EZ29" s="226">
        <v>159.0</v>
      </c>
      <c r="FA29" s="226">
        <v>11.2</v>
      </c>
      <c r="FB29" s="226">
        <v>336.0</v>
      </c>
      <c r="FC29" s="226">
        <v>276.0</v>
      </c>
      <c r="FD29" s="226">
        <v>158.6</v>
      </c>
      <c r="FE29" s="226">
        <v>13.9</v>
      </c>
      <c r="FF29" s="226">
        <v>336.0</v>
      </c>
      <c r="FG29" s="226">
        <v>0.0</v>
      </c>
      <c r="FH29" s="226">
        <v>0.0</v>
      </c>
      <c r="FI29" s="226">
        <v>0.0</v>
      </c>
      <c r="FJ29" s="226">
        <v>336.0</v>
      </c>
      <c r="FK29" s="226">
        <v>264.0</v>
      </c>
      <c r="FL29" s="226">
        <v>149.8</v>
      </c>
      <c r="FM29" s="64"/>
      <c r="FN29" s="226">
        <v>338.0</v>
      </c>
      <c r="FO29" s="226">
        <v>242.0</v>
      </c>
      <c r="FP29" s="226">
        <v>149.7</v>
      </c>
      <c r="FQ29" s="226">
        <v>20.5</v>
      </c>
      <c r="FR29" s="226">
        <v>136.0</v>
      </c>
      <c r="FS29" s="64"/>
      <c r="FT29" s="226">
        <v>17.03</v>
      </c>
      <c r="FU29" s="64"/>
      <c r="FV29" s="226">
        <v>136.0</v>
      </c>
      <c r="FW29" s="64"/>
      <c r="FX29" s="64"/>
      <c r="FY29" s="64"/>
      <c r="FZ29" s="89"/>
      <c r="GA29" s="65">
        <v>338.0</v>
      </c>
      <c r="GB29" s="66">
        <v>420.89</v>
      </c>
      <c r="GC29" s="66">
        <v>259.82</v>
      </c>
      <c r="GD29" s="66">
        <v>13.82</v>
      </c>
      <c r="GE29" s="66">
        <v>338.0</v>
      </c>
      <c r="GF29" s="66">
        <v>448.56</v>
      </c>
      <c r="GG29" s="66">
        <v>258.06</v>
      </c>
      <c r="GH29" s="66">
        <v>18.59</v>
      </c>
      <c r="GI29" s="66">
        <v>338.0</v>
      </c>
      <c r="GJ29" s="66">
        <v>269.49</v>
      </c>
      <c r="GK29" s="66">
        <v>-151.68</v>
      </c>
      <c r="GL29" s="66">
        <v>-25.71</v>
      </c>
      <c r="GM29" s="66">
        <v>338.0</v>
      </c>
      <c r="GN29" s="66">
        <v>247.95</v>
      </c>
      <c r="GO29" s="66">
        <v>-151.01</v>
      </c>
      <c r="GP29" s="66">
        <v>-34.51</v>
      </c>
      <c r="GQ29" s="66">
        <v>338.0</v>
      </c>
      <c r="GR29" s="66">
        <v>176.87</v>
      </c>
      <c r="GS29" s="66">
        <v>-110.22</v>
      </c>
      <c r="GT29" s="66">
        <v>13.57</v>
      </c>
      <c r="GU29" s="66">
        <v>338.0</v>
      </c>
      <c r="GV29" s="66">
        <v>198.59</v>
      </c>
      <c r="GW29" s="66">
        <v>-111.9</v>
      </c>
      <c r="GX29" s="66">
        <v>10.47</v>
      </c>
      <c r="GY29" s="89"/>
      <c r="GZ29" s="98" t="s">
        <v>91</v>
      </c>
      <c r="HA29" s="98" t="s">
        <v>92</v>
      </c>
      <c r="HB29" s="98">
        <v>124.0</v>
      </c>
      <c r="HC29" s="98">
        <v>6.2</v>
      </c>
      <c r="HD29" s="98">
        <v>2.48</v>
      </c>
      <c r="HE29" s="98">
        <v>8.0</v>
      </c>
      <c r="HF29" s="99">
        <v>61.0</v>
      </c>
      <c r="HG29" s="99">
        <v>57.0</v>
      </c>
      <c r="HH29" s="98" t="s">
        <v>91</v>
      </c>
      <c r="HI29" s="98" t="s">
        <v>92</v>
      </c>
      <c r="HJ29" s="98">
        <v>101.0</v>
      </c>
      <c r="HK29" s="98">
        <v>5.05</v>
      </c>
      <c r="HL29" s="98">
        <v>2.02</v>
      </c>
      <c r="HM29" s="98">
        <v>5.0</v>
      </c>
      <c r="HN29" s="99">
        <v>62.0</v>
      </c>
      <c r="HO29" s="99">
        <v>60.0</v>
      </c>
      <c r="HP29" s="98" t="s">
        <v>91</v>
      </c>
      <c r="HQ29" s="98" t="s">
        <v>92</v>
      </c>
      <c r="HR29" s="98">
        <v>184.0</v>
      </c>
      <c r="HS29" s="98">
        <v>4.6</v>
      </c>
      <c r="HT29" s="98">
        <v>9.2</v>
      </c>
      <c r="HU29" s="98">
        <v>7.0</v>
      </c>
      <c r="HV29" s="99">
        <v>61.0</v>
      </c>
      <c r="HW29" s="99">
        <v>61.0</v>
      </c>
      <c r="HX29" s="89"/>
      <c r="HY29" s="147">
        <v>134.0</v>
      </c>
      <c r="HZ29" s="147">
        <v>33.0</v>
      </c>
      <c r="IA29" s="147">
        <v>134.0</v>
      </c>
      <c r="IB29" s="147">
        <v>6.4</v>
      </c>
      <c r="IC29" s="148"/>
      <c r="ID29" s="147">
        <v>2.0</v>
      </c>
      <c r="IE29" s="147">
        <v>66.0</v>
      </c>
      <c r="IF29" s="147">
        <v>46.0</v>
      </c>
      <c r="IG29" s="89"/>
      <c r="IH29" s="74">
        <v>137.0</v>
      </c>
      <c r="II29" s="74">
        <v>33.4</v>
      </c>
      <c r="IJ29" s="74">
        <v>172.0</v>
      </c>
      <c r="IK29" s="74">
        <v>9.0</v>
      </c>
      <c r="IL29" s="74">
        <v>9.8</v>
      </c>
      <c r="IM29" s="74">
        <v>6.0</v>
      </c>
      <c r="IN29" s="74">
        <v>54.0</v>
      </c>
      <c r="IO29" s="74">
        <v>52.0</v>
      </c>
      <c r="IP29" s="74">
        <v>137.0</v>
      </c>
      <c r="IQ29" s="74">
        <v>34.1</v>
      </c>
      <c r="IR29" s="74">
        <v>4.0</v>
      </c>
      <c r="IS29" s="74">
        <v>0.2</v>
      </c>
      <c r="IT29" s="74">
        <v>0.2</v>
      </c>
      <c r="IU29" s="74">
        <v>12.0</v>
      </c>
      <c r="IV29" s="74">
        <v>55.0</v>
      </c>
      <c r="IW29" s="74">
        <v>54.0</v>
      </c>
      <c r="IX29" s="89"/>
      <c r="IY29" s="149">
        <v>137.28</v>
      </c>
      <c r="IZ29" s="149">
        <v>33.9</v>
      </c>
      <c r="JA29" s="149">
        <v>478.8</v>
      </c>
      <c r="JB29" s="149">
        <v>23.94</v>
      </c>
      <c r="JC29" s="149">
        <v>9.56</v>
      </c>
      <c r="JD29" s="149">
        <v>3.0</v>
      </c>
      <c r="JE29" s="149">
        <v>70.61</v>
      </c>
      <c r="JF29" s="149">
        <v>50.47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136.0</v>
      </c>
      <c r="JQ29" s="78">
        <v>32.0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51.0</v>
      </c>
      <c r="JW29" s="78">
        <v>49.0</v>
      </c>
      <c r="JX29" s="78">
        <v>136.0</v>
      </c>
      <c r="JY29" s="78">
        <v>33.7</v>
      </c>
      <c r="JZ29" s="78">
        <v>126.0</v>
      </c>
      <c r="KA29" s="78">
        <v>6.9</v>
      </c>
      <c r="KB29" s="78">
        <v>2.7</v>
      </c>
      <c r="KC29" s="78">
        <v>2.0</v>
      </c>
      <c r="KD29" s="78">
        <v>58.0</v>
      </c>
      <c r="KE29" s="78">
        <v>55.0</v>
      </c>
      <c r="KF29" s="89"/>
      <c r="KG29" s="79">
        <v>136.0</v>
      </c>
      <c r="KH29" s="238">
        <v>33.0</v>
      </c>
      <c r="KI29" s="238">
        <v>68.0</v>
      </c>
      <c r="KJ29" s="238">
        <v>3.4</v>
      </c>
      <c r="KK29" s="79"/>
      <c r="KL29" s="79">
        <v>1.0</v>
      </c>
      <c r="KM29" s="79">
        <v>50.0</v>
      </c>
      <c r="KN29" s="79">
        <v>50.0</v>
      </c>
      <c r="KO29" s="79">
        <v>136.0</v>
      </c>
      <c r="KP29" s="235">
        <v>33.0</v>
      </c>
      <c r="KQ29" s="235">
        <v>3.0</v>
      </c>
      <c r="KR29" s="235">
        <v>0.2</v>
      </c>
      <c r="KS29" s="79"/>
      <c r="KT29" s="79">
        <v>1.0</v>
      </c>
      <c r="KU29" s="79">
        <v>50.0</v>
      </c>
      <c r="KV29" s="79">
        <v>48.0</v>
      </c>
      <c r="KW29" s="89"/>
      <c r="KX29" s="81">
        <v>133.0</v>
      </c>
      <c r="KY29" s="81">
        <v>33.0</v>
      </c>
      <c r="KZ29" s="81">
        <v>188.0</v>
      </c>
      <c r="LA29" s="81">
        <v>9.2</v>
      </c>
      <c r="LB29" s="81">
        <v>0.0</v>
      </c>
      <c r="LC29" s="81">
        <v>3.0</v>
      </c>
      <c r="LD29" s="81">
        <v>55.0</v>
      </c>
      <c r="LE29" s="81">
        <v>55.0</v>
      </c>
      <c r="LF29" s="81">
        <v>133.0</v>
      </c>
      <c r="LG29" s="81">
        <v>33.0</v>
      </c>
      <c r="LH29" s="81">
        <v>294.0</v>
      </c>
      <c r="LI29" s="81">
        <v>14.4</v>
      </c>
      <c r="LJ29" s="81">
        <v>0.0</v>
      </c>
      <c r="LK29" s="81">
        <v>5.0</v>
      </c>
      <c r="LL29" s="81">
        <v>58.0</v>
      </c>
      <c r="LM29" s="81">
        <v>57.0</v>
      </c>
      <c r="LN29" s="89"/>
      <c r="LO29" s="82">
        <v>331.0</v>
      </c>
      <c r="LP29" s="82">
        <v>198.0</v>
      </c>
      <c r="LQ29" s="82">
        <v>157.0</v>
      </c>
      <c r="LR29" s="82">
        <v>68.0</v>
      </c>
      <c r="LS29" s="82">
        <v>320.0</v>
      </c>
      <c r="LT29" s="83">
        <v>52.0</v>
      </c>
      <c r="LU29" s="83">
        <v>5.4</v>
      </c>
      <c r="LV29" s="83">
        <v>139.0</v>
      </c>
      <c r="LW29" s="83">
        <v>95.0</v>
      </c>
      <c r="LX29" s="83">
        <v>59.0</v>
      </c>
      <c r="LY29" s="83">
        <v>55.0</v>
      </c>
      <c r="LZ29" s="83">
        <v>12.0</v>
      </c>
      <c r="MA29" s="83">
        <v>105.0</v>
      </c>
      <c r="MB29" s="83">
        <v>7.5</v>
      </c>
      <c r="MC29" s="83">
        <v>144.0</v>
      </c>
      <c r="MD29" s="83">
        <v>103.0</v>
      </c>
      <c r="ME29" s="83">
        <v>78.0</v>
      </c>
      <c r="MF29" s="83">
        <v>63.0</v>
      </c>
      <c r="MG29" s="83">
        <v>14.0</v>
      </c>
      <c r="MH29" s="83">
        <v>0.0</v>
      </c>
      <c r="MI29" s="83">
        <v>0.0</v>
      </c>
      <c r="MJ29" s="83">
        <v>119.0</v>
      </c>
      <c r="MK29" s="83">
        <v>0.0</v>
      </c>
      <c r="ML29" s="83">
        <v>44.0</v>
      </c>
      <c r="MM29" s="83">
        <v>43.0</v>
      </c>
      <c r="MN29" s="83">
        <v>5.0</v>
      </c>
      <c r="MO29" s="86"/>
      <c r="MP29" s="87"/>
      <c r="MQ29" s="87"/>
      <c r="MR29" s="87"/>
      <c r="MS29" s="87"/>
      <c r="MT29" s="83">
        <v>0.3</v>
      </c>
      <c r="MU29" s="83">
        <v>0.0</v>
      </c>
      <c r="MV29" s="83">
        <v>7.0</v>
      </c>
      <c r="MW29" s="83">
        <v>35.0</v>
      </c>
      <c r="MX29" s="83">
        <v>42.0</v>
      </c>
      <c r="MY29" s="88" t="s">
        <v>96</v>
      </c>
      <c r="MZ29" s="83">
        <v>2.0</v>
      </c>
      <c r="NA29" s="87"/>
      <c r="NB29" s="83">
        <v>17.3</v>
      </c>
      <c r="NC29" s="83">
        <v>6.2</v>
      </c>
      <c r="ND29" s="83">
        <v>305.0</v>
      </c>
      <c r="NE29" s="83">
        <v>35.0</v>
      </c>
      <c r="NF29" s="83">
        <v>44.0</v>
      </c>
      <c r="NG29" s="83">
        <v>44.0</v>
      </c>
      <c r="NH29" s="83">
        <v>7.0</v>
      </c>
      <c r="NI29" s="87"/>
      <c r="NJ29" s="83">
        <v>0.0</v>
      </c>
      <c r="NK29" s="83">
        <v>0.0</v>
      </c>
      <c r="NL29" s="83">
        <v>0.0</v>
      </c>
      <c r="NM29" s="83">
        <v>35.0</v>
      </c>
      <c r="NN29" s="83">
        <v>47.0</v>
      </c>
      <c r="NO29" s="83">
        <v>51.0</v>
      </c>
      <c r="NP29" s="83">
        <v>2.0</v>
      </c>
    </row>
    <row r="30" ht="14.25" customHeight="1">
      <c r="A30" s="49">
        <v>0.708333333333334</v>
      </c>
      <c r="B30" s="50"/>
      <c r="C30" s="51">
        <v>50.16</v>
      </c>
      <c r="D30" s="52">
        <v>335.0</v>
      </c>
      <c r="E30" s="53">
        <v>133.0</v>
      </c>
      <c r="F30" s="53">
        <v>62.0</v>
      </c>
      <c r="G30" s="53">
        <v>13.1</v>
      </c>
      <c r="H30" s="54"/>
      <c r="I30" s="53">
        <v>6.0</v>
      </c>
      <c r="J30" s="53">
        <v>52.0</v>
      </c>
      <c r="K30" s="53">
        <v>51.0</v>
      </c>
      <c r="L30" s="53">
        <v>139.0</v>
      </c>
      <c r="M30" s="53">
        <v>80.0</v>
      </c>
      <c r="N30" s="53">
        <v>19.3</v>
      </c>
      <c r="O30" s="54"/>
      <c r="P30" s="53">
        <v>6.0</v>
      </c>
      <c r="Q30" s="53">
        <v>56.0</v>
      </c>
      <c r="R30" s="53">
        <v>51.0</v>
      </c>
      <c r="S30" s="53">
        <v>338.6</v>
      </c>
      <c r="T30" s="53">
        <v>335.8</v>
      </c>
      <c r="U30" s="53">
        <v>194.4</v>
      </c>
      <c r="V30" s="54"/>
      <c r="W30" s="53">
        <v>334.1</v>
      </c>
      <c r="X30" s="53">
        <v>282.8</v>
      </c>
      <c r="Y30" s="53">
        <v>143.2</v>
      </c>
      <c r="Z30" s="54"/>
      <c r="AA30" s="53">
        <v>338.6</v>
      </c>
      <c r="AB30" s="53">
        <v>431.7</v>
      </c>
      <c r="AC30" s="53">
        <v>246.7</v>
      </c>
      <c r="AD30" s="54"/>
      <c r="AE30" s="53">
        <v>338.7</v>
      </c>
      <c r="AF30" s="53">
        <v>396.2</v>
      </c>
      <c r="AG30" s="53">
        <v>223.8</v>
      </c>
      <c r="AH30" s="54"/>
      <c r="AI30" s="53">
        <v>346.3</v>
      </c>
      <c r="AJ30" s="53">
        <v>474.0</v>
      </c>
      <c r="AK30" s="53">
        <v>277.1</v>
      </c>
      <c r="AL30" s="54"/>
      <c r="AM30" s="53">
        <v>336.9</v>
      </c>
      <c r="AN30" s="53">
        <v>484.9</v>
      </c>
      <c r="AO30" s="53">
        <v>266.0</v>
      </c>
      <c r="AP30" s="54"/>
      <c r="AQ30" s="182">
        <f t="shared" ref="AQ30:AS30" si="50">E30</f>
        <v>133</v>
      </c>
      <c r="AR30" s="54">
        <f t="shared" si="50"/>
        <v>62</v>
      </c>
      <c r="AS30" s="56">
        <f t="shared" si="50"/>
        <v>13.1</v>
      </c>
      <c r="AT30" s="54"/>
      <c r="AU30" s="54">
        <f t="shared" ref="AU30:AW30" si="51">L30</f>
        <v>139</v>
      </c>
      <c r="AV30" s="54">
        <f t="shared" si="51"/>
        <v>80</v>
      </c>
      <c r="AW30" s="54">
        <f t="shared" si="51"/>
        <v>19.3</v>
      </c>
      <c r="AX30" s="54"/>
      <c r="AY30" s="182">
        <f t="shared" si="21"/>
        <v>133</v>
      </c>
      <c r="AZ30" s="54"/>
      <c r="BA30" s="54"/>
      <c r="BB30" s="54"/>
      <c r="BC30" s="89"/>
      <c r="BD30" s="54"/>
      <c r="BE30" s="53">
        <v>0.0</v>
      </c>
      <c r="BF30" s="53">
        <v>0.0</v>
      </c>
      <c r="BG30" s="53">
        <v>0.0</v>
      </c>
      <c r="BH30" s="54"/>
      <c r="BI30" s="53">
        <v>22.0</v>
      </c>
      <c r="BJ30" s="53">
        <v>92.0</v>
      </c>
      <c r="BK30" s="53">
        <v>66.0</v>
      </c>
      <c r="BL30" s="89"/>
      <c r="BM30" s="287">
        <v>336.0</v>
      </c>
      <c r="BN30" s="287">
        <v>142.0</v>
      </c>
      <c r="BO30" s="287">
        <v>251.0</v>
      </c>
      <c r="BP30" s="287">
        <v>12.6</v>
      </c>
      <c r="BQ30" s="288"/>
      <c r="BR30" s="287">
        <v>6.0</v>
      </c>
      <c r="BS30" s="287">
        <v>68.0</v>
      </c>
      <c r="BT30" s="287">
        <v>70.0</v>
      </c>
      <c r="BU30" s="288">
        <f t="shared" si="6"/>
        <v>336</v>
      </c>
      <c r="BV30" s="287">
        <v>363.0</v>
      </c>
      <c r="BW30" s="287">
        <v>205.0</v>
      </c>
      <c r="BX30" s="287">
        <v>47.0</v>
      </c>
      <c r="BY30" s="287">
        <v>329.0</v>
      </c>
      <c r="BZ30" s="287">
        <v>385.0</v>
      </c>
      <c r="CA30" s="287">
        <v>209.0</v>
      </c>
      <c r="CB30" s="287">
        <v>44.0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329.0</v>
      </c>
      <c r="CH30" s="287">
        <v>507.0</v>
      </c>
      <c r="CI30" s="287">
        <v>278.0</v>
      </c>
      <c r="CJ30" s="287">
        <v>5.0</v>
      </c>
      <c r="CK30" s="287">
        <v>342.0</v>
      </c>
      <c r="CL30" s="287">
        <v>268.0</v>
      </c>
      <c r="CM30" s="287">
        <v>146.0</v>
      </c>
      <c r="CN30" s="287">
        <v>8.0</v>
      </c>
      <c r="CO30" s="287">
        <v>327.0</v>
      </c>
      <c r="CP30" s="287">
        <v>273.0</v>
      </c>
      <c r="CQ30" s="287">
        <v>134.0</v>
      </c>
      <c r="CR30" s="287">
        <v>7.0</v>
      </c>
      <c r="CS30" s="287">
        <v>329.0</v>
      </c>
      <c r="CT30" s="287">
        <v>258.0</v>
      </c>
      <c r="CU30" s="287">
        <v>163.0</v>
      </c>
      <c r="CV30" s="287">
        <v>70.0</v>
      </c>
      <c r="CW30" s="287">
        <v>332.0</v>
      </c>
      <c r="CX30" s="287">
        <v>256.0</v>
      </c>
      <c r="CY30" s="287">
        <v>121.0</v>
      </c>
      <c r="CZ30" s="287">
        <v>71.0</v>
      </c>
      <c r="DA30" s="287">
        <v>318.0</v>
      </c>
      <c r="DB30" s="287">
        <v>259.0</v>
      </c>
      <c r="DC30" s="287">
        <v>122.0</v>
      </c>
      <c r="DD30" s="287">
        <v>67.0</v>
      </c>
      <c r="DE30" s="288">
        <f t="shared" si="7"/>
        <v>142</v>
      </c>
      <c r="DF30" s="287">
        <v>34.2</v>
      </c>
      <c r="DG30" s="288">
        <f t="shared" ref="DG30:DH30" si="52">BO30</f>
        <v>251</v>
      </c>
      <c r="DH30" s="288">
        <f t="shared" si="52"/>
        <v>12.6</v>
      </c>
      <c r="DI30" s="288"/>
      <c r="DJ30" s="287">
        <v>7.0</v>
      </c>
      <c r="DK30" s="287">
        <v>63.0</v>
      </c>
      <c r="DL30" s="287">
        <v>58.0</v>
      </c>
      <c r="DM30" s="89"/>
      <c r="DN30" s="61">
        <v>335.0</v>
      </c>
      <c r="DO30" s="61">
        <v>139.0</v>
      </c>
      <c r="DP30" s="61">
        <v>20.92</v>
      </c>
      <c r="DQ30" s="61">
        <v>11.92</v>
      </c>
      <c r="DR30" s="61">
        <v>1.9</v>
      </c>
      <c r="DS30" s="61">
        <v>8.0</v>
      </c>
      <c r="DT30" s="61">
        <v>48.0</v>
      </c>
      <c r="DU30" s="61">
        <v>57.6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338.0</v>
      </c>
      <c r="EF30" s="226">
        <v>136.0</v>
      </c>
      <c r="EG30" s="226">
        <v>97.0</v>
      </c>
      <c r="EH30" s="226">
        <v>4.0</v>
      </c>
      <c r="EI30" s="64"/>
      <c r="EJ30" s="226">
        <v>9.0</v>
      </c>
      <c r="EK30" s="226">
        <v>55.0</v>
      </c>
      <c r="EL30" s="226">
        <v>56.0</v>
      </c>
      <c r="EM30" s="226">
        <v>136.0</v>
      </c>
      <c r="EN30" s="226">
        <v>95.0</v>
      </c>
      <c r="EO30" s="226">
        <v>4.0</v>
      </c>
      <c r="EP30" s="64"/>
      <c r="EQ30" s="226">
        <v>9.0</v>
      </c>
      <c r="ER30" s="226">
        <v>56.0</v>
      </c>
      <c r="ES30" s="226">
        <v>56.0</v>
      </c>
      <c r="ET30" s="226">
        <v>338.0</v>
      </c>
      <c r="EU30" s="226">
        <v>0.0</v>
      </c>
      <c r="EV30" s="226">
        <v>0.0</v>
      </c>
      <c r="EW30" s="226">
        <v>0.0</v>
      </c>
      <c r="EX30" s="226">
        <v>337.0</v>
      </c>
      <c r="EY30" s="226">
        <v>277.0</v>
      </c>
      <c r="EZ30" s="226">
        <v>158.8</v>
      </c>
      <c r="FA30" s="226">
        <v>12.1</v>
      </c>
      <c r="FB30" s="226">
        <v>336.0</v>
      </c>
      <c r="FC30" s="226">
        <v>275.0</v>
      </c>
      <c r="FD30" s="226">
        <v>158.4</v>
      </c>
      <c r="FE30" s="226">
        <v>11.1</v>
      </c>
      <c r="FF30" s="226">
        <v>337.0</v>
      </c>
      <c r="FG30" s="226">
        <v>0.0</v>
      </c>
      <c r="FH30" s="226">
        <v>0.0</v>
      </c>
      <c r="FI30" s="226">
        <v>0.0</v>
      </c>
      <c r="FJ30" s="226">
        <v>336.0</v>
      </c>
      <c r="FK30" s="226">
        <v>264.0</v>
      </c>
      <c r="FL30" s="226">
        <v>150.0</v>
      </c>
      <c r="FM30" s="64"/>
      <c r="FN30" s="226">
        <v>338.0</v>
      </c>
      <c r="FO30" s="226">
        <v>242.0</v>
      </c>
      <c r="FP30" s="226">
        <v>149.6</v>
      </c>
      <c r="FQ30" s="226">
        <v>20.9</v>
      </c>
      <c r="FR30" s="226">
        <v>136.0</v>
      </c>
      <c r="FS30" s="64"/>
      <c r="FT30" s="226">
        <v>16.72</v>
      </c>
      <c r="FU30" s="64"/>
      <c r="FV30" s="226">
        <v>136.0</v>
      </c>
      <c r="FW30" s="64"/>
      <c r="FX30" s="64"/>
      <c r="FY30" s="64"/>
      <c r="FZ30" s="89"/>
      <c r="GA30" s="65">
        <v>337.0</v>
      </c>
      <c r="GB30" s="66">
        <v>443.43</v>
      </c>
      <c r="GC30" s="66">
        <v>273.97</v>
      </c>
      <c r="GD30" s="66">
        <v>11.06</v>
      </c>
      <c r="GE30" s="66">
        <v>337.0</v>
      </c>
      <c r="GF30" s="66">
        <v>472.94</v>
      </c>
      <c r="GG30" s="66">
        <v>272.8</v>
      </c>
      <c r="GH30" s="66">
        <v>15.91</v>
      </c>
      <c r="GI30" s="66">
        <v>337.0</v>
      </c>
      <c r="GJ30" s="66">
        <v>267.58</v>
      </c>
      <c r="GK30" s="66">
        <v>-150.18</v>
      </c>
      <c r="GL30" s="66">
        <v>-26.22</v>
      </c>
      <c r="GM30" s="66">
        <v>337.0</v>
      </c>
      <c r="GN30" s="66">
        <v>245.89</v>
      </c>
      <c r="GO30" s="66">
        <v>-149.42</v>
      </c>
      <c r="GP30" s="66">
        <v>-34.09</v>
      </c>
      <c r="GQ30" s="66">
        <v>337.0</v>
      </c>
      <c r="GR30" s="66">
        <v>199.88</v>
      </c>
      <c r="GS30" s="66">
        <v>-123.88</v>
      </c>
      <c r="GT30" s="66">
        <v>17.76</v>
      </c>
      <c r="GU30" s="66">
        <v>337.0</v>
      </c>
      <c r="GV30" s="66">
        <v>217.9</v>
      </c>
      <c r="GW30" s="66">
        <v>-122.7</v>
      </c>
      <c r="GX30" s="66">
        <v>15.41</v>
      </c>
      <c r="GY30" s="89"/>
      <c r="GZ30" s="98" t="s">
        <v>91</v>
      </c>
      <c r="HA30" s="98" t="s">
        <v>92</v>
      </c>
      <c r="HB30" s="98">
        <v>83.0</v>
      </c>
      <c r="HC30" s="98">
        <v>4.15</v>
      </c>
      <c r="HD30" s="98">
        <v>1.66</v>
      </c>
      <c r="HE30" s="98">
        <v>8.0</v>
      </c>
      <c r="HF30" s="99">
        <v>62.0</v>
      </c>
      <c r="HG30" s="99">
        <v>58.0</v>
      </c>
      <c r="HH30" s="98" t="s">
        <v>91</v>
      </c>
      <c r="HI30" s="98" t="s">
        <v>92</v>
      </c>
      <c r="HJ30" s="98">
        <v>157.0</v>
      </c>
      <c r="HK30" s="98">
        <v>7.85</v>
      </c>
      <c r="HL30" s="98">
        <v>3.14</v>
      </c>
      <c r="HM30" s="98">
        <v>5.0</v>
      </c>
      <c r="HN30" s="99">
        <v>64.0</v>
      </c>
      <c r="HO30" s="99">
        <v>60.0</v>
      </c>
      <c r="HP30" s="98" t="s">
        <v>91</v>
      </c>
      <c r="HQ30" s="98" t="s">
        <v>92</v>
      </c>
      <c r="HR30" s="98">
        <v>107.0</v>
      </c>
      <c r="HS30" s="98">
        <v>2.675</v>
      </c>
      <c r="HT30" s="98">
        <v>5.35</v>
      </c>
      <c r="HU30" s="98">
        <v>7.0</v>
      </c>
      <c r="HV30" s="99">
        <v>60.0</v>
      </c>
      <c r="HW30" s="99">
        <v>60.0</v>
      </c>
      <c r="HX30" s="89"/>
      <c r="HY30" s="148"/>
      <c r="HZ30" s="148"/>
      <c r="IA30" s="148"/>
      <c r="IB30" s="148"/>
      <c r="IC30" s="148"/>
      <c r="ID30" s="147">
        <v>2.0</v>
      </c>
      <c r="IE30" s="148"/>
      <c r="IF30" s="148"/>
      <c r="IG30" s="89"/>
      <c r="IH30" s="74">
        <v>136.0</v>
      </c>
      <c r="II30" s="74">
        <v>33.0</v>
      </c>
      <c r="IJ30" s="74">
        <v>149.0</v>
      </c>
      <c r="IK30" s="74">
        <v>7.2</v>
      </c>
      <c r="IL30" s="74">
        <v>8.4</v>
      </c>
      <c r="IM30" s="74">
        <v>6.0</v>
      </c>
      <c r="IN30" s="74">
        <v>54.0</v>
      </c>
      <c r="IO30" s="74">
        <v>52.0</v>
      </c>
      <c r="IP30" s="74">
        <v>136.0</v>
      </c>
      <c r="IQ30" s="74">
        <v>33.4</v>
      </c>
      <c r="IR30" s="74">
        <v>4.0</v>
      </c>
      <c r="IS30" s="74">
        <v>0.2</v>
      </c>
      <c r="IT30" s="74">
        <v>0.3</v>
      </c>
      <c r="IU30" s="74">
        <v>12.0</v>
      </c>
      <c r="IV30" s="74">
        <v>55.0</v>
      </c>
      <c r="IW30" s="74">
        <v>54.0</v>
      </c>
      <c r="IX30" s="89"/>
      <c r="IY30" s="149">
        <v>138.69</v>
      </c>
      <c r="IZ30" s="149">
        <v>34.85</v>
      </c>
      <c r="JA30" s="149">
        <v>205.2</v>
      </c>
      <c r="JB30" s="149">
        <v>10.26</v>
      </c>
      <c r="JC30" s="149">
        <v>3.02</v>
      </c>
      <c r="JD30" s="149">
        <v>3.0</v>
      </c>
      <c r="JE30" s="149">
        <v>62.64</v>
      </c>
      <c r="JF30" s="149">
        <v>51.3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135.0</v>
      </c>
      <c r="JQ30" s="78">
        <v>32.0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51.0</v>
      </c>
      <c r="JW30" s="78">
        <v>49.0</v>
      </c>
      <c r="JX30" s="78">
        <v>135.0</v>
      </c>
      <c r="JY30" s="78">
        <v>34.0</v>
      </c>
      <c r="JZ30" s="78">
        <v>125.0</v>
      </c>
      <c r="KA30" s="78">
        <v>6.7</v>
      </c>
      <c r="KB30" s="78">
        <v>2.5</v>
      </c>
      <c r="KC30" s="78">
        <v>2.0</v>
      </c>
      <c r="KD30" s="78">
        <v>58.0</v>
      </c>
      <c r="KE30" s="78">
        <v>55.0</v>
      </c>
      <c r="KF30" s="89"/>
      <c r="KG30" s="79">
        <v>136.0</v>
      </c>
      <c r="KH30" s="238">
        <v>33.0</v>
      </c>
      <c r="KI30" s="238">
        <v>80.0</v>
      </c>
      <c r="KJ30" s="238">
        <v>4.3</v>
      </c>
      <c r="KK30" s="79"/>
      <c r="KL30" s="79">
        <v>1.0</v>
      </c>
      <c r="KM30" s="79">
        <v>50.0</v>
      </c>
      <c r="KN30" s="79">
        <v>50.0</v>
      </c>
      <c r="KO30" s="79">
        <v>136.0</v>
      </c>
      <c r="KP30" s="235">
        <v>33.0</v>
      </c>
      <c r="KQ30" s="235" t="s">
        <v>98</v>
      </c>
      <c r="KR30" s="235" t="s">
        <v>98</v>
      </c>
      <c r="KS30" s="79"/>
      <c r="KT30" s="79">
        <v>1.0</v>
      </c>
      <c r="KU30" s="79">
        <v>50.0</v>
      </c>
      <c r="KV30" s="79">
        <v>48.0</v>
      </c>
      <c r="KW30" s="89"/>
      <c r="KX30" s="81">
        <v>133.0</v>
      </c>
      <c r="KY30" s="81">
        <v>34.0</v>
      </c>
      <c r="KZ30" s="81">
        <v>220.0</v>
      </c>
      <c r="LA30" s="81">
        <v>10.8</v>
      </c>
      <c r="LB30" s="81">
        <v>0.0</v>
      </c>
      <c r="LC30" s="81">
        <v>3.0</v>
      </c>
      <c r="LD30" s="81">
        <v>55.0</v>
      </c>
      <c r="LE30" s="81">
        <v>55.0</v>
      </c>
      <c r="LF30" s="81">
        <v>133.0</v>
      </c>
      <c r="LG30" s="81">
        <v>34.0</v>
      </c>
      <c r="LH30" s="81">
        <v>233.0</v>
      </c>
      <c r="LI30" s="81">
        <v>11.4</v>
      </c>
      <c r="LJ30" s="81">
        <v>0.0</v>
      </c>
      <c r="LK30" s="81">
        <v>5.0</v>
      </c>
      <c r="LL30" s="81">
        <v>58.0</v>
      </c>
      <c r="LM30" s="81">
        <v>57.0</v>
      </c>
      <c r="LN30" s="89"/>
      <c r="LO30" s="82">
        <v>332.0</v>
      </c>
      <c r="LP30" s="82">
        <v>266.0</v>
      </c>
      <c r="LQ30" s="82">
        <v>151.0</v>
      </c>
      <c r="LR30" s="82">
        <v>68.0</v>
      </c>
      <c r="LS30" s="82">
        <v>322.0</v>
      </c>
      <c r="LT30" s="83">
        <v>55.0</v>
      </c>
      <c r="LU30" s="83">
        <v>7.7</v>
      </c>
      <c r="LV30" s="83">
        <v>140.0</v>
      </c>
      <c r="LW30" s="83">
        <v>100.0</v>
      </c>
      <c r="LX30" s="83">
        <v>59.0</v>
      </c>
      <c r="LY30" s="83">
        <v>55.0</v>
      </c>
      <c r="LZ30" s="83">
        <v>12.0</v>
      </c>
      <c r="MA30" s="83">
        <v>96.0</v>
      </c>
      <c r="MB30" s="83">
        <v>8.9</v>
      </c>
      <c r="MC30" s="83">
        <v>145.0</v>
      </c>
      <c r="MD30" s="83">
        <v>166.0</v>
      </c>
      <c r="ME30" s="83">
        <v>76.0</v>
      </c>
      <c r="MF30" s="83">
        <v>63.0</v>
      </c>
      <c r="MG30" s="83">
        <v>14.0</v>
      </c>
      <c r="MH30" s="83">
        <v>0.0</v>
      </c>
      <c r="MI30" s="83">
        <v>0.0</v>
      </c>
      <c r="MJ30" s="83">
        <v>119.0</v>
      </c>
      <c r="MK30" s="83">
        <v>0.0</v>
      </c>
      <c r="ML30" s="83">
        <v>44.0</v>
      </c>
      <c r="MM30" s="83">
        <v>43.0</v>
      </c>
      <c r="MN30" s="83">
        <v>5.0</v>
      </c>
      <c r="MO30" s="86"/>
      <c r="MP30" s="87"/>
      <c r="MQ30" s="87"/>
      <c r="MR30" s="87"/>
      <c r="MS30" s="87"/>
      <c r="MT30" s="83">
        <v>0.4</v>
      </c>
      <c r="MU30" s="83">
        <v>0.0</v>
      </c>
      <c r="MV30" s="83">
        <v>9.0</v>
      </c>
      <c r="MW30" s="83">
        <v>36.0</v>
      </c>
      <c r="MX30" s="83">
        <v>42.0</v>
      </c>
      <c r="MY30" s="88" t="s">
        <v>96</v>
      </c>
      <c r="MZ30" s="83">
        <v>2.0</v>
      </c>
      <c r="NA30" s="87"/>
      <c r="NB30" s="83">
        <v>18.6</v>
      </c>
      <c r="NC30" s="83">
        <v>6.8</v>
      </c>
      <c r="ND30" s="83">
        <v>327.0</v>
      </c>
      <c r="NE30" s="83">
        <v>35.0</v>
      </c>
      <c r="NF30" s="83">
        <v>44.0</v>
      </c>
      <c r="NG30" s="83">
        <v>44.0</v>
      </c>
      <c r="NH30" s="83">
        <v>7.0</v>
      </c>
      <c r="NI30" s="87"/>
      <c r="NJ30" s="83">
        <v>0.0</v>
      </c>
      <c r="NK30" s="83">
        <v>0.0</v>
      </c>
      <c r="NL30" s="83">
        <v>0.0</v>
      </c>
      <c r="NM30" s="83">
        <v>35.0</v>
      </c>
      <c r="NN30" s="83">
        <v>47.0</v>
      </c>
      <c r="NO30" s="83">
        <v>51.0</v>
      </c>
      <c r="NP30" s="83">
        <v>2.0</v>
      </c>
    </row>
    <row r="31" ht="13.5" customHeight="1">
      <c r="A31" s="49">
        <v>0.75</v>
      </c>
      <c r="B31" s="50"/>
      <c r="C31" s="51">
        <v>50.34</v>
      </c>
      <c r="D31" s="52">
        <v>333.0</v>
      </c>
      <c r="E31" s="53">
        <v>133.0</v>
      </c>
      <c r="F31" s="53">
        <v>79.0</v>
      </c>
      <c r="G31" s="53">
        <v>16.8</v>
      </c>
      <c r="H31" s="54"/>
      <c r="I31" s="53">
        <v>6.0</v>
      </c>
      <c r="J31" s="53">
        <v>52.0</v>
      </c>
      <c r="K31" s="53">
        <v>50.0</v>
      </c>
      <c r="L31" s="53">
        <v>138.0</v>
      </c>
      <c r="M31" s="53">
        <v>54.0</v>
      </c>
      <c r="N31" s="53">
        <v>13.1</v>
      </c>
      <c r="O31" s="54"/>
      <c r="P31" s="53">
        <v>6.0</v>
      </c>
      <c r="Q31" s="53">
        <v>56.0</v>
      </c>
      <c r="R31" s="53">
        <v>51.0</v>
      </c>
      <c r="S31" s="53">
        <v>340.3</v>
      </c>
      <c r="T31" s="53">
        <v>324.4</v>
      </c>
      <c r="U31" s="53">
        <v>193.4</v>
      </c>
      <c r="V31" s="54"/>
      <c r="W31" s="53">
        <v>335.5</v>
      </c>
      <c r="X31" s="53">
        <v>261.3</v>
      </c>
      <c r="Y31" s="53">
        <v>149.3</v>
      </c>
      <c r="Z31" s="54"/>
      <c r="AA31" s="53">
        <v>339.8</v>
      </c>
      <c r="AB31" s="53">
        <v>382.9</v>
      </c>
      <c r="AC31" s="53">
        <v>251.6</v>
      </c>
      <c r="AD31" s="54"/>
      <c r="AE31" s="53">
        <v>339.2</v>
      </c>
      <c r="AF31" s="53">
        <v>425.2</v>
      </c>
      <c r="AG31" s="53">
        <v>228.5</v>
      </c>
      <c r="AH31" s="54"/>
      <c r="AI31" s="53">
        <v>346.8</v>
      </c>
      <c r="AJ31" s="53">
        <v>460.6</v>
      </c>
      <c r="AK31" s="53">
        <v>289.9</v>
      </c>
      <c r="AL31" s="54"/>
      <c r="AM31" s="53">
        <v>338.2</v>
      </c>
      <c r="AN31" s="53">
        <v>487.9</v>
      </c>
      <c r="AO31" s="53">
        <v>276.7</v>
      </c>
      <c r="AP31" s="54"/>
      <c r="AQ31" s="53">
        <v>133.0</v>
      </c>
      <c r="AR31" s="54">
        <f t="shared" ref="AR31:AS31" si="53">F31</f>
        <v>79</v>
      </c>
      <c r="AS31" s="56">
        <f t="shared" si="53"/>
        <v>16.8</v>
      </c>
      <c r="AT31" s="54"/>
      <c r="AU31" s="54">
        <f t="shared" ref="AU31:AW31" si="54">L31</f>
        <v>138</v>
      </c>
      <c r="AV31" s="54">
        <f t="shared" si="54"/>
        <v>54</v>
      </c>
      <c r="AW31" s="54">
        <f t="shared" si="54"/>
        <v>13.1</v>
      </c>
      <c r="AX31" s="54"/>
      <c r="AY31" s="182">
        <f t="shared" si="21"/>
        <v>133</v>
      </c>
      <c r="AZ31" s="54"/>
      <c r="BA31" s="54"/>
      <c r="BB31" s="54"/>
      <c r="BC31" s="89"/>
      <c r="BD31" s="54"/>
      <c r="BE31" s="53">
        <v>0.0</v>
      </c>
      <c r="BF31" s="53">
        <v>0.0</v>
      </c>
      <c r="BG31" s="53">
        <v>0.0</v>
      </c>
      <c r="BH31" s="54"/>
      <c r="BI31" s="53">
        <v>22.0</v>
      </c>
      <c r="BJ31" s="53">
        <v>90.0</v>
      </c>
      <c r="BK31" s="53">
        <v>65.0</v>
      </c>
      <c r="BL31" s="89"/>
      <c r="BM31" s="287">
        <v>337.0</v>
      </c>
      <c r="BN31" s="287">
        <v>142.0</v>
      </c>
      <c r="BO31" s="287">
        <v>263.0</v>
      </c>
      <c r="BP31" s="287">
        <v>13.2</v>
      </c>
      <c r="BQ31" s="288"/>
      <c r="BR31" s="287">
        <v>6.0</v>
      </c>
      <c r="BS31" s="287">
        <v>68.0</v>
      </c>
      <c r="BT31" s="287">
        <v>66.0</v>
      </c>
      <c r="BU31" s="288">
        <f t="shared" si="6"/>
        <v>337</v>
      </c>
      <c r="BV31" s="287">
        <v>365.0</v>
      </c>
      <c r="BW31" s="287">
        <v>206.0</v>
      </c>
      <c r="BX31" s="287">
        <v>54.0</v>
      </c>
      <c r="BY31" s="287">
        <v>330.0</v>
      </c>
      <c r="BZ31" s="287">
        <v>388.0</v>
      </c>
      <c r="CA31" s="287">
        <v>208.0</v>
      </c>
      <c r="CB31" s="287">
        <v>50.0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330.0</v>
      </c>
      <c r="CH31" s="287">
        <v>483.0</v>
      </c>
      <c r="CI31" s="287">
        <v>268.0</v>
      </c>
      <c r="CJ31" s="287">
        <v>12.0</v>
      </c>
      <c r="CK31" s="287">
        <v>343.0</v>
      </c>
      <c r="CL31" s="287">
        <v>128.0</v>
      </c>
      <c r="CM31" s="287">
        <v>82.0</v>
      </c>
      <c r="CN31" s="287">
        <v>10.0</v>
      </c>
      <c r="CO31" s="287">
        <v>328.0</v>
      </c>
      <c r="CP31" s="287">
        <v>255.0</v>
      </c>
      <c r="CQ31" s="287">
        <v>126.0</v>
      </c>
      <c r="CR31" s="287">
        <v>13.0</v>
      </c>
      <c r="CS31" s="287">
        <v>330.0</v>
      </c>
      <c r="CT31" s="287">
        <v>240.0</v>
      </c>
      <c r="CU31" s="287">
        <v>156.0</v>
      </c>
      <c r="CV31" s="287">
        <v>56.0</v>
      </c>
      <c r="CW31" s="287">
        <v>334.0</v>
      </c>
      <c r="CX31" s="287">
        <v>265.0</v>
      </c>
      <c r="CY31" s="287">
        <v>129.0</v>
      </c>
      <c r="CZ31" s="287">
        <v>72.0</v>
      </c>
      <c r="DA31" s="287">
        <v>319.0</v>
      </c>
      <c r="DB31" s="287">
        <v>270.0</v>
      </c>
      <c r="DC31" s="287">
        <v>133.0</v>
      </c>
      <c r="DD31" s="287">
        <v>65.0</v>
      </c>
      <c r="DE31" s="288">
        <f t="shared" si="7"/>
        <v>142</v>
      </c>
      <c r="DF31" s="287">
        <v>34.2</v>
      </c>
      <c r="DG31" s="288">
        <f t="shared" ref="DG31:DH31" si="55">BO31</f>
        <v>263</v>
      </c>
      <c r="DH31" s="288">
        <f t="shared" si="55"/>
        <v>13.2</v>
      </c>
      <c r="DI31" s="288"/>
      <c r="DJ31" s="287">
        <v>7.0</v>
      </c>
      <c r="DK31" s="287">
        <v>64.0</v>
      </c>
      <c r="DL31" s="287">
        <v>58.0</v>
      </c>
      <c r="DM31" s="89"/>
      <c r="DN31" s="61">
        <v>335.0</v>
      </c>
      <c r="DO31" s="61">
        <v>139.0</v>
      </c>
      <c r="DP31" s="61">
        <v>20.7</v>
      </c>
      <c r="DQ31" s="61">
        <v>11.83</v>
      </c>
      <c r="DR31" s="61">
        <v>1.8</v>
      </c>
      <c r="DS31" s="61">
        <v>8.0</v>
      </c>
      <c r="DT31" s="61">
        <v>46.0</v>
      </c>
      <c r="DU31" s="61">
        <v>54.7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338.0</v>
      </c>
      <c r="EF31" s="226">
        <v>136.0</v>
      </c>
      <c r="EG31" s="226">
        <v>121.0</v>
      </c>
      <c r="EH31" s="226">
        <v>4.8</v>
      </c>
      <c r="EI31" s="64"/>
      <c r="EJ31" s="226">
        <v>9.0</v>
      </c>
      <c r="EK31" s="226">
        <v>54.0</v>
      </c>
      <c r="EL31" s="226">
        <v>56.0</v>
      </c>
      <c r="EM31" s="226">
        <v>136.0</v>
      </c>
      <c r="EN31" s="226">
        <v>99.0</v>
      </c>
      <c r="EO31" s="226">
        <v>4.1</v>
      </c>
      <c r="EP31" s="64"/>
      <c r="EQ31" s="226">
        <v>9.0</v>
      </c>
      <c r="ER31" s="226">
        <v>54.0</v>
      </c>
      <c r="ES31" s="226">
        <v>57.0</v>
      </c>
      <c r="ET31" s="226">
        <v>338.0</v>
      </c>
      <c r="EU31" s="226">
        <v>0.0</v>
      </c>
      <c r="EV31" s="226">
        <v>0.0</v>
      </c>
      <c r="EW31" s="226">
        <v>0.0</v>
      </c>
      <c r="EX31" s="226">
        <v>336.0</v>
      </c>
      <c r="EY31" s="226">
        <v>276.0</v>
      </c>
      <c r="EZ31" s="226">
        <v>158.9</v>
      </c>
      <c r="FA31" s="226">
        <v>12.3</v>
      </c>
      <c r="FB31" s="226">
        <v>337.0</v>
      </c>
      <c r="FC31" s="226">
        <v>275.0</v>
      </c>
      <c r="FD31" s="226">
        <v>158.2</v>
      </c>
      <c r="FE31" s="226">
        <v>12.2</v>
      </c>
      <c r="FF31" s="226">
        <v>336.0</v>
      </c>
      <c r="FG31" s="226">
        <v>0.0</v>
      </c>
      <c r="FH31" s="226">
        <v>0.0</v>
      </c>
      <c r="FI31" s="226">
        <v>0.0</v>
      </c>
      <c r="FJ31" s="226">
        <v>338.0</v>
      </c>
      <c r="FK31" s="226">
        <v>265.0</v>
      </c>
      <c r="FL31" s="226">
        <v>149.5</v>
      </c>
      <c r="FM31" s="64"/>
      <c r="FN31" s="226">
        <v>338.0</v>
      </c>
      <c r="FO31" s="226">
        <v>242.0</v>
      </c>
      <c r="FP31" s="226">
        <v>149.5</v>
      </c>
      <c r="FQ31" s="226">
        <v>21.1</v>
      </c>
      <c r="FR31" s="226">
        <v>136.0</v>
      </c>
      <c r="FS31" s="64"/>
      <c r="FT31" s="226">
        <v>17.42</v>
      </c>
      <c r="FU31" s="64"/>
      <c r="FV31" s="226">
        <v>136.0</v>
      </c>
      <c r="FW31" s="64"/>
      <c r="FX31" s="64"/>
      <c r="FY31" s="64"/>
      <c r="FZ31" s="89"/>
      <c r="GA31" s="65">
        <v>336.0</v>
      </c>
      <c r="GB31" s="66">
        <v>458.23</v>
      </c>
      <c r="GC31" s="66">
        <v>280.42</v>
      </c>
      <c r="GD31" s="66">
        <v>13.15</v>
      </c>
      <c r="GE31" s="66">
        <v>336.0</v>
      </c>
      <c r="GF31" s="66">
        <v>486.49</v>
      </c>
      <c r="GG31" s="66">
        <v>278.83</v>
      </c>
      <c r="GH31" s="66">
        <v>17.17</v>
      </c>
      <c r="GI31" s="66">
        <v>336.0</v>
      </c>
      <c r="GJ31" s="66">
        <v>266.41</v>
      </c>
      <c r="GK31" s="66">
        <v>-149.51</v>
      </c>
      <c r="GL31" s="66">
        <v>-23.87</v>
      </c>
      <c r="GM31" s="66">
        <v>336.0</v>
      </c>
      <c r="GN31" s="66">
        <v>244.75</v>
      </c>
      <c r="GO31" s="66">
        <v>-149.0</v>
      </c>
      <c r="GP31" s="66">
        <v>-32.75</v>
      </c>
      <c r="GQ31" s="66">
        <v>339.0</v>
      </c>
      <c r="GR31" s="66">
        <v>208.67</v>
      </c>
      <c r="GS31" s="66">
        <v>-130.66</v>
      </c>
      <c r="GT31" s="66">
        <v>16.08</v>
      </c>
      <c r="GU31" s="66">
        <v>339.0</v>
      </c>
      <c r="GV31" s="66">
        <v>230.21</v>
      </c>
      <c r="GW31" s="66">
        <v>-130.41</v>
      </c>
      <c r="GX31" s="66">
        <v>13.9</v>
      </c>
      <c r="GY31" s="89"/>
      <c r="GZ31" s="98" t="s">
        <v>91</v>
      </c>
      <c r="HA31" s="98" t="s">
        <v>92</v>
      </c>
      <c r="HB31" s="98">
        <v>71.0</v>
      </c>
      <c r="HC31" s="98">
        <v>3.55</v>
      </c>
      <c r="HD31" s="98">
        <v>1.42</v>
      </c>
      <c r="HE31" s="98">
        <v>8.0</v>
      </c>
      <c r="HF31" s="99">
        <v>62.0</v>
      </c>
      <c r="HG31" s="99">
        <v>58.0</v>
      </c>
      <c r="HH31" s="98" t="s">
        <v>91</v>
      </c>
      <c r="HI31" s="98" t="s">
        <v>92</v>
      </c>
      <c r="HJ31" s="98">
        <v>307.0</v>
      </c>
      <c r="HK31" s="98">
        <v>15.35</v>
      </c>
      <c r="HL31" s="98">
        <v>6.14</v>
      </c>
      <c r="HM31" s="98">
        <v>5.0</v>
      </c>
      <c r="HN31" s="99">
        <v>64.0</v>
      </c>
      <c r="HO31" s="99">
        <v>60.0</v>
      </c>
      <c r="HP31" s="98" t="s">
        <v>91</v>
      </c>
      <c r="HQ31" s="98" t="s">
        <v>92</v>
      </c>
      <c r="HR31" s="98">
        <v>32.0</v>
      </c>
      <c r="HS31" s="98">
        <v>0.8</v>
      </c>
      <c r="HT31" s="98">
        <v>1.6</v>
      </c>
      <c r="HU31" s="98">
        <v>7.0</v>
      </c>
      <c r="HV31" s="99">
        <v>60.0</v>
      </c>
      <c r="HW31" s="99">
        <v>60.0</v>
      </c>
      <c r="HX31" s="89"/>
      <c r="HY31" s="148"/>
      <c r="HZ31" s="148"/>
      <c r="IA31" s="148"/>
      <c r="IB31" s="148"/>
      <c r="IC31" s="148"/>
      <c r="ID31" s="147">
        <v>2.0</v>
      </c>
      <c r="IE31" s="148"/>
      <c r="IF31" s="148"/>
      <c r="IG31" s="89"/>
      <c r="IH31" s="74">
        <v>136.0</v>
      </c>
      <c r="II31" s="74">
        <v>33.0</v>
      </c>
      <c r="IJ31" s="74">
        <v>149.0</v>
      </c>
      <c r="IK31" s="74">
        <v>7.2</v>
      </c>
      <c r="IL31" s="74">
        <v>8.4</v>
      </c>
      <c r="IM31" s="74">
        <v>6.0</v>
      </c>
      <c r="IN31" s="74">
        <v>54.0</v>
      </c>
      <c r="IO31" s="74">
        <v>52.0</v>
      </c>
      <c r="IP31" s="74">
        <v>136.0</v>
      </c>
      <c r="IQ31" s="74">
        <v>33.4</v>
      </c>
      <c r="IR31" s="74">
        <v>4.0</v>
      </c>
      <c r="IS31" s="74">
        <v>0.2</v>
      </c>
      <c r="IT31" s="74">
        <v>0.3</v>
      </c>
      <c r="IU31" s="74">
        <v>12.0</v>
      </c>
      <c r="IV31" s="74">
        <v>55.0</v>
      </c>
      <c r="IW31" s="74">
        <v>54.0</v>
      </c>
      <c r="IX31" s="89"/>
      <c r="IY31" s="149">
        <v>138.06</v>
      </c>
      <c r="IZ31" s="149">
        <v>34.31</v>
      </c>
      <c r="JA31" s="149">
        <v>348.2</v>
      </c>
      <c r="JB31" s="149">
        <v>17.41</v>
      </c>
      <c r="JC31" s="149">
        <v>7.04</v>
      </c>
      <c r="JD31" s="149">
        <v>3.0</v>
      </c>
      <c r="JE31" s="149">
        <v>63.54</v>
      </c>
      <c r="JF31" s="149">
        <v>48.24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135.0</v>
      </c>
      <c r="JQ31" s="78">
        <v>32.0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50.0</v>
      </c>
      <c r="JW31" s="78">
        <v>50.0</v>
      </c>
      <c r="JX31" s="78">
        <v>135.0</v>
      </c>
      <c r="JY31" s="78">
        <v>33.7</v>
      </c>
      <c r="JZ31" s="78">
        <v>123.0</v>
      </c>
      <c r="KA31" s="78">
        <v>6.6</v>
      </c>
      <c r="KB31" s="78">
        <v>2.5</v>
      </c>
      <c r="KC31" s="78">
        <v>2.0</v>
      </c>
      <c r="KD31" s="78">
        <v>55.0</v>
      </c>
      <c r="KE31" s="78">
        <v>54.0</v>
      </c>
      <c r="KF31" s="89"/>
      <c r="KG31" s="79">
        <v>136.0</v>
      </c>
      <c r="KH31" s="238">
        <v>33.0</v>
      </c>
      <c r="KI31" s="238">
        <v>74.0</v>
      </c>
      <c r="KJ31" s="238">
        <v>3.8</v>
      </c>
      <c r="KK31" s="79"/>
      <c r="KL31" s="79">
        <v>1.0</v>
      </c>
      <c r="KM31" s="79">
        <v>52.0</v>
      </c>
      <c r="KN31" s="79">
        <v>52.0</v>
      </c>
      <c r="KO31" s="79">
        <v>136.0</v>
      </c>
      <c r="KP31" s="235">
        <v>33.0</v>
      </c>
      <c r="KQ31" s="235" t="s">
        <v>98</v>
      </c>
      <c r="KR31" s="235" t="s">
        <v>98</v>
      </c>
      <c r="KS31" s="79"/>
      <c r="KT31" s="79">
        <v>1.0</v>
      </c>
      <c r="KU31" s="79">
        <v>52.0</v>
      </c>
      <c r="KV31" s="79">
        <v>50.0</v>
      </c>
      <c r="KW31" s="89"/>
      <c r="KX31" s="81">
        <v>135.0</v>
      </c>
      <c r="KY31" s="81">
        <v>33.0</v>
      </c>
      <c r="KZ31" s="81">
        <v>216.0</v>
      </c>
      <c r="LA31" s="81">
        <v>10.6</v>
      </c>
      <c r="LB31" s="81">
        <v>0.0</v>
      </c>
      <c r="LC31" s="81">
        <v>3.0</v>
      </c>
      <c r="LD31" s="81">
        <v>55.0</v>
      </c>
      <c r="LE31" s="81">
        <v>55.0</v>
      </c>
      <c r="LF31" s="81">
        <v>135.0</v>
      </c>
      <c r="LG31" s="81">
        <v>33.0</v>
      </c>
      <c r="LH31" s="81">
        <v>224.0</v>
      </c>
      <c r="LI31" s="81">
        <v>11.0</v>
      </c>
      <c r="LJ31" s="81">
        <v>0.0</v>
      </c>
      <c r="LK31" s="81">
        <v>5.0</v>
      </c>
      <c r="LL31" s="81">
        <v>58.0</v>
      </c>
      <c r="LM31" s="81">
        <v>57.0</v>
      </c>
      <c r="LN31" s="89"/>
      <c r="LO31" s="82">
        <v>331.0</v>
      </c>
      <c r="LP31" s="82">
        <v>277.0</v>
      </c>
      <c r="LQ31" s="82">
        <v>156.0</v>
      </c>
      <c r="LR31" s="82">
        <v>67.0</v>
      </c>
      <c r="LS31" s="82">
        <v>320.0</v>
      </c>
      <c r="LT31" s="83">
        <v>57.0</v>
      </c>
      <c r="LU31" s="83">
        <v>8.0</v>
      </c>
      <c r="LV31" s="83">
        <v>139.0</v>
      </c>
      <c r="LW31" s="83">
        <v>105.0</v>
      </c>
      <c r="LX31" s="83">
        <v>58.0</v>
      </c>
      <c r="LY31" s="83">
        <v>55.0</v>
      </c>
      <c r="LZ31" s="83">
        <v>12.0</v>
      </c>
      <c r="MA31" s="83">
        <v>99.0</v>
      </c>
      <c r="MB31" s="83">
        <v>6.0</v>
      </c>
      <c r="MC31" s="83">
        <v>144.0</v>
      </c>
      <c r="MD31" s="83">
        <v>172.0</v>
      </c>
      <c r="ME31" s="83">
        <v>75.0</v>
      </c>
      <c r="MF31" s="83">
        <v>63.0</v>
      </c>
      <c r="MG31" s="83">
        <v>14.0</v>
      </c>
      <c r="MH31" s="83">
        <v>0.0</v>
      </c>
      <c r="MI31" s="83">
        <v>0.0</v>
      </c>
      <c r="MJ31" s="83">
        <v>119.0</v>
      </c>
      <c r="MK31" s="83">
        <v>0.0</v>
      </c>
      <c r="ML31" s="83">
        <v>44.0</v>
      </c>
      <c r="MM31" s="83">
        <v>43.0</v>
      </c>
      <c r="MN31" s="83">
        <v>5.0</v>
      </c>
      <c r="MO31" s="86"/>
      <c r="MP31" s="87"/>
      <c r="MQ31" s="87"/>
      <c r="MR31" s="87"/>
      <c r="MS31" s="87"/>
      <c r="MT31" s="83">
        <v>2.1</v>
      </c>
      <c r="MU31" s="83">
        <v>1.1</v>
      </c>
      <c r="MV31" s="83">
        <v>34.0</v>
      </c>
      <c r="MW31" s="83">
        <v>36.0</v>
      </c>
      <c r="MX31" s="83">
        <v>42.0</v>
      </c>
      <c r="MY31" s="88" t="s">
        <v>96</v>
      </c>
      <c r="MZ31" s="83">
        <v>2.0</v>
      </c>
      <c r="NA31" s="87"/>
      <c r="NB31" s="83">
        <v>28.8</v>
      </c>
      <c r="NC31" s="83">
        <v>9.9</v>
      </c>
      <c r="ND31" s="83">
        <v>508.0</v>
      </c>
      <c r="NE31" s="83">
        <v>35.0</v>
      </c>
      <c r="NF31" s="83">
        <v>44.0</v>
      </c>
      <c r="NG31" s="83">
        <v>44.0</v>
      </c>
      <c r="NH31" s="83">
        <v>7.0</v>
      </c>
      <c r="NI31" s="87"/>
      <c r="NJ31" s="290"/>
      <c r="NK31" s="83">
        <v>0.0</v>
      </c>
      <c r="NL31" s="83">
        <v>0.0</v>
      </c>
      <c r="NM31" s="83">
        <v>35.0</v>
      </c>
      <c r="NN31" s="83">
        <v>47.0</v>
      </c>
      <c r="NO31" s="83">
        <v>51.0</v>
      </c>
      <c r="NP31" s="83">
        <v>2.0</v>
      </c>
    </row>
    <row r="32" ht="14.25" customHeight="1">
      <c r="A32" s="49">
        <v>0.791666666666667</v>
      </c>
      <c r="B32" s="50"/>
      <c r="C32" s="51">
        <v>50.28</v>
      </c>
      <c r="D32" s="52">
        <v>340.0</v>
      </c>
      <c r="E32" s="53">
        <v>137.0</v>
      </c>
      <c r="F32" s="53">
        <v>80.0</v>
      </c>
      <c r="G32" s="53">
        <v>17.3</v>
      </c>
      <c r="H32" s="54"/>
      <c r="I32" s="53">
        <v>6.0</v>
      </c>
      <c r="J32" s="53">
        <v>51.0</v>
      </c>
      <c r="K32" s="53">
        <v>50.0</v>
      </c>
      <c r="L32" s="53">
        <v>137.0</v>
      </c>
      <c r="M32" s="53">
        <v>44.0</v>
      </c>
      <c r="N32" s="53">
        <v>9.4</v>
      </c>
      <c r="O32" s="54"/>
      <c r="P32" s="53">
        <v>6.0</v>
      </c>
      <c r="Q32" s="53">
        <v>56.0</v>
      </c>
      <c r="R32" s="53">
        <v>52.0</v>
      </c>
      <c r="S32" s="53">
        <v>341.8</v>
      </c>
      <c r="T32" s="53">
        <v>329.9</v>
      </c>
      <c r="U32" s="53">
        <v>198.1</v>
      </c>
      <c r="V32" s="54"/>
      <c r="W32" s="53">
        <v>337.2</v>
      </c>
      <c r="X32" s="53">
        <v>256.6</v>
      </c>
      <c r="Y32" s="53">
        <v>145.8</v>
      </c>
      <c r="Z32" s="54"/>
      <c r="AA32" s="53">
        <v>341.9</v>
      </c>
      <c r="AB32" s="53">
        <v>354.7</v>
      </c>
      <c r="AC32" s="53">
        <v>236.5</v>
      </c>
      <c r="AD32" s="54"/>
      <c r="AE32" s="53">
        <v>342.9</v>
      </c>
      <c r="AF32" s="53">
        <v>397.7</v>
      </c>
      <c r="AG32" s="53">
        <v>219.9</v>
      </c>
      <c r="AH32" s="54"/>
      <c r="AI32" s="53">
        <v>349.3</v>
      </c>
      <c r="AJ32" s="53">
        <v>425.4</v>
      </c>
      <c r="AK32" s="53">
        <v>270.3</v>
      </c>
      <c r="AL32" s="54"/>
      <c r="AM32" s="53">
        <v>339.9</v>
      </c>
      <c r="AN32" s="53">
        <v>456.4</v>
      </c>
      <c r="AO32" s="53">
        <v>260.0</v>
      </c>
      <c r="AP32" s="54"/>
      <c r="AQ32" s="53">
        <v>134.0</v>
      </c>
      <c r="AR32" s="54">
        <f t="shared" ref="AR32:AS32" si="56">F32</f>
        <v>80</v>
      </c>
      <c r="AS32" s="56">
        <f t="shared" si="56"/>
        <v>17.3</v>
      </c>
      <c r="AT32" s="54"/>
      <c r="AU32" s="53">
        <v>139.0</v>
      </c>
      <c r="AV32" s="54">
        <f t="shared" ref="AV32:AW32" si="57">M32</f>
        <v>44</v>
      </c>
      <c r="AW32" s="54">
        <f t="shared" si="57"/>
        <v>9.4</v>
      </c>
      <c r="AX32" s="54"/>
      <c r="AY32" s="53">
        <v>134.0</v>
      </c>
      <c r="AZ32" s="54"/>
      <c r="BA32" s="54"/>
      <c r="BB32" s="54"/>
      <c r="BC32" s="89"/>
      <c r="BD32" s="54"/>
      <c r="BE32" s="53">
        <v>0.0</v>
      </c>
      <c r="BF32" s="53">
        <v>0.0</v>
      </c>
      <c r="BG32" s="53">
        <v>0.0</v>
      </c>
      <c r="BH32" s="54"/>
      <c r="BI32" s="53">
        <v>22.0</v>
      </c>
      <c r="BJ32" s="53">
        <v>90.0</v>
      </c>
      <c r="BK32" s="53">
        <v>65.0</v>
      </c>
      <c r="BL32" s="89"/>
      <c r="BM32" s="287">
        <v>337.0</v>
      </c>
      <c r="BN32" s="287">
        <v>143.0</v>
      </c>
      <c r="BO32" s="287">
        <v>247.0</v>
      </c>
      <c r="BP32" s="287">
        <v>12.5</v>
      </c>
      <c r="BQ32" s="288"/>
      <c r="BR32" s="287">
        <v>6.0</v>
      </c>
      <c r="BS32" s="287">
        <v>66.0</v>
      </c>
      <c r="BT32" s="287">
        <v>66.0</v>
      </c>
      <c r="BU32" s="288">
        <f t="shared" si="6"/>
        <v>337</v>
      </c>
      <c r="BV32" s="287">
        <v>365.0</v>
      </c>
      <c r="BW32" s="287">
        <v>204.0</v>
      </c>
      <c r="BX32" s="287">
        <v>56.0</v>
      </c>
      <c r="BY32" s="287">
        <v>331.0</v>
      </c>
      <c r="BZ32" s="287">
        <v>386.0</v>
      </c>
      <c r="CA32" s="287">
        <v>208.0</v>
      </c>
      <c r="CB32" s="287">
        <v>49.0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330.0</v>
      </c>
      <c r="CH32" s="287">
        <v>482.0</v>
      </c>
      <c r="CI32" s="287">
        <v>234.0</v>
      </c>
      <c r="CJ32" s="287">
        <v>25.0</v>
      </c>
      <c r="CK32" s="287">
        <v>347.0</v>
      </c>
      <c r="CL32" s="287">
        <v>257.0</v>
      </c>
      <c r="CM32" s="287">
        <v>151.0</v>
      </c>
      <c r="CN32" s="287">
        <v>9.0</v>
      </c>
      <c r="CO32" s="287">
        <v>327.0</v>
      </c>
      <c r="CP32" s="287">
        <v>284.0</v>
      </c>
      <c r="CQ32" s="287">
        <v>140.0</v>
      </c>
      <c r="CR32" s="287">
        <v>2.0</v>
      </c>
      <c r="CS32" s="287">
        <v>333.0</v>
      </c>
      <c r="CT32" s="287">
        <v>273.0</v>
      </c>
      <c r="CU32" s="287">
        <v>156.0</v>
      </c>
      <c r="CV32" s="287">
        <v>107.0</v>
      </c>
      <c r="CW32" s="287">
        <v>333.0</v>
      </c>
      <c r="CX32" s="287">
        <v>253.0</v>
      </c>
      <c r="CY32" s="287">
        <v>116.0</v>
      </c>
      <c r="CZ32" s="287">
        <v>73.0</v>
      </c>
      <c r="DA32" s="287">
        <v>319.0</v>
      </c>
      <c r="DB32" s="287">
        <v>261.0</v>
      </c>
      <c r="DC32" s="287">
        <v>120.0</v>
      </c>
      <c r="DD32" s="287">
        <v>75.0</v>
      </c>
      <c r="DE32" s="288">
        <f t="shared" si="7"/>
        <v>143</v>
      </c>
      <c r="DF32" s="287">
        <v>34.2</v>
      </c>
      <c r="DG32" s="288">
        <f t="shared" ref="DG32:DH32" si="58">BO32</f>
        <v>247</v>
      </c>
      <c r="DH32" s="288">
        <f t="shared" si="58"/>
        <v>12.5</v>
      </c>
      <c r="DI32" s="288"/>
      <c r="DJ32" s="287">
        <v>7.0</v>
      </c>
      <c r="DK32" s="287">
        <v>64.0</v>
      </c>
      <c r="DL32" s="287">
        <v>58.0</v>
      </c>
      <c r="DM32" s="89"/>
      <c r="DN32" s="61">
        <v>335.0</v>
      </c>
      <c r="DO32" s="61">
        <v>139.0</v>
      </c>
      <c r="DP32" s="61">
        <v>38.58</v>
      </c>
      <c r="DQ32" s="61">
        <v>21.86</v>
      </c>
      <c r="DR32" s="61">
        <v>4.71</v>
      </c>
      <c r="DS32" s="61">
        <v>8.0</v>
      </c>
      <c r="DT32" s="61">
        <v>47.0</v>
      </c>
      <c r="DU32" s="61">
        <v>52.7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341.0</v>
      </c>
      <c r="EF32" s="226">
        <v>137.0</v>
      </c>
      <c r="EG32" s="226">
        <v>74.0</v>
      </c>
      <c r="EH32" s="226">
        <v>3.8</v>
      </c>
      <c r="EI32" s="64"/>
      <c r="EJ32" s="226">
        <v>9.0</v>
      </c>
      <c r="EK32" s="226">
        <v>53.0</v>
      </c>
      <c r="EL32" s="226">
        <v>55.0</v>
      </c>
      <c r="EM32" s="226">
        <v>137.0</v>
      </c>
      <c r="EN32" s="226">
        <v>99.0</v>
      </c>
      <c r="EO32" s="226">
        <v>4.2</v>
      </c>
      <c r="EP32" s="64"/>
      <c r="EQ32" s="226">
        <v>9.0</v>
      </c>
      <c r="ER32" s="226">
        <v>53.0</v>
      </c>
      <c r="ES32" s="226">
        <v>56.0</v>
      </c>
      <c r="ET32" s="226">
        <v>340.0</v>
      </c>
      <c r="EU32" s="226">
        <v>0.0</v>
      </c>
      <c r="EV32" s="226">
        <v>0.0</v>
      </c>
      <c r="EW32" s="226">
        <v>0.0</v>
      </c>
      <c r="EX32" s="226">
        <v>339.0</v>
      </c>
      <c r="EY32" s="226">
        <v>274.0</v>
      </c>
      <c r="EZ32" s="226">
        <v>159.0</v>
      </c>
      <c r="FA32" s="226">
        <v>2.1</v>
      </c>
      <c r="FB32" s="226">
        <v>340.0</v>
      </c>
      <c r="FC32" s="226">
        <v>273.0</v>
      </c>
      <c r="FD32" s="226">
        <v>158.5</v>
      </c>
      <c r="FE32" s="226">
        <v>2.4</v>
      </c>
      <c r="FF32" s="226">
        <v>339.0</v>
      </c>
      <c r="FG32" s="226">
        <v>0.0</v>
      </c>
      <c r="FH32" s="226">
        <v>0.0</v>
      </c>
      <c r="FI32" s="226">
        <v>0.0</v>
      </c>
      <c r="FJ32" s="226">
        <v>341.0</v>
      </c>
      <c r="FK32" s="226">
        <v>266.0</v>
      </c>
      <c r="FL32" s="226">
        <v>150.2</v>
      </c>
      <c r="FM32" s="64"/>
      <c r="FN32" s="226">
        <v>341.0</v>
      </c>
      <c r="FO32" s="226">
        <v>277.0</v>
      </c>
      <c r="FP32" s="226">
        <v>150.6</v>
      </c>
      <c r="FQ32" s="226">
        <v>12.7</v>
      </c>
      <c r="FR32" s="226">
        <v>137.0</v>
      </c>
      <c r="FS32" s="64"/>
      <c r="FT32" s="226">
        <v>14.73</v>
      </c>
      <c r="FU32" s="64"/>
      <c r="FV32" s="226">
        <v>137.0</v>
      </c>
      <c r="FW32" s="64"/>
      <c r="FX32" s="64"/>
      <c r="FY32" s="64"/>
      <c r="FZ32" s="89"/>
      <c r="GA32" s="65">
        <v>339.0</v>
      </c>
      <c r="GB32" s="66">
        <v>434.93</v>
      </c>
      <c r="GC32" s="66">
        <v>269.45</v>
      </c>
      <c r="GD32" s="66">
        <v>5.36</v>
      </c>
      <c r="GE32" s="66">
        <v>339.0</v>
      </c>
      <c r="GF32" s="66">
        <v>455.91</v>
      </c>
      <c r="GG32" s="66">
        <v>265.76</v>
      </c>
      <c r="GH32" s="66">
        <v>8.46</v>
      </c>
      <c r="GI32" s="66">
        <v>339.0</v>
      </c>
      <c r="GJ32" s="66">
        <v>266.7</v>
      </c>
      <c r="GK32" s="66">
        <v>-151.1</v>
      </c>
      <c r="GL32" s="66">
        <v>-25.21</v>
      </c>
      <c r="GM32" s="66">
        <v>339.0</v>
      </c>
      <c r="GN32" s="66">
        <v>244.58</v>
      </c>
      <c r="GO32" s="66">
        <v>-150.01</v>
      </c>
      <c r="GP32" s="66">
        <v>-34.17</v>
      </c>
      <c r="GQ32" s="66">
        <v>339.0</v>
      </c>
      <c r="GR32" s="66">
        <v>186.79</v>
      </c>
      <c r="GS32" s="66">
        <v>-115.67</v>
      </c>
      <c r="GT32" s="66">
        <v>25.13</v>
      </c>
      <c r="GU32" s="66">
        <v>339.0</v>
      </c>
      <c r="GV32" s="66">
        <v>203.1</v>
      </c>
      <c r="GW32" s="66">
        <v>-113.99</v>
      </c>
      <c r="GX32" s="66">
        <v>21.94</v>
      </c>
      <c r="GY32" s="89"/>
      <c r="GZ32" s="98" t="s">
        <v>91</v>
      </c>
      <c r="HA32" s="98" t="s">
        <v>92</v>
      </c>
      <c r="HB32" s="98">
        <v>71.0</v>
      </c>
      <c r="HC32" s="98">
        <v>3.55</v>
      </c>
      <c r="HD32" s="98">
        <v>1.42</v>
      </c>
      <c r="HE32" s="98">
        <v>8.0</v>
      </c>
      <c r="HF32" s="99">
        <v>62.0</v>
      </c>
      <c r="HG32" s="99">
        <v>58.0</v>
      </c>
      <c r="HH32" s="98" t="s">
        <v>91</v>
      </c>
      <c r="HI32" s="98" t="s">
        <v>92</v>
      </c>
      <c r="HJ32" s="98">
        <v>311.0</v>
      </c>
      <c r="HK32" s="98">
        <v>15.55</v>
      </c>
      <c r="HL32" s="98">
        <v>6.22</v>
      </c>
      <c r="HM32" s="98">
        <v>5.0</v>
      </c>
      <c r="HN32" s="99">
        <v>64.0</v>
      </c>
      <c r="HO32" s="99">
        <v>60.0</v>
      </c>
      <c r="HP32" s="98" t="s">
        <v>91</v>
      </c>
      <c r="HQ32" s="98" t="s">
        <v>92</v>
      </c>
      <c r="HR32" s="98">
        <v>28.0</v>
      </c>
      <c r="HS32" s="98">
        <v>1.4</v>
      </c>
      <c r="HT32" s="98">
        <v>0.7</v>
      </c>
      <c r="HU32" s="98">
        <v>7.0</v>
      </c>
      <c r="HV32" s="99">
        <v>60.0</v>
      </c>
      <c r="HW32" s="99">
        <v>60.0</v>
      </c>
      <c r="HX32" s="89"/>
      <c r="HY32" s="148"/>
      <c r="HZ32" s="148"/>
      <c r="IA32" s="148"/>
      <c r="IB32" s="148"/>
      <c r="IC32" s="148"/>
      <c r="ID32" s="147">
        <v>2.0</v>
      </c>
      <c r="IE32" s="148"/>
      <c r="IF32" s="148"/>
      <c r="IG32" s="89"/>
      <c r="IH32" s="74">
        <v>140.0</v>
      </c>
      <c r="II32" s="74">
        <v>34.4</v>
      </c>
      <c r="IJ32" s="74">
        <v>124.0</v>
      </c>
      <c r="IK32" s="74">
        <v>6.3</v>
      </c>
      <c r="IL32" s="74">
        <v>7.2</v>
      </c>
      <c r="IM32" s="74">
        <v>6.0</v>
      </c>
      <c r="IN32" s="74">
        <v>56.0</v>
      </c>
      <c r="IO32" s="74">
        <v>54.0</v>
      </c>
      <c r="IP32" s="74">
        <v>140.0</v>
      </c>
      <c r="IQ32" s="74">
        <v>35.1</v>
      </c>
      <c r="IR32" s="74">
        <v>6.0</v>
      </c>
      <c r="IS32" s="74">
        <v>0.3</v>
      </c>
      <c r="IT32" s="74">
        <v>0.4</v>
      </c>
      <c r="IU32" s="74">
        <v>12.0</v>
      </c>
      <c r="IV32" s="74">
        <v>57.0</v>
      </c>
      <c r="IW32" s="74">
        <v>55.0</v>
      </c>
      <c r="IX32" s="89"/>
      <c r="IY32" s="149">
        <v>138.56</v>
      </c>
      <c r="IZ32" s="149">
        <v>34.6</v>
      </c>
      <c r="JA32" s="149">
        <v>291.0</v>
      </c>
      <c r="JB32" s="149">
        <v>14.55</v>
      </c>
      <c r="JC32" s="149">
        <v>5.41</v>
      </c>
      <c r="JD32" s="149">
        <v>3.0</v>
      </c>
      <c r="JE32" s="149">
        <v>59.78</v>
      </c>
      <c r="JF32" s="149">
        <v>47.32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137.0</v>
      </c>
      <c r="JQ32" s="78">
        <v>32.2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47.0</v>
      </c>
      <c r="JW32" s="78">
        <v>47.0</v>
      </c>
      <c r="JX32" s="78">
        <v>137.0</v>
      </c>
      <c r="JY32" s="78">
        <v>34.2</v>
      </c>
      <c r="JZ32" s="78">
        <v>125.0</v>
      </c>
      <c r="KA32" s="78">
        <v>6.8</v>
      </c>
      <c r="KB32" s="78">
        <v>2.5</v>
      </c>
      <c r="KC32" s="78">
        <v>2.0</v>
      </c>
      <c r="KD32" s="78">
        <v>54.0</v>
      </c>
      <c r="KE32" s="78">
        <v>53.0</v>
      </c>
      <c r="KF32" s="89"/>
      <c r="KG32" s="79">
        <v>139.0</v>
      </c>
      <c r="KH32" s="238">
        <v>34.0</v>
      </c>
      <c r="KI32" s="238">
        <v>12.0</v>
      </c>
      <c r="KJ32" s="238">
        <v>0.6</v>
      </c>
      <c r="KK32" s="79"/>
      <c r="KL32" s="79">
        <v>1.0</v>
      </c>
      <c r="KM32" s="79">
        <v>52.0</v>
      </c>
      <c r="KN32" s="79">
        <v>52.0</v>
      </c>
      <c r="KO32" s="79">
        <v>136.0</v>
      </c>
      <c r="KP32" s="235">
        <v>33.0</v>
      </c>
      <c r="KQ32" s="235" t="s">
        <v>98</v>
      </c>
      <c r="KR32" s="235" t="s">
        <v>98</v>
      </c>
      <c r="KS32" s="79"/>
      <c r="KT32" s="79">
        <v>1.0</v>
      </c>
      <c r="KU32" s="79">
        <v>52.0</v>
      </c>
      <c r="KV32" s="79">
        <v>50.0</v>
      </c>
      <c r="KW32" s="89"/>
      <c r="KX32" s="81">
        <v>131.0</v>
      </c>
      <c r="KY32" s="81">
        <v>33.0</v>
      </c>
      <c r="KZ32" s="81">
        <v>212.0</v>
      </c>
      <c r="LA32" s="81">
        <v>10.4</v>
      </c>
      <c r="LB32" s="81">
        <v>0.0</v>
      </c>
      <c r="LC32" s="81">
        <v>3.0</v>
      </c>
      <c r="LD32" s="81">
        <v>55.0</v>
      </c>
      <c r="LE32" s="81">
        <v>55.0</v>
      </c>
      <c r="LF32" s="81">
        <v>131.0</v>
      </c>
      <c r="LG32" s="81">
        <v>33.0</v>
      </c>
      <c r="LH32" s="81">
        <v>279.0</v>
      </c>
      <c r="LI32" s="81">
        <v>13.7</v>
      </c>
      <c r="LJ32" s="81">
        <v>0.0</v>
      </c>
      <c r="LK32" s="81">
        <v>5.0</v>
      </c>
      <c r="LL32" s="81">
        <v>58.0</v>
      </c>
      <c r="LM32" s="81">
        <v>57.0</v>
      </c>
      <c r="LN32" s="89"/>
      <c r="LO32" s="82">
        <v>331.0</v>
      </c>
      <c r="LP32" s="82">
        <v>253.0</v>
      </c>
      <c r="LQ32" s="82">
        <v>142.0</v>
      </c>
      <c r="LR32" s="82">
        <v>68.0</v>
      </c>
      <c r="LS32" s="82">
        <v>320.0</v>
      </c>
      <c r="LT32" s="83">
        <v>46.0</v>
      </c>
      <c r="LU32" s="83">
        <v>4.6</v>
      </c>
      <c r="LV32" s="83">
        <v>140.0</v>
      </c>
      <c r="LW32" s="83">
        <v>82.0</v>
      </c>
      <c r="LX32" s="83">
        <v>58.0</v>
      </c>
      <c r="LY32" s="83">
        <v>55.0</v>
      </c>
      <c r="LZ32" s="83">
        <v>12.0</v>
      </c>
      <c r="MA32" s="83">
        <v>96.0</v>
      </c>
      <c r="MB32" s="83">
        <v>4.1</v>
      </c>
      <c r="MC32" s="83">
        <v>145.0</v>
      </c>
      <c r="MD32" s="83">
        <v>171.0</v>
      </c>
      <c r="ME32" s="83">
        <v>75.0</v>
      </c>
      <c r="MF32" s="83">
        <v>64.0</v>
      </c>
      <c r="MG32" s="83">
        <v>14.0</v>
      </c>
      <c r="MH32" s="83">
        <v>0.0</v>
      </c>
      <c r="MI32" s="83">
        <v>0.0</v>
      </c>
      <c r="MJ32" s="83">
        <v>119.0</v>
      </c>
      <c r="MK32" s="83">
        <v>0.0</v>
      </c>
      <c r="ML32" s="83">
        <v>44.0</v>
      </c>
      <c r="MM32" s="83">
        <v>43.0</v>
      </c>
      <c r="MN32" s="83">
        <v>5.0</v>
      </c>
      <c r="MO32" s="86"/>
      <c r="MP32" s="87"/>
      <c r="MQ32" s="87"/>
      <c r="MR32" s="87"/>
      <c r="MS32" s="87"/>
      <c r="MT32" s="83">
        <v>7.9</v>
      </c>
      <c r="MU32" s="83">
        <v>3.1</v>
      </c>
      <c r="MV32" s="83">
        <v>133.0</v>
      </c>
      <c r="MW32" s="83">
        <v>36.0</v>
      </c>
      <c r="MX32" s="83">
        <v>42.0</v>
      </c>
      <c r="MY32" s="88" t="s">
        <v>96</v>
      </c>
      <c r="MZ32" s="83">
        <v>2.0</v>
      </c>
      <c r="NA32" s="87"/>
      <c r="NB32" s="83">
        <v>6.8</v>
      </c>
      <c r="NC32" s="83">
        <v>2.9</v>
      </c>
      <c r="ND32" s="83">
        <v>121.0</v>
      </c>
      <c r="NE32" s="83">
        <v>35.0</v>
      </c>
      <c r="NF32" s="83">
        <v>44.0</v>
      </c>
      <c r="NG32" s="83">
        <v>44.0</v>
      </c>
      <c r="NH32" s="120">
        <v>7.0</v>
      </c>
      <c r="NI32" s="87"/>
      <c r="NJ32" s="290"/>
      <c r="NK32" s="83">
        <v>0.0</v>
      </c>
      <c r="NL32" s="83">
        <v>0.0</v>
      </c>
      <c r="NM32" s="83">
        <v>35.0</v>
      </c>
      <c r="NN32" s="83">
        <v>47.0</v>
      </c>
      <c r="NO32" s="83">
        <v>51.0</v>
      </c>
      <c r="NP32" s="83">
        <v>2.0</v>
      </c>
    </row>
    <row r="33" ht="14.25" customHeight="1">
      <c r="A33" s="49">
        <v>0.833333333333334</v>
      </c>
      <c r="B33" s="50"/>
      <c r="C33" s="51">
        <v>50.29</v>
      </c>
      <c r="D33" s="52">
        <v>335.0</v>
      </c>
      <c r="E33" s="53">
        <v>137.0</v>
      </c>
      <c r="F33" s="53">
        <v>56.0</v>
      </c>
      <c r="G33" s="53">
        <v>14.1</v>
      </c>
      <c r="H33" s="54"/>
      <c r="I33" s="53">
        <v>6.0</v>
      </c>
      <c r="J33" s="53">
        <v>51.0</v>
      </c>
      <c r="K33" s="53">
        <v>50.0</v>
      </c>
      <c r="L33" s="53">
        <v>137.0</v>
      </c>
      <c r="M33" s="53">
        <v>54.0</v>
      </c>
      <c r="N33" s="53">
        <v>12.9</v>
      </c>
      <c r="O33" s="54"/>
      <c r="P33" s="53">
        <v>6.0</v>
      </c>
      <c r="Q33" s="53">
        <v>56.0</v>
      </c>
      <c r="R33" s="53">
        <v>53.0</v>
      </c>
      <c r="S33" s="53">
        <v>342.5</v>
      </c>
      <c r="T33" s="53">
        <v>374.2</v>
      </c>
      <c r="U33" s="53">
        <v>226.8</v>
      </c>
      <c r="V33" s="54"/>
      <c r="W33" s="53">
        <v>337.9</v>
      </c>
      <c r="X33" s="53">
        <v>343.7</v>
      </c>
      <c r="Y33" s="53">
        <v>198.6</v>
      </c>
      <c r="Z33" s="54"/>
      <c r="AA33" s="53">
        <v>341.4</v>
      </c>
      <c r="AB33" s="53">
        <v>360.7</v>
      </c>
      <c r="AC33" s="53">
        <v>242.2</v>
      </c>
      <c r="AD33" s="54"/>
      <c r="AE33" s="53">
        <v>342.2</v>
      </c>
      <c r="AF33" s="53">
        <v>405.6</v>
      </c>
      <c r="AG33" s="53">
        <v>220.7</v>
      </c>
      <c r="AH33" s="54"/>
      <c r="AI33" s="53">
        <v>349.6</v>
      </c>
      <c r="AJ33" s="53">
        <v>501.7</v>
      </c>
      <c r="AK33" s="53">
        <v>321.9</v>
      </c>
      <c r="AL33" s="54"/>
      <c r="AM33" s="53">
        <v>340.7</v>
      </c>
      <c r="AN33" s="53">
        <v>535.9</v>
      </c>
      <c r="AO33" s="53">
        <v>309.5</v>
      </c>
      <c r="AP33" s="54"/>
      <c r="AQ33" s="53">
        <v>134.0</v>
      </c>
      <c r="AR33" s="54">
        <f t="shared" ref="AR33:AS33" si="59">F33</f>
        <v>56</v>
      </c>
      <c r="AS33" s="56">
        <f t="shared" si="59"/>
        <v>14.1</v>
      </c>
      <c r="AT33" s="54"/>
      <c r="AU33" s="53">
        <v>139.0</v>
      </c>
      <c r="AV33" s="54">
        <f t="shared" ref="AV33:AW33" si="60">M33</f>
        <v>54</v>
      </c>
      <c r="AW33" s="54">
        <f t="shared" si="60"/>
        <v>12.9</v>
      </c>
      <c r="AX33" s="54"/>
      <c r="AY33" s="53">
        <v>134.0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4"/>
      <c r="BI33" s="53">
        <v>22.0</v>
      </c>
      <c r="BJ33" s="53">
        <v>90.0</v>
      </c>
      <c r="BK33" s="53">
        <v>65.0</v>
      </c>
      <c r="BL33" s="89"/>
      <c r="BM33" s="287">
        <v>339.0</v>
      </c>
      <c r="BN33" s="287">
        <v>144.0</v>
      </c>
      <c r="BO33" s="287">
        <v>234.0</v>
      </c>
      <c r="BP33" s="287">
        <v>11.7</v>
      </c>
      <c r="BQ33" s="288"/>
      <c r="BR33" s="287">
        <v>6.0</v>
      </c>
      <c r="BS33" s="287">
        <v>62.0</v>
      </c>
      <c r="BT33" s="287">
        <v>65.0</v>
      </c>
      <c r="BU33" s="288">
        <f t="shared" si="6"/>
        <v>339</v>
      </c>
      <c r="BV33" s="287">
        <v>365.0</v>
      </c>
      <c r="BW33" s="287">
        <v>206.0</v>
      </c>
      <c r="BX33" s="287">
        <v>60.0</v>
      </c>
      <c r="BY33" s="287">
        <v>332.0</v>
      </c>
      <c r="BZ33" s="287">
        <v>383.0</v>
      </c>
      <c r="CA33" s="287">
        <v>207.0</v>
      </c>
      <c r="CB33" s="287">
        <v>58.0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336.0</v>
      </c>
      <c r="CH33" s="287">
        <v>475.0</v>
      </c>
      <c r="CI33" s="287">
        <v>266.0</v>
      </c>
      <c r="CJ33" s="287">
        <v>23.0</v>
      </c>
      <c r="CK33" s="287">
        <v>348.0</v>
      </c>
      <c r="CL33" s="287">
        <v>211.0</v>
      </c>
      <c r="CM33" s="287">
        <v>107.0</v>
      </c>
      <c r="CN33" s="287">
        <v>32.0</v>
      </c>
      <c r="CO33" s="287">
        <v>329.0</v>
      </c>
      <c r="CP33" s="287">
        <v>198.0</v>
      </c>
      <c r="CQ33" s="287">
        <v>97.0</v>
      </c>
      <c r="CR33" s="287">
        <v>29.0</v>
      </c>
      <c r="CS33" s="287">
        <v>335.0</v>
      </c>
      <c r="CT33" s="287">
        <v>218.0</v>
      </c>
      <c r="CU33" s="287">
        <v>117.0</v>
      </c>
      <c r="CV33" s="287">
        <v>28.0</v>
      </c>
      <c r="CW33" s="287">
        <v>334.0</v>
      </c>
      <c r="CX33" s="287">
        <v>323.0</v>
      </c>
      <c r="CY33" s="287">
        <v>164.0</v>
      </c>
      <c r="CZ33" s="287">
        <v>81.0</v>
      </c>
      <c r="DA33" s="287">
        <v>321.0</v>
      </c>
      <c r="DB33" s="287">
        <v>327.0</v>
      </c>
      <c r="DC33" s="287">
        <v>164.0</v>
      </c>
      <c r="DD33" s="287">
        <v>62.0</v>
      </c>
      <c r="DE33" s="288">
        <f t="shared" si="7"/>
        <v>144</v>
      </c>
      <c r="DF33" s="287">
        <v>35.0</v>
      </c>
      <c r="DG33" s="287">
        <v>234.0</v>
      </c>
      <c r="DH33" s="287">
        <v>11.7</v>
      </c>
      <c r="DI33" s="288"/>
      <c r="DJ33" s="287">
        <v>7.0</v>
      </c>
      <c r="DK33" s="287">
        <v>62.0</v>
      </c>
      <c r="DL33" s="287">
        <v>56.0</v>
      </c>
      <c r="DM33" s="89"/>
      <c r="DN33" s="61">
        <v>336.0</v>
      </c>
      <c r="DO33" s="61">
        <v>139.0</v>
      </c>
      <c r="DP33" s="61">
        <v>36.54</v>
      </c>
      <c r="DQ33" s="61">
        <v>20.84</v>
      </c>
      <c r="DR33" s="61">
        <v>3.84</v>
      </c>
      <c r="DS33" s="61">
        <v>8.0</v>
      </c>
      <c r="DT33" s="61">
        <v>50.0</v>
      </c>
      <c r="DU33" s="61">
        <v>52.6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339.0</v>
      </c>
      <c r="EF33" s="226">
        <v>136.0</v>
      </c>
      <c r="EG33" s="226">
        <v>96.0</v>
      </c>
      <c r="EH33" s="226">
        <v>3.9</v>
      </c>
      <c r="EI33" s="64"/>
      <c r="EJ33" s="226">
        <v>9.0</v>
      </c>
      <c r="EK33" s="226">
        <v>52.0</v>
      </c>
      <c r="EL33" s="226">
        <v>55.0</v>
      </c>
      <c r="EM33" s="226">
        <v>136.0</v>
      </c>
      <c r="EN33" s="226">
        <v>104.0</v>
      </c>
      <c r="EO33" s="226">
        <v>4.6</v>
      </c>
      <c r="EP33" s="64"/>
      <c r="EQ33" s="226">
        <v>9.0</v>
      </c>
      <c r="ER33" s="226">
        <v>52.0</v>
      </c>
      <c r="ES33" s="226">
        <v>55.0</v>
      </c>
      <c r="ET33" s="226">
        <v>338.0</v>
      </c>
      <c r="EU33" s="226">
        <v>0.0</v>
      </c>
      <c r="EV33" s="226">
        <v>0.0</v>
      </c>
      <c r="EW33" s="226">
        <v>0.0</v>
      </c>
      <c r="EX33" s="226">
        <v>336.0</v>
      </c>
      <c r="EY33" s="226">
        <v>276.0</v>
      </c>
      <c r="EZ33" s="226">
        <v>158.1</v>
      </c>
      <c r="FA33" s="226">
        <v>1.2</v>
      </c>
      <c r="FB33" s="226">
        <v>337.0</v>
      </c>
      <c r="FC33" s="226">
        <v>276.0</v>
      </c>
      <c r="FD33" s="226">
        <v>158.3</v>
      </c>
      <c r="FE33" s="226">
        <v>-2.1</v>
      </c>
      <c r="FF33" s="226">
        <v>339.0</v>
      </c>
      <c r="FG33" s="226">
        <v>0.0</v>
      </c>
      <c r="FH33" s="226">
        <v>0.0</v>
      </c>
      <c r="FI33" s="226">
        <v>0.0</v>
      </c>
      <c r="FJ33" s="226">
        <v>339.0</v>
      </c>
      <c r="FK33" s="226">
        <v>264.0</v>
      </c>
      <c r="FL33" s="226">
        <v>151.1</v>
      </c>
      <c r="FM33" s="64"/>
      <c r="FN33" s="226">
        <v>339.0</v>
      </c>
      <c r="FO33" s="226">
        <v>278.0</v>
      </c>
      <c r="FP33" s="226">
        <v>151.0</v>
      </c>
      <c r="FQ33" s="226">
        <v>14.1</v>
      </c>
      <c r="FR33" s="226">
        <v>136.0</v>
      </c>
      <c r="FS33" s="64"/>
      <c r="FT33" s="226">
        <v>13.73</v>
      </c>
      <c r="FU33" s="64"/>
      <c r="FV33" s="226">
        <v>136.0</v>
      </c>
      <c r="FW33" s="64"/>
      <c r="FX33" s="64"/>
      <c r="FY33" s="64"/>
      <c r="FZ33" s="89"/>
      <c r="GA33" s="65">
        <v>340.0</v>
      </c>
      <c r="GB33" s="66">
        <v>507.17</v>
      </c>
      <c r="GC33" s="66">
        <v>318.78</v>
      </c>
      <c r="GD33" s="66">
        <v>0.0</v>
      </c>
      <c r="GE33" s="66">
        <v>340.0</v>
      </c>
      <c r="GF33" s="66">
        <v>540.15</v>
      </c>
      <c r="GG33" s="66">
        <v>316.18</v>
      </c>
      <c r="GH33" s="66">
        <v>4.27</v>
      </c>
      <c r="GI33" s="66">
        <v>340.0</v>
      </c>
      <c r="GJ33" s="66">
        <v>264.36</v>
      </c>
      <c r="GK33" s="66">
        <v>-150.85</v>
      </c>
      <c r="GL33" s="66">
        <v>-16.17</v>
      </c>
      <c r="GM33" s="66">
        <v>340.0</v>
      </c>
      <c r="GN33" s="66">
        <v>242.67</v>
      </c>
      <c r="GO33" s="66">
        <v>-150.68</v>
      </c>
      <c r="GP33" s="66">
        <v>-25.71</v>
      </c>
      <c r="GQ33" s="66">
        <v>340.0</v>
      </c>
      <c r="GR33" s="66">
        <v>265.68</v>
      </c>
      <c r="GS33" s="66">
        <v>-170.03</v>
      </c>
      <c r="GT33" s="66">
        <v>21.03</v>
      </c>
      <c r="GU33" s="66">
        <v>340.0</v>
      </c>
      <c r="GV33" s="66">
        <v>290.74</v>
      </c>
      <c r="GW33" s="66">
        <v>-168.77</v>
      </c>
      <c r="GX33" s="66">
        <v>17.17</v>
      </c>
      <c r="GY33" s="89"/>
      <c r="GZ33" s="98" t="s">
        <v>91</v>
      </c>
      <c r="HA33" s="98" t="s">
        <v>92</v>
      </c>
      <c r="HB33" s="98">
        <v>122.0</v>
      </c>
      <c r="HC33" s="98">
        <v>6.1</v>
      </c>
      <c r="HD33" s="98">
        <v>2.44</v>
      </c>
      <c r="HE33" s="98">
        <v>8.0</v>
      </c>
      <c r="HF33" s="99">
        <v>62.0</v>
      </c>
      <c r="HG33" s="99">
        <v>58.0</v>
      </c>
      <c r="HH33" s="98" t="s">
        <v>91</v>
      </c>
      <c r="HI33" s="98" t="s">
        <v>92</v>
      </c>
      <c r="HJ33" s="98">
        <v>158.0</v>
      </c>
      <c r="HK33" s="98">
        <v>7.9</v>
      </c>
      <c r="HL33" s="98">
        <v>3.16</v>
      </c>
      <c r="HM33" s="98">
        <v>5.0</v>
      </c>
      <c r="HN33" s="99">
        <v>64.0</v>
      </c>
      <c r="HO33" s="99">
        <v>60.0</v>
      </c>
      <c r="HP33" s="98" t="s">
        <v>91</v>
      </c>
      <c r="HQ33" s="98" t="s">
        <v>92</v>
      </c>
      <c r="HR33" s="98">
        <v>120.0</v>
      </c>
      <c r="HS33" s="98">
        <v>6.0</v>
      </c>
      <c r="HT33" s="98">
        <v>3.0</v>
      </c>
      <c r="HU33" s="98">
        <v>7.0</v>
      </c>
      <c r="HV33" s="99">
        <v>60.0</v>
      </c>
      <c r="HW33" s="99">
        <v>60.0</v>
      </c>
      <c r="HX33" s="89"/>
      <c r="HY33" s="148"/>
      <c r="HZ33" s="148"/>
      <c r="IA33" s="148"/>
      <c r="IB33" s="148"/>
      <c r="IC33" s="148"/>
      <c r="ID33" s="147">
        <v>2.0</v>
      </c>
      <c r="IE33" s="148"/>
      <c r="IF33" s="148"/>
      <c r="IG33" s="89"/>
      <c r="IH33" s="74">
        <v>140.0</v>
      </c>
      <c r="II33" s="74">
        <v>34.1</v>
      </c>
      <c r="IJ33" s="74">
        <v>126.0</v>
      </c>
      <c r="IK33" s="74">
        <v>6.3</v>
      </c>
      <c r="IL33" s="74">
        <v>7.2</v>
      </c>
      <c r="IM33" s="74">
        <v>6.0</v>
      </c>
      <c r="IN33" s="74">
        <v>56.0</v>
      </c>
      <c r="IO33" s="74">
        <v>54.0</v>
      </c>
      <c r="IP33" s="74">
        <v>140.0</v>
      </c>
      <c r="IQ33" s="74">
        <v>34.7</v>
      </c>
      <c r="IR33" s="74">
        <v>5.0</v>
      </c>
      <c r="IS33" s="74">
        <v>0.2</v>
      </c>
      <c r="IT33" s="74">
        <v>0.3</v>
      </c>
      <c r="IU33" s="74">
        <v>12.0</v>
      </c>
      <c r="IV33" s="74">
        <v>57.0</v>
      </c>
      <c r="IW33" s="74">
        <v>55.0</v>
      </c>
      <c r="IX33" s="89"/>
      <c r="IY33" s="149">
        <v>139.33</v>
      </c>
      <c r="IZ33" s="149">
        <v>34.88</v>
      </c>
      <c r="JA33" s="149">
        <v>402.0</v>
      </c>
      <c r="JB33" s="149">
        <v>20.1</v>
      </c>
      <c r="JC33" s="149">
        <v>4.16</v>
      </c>
      <c r="JD33" s="149">
        <v>3.0</v>
      </c>
      <c r="JE33" s="149">
        <v>62.64</v>
      </c>
      <c r="JF33" s="149">
        <v>49.14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137.0</v>
      </c>
      <c r="JQ33" s="78">
        <v>32.4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44.0</v>
      </c>
      <c r="JW33" s="78">
        <v>44.0</v>
      </c>
      <c r="JX33" s="78">
        <v>137.0</v>
      </c>
      <c r="JY33" s="78">
        <v>34.2</v>
      </c>
      <c r="JZ33" s="78">
        <v>120.0</v>
      </c>
      <c r="KA33" s="78">
        <v>6.7</v>
      </c>
      <c r="KB33" s="78">
        <v>2.2</v>
      </c>
      <c r="KC33" s="78">
        <v>2.0</v>
      </c>
      <c r="KD33" s="78">
        <v>52.0</v>
      </c>
      <c r="KE33" s="78">
        <v>51.0</v>
      </c>
      <c r="KF33" s="89"/>
      <c r="KG33" s="79">
        <v>140.0</v>
      </c>
      <c r="KH33" s="238">
        <v>34.0</v>
      </c>
      <c r="KI33" s="238">
        <v>10.0</v>
      </c>
      <c r="KJ33" s="238">
        <v>0.5</v>
      </c>
      <c r="KK33" s="79"/>
      <c r="KL33" s="79">
        <v>1.0</v>
      </c>
      <c r="KM33" s="79">
        <v>52.0</v>
      </c>
      <c r="KN33" s="79">
        <v>52.0</v>
      </c>
      <c r="KO33" s="79">
        <v>140.0</v>
      </c>
      <c r="KP33" s="235">
        <v>34.0</v>
      </c>
      <c r="KQ33" s="235" t="s">
        <v>98</v>
      </c>
      <c r="KR33" s="235" t="s">
        <v>98</v>
      </c>
      <c r="KS33" s="79"/>
      <c r="KT33" s="79">
        <v>1.0</v>
      </c>
      <c r="KU33" s="79">
        <v>52.0</v>
      </c>
      <c r="KV33" s="79">
        <v>50.0</v>
      </c>
      <c r="KW33" s="89"/>
      <c r="KX33" s="81">
        <v>131.0</v>
      </c>
      <c r="KY33" s="81">
        <v>33.0</v>
      </c>
      <c r="KZ33" s="81">
        <v>165.0</v>
      </c>
      <c r="LA33" s="81">
        <v>8.1</v>
      </c>
      <c r="LB33" s="81">
        <v>0.0</v>
      </c>
      <c r="LC33" s="81">
        <v>3.0</v>
      </c>
      <c r="LD33" s="81">
        <v>55.0</v>
      </c>
      <c r="LE33" s="81">
        <v>55.0</v>
      </c>
      <c r="LF33" s="81">
        <v>131.0</v>
      </c>
      <c r="LG33" s="81">
        <v>33.0</v>
      </c>
      <c r="LH33" s="81">
        <v>284.0</v>
      </c>
      <c r="LI33" s="81">
        <v>13.9</v>
      </c>
      <c r="LJ33" s="81">
        <v>0.0</v>
      </c>
      <c r="LK33" s="81">
        <v>5.0</v>
      </c>
      <c r="LL33" s="81">
        <v>58.0</v>
      </c>
      <c r="LM33" s="81">
        <v>57.0</v>
      </c>
      <c r="LN33" s="89"/>
      <c r="LO33" s="82">
        <v>332.0</v>
      </c>
      <c r="LP33" s="82">
        <v>286.0</v>
      </c>
      <c r="LQ33" s="82">
        <v>158.0</v>
      </c>
      <c r="LR33" s="82">
        <v>67.0</v>
      </c>
      <c r="LS33" s="82">
        <v>320.0</v>
      </c>
      <c r="LT33" s="83">
        <v>47.0</v>
      </c>
      <c r="LU33" s="83">
        <v>5.1</v>
      </c>
      <c r="LV33" s="83">
        <v>149.0</v>
      </c>
      <c r="LW33" s="83">
        <v>86.0</v>
      </c>
      <c r="LX33" s="83">
        <v>58.0</v>
      </c>
      <c r="LY33" s="83">
        <v>54.0</v>
      </c>
      <c r="LZ33" s="83">
        <v>12.0</v>
      </c>
      <c r="MA33" s="83">
        <v>111.0</v>
      </c>
      <c r="MB33" s="83">
        <v>4.1</v>
      </c>
      <c r="MC33" s="83">
        <v>144.0</v>
      </c>
      <c r="MD33" s="83">
        <v>200.0</v>
      </c>
      <c r="ME33" s="83">
        <v>75.0</v>
      </c>
      <c r="MF33" s="83">
        <v>64.0</v>
      </c>
      <c r="MG33" s="83">
        <v>14.0</v>
      </c>
      <c r="MH33" s="83">
        <v>0.0</v>
      </c>
      <c r="MI33" s="83">
        <v>0.0</v>
      </c>
      <c r="MJ33" s="83">
        <v>119.0</v>
      </c>
      <c r="MK33" s="83">
        <v>0.0</v>
      </c>
      <c r="ML33" s="83">
        <v>44.0</v>
      </c>
      <c r="MM33" s="83">
        <v>43.0</v>
      </c>
      <c r="MN33" s="83">
        <v>5.0</v>
      </c>
      <c r="MO33" s="86"/>
      <c r="MP33" s="87"/>
      <c r="MQ33" s="87"/>
      <c r="MR33" s="87"/>
      <c r="MS33" s="87"/>
      <c r="MT33" s="83">
        <v>10.7</v>
      </c>
      <c r="MU33" s="83">
        <v>3.5</v>
      </c>
      <c r="MV33" s="83">
        <v>187.0</v>
      </c>
      <c r="MW33" s="83">
        <v>36.0</v>
      </c>
      <c r="MX33" s="83">
        <v>42.0</v>
      </c>
      <c r="MY33" s="88" t="s">
        <v>96</v>
      </c>
      <c r="MZ33" s="83">
        <v>2.0</v>
      </c>
      <c r="NA33" s="87"/>
      <c r="NB33" s="83">
        <v>6.9</v>
      </c>
      <c r="NC33" s="83">
        <v>2.9</v>
      </c>
      <c r="ND33" s="83">
        <v>121.0</v>
      </c>
      <c r="NE33" s="83">
        <v>35.0</v>
      </c>
      <c r="NF33" s="83">
        <v>44.0</v>
      </c>
      <c r="NG33" s="83">
        <v>44.0</v>
      </c>
      <c r="NH33" s="120">
        <v>7.0</v>
      </c>
      <c r="NI33" s="87"/>
      <c r="NJ33" s="290"/>
      <c r="NK33" s="83">
        <v>0.0</v>
      </c>
      <c r="NL33" s="83">
        <v>0.0</v>
      </c>
      <c r="NM33" s="83">
        <v>35.0</v>
      </c>
      <c r="NN33" s="83">
        <v>47.0</v>
      </c>
      <c r="NO33" s="83">
        <v>51.0</v>
      </c>
      <c r="NP33" s="83">
        <v>2.0</v>
      </c>
    </row>
    <row r="34" ht="14.25" customHeight="1">
      <c r="A34" s="49">
        <v>0.875</v>
      </c>
      <c r="B34" s="50"/>
      <c r="C34" s="51">
        <v>49.94</v>
      </c>
      <c r="D34" s="52">
        <v>339.0</v>
      </c>
      <c r="E34" s="53">
        <v>135.0</v>
      </c>
      <c r="F34" s="53">
        <v>65.0</v>
      </c>
      <c r="G34" s="53">
        <v>14.1</v>
      </c>
      <c r="H34" s="54"/>
      <c r="I34" s="53">
        <v>6.0</v>
      </c>
      <c r="J34" s="53">
        <v>51.0</v>
      </c>
      <c r="K34" s="53">
        <v>51.0</v>
      </c>
      <c r="L34" s="53">
        <v>140.0</v>
      </c>
      <c r="M34" s="53">
        <v>61.0</v>
      </c>
      <c r="N34" s="53">
        <v>14.8</v>
      </c>
      <c r="O34" s="54"/>
      <c r="P34" s="53">
        <v>6.0</v>
      </c>
      <c r="Q34" s="53">
        <v>56.0</v>
      </c>
      <c r="R34" s="53">
        <v>54.0</v>
      </c>
      <c r="S34" s="53">
        <v>345.1</v>
      </c>
      <c r="T34" s="53">
        <v>312.2</v>
      </c>
      <c r="U34" s="53">
        <v>190.6</v>
      </c>
      <c r="V34" s="54"/>
      <c r="W34" s="53">
        <v>339.7</v>
      </c>
      <c r="X34" s="53">
        <v>250.7</v>
      </c>
      <c r="Y34" s="53">
        <v>145.6</v>
      </c>
      <c r="Z34" s="54"/>
      <c r="AA34" s="53">
        <v>343.4</v>
      </c>
      <c r="AB34" s="53">
        <v>390.8</v>
      </c>
      <c r="AC34" s="53">
        <v>225.1</v>
      </c>
      <c r="AD34" s="54"/>
      <c r="AE34" s="53">
        <v>342.8</v>
      </c>
      <c r="AF34" s="53">
        <v>373.4</v>
      </c>
      <c r="AG34" s="53">
        <v>203.7</v>
      </c>
      <c r="AH34" s="54"/>
      <c r="AI34" s="53">
        <v>350.2</v>
      </c>
      <c r="AJ34" s="53">
        <v>433.3</v>
      </c>
      <c r="AK34" s="53">
        <v>152.8</v>
      </c>
      <c r="AL34" s="54"/>
      <c r="AM34" s="53">
        <v>341.9</v>
      </c>
      <c r="AN34" s="53">
        <v>431.5</v>
      </c>
      <c r="AO34" s="53">
        <v>250.1</v>
      </c>
      <c r="AP34" s="54"/>
      <c r="AQ34" s="182">
        <f t="shared" ref="AQ34:AS34" si="61">E34</f>
        <v>135</v>
      </c>
      <c r="AR34" s="54">
        <f t="shared" si="61"/>
        <v>65</v>
      </c>
      <c r="AS34" s="56">
        <f t="shared" si="61"/>
        <v>14.1</v>
      </c>
      <c r="AT34" s="54"/>
      <c r="AU34" s="54">
        <f t="shared" ref="AU34:AW34" si="62">L34</f>
        <v>140</v>
      </c>
      <c r="AV34" s="54">
        <f t="shared" si="62"/>
        <v>61</v>
      </c>
      <c r="AW34" s="54">
        <f t="shared" si="62"/>
        <v>14.8</v>
      </c>
      <c r="AX34" s="54"/>
      <c r="AY34" s="182">
        <f t="shared" ref="AY34:AY36" si="66">E34</f>
        <v>135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90.0</v>
      </c>
      <c r="BK34" s="53">
        <v>65.0</v>
      </c>
      <c r="BL34" s="89"/>
      <c r="BM34" s="287">
        <v>339.0</v>
      </c>
      <c r="BN34" s="287">
        <v>143.0</v>
      </c>
      <c r="BO34" s="287">
        <v>264.0</v>
      </c>
      <c r="BP34" s="287">
        <v>13.2</v>
      </c>
      <c r="BQ34" s="288"/>
      <c r="BR34" s="287">
        <v>6.0</v>
      </c>
      <c r="BS34" s="287">
        <v>64.0</v>
      </c>
      <c r="BT34" s="287">
        <v>63.0</v>
      </c>
      <c r="BU34" s="287">
        <v>339.0</v>
      </c>
      <c r="BV34" s="287">
        <v>254.0</v>
      </c>
      <c r="BW34" s="287">
        <v>205.0</v>
      </c>
      <c r="BX34" s="287">
        <v>36.0</v>
      </c>
      <c r="BY34" s="287">
        <v>332.0</v>
      </c>
      <c r="BZ34" s="287">
        <v>378.0</v>
      </c>
      <c r="CA34" s="287">
        <v>207.0</v>
      </c>
      <c r="CB34" s="287">
        <v>32.0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332.0</v>
      </c>
      <c r="CH34" s="287">
        <v>475.0</v>
      </c>
      <c r="CI34" s="287">
        <v>262.0</v>
      </c>
      <c r="CJ34" s="287">
        <v>26.0</v>
      </c>
      <c r="CK34" s="287">
        <v>349.0</v>
      </c>
      <c r="CL34" s="287">
        <v>250.0</v>
      </c>
      <c r="CM34" s="287">
        <v>150.0</v>
      </c>
      <c r="CN34" s="287">
        <v>9.0</v>
      </c>
      <c r="CO34" s="287">
        <v>330.0</v>
      </c>
      <c r="CP34" s="287">
        <v>283.0</v>
      </c>
      <c r="CQ34" s="287">
        <v>139.0</v>
      </c>
      <c r="CR34" s="287">
        <v>8.0</v>
      </c>
      <c r="CS34" s="287">
        <v>333.0</v>
      </c>
      <c r="CT34" s="287">
        <v>274.0</v>
      </c>
      <c r="CU34" s="287">
        <v>171.0</v>
      </c>
      <c r="CV34" s="287">
        <v>77.0</v>
      </c>
      <c r="CW34" s="287">
        <v>335.0</v>
      </c>
      <c r="CX34" s="287">
        <v>228.0</v>
      </c>
      <c r="CY34" s="287">
        <v>102.0</v>
      </c>
      <c r="CZ34" s="287">
        <v>66.0</v>
      </c>
      <c r="DA34" s="287">
        <v>322.0</v>
      </c>
      <c r="DB34" s="287">
        <v>235.0</v>
      </c>
      <c r="DC34" s="287">
        <v>106.0</v>
      </c>
      <c r="DD34" s="287">
        <v>71.0</v>
      </c>
      <c r="DE34" s="288">
        <f t="shared" si="7"/>
        <v>143</v>
      </c>
      <c r="DF34" s="287">
        <v>35.0</v>
      </c>
      <c r="DG34" s="288">
        <f t="shared" ref="DG34:DH34" si="63">BO34</f>
        <v>264</v>
      </c>
      <c r="DH34" s="288">
        <f t="shared" si="63"/>
        <v>13.2</v>
      </c>
      <c r="DI34" s="288"/>
      <c r="DJ34" s="287">
        <v>7.0</v>
      </c>
      <c r="DK34" s="287">
        <v>60.0</v>
      </c>
      <c r="DL34" s="287">
        <v>55.0</v>
      </c>
      <c r="DM34" s="89"/>
      <c r="DN34" s="61">
        <v>335.0</v>
      </c>
      <c r="DO34" s="61">
        <v>139.0</v>
      </c>
      <c r="DP34" s="61">
        <v>40.8</v>
      </c>
      <c r="DQ34" s="61">
        <v>23.03</v>
      </c>
      <c r="DR34" s="61">
        <v>4.93</v>
      </c>
      <c r="DS34" s="61">
        <v>8.0</v>
      </c>
      <c r="DT34" s="61">
        <v>47.0</v>
      </c>
      <c r="DU34" s="61">
        <v>51.6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341.0</v>
      </c>
      <c r="EF34" s="226">
        <v>137.0</v>
      </c>
      <c r="EG34" s="226">
        <v>97.0</v>
      </c>
      <c r="EH34" s="226">
        <v>3.8</v>
      </c>
      <c r="EI34" s="64"/>
      <c r="EJ34" s="226">
        <v>9.0</v>
      </c>
      <c r="EK34" s="226">
        <v>51.0</v>
      </c>
      <c r="EL34" s="226">
        <v>54.0</v>
      </c>
      <c r="EM34" s="226">
        <v>137.0</v>
      </c>
      <c r="EN34" s="226">
        <v>125.0</v>
      </c>
      <c r="EO34" s="226">
        <v>5.3</v>
      </c>
      <c r="EP34" s="64"/>
      <c r="EQ34" s="226">
        <v>9.0</v>
      </c>
      <c r="ER34" s="226">
        <v>51.0</v>
      </c>
      <c r="ES34" s="226">
        <v>55.0</v>
      </c>
      <c r="ET34" s="226">
        <v>340.0</v>
      </c>
      <c r="EU34" s="226">
        <v>0.0</v>
      </c>
      <c r="EV34" s="226">
        <v>0.0</v>
      </c>
      <c r="EW34" s="226">
        <v>0.0</v>
      </c>
      <c r="EX34" s="226">
        <v>339.0</v>
      </c>
      <c r="EY34" s="226">
        <v>274.0</v>
      </c>
      <c r="EZ34" s="226">
        <v>158.5</v>
      </c>
      <c r="FA34" s="226">
        <v>4.3</v>
      </c>
      <c r="FB34" s="226">
        <v>339.0</v>
      </c>
      <c r="FC34" s="226">
        <v>274.0</v>
      </c>
      <c r="FD34" s="226">
        <v>158.7</v>
      </c>
      <c r="FE34" s="226">
        <v>3.7</v>
      </c>
      <c r="FF34" s="226">
        <v>340.0</v>
      </c>
      <c r="FG34" s="226">
        <v>0.0</v>
      </c>
      <c r="FH34" s="226">
        <v>0.0</v>
      </c>
      <c r="FI34" s="226">
        <v>0.0</v>
      </c>
      <c r="FJ34" s="226">
        <v>341.0</v>
      </c>
      <c r="FK34" s="226">
        <v>256.0</v>
      </c>
      <c r="FL34" s="226">
        <v>147.8</v>
      </c>
      <c r="FM34" s="64"/>
      <c r="FN34" s="226">
        <v>341.0</v>
      </c>
      <c r="FO34" s="226">
        <v>273.0</v>
      </c>
      <c r="FP34" s="226">
        <v>148.1</v>
      </c>
      <c r="FQ34" s="226">
        <v>12.8</v>
      </c>
      <c r="FR34" s="226">
        <v>137.0</v>
      </c>
      <c r="FS34" s="64"/>
      <c r="FT34" s="226">
        <v>20.23</v>
      </c>
      <c r="FU34" s="64"/>
      <c r="FV34" s="226">
        <v>137.0</v>
      </c>
      <c r="FW34" s="64"/>
      <c r="FX34" s="64"/>
      <c r="FY34" s="64"/>
      <c r="FZ34" s="89"/>
      <c r="GA34" s="65">
        <v>341.0</v>
      </c>
      <c r="GB34" s="66">
        <v>401.67</v>
      </c>
      <c r="GC34" s="66">
        <v>252.44</v>
      </c>
      <c r="GD34" s="66">
        <v>4.77</v>
      </c>
      <c r="GE34" s="66">
        <v>341.0</v>
      </c>
      <c r="GF34" s="66">
        <v>422.77</v>
      </c>
      <c r="GG34" s="66">
        <v>248.84</v>
      </c>
      <c r="GH34" s="66">
        <v>9.46</v>
      </c>
      <c r="GI34" s="66">
        <v>341.0</v>
      </c>
      <c r="GJ34" s="66">
        <v>257.47</v>
      </c>
      <c r="GK34" s="66">
        <v>-147.75</v>
      </c>
      <c r="GL34" s="66">
        <v>-17.25</v>
      </c>
      <c r="GM34" s="66">
        <v>341.0</v>
      </c>
      <c r="GN34" s="66">
        <v>237.39</v>
      </c>
      <c r="GO34" s="66">
        <v>-148.17</v>
      </c>
      <c r="GP34" s="66">
        <v>-25.88</v>
      </c>
      <c r="GQ34" s="66">
        <v>341.0</v>
      </c>
      <c r="GR34" s="66">
        <v>161.93</v>
      </c>
      <c r="GS34" s="66">
        <v>-101.11</v>
      </c>
      <c r="GT34" s="66">
        <v>14.32</v>
      </c>
      <c r="GU34" s="66">
        <v>341.0</v>
      </c>
      <c r="GV34" s="66">
        <v>178.19</v>
      </c>
      <c r="GW34" s="66">
        <v>-101.43</v>
      </c>
      <c r="GX34" s="66">
        <v>11.89</v>
      </c>
      <c r="GY34" s="89"/>
      <c r="GZ34" s="98" t="s">
        <v>91</v>
      </c>
      <c r="HA34" s="98" t="s">
        <v>92</v>
      </c>
      <c r="HB34" s="98">
        <v>117.0</v>
      </c>
      <c r="HC34" s="98">
        <v>5.85</v>
      </c>
      <c r="HD34" s="98">
        <v>2.34</v>
      </c>
      <c r="HE34" s="98">
        <v>8.0</v>
      </c>
      <c r="HF34" s="99">
        <v>62.0</v>
      </c>
      <c r="HG34" s="99">
        <v>58.0</v>
      </c>
      <c r="HH34" s="98" t="s">
        <v>91</v>
      </c>
      <c r="HI34" s="98" t="s">
        <v>92</v>
      </c>
      <c r="HJ34" s="98">
        <v>147.0</v>
      </c>
      <c r="HK34" s="98">
        <v>7.35</v>
      </c>
      <c r="HL34" s="98">
        <v>2.94</v>
      </c>
      <c r="HM34" s="98">
        <v>5.0</v>
      </c>
      <c r="HN34" s="99">
        <v>64.0</v>
      </c>
      <c r="HO34" s="99">
        <v>60.0</v>
      </c>
      <c r="HP34" s="98" t="s">
        <v>91</v>
      </c>
      <c r="HQ34" s="98" t="s">
        <v>92</v>
      </c>
      <c r="HR34" s="98">
        <v>121.0</v>
      </c>
      <c r="HS34" s="98">
        <v>6.05</v>
      </c>
      <c r="HT34" s="98">
        <v>3.025</v>
      </c>
      <c r="HU34" s="98">
        <v>7.0</v>
      </c>
      <c r="HV34" s="99">
        <v>60.0</v>
      </c>
      <c r="HW34" s="99">
        <v>60.0</v>
      </c>
      <c r="HX34" s="89"/>
      <c r="HY34" s="148"/>
      <c r="HZ34" s="148"/>
      <c r="IA34" s="148"/>
      <c r="IB34" s="148"/>
      <c r="IC34" s="148"/>
      <c r="ID34" s="147">
        <v>2.0</v>
      </c>
      <c r="IE34" s="148"/>
      <c r="IF34" s="148"/>
      <c r="IG34" s="89"/>
      <c r="IH34" s="74">
        <v>140.0</v>
      </c>
      <c r="II34" s="74">
        <v>34.1</v>
      </c>
      <c r="IJ34" s="74">
        <v>157.0</v>
      </c>
      <c r="IK34" s="74">
        <v>8.2</v>
      </c>
      <c r="IL34" s="74">
        <v>9.0</v>
      </c>
      <c r="IM34" s="74">
        <v>6.0</v>
      </c>
      <c r="IN34" s="74">
        <v>56.0</v>
      </c>
      <c r="IO34" s="74">
        <v>54.0</v>
      </c>
      <c r="IP34" s="74">
        <v>140.0</v>
      </c>
      <c r="IQ34" s="74">
        <v>34.7</v>
      </c>
      <c r="IR34" s="74">
        <v>5.0</v>
      </c>
      <c r="IS34" s="74">
        <v>0.2</v>
      </c>
      <c r="IT34" s="74">
        <v>0.3</v>
      </c>
      <c r="IU34" s="74">
        <v>12.0</v>
      </c>
      <c r="IV34" s="74">
        <v>57.0</v>
      </c>
      <c r="IW34" s="74">
        <v>55.0</v>
      </c>
      <c r="IX34" s="89"/>
      <c r="IY34" s="149">
        <v>138.57</v>
      </c>
      <c r="IZ34" s="149">
        <v>34.59</v>
      </c>
      <c r="JA34" s="149">
        <v>398.4</v>
      </c>
      <c r="JB34" s="149">
        <v>19.92</v>
      </c>
      <c r="JC34" s="149">
        <v>6.08</v>
      </c>
      <c r="JD34" s="149">
        <v>3.0</v>
      </c>
      <c r="JE34" s="149">
        <v>66.63</v>
      </c>
      <c r="JF34" s="149">
        <v>51.3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136.0</v>
      </c>
      <c r="JQ34" s="78">
        <v>32.4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44.0</v>
      </c>
      <c r="JW34" s="78">
        <v>43.0</v>
      </c>
      <c r="JX34" s="78">
        <v>136.0</v>
      </c>
      <c r="JY34" s="78">
        <v>33.9</v>
      </c>
      <c r="JZ34" s="78">
        <v>116.0</v>
      </c>
      <c r="KA34" s="78">
        <v>6.4</v>
      </c>
      <c r="KB34" s="78">
        <v>2.0</v>
      </c>
      <c r="KC34" s="78">
        <v>2.0</v>
      </c>
      <c r="KD34" s="78">
        <v>51.0</v>
      </c>
      <c r="KE34" s="78">
        <v>50.0</v>
      </c>
      <c r="KF34" s="89"/>
      <c r="KG34" s="79">
        <v>139.0</v>
      </c>
      <c r="KH34" s="238">
        <v>34.0</v>
      </c>
      <c r="KI34" s="238">
        <v>102.0</v>
      </c>
      <c r="KJ34" s="238">
        <v>5.5</v>
      </c>
      <c r="KK34" s="79"/>
      <c r="KL34" s="79">
        <v>1.0</v>
      </c>
      <c r="KM34" s="79">
        <v>52.0</v>
      </c>
      <c r="KN34" s="79">
        <v>52.0</v>
      </c>
      <c r="KO34" s="79">
        <v>139.0</v>
      </c>
      <c r="KP34" s="235">
        <v>34.0</v>
      </c>
      <c r="KQ34" s="235" t="s">
        <v>98</v>
      </c>
      <c r="KR34" s="235" t="s">
        <v>98</v>
      </c>
      <c r="KS34" s="79"/>
      <c r="KT34" s="79">
        <v>1.0</v>
      </c>
      <c r="KU34" s="79">
        <v>52.0</v>
      </c>
      <c r="KV34" s="79">
        <v>50.0</v>
      </c>
      <c r="KW34" s="89"/>
      <c r="KX34" s="81">
        <v>132.0</v>
      </c>
      <c r="KY34" s="81">
        <v>33.0</v>
      </c>
      <c r="KZ34" s="81">
        <v>151.0</v>
      </c>
      <c r="LA34" s="81">
        <v>7.4</v>
      </c>
      <c r="LB34" s="81">
        <v>0.0</v>
      </c>
      <c r="LC34" s="81">
        <v>3.0</v>
      </c>
      <c r="LD34" s="81">
        <v>54.0</v>
      </c>
      <c r="LE34" s="81">
        <v>54.0</v>
      </c>
      <c r="LF34" s="81">
        <v>132.0</v>
      </c>
      <c r="LG34" s="81">
        <v>33.0</v>
      </c>
      <c r="LH34" s="81">
        <v>263.0</v>
      </c>
      <c r="LI34" s="81">
        <v>12.9</v>
      </c>
      <c r="LJ34" s="81">
        <v>0.0</v>
      </c>
      <c r="LK34" s="81">
        <v>5.0</v>
      </c>
      <c r="LL34" s="81">
        <v>52.0</v>
      </c>
      <c r="LM34" s="81">
        <v>52.0</v>
      </c>
      <c r="LN34" s="89"/>
      <c r="LO34" s="82">
        <v>336.0</v>
      </c>
      <c r="LP34" s="82">
        <v>270.0</v>
      </c>
      <c r="LQ34" s="82">
        <v>153.0</v>
      </c>
      <c r="LR34" s="82">
        <v>68.0</v>
      </c>
      <c r="LS34" s="82">
        <v>320.0</v>
      </c>
      <c r="LT34" s="83">
        <v>45.0</v>
      </c>
      <c r="LU34" s="83">
        <v>3.4</v>
      </c>
      <c r="LV34" s="83">
        <v>140.0</v>
      </c>
      <c r="LW34" s="83">
        <v>75.0</v>
      </c>
      <c r="LX34" s="83">
        <v>59.0</v>
      </c>
      <c r="LY34" s="83">
        <v>56.0</v>
      </c>
      <c r="LZ34" s="83">
        <v>12.0</v>
      </c>
      <c r="MA34" s="83">
        <v>108.0</v>
      </c>
      <c r="MB34" s="83">
        <v>3.2</v>
      </c>
      <c r="MC34" s="83">
        <v>145.0</v>
      </c>
      <c r="MD34" s="83">
        <v>195.0</v>
      </c>
      <c r="ME34" s="83">
        <v>56.0</v>
      </c>
      <c r="MF34" s="83">
        <v>65.0</v>
      </c>
      <c r="MG34" s="83">
        <v>14.0</v>
      </c>
      <c r="MH34" s="83">
        <v>0.0</v>
      </c>
      <c r="MI34" s="83">
        <v>0.0</v>
      </c>
      <c r="MJ34" s="83">
        <v>119.0</v>
      </c>
      <c r="MK34" s="83">
        <v>0.0</v>
      </c>
      <c r="ML34" s="83">
        <v>44.0</v>
      </c>
      <c r="MM34" s="83">
        <v>43.0</v>
      </c>
      <c r="MN34" s="83">
        <v>5.0</v>
      </c>
      <c r="MO34" s="86"/>
      <c r="MP34" s="87"/>
      <c r="MQ34" s="87"/>
      <c r="MR34" s="87"/>
      <c r="MS34" s="87"/>
      <c r="MT34" s="83">
        <v>8.8</v>
      </c>
      <c r="MU34" s="83">
        <v>2.3</v>
      </c>
      <c r="MV34" s="83">
        <v>152.0</v>
      </c>
      <c r="MW34" s="83">
        <v>36.0</v>
      </c>
      <c r="MX34" s="83">
        <v>42.0</v>
      </c>
      <c r="MY34" s="88" t="s">
        <v>96</v>
      </c>
      <c r="MZ34" s="83">
        <v>2.0</v>
      </c>
      <c r="NA34" s="87"/>
      <c r="NB34" s="83">
        <v>6.2</v>
      </c>
      <c r="NC34" s="83">
        <v>3.0</v>
      </c>
      <c r="ND34" s="83">
        <v>113.0</v>
      </c>
      <c r="NE34" s="83">
        <v>35.0</v>
      </c>
      <c r="NF34" s="83">
        <v>44.0</v>
      </c>
      <c r="NG34" s="83">
        <v>44.0</v>
      </c>
      <c r="NH34" s="120">
        <v>7.0</v>
      </c>
      <c r="NI34" s="87"/>
      <c r="NJ34" s="290"/>
      <c r="NK34" s="83">
        <v>0.0</v>
      </c>
      <c r="NL34" s="83">
        <v>0.0</v>
      </c>
      <c r="NM34" s="83">
        <v>35.0</v>
      </c>
      <c r="NN34" s="83">
        <v>47.0</v>
      </c>
      <c r="NO34" s="83">
        <v>51.0</v>
      </c>
      <c r="NP34" s="83">
        <v>2.0</v>
      </c>
    </row>
    <row r="35" ht="14.25" customHeight="1">
      <c r="A35" s="49">
        <v>0.916666666666667</v>
      </c>
      <c r="B35" s="50"/>
      <c r="C35" s="51">
        <v>50.16</v>
      </c>
      <c r="D35" s="52">
        <v>338.0</v>
      </c>
      <c r="E35" s="53">
        <v>134.0</v>
      </c>
      <c r="F35" s="53">
        <v>29.0</v>
      </c>
      <c r="G35" s="53">
        <v>5.79</v>
      </c>
      <c r="H35" s="54"/>
      <c r="I35" s="53">
        <v>6.0</v>
      </c>
      <c r="J35" s="53">
        <v>51.0</v>
      </c>
      <c r="K35" s="53">
        <v>51.0</v>
      </c>
      <c r="L35" s="53">
        <v>139.0</v>
      </c>
      <c r="M35" s="53">
        <v>64.0</v>
      </c>
      <c r="N35" s="53">
        <v>16.4</v>
      </c>
      <c r="O35" s="54"/>
      <c r="P35" s="53">
        <v>6.0</v>
      </c>
      <c r="Q35" s="53">
        <v>57.0</v>
      </c>
      <c r="R35" s="53">
        <v>55.0</v>
      </c>
      <c r="S35" s="53">
        <v>340.6</v>
      </c>
      <c r="T35" s="53">
        <v>361.5</v>
      </c>
      <c r="U35" s="53">
        <v>209.5</v>
      </c>
      <c r="V35" s="54"/>
      <c r="W35" s="53">
        <v>336.7</v>
      </c>
      <c r="X35" s="53">
        <v>325.8</v>
      </c>
      <c r="Y35" s="53">
        <v>340.3</v>
      </c>
      <c r="Z35" s="54"/>
      <c r="AA35" s="53">
        <v>377.2</v>
      </c>
      <c r="AB35" s="53">
        <v>214.7</v>
      </c>
      <c r="AC35" s="53">
        <v>340.1</v>
      </c>
      <c r="AD35" s="53"/>
      <c r="AE35" s="53">
        <v>340.1</v>
      </c>
      <c r="AF35" s="286">
        <v>363.5</v>
      </c>
      <c r="AG35" s="286">
        <v>194.5</v>
      </c>
      <c r="AH35" s="54"/>
      <c r="AI35" s="53">
        <v>347.9</v>
      </c>
      <c r="AJ35" s="53">
        <v>418.6</v>
      </c>
      <c r="AK35" s="53">
        <v>264.2</v>
      </c>
      <c r="AL35" s="54"/>
      <c r="AM35" s="53">
        <v>338.7</v>
      </c>
      <c r="AN35" s="53">
        <v>456.8</v>
      </c>
      <c r="AO35" s="53">
        <v>249.1</v>
      </c>
      <c r="AP35" s="54"/>
      <c r="AQ35" s="182">
        <f t="shared" ref="AQ35:AS35" si="64">E35</f>
        <v>134</v>
      </c>
      <c r="AR35" s="54">
        <f t="shared" si="64"/>
        <v>29</v>
      </c>
      <c r="AS35" s="56">
        <f t="shared" si="64"/>
        <v>5.79</v>
      </c>
      <c r="AT35" s="54"/>
      <c r="AU35" s="54">
        <f t="shared" ref="AU35:AW35" si="65">L35</f>
        <v>139</v>
      </c>
      <c r="AV35" s="54">
        <f t="shared" si="65"/>
        <v>64</v>
      </c>
      <c r="AW35" s="54">
        <f t="shared" si="65"/>
        <v>16.4</v>
      </c>
      <c r="AX35" s="54"/>
      <c r="AY35" s="182">
        <f t="shared" si="66"/>
        <v>134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90.0</v>
      </c>
      <c r="BK35" s="53">
        <v>65.0</v>
      </c>
      <c r="BL35" s="89"/>
      <c r="BM35" s="287">
        <v>339.0</v>
      </c>
      <c r="BN35" s="287">
        <v>144.0</v>
      </c>
      <c r="BO35" s="287">
        <v>290.0</v>
      </c>
      <c r="BP35" s="287">
        <v>14.5</v>
      </c>
      <c r="BQ35" s="288"/>
      <c r="BR35" s="287">
        <v>6.0</v>
      </c>
      <c r="BS35" s="287">
        <v>64.0</v>
      </c>
      <c r="BT35" s="287">
        <v>62.0</v>
      </c>
      <c r="BU35" s="288">
        <f t="shared" ref="BU35:BU37" si="69">BM35</f>
        <v>339</v>
      </c>
      <c r="BV35" s="287">
        <v>358.0</v>
      </c>
      <c r="BW35" s="287">
        <v>204.0</v>
      </c>
      <c r="BX35" s="287">
        <v>38.0</v>
      </c>
      <c r="BY35" s="287">
        <v>332.0</v>
      </c>
      <c r="BZ35" s="287">
        <v>378.0</v>
      </c>
      <c r="CA35" s="287">
        <v>207.0</v>
      </c>
      <c r="CB35" s="287">
        <v>35.0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336.0</v>
      </c>
      <c r="CH35" s="287">
        <v>435.0</v>
      </c>
      <c r="CI35" s="287">
        <v>254.0</v>
      </c>
      <c r="CJ35" s="287">
        <v>25.0</v>
      </c>
      <c r="CK35" s="287">
        <v>345.0</v>
      </c>
      <c r="CL35" s="287">
        <v>260.0</v>
      </c>
      <c r="CM35" s="287">
        <v>142.0</v>
      </c>
      <c r="CN35" s="287">
        <v>13.0</v>
      </c>
      <c r="CO35" s="287">
        <v>330.0</v>
      </c>
      <c r="CP35" s="287">
        <v>265.0</v>
      </c>
      <c r="CQ35" s="287">
        <v>131.0</v>
      </c>
      <c r="CR35" s="287">
        <v>14.0</v>
      </c>
      <c r="CS35" s="287">
        <v>332.0</v>
      </c>
      <c r="CT35" s="287">
        <v>260.0</v>
      </c>
      <c r="CU35" s="287">
        <v>166.0</v>
      </c>
      <c r="CV35" s="287">
        <v>64.0</v>
      </c>
      <c r="CW35" s="287">
        <v>335.0</v>
      </c>
      <c r="CX35" s="287">
        <v>228.0</v>
      </c>
      <c r="CY35" s="287">
        <v>108.0</v>
      </c>
      <c r="CZ35" s="287">
        <v>64.0</v>
      </c>
      <c r="DA35" s="287">
        <v>321.0</v>
      </c>
      <c r="DB35" s="287">
        <v>233.0</v>
      </c>
      <c r="DC35" s="287">
        <v>111.0</v>
      </c>
      <c r="DD35" s="287">
        <v>61.0</v>
      </c>
      <c r="DE35" s="287">
        <v>144.0</v>
      </c>
      <c r="DF35" s="287">
        <v>34.5</v>
      </c>
      <c r="DG35" s="287">
        <v>290.0</v>
      </c>
      <c r="DH35" s="287">
        <v>35.5</v>
      </c>
      <c r="DI35" s="288"/>
      <c r="DJ35" s="287">
        <v>7.0</v>
      </c>
      <c r="DK35" s="287">
        <v>60.0</v>
      </c>
      <c r="DL35" s="287">
        <v>55.0</v>
      </c>
      <c r="DM35" s="89"/>
      <c r="DN35" s="61">
        <v>334.0</v>
      </c>
      <c r="DO35" s="61">
        <v>138.0</v>
      </c>
      <c r="DP35" s="61">
        <v>38.08</v>
      </c>
      <c r="DQ35" s="61">
        <v>21.44</v>
      </c>
      <c r="DR35" s="61">
        <v>4.45</v>
      </c>
      <c r="DS35" s="61">
        <v>8.0</v>
      </c>
      <c r="DT35" s="61">
        <v>50.0</v>
      </c>
      <c r="DU35" s="61">
        <v>43.8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339.0</v>
      </c>
      <c r="EF35" s="226">
        <v>136.0</v>
      </c>
      <c r="EG35" s="226">
        <v>94.0</v>
      </c>
      <c r="EH35" s="226">
        <v>3.7</v>
      </c>
      <c r="EI35" s="64"/>
      <c r="EJ35" s="226">
        <v>9.0</v>
      </c>
      <c r="EK35" s="226">
        <v>50.0</v>
      </c>
      <c r="EL35" s="226">
        <v>53.0</v>
      </c>
      <c r="EM35" s="226">
        <v>136.0</v>
      </c>
      <c r="EN35" s="226">
        <v>105.0</v>
      </c>
      <c r="EO35" s="226">
        <v>4.6</v>
      </c>
      <c r="EP35" s="64"/>
      <c r="EQ35" s="226">
        <v>9.0</v>
      </c>
      <c r="ER35" s="226">
        <v>51.0</v>
      </c>
      <c r="ES35" s="226">
        <v>54.0</v>
      </c>
      <c r="ET35" s="226">
        <v>338.0</v>
      </c>
      <c r="EU35" s="226">
        <v>0.0</v>
      </c>
      <c r="EV35" s="226">
        <v>0.0</v>
      </c>
      <c r="EW35" s="226">
        <v>0.0</v>
      </c>
      <c r="EX35" s="226">
        <v>337.0</v>
      </c>
      <c r="EY35" s="226">
        <v>274.0</v>
      </c>
      <c r="EZ35" s="226">
        <v>158.3</v>
      </c>
      <c r="FA35" s="226">
        <v>1.7</v>
      </c>
      <c r="FB35" s="226">
        <v>337.0</v>
      </c>
      <c r="FC35" s="226">
        <v>275.0</v>
      </c>
      <c r="FD35" s="226">
        <v>158.3</v>
      </c>
      <c r="FE35" s="226">
        <v>1.35</v>
      </c>
      <c r="FF35" s="226">
        <v>338.0</v>
      </c>
      <c r="FG35" s="226">
        <v>0.0</v>
      </c>
      <c r="FH35" s="226">
        <v>0.0</v>
      </c>
      <c r="FI35" s="226">
        <v>0.0</v>
      </c>
      <c r="FJ35" s="226">
        <v>339.0</v>
      </c>
      <c r="FK35" s="226">
        <v>255.0</v>
      </c>
      <c r="FL35" s="226">
        <v>145.9</v>
      </c>
      <c r="FM35" s="64"/>
      <c r="FN35" s="226">
        <v>339.0</v>
      </c>
      <c r="FO35" s="226">
        <v>271.0</v>
      </c>
      <c r="FP35" s="226">
        <v>146.0</v>
      </c>
      <c r="FQ35" s="226">
        <v>9.2</v>
      </c>
      <c r="FR35" s="226">
        <v>136.0</v>
      </c>
      <c r="FS35" s="64"/>
      <c r="FT35" s="226">
        <v>22.43</v>
      </c>
      <c r="FU35" s="64"/>
      <c r="FV35" s="226">
        <v>136.0</v>
      </c>
      <c r="FW35" s="64"/>
      <c r="FX35" s="64"/>
      <c r="FY35" s="64"/>
      <c r="FZ35" s="89"/>
      <c r="GA35" s="65">
        <v>339.0</v>
      </c>
      <c r="GB35" s="66">
        <v>417.49</v>
      </c>
      <c r="GC35" s="94">
        <v>259.73</v>
      </c>
      <c r="GD35" s="66">
        <v>12.73</v>
      </c>
      <c r="GE35" s="66">
        <v>339.0</v>
      </c>
      <c r="GF35" s="66">
        <v>440.21</v>
      </c>
      <c r="GG35" s="66">
        <v>255.63</v>
      </c>
      <c r="GH35" s="66">
        <v>17.34</v>
      </c>
      <c r="GI35" s="66">
        <v>339.0</v>
      </c>
      <c r="GJ35" s="66">
        <v>256.88</v>
      </c>
      <c r="GK35" s="66">
        <v>-145.99</v>
      </c>
      <c r="GL35" s="66">
        <v>-15.24</v>
      </c>
      <c r="GM35" s="66">
        <v>339.0</v>
      </c>
      <c r="GN35" s="66">
        <v>236.08</v>
      </c>
      <c r="GO35" s="66">
        <v>-146.24</v>
      </c>
      <c r="GP35" s="66">
        <v>-22.78</v>
      </c>
      <c r="GQ35" s="66">
        <v>339.0</v>
      </c>
      <c r="GR35" s="66">
        <v>178.63</v>
      </c>
      <c r="GS35" s="66">
        <v>-112.32</v>
      </c>
      <c r="GT35" s="66">
        <v>5.86</v>
      </c>
      <c r="GU35" s="66">
        <v>339.0</v>
      </c>
      <c r="GV35" s="66">
        <v>194.61</v>
      </c>
      <c r="GW35" s="66">
        <v>-111.9</v>
      </c>
      <c r="GX35" s="66">
        <v>3.94</v>
      </c>
      <c r="GY35" s="89"/>
      <c r="GZ35" s="98" t="s">
        <v>91</v>
      </c>
      <c r="HA35" s="98" t="s">
        <v>92</v>
      </c>
      <c r="HB35" s="98">
        <v>97.0</v>
      </c>
      <c r="HC35" s="98">
        <v>4.85</v>
      </c>
      <c r="HD35" s="98">
        <v>1.94</v>
      </c>
      <c r="HE35" s="98">
        <v>8.0</v>
      </c>
      <c r="HF35" s="99">
        <v>62.0</v>
      </c>
      <c r="HG35" s="99">
        <v>58.0</v>
      </c>
      <c r="HH35" s="98" t="s">
        <v>91</v>
      </c>
      <c r="HI35" s="98" t="s">
        <v>92</v>
      </c>
      <c r="HJ35" s="98">
        <v>29.0</v>
      </c>
      <c r="HK35" s="98">
        <v>1.45</v>
      </c>
      <c r="HL35" s="98">
        <v>0.58</v>
      </c>
      <c r="HM35" s="98">
        <v>5.0</v>
      </c>
      <c r="HN35" s="99">
        <v>64.0</v>
      </c>
      <c r="HO35" s="99">
        <v>60.0</v>
      </c>
      <c r="HP35" s="98" t="s">
        <v>91</v>
      </c>
      <c r="HQ35" s="98" t="s">
        <v>92</v>
      </c>
      <c r="HR35" s="98">
        <v>119.0</v>
      </c>
      <c r="HS35" s="98">
        <v>5.95</v>
      </c>
      <c r="HT35" s="98">
        <v>2.975</v>
      </c>
      <c r="HU35" s="98">
        <v>7.0</v>
      </c>
      <c r="HV35" s="99">
        <v>60.0</v>
      </c>
      <c r="HW35" s="99">
        <v>60.0</v>
      </c>
      <c r="HX35" s="89"/>
      <c r="HY35" s="148"/>
      <c r="HZ35" s="148"/>
      <c r="IA35" s="148"/>
      <c r="IB35" s="148"/>
      <c r="IC35" s="148"/>
      <c r="ID35" s="147">
        <v>2.0</v>
      </c>
      <c r="IE35" s="148"/>
      <c r="IF35" s="148"/>
      <c r="IG35" s="89"/>
      <c r="IH35" s="74">
        <v>139.0</v>
      </c>
      <c r="II35" s="74">
        <v>33.9</v>
      </c>
      <c r="IJ35" s="74">
        <v>155.0</v>
      </c>
      <c r="IK35" s="74">
        <v>8.3</v>
      </c>
      <c r="IL35" s="74">
        <v>8.9</v>
      </c>
      <c r="IM35" s="74">
        <v>6.0</v>
      </c>
      <c r="IN35" s="74">
        <v>56.0</v>
      </c>
      <c r="IO35" s="74">
        <v>54.0</v>
      </c>
      <c r="IP35" s="74">
        <v>139.0</v>
      </c>
      <c r="IQ35" s="74">
        <v>35.0</v>
      </c>
      <c r="IR35" s="74">
        <v>6.0</v>
      </c>
      <c r="IS35" s="74">
        <v>0.3</v>
      </c>
      <c r="IT35" s="74">
        <v>0.4</v>
      </c>
      <c r="IU35" s="74">
        <v>12.0</v>
      </c>
      <c r="IV35" s="74">
        <v>58.0</v>
      </c>
      <c r="IW35" s="74">
        <v>56.0</v>
      </c>
      <c r="IX35" s="89"/>
      <c r="IY35" s="149">
        <v>138.52</v>
      </c>
      <c r="IZ35" s="149">
        <v>34.58</v>
      </c>
      <c r="JA35" s="149">
        <v>375.8</v>
      </c>
      <c r="JB35" s="149">
        <v>18.79</v>
      </c>
      <c r="JC35" s="149">
        <v>5.65</v>
      </c>
      <c r="JD35" s="149">
        <v>3.0</v>
      </c>
      <c r="JE35" s="149">
        <v>64.86</v>
      </c>
      <c r="JF35" s="149">
        <v>52.29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135.0</v>
      </c>
      <c r="JQ35" s="78">
        <v>32.0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44.0</v>
      </c>
      <c r="JW35" s="78">
        <v>43.0</v>
      </c>
      <c r="JX35" s="78">
        <v>135.0</v>
      </c>
      <c r="JY35" s="78">
        <v>33.7</v>
      </c>
      <c r="JZ35" s="78">
        <v>131.0</v>
      </c>
      <c r="KA35" s="78">
        <v>7.1</v>
      </c>
      <c r="KB35" s="78">
        <v>2.3</v>
      </c>
      <c r="KC35" s="78">
        <v>2.0</v>
      </c>
      <c r="KD35" s="78">
        <v>50.0</v>
      </c>
      <c r="KE35" s="78">
        <v>49.0</v>
      </c>
      <c r="KF35" s="89"/>
      <c r="KG35" s="79">
        <v>136.0</v>
      </c>
      <c r="KH35" s="238">
        <v>33.0</v>
      </c>
      <c r="KI35" s="238">
        <v>117.0</v>
      </c>
      <c r="KJ35" s="238">
        <v>6.3</v>
      </c>
      <c r="KK35" s="79"/>
      <c r="KL35" s="79">
        <v>1.0</v>
      </c>
      <c r="KM35" s="79">
        <v>52.0</v>
      </c>
      <c r="KN35" s="79">
        <v>52.0</v>
      </c>
      <c r="KO35" s="79">
        <v>136.0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52.0</v>
      </c>
      <c r="KV35" s="79">
        <v>50.0</v>
      </c>
      <c r="KW35" s="89"/>
      <c r="KX35" s="81">
        <v>135.0</v>
      </c>
      <c r="KY35" s="81">
        <v>33.0</v>
      </c>
      <c r="KZ35" s="81">
        <v>63.0</v>
      </c>
      <c r="LA35" s="81">
        <v>3.1</v>
      </c>
      <c r="LB35" s="81">
        <v>0.0</v>
      </c>
      <c r="LC35" s="81">
        <v>3.0</v>
      </c>
      <c r="LD35" s="81">
        <v>54.0</v>
      </c>
      <c r="LE35" s="81">
        <v>54.0</v>
      </c>
      <c r="LF35" s="81">
        <v>135.0</v>
      </c>
      <c r="LG35" s="81">
        <v>33.0</v>
      </c>
      <c r="LH35" s="81">
        <v>175.0</v>
      </c>
      <c r="LI35" s="81">
        <v>8.6</v>
      </c>
      <c r="LJ35" s="81">
        <v>0.0</v>
      </c>
      <c r="LK35" s="81">
        <v>5.0</v>
      </c>
      <c r="LL35" s="81">
        <v>52.0</v>
      </c>
      <c r="LM35" s="81">
        <v>52.0</v>
      </c>
      <c r="LN35" s="89"/>
      <c r="LO35" s="82">
        <v>328.0</v>
      </c>
      <c r="LP35" s="82">
        <v>295.0</v>
      </c>
      <c r="LQ35" s="82">
        <v>162.0</v>
      </c>
      <c r="LR35" s="82">
        <v>68.0</v>
      </c>
      <c r="LS35" s="82">
        <v>320.0</v>
      </c>
      <c r="LT35" s="83">
        <v>45.0</v>
      </c>
      <c r="LU35" s="83">
        <v>22.4</v>
      </c>
      <c r="LV35" s="83">
        <v>139.0</v>
      </c>
      <c r="LW35" s="83">
        <v>84.0</v>
      </c>
      <c r="LX35" s="83">
        <v>56.0</v>
      </c>
      <c r="LY35" s="83">
        <v>54.0</v>
      </c>
      <c r="LZ35" s="83">
        <v>12.0</v>
      </c>
      <c r="MA35" s="83">
        <v>117.0</v>
      </c>
      <c r="MB35" s="83">
        <v>3.1</v>
      </c>
      <c r="MC35" s="83">
        <v>143.0</v>
      </c>
      <c r="MD35" s="83">
        <v>209.0</v>
      </c>
      <c r="ME35" s="83">
        <v>56.0</v>
      </c>
      <c r="MF35" s="83">
        <v>65.0</v>
      </c>
      <c r="MG35" s="83">
        <v>14.0</v>
      </c>
      <c r="MH35" s="83">
        <v>0.0</v>
      </c>
      <c r="MI35" s="83">
        <v>0.0</v>
      </c>
      <c r="MJ35" s="83">
        <v>119.0</v>
      </c>
      <c r="MK35" s="83">
        <v>0.0</v>
      </c>
      <c r="ML35" s="83">
        <v>44.0</v>
      </c>
      <c r="MM35" s="83">
        <v>43.0</v>
      </c>
      <c r="MN35" s="83">
        <v>5.0</v>
      </c>
      <c r="MO35" s="86"/>
      <c r="MP35" s="87"/>
      <c r="MQ35" s="87"/>
      <c r="MR35" s="87"/>
      <c r="MS35" s="87"/>
      <c r="MT35" s="83">
        <v>12.4</v>
      </c>
      <c r="MU35" s="83">
        <v>3.5</v>
      </c>
      <c r="MV35" s="83">
        <v>211.0</v>
      </c>
      <c r="MW35" s="83">
        <v>36.0</v>
      </c>
      <c r="MX35" s="83">
        <v>42.0</v>
      </c>
      <c r="MY35" s="88" t="s">
        <v>96</v>
      </c>
      <c r="MZ35" s="83">
        <v>2.0</v>
      </c>
      <c r="NA35" s="87"/>
      <c r="NB35" s="83">
        <v>17.0</v>
      </c>
      <c r="NC35" s="83">
        <v>5.9</v>
      </c>
      <c r="ND35" s="83">
        <v>301.0</v>
      </c>
      <c r="NE35" s="83">
        <v>35.0</v>
      </c>
      <c r="NF35" s="83">
        <v>44.0</v>
      </c>
      <c r="NG35" s="83">
        <v>44.0</v>
      </c>
      <c r="NH35" s="120">
        <v>7.0</v>
      </c>
      <c r="NI35" s="87"/>
      <c r="NJ35" s="290"/>
      <c r="NK35" s="83">
        <v>0.0</v>
      </c>
      <c r="NL35" s="83">
        <v>0.0</v>
      </c>
      <c r="NM35" s="83">
        <v>35.0</v>
      </c>
      <c r="NN35" s="83">
        <v>47.0</v>
      </c>
      <c r="NO35" s="83">
        <v>51.0</v>
      </c>
      <c r="NP35" s="83">
        <v>2.0</v>
      </c>
    </row>
    <row r="36" ht="14.25" customHeight="1">
      <c r="A36" s="49">
        <v>0.958333333333334</v>
      </c>
      <c r="B36" s="50"/>
      <c r="C36" s="51">
        <v>49.83</v>
      </c>
      <c r="D36" s="52">
        <v>339.0</v>
      </c>
      <c r="E36" s="53">
        <v>135.0</v>
      </c>
      <c r="F36" s="53">
        <v>69.0</v>
      </c>
      <c r="G36" s="53">
        <v>14.7</v>
      </c>
      <c r="H36" s="54"/>
      <c r="I36" s="53">
        <v>6.0</v>
      </c>
      <c r="J36" s="53">
        <v>52.0</v>
      </c>
      <c r="K36" s="53">
        <v>51.0</v>
      </c>
      <c r="L36" s="53">
        <v>139.0</v>
      </c>
      <c r="M36" s="53">
        <v>73.0</v>
      </c>
      <c r="N36" s="53">
        <v>18.2</v>
      </c>
      <c r="O36" s="54"/>
      <c r="P36" s="53">
        <v>6.0</v>
      </c>
      <c r="Q36" s="53">
        <v>57.0</v>
      </c>
      <c r="R36" s="53">
        <v>55.0</v>
      </c>
      <c r="S36" s="53">
        <v>340.7</v>
      </c>
      <c r="T36" s="53">
        <v>333.3</v>
      </c>
      <c r="U36" s="53">
        <v>199.2</v>
      </c>
      <c r="V36" s="54"/>
      <c r="W36" s="53">
        <v>336.8</v>
      </c>
      <c r="X36" s="53">
        <v>259.3</v>
      </c>
      <c r="Y36" s="53">
        <v>147.4</v>
      </c>
      <c r="Z36" s="54"/>
      <c r="AA36" s="53">
        <v>340.6</v>
      </c>
      <c r="AB36" s="53">
        <v>353.2</v>
      </c>
      <c r="AC36" s="53">
        <v>218.3</v>
      </c>
      <c r="AD36" s="54"/>
      <c r="AE36" s="53">
        <v>340.5</v>
      </c>
      <c r="AF36" s="53">
        <v>341.3</v>
      </c>
      <c r="AG36" s="53">
        <v>183.2</v>
      </c>
      <c r="AH36" s="54"/>
      <c r="AI36" s="53">
        <v>348.3</v>
      </c>
      <c r="AJ36" s="53">
        <v>410.8</v>
      </c>
      <c r="AK36" s="53">
        <v>241.2</v>
      </c>
      <c r="AL36" s="54"/>
      <c r="AM36" s="53">
        <v>336.7</v>
      </c>
      <c r="AN36" s="53">
        <v>422.2</v>
      </c>
      <c r="AO36" s="53">
        <v>230.2</v>
      </c>
      <c r="AP36" s="54"/>
      <c r="AQ36" s="182">
        <f t="shared" ref="AQ36:AS36" si="67">E36</f>
        <v>135</v>
      </c>
      <c r="AR36" s="54">
        <f t="shared" si="67"/>
        <v>69</v>
      </c>
      <c r="AS36" s="56">
        <f t="shared" si="67"/>
        <v>14.7</v>
      </c>
      <c r="AT36" s="54"/>
      <c r="AU36" s="54">
        <f t="shared" ref="AU36:AW36" si="68">L36</f>
        <v>139</v>
      </c>
      <c r="AV36" s="54">
        <f t="shared" si="68"/>
        <v>73</v>
      </c>
      <c r="AW36" s="54">
        <f t="shared" si="68"/>
        <v>18.2</v>
      </c>
      <c r="AX36" s="54"/>
      <c r="AY36" s="182">
        <f t="shared" si="66"/>
        <v>135</v>
      </c>
      <c r="AZ36" s="54"/>
      <c r="BA36" s="54"/>
      <c r="BB36" s="54"/>
      <c r="BC36" s="89"/>
      <c r="BD36" s="54"/>
      <c r="BE36" s="53">
        <v>0.0</v>
      </c>
      <c r="BF36" s="53">
        <v>0.0</v>
      </c>
      <c r="BG36" s="53">
        <v>0.0</v>
      </c>
      <c r="BH36" s="54"/>
      <c r="BI36" s="53">
        <v>22.0</v>
      </c>
      <c r="BJ36" s="53">
        <v>90.0</v>
      </c>
      <c r="BK36" s="53">
        <v>65.0</v>
      </c>
      <c r="BL36" s="89"/>
      <c r="BM36" s="287">
        <v>340.0</v>
      </c>
      <c r="BN36" s="287">
        <v>144.0</v>
      </c>
      <c r="BO36" s="287">
        <v>248.0</v>
      </c>
      <c r="BP36" s="287">
        <v>12.4</v>
      </c>
      <c r="BQ36" s="288"/>
      <c r="BR36" s="287">
        <v>6.0</v>
      </c>
      <c r="BS36" s="287">
        <v>60.0</v>
      </c>
      <c r="BT36" s="287">
        <v>62.0</v>
      </c>
      <c r="BU36" s="288">
        <f t="shared" si="69"/>
        <v>340</v>
      </c>
      <c r="BV36" s="287">
        <v>288.0</v>
      </c>
      <c r="BW36" s="287">
        <v>166.0</v>
      </c>
      <c r="BX36" s="287">
        <v>33.0</v>
      </c>
      <c r="BY36" s="287">
        <v>333.0</v>
      </c>
      <c r="BZ36" s="287">
        <v>309.0</v>
      </c>
      <c r="CA36" s="287">
        <v>170.0</v>
      </c>
      <c r="CB36" s="287">
        <v>31.0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337.0</v>
      </c>
      <c r="CH36" s="287">
        <v>424.0</v>
      </c>
      <c r="CI36" s="287">
        <v>248.0</v>
      </c>
      <c r="CJ36" s="287">
        <v>28.0</v>
      </c>
      <c r="CK36" s="287">
        <v>346.0</v>
      </c>
      <c r="CL36" s="287">
        <v>242.0</v>
      </c>
      <c r="CM36" s="287">
        <v>132.0</v>
      </c>
      <c r="CN36" s="287">
        <v>8.0</v>
      </c>
      <c r="CO36" s="287">
        <v>330.0</v>
      </c>
      <c r="CP36" s="287">
        <v>256.0</v>
      </c>
      <c r="CQ36" s="287">
        <v>123.0</v>
      </c>
      <c r="CR36" s="287">
        <v>7.0</v>
      </c>
      <c r="CS36" s="287">
        <v>337.0</v>
      </c>
      <c r="CT36" s="287">
        <v>269.0</v>
      </c>
      <c r="CU36" s="287">
        <v>146.0</v>
      </c>
      <c r="CV36" s="287">
        <v>9.0</v>
      </c>
      <c r="CW36" s="287">
        <v>335.0</v>
      </c>
      <c r="CX36" s="287">
        <v>185.0</v>
      </c>
      <c r="CY36" s="287">
        <v>79.0</v>
      </c>
      <c r="CZ36" s="287">
        <v>56.0</v>
      </c>
      <c r="DA36" s="287">
        <v>322.0</v>
      </c>
      <c r="DB36" s="287">
        <v>189.0</v>
      </c>
      <c r="DC36" s="287">
        <v>81.0</v>
      </c>
      <c r="DD36" s="287">
        <v>63.0</v>
      </c>
      <c r="DE36" s="288">
        <f t="shared" ref="DE36:DE37" si="72">BN36</f>
        <v>144</v>
      </c>
      <c r="DF36" s="287">
        <v>35.0</v>
      </c>
      <c r="DG36" s="287">
        <v>248.0</v>
      </c>
      <c r="DH36" s="287">
        <v>35.0</v>
      </c>
      <c r="DI36" s="288"/>
      <c r="DJ36" s="287">
        <v>7.0</v>
      </c>
      <c r="DK36" s="287">
        <v>60.0</v>
      </c>
      <c r="DL36" s="287">
        <v>54.0</v>
      </c>
      <c r="DM36" s="89"/>
      <c r="DN36" s="61">
        <v>336.0</v>
      </c>
      <c r="DO36" s="61">
        <v>138.0</v>
      </c>
      <c r="DP36" s="61">
        <v>44.78</v>
      </c>
      <c r="DQ36" s="61">
        <v>24.96</v>
      </c>
      <c r="DR36" s="61">
        <v>6.63</v>
      </c>
      <c r="DS36" s="61">
        <v>8.0</v>
      </c>
      <c r="DT36" s="61">
        <v>49.0</v>
      </c>
      <c r="DU36" s="61">
        <v>51.6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340.0</v>
      </c>
      <c r="EF36" s="226">
        <v>137.0</v>
      </c>
      <c r="EG36" s="226">
        <v>95.0</v>
      </c>
      <c r="EH36" s="226">
        <v>3.7</v>
      </c>
      <c r="EI36" s="64"/>
      <c r="EJ36" s="226">
        <v>9.0</v>
      </c>
      <c r="EK36" s="226">
        <v>49.0</v>
      </c>
      <c r="EL36" s="226">
        <v>52.0</v>
      </c>
      <c r="EM36" s="226">
        <v>137.0</v>
      </c>
      <c r="EN36" s="226">
        <v>104.0</v>
      </c>
      <c r="EO36" s="226">
        <v>4.6</v>
      </c>
      <c r="EP36" s="64"/>
      <c r="EQ36" s="226">
        <v>9.0</v>
      </c>
      <c r="ER36" s="226">
        <v>49.0</v>
      </c>
      <c r="ES36" s="226">
        <v>52.0</v>
      </c>
      <c r="ET36" s="226">
        <v>338.0</v>
      </c>
      <c r="EU36" s="226">
        <v>0.0</v>
      </c>
      <c r="EV36" s="226">
        <v>0.0</v>
      </c>
      <c r="EW36" s="226">
        <v>0.0</v>
      </c>
      <c r="EX36" s="226">
        <v>337.0</v>
      </c>
      <c r="EY36" s="226">
        <v>274.0</v>
      </c>
      <c r="EZ36" s="226">
        <v>158.4</v>
      </c>
      <c r="FA36" s="226">
        <v>1.5</v>
      </c>
      <c r="FB36" s="226">
        <v>338.0</v>
      </c>
      <c r="FC36" s="226">
        <v>274.0</v>
      </c>
      <c r="FD36" s="226">
        <v>158.5</v>
      </c>
      <c r="FE36" s="226">
        <v>0.6</v>
      </c>
      <c r="FF36" s="226">
        <v>338.0</v>
      </c>
      <c r="FG36" s="226">
        <v>0.0</v>
      </c>
      <c r="FH36" s="226">
        <v>0.0</v>
      </c>
      <c r="FI36" s="226">
        <v>0.0</v>
      </c>
      <c r="FJ36" s="226">
        <v>340.0</v>
      </c>
      <c r="FK36" s="226">
        <v>263.0</v>
      </c>
      <c r="FL36" s="226">
        <v>151.0</v>
      </c>
      <c r="FM36" s="64"/>
      <c r="FN36" s="226">
        <v>340.0</v>
      </c>
      <c r="FO36" s="226">
        <v>277.0</v>
      </c>
      <c r="FP36" s="226">
        <v>151.5</v>
      </c>
      <c r="FQ36" s="226">
        <v>11.7</v>
      </c>
      <c r="FR36" s="226">
        <v>137.0</v>
      </c>
      <c r="FS36" s="64"/>
      <c r="FT36" s="226">
        <v>10.23</v>
      </c>
      <c r="FU36" s="64"/>
      <c r="FV36" s="226">
        <v>137.0</v>
      </c>
      <c r="FW36" s="64"/>
      <c r="FX36" s="64"/>
      <c r="FY36" s="64"/>
      <c r="FZ36" s="89"/>
      <c r="GA36" s="65">
        <v>340.0</v>
      </c>
      <c r="GB36" s="66">
        <v>377.19</v>
      </c>
      <c r="GC36" s="66">
        <v>234.94</v>
      </c>
      <c r="GD36" s="66">
        <v>13.32</v>
      </c>
      <c r="GE36" s="66">
        <v>340.0</v>
      </c>
      <c r="GF36" s="66">
        <v>400.64</v>
      </c>
      <c r="GG36" s="66">
        <v>232.34</v>
      </c>
      <c r="GH36" s="66">
        <v>18.35</v>
      </c>
      <c r="GI36" s="66">
        <v>340.0</v>
      </c>
      <c r="GJ36" s="66">
        <v>264.36</v>
      </c>
      <c r="GK36" s="66">
        <v>-151.43</v>
      </c>
      <c r="GL36" s="66">
        <v>-17.0</v>
      </c>
      <c r="GM36" s="66">
        <v>340.0</v>
      </c>
      <c r="GN36" s="66">
        <v>243.26</v>
      </c>
      <c r="GO36" s="66">
        <v>-150.68</v>
      </c>
      <c r="GP36" s="66">
        <v>-26.47</v>
      </c>
      <c r="GQ36" s="66">
        <v>340.0</v>
      </c>
      <c r="GR36" s="66">
        <v>137.01</v>
      </c>
      <c r="GS36" s="66">
        <v>-87.61</v>
      </c>
      <c r="GT36" s="66">
        <v>5.28</v>
      </c>
      <c r="GU36" s="66">
        <v>340.0</v>
      </c>
      <c r="GV36" s="66">
        <v>143.34</v>
      </c>
      <c r="GW36" s="66">
        <v>-81.75</v>
      </c>
      <c r="GX36" s="66">
        <v>3.69</v>
      </c>
      <c r="GY36" s="89"/>
      <c r="GZ36" s="98" t="s">
        <v>91</v>
      </c>
      <c r="HA36" s="98" t="s">
        <v>92</v>
      </c>
      <c r="HB36" s="98">
        <v>151.0</v>
      </c>
      <c r="HC36" s="98">
        <v>7.55</v>
      </c>
      <c r="HD36" s="98">
        <v>3.02</v>
      </c>
      <c r="HE36" s="98">
        <v>8.0</v>
      </c>
      <c r="HF36" s="99">
        <v>62.0</v>
      </c>
      <c r="HG36" s="99">
        <v>58.0</v>
      </c>
      <c r="HH36" s="98" t="s">
        <v>91</v>
      </c>
      <c r="HI36" s="98" t="s">
        <v>92</v>
      </c>
      <c r="HJ36" s="98">
        <v>77.0</v>
      </c>
      <c r="HK36" s="98">
        <v>3.85</v>
      </c>
      <c r="HL36" s="98">
        <v>1.54</v>
      </c>
      <c r="HM36" s="98">
        <v>5.0</v>
      </c>
      <c r="HN36" s="99">
        <v>64.0</v>
      </c>
      <c r="HO36" s="99">
        <v>60.0</v>
      </c>
      <c r="HP36" s="98" t="s">
        <v>91</v>
      </c>
      <c r="HQ36" s="98" t="s">
        <v>92</v>
      </c>
      <c r="HR36" s="98">
        <v>211.0</v>
      </c>
      <c r="HS36" s="98">
        <v>10.55</v>
      </c>
      <c r="HT36" s="98">
        <v>5.275</v>
      </c>
      <c r="HU36" s="98">
        <v>7.0</v>
      </c>
      <c r="HV36" s="99">
        <v>60.0</v>
      </c>
      <c r="HW36" s="99">
        <v>60.0</v>
      </c>
      <c r="HX36" s="89"/>
      <c r="HY36" s="148"/>
      <c r="HZ36" s="148"/>
      <c r="IA36" s="148"/>
      <c r="IB36" s="148"/>
      <c r="IC36" s="148"/>
      <c r="ID36" s="147">
        <v>2.0</v>
      </c>
      <c r="IE36" s="148"/>
      <c r="IF36" s="148"/>
      <c r="IG36" s="89"/>
      <c r="IH36" s="74">
        <v>139.0</v>
      </c>
      <c r="II36" s="74">
        <v>33.9</v>
      </c>
      <c r="IJ36" s="74">
        <v>58.0</v>
      </c>
      <c r="IK36" s="74">
        <v>3.2</v>
      </c>
      <c r="IL36" s="74">
        <v>3.3</v>
      </c>
      <c r="IM36" s="74">
        <v>6.0</v>
      </c>
      <c r="IN36" s="74">
        <v>58.0</v>
      </c>
      <c r="IO36" s="74">
        <v>56.0</v>
      </c>
      <c r="IP36" s="74">
        <v>139.0</v>
      </c>
      <c r="IQ36" s="74">
        <v>34.3</v>
      </c>
      <c r="IR36" s="74">
        <v>126.0</v>
      </c>
      <c r="IS36" s="74">
        <v>6.5</v>
      </c>
      <c r="IT36" s="74">
        <v>7.3</v>
      </c>
      <c r="IU36" s="74">
        <v>12.0</v>
      </c>
      <c r="IV36" s="74">
        <v>58.0</v>
      </c>
      <c r="IW36" s="74">
        <v>56.0</v>
      </c>
      <c r="IX36" s="89"/>
      <c r="IY36" s="149">
        <v>138.5</v>
      </c>
      <c r="IZ36" s="149">
        <v>34.39</v>
      </c>
      <c r="JA36" s="149">
        <v>441.6</v>
      </c>
      <c r="JB36" s="149">
        <v>22.08</v>
      </c>
      <c r="JC36" s="149">
        <v>7.7</v>
      </c>
      <c r="JD36" s="149">
        <v>3.0</v>
      </c>
      <c r="JE36" s="149">
        <v>67.46</v>
      </c>
      <c r="JF36" s="149">
        <v>51.3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139.0</v>
      </c>
      <c r="JQ36" s="78">
        <v>32.9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43.0</v>
      </c>
      <c r="JW36" s="78">
        <v>43.0</v>
      </c>
      <c r="JX36" s="78">
        <v>139.0</v>
      </c>
      <c r="JY36" s="78">
        <v>34.5</v>
      </c>
      <c r="JZ36" s="78">
        <v>75.0</v>
      </c>
      <c r="KA36" s="78">
        <v>4.1</v>
      </c>
      <c r="KB36" s="78">
        <v>1.6</v>
      </c>
      <c r="KC36" s="78">
        <v>2.0</v>
      </c>
      <c r="KD36" s="78">
        <v>49.0</v>
      </c>
      <c r="KE36" s="78">
        <v>48.0</v>
      </c>
      <c r="KF36" s="89"/>
      <c r="KG36" s="79">
        <v>140.0</v>
      </c>
      <c r="KH36" s="238">
        <v>34.0</v>
      </c>
      <c r="KI36" s="238">
        <v>36.0</v>
      </c>
      <c r="KJ36" s="238">
        <v>2.1</v>
      </c>
      <c r="KK36" s="79"/>
      <c r="KL36" s="79">
        <v>1.0</v>
      </c>
      <c r="KM36" s="79">
        <v>52.0</v>
      </c>
      <c r="KN36" s="79">
        <v>52.0</v>
      </c>
      <c r="KO36" s="79">
        <v>140.0</v>
      </c>
      <c r="KP36" s="235">
        <v>34.0</v>
      </c>
      <c r="KQ36" s="235" t="s">
        <v>98</v>
      </c>
      <c r="KR36" s="235" t="s">
        <v>98</v>
      </c>
      <c r="KS36" s="79"/>
      <c r="KT36" s="79">
        <v>1.0</v>
      </c>
      <c r="KU36" s="79">
        <v>52.0</v>
      </c>
      <c r="KV36" s="79">
        <v>50.0</v>
      </c>
      <c r="KW36" s="89"/>
      <c r="KX36" s="81">
        <v>135.0</v>
      </c>
      <c r="KY36" s="81">
        <v>33.0</v>
      </c>
      <c r="KZ36" s="81">
        <v>84.0</v>
      </c>
      <c r="LA36" s="81">
        <v>4.1</v>
      </c>
      <c r="LB36" s="81">
        <v>0.0</v>
      </c>
      <c r="LC36" s="81">
        <v>3.0</v>
      </c>
      <c r="LD36" s="81">
        <v>54.0</v>
      </c>
      <c r="LE36" s="81">
        <v>54.0</v>
      </c>
      <c r="LF36" s="81">
        <v>135.0</v>
      </c>
      <c r="LG36" s="81">
        <v>33.0</v>
      </c>
      <c r="LH36" s="81">
        <v>167.0</v>
      </c>
      <c r="LI36" s="81">
        <v>8.2</v>
      </c>
      <c r="LJ36" s="81">
        <v>0.0</v>
      </c>
      <c r="LK36" s="81">
        <v>5.0</v>
      </c>
      <c r="LL36" s="81">
        <v>52.0</v>
      </c>
      <c r="LM36" s="81">
        <v>52.0</v>
      </c>
      <c r="LN36" s="89"/>
      <c r="LO36" s="82">
        <v>338.0</v>
      </c>
      <c r="LP36" s="82">
        <v>318.0</v>
      </c>
      <c r="LQ36" s="82">
        <v>171.0</v>
      </c>
      <c r="LR36" s="82">
        <v>66.0</v>
      </c>
      <c r="LS36" s="82">
        <v>320.0</v>
      </c>
      <c r="LT36" s="83">
        <v>49.0</v>
      </c>
      <c r="LU36" s="83">
        <v>5.1</v>
      </c>
      <c r="LV36" s="83">
        <v>138.0</v>
      </c>
      <c r="LW36" s="83">
        <v>92.0</v>
      </c>
      <c r="LX36" s="83">
        <v>56.0</v>
      </c>
      <c r="LY36" s="83">
        <v>54.0</v>
      </c>
      <c r="LZ36" s="83">
        <v>12.0</v>
      </c>
      <c r="MA36" s="121">
        <v>120.0</v>
      </c>
      <c r="MB36" s="83">
        <v>2.9</v>
      </c>
      <c r="MC36" s="83">
        <v>142.0</v>
      </c>
      <c r="MD36" s="83">
        <v>226.0</v>
      </c>
      <c r="ME36" s="83">
        <v>57.0</v>
      </c>
      <c r="MF36" s="83">
        <v>56.0</v>
      </c>
      <c r="MG36" s="83">
        <v>14.0</v>
      </c>
      <c r="MH36" s="83">
        <v>0.0</v>
      </c>
      <c r="MI36" s="83">
        <v>0.0</v>
      </c>
      <c r="MJ36" s="83">
        <v>119.0</v>
      </c>
      <c r="MK36" s="83">
        <v>0.0</v>
      </c>
      <c r="ML36" s="83">
        <v>44.0</v>
      </c>
      <c r="MM36" s="83">
        <v>43.0</v>
      </c>
      <c r="MN36" s="83">
        <v>5.0</v>
      </c>
      <c r="MO36" s="86"/>
      <c r="MP36" s="87"/>
      <c r="MQ36" s="87"/>
      <c r="MR36" s="87"/>
      <c r="MS36" s="87"/>
      <c r="MT36" s="83">
        <v>10.3</v>
      </c>
      <c r="MU36" s="83">
        <v>34.0</v>
      </c>
      <c r="MV36" s="83">
        <v>177.0</v>
      </c>
      <c r="MW36" s="83">
        <v>36.0</v>
      </c>
      <c r="MX36" s="83">
        <v>42.0</v>
      </c>
      <c r="MY36" s="88" t="s">
        <v>96</v>
      </c>
      <c r="MZ36" s="83">
        <v>2.0</v>
      </c>
      <c r="NA36" s="87"/>
      <c r="NB36" s="83">
        <v>17.1</v>
      </c>
      <c r="NC36" s="83">
        <v>6.3</v>
      </c>
      <c r="ND36" s="83">
        <v>304.0</v>
      </c>
      <c r="NE36" s="83">
        <v>35.0</v>
      </c>
      <c r="NF36" s="83">
        <v>44.0</v>
      </c>
      <c r="NG36" s="83">
        <v>44.0</v>
      </c>
      <c r="NH36" s="120">
        <v>7.0</v>
      </c>
      <c r="NI36" s="87"/>
      <c r="NJ36" s="290"/>
      <c r="NK36" s="83">
        <v>0.0</v>
      </c>
      <c r="NL36" s="83">
        <v>0.0</v>
      </c>
      <c r="NM36" s="83">
        <v>35.0</v>
      </c>
      <c r="NN36" s="83">
        <v>47.0</v>
      </c>
      <c r="NO36" s="83">
        <v>51.0</v>
      </c>
      <c r="NP36" s="83">
        <v>2.0</v>
      </c>
    </row>
    <row r="37" ht="14.25" customHeight="1">
      <c r="A37" s="103" t="s">
        <v>99</v>
      </c>
      <c r="B37" s="104"/>
      <c r="C37" s="51">
        <v>50.05</v>
      </c>
      <c r="D37" s="105">
        <v>340.0</v>
      </c>
      <c r="E37" s="106">
        <v>138.0</v>
      </c>
      <c r="F37" s="53">
        <v>58.0</v>
      </c>
      <c r="G37" s="53">
        <v>12.2</v>
      </c>
      <c r="H37" s="54"/>
      <c r="I37" s="53">
        <v>6.0</v>
      </c>
      <c r="J37" s="53">
        <v>52.0</v>
      </c>
      <c r="K37" s="53">
        <v>51.0</v>
      </c>
      <c r="L37" s="53">
        <v>138.0</v>
      </c>
      <c r="M37" s="53">
        <v>58.0</v>
      </c>
      <c r="N37" s="53">
        <v>14.0</v>
      </c>
      <c r="O37" s="54"/>
      <c r="P37" s="53">
        <v>6.0</v>
      </c>
      <c r="Q37" s="53">
        <v>57.0</v>
      </c>
      <c r="R37" s="53">
        <v>55.0</v>
      </c>
      <c r="S37" s="53">
        <v>342.4</v>
      </c>
      <c r="T37" s="53">
        <v>290.9</v>
      </c>
      <c r="U37" s="53">
        <v>175.3</v>
      </c>
      <c r="V37" s="54"/>
      <c r="W37" s="53">
        <v>338.6</v>
      </c>
      <c r="X37" s="53">
        <v>239.9</v>
      </c>
      <c r="Y37" s="53">
        <v>130.2</v>
      </c>
      <c r="Z37" s="54"/>
      <c r="AA37" s="53">
        <v>342.6</v>
      </c>
      <c r="AB37" s="53">
        <v>323.3</v>
      </c>
      <c r="AC37" s="53">
        <v>214.1</v>
      </c>
      <c r="AD37" s="54"/>
      <c r="AE37" s="53">
        <v>342.4</v>
      </c>
      <c r="AF37" s="53">
        <v>359.7</v>
      </c>
      <c r="AG37" s="53">
        <v>193.3</v>
      </c>
      <c r="AH37" s="54"/>
      <c r="AI37" s="53">
        <v>349.7</v>
      </c>
      <c r="AJ37" s="53">
        <v>362.9</v>
      </c>
      <c r="AK37" s="53">
        <v>230.4</v>
      </c>
      <c r="AL37" s="54"/>
      <c r="AM37" s="53">
        <v>340.7</v>
      </c>
      <c r="AN37" s="53">
        <v>388.0</v>
      </c>
      <c r="AO37" s="53">
        <v>218.6</v>
      </c>
      <c r="AP37" s="54"/>
      <c r="AQ37" s="53">
        <v>135.0</v>
      </c>
      <c r="AR37" s="54">
        <f t="shared" ref="AR37:AS37" si="70">F37</f>
        <v>58</v>
      </c>
      <c r="AS37" s="56">
        <f t="shared" si="70"/>
        <v>12.2</v>
      </c>
      <c r="AT37" s="54"/>
      <c r="AU37" s="53">
        <v>140.0</v>
      </c>
      <c r="AV37" s="54">
        <f t="shared" ref="AV37:AW37" si="71">M37</f>
        <v>58</v>
      </c>
      <c r="AW37" s="54">
        <f t="shared" si="71"/>
        <v>14</v>
      </c>
      <c r="AX37" s="54"/>
      <c r="AY37" s="53">
        <v>135.0</v>
      </c>
      <c r="AZ37" s="54"/>
      <c r="BA37" s="54"/>
      <c r="BB37" s="54"/>
      <c r="BC37" s="107"/>
      <c r="BD37" s="54"/>
      <c r="BE37" s="53">
        <v>0.0</v>
      </c>
      <c r="BF37" s="53">
        <v>0.0</v>
      </c>
      <c r="BG37" s="53">
        <v>0.0</v>
      </c>
      <c r="BH37" s="54"/>
      <c r="BI37" s="53">
        <v>22.0</v>
      </c>
      <c r="BJ37" s="53">
        <v>90.0</v>
      </c>
      <c r="BK37" s="53">
        <v>65.0</v>
      </c>
      <c r="BL37" s="107"/>
      <c r="BM37" s="287">
        <v>340.0</v>
      </c>
      <c r="BN37" s="287">
        <v>144.0</v>
      </c>
      <c r="BO37" s="287">
        <v>239.0</v>
      </c>
      <c r="BP37" s="287">
        <v>12.0</v>
      </c>
      <c r="BQ37" s="288"/>
      <c r="BR37" s="287">
        <v>6.0</v>
      </c>
      <c r="BS37" s="287">
        <v>58.0</v>
      </c>
      <c r="BT37" s="287">
        <v>61.0</v>
      </c>
      <c r="BU37" s="288">
        <f t="shared" si="69"/>
        <v>340</v>
      </c>
      <c r="BV37" s="287">
        <v>289.0</v>
      </c>
      <c r="BW37" s="287">
        <v>166.0</v>
      </c>
      <c r="BX37" s="287">
        <v>32.0</v>
      </c>
      <c r="BY37" s="287">
        <v>333.0</v>
      </c>
      <c r="BZ37" s="287">
        <v>208.0</v>
      </c>
      <c r="CA37" s="287">
        <v>170.0</v>
      </c>
      <c r="CB37" s="287">
        <v>22.0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337.0</v>
      </c>
      <c r="CH37" s="287">
        <v>444.0</v>
      </c>
      <c r="CI37" s="287">
        <v>242.0</v>
      </c>
      <c r="CJ37" s="287">
        <v>33.0</v>
      </c>
      <c r="CK37" s="287">
        <v>350.0</v>
      </c>
      <c r="CL37" s="287">
        <v>252.0</v>
      </c>
      <c r="CM37" s="287">
        <v>188.0</v>
      </c>
      <c r="CN37" s="287">
        <v>9.0</v>
      </c>
      <c r="CO37" s="287">
        <v>350.0</v>
      </c>
      <c r="CP37" s="287">
        <v>252.0</v>
      </c>
      <c r="CQ37" s="287">
        <v>138.0</v>
      </c>
      <c r="CR37" s="287">
        <v>9.0</v>
      </c>
      <c r="CS37" s="287">
        <v>336.0</v>
      </c>
      <c r="CT37" s="287">
        <v>271.0</v>
      </c>
      <c r="CU37" s="287">
        <v>147.0</v>
      </c>
      <c r="CV37" s="287">
        <v>7.0</v>
      </c>
      <c r="CW37" s="287">
        <v>335.0</v>
      </c>
      <c r="CX37" s="287">
        <v>183.0</v>
      </c>
      <c r="CY37" s="287">
        <v>72.0</v>
      </c>
      <c r="CZ37" s="287">
        <v>56.0</v>
      </c>
      <c r="DA37" s="287">
        <v>322.0</v>
      </c>
      <c r="DB37" s="287">
        <v>184.0</v>
      </c>
      <c r="DC37" s="287">
        <v>74.0</v>
      </c>
      <c r="DD37" s="287">
        <v>68.0</v>
      </c>
      <c r="DE37" s="288">
        <f t="shared" si="72"/>
        <v>144</v>
      </c>
      <c r="DF37" s="287">
        <v>35.0</v>
      </c>
      <c r="DG37" s="288">
        <f t="shared" ref="DG37:DH37" si="73">BO37</f>
        <v>239</v>
      </c>
      <c r="DH37" s="288">
        <f t="shared" si="73"/>
        <v>12</v>
      </c>
      <c r="DI37" s="288"/>
      <c r="DJ37" s="287">
        <v>7.0</v>
      </c>
      <c r="DK37" s="287">
        <v>60.0</v>
      </c>
      <c r="DL37" s="287">
        <v>53.0</v>
      </c>
      <c r="DM37" s="107"/>
      <c r="DN37" s="61">
        <v>335.0</v>
      </c>
      <c r="DO37" s="61">
        <v>138.0</v>
      </c>
      <c r="DP37" s="61">
        <v>44.89</v>
      </c>
      <c r="DQ37" s="61">
        <v>24.88</v>
      </c>
      <c r="DR37" s="61">
        <v>7.27</v>
      </c>
      <c r="DS37" s="61">
        <v>8.0</v>
      </c>
      <c r="DT37" s="61">
        <v>49.0</v>
      </c>
      <c r="DU37" s="61">
        <v>51.7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341.0</v>
      </c>
      <c r="EF37" s="226">
        <v>137.0</v>
      </c>
      <c r="EG37" s="226">
        <v>110.0</v>
      </c>
      <c r="EH37" s="226">
        <v>4.3</v>
      </c>
      <c r="EI37" s="64"/>
      <c r="EJ37" s="226">
        <v>9.0</v>
      </c>
      <c r="EK37" s="226">
        <v>48.0</v>
      </c>
      <c r="EL37" s="226">
        <v>51.0</v>
      </c>
      <c r="EM37" s="226">
        <v>137.0</v>
      </c>
      <c r="EN37" s="226">
        <v>103.0</v>
      </c>
      <c r="EO37" s="226">
        <v>4.5</v>
      </c>
      <c r="EP37" s="64"/>
      <c r="EQ37" s="226">
        <v>9.0</v>
      </c>
      <c r="ER37" s="226">
        <v>49.0</v>
      </c>
      <c r="ES37" s="226">
        <v>52.0</v>
      </c>
      <c r="ET37" s="226">
        <v>340.0</v>
      </c>
      <c r="EU37" s="226">
        <v>0.0</v>
      </c>
      <c r="EV37" s="226">
        <v>0.0</v>
      </c>
      <c r="EW37" s="226">
        <v>0.0</v>
      </c>
      <c r="EX37" s="226">
        <v>339.0</v>
      </c>
      <c r="EY37" s="226">
        <v>273.0</v>
      </c>
      <c r="EZ37" s="226">
        <v>158.4</v>
      </c>
      <c r="FA37" s="226">
        <v>3.9</v>
      </c>
      <c r="FB37" s="226">
        <v>339.0</v>
      </c>
      <c r="FC37" s="226">
        <v>273.0</v>
      </c>
      <c r="FD37" s="226">
        <v>158.5</v>
      </c>
      <c r="FE37" s="226">
        <v>2.9</v>
      </c>
      <c r="FF37" s="226">
        <v>340.0</v>
      </c>
      <c r="FG37" s="226">
        <v>0.0</v>
      </c>
      <c r="FH37" s="226">
        <v>0.0</v>
      </c>
      <c r="FI37" s="226">
        <v>0.0</v>
      </c>
      <c r="FJ37" s="226">
        <v>341.0</v>
      </c>
      <c r="FK37" s="226">
        <v>265.0</v>
      </c>
      <c r="FL37" s="226">
        <v>151.6</v>
      </c>
      <c r="FM37" s="64"/>
      <c r="FN37" s="226">
        <v>341.0</v>
      </c>
      <c r="FO37" s="226">
        <v>280.0</v>
      </c>
      <c r="FP37" s="226">
        <v>151.6</v>
      </c>
      <c r="FQ37" s="226">
        <v>12.4</v>
      </c>
      <c r="FR37" s="226">
        <v>137.0</v>
      </c>
      <c r="FS37" s="64"/>
      <c r="FT37" s="226">
        <v>12.9</v>
      </c>
      <c r="FU37" s="64"/>
      <c r="FV37" s="226">
        <v>137.0</v>
      </c>
      <c r="FW37" s="64"/>
      <c r="FX37" s="64"/>
      <c r="FY37" s="64"/>
      <c r="FZ37" s="107"/>
      <c r="GA37" s="65">
        <v>341.0</v>
      </c>
      <c r="GB37" s="66">
        <v>361.07</v>
      </c>
      <c r="GC37" s="66">
        <v>225.39</v>
      </c>
      <c r="GD37" s="66">
        <v>11.39</v>
      </c>
      <c r="GE37" s="66">
        <v>341.0</v>
      </c>
      <c r="GF37" s="66">
        <v>381.3</v>
      </c>
      <c r="GG37" s="66">
        <v>223.8</v>
      </c>
      <c r="GH37" s="66">
        <v>16.0</v>
      </c>
      <c r="GI37" s="66">
        <v>341.0</v>
      </c>
      <c r="GJ37" s="66">
        <v>263.19</v>
      </c>
      <c r="GK37" s="66">
        <v>-151.01</v>
      </c>
      <c r="GL37" s="66">
        <v>-16.84</v>
      </c>
      <c r="GM37" s="66">
        <v>341.0</v>
      </c>
      <c r="GN37" s="66">
        <v>241.35</v>
      </c>
      <c r="GO37" s="66">
        <v>-151.01</v>
      </c>
      <c r="GP37" s="66">
        <v>-25.38</v>
      </c>
      <c r="GQ37" s="66">
        <v>341.0</v>
      </c>
      <c r="GR37" s="66">
        <v>117.09</v>
      </c>
      <c r="GS37" s="66">
        <v>-74.8</v>
      </c>
      <c r="GT37" s="66">
        <v>7.62</v>
      </c>
      <c r="GU37" s="66">
        <v>341.0</v>
      </c>
      <c r="GV37" s="66">
        <v>128.54</v>
      </c>
      <c r="GW37" s="66">
        <v>-74.37</v>
      </c>
      <c r="GX37" s="66">
        <v>5.95</v>
      </c>
      <c r="GY37" s="107"/>
      <c r="GZ37" s="98" t="s">
        <v>91</v>
      </c>
      <c r="HA37" s="98" t="s">
        <v>92</v>
      </c>
      <c r="HB37" s="98">
        <v>149.0</v>
      </c>
      <c r="HC37" s="98">
        <v>7.45</v>
      </c>
      <c r="HD37" s="98">
        <v>2.98</v>
      </c>
      <c r="HE37" s="98">
        <v>8.0</v>
      </c>
      <c r="HF37" s="99">
        <v>62.0</v>
      </c>
      <c r="HG37" s="99">
        <v>58.0</v>
      </c>
      <c r="HH37" s="98" t="s">
        <v>91</v>
      </c>
      <c r="HI37" s="98" t="s">
        <v>92</v>
      </c>
      <c r="HJ37" s="98">
        <v>45.0</v>
      </c>
      <c r="HK37" s="98">
        <v>2.25</v>
      </c>
      <c r="HL37" s="98">
        <v>0.9</v>
      </c>
      <c r="HM37" s="98">
        <v>5.0</v>
      </c>
      <c r="HN37" s="99">
        <v>64.0</v>
      </c>
      <c r="HO37" s="99">
        <v>60.0</v>
      </c>
      <c r="HP37" s="98" t="s">
        <v>91</v>
      </c>
      <c r="HQ37" s="98" t="s">
        <v>92</v>
      </c>
      <c r="HR37" s="98">
        <v>199.0</v>
      </c>
      <c r="HS37" s="98">
        <v>9.95</v>
      </c>
      <c r="HT37" s="98">
        <v>4.975</v>
      </c>
      <c r="HU37" s="98">
        <v>7.0</v>
      </c>
      <c r="HV37" s="99">
        <v>60.0</v>
      </c>
      <c r="HW37" s="99">
        <v>60.0</v>
      </c>
      <c r="HX37" s="107"/>
      <c r="HY37" s="148"/>
      <c r="HZ37" s="148"/>
      <c r="IA37" s="148"/>
      <c r="IB37" s="148"/>
      <c r="IC37" s="148"/>
      <c r="ID37" s="147">
        <v>2.0</v>
      </c>
      <c r="IE37" s="148"/>
      <c r="IF37" s="148"/>
      <c r="IG37" s="107"/>
      <c r="IH37" s="122"/>
      <c r="II37" s="122"/>
      <c r="IJ37" s="122"/>
      <c r="IK37" s="122"/>
      <c r="IL37" s="122"/>
      <c r="IM37" s="74">
        <v>6.0</v>
      </c>
      <c r="IN37" s="74">
        <v>58.0</v>
      </c>
      <c r="IO37" s="74">
        <v>56.0</v>
      </c>
      <c r="IP37" s="122"/>
      <c r="IQ37" s="122"/>
      <c r="IR37" s="122"/>
      <c r="IS37" s="122"/>
      <c r="IT37" s="122"/>
      <c r="IU37" s="122"/>
      <c r="IV37" s="74">
        <v>58.0</v>
      </c>
      <c r="IW37" s="74">
        <v>56.0</v>
      </c>
      <c r="IX37" s="107"/>
      <c r="IY37" s="149">
        <v>138.19</v>
      </c>
      <c r="IZ37" s="149">
        <v>34.21</v>
      </c>
      <c r="JA37" s="149">
        <v>446.0</v>
      </c>
      <c r="JB37" s="149">
        <v>22.3</v>
      </c>
      <c r="JC37" s="149">
        <v>7.65</v>
      </c>
      <c r="JD37" s="149">
        <v>3.0</v>
      </c>
      <c r="JE37" s="149">
        <v>66.8</v>
      </c>
      <c r="JF37" s="149">
        <v>50.8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137.0</v>
      </c>
      <c r="JQ37" s="78">
        <v>32.4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42.0</v>
      </c>
      <c r="JW37" s="78">
        <v>42.0</v>
      </c>
      <c r="JX37" s="78">
        <v>137.0</v>
      </c>
      <c r="JY37" s="78">
        <v>34.2</v>
      </c>
      <c r="JZ37" s="78">
        <v>90.0</v>
      </c>
      <c r="KA37" s="78">
        <v>4.6</v>
      </c>
      <c r="KB37" s="78">
        <v>1.7</v>
      </c>
      <c r="KC37" s="78">
        <v>2.0</v>
      </c>
      <c r="KD37" s="78">
        <v>48.0</v>
      </c>
      <c r="KE37" s="78">
        <v>47.0</v>
      </c>
      <c r="KF37" s="107"/>
      <c r="KG37" s="79">
        <v>139.0</v>
      </c>
      <c r="KH37" s="238">
        <v>34.0</v>
      </c>
      <c r="KI37" s="238">
        <v>82.0</v>
      </c>
      <c r="KJ37" s="238">
        <v>4.5</v>
      </c>
      <c r="KK37" s="79"/>
      <c r="KL37" s="79">
        <v>1.0</v>
      </c>
      <c r="KM37" s="79">
        <v>52.0</v>
      </c>
      <c r="KN37" s="79">
        <v>52.0</v>
      </c>
      <c r="KO37" s="79">
        <v>139.0</v>
      </c>
      <c r="KP37" s="235">
        <v>34.0</v>
      </c>
      <c r="KQ37" s="235" t="s">
        <v>98</v>
      </c>
      <c r="KR37" s="235" t="s">
        <v>98</v>
      </c>
      <c r="KS37" s="79"/>
      <c r="KT37" s="79">
        <v>1.0</v>
      </c>
      <c r="KU37" s="79">
        <v>52.0</v>
      </c>
      <c r="KV37" s="79">
        <v>50.0</v>
      </c>
      <c r="KW37" s="107"/>
      <c r="KX37" s="81">
        <v>133.0</v>
      </c>
      <c r="KY37" s="81">
        <v>33.0</v>
      </c>
      <c r="KZ37" s="81">
        <v>145.0</v>
      </c>
      <c r="LA37" s="81">
        <v>7.1</v>
      </c>
      <c r="LB37" s="81">
        <v>0.0</v>
      </c>
      <c r="LC37" s="81">
        <v>3.0</v>
      </c>
      <c r="LD37" s="81">
        <v>54.0</v>
      </c>
      <c r="LE37" s="81">
        <v>54.0</v>
      </c>
      <c r="LF37" s="81">
        <v>133.0</v>
      </c>
      <c r="LG37" s="81">
        <v>33.0</v>
      </c>
      <c r="LH37" s="81">
        <v>59.0</v>
      </c>
      <c r="LI37" s="81">
        <v>2.9</v>
      </c>
      <c r="LJ37" s="81">
        <v>0.0</v>
      </c>
      <c r="LK37" s="81">
        <v>5.0</v>
      </c>
      <c r="LL37" s="81">
        <v>52.0</v>
      </c>
      <c r="LM37" s="81">
        <v>52.0</v>
      </c>
      <c r="LN37" s="107"/>
      <c r="LO37" s="82">
        <v>331.0</v>
      </c>
      <c r="LP37" s="82">
        <v>218.0</v>
      </c>
      <c r="LQ37" s="82">
        <v>166.0</v>
      </c>
      <c r="LR37" s="82">
        <v>68.0</v>
      </c>
      <c r="LS37" s="82">
        <v>320.0</v>
      </c>
      <c r="LT37" s="83">
        <v>45.0</v>
      </c>
      <c r="LU37" s="83">
        <v>3.1</v>
      </c>
      <c r="LV37" s="83">
        <v>139.0</v>
      </c>
      <c r="LW37" s="83">
        <v>185.0</v>
      </c>
      <c r="LX37" s="83">
        <v>56.0</v>
      </c>
      <c r="LY37" s="83">
        <v>54.0</v>
      </c>
      <c r="LZ37" s="83">
        <v>12.0</v>
      </c>
      <c r="MA37" s="83">
        <v>120.0</v>
      </c>
      <c r="MB37" s="83">
        <v>0.3</v>
      </c>
      <c r="MC37" s="83">
        <v>143.0</v>
      </c>
      <c r="MD37" s="83">
        <v>230.0</v>
      </c>
      <c r="ME37" s="83">
        <v>84.0</v>
      </c>
      <c r="MF37" s="83">
        <v>64.0</v>
      </c>
      <c r="MG37" s="83">
        <v>14.0</v>
      </c>
      <c r="MH37" s="83">
        <v>0.0</v>
      </c>
      <c r="MI37" s="83">
        <v>0.0</v>
      </c>
      <c r="MJ37" s="83">
        <v>119.0</v>
      </c>
      <c r="MK37" s="83">
        <v>0.0</v>
      </c>
      <c r="ML37" s="83">
        <v>44.0</v>
      </c>
      <c r="MM37" s="83">
        <v>43.0</v>
      </c>
      <c r="MN37" s="83">
        <v>5.0</v>
      </c>
      <c r="MO37" s="86"/>
      <c r="MP37" s="87"/>
      <c r="MQ37" s="87"/>
      <c r="MR37" s="87"/>
      <c r="MS37" s="87"/>
      <c r="MT37" s="83">
        <v>13.2</v>
      </c>
      <c r="MU37" s="83">
        <v>4.3</v>
      </c>
      <c r="MV37" s="83">
        <v>229.0</v>
      </c>
      <c r="MW37" s="83">
        <v>36.0</v>
      </c>
      <c r="MX37" s="83">
        <v>42.0</v>
      </c>
      <c r="MY37" s="88" t="s">
        <v>96</v>
      </c>
      <c r="MZ37" s="83">
        <v>2.0</v>
      </c>
      <c r="NA37" s="88"/>
      <c r="NB37" s="83">
        <v>17.0</v>
      </c>
      <c r="NC37" s="83">
        <v>6.1</v>
      </c>
      <c r="ND37" s="83">
        <v>309.0</v>
      </c>
      <c r="NE37" s="83">
        <v>35.0</v>
      </c>
      <c r="NF37" s="83">
        <v>44.0</v>
      </c>
      <c r="NG37" s="83">
        <v>44.0</v>
      </c>
      <c r="NH37" s="120">
        <v>7.0</v>
      </c>
      <c r="NI37" s="83"/>
      <c r="NJ37" s="290"/>
      <c r="NK37" s="83">
        <v>0.0</v>
      </c>
      <c r="NL37" s="83">
        <v>0.0</v>
      </c>
      <c r="NM37" s="83">
        <v>35.0</v>
      </c>
      <c r="NN37" s="83">
        <v>47.0</v>
      </c>
      <c r="NO37" s="83">
        <v>51.0</v>
      </c>
      <c r="NP37" s="83">
        <v>2.0</v>
      </c>
    </row>
    <row r="38" ht="14.25" customHeight="1">
      <c r="C38" s="108"/>
      <c r="D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LT38" s="290"/>
      <c r="LU38" s="290"/>
      <c r="LV38" s="290"/>
      <c r="LW38" s="290"/>
      <c r="LX38" s="290"/>
      <c r="LY38" s="290"/>
      <c r="LZ38" s="290"/>
      <c r="MA38" s="290"/>
      <c r="MB38" s="290"/>
      <c r="MC38" s="290"/>
      <c r="MD38" s="290"/>
      <c r="ME38" s="290"/>
      <c r="MF38" s="290"/>
      <c r="MG38" s="290"/>
      <c r="MO38" s="31"/>
      <c r="MT38" s="290"/>
      <c r="MU38" s="290"/>
      <c r="MV38" s="290"/>
      <c r="MW38" s="290"/>
      <c r="MX38" s="290"/>
      <c r="MY38" s="290"/>
      <c r="MZ38" s="290"/>
    </row>
    <row r="39" ht="14.25" customHeight="1">
      <c r="B39" s="109" t="s">
        <v>100</v>
      </c>
      <c r="C39" s="110">
        <f t="shared" ref="C39:T39" si="74">MIN(C14:C37)</f>
        <v>49.45</v>
      </c>
      <c r="D39" s="111">
        <f t="shared" si="74"/>
        <v>332</v>
      </c>
      <c r="E39" s="110">
        <f t="shared" si="74"/>
        <v>132</v>
      </c>
      <c r="F39" s="110">
        <f t="shared" si="74"/>
        <v>29</v>
      </c>
      <c r="G39" s="110">
        <f t="shared" si="74"/>
        <v>5.79</v>
      </c>
      <c r="H39" s="110">
        <f t="shared" si="74"/>
        <v>0</v>
      </c>
      <c r="I39" s="110">
        <f t="shared" si="74"/>
        <v>6</v>
      </c>
      <c r="J39" s="110">
        <f t="shared" si="74"/>
        <v>48</v>
      </c>
      <c r="K39" s="110">
        <f t="shared" si="74"/>
        <v>47</v>
      </c>
      <c r="L39" s="110">
        <f t="shared" si="74"/>
        <v>135</v>
      </c>
      <c r="M39" s="110">
        <f t="shared" si="74"/>
        <v>44</v>
      </c>
      <c r="N39" s="110">
        <f t="shared" si="74"/>
        <v>9.4</v>
      </c>
      <c r="O39" s="110">
        <f t="shared" si="74"/>
        <v>0</v>
      </c>
      <c r="P39" s="110">
        <f t="shared" si="74"/>
        <v>6</v>
      </c>
      <c r="Q39" s="110">
        <f t="shared" si="74"/>
        <v>54</v>
      </c>
      <c r="R39" s="110">
        <f t="shared" si="74"/>
        <v>51</v>
      </c>
      <c r="S39" s="110">
        <f t="shared" si="74"/>
        <v>336.7</v>
      </c>
      <c r="T39" s="110">
        <f t="shared" si="74"/>
        <v>262.4</v>
      </c>
      <c r="U39" s="110"/>
      <c r="V39" s="110">
        <f t="shared" ref="V39:X39" si="75">MIN(V14:V37)</f>
        <v>0</v>
      </c>
      <c r="W39" s="110">
        <f t="shared" si="75"/>
        <v>332.7</v>
      </c>
      <c r="X39" s="110">
        <f t="shared" si="75"/>
        <v>200.2</v>
      </c>
      <c r="Y39" s="110"/>
      <c r="Z39" s="110">
        <f t="shared" ref="Z39:AB39" si="76">MIN(Z14:Z37)</f>
        <v>0</v>
      </c>
      <c r="AA39" s="110">
        <f t="shared" si="76"/>
        <v>336.5</v>
      </c>
      <c r="AB39" s="110">
        <f t="shared" si="76"/>
        <v>214.7</v>
      </c>
      <c r="AC39" s="110"/>
      <c r="AD39" s="110">
        <f t="shared" ref="AD39:AF39" si="77">MIN(AD14:AD37)</f>
        <v>0</v>
      </c>
      <c r="AE39" s="110">
        <f t="shared" si="77"/>
        <v>336.5</v>
      </c>
      <c r="AF39" s="110">
        <f t="shared" si="77"/>
        <v>324.8</v>
      </c>
      <c r="AG39" s="110"/>
      <c r="AH39" s="110">
        <f t="shared" ref="AH39:AJ39" si="78">MIN(AH14:AH37)</f>
        <v>0</v>
      </c>
      <c r="AI39" s="110">
        <f t="shared" si="78"/>
        <v>339.3</v>
      </c>
      <c r="AJ39" s="110">
        <f t="shared" si="78"/>
        <v>362.9</v>
      </c>
      <c r="AK39" s="110"/>
      <c r="AL39" s="110">
        <f t="shared" ref="AL39:AN39" si="79">MIN(AL14:AL37)</f>
        <v>0</v>
      </c>
      <c r="AM39" s="110">
        <f t="shared" si="79"/>
        <v>334.8</v>
      </c>
      <c r="AN39" s="110">
        <f t="shared" si="79"/>
        <v>388</v>
      </c>
      <c r="AO39" s="110"/>
      <c r="AP39" s="110">
        <f t="shared" ref="AP39:AR39" si="80">MIN(AP14:AP37)</f>
        <v>0</v>
      </c>
      <c r="AQ39" s="189">
        <f t="shared" si="80"/>
        <v>132</v>
      </c>
      <c r="AR39" s="110">
        <f t="shared" si="80"/>
        <v>29</v>
      </c>
      <c r="AS39" s="110"/>
      <c r="AT39" s="110">
        <f t="shared" ref="AT39:AV39" si="81">MIN(AT14:AT37)</f>
        <v>0</v>
      </c>
      <c r="AU39" s="110">
        <f t="shared" si="81"/>
        <v>135</v>
      </c>
      <c r="AV39" s="110">
        <f t="shared" si="81"/>
        <v>44</v>
      </c>
      <c r="AW39" s="110"/>
      <c r="AX39" s="110">
        <f t="shared" ref="AX39:AY39" si="82">MIN(AX14:AX37)</f>
        <v>0</v>
      </c>
      <c r="AY39" s="189">
        <f t="shared" si="82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3">MIN(BJ14:BJ37)</f>
        <v>85</v>
      </c>
      <c r="BK39" s="110">
        <f t="shared" si="83"/>
        <v>56</v>
      </c>
      <c r="BL39" s="112">
        <f t="shared" si="83"/>
        <v>0</v>
      </c>
      <c r="BM39" s="110">
        <f t="shared" si="83"/>
        <v>334</v>
      </c>
      <c r="BN39" s="110">
        <f t="shared" si="83"/>
        <v>141</v>
      </c>
      <c r="BO39" s="110">
        <f t="shared" si="83"/>
        <v>136</v>
      </c>
      <c r="BP39" s="110">
        <f t="shared" si="83"/>
        <v>6.8</v>
      </c>
      <c r="BQ39" s="110">
        <f t="shared" si="83"/>
        <v>0</v>
      </c>
      <c r="BR39" s="110">
        <f t="shared" si="83"/>
        <v>6</v>
      </c>
      <c r="BS39" s="110">
        <f t="shared" si="83"/>
        <v>56</v>
      </c>
      <c r="BT39" s="110">
        <f t="shared" si="83"/>
        <v>50</v>
      </c>
      <c r="BU39" s="110">
        <f t="shared" si="83"/>
        <v>334</v>
      </c>
      <c r="BV39" s="110">
        <f t="shared" si="83"/>
        <v>254</v>
      </c>
      <c r="BW39" s="110"/>
      <c r="BX39" s="110">
        <f t="shared" ref="BX39:BZ39" si="84">MIN(BX14:BX37)</f>
        <v>17</v>
      </c>
      <c r="BY39" s="110">
        <f t="shared" si="84"/>
        <v>328</v>
      </c>
      <c r="BZ39" s="110">
        <f t="shared" si="84"/>
        <v>165</v>
      </c>
      <c r="CA39" s="110"/>
      <c r="CB39" s="110">
        <f t="shared" ref="CB39:CD39" si="85">MIN(CB14:CB37)</f>
        <v>16</v>
      </c>
      <c r="CC39" s="110">
        <f t="shared" si="85"/>
        <v>0</v>
      </c>
      <c r="CD39" s="110">
        <f t="shared" si="85"/>
        <v>0</v>
      </c>
      <c r="CE39" s="110"/>
      <c r="CF39" s="110">
        <f t="shared" ref="CF39:CH39" si="86">MIN(CF14:CF37)</f>
        <v>0</v>
      </c>
      <c r="CG39" s="110">
        <f t="shared" si="86"/>
        <v>327</v>
      </c>
      <c r="CH39" s="110">
        <f t="shared" si="86"/>
        <v>278</v>
      </c>
      <c r="CI39" s="110"/>
      <c r="CJ39" s="110">
        <f t="shared" ref="CJ39:CL39" si="87">MIN(CJ14:CJ37)</f>
        <v>3</v>
      </c>
      <c r="CK39" s="110">
        <f t="shared" si="87"/>
        <v>337</v>
      </c>
      <c r="CL39" s="110">
        <f t="shared" si="87"/>
        <v>110</v>
      </c>
      <c r="CM39" s="110"/>
      <c r="CN39" s="110">
        <f t="shared" ref="CN39:CP39" si="88">MIN(CN14:CN37)</f>
        <v>2</v>
      </c>
      <c r="CO39" s="110">
        <f t="shared" si="88"/>
        <v>324</v>
      </c>
      <c r="CP39" s="110">
        <f t="shared" si="88"/>
        <v>198</v>
      </c>
      <c r="CQ39" s="110"/>
      <c r="CR39" s="110">
        <f t="shared" ref="CR39:CT39" si="89">MIN(CR14:CR37)</f>
        <v>2</v>
      </c>
      <c r="CS39" s="110">
        <f t="shared" si="89"/>
        <v>327</v>
      </c>
      <c r="CT39" s="110">
        <f t="shared" si="89"/>
        <v>218</v>
      </c>
      <c r="CU39" s="110"/>
      <c r="CV39" s="110">
        <f t="shared" ref="CV39:CX39" si="90">MIN(CV14:CV37)</f>
        <v>7</v>
      </c>
      <c r="CW39" s="110">
        <f t="shared" si="90"/>
        <v>330</v>
      </c>
      <c r="CX39" s="110">
        <f t="shared" si="90"/>
        <v>183</v>
      </c>
      <c r="CY39" s="110"/>
      <c r="CZ39" s="110">
        <f t="shared" ref="CZ39:DB39" si="91">MIN(CZ14:CZ37)</f>
        <v>56</v>
      </c>
      <c r="DA39" s="110">
        <f t="shared" si="91"/>
        <v>318</v>
      </c>
      <c r="DB39" s="110">
        <f t="shared" si="91"/>
        <v>184</v>
      </c>
      <c r="DC39" s="110"/>
      <c r="DD39" s="110">
        <f t="shared" ref="DD39:DE39" si="92">MIN(DD14:DD37)</f>
        <v>47</v>
      </c>
      <c r="DE39" s="110">
        <f t="shared" si="92"/>
        <v>141</v>
      </c>
      <c r="DF39" s="110"/>
      <c r="DG39" s="110">
        <f t="shared" ref="DG39:DH39" si="93">MIN(DG14:DG37)</f>
        <v>136</v>
      </c>
      <c r="DH39" s="110">
        <f t="shared" si="93"/>
        <v>6.8</v>
      </c>
      <c r="DI39" s="110"/>
      <c r="DJ39" s="110">
        <f t="shared" ref="DJ39:DW39" si="94">MIN(DJ14:DJ37)</f>
        <v>7</v>
      </c>
      <c r="DK39" s="110">
        <f t="shared" si="94"/>
        <v>58</v>
      </c>
      <c r="DL39" s="110">
        <f t="shared" si="94"/>
        <v>51</v>
      </c>
      <c r="DM39" s="112">
        <f t="shared" si="94"/>
        <v>0</v>
      </c>
      <c r="DN39" s="110">
        <f t="shared" si="94"/>
        <v>331</v>
      </c>
      <c r="DO39" s="110">
        <f t="shared" si="94"/>
        <v>137</v>
      </c>
      <c r="DP39" s="110">
        <f t="shared" si="94"/>
        <v>15.66</v>
      </c>
      <c r="DQ39" s="110">
        <f t="shared" si="94"/>
        <v>8.86</v>
      </c>
      <c r="DR39" s="110">
        <f t="shared" si="94"/>
        <v>0.48</v>
      </c>
      <c r="DS39" s="110">
        <f t="shared" si="94"/>
        <v>8</v>
      </c>
      <c r="DT39" s="110">
        <f t="shared" si="94"/>
        <v>40</v>
      </c>
      <c r="DU39" s="110">
        <f t="shared" si="94"/>
        <v>43.8</v>
      </c>
      <c r="DV39" s="110">
        <f t="shared" si="94"/>
        <v>0</v>
      </c>
      <c r="DW39" s="110">
        <f t="shared" si="94"/>
        <v>0</v>
      </c>
      <c r="DX39" s="110"/>
      <c r="DY39" s="110">
        <f t="shared" ref="DY39:EA39" si="95">MIN(DY14:DY37)</f>
        <v>0</v>
      </c>
      <c r="DZ39" s="110">
        <f t="shared" si="95"/>
        <v>0</v>
      </c>
      <c r="EA39" s="110">
        <f t="shared" si="95"/>
        <v>0</v>
      </c>
      <c r="EB39" s="110"/>
      <c r="EC39" s="110">
        <f t="shared" ref="EC39:EU39" si="96">MIN(EC14:EC37)</f>
        <v>0</v>
      </c>
      <c r="ED39" s="112">
        <f t="shared" si="96"/>
        <v>0</v>
      </c>
      <c r="EE39" s="110">
        <f t="shared" si="96"/>
        <v>336</v>
      </c>
      <c r="EF39" s="110">
        <f t="shared" si="96"/>
        <v>135</v>
      </c>
      <c r="EG39" s="110">
        <f t="shared" si="96"/>
        <v>58</v>
      </c>
      <c r="EH39" s="110">
        <f t="shared" si="96"/>
        <v>2.4</v>
      </c>
      <c r="EI39" s="110">
        <f t="shared" si="96"/>
        <v>0</v>
      </c>
      <c r="EJ39" s="110">
        <f t="shared" si="96"/>
        <v>9</v>
      </c>
      <c r="EK39" s="110">
        <f t="shared" si="96"/>
        <v>44</v>
      </c>
      <c r="EL39" s="110">
        <f t="shared" si="96"/>
        <v>47</v>
      </c>
      <c r="EM39" s="110">
        <f t="shared" si="96"/>
        <v>135</v>
      </c>
      <c r="EN39" s="110">
        <f t="shared" si="96"/>
        <v>58</v>
      </c>
      <c r="EO39" s="110">
        <f t="shared" si="96"/>
        <v>2.5</v>
      </c>
      <c r="EP39" s="110">
        <f t="shared" si="96"/>
        <v>0</v>
      </c>
      <c r="EQ39" s="110">
        <f t="shared" si="96"/>
        <v>9</v>
      </c>
      <c r="ER39" s="110">
        <f t="shared" si="96"/>
        <v>45</v>
      </c>
      <c r="ES39" s="110">
        <f t="shared" si="96"/>
        <v>47</v>
      </c>
      <c r="ET39" s="110">
        <f t="shared" si="96"/>
        <v>335</v>
      </c>
      <c r="EU39" s="110">
        <f t="shared" si="96"/>
        <v>0</v>
      </c>
      <c r="EV39" s="110"/>
      <c r="EW39" s="110">
        <f t="shared" ref="EW39:EY39" si="97">MIN(EW14:EW37)</f>
        <v>0</v>
      </c>
      <c r="EX39" s="110">
        <f t="shared" si="97"/>
        <v>333</v>
      </c>
      <c r="EY39" s="110">
        <f t="shared" si="97"/>
        <v>227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8">MIN(FI14:FI37)</f>
        <v>0</v>
      </c>
      <c r="FJ39" s="110">
        <f t="shared" si="98"/>
        <v>334</v>
      </c>
      <c r="FK39" s="110">
        <f t="shared" si="98"/>
        <v>255</v>
      </c>
      <c r="FL39" s="110"/>
      <c r="FM39" s="110">
        <f t="shared" ref="FM39:FN39" si="99">MIN(FM14:FM37)</f>
        <v>0</v>
      </c>
      <c r="FN39" s="110">
        <f t="shared" si="99"/>
        <v>336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0">MIN(FY14:FY37)</f>
        <v>0</v>
      </c>
      <c r="FZ39" s="112">
        <f t="shared" si="100"/>
        <v>0</v>
      </c>
      <c r="GA39" s="110">
        <f t="shared" si="100"/>
        <v>335</v>
      </c>
      <c r="GB39" s="110">
        <f t="shared" si="100"/>
        <v>49.99</v>
      </c>
      <c r="GC39" s="110"/>
      <c r="GD39" s="110">
        <f t="shared" ref="GD39:GF39" si="101">MIN(GD14:GD37)</f>
        <v>0</v>
      </c>
      <c r="GE39" s="110">
        <f t="shared" si="101"/>
        <v>335</v>
      </c>
      <c r="GF39" s="110">
        <f t="shared" si="101"/>
        <v>381.3</v>
      </c>
      <c r="GG39" s="110"/>
      <c r="GH39" s="110">
        <f t="shared" ref="GH39:GJ39" si="102">MIN(GH14:GH37)</f>
        <v>4.27</v>
      </c>
      <c r="GI39" s="110">
        <f t="shared" si="102"/>
        <v>335</v>
      </c>
      <c r="GJ39" s="110">
        <f t="shared" si="102"/>
        <v>256.88</v>
      </c>
      <c r="GK39" s="110"/>
      <c r="GL39" s="110">
        <f t="shared" ref="GL39:GN39" si="103">MIN(GL14:GL37)</f>
        <v>-31.24</v>
      </c>
      <c r="GM39" s="110">
        <f t="shared" si="103"/>
        <v>335</v>
      </c>
      <c r="GN39" s="110">
        <f t="shared" si="103"/>
        <v>236.08</v>
      </c>
      <c r="GO39" s="110"/>
      <c r="GP39" s="110">
        <f t="shared" ref="GP39:GR39" si="104">MIN(GP14:GP37)</f>
        <v>-38.78</v>
      </c>
      <c r="GQ39" s="110">
        <f t="shared" si="104"/>
        <v>335</v>
      </c>
      <c r="GR39" s="110">
        <f t="shared" si="104"/>
        <v>117.09</v>
      </c>
      <c r="GS39" s="110"/>
      <c r="GT39" s="110">
        <f t="shared" ref="GT39:GV39" si="105">MIN(GT14:GT37)</f>
        <v>-3.1</v>
      </c>
      <c r="GU39" s="110">
        <f t="shared" si="105"/>
        <v>335</v>
      </c>
      <c r="GV39" s="110">
        <f t="shared" si="105"/>
        <v>0</v>
      </c>
      <c r="GW39" s="110"/>
      <c r="GX39" s="110">
        <f t="shared" ref="GX39:HC39" si="106">MIN(GX14:GX37)</f>
        <v>-4.94</v>
      </c>
      <c r="GY39" s="112">
        <f t="shared" si="106"/>
        <v>0</v>
      </c>
      <c r="GZ39" s="110">
        <f t="shared" si="106"/>
        <v>0</v>
      </c>
      <c r="HA39" s="110">
        <f t="shared" si="106"/>
        <v>0</v>
      </c>
      <c r="HB39" s="110">
        <f t="shared" si="106"/>
        <v>27</v>
      </c>
      <c r="HC39" s="110">
        <f t="shared" si="106"/>
        <v>1.35</v>
      </c>
      <c r="HD39" s="110"/>
      <c r="HE39" s="110">
        <f t="shared" ref="HE39:HK39" si="107">MIN(HE14:HE37)</f>
        <v>8</v>
      </c>
      <c r="HF39" s="110">
        <f t="shared" si="107"/>
        <v>52</v>
      </c>
      <c r="HG39" s="110">
        <f t="shared" si="107"/>
        <v>48</v>
      </c>
      <c r="HH39" s="110">
        <f t="shared" si="107"/>
        <v>0</v>
      </c>
      <c r="HI39" s="110">
        <f t="shared" si="107"/>
        <v>0</v>
      </c>
      <c r="HJ39" s="110">
        <f t="shared" si="107"/>
        <v>29</v>
      </c>
      <c r="HK39" s="110">
        <f t="shared" si="107"/>
        <v>1.45</v>
      </c>
      <c r="HL39" s="110"/>
      <c r="HM39" s="110">
        <f t="shared" ref="HM39:HS39" si="108">MIN(HM14:HM37)</f>
        <v>5</v>
      </c>
      <c r="HN39" s="110">
        <f t="shared" si="108"/>
        <v>55</v>
      </c>
      <c r="HO39" s="110">
        <f t="shared" si="108"/>
        <v>54</v>
      </c>
      <c r="HP39" s="110">
        <f t="shared" si="108"/>
        <v>0</v>
      </c>
      <c r="HQ39" s="110">
        <f t="shared" si="108"/>
        <v>0</v>
      </c>
      <c r="HR39" s="110">
        <f t="shared" si="108"/>
        <v>28</v>
      </c>
      <c r="HS39" s="110">
        <f t="shared" si="108"/>
        <v>0.8</v>
      </c>
      <c r="HT39" s="110"/>
      <c r="HU39" s="110">
        <f t="shared" ref="HU39:IB39" si="109">MIN(HU14:HU37)</f>
        <v>7</v>
      </c>
      <c r="HV39" s="110">
        <f t="shared" si="109"/>
        <v>51</v>
      </c>
      <c r="HW39" s="110">
        <f t="shared" si="109"/>
        <v>51</v>
      </c>
      <c r="HX39" s="112">
        <f t="shared" si="109"/>
        <v>0</v>
      </c>
      <c r="HY39" s="110">
        <f t="shared" si="109"/>
        <v>134</v>
      </c>
      <c r="HZ39" s="110">
        <f t="shared" si="109"/>
        <v>33</v>
      </c>
      <c r="IA39" s="110">
        <f t="shared" si="109"/>
        <v>80</v>
      </c>
      <c r="IB39" s="110">
        <f t="shared" si="109"/>
        <v>4</v>
      </c>
      <c r="IC39" s="110"/>
      <c r="ID39" s="110">
        <f t="shared" ref="ID39:IK39" si="110">MIN(ID14:ID37)</f>
        <v>2</v>
      </c>
      <c r="IE39" s="110">
        <f t="shared" si="110"/>
        <v>58</v>
      </c>
      <c r="IF39" s="110">
        <f t="shared" si="110"/>
        <v>40</v>
      </c>
      <c r="IG39" s="112">
        <f t="shared" si="110"/>
        <v>0</v>
      </c>
      <c r="IH39" s="110">
        <f t="shared" si="110"/>
        <v>135</v>
      </c>
      <c r="II39" s="110">
        <f t="shared" si="110"/>
        <v>32.9</v>
      </c>
      <c r="IJ39" s="110">
        <f t="shared" si="110"/>
        <v>13</v>
      </c>
      <c r="IK39" s="110">
        <f t="shared" si="110"/>
        <v>0.6</v>
      </c>
      <c r="IL39" s="110"/>
      <c r="IM39" s="110">
        <f t="shared" ref="IM39:IS39" si="111">MIN(IM14:IM37)</f>
        <v>6</v>
      </c>
      <c r="IN39" s="110">
        <f t="shared" si="111"/>
        <v>48</v>
      </c>
      <c r="IO39" s="110">
        <f t="shared" si="111"/>
        <v>47</v>
      </c>
      <c r="IP39" s="110">
        <f t="shared" si="111"/>
        <v>135</v>
      </c>
      <c r="IQ39" s="110">
        <f t="shared" si="111"/>
        <v>33</v>
      </c>
      <c r="IR39" s="110">
        <f t="shared" si="111"/>
        <v>4</v>
      </c>
      <c r="IS39" s="110">
        <f t="shared" si="111"/>
        <v>0.2</v>
      </c>
      <c r="IT39" s="110"/>
      <c r="IU39" s="110">
        <f t="shared" ref="IU39:JB39" si="112">MIN(IU14:IU37)</f>
        <v>12</v>
      </c>
      <c r="IV39" s="110">
        <f t="shared" si="112"/>
        <v>50</v>
      </c>
      <c r="IW39" s="110">
        <f t="shared" si="112"/>
        <v>50</v>
      </c>
      <c r="IX39" s="112">
        <f t="shared" si="112"/>
        <v>0</v>
      </c>
      <c r="IY39" s="110">
        <f t="shared" si="112"/>
        <v>136.45</v>
      </c>
      <c r="IZ39" s="110">
        <f t="shared" si="112"/>
        <v>33.89</v>
      </c>
      <c r="JA39" s="110">
        <f t="shared" si="112"/>
        <v>205.2</v>
      </c>
      <c r="JB39" s="110">
        <f t="shared" si="112"/>
        <v>10.26</v>
      </c>
      <c r="JC39" s="110"/>
      <c r="JD39" s="110">
        <f t="shared" ref="JD39:JJ39" si="113">MIN(JD14:JD37)</f>
        <v>3</v>
      </c>
      <c r="JE39" s="110">
        <f t="shared" si="113"/>
        <v>57.56</v>
      </c>
      <c r="JF39" s="110">
        <f t="shared" si="113"/>
        <v>40.63</v>
      </c>
      <c r="JG39" s="110">
        <f t="shared" si="113"/>
        <v>0</v>
      </c>
      <c r="JH39" s="110">
        <f t="shared" si="113"/>
        <v>0</v>
      </c>
      <c r="JI39" s="110">
        <f t="shared" si="113"/>
        <v>0</v>
      </c>
      <c r="JJ39" s="110">
        <f t="shared" si="113"/>
        <v>0</v>
      </c>
      <c r="JK39" s="110"/>
      <c r="JL39" s="110">
        <f t="shared" ref="JL39:JS39" si="114">MIN(JL14:JL37)</f>
        <v>0</v>
      </c>
      <c r="JM39" s="110">
        <f t="shared" si="114"/>
        <v>0</v>
      </c>
      <c r="JN39" s="110">
        <f t="shared" si="114"/>
        <v>0</v>
      </c>
      <c r="JO39" s="112">
        <f t="shared" si="114"/>
        <v>0</v>
      </c>
      <c r="JP39" s="110">
        <f t="shared" si="114"/>
        <v>134</v>
      </c>
      <c r="JQ39" s="110">
        <f t="shared" si="114"/>
        <v>31.9</v>
      </c>
      <c r="JR39" s="110">
        <f t="shared" si="114"/>
        <v>0</v>
      </c>
      <c r="JS39" s="110">
        <f t="shared" si="114"/>
        <v>0</v>
      </c>
      <c r="JT39" s="110"/>
      <c r="JU39" s="110">
        <f t="shared" ref="JU39:KA39" si="115">MIN(JU14:JU37)</f>
        <v>2</v>
      </c>
      <c r="JV39" s="110">
        <f t="shared" si="115"/>
        <v>34</v>
      </c>
      <c r="JW39" s="110">
        <f t="shared" si="115"/>
        <v>34</v>
      </c>
      <c r="JX39" s="110">
        <f t="shared" si="115"/>
        <v>134</v>
      </c>
      <c r="JY39" s="110">
        <f t="shared" si="115"/>
        <v>33.3</v>
      </c>
      <c r="JZ39" s="110">
        <f t="shared" si="115"/>
        <v>21</v>
      </c>
      <c r="KA39" s="110">
        <f t="shared" si="115"/>
        <v>1</v>
      </c>
      <c r="KB39" s="110"/>
      <c r="KC39" s="110">
        <f t="shared" ref="KC39:KJ39" si="116">MIN(KC14:KC37)</f>
        <v>2</v>
      </c>
      <c r="KD39" s="110">
        <f t="shared" si="116"/>
        <v>40</v>
      </c>
      <c r="KE39" s="110">
        <f t="shared" si="116"/>
        <v>40</v>
      </c>
      <c r="KF39" s="112">
        <f t="shared" si="116"/>
        <v>0</v>
      </c>
      <c r="KG39" s="110">
        <f t="shared" si="116"/>
        <v>134</v>
      </c>
      <c r="KH39" s="110">
        <f t="shared" si="116"/>
        <v>33</v>
      </c>
      <c r="KI39" s="110">
        <f t="shared" si="116"/>
        <v>10</v>
      </c>
      <c r="KJ39" s="110">
        <f t="shared" si="116"/>
        <v>0.5</v>
      </c>
      <c r="KK39" s="110"/>
      <c r="KL39" s="110">
        <f t="shared" ref="KL39:KR39" si="117">MIN(KL14:KL37)</f>
        <v>1</v>
      </c>
      <c r="KM39" s="110">
        <f t="shared" si="117"/>
        <v>46</v>
      </c>
      <c r="KN39" s="110">
        <f t="shared" si="117"/>
        <v>46</v>
      </c>
      <c r="KO39" s="110">
        <f t="shared" si="117"/>
        <v>134</v>
      </c>
      <c r="KP39" s="110">
        <f t="shared" si="117"/>
        <v>33</v>
      </c>
      <c r="KQ39" s="110">
        <f t="shared" si="117"/>
        <v>3</v>
      </c>
      <c r="KR39" s="110">
        <f t="shared" si="117"/>
        <v>0.2</v>
      </c>
      <c r="KS39" s="110"/>
      <c r="KT39" s="110">
        <f t="shared" ref="KT39:LA39" si="118">MIN(KT14:KT37)</f>
        <v>1</v>
      </c>
      <c r="KU39" s="110">
        <f t="shared" si="118"/>
        <v>46</v>
      </c>
      <c r="KV39" s="110">
        <f t="shared" si="118"/>
        <v>44</v>
      </c>
      <c r="KW39" s="112">
        <f t="shared" si="118"/>
        <v>0</v>
      </c>
      <c r="KX39" s="110">
        <f t="shared" si="118"/>
        <v>126</v>
      </c>
      <c r="KY39" s="110">
        <f t="shared" si="118"/>
        <v>32</v>
      </c>
      <c r="KZ39" s="110">
        <f t="shared" si="118"/>
        <v>63</v>
      </c>
      <c r="LA39" s="110">
        <f t="shared" si="118"/>
        <v>3.1</v>
      </c>
      <c r="LB39" s="110"/>
      <c r="LC39" s="110">
        <f t="shared" ref="LC39:LI39" si="119">MIN(LC14:LC37)</f>
        <v>3</v>
      </c>
      <c r="LD39" s="110">
        <f t="shared" si="119"/>
        <v>48</v>
      </c>
      <c r="LE39" s="110">
        <f t="shared" si="119"/>
        <v>48</v>
      </c>
      <c r="LF39" s="110">
        <f t="shared" si="119"/>
        <v>126</v>
      </c>
      <c r="LG39" s="110">
        <f t="shared" si="119"/>
        <v>32</v>
      </c>
      <c r="LH39" s="110">
        <f t="shared" si="119"/>
        <v>59</v>
      </c>
      <c r="LI39" s="110">
        <f t="shared" si="119"/>
        <v>2.9</v>
      </c>
      <c r="LJ39" s="110"/>
      <c r="LK39" s="110">
        <f t="shared" ref="LK39:LO39" si="120">MIN(LK14:LK37)</f>
        <v>5</v>
      </c>
      <c r="LL39" s="110">
        <f t="shared" si="120"/>
        <v>47</v>
      </c>
      <c r="LM39" s="110">
        <f t="shared" si="120"/>
        <v>47</v>
      </c>
      <c r="LN39" s="112">
        <f t="shared" si="120"/>
        <v>0</v>
      </c>
      <c r="LO39" s="110">
        <f t="shared" si="120"/>
        <v>324</v>
      </c>
      <c r="LP39" s="110"/>
      <c r="LQ39" s="110"/>
      <c r="LR39" s="110"/>
      <c r="LS39" s="110"/>
      <c r="LT39" s="110" t="str">
        <f t="shared" ref="LT39:MV39" si="121">MIN(#REF!)</f>
        <v>#REF!</v>
      </c>
      <c r="LU39" s="110" t="str">
        <f t="shared" si="121"/>
        <v>#REF!</v>
      </c>
      <c r="LV39" s="110" t="str">
        <f t="shared" si="121"/>
        <v>#REF!</v>
      </c>
      <c r="LW39" s="110" t="str">
        <f t="shared" si="121"/>
        <v>#REF!</v>
      </c>
      <c r="LX39" s="110" t="str">
        <f t="shared" si="121"/>
        <v>#REF!</v>
      </c>
      <c r="LY39" s="110" t="str">
        <f t="shared" si="121"/>
        <v>#REF!</v>
      </c>
      <c r="LZ39" s="110" t="str">
        <f t="shared" si="121"/>
        <v>#REF!</v>
      </c>
      <c r="MA39" s="110" t="str">
        <f t="shared" si="121"/>
        <v>#REF!</v>
      </c>
      <c r="MB39" s="110" t="str">
        <f t="shared" si="121"/>
        <v>#REF!</v>
      </c>
      <c r="MC39" s="110" t="str">
        <f t="shared" si="121"/>
        <v>#REF!</v>
      </c>
      <c r="MD39" s="110" t="str">
        <f t="shared" si="121"/>
        <v>#REF!</v>
      </c>
      <c r="ME39" s="110" t="str">
        <f t="shared" si="121"/>
        <v>#REF!</v>
      </c>
      <c r="MF39" s="110" t="str">
        <f t="shared" si="121"/>
        <v>#REF!</v>
      </c>
      <c r="MG39" s="110" t="str">
        <f t="shared" si="121"/>
        <v>#REF!</v>
      </c>
      <c r="MH39" s="110" t="str">
        <f t="shared" si="121"/>
        <v>#REF!</v>
      </c>
      <c r="MI39" s="110" t="str">
        <f t="shared" si="121"/>
        <v>#REF!</v>
      </c>
      <c r="MJ39" s="110" t="str">
        <f t="shared" si="121"/>
        <v>#REF!</v>
      </c>
      <c r="MK39" s="110" t="str">
        <f t="shared" si="121"/>
        <v>#REF!</v>
      </c>
      <c r="ML39" s="110" t="str">
        <f t="shared" si="121"/>
        <v>#REF!</v>
      </c>
      <c r="MM39" s="110" t="str">
        <f t="shared" si="121"/>
        <v>#REF!</v>
      </c>
      <c r="MN39" s="110" t="str">
        <f t="shared" si="121"/>
        <v>#REF!</v>
      </c>
      <c r="MO39" s="112" t="str">
        <f t="shared" si="121"/>
        <v>#REF!</v>
      </c>
      <c r="MP39" s="110" t="str">
        <f t="shared" si="121"/>
        <v>#REF!</v>
      </c>
      <c r="MQ39" s="110" t="str">
        <f t="shared" si="121"/>
        <v>#REF!</v>
      </c>
      <c r="MR39" s="110" t="str">
        <f t="shared" si="121"/>
        <v>#REF!</v>
      </c>
      <c r="MS39" s="110" t="str">
        <f t="shared" si="121"/>
        <v>#REF!</v>
      </c>
      <c r="MT39" s="110" t="str">
        <f t="shared" si="121"/>
        <v>#REF!</v>
      </c>
      <c r="MU39" s="110" t="str">
        <f t="shared" si="121"/>
        <v>#REF!</v>
      </c>
      <c r="MV39" s="110" t="str">
        <f t="shared" si="121"/>
        <v>#REF!</v>
      </c>
      <c r="MW39" s="110"/>
      <c r="MX39" s="110"/>
      <c r="MY39" s="110" t="str">
        <f t="shared" ref="MY39:ND39" si="122">MIN(#REF!)</f>
        <v>#REF!</v>
      </c>
      <c r="MZ39" s="110" t="str">
        <f t="shared" si="122"/>
        <v>#REF!</v>
      </c>
      <c r="NA39" s="110" t="str">
        <f t="shared" si="122"/>
        <v>#REF!</v>
      </c>
      <c r="NB39" s="110" t="str">
        <f t="shared" si="122"/>
        <v>#REF!</v>
      </c>
      <c r="NC39" s="110" t="str">
        <f t="shared" si="122"/>
        <v>#REF!</v>
      </c>
      <c r="ND39" s="110" t="str">
        <f t="shared" si="122"/>
        <v>#REF!</v>
      </c>
      <c r="NE39" s="110"/>
      <c r="NF39" s="110"/>
      <c r="NG39" s="110" t="str">
        <f t="shared" ref="NG39:NL39" si="123">MIN(#REF!)</f>
        <v>#REF!</v>
      </c>
      <c r="NH39" s="110" t="str">
        <f t="shared" si="123"/>
        <v>#REF!</v>
      </c>
      <c r="NI39" s="110" t="str">
        <f t="shared" si="123"/>
        <v>#REF!</v>
      </c>
      <c r="NJ39" s="110" t="str">
        <f t="shared" si="123"/>
        <v>#REF!</v>
      </c>
      <c r="NK39" s="110" t="str">
        <f t="shared" si="123"/>
        <v>#REF!</v>
      </c>
      <c r="NL39" s="110" t="str">
        <f t="shared" si="123"/>
        <v>#REF!</v>
      </c>
      <c r="NM39" s="110"/>
      <c r="NN39" s="110"/>
      <c r="NO39" s="110" t="str">
        <f t="shared" ref="NO39:NP39" si="124">MIN(#REF!)</f>
        <v>#REF!</v>
      </c>
      <c r="NP39" s="110" t="str">
        <f t="shared" si="124"/>
        <v>#REF!</v>
      </c>
    </row>
    <row r="40" ht="14.25" customHeight="1">
      <c r="B40" s="113" t="s">
        <v>101</v>
      </c>
      <c r="C40" s="114">
        <f t="shared" ref="C40:T40" si="125">MAX(C14:C37)</f>
        <v>50.34</v>
      </c>
      <c r="D40" s="115">
        <f t="shared" si="125"/>
        <v>340</v>
      </c>
      <c r="E40" s="114">
        <f t="shared" si="125"/>
        <v>138</v>
      </c>
      <c r="F40" s="114">
        <f t="shared" si="125"/>
        <v>107</v>
      </c>
      <c r="G40" s="114">
        <f t="shared" si="125"/>
        <v>23.1</v>
      </c>
      <c r="H40" s="114">
        <f t="shared" si="125"/>
        <v>0</v>
      </c>
      <c r="I40" s="114">
        <f t="shared" si="125"/>
        <v>6</v>
      </c>
      <c r="J40" s="114">
        <f t="shared" si="125"/>
        <v>52</v>
      </c>
      <c r="K40" s="114">
        <f t="shared" si="125"/>
        <v>51</v>
      </c>
      <c r="L40" s="114">
        <f t="shared" si="125"/>
        <v>140</v>
      </c>
      <c r="M40" s="114">
        <f t="shared" si="125"/>
        <v>100</v>
      </c>
      <c r="N40" s="114">
        <f t="shared" si="125"/>
        <v>24.4</v>
      </c>
      <c r="O40" s="114">
        <f t="shared" si="125"/>
        <v>0</v>
      </c>
      <c r="P40" s="114">
        <f t="shared" si="125"/>
        <v>6</v>
      </c>
      <c r="Q40" s="114">
        <f t="shared" si="125"/>
        <v>59</v>
      </c>
      <c r="R40" s="114">
        <f t="shared" si="125"/>
        <v>55</v>
      </c>
      <c r="S40" s="114">
        <f t="shared" si="125"/>
        <v>388.6</v>
      </c>
      <c r="T40" s="114">
        <f t="shared" si="125"/>
        <v>374.2</v>
      </c>
      <c r="U40" s="114"/>
      <c r="V40" s="114">
        <f t="shared" ref="V40:X40" si="126">MAX(V14:V37)</f>
        <v>0</v>
      </c>
      <c r="W40" s="114">
        <f t="shared" si="126"/>
        <v>339.7</v>
      </c>
      <c r="X40" s="114">
        <f t="shared" si="126"/>
        <v>343.7</v>
      </c>
      <c r="Y40" s="114"/>
      <c r="Z40" s="114">
        <f t="shared" ref="Z40:AB40" si="127">MAX(Z14:Z37)</f>
        <v>0</v>
      </c>
      <c r="AA40" s="114">
        <f t="shared" si="127"/>
        <v>377.2</v>
      </c>
      <c r="AB40" s="114">
        <f t="shared" si="127"/>
        <v>431.7</v>
      </c>
      <c r="AC40" s="114"/>
      <c r="AD40" s="114">
        <f t="shared" ref="AD40:AF40" si="128">MAX(AD14:AD37)</f>
        <v>0</v>
      </c>
      <c r="AE40" s="114">
        <f t="shared" si="128"/>
        <v>388.2</v>
      </c>
      <c r="AF40" s="114">
        <f t="shared" si="128"/>
        <v>436.7</v>
      </c>
      <c r="AG40" s="114"/>
      <c r="AH40" s="114">
        <f t="shared" ref="AH40:AJ40" si="129">MAX(AH14:AH37)</f>
        <v>0</v>
      </c>
      <c r="AI40" s="114">
        <f t="shared" si="129"/>
        <v>350.2</v>
      </c>
      <c r="AJ40" s="114">
        <f t="shared" si="129"/>
        <v>501.7</v>
      </c>
      <c r="AK40" s="114"/>
      <c r="AL40" s="114">
        <f t="shared" ref="AL40:AN40" si="130">MAX(AL14:AL37)</f>
        <v>0</v>
      </c>
      <c r="AM40" s="114">
        <f t="shared" si="130"/>
        <v>341.9</v>
      </c>
      <c r="AN40" s="114">
        <f t="shared" si="130"/>
        <v>535.9</v>
      </c>
      <c r="AO40" s="114"/>
      <c r="AP40" s="114">
        <f t="shared" ref="AP40:AR40" si="131">MAX(AP14:AP37)</f>
        <v>0</v>
      </c>
      <c r="AQ40" s="190">
        <f t="shared" si="131"/>
        <v>135</v>
      </c>
      <c r="AR40" s="114">
        <f t="shared" si="131"/>
        <v>107</v>
      </c>
      <c r="AS40" s="114"/>
      <c r="AT40" s="114">
        <f t="shared" ref="AT40:AV40" si="132">MAX(AT14:AT37)</f>
        <v>0</v>
      </c>
      <c r="AU40" s="114">
        <f t="shared" si="132"/>
        <v>140</v>
      </c>
      <c r="AV40" s="114">
        <f t="shared" si="132"/>
        <v>100</v>
      </c>
      <c r="AW40" s="114"/>
      <c r="AX40" s="114">
        <f t="shared" ref="AX40:AY40" si="133">MAX(AX14:AX37)</f>
        <v>0</v>
      </c>
      <c r="AY40" s="190">
        <f t="shared" si="133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4">MAX(BJ14:BJ37)</f>
        <v>92</v>
      </c>
      <c r="BK40" s="114">
        <f t="shared" si="134"/>
        <v>66</v>
      </c>
      <c r="BL40" s="112">
        <f t="shared" si="134"/>
        <v>0</v>
      </c>
      <c r="BM40" s="114">
        <f t="shared" si="134"/>
        <v>340</v>
      </c>
      <c r="BN40" s="114">
        <f t="shared" si="134"/>
        <v>144</v>
      </c>
      <c r="BO40" s="114">
        <f t="shared" si="134"/>
        <v>349</v>
      </c>
      <c r="BP40" s="114">
        <f t="shared" si="134"/>
        <v>17.5</v>
      </c>
      <c r="BQ40" s="114">
        <f t="shared" si="134"/>
        <v>0</v>
      </c>
      <c r="BR40" s="114">
        <f t="shared" si="134"/>
        <v>6</v>
      </c>
      <c r="BS40" s="114">
        <f t="shared" si="134"/>
        <v>69</v>
      </c>
      <c r="BT40" s="114">
        <f t="shared" si="134"/>
        <v>70</v>
      </c>
      <c r="BU40" s="114">
        <f t="shared" si="134"/>
        <v>340</v>
      </c>
      <c r="BV40" s="114">
        <f t="shared" si="134"/>
        <v>386</v>
      </c>
      <c r="BW40" s="114"/>
      <c r="BX40" s="114">
        <f t="shared" ref="BX40:BZ40" si="135">MAX(BX14:BX37)</f>
        <v>60</v>
      </c>
      <c r="BY40" s="114">
        <f t="shared" si="135"/>
        <v>333</v>
      </c>
      <c r="BZ40" s="114">
        <f t="shared" si="135"/>
        <v>388</v>
      </c>
      <c r="CA40" s="114"/>
      <c r="CB40" s="114">
        <f t="shared" ref="CB40:CD40" si="136">MAX(CB14:CB37)</f>
        <v>169</v>
      </c>
      <c r="CC40" s="114">
        <f t="shared" si="136"/>
        <v>0</v>
      </c>
      <c r="CD40" s="114">
        <f t="shared" si="136"/>
        <v>0</v>
      </c>
      <c r="CE40" s="114"/>
      <c r="CF40" s="114">
        <f t="shared" ref="CF40:CH40" si="137">MAX(CF14:CF37)</f>
        <v>0</v>
      </c>
      <c r="CG40" s="114">
        <f t="shared" si="137"/>
        <v>337</v>
      </c>
      <c r="CH40" s="114">
        <f t="shared" si="137"/>
        <v>507</v>
      </c>
      <c r="CI40" s="114"/>
      <c r="CJ40" s="114">
        <f t="shared" ref="CJ40:CL40" si="138">MAX(CJ14:CJ37)</f>
        <v>33</v>
      </c>
      <c r="CK40" s="114">
        <f t="shared" si="138"/>
        <v>350</v>
      </c>
      <c r="CL40" s="114">
        <f t="shared" si="138"/>
        <v>268</v>
      </c>
      <c r="CM40" s="114"/>
      <c r="CN40" s="114">
        <f t="shared" ref="CN40:CP40" si="139">MAX(CN14:CN37)</f>
        <v>32</v>
      </c>
      <c r="CO40" s="114">
        <f t="shared" si="139"/>
        <v>350</v>
      </c>
      <c r="CP40" s="114">
        <f t="shared" si="139"/>
        <v>295</v>
      </c>
      <c r="CQ40" s="114"/>
      <c r="CR40" s="114">
        <f t="shared" ref="CR40:CT40" si="140">MAX(CR14:CR37)</f>
        <v>29</v>
      </c>
      <c r="CS40" s="114">
        <f t="shared" si="140"/>
        <v>337</v>
      </c>
      <c r="CT40" s="114">
        <f t="shared" si="140"/>
        <v>274</v>
      </c>
      <c r="CU40" s="114"/>
      <c r="CV40" s="114">
        <f t="shared" ref="CV40:CX40" si="141">MAX(CV14:CV37)</f>
        <v>107</v>
      </c>
      <c r="CW40" s="114">
        <f t="shared" si="141"/>
        <v>336</v>
      </c>
      <c r="CX40" s="114">
        <f t="shared" si="141"/>
        <v>377</v>
      </c>
      <c r="CY40" s="114"/>
      <c r="CZ40" s="114">
        <f t="shared" ref="CZ40:DB40" si="142">MAX(CZ14:CZ37)</f>
        <v>94</v>
      </c>
      <c r="DA40" s="114">
        <f t="shared" si="142"/>
        <v>322</v>
      </c>
      <c r="DB40" s="114">
        <f t="shared" si="142"/>
        <v>327</v>
      </c>
      <c r="DC40" s="114"/>
      <c r="DD40" s="114">
        <f t="shared" ref="DD40:DE40" si="143">MAX(DD14:DD37)</f>
        <v>75</v>
      </c>
      <c r="DE40" s="114">
        <f t="shared" si="143"/>
        <v>144</v>
      </c>
      <c r="DF40" s="114"/>
      <c r="DG40" s="114">
        <f t="shared" ref="DG40:DH40" si="144">MAX(DG14:DG37)</f>
        <v>349</v>
      </c>
      <c r="DH40" s="114">
        <f t="shared" si="144"/>
        <v>35.5</v>
      </c>
      <c r="DI40" s="114"/>
      <c r="DJ40" s="114">
        <f t="shared" ref="DJ40:DW40" si="145">MAX(DJ14:DJ37)</f>
        <v>7</v>
      </c>
      <c r="DK40" s="114">
        <f t="shared" si="145"/>
        <v>64</v>
      </c>
      <c r="DL40" s="114">
        <f t="shared" si="145"/>
        <v>58</v>
      </c>
      <c r="DM40" s="112">
        <f t="shared" si="145"/>
        <v>0</v>
      </c>
      <c r="DN40" s="114">
        <f t="shared" si="145"/>
        <v>337</v>
      </c>
      <c r="DO40" s="114">
        <f t="shared" si="145"/>
        <v>140</v>
      </c>
      <c r="DP40" s="114">
        <f t="shared" si="145"/>
        <v>49.52</v>
      </c>
      <c r="DQ40" s="114">
        <f t="shared" si="145"/>
        <v>27.1</v>
      </c>
      <c r="DR40" s="114">
        <f t="shared" si="145"/>
        <v>8.62</v>
      </c>
      <c r="DS40" s="114">
        <f t="shared" si="145"/>
        <v>8</v>
      </c>
      <c r="DT40" s="114">
        <f t="shared" si="145"/>
        <v>50</v>
      </c>
      <c r="DU40" s="114">
        <f t="shared" si="145"/>
        <v>57.8</v>
      </c>
      <c r="DV40" s="114">
        <f t="shared" si="145"/>
        <v>0</v>
      </c>
      <c r="DW40" s="114">
        <f t="shared" si="145"/>
        <v>0</v>
      </c>
      <c r="DX40" s="114"/>
      <c r="DY40" s="114">
        <f t="shared" ref="DY40:EA40" si="146">MAX(DY14:DY37)</f>
        <v>0</v>
      </c>
      <c r="DZ40" s="114">
        <f t="shared" si="146"/>
        <v>0</v>
      </c>
      <c r="EA40" s="114">
        <f t="shared" si="146"/>
        <v>0</v>
      </c>
      <c r="EB40" s="114"/>
      <c r="EC40" s="114">
        <f t="shared" ref="EC40:EU40" si="147">MAX(EC14:EC37)</f>
        <v>0</v>
      </c>
      <c r="ED40" s="112">
        <f t="shared" si="147"/>
        <v>0</v>
      </c>
      <c r="EE40" s="114">
        <f t="shared" si="147"/>
        <v>341</v>
      </c>
      <c r="EF40" s="114">
        <f t="shared" si="147"/>
        <v>137</v>
      </c>
      <c r="EG40" s="114">
        <f t="shared" si="147"/>
        <v>121</v>
      </c>
      <c r="EH40" s="114">
        <f t="shared" si="147"/>
        <v>4.8</v>
      </c>
      <c r="EI40" s="114">
        <f t="shared" si="147"/>
        <v>0</v>
      </c>
      <c r="EJ40" s="114">
        <f t="shared" si="147"/>
        <v>9</v>
      </c>
      <c r="EK40" s="114">
        <f t="shared" si="147"/>
        <v>57</v>
      </c>
      <c r="EL40" s="114">
        <f t="shared" si="147"/>
        <v>56</v>
      </c>
      <c r="EM40" s="114">
        <f t="shared" si="147"/>
        <v>137</v>
      </c>
      <c r="EN40" s="114">
        <f t="shared" si="147"/>
        <v>125</v>
      </c>
      <c r="EO40" s="114">
        <f t="shared" si="147"/>
        <v>5.3</v>
      </c>
      <c r="EP40" s="114">
        <f t="shared" si="147"/>
        <v>0</v>
      </c>
      <c r="EQ40" s="114">
        <f t="shared" si="147"/>
        <v>9</v>
      </c>
      <c r="ER40" s="114">
        <f t="shared" si="147"/>
        <v>57</v>
      </c>
      <c r="ES40" s="114">
        <f t="shared" si="147"/>
        <v>57</v>
      </c>
      <c r="ET40" s="114">
        <f t="shared" si="147"/>
        <v>340</v>
      </c>
      <c r="EU40" s="114">
        <f t="shared" si="147"/>
        <v>1</v>
      </c>
      <c r="EV40" s="114"/>
      <c r="EW40" s="114">
        <f t="shared" ref="EW40:EY40" si="148">MAX(EW14:EW37)</f>
        <v>0</v>
      </c>
      <c r="EX40" s="114">
        <f t="shared" si="148"/>
        <v>339</v>
      </c>
      <c r="EY40" s="114">
        <f t="shared" si="148"/>
        <v>278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9">MAX(FI14:FI37)</f>
        <v>0</v>
      </c>
      <c r="FJ40" s="114">
        <f t="shared" si="149"/>
        <v>341</v>
      </c>
      <c r="FK40" s="114">
        <f t="shared" si="149"/>
        <v>273</v>
      </c>
      <c r="FL40" s="114"/>
      <c r="FM40" s="114">
        <f t="shared" ref="FM40:FN40" si="150">MAX(FM14:FM37)</f>
        <v>0</v>
      </c>
      <c r="FN40" s="114">
        <f t="shared" si="150"/>
        <v>341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1">MAX(FY14:FY37)</f>
        <v>0</v>
      </c>
      <c r="FZ40" s="112">
        <f t="shared" si="151"/>
        <v>0</v>
      </c>
      <c r="GA40" s="114">
        <f t="shared" si="151"/>
        <v>341</v>
      </c>
      <c r="GB40" s="114">
        <f t="shared" si="151"/>
        <v>507.17</v>
      </c>
      <c r="GC40" s="114"/>
      <c r="GD40" s="114">
        <f t="shared" ref="GD40:GF40" si="152">MAX(GD14:GD37)</f>
        <v>30.49</v>
      </c>
      <c r="GE40" s="114">
        <f t="shared" si="152"/>
        <v>341</v>
      </c>
      <c r="GF40" s="114">
        <f t="shared" si="152"/>
        <v>540.15</v>
      </c>
      <c r="GG40" s="114"/>
      <c r="GH40" s="114">
        <f t="shared" ref="GH40:GJ40" si="153">MAX(GH14:GH37)</f>
        <v>35.26</v>
      </c>
      <c r="GI40" s="114">
        <f t="shared" si="153"/>
        <v>341</v>
      </c>
      <c r="GJ40" s="114">
        <f t="shared" si="153"/>
        <v>277.84</v>
      </c>
      <c r="GK40" s="114"/>
      <c r="GL40" s="114">
        <f t="shared" ref="GL40:GN40" si="154">MAX(GL14:GL37)</f>
        <v>24.79</v>
      </c>
      <c r="GM40" s="114">
        <f t="shared" si="154"/>
        <v>341</v>
      </c>
      <c r="GN40" s="114">
        <f t="shared" si="154"/>
        <v>259.52</v>
      </c>
      <c r="GO40" s="114"/>
      <c r="GP40" s="114">
        <f t="shared" ref="GP40:GR40" si="155">MAX(GP14:GP37)</f>
        <v>33.08</v>
      </c>
      <c r="GQ40" s="114">
        <f t="shared" si="155"/>
        <v>341</v>
      </c>
      <c r="GR40" s="114">
        <f t="shared" si="155"/>
        <v>317.11</v>
      </c>
      <c r="GS40" s="114"/>
      <c r="GT40" s="114">
        <f t="shared" ref="GT40:GV40" si="156">MAX(GT14:GT37)</f>
        <v>41.29</v>
      </c>
      <c r="GU40" s="114">
        <f t="shared" si="156"/>
        <v>341</v>
      </c>
      <c r="GV40" s="114">
        <f t="shared" si="156"/>
        <v>290.74</v>
      </c>
      <c r="GW40" s="114"/>
      <c r="GX40" s="114">
        <f t="shared" ref="GX40:HC40" si="157">MAX(GX14:GX37)</f>
        <v>21.94</v>
      </c>
      <c r="GY40" s="112">
        <f t="shared" si="157"/>
        <v>0</v>
      </c>
      <c r="GZ40" s="114">
        <f t="shared" si="157"/>
        <v>0</v>
      </c>
      <c r="HA40" s="114">
        <f t="shared" si="157"/>
        <v>0</v>
      </c>
      <c r="HB40" s="114">
        <f t="shared" si="157"/>
        <v>206</v>
      </c>
      <c r="HC40" s="114">
        <f t="shared" si="157"/>
        <v>10.3</v>
      </c>
      <c r="HD40" s="114"/>
      <c r="HE40" s="114">
        <f t="shared" ref="HE40:HK40" si="158">MAX(HE14:HE37)</f>
        <v>8</v>
      </c>
      <c r="HF40" s="114">
        <f t="shared" si="158"/>
        <v>62</v>
      </c>
      <c r="HG40" s="114">
        <f t="shared" si="158"/>
        <v>58</v>
      </c>
      <c r="HH40" s="114">
        <f t="shared" si="158"/>
        <v>0</v>
      </c>
      <c r="HI40" s="114">
        <f t="shared" si="158"/>
        <v>0</v>
      </c>
      <c r="HJ40" s="114">
        <f t="shared" si="158"/>
        <v>311</v>
      </c>
      <c r="HK40" s="114">
        <f t="shared" si="158"/>
        <v>15.55</v>
      </c>
      <c r="HL40" s="114"/>
      <c r="HM40" s="114">
        <f t="shared" ref="HM40:HS40" si="159">MAX(HM14:HM37)</f>
        <v>5</v>
      </c>
      <c r="HN40" s="114">
        <f t="shared" si="159"/>
        <v>64</v>
      </c>
      <c r="HO40" s="114">
        <f t="shared" si="159"/>
        <v>60</v>
      </c>
      <c r="HP40" s="114">
        <f t="shared" si="159"/>
        <v>0</v>
      </c>
      <c r="HQ40" s="114">
        <f t="shared" si="159"/>
        <v>0</v>
      </c>
      <c r="HR40" s="114">
        <f t="shared" si="159"/>
        <v>304</v>
      </c>
      <c r="HS40" s="114">
        <f t="shared" si="159"/>
        <v>15.2</v>
      </c>
      <c r="HT40" s="114"/>
      <c r="HU40" s="114">
        <f t="shared" ref="HU40:IB40" si="160">MAX(HU14:HU37)</f>
        <v>7</v>
      </c>
      <c r="HV40" s="114">
        <f t="shared" si="160"/>
        <v>61</v>
      </c>
      <c r="HW40" s="114">
        <f t="shared" si="160"/>
        <v>61</v>
      </c>
      <c r="HX40" s="112">
        <f t="shared" si="160"/>
        <v>0</v>
      </c>
      <c r="HY40" s="114">
        <f t="shared" si="160"/>
        <v>135</v>
      </c>
      <c r="HZ40" s="114">
        <f t="shared" si="160"/>
        <v>33</v>
      </c>
      <c r="IA40" s="114">
        <f t="shared" si="160"/>
        <v>159</v>
      </c>
      <c r="IB40" s="114">
        <f t="shared" si="160"/>
        <v>8.9</v>
      </c>
      <c r="IC40" s="114"/>
      <c r="ID40" s="114">
        <f t="shared" ref="ID40:IK40" si="161">MAX(ID14:ID37)</f>
        <v>2</v>
      </c>
      <c r="IE40" s="114">
        <f t="shared" si="161"/>
        <v>66</v>
      </c>
      <c r="IF40" s="114">
        <f t="shared" si="161"/>
        <v>46</v>
      </c>
      <c r="IG40" s="112">
        <f t="shared" si="161"/>
        <v>0</v>
      </c>
      <c r="IH40" s="114">
        <f t="shared" si="161"/>
        <v>140</v>
      </c>
      <c r="II40" s="114">
        <f t="shared" si="161"/>
        <v>34.4</v>
      </c>
      <c r="IJ40" s="114">
        <f t="shared" si="161"/>
        <v>197</v>
      </c>
      <c r="IK40" s="114">
        <f t="shared" si="161"/>
        <v>10</v>
      </c>
      <c r="IL40" s="114"/>
      <c r="IM40" s="114">
        <f t="shared" ref="IM40:IS40" si="162">MAX(IM14:IM37)</f>
        <v>6</v>
      </c>
      <c r="IN40" s="114">
        <f t="shared" si="162"/>
        <v>58</v>
      </c>
      <c r="IO40" s="114">
        <f t="shared" si="162"/>
        <v>56</v>
      </c>
      <c r="IP40" s="114">
        <f t="shared" si="162"/>
        <v>140</v>
      </c>
      <c r="IQ40" s="114">
        <f t="shared" si="162"/>
        <v>35.1</v>
      </c>
      <c r="IR40" s="114">
        <f t="shared" si="162"/>
        <v>194</v>
      </c>
      <c r="IS40" s="114">
        <f t="shared" si="162"/>
        <v>9.8</v>
      </c>
      <c r="IT40" s="114"/>
      <c r="IU40" s="114">
        <f t="shared" ref="IU40:JB40" si="163">MAX(IU14:IU37)</f>
        <v>12</v>
      </c>
      <c r="IV40" s="114">
        <f t="shared" si="163"/>
        <v>58</v>
      </c>
      <c r="IW40" s="114">
        <f t="shared" si="163"/>
        <v>56</v>
      </c>
      <c r="IX40" s="112">
        <f t="shared" si="163"/>
        <v>0</v>
      </c>
      <c r="IY40" s="114">
        <f t="shared" si="163"/>
        <v>139.56</v>
      </c>
      <c r="IZ40" s="114">
        <f t="shared" si="163"/>
        <v>35.16</v>
      </c>
      <c r="JA40" s="114">
        <f t="shared" si="163"/>
        <v>478.8</v>
      </c>
      <c r="JB40" s="114">
        <f t="shared" si="163"/>
        <v>23.94</v>
      </c>
      <c r="JC40" s="114"/>
      <c r="JD40" s="114">
        <f t="shared" ref="JD40:JJ40" si="164">MAX(JD14:JD37)</f>
        <v>3</v>
      </c>
      <c r="JE40" s="114">
        <f t="shared" si="164"/>
        <v>70.61</v>
      </c>
      <c r="JF40" s="114">
        <f t="shared" si="164"/>
        <v>52.36</v>
      </c>
      <c r="JG40" s="114">
        <f t="shared" si="164"/>
        <v>0</v>
      </c>
      <c r="JH40" s="114">
        <f t="shared" si="164"/>
        <v>0</v>
      </c>
      <c r="JI40" s="114">
        <f t="shared" si="164"/>
        <v>0</v>
      </c>
      <c r="JJ40" s="114">
        <f t="shared" si="164"/>
        <v>0</v>
      </c>
      <c r="JK40" s="114"/>
      <c r="JL40" s="114">
        <f t="shared" ref="JL40:JS40" si="165">MAX(JL14:JL37)</f>
        <v>0</v>
      </c>
      <c r="JM40" s="114">
        <f t="shared" si="165"/>
        <v>0</v>
      </c>
      <c r="JN40" s="114">
        <f t="shared" si="165"/>
        <v>0</v>
      </c>
      <c r="JO40" s="112">
        <f t="shared" si="165"/>
        <v>0</v>
      </c>
      <c r="JP40" s="114">
        <f t="shared" si="165"/>
        <v>139</v>
      </c>
      <c r="JQ40" s="114">
        <f t="shared" si="165"/>
        <v>32.9</v>
      </c>
      <c r="JR40" s="114">
        <f t="shared" si="165"/>
        <v>0</v>
      </c>
      <c r="JS40" s="114">
        <f t="shared" si="165"/>
        <v>0</v>
      </c>
      <c r="JT40" s="114"/>
      <c r="JU40" s="114">
        <f t="shared" ref="JU40:KA40" si="166">MAX(JU14:JU37)</f>
        <v>2</v>
      </c>
      <c r="JV40" s="114">
        <f t="shared" si="166"/>
        <v>51</v>
      </c>
      <c r="JW40" s="114">
        <f t="shared" si="166"/>
        <v>50</v>
      </c>
      <c r="JX40" s="114">
        <f t="shared" si="166"/>
        <v>139</v>
      </c>
      <c r="JY40" s="114">
        <f t="shared" si="166"/>
        <v>34.5</v>
      </c>
      <c r="JZ40" s="114">
        <f t="shared" si="166"/>
        <v>187</v>
      </c>
      <c r="KA40" s="114">
        <f t="shared" si="166"/>
        <v>10</v>
      </c>
      <c r="KB40" s="114"/>
      <c r="KC40" s="114">
        <f t="shared" ref="KC40:KJ40" si="167">MAX(KC14:KC37)</f>
        <v>2</v>
      </c>
      <c r="KD40" s="114">
        <f t="shared" si="167"/>
        <v>58</v>
      </c>
      <c r="KE40" s="114">
        <f t="shared" si="167"/>
        <v>55</v>
      </c>
      <c r="KF40" s="112">
        <f t="shared" si="167"/>
        <v>0</v>
      </c>
      <c r="KG40" s="114">
        <f t="shared" si="167"/>
        <v>140</v>
      </c>
      <c r="KH40" s="114">
        <f t="shared" si="167"/>
        <v>34</v>
      </c>
      <c r="KI40" s="114">
        <f t="shared" si="167"/>
        <v>117</v>
      </c>
      <c r="KJ40" s="114">
        <f t="shared" si="167"/>
        <v>6.3</v>
      </c>
      <c r="KK40" s="114"/>
      <c r="KL40" s="114">
        <f t="shared" ref="KL40:KR40" si="168">MAX(KL14:KL37)</f>
        <v>1</v>
      </c>
      <c r="KM40" s="114">
        <f t="shared" si="168"/>
        <v>52</v>
      </c>
      <c r="KN40" s="114">
        <f t="shared" si="168"/>
        <v>52</v>
      </c>
      <c r="KO40" s="114">
        <f t="shared" si="168"/>
        <v>140</v>
      </c>
      <c r="KP40" s="114">
        <f t="shared" si="168"/>
        <v>34</v>
      </c>
      <c r="KQ40" s="114">
        <f t="shared" si="168"/>
        <v>46</v>
      </c>
      <c r="KR40" s="114">
        <f t="shared" si="168"/>
        <v>2.7</v>
      </c>
      <c r="KS40" s="114"/>
      <c r="KT40" s="114">
        <f t="shared" ref="KT40:LA40" si="169">MAX(KT14:KT37)</f>
        <v>1</v>
      </c>
      <c r="KU40" s="114">
        <f t="shared" si="169"/>
        <v>52</v>
      </c>
      <c r="KV40" s="114">
        <f t="shared" si="169"/>
        <v>50</v>
      </c>
      <c r="KW40" s="112">
        <f t="shared" si="169"/>
        <v>0</v>
      </c>
      <c r="KX40" s="114">
        <f t="shared" si="169"/>
        <v>136</v>
      </c>
      <c r="KY40" s="114">
        <f t="shared" si="169"/>
        <v>34</v>
      </c>
      <c r="KZ40" s="114">
        <f t="shared" si="169"/>
        <v>308</v>
      </c>
      <c r="LA40" s="114">
        <f t="shared" si="169"/>
        <v>15.1</v>
      </c>
      <c r="LB40" s="114"/>
      <c r="LC40" s="114">
        <f t="shared" ref="LC40:LI40" si="170">MAX(LC14:LC37)</f>
        <v>3</v>
      </c>
      <c r="LD40" s="114">
        <f t="shared" si="170"/>
        <v>55</v>
      </c>
      <c r="LE40" s="114">
        <f t="shared" si="170"/>
        <v>55</v>
      </c>
      <c r="LF40" s="114">
        <f t="shared" si="170"/>
        <v>136</v>
      </c>
      <c r="LG40" s="114">
        <f t="shared" si="170"/>
        <v>34</v>
      </c>
      <c r="LH40" s="114">
        <f t="shared" si="170"/>
        <v>296</v>
      </c>
      <c r="LI40" s="114">
        <f t="shared" si="170"/>
        <v>14.5</v>
      </c>
      <c r="LJ40" s="114"/>
      <c r="LK40" s="114">
        <f t="shared" ref="LK40:LO40" si="171">MAX(LK14:LK37)</f>
        <v>5</v>
      </c>
      <c r="LL40" s="114">
        <f t="shared" si="171"/>
        <v>58</v>
      </c>
      <c r="LM40" s="114">
        <f t="shared" si="171"/>
        <v>57</v>
      </c>
      <c r="LN40" s="112">
        <f t="shared" si="171"/>
        <v>0</v>
      </c>
      <c r="LO40" s="114">
        <f t="shared" si="171"/>
        <v>338</v>
      </c>
      <c r="LP40" s="114"/>
      <c r="LQ40" s="114"/>
      <c r="LR40" s="114"/>
      <c r="LS40" s="114"/>
      <c r="LT40" s="114" t="str">
        <f t="shared" ref="LT40:MV40" si="172">MAX(#REF!)</f>
        <v>#REF!</v>
      </c>
      <c r="LU40" s="114" t="str">
        <f t="shared" si="172"/>
        <v>#REF!</v>
      </c>
      <c r="LV40" s="114" t="str">
        <f t="shared" si="172"/>
        <v>#REF!</v>
      </c>
      <c r="LW40" s="114" t="str">
        <f t="shared" si="172"/>
        <v>#REF!</v>
      </c>
      <c r="LX40" s="114" t="str">
        <f t="shared" si="172"/>
        <v>#REF!</v>
      </c>
      <c r="LY40" s="114" t="str">
        <f t="shared" si="172"/>
        <v>#REF!</v>
      </c>
      <c r="LZ40" s="114" t="str">
        <f t="shared" si="172"/>
        <v>#REF!</v>
      </c>
      <c r="MA40" s="114" t="str">
        <f t="shared" si="172"/>
        <v>#REF!</v>
      </c>
      <c r="MB40" s="114" t="str">
        <f t="shared" si="172"/>
        <v>#REF!</v>
      </c>
      <c r="MC40" s="114" t="str">
        <f t="shared" si="172"/>
        <v>#REF!</v>
      </c>
      <c r="MD40" s="114" t="str">
        <f t="shared" si="172"/>
        <v>#REF!</v>
      </c>
      <c r="ME40" s="114" t="str">
        <f t="shared" si="172"/>
        <v>#REF!</v>
      </c>
      <c r="MF40" s="114" t="str">
        <f t="shared" si="172"/>
        <v>#REF!</v>
      </c>
      <c r="MG40" s="114" t="str">
        <f t="shared" si="172"/>
        <v>#REF!</v>
      </c>
      <c r="MH40" s="114" t="str">
        <f t="shared" si="172"/>
        <v>#REF!</v>
      </c>
      <c r="MI40" s="114" t="str">
        <f t="shared" si="172"/>
        <v>#REF!</v>
      </c>
      <c r="MJ40" s="114" t="str">
        <f t="shared" si="172"/>
        <v>#REF!</v>
      </c>
      <c r="MK40" s="114" t="str">
        <f t="shared" si="172"/>
        <v>#REF!</v>
      </c>
      <c r="ML40" s="114" t="str">
        <f t="shared" si="172"/>
        <v>#REF!</v>
      </c>
      <c r="MM40" s="114" t="str">
        <f t="shared" si="172"/>
        <v>#REF!</v>
      </c>
      <c r="MN40" s="114" t="str">
        <f t="shared" si="172"/>
        <v>#REF!</v>
      </c>
      <c r="MO40" s="112" t="str">
        <f t="shared" si="172"/>
        <v>#REF!</v>
      </c>
      <c r="MP40" s="114" t="str">
        <f t="shared" si="172"/>
        <v>#REF!</v>
      </c>
      <c r="MQ40" s="114" t="str">
        <f t="shared" si="172"/>
        <v>#REF!</v>
      </c>
      <c r="MR40" s="114" t="str">
        <f t="shared" si="172"/>
        <v>#REF!</v>
      </c>
      <c r="MS40" s="114" t="str">
        <f t="shared" si="172"/>
        <v>#REF!</v>
      </c>
      <c r="MT40" s="114" t="str">
        <f t="shared" si="172"/>
        <v>#REF!</v>
      </c>
      <c r="MU40" s="114" t="str">
        <f t="shared" si="172"/>
        <v>#REF!</v>
      </c>
      <c r="MV40" s="114" t="str">
        <f t="shared" si="172"/>
        <v>#REF!</v>
      </c>
      <c r="MW40" s="114"/>
      <c r="MX40" s="114"/>
      <c r="MY40" s="114" t="str">
        <f t="shared" ref="MY40:ND40" si="173">MAX(#REF!)</f>
        <v>#REF!</v>
      </c>
      <c r="MZ40" s="114" t="str">
        <f t="shared" si="173"/>
        <v>#REF!</v>
      </c>
      <c r="NA40" s="114" t="str">
        <f t="shared" si="173"/>
        <v>#REF!</v>
      </c>
      <c r="NB40" s="114" t="str">
        <f t="shared" si="173"/>
        <v>#REF!</v>
      </c>
      <c r="NC40" s="114" t="str">
        <f t="shared" si="173"/>
        <v>#REF!</v>
      </c>
      <c r="ND40" s="114" t="str">
        <f t="shared" si="173"/>
        <v>#REF!</v>
      </c>
      <c r="NE40" s="114"/>
      <c r="NF40" s="114"/>
      <c r="NG40" s="114" t="str">
        <f t="shared" ref="NG40:NL40" si="174">MAX(#REF!)</f>
        <v>#REF!</v>
      </c>
      <c r="NH40" s="114" t="str">
        <f t="shared" si="174"/>
        <v>#REF!</v>
      </c>
      <c r="NI40" s="114" t="str">
        <f t="shared" si="174"/>
        <v>#REF!</v>
      </c>
      <c r="NJ40" s="114" t="str">
        <f t="shared" si="174"/>
        <v>#REF!</v>
      </c>
      <c r="NK40" s="114" t="str">
        <f t="shared" si="174"/>
        <v>#REF!</v>
      </c>
      <c r="NL40" s="114" t="str">
        <f t="shared" si="174"/>
        <v>#REF!</v>
      </c>
      <c r="NM40" s="114"/>
      <c r="NN40" s="114"/>
      <c r="NO40" s="114" t="str">
        <f t="shared" ref="NO40:NP40" si="175">MAX(#REF!)</f>
        <v>#REF!</v>
      </c>
      <c r="NP40" s="114" t="str">
        <f t="shared" si="175"/>
        <v>#REF!</v>
      </c>
    </row>
    <row r="41" ht="14.25" customHeight="1">
      <c r="C41" s="6"/>
      <c r="D41" s="7"/>
      <c r="AQ41" s="188"/>
      <c r="AY41" s="188"/>
    </row>
    <row r="42" ht="14.25" customHeight="1">
      <c r="C42" s="6"/>
      <c r="D42" s="7"/>
      <c r="AQ42" s="188"/>
      <c r="AY42" s="188"/>
      <c r="IC42" s="174"/>
      <c r="ID42" s="175"/>
      <c r="IE42" s="175"/>
      <c r="IF42" s="175"/>
      <c r="IG42" s="175"/>
      <c r="IH42" s="175"/>
      <c r="II42" s="175"/>
    </row>
    <row r="43" ht="14.25" customHeight="1">
      <c r="C43" s="6"/>
      <c r="D43" s="7"/>
      <c r="AQ43" s="188"/>
      <c r="AY43" s="188"/>
      <c r="IC43" s="176"/>
      <c r="ID43" s="176"/>
      <c r="IE43" s="176"/>
      <c r="IF43" s="176"/>
      <c r="IG43" s="176"/>
      <c r="IH43" s="176"/>
      <c r="II43" s="176"/>
    </row>
    <row r="44" ht="14.25" customHeight="1">
      <c r="C44" s="6"/>
      <c r="D44" s="7"/>
      <c r="AQ44" s="188"/>
      <c r="AY44" s="188"/>
      <c r="HE44" s="98"/>
      <c r="IC44" s="176"/>
      <c r="ID44" s="176"/>
      <c r="IE44" s="176"/>
      <c r="IF44" s="176"/>
      <c r="IG44" s="176"/>
      <c r="IH44" s="176"/>
      <c r="II44" s="176"/>
    </row>
    <row r="45" ht="14.25" customHeight="1">
      <c r="C45" s="6"/>
      <c r="D45" s="7"/>
      <c r="AQ45" s="188"/>
      <c r="AY45" s="188"/>
      <c r="HE45" s="98"/>
    </row>
    <row r="46" ht="14.25" customHeight="1">
      <c r="C46" s="6"/>
      <c r="D46" s="7"/>
      <c r="AQ46" s="188"/>
      <c r="AY46" s="188"/>
      <c r="HE46" s="98"/>
    </row>
    <row r="47" ht="14.25" customHeight="1">
      <c r="C47" s="6"/>
      <c r="D47" s="7"/>
      <c r="AQ47" s="188"/>
      <c r="AY47" s="188"/>
      <c r="HE47" s="98"/>
    </row>
    <row r="48" ht="14.25" customHeight="1">
      <c r="C48" s="6"/>
      <c r="D48" s="7"/>
      <c r="AQ48" s="188"/>
      <c r="AY48" s="188"/>
      <c r="HE48" s="98"/>
    </row>
    <row r="49" ht="14.25" customHeight="1">
      <c r="C49" s="6"/>
      <c r="D49" s="7"/>
      <c r="AQ49" s="188"/>
      <c r="AY49" s="188"/>
      <c r="HE49" s="98"/>
    </row>
    <row r="50" ht="14.25" customHeight="1">
      <c r="C50" s="6"/>
      <c r="D50" s="7"/>
      <c r="AQ50" s="188"/>
      <c r="AY50" s="188"/>
    </row>
    <row r="51" ht="14.25" customHeight="1">
      <c r="C51" s="6"/>
      <c r="D51" s="7"/>
      <c r="AQ51" s="188"/>
      <c r="AY51" s="188"/>
    </row>
    <row r="52" ht="14.25" customHeight="1">
      <c r="C52" s="6"/>
      <c r="D52" s="7"/>
      <c r="AQ52" s="188"/>
      <c r="AY52" s="188"/>
    </row>
    <row r="53" ht="14.25" customHeight="1">
      <c r="C53" s="6"/>
      <c r="D53" s="7"/>
      <c r="AQ53" s="188"/>
      <c r="AY53" s="188"/>
    </row>
    <row r="54" ht="14.25" customHeight="1">
      <c r="C54" s="6"/>
      <c r="D54" s="7"/>
      <c r="AQ54" s="188"/>
      <c r="AY54" s="188"/>
    </row>
    <row r="55" ht="14.25" customHeight="1">
      <c r="C55" s="6"/>
      <c r="D55" s="7"/>
      <c r="AQ55" s="188"/>
      <c r="AY55" s="188"/>
    </row>
    <row r="56" ht="14.25" customHeight="1">
      <c r="C56" s="6"/>
      <c r="D56" s="7"/>
      <c r="AQ56" s="188"/>
      <c r="AY56" s="188"/>
    </row>
    <row r="57" ht="14.25" customHeight="1">
      <c r="C57" s="6"/>
      <c r="D57" s="7"/>
      <c r="AQ57" s="188"/>
      <c r="AY57" s="188"/>
    </row>
    <row r="58" ht="14.25" customHeight="1">
      <c r="C58" s="6"/>
      <c r="D58" s="7"/>
      <c r="AQ58" s="188"/>
      <c r="AY58" s="188"/>
    </row>
    <row r="59" ht="14.25" customHeight="1">
      <c r="C59" s="6"/>
      <c r="D59" s="7"/>
      <c r="AQ59" s="188"/>
      <c r="AY59" s="188"/>
    </row>
    <row r="60" ht="14.25" customHeight="1">
      <c r="C60" s="6"/>
      <c r="D60" s="7"/>
      <c r="AQ60" s="188"/>
      <c r="AY60" s="188"/>
    </row>
    <row r="61" ht="14.25" customHeight="1">
      <c r="C61" s="6"/>
      <c r="D61" s="7"/>
      <c r="AQ61" s="188"/>
      <c r="AY61" s="188"/>
    </row>
    <row r="62" ht="14.25" customHeight="1">
      <c r="C62" s="6"/>
      <c r="D62" s="7"/>
      <c r="AQ62" s="188"/>
      <c r="AY62" s="188"/>
    </row>
    <row r="63" ht="14.25" customHeight="1">
      <c r="C63" s="6"/>
      <c r="D63" s="7"/>
      <c r="AQ63" s="188"/>
      <c r="AY63" s="188"/>
    </row>
    <row r="64" ht="14.25" customHeight="1">
      <c r="C64" s="6"/>
      <c r="D64" s="7"/>
      <c r="AQ64" s="188"/>
      <c r="AY64" s="188"/>
    </row>
    <row r="65" ht="14.25" customHeight="1">
      <c r="C65" s="6"/>
      <c r="D65" s="7"/>
      <c r="AQ65" s="188"/>
      <c r="AY65" s="188"/>
    </row>
    <row r="66" ht="14.25" customHeight="1">
      <c r="C66" s="6"/>
      <c r="D66" s="7"/>
      <c r="AQ66" s="188"/>
      <c r="AY66" s="188"/>
    </row>
    <row r="67" ht="14.25" customHeight="1">
      <c r="C67" s="6"/>
      <c r="D67" s="7"/>
      <c r="AQ67" s="188"/>
      <c r="AY67" s="188"/>
    </row>
    <row r="68" ht="14.25" customHeight="1">
      <c r="C68" s="6"/>
      <c r="D68" s="7"/>
      <c r="AQ68" s="188"/>
      <c r="AY68" s="188"/>
    </row>
    <row r="69" ht="14.25" customHeight="1">
      <c r="C69" s="6"/>
      <c r="D69" s="7"/>
      <c r="AQ69" s="188"/>
      <c r="AY69" s="188"/>
    </row>
    <row r="70" ht="14.25" customHeight="1">
      <c r="C70" s="6"/>
      <c r="D70" s="7"/>
      <c r="AQ70" s="188"/>
      <c r="AY70" s="188"/>
    </row>
    <row r="71" ht="14.25" customHeight="1">
      <c r="C71" s="6"/>
      <c r="D71" s="7"/>
      <c r="AQ71" s="188"/>
      <c r="AY71" s="188"/>
    </row>
    <row r="72" ht="14.25" customHeight="1">
      <c r="C72" s="6"/>
      <c r="D72" s="7"/>
      <c r="AQ72" s="188"/>
      <c r="AY72" s="188"/>
    </row>
    <row r="73" ht="14.25" customHeight="1">
      <c r="C73" s="6"/>
      <c r="D73" s="7"/>
      <c r="AQ73" s="188"/>
      <c r="AY73" s="188"/>
    </row>
    <row r="74" ht="14.25" customHeight="1">
      <c r="C74" s="6"/>
      <c r="D74" s="7"/>
      <c r="AQ74" s="188"/>
      <c r="AY74" s="188"/>
    </row>
    <row r="75" ht="14.25" customHeight="1">
      <c r="C75" s="6"/>
      <c r="D75" s="7"/>
      <c r="AQ75" s="188"/>
      <c r="AY75" s="188"/>
    </row>
    <row r="76" ht="14.25" customHeight="1">
      <c r="C76" s="6"/>
      <c r="D76" s="7"/>
      <c r="AQ76" s="188"/>
      <c r="AY76" s="188"/>
    </row>
    <row r="77" ht="14.25" customHeight="1">
      <c r="C77" s="6"/>
      <c r="D77" s="7"/>
      <c r="AQ77" s="188"/>
      <c r="AY77" s="188"/>
    </row>
    <row r="78" ht="14.25" customHeight="1">
      <c r="C78" s="6"/>
      <c r="D78" s="7"/>
      <c r="AQ78" s="188"/>
      <c r="AY78" s="188"/>
    </row>
    <row r="79" ht="14.25" customHeight="1">
      <c r="C79" s="6"/>
      <c r="D79" s="7"/>
      <c r="AQ79" s="188"/>
      <c r="AY79" s="188"/>
    </row>
    <row r="80" ht="14.25" customHeight="1">
      <c r="C80" s="6"/>
      <c r="D80" s="7"/>
      <c r="AQ80" s="188"/>
      <c r="AY80" s="188"/>
    </row>
    <row r="81" ht="14.25" customHeight="1">
      <c r="C81" s="6"/>
      <c r="D81" s="7"/>
      <c r="AQ81" s="188"/>
      <c r="AY81" s="188"/>
    </row>
    <row r="82" ht="14.25" customHeight="1">
      <c r="C82" s="6"/>
      <c r="D82" s="7"/>
      <c r="AQ82" s="188"/>
      <c r="AY82" s="188"/>
    </row>
    <row r="83" ht="14.25" customHeight="1">
      <c r="C83" s="6"/>
      <c r="D83" s="7"/>
      <c r="AQ83" s="188"/>
      <c r="AY83" s="188"/>
    </row>
    <row r="84" ht="14.25" customHeight="1">
      <c r="C84" s="6"/>
      <c r="D84" s="7"/>
      <c r="AQ84" s="188"/>
      <c r="AY84" s="188"/>
    </row>
    <row r="85" ht="14.25" customHeight="1">
      <c r="C85" s="6"/>
      <c r="D85" s="7"/>
      <c r="AQ85" s="188"/>
      <c r="AY85" s="188"/>
    </row>
    <row r="86" ht="14.25" customHeight="1">
      <c r="C86" s="6"/>
      <c r="D86" s="7"/>
      <c r="AQ86" s="188"/>
      <c r="AY86" s="188"/>
    </row>
    <row r="87" ht="14.25" customHeight="1">
      <c r="C87" s="6"/>
      <c r="D87" s="7"/>
      <c r="AQ87" s="188"/>
      <c r="AY87" s="188"/>
    </row>
    <row r="88" ht="14.25" customHeight="1">
      <c r="C88" s="6"/>
      <c r="D88" s="7"/>
      <c r="AQ88" s="188"/>
      <c r="AY88" s="188"/>
    </row>
    <row r="89" ht="14.25" customHeight="1">
      <c r="C89" s="6"/>
      <c r="D89" s="7"/>
      <c r="AQ89" s="188"/>
      <c r="AY89" s="188"/>
    </row>
    <row r="90" ht="14.25" customHeight="1">
      <c r="C90" s="6"/>
      <c r="D90" s="7"/>
      <c r="AQ90" s="188"/>
      <c r="AY90" s="188"/>
    </row>
    <row r="91" ht="14.25" customHeight="1">
      <c r="C91" s="6"/>
      <c r="D91" s="7"/>
      <c r="AQ91" s="188"/>
      <c r="AY91" s="188"/>
    </row>
    <row r="92" ht="14.25" customHeight="1">
      <c r="C92" s="6"/>
      <c r="D92" s="7"/>
      <c r="AQ92" s="188"/>
      <c r="AY92" s="188"/>
    </row>
    <row r="93" ht="14.25" customHeight="1">
      <c r="C93" s="6"/>
      <c r="D93" s="7"/>
      <c r="AQ93" s="188"/>
      <c r="AY93" s="188"/>
    </row>
    <row r="94" ht="14.25" customHeight="1">
      <c r="C94" s="6"/>
      <c r="D94" s="7"/>
      <c r="AQ94" s="188"/>
      <c r="AY94" s="188"/>
    </row>
    <row r="95" ht="14.25" customHeight="1">
      <c r="C95" s="6"/>
      <c r="D95" s="7"/>
      <c r="AQ95" s="188"/>
      <c r="AY95" s="188"/>
    </row>
    <row r="96" ht="14.25" customHeight="1">
      <c r="C96" s="6"/>
      <c r="D96" s="7"/>
      <c r="AQ96" s="188"/>
      <c r="AY96" s="188"/>
    </row>
    <row r="97" ht="14.25" customHeight="1">
      <c r="C97" s="6"/>
      <c r="D97" s="7"/>
      <c r="AQ97" s="188"/>
      <c r="AY97" s="188"/>
    </row>
    <row r="98" ht="14.25" customHeight="1">
      <c r="C98" s="6"/>
      <c r="D98" s="7"/>
      <c r="AQ98" s="188"/>
      <c r="AY98" s="188"/>
    </row>
    <row r="99" ht="14.25" customHeight="1">
      <c r="C99" s="6"/>
      <c r="D99" s="7"/>
      <c r="AQ99" s="188"/>
      <c r="AY99" s="188"/>
    </row>
    <row r="100" ht="14.25" customHeight="1">
      <c r="C100" s="6"/>
      <c r="D100" s="7"/>
      <c r="AQ100" s="188"/>
      <c r="AY100" s="188"/>
    </row>
    <row r="101" ht="14.25" customHeight="1">
      <c r="C101" s="6"/>
      <c r="D101" s="7"/>
      <c r="AQ101" s="188"/>
      <c r="AY101" s="188"/>
    </row>
    <row r="102" ht="14.25" customHeight="1">
      <c r="C102" s="6"/>
      <c r="D102" s="7"/>
      <c r="AQ102" s="188"/>
      <c r="AY102" s="188"/>
    </row>
    <row r="103" ht="14.25" customHeight="1">
      <c r="C103" s="6"/>
      <c r="D103" s="7"/>
      <c r="AQ103" s="188"/>
      <c r="AY103" s="188"/>
    </row>
    <row r="104" ht="14.25" customHeight="1">
      <c r="C104" s="6"/>
      <c r="D104" s="7"/>
      <c r="AQ104" s="188"/>
      <c r="AY104" s="188"/>
    </row>
    <row r="105" ht="14.25" customHeight="1">
      <c r="C105" s="6"/>
      <c r="D105" s="7"/>
      <c r="AQ105" s="188"/>
      <c r="AY105" s="188"/>
    </row>
    <row r="106" ht="14.25" customHeight="1">
      <c r="C106" s="6"/>
      <c r="D106" s="7"/>
      <c r="AQ106" s="188"/>
      <c r="AY106" s="188"/>
    </row>
    <row r="107" ht="14.25" customHeight="1">
      <c r="C107" s="6"/>
      <c r="D107" s="7"/>
      <c r="AQ107" s="188"/>
      <c r="AY107" s="188"/>
    </row>
    <row r="108" ht="14.25" customHeight="1">
      <c r="C108" s="6"/>
      <c r="D108" s="7"/>
      <c r="AQ108" s="188"/>
      <c r="AY108" s="188"/>
    </row>
    <row r="109" ht="14.25" customHeight="1">
      <c r="C109" s="6"/>
      <c r="D109" s="7"/>
      <c r="AQ109" s="188"/>
      <c r="AY109" s="188"/>
    </row>
    <row r="110" ht="14.25" customHeight="1">
      <c r="C110" s="6"/>
      <c r="D110" s="7"/>
      <c r="AQ110" s="188"/>
      <c r="AY110" s="188"/>
    </row>
    <row r="111" ht="14.25" customHeight="1">
      <c r="C111" s="6"/>
      <c r="D111" s="7"/>
      <c r="AQ111" s="188"/>
      <c r="AY111" s="188"/>
    </row>
    <row r="112" ht="14.25" customHeight="1">
      <c r="C112" s="6"/>
      <c r="D112" s="7"/>
      <c r="AQ112" s="188"/>
      <c r="AY112" s="188"/>
    </row>
    <row r="113" ht="14.25" customHeight="1">
      <c r="C113" s="6"/>
      <c r="D113" s="7"/>
      <c r="AQ113" s="188"/>
      <c r="AY113" s="188"/>
    </row>
    <row r="114" ht="14.25" customHeight="1">
      <c r="C114" s="6"/>
      <c r="D114" s="7"/>
      <c r="AQ114" s="188"/>
      <c r="AY114" s="188"/>
    </row>
    <row r="115" ht="14.25" customHeight="1">
      <c r="C115" s="6"/>
      <c r="D115" s="7"/>
      <c r="AQ115" s="188"/>
      <c r="AY115" s="188"/>
    </row>
    <row r="116" ht="14.25" customHeight="1">
      <c r="C116" s="6"/>
      <c r="D116" s="7"/>
      <c r="AQ116" s="188"/>
      <c r="AY116" s="188"/>
    </row>
    <row r="117" ht="14.25" customHeight="1">
      <c r="C117" s="6"/>
      <c r="D117" s="7"/>
      <c r="AQ117" s="188"/>
      <c r="AY117" s="188"/>
    </row>
    <row r="118" ht="14.25" customHeight="1">
      <c r="C118" s="6"/>
      <c r="D118" s="7"/>
      <c r="AQ118" s="188"/>
      <c r="AY118" s="188"/>
    </row>
    <row r="119" ht="14.25" customHeight="1">
      <c r="C119" s="6"/>
      <c r="D119" s="7"/>
      <c r="AQ119" s="188"/>
      <c r="AY119" s="188"/>
    </row>
    <row r="120" ht="14.25" customHeight="1">
      <c r="C120" s="6"/>
      <c r="D120" s="7"/>
      <c r="AQ120" s="188"/>
      <c r="AY120" s="188"/>
    </row>
    <row r="121" ht="14.25" customHeight="1">
      <c r="C121" s="6"/>
      <c r="D121" s="7"/>
      <c r="AQ121" s="188"/>
      <c r="AY121" s="188"/>
    </row>
    <row r="122" ht="14.25" customHeight="1">
      <c r="C122" s="6"/>
      <c r="D122" s="7"/>
      <c r="AQ122" s="188"/>
      <c r="AY122" s="188"/>
    </row>
    <row r="123" ht="14.25" customHeight="1">
      <c r="C123" s="6"/>
      <c r="D123" s="7"/>
      <c r="AQ123" s="188"/>
      <c r="AY123" s="188"/>
    </row>
    <row r="124" ht="14.25" customHeight="1">
      <c r="C124" s="6"/>
      <c r="D124" s="7"/>
      <c r="AQ124" s="188"/>
      <c r="AY124" s="188"/>
    </row>
    <row r="125" ht="14.25" customHeight="1">
      <c r="C125" s="6"/>
      <c r="D125" s="7"/>
      <c r="AQ125" s="188"/>
      <c r="AY125" s="188"/>
    </row>
    <row r="126" ht="14.25" customHeight="1">
      <c r="C126" s="6"/>
      <c r="D126" s="7"/>
      <c r="AQ126" s="188"/>
      <c r="AY126" s="188"/>
    </row>
    <row r="127" ht="14.25" customHeight="1">
      <c r="C127" s="6"/>
      <c r="D127" s="7"/>
      <c r="AQ127" s="188"/>
      <c r="AY127" s="188"/>
    </row>
    <row r="128" ht="14.25" customHeight="1">
      <c r="C128" s="6"/>
      <c r="D128" s="7"/>
      <c r="AQ128" s="188"/>
      <c r="AY128" s="188"/>
    </row>
    <row r="129" ht="14.25" customHeight="1">
      <c r="C129" s="6"/>
      <c r="D129" s="7"/>
      <c r="AQ129" s="188"/>
      <c r="AY129" s="188"/>
    </row>
    <row r="130" ht="14.25" customHeight="1">
      <c r="C130" s="6"/>
      <c r="D130" s="7"/>
      <c r="AQ130" s="188"/>
      <c r="AY130" s="188"/>
    </row>
    <row r="131" ht="14.25" customHeight="1">
      <c r="C131" s="6"/>
      <c r="D131" s="7"/>
      <c r="AQ131" s="188"/>
      <c r="AY131" s="188"/>
    </row>
    <row r="132" ht="14.25" customHeight="1">
      <c r="C132" s="6"/>
      <c r="D132" s="7"/>
      <c r="AQ132" s="188"/>
      <c r="AY132" s="188"/>
    </row>
    <row r="133" ht="14.25" customHeight="1">
      <c r="C133" s="6"/>
      <c r="D133" s="7"/>
      <c r="AQ133" s="188"/>
      <c r="AY133" s="188"/>
    </row>
    <row r="134" ht="14.25" customHeight="1">
      <c r="C134" s="6"/>
      <c r="D134" s="7"/>
      <c r="AQ134" s="188"/>
      <c r="AY134" s="188"/>
    </row>
    <row r="135" ht="14.25" customHeight="1">
      <c r="C135" s="6"/>
      <c r="D135" s="7"/>
      <c r="AQ135" s="188"/>
      <c r="AY135" s="188"/>
    </row>
    <row r="136" ht="14.25" customHeight="1">
      <c r="C136" s="6"/>
      <c r="D136" s="7"/>
      <c r="AQ136" s="188"/>
      <c r="AY136" s="188"/>
    </row>
    <row r="137" ht="14.25" customHeight="1">
      <c r="C137" s="6"/>
      <c r="D137" s="7"/>
      <c r="AQ137" s="188"/>
      <c r="AY137" s="188"/>
    </row>
    <row r="138" ht="14.25" customHeight="1">
      <c r="C138" s="6"/>
      <c r="D138" s="7"/>
      <c r="AQ138" s="188"/>
      <c r="AY138" s="188"/>
    </row>
    <row r="139" ht="14.25" customHeight="1">
      <c r="C139" s="6"/>
      <c r="D139" s="7"/>
      <c r="AQ139" s="188"/>
      <c r="AY139" s="188"/>
    </row>
    <row r="140" ht="14.25" customHeight="1">
      <c r="C140" s="6"/>
      <c r="D140" s="7"/>
      <c r="AQ140" s="188"/>
      <c r="AY140" s="188"/>
    </row>
    <row r="141" ht="14.25" customHeight="1">
      <c r="C141" s="6"/>
      <c r="D141" s="7"/>
      <c r="AQ141" s="188"/>
      <c r="AY141" s="188"/>
    </row>
    <row r="142" ht="14.25" customHeight="1">
      <c r="C142" s="6"/>
      <c r="D142" s="7"/>
      <c r="AQ142" s="188"/>
      <c r="AY142" s="188"/>
    </row>
    <row r="143" ht="14.25" customHeight="1">
      <c r="C143" s="6"/>
      <c r="D143" s="7"/>
      <c r="AQ143" s="188"/>
      <c r="AY143" s="188"/>
    </row>
    <row r="144" ht="14.25" customHeight="1">
      <c r="C144" s="6"/>
      <c r="D144" s="7"/>
      <c r="AQ144" s="188"/>
      <c r="AY144" s="188"/>
    </row>
    <row r="145" ht="14.25" customHeight="1">
      <c r="C145" s="6"/>
      <c r="D145" s="7"/>
      <c r="AQ145" s="188"/>
      <c r="AY145" s="188"/>
    </row>
    <row r="146" ht="14.25" customHeight="1">
      <c r="C146" s="6"/>
      <c r="D146" s="7"/>
      <c r="AQ146" s="188"/>
      <c r="AY146" s="188"/>
    </row>
    <row r="147" ht="14.25" customHeight="1">
      <c r="C147" s="6"/>
      <c r="D147" s="7"/>
      <c r="AQ147" s="188"/>
      <c r="AY147" s="188"/>
    </row>
    <row r="148" ht="14.25" customHeight="1">
      <c r="C148" s="6"/>
      <c r="D148" s="7"/>
      <c r="AQ148" s="188"/>
      <c r="AY148" s="188"/>
    </row>
    <row r="149" ht="14.25" customHeight="1">
      <c r="C149" s="6"/>
      <c r="D149" s="7"/>
      <c r="AQ149" s="188"/>
      <c r="AY149" s="188"/>
    </row>
    <row r="150" ht="14.25" customHeight="1">
      <c r="C150" s="6"/>
      <c r="D150" s="7"/>
      <c r="AQ150" s="188"/>
      <c r="AY150" s="188"/>
    </row>
    <row r="151" ht="14.25" customHeight="1">
      <c r="C151" s="6"/>
      <c r="D151" s="7"/>
      <c r="AQ151" s="188"/>
      <c r="AY151" s="188"/>
    </row>
    <row r="152" ht="14.25" customHeight="1">
      <c r="C152" s="6"/>
      <c r="D152" s="7"/>
      <c r="AQ152" s="188"/>
      <c r="AY152" s="188"/>
    </row>
    <row r="153" ht="14.25" customHeight="1">
      <c r="C153" s="6"/>
      <c r="D153" s="7"/>
      <c r="AQ153" s="188"/>
      <c r="AY153" s="188"/>
    </row>
    <row r="154" ht="14.25" customHeight="1">
      <c r="C154" s="6"/>
      <c r="D154" s="7"/>
      <c r="AQ154" s="188"/>
      <c r="AY154" s="188"/>
    </row>
    <row r="155" ht="14.25" customHeight="1">
      <c r="C155" s="6"/>
      <c r="D155" s="7"/>
      <c r="AQ155" s="188"/>
      <c r="AY155" s="188"/>
    </row>
    <row r="156" ht="14.25" customHeight="1">
      <c r="C156" s="6"/>
      <c r="D156" s="7"/>
      <c r="AQ156" s="188"/>
      <c r="AY156" s="188"/>
    </row>
    <row r="157" ht="14.25" customHeight="1">
      <c r="C157" s="6"/>
      <c r="D157" s="7"/>
      <c r="AQ157" s="188"/>
      <c r="AY157" s="188"/>
    </row>
    <row r="158" ht="14.25" customHeight="1">
      <c r="C158" s="6"/>
      <c r="D158" s="7"/>
      <c r="AQ158" s="188"/>
      <c r="AY158" s="188"/>
    </row>
    <row r="159" ht="14.25" customHeight="1">
      <c r="C159" s="6"/>
      <c r="D159" s="7"/>
      <c r="AQ159" s="188"/>
      <c r="AY159" s="188"/>
    </row>
    <row r="160" ht="14.25" customHeight="1">
      <c r="C160" s="6"/>
      <c r="D160" s="7"/>
      <c r="AQ160" s="188"/>
      <c r="AY160" s="188"/>
    </row>
    <row r="161" ht="14.25" customHeight="1">
      <c r="C161" s="6"/>
      <c r="D161" s="7"/>
      <c r="AQ161" s="188"/>
      <c r="AY161" s="188"/>
    </row>
    <row r="162" ht="14.25" customHeight="1">
      <c r="C162" s="6"/>
      <c r="D162" s="7"/>
      <c r="AQ162" s="188"/>
      <c r="AY162" s="188"/>
    </row>
    <row r="163" ht="14.25" customHeight="1">
      <c r="C163" s="6"/>
      <c r="D163" s="7"/>
      <c r="AQ163" s="188"/>
      <c r="AY163" s="188"/>
    </row>
    <row r="164" ht="14.25" customHeight="1">
      <c r="C164" s="6"/>
      <c r="D164" s="7"/>
      <c r="AQ164" s="188"/>
      <c r="AY164" s="188"/>
    </row>
    <row r="165" ht="14.25" customHeight="1">
      <c r="C165" s="6"/>
      <c r="D165" s="7"/>
      <c r="AQ165" s="188"/>
      <c r="AY165" s="188"/>
    </row>
    <row r="166" ht="14.25" customHeight="1">
      <c r="C166" s="6"/>
      <c r="D166" s="7"/>
      <c r="AQ166" s="188"/>
      <c r="AY166" s="188"/>
    </row>
    <row r="167" ht="14.25" customHeight="1">
      <c r="C167" s="6"/>
      <c r="D167" s="7"/>
      <c r="AQ167" s="188"/>
      <c r="AY167" s="188"/>
    </row>
    <row r="168" ht="14.25" customHeight="1">
      <c r="C168" s="6"/>
      <c r="D168" s="7"/>
      <c r="AQ168" s="188"/>
      <c r="AY168" s="188"/>
    </row>
    <row r="169" ht="14.25" customHeight="1">
      <c r="C169" s="6"/>
      <c r="D169" s="7"/>
      <c r="AQ169" s="188"/>
      <c r="AY169" s="188"/>
    </row>
    <row r="170" ht="14.25" customHeight="1">
      <c r="C170" s="6"/>
      <c r="D170" s="7"/>
      <c r="AQ170" s="188"/>
      <c r="AY170" s="188"/>
    </row>
    <row r="171" ht="14.25" customHeight="1">
      <c r="C171" s="6"/>
      <c r="D171" s="7"/>
      <c r="AQ171" s="188"/>
      <c r="AY171" s="188"/>
    </row>
    <row r="172" ht="14.25" customHeight="1">
      <c r="C172" s="6"/>
      <c r="D172" s="7"/>
      <c r="AQ172" s="188"/>
      <c r="AY172" s="188"/>
    </row>
    <row r="173" ht="14.25" customHeight="1">
      <c r="C173" s="6"/>
      <c r="D173" s="7"/>
      <c r="AQ173" s="188"/>
      <c r="AY173" s="188"/>
    </row>
    <row r="174" ht="14.25" customHeight="1">
      <c r="C174" s="6"/>
      <c r="D174" s="7"/>
      <c r="AQ174" s="188"/>
      <c r="AY174" s="188"/>
    </row>
    <row r="175" ht="14.25" customHeight="1">
      <c r="C175" s="6"/>
      <c r="D175" s="7"/>
      <c r="AQ175" s="188"/>
      <c r="AY175" s="188"/>
    </row>
    <row r="176" ht="14.25" customHeight="1">
      <c r="C176" s="6"/>
      <c r="D176" s="7"/>
      <c r="AQ176" s="188"/>
      <c r="AY176" s="188"/>
    </row>
    <row r="177" ht="14.25" customHeight="1">
      <c r="C177" s="6"/>
      <c r="D177" s="7"/>
      <c r="AQ177" s="188"/>
      <c r="AY177" s="188"/>
    </row>
    <row r="178" ht="14.25" customHeight="1">
      <c r="C178" s="6"/>
      <c r="D178" s="7"/>
      <c r="AQ178" s="188"/>
      <c r="AY178" s="188"/>
    </row>
    <row r="179" ht="14.25" customHeight="1">
      <c r="C179" s="6"/>
      <c r="D179" s="7"/>
      <c r="AQ179" s="188"/>
      <c r="AY179" s="188"/>
    </row>
    <row r="180" ht="14.25" customHeight="1">
      <c r="C180" s="6"/>
      <c r="D180" s="7"/>
      <c r="AQ180" s="188"/>
      <c r="AY180" s="188"/>
    </row>
    <row r="181" ht="14.25" customHeight="1">
      <c r="C181" s="6"/>
      <c r="D181" s="7"/>
      <c r="AQ181" s="188"/>
      <c r="AY181" s="188"/>
    </row>
    <row r="182" ht="14.25" customHeight="1">
      <c r="C182" s="6"/>
      <c r="D182" s="7"/>
      <c r="AQ182" s="188"/>
      <c r="AY182" s="188"/>
    </row>
    <row r="183" ht="14.25" customHeight="1">
      <c r="C183" s="6"/>
      <c r="D183" s="7"/>
      <c r="AQ183" s="188"/>
      <c r="AY183" s="188"/>
    </row>
    <row r="184" ht="14.25" customHeight="1">
      <c r="C184" s="6"/>
      <c r="D184" s="7"/>
      <c r="AQ184" s="188"/>
      <c r="AY184" s="188"/>
    </row>
    <row r="185" ht="14.25" customHeight="1">
      <c r="C185" s="6"/>
      <c r="D185" s="7"/>
      <c r="AQ185" s="188"/>
      <c r="AY185" s="188"/>
    </row>
    <row r="186" ht="14.25" customHeight="1">
      <c r="C186" s="6"/>
      <c r="D186" s="7"/>
      <c r="AQ186" s="188"/>
      <c r="AY186" s="188"/>
    </row>
    <row r="187" ht="14.25" customHeight="1">
      <c r="C187" s="6"/>
      <c r="D187" s="7"/>
      <c r="AQ187" s="188"/>
      <c r="AY187" s="188"/>
    </row>
    <row r="188" ht="14.25" customHeight="1">
      <c r="C188" s="6"/>
      <c r="D188" s="7"/>
      <c r="AQ188" s="188"/>
      <c r="AY188" s="188"/>
    </row>
    <row r="189" ht="14.25" customHeight="1">
      <c r="C189" s="6"/>
      <c r="D189" s="7"/>
      <c r="AQ189" s="188"/>
      <c r="AY189" s="188"/>
    </row>
    <row r="190" ht="14.25" customHeight="1">
      <c r="C190" s="6"/>
      <c r="D190" s="7"/>
      <c r="AQ190" s="188"/>
      <c r="AY190" s="188"/>
    </row>
    <row r="191" ht="14.25" customHeight="1">
      <c r="C191" s="6"/>
      <c r="D191" s="7"/>
      <c r="AQ191" s="188"/>
      <c r="AY191" s="188"/>
    </row>
    <row r="192" ht="14.25" customHeight="1">
      <c r="C192" s="6"/>
      <c r="D192" s="7"/>
      <c r="AQ192" s="188"/>
      <c r="AY192" s="188"/>
    </row>
    <row r="193" ht="14.25" customHeight="1">
      <c r="C193" s="6"/>
      <c r="D193" s="7"/>
      <c r="AQ193" s="188"/>
      <c r="AY193" s="188"/>
    </row>
    <row r="194" ht="14.25" customHeight="1">
      <c r="C194" s="6"/>
      <c r="D194" s="7"/>
      <c r="AQ194" s="188"/>
      <c r="AY194" s="188"/>
    </row>
    <row r="195" ht="14.25" customHeight="1">
      <c r="C195" s="6"/>
      <c r="D195" s="7"/>
      <c r="AQ195" s="188"/>
      <c r="AY195" s="188"/>
    </row>
    <row r="196" ht="14.25" customHeight="1">
      <c r="C196" s="6"/>
      <c r="D196" s="7"/>
      <c r="AQ196" s="188"/>
      <c r="AY196" s="188"/>
    </row>
    <row r="197" ht="14.25" customHeight="1">
      <c r="C197" s="6"/>
      <c r="D197" s="7"/>
      <c r="AQ197" s="188"/>
      <c r="AY197" s="188"/>
    </row>
    <row r="198" ht="14.25" customHeight="1">
      <c r="C198" s="6"/>
      <c r="D198" s="7"/>
      <c r="AQ198" s="188"/>
      <c r="AY198" s="188"/>
    </row>
    <row r="199" ht="14.25" customHeight="1">
      <c r="C199" s="6"/>
      <c r="D199" s="7"/>
      <c r="AQ199" s="188"/>
      <c r="AY199" s="188"/>
    </row>
    <row r="200" ht="14.25" customHeight="1">
      <c r="C200" s="6"/>
      <c r="D200" s="7"/>
      <c r="AQ200" s="188"/>
      <c r="AY200" s="188"/>
    </row>
    <row r="201" ht="14.25" customHeight="1">
      <c r="C201" s="6"/>
      <c r="D201" s="7"/>
      <c r="AQ201" s="188"/>
      <c r="AY201" s="188"/>
    </row>
    <row r="202" ht="14.25" customHeight="1">
      <c r="C202" s="6"/>
      <c r="D202" s="7"/>
      <c r="AQ202" s="188"/>
      <c r="AY202" s="188"/>
    </row>
    <row r="203" ht="14.25" customHeight="1">
      <c r="C203" s="6"/>
      <c r="D203" s="7"/>
      <c r="AQ203" s="188"/>
      <c r="AY203" s="188"/>
    </row>
    <row r="204" ht="14.25" customHeight="1">
      <c r="C204" s="6"/>
      <c r="D204" s="7"/>
      <c r="AQ204" s="188"/>
      <c r="AY204" s="188"/>
    </row>
    <row r="205" ht="14.25" customHeight="1">
      <c r="C205" s="6"/>
      <c r="D205" s="7"/>
      <c r="AQ205" s="188"/>
      <c r="AY205" s="188"/>
    </row>
    <row r="206" ht="14.25" customHeight="1">
      <c r="C206" s="6"/>
      <c r="D206" s="7"/>
      <c r="AQ206" s="188"/>
      <c r="AY206" s="188"/>
    </row>
    <row r="207" ht="14.25" customHeight="1">
      <c r="C207" s="6"/>
      <c r="D207" s="7"/>
      <c r="AQ207" s="188"/>
      <c r="AY207" s="188"/>
    </row>
    <row r="208" ht="14.25" customHeight="1">
      <c r="C208" s="6"/>
      <c r="D208" s="7"/>
      <c r="AQ208" s="188"/>
      <c r="AY208" s="188"/>
    </row>
    <row r="209" ht="14.25" customHeight="1">
      <c r="C209" s="6"/>
      <c r="D209" s="7"/>
      <c r="AQ209" s="188"/>
      <c r="AY209" s="188"/>
    </row>
    <row r="210" ht="14.25" customHeight="1">
      <c r="C210" s="6"/>
      <c r="D210" s="7"/>
      <c r="AQ210" s="188"/>
      <c r="AY210" s="188"/>
    </row>
    <row r="211" ht="14.25" customHeight="1">
      <c r="C211" s="6"/>
      <c r="D211" s="7"/>
      <c r="AQ211" s="188"/>
      <c r="AY211" s="188"/>
    </row>
    <row r="212" ht="14.25" customHeight="1">
      <c r="C212" s="6"/>
      <c r="D212" s="7"/>
      <c r="AQ212" s="188"/>
      <c r="AY212" s="188"/>
    </row>
    <row r="213" ht="14.25" customHeight="1">
      <c r="C213" s="6"/>
      <c r="D213" s="7"/>
      <c r="AQ213" s="188"/>
      <c r="AY213" s="188"/>
    </row>
    <row r="214" ht="14.25" customHeight="1">
      <c r="C214" s="6"/>
      <c r="D214" s="7"/>
      <c r="AQ214" s="188"/>
      <c r="AY214" s="188"/>
    </row>
    <row r="215" ht="14.25" customHeight="1">
      <c r="C215" s="6"/>
      <c r="D215" s="7"/>
      <c r="AQ215" s="188"/>
      <c r="AY215" s="188"/>
    </row>
    <row r="216" ht="14.25" customHeight="1">
      <c r="C216" s="6"/>
      <c r="D216" s="7"/>
      <c r="AQ216" s="188"/>
      <c r="AY216" s="188"/>
    </row>
    <row r="217" ht="14.25" customHeight="1">
      <c r="C217" s="6"/>
      <c r="D217" s="7"/>
      <c r="AQ217" s="188"/>
      <c r="AY217" s="188"/>
    </row>
    <row r="218" ht="14.25" customHeight="1">
      <c r="C218" s="6"/>
      <c r="D218" s="7"/>
      <c r="AQ218" s="188"/>
      <c r="AY218" s="188"/>
    </row>
    <row r="219" ht="14.25" customHeight="1">
      <c r="C219" s="6"/>
      <c r="D219" s="7"/>
      <c r="AQ219" s="188"/>
      <c r="AY219" s="188"/>
    </row>
    <row r="220" ht="14.25" customHeight="1">
      <c r="C220" s="6"/>
      <c r="D220" s="7"/>
      <c r="AQ220" s="188"/>
      <c r="AY220" s="188"/>
    </row>
    <row r="221" ht="14.25" customHeight="1">
      <c r="C221" s="6"/>
      <c r="D221" s="7"/>
      <c r="AQ221" s="188"/>
      <c r="AY221" s="188"/>
    </row>
    <row r="222" ht="14.25" customHeight="1">
      <c r="C222" s="6"/>
      <c r="D222" s="7"/>
      <c r="AQ222" s="188"/>
      <c r="AY222" s="188"/>
    </row>
    <row r="223" ht="14.25" customHeight="1">
      <c r="C223" s="6"/>
      <c r="D223" s="7"/>
      <c r="AQ223" s="188"/>
      <c r="AY223" s="188"/>
    </row>
    <row r="224" ht="14.25" customHeight="1">
      <c r="C224" s="6"/>
      <c r="D224" s="7"/>
      <c r="AQ224" s="188"/>
      <c r="AY224" s="188"/>
    </row>
    <row r="225" ht="14.25" customHeight="1">
      <c r="C225" s="6"/>
      <c r="D225" s="7"/>
      <c r="AQ225" s="188"/>
      <c r="AY225" s="188"/>
    </row>
    <row r="226" ht="14.25" customHeight="1">
      <c r="C226" s="6"/>
      <c r="D226" s="7"/>
      <c r="AQ226" s="188"/>
      <c r="AY226" s="188"/>
    </row>
    <row r="227" ht="14.25" customHeight="1">
      <c r="C227" s="6"/>
      <c r="D227" s="7"/>
      <c r="AQ227" s="188"/>
      <c r="AY227" s="188"/>
    </row>
    <row r="228" ht="14.25" customHeight="1">
      <c r="C228" s="6"/>
      <c r="D228" s="7"/>
      <c r="AQ228" s="188"/>
      <c r="AY228" s="188"/>
    </row>
    <row r="229" ht="14.25" customHeight="1">
      <c r="C229" s="6"/>
      <c r="D229" s="7"/>
      <c r="AQ229" s="188"/>
      <c r="AY229" s="188"/>
    </row>
    <row r="230" ht="14.25" customHeight="1">
      <c r="C230" s="6"/>
      <c r="D230" s="7"/>
      <c r="AQ230" s="188"/>
      <c r="AY230" s="188"/>
    </row>
    <row r="231" ht="14.25" customHeight="1">
      <c r="C231" s="6"/>
      <c r="D231" s="7"/>
      <c r="AQ231" s="188"/>
      <c r="AY231" s="188"/>
    </row>
    <row r="232" ht="14.25" customHeight="1">
      <c r="C232" s="6"/>
      <c r="D232" s="7"/>
      <c r="AQ232" s="188"/>
      <c r="AY232" s="188"/>
    </row>
    <row r="233" ht="14.25" customHeight="1">
      <c r="C233" s="6"/>
      <c r="D233" s="7"/>
      <c r="AQ233" s="188"/>
      <c r="AY233" s="188"/>
    </row>
    <row r="234" ht="14.25" customHeight="1">
      <c r="C234" s="6"/>
      <c r="D234" s="7"/>
      <c r="AQ234" s="188"/>
      <c r="AY234" s="188"/>
    </row>
    <row r="235" ht="14.25" customHeight="1">
      <c r="C235" s="6"/>
      <c r="D235" s="7"/>
      <c r="AQ235" s="188"/>
      <c r="AY235" s="188"/>
    </row>
    <row r="236" ht="14.25" customHeight="1">
      <c r="C236" s="6"/>
      <c r="D236" s="7"/>
      <c r="AQ236" s="188"/>
      <c r="AY236" s="188"/>
    </row>
    <row r="237" ht="14.25" customHeight="1">
      <c r="C237" s="6"/>
      <c r="D237" s="7"/>
      <c r="AQ237" s="188"/>
      <c r="AY237" s="188"/>
    </row>
    <row r="238" ht="14.25" customHeight="1">
      <c r="C238" s="6"/>
      <c r="D238" s="7"/>
      <c r="AQ238" s="188"/>
      <c r="AY238" s="188"/>
    </row>
    <row r="239" ht="14.25" customHeight="1">
      <c r="C239" s="6"/>
      <c r="D239" s="7"/>
      <c r="AQ239" s="188"/>
      <c r="AY239" s="188"/>
    </row>
    <row r="240" ht="14.25" customHeight="1">
      <c r="C240" s="6"/>
      <c r="D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4"/>
      <c r="Z1" s="4"/>
      <c r="AA1" s="5"/>
      <c r="AB1" s="5"/>
      <c r="AC1" s="4"/>
      <c r="AD1" s="4"/>
      <c r="AE1" s="4"/>
      <c r="AF1" s="5"/>
      <c r="AG1" s="5"/>
      <c r="AH1" s="4"/>
      <c r="AI1" s="5"/>
      <c r="AJ1" s="4"/>
      <c r="AK1" s="5"/>
      <c r="AL1" s="4"/>
      <c r="AM1" s="5"/>
      <c r="AN1" s="5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3"/>
      <c r="Y8" s="1"/>
      <c r="Z8" s="1"/>
      <c r="AA8" s="3"/>
      <c r="AB8" s="3"/>
      <c r="AC8" s="1"/>
      <c r="AD8" s="1"/>
      <c r="AE8" s="1"/>
      <c r="AF8" s="3"/>
      <c r="AG8" s="3"/>
      <c r="AH8" s="1"/>
      <c r="AI8" s="3"/>
      <c r="AJ8" s="1"/>
      <c r="AK8" s="3"/>
      <c r="AL8" s="1"/>
      <c r="AM8" s="3"/>
      <c r="AN8" s="3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3"/>
      <c r="Y9" s="1"/>
      <c r="Z9" s="1"/>
      <c r="AA9" s="3"/>
      <c r="AB9" s="3"/>
      <c r="AC9" s="1"/>
      <c r="AD9" s="1"/>
      <c r="AE9" s="1"/>
      <c r="AF9" s="3"/>
      <c r="AG9" s="3"/>
      <c r="AH9" s="1"/>
      <c r="AI9" s="3"/>
      <c r="AJ9" s="1"/>
      <c r="AK9" s="3"/>
      <c r="AL9" s="1"/>
      <c r="AM9" s="3"/>
      <c r="AN9" s="3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30"/>
      <c r="Y11" s="28"/>
      <c r="Z11" s="28"/>
      <c r="AA11" s="30"/>
      <c r="AB11" s="30"/>
      <c r="AC11" s="28"/>
      <c r="AD11" s="28"/>
      <c r="AE11" s="28"/>
      <c r="AF11" s="30"/>
      <c r="AG11" s="30"/>
      <c r="AH11" s="28"/>
      <c r="AI11" s="30"/>
      <c r="AJ11" s="28"/>
      <c r="AK11" s="30"/>
      <c r="AL11" s="28"/>
      <c r="AM11" s="30"/>
      <c r="AN11" s="30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5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5" t="s">
        <v>23</v>
      </c>
      <c r="AJ12" s="20"/>
      <c r="AK12" s="20"/>
      <c r="AL12" s="21"/>
      <c r="AM12" s="35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4" t="s">
        <v>147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3" t="s">
        <v>83</v>
      </c>
      <c r="Y13" s="41" t="s">
        <v>84</v>
      </c>
      <c r="Z13" s="41" t="s">
        <v>85</v>
      </c>
      <c r="AA13" s="43" t="s">
        <v>81</v>
      </c>
      <c r="AB13" s="43" t="s">
        <v>83</v>
      </c>
      <c r="AC13" s="41" t="s">
        <v>84</v>
      </c>
      <c r="AD13" s="41" t="s">
        <v>85</v>
      </c>
      <c r="AE13" s="41" t="s">
        <v>81</v>
      </c>
      <c r="AF13" s="43" t="s">
        <v>83</v>
      </c>
      <c r="AG13" s="43" t="s">
        <v>84</v>
      </c>
      <c r="AH13" s="41" t="s">
        <v>85</v>
      </c>
      <c r="AI13" s="43" t="s">
        <v>81</v>
      </c>
      <c r="AJ13" s="41" t="s">
        <v>83</v>
      </c>
      <c r="AK13" s="43" t="s">
        <v>84</v>
      </c>
      <c r="AL13" s="41" t="s">
        <v>85</v>
      </c>
      <c r="AM13" s="43" t="s">
        <v>81</v>
      </c>
      <c r="AN13" s="43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 t="s">
        <v>82</v>
      </c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</row>
    <row r="14" ht="14.25" customHeight="1">
      <c r="A14" s="49">
        <v>0.0416666666666667</v>
      </c>
      <c r="B14" s="50"/>
      <c r="C14" s="51">
        <v>50.14</v>
      </c>
      <c r="D14" s="52">
        <v>340.0</v>
      </c>
      <c r="E14" s="53">
        <v>138.0</v>
      </c>
      <c r="F14" s="53">
        <v>59.0</v>
      </c>
      <c r="G14" s="53">
        <v>12.8</v>
      </c>
      <c r="H14" s="54"/>
      <c r="I14" s="53">
        <v>6.0</v>
      </c>
      <c r="J14" s="53">
        <v>52.0</v>
      </c>
      <c r="K14" s="53">
        <v>51.0</v>
      </c>
      <c r="L14" s="53">
        <v>138.0</v>
      </c>
      <c r="M14" s="53">
        <v>58.0</v>
      </c>
      <c r="N14" s="53">
        <v>13.0</v>
      </c>
      <c r="O14" s="54"/>
      <c r="P14" s="53">
        <v>6.0</v>
      </c>
      <c r="Q14" s="53">
        <v>60.0</v>
      </c>
      <c r="R14" s="53">
        <v>55.0</v>
      </c>
      <c r="S14" s="53">
        <v>342.7</v>
      </c>
      <c r="T14" s="53">
        <v>311.7</v>
      </c>
      <c r="U14" s="53">
        <v>188.8</v>
      </c>
      <c r="V14" s="54"/>
      <c r="W14" s="53">
        <v>338.5</v>
      </c>
      <c r="X14" s="55">
        <v>256.8</v>
      </c>
      <c r="Y14" s="53">
        <v>144.7</v>
      </c>
      <c r="Z14" s="54"/>
      <c r="AA14" s="55">
        <v>342.5</v>
      </c>
      <c r="AB14" s="55">
        <v>307.0</v>
      </c>
      <c r="AC14" s="53">
        <v>205.1</v>
      </c>
      <c r="AD14" s="54"/>
      <c r="AE14" s="53">
        <v>341.6</v>
      </c>
      <c r="AF14" s="55">
        <v>347.2</v>
      </c>
      <c r="AG14" s="55">
        <v>186.5</v>
      </c>
      <c r="AH14" s="54"/>
      <c r="AI14" s="55">
        <v>349.6</v>
      </c>
      <c r="AJ14" s="53">
        <v>365.5</v>
      </c>
      <c r="AK14" s="55">
        <v>232.1</v>
      </c>
      <c r="AL14" s="54"/>
      <c r="AM14" s="55">
        <v>340.9</v>
      </c>
      <c r="AN14" s="55">
        <v>393.9</v>
      </c>
      <c r="AO14" s="53">
        <v>222.9</v>
      </c>
      <c r="AP14" s="54"/>
      <c r="AQ14" s="53">
        <v>135.0</v>
      </c>
      <c r="AR14" s="54">
        <f t="shared" ref="AR14:AS14" si="1">F14</f>
        <v>59</v>
      </c>
      <c r="AS14" s="56">
        <f t="shared" si="1"/>
        <v>12.8</v>
      </c>
      <c r="AT14" s="54"/>
      <c r="AU14" s="53">
        <v>140.0</v>
      </c>
      <c r="AV14" s="54">
        <f t="shared" ref="AV14:AW14" si="2">M14</f>
        <v>58</v>
      </c>
      <c r="AW14" s="54">
        <f t="shared" si="2"/>
        <v>13</v>
      </c>
      <c r="AX14" s="54"/>
      <c r="AY14" s="53">
        <v>135.0</v>
      </c>
      <c r="AZ14" s="54"/>
      <c r="BA14" s="54"/>
      <c r="BB14" s="54"/>
      <c r="BC14" s="57"/>
      <c r="BD14" s="54"/>
      <c r="BE14" s="53">
        <v>0.0</v>
      </c>
      <c r="BF14" s="53">
        <v>0.0</v>
      </c>
      <c r="BG14" s="53">
        <v>0.0</v>
      </c>
      <c r="BH14" s="54"/>
      <c r="BI14" s="53">
        <v>22.0</v>
      </c>
      <c r="BJ14" s="53">
        <v>85.0</v>
      </c>
      <c r="BK14" s="53">
        <v>57.0</v>
      </c>
      <c r="BL14" s="57"/>
      <c r="BM14" s="287">
        <v>340.0</v>
      </c>
      <c r="BN14" s="287">
        <v>144.0</v>
      </c>
      <c r="BO14" s="287">
        <v>326.0</v>
      </c>
      <c r="BP14" s="287">
        <v>16.3</v>
      </c>
      <c r="BQ14" s="288"/>
      <c r="BR14" s="287">
        <v>6.0</v>
      </c>
      <c r="BS14" s="287">
        <v>58.0</v>
      </c>
      <c r="BT14" s="287">
        <v>61.0</v>
      </c>
      <c r="BU14" s="288">
        <f t="shared" ref="BU14:BU37" si="5">BM14</f>
        <v>340</v>
      </c>
      <c r="BV14" s="287">
        <v>280.0</v>
      </c>
      <c r="BW14" s="287">
        <v>166.0</v>
      </c>
      <c r="BX14" s="287">
        <v>31.0</v>
      </c>
      <c r="BY14" s="287">
        <v>333.0</v>
      </c>
      <c r="BZ14" s="287">
        <v>311.0</v>
      </c>
      <c r="CA14" s="287">
        <v>170.0</v>
      </c>
      <c r="CB14" s="287">
        <v>30.0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336.0</v>
      </c>
      <c r="CH14" s="287">
        <v>427.0</v>
      </c>
      <c r="CI14" s="287">
        <v>254.0</v>
      </c>
      <c r="CJ14" s="287">
        <v>30.0</v>
      </c>
      <c r="CK14" s="287">
        <v>350.0</v>
      </c>
      <c r="CL14" s="287">
        <v>231.0</v>
      </c>
      <c r="CM14" s="287">
        <v>136.0</v>
      </c>
      <c r="CN14" s="287">
        <v>9.0</v>
      </c>
      <c r="CO14" s="287">
        <v>330.0</v>
      </c>
      <c r="CP14" s="287">
        <v>254.0</v>
      </c>
      <c r="CQ14" s="287">
        <v>125.0</v>
      </c>
      <c r="CR14" s="287">
        <v>10.0</v>
      </c>
      <c r="CS14" s="287">
        <v>333.0</v>
      </c>
      <c r="CT14" s="287">
        <v>252.0</v>
      </c>
      <c r="CU14" s="287">
        <v>158.0</v>
      </c>
      <c r="CV14" s="287">
        <v>68.0</v>
      </c>
      <c r="CW14" s="287">
        <v>335.0</v>
      </c>
      <c r="CX14" s="287">
        <v>187.0</v>
      </c>
      <c r="CY14" s="287">
        <v>77.0</v>
      </c>
      <c r="CZ14" s="287">
        <v>57.0</v>
      </c>
      <c r="DA14" s="287">
        <v>321.0</v>
      </c>
      <c r="DB14" s="287">
        <v>191.0</v>
      </c>
      <c r="DC14" s="287">
        <v>80.0</v>
      </c>
      <c r="DD14" s="287">
        <v>66.0</v>
      </c>
      <c r="DE14" s="287">
        <v>144.0</v>
      </c>
      <c r="DF14" s="287">
        <v>35.0</v>
      </c>
      <c r="DG14" s="287">
        <v>326.0</v>
      </c>
      <c r="DH14" s="287">
        <v>16.3</v>
      </c>
      <c r="DI14" s="288"/>
      <c r="DJ14" s="287">
        <v>7.0</v>
      </c>
      <c r="DK14" s="287">
        <v>60.0</v>
      </c>
      <c r="DL14" s="287">
        <v>53.0</v>
      </c>
      <c r="DM14" s="60">
        <v>56.0</v>
      </c>
      <c r="DN14" s="61">
        <v>336.0</v>
      </c>
      <c r="DO14" s="61">
        <v>139.0</v>
      </c>
      <c r="DP14" s="61">
        <v>43.07</v>
      </c>
      <c r="DQ14" s="61">
        <v>23.49</v>
      </c>
      <c r="DR14" s="61">
        <v>8.13</v>
      </c>
      <c r="DS14" s="61">
        <v>8.0</v>
      </c>
      <c r="DT14" s="61">
        <v>50.0</v>
      </c>
      <c r="DU14" s="61">
        <v>50.7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341.0</v>
      </c>
      <c r="EF14" s="226">
        <v>137.0</v>
      </c>
      <c r="EG14" s="226">
        <v>93.0</v>
      </c>
      <c r="EH14" s="226">
        <v>3.7</v>
      </c>
      <c r="EI14" s="64"/>
      <c r="EJ14" s="226">
        <v>9.0</v>
      </c>
      <c r="EK14" s="226">
        <v>47.0</v>
      </c>
      <c r="EL14" s="226">
        <v>50.0</v>
      </c>
      <c r="EM14" s="226">
        <v>137.0</v>
      </c>
      <c r="EN14" s="226">
        <v>104.0</v>
      </c>
      <c r="EO14" s="226">
        <v>4.5</v>
      </c>
      <c r="EP14" s="64"/>
      <c r="EQ14" s="226">
        <v>9.0</v>
      </c>
      <c r="ER14" s="226">
        <v>48.0</v>
      </c>
      <c r="ES14" s="226">
        <v>51.0</v>
      </c>
      <c r="ET14" s="226">
        <v>339.0</v>
      </c>
      <c r="EU14" s="226">
        <v>0.0</v>
      </c>
      <c r="EV14" s="226">
        <v>0.0</v>
      </c>
      <c r="EW14" s="226">
        <v>0.0</v>
      </c>
      <c r="EX14" s="226">
        <v>338.0</v>
      </c>
      <c r="EY14" s="226">
        <v>274.0</v>
      </c>
      <c r="EZ14" s="226">
        <v>158.4</v>
      </c>
      <c r="FA14" s="226">
        <v>1.9</v>
      </c>
      <c r="FB14" s="226">
        <v>338.0</v>
      </c>
      <c r="FC14" s="226">
        <v>274.0</v>
      </c>
      <c r="FD14" s="226">
        <v>158.7</v>
      </c>
      <c r="FE14" s="226">
        <v>2.7</v>
      </c>
      <c r="FF14" s="226">
        <v>338.0</v>
      </c>
      <c r="FG14" s="226">
        <v>0.0</v>
      </c>
      <c r="FH14" s="226">
        <v>0.0</v>
      </c>
      <c r="FI14" s="226">
        <v>0.0</v>
      </c>
      <c r="FJ14" s="226">
        <v>341.0</v>
      </c>
      <c r="FK14" s="226">
        <v>260.0</v>
      </c>
      <c r="FL14" s="226">
        <v>149.7</v>
      </c>
      <c r="FM14" s="64"/>
      <c r="FN14" s="226">
        <v>341.0</v>
      </c>
      <c r="FO14" s="226">
        <v>276.0</v>
      </c>
      <c r="FP14" s="226">
        <v>149.9</v>
      </c>
      <c r="FQ14" s="64"/>
      <c r="FR14" s="226">
        <v>137.0</v>
      </c>
      <c r="FS14" s="64"/>
      <c r="FT14" s="226">
        <v>15.66</v>
      </c>
      <c r="FU14" s="64"/>
      <c r="FV14" s="226">
        <v>137.0</v>
      </c>
      <c r="FW14" s="64"/>
      <c r="FX14" s="64"/>
      <c r="FY14" s="64"/>
      <c r="FZ14" s="57"/>
      <c r="GA14" s="65">
        <v>337.0</v>
      </c>
      <c r="GB14" s="66">
        <v>428.12</v>
      </c>
      <c r="GC14" s="66">
        <v>238.12</v>
      </c>
      <c r="GD14" s="66">
        <v>30.07</v>
      </c>
      <c r="GE14" s="66">
        <v>337.0</v>
      </c>
      <c r="GF14" s="66">
        <v>432.96</v>
      </c>
      <c r="GG14" s="66">
        <v>235.22</v>
      </c>
      <c r="GH14" s="66">
        <v>20.14</v>
      </c>
      <c r="GI14" s="66">
        <v>337.0</v>
      </c>
      <c r="GJ14" s="66">
        <v>263.77</v>
      </c>
      <c r="GK14" s="66">
        <v>-150.14</v>
      </c>
      <c r="GL14" s="66">
        <v>-24.79</v>
      </c>
      <c r="GM14" s="66">
        <v>337.0</v>
      </c>
      <c r="GN14" s="66">
        <v>242.23</v>
      </c>
      <c r="GO14" s="66">
        <v>-150.75</v>
      </c>
      <c r="GP14" s="66">
        <v>-33.34</v>
      </c>
      <c r="GQ14" s="66">
        <v>337.0</v>
      </c>
      <c r="GR14" s="66">
        <v>178.34</v>
      </c>
      <c r="GS14" s="66">
        <v>-88.86</v>
      </c>
      <c r="GT14" s="66">
        <v>4.1</v>
      </c>
      <c r="GU14" s="66">
        <v>337.0</v>
      </c>
      <c r="GV14" s="66">
        <v>197.1</v>
      </c>
      <c r="GW14" s="66">
        <v>-87.65</v>
      </c>
      <c r="GX14" s="66">
        <v>-4.94</v>
      </c>
      <c r="GY14" s="57"/>
      <c r="GZ14" s="146" t="s">
        <v>91</v>
      </c>
      <c r="HA14" s="146" t="s">
        <v>92</v>
      </c>
      <c r="HB14" s="146">
        <v>142.0</v>
      </c>
      <c r="HC14" s="146">
        <v>7.1</v>
      </c>
      <c r="HD14" s="146">
        <v>2.84</v>
      </c>
      <c r="HE14" s="146">
        <v>8.0</v>
      </c>
      <c r="HF14" s="146">
        <v>62.0</v>
      </c>
      <c r="HG14" s="146">
        <v>58.0</v>
      </c>
      <c r="HH14" s="146" t="s">
        <v>91</v>
      </c>
      <c r="HI14" s="146" t="s">
        <v>92</v>
      </c>
      <c r="HJ14" s="146">
        <v>44.0</v>
      </c>
      <c r="HK14" s="146">
        <v>2.2</v>
      </c>
      <c r="HL14" s="146">
        <v>0.88</v>
      </c>
      <c r="HM14" s="146">
        <v>5.0</v>
      </c>
      <c r="HN14" s="146">
        <v>64.0</v>
      </c>
      <c r="HO14" s="146">
        <v>60.0</v>
      </c>
      <c r="HP14" s="146" t="s">
        <v>91</v>
      </c>
      <c r="HQ14" s="146" t="s">
        <v>92</v>
      </c>
      <c r="HR14" s="146">
        <v>210.0</v>
      </c>
      <c r="HS14" s="146">
        <v>10.5</v>
      </c>
      <c r="HT14" s="146">
        <v>5.25</v>
      </c>
      <c r="HU14" s="146">
        <v>7.0</v>
      </c>
      <c r="HV14" s="146">
        <v>60.0</v>
      </c>
      <c r="HW14" s="146">
        <v>60.0</v>
      </c>
      <c r="HX14" s="57"/>
      <c r="HY14" s="147">
        <v>135.0</v>
      </c>
      <c r="HZ14" s="147">
        <v>33.0</v>
      </c>
      <c r="IA14" s="147">
        <v>75.0</v>
      </c>
      <c r="IB14" s="147">
        <v>3.75</v>
      </c>
      <c r="IC14" s="148"/>
      <c r="ID14" s="147">
        <v>2.0</v>
      </c>
      <c r="IE14" s="147">
        <v>58.0</v>
      </c>
      <c r="IF14" s="147">
        <v>40.0</v>
      </c>
      <c r="IG14" s="57"/>
      <c r="IH14" s="75">
        <v>140.0</v>
      </c>
      <c r="II14" s="75">
        <v>34.6</v>
      </c>
      <c r="IJ14" s="75">
        <v>6.0</v>
      </c>
      <c r="IK14" s="75">
        <v>0.3</v>
      </c>
      <c r="IL14" s="75">
        <v>0.3</v>
      </c>
      <c r="IM14" s="75">
        <v>6.0</v>
      </c>
      <c r="IN14" s="75">
        <v>46.0</v>
      </c>
      <c r="IO14" s="75">
        <v>45.0</v>
      </c>
      <c r="IP14" s="75">
        <v>140.0</v>
      </c>
      <c r="IQ14" s="75">
        <v>34.6</v>
      </c>
      <c r="IR14" s="75">
        <v>104.0</v>
      </c>
      <c r="IS14" s="75">
        <v>5.3</v>
      </c>
      <c r="IT14" s="75">
        <v>6.0</v>
      </c>
      <c r="IU14" s="75">
        <v>12.0</v>
      </c>
      <c r="IV14" s="75">
        <v>50.0</v>
      </c>
      <c r="IW14" s="75">
        <v>50.0</v>
      </c>
      <c r="IX14" s="57"/>
      <c r="IY14" s="149">
        <v>138.13</v>
      </c>
      <c r="IZ14" s="149">
        <v>34.14</v>
      </c>
      <c r="JA14" s="149">
        <v>424.0</v>
      </c>
      <c r="JB14" s="149">
        <v>21.2</v>
      </c>
      <c r="JC14" s="149">
        <v>9.06</v>
      </c>
      <c r="JD14" s="149">
        <v>3.0</v>
      </c>
      <c r="JE14" s="149">
        <v>38.39</v>
      </c>
      <c r="JF14" s="149">
        <v>50.47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137.0</v>
      </c>
      <c r="JQ14" s="78">
        <v>32.2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37.0</v>
      </c>
      <c r="JW14" s="78">
        <v>37.0</v>
      </c>
      <c r="JX14" s="78">
        <v>137.0</v>
      </c>
      <c r="JY14" s="78">
        <v>34.0</v>
      </c>
      <c r="JZ14" s="78">
        <v>118.0</v>
      </c>
      <c r="KA14" s="78">
        <v>6.3</v>
      </c>
      <c r="KB14" s="78">
        <v>2.4</v>
      </c>
      <c r="KC14" s="78">
        <v>2.0</v>
      </c>
      <c r="KD14" s="78">
        <v>44.0</v>
      </c>
      <c r="KE14" s="78">
        <v>43.0</v>
      </c>
      <c r="KF14" s="57"/>
      <c r="KG14" s="79">
        <v>137.0</v>
      </c>
      <c r="KH14" s="238">
        <v>33.0</v>
      </c>
      <c r="KI14" s="238">
        <v>103.0</v>
      </c>
      <c r="KJ14" s="238">
        <v>5.6</v>
      </c>
      <c r="KK14" s="79"/>
      <c r="KL14" s="79">
        <v>1.0</v>
      </c>
      <c r="KM14" s="79">
        <v>52.0</v>
      </c>
      <c r="KN14" s="79">
        <v>52.0</v>
      </c>
      <c r="KO14" s="79">
        <v>137.0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48.0</v>
      </c>
      <c r="KW14" s="57"/>
      <c r="KX14" s="81">
        <v>131.0</v>
      </c>
      <c r="KY14" s="81">
        <v>32.0</v>
      </c>
      <c r="KZ14" s="81">
        <v>218.0</v>
      </c>
      <c r="LA14" s="81">
        <v>10.7</v>
      </c>
      <c r="LB14" s="81">
        <v>0.0</v>
      </c>
      <c r="LC14" s="81">
        <v>3.0</v>
      </c>
      <c r="LD14" s="81">
        <v>52.0</v>
      </c>
      <c r="LE14" s="81">
        <v>51.0</v>
      </c>
      <c r="LF14" s="81">
        <v>131.0</v>
      </c>
      <c r="LG14" s="81">
        <v>33.0</v>
      </c>
      <c r="LH14" s="81">
        <v>144.0</v>
      </c>
      <c r="LI14" s="81">
        <v>7.1</v>
      </c>
      <c r="LJ14" s="81">
        <v>0.0</v>
      </c>
      <c r="LK14" s="81">
        <v>5.0</v>
      </c>
      <c r="LL14" s="81">
        <v>50.0</v>
      </c>
      <c r="LM14" s="81">
        <v>52.0</v>
      </c>
      <c r="LN14" s="57"/>
      <c r="LO14" s="82">
        <v>331.0</v>
      </c>
      <c r="LP14" s="82">
        <v>218.0</v>
      </c>
      <c r="LQ14" s="82">
        <v>166.0</v>
      </c>
      <c r="LR14" s="82">
        <v>68.0</v>
      </c>
      <c r="LS14" s="82">
        <v>320.0</v>
      </c>
      <c r="LT14" s="83">
        <v>45.0</v>
      </c>
      <c r="LU14" s="83">
        <v>3.1</v>
      </c>
      <c r="LV14" s="83">
        <v>139.0</v>
      </c>
      <c r="LW14" s="83">
        <v>185.0</v>
      </c>
      <c r="LX14" s="83">
        <v>56.0</v>
      </c>
      <c r="LY14" s="83">
        <v>54.0</v>
      </c>
      <c r="LZ14" s="83">
        <v>12.0</v>
      </c>
      <c r="MA14" s="83">
        <v>120.0</v>
      </c>
      <c r="MB14" s="83">
        <v>0.3</v>
      </c>
      <c r="MC14" s="83">
        <v>143.0</v>
      </c>
      <c r="MD14" s="83">
        <v>230.0</v>
      </c>
      <c r="ME14" s="83">
        <v>84.0</v>
      </c>
      <c r="MF14" s="83">
        <v>64.0</v>
      </c>
      <c r="MG14" s="83">
        <v>14.0</v>
      </c>
      <c r="MH14" s="83">
        <v>0.0</v>
      </c>
      <c r="MI14" s="83">
        <v>0.0</v>
      </c>
      <c r="MJ14" s="83">
        <v>119.0</v>
      </c>
      <c r="MK14" s="83">
        <v>0.0</v>
      </c>
      <c r="ML14" s="83">
        <v>44.0</v>
      </c>
      <c r="MM14" s="83">
        <v>43.0</v>
      </c>
      <c r="MN14" s="83">
        <v>5.0</v>
      </c>
      <c r="MO14" s="86"/>
      <c r="MP14" s="87"/>
      <c r="MQ14" s="87"/>
      <c r="MR14" s="87"/>
      <c r="MS14" s="83"/>
      <c r="MT14" s="83">
        <v>14.7</v>
      </c>
      <c r="MU14" s="83">
        <v>4.3</v>
      </c>
      <c r="MV14" s="83">
        <v>121.0</v>
      </c>
      <c r="MW14" s="83">
        <v>36.0</v>
      </c>
      <c r="MX14" s="83">
        <v>42.0</v>
      </c>
      <c r="MY14" s="88" t="s">
        <v>96</v>
      </c>
      <c r="MZ14" s="83">
        <v>2.0</v>
      </c>
      <c r="NA14" s="83"/>
      <c r="NB14" s="83">
        <v>19.5</v>
      </c>
      <c r="NC14" s="83">
        <v>6.9</v>
      </c>
      <c r="ND14" s="83">
        <v>347.0</v>
      </c>
      <c r="NE14" s="83">
        <v>35.0</v>
      </c>
      <c r="NF14" s="83">
        <v>44.0</v>
      </c>
      <c r="NG14" s="120">
        <v>44.0</v>
      </c>
      <c r="NH14" s="83">
        <v>7.0</v>
      </c>
      <c r="NI14" s="290"/>
      <c r="NJ14" s="83">
        <v>0.0</v>
      </c>
      <c r="NK14" s="83">
        <v>0.0</v>
      </c>
      <c r="NL14" s="83">
        <v>35.0</v>
      </c>
      <c r="NM14" s="83">
        <v>47.0</v>
      </c>
      <c r="NN14" s="83">
        <v>51.0</v>
      </c>
      <c r="NO14" s="83">
        <v>2.0</v>
      </c>
      <c r="NP14" s="82">
        <v>2.0</v>
      </c>
    </row>
    <row r="15" ht="14.25" customHeight="1">
      <c r="A15" s="49">
        <v>0.0833333333333333</v>
      </c>
      <c r="B15" s="50"/>
      <c r="C15" s="51">
        <v>50.13</v>
      </c>
      <c r="D15" s="52">
        <v>339.0</v>
      </c>
      <c r="E15" s="53">
        <v>137.0</v>
      </c>
      <c r="F15" s="53">
        <v>74.0</v>
      </c>
      <c r="G15" s="53">
        <v>16.0</v>
      </c>
      <c r="H15" s="54"/>
      <c r="I15" s="53">
        <v>6.0</v>
      </c>
      <c r="J15" s="53">
        <v>52.0</v>
      </c>
      <c r="K15" s="53">
        <v>51.0</v>
      </c>
      <c r="L15" s="53">
        <v>137.0</v>
      </c>
      <c r="M15" s="53">
        <v>53.0</v>
      </c>
      <c r="N15" s="53">
        <v>12.3</v>
      </c>
      <c r="O15" s="54"/>
      <c r="P15" s="53">
        <v>6.0</v>
      </c>
      <c r="Q15" s="53">
        <v>60.0</v>
      </c>
      <c r="R15" s="53">
        <v>55.0</v>
      </c>
      <c r="S15" s="53">
        <v>342.5</v>
      </c>
      <c r="T15" s="53">
        <v>301.1</v>
      </c>
      <c r="U15" s="53">
        <v>181.0</v>
      </c>
      <c r="V15" s="54"/>
      <c r="W15" s="53">
        <v>338.2</v>
      </c>
      <c r="X15" s="55">
        <v>251.8</v>
      </c>
      <c r="Y15" s="53">
        <v>140.5</v>
      </c>
      <c r="Z15" s="54"/>
      <c r="AA15" s="55">
        <v>342.6</v>
      </c>
      <c r="AB15" s="55">
        <v>313.7</v>
      </c>
      <c r="AC15" s="53">
        <v>207.8</v>
      </c>
      <c r="AD15" s="54"/>
      <c r="AE15" s="53">
        <v>342.1</v>
      </c>
      <c r="AF15" s="55">
        <v>352.1</v>
      </c>
      <c r="AG15" s="55">
        <v>189.1</v>
      </c>
      <c r="AH15" s="54"/>
      <c r="AI15" s="55">
        <v>349.7</v>
      </c>
      <c r="AJ15" s="53">
        <v>373.8</v>
      </c>
      <c r="AK15" s="55">
        <v>237.0</v>
      </c>
      <c r="AL15" s="54"/>
      <c r="AM15" s="55">
        <v>340.9</v>
      </c>
      <c r="AN15" s="55">
        <v>398.6</v>
      </c>
      <c r="AO15" s="53">
        <v>224.5</v>
      </c>
      <c r="AP15" s="54"/>
      <c r="AQ15" s="53">
        <v>135.0</v>
      </c>
      <c r="AR15" s="54">
        <f t="shared" ref="AR15:AS15" si="3">F15</f>
        <v>74</v>
      </c>
      <c r="AS15" s="56">
        <f t="shared" si="3"/>
        <v>16</v>
      </c>
      <c r="AT15" s="54"/>
      <c r="AU15" s="53">
        <v>140.0</v>
      </c>
      <c r="AV15" s="54">
        <f t="shared" ref="AV15:AW15" si="4">M15</f>
        <v>53</v>
      </c>
      <c r="AW15" s="54">
        <f t="shared" si="4"/>
        <v>12.3</v>
      </c>
      <c r="AX15" s="54"/>
      <c r="AY15" s="53">
        <v>135.0</v>
      </c>
      <c r="AZ15" s="54"/>
      <c r="BA15" s="54"/>
      <c r="BB15" s="54"/>
      <c r="BC15" s="89"/>
      <c r="BD15" s="54"/>
      <c r="BE15" s="53">
        <v>0.0</v>
      </c>
      <c r="BF15" s="53">
        <v>0.0</v>
      </c>
      <c r="BG15" s="53">
        <v>0.0</v>
      </c>
      <c r="BH15" s="54"/>
      <c r="BI15" s="53">
        <v>22.0</v>
      </c>
      <c r="BJ15" s="53">
        <v>85.0</v>
      </c>
      <c r="BK15" s="53">
        <v>57.0</v>
      </c>
      <c r="BL15" s="89"/>
      <c r="BM15" s="287">
        <v>341.0</v>
      </c>
      <c r="BN15" s="287">
        <v>145.0</v>
      </c>
      <c r="BO15" s="287">
        <v>139.0</v>
      </c>
      <c r="BP15" s="287">
        <v>6.0</v>
      </c>
      <c r="BQ15" s="288"/>
      <c r="BR15" s="287">
        <v>6.0</v>
      </c>
      <c r="BS15" s="287">
        <v>56.0</v>
      </c>
      <c r="BT15" s="287">
        <v>60.0</v>
      </c>
      <c r="BU15" s="288">
        <f t="shared" si="5"/>
        <v>341</v>
      </c>
      <c r="BV15" s="287">
        <v>286.0</v>
      </c>
      <c r="BW15" s="287">
        <v>166.0</v>
      </c>
      <c r="BX15" s="287">
        <v>28.0</v>
      </c>
      <c r="BY15" s="287">
        <v>333.0</v>
      </c>
      <c r="BZ15" s="287">
        <v>310.0</v>
      </c>
      <c r="CA15" s="287">
        <v>171.0</v>
      </c>
      <c r="CB15" s="287">
        <v>26.0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333.0</v>
      </c>
      <c r="CH15" s="287">
        <v>340.0</v>
      </c>
      <c r="CI15" s="287">
        <v>246.0</v>
      </c>
      <c r="CJ15" s="287">
        <v>35.0</v>
      </c>
      <c r="CK15" s="287">
        <v>350.0</v>
      </c>
      <c r="CL15" s="287">
        <v>235.0</v>
      </c>
      <c r="CM15" s="287">
        <v>140.0</v>
      </c>
      <c r="CN15" s="287">
        <v>8.0</v>
      </c>
      <c r="CO15" s="287">
        <v>331.0</v>
      </c>
      <c r="CP15" s="287">
        <v>268.0</v>
      </c>
      <c r="CQ15" s="287">
        <v>133.0</v>
      </c>
      <c r="CR15" s="287">
        <v>9.0</v>
      </c>
      <c r="CS15" s="287">
        <v>334.0</v>
      </c>
      <c r="CT15" s="287">
        <v>256.0</v>
      </c>
      <c r="CU15" s="287">
        <v>162.0</v>
      </c>
      <c r="CV15" s="287">
        <v>72.0</v>
      </c>
      <c r="CW15" s="287">
        <v>336.0</v>
      </c>
      <c r="CX15" s="287">
        <v>187.0</v>
      </c>
      <c r="CY15" s="287">
        <v>77.0</v>
      </c>
      <c r="CZ15" s="287">
        <v>56.0</v>
      </c>
      <c r="DA15" s="287">
        <v>322.0</v>
      </c>
      <c r="DB15" s="287">
        <v>192.0</v>
      </c>
      <c r="DC15" s="287">
        <v>81.0</v>
      </c>
      <c r="DD15" s="287">
        <v>66.0</v>
      </c>
      <c r="DE15" s="288">
        <f t="shared" ref="DE15:DE37" si="8">BN15</f>
        <v>145</v>
      </c>
      <c r="DF15" s="287">
        <v>35.0</v>
      </c>
      <c r="DG15" s="287">
        <v>139.0</v>
      </c>
      <c r="DH15" s="287">
        <v>6.0</v>
      </c>
      <c r="DI15" s="288"/>
      <c r="DJ15" s="287">
        <v>7.0</v>
      </c>
      <c r="DK15" s="287">
        <v>57.0</v>
      </c>
      <c r="DL15" s="287">
        <v>53.0</v>
      </c>
      <c r="DM15" s="89"/>
      <c r="DN15" s="61">
        <v>335.0</v>
      </c>
      <c r="DO15" s="61">
        <v>139.0</v>
      </c>
      <c r="DP15" s="61">
        <v>42.27</v>
      </c>
      <c r="DQ15" s="61">
        <v>22.91</v>
      </c>
      <c r="DR15" s="61">
        <v>8.05</v>
      </c>
      <c r="DS15" s="61">
        <v>8.0</v>
      </c>
      <c r="DT15" s="61">
        <v>46.0</v>
      </c>
      <c r="DU15" s="61">
        <v>51.5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341.0</v>
      </c>
      <c r="EF15" s="226">
        <v>137.0</v>
      </c>
      <c r="EG15" s="226">
        <v>92.0</v>
      </c>
      <c r="EH15" s="226">
        <v>3.7</v>
      </c>
      <c r="EI15" s="64"/>
      <c r="EJ15" s="226">
        <v>9.0</v>
      </c>
      <c r="EK15" s="226">
        <v>47.0</v>
      </c>
      <c r="EL15" s="226">
        <v>50.0</v>
      </c>
      <c r="EM15" s="226">
        <v>137.0</v>
      </c>
      <c r="EN15" s="226">
        <v>103.0</v>
      </c>
      <c r="EO15" s="226">
        <v>4.5</v>
      </c>
      <c r="EP15" s="64"/>
      <c r="EQ15" s="226">
        <v>9.0</v>
      </c>
      <c r="ER15" s="226">
        <v>47.0</v>
      </c>
      <c r="ES15" s="226">
        <v>50.0</v>
      </c>
      <c r="ET15" s="226">
        <v>339.0</v>
      </c>
      <c r="EU15" s="226">
        <v>0.0</v>
      </c>
      <c r="EV15" s="226">
        <v>0.0</v>
      </c>
      <c r="EW15" s="226">
        <v>0.0</v>
      </c>
      <c r="EX15" s="226">
        <v>338.0</v>
      </c>
      <c r="EY15" s="226">
        <v>273.0</v>
      </c>
      <c r="EZ15" s="226">
        <v>158.3</v>
      </c>
      <c r="FA15" s="226">
        <v>3.0</v>
      </c>
      <c r="FB15" s="226">
        <v>339.0</v>
      </c>
      <c r="FC15" s="226">
        <v>273.0</v>
      </c>
      <c r="FD15" s="226">
        <v>158.5</v>
      </c>
      <c r="FE15" s="226">
        <v>3.1</v>
      </c>
      <c r="FF15" s="226">
        <v>339.0</v>
      </c>
      <c r="FG15" s="226">
        <v>0.0</v>
      </c>
      <c r="FH15" s="226">
        <v>0.0</v>
      </c>
      <c r="FI15" s="226">
        <v>0.0</v>
      </c>
      <c r="FJ15" s="226">
        <v>341.0</v>
      </c>
      <c r="FK15" s="226">
        <v>260.0</v>
      </c>
      <c r="FL15" s="226">
        <v>149.8</v>
      </c>
      <c r="FM15" s="64"/>
      <c r="FN15" s="226">
        <v>341.0</v>
      </c>
      <c r="FO15" s="226">
        <v>276.0</v>
      </c>
      <c r="FP15" s="226">
        <v>150.2</v>
      </c>
      <c r="FQ15" s="64"/>
      <c r="FR15" s="226">
        <v>137.0</v>
      </c>
      <c r="FS15" s="64"/>
      <c r="FT15" s="226">
        <v>14.86</v>
      </c>
      <c r="FU15" s="64"/>
      <c r="FV15" s="226">
        <v>137.0</v>
      </c>
      <c r="FW15" s="64"/>
      <c r="FX15" s="64"/>
      <c r="FY15" s="64"/>
      <c r="FZ15" s="89"/>
      <c r="GA15" s="65">
        <v>337.0</v>
      </c>
      <c r="GB15" s="66">
        <v>420.79</v>
      </c>
      <c r="GC15" s="66">
        <v>231.52</v>
      </c>
      <c r="GD15" s="66">
        <v>30.49</v>
      </c>
      <c r="GE15" s="66">
        <v>337.0</v>
      </c>
      <c r="GF15" s="66">
        <v>415.02</v>
      </c>
      <c r="GG15" s="66">
        <v>229.15</v>
      </c>
      <c r="GH15" s="66">
        <v>19.21</v>
      </c>
      <c r="GI15" s="66">
        <v>337.0</v>
      </c>
      <c r="GJ15" s="66">
        <v>264.21</v>
      </c>
      <c r="GK15" s="66">
        <v>-150.17</v>
      </c>
      <c r="GL15" s="66">
        <v>24.79</v>
      </c>
      <c r="GM15" s="66">
        <v>337.0</v>
      </c>
      <c r="GN15" s="66">
        <v>242.38</v>
      </c>
      <c r="GO15" s="66">
        <v>-150.75</v>
      </c>
      <c r="GP15" s="66">
        <v>33.08</v>
      </c>
      <c r="GQ15" s="66">
        <v>337.0</v>
      </c>
      <c r="GR15" s="66">
        <v>171.31</v>
      </c>
      <c r="GS15" s="66">
        <v>-80.26</v>
      </c>
      <c r="GT15" s="66">
        <v>5.43</v>
      </c>
      <c r="GU15" s="66">
        <v>337.0</v>
      </c>
      <c r="GV15" s="66">
        <v>188.3</v>
      </c>
      <c r="GW15" s="66">
        <v>-79.23</v>
      </c>
      <c r="GX15" s="66">
        <v>4.1</v>
      </c>
      <c r="GY15" s="89"/>
      <c r="GZ15" s="146" t="s">
        <v>91</v>
      </c>
      <c r="HA15" s="146" t="s">
        <v>92</v>
      </c>
      <c r="HB15" s="146">
        <v>131.0</v>
      </c>
      <c r="HC15" s="146">
        <v>6.55</v>
      </c>
      <c r="HD15" s="146">
        <v>2.62</v>
      </c>
      <c r="HE15" s="146">
        <v>8.0</v>
      </c>
      <c r="HF15" s="146">
        <v>62.0</v>
      </c>
      <c r="HG15" s="146">
        <v>58.0</v>
      </c>
      <c r="HH15" s="146" t="s">
        <v>91</v>
      </c>
      <c r="HI15" s="146" t="s">
        <v>92</v>
      </c>
      <c r="HJ15" s="146">
        <v>114.0</v>
      </c>
      <c r="HK15" s="146">
        <v>5.7</v>
      </c>
      <c r="HL15" s="146">
        <v>2.28</v>
      </c>
      <c r="HM15" s="146">
        <v>5.0</v>
      </c>
      <c r="HN15" s="146">
        <v>64.0</v>
      </c>
      <c r="HO15" s="146">
        <v>60.0</v>
      </c>
      <c r="HP15" s="146" t="s">
        <v>91</v>
      </c>
      <c r="HQ15" s="146" t="s">
        <v>92</v>
      </c>
      <c r="HR15" s="146">
        <v>197.0</v>
      </c>
      <c r="HS15" s="146">
        <v>9.85</v>
      </c>
      <c r="HT15" s="146">
        <v>4.925</v>
      </c>
      <c r="HU15" s="146">
        <v>7.0</v>
      </c>
      <c r="HV15" s="146">
        <v>60.0</v>
      </c>
      <c r="HW15" s="146">
        <v>60.0</v>
      </c>
      <c r="HX15" s="89"/>
      <c r="HY15" s="147">
        <v>135.0</v>
      </c>
      <c r="HZ15" s="147">
        <v>33.0</v>
      </c>
      <c r="IA15" s="147">
        <v>69.0</v>
      </c>
      <c r="IB15" s="147">
        <v>3.45</v>
      </c>
      <c r="IC15" s="148"/>
      <c r="ID15" s="147">
        <v>2.0</v>
      </c>
      <c r="IE15" s="147">
        <v>58.0</v>
      </c>
      <c r="IF15" s="147">
        <v>40.0</v>
      </c>
      <c r="IG15" s="89"/>
      <c r="IH15" s="75">
        <v>140.0</v>
      </c>
      <c r="II15" s="75">
        <v>34.6</v>
      </c>
      <c r="IJ15" s="75">
        <v>7.0</v>
      </c>
      <c r="IK15" s="75">
        <v>0.3</v>
      </c>
      <c r="IL15" s="75">
        <v>0.3</v>
      </c>
      <c r="IM15" s="75">
        <v>6.0</v>
      </c>
      <c r="IN15" s="75">
        <v>46.0</v>
      </c>
      <c r="IO15" s="75">
        <v>45.0</v>
      </c>
      <c r="IP15" s="75">
        <v>140.0</v>
      </c>
      <c r="IQ15" s="75">
        <v>34.8</v>
      </c>
      <c r="IR15" s="75">
        <v>100.0</v>
      </c>
      <c r="IS15" s="75">
        <v>5.1</v>
      </c>
      <c r="IT15" s="75">
        <v>5.8</v>
      </c>
      <c r="IU15" s="75">
        <v>12.0</v>
      </c>
      <c r="IV15" s="75">
        <v>50.0</v>
      </c>
      <c r="IW15" s="75">
        <v>50.0</v>
      </c>
      <c r="IX15" s="89"/>
      <c r="IY15" s="149">
        <v>138.34</v>
      </c>
      <c r="IZ15" s="149">
        <v>34.19</v>
      </c>
      <c r="JA15" s="149">
        <v>420.4</v>
      </c>
      <c r="JB15" s="149">
        <v>21.02</v>
      </c>
      <c r="JC15" s="149">
        <v>8.92</v>
      </c>
      <c r="JD15" s="149">
        <v>3.0</v>
      </c>
      <c r="JE15" s="149">
        <v>68.39</v>
      </c>
      <c r="JF15" s="149">
        <v>49.08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136.0</v>
      </c>
      <c r="JQ15" s="78">
        <v>32.2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38.0</v>
      </c>
      <c r="JW15" s="78">
        <v>38.0</v>
      </c>
      <c r="JX15" s="78">
        <v>136.0</v>
      </c>
      <c r="JY15" s="78">
        <v>33.8</v>
      </c>
      <c r="JZ15" s="78">
        <v>116.0</v>
      </c>
      <c r="KA15" s="78">
        <v>6.1</v>
      </c>
      <c r="KB15" s="78">
        <v>2.3</v>
      </c>
      <c r="KC15" s="78">
        <v>2.0</v>
      </c>
      <c r="KD15" s="78">
        <v>44.0</v>
      </c>
      <c r="KE15" s="78">
        <v>44.0</v>
      </c>
      <c r="KF15" s="89"/>
      <c r="KG15" s="79">
        <v>137.0</v>
      </c>
      <c r="KH15" s="238">
        <v>33.0</v>
      </c>
      <c r="KI15" s="238">
        <v>102.0</v>
      </c>
      <c r="KJ15" s="238">
        <v>5.5</v>
      </c>
      <c r="KK15" s="79"/>
      <c r="KL15" s="79">
        <v>1.0</v>
      </c>
      <c r="KM15" s="79">
        <v>52.0</v>
      </c>
      <c r="KN15" s="79">
        <v>52.0</v>
      </c>
      <c r="KO15" s="79">
        <v>137.0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48.0</v>
      </c>
      <c r="KW15" s="89"/>
      <c r="KX15" s="81">
        <v>132.0</v>
      </c>
      <c r="KY15" s="81">
        <v>32.0</v>
      </c>
      <c r="KZ15" s="81">
        <v>210.0</v>
      </c>
      <c r="LA15" s="81">
        <v>10.3</v>
      </c>
      <c r="LB15" s="81">
        <v>0.0</v>
      </c>
      <c r="LC15" s="81">
        <v>3.0</v>
      </c>
      <c r="LD15" s="81">
        <v>52.0</v>
      </c>
      <c r="LE15" s="81">
        <v>51.0</v>
      </c>
      <c r="LF15" s="81">
        <v>132.0</v>
      </c>
      <c r="LG15" s="81">
        <v>33.0</v>
      </c>
      <c r="LH15" s="81">
        <v>140.0</v>
      </c>
      <c r="LI15" s="81">
        <v>6.9</v>
      </c>
      <c r="LJ15" s="81">
        <v>0.0</v>
      </c>
      <c r="LK15" s="81">
        <v>5.0</v>
      </c>
      <c r="LL15" s="81">
        <v>50.0</v>
      </c>
      <c r="LM15" s="81">
        <v>52.0</v>
      </c>
      <c r="LN15" s="89"/>
      <c r="LO15" s="82">
        <v>333.0</v>
      </c>
      <c r="LP15" s="82">
        <v>287.0</v>
      </c>
      <c r="LQ15" s="82">
        <v>158.0</v>
      </c>
      <c r="LR15" s="82">
        <v>68.0</v>
      </c>
      <c r="LS15" s="82">
        <v>332.0</v>
      </c>
      <c r="LT15" s="83">
        <v>56.0</v>
      </c>
      <c r="LU15" s="83">
        <v>8.4</v>
      </c>
      <c r="LV15" s="83">
        <v>139.0</v>
      </c>
      <c r="LW15" s="83">
        <v>104.0</v>
      </c>
      <c r="LX15" s="83">
        <v>56.0</v>
      </c>
      <c r="LY15" s="83">
        <v>53.0</v>
      </c>
      <c r="LZ15" s="83">
        <v>12.0</v>
      </c>
      <c r="MA15" s="83">
        <v>102.0</v>
      </c>
      <c r="MB15" s="83">
        <v>6.3</v>
      </c>
      <c r="MC15" s="83">
        <v>144.0</v>
      </c>
      <c r="MD15" s="83">
        <v>183.0</v>
      </c>
      <c r="ME15" s="83">
        <v>77.0</v>
      </c>
      <c r="MF15" s="83">
        <v>63.0</v>
      </c>
      <c r="MG15" s="83">
        <v>14.0</v>
      </c>
      <c r="MH15" s="83">
        <v>0.0</v>
      </c>
      <c r="MI15" s="83">
        <v>0.0</v>
      </c>
      <c r="MJ15" s="83">
        <v>119.0</v>
      </c>
      <c r="MK15" s="83">
        <v>0.0</v>
      </c>
      <c r="ML15" s="83">
        <v>44.0</v>
      </c>
      <c r="MM15" s="83">
        <v>43.0</v>
      </c>
      <c r="MN15" s="83">
        <v>5.0</v>
      </c>
      <c r="MO15" s="86"/>
      <c r="MP15" s="87"/>
      <c r="MQ15" s="87"/>
      <c r="MR15" s="87"/>
      <c r="MS15" s="83"/>
      <c r="MT15" s="83">
        <v>14.3</v>
      </c>
      <c r="MU15" s="83">
        <v>4.4</v>
      </c>
      <c r="MV15" s="83">
        <v>244.0</v>
      </c>
      <c r="MW15" s="83">
        <v>35.0</v>
      </c>
      <c r="MX15" s="83">
        <v>42.0</v>
      </c>
      <c r="MY15" s="88" t="s">
        <v>96</v>
      </c>
      <c r="MZ15" s="83">
        <v>2.0</v>
      </c>
      <c r="NA15" s="88"/>
      <c r="NB15" s="83">
        <v>18.7</v>
      </c>
      <c r="NC15" s="83">
        <v>6.8</v>
      </c>
      <c r="ND15" s="83">
        <v>333.0</v>
      </c>
      <c r="NE15" s="83">
        <v>35.0</v>
      </c>
      <c r="NF15" s="83">
        <v>44.0</v>
      </c>
      <c r="NG15" s="120">
        <v>44.0</v>
      </c>
      <c r="NH15" s="83">
        <v>7.0</v>
      </c>
      <c r="NI15" s="87"/>
      <c r="NJ15" s="83">
        <v>0.0</v>
      </c>
      <c r="NK15" s="83">
        <v>0.0</v>
      </c>
      <c r="NL15" s="83">
        <v>35.0</v>
      </c>
      <c r="NM15" s="83">
        <v>47.0</v>
      </c>
      <c r="NN15" s="83">
        <v>51.0</v>
      </c>
      <c r="NO15" s="83">
        <v>2.0</v>
      </c>
      <c r="NP15" s="82">
        <v>2.0</v>
      </c>
    </row>
    <row r="16" ht="14.25" customHeight="1">
      <c r="A16" s="49">
        <v>0.125</v>
      </c>
      <c r="B16" s="50"/>
      <c r="C16" s="51">
        <v>50.12</v>
      </c>
      <c r="D16" s="52">
        <v>339.0</v>
      </c>
      <c r="E16" s="53">
        <v>137.0</v>
      </c>
      <c r="F16" s="53">
        <v>75.0</v>
      </c>
      <c r="G16" s="53">
        <v>16.3</v>
      </c>
      <c r="H16" s="54"/>
      <c r="I16" s="53">
        <v>6.0</v>
      </c>
      <c r="J16" s="53">
        <v>51.0</v>
      </c>
      <c r="K16" s="53">
        <v>50.0</v>
      </c>
      <c r="L16" s="53">
        <v>137.0</v>
      </c>
      <c r="M16" s="53">
        <v>60.0</v>
      </c>
      <c r="N16" s="53">
        <v>14.7</v>
      </c>
      <c r="O16" s="54"/>
      <c r="P16" s="53">
        <v>6.0</v>
      </c>
      <c r="Q16" s="53">
        <v>59.0</v>
      </c>
      <c r="R16" s="53">
        <v>54.0</v>
      </c>
      <c r="S16" s="53">
        <v>340.6</v>
      </c>
      <c r="T16" s="53">
        <v>302.4</v>
      </c>
      <c r="U16" s="53">
        <v>181.0</v>
      </c>
      <c r="V16" s="54"/>
      <c r="W16" s="53">
        <v>336.5</v>
      </c>
      <c r="X16" s="55">
        <v>247.5</v>
      </c>
      <c r="Y16" s="53">
        <v>138.4</v>
      </c>
      <c r="Z16" s="54"/>
      <c r="AA16" s="55">
        <v>341.0</v>
      </c>
      <c r="AB16" s="55">
        <v>332.0</v>
      </c>
      <c r="AC16" s="53">
        <v>217.1</v>
      </c>
      <c r="AD16" s="54"/>
      <c r="AE16" s="53">
        <v>340.4</v>
      </c>
      <c r="AF16" s="55">
        <v>372.2</v>
      </c>
      <c r="AG16" s="55">
        <v>197.8</v>
      </c>
      <c r="AH16" s="54"/>
      <c r="AI16" s="55">
        <v>347.8</v>
      </c>
      <c r="AJ16" s="53">
        <v>390.5</v>
      </c>
      <c r="AK16" s="55">
        <v>246.8</v>
      </c>
      <c r="AL16" s="54"/>
      <c r="AM16" s="55">
        <v>339.0</v>
      </c>
      <c r="AN16" s="55">
        <v>417.0</v>
      </c>
      <c r="AO16" s="53">
        <v>234.3</v>
      </c>
      <c r="AP16" s="54"/>
      <c r="AQ16" s="53">
        <v>134.0</v>
      </c>
      <c r="AR16" s="54">
        <f t="shared" ref="AR16:AS16" si="6">F16</f>
        <v>75</v>
      </c>
      <c r="AS16" s="56">
        <f t="shared" si="6"/>
        <v>16.3</v>
      </c>
      <c r="AT16" s="54"/>
      <c r="AU16" s="53">
        <v>139.0</v>
      </c>
      <c r="AV16" s="54">
        <f t="shared" ref="AV16:AW16" si="7">M16</f>
        <v>60</v>
      </c>
      <c r="AW16" s="54">
        <f t="shared" si="7"/>
        <v>14.7</v>
      </c>
      <c r="AX16" s="54"/>
      <c r="AY16" s="53">
        <v>134.0</v>
      </c>
      <c r="AZ16" s="54"/>
      <c r="BA16" s="54"/>
      <c r="BB16" s="54"/>
      <c r="BC16" s="89"/>
      <c r="BD16" s="54"/>
      <c r="BE16" s="53">
        <v>0.0</v>
      </c>
      <c r="BF16" s="53">
        <v>0.0</v>
      </c>
      <c r="BG16" s="53">
        <v>0.0</v>
      </c>
      <c r="BH16" s="54"/>
      <c r="BI16" s="53">
        <v>22.0</v>
      </c>
      <c r="BJ16" s="53">
        <v>85.0</v>
      </c>
      <c r="BK16" s="53">
        <v>57.0</v>
      </c>
      <c r="BL16" s="89"/>
      <c r="BM16" s="287">
        <v>340.0</v>
      </c>
      <c r="BN16" s="287">
        <v>145.0</v>
      </c>
      <c r="BO16" s="287">
        <v>128.0</v>
      </c>
      <c r="BP16" s="287">
        <v>6.4</v>
      </c>
      <c r="BQ16" s="288"/>
      <c r="BR16" s="287">
        <v>6.0</v>
      </c>
      <c r="BS16" s="287">
        <v>56.0</v>
      </c>
      <c r="BT16" s="287">
        <v>57.0</v>
      </c>
      <c r="BU16" s="288">
        <f t="shared" si="5"/>
        <v>340</v>
      </c>
      <c r="BV16" s="287">
        <v>285.0</v>
      </c>
      <c r="BW16" s="287">
        <v>166.0</v>
      </c>
      <c r="BX16" s="287">
        <v>23.0</v>
      </c>
      <c r="BY16" s="287">
        <v>333.0</v>
      </c>
      <c r="BZ16" s="287">
        <v>308.0</v>
      </c>
      <c r="CA16" s="287">
        <v>170.0</v>
      </c>
      <c r="CB16" s="287">
        <v>21.0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337.0</v>
      </c>
      <c r="CH16" s="287">
        <v>452.0</v>
      </c>
      <c r="CI16" s="287">
        <v>261.0</v>
      </c>
      <c r="CJ16" s="287">
        <v>29.0</v>
      </c>
      <c r="CK16" s="287">
        <v>348.0</v>
      </c>
      <c r="CL16" s="287">
        <v>230.0</v>
      </c>
      <c r="CM16" s="287">
        <v>136.0</v>
      </c>
      <c r="CN16" s="287">
        <v>9.0</v>
      </c>
      <c r="CO16" s="287">
        <v>331.0</v>
      </c>
      <c r="CP16" s="287">
        <v>255.0</v>
      </c>
      <c r="CQ16" s="287">
        <v>127.0</v>
      </c>
      <c r="CR16" s="287">
        <v>7.0</v>
      </c>
      <c r="CS16" s="287">
        <v>334.0</v>
      </c>
      <c r="CT16" s="287">
        <v>250.0</v>
      </c>
      <c r="CU16" s="287">
        <v>155.0</v>
      </c>
      <c r="CV16" s="287">
        <v>69.0</v>
      </c>
      <c r="CW16" s="287">
        <v>335.0</v>
      </c>
      <c r="CX16" s="287">
        <v>192.0</v>
      </c>
      <c r="CY16" s="287">
        <v>88.0</v>
      </c>
      <c r="CZ16" s="287">
        <v>56.0</v>
      </c>
      <c r="DA16" s="287">
        <v>322.0</v>
      </c>
      <c r="DB16" s="287">
        <v>198.0</v>
      </c>
      <c r="DC16" s="287">
        <v>90.0</v>
      </c>
      <c r="DD16" s="287">
        <v>59.0</v>
      </c>
      <c r="DE16" s="288">
        <f t="shared" si="8"/>
        <v>145</v>
      </c>
      <c r="DF16" s="287">
        <v>35.0</v>
      </c>
      <c r="DG16" s="288">
        <f t="shared" ref="DG16:DH16" si="9">BO16</f>
        <v>128</v>
      </c>
      <c r="DH16" s="288">
        <f t="shared" si="9"/>
        <v>6.4</v>
      </c>
      <c r="DI16" s="288"/>
      <c r="DJ16" s="287">
        <v>7.0</v>
      </c>
      <c r="DK16" s="287">
        <v>54.0</v>
      </c>
      <c r="DL16" s="287">
        <v>52.0</v>
      </c>
      <c r="DM16" s="89"/>
      <c r="DN16" s="61">
        <v>336.0</v>
      </c>
      <c r="DO16" s="61">
        <v>139.0</v>
      </c>
      <c r="DP16" s="61">
        <v>40.8</v>
      </c>
      <c r="DQ16" s="61">
        <v>22.27</v>
      </c>
      <c r="DR16" s="61">
        <v>7.45</v>
      </c>
      <c r="DS16" s="61">
        <v>8.0</v>
      </c>
      <c r="DT16" s="61">
        <v>42.0</v>
      </c>
      <c r="DU16" s="61">
        <v>46.0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339.0</v>
      </c>
      <c r="EF16" s="226">
        <v>136.0</v>
      </c>
      <c r="EG16" s="226">
        <v>109.0</v>
      </c>
      <c r="EH16" s="226">
        <v>4.3</v>
      </c>
      <c r="EI16" s="64"/>
      <c r="EJ16" s="226">
        <v>9.0</v>
      </c>
      <c r="EK16" s="226">
        <v>47.0</v>
      </c>
      <c r="EL16" s="226">
        <v>49.0</v>
      </c>
      <c r="EM16" s="226">
        <v>136.0</v>
      </c>
      <c r="EN16" s="226">
        <v>102.0</v>
      </c>
      <c r="EO16" s="226">
        <v>4.4</v>
      </c>
      <c r="EP16" s="64"/>
      <c r="EQ16" s="226">
        <v>9.0</v>
      </c>
      <c r="ER16" s="226">
        <v>47.0</v>
      </c>
      <c r="ES16" s="226">
        <v>50.0</v>
      </c>
      <c r="ET16" s="226">
        <v>339.0</v>
      </c>
      <c r="EU16" s="226">
        <v>0.0</v>
      </c>
      <c r="EV16" s="226">
        <v>0.0</v>
      </c>
      <c r="EW16" s="226">
        <v>0.0</v>
      </c>
      <c r="EX16" s="226">
        <v>339.0</v>
      </c>
      <c r="EY16" s="226">
        <v>274.0</v>
      </c>
      <c r="EZ16" s="226">
        <v>158.3</v>
      </c>
      <c r="FA16" s="226">
        <v>1.8</v>
      </c>
      <c r="FB16" s="226">
        <v>338.0</v>
      </c>
      <c r="FC16" s="226">
        <v>274.0</v>
      </c>
      <c r="FD16" s="226">
        <v>158.5</v>
      </c>
      <c r="FE16" s="226">
        <v>1.7</v>
      </c>
      <c r="FF16" s="226">
        <v>338.0</v>
      </c>
      <c r="FG16" s="226">
        <v>0.0</v>
      </c>
      <c r="FH16" s="226">
        <v>0.0</v>
      </c>
      <c r="FI16" s="226">
        <v>0.0</v>
      </c>
      <c r="FJ16" s="226">
        <v>339.0</v>
      </c>
      <c r="FK16" s="226">
        <v>263.0</v>
      </c>
      <c r="FL16" s="226">
        <v>150.6</v>
      </c>
      <c r="FM16" s="64"/>
      <c r="FN16" s="226">
        <v>339.0</v>
      </c>
      <c r="FO16" s="226">
        <v>280.0</v>
      </c>
      <c r="FP16" s="226">
        <v>150.7</v>
      </c>
      <c r="FQ16" s="64"/>
      <c r="FR16" s="226">
        <v>136.0</v>
      </c>
      <c r="FS16" s="64"/>
      <c r="FT16" s="226">
        <v>14.76</v>
      </c>
      <c r="FU16" s="64"/>
      <c r="FV16" s="226">
        <v>136.0</v>
      </c>
      <c r="FW16" s="64"/>
      <c r="FX16" s="64"/>
      <c r="FY16" s="64"/>
      <c r="FZ16" s="89"/>
      <c r="GA16" s="65">
        <v>339.0</v>
      </c>
      <c r="GB16" s="66">
        <v>419.23</v>
      </c>
      <c r="GC16" s="66">
        <v>239.03</v>
      </c>
      <c r="GD16" s="66">
        <v>25.8</v>
      </c>
      <c r="GE16" s="66">
        <v>338.0</v>
      </c>
      <c r="GF16" s="66">
        <v>404.42</v>
      </c>
      <c r="GG16" s="66">
        <v>237.22</v>
      </c>
      <c r="GH16" s="66">
        <v>25.07</v>
      </c>
      <c r="GI16" s="66">
        <v>338.0</v>
      </c>
      <c r="GJ16" s="66">
        <v>264.07</v>
      </c>
      <c r="GK16" s="66">
        <v>-151.67</v>
      </c>
      <c r="GL16" s="66">
        <v>-25.55</v>
      </c>
      <c r="GM16" s="66">
        <v>338.0</v>
      </c>
      <c r="GN16" s="66">
        <v>259.52</v>
      </c>
      <c r="GO16" s="66">
        <v>-151.17</v>
      </c>
      <c r="GP16" s="66">
        <v>-32.08</v>
      </c>
      <c r="GQ16" s="66">
        <v>338.0</v>
      </c>
      <c r="GR16" s="66">
        <v>158.47</v>
      </c>
      <c r="GS16" s="66">
        <v>-88.1</v>
      </c>
      <c r="GT16" s="66">
        <v>0.0</v>
      </c>
      <c r="GU16" s="66">
        <v>338.0</v>
      </c>
      <c r="GV16" s="66">
        <v>161.05</v>
      </c>
      <c r="GW16" s="66">
        <v>-87.13</v>
      </c>
      <c r="GX16" s="66">
        <v>4.94</v>
      </c>
      <c r="GY16" s="89"/>
      <c r="GZ16" s="146" t="s">
        <v>91</v>
      </c>
      <c r="HA16" s="146" t="s">
        <v>92</v>
      </c>
      <c r="HB16" s="146">
        <v>140.0</v>
      </c>
      <c r="HC16" s="146">
        <v>7.0</v>
      </c>
      <c r="HD16" s="146">
        <v>2.8</v>
      </c>
      <c r="HE16" s="146">
        <v>8.0</v>
      </c>
      <c r="HF16" s="146">
        <v>62.0</v>
      </c>
      <c r="HG16" s="146">
        <v>58.0</v>
      </c>
      <c r="HH16" s="146" t="s">
        <v>91</v>
      </c>
      <c r="HI16" s="146" t="s">
        <v>92</v>
      </c>
      <c r="HJ16" s="146">
        <v>110.0</v>
      </c>
      <c r="HK16" s="146">
        <v>5.5</v>
      </c>
      <c r="HL16" s="146">
        <v>2.2</v>
      </c>
      <c r="HM16" s="146">
        <v>5.0</v>
      </c>
      <c r="HN16" s="146">
        <v>64.0</v>
      </c>
      <c r="HO16" s="146">
        <v>60.0</v>
      </c>
      <c r="HP16" s="146" t="s">
        <v>91</v>
      </c>
      <c r="HQ16" s="146" t="s">
        <v>92</v>
      </c>
      <c r="HR16" s="146">
        <v>210.0</v>
      </c>
      <c r="HS16" s="146">
        <v>10.5</v>
      </c>
      <c r="HT16" s="146">
        <v>5.25</v>
      </c>
      <c r="HU16" s="146">
        <v>7.0</v>
      </c>
      <c r="HV16" s="146">
        <v>60.0</v>
      </c>
      <c r="HW16" s="146">
        <v>60.0</v>
      </c>
      <c r="HX16" s="89"/>
      <c r="HY16" s="147">
        <v>134.0</v>
      </c>
      <c r="HZ16" s="147">
        <v>33.0</v>
      </c>
      <c r="IA16" s="147">
        <v>69.0</v>
      </c>
      <c r="IB16" s="147">
        <v>3.45</v>
      </c>
      <c r="IC16" s="148"/>
      <c r="ID16" s="147">
        <v>2.0</v>
      </c>
      <c r="IE16" s="147">
        <v>58.0</v>
      </c>
      <c r="IF16" s="147">
        <v>40.0</v>
      </c>
      <c r="IG16" s="89"/>
      <c r="IH16" s="75">
        <v>140.0</v>
      </c>
      <c r="II16" s="75">
        <v>33.7</v>
      </c>
      <c r="IJ16" s="75">
        <v>169.0</v>
      </c>
      <c r="IK16" s="75">
        <v>8.7</v>
      </c>
      <c r="IL16" s="75">
        <v>9.7</v>
      </c>
      <c r="IM16" s="75">
        <v>6.0</v>
      </c>
      <c r="IN16" s="75">
        <v>46.0</v>
      </c>
      <c r="IO16" s="75">
        <v>45.0</v>
      </c>
      <c r="IP16" s="75">
        <v>140.0</v>
      </c>
      <c r="IQ16" s="75">
        <v>34.8</v>
      </c>
      <c r="IR16" s="75">
        <v>5.0</v>
      </c>
      <c r="IS16" s="75">
        <v>0.2</v>
      </c>
      <c r="IT16" s="75">
        <v>0.3</v>
      </c>
      <c r="IU16" s="75">
        <v>12.0</v>
      </c>
      <c r="IV16" s="75">
        <v>50.0</v>
      </c>
      <c r="IW16" s="75">
        <v>50.0</v>
      </c>
      <c r="IX16" s="89"/>
      <c r="IY16" s="149">
        <v>138.24</v>
      </c>
      <c r="IZ16" s="149">
        <v>34.19</v>
      </c>
      <c r="JA16" s="149">
        <v>408.6</v>
      </c>
      <c r="JB16" s="149">
        <v>20.43</v>
      </c>
      <c r="JC16" s="149">
        <v>8.71</v>
      </c>
      <c r="JD16" s="149">
        <v>3.0</v>
      </c>
      <c r="JE16" s="149">
        <v>66.63</v>
      </c>
      <c r="JF16" s="149">
        <v>49.08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136.0</v>
      </c>
      <c r="JQ16" s="78">
        <v>32.2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38.0</v>
      </c>
      <c r="JW16" s="78">
        <v>38.0</v>
      </c>
      <c r="JX16" s="78">
        <v>136.0</v>
      </c>
      <c r="JY16" s="78">
        <v>33.9</v>
      </c>
      <c r="JZ16" s="78">
        <v>114.0</v>
      </c>
      <c r="KA16" s="78">
        <v>6.0</v>
      </c>
      <c r="KB16" s="78">
        <v>2.4</v>
      </c>
      <c r="KC16" s="78">
        <v>2.0</v>
      </c>
      <c r="KD16" s="78">
        <v>44.0</v>
      </c>
      <c r="KE16" s="78">
        <v>44.0</v>
      </c>
      <c r="KF16" s="89"/>
      <c r="KG16" s="79">
        <v>137.0</v>
      </c>
      <c r="KH16" s="238">
        <v>33.0</v>
      </c>
      <c r="KI16" s="238">
        <v>98.0</v>
      </c>
      <c r="KJ16" s="238">
        <v>5.3</v>
      </c>
      <c r="KK16" s="79"/>
      <c r="KL16" s="79">
        <v>1.0</v>
      </c>
      <c r="KM16" s="79">
        <v>52.0</v>
      </c>
      <c r="KN16" s="79">
        <v>52.0</v>
      </c>
      <c r="KO16" s="79">
        <v>137.0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48.0</v>
      </c>
      <c r="KW16" s="89"/>
      <c r="KX16" s="81">
        <v>131.0</v>
      </c>
      <c r="KY16" s="81">
        <v>32.0</v>
      </c>
      <c r="KZ16" s="81">
        <v>197.0</v>
      </c>
      <c r="LA16" s="81">
        <v>9.7</v>
      </c>
      <c r="LB16" s="81">
        <v>0.0</v>
      </c>
      <c r="LC16" s="81">
        <v>3.0</v>
      </c>
      <c r="LD16" s="81">
        <v>50.0</v>
      </c>
      <c r="LE16" s="81">
        <v>49.0</v>
      </c>
      <c r="LF16" s="81">
        <v>131.0</v>
      </c>
      <c r="LG16" s="81">
        <v>33.0</v>
      </c>
      <c r="LH16" s="81">
        <v>121.0</v>
      </c>
      <c r="LI16" s="81">
        <v>10.4</v>
      </c>
      <c r="LJ16" s="81">
        <v>0.0</v>
      </c>
      <c r="LK16" s="81">
        <v>5.0</v>
      </c>
      <c r="LL16" s="81">
        <v>49.0</v>
      </c>
      <c r="LM16" s="81">
        <v>50.0</v>
      </c>
      <c r="LN16" s="89"/>
      <c r="LO16" s="82">
        <v>323.0</v>
      </c>
      <c r="LP16" s="82">
        <v>334.0</v>
      </c>
      <c r="LQ16" s="82">
        <v>164.0</v>
      </c>
      <c r="LR16" s="82">
        <v>67.0</v>
      </c>
      <c r="LS16" s="82">
        <v>321.0</v>
      </c>
      <c r="LT16" s="83">
        <v>55.0</v>
      </c>
      <c r="LU16" s="83">
        <v>55.0</v>
      </c>
      <c r="LV16" s="83">
        <v>139.0</v>
      </c>
      <c r="LW16" s="83">
        <v>139.0</v>
      </c>
      <c r="LX16" s="83">
        <v>55.0</v>
      </c>
      <c r="LY16" s="83">
        <v>53.0</v>
      </c>
      <c r="LZ16" s="83">
        <v>12.0</v>
      </c>
      <c r="MA16" s="83">
        <v>109.0</v>
      </c>
      <c r="MB16" s="83">
        <v>5.9</v>
      </c>
      <c r="MC16" s="83">
        <v>144.0</v>
      </c>
      <c r="MD16" s="83">
        <v>195.0</v>
      </c>
      <c r="ME16" s="83">
        <v>77.0</v>
      </c>
      <c r="MF16" s="83">
        <v>62.0</v>
      </c>
      <c r="MG16" s="83">
        <v>14.0</v>
      </c>
      <c r="MH16" s="83">
        <v>0.0</v>
      </c>
      <c r="MI16" s="83">
        <v>0.0</v>
      </c>
      <c r="MJ16" s="83">
        <v>119.0</v>
      </c>
      <c r="MK16" s="83">
        <v>0.0</v>
      </c>
      <c r="ML16" s="83">
        <v>44.0</v>
      </c>
      <c r="MM16" s="83">
        <v>43.0</v>
      </c>
      <c r="MN16" s="83">
        <v>5.0</v>
      </c>
      <c r="MO16" s="86"/>
      <c r="MP16" s="87"/>
      <c r="MQ16" s="87"/>
      <c r="MR16" s="87"/>
      <c r="MS16" s="83"/>
      <c r="MT16" s="83">
        <v>13.2</v>
      </c>
      <c r="MU16" s="83">
        <v>3.2</v>
      </c>
      <c r="MV16" s="83">
        <v>225.0</v>
      </c>
      <c r="MW16" s="83">
        <v>35.0</v>
      </c>
      <c r="MX16" s="83">
        <v>42.0</v>
      </c>
      <c r="MY16" s="88" t="s">
        <v>96</v>
      </c>
      <c r="MZ16" s="83">
        <v>2.0</v>
      </c>
      <c r="NA16" s="88"/>
      <c r="NB16" s="83">
        <v>18.2</v>
      </c>
      <c r="NC16" s="83">
        <v>6.9</v>
      </c>
      <c r="ND16" s="83">
        <v>323.0</v>
      </c>
      <c r="NE16" s="83">
        <v>36.0</v>
      </c>
      <c r="NF16" s="83">
        <v>44.0</v>
      </c>
      <c r="NG16" s="120">
        <v>44.0</v>
      </c>
      <c r="NH16" s="83">
        <v>7.0</v>
      </c>
      <c r="NI16" s="87"/>
      <c r="NJ16" s="83">
        <v>0.0</v>
      </c>
      <c r="NK16" s="83">
        <v>0.0</v>
      </c>
      <c r="NL16" s="83">
        <v>35.0</v>
      </c>
      <c r="NM16" s="83">
        <v>47.0</v>
      </c>
      <c r="NN16" s="83">
        <v>51.0</v>
      </c>
      <c r="NO16" s="83">
        <v>2.0</v>
      </c>
      <c r="NP16" s="82">
        <v>2.0</v>
      </c>
    </row>
    <row r="17" ht="14.25" customHeight="1">
      <c r="A17" s="49">
        <v>0.166666666666667</v>
      </c>
      <c r="B17" s="50"/>
      <c r="C17" s="51">
        <v>49.79</v>
      </c>
      <c r="D17" s="52">
        <v>338.0</v>
      </c>
      <c r="E17" s="106" t="s">
        <v>148</v>
      </c>
      <c r="F17" s="106" t="s">
        <v>148</v>
      </c>
      <c r="G17" s="106" t="s">
        <v>148</v>
      </c>
      <c r="H17" s="54"/>
      <c r="I17" s="53">
        <v>6.0</v>
      </c>
      <c r="J17" s="53">
        <v>51.0</v>
      </c>
      <c r="K17" s="53">
        <v>50.0</v>
      </c>
      <c r="L17" s="53">
        <v>137.0</v>
      </c>
      <c r="M17" s="53">
        <v>55.0</v>
      </c>
      <c r="N17" s="53">
        <v>11.5</v>
      </c>
      <c r="O17" s="54"/>
      <c r="P17" s="53">
        <v>6.0</v>
      </c>
      <c r="Q17" s="53">
        <v>59.0</v>
      </c>
      <c r="R17" s="53">
        <v>54.0</v>
      </c>
      <c r="S17" s="53">
        <v>340.2</v>
      </c>
      <c r="T17" s="53">
        <v>301.6</v>
      </c>
      <c r="U17" s="53">
        <v>178.2</v>
      </c>
      <c r="V17" s="54"/>
      <c r="W17" s="53">
        <v>336.2</v>
      </c>
      <c r="X17" s="55">
        <v>240.1</v>
      </c>
      <c r="Y17" s="53">
        <v>130.2</v>
      </c>
      <c r="Z17" s="54"/>
      <c r="AA17" s="55">
        <v>340.1</v>
      </c>
      <c r="AB17" s="55">
        <v>330.1</v>
      </c>
      <c r="AC17" s="53">
        <v>210.3</v>
      </c>
      <c r="AD17" s="54"/>
      <c r="AE17" s="53">
        <v>341.2</v>
      </c>
      <c r="AF17" s="55">
        <v>368.1</v>
      </c>
      <c r="AG17" s="55">
        <v>195.2</v>
      </c>
      <c r="AH17" s="54"/>
      <c r="AI17" s="55">
        <v>342.1</v>
      </c>
      <c r="AJ17" s="53">
        <v>391.3</v>
      </c>
      <c r="AK17" s="55">
        <v>246.6</v>
      </c>
      <c r="AL17" s="54"/>
      <c r="AM17" s="55">
        <v>338.1</v>
      </c>
      <c r="AN17" s="55">
        <v>410.1</v>
      </c>
      <c r="AO17" s="53">
        <v>230.3</v>
      </c>
      <c r="AP17" s="54"/>
      <c r="AQ17" s="106" t="s">
        <v>148</v>
      </c>
      <c r="AR17" s="106" t="s">
        <v>148</v>
      </c>
      <c r="AS17" s="106" t="s">
        <v>148</v>
      </c>
      <c r="AT17" s="54"/>
      <c r="AU17" s="54">
        <f t="shared" ref="AU17:AW17" si="10">L17</f>
        <v>137</v>
      </c>
      <c r="AV17" s="54">
        <f t="shared" si="10"/>
        <v>55</v>
      </c>
      <c r="AW17" s="54">
        <f t="shared" si="10"/>
        <v>11.5</v>
      </c>
      <c r="AX17" s="54"/>
      <c r="AY17" s="291" t="str">
        <f t="shared" ref="AY17:AY31" si="13">E17</f>
        <v>OS</v>
      </c>
      <c r="AZ17" s="54"/>
      <c r="BA17" s="54"/>
      <c r="BB17" s="54"/>
      <c r="BC17" s="89"/>
      <c r="BD17" s="54"/>
      <c r="BE17" s="53">
        <v>0.0</v>
      </c>
      <c r="BF17" s="53">
        <v>0.0</v>
      </c>
      <c r="BG17" s="53">
        <v>0.0</v>
      </c>
      <c r="BH17" s="54"/>
      <c r="BI17" s="53">
        <v>22.0</v>
      </c>
      <c r="BJ17" s="53">
        <v>85.0</v>
      </c>
      <c r="BK17" s="53">
        <v>57.0</v>
      </c>
      <c r="BL17" s="89"/>
      <c r="BM17" s="287">
        <v>340.0</v>
      </c>
      <c r="BN17" s="287">
        <v>144.0</v>
      </c>
      <c r="BO17" s="287">
        <v>276.0</v>
      </c>
      <c r="BP17" s="287">
        <v>13.8</v>
      </c>
      <c r="BQ17" s="288"/>
      <c r="BR17" s="287">
        <v>6.0</v>
      </c>
      <c r="BS17" s="287">
        <v>56.0</v>
      </c>
      <c r="BT17" s="287">
        <v>57.0</v>
      </c>
      <c r="BU17" s="288">
        <f t="shared" si="5"/>
        <v>340</v>
      </c>
      <c r="BV17" s="287">
        <v>285.0</v>
      </c>
      <c r="BW17" s="287">
        <v>166.0</v>
      </c>
      <c r="BX17" s="287">
        <v>21.0</v>
      </c>
      <c r="BY17" s="287">
        <v>333.0</v>
      </c>
      <c r="BZ17" s="287">
        <v>310.0</v>
      </c>
      <c r="CA17" s="287">
        <v>170.0</v>
      </c>
      <c r="CB17" s="287">
        <v>20.0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332.0</v>
      </c>
      <c r="CH17" s="287">
        <v>463.0</v>
      </c>
      <c r="CI17" s="287">
        <v>254.0</v>
      </c>
      <c r="CJ17" s="287">
        <v>33.0</v>
      </c>
      <c r="CK17" s="287">
        <v>349.0</v>
      </c>
      <c r="CL17" s="287">
        <v>232.0</v>
      </c>
      <c r="CM17" s="287">
        <v>139.0</v>
      </c>
      <c r="CN17" s="287">
        <v>7.0</v>
      </c>
      <c r="CO17" s="287">
        <v>331.0</v>
      </c>
      <c r="CP17" s="287">
        <v>256.0</v>
      </c>
      <c r="CQ17" s="287">
        <v>126.0</v>
      </c>
      <c r="CR17" s="287">
        <v>6.0</v>
      </c>
      <c r="CS17" s="287">
        <v>333.0</v>
      </c>
      <c r="CT17" s="287">
        <v>256.0</v>
      </c>
      <c r="CU17" s="287">
        <v>158.0</v>
      </c>
      <c r="CV17" s="287">
        <v>74.0</v>
      </c>
      <c r="CW17" s="287">
        <v>336.0</v>
      </c>
      <c r="CX17" s="287">
        <v>183.0</v>
      </c>
      <c r="CY17" s="287">
        <v>79.0</v>
      </c>
      <c r="CZ17" s="287">
        <v>54.0</v>
      </c>
      <c r="DA17" s="287">
        <v>321.0</v>
      </c>
      <c r="DB17" s="287">
        <v>187.0</v>
      </c>
      <c r="DC17" s="287">
        <v>81.0</v>
      </c>
      <c r="DD17" s="287">
        <v>60.0</v>
      </c>
      <c r="DE17" s="288">
        <f t="shared" si="8"/>
        <v>144</v>
      </c>
      <c r="DF17" s="287">
        <v>35.0</v>
      </c>
      <c r="DG17" s="288">
        <f t="shared" ref="DG17:DH17" si="11">BO17</f>
        <v>276</v>
      </c>
      <c r="DH17" s="288">
        <f t="shared" si="11"/>
        <v>13.8</v>
      </c>
      <c r="DI17" s="288"/>
      <c r="DJ17" s="287">
        <v>7.0</v>
      </c>
      <c r="DK17" s="287">
        <v>54.0</v>
      </c>
      <c r="DL17" s="287">
        <v>52.0</v>
      </c>
      <c r="DM17" s="89"/>
      <c r="DN17" s="61">
        <v>335.0</v>
      </c>
      <c r="DO17" s="61">
        <v>138.0</v>
      </c>
      <c r="DP17" s="61">
        <v>41.36</v>
      </c>
      <c r="DQ17" s="61">
        <v>22.6</v>
      </c>
      <c r="DR17" s="61">
        <v>7.47</v>
      </c>
      <c r="DS17" s="61">
        <v>8.0</v>
      </c>
      <c r="DT17" s="61">
        <v>41.0</v>
      </c>
      <c r="DU17" s="61">
        <v>49.1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340.0</v>
      </c>
      <c r="EF17" s="226">
        <v>136.0</v>
      </c>
      <c r="EG17" s="226">
        <v>93.0</v>
      </c>
      <c r="EH17" s="226">
        <v>3.6</v>
      </c>
      <c r="EI17" s="64"/>
      <c r="EJ17" s="226">
        <v>9.0</v>
      </c>
      <c r="EK17" s="226">
        <v>46.0</v>
      </c>
      <c r="EL17" s="226">
        <v>49.0</v>
      </c>
      <c r="EM17" s="226">
        <v>136.0</v>
      </c>
      <c r="EN17" s="226">
        <v>102.0</v>
      </c>
      <c r="EO17" s="226">
        <v>4.4</v>
      </c>
      <c r="EP17" s="64"/>
      <c r="EQ17" s="226">
        <v>9.0</v>
      </c>
      <c r="ER17" s="226">
        <v>46.0</v>
      </c>
      <c r="ES17" s="226">
        <v>50.0</v>
      </c>
      <c r="ET17" s="226">
        <v>340.0</v>
      </c>
      <c r="EU17" s="226">
        <v>0.0</v>
      </c>
      <c r="EV17" s="226">
        <v>0.0</v>
      </c>
      <c r="EW17" s="226">
        <v>0.0</v>
      </c>
      <c r="EX17" s="226">
        <v>338.0</v>
      </c>
      <c r="EY17" s="226">
        <v>273.0</v>
      </c>
      <c r="EZ17" s="226">
        <v>158.2</v>
      </c>
      <c r="FA17" s="226">
        <v>2.2</v>
      </c>
      <c r="FB17" s="226">
        <v>339.0</v>
      </c>
      <c r="FC17" s="226">
        <v>273.0</v>
      </c>
      <c r="FD17" s="226">
        <v>158.4</v>
      </c>
      <c r="FE17" s="226">
        <v>1.9</v>
      </c>
      <c r="FF17" s="226">
        <v>339.0</v>
      </c>
      <c r="FG17" s="226">
        <v>0.0</v>
      </c>
      <c r="FH17" s="226">
        <v>0.0</v>
      </c>
      <c r="FI17" s="226">
        <v>0.0</v>
      </c>
      <c r="FJ17" s="226">
        <v>340.0</v>
      </c>
      <c r="FK17" s="226">
        <v>261.0</v>
      </c>
      <c r="FL17" s="226">
        <v>150.0</v>
      </c>
      <c r="FM17" s="64"/>
      <c r="FN17" s="226">
        <v>340.0</v>
      </c>
      <c r="FO17" s="226">
        <v>278.0</v>
      </c>
      <c r="FP17" s="226">
        <v>150.7</v>
      </c>
      <c r="FQ17" s="64"/>
      <c r="FR17" s="226">
        <v>136.0</v>
      </c>
      <c r="FS17" s="64"/>
      <c r="FT17" s="226">
        <v>14.5</v>
      </c>
      <c r="FU17" s="64"/>
      <c r="FV17" s="226">
        <v>136.0</v>
      </c>
      <c r="FW17" s="64"/>
      <c r="FX17" s="64"/>
      <c r="FY17" s="64"/>
      <c r="FZ17" s="89"/>
      <c r="GA17" s="65">
        <v>339.0</v>
      </c>
      <c r="GB17" s="66">
        <v>406.8</v>
      </c>
      <c r="GC17" s="66">
        <v>227.31</v>
      </c>
      <c r="GD17" s="66">
        <v>24.29</v>
      </c>
      <c r="GE17" s="66">
        <v>339.0</v>
      </c>
      <c r="GF17" s="66">
        <v>418.92</v>
      </c>
      <c r="GG17" s="66">
        <v>224.17</v>
      </c>
      <c r="GH17" s="66">
        <v>22.14</v>
      </c>
      <c r="GI17" s="66">
        <v>339.0</v>
      </c>
      <c r="GJ17" s="66">
        <v>264.8</v>
      </c>
      <c r="GK17" s="66">
        <v>-150.19</v>
      </c>
      <c r="GL17" s="66">
        <v>-24.71</v>
      </c>
      <c r="GM17" s="66">
        <v>339.0</v>
      </c>
      <c r="GN17" s="66">
        <v>242.82</v>
      </c>
      <c r="GO17" s="66">
        <v>-150.22</v>
      </c>
      <c r="GP17" s="66">
        <v>-33.17</v>
      </c>
      <c r="GQ17" s="66">
        <v>339.0</v>
      </c>
      <c r="GR17" s="66">
        <v>156.94</v>
      </c>
      <c r="GS17" s="66">
        <v>-76.49</v>
      </c>
      <c r="GT17" s="66">
        <v>0.0</v>
      </c>
      <c r="GU17" s="66">
        <v>339.0</v>
      </c>
      <c r="GV17" s="66">
        <v>172.48</v>
      </c>
      <c r="GW17" s="66">
        <v>-75.51</v>
      </c>
      <c r="GX17" s="66">
        <v>2.76</v>
      </c>
      <c r="GY17" s="89"/>
      <c r="GZ17" s="146" t="s">
        <v>91</v>
      </c>
      <c r="HA17" s="146" t="s">
        <v>92</v>
      </c>
      <c r="HB17" s="146">
        <v>129.0</v>
      </c>
      <c r="HC17" s="146">
        <v>6.45</v>
      </c>
      <c r="HD17" s="146">
        <v>2.58</v>
      </c>
      <c r="HE17" s="146">
        <v>8.0</v>
      </c>
      <c r="HF17" s="146">
        <v>62.0</v>
      </c>
      <c r="HG17" s="146">
        <v>58.0</v>
      </c>
      <c r="HH17" s="146" t="s">
        <v>91</v>
      </c>
      <c r="HI17" s="146" t="s">
        <v>92</v>
      </c>
      <c r="HJ17" s="146">
        <v>0.0</v>
      </c>
      <c r="HK17" s="146">
        <v>0.0</v>
      </c>
      <c r="HL17" s="146">
        <v>0.0</v>
      </c>
      <c r="HM17" s="146">
        <v>5.0</v>
      </c>
      <c r="HN17" s="146">
        <v>64.0</v>
      </c>
      <c r="HO17" s="146">
        <v>60.0</v>
      </c>
      <c r="HP17" s="146" t="s">
        <v>91</v>
      </c>
      <c r="HQ17" s="146" t="s">
        <v>92</v>
      </c>
      <c r="HR17" s="146">
        <v>0.0</v>
      </c>
      <c r="HS17" s="146">
        <v>0.0</v>
      </c>
      <c r="HT17" s="146">
        <v>0.0</v>
      </c>
      <c r="HU17" s="146">
        <v>7.0</v>
      </c>
      <c r="HV17" s="146">
        <v>60.0</v>
      </c>
      <c r="HW17" s="146">
        <v>60.0</v>
      </c>
      <c r="HX17" s="89"/>
      <c r="HY17" s="147">
        <v>134.0</v>
      </c>
      <c r="HZ17" s="147">
        <v>33.0</v>
      </c>
      <c r="IA17" s="147">
        <v>66.0</v>
      </c>
      <c r="IB17" s="147">
        <v>3.3</v>
      </c>
      <c r="IC17" s="148"/>
      <c r="ID17" s="147">
        <v>2.0</v>
      </c>
      <c r="IE17" s="147">
        <v>58.0</v>
      </c>
      <c r="IF17" s="147">
        <v>40.0</v>
      </c>
      <c r="IG17" s="89"/>
      <c r="IH17" s="75">
        <v>140.0</v>
      </c>
      <c r="II17" s="75">
        <v>33.7</v>
      </c>
      <c r="IJ17" s="75">
        <v>169.0</v>
      </c>
      <c r="IK17" s="75">
        <v>8.7</v>
      </c>
      <c r="IL17" s="75">
        <v>9.7</v>
      </c>
      <c r="IM17" s="75">
        <v>6.0</v>
      </c>
      <c r="IN17" s="75">
        <v>46.0</v>
      </c>
      <c r="IO17" s="75">
        <v>45.0</v>
      </c>
      <c r="IP17" s="75">
        <v>140.0</v>
      </c>
      <c r="IQ17" s="75">
        <v>34.8</v>
      </c>
      <c r="IR17" s="75">
        <v>5.0</v>
      </c>
      <c r="IS17" s="75">
        <v>0.2</v>
      </c>
      <c r="IT17" s="75">
        <v>0.3</v>
      </c>
      <c r="IU17" s="75">
        <v>12.0</v>
      </c>
      <c r="IV17" s="75">
        <v>50.0</v>
      </c>
      <c r="IW17" s="75">
        <v>50.0</v>
      </c>
      <c r="IX17" s="89"/>
      <c r="IY17" s="149">
        <v>138.34</v>
      </c>
      <c r="IZ17" s="149">
        <v>34.23</v>
      </c>
      <c r="JA17" s="149">
        <v>409.6</v>
      </c>
      <c r="JB17" s="149">
        <v>20.48</v>
      </c>
      <c r="JC17" s="149">
        <v>8.58</v>
      </c>
      <c r="JD17" s="149">
        <v>3.0</v>
      </c>
      <c r="JE17" s="149">
        <v>65.79</v>
      </c>
      <c r="JF17" s="149">
        <v>48.24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136.0</v>
      </c>
      <c r="JQ17" s="78">
        <v>32.2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38.0</v>
      </c>
      <c r="JW17" s="78">
        <v>38.0</v>
      </c>
      <c r="JX17" s="78">
        <v>136.0</v>
      </c>
      <c r="JY17" s="78">
        <v>33.9</v>
      </c>
      <c r="JZ17" s="78">
        <v>125.0</v>
      </c>
      <c r="KA17" s="78">
        <v>6.6</v>
      </c>
      <c r="KB17" s="78">
        <v>2.6</v>
      </c>
      <c r="KC17" s="78">
        <v>2.0</v>
      </c>
      <c r="KD17" s="78">
        <v>44.0</v>
      </c>
      <c r="KE17" s="78">
        <v>44.0</v>
      </c>
      <c r="KF17" s="89"/>
      <c r="KG17" s="79">
        <v>137.0</v>
      </c>
      <c r="KH17" s="238">
        <v>33.0</v>
      </c>
      <c r="KI17" s="238">
        <v>98.0</v>
      </c>
      <c r="KJ17" s="238">
        <v>5.3</v>
      </c>
      <c r="KK17" s="79"/>
      <c r="KL17" s="79">
        <v>1.0</v>
      </c>
      <c r="KM17" s="79">
        <v>52.0</v>
      </c>
      <c r="KN17" s="79">
        <v>52.0</v>
      </c>
      <c r="KO17" s="79">
        <v>137.0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48.0</v>
      </c>
      <c r="KW17" s="89"/>
      <c r="KX17" s="81">
        <v>133.0</v>
      </c>
      <c r="KY17" s="81">
        <v>32.0</v>
      </c>
      <c r="KZ17" s="81">
        <v>190.0</v>
      </c>
      <c r="LA17" s="81">
        <v>9.3</v>
      </c>
      <c r="LB17" s="81">
        <v>0.0</v>
      </c>
      <c r="LC17" s="81">
        <v>3.0</v>
      </c>
      <c r="LD17" s="81">
        <v>50.0</v>
      </c>
      <c r="LE17" s="81">
        <v>49.0</v>
      </c>
      <c r="LF17" s="81">
        <v>133.0</v>
      </c>
      <c r="LG17" s="81">
        <v>32.0</v>
      </c>
      <c r="LH17" s="81">
        <v>204.0</v>
      </c>
      <c r="LI17" s="81">
        <v>10.0</v>
      </c>
      <c r="LJ17" s="81">
        <v>0.0</v>
      </c>
      <c r="LK17" s="81">
        <v>5.0</v>
      </c>
      <c r="LL17" s="81">
        <v>49.0</v>
      </c>
      <c r="LM17" s="81">
        <v>50.0</v>
      </c>
      <c r="LN17" s="89"/>
      <c r="LO17" s="82">
        <v>319.0</v>
      </c>
      <c r="LP17" s="82">
        <v>286.0</v>
      </c>
      <c r="LQ17" s="82">
        <v>158.0</v>
      </c>
      <c r="LR17" s="82">
        <v>38.0</v>
      </c>
      <c r="LS17" s="82">
        <v>331.0</v>
      </c>
      <c r="LT17" s="83">
        <v>55.0</v>
      </c>
      <c r="LU17" s="83">
        <v>8.3</v>
      </c>
      <c r="LV17" s="83">
        <v>139.0</v>
      </c>
      <c r="LW17" s="83">
        <v>102.0</v>
      </c>
      <c r="LX17" s="83">
        <v>55.0</v>
      </c>
      <c r="LY17" s="83">
        <v>52.0</v>
      </c>
      <c r="LZ17" s="83">
        <v>12.0</v>
      </c>
      <c r="MA17" s="83">
        <v>103.0</v>
      </c>
      <c r="MB17" s="83">
        <v>6.4</v>
      </c>
      <c r="MC17" s="83">
        <v>144.0</v>
      </c>
      <c r="MD17" s="83">
        <v>184.0</v>
      </c>
      <c r="ME17" s="83">
        <v>75.0</v>
      </c>
      <c r="MF17" s="83">
        <v>61.0</v>
      </c>
      <c r="MG17" s="83">
        <v>14.0</v>
      </c>
      <c r="MH17" s="83">
        <v>0.0</v>
      </c>
      <c r="MI17" s="83">
        <v>0.0</v>
      </c>
      <c r="MJ17" s="83">
        <v>119.0</v>
      </c>
      <c r="MK17" s="83">
        <v>0.0</v>
      </c>
      <c r="ML17" s="83">
        <v>44.0</v>
      </c>
      <c r="MM17" s="83">
        <v>43.0</v>
      </c>
      <c r="MN17" s="83">
        <v>5.0</v>
      </c>
      <c r="MO17" s="86"/>
      <c r="MP17" s="87"/>
      <c r="MQ17" s="87"/>
      <c r="MR17" s="87"/>
      <c r="MS17" s="83"/>
      <c r="MT17" s="83">
        <v>12.8</v>
      </c>
      <c r="MU17" s="83">
        <v>4.5</v>
      </c>
      <c r="MV17" s="83">
        <v>218.0</v>
      </c>
      <c r="MW17" s="83">
        <v>35.0</v>
      </c>
      <c r="MX17" s="83">
        <v>42.0</v>
      </c>
      <c r="MY17" s="88" t="s">
        <v>96</v>
      </c>
      <c r="MZ17" s="83">
        <v>2.0</v>
      </c>
      <c r="NA17" s="88"/>
      <c r="NB17" s="83">
        <v>20.0</v>
      </c>
      <c r="NC17" s="83">
        <v>6.8</v>
      </c>
      <c r="ND17" s="83">
        <v>349.0</v>
      </c>
      <c r="NE17" s="83">
        <v>36.0</v>
      </c>
      <c r="NF17" s="83">
        <v>44.0</v>
      </c>
      <c r="NG17" s="120">
        <v>44.0</v>
      </c>
      <c r="NH17" s="83">
        <v>7.0</v>
      </c>
      <c r="NI17" s="87"/>
      <c r="NJ17" s="83">
        <v>0.0</v>
      </c>
      <c r="NK17" s="83">
        <v>0.0</v>
      </c>
      <c r="NL17" s="83">
        <v>35.0</v>
      </c>
      <c r="NM17" s="83">
        <v>47.0</v>
      </c>
      <c r="NN17" s="83">
        <v>51.0</v>
      </c>
      <c r="NO17" s="83">
        <v>2.0</v>
      </c>
      <c r="NP17" s="82">
        <v>2.0</v>
      </c>
    </row>
    <row r="18" ht="14.25" customHeight="1">
      <c r="A18" s="49">
        <v>0.208333333333334</v>
      </c>
      <c r="B18" s="50"/>
      <c r="C18" s="51">
        <v>50.36</v>
      </c>
      <c r="D18" s="52">
        <v>339.0</v>
      </c>
      <c r="E18" s="106" t="s">
        <v>148</v>
      </c>
      <c r="F18" s="106" t="s">
        <v>148</v>
      </c>
      <c r="G18" s="106" t="s">
        <v>148</v>
      </c>
      <c r="H18" s="54"/>
      <c r="I18" s="53">
        <v>6.0</v>
      </c>
      <c r="J18" s="53">
        <v>50.0</v>
      </c>
      <c r="K18" s="53">
        <v>49.0</v>
      </c>
      <c r="L18" s="53">
        <v>137.0</v>
      </c>
      <c r="M18" s="53">
        <v>60.0</v>
      </c>
      <c r="N18" s="53">
        <v>12.1</v>
      </c>
      <c r="O18" s="54"/>
      <c r="P18" s="53">
        <v>6.0</v>
      </c>
      <c r="Q18" s="53">
        <v>58.0</v>
      </c>
      <c r="R18" s="53">
        <v>53.0</v>
      </c>
      <c r="S18" s="53">
        <v>341.5</v>
      </c>
      <c r="T18" s="53">
        <v>329.4</v>
      </c>
      <c r="U18" s="53">
        <v>192.5</v>
      </c>
      <c r="V18" s="54"/>
      <c r="W18" s="53">
        <v>335.1</v>
      </c>
      <c r="X18" s="55">
        <v>257.8</v>
      </c>
      <c r="Y18" s="53">
        <v>152.8</v>
      </c>
      <c r="Z18" s="54"/>
      <c r="AA18" s="55">
        <v>342.2</v>
      </c>
      <c r="AB18" s="55">
        <v>352.1</v>
      </c>
      <c r="AC18" s="53">
        <v>232.1</v>
      </c>
      <c r="AD18" s="54"/>
      <c r="AE18" s="53">
        <v>341.9</v>
      </c>
      <c r="AF18" s="55">
        <v>393.3</v>
      </c>
      <c r="AG18" s="55">
        <v>211.0</v>
      </c>
      <c r="AH18" s="54"/>
      <c r="AI18" s="55">
        <v>349.1</v>
      </c>
      <c r="AJ18" s="53">
        <v>391.1</v>
      </c>
      <c r="AK18" s="55">
        <v>248.8</v>
      </c>
      <c r="AL18" s="54"/>
      <c r="AM18" s="55">
        <v>339.9</v>
      </c>
      <c r="AN18" s="55">
        <v>428.2</v>
      </c>
      <c r="AO18" s="53">
        <v>241.5</v>
      </c>
      <c r="AP18" s="54"/>
      <c r="AQ18" s="106" t="s">
        <v>148</v>
      </c>
      <c r="AR18" s="106" t="s">
        <v>148</v>
      </c>
      <c r="AS18" s="106" t="s">
        <v>148</v>
      </c>
      <c r="AT18" s="54"/>
      <c r="AU18" s="54">
        <f t="shared" ref="AU18:AW18" si="12">L18</f>
        <v>137</v>
      </c>
      <c r="AV18" s="54">
        <f t="shared" si="12"/>
        <v>60</v>
      </c>
      <c r="AW18" s="54">
        <f t="shared" si="12"/>
        <v>12.1</v>
      </c>
      <c r="AX18" s="54"/>
      <c r="AY18" s="291" t="str">
        <f t="shared" si="13"/>
        <v>OS</v>
      </c>
      <c r="AZ18" s="54"/>
      <c r="BA18" s="54"/>
      <c r="BB18" s="54"/>
      <c r="BC18" s="89"/>
      <c r="BD18" s="54"/>
      <c r="BE18" s="53">
        <v>0.0</v>
      </c>
      <c r="BF18" s="53">
        <v>0.0</v>
      </c>
      <c r="BG18" s="53">
        <v>0.0</v>
      </c>
      <c r="BH18" s="54"/>
      <c r="BI18" s="53">
        <v>22.0</v>
      </c>
      <c r="BJ18" s="53">
        <v>85.0</v>
      </c>
      <c r="BK18" s="53">
        <v>57.0</v>
      </c>
      <c r="BL18" s="89"/>
      <c r="BM18" s="287">
        <v>340.0</v>
      </c>
      <c r="BN18" s="287">
        <v>144.0</v>
      </c>
      <c r="BO18" s="287">
        <v>225.0</v>
      </c>
      <c r="BP18" s="287">
        <v>11.3</v>
      </c>
      <c r="BQ18" s="288"/>
      <c r="BR18" s="287">
        <v>6.0</v>
      </c>
      <c r="BS18" s="287">
        <v>55.0</v>
      </c>
      <c r="BT18" s="287">
        <v>54.0</v>
      </c>
      <c r="BU18" s="288">
        <f t="shared" si="5"/>
        <v>340</v>
      </c>
      <c r="BV18" s="287">
        <v>288.0</v>
      </c>
      <c r="BW18" s="287">
        <v>167.0</v>
      </c>
      <c r="BX18" s="287">
        <v>24.0</v>
      </c>
      <c r="BY18" s="287">
        <v>333.0</v>
      </c>
      <c r="BZ18" s="287">
        <v>309.0</v>
      </c>
      <c r="CA18" s="287">
        <v>170.0</v>
      </c>
      <c r="CB18" s="287">
        <v>23.0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337.0</v>
      </c>
      <c r="CH18" s="287">
        <v>430.0</v>
      </c>
      <c r="CI18" s="287">
        <v>252.0</v>
      </c>
      <c r="CJ18" s="287">
        <v>31.0</v>
      </c>
      <c r="CK18" s="287">
        <v>346.0</v>
      </c>
      <c r="CL18" s="287">
        <v>242.0</v>
      </c>
      <c r="CM18" s="287">
        <v>133.0</v>
      </c>
      <c r="CN18" s="287">
        <v>9.0</v>
      </c>
      <c r="CO18" s="287">
        <v>331.0</v>
      </c>
      <c r="CP18" s="287">
        <v>251.0</v>
      </c>
      <c r="CQ18" s="287">
        <v>124.0</v>
      </c>
      <c r="CR18" s="287">
        <v>7.0</v>
      </c>
      <c r="CS18" s="287">
        <v>337.0</v>
      </c>
      <c r="CT18" s="287">
        <v>258.0</v>
      </c>
      <c r="CU18" s="287">
        <v>139.0</v>
      </c>
      <c r="CV18" s="287">
        <v>10.0</v>
      </c>
      <c r="CW18" s="287">
        <v>336.0</v>
      </c>
      <c r="CX18" s="287">
        <v>190.0</v>
      </c>
      <c r="CY18" s="287">
        <v>86.0</v>
      </c>
      <c r="CZ18" s="287">
        <v>54.0</v>
      </c>
      <c r="DA18" s="287">
        <v>321.0</v>
      </c>
      <c r="DB18" s="287">
        <v>190.0</v>
      </c>
      <c r="DC18" s="287">
        <v>87.0</v>
      </c>
      <c r="DD18" s="287">
        <v>56.0</v>
      </c>
      <c r="DE18" s="288">
        <f t="shared" si="8"/>
        <v>144</v>
      </c>
      <c r="DF18" s="287">
        <v>34.9</v>
      </c>
      <c r="DG18" s="288">
        <f t="shared" ref="DG18:DH18" si="14">BO18</f>
        <v>225</v>
      </c>
      <c r="DH18" s="288">
        <f t="shared" si="14"/>
        <v>11.3</v>
      </c>
      <c r="DI18" s="288"/>
      <c r="DJ18" s="287">
        <v>7.0</v>
      </c>
      <c r="DK18" s="287">
        <v>57.0</v>
      </c>
      <c r="DL18" s="287">
        <v>52.0</v>
      </c>
      <c r="DM18" s="89"/>
      <c r="DN18" s="61">
        <v>336.0</v>
      </c>
      <c r="DO18" s="61">
        <v>138.0</v>
      </c>
      <c r="DP18" s="61">
        <v>43.73</v>
      </c>
      <c r="DQ18" s="61">
        <v>24.0</v>
      </c>
      <c r="DR18" s="61">
        <v>7.56</v>
      </c>
      <c r="DS18" s="61">
        <v>8.0</v>
      </c>
      <c r="DT18" s="61">
        <v>42.0</v>
      </c>
      <c r="DU18" s="61">
        <v>48.4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341.0</v>
      </c>
      <c r="EF18" s="226">
        <v>137.0</v>
      </c>
      <c r="EG18" s="226">
        <v>110.0</v>
      </c>
      <c r="EH18" s="226">
        <v>4.4</v>
      </c>
      <c r="EI18" s="64"/>
      <c r="EJ18" s="226">
        <v>9.0</v>
      </c>
      <c r="EK18" s="226">
        <v>46.0</v>
      </c>
      <c r="EL18" s="226">
        <v>48.0</v>
      </c>
      <c r="EM18" s="226">
        <v>137.0</v>
      </c>
      <c r="EN18" s="226">
        <v>114.0</v>
      </c>
      <c r="EO18" s="226">
        <v>4.9</v>
      </c>
      <c r="EP18" s="64"/>
      <c r="EQ18" s="226">
        <v>9.0</v>
      </c>
      <c r="ER18" s="226">
        <v>46.0</v>
      </c>
      <c r="ES18" s="226">
        <v>49.0</v>
      </c>
      <c r="ET18" s="226">
        <v>340.0</v>
      </c>
      <c r="EU18" s="226">
        <v>0.0</v>
      </c>
      <c r="EV18" s="226">
        <v>0.0</v>
      </c>
      <c r="EW18" s="226">
        <v>0.0</v>
      </c>
      <c r="EX18" s="226">
        <v>338.0</v>
      </c>
      <c r="EY18" s="226">
        <v>273.0</v>
      </c>
      <c r="EZ18" s="226">
        <v>158.0</v>
      </c>
      <c r="FA18" s="226">
        <v>1.6</v>
      </c>
      <c r="FB18" s="226">
        <v>339.0</v>
      </c>
      <c r="FC18" s="226">
        <v>273.0</v>
      </c>
      <c r="FD18" s="226">
        <v>158.4</v>
      </c>
      <c r="FE18" s="226">
        <v>3.1</v>
      </c>
      <c r="FF18" s="226">
        <v>339.0</v>
      </c>
      <c r="FG18" s="226">
        <v>0.0</v>
      </c>
      <c r="FH18" s="226">
        <v>0.0</v>
      </c>
      <c r="FI18" s="226">
        <v>0.0</v>
      </c>
      <c r="FJ18" s="226">
        <v>341.0</v>
      </c>
      <c r="FK18" s="226">
        <v>360.0</v>
      </c>
      <c r="FL18" s="226">
        <v>149.4</v>
      </c>
      <c r="FM18" s="64"/>
      <c r="FN18" s="226">
        <v>341.0</v>
      </c>
      <c r="FO18" s="226">
        <v>276.0</v>
      </c>
      <c r="FP18" s="226">
        <v>149.7</v>
      </c>
      <c r="FQ18" s="64"/>
      <c r="FR18" s="226">
        <v>137.0</v>
      </c>
      <c r="FS18" s="64"/>
      <c r="FT18" s="226">
        <v>15.61</v>
      </c>
      <c r="FU18" s="64"/>
      <c r="FV18" s="226">
        <v>137.0</v>
      </c>
      <c r="FW18" s="64"/>
      <c r="FX18" s="64"/>
      <c r="FY18" s="64"/>
      <c r="FZ18" s="89"/>
      <c r="GA18" s="65">
        <v>340.0</v>
      </c>
      <c r="GB18" s="66">
        <v>397.66</v>
      </c>
      <c r="GC18" s="66">
        <v>248.76</v>
      </c>
      <c r="GD18" s="66">
        <v>5.7</v>
      </c>
      <c r="GE18" s="66">
        <v>340.0</v>
      </c>
      <c r="GF18" s="66">
        <v>422.09</v>
      </c>
      <c r="GG18" s="66">
        <v>247.42</v>
      </c>
      <c r="GH18" s="66">
        <v>10.13</v>
      </c>
      <c r="GI18" s="66">
        <v>340.0</v>
      </c>
      <c r="GJ18" s="66">
        <v>260.11</v>
      </c>
      <c r="GK18" s="66">
        <v>-148.84</v>
      </c>
      <c r="GL18" s="66">
        <v>-15.16</v>
      </c>
      <c r="GM18" s="66">
        <v>340.0</v>
      </c>
      <c r="GN18" s="66">
        <v>238.57</v>
      </c>
      <c r="GO18" s="66">
        <v>-149.17</v>
      </c>
      <c r="GP18" s="66">
        <v>-24.37</v>
      </c>
      <c r="GQ18" s="66">
        <v>340.0</v>
      </c>
      <c r="GR18" s="66">
        <v>160.61</v>
      </c>
      <c r="GS18" s="66">
        <v>-102.35</v>
      </c>
      <c r="GT18" s="66">
        <v>11.81</v>
      </c>
      <c r="GU18" s="66">
        <v>340.0</v>
      </c>
      <c r="GV18" s="66">
        <v>174.53</v>
      </c>
      <c r="GW18" s="66">
        <v>-101.43</v>
      </c>
      <c r="GX18" s="66">
        <v>9.72</v>
      </c>
      <c r="GY18" s="89"/>
      <c r="GZ18" s="146" t="s">
        <v>91</v>
      </c>
      <c r="HA18" s="146" t="s">
        <v>92</v>
      </c>
      <c r="HB18" s="146">
        <v>127.0</v>
      </c>
      <c r="HC18" s="146">
        <v>6.35</v>
      </c>
      <c r="HD18" s="146">
        <v>2.54</v>
      </c>
      <c r="HE18" s="146">
        <v>8.0</v>
      </c>
      <c r="HF18" s="146">
        <v>62.0</v>
      </c>
      <c r="HG18" s="146">
        <v>58.0</v>
      </c>
      <c r="HH18" s="146" t="s">
        <v>91</v>
      </c>
      <c r="HI18" s="146" t="s">
        <v>92</v>
      </c>
      <c r="HJ18" s="146">
        <v>0.0</v>
      </c>
      <c r="HK18" s="146">
        <v>0.0</v>
      </c>
      <c r="HL18" s="146">
        <v>0.0</v>
      </c>
      <c r="HM18" s="146">
        <v>5.0</v>
      </c>
      <c r="HN18" s="146">
        <v>64.0</v>
      </c>
      <c r="HO18" s="146">
        <v>60.0</v>
      </c>
      <c r="HP18" s="146" t="s">
        <v>91</v>
      </c>
      <c r="HQ18" s="146" t="s">
        <v>92</v>
      </c>
      <c r="HR18" s="146">
        <v>0.0</v>
      </c>
      <c r="HS18" s="146">
        <v>0.0</v>
      </c>
      <c r="HT18" s="146">
        <v>0.0</v>
      </c>
      <c r="HU18" s="146">
        <v>7.0</v>
      </c>
      <c r="HV18" s="146">
        <v>60.0</v>
      </c>
      <c r="HW18" s="146">
        <v>60.0</v>
      </c>
      <c r="HX18" s="89"/>
      <c r="HY18" s="147">
        <v>134.0</v>
      </c>
      <c r="HZ18" s="147">
        <v>33.0</v>
      </c>
      <c r="IA18" s="147">
        <v>117.0</v>
      </c>
      <c r="IB18" s="147">
        <v>5.85</v>
      </c>
      <c r="IC18" s="148"/>
      <c r="ID18" s="147">
        <v>2.0</v>
      </c>
      <c r="IE18" s="147">
        <v>58.0</v>
      </c>
      <c r="IF18" s="147">
        <v>40.0</v>
      </c>
      <c r="IG18" s="89"/>
      <c r="IH18" s="75">
        <v>140.0</v>
      </c>
      <c r="II18" s="75">
        <v>34.2</v>
      </c>
      <c r="IJ18" s="75">
        <v>96.0</v>
      </c>
      <c r="IK18" s="75">
        <v>4.8</v>
      </c>
      <c r="IL18" s="75">
        <v>5.5</v>
      </c>
      <c r="IM18" s="75">
        <v>6.0</v>
      </c>
      <c r="IN18" s="75">
        <v>46.0</v>
      </c>
      <c r="IO18" s="75">
        <v>46.0</v>
      </c>
      <c r="IP18" s="75">
        <v>140.0</v>
      </c>
      <c r="IQ18" s="75">
        <v>34.8</v>
      </c>
      <c r="IR18" s="75">
        <v>5.0</v>
      </c>
      <c r="IS18" s="75">
        <v>0.2</v>
      </c>
      <c r="IT18" s="75">
        <v>0.3</v>
      </c>
      <c r="IU18" s="75">
        <v>12.0</v>
      </c>
      <c r="IV18" s="75">
        <v>52.0</v>
      </c>
      <c r="IW18" s="75">
        <v>50.0</v>
      </c>
      <c r="IX18" s="89"/>
      <c r="IY18" s="149">
        <v>138.0</v>
      </c>
      <c r="IZ18" s="149">
        <v>34.16</v>
      </c>
      <c r="JA18" s="149">
        <v>426.8</v>
      </c>
      <c r="JB18" s="149">
        <v>21.34</v>
      </c>
      <c r="JC18" s="149">
        <v>8.68</v>
      </c>
      <c r="JD18" s="149">
        <v>3.0</v>
      </c>
      <c r="JE18" s="149">
        <v>64.86</v>
      </c>
      <c r="JF18" s="149">
        <v>49.08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136.0</v>
      </c>
      <c r="JQ18" s="78">
        <v>32.2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39.0</v>
      </c>
      <c r="JW18" s="78">
        <v>39.0</v>
      </c>
      <c r="JX18" s="78">
        <v>136.0</v>
      </c>
      <c r="JY18" s="78">
        <v>34.1</v>
      </c>
      <c r="JZ18" s="78">
        <v>143.0</v>
      </c>
      <c r="KA18" s="78">
        <v>7.7</v>
      </c>
      <c r="KB18" s="78">
        <v>2.7</v>
      </c>
      <c r="KC18" s="78">
        <v>2.0</v>
      </c>
      <c r="KD18" s="78">
        <v>45.0</v>
      </c>
      <c r="KE18" s="78">
        <v>44.0</v>
      </c>
      <c r="KF18" s="89"/>
      <c r="KG18" s="79">
        <v>137.0</v>
      </c>
      <c r="KH18" s="238">
        <v>33.0</v>
      </c>
      <c r="KI18" s="238">
        <v>48.0</v>
      </c>
      <c r="KJ18" s="238">
        <v>2.4</v>
      </c>
      <c r="KK18" s="79"/>
      <c r="KL18" s="79">
        <v>1.0</v>
      </c>
      <c r="KM18" s="79">
        <v>52.0</v>
      </c>
      <c r="KN18" s="79">
        <v>52.0</v>
      </c>
      <c r="KO18" s="79">
        <v>137.0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48.0</v>
      </c>
      <c r="KW18" s="89"/>
      <c r="KX18" s="81">
        <v>130.0</v>
      </c>
      <c r="KY18" s="81">
        <v>33.0</v>
      </c>
      <c r="KZ18" s="81">
        <v>186.0</v>
      </c>
      <c r="LA18" s="81">
        <v>9.1</v>
      </c>
      <c r="LB18" s="81">
        <v>0.0</v>
      </c>
      <c r="LC18" s="81">
        <v>3.0</v>
      </c>
      <c r="LD18" s="81">
        <v>50.0</v>
      </c>
      <c r="LE18" s="81">
        <v>49.0</v>
      </c>
      <c r="LF18" s="81">
        <v>130.0</v>
      </c>
      <c r="LG18" s="81">
        <v>33.0</v>
      </c>
      <c r="LH18" s="81">
        <v>282.0</v>
      </c>
      <c r="LI18" s="81">
        <v>13.8</v>
      </c>
      <c r="LJ18" s="81">
        <v>0.0</v>
      </c>
      <c r="LK18" s="81">
        <v>5.0</v>
      </c>
      <c r="LL18" s="81">
        <v>49.0</v>
      </c>
      <c r="LM18" s="81">
        <v>50.0</v>
      </c>
      <c r="LN18" s="89"/>
      <c r="LO18" s="82">
        <v>328.0</v>
      </c>
      <c r="LP18" s="82">
        <v>313.0</v>
      </c>
      <c r="LQ18" s="82">
        <v>170.0</v>
      </c>
      <c r="LR18" s="82">
        <v>66.0</v>
      </c>
      <c r="LS18" s="82">
        <v>328.0</v>
      </c>
      <c r="LT18" s="83">
        <v>59.0</v>
      </c>
      <c r="LU18" s="83">
        <v>8.9</v>
      </c>
      <c r="LV18" s="83">
        <v>138.0</v>
      </c>
      <c r="LW18" s="83">
        <v>111.0</v>
      </c>
      <c r="LX18" s="83">
        <v>55.0</v>
      </c>
      <c r="LY18" s="83">
        <v>51.0</v>
      </c>
      <c r="LZ18" s="83">
        <v>12.0</v>
      </c>
      <c r="MA18" s="83">
        <v>111.0</v>
      </c>
      <c r="MB18" s="83">
        <v>0.6</v>
      </c>
      <c r="MC18" s="83">
        <v>143.0</v>
      </c>
      <c r="MD18" s="83">
        <v>202.0</v>
      </c>
      <c r="ME18" s="83">
        <v>75.0</v>
      </c>
      <c r="MF18" s="83">
        <v>59.0</v>
      </c>
      <c r="MG18" s="83">
        <v>14.0</v>
      </c>
      <c r="MH18" s="83">
        <v>0.0</v>
      </c>
      <c r="MI18" s="83">
        <v>0.0</v>
      </c>
      <c r="MJ18" s="83">
        <v>119.0</v>
      </c>
      <c r="MK18" s="83">
        <v>0.0</v>
      </c>
      <c r="ML18" s="83">
        <v>44.0</v>
      </c>
      <c r="MM18" s="83">
        <v>43.0</v>
      </c>
      <c r="MN18" s="83">
        <v>5.0</v>
      </c>
      <c r="MO18" s="86"/>
      <c r="MP18" s="87"/>
      <c r="MQ18" s="87"/>
      <c r="MR18" s="87"/>
      <c r="MS18" s="83"/>
      <c r="MT18" s="83">
        <v>12.8</v>
      </c>
      <c r="MU18" s="83">
        <v>4.2</v>
      </c>
      <c r="MV18" s="83">
        <v>218.0</v>
      </c>
      <c r="MW18" s="83">
        <v>35.0</v>
      </c>
      <c r="MX18" s="83">
        <v>42.0</v>
      </c>
      <c r="MY18" s="88" t="s">
        <v>96</v>
      </c>
      <c r="MZ18" s="83">
        <v>2.0</v>
      </c>
      <c r="NA18" s="88"/>
      <c r="NB18" s="83">
        <v>20.0</v>
      </c>
      <c r="NC18" s="83">
        <v>6.7</v>
      </c>
      <c r="ND18" s="83">
        <v>353.0</v>
      </c>
      <c r="NE18" s="83">
        <v>35.0</v>
      </c>
      <c r="NF18" s="83">
        <v>44.0</v>
      </c>
      <c r="NG18" s="120">
        <v>44.0</v>
      </c>
      <c r="NH18" s="83">
        <v>7.0</v>
      </c>
      <c r="NI18" s="87"/>
      <c r="NJ18" s="83">
        <v>0.0</v>
      </c>
      <c r="NK18" s="83">
        <v>0.0</v>
      </c>
      <c r="NL18" s="83">
        <v>35.0</v>
      </c>
      <c r="NM18" s="83">
        <v>47.0</v>
      </c>
      <c r="NN18" s="83">
        <v>51.0</v>
      </c>
      <c r="NO18" s="83">
        <v>2.0</v>
      </c>
      <c r="NP18" s="82">
        <v>2.0</v>
      </c>
    </row>
    <row r="19" ht="14.25" customHeight="1">
      <c r="A19" s="49">
        <v>0.25</v>
      </c>
      <c r="B19" s="50"/>
      <c r="C19" s="51">
        <v>49.84</v>
      </c>
      <c r="D19" s="52">
        <v>338.0</v>
      </c>
      <c r="E19" s="53">
        <v>135.0</v>
      </c>
      <c r="F19" s="53">
        <v>28.0</v>
      </c>
      <c r="G19" s="53">
        <v>6.22</v>
      </c>
      <c r="H19" s="54"/>
      <c r="I19" s="53">
        <v>6.0</v>
      </c>
      <c r="J19" s="53">
        <v>49.0</v>
      </c>
      <c r="K19" s="53">
        <v>48.0</v>
      </c>
      <c r="L19" s="53">
        <v>139.0</v>
      </c>
      <c r="M19" s="53">
        <v>47.0</v>
      </c>
      <c r="N19" s="53">
        <v>10.6</v>
      </c>
      <c r="O19" s="54"/>
      <c r="P19" s="53">
        <v>6.0</v>
      </c>
      <c r="Q19" s="53">
        <v>58.0</v>
      </c>
      <c r="R19" s="53">
        <v>53.0</v>
      </c>
      <c r="S19" s="53">
        <v>341.6</v>
      </c>
      <c r="T19" s="53">
        <v>336.5</v>
      </c>
      <c r="U19" s="53">
        <v>192.2</v>
      </c>
      <c r="V19" s="54"/>
      <c r="W19" s="53">
        <v>337.2</v>
      </c>
      <c r="X19" s="55">
        <v>259.8</v>
      </c>
      <c r="Y19" s="53">
        <v>148.7</v>
      </c>
      <c r="Z19" s="54"/>
      <c r="AA19" s="55">
        <v>334.9</v>
      </c>
      <c r="AB19" s="55">
        <v>343.8</v>
      </c>
      <c r="AC19" s="53">
        <v>229.6</v>
      </c>
      <c r="AD19" s="54"/>
      <c r="AE19" s="53">
        <v>342.3</v>
      </c>
      <c r="AF19" s="55">
        <v>327.3</v>
      </c>
      <c r="AG19" s="55">
        <v>208.7</v>
      </c>
      <c r="AH19" s="54"/>
      <c r="AI19" s="55">
        <v>349.8</v>
      </c>
      <c r="AJ19" s="53">
        <v>451.3</v>
      </c>
      <c r="AK19" s="55">
        <v>255.6</v>
      </c>
      <c r="AL19" s="54"/>
      <c r="AM19" s="55">
        <v>340.9</v>
      </c>
      <c r="AN19" s="55">
        <v>442.3</v>
      </c>
      <c r="AO19" s="53">
        <v>243.6</v>
      </c>
      <c r="AP19" s="54"/>
      <c r="AQ19" s="182">
        <f t="shared" ref="AQ19:AS19" si="15">E19</f>
        <v>135</v>
      </c>
      <c r="AR19" s="54">
        <f t="shared" si="15"/>
        <v>28</v>
      </c>
      <c r="AS19" s="56">
        <f t="shared" si="15"/>
        <v>6.22</v>
      </c>
      <c r="AT19" s="54"/>
      <c r="AU19" s="54">
        <f t="shared" ref="AU19:AW19" si="16">L19</f>
        <v>139</v>
      </c>
      <c r="AV19" s="54">
        <f t="shared" si="16"/>
        <v>47</v>
      </c>
      <c r="AW19" s="54">
        <f t="shared" si="16"/>
        <v>10.6</v>
      </c>
      <c r="AX19" s="54"/>
      <c r="AY19" s="182">
        <f t="shared" si="13"/>
        <v>135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57.0</v>
      </c>
      <c r="BL19" s="89"/>
      <c r="BM19" s="287">
        <v>340.0</v>
      </c>
      <c r="BN19" s="287">
        <v>143.0</v>
      </c>
      <c r="BO19" s="287">
        <v>303.0</v>
      </c>
      <c r="BP19" s="287">
        <v>15.2</v>
      </c>
      <c r="BQ19" s="288"/>
      <c r="BR19" s="287">
        <v>6.0</v>
      </c>
      <c r="BS19" s="287">
        <v>55.0</v>
      </c>
      <c r="BT19" s="287">
        <v>54.0</v>
      </c>
      <c r="BU19" s="288">
        <f t="shared" si="5"/>
        <v>340</v>
      </c>
      <c r="BV19" s="287">
        <v>355.0</v>
      </c>
      <c r="BW19" s="287">
        <v>205.0</v>
      </c>
      <c r="BX19" s="287">
        <v>28.0</v>
      </c>
      <c r="BY19" s="287">
        <v>332.0</v>
      </c>
      <c r="BZ19" s="287">
        <v>377.0</v>
      </c>
      <c r="CA19" s="287">
        <v>208.0</v>
      </c>
      <c r="CB19" s="287">
        <v>23.0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336.0</v>
      </c>
      <c r="CH19" s="287">
        <v>432.0</v>
      </c>
      <c r="CI19" s="287">
        <v>254.0</v>
      </c>
      <c r="CJ19" s="287">
        <v>27.0</v>
      </c>
      <c r="CK19" s="287">
        <v>347.0</v>
      </c>
      <c r="CL19" s="287">
        <v>271.0</v>
      </c>
      <c r="CM19" s="287">
        <v>149.0</v>
      </c>
      <c r="CN19" s="287">
        <v>8.0</v>
      </c>
      <c r="CO19" s="287">
        <v>332.0</v>
      </c>
      <c r="CP19" s="287">
        <v>278.0</v>
      </c>
      <c r="CQ19" s="287">
        <v>138.0</v>
      </c>
      <c r="CR19" s="287">
        <v>8.0</v>
      </c>
      <c r="CS19" s="287">
        <v>336.0</v>
      </c>
      <c r="CT19" s="287">
        <v>282.0</v>
      </c>
      <c r="CU19" s="287">
        <v>153.0</v>
      </c>
      <c r="CV19" s="287">
        <v>8.0</v>
      </c>
      <c r="CW19" s="287">
        <v>336.0</v>
      </c>
      <c r="CX19" s="287">
        <v>220.0</v>
      </c>
      <c r="CY19" s="287">
        <v>100.0</v>
      </c>
      <c r="CZ19" s="287">
        <v>63.0</v>
      </c>
      <c r="DA19" s="287">
        <v>323.0</v>
      </c>
      <c r="DB19" s="287">
        <v>223.0</v>
      </c>
      <c r="DC19" s="287">
        <v>103.0</v>
      </c>
      <c r="DD19" s="287">
        <v>65.0</v>
      </c>
      <c r="DE19" s="288">
        <f t="shared" si="8"/>
        <v>143</v>
      </c>
      <c r="DF19" s="287">
        <v>34.5</v>
      </c>
      <c r="DG19" s="287">
        <v>303.0</v>
      </c>
      <c r="DH19" s="287">
        <v>15.2</v>
      </c>
      <c r="DI19" s="288"/>
      <c r="DJ19" s="287">
        <v>7.0</v>
      </c>
      <c r="DK19" s="287">
        <v>60.0</v>
      </c>
      <c r="DL19" s="287">
        <v>52.0</v>
      </c>
      <c r="DM19" s="89"/>
      <c r="DN19" s="61">
        <v>335.0</v>
      </c>
      <c r="DO19" s="61">
        <v>138.0</v>
      </c>
      <c r="DP19" s="61">
        <v>52.3</v>
      </c>
      <c r="DQ19" s="61">
        <v>28.81</v>
      </c>
      <c r="DR19" s="61">
        <v>8.48</v>
      </c>
      <c r="DS19" s="61">
        <v>8.0</v>
      </c>
      <c r="DT19" s="61">
        <v>42.0</v>
      </c>
      <c r="DU19" s="61">
        <v>48.7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340.0</v>
      </c>
      <c r="EF19" s="226">
        <v>136.0</v>
      </c>
      <c r="EG19" s="226">
        <v>93.0</v>
      </c>
      <c r="EH19" s="226">
        <v>3.7</v>
      </c>
      <c r="EI19" s="64"/>
      <c r="EJ19" s="226">
        <v>9.0</v>
      </c>
      <c r="EK19" s="226">
        <v>46.0</v>
      </c>
      <c r="EL19" s="226">
        <v>48.0</v>
      </c>
      <c r="EM19" s="226">
        <v>136.0</v>
      </c>
      <c r="EN19" s="226">
        <v>119.0</v>
      </c>
      <c r="EO19" s="226">
        <v>5.2</v>
      </c>
      <c r="EP19" s="64"/>
      <c r="EQ19" s="226">
        <v>9.0</v>
      </c>
      <c r="ER19" s="226">
        <v>46.0</v>
      </c>
      <c r="ES19" s="226">
        <v>49.0</v>
      </c>
      <c r="ET19" s="226">
        <v>340.0</v>
      </c>
      <c r="EU19" s="226">
        <v>0.0</v>
      </c>
      <c r="EV19" s="226">
        <v>0.0</v>
      </c>
      <c r="EW19" s="226">
        <v>0.0</v>
      </c>
      <c r="EX19" s="226">
        <v>338.0</v>
      </c>
      <c r="EY19" s="226">
        <v>274.0</v>
      </c>
      <c r="EZ19" s="226">
        <v>158.6</v>
      </c>
      <c r="FA19" s="226">
        <v>3.3</v>
      </c>
      <c r="FB19" s="226">
        <v>338.0</v>
      </c>
      <c r="FC19" s="226">
        <v>274.0</v>
      </c>
      <c r="FD19" s="226">
        <v>158.4</v>
      </c>
      <c r="FE19" s="226">
        <v>3.0</v>
      </c>
      <c r="FF19" s="226">
        <v>338.0</v>
      </c>
      <c r="FG19" s="226">
        <v>0.0</v>
      </c>
      <c r="FH19" s="226">
        <v>0.0</v>
      </c>
      <c r="FI19" s="226">
        <v>0.0</v>
      </c>
      <c r="FJ19" s="226">
        <v>340.0</v>
      </c>
      <c r="FK19" s="226">
        <v>258.0</v>
      </c>
      <c r="FL19" s="226">
        <v>148.3</v>
      </c>
      <c r="FM19" s="64"/>
      <c r="FN19" s="226">
        <v>340.0</v>
      </c>
      <c r="FO19" s="226">
        <v>274.0</v>
      </c>
      <c r="FP19" s="226">
        <v>148.0</v>
      </c>
      <c r="FQ19" s="64"/>
      <c r="FR19" s="226">
        <v>136.0</v>
      </c>
      <c r="FS19" s="64"/>
      <c r="FT19" s="226">
        <v>20.45</v>
      </c>
      <c r="FU19" s="64"/>
      <c r="FV19" s="226">
        <v>136.0</v>
      </c>
      <c r="FW19" s="64"/>
      <c r="FX19" s="64"/>
      <c r="FY19" s="64"/>
      <c r="FZ19" s="89"/>
      <c r="GA19" s="65">
        <v>339.0</v>
      </c>
      <c r="GB19" s="66">
        <v>404.16</v>
      </c>
      <c r="GC19" s="66">
        <v>252.19</v>
      </c>
      <c r="GD19" s="66">
        <v>7.37</v>
      </c>
      <c r="GE19" s="280"/>
      <c r="GF19" s="66">
        <v>426.43</v>
      </c>
      <c r="GG19" s="66">
        <v>248.73</v>
      </c>
      <c r="GH19" s="66">
        <v>11.81</v>
      </c>
      <c r="GI19" s="66">
        <v>340.0</v>
      </c>
      <c r="GJ19" s="66">
        <v>258.64</v>
      </c>
      <c r="GK19" s="66">
        <v>-147.83</v>
      </c>
      <c r="GL19" s="66">
        <v>-17.84</v>
      </c>
      <c r="GM19" s="66">
        <v>340.0</v>
      </c>
      <c r="GN19" s="66">
        <v>237.69</v>
      </c>
      <c r="GO19" s="66">
        <v>-147.41</v>
      </c>
      <c r="GP19" s="66">
        <v>-24.46</v>
      </c>
      <c r="GQ19" s="66">
        <v>340.0</v>
      </c>
      <c r="GR19" s="66">
        <v>153.28</v>
      </c>
      <c r="GS19" s="66">
        <v>-97.49</v>
      </c>
      <c r="GT19" s="66">
        <v>5.61</v>
      </c>
      <c r="GU19" s="66">
        <v>340.0</v>
      </c>
      <c r="GV19" s="66">
        <v>168.37</v>
      </c>
      <c r="GW19" s="66">
        <v>-97.33</v>
      </c>
      <c r="GX19" s="66">
        <v>4.36</v>
      </c>
      <c r="GY19" s="89"/>
      <c r="GZ19" s="146" t="s">
        <v>91</v>
      </c>
      <c r="HA19" s="146" t="s">
        <v>92</v>
      </c>
      <c r="HB19" s="146">
        <v>92.0</v>
      </c>
      <c r="HC19" s="146">
        <v>4.6</v>
      </c>
      <c r="HD19" s="146">
        <v>1.84</v>
      </c>
      <c r="HE19" s="146">
        <v>8.0</v>
      </c>
      <c r="HF19" s="146">
        <v>62.0</v>
      </c>
      <c r="HG19" s="146">
        <v>58.0</v>
      </c>
      <c r="HH19" s="146" t="s">
        <v>91</v>
      </c>
      <c r="HI19" s="146" t="s">
        <v>92</v>
      </c>
      <c r="HJ19" s="146">
        <v>46.0</v>
      </c>
      <c r="HK19" s="146">
        <v>2.3</v>
      </c>
      <c r="HL19" s="146">
        <v>0.92</v>
      </c>
      <c r="HM19" s="146">
        <v>5.0</v>
      </c>
      <c r="HN19" s="146">
        <v>64.0</v>
      </c>
      <c r="HO19" s="146">
        <v>60.0</v>
      </c>
      <c r="HP19" s="146" t="s">
        <v>91</v>
      </c>
      <c r="HQ19" s="146" t="s">
        <v>92</v>
      </c>
      <c r="HR19" s="146">
        <v>83.0</v>
      </c>
      <c r="HS19" s="146">
        <v>4.15</v>
      </c>
      <c r="HT19" s="146">
        <v>2.075</v>
      </c>
      <c r="HU19" s="146">
        <v>7.0</v>
      </c>
      <c r="HV19" s="146">
        <v>60.0</v>
      </c>
      <c r="HW19" s="146">
        <v>60.0</v>
      </c>
      <c r="HX19" s="89"/>
      <c r="HY19" s="147">
        <v>134.0</v>
      </c>
      <c r="HZ19" s="147">
        <v>33.0</v>
      </c>
      <c r="IA19" s="147">
        <v>94.0</v>
      </c>
      <c r="IB19" s="147">
        <v>7.95</v>
      </c>
      <c r="IC19" s="148"/>
      <c r="ID19" s="147">
        <v>2.0</v>
      </c>
      <c r="IE19" s="147">
        <v>58.0</v>
      </c>
      <c r="IF19" s="147">
        <v>40.0</v>
      </c>
      <c r="IG19" s="89"/>
      <c r="IH19" s="75">
        <v>140.0</v>
      </c>
      <c r="II19" s="75">
        <v>34.6</v>
      </c>
      <c r="IJ19" s="75">
        <v>104.0</v>
      </c>
      <c r="IK19" s="75">
        <v>5.6</v>
      </c>
      <c r="IL19" s="75">
        <v>6.0</v>
      </c>
      <c r="IM19" s="75">
        <v>6.0</v>
      </c>
      <c r="IN19" s="75">
        <v>46.0</v>
      </c>
      <c r="IO19" s="75">
        <v>46.0</v>
      </c>
      <c r="IP19" s="75">
        <v>140.0</v>
      </c>
      <c r="IQ19" s="75">
        <v>35.3</v>
      </c>
      <c r="IR19" s="75">
        <v>6.0</v>
      </c>
      <c r="IS19" s="75">
        <v>0.3</v>
      </c>
      <c r="IT19" s="75">
        <v>0.4</v>
      </c>
      <c r="IU19" s="75">
        <v>12.0</v>
      </c>
      <c r="IV19" s="75">
        <v>52.0</v>
      </c>
      <c r="IW19" s="75">
        <v>51.0</v>
      </c>
      <c r="IX19" s="89"/>
      <c r="IY19" s="149">
        <v>137.98</v>
      </c>
      <c r="IZ19" s="149">
        <v>34.17</v>
      </c>
      <c r="JA19" s="149">
        <v>488.2</v>
      </c>
      <c r="JB19" s="149">
        <v>24.41</v>
      </c>
      <c r="JC19" s="149">
        <v>9.72</v>
      </c>
      <c r="JD19" s="149">
        <v>3.0</v>
      </c>
      <c r="JE19" s="149">
        <v>68.39</v>
      </c>
      <c r="JF19" s="149">
        <v>47.32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136.0</v>
      </c>
      <c r="JQ19" s="78">
        <v>32.2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39.0</v>
      </c>
      <c r="JW19" s="78">
        <v>39.0</v>
      </c>
      <c r="JX19" s="78">
        <v>136.0</v>
      </c>
      <c r="JY19" s="78">
        <v>33.9</v>
      </c>
      <c r="JZ19" s="78">
        <v>167.0</v>
      </c>
      <c r="KA19" s="78">
        <v>8.9</v>
      </c>
      <c r="KB19" s="78">
        <v>2.9</v>
      </c>
      <c r="KC19" s="78">
        <v>2.0</v>
      </c>
      <c r="KD19" s="78">
        <v>45.0</v>
      </c>
      <c r="KE19" s="78">
        <v>45.0</v>
      </c>
      <c r="KF19" s="89"/>
      <c r="KG19" s="79">
        <v>137.0</v>
      </c>
      <c r="KH19" s="238">
        <v>33.0</v>
      </c>
      <c r="KI19" s="238">
        <v>70.0</v>
      </c>
      <c r="KJ19" s="238">
        <v>3.8</v>
      </c>
      <c r="KK19" s="79"/>
      <c r="KL19" s="79">
        <v>1.0</v>
      </c>
      <c r="KM19" s="79">
        <v>52.0</v>
      </c>
      <c r="KN19" s="79">
        <v>52.0</v>
      </c>
      <c r="KO19" s="79">
        <v>137.0</v>
      </c>
      <c r="KP19" s="235">
        <v>33.0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48.0</v>
      </c>
      <c r="KW19" s="89"/>
      <c r="KX19" s="81">
        <v>130.0</v>
      </c>
      <c r="KY19" s="81">
        <v>32.0</v>
      </c>
      <c r="KZ19" s="81">
        <v>182.0</v>
      </c>
      <c r="LA19" s="81">
        <v>8.9</v>
      </c>
      <c r="LB19" s="81">
        <v>0.0</v>
      </c>
      <c r="LC19" s="81">
        <v>3.0</v>
      </c>
      <c r="LD19" s="81">
        <v>50.0</v>
      </c>
      <c r="LE19" s="81">
        <v>49.0</v>
      </c>
      <c r="LF19" s="81">
        <v>130.0</v>
      </c>
      <c r="LG19" s="81">
        <v>32.0</v>
      </c>
      <c r="LH19" s="81">
        <v>306.0</v>
      </c>
      <c r="LI19" s="81">
        <v>13.0</v>
      </c>
      <c r="LJ19" s="81">
        <v>0.0</v>
      </c>
      <c r="LK19" s="81">
        <v>5.0</v>
      </c>
      <c r="LL19" s="81">
        <v>49.0</v>
      </c>
      <c r="LM19" s="81">
        <v>50.0</v>
      </c>
      <c r="LN19" s="89"/>
      <c r="LO19" s="82">
        <v>331.0</v>
      </c>
      <c r="LP19" s="82">
        <v>302.0</v>
      </c>
      <c r="LQ19" s="82">
        <v>164.0</v>
      </c>
      <c r="LR19" s="82">
        <v>68.0</v>
      </c>
      <c r="LS19" s="82">
        <v>323.0</v>
      </c>
      <c r="LT19" s="83">
        <v>53.0</v>
      </c>
      <c r="LU19" s="83">
        <v>5.7</v>
      </c>
      <c r="LV19" s="83">
        <v>139.0</v>
      </c>
      <c r="LW19" s="83">
        <v>97.0</v>
      </c>
      <c r="LX19" s="83">
        <v>53.0</v>
      </c>
      <c r="LY19" s="83">
        <v>50.0</v>
      </c>
      <c r="LZ19" s="83">
        <v>12.0</v>
      </c>
      <c r="MA19" s="83">
        <v>111.0</v>
      </c>
      <c r="MB19" s="83">
        <v>2.3</v>
      </c>
      <c r="MC19" s="83">
        <v>143.0</v>
      </c>
      <c r="MD19" s="83">
        <v>205.0</v>
      </c>
      <c r="ME19" s="83">
        <v>75.0</v>
      </c>
      <c r="MF19" s="83">
        <v>58.0</v>
      </c>
      <c r="MG19" s="83">
        <v>14.0</v>
      </c>
      <c r="MH19" s="83">
        <v>0.0</v>
      </c>
      <c r="MI19" s="83">
        <v>0.0</v>
      </c>
      <c r="MJ19" s="83">
        <v>119.0</v>
      </c>
      <c r="MK19" s="83">
        <v>0.0</v>
      </c>
      <c r="ML19" s="83">
        <v>44.0</v>
      </c>
      <c r="MM19" s="83">
        <v>43.0</v>
      </c>
      <c r="MN19" s="83">
        <v>5.0</v>
      </c>
      <c r="MO19" s="86"/>
      <c r="MP19" s="87"/>
      <c r="MQ19" s="87"/>
      <c r="MR19" s="87"/>
      <c r="MS19" s="83"/>
      <c r="MT19" s="83">
        <v>18.1</v>
      </c>
      <c r="MU19" s="83">
        <v>6.5</v>
      </c>
      <c r="MV19" s="83">
        <v>307.0</v>
      </c>
      <c r="MW19" s="83">
        <v>35.0</v>
      </c>
      <c r="MX19" s="83">
        <v>42.0</v>
      </c>
      <c r="MY19" s="88" t="s">
        <v>96</v>
      </c>
      <c r="MZ19" s="83">
        <v>2.0</v>
      </c>
      <c r="NA19" s="88"/>
      <c r="NB19" s="83">
        <v>18.1</v>
      </c>
      <c r="NC19" s="83">
        <v>6.5</v>
      </c>
      <c r="ND19" s="83">
        <v>307.0</v>
      </c>
      <c r="NE19" s="83">
        <v>35.0</v>
      </c>
      <c r="NF19" s="83">
        <v>44.0</v>
      </c>
      <c r="NG19" s="120">
        <v>44.0</v>
      </c>
      <c r="NH19" s="83">
        <v>7.0</v>
      </c>
      <c r="NI19" s="87"/>
      <c r="NJ19" s="83">
        <v>0.0</v>
      </c>
      <c r="NK19" s="83">
        <v>0.0</v>
      </c>
      <c r="NL19" s="83">
        <v>35.0</v>
      </c>
      <c r="NM19" s="83">
        <v>47.0</v>
      </c>
      <c r="NN19" s="83">
        <v>51.0</v>
      </c>
      <c r="NO19" s="83">
        <v>2.0</v>
      </c>
      <c r="NP19" s="82">
        <v>2.0</v>
      </c>
    </row>
    <row r="20" ht="14.25" customHeight="1">
      <c r="A20" s="49">
        <v>0.291666666666667</v>
      </c>
      <c r="B20" s="50"/>
      <c r="C20" s="51">
        <v>49.41</v>
      </c>
      <c r="D20" s="52">
        <v>338.0</v>
      </c>
      <c r="E20" s="53">
        <v>134.0</v>
      </c>
      <c r="F20" s="53">
        <v>46.0</v>
      </c>
      <c r="G20" s="53">
        <v>9.75</v>
      </c>
      <c r="H20" s="54"/>
      <c r="I20" s="53">
        <v>6.0</v>
      </c>
      <c r="J20" s="53">
        <v>49.0</v>
      </c>
      <c r="K20" s="53">
        <v>48.0</v>
      </c>
      <c r="L20" s="53">
        <v>139.0</v>
      </c>
      <c r="M20" s="53">
        <v>48.0</v>
      </c>
      <c r="N20" s="53">
        <v>10.7</v>
      </c>
      <c r="O20" s="54"/>
      <c r="P20" s="53">
        <v>6.0</v>
      </c>
      <c r="Q20" s="53">
        <v>57.0</v>
      </c>
      <c r="R20" s="53">
        <v>53.0</v>
      </c>
      <c r="S20" s="53">
        <v>341.2</v>
      </c>
      <c r="T20" s="53">
        <v>321.9</v>
      </c>
      <c r="U20" s="53">
        <v>192.7</v>
      </c>
      <c r="V20" s="54"/>
      <c r="W20" s="53">
        <v>337.1</v>
      </c>
      <c r="X20" s="55">
        <v>273.7</v>
      </c>
      <c r="Y20" s="53">
        <v>152.9</v>
      </c>
      <c r="Z20" s="54"/>
      <c r="AA20" s="55">
        <v>340.6</v>
      </c>
      <c r="AB20" s="55">
        <v>391.2</v>
      </c>
      <c r="AC20" s="53">
        <v>222.2</v>
      </c>
      <c r="AD20" s="54"/>
      <c r="AE20" s="53">
        <v>340.6</v>
      </c>
      <c r="AF20" s="55">
        <v>319.3</v>
      </c>
      <c r="AG20" s="55">
        <v>201.2</v>
      </c>
      <c r="AH20" s="54"/>
      <c r="AI20" s="55">
        <v>348.2</v>
      </c>
      <c r="AJ20" s="53">
        <v>432.2</v>
      </c>
      <c r="AK20" s="55">
        <v>256.7</v>
      </c>
      <c r="AL20" s="54"/>
      <c r="AM20" s="55">
        <v>339.1</v>
      </c>
      <c r="AN20" s="55">
        <v>429.4</v>
      </c>
      <c r="AO20" s="53">
        <v>243.1</v>
      </c>
      <c r="AP20" s="54"/>
      <c r="AQ20" s="182">
        <f t="shared" ref="AQ20:AS20" si="17">E20</f>
        <v>134</v>
      </c>
      <c r="AR20" s="54">
        <f t="shared" si="17"/>
        <v>46</v>
      </c>
      <c r="AS20" s="56">
        <f t="shared" si="17"/>
        <v>9.75</v>
      </c>
      <c r="AT20" s="54"/>
      <c r="AU20" s="54">
        <f t="shared" ref="AU20:AW20" si="18">L20</f>
        <v>139</v>
      </c>
      <c r="AV20" s="54">
        <f t="shared" si="18"/>
        <v>48</v>
      </c>
      <c r="AW20" s="54">
        <f t="shared" si="18"/>
        <v>10.7</v>
      </c>
      <c r="AX20" s="54"/>
      <c r="AY20" s="182">
        <f t="shared" si="13"/>
        <v>134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57.0</v>
      </c>
      <c r="BL20" s="89"/>
      <c r="BM20" s="287">
        <v>339.0</v>
      </c>
      <c r="BN20" s="287">
        <v>143.0</v>
      </c>
      <c r="BO20" s="287">
        <v>240.0</v>
      </c>
      <c r="BP20" s="287">
        <v>12.0</v>
      </c>
      <c r="BQ20" s="288"/>
      <c r="BR20" s="287">
        <v>6.0</v>
      </c>
      <c r="BS20" s="287">
        <v>54.0</v>
      </c>
      <c r="BT20" s="287">
        <v>55.0</v>
      </c>
      <c r="BU20" s="288">
        <f t="shared" si="5"/>
        <v>339</v>
      </c>
      <c r="BV20" s="287">
        <v>352.0</v>
      </c>
      <c r="BW20" s="287">
        <v>205.0</v>
      </c>
      <c r="BX20" s="287">
        <v>28.0</v>
      </c>
      <c r="BY20" s="287">
        <v>333.0</v>
      </c>
      <c r="BZ20" s="287">
        <v>375.0</v>
      </c>
      <c r="CA20" s="287">
        <v>208.0</v>
      </c>
      <c r="CB20" s="287">
        <v>28.0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336.0</v>
      </c>
      <c r="CH20" s="287">
        <v>455.0</v>
      </c>
      <c r="CI20" s="287">
        <v>263.0</v>
      </c>
      <c r="CJ20" s="287">
        <v>21.0</v>
      </c>
      <c r="CK20" s="287">
        <v>349.0</v>
      </c>
      <c r="CL20" s="287">
        <v>263.0</v>
      </c>
      <c r="CM20" s="287">
        <v>158.0</v>
      </c>
      <c r="CN20" s="287">
        <v>7.0</v>
      </c>
      <c r="CO20" s="287">
        <v>329.0</v>
      </c>
      <c r="CP20" s="287">
        <v>289.0</v>
      </c>
      <c r="CQ20" s="287">
        <v>142.0</v>
      </c>
      <c r="CR20" s="287">
        <v>6.0</v>
      </c>
      <c r="CS20" s="287">
        <v>333.0</v>
      </c>
      <c r="CT20" s="287">
        <v>283.0</v>
      </c>
      <c r="CU20" s="287">
        <v>167.0</v>
      </c>
      <c r="CV20" s="287">
        <v>8.0</v>
      </c>
      <c r="CW20" s="287">
        <v>334.0</v>
      </c>
      <c r="CX20" s="287">
        <v>212.0</v>
      </c>
      <c r="CY20" s="287">
        <v>96.0</v>
      </c>
      <c r="CZ20" s="287">
        <v>61.0</v>
      </c>
      <c r="DA20" s="287">
        <v>328.0</v>
      </c>
      <c r="DB20" s="287">
        <v>215.0</v>
      </c>
      <c r="DC20" s="287">
        <v>101.0</v>
      </c>
      <c r="DD20" s="287">
        <v>63.0</v>
      </c>
      <c r="DE20" s="288">
        <f t="shared" si="8"/>
        <v>143</v>
      </c>
      <c r="DF20" s="287">
        <v>35.0</v>
      </c>
      <c r="DG20" s="288">
        <f t="shared" ref="DG20:DH20" si="19">BO20</f>
        <v>240</v>
      </c>
      <c r="DH20" s="288">
        <f t="shared" si="19"/>
        <v>12</v>
      </c>
      <c r="DI20" s="288"/>
      <c r="DJ20" s="287">
        <v>7.0</v>
      </c>
      <c r="DK20" s="287">
        <v>59.0</v>
      </c>
      <c r="DL20" s="287">
        <v>52.0</v>
      </c>
      <c r="DM20" s="89"/>
      <c r="DN20" s="61">
        <v>336.0</v>
      </c>
      <c r="DO20" s="61">
        <v>139.0</v>
      </c>
      <c r="DP20" s="61">
        <v>27.27</v>
      </c>
      <c r="DQ20" s="61">
        <v>15.65</v>
      </c>
      <c r="DR20" s="61">
        <v>1.47</v>
      </c>
      <c r="DS20" s="61">
        <v>8.0</v>
      </c>
      <c r="DT20" s="61">
        <v>41.0</v>
      </c>
      <c r="DU20" s="61">
        <v>46.5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339.0</v>
      </c>
      <c r="EF20" s="226">
        <v>136.0</v>
      </c>
      <c r="EG20" s="226">
        <v>93.0</v>
      </c>
      <c r="EH20" s="226">
        <v>3.8</v>
      </c>
      <c r="EI20" s="64"/>
      <c r="EJ20" s="226">
        <v>9.0</v>
      </c>
      <c r="EK20" s="226">
        <v>45.0</v>
      </c>
      <c r="EL20" s="226">
        <v>48.0</v>
      </c>
      <c r="EM20" s="226">
        <v>136.0</v>
      </c>
      <c r="EN20" s="226">
        <v>95.0</v>
      </c>
      <c r="EO20" s="226">
        <v>4.0</v>
      </c>
      <c r="EP20" s="64"/>
      <c r="EQ20" s="226">
        <v>9.0</v>
      </c>
      <c r="ER20" s="226">
        <v>46.0</v>
      </c>
      <c r="ES20" s="226">
        <v>48.0</v>
      </c>
      <c r="ET20" s="226">
        <v>338.0</v>
      </c>
      <c r="EU20" s="226">
        <v>0.0</v>
      </c>
      <c r="EV20" s="226">
        <v>0.0</v>
      </c>
      <c r="EW20" s="226">
        <v>0.0</v>
      </c>
      <c r="EX20" s="226">
        <v>337.0</v>
      </c>
      <c r="EY20" s="226">
        <v>274.0</v>
      </c>
      <c r="EZ20" s="226">
        <v>158.4</v>
      </c>
      <c r="FA20" s="226">
        <v>3.0</v>
      </c>
      <c r="FB20" s="226">
        <v>338.0</v>
      </c>
      <c r="FC20" s="226">
        <v>274.0</v>
      </c>
      <c r="FD20" s="226">
        <v>158.5</v>
      </c>
      <c r="FE20" s="226">
        <v>2.6</v>
      </c>
      <c r="FF20" s="226">
        <v>336.0</v>
      </c>
      <c r="FG20" s="226">
        <v>0.0</v>
      </c>
      <c r="FH20" s="226">
        <v>0.0</v>
      </c>
      <c r="FI20" s="226">
        <v>0.0</v>
      </c>
      <c r="FJ20" s="226">
        <v>339.0</v>
      </c>
      <c r="FK20" s="226">
        <v>259.0</v>
      </c>
      <c r="FL20" s="226">
        <v>148.5</v>
      </c>
      <c r="FM20" s="64"/>
      <c r="FN20" s="226">
        <v>339.0</v>
      </c>
      <c r="FO20" s="226">
        <v>275.0</v>
      </c>
      <c r="FP20" s="226">
        <v>148.9</v>
      </c>
      <c r="FQ20" s="64"/>
      <c r="FR20" s="226">
        <v>136.0</v>
      </c>
      <c r="FS20" s="64"/>
      <c r="FT20" s="226">
        <v>14.92</v>
      </c>
      <c r="FU20" s="64"/>
      <c r="FV20" s="226">
        <v>136.0</v>
      </c>
      <c r="FW20" s="64"/>
      <c r="FX20" s="64"/>
      <c r="FY20" s="64"/>
      <c r="FZ20" s="89"/>
      <c r="GA20" s="95">
        <v>339.0</v>
      </c>
      <c r="GB20" s="96">
        <v>388.18</v>
      </c>
      <c r="GC20" s="96">
        <v>334.9</v>
      </c>
      <c r="GD20" s="96">
        <v>15.08</v>
      </c>
      <c r="GE20" s="96">
        <v>339.0</v>
      </c>
      <c r="GF20" s="96">
        <v>408.85</v>
      </c>
      <c r="GG20" s="96">
        <v>238.37</v>
      </c>
      <c r="GH20" s="96">
        <v>18.26</v>
      </c>
      <c r="GI20" s="96">
        <v>339.0</v>
      </c>
      <c r="GJ20" s="96">
        <v>237.69</v>
      </c>
      <c r="GK20" s="96">
        <v>-134.68</v>
      </c>
      <c r="GL20" s="96">
        <v>-22.61</v>
      </c>
      <c r="GM20" s="96">
        <v>339.0</v>
      </c>
      <c r="GN20" s="96">
        <v>217.47</v>
      </c>
      <c r="GO20" s="96">
        <v>-133.51</v>
      </c>
      <c r="GP20" s="96">
        <v>-29.49</v>
      </c>
      <c r="GQ20" s="96">
        <v>339.0</v>
      </c>
      <c r="GR20" s="96">
        <v>174.29</v>
      </c>
      <c r="GS20" s="96">
        <v>-108.47</v>
      </c>
      <c r="GT20" s="96">
        <v>11.64</v>
      </c>
      <c r="GU20" s="96">
        <v>339.0</v>
      </c>
      <c r="GV20" s="96">
        <v>190.04</v>
      </c>
      <c r="GW20" s="96">
        <v>-108.21</v>
      </c>
      <c r="GX20" s="96">
        <v>9.55</v>
      </c>
      <c r="GY20" s="89"/>
      <c r="GZ20" s="146" t="s">
        <v>91</v>
      </c>
      <c r="HA20" s="146" t="s">
        <v>92</v>
      </c>
      <c r="HB20" s="146">
        <v>94.0</v>
      </c>
      <c r="HC20" s="146">
        <v>4.7</v>
      </c>
      <c r="HD20" s="146">
        <v>1.88</v>
      </c>
      <c r="HE20" s="146">
        <v>8.0</v>
      </c>
      <c r="HF20" s="146">
        <v>62.0</v>
      </c>
      <c r="HG20" s="146">
        <v>58.0</v>
      </c>
      <c r="HH20" s="146" t="s">
        <v>91</v>
      </c>
      <c r="HI20" s="146" t="s">
        <v>92</v>
      </c>
      <c r="HJ20" s="146">
        <v>113.0</v>
      </c>
      <c r="HK20" s="146">
        <v>5.65</v>
      </c>
      <c r="HL20" s="146">
        <v>2.26</v>
      </c>
      <c r="HM20" s="146">
        <v>5.0</v>
      </c>
      <c r="HN20" s="146">
        <v>64.0</v>
      </c>
      <c r="HO20" s="146">
        <v>60.0</v>
      </c>
      <c r="HP20" s="146" t="s">
        <v>91</v>
      </c>
      <c r="HQ20" s="146" t="s">
        <v>92</v>
      </c>
      <c r="HR20" s="146">
        <v>79.0</v>
      </c>
      <c r="HS20" s="146">
        <v>3.95</v>
      </c>
      <c r="HT20" s="146">
        <v>1.975</v>
      </c>
      <c r="HU20" s="146">
        <v>7.0</v>
      </c>
      <c r="HV20" s="146">
        <v>60.0</v>
      </c>
      <c r="HW20" s="146">
        <v>60.0</v>
      </c>
      <c r="HX20" s="89"/>
      <c r="HY20" s="147">
        <v>135.0</v>
      </c>
      <c r="HZ20" s="147">
        <v>33.0</v>
      </c>
      <c r="IA20" s="147">
        <v>64.0</v>
      </c>
      <c r="IB20" s="147">
        <v>4.7</v>
      </c>
      <c r="IC20" s="148"/>
      <c r="ID20" s="147">
        <v>2.0</v>
      </c>
      <c r="IE20" s="147">
        <v>58.0</v>
      </c>
      <c r="IF20" s="147">
        <v>40.0</v>
      </c>
      <c r="IG20" s="89"/>
      <c r="IH20" s="75">
        <v>140.0</v>
      </c>
      <c r="II20" s="75">
        <v>34.8</v>
      </c>
      <c r="IJ20" s="75">
        <v>100.0</v>
      </c>
      <c r="IK20" s="75">
        <v>5.3</v>
      </c>
      <c r="IL20" s="75">
        <v>5.7</v>
      </c>
      <c r="IM20" s="75">
        <v>6.0</v>
      </c>
      <c r="IN20" s="75">
        <v>46.0</v>
      </c>
      <c r="IO20" s="75">
        <v>46.0</v>
      </c>
      <c r="IP20" s="75">
        <v>140.0</v>
      </c>
      <c r="IQ20" s="75">
        <v>35.3</v>
      </c>
      <c r="IR20" s="75">
        <v>6.0</v>
      </c>
      <c r="IS20" s="75">
        <v>0.3</v>
      </c>
      <c r="IT20" s="75">
        <v>0.4</v>
      </c>
      <c r="IU20" s="75">
        <v>12.0</v>
      </c>
      <c r="IV20" s="75">
        <v>52.0</v>
      </c>
      <c r="IW20" s="75">
        <v>51.0</v>
      </c>
      <c r="IX20" s="89"/>
      <c r="IY20" s="149">
        <v>139.21</v>
      </c>
      <c r="IZ20" s="149">
        <v>34.98</v>
      </c>
      <c r="JA20" s="149">
        <v>262.6</v>
      </c>
      <c r="JB20" s="149">
        <v>13.13</v>
      </c>
      <c r="JC20" s="149">
        <v>2.6</v>
      </c>
      <c r="JD20" s="149">
        <v>3.0</v>
      </c>
      <c r="JE20" s="149">
        <v>55.8</v>
      </c>
      <c r="JF20" s="149">
        <v>45.61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137.0</v>
      </c>
      <c r="JQ20" s="78">
        <v>32.4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39.0</v>
      </c>
      <c r="JW20" s="78">
        <v>39.0</v>
      </c>
      <c r="JX20" s="78">
        <v>137.0</v>
      </c>
      <c r="JY20" s="78">
        <v>34.0</v>
      </c>
      <c r="JZ20" s="78">
        <v>105.0</v>
      </c>
      <c r="KA20" s="78">
        <v>5.5</v>
      </c>
      <c r="KB20" s="78">
        <v>1.8</v>
      </c>
      <c r="KC20" s="78">
        <v>2.0</v>
      </c>
      <c r="KD20" s="78">
        <v>45.0</v>
      </c>
      <c r="KE20" s="78">
        <v>45.0</v>
      </c>
      <c r="KF20" s="89"/>
      <c r="KG20" s="79">
        <v>137.0</v>
      </c>
      <c r="KH20" s="238">
        <v>33.0</v>
      </c>
      <c r="KI20" s="238">
        <v>88.0</v>
      </c>
      <c r="KJ20" s="238">
        <v>4.8</v>
      </c>
      <c r="KK20" s="79"/>
      <c r="KL20" s="79">
        <v>1.0</v>
      </c>
      <c r="KM20" s="79">
        <v>52.0</v>
      </c>
      <c r="KN20" s="79">
        <v>52.0</v>
      </c>
      <c r="KO20" s="79">
        <v>137.0</v>
      </c>
      <c r="KP20" s="235">
        <v>33.0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48.0</v>
      </c>
      <c r="KW20" s="89"/>
      <c r="KX20" s="81">
        <v>130.0</v>
      </c>
      <c r="KY20" s="81">
        <v>32.0</v>
      </c>
      <c r="KZ20" s="81">
        <v>190.0</v>
      </c>
      <c r="LA20" s="81">
        <v>9.3</v>
      </c>
      <c r="LB20" s="81">
        <v>0.0</v>
      </c>
      <c r="LC20" s="81">
        <v>3.0</v>
      </c>
      <c r="LD20" s="81">
        <v>50.0</v>
      </c>
      <c r="LE20" s="81">
        <v>49.0</v>
      </c>
      <c r="LF20" s="81">
        <v>130.0</v>
      </c>
      <c r="LG20" s="81">
        <v>32.0</v>
      </c>
      <c r="LH20" s="81">
        <v>310.0</v>
      </c>
      <c r="LI20" s="81">
        <v>15.2</v>
      </c>
      <c r="LJ20" s="81">
        <v>0.0</v>
      </c>
      <c r="LK20" s="81">
        <v>5.0</v>
      </c>
      <c r="LL20" s="81">
        <v>49.0</v>
      </c>
      <c r="LM20" s="81">
        <v>50.0</v>
      </c>
      <c r="LN20" s="89"/>
      <c r="LO20" s="82">
        <v>333.0</v>
      </c>
      <c r="LP20" s="82">
        <v>263.0</v>
      </c>
      <c r="LQ20" s="82">
        <v>198.0</v>
      </c>
      <c r="LR20" s="82">
        <v>69.0</v>
      </c>
      <c r="LS20" s="82">
        <v>331.0</v>
      </c>
      <c r="LT20" s="83">
        <v>95.0</v>
      </c>
      <c r="LU20" s="83">
        <v>6.2</v>
      </c>
      <c r="LV20" s="83">
        <v>140.0</v>
      </c>
      <c r="LW20" s="83">
        <v>95.0</v>
      </c>
      <c r="LX20" s="83">
        <v>53.0</v>
      </c>
      <c r="LY20" s="83">
        <v>49.0</v>
      </c>
      <c r="LZ20" s="83">
        <v>12.0</v>
      </c>
      <c r="MA20" s="83">
        <v>103.0</v>
      </c>
      <c r="MB20" s="83">
        <v>6.4</v>
      </c>
      <c r="MC20" s="83">
        <v>145.0</v>
      </c>
      <c r="MD20" s="83">
        <v>168.0</v>
      </c>
      <c r="ME20" s="83">
        <v>72.0</v>
      </c>
      <c r="MF20" s="83">
        <v>58.0</v>
      </c>
      <c r="MG20" s="83">
        <v>14.0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44.0</v>
      </c>
      <c r="MM20" s="83">
        <v>43.0</v>
      </c>
      <c r="MN20" s="83">
        <v>5.0</v>
      </c>
      <c r="MO20" s="86"/>
      <c r="MP20" s="87"/>
      <c r="MQ20" s="87"/>
      <c r="MR20" s="87"/>
      <c r="MS20" s="83"/>
      <c r="MT20" s="83">
        <v>3.2</v>
      </c>
      <c r="MU20" s="83">
        <v>1.5</v>
      </c>
      <c r="MV20" s="83">
        <v>53.0</v>
      </c>
      <c r="MW20" s="83">
        <v>35.0</v>
      </c>
      <c r="MX20" s="83">
        <v>42.0</v>
      </c>
      <c r="MY20" s="88" t="s">
        <v>96</v>
      </c>
      <c r="MZ20" s="83">
        <v>2.0</v>
      </c>
      <c r="NA20" s="88"/>
      <c r="NB20" s="83">
        <v>11.6</v>
      </c>
      <c r="NC20" s="83">
        <v>4.3</v>
      </c>
      <c r="ND20" s="83">
        <v>200.0</v>
      </c>
      <c r="NE20" s="83">
        <v>35.0</v>
      </c>
      <c r="NF20" s="83">
        <v>44.0</v>
      </c>
      <c r="NG20" s="120">
        <v>44.0</v>
      </c>
      <c r="NH20" s="83">
        <v>7.0</v>
      </c>
      <c r="NI20" s="87"/>
      <c r="NJ20" s="83">
        <v>0.0</v>
      </c>
      <c r="NK20" s="83">
        <v>0.0</v>
      </c>
      <c r="NL20" s="83">
        <v>35.0</v>
      </c>
      <c r="NM20" s="83">
        <v>47.0</v>
      </c>
      <c r="NN20" s="83">
        <v>51.0</v>
      </c>
      <c r="NO20" s="83">
        <v>2.0</v>
      </c>
      <c r="NP20" s="82">
        <v>2.0</v>
      </c>
    </row>
    <row r="21" ht="14.25" customHeight="1">
      <c r="A21" s="49">
        <v>0.333333333333334</v>
      </c>
      <c r="B21" s="50"/>
      <c r="C21" s="51">
        <v>50.05</v>
      </c>
      <c r="D21" s="52">
        <v>332.0</v>
      </c>
      <c r="E21" s="53">
        <v>134.0</v>
      </c>
      <c r="F21" s="53">
        <v>45.0</v>
      </c>
      <c r="G21" s="53">
        <v>4.65</v>
      </c>
      <c r="H21" s="54"/>
      <c r="I21" s="53">
        <v>6.0</v>
      </c>
      <c r="J21" s="53">
        <v>40.0</v>
      </c>
      <c r="K21" s="53">
        <v>39.0</v>
      </c>
      <c r="L21" s="53">
        <v>139.0</v>
      </c>
      <c r="M21" s="53">
        <v>55.0</v>
      </c>
      <c r="N21" s="53">
        <v>13.4</v>
      </c>
      <c r="O21" s="54"/>
      <c r="P21" s="53">
        <v>6.0</v>
      </c>
      <c r="Q21" s="53">
        <v>57.0</v>
      </c>
      <c r="R21" s="53">
        <v>53.0</v>
      </c>
      <c r="S21" s="53">
        <v>339.8</v>
      </c>
      <c r="T21" s="53">
        <v>321.4</v>
      </c>
      <c r="U21" s="53">
        <v>195.6</v>
      </c>
      <c r="V21" s="54"/>
      <c r="W21" s="53">
        <v>335.2</v>
      </c>
      <c r="X21" s="55">
        <v>288.8</v>
      </c>
      <c r="Y21" s="53">
        <v>143.5</v>
      </c>
      <c r="Z21" s="54"/>
      <c r="AA21" s="55">
        <v>338.7</v>
      </c>
      <c r="AB21" s="55">
        <v>410.1</v>
      </c>
      <c r="AC21" s="53">
        <v>229.5</v>
      </c>
      <c r="AD21" s="54"/>
      <c r="AE21" s="53">
        <v>337.2</v>
      </c>
      <c r="AF21" s="55">
        <v>338.5</v>
      </c>
      <c r="AG21" s="55">
        <v>207.3</v>
      </c>
      <c r="AH21" s="54"/>
      <c r="AI21" s="55">
        <v>346.7</v>
      </c>
      <c r="AJ21" s="53">
        <v>408.1</v>
      </c>
      <c r="AK21" s="55">
        <v>253.9</v>
      </c>
      <c r="AL21" s="54"/>
      <c r="AM21" s="55">
        <v>337.5</v>
      </c>
      <c r="AN21" s="55">
        <v>433.4</v>
      </c>
      <c r="AO21" s="53">
        <v>241.3</v>
      </c>
      <c r="AP21" s="54"/>
      <c r="AQ21" s="182">
        <f t="shared" ref="AQ21:AS21" si="20">E21</f>
        <v>134</v>
      </c>
      <c r="AR21" s="54">
        <f t="shared" si="20"/>
        <v>45</v>
      </c>
      <c r="AS21" s="56">
        <f t="shared" si="20"/>
        <v>4.65</v>
      </c>
      <c r="AT21" s="54"/>
      <c r="AU21" s="54">
        <f t="shared" ref="AU21:AW21" si="21">L21</f>
        <v>139</v>
      </c>
      <c r="AV21" s="54">
        <f t="shared" si="21"/>
        <v>55</v>
      </c>
      <c r="AW21" s="54">
        <f t="shared" si="21"/>
        <v>13.4</v>
      </c>
      <c r="AX21" s="54"/>
      <c r="AY21" s="182">
        <f t="shared" si="13"/>
        <v>134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85.0</v>
      </c>
      <c r="BK21" s="53">
        <v>57.0</v>
      </c>
      <c r="BL21" s="89"/>
      <c r="BM21" s="287">
        <v>338.0</v>
      </c>
      <c r="BN21" s="287">
        <v>143.0</v>
      </c>
      <c r="BO21" s="287">
        <v>238.0</v>
      </c>
      <c r="BP21" s="287">
        <v>11.9</v>
      </c>
      <c r="BQ21" s="288"/>
      <c r="BR21" s="287">
        <v>6.0</v>
      </c>
      <c r="BS21" s="287">
        <v>56.0</v>
      </c>
      <c r="BT21" s="287">
        <v>58.0</v>
      </c>
      <c r="BU21" s="288">
        <f t="shared" si="5"/>
        <v>338</v>
      </c>
      <c r="BV21" s="287">
        <v>349.0</v>
      </c>
      <c r="BW21" s="287">
        <v>203.0</v>
      </c>
      <c r="BX21" s="287">
        <v>19.0</v>
      </c>
      <c r="BY21" s="287">
        <v>330.0</v>
      </c>
      <c r="BZ21" s="287">
        <v>377.0</v>
      </c>
      <c r="CA21" s="287">
        <v>206.0</v>
      </c>
      <c r="CB21" s="287">
        <v>17.0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335.0</v>
      </c>
      <c r="CH21" s="287">
        <v>453.0</v>
      </c>
      <c r="CI21" s="287">
        <v>259.0</v>
      </c>
      <c r="CJ21" s="287">
        <v>19.0</v>
      </c>
      <c r="CK21" s="287">
        <v>346.0</v>
      </c>
      <c r="CL21" s="287">
        <v>260.0</v>
      </c>
      <c r="CM21" s="287">
        <v>154.0</v>
      </c>
      <c r="CN21" s="287">
        <v>6.0</v>
      </c>
      <c r="CO21" s="287">
        <v>330.0</v>
      </c>
      <c r="CP21" s="287">
        <v>293.0</v>
      </c>
      <c r="CQ21" s="287">
        <v>143.0</v>
      </c>
      <c r="CR21" s="287">
        <v>3.0</v>
      </c>
      <c r="CS21" s="287">
        <v>332.0</v>
      </c>
      <c r="CT21" s="287">
        <v>287.0</v>
      </c>
      <c r="CU21" s="287">
        <v>174.0</v>
      </c>
      <c r="CV21" s="287">
        <v>8.0</v>
      </c>
      <c r="CW21" s="287">
        <v>336.0</v>
      </c>
      <c r="CX21" s="287">
        <v>203.0</v>
      </c>
      <c r="CY21" s="287">
        <v>95.0</v>
      </c>
      <c r="CZ21" s="287">
        <v>58.0</v>
      </c>
      <c r="DA21" s="287">
        <v>321.0</v>
      </c>
      <c r="DB21" s="287">
        <v>208.0</v>
      </c>
      <c r="DC21" s="287">
        <v>96.0</v>
      </c>
      <c r="DD21" s="287">
        <v>60.0</v>
      </c>
      <c r="DE21" s="288">
        <f t="shared" si="8"/>
        <v>143</v>
      </c>
      <c r="DF21" s="287">
        <v>35.0</v>
      </c>
      <c r="DG21" s="287">
        <v>238.0</v>
      </c>
      <c r="DH21" s="287">
        <v>11.9</v>
      </c>
      <c r="DI21" s="288"/>
      <c r="DJ21" s="287">
        <v>7.0</v>
      </c>
      <c r="DK21" s="287">
        <v>55.0</v>
      </c>
      <c r="DL21" s="287">
        <v>51.0</v>
      </c>
      <c r="DM21" s="89"/>
      <c r="DN21" s="61">
        <v>335.0</v>
      </c>
      <c r="DO21" s="61">
        <v>138.0</v>
      </c>
      <c r="DP21" s="61">
        <v>40.41</v>
      </c>
      <c r="DQ21" s="61">
        <v>22.58</v>
      </c>
      <c r="DR21" s="61">
        <v>5.16</v>
      </c>
      <c r="DS21" s="61">
        <v>8.0</v>
      </c>
      <c r="DT21" s="61">
        <v>41.0</v>
      </c>
      <c r="DU21" s="61">
        <v>47.0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338.0</v>
      </c>
      <c r="EF21" s="226">
        <v>136.0</v>
      </c>
      <c r="EG21" s="226">
        <v>88.0</v>
      </c>
      <c r="EH21" s="226">
        <v>3.6</v>
      </c>
      <c r="EI21" s="226"/>
      <c r="EJ21" s="226">
        <v>9.0</v>
      </c>
      <c r="EK21" s="226">
        <v>45.0</v>
      </c>
      <c r="EL21" s="226">
        <v>48.0</v>
      </c>
      <c r="EM21" s="226">
        <v>136.0</v>
      </c>
      <c r="EN21" s="226">
        <v>71.0</v>
      </c>
      <c r="EO21" s="226">
        <v>3.1</v>
      </c>
      <c r="EP21" s="64"/>
      <c r="EQ21" s="226">
        <v>9.0</v>
      </c>
      <c r="ER21" s="226">
        <v>46.0</v>
      </c>
      <c r="ES21" s="226">
        <v>47.0</v>
      </c>
      <c r="ET21" s="226">
        <v>336.0</v>
      </c>
      <c r="EU21" s="226">
        <v>0.0</v>
      </c>
      <c r="EV21" s="226">
        <v>0.0</v>
      </c>
      <c r="EW21" s="226">
        <v>0.0</v>
      </c>
      <c r="EX21" s="226">
        <v>335.0</v>
      </c>
      <c r="EY21" s="226">
        <v>276.0</v>
      </c>
      <c r="EZ21" s="226">
        <v>158.5</v>
      </c>
      <c r="FA21" s="226">
        <v>3.5</v>
      </c>
      <c r="FB21" s="226">
        <v>335.0</v>
      </c>
      <c r="FC21" s="226">
        <v>276.0</v>
      </c>
      <c r="FD21" s="226">
        <v>158.6</v>
      </c>
      <c r="FE21" s="226">
        <v>1.7</v>
      </c>
      <c r="FF21" s="226">
        <v>336.0</v>
      </c>
      <c r="FG21" s="226">
        <v>0.0</v>
      </c>
      <c r="FH21" s="226">
        <v>0.0</v>
      </c>
      <c r="FI21" s="226">
        <v>0.0</v>
      </c>
      <c r="FJ21" s="226">
        <v>338.0</v>
      </c>
      <c r="FK21" s="226">
        <v>268.0</v>
      </c>
      <c r="FL21" s="226">
        <v>152.3</v>
      </c>
      <c r="FM21" s="64"/>
      <c r="FN21" s="226">
        <v>338.0</v>
      </c>
      <c r="FO21" s="226">
        <v>263.0</v>
      </c>
      <c r="FP21" s="226">
        <v>152.9</v>
      </c>
      <c r="FQ21" s="64"/>
      <c r="FR21" s="226">
        <v>136.0</v>
      </c>
      <c r="FS21" s="64"/>
      <c r="FT21" s="226">
        <v>9.61</v>
      </c>
      <c r="FU21" s="64"/>
      <c r="FV21" s="226">
        <v>136.0</v>
      </c>
      <c r="FW21" s="64"/>
      <c r="FX21" s="64"/>
      <c r="FY21" s="64"/>
      <c r="FZ21" s="89"/>
      <c r="GA21" s="160">
        <v>337.0</v>
      </c>
      <c r="GB21" s="160">
        <v>418.37</v>
      </c>
      <c r="GC21" s="160">
        <v>258.06</v>
      </c>
      <c r="GD21" s="160">
        <v>18.09</v>
      </c>
      <c r="GE21" s="160">
        <v>337.0</v>
      </c>
      <c r="GF21" s="160">
        <v>444.46</v>
      </c>
      <c r="GG21" s="160">
        <v>254.04</v>
      </c>
      <c r="GH21" s="160">
        <v>23.2</v>
      </c>
      <c r="GI21" s="160">
        <v>337.0</v>
      </c>
      <c r="GJ21" s="160">
        <v>270.05</v>
      </c>
      <c r="GK21" s="160">
        <v>-152.35</v>
      </c>
      <c r="GL21" s="160">
        <v>-17.34</v>
      </c>
      <c r="GM21" s="160">
        <v>337.0</v>
      </c>
      <c r="GN21" s="160">
        <v>247.36</v>
      </c>
      <c r="GO21" s="160">
        <v>-152.27</v>
      </c>
      <c r="GP21" s="160">
        <v>-25.55</v>
      </c>
      <c r="GQ21" s="160">
        <v>337.0</v>
      </c>
      <c r="GR21" s="160">
        <v>162.51</v>
      </c>
      <c r="GS21" s="160">
        <v>-102.52</v>
      </c>
      <c r="GT21" s="160">
        <v>0.0</v>
      </c>
      <c r="GU21" s="160">
        <v>337.0</v>
      </c>
      <c r="GV21" s="160">
        <v>179.36</v>
      </c>
      <c r="GW21" s="160">
        <v>-102.27</v>
      </c>
      <c r="GX21" s="160">
        <v>0.0</v>
      </c>
      <c r="GY21" s="89"/>
      <c r="GZ21" s="146" t="s">
        <v>91</v>
      </c>
      <c r="HA21" s="146" t="s">
        <v>92</v>
      </c>
      <c r="HB21" s="146">
        <v>128.0</v>
      </c>
      <c r="HC21" s="146">
        <v>6.4</v>
      </c>
      <c r="HD21" s="146">
        <v>2.56</v>
      </c>
      <c r="HE21" s="146">
        <v>8.0</v>
      </c>
      <c r="HF21" s="146">
        <v>62.0</v>
      </c>
      <c r="HG21" s="146">
        <v>58.0</v>
      </c>
      <c r="HH21" s="146" t="s">
        <v>91</v>
      </c>
      <c r="HI21" s="146" t="s">
        <v>92</v>
      </c>
      <c r="HJ21" s="146">
        <v>105.0</v>
      </c>
      <c r="HK21" s="146">
        <v>5.25</v>
      </c>
      <c r="HL21" s="146">
        <v>2.1</v>
      </c>
      <c r="HM21" s="146">
        <v>5.0</v>
      </c>
      <c r="HN21" s="146">
        <v>64.0</v>
      </c>
      <c r="HO21" s="146">
        <v>60.0</v>
      </c>
      <c r="HP21" s="146" t="s">
        <v>91</v>
      </c>
      <c r="HQ21" s="146" t="s">
        <v>92</v>
      </c>
      <c r="HR21" s="146">
        <v>93.0</v>
      </c>
      <c r="HS21" s="146">
        <v>4.65</v>
      </c>
      <c r="HT21" s="146">
        <v>2.325</v>
      </c>
      <c r="HU21" s="146">
        <v>7.0</v>
      </c>
      <c r="HV21" s="146">
        <v>60.0</v>
      </c>
      <c r="HW21" s="146">
        <v>60.0</v>
      </c>
      <c r="HX21" s="89"/>
      <c r="HY21" s="147">
        <v>134.0</v>
      </c>
      <c r="HZ21" s="147">
        <v>33.0</v>
      </c>
      <c r="IA21" s="147">
        <v>64.0</v>
      </c>
      <c r="IB21" s="147">
        <v>3.2</v>
      </c>
      <c r="IC21" s="148"/>
      <c r="ID21" s="147">
        <v>2.0</v>
      </c>
      <c r="IE21" s="147">
        <v>62.0</v>
      </c>
      <c r="IF21" s="147">
        <v>44.0</v>
      </c>
      <c r="IG21" s="89"/>
      <c r="IH21" s="75">
        <v>140.0</v>
      </c>
      <c r="II21" s="75">
        <v>34.4</v>
      </c>
      <c r="IJ21" s="75">
        <v>16.0</v>
      </c>
      <c r="IK21" s="75">
        <v>0.8</v>
      </c>
      <c r="IL21" s="75">
        <v>0.9</v>
      </c>
      <c r="IM21" s="75">
        <v>6.0</v>
      </c>
      <c r="IN21" s="75">
        <v>46.0</v>
      </c>
      <c r="IO21" s="75">
        <v>46.0</v>
      </c>
      <c r="IP21" s="75">
        <v>140.0</v>
      </c>
      <c r="IQ21" s="75">
        <v>34.8</v>
      </c>
      <c r="IR21" s="75">
        <v>68.0</v>
      </c>
      <c r="IS21" s="75">
        <v>3.6</v>
      </c>
      <c r="IT21" s="75">
        <v>4.2</v>
      </c>
      <c r="IU21" s="75">
        <v>12.0</v>
      </c>
      <c r="IV21" s="75">
        <v>52.0</v>
      </c>
      <c r="IW21" s="75">
        <v>51.0</v>
      </c>
      <c r="IX21" s="89"/>
      <c r="IY21" s="149">
        <v>138.12</v>
      </c>
      <c r="IZ21" s="149">
        <v>34.77</v>
      </c>
      <c r="JA21" s="149">
        <v>359.2</v>
      </c>
      <c r="JB21" s="149">
        <v>17.96</v>
      </c>
      <c r="JC21" s="149">
        <v>3.26</v>
      </c>
      <c r="JD21" s="149">
        <v>3.0</v>
      </c>
      <c r="JE21" s="149">
        <v>58.4</v>
      </c>
      <c r="JF21" s="149">
        <v>45.54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137.0</v>
      </c>
      <c r="JQ21" s="78">
        <v>32.4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39.0</v>
      </c>
      <c r="JW21" s="78">
        <v>39.0</v>
      </c>
      <c r="JX21" s="78">
        <v>137.0</v>
      </c>
      <c r="JY21" s="78">
        <v>34.1</v>
      </c>
      <c r="JZ21" s="78">
        <v>100.0</v>
      </c>
      <c r="KA21" s="78">
        <v>5.2</v>
      </c>
      <c r="KB21" s="78">
        <v>1.8</v>
      </c>
      <c r="KC21" s="78">
        <v>2.0</v>
      </c>
      <c r="KD21" s="78">
        <v>47.0</v>
      </c>
      <c r="KE21" s="78">
        <v>46.0</v>
      </c>
      <c r="KF21" s="89"/>
      <c r="KG21" s="79">
        <v>138.0</v>
      </c>
      <c r="KH21" s="238">
        <v>34.0</v>
      </c>
      <c r="KI21" s="238">
        <v>33.0</v>
      </c>
      <c r="KJ21" s="238">
        <v>1.7</v>
      </c>
      <c r="KK21" s="79"/>
      <c r="KL21" s="79">
        <v>1.0</v>
      </c>
      <c r="KM21" s="79">
        <v>46.0</v>
      </c>
      <c r="KN21" s="79">
        <v>46.0</v>
      </c>
      <c r="KO21" s="79">
        <v>138.0</v>
      </c>
      <c r="KP21" s="235">
        <v>34.0</v>
      </c>
      <c r="KQ21" s="235" t="s">
        <v>98</v>
      </c>
      <c r="KR21" s="235" t="s">
        <v>98</v>
      </c>
      <c r="KS21" s="79"/>
      <c r="KT21" s="79">
        <v>1.0</v>
      </c>
      <c r="KU21" s="79">
        <v>46.0</v>
      </c>
      <c r="KV21" s="79">
        <v>44.0</v>
      </c>
      <c r="KW21" s="89"/>
      <c r="KX21" s="81">
        <v>124.0</v>
      </c>
      <c r="KY21" s="81">
        <v>32.0</v>
      </c>
      <c r="KZ21" s="81">
        <v>200.0</v>
      </c>
      <c r="LA21" s="81">
        <v>9.8</v>
      </c>
      <c r="LB21" s="81">
        <v>0.0</v>
      </c>
      <c r="LC21" s="81">
        <v>3.0</v>
      </c>
      <c r="LD21" s="81">
        <v>50.0</v>
      </c>
      <c r="LE21" s="81">
        <v>49.0</v>
      </c>
      <c r="LF21" s="81">
        <v>124.0</v>
      </c>
      <c r="LG21" s="81">
        <v>32.0</v>
      </c>
      <c r="LH21" s="81">
        <v>359.0</v>
      </c>
      <c r="LI21" s="81">
        <v>17.6</v>
      </c>
      <c r="LJ21" s="81">
        <v>0.0</v>
      </c>
      <c r="LK21" s="81">
        <v>5.0</v>
      </c>
      <c r="LL21" s="81">
        <v>49.0</v>
      </c>
      <c r="LM21" s="81">
        <v>50.0</v>
      </c>
      <c r="LN21" s="89"/>
      <c r="LO21" s="82">
        <v>328.0</v>
      </c>
      <c r="LP21" s="82">
        <v>320.0</v>
      </c>
      <c r="LQ21" s="82">
        <v>167.0</v>
      </c>
      <c r="LR21" s="82">
        <v>66.0</v>
      </c>
      <c r="LS21" s="82">
        <v>335.0</v>
      </c>
      <c r="LT21" s="83">
        <v>53.0</v>
      </c>
      <c r="LU21" s="83">
        <v>5.7</v>
      </c>
      <c r="LV21" s="83">
        <v>137.0</v>
      </c>
      <c r="LW21" s="83">
        <v>101.0</v>
      </c>
      <c r="LX21" s="83">
        <v>53.0</v>
      </c>
      <c r="LY21" s="83">
        <v>49.0</v>
      </c>
      <c r="LZ21" s="83">
        <v>12.0</v>
      </c>
      <c r="MA21" s="83">
        <v>114.0</v>
      </c>
      <c r="MB21" s="83">
        <v>3.4</v>
      </c>
      <c r="MC21" s="83">
        <v>143.0</v>
      </c>
      <c r="MD21" s="83">
        <v>219.0</v>
      </c>
      <c r="ME21" s="83">
        <v>74.0</v>
      </c>
      <c r="MF21" s="83">
        <v>57.0</v>
      </c>
      <c r="MG21" s="83">
        <v>14.0</v>
      </c>
      <c r="MH21" s="83">
        <v>0.0</v>
      </c>
      <c r="MI21" s="83">
        <v>0.0</v>
      </c>
      <c r="MJ21" s="83">
        <v>119.0</v>
      </c>
      <c r="MK21" s="83">
        <v>0.0</v>
      </c>
      <c r="ML21" s="83">
        <v>44.0</v>
      </c>
      <c r="MM21" s="83">
        <v>43.0</v>
      </c>
      <c r="MN21" s="83">
        <v>5.0</v>
      </c>
      <c r="MO21" s="86"/>
      <c r="MP21" s="87"/>
      <c r="MQ21" s="87"/>
      <c r="MR21" s="87"/>
      <c r="MS21" s="83"/>
      <c r="MT21" s="83">
        <v>4.8</v>
      </c>
      <c r="MU21" s="83">
        <v>3.2</v>
      </c>
      <c r="MV21" s="83">
        <v>84.0</v>
      </c>
      <c r="MW21" s="83">
        <v>35.0</v>
      </c>
      <c r="MX21" s="83">
        <v>42.0</v>
      </c>
      <c r="MY21" s="88" t="s">
        <v>96</v>
      </c>
      <c r="MZ21" s="83">
        <v>2.0</v>
      </c>
      <c r="NA21" s="88"/>
      <c r="NB21" s="83">
        <v>13.1</v>
      </c>
      <c r="NC21" s="83">
        <v>4.2</v>
      </c>
      <c r="ND21" s="83">
        <v>233.0</v>
      </c>
      <c r="NE21" s="83">
        <v>35.0</v>
      </c>
      <c r="NF21" s="83">
        <v>44.0</v>
      </c>
      <c r="NG21" s="83">
        <v>44.0</v>
      </c>
      <c r="NH21" s="83">
        <v>7.0</v>
      </c>
      <c r="NI21" s="87"/>
      <c r="NJ21" s="83">
        <v>0.0</v>
      </c>
      <c r="NK21" s="83">
        <v>0.0</v>
      </c>
      <c r="NL21" s="83">
        <v>35.0</v>
      </c>
      <c r="NM21" s="83">
        <v>47.0</v>
      </c>
      <c r="NN21" s="83">
        <v>51.0</v>
      </c>
      <c r="NO21" s="83">
        <v>2.0</v>
      </c>
      <c r="NP21" s="82">
        <v>2.0</v>
      </c>
    </row>
    <row r="22" ht="14.25" customHeight="1">
      <c r="A22" s="49">
        <v>0.375</v>
      </c>
      <c r="B22" s="50"/>
      <c r="C22" s="51">
        <v>50.32</v>
      </c>
      <c r="D22" s="52">
        <v>335.0</v>
      </c>
      <c r="E22" s="53">
        <v>134.0</v>
      </c>
      <c r="F22" s="53">
        <v>49.0</v>
      </c>
      <c r="G22" s="53">
        <v>40.5</v>
      </c>
      <c r="H22" s="54"/>
      <c r="I22" s="53">
        <v>6.0</v>
      </c>
      <c r="J22" s="53">
        <v>40.0</v>
      </c>
      <c r="K22" s="53">
        <v>39.0</v>
      </c>
      <c r="L22" s="53">
        <v>139.0</v>
      </c>
      <c r="M22" s="53">
        <v>56.0</v>
      </c>
      <c r="N22" s="53">
        <v>13.5</v>
      </c>
      <c r="O22" s="54"/>
      <c r="P22" s="53">
        <v>6.0</v>
      </c>
      <c r="Q22" s="53">
        <v>57.0</v>
      </c>
      <c r="R22" s="53">
        <v>53.0</v>
      </c>
      <c r="S22" s="53">
        <v>341.5</v>
      </c>
      <c r="T22" s="53">
        <v>347.8</v>
      </c>
      <c r="U22" s="53">
        <v>200.9</v>
      </c>
      <c r="V22" s="54"/>
      <c r="W22" s="53">
        <v>337.3</v>
      </c>
      <c r="X22" s="55">
        <v>320.2</v>
      </c>
      <c r="Y22" s="53">
        <v>164.2</v>
      </c>
      <c r="Z22" s="54"/>
      <c r="AA22" s="55">
        <v>341.2</v>
      </c>
      <c r="AB22" s="55">
        <v>339.7</v>
      </c>
      <c r="AC22" s="53">
        <v>193.2</v>
      </c>
      <c r="AD22" s="54"/>
      <c r="AE22" s="53">
        <v>341.2</v>
      </c>
      <c r="AF22" s="55">
        <v>309.2</v>
      </c>
      <c r="AG22" s="55">
        <v>177.9</v>
      </c>
      <c r="AH22" s="54"/>
      <c r="AI22" s="55">
        <v>348.3</v>
      </c>
      <c r="AJ22" s="53">
        <v>414.9</v>
      </c>
      <c r="AK22" s="55">
        <v>245.0</v>
      </c>
      <c r="AL22" s="54"/>
      <c r="AM22" s="55">
        <v>339.6</v>
      </c>
      <c r="AN22" s="55">
        <v>421.3</v>
      </c>
      <c r="AO22" s="53">
        <v>232.6</v>
      </c>
      <c r="AP22" s="54"/>
      <c r="AQ22" s="182">
        <f t="shared" ref="AQ22:AS22" si="22">E22</f>
        <v>134</v>
      </c>
      <c r="AR22" s="54">
        <f t="shared" si="22"/>
        <v>49</v>
      </c>
      <c r="AS22" s="56">
        <f t="shared" si="22"/>
        <v>40.5</v>
      </c>
      <c r="AT22" s="54"/>
      <c r="AU22" s="54">
        <f t="shared" ref="AU22:AW22" si="23">L22</f>
        <v>139</v>
      </c>
      <c r="AV22" s="54">
        <f t="shared" si="23"/>
        <v>56</v>
      </c>
      <c r="AW22" s="54">
        <f t="shared" si="23"/>
        <v>13.5</v>
      </c>
      <c r="AX22" s="54"/>
      <c r="AY22" s="182">
        <f t="shared" si="13"/>
        <v>134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85.0</v>
      </c>
      <c r="BK22" s="53">
        <v>57.0</v>
      </c>
      <c r="BL22" s="89"/>
      <c r="BM22" s="287">
        <v>339.0</v>
      </c>
      <c r="BN22" s="287">
        <v>144.0</v>
      </c>
      <c r="BO22" s="287">
        <v>196.0</v>
      </c>
      <c r="BP22" s="287">
        <v>9.8</v>
      </c>
      <c r="BQ22" s="288"/>
      <c r="BR22" s="287">
        <v>6.0</v>
      </c>
      <c r="BS22" s="287">
        <v>56.0</v>
      </c>
      <c r="BT22" s="287">
        <v>59.0</v>
      </c>
      <c r="BU22" s="288">
        <f t="shared" si="5"/>
        <v>339</v>
      </c>
      <c r="BV22" s="287">
        <v>347.0</v>
      </c>
      <c r="BW22" s="287">
        <v>200.0</v>
      </c>
      <c r="BX22" s="287">
        <v>35.0</v>
      </c>
      <c r="BY22" s="287">
        <v>331.0</v>
      </c>
      <c r="BZ22" s="287">
        <v>372.0</v>
      </c>
      <c r="CA22" s="287">
        <v>203.0</v>
      </c>
      <c r="CB22" s="287">
        <v>32.0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332.0</v>
      </c>
      <c r="CH22" s="287">
        <v>449.0</v>
      </c>
      <c r="CI22" s="287">
        <v>257.0</v>
      </c>
      <c r="CJ22" s="287">
        <v>16.0</v>
      </c>
      <c r="CK22" s="287">
        <v>343.0</v>
      </c>
      <c r="CL22" s="287">
        <v>267.0</v>
      </c>
      <c r="CM22" s="287">
        <v>159.0</v>
      </c>
      <c r="CN22" s="287">
        <v>7.0</v>
      </c>
      <c r="CO22" s="287">
        <v>329.0</v>
      </c>
      <c r="CP22" s="287">
        <v>296.0</v>
      </c>
      <c r="CQ22" s="287">
        <v>146.0</v>
      </c>
      <c r="CR22" s="287">
        <v>7.0</v>
      </c>
      <c r="CS22" s="287">
        <v>332.0</v>
      </c>
      <c r="CT22" s="287">
        <v>285.0</v>
      </c>
      <c r="CU22" s="287">
        <v>175.0</v>
      </c>
      <c r="CV22" s="287">
        <v>81.0</v>
      </c>
      <c r="CW22" s="287">
        <v>336.0</v>
      </c>
      <c r="CX22" s="287">
        <v>209.0</v>
      </c>
      <c r="CY22" s="287">
        <v>86.0</v>
      </c>
      <c r="CZ22" s="287">
        <v>63.0</v>
      </c>
      <c r="DA22" s="287">
        <v>320.0</v>
      </c>
      <c r="DB22" s="287">
        <v>217.0</v>
      </c>
      <c r="DC22" s="287">
        <v>92.0</v>
      </c>
      <c r="DD22" s="287">
        <v>73.0</v>
      </c>
      <c r="DE22" s="288">
        <f t="shared" si="8"/>
        <v>144</v>
      </c>
      <c r="DF22" s="287">
        <v>35.0</v>
      </c>
      <c r="DG22" s="288">
        <f t="shared" ref="DG22:DH22" si="24">BO22</f>
        <v>196</v>
      </c>
      <c r="DH22" s="288">
        <f t="shared" si="24"/>
        <v>9.8</v>
      </c>
      <c r="DI22" s="288"/>
      <c r="DJ22" s="287">
        <v>7.0</v>
      </c>
      <c r="DK22" s="287">
        <v>55.0</v>
      </c>
      <c r="DL22" s="287">
        <v>52.0</v>
      </c>
      <c r="DM22" s="89"/>
      <c r="DN22" s="61">
        <v>335.0</v>
      </c>
      <c r="DO22" s="61">
        <v>138.0</v>
      </c>
      <c r="DP22" s="61">
        <v>41.6</v>
      </c>
      <c r="DQ22" s="61">
        <v>23.22</v>
      </c>
      <c r="DR22" s="61">
        <v>5.93</v>
      </c>
      <c r="DS22" s="61">
        <v>8.0</v>
      </c>
      <c r="DT22" s="61">
        <v>41.0</v>
      </c>
      <c r="DU22" s="61">
        <v>44.6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340.0</v>
      </c>
      <c r="EF22" s="226">
        <v>137.0</v>
      </c>
      <c r="EG22" s="226">
        <v>92.0</v>
      </c>
      <c r="EH22" s="226">
        <v>3.8</v>
      </c>
      <c r="EI22" s="64"/>
      <c r="EJ22" s="226">
        <v>9.0</v>
      </c>
      <c r="EK22" s="226">
        <v>48.0</v>
      </c>
      <c r="EL22" s="226">
        <v>51.0</v>
      </c>
      <c r="EM22" s="226">
        <v>137.0</v>
      </c>
      <c r="EN22" s="226">
        <v>70.0</v>
      </c>
      <c r="EO22" s="226">
        <v>3.1</v>
      </c>
      <c r="EP22" s="64"/>
      <c r="EQ22" s="226">
        <v>9.0</v>
      </c>
      <c r="ER22" s="226">
        <v>49.0</v>
      </c>
      <c r="ES22" s="226">
        <v>51.0</v>
      </c>
      <c r="ET22" s="226">
        <v>337.0</v>
      </c>
      <c r="EU22" s="226">
        <v>0.0</v>
      </c>
      <c r="EV22" s="226">
        <v>0.0</v>
      </c>
      <c r="EW22" s="226">
        <v>0.0</v>
      </c>
      <c r="EX22" s="226">
        <v>334.0</v>
      </c>
      <c r="EY22" s="226">
        <v>278.0</v>
      </c>
      <c r="EZ22" s="226">
        <v>158.2</v>
      </c>
      <c r="FA22" s="226">
        <v>1.0</v>
      </c>
      <c r="FB22" s="226">
        <v>335.0</v>
      </c>
      <c r="FC22" s="226">
        <v>277.0</v>
      </c>
      <c r="FD22" s="226">
        <v>158.0</v>
      </c>
      <c r="FE22" s="226">
        <v>2.0</v>
      </c>
      <c r="FF22" s="226">
        <v>334.0</v>
      </c>
      <c r="FG22" s="226">
        <v>0.0</v>
      </c>
      <c r="FH22" s="226">
        <v>0.0</v>
      </c>
      <c r="FI22" s="226">
        <v>0.0</v>
      </c>
      <c r="FJ22" s="226">
        <v>340.0</v>
      </c>
      <c r="FK22" s="226">
        <v>262.0</v>
      </c>
      <c r="FL22" s="226">
        <v>150.6</v>
      </c>
      <c r="FM22" s="64"/>
      <c r="FN22" s="226">
        <v>340.0</v>
      </c>
      <c r="FO22" s="226">
        <v>258.0</v>
      </c>
      <c r="FP22" s="226">
        <v>150.8</v>
      </c>
      <c r="FQ22" s="64"/>
      <c r="FR22" s="226">
        <v>137.0</v>
      </c>
      <c r="FS22" s="64"/>
      <c r="FT22" s="226">
        <v>14.12</v>
      </c>
      <c r="FU22" s="64"/>
      <c r="FV22" s="226">
        <v>137.0</v>
      </c>
      <c r="FW22" s="64"/>
      <c r="FX22" s="64"/>
      <c r="FY22" s="64"/>
      <c r="FZ22" s="89"/>
      <c r="GA22" s="65">
        <v>339.0</v>
      </c>
      <c r="GB22" s="66">
        <v>390.85</v>
      </c>
      <c r="GC22" s="66">
        <v>243.48</v>
      </c>
      <c r="GD22" s="66">
        <v>9.3</v>
      </c>
      <c r="GE22" s="66">
        <v>339.0</v>
      </c>
      <c r="GF22" s="66">
        <v>416.05</v>
      </c>
      <c r="GG22" s="66">
        <v>241.81</v>
      </c>
      <c r="GH22" s="66">
        <v>14.07</v>
      </c>
      <c r="GI22" s="66">
        <v>339.0</v>
      </c>
      <c r="GJ22" s="66">
        <v>264.5</v>
      </c>
      <c r="GK22" s="66">
        <v>-150.76</v>
      </c>
      <c r="GL22" s="66">
        <v>-17.59</v>
      </c>
      <c r="GM22" s="66">
        <v>339.0</v>
      </c>
      <c r="GN22" s="66">
        <v>243.55</v>
      </c>
      <c r="GO22" s="66">
        <v>-150.6</v>
      </c>
      <c r="GP22" s="66">
        <v>-25.71</v>
      </c>
      <c r="GQ22" s="66">
        <v>339.0</v>
      </c>
      <c r="GR22" s="66">
        <v>149.91</v>
      </c>
      <c r="GS22" s="66">
        <v>-95.66</v>
      </c>
      <c r="GT22" s="66">
        <v>10.39</v>
      </c>
      <c r="GU22" s="66">
        <v>339.0</v>
      </c>
      <c r="GV22" s="66">
        <v>168.52</v>
      </c>
      <c r="GW22" s="66">
        <v>-95.9</v>
      </c>
      <c r="GX22" s="66">
        <v>8.71</v>
      </c>
      <c r="GY22" s="89"/>
      <c r="GZ22" s="146" t="s">
        <v>91</v>
      </c>
      <c r="HA22" s="146" t="s">
        <v>92</v>
      </c>
      <c r="HB22" s="146">
        <v>130.0</v>
      </c>
      <c r="HC22" s="146">
        <v>6.5</v>
      </c>
      <c r="HD22" s="146">
        <v>2.6</v>
      </c>
      <c r="HE22" s="146">
        <v>8.0</v>
      </c>
      <c r="HF22" s="145">
        <v>58.0</v>
      </c>
      <c r="HG22" s="145">
        <v>54.0</v>
      </c>
      <c r="HH22" s="146" t="s">
        <v>91</v>
      </c>
      <c r="HI22" s="146" t="s">
        <v>92</v>
      </c>
      <c r="HJ22" s="146">
        <v>106.0</v>
      </c>
      <c r="HK22" s="146">
        <v>5.3</v>
      </c>
      <c r="HL22" s="146">
        <v>2.12</v>
      </c>
      <c r="HM22" s="146">
        <v>5.0</v>
      </c>
      <c r="HN22" s="145">
        <v>60.0</v>
      </c>
      <c r="HO22" s="145">
        <v>59.0</v>
      </c>
      <c r="HP22" s="146" t="s">
        <v>91</v>
      </c>
      <c r="HQ22" s="146" t="s">
        <v>92</v>
      </c>
      <c r="HR22" s="146">
        <v>106.0</v>
      </c>
      <c r="HS22" s="146">
        <v>5.3</v>
      </c>
      <c r="HT22" s="146">
        <v>2.65</v>
      </c>
      <c r="HU22" s="146">
        <v>7.0</v>
      </c>
      <c r="HV22" s="145">
        <v>58.0</v>
      </c>
      <c r="HW22" s="145">
        <v>58.0</v>
      </c>
      <c r="HX22" s="89"/>
      <c r="HY22" s="147">
        <v>134.0</v>
      </c>
      <c r="HZ22" s="147">
        <v>33.0</v>
      </c>
      <c r="IA22" s="147">
        <v>82.0</v>
      </c>
      <c r="IB22" s="147">
        <v>4.1</v>
      </c>
      <c r="IC22" s="148"/>
      <c r="ID22" s="147">
        <v>2.0</v>
      </c>
      <c r="IE22" s="147">
        <v>62.0</v>
      </c>
      <c r="IF22" s="147">
        <v>44.0</v>
      </c>
      <c r="IG22" s="89"/>
      <c r="IH22" s="75">
        <v>140.0</v>
      </c>
      <c r="II22" s="75">
        <v>34.8</v>
      </c>
      <c r="IJ22" s="75">
        <v>5.0</v>
      </c>
      <c r="IK22" s="75">
        <v>0.0</v>
      </c>
      <c r="IL22" s="75">
        <v>0.1</v>
      </c>
      <c r="IM22" s="75">
        <v>6.0</v>
      </c>
      <c r="IN22" s="75">
        <v>46.0</v>
      </c>
      <c r="IO22" s="75">
        <v>46.0</v>
      </c>
      <c r="IP22" s="75">
        <v>140.0</v>
      </c>
      <c r="IQ22" s="75">
        <v>35.0</v>
      </c>
      <c r="IR22" s="75">
        <v>97.0</v>
      </c>
      <c r="IS22" s="75">
        <v>5.1</v>
      </c>
      <c r="IT22" s="75">
        <v>5.8</v>
      </c>
      <c r="IU22" s="75">
        <v>12.0</v>
      </c>
      <c r="IV22" s="75">
        <v>48.0</v>
      </c>
      <c r="IW22" s="75">
        <v>46.0</v>
      </c>
      <c r="IX22" s="89"/>
      <c r="IY22" s="76">
        <v>138.28</v>
      </c>
      <c r="IZ22" s="76">
        <v>34.43</v>
      </c>
      <c r="JA22" s="76">
        <v>406.0</v>
      </c>
      <c r="JB22" s="76">
        <v>20.3</v>
      </c>
      <c r="JC22" s="76">
        <v>6.9</v>
      </c>
      <c r="JD22" s="149">
        <v>3.0</v>
      </c>
      <c r="JE22" s="76">
        <v>60.62</v>
      </c>
      <c r="JF22" s="76">
        <v>41.56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137.0</v>
      </c>
      <c r="JQ22" s="78">
        <v>32.4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41.0</v>
      </c>
      <c r="JW22" s="78">
        <v>40.0</v>
      </c>
      <c r="JX22" s="78">
        <v>137.0</v>
      </c>
      <c r="JY22" s="78">
        <v>34.4</v>
      </c>
      <c r="JZ22" s="78">
        <v>86.0</v>
      </c>
      <c r="KA22" s="78">
        <v>4.7</v>
      </c>
      <c r="KB22" s="78">
        <v>1.9</v>
      </c>
      <c r="KC22" s="78">
        <v>2.0</v>
      </c>
      <c r="KD22" s="78">
        <v>47.0</v>
      </c>
      <c r="KE22" s="78">
        <v>47.0</v>
      </c>
      <c r="KF22" s="89"/>
      <c r="KG22" s="79">
        <v>138.0</v>
      </c>
      <c r="KH22" s="238">
        <v>33.0</v>
      </c>
      <c r="KI22" s="238">
        <v>100.0</v>
      </c>
      <c r="KJ22" s="238">
        <v>5.3</v>
      </c>
      <c r="KK22" s="79"/>
      <c r="KL22" s="79">
        <v>1.0</v>
      </c>
      <c r="KM22" s="79">
        <v>46.0</v>
      </c>
      <c r="KN22" s="79">
        <v>46.0</v>
      </c>
      <c r="KO22" s="79">
        <v>138.0</v>
      </c>
      <c r="KP22" s="235">
        <v>33.0</v>
      </c>
      <c r="KQ22" s="235" t="s">
        <v>98</v>
      </c>
      <c r="KR22" s="235" t="s">
        <v>98</v>
      </c>
      <c r="KS22" s="79"/>
      <c r="KT22" s="79">
        <v>1.0</v>
      </c>
      <c r="KU22" s="79">
        <v>46.0</v>
      </c>
      <c r="KV22" s="79">
        <v>44.0</v>
      </c>
      <c r="KW22" s="89"/>
      <c r="KX22" s="81">
        <v>131.0</v>
      </c>
      <c r="KY22" s="81">
        <v>32.0</v>
      </c>
      <c r="KZ22" s="81">
        <v>145.0</v>
      </c>
      <c r="LA22" s="81">
        <v>7.1</v>
      </c>
      <c r="LB22" s="81">
        <v>0.0</v>
      </c>
      <c r="LC22" s="81">
        <v>3.0</v>
      </c>
      <c r="LD22" s="81">
        <v>50.0</v>
      </c>
      <c r="LE22" s="81">
        <v>50.0</v>
      </c>
      <c r="LF22" s="81">
        <v>131.0</v>
      </c>
      <c r="LG22" s="81">
        <v>32.0</v>
      </c>
      <c r="LH22" s="81">
        <v>335.0</v>
      </c>
      <c r="LI22" s="81">
        <v>16.4</v>
      </c>
      <c r="LJ22" s="81">
        <v>0.0</v>
      </c>
      <c r="LK22" s="81">
        <v>5.0</v>
      </c>
      <c r="LL22" s="81">
        <v>49.0</v>
      </c>
      <c r="LM22" s="81">
        <v>50.0</v>
      </c>
      <c r="LN22" s="89"/>
      <c r="LO22" s="82">
        <v>332.0</v>
      </c>
      <c r="LP22" s="82">
        <v>269.0</v>
      </c>
      <c r="LQ22" s="82">
        <v>158.0</v>
      </c>
      <c r="LR22" s="82">
        <v>67.0</v>
      </c>
      <c r="LS22" s="82">
        <v>322.0</v>
      </c>
      <c r="LT22" s="83">
        <v>49.0</v>
      </c>
      <c r="LU22" s="83">
        <v>5.2</v>
      </c>
      <c r="LV22" s="83">
        <v>140.0</v>
      </c>
      <c r="LW22" s="83">
        <v>89.0</v>
      </c>
      <c r="LX22" s="83">
        <v>53.0</v>
      </c>
      <c r="LY22" s="83">
        <v>49.0</v>
      </c>
      <c r="LZ22" s="83">
        <v>12.0</v>
      </c>
      <c r="MA22" s="83">
        <v>109.0</v>
      </c>
      <c r="MB22" s="83">
        <v>4.4</v>
      </c>
      <c r="MC22" s="83">
        <v>144.0</v>
      </c>
      <c r="MD22" s="83">
        <v>180.0</v>
      </c>
      <c r="ME22" s="83">
        <v>74.0</v>
      </c>
      <c r="MF22" s="83">
        <v>57.0</v>
      </c>
      <c r="MG22" s="83">
        <v>14.0</v>
      </c>
      <c r="MH22" s="83">
        <v>0.0</v>
      </c>
      <c r="MI22" s="83">
        <v>0.0</v>
      </c>
      <c r="MJ22" s="83">
        <v>118.0</v>
      </c>
      <c r="MK22" s="83">
        <v>0.0</v>
      </c>
      <c r="ML22" s="83">
        <v>44.0</v>
      </c>
      <c r="MM22" s="83">
        <v>42.0</v>
      </c>
      <c r="MN22" s="83">
        <v>5.0</v>
      </c>
      <c r="MO22" s="86"/>
      <c r="MP22" s="87"/>
      <c r="MQ22" s="87"/>
      <c r="MR22" s="87"/>
      <c r="MS22" s="83"/>
      <c r="MT22" s="83">
        <v>4.8</v>
      </c>
      <c r="MU22" s="83">
        <v>2.0</v>
      </c>
      <c r="MV22" s="83">
        <v>83.0</v>
      </c>
      <c r="MW22" s="83">
        <v>35.0</v>
      </c>
      <c r="MX22" s="83">
        <v>42.0</v>
      </c>
      <c r="MY22" s="88" t="s">
        <v>96</v>
      </c>
      <c r="MZ22" s="83">
        <v>2.0</v>
      </c>
      <c r="NA22" s="87"/>
      <c r="NB22" s="83">
        <v>11.0</v>
      </c>
      <c r="NC22" s="83">
        <v>4.3</v>
      </c>
      <c r="ND22" s="83">
        <v>198.0</v>
      </c>
      <c r="NE22" s="83">
        <v>34.0</v>
      </c>
      <c r="NF22" s="83">
        <v>44.0</v>
      </c>
      <c r="NG22" s="83">
        <v>42.0</v>
      </c>
      <c r="NH22" s="83">
        <v>7.0</v>
      </c>
      <c r="NI22" s="88"/>
      <c r="NJ22" s="83">
        <v>0.0</v>
      </c>
      <c r="NK22" s="83">
        <v>0.0</v>
      </c>
      <c r="NL22" s="83">
        <v>0.0</v>
      </c>
      <c r="NM22" s="83">
        <v>35.0</v>
      </c>
      <c r="NN22" s="83">
        <v>50.0</v>
      </c>
      <c r="NO22" s="83">
        <v>52.0</v>
      </c>
      <c r="NP22" s="83">
        <v>2.0</v>
      </c>
    </row>
    <row r="23" ht="14.25" customHeight="1">
      <c r="A23" s="49">
        <v>0.416666666666667</v>
      </c>
      <c r="B23" s="50"/>
      <c r="C23" s="51">
        <v>50.16</v>
      </c>
      <c r="D23" s="52">
        <v>335.0</v>
      </c>
      <c r="E23" s="53">
        <v>134.0</v>
      </c>
      <c r="F23" s="53">
        <v>49.0</v>
      </c>
      <c r="G23" s="53">
        <v>10.6</v>
      </c>
      <c r="H23" s="54"/>
      <c r="I23" s="53">
        <v>6.0</v>
      </c>
      <c r="J23" s="53">
        <v>40.0</v>
      </c>
      <c r="K23" s="53">
        <v>39.0</v>
      </c>
      <c r="L23" s="53">
        <v>138.0</v>
      </c>
      <c r="M23" s="53">
        <v>59.0</v>
      </c>
      <c r="N23" s="53">
        <v>14.1</v>
      </c>
      <c r="O23" s="54"/>
      <c r="P23" s="53">
        <v>6.0</v>
      </c>
      <c r="Q23" s="53">
        <v>57.0</v>
      </c>
      <c r="R23" s="53">
        <v>53.0</v>
      </c>
      <c r="S23" s="53">
        <v>340.0</v>
      </c>
      <c r="T23" s="53">
        <v>377.7</v>
      </c>
      <c r="U23" s="53">
        <v>217.9</v>
      </c>
      <c r="V23" s="54"/>
      <c r="W23" s="53">
        <v>335.7</v>
      </c>
      <c r="X23" s="55">
        <v>338.4</v>
      </c>
      <c r="Y23" s="53">
        <v>178.5</v>
      </c>
      <c r="Z23" s="54"/>
      <c r="AA23" s="55">
        <v>339.8</v>
      </c>
      <c r="AB23" s="55">
        <v>344.7</v>
      </c>
      <c r="AC23" s="53">
        <v>197.7</v>
      </c>
      <c r="AD23" s="53"/>
      <c r="AE23" s="53">
        <v>339.5</v>
      </c>
      <c r="AF23" s="55">
        <v>314.2</v>
      </c>
      <c r="AG23" s="55">
        <v>178.2</v>
      </c>
      <c r="AH23" s="54"/>
      <c r="AI23" s="55">
        <v>346.0</v>
      </c>
      <c r="AJ23" s="53">
        <v>437.5</v>
      </c>
      <c r="AK23" s="55">
        <v>258.5</v>
      </c>
      <c r="AL23" s="54"/>
      <c r="AM23" s="55">
        <v>388.1</v>
      </c>
      <c r="AN23" s="55">
        <v>446.3</v>
      </c>
      <c r="AO23" s="53">
        <v>244.4</v>
      </c>
      <c r="AP23" s="54"/>
      <c r="AQ23" s="182">
        <f t="shared" ref="AQ23:AS23" si="25">E23</f>
        <v>134</v>
      </c>
      <c r="AR23" s="54">
        <f t="shared" si="25"/>
        <v>49</v>
      </c>
      <c r="AS23" s="56">
        <f t="shared" si="25"/>
        <v>10.6</v>
      </c>
      <c r="AT23" s="54"/>
      <c r="AU23" s="54">
        <f t="shared" ref="AU23:AW23" si="26">L23</f>
        <v>138</v>
      </c>
      <c r="AV23" s="54">
        <f t="shared" si="26"/>
        <v>59</v>
      </c>
      <c r="AW23" s="54">
        <f t="shared" si="26"/>
        <v>14.1</v>
      </c>
      <c r="AX23" s="54"/>
      <c r="AY23" s="182">
        <f t="shared" si="13"/>
        <v>134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85.0</v>
      </c>
      <c r="BK23" s="53">
        <v>57.0</v>
      </c>
      <c r="BL23" s="89"/>
      <c r="BM23" s="287">
        <v>338.0</v>
      </c>
      <c r="BN23" s="287">
        <v>143.0</v>
      </c>
      <c r="BO23" s="288">
        <f>107+165+10</f>
        <v>282</v>
      </c>
      <c r="BP23" s="288">
        <f>282/20</f>
        <v>14.1</v>
      </c>
      <c r="BQ23" s="288"/>
      <c r="BR23" s="287">
        <v>6.0</v>
      </c>
      <c r="BS23" s="287">
        <v>57.0</v>
      </c>
      <c r="BT23" s="287">
        <v>59.0</v>
      </c>
      <c r="BU23" s="288">
        <f t="shared" si="5"/>
        <v>338</v>
      </c>
      <c r="BV23" s="287">
        <v>352.0</v>
      </c>
      <c r="BW23" s="287">
        <v>205.0</v>
      </c>
      <c r="BX23" s="287">
        <v>26.0</v>
      </c>
      <c r="BY23" s="287">
        <v>331.0</v>
      </c>
      <c r="BZ23" s="287">
        <v>388.0</v>
      </c>
      <c r="CA23" s="287">
        <v>209.0</v>
      </c>
      <c r="CB23" s="287">
        <v>24.0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330.0</v>
      </c>
      <c r="CH23" s="287">
        <v>501.0</v>
      </c>
      <c r="CI23" s="287">
        <v>286.0</v>
      </c>
      <c r="CJ23" s="287">
        <v>14.0</v>
      </c>
      <c r="CK23" s="287">
        <v>341.0</v>
      </c>
      <c r="CL23" s="287">
        <v>274.0</v>
      </c>
      <c r="CM23" s="287">
        <v>162.0</v>
      </c>
      <c r="CN23" s="287">
        <v>9.0</v>
      </c>
      <c r="CO23" s="287">
        <v>328.0</v>
      </c>
      <c r="CP23" s="287">
        <v>304.0</v>
      </c>
      <c r="CQ23" s="287">
        <v>150.0</v>
      </c>
      <c r="CR23" s="287">
        <v>7.0</v>
      </c>
      <c r="CS23" s="287">
        <v>331.0</v>
      </c>
      <c r="CT23" s="287">
        <v>280.0</v>
      </c>
      <c r="CU23" s="287">
        <v>172.0</v>
      </c>
      <c r="CV23" s="287">
        <v>83.0</v>
      </c>
      <c r="CW23" s="287">
        <v>333.0</v>
      </c>
      <c r="CX23" s="287">
        <v>220.0</v>
      </c>
      <c r="CY23" s="287">
        <v>98.0</v>
      </c>
      <c r="CZ23" s="287">
        <v>64.0</v>
      </c>
      <c r="DA23" s="287">
        <v>320.0</v>
      </c>
      <c r="DB23" s="287">
        <v>223.0</v>
      </c>
      <c r="DC23" s="287">
        <v>100.0</v>
      </c>
      <c r="DD23" s="287">
        <v>66.0</v>
      </c>
      <c r="DE23" s="288">
        <f t="shared" si="8"/>
        <v>143</v>
      </c>
      <c r="DF23" s="287">
        <v>35.0</v>
      </c>
      <c r="DG23" s="288">
        <f t="shared" ref="DG23:DH23" si="27">BO23</f>
        <v>282</v>
      </c>
      <c r="DH23" s="288">
        <f t="shared" si="27"/>
        <v>14.1</v>
      </c>
      <c r="DI23" s="288"/>
      <c r="DJ23" s="287">
        <v>7.0</v>
      </c>
      <c r="DK23" s="287">
        <v>60.0</v>
      </c>
      <c r="DL23" s="287">
        <v>52.0</v>
      </c>
      <c r="DM23" s="89"/>
      <c r="DN23" s="61">
        <v>335.0</v>
      </c>
      <c r="DO23" s="61">
        <v>138.0</v>
      </c>
      <c r="DP23" s="61">
        <v>41.38</v>
      </c>
      <c r="DQ23" s="61">
        <v>23.1</v>
      </c>
      <c r="DR23" s="61">
        <v>5.88</v>
      </c>
      <c r="DS23" s="61">
        <v>8.0</v>
      </c>
      <c r="DT23" s="61">
        <v>43.0</v>
      </c>
      <c r="DU23" s="61">
        <v>51.4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339.0</v>
      </c>
      <c r="EF23" s="226">
        <v>136.0</v>
      </c>
      <c r="EG23" s="226">
        <v>108.0</v>
      </c>
      <c r="EH23" s="226">
        <v>4.4</v>
      </c>
      <c r="EI23" s="64"/>
      <c r="EJ23" s="226">
        <v>9.0</v>
      </c>
      <c r="EK23" s="226">
        <v>48.0</v>
      </c>
      <c r="EL23" s="226">
        <v>51.0</v>
      </c>
      <c r="EM23" s="226">
        <v>136.0</v>
      </c>
      <c r="EN23" s="226">
        <v>69.0</v>
      </c>
      <c r="EO23" s="226">
        <v>3.0</v>
      </c>
      <c r="EP23" s="64"/>
      <c r="EQ23" s="226">
        <v>9.0</v>
      </c>
      <c r="ER23" s="226">
        <v>49.0</v>
      </c>
      <c r="ES23" s="226">
        <v>51.0</v>
      </c>
      <c r="ET23" s="226">
        <v>0.0</v>
      </c>
      <c r="EU23" s="226">
        <v>0.0</v>
      </c>
      <c r="EV23" s="226">
        <v>0.0</v>
      </c>
      <c r="EW23" s="226">
        <v>0.0</v>
      </c>
      <c r="EX23" s="226">
        <v>333.0</v>
      </c>
      <c r="EY23" s="226">
        <v>277.0</v>
      </c>
      <c r="EZ23" s="226">
        <v>158.2</v>
      </c>
      <c r="FA23" s="226">
        <v>1.1</v>
      </c>
      <c r="FB23" s="226">
        <v>334.0</v>
      </c>
      <c r="FC23" s="226">
        <v>278.0</v>
      </c>
      <c r="FD23" s="226">
        <v>158.8</v>
      </c>
      <c r="FE23" s="226">
        <v>1.9</v>
      </c>
      <c r="FF23" s="226">
        <v>334.0</v>
      </c>
      <c r="FG23" s="226">
        <v>0.0</v>
      </c>
      <c r="FH23" s="226">
        <v>0.0</v>
      </c>
      <c r="FI23" s="226">
        <v>0.0</v>
      </c>
      <c r="FJ23" s="226">
        <v>337.0</v>
      </c>
      <c r="FK23" s="226">
        <v>261.0</v>
      </c>
      <c r="FL23" s="226">
        <v>149.6</v>
      </c>
      <c r="FM23" s="64"/>
      <c r="FN23" s="226">
        <v>337.0</v>
      </c>
      <c r="FO23" s="226">
        <v>276.0</v>
      </c>
      <c r="FP23" s="226">
        <v>150.1</v>
      </c>
      <c r="FQ23" s="64"/>
      <c r="FR23" s="226">
        <v>136.0</v>
      </c>
      <c r="FS23" s="64"/>
      <c r="FT23" s="226">
        <v>18.19</v>
      </c>
      <c r="FU23" s="64"/>
      <c r="FV23" s="226">
        <v>136.0</v>
      </c>
      <c r="FW23" s="64"/>
      <c r="FX23" s="64"/>
      <c r="FY23" s="64"/>
      <c r="FZ23" s="89"/>
      <c r="GA23" s="65">
        <v>339.0</v>
      </c>
      <c r="GB23" s="66">
        <v>407.67</v>
      </c>
      <c r="GC23" s="66">
        <v>253.37</v>
      </c>
      <c r="GD23" s="66">
        <v>9.55</v>
      </c>
      <c r="GE23" s="66">
        <v>339.0</v>
      </c>
      <c r="GF23" s="66">
        <v>436.54</v>
      </c>
      <c r="GG23" s="66">
        <v>251.77</v>
      </c>
      <c r="GH23" s="66">
        <v>14.57</v>
      </c>
      <c r="GI23" s="66">
        <v>339.0</v>
      </c>
      <c r="GJ23" s="66">
        <v>261.92</v>
      </c>
      <c r="GK23" s="66">
        <v>-148.17</v>
      </c>
      <c r="GL23" s="66">
        <v>-15.33</v>
      </c>
      <c r="GM23" s="66">
        <v>339.0</v>
      </c>
      <c r="GN23" s="66">
        <v>241.06</v>
      </c>
      <c r="GO23" s="66">
        <v>-148.67</v>
      </c>
      <c r="GP23" s="66">
        <v>-24.46</v>
      </c>
      <c r="GQ23" s="66">
        <v>339.0</v>
      </c>
      <c r="GR23" s="66">
        <v>166.18</v>
      </c>
      <c r="GS23" s="66">
        <v>-104.45</v>
      </c>
      <c r="GT23" s="66">
        <v>8.96</v>
      </c>
      <c r="GU23" s="66">
        <v>339.0</v>
      </c>
      <c r="GV23" s="66">
        <v>183.35</v>
      </c>
      <c r="GW23" s="66">
        <v>-104.19</v>
      </c>
      <c r="GX23" s="66">
        <v>7.12</v>
      </c>
      <c r="GY23" s="89"/>
      <c r="GZ23" s="146" t="s">
        <v>91</v>
      </c>
      <c r="HA23" s="146" t="s">
        <v>92</v>
      </c>
      <c r="HB23" s="146">
        <v>144.0</v>
      </c>
      <c r="HC23" s="146">
        <v>7.2</v>
      </c>
      <c r="HD23" s="146">
        <v>2.88</v>
      </c>
      <c r="HE23" s="146">
        <v>8.0</v>
      </c>
      <c r="HF23" s="145">
        <v>58.0</v>
      </c>
      <c r="HG23" s="145">
        <v>54.0</v>
      </c>
      <c r="HH23" s="146" t="s">
        <v>91</v>
      </c>
      <c r="HI23" s="146" t="s">
        <v>92</v>
      </c>
      <c r="HJ23" s="146">
        <v>105.0</v>
      </c>
      <c r="HK23" s="146">
        <v>5.25</v>
      </c>
      <c r="HL23" s="146">
        <v>2.1</v>
      </c>
      <c r="HM23" s="146">
        <v>5.0</v>
      </c>
      <c r="HN23" s="145">
        <v>58.0</v>
      </c>
      <c r="HO23" s="145">
        <v>56.0</v>
      </c>
      <c r="HP23" s="146" t="s">
        <v>91</v>
      </c>
      <c r="HQ23" s="146" t="s">
        <v>92</v>
      </c>
      <c r="HR23" s="146">
        <v>113.0</v>
      </c>
      <c r="HS23" s="146">
        <v>5.65</v>
      </c>
      <c r="HT23" s="146">
        <v>2.825</v>
      </c>
      <c r="HU23" s="146">
        <v>7.0</v>
      </c>
      <c r="HV23" s="145">
        <v>58.0</v>
      </c>
      <c r="HW23" s="145">
        <v>58.0</v>
      </c>
      <c r="HX23" s="89"/>
      <c r="HY23" s="147">
        <v>134.0</v>
      </c>
      <c r="HZ23" s="147">
        <v>33.0</v>
      </c>
      <c r="IA23" s="147">
        <v>174.0</v>
      </c>
      <c r="IB23" s="147">
        <v>5.9</v>
      </c>
      <c r="IC23" s="148"/>
      <c r="ID23" s="147">
        <v>2.0</v>
      </c>
      <c r="IE23" s="147">
        <v>62.0</v>
      </c>
      <c r="IF23" s="147">
        <v>44.0</v>
      </c>
      <c r="IG23" s="89"/>
      <c r="IH23" s="75">
        <v>140.0</v>
      </c>
      <c r="II23" s="75">
        <v>33.9</v>
      </c>
      <c r="IJ23" s="75">
        <v>14.0</v>
      </c>
      <c r="IK23" s="75">
        <v>0.6</v>
      </c>
      <c r="IL23" s="75">
        <v>0.7</v>
      </c>
      <c r="IM23" s="75">
        <v>6.0</v>
      </c>
      <c r="IN23" s="75">
        <v>47.0</v>
      </c>
      <c r="IO23" s="75">
        <v>47.0</v>
      </c>
      <c r="IP23" s="75">
        <v>140.0</v>
      </c>
      <c r="IQ23" s="75">
        <v>34.4</v>
      </c>
      <c r="IR23" s="75">
        <v>105.0</v>
      </c>
      <c r="IS23" s="75">
        <v>5.5</v>
      </c>
      <c r="IT23" s="75">
        <v>6.1</v>
      </c>
      <c r="IU23" s="75">
        <v>12.0</v>
      </c>
      <c r="IV23" s="75">
        <v>48.0</v>
      </c>
      <c r="IW23" s="75">
        <v>46.0</v>
      </c>
      <c r="IX23" s="89"/>
      <c r="IY23" s="76">
        <v>138.31</v>
      </c>
      <c r="IZ23" s="76">
        <v>34.4</v>
      </c>
      <c r="JA23" s="76">
        <v>405.6</v>
      </c>
      <c r="JB23" s="76">
        <v>20.28</v>
      </c>
      <c r="JC23" s="76">
        <v>7.01</v>
      </c>
      <c r="JD23" s="149">
        <v>3.0</v>
      </c>
      <c r="JE23" s="76">
        <v>59.78</v>
      </c>
      <c r="JF23" s="76">
        <v>48.24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136.0</v>
      </c>
      <c r="JQ23" s="78">
        <v>32.0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43.0</v>
      </c>
      <c r="JW23" s="78">
        <v>42.0</v>
      </c>
      <c r="JX23" s="78">
        <v>136.0</v>
      </c>
      <c r="JY23" s="78">
        <v>33.5</v>
      </c>
      <c r="JZ23" s="78">
        <v>133.0</v>
      </c>
      <c r="KA23" s="78">
        <v>7.0</v>
      </c>
      <c r="KB23" s="78">
        <v>2.8</v>
      </c>
      <c r="KC23" s="78">
        <v>2.0</v>
      </c>
      <c r="KD23" s="78">
        <v>49.0</v>
      </c>
      <c r="KE23" s="78">
        <v>49.0</v>
      </c>
      <c r="KF23" s="89"/>
      <c r="KG23" s="79">
        <v>136.0</v>
      </c>
      <c r="KH23" s="238">
        <v>33.0</v>
      </c>
      <c r="KI23" s="238">
        <v>99.0</v>
      </c>
      <c r="KJ23" s="238">
        <v>5.4</v>
      </c>
      <c r="KK23" s="79"/>
      <c r="KL23" s="79">
        <v>1.0</v>
      </c>
      <c r="KM23" s="79">
        <v>46.0</v>
      </c>
      <c r="KN23" s="79">
        <v>46.0</v>
      </c>
      <c r="KO23" s="79">
        <v>136.0</v>
      </c>
      <c r="KP23" s="235">
        <v>33.0</v>
      </c>
      <c r="KQ23" s="235" t="s">
        <v>98</v>
      </c>
      <c r="KR23" s="235" t="s">
        <v>98</v>
      </c>
      <c r="KS23" s="79"/>
      <c r="KT23" s="79">
        <v>1.0</v>
      </c>
      <c r="KU23" s="79">
        <v>46.0</v>
      </c>
      <c r="KV23" s="79">
        <v>44.0</v>
      </c>
      <c r="KW23" s="89"/>
      <c r="KX23" s="81">
        <v>132.0</v>
      </c>
      <c r="KY23" s="81">
        <v>32.0</v>
      </c>
      <c r="KZ23" s="81">
        <v>155.0</v>
      </c>
      <c r="LA23" s="81">
        <v>7.6</v>
      </c>
      <c r="LB23" s="81">
        <v>0.0</v>
      </c>
      <c r="LC23" s="81">
        <v>3.0</v>
      </c>
      <c r="LD23" s="81">
        <v>51.0</v>
      </c>
      <c r="LE23" s="81">
        <v>51.0</v>
      </c>
      <c r="LF23" s="81">
        <v>132.0</v>
      </c>
      <c r="LG23" s="81">
        <v>32.0</v>
      </c>
      <c r="LH23" s="81">
        <v>379.0</v>
      </c>
      <c r="LI23" s="81">
        <v>18.6</v>
      </c>
      <c r="LJ23" s="81">
        <v>0.0</v>
      </c>
      <c r="LK23" s="81">
        <v>5.0</v>
      </c>
      <c r="LL23" s="81">
        <v>53.0</v>
      </c>
      <c r="LM23" s="81">
        <v>52.0</v>
      </c>
      <c r="LN23" s="89"/>
      <c r="LO23" s="82">
        <v>333.0</v>
      </c>
      <c r="LP23" s="82">
        <v>221.0</v>
      </c>
      <c r="LQ23" s="82">
        <v>125.0</v>
      </c>
      <c r="LR23" s="82">
        <v>69.0</v>
      </c>
      <c r="LS23" s="82">
        <v>322.0</v>
      </c>
      <c r="LT23" s="83">
        <v>44.0</v>
      </c>
      <c r="LU23" s="83">
        <v>4.0</v>
      </c>
      <c r="LV23" s="83">
        <v>141.0</v>
      </c>
      <c r="LW23" s="83">
        <v>79.0</v>
      </c>
      <c r="LX23" s="83">
        <v>53.0</v>
      </c>
      <c r="LY23" s="83">
        <v>50.0</v>
      </c>
      <c r="LZ23" s="83">
        <v>12.0</v>
      </c>
      <c r="MA23" s="83">
        <v>81.0</v>
      </c>
      <c r="MB23" s="83">
        <v>1.7</v>
      </c>
      <c r="MC23" s="83">
        <v>140.0</v>
      </c>
      <c r="MD23" s="83">
        <v>142.0</v>
      </c>
      <c r="ME23" s="83">
        <v>70.0</v>
      </c>
      <c r="MF23" s="83">
        <v>58.0</v>
      </c>
      <c r="MG23" s="83">
        <v>14.0</v>
      </c>
      <c r="MH23" s="83">
        <v>0.0</v>
      </c>
      <c r="MI23" s="83">
        <v>0.0</v>
      </c>
      <c r="MJ23" s="83">
        <v>120.0</v>
      </c>
      <c r="MK23" s="83">
        <v>0.0</v>
      </c>
      <c r="ML23" s="83">
        <v>44.0</v>
      </c>
      <c r="MM23" s="83">
        <v>42.0</v>
      </c>
      <c r="MN23" s="83">
        <v>5.0</v>
      </c>
      <c r="MO23" s="86"/>
      <c r="MP23" s="87"/>
      <c r="MQ23" s="87"/>
      <c r="MR23" s="87"/>
      <c r="MS23" s="83"/>
      <c r="MT23" s="83">
        <v>4.6</v>
      </c>
      <c r="MU23" s="83">
        <v>2.0</v>
      </c>
      <c r="MV23" s="83">
        <v>81.0</v>
      </c>
      <c r="MW23" s="83">
        <v>36.0</v>
      </c>
      <c r="MX23" s="83">
        <v>40.0</v>
      </c>
      <c r="MY23" s="88" t="s">
        <v>96</v>
      </c>
      <c r="MZ23" s="83">
        <v>2.0</v>
      </c>
      <c r="NA23" s="87"/>
      <c r="NB23" s="83">
        <v>3.7</v>
      </c>
      <c r="NC23" s="83">
        <v>2.1</v>
      </c>
      <c r="ND23" s="83">
        <v>73.0</v>
      </c>
      <c r="NE23" s="83">
        <v>36.0</v>
      </c>
      <c r="NF23" s="83">
        <v>44.0</v>
      </c>
      <c r="NG23" s="83">
        <v>42.0</v>
      </c>
      <c r="NH23" s="83">
        <v>7.0</v>
      </c>
      <c r="NI23" s="88"/>
      <c r="NJ23" s="83">
        <v>0.0</v>
      </c>
      <c r="NK23" s="83">
        <v>0.0</v>
      </c>
      <c r="NL23" s="83">
        <v>0.0</v>
      </c>
      <c r="NM23" s="83">
        <v>35.0</v>
      </c>
      <c r="NN23" s="83">
        <v>50.0</v>
      </c>
      <c r="NO23" s="83">
        <v>52.0</v>
      </c>
      <c r="NP23" s="83">
        <v>2.0</v>
      </c>
    </row>
    <row r="24" ht="14.25" customHeight="1">
      <c r="A24" s="49">
        <v>0.458333333333334</v>
      </c>
      <c r="B24" s="50"/>
      <c r="C24" s="51">
        <v>50.22</v>
      </c>
      <c r="D24" s="52">
        <v>335.0</v>
      </c>
      <c r="E24" s="53">
        <v>133.0</v>
      </c>
      <c r="F24" s="53">
        <v>38.0</v>
      </c>
      <c r="G24" s="53">
        <v>8.1</v>
      </c>
      <c r="H24" s="54"/>
      <c r="I24" s="53">
        <v>6.0</v>
      </c>
      <c r="J24" s="53">
        <v>40.0</v>
      </c>
      <c r="K24" s="53">
        <v>39.0</v>
      </c>
      <c r="L24" s="53">
        <v>138.0</v>
      </c>
      <c r="M24" s="53">
        <v>66.0</v>
      </c>
      <c r="N24" s="53">
        <v>15.9</v>
      </c>
      <c r="O24" s="54"/>
      <c r="P24" s="53">
        <v>6.0</v>
      </c>
      <c r="Q24" s="53">
        <v>57.0</v>
      </c>
      <c r="R24" s="53">
        <v>53.0</v>
      </c>
      <c r="S24" s="53">
        <v>338.0</v>
      </c>
      <c r="T24" s="53">
        <v>345.0</v>
      </c>
      <c r="U24" s="53">
        <v>198.8</v>
      </c>
      <c r="V24" s="54"/>
      <c r="W24" s="53">
        <v>333.8</v>
      </c>
      <c r="X24" s="55">
        <v>305.0</v>
      </c>
      <c r="Y24" s="53">
        <v>156.8</v>
      </c>
      <c r="Z24" s="54"/>
      <c r="AA24" s="55">
        <v>337.9</v>
      </c>
      <c r="AB24" s="55">
        <v>391.5</v>
      </c>
      <c r="AC24" s="53">
        <v>222.8</v>
      </c>
      <c r="AD24" s="54"/>
      <c r="AE24" s="53">
        <v>337.2</v>
      </c>
      <c r="AF24" s="55">
        <v>363.1</v>
      </c>
      <c r="AG24" s="55">
        <v>204.2</v>
      </c>
      <c r="AH24" s="54"/>
      <c r="AI24" s="55">
        <v>344.8</v>
      </c>
      <c r="AJ24" s="53">
        <v>444.4</v>
      </c>
      <c r="AK24" s="55">
        <v>260.8</v>
      </c>
      <c r="AL24" s="54"/>
      <c r="AM24" s="55">
        <v>336.1</v>
      </c>
      <c r="AN24" s="55">
        <v>457.0</v>
      </c>
      <c r="AO24" s="53">
        <v>248.6</v>
      </c>
      <c r="AP24" s="54"/>
      <c r="AQ24" s="182">
        <f t="shared" ref="AQ24:AS24" si="28">E24</f>
        <v>133</v>
      </c>
      <c r="AR24" s="54">
        <f t="shared" si="28"/>
        <v>38</v>
      </c>
      <c r="AS24" s="56">
        <f t="shared" si="28"/>
        <v>8.1</v>
      </c>
      <c r="AT24" s="54"/>
      <c r="AU24" s="54">
        <f t="shared" ref="AU24:AW24" si="29">L24</f>
        <v>138</v>
      </c>
      <c r="AV24" s="54">
        <f t="shared" si="29"/>
        <v>66</v>
      </c>
      <c r="AW24" s="54">
        <f t="shared" si="29"/>
        <v>15.9</v>
      </c>
      <c r="AX24" s="54"/>
      <c r="AY24" s="182">
        <f t="shared" si="13"/>
        <v>133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95.0</v>
      </c>
      <c r="BK24" s="53">
        <v>68.0</v>
      </c>
      <c r="BL24" s="89"/>
      <c r="BM24" s="287">
        <v>338.0</v>
      </c>
      <c r="BN24" s="287">
        <v>144.0</v>
      </c>
      <c r="BO24" s="288">
        <f>76+131+11</f>
        <v>218</v>
      </c>
      <c r="BP24" s="288">
        <f>218/20</f>
        <v>10.9</v>
      </c>
      <c r="BQ24" s="288"/>
      <c r="BR24" s="287">
        <v>6.0</v>
      </c>
      <c r="BS24" s="287">
        <v>62.0</v>
      </c>
      <c r="BT24" s="287">
        <v>62.0</v>
      </c>
      <c r="BU24" s="288">
        <f t="shared" si="5"/>
        <v>338</v>
      </c>
      <c r="BV24" s="287">
        <v>338.0</v>
      </c>
      <c r="BW24" s="287">
        <v>354.0</v>
      </c>
      <c r="BX24" s="287">
        <v>205.0</v>
      </c>
      <c r="BY24" s="287">
        <v>331.0</v>
      </c>
      <c r="BZ24" s="287">
        <v>3880.0</v>
      </c>
      <c r="CA24" s="287">
        <v>208.0</v>
      </c>
      <c r="CB24" s="287">
        <v>23.0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330.0</v>
      </c>
      <c r="CH24" s="287">
        <v>524.0</v>
      </c>
      <c r="CI24" s="287">
        <v>300.0</v>
      </c>
      <c r="CJ24" s="287">
        <v>10.0</v>
      </c>
      <c r="CK24" s="287">
        <v>341.0</v>
      </c>
      <c r="CL24" s="287">
        <v>270.0</v>
      </c>
      <c r="CM24" s="287">
        <v>160.0</v>
      </c>
      <c r="CN24" s="287">
        <v>9.0</v>
      </c>
      <c r="CO24" s="287">
        <v>328.0</v>
      </c>
      <c r="CP24" s="287">
        <v>308.0</v>
      </c>
      <c r="CQ24" s="287">
        <v>148.0</v>
      </c>
      <c r="CR24" s="287">
        <v>7.0</v>
      </c>
      <c r="CS24" s="287">
        <v>331.0</v>
      </c>
      <c r="CT24" s="287">
        <v>277.0</v>
      </c>
      <c r="CU24" s="287">
        <v>171.0</v>
      </c>
      <c r="CV24" s="287">
        <v>80.0</v>
      </c>
      <c r="CW24" s="287">
        <v>333.0</v>
      </c>
      <c r="CX24" s="287">
        <v>233.0</v>
      </c>
      <c r="CY24" s="287">
        <v>112.0</v>
      </c>
      <c r="CZ24" s="287">
        <v>34.0</v>
      </c>
      <c r="DA24" s="287">
        <v>319.0</v>
      </c>
      <c r="DB24" s="287">
        <v>238.0</v>
      </c>
      <c r="DC24" s="287">
        <v>115.0</v>
      </c>
      <c r="DD24" s="287">
        <v>57.0</v>
      </c>
      <c r="DE24" s="288">
        <f t="shared" si="8"/>
        <v>144</v>
      </c>
      <c r="DF24" s="287">
        <v>34.5</v>
      </c>
      <c r="DG24" s="288">
        <f t="shared" ref="DG24:DH24" si="30">BO24</f>
        <v>218</v>
      </c>
      <c r="DH24" s="288">
        <f t="shared" si="30"/>
        <v>10.9</v>
      </c>
      <c r="DI24" s="288"/>
      <c r="DJ24" s="287">
        <v>7.0</v>
      </c>
      <c r="DK24" s="287">
        <v>62.0</v>
      </c>
      <c r="DL24" s="287">
        <v>55.0</v>
      </c>
      <c r="DM24" s="89"/>
      <c r="DN24" s="61">
        <v>335.0</v>
      </c>
      <c r="DO24" s="61">
        <v>138.0</v>
      </c>
      <c r="DP24" s="61">
        <v>41.13</v>
      </c>
      <c r="DQ24" s="61">
        <v>22.86</v>
      </c>
      <c r="DR24" s="61">
        <v>6.36</v>
      </c>
      <c r="DS24" s="61">
        <v>8.0</v>
      </c>
      <c r="DT24" s="61">
        <v>46.0</v>
      </c>
      <c r="DU24" s="61">
        <v>52.5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336.0</v>
      </c>
      <c r="EF24" s="226">
        <v>135.0</v>
      </c>
      <c r="EG24" s="226">
        <v>90.0</v>
      </c>
      <c r="EH24" s="226">
        <v>3.7</v>
      </c>
      <c r="EI24" s="64"/>
      <c r="EJ24" s="226">
        <v>9.0</v>
      </c>
      <c r="EK24" s="226">
        <v>49.0</v>
      </c>
      <c r="EL24" s="226">
        <v>51.0</v>
      </c>
      <c r="EM24" s="226">
        <v>135.0</v>
      </c>
      <c r="EN24" s="226">
        <v>66.0</v>
      </c>
      <c r="EO24" s="226">
        <v>2.9</v>
      </c>
      <c r="EP24" s="64"/>
      <c r="EQ24" s="226">
        <v>9.0</v>
      </c>
      <c r="ER24" s="226">
        <v>50.0</v>
      </c>
      <c r="ES24" s="226">
        <v>51.0</v>
      </c>
      <c r="ET24" s="226">
        <v>0.0</v>
      </c>
      <c r="EU24" s="226">
        <v>0.0</v>
      </c>
      <c r="EV24" s="226">
        <v>0.0</v>
      </c>
      <c r="EW24" s="226">
        <v>0.0</v>
      </c>
      <c r="EX24" s="226">
        <v>334.0</v>
      </c>
      <c r="EY24" s="226">
        <v>276.0</v>
      </c>
      <c r="EZ24" s="226">
        <v>158.2</v>
      </c>
      <c r="FA24" s="226">
        <v>2.2</v>
      </c>
      <c r="FB24" s="226">
        <v>335.0</v>
      </c>
      <c r="FC24" s="226">
        <v>276.0</v>
      </c>
      <c r="FD24" s="226">
        <v>158.6</v>
      </c>
      <c r="FE24" s="226">
        <v>3.1</v>
      </c>
      <c r="FF24" s="226">
        <v>334.0</v>
      </c>
      <c r="FG24" s="226">
        <v>0.0</v>
      </c>
      <c r="FH24" s="226">
        <v>0.0</v>
      </c>
      <c r="FI24" s="226">
        <v>0.0</v>
      </c>
      <c r="FJ24" s="226">
        <v>336.0</v>
      </c>
      <c r="FK24" s="226">
        <v>258.4</v>
      </c>
      <c r="FL24" s="226">
        <v>146.6</v>
      </c>
      <c r="FM24" s="64"/>
      <c r="FN24" s="226">
        <v>336.0</v>
      </c>
      <c r="FO24" s="226">
        <v>253.0</v>
      </c>
      <c r="FP24" s="226">
        <v>147.0</v>
      </c>
      <c r="FQ24" s="64"/>
      <c r="FR24" s="226">
        <v>135.0</v>
      </c>
      <c r="FS24" s="64"/>
      <c r="FT24" s="226">
        <v>21.55</v>
      </c>
      <c r="FU24" s="64"/>
      <c r="FV24" s="226">
        <v>135.0</v>
      </c>
      <c r="FW24" s="64"/>
      <c r="FX24" s="64"/>
      <c r="FY24" s="64"/>
      <c r="FZ24" s="89"/>
      <c r="GA24" s="160">
        <v>336.0</v>
      </c>
      <c r="GB24" s="160">
        <v>423.47</v>
      </c>
      <c r="GC24" s="160">
        <v>258.15</v>
      </c>
      <c r="GD24" s="160">
        <v>14.15</v>
      </c>
      <c r="GE24" s="160">
        <v>336.0</v>
      </c>
      <c r="GF24" s="160">
        <v>438.3</v>
      </c>
      <c r="GG24" s="160">
        <v>252.53</v>
      </c>
      <c r="GH24" s="160">
        <v>20.35</v>
      </c>
      <c r="GI24" s="160">
        <v>336.0</v>
      </c>
      <c r="GJ24" s="160">
        <v>258.82</v>
      </c>
      <c r="GK24" s="160">
        <v>-146.99</v>
      </c>
      <c r="GL24" s="160">
        <v>-13.32</v>
      </c>
      <c r="GM24" s="160">
        <v>336.0</v>
      </c>
      <c r="GN24" s="160">
        <v>238.27</v>
      </c>
      <c r="GO24" s="160">
        <v>-147.25</v>
      </c>
      <c r="GP24" s="160">
        <v>-21.78</v>
      </c>
      <c r="GQ24" s="160">
        <v>336.0</v>
      </c>
      <c r="GR24" s="160">
        <v>173.65</v>
      </c>
      <c r="GS24" s="160">
        <v>-107.13</v>
      </c>
      <c r="GT24" s="160">
        <v>0.0</v>
      </c>
      <c r="GU24" s="160">
        <v>336.0</v>
      </c>
      <c r="GV24" s="160">
        <v>188.92</v>
      </c>
      <c r="GW24" s="160">
        <v>-106.87</v>
      </c>
      <c r="GX24" s="160">
        <v>0.0</v>
      </c>
      <c r="GY24" s="89"/>
      <c r="GZ24" s="146" t="s">
        <v>91</v>
      </c>
      <c r="HA24" s="146" t="s">
        <v>92</v>
      </c>
      <c r="HB24" s="146">
        <v>177.0</v>
      </c>
      <c r="HC24" s="146">
        <v>8.85</v>
      </c>
      <c r="HD24" s="146">
        <v>3.54</v>
      </c>
      <c r="HE24" s="146">
        <v>8.0</v>
      </c>
      <c r="HF24" s="145">
        <v>58.0</v>
      </c>
      <c r="HG24" s="145">
        <v>54.0</v>
      </c>
      <c r="HH24" s="146" t="s">
        <v>91</v>
      </c>
      <c r="HI24" s="146" t="s">
        <v>92</v>
      </c>
      <c r="HJ24" s="146">
        <v>52.0</v>
      </c>
      <c r="HK24" s="146">
        <v>2.6</v>
      </c>
      <c r="HL24" s="146">
        <v>1.04</v>
      </c>
      <c r="HM24" s="146">
        <v>5.0</v>
      </c>
      <c r="HN24" s="145">
        <v>58.0</v>
      </c>
      <c r="HO24" s="145">
        <v>56.0</v>
      </c>
      <c r="HP24" s="146" t="s">
        <v>91</v>
      </c>
      <c r="HQ24" s="146" t="s">
        <v>92</v>
      </c>
      <c r="HR24" s="146">
        <v>120.0</v>
      </c>
      <c r="HS24" s="146">
        <v>6.0</v>
      </c>
      <c r="HT24" s="146">
        <v>3.0</v>
      </c>
      <c r="HU24" s="146">
        <v>7.0</v>
      </c>
      <c r="HV24" s="145">
        <v>58.0</v>
      </c>
      <c r="HW24" s="145">
        <v>58.0</v>
      </c>
      <c r="HX24" s="89"/>
      <c r="HY24" s="147">
        <v>133.0</v>
      </c>
      <c r="HZ24" s="147">
        <v>33.0</v>
      </c>
      <c r="IA24" s="147">
        <v>174.0</v>
      </c>
      <c r="IB24" s="147">
        <v>8.7</v>
      </c>
      <c r="IC24" s="148"/>
      <c r="ID24" s="147">
        <v>2.0</v>
      </c>
      <c r="IE24" s="147">
        <v>62.0</v>
      </c>
      <c r="IF24" s="147">
        <v>44.0</v>
      </c>
      <c r="IG24" s="89"/>
      <c r="IH24" s="75">
        <v>140.0</v>
      </c>
      <c r="II24" s="75">
        <v>34.1</v>
      </c>
      <c r="IJ24" s="75">
        <v>13.0</v>
      </c>
      <c r="IK24" s="75">
        <v>0.6</v>
      </c>
      <c r="IL24" s="75">
        <v>0.7</v>
      </c>
      <c r="IM24" s="75">
        <v>6.0</v>
      </c>
      <c r="IN24" s="75">
        <v>47.0</v>
      </c>
      <c r="IO24" s="75">
        <v>47.0</v>
      </c>
      <c r="IP24" s="75">
        <v>140.0</v>
      </c>
      <c r="IQ24" s="75">
        <v>34.4</v>
      </c>
      <c r="IR24" s="75">
        <v>95.0</v>
      </c>
      <c r="IS24" s="75">
        <v>5.0</v>
      </c>
      <c r="IT24" s="75">
        <v>5.6</v>
      </c>
      <c r="IU24" s="75">
        <v>12.0</v>
      </c>
      <c r="IV24" s="75">
        <v>48.0</v>
      </c>
      <c r="IW24" s="75">
        <v>46.0</v>
      </c>
      <c r="IX24" s="89"/>
      <c r="IY24" s="76">
        <v>138.43</v>
      </c>
      <c r="IZ24" s="76">
        <v>34.39</v>
      </c>
      <c r="JA24" s="76">
        <v>402.2</v>
      </c>
      <c r="JB24" s="76">
        <v>20.11</v>
      </c>
      <c r="JC24" s="76">
        <v>7.51</v>
      </c>
      <c r="JD24" s="149">
        <v>3.0</v>
      </c>
      <c r="JE24" s="76">
        <v>64.86</v>
      </c>
      <c r="JF24" s="76">
        <v>47.32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135.0</v>
      </c>
      <c r="JQ24" s="78">
        <v>32.0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46.0</v>
      </c>
      <c r="JW24" s="78">
        <v>45.0</v>
      </c>
      <c r="JX24" s="78">
        <v>135.0</v>
      </c>
      <c r="JY24" s="78">
        <v>33.5</v>
      </c>
      <c r="JZ24" s="78">
        <v>133.0</v>
      </c>
      <c r="KA24" s="78">
        <v>6.9</v>
      </c>
      <c r="KB24" s="78">
        <v>2.7</v>
      </c>
      <c r="KC24" s="78">
        <v>2.0</v>
      </c>
      <c r="KD24" s="78">
        <v>52.0</v>
      </c>
      <c r="KE24" s="78">
        <v>51.0</v>
      </c>
      <c r="KF24" s="89"/>
      <c r="KG24" s="79">
        <v>135.0</v>
      </c>
      <c r="KH24" s="238">
        <v>33.0</v>
      </c>
      <c r="KI24" s="238">
        <v>112.0</v>
      </c>
      <c r="KJ24" s="238">
        <v>5.7</v>
      </c>
      <c r="KK24" s="79"/>
      <c r="KL24" s="79">
        <v>1.0</v>
      </c>
      <c r="KM24" s="79">
        <v>46.0</v>
      </c>
      <c r="KN24" s="79">
        <v>46.0</v>
      </c>
      <c r="KO24" s="79">
        <v>135.0</v>
      </c>
      <c r="KP24" s="235">
        <v>33.0</v>
      </c>
      <c r="KQ24" s="235" t="s">
        <v>98</v>
      </c>
      <c r="KR24" s="235" t="s">
        <v>98</v>
      </c>
      <c r="KS24" s="79"/>
      <c r="KT24" s="79">
        <v>1.0</v>
      </c>
      <c r="KU24" s="79">
        <v>46.0</v>
      </c>
      <c r="KV24" s="79">
        <v>44.0</v>
      </c>
      <c r="KW24" s="89"/>
      <c r="KX24" s="81">
        <v>134.0</v>
      </c>
      <c r="KY24" s="81">
        <v>33.0</v>
      </c>
      <c r="KZ24" s="81">
        <v>86.0</v>
      </c>
      <c r="LA24" s="81">
        <v>4.2</v>
      </c>
      <c r="LB24" s="81">
        <v>0.0</v>
      </c>
      <c r="LC24" s="81">
        <v>3.0</v>
      </c>
      <c r="LD24" s="81">
        <v>51.0</v>
      </c>
      <c r="LE24" s="81">
        <v>51.0</v>
      </c>
      <c r="LF24" s="81">
        <v>134.0</v>
      </c>
      <c r="LG24" s="81">
        <v>33.0</v>
      </c>
      <c r="LH24" s="81">
        <v>286.0</v>
      </c>
      <c r="LI24" s="81">
        <v>14.0</v>
      </c>
      <c r="LJ24" s="81">
        <v>0.0</v>
      </c>
      <c r="LK24" s="81">
        <v>5.0</v>
      </c>
      <c r="LL24" s="81">
        <v>53.0</v>
      </c>
      <c r="LM24" s="81">
        <v>52.0</v>
      </c>
      <c r="LN24" s="89"/>
      <c r="LO24" s="82">
        <v>336.0</v>
      </c>
      <c r="LP24" s="82">
        <v>206.0</v>
      </c>
      <c r="LQ24" s="82">
        <v>116.0</v>
      </c>
      <c r="LR24" s="82">
        <v>70.0</v>
      </c>
      <c r="LS24" s="82">
        <v>322.0</v>
      </c>
      <c r="LT24" s="83">
        <v>39.0</v>
      </c>
      <c r="LU24" s="83">
        <v>1.6</v>
      </c>
      <c r="LV24" s="83">
        <v>142.0</v>
      </c>
      <c r="LW24" s="83">
        <v>69.0</v>
      </c>
      <c r="LX24" s="83">
        <v>54.0</v>
      </c>
      <c r="LY24" s="83">
        <v>52.0</v>
      </c>
      <c r="LZ24" s="83">
        <v>12.0</v>
      </c>
      <c r="MA24" s="83">
        <v>77.0</v>
      </c>
      <c r="MB24" s="83">
        <v>4.0</v>
      </c>
      <c r="MC24" s="83">
        <v>146.0</v>
      </c>
      <c r="MD24" s="83">
        <v>137.0</v>
      </c>
      <c r="ME24" s="83">
        <v>68.0</v>
      </c>
      <c r="MF24" s="83">
        <v>60.0</v>
      </c>
      <c r="MG24" s="83">
        <v>14.0</v>
      </c>
      <c r="MH24" s="83">
        <v>0.0</v>
      </c>
      <c r="MI24" s="83">
        <v>0.0</v>
      </c>
      <c r="MJ24" s="83">
        <v>121.0</v>
      </c>
      <c r="MK24" s="83">
        <v>0.0</v>
      </c>
      <c r="ML24" s="83">
        <v>45.0</v>
      </c>
      <c r="MM24" s="83">
        <v>44.0</v>
      </c>
      <c r="MN24" s="83">
        <v>5.0</v>
      </c>
      <c r="MO24" s="86"/>
      <c r="MP24" s="87"/>
      <c r="MQ24" s="87"/>
      <c r="MR24" s="87"/>
      <c r="MS24" s="83"/>
      <c r="MT24" s="83">
        <v>4.5</v>
      </c>
      <c r="MU24" s="83">
        <v>1.0</v>
      </c>
      <c r="MV24" s="83">
        <v>80.0</v>
      </c>
      <c r="MW24" s="83">
        <v>36.0</v>
      </c>
      <c r="MX24" s="83">
        <v>38.0</v>
      </c>
      <c r="MY24" s="88" t="s">
        <v>96</v>
      </c>
      <c r="MZ24" s="83">
        <v>2.0</v>
      </c>
      <c r="NA24" s="87"/>
      <c r="NB24" s="83">
        <v>5.6</v>
      </c>
      <c r="NC24" s="83">
        <v>3.0</v>
      </c>
      <c r="ND24" s="83">
        <v>105.0</v>
      </c>
      <c r="NE24" s="83">
        <v>36.0</v>
      </c>
      <c r="NF24" s="83">
        <v>44.0</v>
      </c>
      <c r="NG24" s="83">
        <v>42.0</v>
      </c>
      <c r="NH24" s="83">
        <v>7.0</v>
      </c>
      <c r="NI24" s="88"/>
      <c r="NJ24" s="83">
        <v>0.0</v>
      </c>
      <c r="NK24" s="83">
        <v>0.0</v>
      </c>
      <c r="NL24" s="83">
        <v>0.0</v>
      </c>
      <c r="NM24" s="83">
        <v>35.0</v>
      </c>
      <c r="NN24" s="83">
        <v>50.0</v>
      </c>
      <c r="NO24" s="83">
        <v>52.0</v>
      </c>
      <c r="NP24" s="83">
        <v>2.0</v>
      </c>
    </row>
    <row r="25" ht="14.25" customHeight="1">
      <c r="A25" s="49">
        <v>0.5</v>
      </c>
      <c r="B25" s="50"/>
      <c r="C25" s="51">
        <v>49.69</v>
      </c>
      <c r="D25" s="52">
        <v>335.0</v>
      </c>
      <c r="E25" s="53">
        <v>133.0</v>
      </c>
      <c r="F25" s="53">
        <v>46.0</v>
      </c>
      <c r="G25" s="53">
        <v>9.9</v>
      </c>
      <c r="H25" s="54"/>
      <c r="I25" s="53">
        <v>6.0</v>
      </c>
      <c r="J25" s="53">
        <v>40.0</v>
      </c>
      <c r="K25" s="53">
        <v>39.0</v>
      </c>
      <c r="L25" s="53">
        <v>138.0</v>
      </c>
      <c r="M25" s="53">
        <v>71.0</v>
      </c>
      <c r="N25" s="53">
        <v>17.1</v>
      </c>
      <c r="O25" s="54"/>
      <c r="P25" s="53">
        <v>6.0</v>
      </c>
      <c r="Q25" s="53">
        <v>57.0</v>
      </c>
      <c r="R25" s="53">
        <v>53.0</v>
      </c>
      <c r="S25" s="53">
        <v>337.9</v>
      </c>
      <c r="T25" s="53">
        <v>364.0</v>
      </c>
      <c r="U25" s="53">
        <v>208.7</v>
      </c>
      <c r="V25" s="54"/>
      <c r="W25" s="53">
        <v>333.5</v>
      </c>
      <c r="X25" s="55">
        <v>324.2</v>
      </c>
      <c r="Y25" s="53">
        <v>164.1</v>
      </c>
      <c r="Z25" s="54"/>
      <c r="AA25" s="55">
        <v>337.1</v>
      </c>
      <c r="AB25" s="55">
        <v>393.8</v>
      </c>
      <c r="AC25" s="53">
        <v>221.2</v>
      </c>
      <c r="AD25" s="54"/>
      <c r="AE25" s="53">
        <v>336.9</v>
      </c>
      <c r="AF25" s="55">
        <v>359.8</v>
      </c>
      <c r="AG25" s="55">
        <v>198.4</v>
      </c>
      <c r="AH25" s="54"/>
      <c r="AI25" s="55">
        <v>344.5</v>
      </c>
      <c r="AJ25" s="53">
        <v>458.8</v>
      </c>
      <c r="AK25" s="55">
        <v>269.8</v>
      </c>
      <c r="AL25" s="54"/>
      <c r="AM25" s="55">
        <v>336.2</v>
      </c>
      <c r="AN25" s="55">
        <v>474.1</v>
      </c>
      <c r="AO25" s="53">
        <v>258.3</v>
      </c>
      <c r="AP25" s="54"/>
      <c r="AQ25" s="182">
        <f t="shared" ref="AQ25:AS25" si="31">E25</f>
        <v>133</v>
      </c>
      <c r="AR25" s="54">
        <f t="shared" si="31"/>
        <v>46</v>
      </c>
      <c r="AS25" s="56">
        <f t="shared" si="31"/>
        <v>9.9</v>
      </c>
      <c r="AT25" s="54"/>
      <c r="AU25" s="54">
        <f t="shared" ref="AU25:AW25" si="32">L25</f>
        <v>138</v>
      </c>
      <c r="AV25" s="54">
        <f t="shared" si="32"/>
        <v>71</v>
      </c>
      <c r="AW25" s="54">
        <f t="shared" si="32"/>
        <v>17.1</v>
      </c>
      <c r="AX25" s="54"/>
      <c r="AY25" s="182">
        <f t="shared" si="13"/>
        <v>133</v>
      </c>
      <c r="AZ25" s="54"/>
      <c r="BA25" s="54"/>
      <c r="BB25" s="54"/>
      <c r="BC25" s="89"/>
      <c r="BD25" s="54"/>
      <c r="BE25" s="53">
        <v>32.0</v>
      </c>
      <c r="BF25" s="53">
        <v>23.0</v>
      </c>
      <c r="BG25" s="53">
        <v>1.1</v>
      </c>
      <c r="BH25" s="54"/>
      <c r="BI25" s="53">
        <v>22.0</v>
      </c>
      <c r="BJ25" s="53">
        <v>95.0</v>
      </c>
      <c r="BK25" s="53">
        <v>68.0</v>
      </c>
      <c r="BL25" s="89"/>
      <c r="BM25" s="287">
        <v>339.0</v>
      </c>
      <c r="BN25" s="287">
        <v>144.0</v>
      </c>
      <c r="BO25" s="287">
        <v>219.0</v>
      </c>
      <c r="BP25" s="287">
        <v>11.0</v>
      </c>
      <c r="BQ25" s="288"/>
      <c r="BR25" s="287">
        <v>6.0</v>
      </c>
      <c r="BS25" s="287">
        <v>65.0</v>
      </c>
      <c r="BT25" s="287">
        <v>66.0</v>
      </c>
      <c r="BU25" s="288">
        <f t="shared" si="5"/>
        <v>339</v>
      </c>
      <c r="BV25" s="287">
        <v>288.0</v>
      </c>
      <c r="BW25" s="287">
        <v>166.0</v>
      </c>
      <c r="BX25" s="287">
        <v>29.0</v>
      </c>
      <c r="BY25" s="287">
        <v>332.0</v>
      </c>
      <c r="BZ25" s="287">
        <v>309.0</v>
      </c>
      <c r="CA25" s="287">
        <v>169.0</v>
      </c>
      <c r="CB25" s="287">
        <v>27.0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333.0</v>
      </c>
      <c r="CH25" s="287">
        <v>459.0</v>
      </c>
      <c r="CI25" s="287">
        <v>263.0</v>
      </c>
      <c r="CJ25" s="287">
        <v>20.0</v>
      </c>
      <c r="CK25" s="287">
        <v>342.0</v>
      </c>
      <c r="CL25" s="287">
        <v>199.0</v>
      </c>
      <c r="CM25" s="287">
        <v>118.0</v>
      </c>
      <c r="CN25" s="287">
        <v>8.0</v>
      </c>
      <c r="CO25" s="287">
        <v>329.0</v>
      </c>
      <c r="CP25" s="287">
        <v>222.0</v>
      </c>
      <c r="CQ25" s="287">
        <v>109.0</v>
      </c>
      <c r="CR25" s="287">
        <v>5.0</v>
      </c>
      <c r="CS25" s="287">
        <v>332.0</v>
      </c>
      <c r="CT25" s="287">
        <v>218.0</v>
      </c>
      <c r="CU25" s="287">
        <v>138.0</v>
      </c>
      <c r="CV25" s="287">
        <v>56.0</v>
      </c>
      <c r="CW25" s="287">
        <v>335.0</v>
      </c>
      <c r="CX25" s="287">
        <v>233.0</v>
      </c>
      <c r="CY25" s="287">
        <v>114.0</v>
      </c>
      <c r="CZ25" s="287">
        <v>63.0</v>
      </c>
      <c r="DA25" s="287">
        <v>321.0</v>
      </c>
      <c r="DB25" s="287">
        <v>235.0</v>
      </c>
      <c r="DC25" s="287">
        <v>115.0</v>
      </c>
      <c r="DD25" s="287">
        <v>55.0</v>
      </c>
      <c r="DE25" s="288">
        <f t="shared" si="8"/>
        <v>144</v>
      </c>
      <c r="DF25" s="287">
        <v>35.0</v>
      </c>
      <c r="DG25" s="288">
        <f t="shared" ref="DG25:DH25" si="33">BO25</f>
        <v>219</v>
      </c>
      <c r="DH25" s="288">
        <f t="shared" si="33"/>
        <v>11</v>
      </c>
      <c r="DI25" s="288"/>
      <c r="DJ25" s="287">
        <v>7.0</v>
      </c>
      <c r="DK25" s="287">
        <v>61.0</v>
      </c>
      <c r="DL25" s="287">
        <v>55.0</v>
      </c>
      <c r="DM25" s="89"/>
      <c r="DN25" s="61">
        <v>335.0</v>
      </c>
      <c r="DO25" s="61">
        <v>138.0</v>
      </c>
      <c r="DP25" s="61">
        <v>41.76</v>
      </c>
      <c r="DQ25" s="61">
        <v>23.15</v>
      </c>
      <c r="DR25" s="61">
        <v>6.76</v>
      </c>
      <c r="DS25" s="61">
        <v>8.0</v>
      </c>
      <c r="DT25" s="61">
        <v>46.0</v>
      </c>
      <c r="DU25" s="61">
        <v>54.4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336.0</v>
      </c>
      <c r="EF25" s="226">
        <v>135.0</v>
      </c>
      <c r="EG25" s="226">
        <v>91.0</v>
      </c>
      <c r="EH25" s="226">
        <v>3.7</v>
      </c>
      <c r="EI25" s="64"/>
      <c r="EJ25" s="226">
        <v>9.0</v>
      </c>
      <c r="EK25" s="226">
        <v>51.0</v>
      </c>
      <c r="EL25" s="226">
        <v>53.0</v>
      </c>
      <c r="EM25" s="226">
        <v>135.0</v>
      </c>
      <c r="EN25" s="226">
        <v>65.0</v>
      </c>
      <c r="EO25" s="226">
        <v>2.9</v>
      </c>
      <c r="EP25" s="64"/>
      <c r="EQ25" s="226">
        <v>9.0</v>
      </c>
      <c r="ER25" s="226">
        <v>52.0</v>
      </c>
      <c r="ES25" s="226">
        <v>53.0</v>
      </c>
      <c r="ET25" s="226">
        <v>0.0</v>
      </c>
      <c r="EU25" s="226">
        <v>0.0</v>
      </c>
      <c r="EV25" s="226">
        <v>0.0</v>
      </c>
      <c r="EW25" s="226">
        <v>0.0</v>
      </c>
      <c r="EX25" s="226">
        <v>336.0</v>
      </c>
      <c r="EY25" s="226">
        <v>275.0</v>
      </c>
      <c r="EZ25" s="226">
        <v>158.4</v>
      </c>
      <c r="FA25" s="226">
        <v>1.9</v>
      </c>
      <c r="FB25" s="226">
        <v>336.0</v>
      </c>
      <c r="FC25" s="226">
        <v>275.0</v>
      </c>
      <c r="FD25" s="226">
        <v>158.3</v>
      </c>
      <c r="FE25" s="226">
        <v>0.3</v>
      </c>
      <c r="FF25" s="226">
        <v>336.0</v>
      </c>
      <c r="FG25" s="226">
        <v>0.0</v>
      </c>
      <c r="FH25" s="226">
        <v>0.0</v>
      </c>
      <c r="FI25" s="226">
        <v>0.0</v>
      </c>
      <c r="FJ25" s="226">
        <v>336.0</v>
      </c>
      <c r="FK25" s="226">
        <v>259.0</v>
      </c>
      <c r="FL25" s="226">
        <v>147.5</v>
      </c>
      <c r="FM25" s="64"/>
      <c r="FN25" s="226">
        <v>336.0</v>
      </c>
      <c r="FO25" s="226">
        <v>254.0</v>
      </c>
      <c r="FP25" s="226">
        <v>148.4</v>
      </c>
      <c r="FQ25" s="64"/>
      <c r="FR25" s="226">
        <v>135.0</v>
      </c>
      <c r="FS25" s="64"/>
      <c r="FT25" s="226">
        <v>18.85</v>
      </c>
      <c r="FU25" s="64"/>
      <c r="FV25" s="226">
        <v>135.0</v>
      </c>
      <c r="FW25" s="64"/>
      <c r="FX25" s="64"/>
      <c r="FY25" s="64"/>
      <c r="FZ25" s="89"/>
      <c r="GA25" s="65">
        <v>337.0</v>
      </c>
      <c r="GB25" s="66">
        <v>434.05</v>
      </c>
      <c r="GC25" s="66">
        <v>266.85</v>
      </c>
      <c r="GD25" s="66">
        <v>19.52</v>
      </c>
      <c r="GE25" s="66">
        <v>337.0</v>
      </c>
      <c r="GF25" s="66">
        <v>462.87</v>
      </c>
      <c r="GG25" s="66">
        <v>262.66</v>
      </c>
      <c r="GH25" s="66">
        <v>24.04</v>
      </c>
      <c r="GI25" s="66">
        <v>337.0</v>
      </c>
      <c r="GJ25" s="66">
        <v>261.57</v>
      </c>
      <c r="GK25" s="66">
        <v>-148.42</v>
      </c>
      <c r="GL25" s="66">
        <v>-14.66</v>
      </c>
      <c r="GM25" s="66">
        <v>337.0</v>
      </c>
      <c r="GN25" s="66">
        <v>238.47</v>
      </c>
      <c r="GO25" s="66">
        <v>-148.25</v>
      </c>
      <c r="GP25" s="66">
        <v>-21.44</v>
      </c>
      <c r="GQ25" s="66">
        <v>337.0</v>
      </c>
      <c r="GR25" s="66">
        <v>179.68</v>
      </c>
      <c r="GS25" s="66">
        <v>-112.15</v>
      </c>
      <c r="GT25" s="66">
        <v>0.0</v>
      </c>
      <c r="GU25" s="66">
        <v>337.0</v>
      </c>
      <c r="GV25" s="66">
        <v>197.54</v>
      </c>
      <c r="GW25" s="66">
        <v>-110.73</v>
      </c>
      <c r="GX25" s="66">
        <v>0.0</v>
      </c>
      <c r="GY25" s="89"/>
      <c r="GZ25" s="146" t="s">
        <v>91</v>
      </c>
      <c r="HA25" s="146" t="s">
        <v>92</v>
      </c>
      <c r="HB25" s="146">
        <v>183.0</v>
      </c>
      <c r="HC25" s="146">
        <v>9.15</v>
      </c>
      <c r="HD25" s="146">
        <v>3.66</v>
      </c>
      <c r="HE25" s="146">
        <v>8.0</v>
      </c>
      <c r="HF25" s="145">
        <v>55.0</v>
      </c>
      <c r="HG25" s="145">
        <v>51.0</v>
      </c>
      <c r="HH25" s="146" t="s">
        <v>91</v>
      </c>
      <c r="HI25" s="146" t="s">
        <v>92</v>
      </c>
      <c r="HJ25" s="146">
        <v>87.0</v>
      </c>
      <c r="HK25" s="146">
        <v>4.35</v>
      </c>
      <c r="HL25" s="146">
        <v>1.74</v>
      </c>
      <c r="HM25" s="146">
        <v>5.0</v>
      </c>
      <c r="HN25" s="145">
        <v>55.0</v>
      </c>
      <c r="HO25" s="145">
        <v>53.0</v>
      </c>
      <c r="HP25" s="146" t="s">
        <v>91</v>
      </c>
      <c r="HQ25" s="146" t="s">
        <v>92</v>
      </c>
      <c r="HR25" s="146">
        <v>120.0</v>
      </c>
      <c r="HS25" s="146">
        <v>6.0</v>
      </c>
      <c r="HT25" s="146">
        <v>3.0</v>
      </c>
      <c r="HU25" s="146">
        <v>7.0</v>
      </c>
      <c r="HV25" s="145">
        <v>55.0</v>
      </c>
      <c r="HW25" s="145">
        <v>55.0</v>
      </c>
      <c r="HX25" s="89"/>
      <c r="HY25" s="147">
        <v>133.0</v>
      </c>
      <c r="HZ25" s="147">
        <v>33.0</v>
      </c>
      <c r="IA25" s="147">
        <v>164.0</v>
      </c>
      <c r="IB25" s="147">
        <v>8.2</v>
      </c>
      <c r="IC25" s="148"/>
      <c r="ID25" s="147">
        <v>2.0</v>
      </c>
      <c r="IE25" s="147">
        <v>62.0</v>
      </c>
      <c r="IF25" s="147">
        <v>44.0</v>
      </c>
      <c r="IG25" s="89"/>
      <c r="IH25" s="75">
        <v>139.0</v>
      </c>
      <c r="II25" s="75">
        <v>34.1</v>
      </c>
      <c r="IJ25" s="75">
        <v>25.0</v>
      </c>
      <c r="IK25" s="75">
        <v>1.3</v>
      </c>
      <c r="IL25" s="75">
        <v>1.4</v>
      </c>
      <c r="IM25" s="75">
        <v>6.0</v>
      </c>
      <c r="IN25" s="75">
        <v>47.0</v>
      </c>
      <c r="IO25" s="75">
        <v>49.0</v>
      </c>
      <c r="IP25" s="75">
        <v>139.0</v>
      </c>
      <c r="IQ25" s="75">
        <v>34.2</v>
      </c>
      <c r="IR25" s="75">
        <v>78.0</v>
      </c>
      <c r="IS25" s="75">
        <v>4.1</v>
      </c>
      <c r="IT25" s="75">
        <v>4.5</v>
      </c>
      <c r="IU25" s="75">
        <v>12.0</v>
      </c>
      <c r="IV25" s="75">
        <v>50.0</v>
      </c>
      <c r="IW25" s="75">
        <v>48.0</v>
      </c>
      <c r="IX25" s="89"/>
      <c r="IY25" s="76">
        <v>138.19</v>
      </c>
      <c r="IZ25" s="76">
        <v>34.35</v>
      </c>
      <c r="JA25" s="76">
        <v>414.6</v>
      </c>
      <c r="JB25" s="76">
        <v>20.73</v>
      </c>
      <c r="JC25" s="76">
        <v>7.8</v>
      </c>
      <c r="JD25" s="149">
        <v>3.0</v>
      </c>
      <c r="JE25" s="76">
        <v>67.56</v>
      </c>
      <c r="JF25" s="76">
        <v>50.47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135.0</v>
      </c>
      <c r="JQ25" s="78">
        <v>31.9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49.0</v>
      </c>
      <c r="JW25" s="78">
        <v>48.0</v>
      </c>
      <c r="JX25" s="78">
        <v>135.0</v>
      </c>
      <c r="JY25" s="78">
        <v>33.7</v>
      </c>
      <c r="JZ25" s="78">
        <v>126.0</v>
      </c>
      <c r="KA25" s="78">
        <v>6.7</v>
      </c>
      <c r="KB25" s="78">
        <v>2.6</v>
      </c>
      <c r="KC25" s="78">
        <v>2.0</v>
      </c>
      <c r="KD25" s="78">
        <v>55.0</v>
      </c>
      <c r="KE25" s="78">
        <v>54.0</v>
      </c>
      <c r="KF25" s="89"/>
      <c r="KG25" s="79">
        <v>134.0</v>
      </c>
      <c r="KH25" s="238">
        <v>33.0</v>
      </c>
      <c r="KI25" s="238">
        <v>114.0</v>
      </c>
      <c r="KJ25" s="238">
        <v>5.8</v>
      </c>
      <c r="KK25" s="79"/>
      <c r="KL25" s="79">
        <v>1.0</v>
      </c>
      <c r="KM25" s="79">
        <v>46.0</v>
      </c>
      <c r="KN25" s="79">
        <v>46.0</v>
      </c>
      <c r="KO25" s="79">
        <v>134.0</v>
      </c>
      <c r="KP25" s="235">
        <v>33.0</v>
      </c>
      <c r="KQ25" s="235" t="s">
        <v>98</v>
      </c>
      <c r="KR25" s="235" t="s">
        <v>98</v>
      </c>
      <c r="KS25" s="79"/>
      <c r="KT25" s="79">
        <v>1.0</v>
      </c>
      <c r="KU25" s="79">
        <v>46.0</v>
      </c>
      <c r="KV25" s="79">
        <v>44.0</v>
      </c>
      <c r="KW25" s="89"/>
      <c r="KX25" s="81">
        <v>130.0</v>
      </c>
      <c r="KY25" s="81">
        <v>33.0</v>
      </c>
      <c r="KZ25" s="81">
        <v>179.0</v>
      </c>
      <c r="LA25" s="81">
        <v>8.8</v>
      </c>
      <c r="LB25" s="81">
        <v>0.0</v>
      </c>
      <c r="LC25" s="81">
        <v>3.0</v>
      </c>
      <c r="LD25" s="81">
        <v>51.0</v>
      </c>
      <c r="LE25" s="81">
        <v>51.0</v>
      </c>
      <c r="LF25" s="81">
        <v>130.0</v>
      </c>
      <c r="LG25" s="81">
        <v>33.0</v>
      </c>
      <c r="LH25" s="81">
        <v>271.0</v>
      </c>
      <c r="LI25" s="81">
        <v>13.3</v>
      </c>
      <c r="LJ25" s="81">
        <v>0.0</v>
      </c>
      <c r="LK25" s="81">
        <v>5.0</v>
      </c>
      <c r="LL25" s="81">
        <v>53.0</v>
      </c>
      <c r="LM25" s="81">
        <v>52.0</v>
      </c>
      <c r="LN25" s="89"/>
      <c r="LO25" s="82">
        <v>332.0</v>
      </c>
      <c r="LP25" s="82">
        <v>261.0</v>
      </c>
      <c r="LQ25" s="82">
        <v>144.0</v>
      </c>
      <c r="LR25" s="82">
        <v>68.0</v>
      </c>
      <c r="LS25" s="82">
        <v>321.0</v>
      </c>
      <c r="LT25" s="83">
        <v>47.0</v>
      </c>
      <c r="LU25" s="83">
        <v>4.0</v>
      </c>
      <c r="LV25" s="83">
        <v>141.0</v>
      </c>
      <c r="LW25" s="83">
        <v>86.0</v>
      </c>
      <c r="LX25" s="83">
        <v>57.0</v>
      </c>
      <c r="LY25" s="83">
        <v>54.0</v>
      </c>
      <c r="LZ25" s="83">
        <v>12.0</v>
      </c>
      <c r="MA25" s="83">
        <v>97.0</v>
      </c>
      <c r="MB25" s="83">
        <v>6.6</v>
      </c>
      <c r="MC25" s="83">
        <v>144.0</v>
      </c>
      <c r="MD25" s="83">
        <v>175.0</v>
      </c>
      <c r="ME25" s="83">
        <v>74.0</v>
      </c>
      <c r="MF25" s="83">
        <v>62.0</v>
      </c>
      <c r="MG25" s="83">
        <v>14.0</v>
      </c>
      <c r="MH25" s="83">
        <v>0.0</v>
      </c>
      <c r="MI25" s="83">
        <v>0.0</v>
      </c>
      <c r="MJ25" s="83">
        <v>119.0</v>
      </c>
      <c r="MK25" s="83">
        <v>0.0</v>
      </c>
      <c r="ML25" s="83">
        <v>45.0</v>
      </c>
      <c r="MM25" s="83">
        <v>43.0</v>
      </c>
      <c r="MN25" s="83">
        <v>5.0</v>
      </c>
      <c r="MO25" s="86"/>
      <c r="MP25" s="87"/>
      <c r="MQ25" s="87"/>
      <c r="MR25" s="87"/>
      <c r="MS25" s="83"/>
      <c r="MT25" s="83">
        <v>2.0</v>
      </c>
      <c r="MU25" s="83">
        <v>0.1</v>
      </c>
      <c r="MV25" s="83">
        <v>38.0</v>
      </c>
      <c r="MW25" s="83">
        <v>36.0</v>
      </c>
      <c r="MX25" s="83">
        <v>38.0</v>
      </c>
      <c r="MY25" s="88" t="s">
        <v>96</v>
      </c>
      <c r="MZ25" s="83">
        <v>2.0</v>
      </c>
      <c r="NA25" s="87"/>
      <c r="NB25" s="83">
        <v>13.5</v>
      </c>
      <c r="NC25" s="83">
        <v>4.9</v>
      </c>
      <c r="ND25" s="83">
        <v>242.0</v>
      </c>
      <c r="NE25" s="83">
        <v>36.0</v>
      </c>
      <c r="NF25" s="83">
        <v>46.0</v>
      </c>
      <c r="NG25" s="83">
        <v>46.0</v>
      </c>
      <c r="NH25" s="83">
        <v>7.0</v>
      </c>
      <c r="NI25" s="88"/>
      <c r="NJ25" s="83">
        <v>0.0</v>
      </c>
      <c r="NK25" s="83">
        <v>0.0</v>
      </c>
      <c r="NL25" s="83">
        <v>0.0</v>
      </c>
      <c r="NM25" s="83">
        <v>34.0</v>
      </c>
      <c r="NN25" s="83">
        <v>52.0</v>
      </c>
      <c r="NO25" s="83">
        <v>52.0</v>
      </c>
      <c r="NP25" s="83">
        <v>2.0</v>
      </c>
    </row>
    <row r="26" ht="14.25" customHeight="1">
      <c r="A26" s="49">
        <v>0.541666666666667</v>
      </c>
      <c r="B26" s="50"/>
      <c r="C26" s="51">
        <v>49.48</v>
      </c>
      <c r="D26" s="52">
        <v>338.0</v>
      </c>
      <c r="E26" s="53">
        <v>134.0</v>
      </c>
      <c r="F26" s="53">
        <v>47.0</v>
      </c>
      <c r="G26" s="53">
        <v>10.1</v>
      </c>
      <c r="H26" s="54"/>
      <c r="I26" s="53">
        <v>6.0</v>
      </c>
      <c r="J26" s="53">
        <v>40.0</v>
      </c>
      <c r="K26" s="53">
        <v>39.0</v>
      </c>
      <c r="L26" s="53">
        <v>138.0</v>
      </c>
      <c r="M26" s="53">
        <v>71.0</v>
      </c>
      <c r="N26" s="53">
        <v>17.6</v>
      </c>
      <c r="O26" s="54"/>
      <c r="P26" s="53">
        <v>6.0</v>
      </c>
      <c r="Q26" s="53">
        <v>57.0</v>
      </c>
      <c r="R26" s="53">
        <v>53.0</v>
      </c>
      <c r="S26" s="53">
        <v>341.5</v>
      </c>
      <c r="T26" s="53">
        <v>322.9</v>
      </c>
      <c r="U26" s="53">
        <v>187.2</v>
      </c>
      <c r="V26" s="54"/>
      <c r="W26" s="53">
        <v>336.9</v>
      </c>
      <c r="X26" s="55">
        <v>296.2</v>
      </c>
      <c r="Y26" s="53">
        <v>146.7</v>
      </c>
      <c r="Z26" s="54"/>
      <c r="AA26" s="55">
        <v>341.5</v>
      </c>
      <c r="AB26" s="55">
        <v>392.6</v>
      </c>
      <c r="AC26" s="53">
        <v>224.2</v>
      </c>
      <c r="AD26" s="54"/>
      <c r="AE26" s="53">
        <v>341.1</v>
      </c>
      <c r="AF26" s="55">
        <v>361.0</v>
      </c>
      <c r="AG26" s="55">
        <v>184.2</v>
      </c>
      <c r="AH26" s="54"/>
      <c r="AI26" s="55">
        <v>348.7</v>
      </c>
      <c r="AJ26" s="53">
        <v>431.8</v>
      </c>
      <c r="AK26" s="55">
        <v>256.6</v>
      </c>
      <c r="AL26" s="54"/>
      <c r="AM26" s="55">
        <v>340.0</v>
      </c>
      <c r="AN26" s="55">
        <v>440.3</v>
      </c>
      <c r="AO26" s="53">
        <v>243.7</v>
      </c>
      <c r="AP26" s="54"/>
      <c r="AQ26" s="182">
        <f t="shared" ref="AQ26:AS26" si="34">E26</f>
        <v>134</v>
      </c>
      <c r="AR26" s="54">
        <f t="shared" si="34"/>
        <v>47</v>
      </c>
      <c r="AS26" s="56">
        <f t="shared" si="34"/>
        <v>10.1</v>
      </c>
      <c r="AT26" s="54"/>
      <c r="AU26" s="54">
        <f t="shared" ref="AU26:AW26" si="35">L26</f>
        <v>138</v>
      </c>
      <c r="AV26" s="54">
        <f t="shared" si="35"/>
        <v>71</v>
      </c>
      <c r="AW26" s="54">
        <f t="shared" si="35"/>
        <v>17.6</v>
      </c>
      <c r="AX26" s="54"/>
      <c r="AY26" s="182">
        <f t="shared" si="13"/>
        <v>134</v>
      </c>
      <c r="AZ26" s="54"/>
      <c r="BA26" s="54"/>
      <c r="BB26" s="54"/>
      <c r="BC26" s="89"/>
      <c r="BD26" s="54"/>
      <c r="BE26" s="53">
        <v>32.0</v>
      </c>
      <c r="BF26" s="53">
        <v>19.0</v>
      </c>
      <c r="BG26" s="53">
        <v>1.0</v>
      </c>
      <c r="BH26" s="54"/>
      <c r="BI26" s="53">
        <v>22.0</v>
      </c>
      <c r="BJ26" s="53">
        <v>95.0</v>
      </c>
      <c r="BK26" s="53">
        <v>68.0</v>
      </c>
      <c r="BL26" s="89"/>
      <c r="BM26" s="287">
        <v>339.0</v>
      </c>
      <c r="BN26" s="287">
        <v>145.0</v>
      </c>
      <c r="BO26" s="287">
        <v>206.0</v>
      </c>
      <c r="BP26" s="287">
        <v>10.3</v>
      </c>
      <c r="BQ26" s="288"/>
      <c r="BR26" s="287">
        <v>6.0</v>
      </c>
      <c r="BS26" s="287">
        <v>65.0</v>
      </c>
      <c r="BT26" s="287">
        <v>67.0</v>
      </c>
      <c r="BU26" s="288">
        <f t="shared" si="5"/>
        <v>339</v>
      </c>
      <c r="BV26" s="287">
        <v>288.0</v>
      </c>
      <c r="BW26" s="287">
        <v>168.0</v>
      </c>
      <c r="BX26" s="287">
        <v>31.0</v>
      </c>
      <c r="BY26" s="287">
        <v>331.0</v>
      </c>
      <c r="BZ26" s="287">
        <v>309.0</v>
      </c>
      <c r="CA26" s="287">
        <v>169.0</v>
      </c>
      <c r="CB26" s="287">
        <v>27.0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332.0</v>
      </c>
      <c r="CH26" s="287">
        <v>438.0</v>
      </c>
      <c r="CI26" s="287">
        <v>251.0</v>
      </c>
      <c r="CJ26" s="287">
        <v>22.0</v>
      </c>
      <c r="CK26" s="287">
        <v>343.0</v>
      </c>
      <c r="CL26" s="287">
        <v>209.0</v>
      </c>
      <c r="CM26" s="287">
        <v>123.0</v>
      </c>
      <c r="CN26" s="287">
        <v>7.0</v>
      </c>
      <c r="CO26" s="287">
        <v>329.0</v>
      </c>
      <c r="CP26" s="287">
        <v>232.0</v>
      </c>
      <c r="CQ26" s="287">
        <v>114.0</v>
      </c>
      <c r="CR26" s="287">
        <v>7.0</v>
      </c>
      <c r="CS26" s="287">
        <v>333.0</v>
      </c>
      <c r="CT26" s="287">
        <v>228.0</v>
      </c>
      <c r="CU26" s="287">
        <v>143.0</v>
      </c>
      <c r="CV26" s="287">
        <v>62.0</v>
      </c>
      <c r="CW26" s="287">
        <v>336.0</v>
      </c>
      <c r="CX26" s="287">
        <v>215.0</v>
      </c>
      <c r="CY26" s="287">
        <v>96.0</v>
      </c>
      <c r="CZ26" s="287">
        <v>62.0</v>
      </c>
      <c r="DA26" s="287">
        <v>321.0</v>
      </c>
      <c r="DB26" s="287">
        <v>219.0</v>
      </c>
      <c r="DC26" s="287">
        <v>100.0</v>
      </c>
      <c r="DD26" s="287">
        <v>65.0</v>
      </c>
      <c r="DE26" s="288">
        <f t="shared" si="8"/>
        <v>145</v>
      </c>
      <c r="DF26" s="287">
        <v>35.0</v>
      </c>
      <c r="DG26" s="288">
        <f t="shared" ref="DG26:DH26" si="36">BO26</f>
        <v>206</v>
      </c>
      <c r="DH26" s="288">
        <f t="shared" si="36"/>
        <v>10.3</v>
      </c>
      <c r="DI26" s="288"/>
      <c r="DJ26" s="287">
        <v>7.0</v>
      </c>
      <c r="DK26" s="287">
        <v>59.0</v>
      </c>
      <c r="DL26" s="287">
        <v>55.0</v>
      </c>
      <c r="DM26" s="89"/>
      <c r="DN26" s="61">
        <v>336.0</v>
      </c>
      <c r="DO26" s="61">
        <v>138.0</v>
      </c>
      <c r="DP26" s="61">
        <v>44.25</v>
      </c>
      <c r="DQ26" s="61">
        <v>24.0</v>
      </c>
      <c r="DR26" s="61">
        <v>7.13</v>
      </c>
      <c r="DS26" s="61">
        <v>8.0</v>
      </c>
      <c r="DT26" s="61">
        <v>48.0</v>
      </c>
      <c r="DU26" s="61">
        <v>56.4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338.0</v>
      </c>
      <c r="EF26" s="226">
        <v>136.0</v>
      </c>
      <c r="EG26" s="226">
        <v>92.0</v>
      </c>
      <c r="EH26" s="226">
        <v>3.8</v>
      </c>
      <c r="EI26" s="64"/>
      <c r="EJ26" s="226">
        <v>9.0</v>
      </c>
      <c r="EK26" s="226">
        <v>52.0</v>
      </c>
      <c r="EL26" s="226">
        <v>54.0</v>
      </c>
      <c r="EM26" s="226">
        <v>136.0</v>
      </c>
      <c r="EN26" s="226">
        <v>65.0</v>
      </c>
      <c r="EO26" s="226">
        <v>2.9</v>
      </c>
      <c r="EP26" s="64"/>
      <c r="EQ26" s="226">
        <v>9.0</v>
      </c>
      <c r="ER26" s="226">
        <v>53.0</v>
      </c>
      <c r="ES26" s="226">
        <v>54.0</v>
      </c>
      <c r="ET26" s="226">
        <v>0.0</v>
      </c>
      <c r="EU26" s="226">
        <v>0.0</v>
      </c>
      <c r="EV26" s="226">
        <v>0.0</v>
      </c>
      <c r="EW26" s="226">
        <v>0.0</v>
      </c>
      <c r="EX26" s="226">
        <v>338.0</v>
      </c>
      <c r="EY26" s="226">
        <v>274.0</v>
      </c>
      <c r="EZ26" s="226">
        <v>158.4</v>
      </c>
      <c r="FA26" s="226">
        <v>1.7</v>
      </c>
      <c r="FB26" s="226">
        <v>338.0</v>
      </c>
      <c r="FC26" s="226">
        <v>274.0</v>
      </c>
      <c r="FD26" s="226">
        <v>158.6</v>
      </c>
      <c r="FE26" s="226">
        <v>1.4</v>
      </c>
      <c r="FF26" s="226">
        <v>338.0</v>
      </c>
      <c r="FG26" s="226">
        <v>0.0</v>
      </c>
      <c r="FH26" s="226">
        <v>0.0</v>
      </c>
      <c r="FI26" s="226">
        <v>0.0</v>
      </c>
      <c r="FJ26" s="226">
        <v>338.0</v>
      </c>
      <c r="FK26" s="226">
        <v>260.0</v>
      </c>
      <c r="FL26" s="226">
        <v>148.8</v>
      </c>
      <c r="FM26" s="64"/>
      <c r="FN26" s="226">
        <v>338.0</v>
      </c>
      <c r="FO26" s="226">
        <v>255.0</v>
      </c>
      <c r="FP26" s="226">
        <v>149.4</v>
      </c>
      <c r="FQ26" s="64"/>
      <c r="FR26" s="226">
        <v>136.0</v>
      </c>
      <c r="FS26" s="64"/>
      <c r="FT26" s="226">
        <v>18.07</v>
      </c>
      <c r="FU26" s="64"/>
      <c r="FV26" s="226">
        <v>136.0</v>
      </c>
      <c r="FW26" s="64"/>
      <c r="FX26" s="64"/>
      <c r="FY26" s="64"/>
      <c r="FZ26" s="89"/>
      <c r="GA26" s="65">
        <v>339.0</v>
      </c>
      <c r="GB26" s="66">
        <v>403.72</v>
      </c>
      <c r="GC26" s="66">
        <v>251.52</v>
      </c>
      <c r="GD26" s="66">
        <v>11.06</v>
      </c>
      <c r="GE26" s="66">
        <v>339.0</v>
      </c>
      <c r="GF26" s="66">
        <v>430.39</v>
      </c>
      <c r="GG26" s="66">
        <v>248.17</v>
      </c>
      <c r="GH26" s="66">
        <v>16.5</v>
      </c>
      <c r="GI26" s="66">
        <v>339.0</v>
      </c>
      <c r="GJ26" s="66">
        <v>261.57</v>
      </c>
      <c r="GK26" s="66">
        <v>-149.26</v>
      </c>
      <c r="GL26" s="66">
        <v>-16.5</v>
      </c>
      <c r="GM26" s="66">
        <v>339.0</v>
      </c>
      <c r="GN26" s="66">
        <v>241.03</v>
      </c>
      <c r="GO26" s="66">
        <v>-149.34</v>
      </c>
      <c r="GP26" s="66">
        <v>-24.79</v>
      </c>
      <c r="GQ26" s="66">
        <v>339.0</v>
      </c>
      <c r="GR26" s="66">
        <v>157.09</v>
      </c>
      <c r="GS26" s="66">
        <v>-99.84</v>
      </c>
      <c r="GT26" s="66">
        <v>6.78</v>
      </c>
      <c r="GU26" s="66">
        <v>339.0</v>
      </c>
      <c r="GV26" s="66">
        <v>175.12</v>
      </c>
      <c r="GW26" s="66">
        <v>-98.34</v>
      </c>
      <c r="GX26" s="66">
        <v>5.44</v>
      </c>
      <c r="GY26" s="89"/>
      <c r="GZ26" s="146" t="s">
        <v>91</v>
      </c>
      <c r="HA26" s="146" t="s">
        <v>92</v>
      </c>
      <c r="HB26" s="146">
        <v>179.0</v>
      </c>
      <c r="HC26" s="146">
        <v>8.95</v>
      </c>
      <c r="HD26" s="146">
        <v>3.58</v>
      </c>
      <c r="HE26" s="146">
        <v>8.0</v>
      </c>
      <c r="HF26" s="145">
        <v>55.0</v>
      </c>
      <c r="HG26" s="145">
        <v>51.0</v>
      </c>
      <c r="HH26" s="146" t="s">
        <v>91</v>
      </c>
      <c r="HI26" s="146" t="s">
        <v>92</v>
      </c>
      <c r="HJ26" s="146">
        <v>89.0</v>
      </c>
      <c r="HK26" s="146">
        <v>4.45</v>
      </c>
      <c r="HL26" s="146">
        <v>1.78</v>
      </c>
      <c r="HM26" s="146">
        <v>5.0</v>
      </c>
      <c r="HN26" s="145">
        <v>55.0</v>
      </c>
      <c r="HO26" s="145">
        <v>53.0</v>
      </c>
      <c r="HP26" s="146" t="s">
        <v>91</v>
      </c>
      <c r="HQ26" s="146" t="s">
        <v>92</v>
      </c>
      <c r="HR26" s="146">
        <v>121.0</v>
      </c>
      <c r="HS26" s="146">
        <v>6.05</v>
      </c>
      <c r="HT26" s="146">
        <v>3.025</v>
      </c>
      <c r="HU26" s="146">
        <v>7.0</v>
      </c>
      <c r="HV26" s="145">
        <v>55.0</v>
      </c>
      <c r="HW26" s="145">
        <v>55.0</v>
      </c>
      <c r="HX26" s="89"/>
      <c r="HY26" s="147">
        <v>134.0</v>
      </c>
      <c r="HZ26" s="147">
        <v>33.0</v>
      </c>
      <c r="IA26" s="147">
        <v>111.0</v>
      </c>
      <c r="IB26" s="147">
        <v>5.55</v>
      </c>
      <c r="IC26" s="148"/>
      <c r="ID26" s="147">
        <v>2.0</v>
      </c>
      <c r="IE26" s="147">
        <v>62.0</v>
      </c>
      <c r="IF26" s="147">
        <v>44.0</v>
      </c>
      <c r="IG26" s="89"/>
      <c r="IH26" s="75">
        <v>140.0</v>
      </c>
      <c r="II26" s="75">
        <v>34.2</v>
      </c>
      <c r="IJ26" s="75">
        <v>28.0</v>
      </c>
      <c r="IK26" s="75">
        <v>1.4</v>
      </c>
      <c r="IL26" s="75">
        <v>1.5</v>
      </c>
      <c r="IM26" s="75">
        <v>6.0</v>
      </c>
      <c r="IN26" s="75">
        <v>47.0</v>
      </c>
      <c r="IO26" s="75">
        <v>49.0</v>
      </c>
      <c r="IP26" s="75">
        <v>140.0</v>
      </c>
      <c r="IQ26" s="75">
        <v>34.3</v>
      </c>
      <c r="IR26" s="75">
        <v>88.0</v>
      </c>
      <c r="IS26" s="75">
        <v>4.8</v>
      </c>
      <c r="IT26" s="75">
        <v>5.1</v>
      </c>
      <c r="IU26" s="75">
        <v>12.0</v>
      </c>
      <c r="IV26" s="75">
        <v>50.0</v>
      </c>
      <c r="IW26" s="75">
        <v>48.0</v>
      </c>
      <c r="IX26" s="89"/>
      <c r="IY26" s="76">
        <v>137.86</v>
      </c>
      <c r="IZ26" s="76">
        <v>34.14</v>
      </c>
      <c r="JA26" s="76">
        <v>485.2</v>
      </c>
      <c r="JB26" s="76">
        <v>24.26</v>
      </c>
      <c r="JC26" s="76">
        <v>9.7</v>
      </c>
      <c r="JD26" s="149">
        <v>3.0</v>
      </c>
      <c r="JE26" s="76">
        <v>73.47</v>
      </c>
      <c r="JF26" s="76">
        <v>52.29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136.0</v>
      </c>
      <c r="JQ26" s="78">
        <v>32.0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50.0</v>
      </c>
      <c r="JW26" s="78">
        <v>49.0</v>
      </c>
      <c r="JX26" s="78">
        <v>136.0</v>
      </c>
      <c r="JY26" s="78">
        <v>34.0</v>
      </c>
      <c r="JZ26" s="78">
        <v>163.0</v>
      </c>
      <c r="KA26" s="78">
        <v>8.7</v>
      </c>
      <c r="KB26" s="78">
        <v>3.3</v>
      </c>
      <c r="KC26" s="78">
        <v>2.0</v>
      </c>
      <c r="KD26" s="78">
        <v>56.0</v>
      </c>
      <c r="KE26" s="78">
        <v>55.0</v>
      </c>
      <c r="KF26" s="89"/>
      <c r="KG26" s="79">
        <v>136.0</v>
      </c>
      <c r="KH26" s="238">
        <v>33.0</v>
      </c>
      <c r="KI26" s="238">
        <v>57.0</v>
      </c>
      <c r="KJ26" s="238">
        <v>3.1</v>
      </c>
      <c r="KK26" s="79"/>
      <c r="KL26" s="79">
        <v>1.0</v>
      </c>
      <c r="KM26" s="79">
        <v>46.0</v>
      </c>
      <c r="KN26" s="79">
        <v>46.0</v>
      </c>
      <c r="KO26" s="79">
        <v>136.0</v>
      </c>
      <c r="KP26" s="235">
        <v>33.0</v>
      </c>
      <c r="KQ26" s="235" t="s">
        <v>98</v>
      </c>
      <c r="KR26" s="235" t="s">
        <v>98</v>
      </c>
      <c r="KS26" s="79"/>
      <c r="KT26" s="79">
        <v>1.0</v>
      </c>
      <c r="KU26" s="79">
        <v>46.0</v>
      </c>
      <c r="KV26" s="79">
        <v>44.0</v>
      </c>
      <c r="KW26" s="89"/>
      <c r="KX26" s="81">
        <v>130.0</v>
      </c>
      <c r="KY26" s="81">
        <v>32.0</v>
      </c>
      <c r="KZ26" s="81">
        <v>86.0</v>
      </c>
      <c r="LA26" s="81">
        <v>4.2</v>
      </c>
      <c r="LB26" s="81">
        <v>0.0</v>
      </c>
      <c r="LC26" s="81">
        <v>3.0</v>
      </c>
      <c r="LD26" s="81">
        <v>52.0</v>
      </c>
      <c r="LE26" s="81">
        <v>52.0</v>
      </c>
      <c r="LF26" s="81">
        <v>130.0</v>
      </c>
      <c r="LG26" s="81">
        <v>32.0</v>
      </c>
      <c r="LH26" s="81">
        <v>373.0</v>
      </c>
      <c r="LI26" s="81">
        <v>18.3</v>
      </c>
      <c r="LJ26" s="81">
        <v>0.0</v>
      </c>
      <c r="LK26" s="81">
        <v>5.0</v>
      </c>
      <c r="LL26" s="81">
        <v>51.0</v>
      </c>
      <c r="LM26" s="81">
        <v>53.0</v>
      </c>
      <c r="LN26" s="89"/>
      <c r="LO26" s="82">
        <v>331.0</v>
      </c>
      <c r="LP26" s="82">
        <v>287.0</v>
      </c>
      <c r="LQ26" s="82">
        <v>160.0</v>
      </c>
      <c r="LR26" s="82">
        <v>68.0</v>
      </c>
      <c r="LS26" s="82">
        <v>320.0</v>
      </c>
      <c r="LT26" s="83">
        <v>56.0</v>
      </c>
      <c r="LU26" s="83">
        <v>9.0</v>
      </c>
      <c r="LV26" s="83">
        <v>139.0</v>
      </c>
      <c r="LW26" s="83">
        <v>103.0</v>
      </c>
      <c r="LX26" s="83">
        <v>59.0</v>
      </c>
      <c r="LY26" s="83">
        <v>55.0</v>
      </c>
      <c r="LZ26" s="83">
        <v>12.0</v>
      </c>
      <c r="MA26" s="83">
        <v>104.0</v>
      </c>
      <c r="MB26" s="83">
        <v>7.5</v>
      </c>
      <c r="MC26" s="83">
        <v>144.0</v>
      </c>
      <c r="MD26" s="83">
        <v>184.0</v>
      </c>
      <c r="ME26" s="83">
        <v>77.0</v>
      </c>
      <c r="MF26" s="83">
        <v>62.0</v>
      </c>
      <c r="MG26" s="83">
        <v>14.0</v>
      </c>
      <c r="MH26" s="83">
        <v>0.0</v>
      </c>
      <c r="MI26" s="83">
        <v>0.0</v>
      </c>
      <c r="MJ26" s="83">
        <v>120.0</v>
      </c>
      <c r="MK26" s="83">
        <v>0.0</v>
      </c>
      <c r="ML26" s="83">
        <v>47.0</v>
      </c>
      <c r="MM26" s="83">
        <v>43.0</v>
      </c>
      <c r="MN26" s="83">
        <v>5.0</v>
      </c>
      <c r="MO26" s="86"/>
      <c r="MP26" s="87"/>
      <c r="MQ26" s="87"/>
      <c r="MR26" s="87"/>
      <c r="MS26" s="83"/>
      <c r="MT26" s="83">
        <v>0.4</v>
      </c>
      <c r="MU26" s="83">
        <v>0.1</v>
      </c>
      <c r="MV26" s="83">
        <v>9.0</v>
      </c>
      <c r="MW26" s="83">
        <v>36.0</v>
      </c>
      <c r="MX26" s="83">
        <v>38.0</v>
      </c>
      <c r="MY26" s="88" t="s">
        <v>96</v>
      </c>
      <c r="MZ26" s="83">
        <v>2.0</v>
      </c>
      <c r="NA26" s="87"/>
      <c r="NB26" s="83">
        <v>17.7</v>
      </c>
      <c r="NC26" s="83">
        <v>6.2</v>
      </c>
      <c r="ND26" s="83">
        <v>310.0</v>
      </c>
      <c r="NE26" s="83">
        <v>36.0</v>
      </c>
      <c r="NF26" s="83">
        <v>46.0</v>
      </c>
      <c r="NG26" s="83">
        <v>47.0</v>
      </c>
      <c r="NH26" s="83">
        <v>7.0</v>
      </c>
      <c r="NI26" s="88"/>
      <c r="NJ26" s="83">
        <v>0.0</v>
      </c>
      <c r="NK26" s="83">
        <v>0.0</v>
      </c>
      <c r="NL26" s="83">
        <v>0.0</v>
      </c>
      <c r="NM26" s="83">
        <v>34.0</v>
      </c>
      <c r="NN26" s="83">
        <v>52.0</v>
      </c>
      <c r="NO26" s="83">
        <v>52.0</v>
      </c>
      <c r="NP26" s="83">
        <v>2.0</v>
      </c>
    </row>
    <row r="27" ht="14.25" customHeight="1">
      <c r="A27" s="49">
        <v>0.583333333333334</v>
      </c>
      <c r="B27" s="50"/>
      <c r="C27" s="51">
        <v>50.23</v>
      </c>
      <c r="D27" s="52">
        <v>335.0</v>
      </c>
      <c r="E27" s="53">
        <v>134.0</v>
      </c>
      <c r="F27" s="53">
        <v>27.0</v>
      </c>
      <c r="G27" s="53">
        <v>5.7</v>
      </c>
      <c r="H27" s="54"/>
      <c r="I27" s="53">
        <v>6.0</v>
      </c>
      <c r="J27" s="53">
        <v>40.0</v>
      </c>
      <c r="K27" s="53">
        <v>39.0</v>
      </c>
      <c r="L27" s="53">
        <v>138.0</v>
      </c>
      <c r="M27" s="53">
        <v>76.0</v>
      </c>
      <c r="N27" s="53">
        <v>17.2</v>
      </c>
      <c r="O27" s="54"/>
      <c r="P27" s="53">
        <v>6.0</v>
      </c>
      <c r="Q27" s="53">
        <v>57.0</v>
      </c>
      <c r="R27" s="53">
        <v>53.0</v>
      </c>
      <c r="S27" s="53">
        <v>340.3</v>
      </c>
      <c r="T27" s="53">
        <v>329.3</v>
      </c>
      <c r="U27" s="53">
        <v>190.2</v>
      </c>
      <c r="V27" s="54"/>
      <c r="W27" s="53">
        <v>336.1</v>
      </c>
      <c r="X27" s="55">
        <v>296.0</v>
      </c>
      <c r="Y27" s="53">
        <v>148.5</v>
      </c>
      <c r="Z27" s="54"/>
      <c r="AA27" s="55">
        <v>340.0</v>
      </c>
      <c r="AB27" s="55">
        <v>410.5</v>
      </c>
      <c r="AC27" s="53">
        <v>233.9</v>
      </c>
      <c r="AD27" s="54"/>
      <c r="AE27" s="53">
        <v>339.5</v>
      </c>
      <c r="AF27" s="55">
        <v>375.3</v>
      </c>
      <c r="AG27" s="55">
        <v>211.9</v>
      </c>
      <c r="AH27" s="54"/>
      <c r="AI27" s="55">
        <v>347.5</v>
      </c>
      <c r="AJ27" s="53">
        <v>446.6</v>
      </c>
      <c r="AK27" s="55">
        <v>263.8</v>
      </c>
      <c r="AL27" s="54"/>
      <c r="AM27" s="55">
        <v>338.8</v>
      </c>
      <c r="AN27" s="55">
        <v>455.6</v>
      </c>
      <c r="AO27" s="53">
        <v>250.4</v>
      </c>
      <c r="AP27" s="54"/>
      <c r="AQ27" s="182">
        <f t="shared" ref="AQ27:AS27" si="37">E27</f>
        <v>134</v>
      </c>
      <c r="AR27" s="54">
        <f t="shared" si="37"/>
        <v>27</v>
      </c>
      <c r="AS27" s="56">
        <f t="shared" si="37"/>
        <v>5.7</v>
      </c>
      <c r="AT27" s="54"/>
      <c r="AU27" s="54">
        <f t="shared" ref="AU27:AW27" si="38">L27</f>
        <v>138</v>
      </c>
      <c r="AV27" s="54">
        <f t="shared" si="38"/>
        <v>76</v>
      </c>
      <c r="AW27" s="54">
        <f t="shared" si="38"/>
        <v>17.2</v>
      </c>
      <c r="AX27" s="54"/>
      <c r="AY27" s="182">
        <f t="shared" si="13"/>
        <v>134</v>
      </c>
      <c r="AZ27" s="54"/>
      <c r="BA27" s="54"/>
      <c r="BB27" s="54"/>
      <c r="BC27" s="89"/>
      <c r="BD27" s="54"/>
      <c r="BE27" s="53">
        <v>32.0</v>
      </c>
      <c r="BF27" s="53">
        <v>23.0</v>
      </c>
      <c r="BG27" s="53">
        <v>1.1</v>
      </c>
      <c r="BH27" s="54"/>
      <c r="BI27" s="53">
        <v>22.0</v>
      </c>
      <c r="BJ27" s="53">
        <v>95.0</v>
      </c>
      <c r="BK27" s="53">
        <v>68.0</v>
      </c>
      <c r="BL27" s="89"/>
      <c r="BM27" s="287">
        <v>339.0</v>
      </c>
      <c r="BN27" s="287">
        <v>145.0</v>
      </c>
      <c r="BO27" s="287">
        <v>215.0</v>
      </c>
      <c r="BP27" s="287">
        <v>10.8</v>
      </c>
      <c r="BQ27" s="288"/>
      <c r="BR27" s="287">
        <v>6.0</v>
      </c>
      <c r="BS27" s="287">
        <v>69.0</v>
      </c>
      <c r="BT27" s="287">
        <v>71.0</v>
      </c>
      <c r="BU27" s="288">
        <f t="shared" si="5"/>
        <v>339</v>
      </c>
      <c r="BV27" s="287">
        <v>290.0</v>
      </c>
      <c r="BW27" s="287">
        <v>167.0</v>
      </c>
      <c r="BX27" s="287">
        <v>34.0</v>
      </c>
      <c r="BY27" s="287">
        <v>332.0</v>
      </c>
      <c r="BZ27" s="287">
        <v>311.0</v>
      </c>
      <c r="CA27" s="287">
        <v>170.0</v>
      </c>
      <c r="CB27" s="287">
        <v>31.0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332.0</v>
      </c>
      <c r="CH27" s="287">
        <v>487.0</v>
      </c>
      <c r="CI27" s="287">
        <v>270.0</v>
      </c>
      <c r="CJ27" s="287">
        <v>22.0</v>
      </c>
      <c r="CK27" s="287">
        <v>345.0</v>
      </c>
      <c r="CL27" s="287">
        <v>116.0</v>
      </c>
      <c r="CM27" s="287">
        <v>75.0</v>
      </c>
      <c r="CN27" s="287">
        <v>7.0</v>
      </c>
      <c r="CO27" s="287">
        <v>330.0</v>
      </c>
      <c r="CP27" s="287">
        <v>234.0</v>
      </c>
      <c r="CQ27" s="287">
        <v>116.0</v>
      </c>
      <c r="CR27" s="287">
        <v>8.0</v>
      </c>
      <c r="CS27" s="287">
        <v>332.0</v>
      </c>
      <c r="CT27" s="287">
        <v>227.0</v>
      </c>
      <c r="CU27" s="287">
        <v>145.0</v>
      </c>
      <c r="CV27" s="287">
        <v>58.0</v>
      </c>
      <c r="CW27" s="287">
        <v>335.0</v>
      </c>
      <c r="CX27" s="287">
        <v>229.0</v>
      </c>
      <c r="CY27" s="287">
        <v>108.0</v>
      </c>
      <c r="CZ27" s="287">
        <v>64.0</v>
      </c>
      <c r="DA27" s="287">
        <v>322.0</v>
      </c>
      <c r="DB27" s="287">
        <v>234.0</v>
      </c>
      <c r="DC27" s="287">
        <v>113.0</v>
      </c>
      <c r="DD27" s="287">
        <v>60.0</v>
      </c>
      <c r="DE27" s="288">
        <f t="shared" si="8"/>
        <v>145</v>
      </c>
      <c r="DF27" s="287">
        <v>35.0</v>
      </c>
      <c r="DG27" s="288">
        <f t="shared" ref="DG27:DH27" si="39">BO27</f>
        <v>215</v>
      </c>
      <c r="DH27" s="288">
        <f t="shared" si="39"/>
        <v>10.8</v>
      </c>
      <c r="DI27" s="288"/>
      <c r="DJ27" s="287">
        <v>7.0</v>
      </c>
      <c r="DK27" s="287">
        <v>61.0</v>
      </c>
      <c r="DL27" s="287">
        <v>55.0</v>
      </c>
      <c r="DM27" s="89"/>
      <c r="DN27" s="61">
        <v>336.0</v>
      </c>
      <c r="DO27" s="61">
        <v>139.0</v>
      </c>
      <c r="DP27" s="61">
        <v>35.0</v>
      </c>
      <c r="DQ27" s="61">
        <v>19.21</v>
      </c>
      <c r="DR27" s="61">
        <v>5.76</v>
      </c>
      <c r="DS27" s="61">
        <v>8.0</v>
      </c>
      <c r="DT27" s="61">
        <v>49.0</v>
      </c>
      <c r="DU27" s="61">
        <v>57.2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339.0</v>
      </c>
      <c r="EF27" s="226">
        <v>136.0</v>
      </c>
      <c r="EG27" s="226">
        <v>91.0</v>
      </c>
      <c r="EH27" s="226">
        <v>3.8</v>
      </c>
      <c r="EI27" s="64"/>
      <c r="EJ27" s="226">
        <v>9.0</v>
      </c>
      <c r="EK27" s="226">
        <v>54.0</v>
      </c>
      <c r="EL27" s="226">
        <v>55.0</v>
      </c>
      <c r="EM27" s="226">
        <v>136.0</v>
      </c>
      <c r="EN27" s="226">
        <v>65.0</v>
      </c>
      <c r="EO27" s="226">
        <v>2.9</v>
      </c>
      <c r="EP27" s="64"/>
      <c r="EQ27" s="226">
        <v>9.0</v>
      </c>
      <c r="ER27" s="226">
        <v>55.0</v>
      </c>
      <c r="ES27" s="226">
        <v>56.0</v>
      </c>
      <c r="ET27" s="226">
        <v>0.0</v>
      </c>
      <c r="EU27" s="226">
        <v>0.0</v>
      </c>
      <c r="EV27" s="226">
        <v>0.0</v>
      </c>
      <c r="EW27" s="226">
        <v>0.0</v>
      </c>
      <c r="EX27" s="226">
        <v>337.0</v>
      </c>
      <c r="EY27" s="226">
        <v>275.0</v>
      </c>
      <c r="EZ27" s="226">
        <v>158.2</v>
      </c>
      <c r="FA27" s="226">
        <v>2.9</v>
      </c>
      <c r="FB27" s="226">
        <v>337.0</v>
      </c>
      <c r="FC27" s="226">
        <v>275.0</v>
      </c>
      <c r="FD27" s="226">
        <v>158.4</v>
      </c>
      <c r="FE27" s="226">
        <v>2.5</v>
      </c>
      <c r="FF27" s="226">
        <v>336.0</v>
      </c>
      <c r="FG27" s="226">
        <v>0.0</v>
      </c>
      <c r="FH27" s="226">
        <v>0.0</v>
      </c>
      <c r="FI27" s="226">
        <v>0.0</v>
      </c>
      <c r="FJ27" s="226">
        <v>339.0</v>
      </c>
      <c r="FK27" s="226">
        <v>261.0</v>
      </c>
      <c r="FL27" s="226">
        <v>149.2</v>
      </c>
      <c r="FM27" s="64"/>
      <c r="FN27" s="226">
        <v>339.0</v>
      </c>
      <c r="FO27" s="226">
        <v>256.0</v>
      </c>
      <c r="FP27" s="226">
        <v>149.7</v>
      </c>
      <c r="FQ27" s="64"/>
      <c r="FR27" s="226">
        <v>136.0</v>
      </c>
      <c r="FS27" s="64"/>
      <c r="FT27" s="226">
        <v>15.33</v>
      </c>
      <c r="FU27" s="64"/>
      <c r="FV27" s="226">
        <v>136.0</v>
      </c>
      <c r="FW27" s="64"/>
      <c r="FX27" s="64"/>
      <c r="FY27" s="64"/>
      <c r="FZ27" s="89"/>
      <c r="GA27" s="65">
        <v>338.0</v>
      </c>
      <c r="GB27" s="66">
        <v>405.48</v>
      </c>
      <c r="GC27" s="66">
        <v>249.6</v>
      </c>
      <c r="GD27" s="66">
        <v>15.66</v>
      </c>
      <c r="GE27" s="66">
        <v>338.0</v>
      </c>
      <c r="GF27" s="66">
        <v>432.0</v>
      </c>
      <c r="GG27" s="66">
        <v>248.76</v>
      </c>
      <c r="GH27" s="66">
        <v>19.85</v>
      </c>
      <c r="GI27" s="66">
        <v>338.0</v>
      </c>
      <c r="GJ27" s="66">
        <v>265.82</v>
      </c>
      <c r="GK27" s="66">
        <v>-150.93</v>
      </c>
      <c r="GL27" s="66">
        <v>-15.33</v>
      </c>
      <c r="GM27" s="66">
        <v>338.0</v>
      </c>
      <c r="GN27" s="66">
        <v>243.11</v>
      </c>
      <c r="GO27" s="66">
        <v>-150.85</v>
      </c>
      <c r="GP27" s="66">
        <v>-23.79</v>
      </c>
      <c r="GQ27" s="66">
        <v>338.0</v>
      </c>
      <c r="GR27" s="66">
        <v>158.56</v>
      </c>
      <c r="GS27" s="66">
        <v>-99.34</v>
      </c>
      <c r="GT27" s="66">
        <v>0.0</v>
      </c>
      <c r="GU27" s="66">
        <v>338.0</v>
      </c>
      <c r="GV27" s="66">
        <v>176.73</v>
      </c>
      <c r="GW27" s="66">
        <v>-101.51</v>
      </c>
      <c r="GX27" s="66">
        <v>0.0</v>
      </c>
      <c r="GY27" s="89"/>
      <c r="GZ27" s="146" t="s">
        <v>91</v>
      </c>
      <c r="HA27" s="146" t="s">
        <v>92</v>
      </c>
      <c r="HB27" s="146">
        <v>173.0</v>
      </c>
      <c r="HC27" s="146">
        <v>8.65</v>
      </c>
      <c r="HD27" s="146">
        <v>3.0</v>
      </c>
      <c r="HE27" s="146">
        <v>8.0</v>
      </c>
      <c r="HF27" s="145">
        <v>59.0</v>
      </c>
      <c r="HG27" s="145">
        <v>54.0</v>
      </c>
      <c r="HH27" s="146" t="s">
        <v>91</v>
      </c>
      <c r="HI27" s="146" t="s">
        <v>92</v>
      </c>
      <c r="HJ27" s="146">
        <v>120.0</v>
      </c>
      <c r="HK27" s="146">
        <v>6.0</v>
      </c>
      <c r="HL27" s="146">
        <v>2.4</v>
      </c>
      <c r="HM27" s="146">
        <v>5.0</v>
      </c>
      <c r="HN27" s="145">
        <v>58.0</v>
      </c>
      <c r="HO27" s="145">
        <v>57.0</v>
      </c>
      <c r="HP27" s="146" t="s">
        <v>91</v>
      </c>
      <c r="HQ27" s="146" t="s">
        <v>92</v>
      </c>
      <c r="HR27" s="144"/>
      <c r="HS27" s="146">
        <v>0.0</v>
      </c>
      <c r="HT27" s="146">
        <v>0.0</v>
      </c>
      <c r="HU27" s="146">
        <v>7.0</v>
      </c>
      <c r="HV27" s="145">
        <v>55.0</v>
      </c>
      <c r="HW27" s="145">
        <v>55.0</v>
      </c>
      <c r="HX27" s="89"/>
      <c r="HY27" s="147">
        <v>134.0</v>
      </c>
      <c r="HZ27" s="147">
        <v>33.0</v>
      </c>
      <c r="IA27" s="147">
        <v>114.0</v>
      </c>
      <c r="IB27" s="147">
        <v>5.7</v>
      </c>
      <c r="IC27" s="148"/>
      <c r="ID27" s="147">
        <v>2.0</v>
      </c>
      <c r="IE27" s="147">
        <v>62.0</v>
      </c>
      <c r="IF27" s="147">
        <v>44.0</v>
      </c>
      <c r="IG27" s="89"/>
      <c r="IH27" s="75">
        <v>140.0</v>
      </c>
      <c r="II27" s="75">
        <v>34.2</v>
      </c>
      <c r="IJ27" s="75">
        <v>27.0</v>
      </c>
      <c r="IK27" s="75">
        <v>1.4</v>
      </c>
      <c r="IL27" s="75">
        <v>1.5</v>
      </c>
      <c r="IM27" s="75">
        <v>6.0</v>
      </c>
      <c r="IN27" s="75">
        <v>47.0</v>
      </c>
      <c r="IO27" s="75">
        <v>49.0</v>
      </c>
      <c r="IP27" s="75">
        <v>140.0</v>
      </c>
      <c r="IQ27" s="75">
        <v>34.7</v>
      </c>
      <c r="IR27" s="75">
        <v>84.0</v>
      </c>
      <c r="IS27" s="75">
        <v>4.7</v>
      </c>
      <c r="IT27" s="75">
        <v>4.9</v>
      </c>
      <c r="IU27" s="75">
        <v>12.0</v>
      </c>
      <c r="IV27" s="75">
        <v>50.0</v>
      </c>
      <c r="IW27" s="75">
        <v>48.0</v>
      </c>
      <c r="IX27" s="89"/>
      <c r="IY27" s="76">
        <v>138.74</v>
      </c>
      <c r="IZ27" s="76">
        <v>34.52</v>
      </c>
      <c r="JA27" s="76">
        <v>351.0</v>
      </c>
      <c r="JB27" s="76">
        <v>17.55</v>
      </c>
      <c r="JC27" s="76">
        <v>6.89</v>
      </c>
      <c r="JD27" s="149">
        <v>3.0</v>
      </c>
      <c r="JE27" s="76">
        <v>69.78</v>
      </c>
      <c r="JF27" s="76">
        <v>52.29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136.0</v>
      </c>
      <c r="JQ27" s="78">
        <v>32.1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51.0</v>
      </c>
      <c r="JW27" s="78">
        <v>49.0</v>
      </c>
      <c r="JX27" s="78">
        <v>136.0</v>
      </c>
      <c r="JY27" s="78">
        <v>33.8</v>
      </c>
      <c r="JZ27" s="78">
        <v>130.0</v>
      </c>
      <c r="KA27" s="78">
        <v>6.9</v>
      </c>
      <c r="KB27" s="78">
        <v>2.7</v>
      </c>
      <c r="KC27" s="78">
        <v>2.0</v>
      </c>
      <c r="KD27" s="78">
        <v>57.0</v>
      </c>
      <c r="KE27" s="78">
        <v>56.0</v>
      </c>
      <c r="KF27" s="89"/>
      <c r="KG27" s="79">
        <v>137.0</v>
      </c>
      <c r="KH27" s="238">
        <v>33.0</v>
      </c>
      <c r="KI27" s="238">
        <v>68.0</v>
      </c>
      <c r="KJ27" s="238">
        <v>3.5</v>
      </c>
      <c r="KK27" s="79"/>
      <c r="KL27" s="79">
        <v>1.0</v>
      </c>
      <c r="KM27" s="79">
        <v>46.0</v>
      </c>
      <c r="KN27" s="79">
        <v>46.0</v>
      </c>
      <c r="KO27" s="79">
        <v>137.0</v>
      </c>
      <c r="KP27" s="235">
        <v>33.0</v>
      </c>
      <c r="KQ27" s="235">
        <v>3.0</v>
      </c>
      <c r="KR27" s="235">
        <v>0.2</v>
      </c>
      <c r="KS27" s="79"/>
      <c r="KT27" s="79">
        <v>1.0</v>
      </c>
      <c r="KU27" s="79">
        <v>46.0</v>
      </c>
      <c r="KV27" s="79">
        <v>44.0</v>
      </c>
      <c r="KW27" s="89"/>
      <c r="KX27" s="81">
        <v>133.0</v>
      </c>
      <c r="KY27" s="81">
        <v>32.0</v>
      </c>
      <c r="KZ27" s="81">
        <v>89.0</v>
      </c>
      <c r="LA27" s="81">
        <v>4.4</v>
      </c>
      <c r="LB27" s="81">
        <v>0.0</v>
      </c>
      <c r="LC27" s="81">
        <v>3.0</v>
      </c>
      <c r="LD27" s="81">
        <v>52.0</v>
      </c>
      <c r="LE27" s="81">
        <v>52.0</v>
      </c>
      <c r="LF27" s="81">
        <v>133.0</v>
      </c>
      <c r="LG27" s="81">
        <v>32.0</v>
      </c>
      <c r="LH27" s="81">
        <v>298.0</v>
      </c>
      <c r="LI27" s="81">
        <v>14.6</v>
      </c>
      <c r="LJ27" s="81">
        <v>0.0</v>
      </c>
      <c r="LK27" s="81">
        <v>5.0</v>
      </c>
      <c r="LL27" s="81">
        <v>51.0</v>
      </c>
      <c r="LM27" s="81">
        <v>53.0</v>
      </c>
      <c r="LN27" s="89"/>
      <c r="LO27" s="121">
        <v>335.0</v>
      </c>
      <c r="LP27" s="120">
        <f t="shared" ref="LP27:LP28" si="43">SUM(LX27,ME27,ML27)</f>
        <v>186</v>
      </c>
      <c r="LQ27" s="120">
        <f t="shared" ref="LQ27:LQ28" si="44">SUM(LU27,MB27,MI27)</f>
        <v>20</v>
      </c>
      <c r="LR27" s="120">
        <v>69.0</v>
      </c>
      <c r="LS27" s="205">
        <v>323.0</v>
      </c>
      <c r="LT27" s="120">
        <v>59.0</v>
      </c>
      <c r="LU27" s="120">
        <v>8.0</v>
      </c>
      <c r="LV27" s="120">
        <v>140.0</v>
      </c>
      <c r="LW27" s="120">
        <v>107.0</v>
      </c>
      <c r="LX27" s="120">
        <v>61.0</v>
      </c>
      <c r="LY27" s="120">
        <v>55.0</v>
      </c>
      <c r="LZ27" s="120">
        <v>12.0</v>
      </c>
      <c r="MA27" s="120">
        <v>92.0</v>
      </c>
      <c r="MB27" s="120">
        <v>12.0</v>
      </c>
      <c r="MC27" s="120">
        <v>146.0</v>
      </c>
      <c r="MD27" s="120">
        <v>165.0</v>
      </c>
      <c r="ME27" s="120">
        <v>77.0</v>
      </c>
      <c r="MF27" s="120">
        <v>63.0</v>
      </c>
      <c r="MG27" s="120">
        <v>14.0</v>
      </c>
      <c r="MH27" s="120">
        <v>0.0</v>
      </c>
      <c r="MI27" s="120">
        <v>0.0</v>
      </c>
      <c r="MJ27" s="120">
        <v>120.0</v>
      </c>
      <c r="MK27" s="120">
        <v>0.0</v>
      </c>
      <c r="ML27" s="120">
        <v>48.0</v>
      </c>
      <c r="MM27" s="120">
        <v>44.0</v>
      </c>
      <c r="MN27" s="120">
        <v>5.0</v>
      </c>
      <c r="MO27" s="86"/>
      <c r="MP27" s="87"/>
      <c r="MQ27" s="87"/>
      <c r="MR27" s="87"/>
      <c r="MS27" s="83"/>
      <c r="MT27" s="83">
        <v>0.4</v>
      </c>
      <c r="MU27" s="83">
        <v>0.1</v>
      </c>
      <c r="MV27" s="83">
        <v>9.0</v>
      </c>
      <c r="MW27" s="83">
        <v>36.0</v>
      </c>
      <c r="MX27" s="83">
        <v>40.0</v>
      </c>
      <c r="MY27" s="88" t="s">
        <v>96</v>
      </c>
      <c r="MZ27" s="83">
        <v>2.0</v>
      </c>
      <c r="NA27" s="88"/>
      <c r="NB27" s="83">
        <v>23.0</v>
      </c>
      <c r="NC27" s="83">
        <v>8.2</v>
      </c>
      <c r="ND27" s="83">
        <v>410.0</v>
      </c>
      <c r="NE27" s="83">
        <v>36.0</v>
      </c>
      <c r="NF27" s="83">
        <v>50.0</v>
      </c>
      <c r="NG27" s="83">
        <v>50.0</v>
      </c>
      <c r="NH27" s="83">
        <v>7.0</v>
      </c>
      <c r="NI27" s="88"/>
      <c r="NJ27" s="83">
        <v>0.0</v>
      </c>
      <c r="NK27" s="83">
        <v>0.0</v>
      </c>
      <c r="NL27" s="83">
        <v>0.0</v>
      </c>
      <c r="NM27" s="83">
        <v>34.0</v>
      </c>
      <c r="NN27" s="83">
        <v>52.0</v>
      </c>
      <c r="NO27" s="83">
        <v>52.0</v>
      </c>
      <c r="NP27" s="83">
        <v>2.0</v>
      </c>
    </row>
    <row r="28" ht="14.25" customHeight="1">
      <c r="A28" s="49">
        <v>0.625</v>
      </c>
      <c r="B28" s="50"/>
      <c r="C28" s="51">
        <v>50.31</v>
      </c>
      <c r="D28" s="52">
        <v>330.0</v>
      </c>
      <c r="E28" s="53">
        <v>131.0</v>
      </c>
      <c r="F28" s="53">
        <v>63.0</v>
      </c>
      <c r="G28" s="53">
        <v>13.0</v>
      </c>
      <c r="H28" s="54"/>
      <c r="I28" s="53">
        <v>6.0</v>
      </c>
      <c r="J28" s="53">
        <v>56.0</v>
      </c>
      <c r="K28" s="53">
        <v>55.0</v>
      </c>
      <c r="L28" s="53">
        <v>136.0</v>
      </c>
      <c r="M28" s="53">
        <v>42.0</v>
      </c>
      <c r="N28" s="53">
        <v>6.4</v>
      </c>
      <c r="O28" s="54"/>
      <c r="P28" s="53">
        <v>6.0</v>
      </c>
      <c r="Q28" s="53">
        <v>58.0</v>
      </c>
      <c r="R28" s="53">
        <v>56.0</v>
      </c>
      <c r="S28" s="53">
        <v>333.5</v>
      </c>
      <c r="T28" s="53">
        <v>351.0</v>
      </c>
      <c r="U28" s="53">
        <v>198.2</v>
      </c>
      <c r="V28" s="54"/>
      <c r="W28" s="53">
        <v>329.7</v>
      </c>
      <c r="X28" s="55">
        <v>303.2</v>
      </c>
      <c r="Y28" s="53">
        <v>153.7</v>
      </c>
      <c r="Z28" s="54"/>
      <c r="AA28" s="55">
        <v>333.7</v>
      </c>
      <c r="AB28" s="55">
        <v>413.4</v>
      </c>
      <c r="AC28" s="53">
        <v>225.1</v>
      </c>
      <c r="AD28" s="54"/>
      <c r="AE28" s="53">
        <v>333.7</v>
      </c>
      <c r="AF28" s="55">
        <v>379.4</v>
      </c>
      <c r="AG28" s="55">
        <v>204.0</v>
      </c>
      <c r="AH28" s="54"/>
      <c r="AI28" s="55">
        <v>340.9</v>
      </c>
      <c r="AJ28" s="53">
        <v>450.8</v>
      </c>
      <c r="AK28" s="55">
        <v>260.5</v>
      </c>
      <c r="AL28" s="54"/>
      <c r="AM28" s="55">
        <v>332.1</v>
      </c>
      <c r="AN28" s="55">
        <v>463.4</v>
      </c>
      <c r="AO28" s="53">
        <v>246.5</v>
      </c>
      <c r="AP28" s="54"/>
      <c r="AQ28" s="182">
        <f t="shared" ref="AQ28:AS28" si="40">E28</f>
        <v>131</v>
      </c>
      <c r="AR28" s="54">
        <f t="shared" si="40"/>
        <v>63</v>
      </c>
      <c r="AS28" s="56">
        <f t="shared" si="40"/>
        <v>13</v>
      </c>
      <c r="AT28" s="54"/>
      <c r="AU28" s="54">
        <f t="shared" ref="AU28:AW28" si="41">L28</f>
        <v>136</v>
      </c>
      <c r="AV28" s="54">
        <f t="shared" si="41"/>
        <v>42</v>
      </c>
      <c r="AW28" s="54">
        <f t="shared" si="41"/>
        <v>6.4</v>
      </c>
      <c r="AX28" s="54"/>
      <c r="AY28" s="182">
        <f t="shared" si="13"/>
        <v>131</v>
      </c>
      <c r="AZ28" s="54"/>
      <c r="BA28" s="54"/>
      <c r="BB28" s="54"/>
      <c r="BC28" s="89"/>
      <c r="BD28" s="54"/>
      <c r="BE28" s="53">
        <v>32.0</v>
      </c>
      <c r="BF28" s="53">
        <v>16.0</v>
      </c>
      <c r="BG28" s="53">
        <v>0.8</v>
      </c>
      <c r="BH28" s="54"/>
      <c r="BI28" s="53">
        <v>22.0</v>
      </c>
      <c r="BJ28" s="53">
        <v>95.0</v>
      </c>
      <c r="BK28" s="53">
        <v>68.0</v>
      </c>
      <c r="BL28" s="89"/>
      <c r="BM28" s="287">
        <v>337.0</v>
      </c>
      <c r="BN28" s="287">
        <v>143.0</v>
      </c>
      <c r="BO28" s="287">
        <v>217.0</v>
      </c>
      <c r="BP28" s="287">
        <v>10.9</v>
      </c>
      <c r="BQ28" s="288"/>
      <c r="BR28" s="287">
        <v>6.0</v>
      </c>
      <c r="BS28" s="287">
        <v>69.0</v>
      </c>
      <c r="BT28" s="287">
        <v>72.0</v>
      </c>
      <c r="BU28" s="288">
        <f t="shared" si="5"/>
        <v>337</v>
      </c>
      <c r="BV28" s="287">
        <v>286.0</v>
      </c>
      <c r="BW28" s="287">
        <v>166.0</v>
      </c>
      <c r="BX28" s="287">
        <v>16.0</v>
      </c>
      <c r="BY28" s="287">
        <v>330.0</v>
      </c>
      <c r="BZ28" s="287">
        <v>208.0</v>
      </c>
      <c r="CA28" s="287">
        <v>170.0</v>
      </c>
      <c r="CB28" s="287">
        <v>13.0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330.0</v>
      </c>
      <c r="CH28" s="287">
        <v>458.0</v>
      </c>
      <c r="CI28" s="287">
        <v>267.0</v>
      </c>
      <c r="CJ28" s="287">
        <v>14.0</v>
      </c>
      <c r="CK28" s="287">
        <v>347.0</v>
      </c>
      <c r="CL28" s="287">
        <v>215.0</v>
      </c>
      <c r="CM28" s="287">
        <v>125.0</v>
      </c>
      <c r="CN28" s="287">
        <v>8.0</v>
      </c>
      <c r="CO28" s="287">
        <v>328.0</v>
      </c>
      <c r="CP28" s="287">
        <v>240.0</v>
      </c>
      <c r="CQ28" s="287">
        <v>118.0</v>
      </c>
      <c r="CR28" s="287">
        <v>6.0</v>
      </c>
      <c r="CS28" s="287">
        <v>331.0</v>
      </c>
      <c r="CT28" s="287">
        <v>230.0</v>
      </c>
      <c r="CU28" s="287">
        <v>143.0</v>
      </c>
      <c r="CV28" s="287">
        <v>60.0</v>
      </c>
      <c r="CW28" s="287">
        <v>332.0</v>
      </c>
      <c r="CX28" s="287">
        <v>204.0</v>
      </c>
      <c r="CY28" s="287">
        <v>103.0</v>
      </c>
      <c r="CZ28" s="287">
        <v>53.0</v>
      </c>
      <c r="DA28" s="287">
        <v>320.0</v>
      </c>
      <c r="DB28" s="287">
        <v>206.0</v>
      </c>
      <c r="DC28" s="287">
        <v>102.0</v>
      </c>
      <c r="DD28" s="287">
        <v>44.0</v>
      </c>
      <c r="DE28" s="288">
        <f t="shared" si="8"/>
        <v>143</v>
      </c>
      <c r="DF28" s="287">
        <v>35.0</v>
      </c>
      <c r="DG28" s="288">
        <f t="shared" ref="DG28:DH28" si="42">BO28</f>
        <v>217</v>
      </c>
      <c r="DH28" s="288">
        <f t="shared" si="42"/>
        <v>10.9</v>
      </c>
      <c r="DI28" s="288"/>
      <c r="DJ28" s="287">
        <v>7.0</v>
      </c>
      <c r="DK28" s="287">
        <v>60.0</v>
      </c>
      <c r="DL28" s="287">
        <v>56.0</v>
      </c>
      <c r="DM28" s="89"/>
      <c r="DN28" s="61">
        <v>336.0</v>
      </c>
      <c r="DO28" s="61">
        <v>138.0</v>
      </c>
      <c r="DP28" s="61">
        <v>34.54</v>
      </c>
      <c r="DQ28" s="61">
        <v>19.1</v>
      </c>
      <c r="DR28" s="61">
        <v>5.53</v>
      </c>
      <c r="DS28" s="61">
        <v>8.0</v>
      </c>
      <c r="DT28" s="61">
        <v>50.0</v>
      </c>
      <c r="DU28" s="61">
        <v>58.1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334.0</v>
      </c>
      <c r="EF28" s="226">
        <v>134.0</v>
      </c>
      <c r="EG28" s="226">
        <v>92.0</v>
      </c>
      <c r="EH28" s="226">
        <v>3.9</v>
      </c>
      <c r="EI28" s="64"/>
      <c r="EJ28" s="226">
        <v>9.0</v>
      </c>
      <c r="EK28" s="226">
        <v>55.0</v>
      </c>
      <c r="EL28" s="226">
        <v>56.0</v>
      </c>
      <c r="EM28" s="226">
        <v>134.0</v>
      </c>
      <c r="EN28" s="226">
        <v>65.0</v>
      </c>
      <c r="EO28" s="226">
        <v>2.9</v>
      </c>
      <c r="EP28" s="64"/>
      <c r="EQ28" s="226">
        <v>9.0</v>
      </c>
      <c r="ER28" s="226">
        <v>57.0</v>
      </c>
      <c r="ES28" s="226">
        <v>57.0</v>
      </c>
      <c r="ET28" s="226">
        <v>0.0</v>
      </c>
      <c r="EU28" s="226">
        <v>0.0</v>
      </c>
      <c r="EV28" s="226">
        <v>0.0</v>
      </c>
      <c r="EW28" s="226">
        <v>0.0</v>
      </c>
      <c r="EX28" s="226">
        <v>332.0</v>
      </c>
      <c r="EY28" s="226">
        <v>279.0</v>
      </c>
      <c r="EZ28" s="226">
        <v>158.5</v>
      </c>
      <c r="FA28" s="226">
        <v>2.9</v>
      </c>
      <c r="FB28" s="226">
        <v>332.0</v>
      </c>
      <c r="FC28" s="226">
        <v>279.0</v>
      </c>
      <c r="FD28" s="226">
        <v>158.3</v>
      </c>
      <c r="FE28" s="226">
        <v>1.4</v>
      </c>
      <c r="FF28" s="226">
        <v>331.0</v>
      </c>
      <c r="FG28" s="226">
        <v>0.0</v>
      </c>
      <c r="FH28" s="226">
        <v>0.0</v>
      </c>
      <c r="FI28" s="226">
        <v>0.0</v>
      </c>
      <c r="FJ28" s="226">
        <v>334.0</v>
      </c>
      <c r="FK28" s="226">
        <v>266.0</v>
      </c>
      <c r="FL28" s="226">
        <v>149.4</v>
      </c>
      <c r="FM28" s="64"/>
      <c r="FN28" s="226">
        <v>334.0</v>
      </c>
      <c r="FO28" s="226">
        <v>261.0</v>
      </c>
      <c r="FP28" s="226">
        <v>149.7</v>
      </c>
      <c r="FQ28" s="64"/>
      <c r="FR28" s="226">
        <v>134.0</v>
      </c>
      <c r="FS28" s="64"/>
      <c r="FT28" s="226">
        <v>16.84</v>
      </c>
      <c r="FU28" s="64"/>
      <c r="FV28" s="226">
        <v>134.0</v>
      </c>
      <c r="FW28" s="64"/>
      <c r="FX28" s="64"/>
      <c r="FY28" s="64"/>
      <c r="FZ28" s="89"/>
      <c r="GA28" s="65">
        <v>336.0</v>
      </c>
      <c r="GB28" s="66">
        <v>431.71</v>
      </c>
      <c r="GC28" s="66">
        <v>267.35</v>
      </c>
      <c r="GD28" s="66">
        <v>16.17</v>
      </c>
      <c r="GE28" s="66">
        <v>336.0</v>
      </c>
      <c r="GF28" s="66">
        <v>461.45</v>
      </c>
      <c r="GG28" s="66">
        <v>267.44</v>
      </c>
      <c r="GH28" s="66">
        <v>22.11</v>
      </c>
      <c r="GI28" s="66">
        <v>336.0</v>
      </c>
      <c r="GJ28" s="66">
        <v>265.53</v>
      </c>
      <c r="GK28" s="94">
        <v>-149.09</v>
      </c>
      <c r="GL28" s="66">
        <v>-24.88</v>
      </c>
      <c r="GM28" s="66">
        <v>336.0</v>
      </c>
      <c r="GN28" s="66">
        <v>243.7</v>
      </c>
      <c r="GO28" s="66">
        <v>-149.09</v>
      </c>
      <c r="GP28" s="66">
        <v>-33.59</v>
      </c>
      <c r="GQ28" s="66">
        <v>336.0</v>
      </c>
      <c r="GR28" s="66">
        <v>186.11</v>
      </c>
      <c r="GS28" s="66">
        <v>-116.67</v>
      </c>
      <c r="GT28" s="66">
        <v>10.72</v>
      </c>
      <c r="GU28" s="66">
        <v>336.0</v>
      </c>
      <c r="GV28" s="66">
        <v>202.23</v>
      </c>
      <c r="GW28" s="66">
        <v>-115.84</v>
      </c>
      <c r="GX28" s="66">
        <v>8.88</v>
      </c>
      <c r="GY28" s="89"/>
      <c r="GZ28" s="146" t="s">
        <v>91</v>
      </c>
      <c r="HA28" s="146" t="s">
        <v>92</v>
      </c>
      <c r="HB28" s="146">
        <v>69.0</v>
      </c>
      <c r="HC28" s="146">
        <v>3.45</v>
      </c>
      <c r="HD28" s="146">
        <v>1.38</v>
      </c>
      <c r="HE28" s="146">
        <v>8.0</v>
      </c>
      <c r="HF28" s="145">
        <v>60.0</v>
      </c>
      <c r="HG28" s="145">
        <v>56.0</v>
      </c>
      <c r="HH28" s="146" t="s">
        <v>91</v>
      </c>
      <c r="HI28" s="146" t="s">
        <v>92</v>
      </c>
      <c r="HJ28" s="146">
        <v>161.0</v>
      </c>
      <c r="HK28" s="146">
        <v>8.05</v>
      </c>
      <c r="HL28" s="146">
        <v>3.22</v>
      </c>
      <c r="HM28" s="146">
        <v>5.0</v>
      </c>
      <c r="HN28" s="145">
        <v>60.0</v>
      </c>
      <c r="HO28" s="145">
        <v>58.0</v>
      </c>
      <c r="HP28" s="146" t="s">
        <v>91</v>
      </c>
      <c r="HQ28" s="146" t="s">
        <v>92</v>
      </c>
      <c r="HR28" s="146">
        <v>107.0</v>
      </c>
      <c r="HS28" s="146">
        <v>5.35</v>
      </c>
      <c r="HT28" s="146">
        <v>2.675</v>
      </c>
      <c r="HU28" s="146">
        <v>7.0</v>
      </c>
      <c r="HV28" s="145">
        <v>58.0</v>
      </c>
      <c r="HW28" s="145">
        <v>58.0</v>
      </c>
      <c r="HX28" s="89"/>
      <c r="HY28" s="147">
        <v>133.0</v>
      </c>
      <c r="HZ28" s="147">
        <v>33.0</v>
      </c>
      <c r="IA28" s="147">
        <v>134.0</v>
      </c>
      <c r="IB28" s="147">
        <v>6.7</v>
      </c>
      <c r="IC28" s="148"/>
      <c r="ID28" s="147">
        <v>2.0</v>
      </c>
      <c r="IE28" s="147">
        <v>66.0</v>
      </c>
      <c r="IF28" s="147">
        <v>46.0</v>
      </c>
      <c r="IG28" s="89"/>
      <c r="IH28" s="75">
        <v>140.0</v>
      </c>
      <c r="II28" s="75">
        <v>34.1</v>
      </c>
      <c r="IJ28" s="75">
        <v>28.0</v>
      </c>
      <c r="IK28" s="75">
        <v>1.4</v>
      </c>
      <c r="IL28" s="75">
        <v>1.5</v>
      </c>
      <c r="IM28" s="75">
        <v>6.0</v>
      </c>
      <c r="IN28" s="75">
        <v>47.0</v>
      </c>
      <c r="IO28" s="75">
        <v>49.0</v>
      </c>
      <c r="IP28" s="75">
        <v>140.0</v>
      </c>
      <c r="IQ28" s="75">
        <v>34.1</v>
      </c>
      <c r="IR28" s="75">
        <v>68.0</v>
      </c>
      <c r="IS28" s="75">
        <v>3.8</v>
      </c>
      <c r="IT28" s="75">
        <v>4.1</v>
      </c>
      <c r="IU28" s="75">
        <v>12.0</v>
      </c>
      <c r="IV28" s="75">
        <v>50.0</v>
      </c>
      <c r="IW28" s="75">
        <v>48.0</v>
      </c>
      <c r="IX28" s="89"/>
      <c r="IY28" s="76">
        <v>138.32</v>
      </c>
      <c r="IZ28" s="76">
        <v>34.45</v>
      </c>
      <c r="JA28" s="76">
        <v>345.6</v>
      </c>
      <c r="JB28" s="76">
        <v>17.28</v>
      </c>
      <c r="JC28" s="76">
        <v>6.62</v>
      </c>
      <c r="JD28" s="149">
        <v>3.0</v>
      </c>
      <c r="JE28" s="76">
        <v>68.39</v>
      </c>
      <c r="JF28" s="76">
        <v>50.47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134.0</v>
      </c>
      <c r="JQ28" s="78">
        <v>31.9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52.0</v>
      </c>
      <c r="JW28" s="78">
        <v>50.0</v>
      </c>
      <c r="JX28" s="78">
        <v>134.0</v>
      </c>
      <c r="JY28" s="78">
        <v>33.6</v>
      </c>
      <c r="JZ28" s="78">
        <v>122.0</v>
      </c>
      <c r="KA28" s="78">
        <v>6.6</v>
      </c>
      <c r="KB28" s="78">
        <v>2.3</v>
      </c>
      <c r="KC28" s="78">
        <v>2.0</v>
      </c>
      <c r="KD28" s="78">
        <v>59.0</v>
      </c>
      <c r="KE28" s="78">
        <v>57.0</v>
      </c>
      <c r="KF28" s="89"/>
      <c r="KG28" s="79">
        <v>135.0</v>
      </c>
      <c r="KH28" s="238">
        <v>33.0</v>
      </c>
      <c r="KI28" s="238">
        <v>70.0</v>
      </c>
      <c r="KJ28" s="238">
        <v>3.5</v>
      </c>
      <c r="KK28" s="79"/>
      <c r="KL28" s="79">
        <v>1.0</v>
      </c>
      <c r="KM28" s="79">
        <v>46.0</v>
      </c>
      <c r="KN28" s="79">
        <v>46.0</v>
      </c>
      <c r="KO28" s="79">
        <v>135.0</v>
      </c>
      <c r="KP28" s="235">
        <v>33.0</v>
      </c>
      <c r="KQ28" s="235">
        <v>2.0</v>
      </c>
      <c r="KR28" s="235">
        <v>0.1</v>
      </c>
      <c r="KS28" s="79"/>
      <c r="KT28" s="79">
        <v>1.0</v>
      </c>
      <c r="KU28" s="79">
        <v>46.0</v>
      </c>
      <c r="KV28" s="79">
        <v>44.0</v>
      </c>
      <c r="KW28" s="89"/>
      <c r="KX28" s="81">
        <v>133.0</v>
      </c>
      <c r="KY28" s="81">
        <v>33.0</v>
      </c>
      <c r="KZ28" s="81">
        <v>300.0</v>
      </c>
      <c r="LA28" s="81">
        <v>14.7</v>
      </c>
      <c r="LB28" s="81">
        <v>0.0</v>
      </c>
      <c r="LC28" s="81">
        <v>3.0</v>
      </c>
      <c r="LD28" s="81">
        <v>56.0</v>
      </c>
      <c r="LE28" s="81">
        <v>56.0</v>
      </c>
      <c r="LF28" s="81">
        <v>133.0</v>
      </c>
      <c r="LG28" s="81">
        <v>33.0</v>
      </c>
      <c r="LH28" s="81">
        <v>149.0</v>
      </c>
      <c r="LI28" s="81">
        <v>7.3</v>
      </c>
      <c r="LJ28" s="81">
        <v>0.0</v>
      </c>
      <c r="LK28" s="81">
        <v>5.0</v>
      </c>
      <c r="LL28" s="81">
        <v>58.0</v>
      </c>
      <c r="LM28" s="81">
        <v>58.0</v>
      </c>
      <c r="LN28" s="89"/>
      <c r="LO28" s="121">
        <v>334.0</v>
      </c>
      <c r="LP28" s="83">
        <f t="shared" si="43"/>
        <v>188</v>
      </c>
      <c r="LQ28" s="83">
        <f t="shared" si="44"/>
        <v>12.7</v>
      </c>
      <c r="LR28" s="83">
        <v>68.0</v>
      </c>
      <c r="LS28" s="205">
        <v>322.0</v>
      </c>
      <c r="LT28" s="83">
        <v>48.0</v>
      </c>
      <c r="LU28" s="83">
        <v>4.0</v>
      </c>
      <c r="LV28" s="83">
        <v>140.0</v>
      </c>
      <c r="LW28" s="83">
        <v>86.0</v>
      </c>
      <c r="LX28" s="83">
        <v>60.0</v>
      </c>
      <c r="LY28" s="83">
        <v>55.0</v>
      </c>
      <c r="LZ28" s="83">
        <v>12.0</v>
      </c>
      <c r="MA28" s="83">
        <v>102.0</v>
      </c>
      <c r="MB28" s="83">
        <v>8.7</v>
      </c>
      <c r="MC28" s="83">
        <v>144.0</v>
      </c>
      <c r="MD28" s="83">
        <v>188.0</v>
      </c>
      <c r="ME28" s="83">
        <v>78.0</v>
      </c>
      <c r="MF28" s="83">
        <v>64.0</v>
      </c>
      <c r="MG28" s="83">
        <v>14.0</v>
      </c>
      <c r="MH28" s="83">
        <v>0.0</v>
      </c>
      <c r="MI28" s="83">
        <v>0.0</v>
      </c>
      <c r="MJ28" s="83">
        <v>120.0</v>
      </c>
      <c r="MK28" s="83">
        <v>0.0</v>
      </c>
      <c r="ML28" s="83">
        <v>50.0</v>
      </c>
      <c r="MM28" s="83">
        <v>48.0</v>
      </c>
      <c r="MN28" s="83">
        <v>5.0</v>
      </c>
      <c r="MO28" s="86"/>
      <c r="MP28" s="87"/>
      <c r="MQ28" s="87"/>
      <c r="MR28" s="87"/>
      <c r="MS28" s="83"/>
      <c r="MT28" s="83">
        <v>4.7</v>
      </c>
      <c r="MU28" s="83">
        <v>1.0</v>
      </c>
      <c r="MV28" s="83">
        <v>81.0</v>
      </c>
      <c r="MW28" s="83">
        <v>36.0</v>
      </c>
      <c r="MX28" s="83">
        <v>42.0</v>
      </c>
      <c r="MY28" s="88" t="s">
        <v>96</v>
      </c>
      <c r="MZ28" s="83">
        <v>2.0</v>
      </c>
      <c r="NA28" s="88"/>
      <c r="NB28" s="83">
        <v>11.2</v>
      </c>
      <c r="NC28" s="83">
        <v>4.1</v>
      </c>
      <c r="ND28" s="83">
        <v>195.0</v>
      </c>
      <c r="NE28" s="83">
        <v>36.0</v>
      </c>
      <c r="NF28" s="83">
        <v>52.0</v>
      </c>
      <c r="NG28" s="83">
        <v>52.0</v>
      </c>
      <c r="NH28" s="83">
        <v>7.0</v>
      </c>
      <c r="NI28" s="88"/>
      <c r="NJ28" s="83">
        <v>0.0</v>
      </c>
      <c r="NK28" s="83">
        <v>0.0</v>
      </c>
      <c r="NL28" s="83">
        <v>0.0</v>
      </c>
      <c r="NM28" s="83">
        <v>35.0</v>
      </c>
      <c r="NN28" s="83">
        <v>52.0</v>
      </c>
      <c r="NO28" s="83">
        <v>53.0</v>
      </c>
      <c r="NP28" s="83">
        <v>2.0</v>
      </c>
    </row>
    <row r="29" ht="14.25" customHeight="1">
      <c r="A29" s="49">
        <v>0.666666666666667</v>
      </c>
      <c r="B29" s="50"/>
      <c r="C29" s="51">
        <v>50.01</v>
      </c>
      <c r="D29" s="52">
        <v>330.0</v>
      </c>
      <c r="E29" s="53">
        <v>132.0</v>
      </c>
      <c r="F29" s="53">
        <v>63.0</v>
      </c>
      <c r="G29" s="53">
        <v>13.2</v>
      </c>
      <c r="H29" s="54"/>
      <c r="I29" s="53">
        <v>6.0</v>
      </c>
      <c r="J29" s="53">
        <v>56.0</v>
      </c>
      <c r="K29" s="53">
        <v>55.0</v>
      </c>
      <c r="L29" s="53">
        <v>136.0</v>
      </c>
      <c r="M29" s="53">
        <v>72.0</v>
      </c>
      <c r="N29" s="53">
        <v>17.2</v>
      </c>
      <c r="O29" s="54"/>
      <c r="P29" s="53">
        <v>6.0</v>
      </c>
      <c r="Q29" s="53">
        <v>58.0</v>
      </c>
      <c r="R29" s="53">
        <v>56.0</v>
      </c>
      <c r="S29" s="53">
        <v>335.2</v>
      </c>
      <c r="T29" s="53">
        <v>360.2</v>
      </c>
      <c r="U29" s="53">
        <v>206.7</v>
      </c>
      <c r="V29" s="54"/>
      <c r="W29" s="53">
        <v>331.6</v>
      </c>
      <c r="X29" s="55">
        <v>265.3</v>
      </c>
      <c r="Y29" s="53">
        <v>157.4</v>
      </c>
      <c r="Z29" s="54"/>
      <c r="AA29" s="55">
        <v>336.4</v>
      </c>
      <c r="AB29" s="55">
        <v>338.3</v>
      </c>
      <c r="AC29" s="53">
        <v>219.1</v>
      </c>
      <c r="AD29" s="54"/>
      <c r="AE29" s="53">
        <v>335.8</v>
      </c>
      <c r="AF29" s="55">
        <v>375.8</v>
      </c>
      <c r="AG29" s="55">
        <v>199.2</v>
      </c>
      <c r="AH29" s="54"/>
      <c r="AI29" s="55">
        <v>343.1</v>
      </c>
      <c r="AJ29" s="53">
        <v>434.2</v>
      </c>
      <c r="AK29" s="55">
        <v>268.1</v>
      </c>
      <c r="AL29" s="54"/>
      <c r="AM29" s="55">
        <v>333.8</v>
      </c>
      <c r="AN29" s="55">
        <v>463.9</v>
      </c>
      <c r="AO29" s="53">
        <v>253.7</v>
      </c>
      <c r="AP29" s="54"/>
      <c r="AQ29" s="182">
        <f t="shared" ref="AQ29:AS29" si="45">E29</f>
        <v>132</v>
      </c>
      <c r="AR29" s="54">
        <f t="shared" si="45"/>
        <v>63</v>
      </c>
      <c r="AS29" s="56">
        <f t="shared" si="45"/>
        <v>13.2</v>
      </c>
      <c r="AT29" s="54"/>
      <c r="AU29" s="54">
        <f t="shared" ref="AU29:AW29" si="46">L29</f>
        <v>136</v>
      </c>
      <c r="AV29" s="54">
        <f t="shared" si="46"/>
        <v>72</v>
      </c>
      <c r="AW29" s="54">
        <f t="shared" si="46"/>
        <v>17.2</v>
      </c>
      <c r="AX29" s="54"/>
      <c r="AY29" s="182">
        <f t="shared" si="13"/>
        <v>132</v>
      </c>
      <c r="AZ29" s="54"/>
      <c r="BA29" s="54"/>
      <c r="BB29" s="54"/>
      <c r="BC29" s="89"/>
      <c r="BD29" s="54"/>
      <c r="BE29" s="53">
        <v>32.0</v>
      </c>
      <c r="BF29" s="53">
        <v>105.0</v>
      </c>
      <c r="BG29" s="53">
        <v>0.8</v>
      </c>
      <c r="BH29" s="54"/>
      <c r="BI29" s="53">
        <v>22.0</v>
      </c>
      <c r="BJ29" s="53">
        <v>95.0</v>
      </c>
      <c r="BK29" s="53">
        <v>68.0</v>
      </c>
      <c r="BL29" s="89"/>
      <c r="BM29" s="287">
        <v>338.0</v>
      </c>
      <c r="BN29" s="287">
        <v>143.0</v>
      </c>
      <c r="BO29" s="287">
        <v>152.0</v>
      </c>
      <c r="BP29" s="287">
        <v>7.6</v>
      </c>
      <c r="BQ29" s="288"/>
      <c r="BR29" s="287">
        <v>6.0</v>
      </c>
      <c r="BS29" s="287">
        <v>68.0</v>
      </c>
      <c r="BT29" s="287">
        <v>70.0</v>
      </c>
      <c r="BU29" s="288">
        <f t="shared" si="5"/>
        <v>338</v>
      </c>
      <c r="BV29" s="287">
        <v>354.0</v>
      </c>
      <c r="BW29" s="287">
        <v>205.0</v>
      </c>
      <c r="BX29" s="287">
        <v>19.0</v>
      </c>
      <c r="BY29" s="287">
        <v>330.0</v>
      </c>
      <c r="BZ29" s="287">
        <v>367.0</v>
      </c>
      <c r="CA29" s="287">
        <v>208.0</v>
      </c>
      <c r="CB29" s="287">
        <v>16.0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330.0</v>
      </c>
      <c r="CH29" s="287">
        <v>501.0</v>
      </c>
      <c r="CI29" s="287">
        <v>276.0</v>
      </c>
      <c r="CJ29" s="287">
        <v>16.0</v>
      </c>
      <c r="CK29" s="287">
        <v>347.0</v>
      </c>
      <c r="CL29" s="287">
        <v>289.0</v>
      </c>
      <c r="CM29" s="287">
        <v>150.0</v>
      </c>
      <c r="CN29" s="287">
        <v>2.0</v>
      </c>
      <c r="CO29" s="287">
        <v>328.0</v>
      </c>
      <c r="CP29" s="287">
        <v>293.0</v>
      </c>
      <c r="CQ29" s="287">
        <v>144.0</v>
      </c>
      <c r="CR29" s="287">
        <v>2.0</v>
      </c>
      <c r="CS29" s="287">
        <v>330.0</v>
      </c>
      <c r="CT29" s="287">
        <v>283.0</v>
      </c>
      <c r="CU29" s="287">
        <v>171.0</v>
      </c>
      <c r="CV29" s="287">
        <v>89.0</v>
      </c>
      <c r="CW29" s="287">
        <v>332.0</v>
      </c>
      <c r="CX29" s="287">
        <v>215.0</v>
      </c>
      <c r="CY29" s="287">
        <v>102.0</v>
      </c>
      <c r="CZ29" s="287">
        <v>60.0</v>
      </c>
      <c r="DA29" s="287">
        <v>319.0</v>
      </c>
      <c r="DB29" s="287">
        <v>219.0</v>
      </c>
      <c r="DC29" s="287">
        <v>104.0</v>
      </c>
      <c r="DD29" s="287">
        <v>57.0</v>
      </c>
      <c r="DE29" s="288">
        <f t="shared" si="8"/>
        <v>143</v>
      </c>
      <c r="DF29" s="287">
        <v>35.0</v>
      </c>
      <c r="DG29" s="288">
        <f t="shared" ref="DG29:DH29" si="47">BO29</f>
        <v>152</v>
      </c>
      <c r="DH29" s="288">
        <f t="shared" si="47"/>
        <v>7.6</v>
      </c>
      <c r="DI29" s="288"/>
      <c r="DJ29" s="287">
        <v>7.0</v>
      </c>
      <c r="DK29" s="287">
        <v>60.0</v>
      </c>
      <c r="DL29" s="287">
        <v>56.0</v>
      </c>
      <c r="DM29" s="89"/>
      <c r="DN29" s="61">
        <v>335.0</v>
      </c>
      <c r="DO29" s="61">
        <v>138.0</v>
      </c>
      <c r="DP29" s="61">
        <v>37.56</v>
      </c>
      <c r="DQ29" s="61">
        <v>20.87</v>
      </c>
      <c r="DR29" s="61">
        <v>5.94</v>
      </c>
      <c r="DS29" s="61">
        <v>8.0</v>
      </c>
      <c r="DT29" s="61">
        <v>50.0</v>
      </c>
      <c r="DU29" s="61">
        <v>58.4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337.0</v>
      </c>
      <c r="EF29" s="226">
        <v>135.0</v>
      </c>
      <c r="EG29" s="226">
        <v>73.0</v>
      </c>
      <c r="EH29" s="226">
        <v>3.1</v>
      </c>
      <c r="EI29" s="64"/>
      <c r="EJ29" s="226">
        <v>9.0</v>
      </c>
      <c r="EK29" s="226">
        <v>56.0</v>
      </c>
      <c r="EL29" s="226">
        <v>57.0</v>
      </c>
      <c r="EM29" s="226">
        <v>135.0</v>
      </c>
      <c r="EN29" s="226">
        <v>113.0</v>
      </c>
      <c r="EO29" s="226">
        <v>4.7</v>
      </c>
      <c r="EP29" s="64"/>
      <c r="EQ29" s="226">
        <v>9.0</v>
      </c>
      <c r="ER29" s="226">
        <v>58.0</v>
      </c>
      <c r="ES29" s="226">
        <v>57.0</v>
      </c>
      <c r="ET29" s="226">
        <v>0.0</v>
      </c>
      <c r="EU29" s="226">
        <v>0.0</v>
      </c>
      <c r="EV29" s="226">
        <v>0.0</v>
      </c>
      <c r="EW29" s="226">
        <v>0.0</v>
      </c>
      <c r="EX29" s="226">
        <v>334.0</v>
      </c>
      <c r="EY29" s="226">
        <v>278.0</v>
      </c>
      <c r="EZ29" s="226">
        <v>158.4</v>
      </c>
      <c r="FA29" s="226">
        <v>13.5</v>
      </c>
      <c r="FB29" s="226">
        <v>335.0</v>
      </c>
      <c r="FC29" s="226">
        <v>278.0</v>
      </c>
      <c r="FD29" s="226">
        <v>158.5</v>
      </c>
      <c r="FE29" s="226">
        <v>12.4</v>
      </c>
      <c r="FF29" s="226">
        <v>334.0</v>
      </c>
      <c r="FG29" s="226">
        <v>1.0</v>
      </c>
      <c r="FH29" s="226">
        <v>0.0</v>
      </c>
      <c r="FI29" s="226">
        <v>0.0</v>
      </c>
      <c r="FJ29" s="226">
        <v>337.0</v>
      </c>
      <c r="FK29" s="226">
        <v>269.0</v>
      </c>
      <c r="FL29" s="226">
        <v>152.2</v>
      </c>
      <c r="FM29" s="64"/>
      <c r="FN29" s="226">
        <v>337.0</v>
      </c>
      <c r="FO29" s="226">
        <v>263.0</v>
      </c>
      <c r="FP29" s="226">
        <v>151.9</v>
      </c>
      <c r="FQ29" s="64"/>
      <c r="FR29" s="226">
        <v>135.0</v>
      </c>
      <c r="FS29" s="64"/>
      <c r="FT29" s="226">
        <v>12.32</v>
      </c>
      <c r="FU29" s="64"/>
      <c r="FV29" s="226">
        <v>135.0</v>
      </c>
      <c r="FW29" s="64"/>
      <c r="FX29" s="64"/>
      <c r="FY29" s="64"/>
      <c r="FZ29" s="89"/>
      <c r="GA29" s="65">
        <v>336.0</v>
      </c>
      <c r="GB29" s="66">
        <v>440.35</v>
      </c>
      <c r="GC29" s="66">
        <v>268.27</v>
      </c>
      <c r="GD29" s="66">
        <v>29.4</v>
      </c>
      <c r="GE29" s="66">
        <v>336.0</v>
      </c>
      <c r="GF29" s="66">
        <v>469.37</v>
      </c>
      <c r="GG29" s="66">
        <v>267.35</v>
      </c>
      <c r="GH29" s="66">
        <v>34.68</v>
      </c>
      <c r="GI29" s="66">
        <v>336.0</v>
      </c>
      <c r="GJ29" s="66">
        <v>271.39</v>
      </c>
      <c r="GK29" s="66">
        <v>-151.18</v>
      </c>
      <c r="GL29" s="66">
        <v>-26.72</v>
      </c>
      <c r="GM29" s="66">
        <v>336.0</v>
      </c>
      <c r="GN29" s="66">
        <v>249.41</v>
      </c>
      <c r="GO29" s="66">
        <v>-150.51</v>
      </c>
      <c r="GP29" s="66">
        <v>-33.75</v>
      </c>
      <c r="GQ29" s="66">
        <v>336.0</v>
      </c>
      <c r="GR29" s="66">
        <v>187.11</v>
      </c>
      <c r="GS29" s="66">
        <v>-117.85</v>
      </c>
      <c r="GT29" s="66">
        <v>0.0</v>
      </c>
      <c r="GU29" s="66">
        <v>336.0</v>
      </c>
      <c r="GV29" s="66">
        <v>206.57</v>
      </c>
      <c r="GW29" s="66">
        <v>-116.93</v>
      </c>
      <c r="GX29" s="66">
        <v>0.0</v>
      </c>
      <c r="GY29" s="89"/>
      <c r="GZ29" s="146" t="s">
        <v>91</v>
      </c>
      <c r="HA29" s="146" t="s">
        <v>92</v>
      </c>
      <c r="HB29" s="146">
        <v>73.0</v>
      </c>
      <c r="HC29" s="146">
        <v>3.65</v>
      </c>
      <c r="HD29" s="146">
        <v>1.46</v>
      </c>
      <c r="HE29" s="146">
        <v>8.0</v>
      </c>
      <c r="HF29" s="145">
        <v>60.0</v>
      </c>
      <c r="HG29" s="145">
        <v>56.0</v>
      </c>
      <c r="HH29" s="146" t="s">
        <v>91</v>
      </c>
      <c r="HI29" s="146" t="s">
        <v>92</v>
      </c>
      <c r="HJ29" s="146">
        <v>143.0</v>
      </c>
      <c r="HK29" s="146">
        <v>7.15</v>
      </c>
      <c r="HL29" s="146">
        <v>2.86</v>
      </c>
      <c r="HM29" s="146">
        <v>5.0</v>
      </c>
      <c r="HN29" s="145">
        <v>60.0</v>
      </c>
      <c r="HO29" s="145">
        <v>58.0</v>
      </c>
      <c r="HP29" s="146" t="s">
        <v>91</v>
      </c>
      <c r="HQ29" s="146" t="s">
        <v>92</v>
      </c>
      <c r="HR29" s="146">
        <v>121.0</v>
      </c>
      <c r="HS29" s="146">
        <v>6.05</v>
      </c>
      <c r="HT29" s="146">
        <v>3.025</v>
      </c>
      <c r="HU29" s="146">
        <v>7.0</v>
      </c>
      <c r="HV29" s="145">
        <v>58.0</v>
      </c>
      <c r="HW29" s="145">
        <v>58.0</v>
      </c>
      <c r="HX29" s="89"/>
      <c r="HY29" s="147">
        <v>134.0</v>
      </c>
      <c r="HZ29" s="147">
        <v>33.0</v>
      </c>
      <c r="IA29" s="147">
        <v>114.0</v>
      </c>
      <c r="IB29" s="147">
        <v>5.7</v>
      </c>
      <c r="IC29" s="148"/>
      <c r="ID29" s="147">
        <v>2.0</v>
      </c>
      <c r="IE29" s="147">
        <v>66.0</v>
      </c>
      <c r="IF29" s="147">
        <v>46.0</v>
      </c>
      <c r="IG29" s="89"/>
      <c r="IH29" s="75">
        <v>139.0</v>
      </c>
      <c r="II29" s="75">
        <v>33.9</v>
      </c>
      <c r="IJ29" s="75">
        <v>124.0</v>
      </c>
      <c r="IK29" s="75">
        <v>6.3</v>
      </c>
      <c r="IL29" s="75">
        <v>4.0</v>
      </c>
      <c r="IM29" s="75">
        <v>6.0</v>
      </c>
      <c r="IN29" s="75">
        <v>49.0</v>
      </c>
      <c r="IO29" s="75">
        <v>51.0</v>
      </c>
      <c r="IP29" s="75">
        <v>139.0</v>
      </c>
      <c r="IQ29" s="75">
        <v>34.5</v>
      </c>
      <c r="IR29" s="75">
        <v>5.0</v>
      </c>
      <c r="IS29" s="75">
        <v>0.1</v>
      </c>
      <c r="IT29" s="75">
        <v>0.3</v>
      </c>
      <c r="IU29" s="75">
        <v>12.0</v>
      </c>
      <c r="IV29" s="75">
        <v>52.0</v>
      </c>
      <c r="IW29" s="75">
        <v>52.0</v>
      </c>
      <c r="IX29" s="89"/>
      <c r="IY29" s="76">
        <v>138.31</v>
      </c>
      <c r="IZ29" s="76">
        <v>34.39</v>
      </c>
      <c r="JA29" s="76">
        <v>374.0</v>
      </c>
      <c r="JB29" s="76">
        <v>18.7</v>
      </c>
      <c r="JC29" s="76">
        <v>6.98</v>
      </c>
      <c r="JD29" s="149">
        <v>3.0</v>
      </c>
      <c r="JE29" s="76">
        <v>68.39</v>
      </c>
      <c r="JF29" s="76">
        <v>49.08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136.0</v>
      </c>
      <c r="JQ29" s="78">
        <v>32.2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52.0</v>
      </c>
      <c r="JW29" s="78">
        <v>50.0</v>
      </c>
      <c r="JX29" s="78">
        <v>136.0</v>
      </c>
      <c r="JY29" s="78">
        <v>34.1</v>
      </c>
      <c r="JZ29" s="78">
        <v>117.0</v>
      </c>
      <c r="KA29" s="78">
        <v>6.2</v>
      </c>
      <c r="KB29" s="78">
        <v>2.4</v>
      </c>
      <c r="KC29" s="78">
        <v>2.0</v>
      </c>
      <c r="KD29" s="78">
        <v>59.0</v>
      </c>
      <c r="KE29" s="78">
        <v>57.0</v>
      </c>
      <c r="KF29" s="89"/>
      <c r="KG29" s="79">
        <v>138.0</v>
      </c>
      <c r="KH29" s="238">
        <v>33.0</v>
      </c>
      <c r="KI29" s="238" t="s">
        <v>98</v>
      </c>
      <c r="KJ29" s="238" t="s">
        <v>98</v>
      </c>
      <c r="KK29" s="79"/>
      <c r="KL29" s="79">
        <v>1.0</v>
      </c>
      <c r="KM29" s="79">
        <v>46.0</v>
      </c>
      <c r="KN29" s="79">
        <v>46.0</v>
      </c>
      <c r="KO29" s="79">
        <v>138.0</v>
      </c>
      <c r="KP29" s="235">
        <v>33.0</v>
      </c>
      <c r="KQ29" s="235">
        <v>3.0</v>
      </c>
      <c r="KR29" s="235">
        <v>0.2</v>
      </c>
      <c r="KS29" s="79"/>
      <c r="KT29" s="79">
        <v>1.0</v>
      </c>
      <c r="KU29" s="79">
        <v>46.0</v>
      </c>
      <c r="KV29" s="79">
        <v>44.0</v>
      </c>
      <c r="KW29" s="89"/>
      <c r="KX29" s="81">
        <v>137.0</v>
      </c>
      <c r="KY29" s="81">
        <v>33.0</v>
      </c>
      <c r="KZ29" s="81">
        <v>157.0</v>
      </c>
      <c r="LA29" s="81">
        <v>7.7</v>
      </c>
      <c r="LB29" s="81">
        <v>0.0</v>
      </c>
      <c r="LC29" s="81">
        <v>3.0</v>
      </c>
      <c r="LD29" s="81">
        <v>56.0</v>
      </c>
      <c r="LE29" s="81">
        <v>56.0</v>
      </c>
      <c r="LF29" s="81">
        <v>137.0</v>
      </c>
      <c r="LG29" s="81">
        <v>33.0</v>
      </c>
      <c r="LH29" s="81">
        <v>161.0</v>
      </c>
      <c r="LI29" s="81">
        <v>7.9</v>
      </c>
      <c r="LJ29" s="81">
        <v>0.0</v>
      </c>
      <c r="LK29" s="81">
        <v>5.0</v>
      </c>
      <c r="LL29" s="81">
        <v>58.0</v>
      </c>
      <c r="LM29" s="81">
        <v>58.0</v>
      </c>
      <c r="LN29" s="89"/>
      <c r="LO29" s="82">
        <v>334.0</v>
      </c>
      <c r="LP29" s="82">
        <v>248.0</v>
      </c>
      <c r="LQ29" s="82">
        <v>138.0</v>
      </c>
      <c r="LR29" s="82">
        <v>64.0</v>
      </c>
      <c r="LS29" s="82">
        <v>323.0</v>
      </c>
      <c r="LT29" s="82">
        <v>35.0</v>
      </c>
      <c r="LU29" s="82">
        <v>0.8</v>
      </c>
      <c r="LV29" s="82">
        <v>141.0</v>
      </c>
      <c r="LW29" s="82">
        <v>63.0</v>
      </c>
      <c r="LX29" s="82">
        <v>59.0</v>
      </c>
      <c r="LY29" s="82">
        <v>56.0</v>
      </c>
      <c r="LZ29" s="82">
        <v>12.0</v>
      </c>
      <c r="MA29" s="82">
        <v>103.0</v>
      </c>
      <c r="MB29" s="82">
        <v>4.0</v>
      </c>
      <c r="MC29" s="82">
        <v>145.0</v>
      </c>
      <c r="MD29" s="82">
        <v>185.0</v>
      </c>
      <c r="ME29" s="82">
        <v>79.0</v>
      </c>
      <c r="MF29" s="82">
        <v>64.0</v>
      </c>
      <c r="MG29" s="82">
        <v>14.0</v>
      </c>
      <c r="MH29" s="82">
        <v>0.0</v>
      </c>
      <c r="MI29" s="82">
        <v>0.0</v>
      </c>
      <c r="MJ29" s="82">
        <v>120.0</v>
      </c>
      <c r="MK29" s="82">
        <v>0.0</v>
      </c>
      <c r="ML29" s="82">
        <v>47.0</v>
      </c>
      <c r="MM29" s="82">
        <v>43.0</v>
      </c>
      <c r="MN29" s="82">
        <v>5.0</v>
      </c>
      <c r="MO29" s="86"/>
      <c r="MP29" s="87"/>
      <c r="MQ29" s="87"/>
      <c r="MR29" s="87"/>
      <c r="MS29" s="82"/>
      <c r="MT29" s="82">
        <v>4.7</v>
      </c>
      <c r="MU29" s="82">
        <v>1.0</v>
      </c>
      <c r="MV29" s="82">
        <v>80.0</v>
      </c>
      <c r="MW29" s="82">
        <v>36.0</v>
      </c>
      <c r="MX29" s="82">
        <v>38.0</v>
      </c>
      <c r="MY29" s="82" t="s">
        <v>96</v>
      </c>
      <c r="MZ29" s="82">
        <v>2.0</v>
      </c>
      <c r="NA29" s="87"/>
      <c r="NB29" s="82">
        <v>8.8</v>
      </c>
      <c r="NC29" s="82">
        <v>3.0</v>
      </c>
      <c r="ND29" s="82">
        <v>156.0</v>
      </c>
      <c r="NE29" s="82">
        <v>36.0</v>
      </c>
      <c r="NF29" s="82">
        <v>46.0</v>
      </c>
      <c r="NG29" s="82">
        <v>47.0</v>
      </c>
      <c r="NH29" s="82">
        <v>7.0</v>
      </c>
      <c r="NI29" s="87"/>
      <c r="NJ29" s="82">
        <v>0.0</v>
      </c>
      <c r="NK29" s="82">
        <v>0.0</v>
      </c>
      <c r="NL29" s="82">
        <v>0.0</v>
      </c>
      <c r="NM29" s="82">
        <v>34.0</v>
      </c>
      <c r="NN29" s="82">
        <v>52.0</v>
      </c>
      <c r="NO29" s="82">
        <v>52.0</v>
      </c>
      <c r="NP29" s="82">
        <v>2.0</v>
      </c>
    </row>
    <row r="30" ht="14.25" customHeight="1">
      <c r="A30" s="49">
        <v>0.708333333333334</v>
      </c>
      <c r="B30" s="50"/>
      <c r="C30" s="51">
        <v>50.25</v>
      </c>
      <c r="D30" s="52">
        <v>337.0</v>
      </c>
      <c r="E30" s="53">
        <v>134.0</v>
      </c>
      <c r="F30" s="53">
        <v>64.0</v>
      </c>
      <c r="G30" s="53">
        <v>13.7</v>
      </c>
      <c r="H30" s="54"/>
      <c r="I30" s="53">
        <v>6.0</v>
      </c>
      <c r="J30" s="53">
        <v>56.0</v>
      </c>
      <c r="K30" s="53">
        <v>55.0</v>
      </c>
      <c r="L30" s="53">
        <v>139.0</v>
      </c>
      <c r="M30" s="53">
        <v>41.0</v>
      </c>
      <c r="N30" s="53">
        <v>5.2</v>
      </c>
      <c r="O30" s="54"/>
      <c r="P30" s="53">
        <v>6.0</v>
      </c>
      <c r="Q30" s="53">
        <v>58.0</v>
      </c>
      <c r="R30" s="53">
        <v>56.0</v>
      </c>
      <c r="S30" s="53">
        <v>339.7</v>
      </c>
      <c r="T30" s="53">
        <v>358.5</v>
      </c>
      <c r="U30" s="53">
        <v>206.6</v>
      </c>
      <c r="V30" s="54"/>
      <c r="W30" s="53">
        <v>335.7</v>
      </c>
      <c r="X30" s="55">
        <v>309.1</v>
      </c>
      <c r="Y30" s="53">
        <v>160.5</v>
      </c>
      <c r="Z30" s="54"/>
      <c r="AA30" s="55">
        <v>339.6</v>
      </c>
      <c r="AB30" s="55">
        <v>391.7</v>
      </c>
      <c r="AC30" s="53">
        <v>220.2</v>
      </c>
      <c r="AD30" s="54"/>
      <c r="AE30" s="53">
        <v>339.4</v>
      </c>
      <c r="AF30" s="55">
        <v>358.9</v>
      </c>
      <c r="AG30" s="55">
        <v>201.1</v>
      </c>
      <c r="AH30" s="54"/>
      <c r="AI30" s="55">
        <v>346.9</v>
      </c>
      <c r="AJ30" s="53">
        <v>451.6</v>
      </c>
      <c r="AK30" s="55">
        <v>265.9</v>
      </c>
      <c r="AL30" s="54"/>
      <c r="AM30" s="55">
        <v>338.2</v>
      </c>
      <c r="AN30" s="55">
        <v>463.5</v>
      </c>
      <c r="AO30" s="53">
        <v>250.9</v>
      </c>
      <c r="AP30" s="54"/>
      <c r="AQ30" s="182">
        <f t="shared" ref="AQ30:AS30" si="48">E30</f>
        <v>134</v>
      </c>
      <c r="AR30" s="54">
        <f t="shared" si="48"/>
        <v>64</v>
      </c>
      <c r="AS30" s="56">
        <f t="shared" si="48"/>
        <v>13.7</v>
      </c>
      <c r="AT30" s="54"/>
      <c r="AU30" s="54">
        <f t="shared" ref="AU30:AW30" si="49">L30</f>
        <v>139</v>
      </c>
      <c r="AV30" s="54">
        <f t="shared" si="49"/>
        <v>41</v>
      </c>
      <c r="AW30" s="54">
        <f t="shared" si="49"/>
        <v>5.2</v>
      </c>
      <c r="AX30" s="54"/>
      <c r="AY30" s="182">
        <f t="shared" si="13"/>
        <v>134</v>
      </c>
      <c r="AZ30" s="54"/>
      <c r="BA30" s="54"/>
      <c r="BB30" s="54"/>
      <c r="BC30" s="89"/>
      <c r="BD30" s="54"/>
      <c r="BE30" s="53">
        <v>32.0</v>
      </c>
      <c r="BF30" s="53">
        <v>0.0</v>
      </c>
      <c r="BG30" s="53">
        <v>0.0</v>
      </c>
      <c r="BH30" s="54"/>
      <c r="BI30" s="53">
        <v>22.0</v>
      </c>
      <c r="BJ30" s="53">
        <v>95.0</v>
      </c>
      <c r="BK30" s="53">
        <v>68.0</v>
      </c>
      <c r="BL30" s="89"/>
      <c r="BM30" s="287">
        <v>340.0</v>
      </c>
      <c r="BN30" s="287">
        <v>144.0</v>
      </c>
      <c r="BO30" s="287">
        <v>204.0</v>
      </c>
      <c r="BP30" s="287">
        <v>10.2</v>
      </c>
      <c r="BQ30" s="288"/>
      <c r="BR30" s="287">
        <v>6.0</v>
      </c>
      <c r="BS30" s="287">
        <v>70.0</v>
      </c>
      <c r="BT30" s="287">
        <v>70.0</v>
      </c>
      <c r="BU30" s="288">
        <f t="shared" si="5"/>
        <v>340</v>
      </c>
      <c r="BV30" s="287">
        <v>364.0</v>
      </c>
      <c r="BW30" s="287">
        <v>206.0</v>
      </c>
      <c r="BX30" s="287">
        <v>51.0</v>
      </c>
      <c r="BY30" s="287">
        <v>333.0</v>
      </c>
      <c r="BZ30" s="287">
        <v>386.0</v>
      </c>
      <c r="CA30" s="287">
        <v>209.0</v>
      </c>
      <c r="CB30" s="287">
        <v>48.0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332.0</v>
      </c>
      <c r="CH30" s="287">
        <v>478.0</v>
      </c>
      <c r="CI30" s="287">
        <v>264.0</v>
      </c>
      <c r="CJ30" s="287">
        <v>23.0</v>
      </c>
      <c r="CK30" s="287">
        <v>346.0</v>
      </c>
      <c r="CL30" s="287">
        <v>274.0</v>
      </c>
      <c r="CM30" s="287">
        <v>149.0</v>
      </c>
      <c r="CN30" s="287">
        <v>25.0</v>
      </c>
      <c r="CO30" s="287">
        <v>330.0</v>
      </c>
      <c r="CP30" s="287">
        <v>274.0</v>
      </c>
      <c r="CQ30" s="287">
        <v>136.0</v>
      </c>
      <c r="CR30" s="287">
        <v>20.0</v>
      </c>
      <c r="CS30" s="287">
        <v>333.0</v>
      </c>
      <c r="CT30" s="287">
        <v>270.0</v>
      </c>
      <c r="CU30" s="287">
        <v>176.0</v>
      </c>
      <c r="CV30" s="287">
        <v>59.0</v>
      </c>
      <c r="CW30" s="287">
        <v>336.0</v>
      </c>
      <c r="CX30" s="287">
        <v>225.0</v>
      </c>
      <c r="CY30" s="287">
        <v>108.0</v>
      </c>
      <c r="CZ30" s="287">
        <v>63.0</v>
      </c>
      <c r="DA30" s="287">
        <v>322.0</v>
      </c>
      <c r="DB30" s="287">
        <v>229.0</v>
      </c>
      <c r="DC30" s="287">
        <v>110.0</v>
      </c>
      <c r="DD30" s="287">
        <v>59.0</v>
      </c>
      <c r="DE30" s="288">
        <f t="shared" si="8"/>
        <v>144</v>
      </c>
      <c r="DF30" s="287">
        <v>35.0</v>
      </c>
      <c r="DG30" s="288">
        <f t="shared" ref="DG30:DH30" si="50">BO30</f>
        <v>204</v>
      </c>
      <c r="DH30" s="288">
        <f t="shared" si="50"/>
        <v>10.2</v>
      </c>
      <c r="DI30" s="288"/>
      <c r="DJ30" s="287">
        <v>7.0</v>
      </c>
      <c r="DK30" s="287">
        <v>61.0</v>
      </c>
      <c r="DL30" s="287">
        <v>56.0</v>
      </c>
      <c r="DM30" s="89"/>
      <c r="DN30" s="61">
        <v>337.0</v>
      </c>
      <c r="DO30" s="61">
        <v>140.0</v>
      </c>
      <c r="DP30" s="61">
        <v>22.36</v>
      </c>
      <c r="DQ30" s="61">
        <v>12.86</v>
      </c>
      <c r="DR30" s="61">
        <v>6.4</v>
      </c>
      <c r="DS30" s="61">
        <v>8.0</v>
      </c>
      <c r="DT30" s="61">
        <v>50.0</v>
      </c>
      <c r="DU30" s="61">
        <v>58.4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340.0</v>
      </c>
      <c r="EF30" s="226">
        <v>137.0</v>
      </c>
      <c r="EG30" s="226">
        <v>75.0</v>
      </c>
      <c r="EH30" s="226">
        <v>3.2</v>
      </c>
      <c r="EI30" s="64"/>
      <c r="EJ30" s="226">
        <v>9.0</v>
      </c>
      <c r="EK30" s="226">
        <v>57.0</v>
      </c>
      <c r="EL30" s="226">
        <v>57.0</v>
      </c>
      <c r="EM30" s="226">
        <v>137.0</v>
      </c>
      <c r="EN30" s="226">
        <v>111.0</v>
      </c>
      <c r="EO30" s="226">
        <v>4.6</v>
      </c>
      <c r="EP30" s="64"/>
      <c r="EQ30" s="226">
        <v>9.0</v>
      </c>
      <c r="ER30" s="226">
        <v>58.0</v>
      </c>
      <c r="ES30" s="226">
        <v>57.0</v>
      </c>
      <c r="ET30" s="226">
        <v>0.0</v>
      </c>
      <c r="EU30" s="226">
        <v>0.0</v>
      </c>
      <c r="EV30" s="226">
        <v>0.0</v>
      </c>
      <c r="EW30" s="226">
        <v>0.0</v>
      </c>
      <c r="EX30" s="226">
        <v>338.0</v>
      </c>
      <c r="EY30" s="226">
        <v>275.0</v>
      </c>
      <c r="EZ30" s="226">
        <v>158.2</v>
      </c>
      <c r="FA30" s="226">
        <v>14.3</v>
      </c>
      <c r="FB30" s="226">
        <v>338.0</v>
      </c>
      <c r="FC30" s="226">
        <v>275.0</v>
      </c>
      <c r="FD30" s="226">
        <v>158.3</v>
      </c>
      <c r="FE30" s="226">
        <v>12.9</v>
      </c>
      <c r="FF30" s="226">
        <v>337.0</v>
      </c>
      <c r="FG30" s="226">
        <v>1.0</v>
      </c>
      <c r="FH30" s="226">
        <v>0.0</v>
      </c>
      <c r="FI30" s="226">
        <v>0.0</v>
      </c>
      <c r="FJ30" s="226">
        <v>340.0</v>
      </c>
      <c r="FK30" s="226">
        <v>262.0</v>
      </c>
      <c r="FL30" s="226">
        <v>149.9</v>
      </c>
      <c r="FM30" s="64"/>
      <c r="FN30" s="226">
        <v>340.0</v>
      </c>
      <c r="FO30" s="226">
        <v>257.0</v>
      </c>
      <c r="FP30" s="226">
        <v>149.4</v>
      </c>
      <c r="FQ30" s="64"/>
      <c r="FR30" s="226">
        <v>137.0</v>
      </c>
      <c r="FS30" s="64"/>
      <c r="FT30" s="226">
        <v>15.34</v>
      </c>
      <c r="FU30" s="64"/>
      <c r="FV30" s="226">
        <v>137.0</v>
      </c>
      <c r="FW30" s="64"/>
      <c r="FX30" s="64"/>
      <c r="FY30" s="64"/>
      <c r="FZ30" s="89"/>
      <c r="GA30" s="65">
        <v>340.0</v>
      </c>
      <c r="GB30" s="66">
        <v>422.62</v>
      </c>
      <c r="GC30" s="66">
        <v>262.16</v>
      </c>
      <c r="GD30" s="66">
        <v>25.71</v>
      </c>
      <c r="GE30" s="66">
        <v>340.0</v>
      </c>
      <c r="GF30" s="66">
        <v>449.34</v>
      </c>
      <c r="GG30" s="66">
        <v>260.4</v>
      </c>
      <c r="GH30" s="66">
        <v>30.99</v>
      </c>
      <c r="GI30" s="66">
        <v>340.0</v>
      </c>
      <c r="GJ30" s="66">
        <v>265.38</v>
      </c>
      <c r="GK30" s="66">
        <v>-150.18</v>
      </c>
      <c r="GL30" s="66">
        <v>-26.13</v>
      </c>
      <c r="GM30" s="66">
        <v>340.0</v>
      </c>
      <c r="GN30" s="66">
        <v>245.01</v>
      </c>
      <c r="GO30" s="66">
        <v>-149.76</v>
      </c>
      <c r="GP30" s="66">
        <v>-34.76</v>
      </c>
      <c r="GQ30" s="66">
        <v>340.0</v>
      </c>
      <c r="GR30" s="66">
        <v>172.48</v>
      </c>
      <c r="GS30" s="66">
        <v>-110.56</v>
      </c>
      <c r="GT30" s="66">
        <v>5.19</v>
      </c>
      <c r="GU30" s="66">
        <v>340.0</v>
      </c>
      <c r="GV30" s="66">
        <v>188.3</v>
      </c>
      <c r="GW30" s="66">
        <v>-108.3</v>
      </c>
      <c r="GX30" s="66">
        <v>2.76</v>
      </c>
      <c r="GY30" s="89"/>
      <c r="GZ30" s="146" t="s">
        <v>91</v>
      </c>
      <c r="HA30" s="146" t="s">
        <v>92</v>
      </c>
      <c r="HB30" s="146">
        <v>0.0</v>
      </c>
      <c r="HC30" s="146">
        <v>0.0</v>
      </c>
      <c r="HD30" s="146">
        <v>0.0</v>
      </c>
      <c r="HE30" s="146">
        <v>8.0</v>
      </c>
      <c r="HF30" s="145">
        <v>60.0</v>
      </c>
      <c r="HG30" s="145">
        <v>56.0</v>
      </c>
      <c r="HH30" s="146" t="s">
        <v>91</v>
      </c>
      <c r="HI30" s="146" t="s">
        <v>92</v>
      </c>
      <c r="HJ30" s="146">
        <v>144.0</v>
      </c>
      <c r="HK30" s="146">
        <v>7.2</v>
      </c>
      <c r="HL30" s="146">
        <v>2.88</v>
      </c>
      <c r="HM30" s="146">
        <v>5.0</v>
      </c>
      <c r="HN30" s="145">
        <v>60.0</v>
      </c>
      <c r="HO30" s="145">
        <v>60.0</v>
      </c>
      <c r="HP30" s="146" t="s">
        <v>91</v>
      </c>
      <c r="HQ30" s="146" t="s">
        <v>92</v>
      </c>
      <c r="HR30" s="146">
        <v>133.0</v>
      </c>
      <c r="HS30" s="146">
        <v>6.65</v>
      </c>
      <c r="HT30" s="146">
        <v>3.325</v>
      </c>
      <c r="HU30" s="146">
        <v>7.0</v>
      </c>
      <c r="HV30" s="145">
        <v>60.0</v>
      </c>
      <c r="HW30" s="145">
        <v>60.0</v>
      </c>
      <c r="HX30" s="89"/>
      <c r="HY30" s="147">
        <v>134.0</v>
      </c>
      <c r="HZ30" s="147">
        <v>33.0</v>
      </c>
      <c r="IA30" s="147">
        <v>116.0</v>
      </c>
      <c r="IB30" s="147">
        <v>5.8</v>
      </c>
      <c r="IC30" s="148"/>
      <c r="ID30" s="147">
        <v>2.0</v>
      </c>
      <c r="IE30" s="147">
        <v>66.0</v>
      </c>
      <c r="IF30" s="147">
        <v>46.0</v>
      </c>
      <c r="IG30" s="89"/>
      <c r="IH30" s="75">
        <v>140.0</v>
      </c>
      <c r="II30" s="75">
        <v>34.8</v>
      </c>
      <c r="IJ30" s="75">
        <v>100.0</v>
      </c>
      <c r="IK30" s="75">
        <v>5.1</v>
      </c>
      <c r="IL30" s="75">
        <v>5.8</v>
      </c>
      <c r="IM30" s="75">
        <v>6.0</v>
      </c>
      <c r="IN30" s="75">
        <v>49.0</v>
      </c>
      <c r="IO30" s="75">
        <v>51.0</v>
      </c>
      <c r="IP30" s="75">
        <v>140.0</v>
      </c>
      <c r="IQ30" s="75">
        <v>35.4</v>
      </c>
      <c r="IR30" s="75">
        <v>7.0</v>
      </c>
      <c r="IS30" s="75">
        <v>0.1</v>
      </c>
      <c r="IT30" s="75">
        <v>0.4</v>
      </c>
      <c r="IU30" s="75">
        <v>12.0</v>
      </c>
      <c r="IV30" s="75">
        <v>52.0</v>
      </c>
      <c r="IW30" s="75">
        <v>52.0</v>
      </c>
      <c r="IX30" s="89"/>
      <c r="IY30" s="76">
        <v>139.59</v>
      </c>
      <c r="IZ30" s="76">
        <v>35.17</v>
      </c>
      <c r="JA30" s="76">
        <v>212.6</v>
      </c>
      <c r="JB30" s="76">
        <v>10.63</v>
      </c>
      <c r="JC30" s="76">
        <v>1.91</v>
      </c>
      <c r="JD30" s="149">
        <v>3.0</v>
      </c>
      <c r="JE30" s="76">
        <v>62.64</v>
      </c>
      <c r="JF30" s="76">
        <v>48.24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137.0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51.0</v>
      </c>
      <c r="JW30" s="78">
        <v>50.0</v>
      </c>
      <c r="JX30" s="78">
        <v>137.0</v>
      </c>
      <c r="JY30" s="78">
        <v>34.1</v>
      </c>
      <c r="JZ30" s="78">
        <v>113.0</v>
      </c>
      <c r="KA30" s="78">
        <v>6.2</v>
      </c>
      <c r="KB30" s="78">
        <v>2.3</v>
      </c>
      <c r="KC30" s="78">
        <v>2.0</v>
      </c>
      <c r="KD30" s="78">
        <v>61.0</v>
      </c>
      <c r="KE30" s="78">
        <v>57.0</v>
      </c>
      <c r="KF30" s="89"/>
      <c r="KG30" s="79">
        <v>138.0</v>
      </c>
      <c r="KH30" s="238">
        <v>34.0</v>
      </c>
      <c r="KI30" s="238">
        <v>56.0</v>
      </c>
      <c r="KJ30" s="238">
        <v>3.2</v>
      </c>
      <c r="KK30" s="79"/>
      <c r="KL30" s="79">
        <v>1.0</v>
      </c>
      <c r="KM30" s="79">
        <v>46.0</v>
      </c>
      <c r="KN30" s="79">
        <v>46.0</v>
      </c>
      <c r="KO30" s="79">
        <v>138.0</v>
      </c>
      <c r="KP30" s="235">
        <v>34.0</v>
      </c>
      <c r="KQ30" s="235">
        <v>3.0</v>
      </c>
      <c r="KR30" s="235">
        <v>0.2</v>
      </c>
      <c r="KS30" s="79"/>
      <c r="KT30" s="79">
        <v>1.0</v>
      </c>
      <c r="KU30" s="79">
        <v>46.0</v>
      </c>
      <c r="KV30" s="79">
        <v>44.0</v>
      </c>
      <c r="KW30" s="89"/>
      <c r="KX30" s="81">
        <v>133.0</v>
      </c>
      <c r="KY30" s="81">
        <v>33.0</v>
      </c>
      <c r="KZ30" s="81">
        <v>235.0</v>
      </c>
      <c r="LA30" s="81">
        <v>11.5</v>
      </c>
      <c r="LB30" s="81">
        <v>0.0</v>
      </c>
      <c r="LC30" s="81">
        <v>3.0</v>
      </c>
      <c r="LD30" s="81">
        <v>56.0</v>
      </c>
      <c r="LE30" s="81">
        <v>56.0</v>
      </c>
      <c r="LF30" s="81">
        <v>133.0</v>
      </c>
      <c r="LG30" s="81">
        <v>33.0</v>
      </c>
      <c r="LH30" s="81">
        <v>155.0</v>
      </c>
      <c r="LI30" s="81">
        <v>7.6</v>
      </c>
      <c r="LJ30" s="81">
        <v>0.0</v>
      </c>
      <c r="LK30" s="81">
        <v>5.0</v>
      </c>
      <c r="LL30" s="81">
        <v>58.0</v>
      </c>
      <c r="LM30" s="81">
        <v>58.0</v>
      </c>
      <c r="LN30" s="89"/>
      <c r="LO30" s="82">
        <v>335.0</v>
      </c>
      <c r="LP30" s="82">
        <v>271.0</v>
      </c>
      <c r="LQ30" s="82">
        <v>149.0</v>
      </c>
      <c r="LR30" s="82">
        <v>69.0</v>
      </c>
      <c r="LS30" s="82">
        <v>323.0</v>
      </c>
      <c r="LT30" s="83">
        <v>49.0</v>
      </c>
      <c r="LU30" s="83">
        <v>5.0</v>
      </c>
      <c r="LV30" s="83">
        <v>141.0</v>
      </c>
      <c r="LW30" s="83">
        <v>90.0</v>
      </c>
      <c r="LX30" s="83">
        <v>59.0</v>
      </c>
      <c r="LY30" s="83">
        <v>56.0</v>
      </c>
      <c r="LZ30" s="83">
        <v>12.0</v>
      </c>
      <c r="MA30" s="83">
        <v>100.0</v>
      </c>
      <c r="MB30" s="83">
        <v>6.0</v>
      </c>
      <c r="MC30" s="83">
        <v>145.0</v>
      </c>
      <c r="MD30" s="83">
        <v>181.0</v>
      </c>
      <c r="ME30" s="83">
        <v>79.0</v>
      </c>
      <c r="MF30" s="83">
        <v>65.0</v>
      </c>
      <c r="MG30" s="83">
        <v>14.0</v>
      </c>
      <c r="MH30" s="83">
        <v>0.0</v>
      </c>
      <c r="MI30" s="83">
        <v>0.0</v>
      </c>
      <c r="MJ30" s="83">
        <v>121.0</v>
      </c>
      <c r="MK30" s="83">
        <v>0.0</v>
      </c>
      <c r="ML30" s="83">
        <v>54.0</v>
      </c>
      <c r="MM30" s="83">
        <v>50.0</v>
      </c>
      <c r="MN30" s="83">
        <v>5.0</v>
      </c>
      <c r="MO30" s="86"/>
      <c r="MP30" s="87"/>
      <c r="MQ30" s="87"/>
      <c r="MR30" s="87"/>
      <c r="MS30" s="83"/>
      <c r="MT30" s="83">
        <v>4.6</v>
      </c>
      <c r="MU30" s="83">
        <v>1.0</v>
      </c>
      <c r="MV30" s="83">
        <v>78.0</v>
      </c>
      <c r="MW30" s="83">
        <v>35.0</v>
      </c>
      <c r="MX30" s="83">
        <v>42.0</v>
      </c>
      <c r="MY30" s="88" t="s">
        <v>96</v>
      </c>
      <c r="MZ30" s="83">
        <v>2.0</v>
      </c>
      <c r="NA30" s="87"/>
      <c r="NB30" s="83">
        <v>14.3</v>
      </c>
      <c r="NC30" s="83">
        <v>5.3</v>
      </c>
      <c r="ND30" s="83">
        <v>248.0</v>
      </c>
      <c r="NE30" s="83">
        <v>36.0</v>
      </c>
      <c r="NF30" s="83">
        <v>55.0</v>
      </c>
      <c r="NG30" s="83">
        <v>53.0</v>
      </c>
      <c r="NH30" s="83">
        <v>7.0</v>
      </c>
      <c r="NI30" s="88"/>
      <c r="NJ30" s="83">
        <v>0.0</v>
      </c>
      <c r="NK30" s="83">
        <v>0.0</v>
      </c>
      <c r="NL30" s="83">
        <v>0.0</v>
      </c>
      <c r="NM30" s="83">
        <v>35.0</v>
      </c>
      <c r="NN30" s="83">
        <v>58.0</v>
      </c>
      <c r="NO30" s="83">
        <v>56.0</v>
      </c>
      <c r="NP30" s="83">
        <v>2.0</v>
      </c>
    </row>
    <row r="31" ht="14.25" customHeight="1">
      <c r="A31" s="49">
        <v>0.75</v>
      </c>
      <c r="B31" s="50"/>
      <c r="C31" s="51">
        <v>49.89</v>
      </c>
      <c r="D31" s="52">
        <v>332.0</v>
      </c>
      <c r="E31" s="53">
        <v>133.0</v>
      </c>
      <c r="F31" s="53">
        <v>40.0</v>
      </c>
      <c r="G31" s="53">
        <v>8.5</v>
      </c>
      <c r="H31" s="54"/>
      <c r="I31" s="53">
        <v>6.0</v>
      </c>
      <c r="J31" s="53">
        <v>56.0</v>
      </c>
      <c r="K31" s="53">
        <v>55.0</v>
      </c>
      <c r="L31" s="53">
        <v>137.0</v>
      </c>
      <c r="M31" s="53">
        <v>50.0</v>
      </c>
      <c r="N31" s="53">
        <v>10.9</v>
      </c>
      <c r="O31" s="54"/>
      <c r="P31" s="53">
        <v>6.0</v>
      </c>
      <c r="Q31" s="53">
        <v>60.0</v>
      </c>
      <c r="R31" s="53">
        <v>58.0</v>
      </c>
      <c r="S31" s="53">
        <v>335.7</v>
      </c>
      <c r="T31" s="53">
        <v>346.9</v>
      </c>
      <c r="U31" s="53">
        <v>203.1</v>
      </c>
      <c r="V31" s="54"/>
      <c r="W31" s="53">
        <v>331.5</v>
      </c>
      <c r="X31" s="55">
        <v>274.9</v>
      </c>
      <c r="Y31" s="53">
        <v>158.1</v>
      </c>
      <c r="Z31" s="54"/>
      <c r="AA31" s="55">
        <v>336.6</v>
      </c>
      <c r="AB31" s="55">
        <v>345.1</v>
      </c>
      <c r="AC31" s="53">
        <v>224.2</v>
      </c>
      <c r="AD31" s="54"/>
      <c r="AE31" s="53">
        <v>337.8</v>
      </c>
      <c r="AF31" s="55">
        <v>385.4</v>
      </c>
      <c r="AG31" s="55">
        <v>205.2</v>
      </c>
      <c r="AH31" s="54"/>
      <c r="AI31" s="55">
        <v>344.1</v>
      </c>
      <c r="AJ31" s="53">
        <v>422.4</v>
      </c>
      <c r="AK31" s="55">
        <v>262.3</v>
      </c>
      <c r="AL31" s="54"/>
      <c r="AM31" s="55">
        <v>335.1</v>
      </c>
      <c r="AN31" s="55">
        <v>452.7</v>
      </c>
      <c r="AO31" s="53">
        <v>250.4</v>
      </c>
      <c r="AP31" s="54"/>
      <c r="AQ31" s="182">
        <f t="shared" ref="AQ31:AS31" si="51">E31</f>
        <v>133</v>
      </c>
      <c r="AR31" s="54">
        <f t="shared" si="51"/>
        <v>40</v>
      </c>
      <c r="AS31" s="56">
        <f t="shared" si="51"/>
        <v>8.5</v>
      </c>
      <c r="AT31" s="54"/>
      <c r="AU31" s="54">
        <f t="shared" ref="AU31:AW31" si="52">L31</f>
        <v>137</v>
      </c>
      <c r="AV31" s="54">
        <f t="shared" si="52"/>
        <v>50</v>
      </c>
      <c r="AW31" s="54">
        <f t="shared" si="52"/>
        <v>10.9</v>
      </c>
      <c r="AX31" s="54"/>
      <c r="AY31" s="182">
        <f t="shared" si="13"/>
        <v>133</v>
      </c>
      <c r="AZ31" s="54"/>
      <c r="BA31" s="54"/>
      <c r="BB31" s="54"/>
      <c r="BC31" s="89"/>
      <c r="BD31" s="54"/>
      <c r="BE31" s="53">
        <v>32.0</v>
      </c>
      <c r="BF31" s="53">
        <v>17.0</v>
      </c>
      <c r="BG31" s="53">
        <v>0.8</v>
      </c>
      <c r="BH31" s="54"/>
      <c r="BI31" s="53">
        <v>22.0</v>
      </c>
      <c r="BJ31" s="53">
        <v>95.0</v>
      </c>
      <c r="BK31" s="53">
        <v>68.0</v>
      </c>
      <c r="BL31" s="89"/>
      <c r="BM31" s="287">
        <v>340.0</v>
      </c>
      <c r="BN31" s="287">
        <v>144.0</v>
      </c>
      <c r="BO31" s="288">
        <f>185+13</f>
        <v>198</v>
      </c>
      <c r="BP31" s="288">
        <f>198/20</f>
        <v>9.9</v>
      </c>
      <c r="BQ31" s="288"/>
      <c r="BR31" s="287">
        <v>6.0</v>
      </c>
      <c r="BS31" s="287">
        <v>70.0</v>
      </c>
      <c r="BT31" s="287">
        <v>70.0</v>
      </c>
      <c r="BU31" s="288">
        <f t="shared" si="5"/>
        <v>340</v>
      </c>
      <c r="BV31" s="287">
        <v>356.0</v>
      </c>
      <c r="BW31" s="287">
        <v>206.0</v>
      </c>
      <c r="BX31" s="287">
        <v>40.0</v>
      </c>
      <c r="BY31" s="287">
        <v>332.0</v>
      </c>
      <c r="BZ31" s="287">
        <v>382.0</v>
      </c>
      <c r="CA31" s="287">
        <v>209.0</v>
      </c>
      <c r="CB31" s="287">
        <v>35.0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336.0</v>
      </c>
      <c r="CH31" s="287">
        <v>455.0</v>
      </c>
      <c r="CI31" s="287">
        <v>262.0</v>
      </c>
      <c r="CJ31" s="287">
        <v>18.0</v>
      </c>
      <c r="CK31" s="287">
        <v>349.0</v>
      </c>
      <c r="CL31" s="287">
        <v>259.0</v>
      </c>
      <c r="CM31" s="287">
        <v>152.0</v>
      </c>
      <c r="CN31" s="287">
        <v>22.0</v>
      </c>
      <c r="CO31" s="287">
        <v>330.0</v>
      </c>
      <c r="CP31" s="287">
        <v>274.0</v>
      </c>
      <c r="CQ31" s="287">
        <v>136.0</v>
      </c>
      <c r="CR31" s="287">
        <v>17.0</v>
      </c>
      <c r="CS31" s="287">
        <v>333.0</v>
      </c>
      <c r="CT31" s="287">
        <v>268.0</v>
      </c>
      <c r="CU31" s="287">
        <v>172.0</v>
      </c>
      <c r="CV31" s="287">
        <v>63.0</v>
      </c>
      <c r="CW31" s="287">
        <v>336.0</v>
      </c>
      <c r="CX31" s="287">
        <v>213.0</v>
      </c>
      <c r="CY31" s="287">
        <v>104.0</v>
      </c>
      <c r="CZ31" s="287">
        <v>59.0</v>
      </c>
      <c r="DA31" s="287">
        <v>321.0</v>
      </c>
      <c r="DB31" s="287">
        <v>218.0</v>
      </c>
      <c r="DC31" s="287">
        <v>107.0</v>
      </c>
      <c r="DD31" s="287">
        <v>51.0</v>
      </c>
      <c r="DE31" s="288">
        <f t="shared" si="8"/>
        <v>144</v>
      </c>
      <c r="DF31" s="287">
        <v>35.0</v>
      </c>
      <c r="DG31" s="288">
        <f t="shared" ref="DG31:DH31" si="53">BO31</f>
        <v>198</v>
      </c>
      <c r="DH31" s="288">
        <f t="shared" si="53"/>
        <v>9.9</v>
      </c>
      <c r="DI31" s="288"/>
      <c r="DJ31" s="287">
        <v>7.0</v>
      </c>
      <c r="DK31" s="287">
        <v>60.0</v>
      </c>
      <c r="DL31" s="287">
        <v>56.0</v>
      </c>
      <c r="DM31" s="89"/>
      <c r="DN31" s="61">
        <v>336.0</v>
      </c>
      <c r="DO31" s="61">
        <v>139.0</v>
      </c>
      <c r="DP31" s="61">
        <v>39.03</v>
      </c>
      <c r="DQ31" s="61">
        <v>21.85</v>
      </c>
      <c r="DR31" s="61">
        <v>5.13</v>
      </c>
      <c r="DS31" s="61">
        <v>8.0</v>
      </c>
      <c r="DT31" s="61">
        <v>48.0</v>
      </c>
      <c r="DU31" s="61">
        <v>57.5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337.0</v>
      </c>
      <c r="EF31" s="226">
        <v>136.0</v>
      </c>
      <c r="EG31" s="226">
        <v>74.0</v>
      </c>
      <c r="EH31" s="226">
        <v>3.0</v>
      </c>
      <c r="EI31" s="64"/>
      <c r="EJ31" s="226">
        <v>9.0</v>
      </c>
      <c r="EK31" s="226">
        <v>55.0</v>
      </c>
      <c r="EL31" s="226">
        <v>57.0</v>
      </c>
      <c r="EM31" s="226">
        <v>136.0</v>
      </c>
      <c r="EN31" s="226">
        <v>108.0</v>
      </c>
      <c r="EO31" s="226">
        <v>4.5</v>
      </c>
      <c r="EP31" s="64"/>
      <c r="EQ31" s="226">
        <v>9.0</v>
      </c>
      <c r="ER31" s="226">
        <v>55.0</v>
      </c>
      <c r="ES31" s="226">
        <v>57.0</v>
      </c>
      <c r="ET31" s="226">
        <v>0.0</v>
      </c>
      <c r="EU31" s="226">
        <v>0.0</v>
      </c>
      <c r="EV31" s="226">
        <v>0.0</v>
      </c>
      <c r="EW31" s="226">
        <v>0.0</v>
      </c>
      <c r="EX31" s="226">
        <v>335.0</v>
      </c>
      <c r="EY31" s="226">
        <v>276.0</v>
      </c>
      <c r="EZ31" s="226">
        <v>158.2</v>
      </c>
      <c r="FA31" s="226">
        <v>2.9</v>
      </c>
      <c r="FB31" s="226">
        <v>335.0</v>
      </c>
      <c r="FC31" s="226">
        <v>276.0</v>
      </c>
      <c r="FD31" s="226">
        <v>158.6</v>
      </c>
      <c r="FE31" s="226">
        <v>3.1</v>
      </c>
      <c r="FF31" s="226">
        <v>334.0</v>
      </c>
      <c r="FG31" s="226">
        <v>0.0</v>
      </c>
      <c r="FH31" s="226">
        <v>0.0</v>
      </c>
      <c r="FI31" s="226">
        <v>0.0</v>
      </c>
      <c r="FJ31" s="226">
        <v>337.0</v>
      </c>
      <c r="FK31" s="226">
        <v>263.0</v>
      </c>
      <c r="FL31" s="226">
        <v>149.6</v>
      </c>
      <c r="FM31" s="64"/>
      <c r="FN31" s="226">
        <v>337.0</v>
      </c>
      <c r="FO31" s="226">
        <v>258.0</v>
      </c>
      <c r="FP31" s="226">
        <v>150.3</v>
      </c>
      <c r="FQ31" s="64"/>
      <c r="FR31" s="226">
        <v>136.0</v>
      </c>
      <c r="FS31" s="64"/>
      <c r="FT31" s="226">
        <v>15.25</v>
      </c>
      <c r="FU31" s="64"/>
      <c r="FV31" s="226">
        <v>136.0</v>
      </c>
      <c r="FW31" s="64"/>
      <c r="FX31" s="64"/>
      <c r="FY31" s="64"/>
      <c r="FZ31" s="89"/>
      <c r="GA31" s="65">
        <v>337.0</v>
      </c>
      <c r="GB31" s="66">
        <v>418.64</v>
      </c>
      <c r="GC31" s="66">
        <v>257.14</v>
      </c>
      <c r="GD31" s="66">
        <v>22.2</v>
      </c>
      <c r="GE31" s="66">
        <v>337.0</v>
      </c>
      <c r="GF31" s="66">
        <v>445.63</v>
      </c>
      <c r="GG31" s="66">
        <v>256.05</v>
      </c>
      <c r="GH31" s="66">
        <v>26.63</v>
      </c>
      <c r="GI31" s="66">
        <v>337.0</v>
      </c>
      <c r="GJ31" s="66">
        <v>265.53</v>
      </c>
      <c r="GK31" s="66">
        <v>-150.43</v>
      </c>
      <c r="GL31" s="66">
        <v>-16.08</v>
      </c>
      <c r="GM31" s="66">
        <v>337.0</v>
      </c>
      <c r="GN31" s="66">
        <v>243.55</v>
      </c>
      <c r="GO31" s="66">
        <v>-150.09</v>
      </c>
      <c r="GP31" s="66">
        <v>-24.79</v>
      </c>
      <c r="GQ31" s="66">
        <v>337.0</v>
      </c>
      <c r="GR31" s="66">
        <v>170.18</v>
      </c>
      <c r="GS31" s="66">
        <v>-107.8</v>
      </c>
      <c r="GT31" s="66">
        <v>-3.1</v>
      </c>
      <c r="GU31" s="66">
        <v>337.0</v>
      </c>
      <c r="GV31" s="66">
        <v>190.94</v>
      </c>
      <c r="GW31" s="66">
        <v>-108.8</v>
      </c>
      <c r="GX31" s="66">
        <v>-6.53</v>
      </c>
      <c r="GY31" s="89"/>
      <c r="GZ31" s="146" t="s">
        <v>91</v>
      </c>
      <c r="HA31" s="146" t="s">
        <v>92</v>
      </c>
      <c r="HB31" s="146">
        <v>95.0</v>
      </c>
      <c r="HC31" s="146">
        <v>4.75</v>
      </c>
      <c r="HD31" s="146">
        <v>1.9</v>
      </c>
      <c r="HE31" s="146">
        <v>8.0</v>
      </c>
      <c r="HF31" s="145">
        <v>60.0</v>
      </c>
      <c r="HG31" s="145">
        <v>56.0</v>
      </c>
      <c r="HH31" s="146" t="s">
        <v>91</v>
      </c>
      <c r="HI31" s="146" t="s">
        <v>92</v>
      </c>
      <c r="HJ31" s="146">
        <v>32.0</v>
      </c>
      <c r="HK31" s="146">
        <v>1.6</v>
      </c>
      <c r="HL31" s="146">
        <v>0.64</v>
      </c>
      <c r="HM31" s="146">
        <v>5.0</v>
      </c>
      <c r="HN31" s="145">
        <v>60.0</v>
      </c>
      <c r="HO31" s="145">
        <v>60.0</v>
      </c>
      <c r="HP31" s="146" t="s">
        <v>91</v>
      </c>
      <c r="HQ31" s="146" t="s">
        <v>92</v>
      </c>
      <c r="HR31" s="146">
        <v>123.0</v>
      </c>
      <c r="HS31" s="146">
        <v>6.15</v>
      </c>
      <c r="HT31" s="146">
        <v>3.075</v>
      </c>
      <c r="HU31" s="146">
        <v>7.0</v>
      </c>
      <c r="HV31" s="145">
        <v>60.0</v>
      </c>
      <c r="HW31" s="145">
        <v>60.0</v>
      </c>
      <c r="HX31" s="89"/>
      <c r="HY31" s="147">
        <v>134.0</v>
      </c>
      <c r="HZ31" s="147">
        <v>33.0</v>
      </c>
      <c r="IA31" s="147">
        <v>116.0</v>
      </c>
      <c r="IB31" s="147">
        <v>5.8</v>
      </c>
      <c r="IC31" s="148"/>
      <c r="ID31" s="147">
        <v>2.0</v>
      </c>
      <c r="IE31" s="147">
        <v>68.0</v>
      </c>
      <c r="IF31" s="147">
        <v>48.0</v>
      </c>
      <c r="IG31" s="89"/>
      <c r="IH31" s="75">
        <v>140.0</v>
      </c>
      <c r="II31" s="75">
        <v>34.2</v>
      </c>
      <c r="IJ31" s="75">
        <v>96.0</v>
      </c>
      <c r="IK31" s="75">
        <v>4.7</v>
      </c>
      <c r="IL31" s="75">
        <v>5.4</v>
      </c>
      <c r="IM31" s="75">
        <v>6.0</v>
      </c>
      <c r="IN31" s="75">
        <v>49.0</v>
      </c>
      <c r="IO31" s="75">
        <v>51.0</v>
      </c>
      <c r="IP31" s="75">
        <v>140.0</v>
      </c>
      <c r="IQ31" s="75">
        <v>34.8</v>
      </c>
      <c r="IR31" s="75">
        <v>0.0</v>
      </c>
      <c r="IS31" s="75">
        <v>0.0</v>
      </c>
      <c r="IT31" s="75">
        <v>0.0</v>
      </c>
      <c r="IU31" s="75">
        <v>12.0</v>
      </c>
      <c r="IV31" s="75">
        <v>52.0</v>
      </c>
      <c r="IW31" s="75">
        <v>52.0</v>
      </c>
      <c r="IX31" s="89"/>
      <c r="IY31" s="76">
        <v>138.76</v>
      </c>
      <c r="IZ31" s="76">
        <v>34.65</v>
      </c>
      <c r="JA31" s="76">
        <v>365.0</v>
      </c>
      <c r="JB31" s="76">
        <v>18.25</v>
      </c>
      <c r="JC31" s="76">
        <v>5.69</v>
      </c>
      <c r="JD31" s="149">
        <v>3.0</v>
      </c>
      <c r="JE31" s="76">
        <v>62.64</v>
      </c>
      <c r="JF31" s="76">
        <v>48.24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135.0</v>
      </c>
      <c r="JQ31" s="78">
        <v>32.0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52.0</v>
      </c>
      <c r="JW31" s="78">
        <v>50.0</v>
      </c>
      <c r="JX31" s="78">
        <v>135.0</v>
      </c>
      <c r="JY31" s="78">
        <v>33.7</v>
      </c>
      <c r="JZ31" s="78">
        <v>114.0</v>
      </c>
      <c r="KA31" s="78">
        <v>6.1</v>
      </c>
      <c r="KB31" s="78">
        <v>2.2</v>
      </c>
      <c r="KC31" s="78">
        <v>2.0</v>
      </c>
      <c r="KD31" s="78">
        <v>58.0</v>
      </c>
      <c r="KE31" s="78">
        <v>56.0</v>
      </c>
      <c r="KF31" s="89"/>
      <c r="KG31" s="79">
        <v>137.0</v>
      </c>
      <c r="KH31" s="238">
        <v>33.0</v>
      </c>
      <c r="KI31" s="238">
        <v>64.0</v>
      </c>
      <c r="KJ31" s="238">
        <v>3.4</v>
      </c>
      <c r="KK31" s="79"/>
      <c r="KL31" s="79">
        <v>1.0</v>
      </c>
      <c r="KM31" s="79">
        <v>46.0</v>
      </c>
      <c r="KN31" s="79">
        <v>46.0</v>
      </c>
      <c r="KO31" s="79">
        <v>137.0</v>
      </c>
      <c r="KP31" s="235">
        <v>33.0</v>
      </c>
      <c r="KQ31" s="235" t="s">
        <v>98</v>
      </c>
      <c r="KR31" s="235" t="s">
        <v>98</v>
      </c>
      <c r="KS31" s="79"/>
      <c r="KT31" s="79">
        <v>1.0</v>
      </c>
      <c r="KU31" s="79">
        <v>46.0</v>
      </c>
      <c r="KV31" s="79">
        <v>44.0</v>
      </c>
      <c r="KW31" s="89"/>
      <c r="KX31" s="81">
        <v>131.0</v>
      </c>
      <c r="KY31" s="81">
        <v>33.0</v>
      </c>
      <c r="KZ31" s="81">
        <v>226.0</v>
      </c>
      <c r="LA31" s="81">
        <v>11.1</v>
      </c>
      <c r="LB31" s="81">
        <v>0.0</v>
      </c>
      <c r="LC31" s="81">
        <v>3.0</v>
      </c>
      <c r="LD31" s="81">
        <v>58.0</v>
      </c>
      <c r="LE31" s="81">
        <v>58.0</v>
      </c>
      <c r="LF31" s="81">
        <v>131.0</v>
      </c>
      <c r="LG31" s="81">
        <v>33.0</v>
      </c>
      <c r="LH31" s="81">
        <v>251.0</v>
      </c>
      <c r="LI31" s="81">
        <v>12.3</v>
      </c>
      <c r="LJ31" s="81">
        <v>0.0</v>
      </c>
      <c r="LK31" s="81">
        <v>5.0</v>
      </c>
      <c r="LL31" s="81">
        <v>58.0</v>
      </c>
      <c r="LM31" s="81">
        <v>58.0</v>
      </c>
      <c r="LN31" s="89"/>
      <c r="LO31" s="82">
        <v>334.0</v>
      </c>
      <c r="LP31" s="82">
        <v>281.0</v>
      </c>
      <c r="LQ31" s="82">
        <v>151.0</v>
      </c>
      <c r="LR31" s="82">
        <v>69.0</v>
      </c>
      <c r="LS31" s="82">
        <v>323.0</v>
      </c>
      <c r="LT31" s="83">
        <v>46.0</v>
      </c>
      <c r="LU31" s="83">
        <v>5.3</v>
      </c>
      <c r="LV31" s="83">
        <v>140.0</v>
      </c>
      <c r="LW31" s="83">
        <v>87.0</v>
      </c>
      <c r="LX31" s="83">
        <v>59.0</v>
      </c>
      <c r="LY31" s="83">
        <v>56.0</v>
      </c>
      <c r="LZ31" s="83">
        <v>12.0</v>
      </c>
      <c r="MA31" s="83">
        <v>105.0</v>
      </c>
      <c r="MB31" s="83">
        <v>5.7</v>
      </c>
      <c r="MC31" s="83">
        <v>146.0</v>
      </c>
      <c r="MD31" s="83">
        <v>194.0</v>
      </c>
      <c r="ME31" s="83">
        <v>79.0</v>
      </c>
      <c r="MF31" s="83">
        <v>65.0</v>
      </c>
      <c r="MG31" s="83">
        <v>14.0</v>
      </c>
      <c r="MH31" s="83">
        <v>0.0</v>
      </c>
      <c r="MI31" s="83">
        <v>0.0</v>
      </c>
      <c r="MJ31" s="83">
        <v>120.0</v>
      </c>
      <c r="MK31" s="83">
        <v>0.0</v>
      </c>
      <c r="ML31" s="83">
        <v>54.0</v>
      </c>
      <c r="MM31" s="83">
        <v>50.0</v>
      </c>
      <c r="MN31" s="83">
        <v>5.0</v>
      </c>
      <c r="MO31" s="86"/>
      <c r="MP31" s="87"/>
      <c r="MQ31" s="87"/>
      <c r="MR31" s="87"/>
      <c r="MS31" s="83"/>
      <c r="MT31" s="83">
        <v>8.2</v>
      </c>
      <c r="MU31" s="83">
        <v>3.0</v>
      </c>
      <c r="MV31" s="83">
        <v>143.0</v>
      </c>
      <c r="MW31" s="83">
        <v>35.0</v>
      </c>
      <c r="MX31" s="83">
        <v>44.0</v>
      </c>
      <c r="MY31" s="88" t="s">
        <v>96</v>
      </c>
      <c r="MZ31" s="83">
        <v>2.0</v>
      </c>
      <c r="NA31" s="87"/>
      <c r="NB31" s="83">
        <v>7.4</v>
      </c>
      <c r="NC31" s="83">
        <v>3.3</v>
      </c>
      <c r="ND31" s="83">
        <v>139.0</v>
      </c>
      <c r="NE31" s="83">
        <v>36.0</v>
      </c>
      <c r="NF31" s="83">
        <v>57.0</v>
      </c>
      <c r="NG31" s="83">
        <v>54.0</v>
      </c>
      <c r="NH31" s="83">
        <v>7.0</v>
      </c>
      <c r="NI31" s="88"/>
      <c r="NJ31" s="83">
        <v>0.0</v>
      </c>
      <c r="NK31" s="83">
        <v>0.0</v>
      </c>
      <c r="NL31" s="83">
        <v>0.0</v>
      </c>
      <c r="NM31" s="83">
        <v>35.0</v>
      </c>
      <c r="NN31" s="83">
        <v>58.0</v>
      </c>
      <c r="NO31" s="83">
        <v>56.0</v>
      </c>
      <c r="NP31" s="83">
        <v>2.0</v>
      </c>
    </row>
    <row r="32" ht="14.25" customHeight="1">
      <c r="A32" s="49">
        <v>0.791666666666667</v>
      </c>
      <c r="B32" s="50"/>
      <c r="C32" s="51">
        <v>50.06</v>
      </c>
      <c r="D32" s="52">
        <v>331.0</v>
      </c>
      <c r="E32" s="53">
        <v>135.0</v>
      </c>
      <c r="F32" s="53">
        <v>52.0</v>
      </c>
      <c r="G32" s="53">
        <v>11.5</v>
      </c>
      <c r="H32" s="54"/>
      <c r="I32" s="53">
        <v>6.0</v>
      </c>
      <c r="J32" s="53">
        <v>56.0</v>
      </c>
      <c r="K32" s="53">
        <v>55.0</v>
      </c>
      <c r="L32" s="53">
        <v>135.0</v>
      </c>
      <c r="M32" s="53">
        <v>55.0</v>
      </c>
      <c r="N32" s="53">
        <v>14.3</v>
      </c>
      <c r="O32" s="54"/>
      <c r="P32" s="53">
        <v>6.0</v>
      </c>
      <c r="Q32" s="53">
        <v>60.0</v>
      </c>
      <c r="R32" s="53">
        <v>58.0</v>
      </c>
      <c r="S32" s="53">
        <v>336.2</v>
      </c>
      <c r="T32" s="53">
        <v>345.6</v>
      </c>
      <c r="U32" s="53">
        <v>202.0</v>
      </c>
      <c r="V32" s="54"/>
      <c r="W32" s="53">
        <v>332.5</v>
      </c>
      <c r="X32" s="55">
        <v>272.6</v>
      </c>
      <c r="Y32" s="53">
        <v>157.8</v>
      </c>
      <c r="Z32" s="54"/>
      <c r="AA32" s="55">
        <v>338.1</v>
      </c>
      <c r="AB32" s="55">
        <v>262.0</v>
      </c>
      <c r="AC32" s="53">
        <v>238.8</v>
      </c>
      <c r="AD32" s="54"/>
      <c r="AE32" s="53">
        <v>338.2</v>
      </c>
      <c r="AF32" s="55">
        <v>403.1</v>
      </c>
      <c r="AG32" s="55">
        <v>216.4</v>
      </c>
      <c r="AH32" s="54"/>
      <c r="AI32" s="55">
        <v>345.0</v>
      </c>
      <c r="AJ32" s="53">
        <v>451.4</v>
      </c>
      <c r="AK32" s="55">
        <v>282.4</v>
      </c>
      <c r="AL32" s="53"/>
      <c r="AM32" s="55">
        <v>335.7</v>
      </c>
      <c r="AN32" s="55">
        <v>482.3</v>
      </c>
      <c r="AO32" s="53">
        <v>267.4</v>
      </c>
      <c r="AP32" s="54"/>
      <c r="AQ32" s="53">
        <v>133.0</v>
      </c>
      <c r="AR32" s="54">
        <f t="shared" ref="AR32:AS32" si="54">F32</f>
        <v>52</v>
      </c>
      <c r="AS32" s="56">
        <f t="shared" si="54"/>
        <v>11.5</v>
      </c>
      <c r="AT32" s="54"/>
      <c r="AU32" s="53">
        <v>137.0</v>
      </c>
      <c r="AV32" s="54">
        <f t="shared" ref="AV32:AW32" si="55">M32</f>
        <v>55</v>
      </c>
      <c r="AW32" s="54">
        <f t="shared" si="55"/>
        <v>14.3</v>
      </c>
      <c r="AX32" s="54"/>
      <c r="AY32" s="53">
        <v>133.0</v>
      </c>
      <c r="AZ32" s="54"/>
      <c r="BA32" s="54"/>
      <c r="BB32" s="54"/>
      <c r="BC32" s="89"/>
      <c r="BD32" s="54"/>
      <c r="BE32" s="53">
        <v>32.0</v>
      </c>
      <c r="BF32" s="53">
        <v>21.0</v>
      </c>
      <c r="BG32" s="53">
        <v>1.0</v>
      </c>
      <c r="BH32" s="54"/>
      <c r="BI32" s="53">
        <v>22.0</v>
      </c>
      <c r="BJ32" s="53">
        <v>95.0</v>
      </c>
      <c r="BK32" s="53">
        <v>68.0</v>
      </c>
      <c r="BL32" s="89"/>
      <c r="BM32" s="287">
        <v>340.0</v>
      </c>
      <c r="BN32" s="287">
        <v>144.0</v>
      </c>
      <c r="BO32" s="287">
        <v>193.0</v>
      </c>
      <c r="BP32" s="287">
        <v>9.7</v>
      </c>
      <c r="BQ32" s="288"/>
      <c r="BR32" s="287">
        <v>6.0</v>
      </c>
      <c r="BS32" s="287">
        <v>70.0</v>
      </c>
      <c r="BT32" s="287">
        <v>70.0</v>
      </c>
      <c r="BU32" s="288">
        <f t="shared" si="5"/>
        <v>340</v>
      </c>
      <c r="BV32" s="287">
        <v>358.0</v>
      </c>
      <c r="BW32" s="287">
        <v>206.0</v>
      </c>
      <c r="BX32" s="287">
        <v>43.0</v>
      </c>
      <c r="BY32" s="287">
        <v>332.0</v>
      </c>
      <c r="BZ32" s="287">
        <v>382.0</v>
      </c>
      <c r="CA32" s="287">
        <v>208.0</v>
      </c>
      <c r="CB32" s="287">
        <v>42.0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336.0</v>
      </c>
      <c r="CH32" s="287">
        <v>460.0</v>
      </c>
      <c r="CI32" s="287">
        <v>267.0</v>
      </c>
      <c r="CJ32" s="287">
        <v>7.0</v>
      </c>
      <c r="CK32" s="287">
        <v>350.0</v>
      </c>
      <c r="CL32" s="287">
        <v>248.0</v>
      </c>
      <c r="CM32" s="287">
        <v>138.0</v>
      </c>
      <c r="CN32" s="287">
        <v>32.0</v>
      </c>
      <c r="CO32" s="287">
        <v>330.0</v>
      </c>
      <c r="CP32" s="287">
        <v>254.0</v>
      </c>
      <c r="CQ32" s="287">
        <v>124.0</v>
      </c>
      <c r="CR32" s="287">
        <v>28.0</v>
      </c>
      <c r="CS32" s="287">
        <v>337.0</v>
      </c>
      <c r="CT32" s="287">
        <v>254.0</v>
      </c>
      <c r="CU32" s="287">
        <v>145.0</v>
      </c>
      <c r="CV32" s="287">
        <v>30.0</v>
      </c>
      <c r="CW32" s="287">
        <v>334.0</v>
      </c>
      <c r="CX32" s="287">
        <v>235.0</v>
      </c>
      <c r="CY32" s="287">
        <v>124.0</v>
      </c>
      <c r="CZ32" s="287">
        <v>6.0</v>
      </c>
      <c r="DA32" s="287">
        <v>321.0</v>
      </c>
      <c r="DB32" s="287">
        <v>241.0</v>
      </c>
      <c r="DC32" s="287">
        <v>123.0</v>
      </c>
      <c r="DD32" s="287">
        <v>45.0</v>
      </c>
      <c r="DE32" s="288">
        <f t="shared" si="8"/>
        <v>144</v>
      </c>
      <c r="DF32" s="287">
        <v>35.0</v>
      </c>
      <c r="DG32" s="287">
        <v>193.0</v>
      </c>
      <c r="DH32" s="287">
        <v>9.7</v>
      </c>
      <c r="DI32" s="288"/>
      <c r="DJ32" s="287">
        <v>7.0</v>
      </c>
      <c r="DK32" s="287">
        <v>60.0</v>
      </c>
      <c r="DL32" s="287">
        <v>56.0</v>
      </c>
      <c r="DM32" s="89"/>
      <c r="DN32" s="61">
        <v>335.0</v>
      </c>
      <c r="DO32" s="61">
        <v>139.0</v>
      </c>
      <c r="DP32" s="61">
        <v>30.15</v>
      </c>
      <c r="DQ32" s="61">
        <v>17.23</v>
      </c>
      <c r="DR32" s="61">
        <v>2.72</v>
      </c>
      <c r="DS32" s="61">
        <v>8.0</v>
      </c>
      <c r="DT32" s="61">
        <v>48.0</v>
      </c>
      <c r="DU32" s="61">
        <v>55.1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337.0</v>
      </c>
      <c r="EF32" s="226">
        <v>135.0</v>
      </c>
      <c r="EG32" s="226">
        <v>72.0</v>
      </c>
      <c r="EH32" s="226">
        <v>3.0</v>
      </c>
      <c r="EI32" s="64"/>
      <c r="EJ32" s="226">
        <v>9.0</v>
      </c>
      <c r="EK32" s="226">
        <v>54.0</v>
      </c>
      <c r="EL32" s="226">
        <v>56.0</v>
      </c>
      <c r="EM32" s="226">
        <v>135.0</v>
      </c>
      <c r="EN32" s="226">
        <v>118.0</v>
      </c>
      <c r="EO32" s="226">
        <v>5.0</v>
      </c>
      <c r="EP32" s="64"/>
      <c r="EQ32" s="226">
        <v>9.0</v>
      </c>
      <c r="ER32" s="226">
        <v>54.0</v>
      </c>
      <c r="ES32" s="226">
        <v>57.0</v>
      </c>
      <c r="ET32" s="226">
        <v>0.0</v>
      </c>
      <c r="EU32" s="226">
        <v>0.0</v>
      </c>
      <c r="EV32" s="226">
        <v>0.0</v>
      </c>
      <c r="EW32" s="226">
        <v>0.0</v>
      </c>
      <c r="EX32" s="226">
        <v>333.0</v>
      </c>
      <c r="EY32" s="226">
        <v>277.0</v>
      </c>
      <c r="EZ32" s="226">
        <v>158.7</v>
      </c>
      <c r="FA32" s="226">
        <v>3.5</v>
      </c>
      <c r="FB32" s="226">
        <v>334.0</v>
      </c>
      <c r="FC32" s="226">
        <v>278.0</v>
      </c>
      <c r="FD32" s="226">
        <v>159.0</v>
      </c>
      <c r="FE32" s="226">
        <v>4.0</v>
      </c>
      <c r="FF32" s="226">
        <v>333.0</v>
      </c>
      <c r="FG32" s="226">
        <v>0.0</v>
      </c>
      <c r="FH32" s="226">
        <v>0.0</v>
      </c>
      <c r="FI32" s="226">
        <v>0.0</v>
      </c>
      <c r="FJ32" s="226">
        <v>337.0</v>
      </c>
      <c r="FK32" s="226">
        <v>266.0</v>
      </c>
      <c r="FL32" s="226">
        <v>151.0</v>
      </c>
      <c r="FM32" s="64"/>
      <c r="FN32" s="226">
        <v>337.0</v>
      </c>
      <c r="FO32" s="226">
        <v>244.0</v>
      </c>
      <c r="FP32" s="226">
        <v>151.6</v>
      </c>
      <c r="FQ32" s="64"/>
      <c r="FR32" s="226">
        <v>135.0</v>
      </c>
      <c r="FS32" s="64"/>
      <c r="FT32" s="226">
        <v>13.35</v>
      </c>
      <c r="FU32" s="64"/>
      <c r="FV32" s="226">
        <v>135.0</v>
      </c>
      <c r="FW32" s="64"/>
      <c r="FX32" s="64"/>
      <c r="FY32" s="64"/>
      <c r="FZ32" s="89"/>
      <c r="GA32" s="65">
        <v>336.0</v>
      </c>
      <c r="GB32" s="66">
        <v>453.39</v>
      </c>
      <c r="GC32" s="66">
        <v>278.16</v>
      </c>
      <c r="GD32" s="66">
        <v>24.04</v>
      </c>
      <c r="GE32" s="66">
        <v>336.0</v>
      </c>
      <c r="GF32" s="66">
        <v>486.37</v>
      </c>
      <c r="GG32" s="66">
        <v>276.32</v>
      </c>
      <c r="GH32" s="66">
        <v>29.23</v>
      </c>
      <c r="GI32" s="66">
        <v>336.0</v>
      </c>
      <c r="GJ32" s="66">
        <v>269.34</v>
      </c>
      <c r="GK32" s="66">
        <v>-152.35</v>
      </c>
      <c r="GL32" s="66">
        <v>-16.08</v>
      </c>
      <c r="GM32" s="66">
        <v>336.0</v>
      </c>
      <c r="GN32" s="66">
        <v>246.19</v>
      </c>
      <c r="GO32" s="66">
        <v>-151.01</v>
      </c>
      <c r="GP32" s="66">
        <v>-23.03</v>
      </c>
      <c r="GQ32" s="66">
        <v>336.0</v>
      </c>
      <c r="GR32" s="66">
        <v>205.6</v>
      </c>
      <c r="GS32" s="66">
        <v>-125.89</v>
      </c>
      <c r="GT32" s="66">
        <v>-9.46</v>
      </c>
      <c r="GU32" s="66">
        <v>336.0</v>
      </c>
      <c r="GV32" s="66">
        <v>219.52</v>
      </c>
      <c r="GW32" s="66">
        <v>-124.88</v>
      </c>
      <c r="GX32" s="66">
        <v>-9.88</v>
      </c>
      <c r="GY32" s="89"/>
      <c r="GZ32" s="146" t="s">
        <v>91</v>
      </c>
      <c r="HA32" s="146" t="s">
        <v>92</v>
      </c>
      <c r="HB32" s="146">
        <v>119.0</v>
      </c>
      <c r="HC32" s="146">
        <v>5.95</v>
      </c>
      <c r="HD32" s="146">
        <v>2.38</v>
      </c>
      <c r="HE32" s="146">
        <v>8.0</v>
      </c>
      <c r="HF32" s="145">
        <v>62.0</v>
      </c>
      <c r="HG32" s="145">
        <v>58.0</v>
      </c>
      <c r="HH32" s="146" t="s">
        <v>91</v>
      </c>
      <c r="HI32" s="146" t="s">
        <v>92</v>
      </c>
      <c r="HJ32" s="146">
        <v>56.0</v>
      </c>
      <c r="HK32" s="146">
        <v>2.8</v>
      </c>
      <c r="HL32" s="146">
        <v>1.12</v>
      </c>
      <c r="HM32" s="146">
        <v>5.0</v>
      </c>
      <c r="HN32" s="145">
        <v>60.0</v>
      </c>
      <c r="HO32" s="145">
        <v>60.0</v>
      </c>
      <c r="HP32" s="146" t="s">
        <v>91</v>
      </c>
      <c r="HQ32" s="146" t="s">
        <v>92</v>
      </c>
      <c r="HR32" s="146">
        <v>165.0</v>
      </c>
      <c r="HS32" s="146">
        <v>8.25</v>
      </c>
      <c r="HT32" s="146">
        <v>4.125</v>
      </c>
      <c r="HU32" s="146">
        <v>7.0</v>
      </c>
      <c r="HV32" s="145">
        <v>60.0</v>
      </c>
      <c r="HW32" s="145">
        <v>60.0</v>
      </c>
      <c r="HX32" s="89"/>
      <c r="HY32" s="147">
        <v>134.0</v>
      </c>
      <c r="HZ32" s="147">
        <v>33.0</v>
      </c>
      <c r="IA32" s="147">
        <v>118.0</v>
      </c>
      <c r="IB32" s="147">
        <v>5.9</v>
      </c>
      <c r="IC32" s="148"/>
      <c r="ID32" s="147">
        <v>2.0</v>
      </c>
      <c r="IE32" s="147">
        <v>68.0</v>
      </c>
      <c r="IF32" s="147">
        <v>48.0</v>
      </c>
      <c r="IG32" s="89"/>
      <c r="IH32" s="75">
        <v>139.0</v>
      </c>
      <c r="II32" s="75">
        <v>33.7</v>
      </c>
      <c r="IJ32" s="75">
        <v>129.0</v>
      </c>
      <c r="IK32" s="75">
        <v>6.2</v>
      </c>
      <c r="IL32" s="75">
        <v>7.2</v>
      </c>
      <c r="IM32" s="75">
        <v>6.0</v>
      </c>
      <c r="IN32" s="75">
        <v>50.0</v>
      </c>
      <c r="IO32" s="75">
        <v>52.0</v>
      </c>
      <c r="IP32" s="75">
        <v>139.0</v>
      </c>
      <c r="IQ32" s="75">
        <v>34.2</v>
      </c>
      <c r="IR32" s="75">
        <v>5.0</v>
      </c>
      <c r="IS32" s="75">
        <v>0.1</v>
      </c>
      <c r="IT32" s="75">
        <v>0.3</v>
      </c>
      <c r="IU32" s="75">
        <v>12.0</v>
      </c>
      <c r="IV32" s="75">
        <v>50.0</v>
      </c>
      <c r="IW32" s="75">
        <v>49.0</v>
      </c>
      <c r="IX32" s="89"/>
      <c r="IY32" s="76">
        <v>139.0</v>
      </c>
      <c r="IZ32" s="76">
        <v>34.86</v>
      </c>
      <c r="JA32" s="76">
        <v>339.4</v>
      </c>
      <c r="JB32" s="76">
        <v>16.97</v>
      </c>
      <c r="JC32" s="76">
        <v>3.85</v>
      </c>
      <c r="JD32" s="149">
        <v>3.0</v>
      </c>
      <c r="JE32" s="76">
        <v>61.77</v>
      </c>
      <c r="JF32" s="76">
        <v>48.24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136.0</v>
      </c>
      <c r="JQ32" s="78">
        <v>32.0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48.0</v>
      </c>
      <c r="JW32" s="78">
        <v>47.0</v>
      </c>
      <c r="JX32" s="78">
        <v>136.0</v>
      </c>
      <c r="JY32" s="78">
        <v>33.9</v>
      </c>
      <c r="JZ32" s="78">
        <v>123.0</v>
      </c>
      <c r="KA32" s="78">
        <v>6.7</v>
      </c>
      <c r="KB32" s="78">
        <v>2.3</v>
      </c>
      <c r="KC32" s="78">
        <v>2.0</v>
      </c>
      <c r="KD32" s="78">
        <v>55.0</v>
      </c>
      <c r="KE32" s="78">
        <v>54.0</v>
      </c>
      <c r="KF32" s="89"/>
      <c r="KG32" s="79">
        <v>137.0</v>
      </c>
      <c r="KH32" s="238">
        <v>33.0</v>
      </c>
      <c r="KI32" s="238">
        <v>15.0</v>
      </c>
      <c r="KJ32" s="238">
        <v>0.7</v>
      </c>
      <c r="KK32" s="79"/>
      <c r="KL32" s="79">
        <v>1.0</v>
      </c>
      <c r="KM32" s="79">
        <v>46.0</v>
      </c>
      <c r="KN32" s="79">
        <v>46.0</v>
      </c>
      <c r="KO32" s="79">
        <v>137.0</v>
      </c>
      <c r="KP32" s="235">
        <v>33.0</v>
      </c>
      <c r="KQ32" s="235" t="s">
        <v>98</v>
      </c>
      <c r="KR32" s="235" t="s">
        <v>98</v>
      </c>
      <c r="KS32" s="79"/>
      <c r="KT32" s="79">
        <v>1.0</v>
      </c>
      <c r="KU32" s="79">
        <v>46.0</v>
      </c>
      <c r="KV32" s="79">
        <v>44.0</v>
      </c>
      <c r="KW32" s="89"/>
      <c r="KX32" s="81">
        <v>131.0</v>
      </c>
      <c r="KY32" s="81">
        <v>32.0</v>
      </c>
      <c r="KZ32" s="81">
        <v>75.0</v>
      </c>
      <c r="LA32" s="81">
        <v>3.7</v>
      </c>
      <c r="LB32" s="81">
        <v>0.0</v>
      </c>
      <c r="LC32" s="81">
        <v>3.0</v>
      </c>
      <c r="LD32" s="81">
        <v>58.0</v>
      </c>
      <c r="LE32" s="81">
        <v>58.0</v>
      </c>
      <c r="LF32" s="81">
        <v>131.0</v>
      </c>
      <c r="LG32" s="81">
        <v>32.0</v>
      </c>
      <c r="LH32" s="81">
        <v>342.0</v>
      </c>
      <c r="LI32" s="81">
        <v>16.8</v>
      </c>
      <c r="LJ32" s="81">
        <v>0.0</v>
      </c>
      <c r="LK32" s="81">
        <v>5.0</v>
      </c>
      <c r="LL32" s="81">
        <v>58.0</v>
      </c>
      <c r="LM32" s="81">
        <v>58.0</v>
      </c>
      <c r="LN32" s="89"/>
      <c r="LO32" s="82">
        <v>332.0</v>
      </c>
      <c r="LP32" s="82">
        <v>269.0</v>
      </c>
      <c r="LQ32" s="82">
        <v>152.0</v>
      </c>
      <c r="LR32" s="82">
        <v>68.0</v>
      </c>
      <c r="LS32" s="82">
        <v>321.0</v>
      </c>
      <c r="LT32" s="83">
        <v>51.0</v>
      </c>
      <c r="LU32" s="83">
        <v>7.2</v>
      </c>
      <c r="LV32" s="83">
        <v>140.0</v>
      </c>
      <c r="LW32" s="83">
        <v>94.0</v>
      </c>
      <c r="LX32" s="83">
        <v>59.0</v>
      </c>
      <c r="LY32" s="83">
        <v>56.0</v>
      </c>
      <c r="LZ32" s="83">
        <v>12.0</v>
      </c>
      <c r="MA32" s="83">
        <v>101.0</v>
      </c>
      <c r="MB32" s="83">
        <v>2.8</v>
      </c>
      <c r="MC32" s="83">
        <v>144.0</v>
      </c>
      <c r="MD32" s="83">
        <v>175.0</v>
      </c>
      <c r="ME32" s="83">
        <v>76.0</v>
      </c>
      <c r="MF32" s="83">
        <v>66.0</v>
      </c>
      <c r="MG32" s="83">
        <v>14.0</v>
      </c>
      <c r="MH32" s="83">
        <v>0.0</v>
      </c>
      <c r="MI32" s="83">
        <v>0.0</v>
      </c>
      <c r="MJ32" s="83">
        <v>120.0</v>
      </c>
      <c r="MK32" s="83">
        <v>0.0</v>
      </c>
      <c r="ML32" s="83">
        <v>54.0</v>
      </c>
      <c r="MM32" s="83">
        <v>50.0</v>
      </c>
      <c r="MN32" s="83">
        <v>5.0</v>
      </c>
      <c r="MO32" s="86"/>
      <c r="MP32" s="87"/>
      <c r="MQ32" s="87"/>
      <c r="MR32" s="87"/>
      <c r="MS32" s="87"/>
      <c r="MT32" s="83">
        <v>13.0</v>
      </c>
      <c r="MU32" s="83">
        <v>4.7</v>
      </c>
      <c r="MV32" s="83">
        <v>223.0</v>
      </c>
      <c r="MW32" s="83">
        <v>36.0</v>
      </c>
      <c r="MX32" s="83">
        <v>47.0</v>
      </c>
      <c r="MY32" s="88" t="s">
        <v>96</v>
      </c>
      <c r="MZ32" s="83">
        <v>2.0</v>
      </c>
      <c r="NA32" s="87"/>
      <c r="NB32" s="83">
        <v>14.8</v>
      </c>
      <c r="NC32" s="83">
        <v>5.4</v>
      </c>
      <c r="ND32" s="83">
        <v>266.0</v>
      </c>
      <c r="NE32" s="83">
        <v>36.0</v>
      </c>
      <c r="NF32" s="83">
        <v>48.0</v>
      </c>
      <c r="NG32" s="83">
        <v>48.0</v>
      </c>
      <c r="NH32" s="83">
        <v>7.0</v>
      </c>
      <c r="NI32" s="87"/>
      <c r="NJ32" s="83">
        <v>0.0</v>
      </c>
      <c r="NK32" s="83">
        <v>0.0</v>
      </c>
      <c r="NL32" s="83">
        <v>0.0</v>
      </c>
      <c r="NM32" s="83">
        <v>35.0</v>
      </c>
      <c r="NN32" s="83">
        <v>58.0</v>
      </c>
      <c r="NO32" s="83">
        <v>56.0</v>
      </c>
      <c r="NP32" s="83">
        <v>2.0</v>
      </c>
    </row>
    <row r="33" ht="14.25" customHeight="1">
      <c r="A33" s="49">
        <v>0.833333333333334</v>
      </c>
      <c r="B33" s="50"/>
      <c r="C33" s="51">
        <v>49.82</v>
      </c>
      <c r="D33" s="52">
        <v>334.0</v>
      </c>
      <c r="E33" s="53">
        <v>135.0</v>
      </c>
      <c r="F33" s="53">
        <v>57.0</v>
      </c>
      <c r="G33" s="53">
        <v>12.4</v>
      </c>
      <c r="H33" s="54"/>
      <c r="I33" s="53">
        <v>6.0</v>
      </c>
      <c r="J33" s="53">
        <v>54.0</v>
      </c>
      <c r="K33" s="53">
        <v>53.0</v>
      </c>
      <c r="L33" s="53">
        <v>135.0</v>
      </c>
      <c r="M33" s="53">
        <v>59.0</v>
      </c>
      <c r="N33" s="53">
        <v>14.5</v>
      </c>
      <c r="O33" s="54"/>
      <c r="P33" s="53">
        <v>6.0</v>
      </c>
      <c r="Q33" s="53">
        <v>59.0</v>
      </c>
      <c r="R33" s="53">
        <v>57.0</v>
      </c>
      <c r="S33" s="53">
        <v>336.1</v>
      </c>
      <c r="T33" s="53">
        <v>291.7</v>
      </c>
      <c r="U33" s="53">
        <v>171.3</v>
      </c>
      <c r="V33" s="54"/>
      <c r="W33" s="53">
        <v>332.0</v>
      </c>
      <c r="X33" s="55">
        <v>224.7</v>
      </c>
      <c r="Y33" s="53">
        <v>126.3</v>
      </c>
      <c r="Z33" s="54"/>
      <c r="AA33" s="55">
        <v>337.0</v>
      </c>
      <c r="AB33" s="55">
        <v>395.6</v>
      </c>
      <c r="AC33" s="53">
        <v>253.1</v>
      </c>
      <c r="AD33" s="54"/>
      <c r="AE33" s="53">
        <v>337.3</v>
      </c>
      <c r="AF33" s="55">
        <v>443.1</v>
      </c>
      <c r="AG33" s="55">
        <v>231.1</v>
      </c>
      <c r="AH33" s="54"/>
      <c r="AI33" s="55">
        <v>343.7</v>
      </c>
      <c r="AJ33" s="53">
        <v>425.2</v>
      </c>
      <c r="AK33" s="55">
        <v>263.3</v>
      </c>
      <c r="AL33" s="54"/>
      <c r="AM33" s="55">
        <v>334.7</v>
      </c>
      <c r="AN33" s="55">
        <v>453.5</v>
      </c>
      <c r="AO33" s="53">
        <v>249.0</v>
      </c>
      <c r="AP33" s="54"/>
      <c r="AQ33" s="53">
        <v>132.0</v>
      </c>
      <c r="AR33" s="54">
        <f t="shared" ref="AR33:AS33" si="56">F33</f>
        <v>57</v>
      </c>
      <c r="AS33" s="56">
        <f t="shared" si="56"/>
        <v>12.4</v>
      </c>
      <c r="AT33" s="54"/>
      <c r="AU33" s="53">
        <v>137.0</v>
      </c>
      <c r="AV33" s="54">
        <f t="shared" ref="AV33:AW33" si="57">M33</f>
        <v>59</v>
      </c>
      <c r="AW33" s="54">
        <f t="shared" si="57"/>
        <v>14.5</v>
      </c>
      <c r="AX33" s="54"/>
      <c r="AY33" s="53">
        <v>132.0</v>
      </c>
      <c r="AZ33" s="54"/>
      <c r="BA33" s="54"/>
      <c r="BB33" s="54"/>
      <c r="BC33" s="89"/>
      <c r="BD33" s="54"/>
      <c r="BE33" s="53">
        <v>32.0</v>
      </c>
      <c r="BF33" s="53">
        <v>18.0</v>
      </c>
      <c r="BG33" s="53">
        <v>0.9</v>
      </c>
      <c r="BH33" s="54"/>
      <c r="BI33" s="53">
        <v>22.0</v>
      </c>
      <c r="BJ33" s="53">
        <v>95.0</v>
      </c>
      <c r="BK33" s="53">
        <v>68.0</v>
      </c>
      <c r="BL33" s="89"/>
      <c r="BM33" s="287">
        <v>340.0</v>
      </c>
      <c r="BN33" s="287">
        <v>144.0</v>
      </c>
      <c r="BO33" s="287">
        <v>227.0</v>
      </c>
      <c r="BP33" s="287">
        <v>11.4</v>
      </c>
      <c r="BQ33" s="288"/>
      <c r="BR33" s="287">
        <v>6.0</v>
      </c>
      <c r="BS33" s="287">
        <v>66.0</v>
      </c>
      <c r="BT33" s="287">
        <v>65.0</v>
      </c>
      <c r="BU33" s="288">
        <f t="shared" si="5"/>
        <v>340</v>
      </c>
      <c r="BV33" s="287">
        <v>352.0</v>
      </c>
      <c r="BW33" s="287">
        <v>204.0</v>
      </c>
      <c r="BX33" s="287">
        <v>32.0</v>
      </c>
      <c r="BY33" s="287">
        <v>333.0</v>
      </c>
      <c r="BZ33" s="287">
        <v>377.0</v>
      </c>
      <c r="CA33" s="287">
        <v>207.0</v>
      </c>
      <c r="CB33" s="287">
        <v>33.0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337.0</v>
      </c>
      <c r="CH33" s="287">
        <v>456.0</v>
      </c>
      <c r="CI33" s="287">
        <v>257.0</v>
      </c>
      <c r="CJ33" s="287">
        <v>35.0</v>
      </c>
      <c r="CK33" s="287">
        <v>350.0</v>
      </c>
      <c r="CL33" s="287">
        <v>268.0</v>
      </c>
      <c r="CM33" s="287">
        <v>144.0</v>
      </c>
      <c r="CN33" s="287">
        <v>30.0</v>
      </c>
      <c r="CO33" s="287">
        <v>332.0</v>
      </c>
      <c r="CP33" s="287">
        <v>265.0</v>
      </c>
      <c r="CQ33" s="287">
        <v>131.0</v>
      </c>
      <c r="CR33" s="287">
        <v>26.0</v>
      </c>
      <c r="CS33" s="287">
        <v>337.0</v>
      </c>
      <c r="CT33" s="287">
        <v>285.0</v>
      </c>
      <c r="CU33" s="287">
        <v>153.0</v>
      </c>
      <c r="CV33" s="287">
        <v>26.0</v>
      </c>
      <c r="CW33" s="287">
        <v>336.0</v>
      </c>
      <c r="CX33" s="287">
        <v>206.0</v>
      </c>
      <c r="CY33" s="287">
        <v>105.0</v>
      </c>
      <c r="CZ33" s="287">
        <v>53.0</v>
      </c>
      <c r="DA33" s="287">
        <v>323.0</v>
      </c>
      <c r="DB33" s="287">
        <v>208.0</v>
      </c>
      <c r="DC33" s="287">
        <v>107.0</v>
      </c>
      <c r="DD33" s="287">
        <v>44.0</v>
      </c>
      <c r="DE33" s="288">
        <f t="shared" si="8"/>
        <v>144</v>
      </c>
      <c r="DF33" s="287">
        <v>35.0</v>
      </c>
      <c r="DG33" s="288">
        <f t="shared" ref="DG33:DH33" si="58">BO33</f>
        <v>227</v>
      </c>
      <c r="DH33" s="288">
        <f t="shared" si="58"/>
        <v>11.4</v>
      </c>
      <c r="DI33" s="288"/>
      <c r="DJ33" s="287">
        <v>7.0</v>
      </c>
      <c r="DK33" s="287">
        <v>60.0</v>
      </c>
      <c r="DL33" s="287">
        <v>54.0</v>
      </c>
      <c r="DM33" s="89"/>
      <c r="DN33" s="61">
        <v>336.0</v>
      </c>
      <c r="DO33" s="61">
        <v>139.0</v>
      </c>
      <c r="DP33" s="61">
        <v>36.15</v>
      </c>
      <c r="DQ33" s="61">
        <v>20.61</v>
      </c>
      <c r="DR33" s="61">
        <v>3.4</v>
      </c>
      <c r="DS33" s="61">
        <v>8.0</v>
      </c>
      <c r="DT33" s="61">
        <v>53.0</v>
      </c>
      <c r="DU33" s="61">
        <v>55.0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337.0</v>
      </c>
      <c r="EF33" s="226">
        <v>136.0</v>
      </c>
      <c r="EG33" s="226">
        <v>70.0</v>
      </c>
      <c r="EH33" s="226">
        <v>2.9</v>
      </c>
      <c r="EI33" s="64"/>
      <c r="EJ33" s="226">
        <v>9.0</v>
      </c>
      <c r="EK33" s="226">
        <v>53.0</v>
      </c>
      <c r="EL33" s="226">
        <v>55.0</v>
      </c>
      <c r="EM33" s="226">
        <v>136.0</v>
      </c>
      <c r="EN33" s="226">
        <v>116.0</v>
      </c>
      <c r="EO33" s="226">
        <v>5.0</v>
      </c>
      <c r="EP33" s="64"/>
      <c r="EQ33" s="226">
        <v>9.0</v>
      </c>
      <c r="ER33" s="226">
        <v>53.0</v>
      </c>
      <c r="ES33" s="226">
        <v>56.0</v>
      </c>
      <c r="ET33" s="226">
        <v>0.0</v>
      </c>
      <c r="EU33" s="226">
        <v>0.0</v>
      </c>
      <c r="EV33" s="226">
        <v>0.0</v>
      </c>
      <c r="EW33" s="226">
        <v>0.0</v>
      </c>
      <c r="EX33" s="226">
        <v>335.0</v>
      </c>
      <c r="EY33" s="226">
        <v>277.0</v>
      </c>
      <c r="EZ33" s="226">
        <v>159.2</v>
      </c>
      <c r="FA33" s="226">
        <v>2.7</v>
      </c>
      <c r="FB33" s="226">
        <v>336.0</v>
      </c>
      <c r="FC33" s="226">
        <v>276.0</v>
      </c>
      <c r="FD33" s="226">
        <v>158.5</v>
      </c>
      <c r="FE33" s="226">
        <v>3.9</v>
      </c>
      <c r="FF33" s="226">
        <v>335.0</v>
      </c>
      <c r="FG33" s="226">
        <v>0.0</v>
      </c>
      <c r="FH33" s="226">
        <v>0.0</v>
      </c>
      <c r="FI33" s="226">
        <v>0.0</v>
      </c>
      <c r="FJ33" s="226">
        <v>337.0</v>
      </c>
      <c r="FK33" s="226">
        <v>263.0</v>
      </c>
      <c r="FL33" s="226">
        <v>149.5</v>
      </c>
      <c r="FM33" s="64"/>
      <c r="FN33" s="226">
        <v>337.0</v>
      </c>
      <c r="FO33" s="226">
        <v>240.0</v>
      </c>
      <c r="FP33" s="226">
        <v>150.0</v>
      </c>
      <c r="FQ33" s="64"/>
      <c r="FR33" s="226">
        <v>137.0</v>
      </c>
      <c r="FS33" s="64"/>
      <c r="FT33" s="226">
        <v>19.25</v>
      </c>
      <c r="FU33" s="64"/>
      <c r="FV33" s="226">
        <v>137.0</v>
      </c>
      <c r="FW33" s="64"/>
      <c r="FX33" s="64"/>
      <c r="FY33" s="64"/>
      <c r="FZ33" s="89"/>
      <c r="GA33" s="65">
        <v>336.0</v>
      </c>
      <c r="GB33" s="66">
        <v>427.46</v>
      </c>
      <c r="GC33" s="66">
        <v>260.49</v>
      </c>
      <c r="GD33" s="94">
        <v>33.0</v>
      </c>
      <c r="GE33" s="66">
        <v>336.0</v>
      </c>
      <c r="GF33" s="66">
        <v>454.86</v>
      </c>
      <c r="GG33" s="66">
        <v>258.31</v>
      </c>
      <c r="GH33" s="66">
        <v>37.19</v>
      </c>
      <c r="GI33" s="66">
        <v>336.0</v>
      </c>
      <c r="GJ33" s="66">
        <v>264.21</v>
      </c>
      <c r="GK33" s="66">
        <v>-148.92</v>
      </c>
      <c r="GL33" s="66">
        <v>-14.91</v>
      </c>
      <c r="GM33" s="66">
        <v>336.0</v>
      </c>
      <c r="GN33" s="66">
        <v>242.94</v>
      </c>
      <c r="GO33" s="66">
        <v>-149.26</v>
      </c>
      <c r="GP33" s="66">
        <v>-23.62</v>
      </c>
      <c r="GQ33" s="66">
        <v>336.0</v>
      </c>
      <c r="GR33" s="66">
        <v>180.24</v>
      </c>
      <c r="GS33" s="66">
        <v>-112.56</v>
      </c>
      <c r="GT33" s="66">
        <v>-13.82</v>
      </c>
      <c r="GU33" s="66">
        <v>336.0</v>
      </c>
      <c r="GV33" s="66">
        <v>193.58</v>
      </c>
      <c r="GW33" s="66">
        <v>-109.55</v>
      </c>
      <c r="GX33" s="66">
        <v>-15.24</v>
      </c>
      <c r="GY33" s="89"/>
      <c r="GZ33" s="146" t="s">
        <v>91</v>
      </c>
      <c r="HA33" s="146" t="s">
        <v>92</v>
      </c>
      <c r="HB33" s="146">
        <v>123.0</v>
      </c>
      <c r="HC33" s="146">
        <v>6.15</v>
      </c>
      <c r="HD33" s="146">
        <v>2.46</v>
      </c>
      <c r="HE33" s="146">
        <v>8.0</v>
      </c>
      <c r="HF33" s="145">
        <v>62.0</v>
      </c>
      <c r="HG33" s="145">
        <v>58.0</v>
      </c>
      <c r="HH33" s="146" t="s">
        <v>91</v>
      </c>
      <c r="HI33" s="146" t="s">
        <v>92</v>
      </c>
      <c r="HJ33" s="146">
        <v>85.0</v>
      </c>
      <c r="HK33" s="146">
        <v>4.25</v>
      </c>
      <c r="HL33" s="146">
        <v>1.7</v>
      </c>
      <c r="HM33" s="146">
        <v>5.0</v>
      </c>
      <c r="HN33" s="145">
        <v>60.0</v>
      </c>
      <c r="HO33" s="145">
        <v>60.0</v>
      </c>
      <c r="HP33" s="146" t="s">
        <v>91</v>
      </c>
      <c r="HQ33" s="146" t="s">
        <v>92</v>
      </c>
      <c r="HR33" s="146">
        <v>161.0</v>
      </c>
      <c r="HS33" s="146">
        <v>8.05</v>
      </c>
      <c r="HT33" s="146">
        <v>4.025</v>
      </c>
      <c r="HU33" s="146">
        <v>7.0</v>
      </c>
      <c r="HV33" s="145">
        <v>60.0</v>
      </c>
      <c r="HW33" s="145">
        <v>60.0</v>
      </c>
      <c r="HX33" s="89"/>
      <c r="HY33" s="147">
        <v>134.0</v>
      </c>
      <c r="HZ33" s="147">
        <v>33.0</v>
      </c>
      <c r="IA33" s="147">
        <v>128.0</v>
      </c>
      <c r="IB33" s="147">
        <v>6.4</v>
      </c>
      <c r="IC33" s="148"/>
      <c r="ID33" s="147">
        <v>2.0</v>
      </c>
      <c r="IE33" s="147">
        <v>68.0</v>
      </c>
      <c r="IF33" s="147">
        <v>48.0</v>
      </c>
      <c r="IG33" s="89"/>
      <c r="IH33" s="75">
        <v>140.0</v>
      </c>
      <c r="II33" s="75">
        <v>33.6</v>
      </c>
      <c r="IJ33" s="75">
        <v>134.0</v>
      </c>
      <c r="IK33" s="75">
        <v>6.6</v>
      </c>
      <c r="IL33" s="75">
        <v>7.6</v>
      </c>
      <c r="IM33" s="75">
        <v>6.0</v>
      </c>
      <c r="IN33" s="75">
        <v>50.0</v>
      </c>
      <c r="IO33" s="75">
        <v>52.0</v>
      </c>
      <c r="IP33" s="75">
        <v>140.0</v>
      </c>
      <c r="IQ33" s="75">
        <v>34.3</v>
      </c>
      <c r="IR33" s="75">
        <v>5.0</v>
      </c>
      <c r="IS33" s="75">
        <v>0.1</v>
      </c>
      <c r="IT33" s="75">
        <v>0.3</v>
      </c>
      <c r="IU33" s="75">
        <v>12.0</v>
      </c>
      <c r="IV33" s="75">
        <v>50.0</v>
      </c>
      <c r="IW33" s="75">
        <v>49.0</v>
      </c>
      <c r="IX33" s="89"/>
      <c r="IY33" s="76">
        <v>138.8</v>
      </c>
      <c r="IZ33" s="76">
        <v>34.9</v>
      </c>
      <c r="JA33" s="76">
        <v>280.0</v>
      </c>
      <c r="JB33" s="76">
        <v>14.0</v>
      </c>
      <c r="JC33" s="76">
        <v>3.1</v>
      </c>
      <c r="JD33" s="149">
        <v>3.0</v>
      </c>
      <c r="JE33" s="76">
        <v>64.86</v>
      </c>
      <c r="JF33" s="76">
        <v>50.36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134.0</v>
      </c>
      <c r="JQ33" s="78">
        <v>31.9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45.0</v>
      </c>
      <c r="JW33" s="78">
        <v>45.0</v>
      </c>
      <c r="JX33" s="78">
        <v>134.0</v>
      </c>
      <c r="JY33" s="78">
        <v>33.5</v>
      </c>
      <c r="JZ33" s="78">
        <v>126.0</v>
      </c>
      <c r="KA33" s="78">
        <v>6.7</v>
      </c>
      <c r="KB33" s="78">
        <v>2.2</v>
      </c>
      <c r="KC33" s="78">
        <v>2.0</v>
      </c>
      <c r="KD33" s="78">
        <v>52.0</v>
      </c>
      <c r="KE33" s="78">
        <v>52.0</v>
      </c>
      <c r="KF33" s="89"/>
      <c r="KG33" s="79">
        <v>135.0</v>
      </c>
      <c r="KH33" s="238">
        <v>33.0</v>
      </c>
      <c r="KI33" s="238">
        <v>58.0</v>
      </c>
      <c r="KJ33" s="238">
        <v>3.1</v>
      </c>
      <c r="KK33" s="79"/>
      <c r="KL33" s="79">
        <v>1.0</v>
      </c>
      <c r="KM33" s="79">
        <v>46.0</v>
      </c>
      <c r="KN33" s="79">
        <v>46.0</v>
      </c>
      <c r="KO33" s="79">
        <v>135.0</v>
      </c>
      <c r="KP33" s="235">
        <v>33.0</v>
      </c>
      <c r="KQ33" s="235">
        <v>52.0</v>
      </c>
      <c r="KR33" s="235">
        <v>2.9</v>
      </c>
      <c r="KS33" s="79"/>
      <c r="KT33" s="79">
        <v>1.0</v>
      </c>
      <c r="KU33" s="79">
        <v>46.0</v>
      </c>
      <c r="KV33" s="79">
        <v>44.0</v>
      </c>
      <c r="KW33" s="89"/>
      <c r="KX33" s="81">
        <v>131.0</v>
      </c>
      <c r="KY33" s="81">
        <v>32.0</v>
      </c>
      <c r="KZ33" s="81">
        <v>67.0</v>
      </c>
      <c r="LA33" s="81">
        <v>3.3</v>
      </c>
      <c r="LB33" s="81">
        <v>0.0</v>
      </c>
      <c r="LC33" s="81">
        <v>3.0</v>
      </c>
      <c r="LD33" s="81">
        <v>58.0</v>
      </c>
      <c r="LE33" s="81">
        <v>58.0</v>
      </c>
      <c r="LF33" s="81">
        <v>131.0</v>
      </c>
      <c r="LG33" s="81">
        <v>32.0</v>
      </c>
      <c r="LH33" s="81">
        <v>337.0</v>
      </c>
      <c r="LI33" s="81">
        <v>16.5</v>
      </c>
      <c r="LJ33" s="81">
        <v>0.0</v>
      </c>
      <c r="LK33" s="81">
        <v>5.0</v>
      </c>
      <c r="LL33" s="81">
        <v>58.0</v>
      </c>
      <c r="LM33" s="81">
        <v>58.0</v>
      </c>
      <c r="LN33" s="89"/>
      <c r="LO33" s="82">
        <v>328.0</v>
      </c>
      <c r="LP33" s="82">
        <v>302.0</v>
      </c>
      <c r="LQ33" s="82">
        <v>170.0</v>
      </c>
      <c r="LR33" s="82">
        <v>67.0</v>
      </c>
      <c r="LS33" s="82">
        <v>318.0</v>
      </c>
      <c r="LT33" s="83">
        <v>52.0</v>
      </c>
      <c r="LU33" s="83">
        <v>6.2</v>
      </c>
      <c r="LV33" s="83">
        <v>138.0</v>
      </c>
      <c r="LW33" s="83">
        <v>95.0</v>
      </c>
      <c r="LX33" s="83">
        <v>59.0</v>
      </c>
      <c r="LY33" s="83">
        <v>56.0</v>
      </c>
      <c r="LZ33" s="83">
        <v>12.0</v>
      </c>
      <c r="MA33" s="83">
        <v>118.0</v>
      </c>
      <c r="MB33" s="83">
        <v>3.4</v>
      </c>
      <c r="MC33" s="83">
        <v>143.0</v>
      </c>
      <c r="MD33" s="83">
        <v>207.0</v>
      </c>
      <c r="ME33" s="83">
        <v>76.0</v>
      </c>
      <c r="MF33" s="83">
        <v>66.0</v>
      </c>
      <c r="MG33" s="83">
        <v>14.0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54.0</v>
      </c>
      <c r="MM33" s="83">
        <v>50.0</v>
      </c>
      <c r="MN33" s="83">
        <v>5.0</v>
      </c>
      <c r="MO33" s="86"/>
      <c r="MP33" s="87"/>
      <c r="MQ33" s="87"/>
      <c r="MR33" s="87"/>
      <c r="MS33" s="87"/>
      <c r="MT33" s="83">
        <v>14.0</v>
      </c>
      <c r="MU33" s="83">
        <v>5.2</v>
      </c>
      <c r="MV33" s="83">
        <v>254.0</v>
      </c>
      <c r="MW33" s="83">
        <v>35.0</v>
      </c>
      <c r="MX33" s="83">
        <v>48.0</v>
      </c>
      <c r="MY33" s="88" t="s">
        <v>96</v>
      </c>
      <c r="MZ33" s="83">
        <v>2.0</v>
      </c>
      <c r="NA33" s="87"/>
      <c r="NB33" s="83">
        <v>14.7</v>
      </c>
      <c r="NC33" s="83">
        <v>5.4</v>
      </c>
      <c r="ND33" s="83">
        <v>268.0</v>
      </c>
      <c r="NE33" s="83">
        <v>35.0</v>
      </c>
      <c r="NF33" s="83">
        <v>48.0</v>
      </c>
      <c r="NG33" s="83">
        <v>48.0</v>
      </c>
      <c r="NH33" s="83">
        <v>7.0</v>
      </c>
      <c r="NI33" s="87"/>
      <c r="NJ33" s="83">
        <v>0.0</v>
      </c>
      <c r="NK33" s="83">
        <v>0.0</v>
      </c>
      <c r="NL33" s="83">
        <v>0.0</v>
      </c>
      <c r="NM33" s="83">
        <v>35.0</v>
      </c>
      <c r="NN33" s="83">
        <v>58.0</v>
      </c>
      <c r="NO33" s="83">
        <v>56.0</v>
      </c>
      <c r="NP33" s="83">
        <v>2.0</v>
      </c>
    </row>
    <row r="34" ht="14.25" customHeight="1">
      <c r="A34" s="49">
        <v>0.875</v>
      </c>
      <c r="B34" s="50"/>
      <c r="C34" s="51">
        <v>49.61</v>
      </c>
      <c r="D34" s="52">
        <v>335.0</v>
      </c>
      <c r="E34" s="53">
        <v>133.0</v>
      </c>
      <c r="F34" s="53">
        <v>35.0</v>
      </c>
      <c r="G34" s="53">
        <v>7.6</v>
      </c>
      <c r="H34" s="54"/>
      <c r="I34" s="53">
        <v>6.0</v>
      </c>
      <c r="J34" s="53">
        <v>54.0</v>
      </c>
      <c r="K34" s="53">
        <v>43.0</v>
      </c>
      <c r="L34" s="53">
        <v>137.0</v>
      </c>
      <c r="M34" s="53">
        <v>53.0</v>
      </c>
      <c r="N34" s="53">
        <v>12.1</v>
      </c>
      <c r="O34" s="54"/>
      <c r="P34" s="53">
        <v>6.0</v>
      </c>
      <c r="Q34" s="53">
        <v>59.0</v>
      </c>
      <c r="R34" s="53">
        <v>57.0</v>
      </c>
      <c r="S34" s="53">
        <v>338.7</v>
      </c>
      <c r="T34" s="53">
        <v>271.5</v>
      </c>
      <c r="U34" s="53">
        <v>161.3</v>
      </c>
      <c r="V34" s="54"/>
      <c r="W34" s="53">
        <v>333.6</v>
      </c>
      <c r="X34" s="55">
        <v>222.5</v>
      </c>
      <c r="Y34" s="53">
        <v>109.5</v>
      </c>
      <c r="Z34" s="54"/>
      <c r="AA34" s="55">
        <v>348.1</v>
      </c>
      <c r="AB34" s="55">
        <v>412.6</v>
      </c>
      <c r="AC34" s="53">
        <v>264.2</v>
      </c>
      <c r="AD34" s="54"/>
      <c r="AE34" s="53">
        <v>341.7</v>
      </c>
      <c r="AF34" s="55">
        <v>464.2</v>
      </c>
      <c r="AG34" s="55">
        <v>240.9</v>
      </c>
      <c r="AH34" s="54"/>
      <c r="AI34" s="55">
        <v>348.7</v>
      </c>
      <c r="AJ34" s="53">
        <v>442.1</v>
      </c>
      <c r="AK34" s="55">
        <v>245.3</v>
      </c>
      <c r="AL34" s="54"/>
      <c r="AM34" s="55">
        <v>346.1</v>
      </c>
      <c r="AN34" s="55">
        <v>443.5</v>
      </c>
      <c r="AO34" s="53">
        <v>260.6</v>
      </c>
      <c r="AP34" s="54"/>
      <c r="AQ34" s="182">
        <f t="shared" ref="AQ34:AS34" si="59">E34</f>
        <v>133</v>
      </c>
      <c r="AR34" s="54">
        <f t="shared" si="59"/>
        <v>35</v>
      </c>
      <c r="AS34" s="56">
        <f t="shared" si="59"/>
        <v>7.6</v>
      </c>
      <c r="AT34" s="54"/>
      <c r="AU34" s="54">
        <f t="shared" ref="AU34:AW34" si="60">L34</f>
        <v>137</v>
      </c>
      <c r="AV34" s="54">
        <f t="shared" si="60"/>
        <v>53</v>
      </c>
      <c r="AW34" s="54">
        <f t="shared" si="60"/>
        <v>12.1</v>
      </c>
      <c r="AX34" s="54"/>
      <c r="AY34" s="182">
        <f t="shared" ref="AY34:AY37" si="64">E34</f>
        <v>133</v>
      </c>
      <c r="AZ34" s="54"/>
      <c r="BA34" s="54"/>
      <c r="BB34" s="54"/>
      <c r="BC34" s="89"/>
      <c r="BD34" s="54"/>
      <c r="BE34" s="53">
        <v>32.0</v>
      </c>
      <c r="BF34" s="127">
        <v>14.0</v>
      </c>
      <c r="BG34" s="127">
        <v>0.7</v>
      </c>
      <c r="BH34" s="54"/>
      <c r="BI34" s="53">
        <v>22.0</v>
      </c>
      <c r="BJ34" s="53">
        <v>95.0</v>
      </c>
      <c r="BK34" s="53">
        <v>68.0</v>
      </c>
      <c r="BL34" s="89"/>
      <c r="BM34" s="287">
        <v>341.0</v>
      </c>
      <c r="BN34" s="287">
        <v>145.0</v>
      </c>
      <c r="BO34" s="287">
        <v>221.0</v>
      </c>
      <c r="BP34" s="287">
        <v>11.1</v>
      </c>
      <c r="BQ34" s="288"/>
      <c r="BR34" s="287">
        <v>6.0</v>
      </c>
      <c r="BS34" s="287">
        <v>65.0</v>
      </c>
      <c r="BT34" s="287">
        <v>64.0</v>
      </c>
      <c r="BU34" s="288">
        <f t="shared" si="5"/>
        <v>341</v>
      </c>
      <c r="BV34" s="287">
        <v>354.0</v>
      </c>
      <c r="BW34" s="287">
        <v>205.0</v>
      </c>
      <c r="BX34" s="287">
        <v>39.0</v>
      </c>
      <c r="BY34" s="287">
        <v>333.0</v>
      </c>
      <c r="BZ34" s="287">
        <v>380.0</v>
      </c>
      <c r="CA34" s="287">
        <v>207.0</v>
      </c>
      <c r="CB34" s="287">
        <v>37.0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337.0</v>
      </c>
      <c r="CH34" s="287">
        <v>443.0</v>
      </c>
      <c r="CI34" s="287">
        <v>256.0</v>
      </c>
      <c r="CJ34" s="287">
        <v>31.0</v>
      </c>
      <c r="CK34" s="287">
        <v>351.0</v>
      </c>
      <c r="CL34" s="287">
        <v>255.0</v>
      </c>
      <c r="CM34" s="287">
        <v>149.0</v>
      </c>
      <c r="CN34" s="287">
        <v>29.0</v>
      </c>
      <c r="CO34" s="287">
        <v>333.0</v>
      </c>
      <c r="CP34" s="287">
        <v>276.0</v>
      </c>
      <c r="CQ34" s="287">
        <v>137.0</v>
      </c>
      <c r="CR34" s="287">
        <v>22.0</v>
      </c>
      <c r="CS34" s="287">
        <v>338.0</v>
      </c>
      <c r="CT34" s="287">
        <v>273.0</v>
      </c>
      <c r="CU34" s="287">
        <v>157.0</v>
      </c>
      <c r="CV34" s="287">
        <v>26.0</v>
      </c>
      <c r="CW34" s="287">
        <v>337.0</v>
      </c>
      <c r="CX34" s="287">
        <v>206.0</v>
      </c>
      <c r="CY34" s="287">
        <v>103.0</v>
      </c>
      <c r="CZ34" s="287">
        <v>55.0</v>
      </c>
      <c r="DA34" s="287">
        <v>323.0</v>
      </c>
      <c r="DB34" s="287">
        <v>209.0</v>
      </c>
      <c r="DC34" s="287">
        <v>105.0</v>
      </c>
      <c r="DD34" s="287">
        <v>46.0</v>
      </c>
      <c r="DE34" s="288">
        <f t="shared" si="8"/>
        <v>145</v>
      </c>
      <c r="DF34" s="287">
        <v>35.0</v>
      </c>
      <c r="DG34" s="288">
        <f t="shared" ref="DG34:DH34" si="61">BO34</f>
        <v>221</v>
      </c>
      <c r="DH34" s="288">
        <f t="shared" si="61"/>
        <v>11.1</v>
      </c>
      <c r="DI34" s="288"/>
      <c r="DJ34" s="287">
        <v>7.0</v>
      </c>
      <c r="DK34" s="287">
        <v>59.0</v>
      </c>
      <c r="DL34" s="287">
        <v>53.0</v>
      </c>
      <c r="DM34" s="89"/>
      <c r="DN34" s="61">
        <v>337.0</v>
      </c>
      <c r="DO34" s="61">
        <v>139.0</v>
      </c>
      <c r="DP34" s="61">
        <v>39.86</v>
      </c>
      <c r="DQ34" s="61">
        <v>22.58</v>
      </c>
      <c r="DR34" s="61">
        <v>4.45</v>
      </c>
      <c r="DS34" s="61">
        <v>8.0</v>
      </c>
      <c r="DT34" s="61">
        <v>47.0</v>
      </c>
      <c r="DU34" s="61">
        <v>55.9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338.0</v>
      </c>
      <c r="EF34" s="226">
        <v>136.0</v>
      </c>
      <c r="EG34" s="226">
        <v>89.0</v>
      </c>
      <c r="EH34" s="226">
        <v>3.6</v>
      </c>
      <c r="EI34" s="226"/>
      <c r="EJ34" s="226">
        <v>9.0</v>
      </c>
      <c r="EK34" s="226">
        <v>52.0</v>
      </c>
      <c r="EL34" s="226">
        <v>55.0</v>
      </c>
      <c r="EM34" s="226">
        <v>136.0</v>
      </c>
      <c r="EN34" s="226">
        <v>117.0</v>
      </c>
      <c r="EO34" s="226">
        <v>5.1</v>
      </c>
      <c r="EP34" s="64"/>
      <c r="EQ34" s="226">
        <v>9.0</v>
      </c>
      <c r="ER34" s="226">
        <v>53.0</v>
      </c>
      <c r="ES34" s="226">
        <v>55.0</v>
      </c>
      <c r="ET34" s="226">
        <v>0.0</v>
      </c>
      <c r="EU34" s="226">
        <v>0.0</v>
      </c>
      <c r="EV34" s="226">
        <v>0.0</v>
      </c>
      <c r="EW34" s="226">
        <v>0.0</v>
      </c>
      <c r="EX34" s="226">
        <v>335.0</v>
      </c>
      <c r="EY34" s="226">
        <v>277.0</v>
      </c>
      <c r="EZ34" s="226">
        <v>159.4</v>
      </c>
      <c r="FA34" s="226">
        <v>3.2</v>
      </c>
      <c r="FB34" s="226">
        <v>335.0</v>
      </c>
      <c r="FC34" s="226">
        <v>276.0</v>
      </c>
      <c r="FD34" s="226">
        <v>158.7</v>
      </c>
      <c r="FE34" s="226">
        <v>2.8</v>
      </c>
      <c r="FF34" s="226">
        <v>335.0</v>
      </c>
      <c r="FG34" s="226">
        <v>0.0</v>
      </c>
      <c r="FH34" s="226">
        <v>0.0</v>
      </c>
      <c r="FI34" s="226">
        <v>0.0</v>
      </c>
      <c r="FJ34" s="226">
        <v>338.0</v>
      </c>
      <c r="FK34" s="226">
        <v>263.0</v>
      </c>
      <c r="FL34" s="226">
        <v>149.7</v>
      </c>
      <c r="FM34" s="64"/>
      <c r="FN34" s="226">
        <v>338.0</v>
      </c>
      <c r="FO34" s="226">
        <v>278.0</v>
      </c>
      <c r="FP34" s="226">
        <v>150.0</v>
      </c>
      <c r="FQ34" s="64"/>
      <c r="FR34" s="226">
        <v>137.0</v>
      </c>
      <c r="FS34" s="64"/>
      <c r="FT34" s="226">
        <v>16.56</v>
      </c>
      <c r="FU34" s="64"/>
      <c r="FV34" s="226">
        <v>137.0</v>
      </c>
      <c r="FW34" s="64"/>
      <c r="FX34" s="64"/>
      <c r="FY34" s="64"/>
      <c r="FZ34" s="89"/>
      <c r="GA34" s="65">
        <v>337.0</v>
      </c>
      <c r="GB34" s="66">
        <v>431.85</v>
      </c>
      <c r="GC34" s="66">
        <v>263.17</v>
      </c>
      <c r="GD34" s="66">
        <v>32.14</v>
      </c>
      <c r="GE34" s="66">
        <v>337.0</v>
      </c>
      <c r="GF34" s="66">
        <v>457.5</v>
      </c>
      <c r="GG34" s="66">
        <v>260.07</v>
      </c>
      <c r="GH34" s="66">
        <v>36.6</v>
      </c>
      <c r="GI34" s="66">
        <v>337.0</v>
      </c>
      <c r="GJ34" s="66">
        <v>263.19</v>
      </c>
      <c r="GK34" s="66">
        <v>-148.08</v>
      </c>
      <c r="GL34" s="66">
        <v>-16.0</v>
      </c>
      <c r="GM34" s="66">
        <v>337.0</v>
      </c>
      <c r="GN34" s="66">
        <v>240.94</v>
      </c>
      <c r="GO34" s="66">
        <v>-148.0</v>
      </c>
      <c r="GP34" s="66">
        <v>-24.12</v>
      </c>
      <c r="GQ34" s="66">
        <v>337.0</v>
      </c>
      <c r="GR34" s="66">
        <v>181.12</v>
      </c>
      <c r="GS34" s="66">
        <v>-113.66</v>
      </c>
      <c r="GT34" s="66">
        <v>-15.16</v>
      </c>
      <c r="GU34" s="66">
        <v>337.0</v>
      </c>
      <c r="GV34" s="66">
        <v>198.27</v>
      </c>
      <c r="GW34" s="66">
        <v>-111.56</v>
      </c>
      <c r="GX34" s="66">
        <v>-13.07</v>
      </c>
      <c r="GY34" s="89"/>
      <c r="GZ34" s="146" t="s">
        <v>91</v>
      </c>
      <c r="HA34" s="146" t="s">
        <v>92</v>
      </c>
      <c r="HB34" s="146">
        <v>134.0</v>
      </c>
      <c r="HC34" s="146">
        <v>6.7</v>
      </c>
      <c r="HD34" s="146">
        <v>2.68</v>
      </c>
      <c r="HE34" s="146">
        <v>8.0</v>
      </c>
      <c r="HF34" s="145">
        <v>60.0</v>
      </c>
      <c r="HG34" s="145">
        <v>56.0</v>
      </c>
      <c r="HH34" s="146" t="s">
        <v>91</v>
      </c>
      <c r="HI34" s="146" t="s">
        <v>92</v>
      </c>
      <c r="HJ34" s="146">
        <v>2.5</v>
      </c>
      <c r="HK34" s="146">
        <v>0.125</v>
      </c>
      <c r="HL34" s="146">
        <v>0.05</v>
      </c>
      <c r="HM34" s="146">
        <v>5.0</v>
      </c>
      <c r="HN34" s="145">
        <v>57.0</v>
      </c>
      <c r="HO34" s="145">
        <v>56.0</v>
      </c>
      <c r="HP34" s="146" t="s">
        <v>91</v>
      </c>
      <c r="HQ34" s="146" t="s">
        <v>92</v>
      </c>
      <c r="HR34" s="146">
        <v>149.0</v>
      </c>
      <c r="HS34" s="146">
        <v>7.45</v>
      </c>
      <c r="HT34" s="146">
        <v>3.725</v>
      </c>
      <c r="HU34" s="146">
        <v>7.0</v>
      </c>
      <c r="HV34" s="145">
        <v>58.0</v>
      </c>
      <c r="HW34" s="145">
        <v>58.0</v>
      </c>
      <c r="HX34" s="89"/>
      <c r="HY34" s="147">
        <v>134.0</v>
      </c>
      <c r="HZ34" s="147">
        <v>33.0</v>
      </c>
      <c r="IA34" s="147">
        <v>130.0</v>
      </c>
      <c r="IB34" s="147">
        <v>6.5</v>
      </c>
      <c r="IC34" s="148"/>
      <c r="ID34" s="147">
        <v>2.0</v>
      </c>
      <c r="IE34" s="147">
        <v>68.0</v>
      </c>
      <c r="IF34" s="147">
        <v>48.0</v>
      </c>
      <c r="IG34" s="89"/>
      <c r="IH34" s="75">
        <v>140.0</v>
      </c>
      <c r="II34" s="75">
        <v>34.2</v>
      </c>
      <c r="IJ34" s="75">
        <v>80.0</v>
      </c>
      <c r="IK34" s="75">
        <v>4.0</v>
      </c>
      <c r="IL34" s="75">
        <v>4.3</v>
      </c>
      <c r="IM34" s="75">
        <v>6.0</v>
      </c>
      <c r="IN34" s="75">
        <v>50.0</v>
      </c>
      <c r="IO34" s="75">
        <v>52.0</v>
      </c>
      <c r="IP34" s="75">
        <v>140.0</v>
      </c>
      <c r="IQ34" s="75">
        <v>34.9</v>
      </c>
      <c r="IR34" s="75">
        <v>6.0</v>
      </c>
      <c r="IS34" s="75">
        <v>0.2</v>
      </c>
      <c r="IT34" s="75">
        <v>0.4</v>
      </c>
      <c r="IU34" s="75">
        <v>12.0</v>
      </c>
      <c r="IV34" s="75">
        <v>50.0</v>
      </c>
      <c r="IW34" s="75">
        <v>49.0</v>
      </c>
      <c r="IX34" s="89"/>
      <c r="IY34" s="76">
        <v>139.09</v>
      </c>
      <c r="IZ34" s="76">
        <v>34.86</v>
      </c>
      <c r="JA34" s="76">
        <v>339.8</v>
      </c>
      <c r="JB34" s="76">
        <v>16.99</v>
      </c>
      <c r="JC34" s="76">
        <v>4.43</v>
      </c>
      <c r="JD34" s="149">
        <v>3.0</v>
      </c>
      <c r="JE34" s="76">
        <v>62.71</v>
      </c>
      <c r="JF34" s="76">
        <v>49.08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135.0</v>
      </c>
      <c r="JQ34" s="78">
        <v>32.0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45.0</v>
      </c>
      <c r="JW34" s="78">
        <v>45.0</v>
      </c>
      <c r="JX34" s="78">
        <v>135.0</v>
      </c>
      <c r="JY34" s="78">
        <v>33.7</v>
      </c>
      <c r="JZ34" s="78">
        <v>126.0</v>
      </c>
      <c r="KA34" s="78">
        <v>6.8</v>
      </c>
      <c r="KB34" s="78">
        <v>2.2</v>
      </c>
      <c r="KC34" s="78">
        <v>2.0</v>
      </c>
      <c r="KD34" s="78">
        <v>52.0</v>
      </c>
      <c r="KE34" s="78">
        <v>51.0</v>
      </c>
      <c r="KF34" s="89"/>
      <c r="KG34" s="79">
        <v>137.0</v>
      </c>
      <c r="KH34" s="238">
        <v>33.0</v>
      </c>
      <c r="KI34" s="238">
        <v>14.0</v>
      </c>
      <c r="KJ34" s="238">
        <v>0.7</v>
      </c>
      <c r="KK34" s="79"/>
      <c r="KL34" s="79">
        <v>1.0</v>
      </c>
      <c r="KM34" s="79">
        <v>46.0</v>
      </c>
      <c r="KN34" s="79">
        <v>46.0</v>
      </c>
      <c r="KO34" s="79">
        <v>137.0</v>
      </c>
      <c r="KP34" s="235">
        <v>33.0</v>
      </c>
      <c r="KQ34" s="235">
        <v>45.0</v>
      </c>
      <c r="KR34" s="235">
        <v>2.6</v>
      </c>
      <c r="KS34" s="79"/>
      <c r="KT34" s="79">
        <v>1.0</v>
      </c>
      <c r="KU34" s="79">
        <v>46.0</v>
      </c>
      <c r="KV34" s="79">
        <v>44.0</v>
      </c>
      <c r="KW34" s="89"/>
      <c r="KX34" s="81">
        <v>135.0</v>
      </c>
      <c r="KY34" s="81">
        <v>33.0</v>
      </c>
      <c r="KZ34" s="81">
        <v>206.0</v>
      </c>
      <c r="LA34" s="81">
        <v>10.1</v>
      </c>
      <c r="LB34" s="81">
        <v>0.0</v>
      </c>
      <c r="LC34" s="81">
        <v>3.0</v>
      </c>
      <c r="LD34" s="81">
        <v>58.0</v>
      </c>
      <c r="LE34" s="81">
        <v>58.0</v>
      </c>
      <c r="LF34" s="81">
        <v>135.0</v>
      </c>
      <c r="LG34" s="81">
        <v>33.0</v>
      </c>
      <c r="LH34" s="81">
        <v>198.0</v>
      </c>
      <c r="LI34" s="81">
        <v>9.7</v>
      </c>
      <c r="LJ34" s="81">
        <v>0.0</v>
      </c>
      <c r="LK34" s="81">
        <v>5.0</v>
      </c>
      <c r="LL34" s="81">
        <v>58.0</v>
      </c>
      <c r="LM34" s="81">
        <v>58.0</v>
      </c>
      <c r="LN34" s="89"/>
      <c r="LO34" s="82">
        <v>335.0</v>
      </c>
      <c r="LP34" s="82">
        <v>285.0</v>
      </c>
      <c r="LQ34" s="82">
        <v>162.0</v>
      </c>
      <c r="LR34" s="82">
        <v>69.0</v>
      </c>
      <c r="LS34" s="82">
        <v>321.0</v>
      </c>
      <c r="LT34" s="83">
        <v>51.0</v>
      </c>
      <c r="LU34" s="83">
        <v>4.7</v>
      </c>
      <c r="LV34" s="83">
        <v>140.0</v>
      </c>
      <c r="LW34" s="83">
        <v>93.0</v>
      </c>
      <c r="LX34" s="83">
        <v>59.0</v>
      </c>
      <c r="LY34" s="83">
        <v>56.0</v>
      </c>
      <c r="LZ34" s="83">
        <v>12.0</v>
      </c>
      <c r="MA34" s="83">
        <v>111.0</v>
      </c>
      <c r="MB34" s="83">
        <v>2.5</v>
      </c>
      <c r="MC34" s="83">
        <v>145.0</v>
      </c>
      <c r="MD34" s="83">
        <v>192.0</v>
      </c>
      <c r="ME34" s="83">
        <v>79.0</v>
      </c>
      <c r="MF34" s="83">
        <v>66.0</v>
      </c>
      <c r="MG34" s="83">
        <v>14.0</v>
      </c>
      <c r="MH34" s="83">
        <v>0.0</v>
      </c>
      <c r="MI34" s="83">
        <v>0.0</v>
      </c>
      <c r="MJ34" s="83">
        <v>120.0</v>
      </c>
      <c r="MK34" s="83">
        <v>0.0</v>
      </c>
      <c r="ML34" s="83">
        <v>54.0</v>
      </c>
      <c r="MM34" s="83">
        <v>50.0</v>
      </c>
      <c r="MN34" s="83">
        <v>5.0</v>
      </c>
      <c r="MO34" s="86"/>
      <c r="MP34" s="87"/>
      <c r="MQ34" s="87"/>
      <c r="MR34" s="87"/>
      <c r="MS34" s="87"/>
      <c r="MT34" s="83">
        <v>5.2</v>
      </c>
      <c r="MU34" s="83">
        <v>2.1</v>
      </c>
      <c r="MV34" s="83">
        <v>91.0</v>
      </c>
      <c r="MW34" s="83">
        <v>35.0</v>
      </c>
      <c r="MX34" s="83">
        <v>49.0</v>
      </c>
      <c r="MY34" s="88" t="s">
        <v>96</v>
      </c>
      <c r="MZ34" s="83">
        <v>2.0</v>
      </c>
      <c r="NA34" s="87"/>
      <c r="NB34" s="83">
        <v>21.0</v>
      </c>
      <c r="NC34" s="83">
        <v>7.5</v>
      </c>
      <c r="ND34" s="83">
        <v>374.0</v>
      </c>
      <c r="NE34" s="83">
        <v>36.0</v>
      </c>
      <c r="NF34" s="83">
        <v>48.0</v>
      </c>
      <c r="NG34" s="83">
        <v>48.0</v>
      </c>
      <c r="NH34" s="83">
        <v>7.0</v>
      </c>
      <c r="NI34" s="87"/>
      <c r="NJ34" s="83">
        <v>0.0</v>
      </c>
      <c r="NK34" s="83">
        <v>0.0</v>
      </c>
      <c r="NL34" s="83">
        <v>0.0</v>
      </c>
      <c r="NM34" s="83">
        <v>35.0</v>
      </c>
      <c r="NN34" s="83">
        <v>58.0</v>
      </c>
      <c r="NO34" s="83">
        <v>56.0</v>
      </c>
      <c r="NP34" s="83">
        <v>2.0</v>
      </c>
    </row>
    <row r="35" ht="14.25" customHeight="1">
      <c r="A35" s="49">
        <v>0.916666666666667</v>
      </c>
      <c r="B35" s="50"/>
      <c r="C35" s="51">
        <v>49.98</v>
      </c>
      <c r="D35" s="127">
        <v>335.0</v>
      </c>
      <c r="E35" s="53">
        <v>133.0</v>
      </c>
      <c r="F35" s="53">
        <v>49.0</v>
      </c>
      <c r="G35" s="53">
        <v>10.2</v>
      </c>
      <c r="H35" s="54"/>
      <c r="I35" s="53">
        <v>6.0</v>
      </c>
      <c r="J35" s="53">
        <v>52.0</v>
      </c>
      <c r="K35" s="53">
        <v>41.0</v>
      </c>
      <c r="L35" s="53">
        <v>137.0</v>
      </c>
      <c r="M35" s="53">
        <v>46.0</v>
      </c>
      <c r="N35" s="53">
        <v>9.5</v>
      </c>
      <c r="O35" s="54"/>
      <c r="P35" s="53">
        <v>6.0</v>
      </c>
      <c r="Q35" s="53">
        <v>59.0</v>
      </c>
      <c r="R35" s="53">
        <v>57.0</v>
      </c>
      <c r="S35" s="53">
        <v>335.3</v>
      </c>
      <c r="T35" s="53">
        <v>325.4</v>
      </c>
      <c r="U35" s="53">
        <v>187.5</v>
      </c>
      <c r="V35" s="54"/>
      <c r="W35" s="53">
        <v>332.5</v>
      </c>
      <c r="X35" s="55">
        <v>237.5</v>
      </c>
      <c r="Y35" s="53">
        <v>232.8</v>
      </c>
      <c r="Z35" s="54"/>
      <c r="AA35" s="55">
        <v>336.9</v>
      </c>
      <c r="AB35" s="55">
        <v>427.4</v>
      </c>
      <c r="AC35" s="53">
        <v>243.4</v>
      </c>
      <c r="AD35" s="54"/>
      <c r="AE35" s="53">
        <v>337.7</v>
      </c>
      <c r="AF35" s="55">
        <v>412.6</v>
      </c>
      <c r="AG35" s="55">
        <v>214.8</v>
      </c>
      <c r="AH35" s="54"/>
      <c r="AI35" s="55">
        <v>344.9</v>
      </c>
      <c r="AJ35" s="53">
        <v>411.3</v>
      </c>
      <c r="AK35" s="55">
        <v>255.2</v>
      </c>
      <c r="AL35" s="54"/>
      <c r="AM35" s="55">
        <v>335.1</v>
      </c>
      <c r="AN35" s="55">
        <v>448.1</v>
      </c>
      <c r="AO35" s="53">
        <v>240.5</v>
      </c>
      <c r="AP35" s="54"/>
      <c r="AQ35" s="182">
        <f t="shared" ref="AQ35:AS35" si="62">E35</f>
        <v>133</v>
      </c>
      <c r="AR35" s="54">
        <f t="shared" si="62"/>
        <v>49</v>
      </c>
      <c r="AS35" s="56">
        <f t="shared" si="62"/>
        <v>10.2</v>
      </c>
      <c r="AT35" s="54"/>
      <c r="AU35" s="54">
        <f t="shared" ref="AU35:AW35" si="63">L35</f>
        <v>137</v>
      </c>
      <c r="AV35" s="54">
        <f t="shared" si="63"/>
        <v>46</v>
      </c>
      <c r="AW35" s="54">
        <f t="shared" si="63"/>
        <v>9.5</v>
      </c>
      <c r="AX35" s="54"/>
      <c r="AY35" s="182">
        <f t="shared" si="64"/>
        <v>133</v>
      </c>
      <c r="AZ35" s="54"/>
      <c r="BA35" s="54"/>
      <c r="BB35" s="54"/>
      <c r="BC35" s="89"/>
      <c r="BD35" s="54"/>
      <c r="BE35" s="53">
        <v>32.0</v>
      </c>
      <c r="BF35" s="127">
        <v>14.0</v>
      </c>
      <c r="BG35" s="127">
        <v>0.7</v>
      </c>
      <c r="BH35" s="54"/>
      <c r="BI35" s="53">
        <v>22.0</v>
      </c>
      <c r="BJ35" s="53">
        <v>95.0</v>
      </c>
      <c r="BK35" s="53">
        <v>68.0</v>
      </c>
      <c r="BL35" s="89"/>
      <c r="BM35" s="287">
        <v>341.0</v>
      </c>
      <c r="BN35" s="287">
        <v>145.0</v>
      </c>
      <c r="BO35" s="287">
        <v>144.0</v>
      </c>
      <c r="BP35" s="287">
        <v>7.2</v>
      </c>
      <c r="BQ35" s="288"/>
      <c r="BR35" s="287">
        <v>6.0</v>
      </c>
      <c r="BS35" s="287">
        <v>58.0</v>
      </c>
      <c r="BT35" s="287">
        <v>60.0</v>
      </c>
      <c r="BU35" s="288">
        <f t="shared" si="5"/>
        <v>341</v>
      </c>
      <c r="BV35" s="287">
        <v>354.0</v>
      </c>
      <c r="BW35" s="287">
        <v>205.0</v>
      </c>
      <c r="BX35" s="287">
        <v>42.0</v>
      </c>
      <c r="BY35" s="287">
        <v>334.0</v>
      </c>
      <c r="BZ35" s="287">
        <v>379.0</v>
      </c>
      <c r="CA35" s="287">
        <v>207.0</v>
      </c>
      <c r="CB35" s="287">
        <v>40.0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338.0</v>
      </c>
      <c r="CH35" s="287">
        <v>414.0</v>
      </c>
      <c r="CI35" s="287">
        <v>238.0</v>
      </c>
      <c r="CJ35" s="287">
        <v>35.0</v>
      </c>
      <c r="CK35" s="287">
        <v>349.0</v>
      </c>
      <c r="CL35" s="287">
        <v>258.0</v>
      </c>
      <c r="CM35" s="287">
        <v>151.0</v>
      </c>
      <c r="CN35" s="287">
        <v>30.0</v>
      </c>
      <c r="CO35" s="287">
        <v>332.0</v>
      </c>
      <c r="CP35" s="287">
        <v>277.0</v>
      </c>
      <c r="CQ35" s="287">
        <v>136.0</v>
      </c>
      <c r="CR35" s="287">
        <v>26.0</v>
      </c>
      <c r="CS35" s="287">
        <v>335.0</v>
      </c>
      <c r="CT35" s="287">
        <v>274.0</v>
      </c>
      <c r="CU35" s="287">
        <v>179.0</v>
      </c>
      <c r="CV35" s="287">
        <v>55.0</v>
      </c>
      <c r="CW35" s="287">
        <v>337.0</v>
      </c>
      <c r="CX35" s="287">
        <v>190.0</v>
      </c>
      <c r="CY35" s="287">
        <v>94.0</v>
      </c>
      <c r="CZ35" s="287">
        <v>53.0</v>
      </c>
      <c r="DA35" s="287">
        <v>322.0</v>
      </c>
      <c r="DB35" s="287">
        <v>196.0</v>
      </c>
      <c r="DC35" s="287">
        <v>99.0</v>
      </c>
      <c r="DD35" s="287">
        <v>43.0</v>
      </c>
      <c r="DE35" s="288">
        <f t="shared" si="8"/>
        <v>145</v>
      </c>
      <c r="DF35" s="287">
        <v>35.0</v>
      </c>
      <c r="DG35" s="287">
        <v>144.0</v>
      </c>
      <c r="DH35" s="287">
        <v>7.2</v>
      </c>
      <c r="DI35" s="288"/>
      <c r="DJ35" s="287">
        <v>7.0</v>
      </c>
      <c r="DK35" s="287">
        <v>55.0</v>
      </c>
      <c r="DL35" s="287">
        <v>52.0</v>
      </c>
      <c r="DM35" s="89"/>
      <c r="DN35" s="61">
        <v>336.0</v>
      </c>
      <c r="DO35" s="61">
        <v>138.0</v>
      </c>
      <c r="DP35" s="61">
        <v>48.34</v>
      </c>
      <c r="DQ35" s="61">
        <v>26.88</v>
      </c>
      <c r="DR35" s="61">
        <v>7.18</v>
      </c>
      <c r="DS35" s="61">
        <v>8.0</v>
      </c>
      <c r="DT35" s="61">
        <v>47.0</v>
      </c>
      <c r="DU35" s="61">
        <v>52.26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340.0</v>
      </c>
      <c r="EF35" s="226">
        <v>136.0</v>
      </c>
      <c r="EG35" s="226">
        <v>71.0</v>
      </c>
      <c r="EH35" s="226">
        <v>2.9</v>
      </c>
      <c r="EI35" s="64"/>
      <c r="EJ35" s="226">
        <v>9.0</v>
      </c>
      <c r="EK35" s="226">
        <v>52.0</v>
      </c>
      <c r="EL35" s="226">
        <v>54.0</v>
      </c>
      <c r="EM35" s="226">
        <v>136.0</v>
      </c>
      <c r="EN35" s="226">
        <v>115.0</v>
      </c>
      <c r="EO35" s="226">
        <v>5.1</v>
      </c>
      <c r="EP35" s="64"/>
      <c r="EQ35" s="226">
        <v>9.0</v>
      </c>
      <c r="ER35" s="226">
        <v>52.0</v>
      </c>
      <c r="ES35" s="226">
        <v>54.0</v>
      </c>
      <c r="ET35" s="226">
        <v>0.0</v>
      </c>
      <c r="EU35" s="226">
        <v>0.0</v>
      </c>
      <c r="EV35" s="226">
        <v>0.0</v>
      </c>
      <c r="EW35" s="226">
        <v>0.0</v>
      </c>
      <c r="EX35" s="226">
        <v>336.0</v>
      </c>
      <c r="EY35" s="226">
        <v>276.0</v>
      </c>
      <c r="EZ35" s="226">
        <v>159.0</v>
      </c>
      <c r="FA35" s="226">
        <v>3.0</v>
      </c>
      <c r="FB35" s="226">
        <v>337.0</v>
      </c>
      <c r="FC35" s="226">
        <v>275.0</v>
      </c>
      <c r="FD35" s="226">
        <v>159.0</v>
      </c>
      <c r="FE35" s="226">
        <v>3.0</v>
      </c>
      <c r="FF35" s="226">
        <v>335.0</v>
      </c>
      <c r="FG35" s="226">
        <v>0.0</v>
      </c>
      <c r="FH35" s="226">
        <v>0.0</v>
      </c>
      <c r="FI35" s="226">
        <v>0.0</v>
      </c>
      <c r="FJ35" s="226">
        <v>340.0</v>
      </c>
      <c r="FK35" s="226">
        <v>258.0</v>
      </c>
      <c r="FL35" s="226">
        <v>147.5</v>
      </c>
      <c r="FM35" s="64"/>
      <c r="FN35" s="226">
        <v>340.0</v>
      </c>
      <c r="FO35" s="226">
        <v>263.0</v>
      </c>
      <c r="FP35" s="226">
        <v>148.0</v>
      </c>
      <c r="FQ35" s="64"/>
      <c r="FR35" s="226">
        <v>136.0</v>
      </c>
      <c r="FS35" s="64"/>
      <c r="FT35" s="63">
        <v>20.66</v>
      </c>
      <c r="FU35" s="64"/>
      <c r="FV35" s="226">
        <v>136.0</v>
      </c>
      <c r="FW35" s="64"/>
      <c r="FX35" s="64"/>
      <c r="FY35" s="64"/>
      <c r="FZ35" s="89"/>
      <c r="GA35" s="65">
        <v>337.0</v>
      </c>
      <c r="GB35" s="66">
        <v>362.69</v>
      </c>
      <c r="GC35" s="66">
        <v>197.33</v>
      </c>
      <c r="GD35" s="66">
        <v>26.05</v>
      </c>
      <c r="GE35" s="66">
        <v>337.0</v>
      </c>
      <c r="GF35" s="66">
        <v>353.01</v>
      </c>
      <c r="GG35" s="66">
        <v>197.17</v>
      </c>
      <c r="GH35" s="66">
        <v>29.4</v>
      </c>
      <c r="GI35" s="66">
        <v>338.0</v>
      </c>
      <c r="GJ35" s="66">
        <v>227.87</v>
      </c>
      <c r="GK35" s="66">
        <v>130.58</v>
      </c>
      <c r="GL35" s="66">
        <v>5.53</v>
      </c>
      <c r="GM35" s="66">
        <v>338.0</v>
      </c>
      <c r="GN35" s="66">
        <v>244.14</v>
      </c>
      <c r="GO35" s="66">
        <v>130.49</v>
      </c>
      <c r="GP35" s="66">
        <v>11.47</v>
      </c>
      <c r="GQ35" s="66">
        <v>338.0</v>
      </c>
      <c r="GR35" s="66">
        <v>143.46</v>
      </c>
      <c r="GS35" s="66">
        <v>73.54</v>
      </c>
      <c r="GT35" s="66">
        <v>16.84</v>
      </c>
      <c r="GU35" s="66">
        <v>338.0</v>
      </c>
      <c r="GV35" s="66">
        <v>130.57</v>
      </c>
      <c r="GW35" s="66">
        <v>-72.7</v>
      </c>
      <c r="GX35" s="66">
        <v>-17.25</v>
      </c>
      <c r="GY35" s="89"/>
      <c r="GZ35" s="146" t="s">
        <v>91</v>
      </c>
      <c r="HA35" s="146" t="s">
        <v>92</v>
      </c>
      <c r="HB35" s="146">
        <v>131.0</v>
      </c>
      <c r="HC35" s="146">
        <v>6.55</v>
      </c>
      <c r="HD35" s="146">
        <v>2.62</v>
      </c>
      <c r="HE35" s="146">
        <v>8.0</v>
      </c>
      <c r="HF35" s="145">
        <v>59.0</v>
      </c>
      <c r="HG35" s="145">
        <v>57.0</v>
      </c>
      <c r="HH35" s="146" t="s">
        <v>91</v>
      </c>
      <c r="HI35" s="146" t="s">
        <v>92</v>
      </c>
      <c r="HJ35" s="146">
        <v>2.5</v>
      </c>
      <c r="HK35" s="146">
        <v>0.125</v>
      </c>
      <c r="HL35" s="146">
        <v>0.05</v>
      </c>
      <c r="HM35" s="146">
        <v>5.0</v>
      </c>
      <c r="HN35" s="145">
        <v>57.0</v>
      </c>
      <c r="HO35" s="145">
        <v>56.0</v>
      </c>
      <c r="HP35" s="146" t="s">
        <v>91</v>
      </c>
      <c r="HQ35" s="146" t="s">
        <v>92</v>
      </c>
      <c r="HR35" s="146">
        <v>201.0</v>
      </c>
      <c r="HS35" s="146">
        <v>10.05</v>
      </c>
      <c r="HT35" s="146">
        <v>5.025</v>
      </c>
      <c r="HU35" s="146">
        <v>7.0</v>
      </c>
      <c r="HV35" s="145">
        <v>55.0</v>
      </c>
      <c r="HW35" s="145">
        <v>55.0</v>
      </c>
      <c r="HX35" s="89"/>
      <c r="HY35" s="147">
        <v>134.0</v>
      </c>
      <c r="HZ35" s="147">
        <v>33.0</v>
      </c>
      <c r="IA35" s="147">
        <v>160.0</v>
      </c>
      <c r="IB35" s="147">
        <v>8.0</v>
      </c>
      <c r="IC35" s="148"/>
      <c r="ID35" s="147">
        <v>2.0</v>
      </c>
      <c r="IE35" s="147">
        <v>68.0</v>
      </c>
      <c r="IF35" s="147">
        <v>48.0</v>
      </c>
      <c r="IG35" s="89"/>
      <c r="IH35" s="75">
        <v>140.0</v>
      </c>
      <c r="II35" s="75">
        <v>34.2</v>
      </c>
      <c r="IJ35" s="75">
        <v>80.0</v>
      </c>
      <c r="IK35" s="75">
        <v>4.0</v>
      </c>
      <c r="IL35" s="75">
        <v>4.3</v>
      </c>
      <c r="IM35" s="75">
        <v>6.0</v>
      </c>
      <c r="IN35" s="75">
        <v>50.0</v>
      </c>
      <c r="IO35" s="75">
        <v>52.0</v>
      </c>
      <c r="IP35" s="75">
        <v>140.0</v>
      </c>
      <c r="IQ35" s="75">
        <v>34.9</v>
      </c>
      <c r="IR35" s="75">
        <v>6.0</v>
      </c>
      <c r="IS35" s="75">
        <v>0.2</v>
      </c>
      <c r="IT35" s="75">
        <v>0.4</v>
      </c>
      <c r="IU35" s="75">
        <v>12.0</v>
      </c>
      <c r="IV35" s="75">
        <v>50.0</v>
      </c>
      <c r="IW35" s="75">
        <v>49.0</v>
      </c>
      <c r="IX35" s="89"/>
      <c r="IY35" s="76">
        <v>138.55</v>
      </c>
      <c r="IZ35" s="76">
        <v>34.35</v>
      </c>
      <c r="JA35" s="76">
        <v>480.2</v>
      </c>
      <c r="JB35" s="76">
        <v>24.01</v>
      </c>
      <c r="JC35" s="76">
        <v>8.31</v>
      </c>
      <c r="JD35" s="149">
        <v>3.0</v>
      </c>
      <c r="JE35" s="76">
        <v>67.56</v>
      </c>
      <c r="JF35" s="76">
        <v>50.47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136.0</v>
      </c>
      <c r="JQ35" s="78">
        <v>32.0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45.0</v>
      </c>
      <c r="JW35" s="78">
        <v>44.0</v>
      </c>
      <c r="JX35" s="78">
        <v>136.0</v>
      </c>
      <c r="JY35" s="78">
        <v>33.8</v>
      </c>
      <c r="JZ35" s="78">
        <v>142.0</v>
      </c>
      <c r="KA35" s="78">
        <v>7.7</v>
      </c>
      <c r="KB35" s="78">
        <v>2.6</v>
      </c>
      <c r="KC35" s="78">
        <v>2.0</v>
      </c>
      <c r="KD35" s="78">
        <v>52.0</v>
      </c>
      <c r="KE35" s="78">
        <v>51.0</v>
      </c>
      <c r="KF35" s="89"/>
      <c r="KG35" s="79">
        <v>136.0</v>
      </c>
      <c r="KH35" s="238">
        <v>33.0</v>
      </c>
      <c r="KI35" s="238">
        <v>52.0</v>
      </c>
      <c r="KJ35" s="238">
        <v>2.8</v>
      </c>
      <c r="KK35" s="79"/>
      <c r="KL35" s="79">
        <v>1.0</v>
      </c>
      <c r="KM35" s="79">
        <v>46.0</v>
      </c>
      <c r="KN35" s="79">
        <v>46.0</v>
      </c>
      <c r="KO35" s="79">
        <v>136.0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46.0</v>
      </c>
      <c r="KV35" s="79">
        <v>44.0</v>
      </c>
      <c r="KW35" s="89"/>
      <c r="KX35" s="81">
        <v>131.0</v>
      </c>
      <c r="KY35" s="81">
        <v>33.0</v>
      </c>
      <c r="KZ35" s="81">
        <v>212.0</v>
      </c>
      <c r="LA35" s="81">
        <v>10.4</v>
      </c>
      <c r="LB35" s="81">
        <v>0.0</v>
      </c>
      <c r="LC35" s="81">
        <v>3.0</v>
      </c>
      <c r="LD35" s="81">
        <v>58.0</v>
      </c>
      <c r="LE35" s="81">
        <v>58.0</v>
      </c>
      <c r="LF35" s="81">
        <v>131.0</v>
      </c>
      <c r="LG35" s="81">
        <v>33.0</v>
      </c>
      <c r="LH35" s="81">
        <v>206.0</v>
      </c>
      <c r="LI35" s="81">
        <v>10.0</v>
      </c>
      <c r="LJ35" s="81">
        <v>0.0</v>
      </c>
      <c r="LK35" s="81">
        <v>5.0</v>
      </c>
      <c r="LL35" s="81">
        <v>58.0</v>
      </c>
      <c r="LM35" s="81">
        <v>58.0</v>
      </c>
      <c r="LN35" s="89"/>
      <c r="LO35" s="82">
        <v>330.0</v>
      </c>
      <c r="LP35" s="82">
        <v>312.0</v>
      </c>
      <c r="LQ35" s="82">
        <v>178.0</v>
      </c>
      <c r="LR35" s="82">
        <v>67.0</v>
      </c>
      <c r="LS35" s="82">
        <v>319.0</v>
      </c>
      <c r="LT35" s="83">
        <v>56.0</v>
      </c>
      <c r="LU35" s="83">
        <v>6.4</v>
      </c>
      <c r="LV35" s="83">
        <v>139.0</v>
      </c>
      <c r="LW35" s="83">
        <v>103.0</v>
      </c>
      <c r="LX35" s="83">
        <v>59.0</v>
      </c>
      <c r="LY35" s="83">
        <v>56.0</v>
      </c>
      <c r="LZ35" s="83">
        <v>12.0</v>
      </c>
      <c r="MA35" s="121">
        <v>120.0</v>
      </c>
      <c r="MB35" s="83">
        <v>3.7</v>
      </c>
      <c r="MC35" s="83">
        <v>144.0</v>
      </c>
      <c r="MD35" s="83">
        <v>209.0</v>
      </c>
      <c r="ME35" s="83">
        <v>80.0</v>
      </c>
      <c r="MF35" s="83">
        <v>66.0</v>
      </c>
      <c r="MG35" s="83">
        <v>14.0</v>
      </c>
      <c r="MH35" s="83">
        <v>0.0</v>
      </c>
      <c r="MI35" s="83">
        <v>0.0</v>
      </c>
      <c r="MJ35" s="83">
        <v>120.0</v>
      </c>
      <c r="MK35" s="83">
        <v>0.0</v>
      </c>
      <c r="ML35" s="83">
        <v>54.0</v>
      </c>
      <c r="MM35" s="83">
        <v>50.0</v>
      </c>
      <c r="MN35" s="83">
        <v>5.0</v>
      </c>
      <c r="MO35" s="86"/>
      <c r="MP35" s="87"/>
      <c r="MQ35" s="87"/>
      <c r="MR35" s="87"/>
      <c r="MS35" s="87"/>
      <c r="MT35" s="83">
        <v>4.8</v>
      </c>
      <c r="MU35" s="83">
        <v>1.9</v>
      </c>
      <c r="MV35" s="83">
        <v>86.0</v>
      </c>
      <c r="MW35" s="83">
        <v>36.0</v>
      </c>
      <c r="MX35" s="83">
        <v>49.0</v>
      </c>
      <c r="MY35" s="88" t="s">
        <v>96</v>
      </c>
      <c r="MZ35" s="83">
        <v>2.0</v>
      </c>
      <c r="NA35" s="87"/>
      <c r="NB35" s="83">
        <v>17.5</v>
      </c>
      <c r="NC35" s="83">
        <v>5.6</v>
      </c>
      <c r="ND35" s="83">
        <v>307.0</v>
      </c>
      <c r="NE35" s="83">
        <v>35.0</v>
      </c>
      <c r="NF35" s="83">
        <v>48.0</v>
      </c>
      <c r="NG35" s="83">
        <v>48.0</v>
      </c>
      <c r="NH35" s="83">
        <v>7.0</v>
      </c>
      <c r="NI35" s="87"/>
      <c r="NJ35" s="83">
        <v>0.0</v>
      </c>
      <c r="NK35" s="83">
        <v>0.0</v>
      </c>
      <c r="NL35" s="83">
        <v>0.0</v>
      </c>
      <c r="NM35" s="83">
        <v>35.0</v>
      </c>
      <c r="NN35" s="83">
        <v>58.0</v>
      </c>
      <c r="NO35" s="83">
        <v>56.0</v>
      </c>
      <c r="NP35" s="83">
        <v>2.0</v>
      </c>
    </row>
    <row r="36" ht="14.25" customHeight="1">
      <c r="A36" s="49">
        <v>0.958333333333334</v>
      </c>
      <c r="B36" s="50"/>
      <c r="C36" s="51">
        <v>50.12</v>
      </c>
      <c r="D36" s="127">
        <v>332.0</v>
      </c>
      <c r="E36" s="53">
        <v>133.0</v>
      </c>
      <c r="F36" s="53">
        <v>46.0</v>
      </c>
      <c r="G36" s="53">
        <v>9.9</v>
      </c>
      <c r="H36" s="54"/>
      <c r="I36" s="53">
        <v>6.0</v>
      </c>
      <c r="J36" s="53">
        <v>52.0</v>
      </c>
      <c r="K36" s="53">
        <v>41.0</v>
      </c>
      <c r="L36" s="53">
        <v>138.0</v>
      </c>
      <c r="M36" s="53">
        <v>62.0</v>
      </c>
      <c r="N36" s="53">
        <v>15.1</v>
      </c>
      <c r="O36" s="54"/>
      <c r="P36" s="53">
        <v>6.0</v>
      </c>
      <c r="Q36" s="53">
        <v>59.0</v>
      </c>
      <c r="R36" s="53">
        <v>57.0</v>
      </c>
      <c r="S36" s="53">
        <v>338.7</v>
      </c>
      <c r="T36" s="53">
        <v>297.2</v>
      </c>
      <c r="U36" s="53">
        <v>178.3</v>
      </c>
      <c r="V36" s="53"/>
      <c r="W36" s="292">
        <v>334.6</v>
      </c>
      <c r="X36" s="293">
        <v>245.6</v>
      </c>
      <c r="Y36" s="56">
        <v>120.8</v>
      </c>
      <c r="Z36" s="54"/>
      <c r="AA36" s="55">
        <v>339.2</v>
      </c>
      <c r="AB36" s="55">
        <v>372.2</v>
      </c>
      <c r="AC36" s="53">
        <v>241.3</v>
      </c>
      <c r="AD36" s="54"/>
      <c r="AE36" s="53">
        <v>334.6</v>
      </c>
      <c r="AF36" s="55">
        <v>411.6</v>
      </c>
      <c r="AG36" s="55">
        <v>219.7</v>
      </c>
      <c r="AH36" s="54"/>
      <c r="AI36" s="55">
        <v>346.8</v>
      </c>
      <c r="AJ36" s="53">
        <v>433.3</v>
      </c>
      <c r="AK36" s="55">
        <v>254.2</v>
      </c>
      <c r="AL36" s="54"/>
      <c r="AM36" s="55">
        <v>337.1</v>
      </c>
      <c r="AN36" s="55">
        <v>433.2</v>
      </c>
      <c r="AO36" s="53">
        <v>239.9</v>
      </c>
      <c r="AP36" s="54"/>
      <c r="AQ36" s="182">
        <f t="shared" ref="AQ36:AS36" si="65">E36</f>
        <v>133</v>
      </c>
      <c r="AR36" s="54">
        <f t="shared" si="65"/>
        <v>46</v>
      </c>
      <c r="AS36" s="56">
        <f t="shared" si="65"/>
        <v>9.9</v>
      </c>
      <c r="AT36" s="54"/>
      <c r="AU36" s="54">
        <f t="shared" ref="AU36:AW36" si="66">L36</f>
        <v>138</v>
      </c>
      <c r="AV36" s="54">
        <f t="shared" si="66"/>
        <v>62</v>
      </c>
      <c r="AW36" s="54">
        <f t="shared" si="66"/>
        <v>15.1</v>
      </c>
      <c r="AX36" s="54"/>
      <c r="AY36" s="182">
        <f t="shared" si="64"/>
        <v>133</v>
      </c>
      <c r="AZ36" s="54"/>
      <c r="BA36" s="54"/>
      <c r="BB36" s="54"/>
      <c r="BC36" s="89"/>
      <c r="BD36" s="54"/>
      <c r="BE36" s="53">
        <v>32.0</v>
      </c>
      <c r="BF36" s="127">
        <v>12.0</v>
      </c>
      <c r="BG36" s="127">
        <v>0.6</v>
      </c>
      <c r="BH36" s="54"/>
      <c r="BI36" s="53">
        <v>22.0</v>
      </c>
      <c r="BJ36" s="53">
        <v>95.0</v>
      </c>
      <c r="BK36" s="53">
        <v>68.0</v>
      </c>
      <c r="BL36" s="89"/>
      <c r="BM36" s="287">
        <v>341.0</v>
      </c>
      <c r="BN36" s="287">
        <v>145.0</v>
      </c>
      <c r="BO36" s="287">
        <v>146.0</v>
      </c>
      <c r="BP36" s="287">
        <v>7.3</v>
      </c>
      <c r="BQ36" s="288"/>
      <c r="BR36" s="287">
        <v>6.0</v>
      </c>
      <c r="BS36" s="287">
        <v>57.0</v>
      </c>
      <c r="BT36" s="287">
        <v>56.0</v>
      </c>
      <c r="BU36" s="288">
        <f t="shared" si="5"/>
        <v>341</v>
      </c>
      <c r="BV36" s="287">
        <v>353.0</v>
      </c>
      <c r="BW36" s="287">
        <v>204.0</v>
      </c>
      <c r="BX36" s="287">
        <v>36.0</v>
      </c>
      <c r="BY36" s="287">
        <v>334.0</v>
      </c>
      <c r="BZ36" s="287">
        <v>378.0</v>
      </c>
      <c r="CA36" s="287">
        <v>208.0</v>
      </c>
      <c r="CB36" s="287">
        <v>33.0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337.0</v>
      </c>
      <c r="CH36" s="287">
        <v>440.0</v>
      </c>
      <c r="CI36" s="287">
        <v>258.0</v>
      </c>
      <c r="CJ36" s="287">
        <v>34.0</v>
      </c>
      <c r="CK36" s="287">
        <v>351.0</v>
      </c>
      <c r="CL36" s="287">
        <v>267.0</v>
      </c>
      <c r="CM36" s="287">
        <v>157.0</v>
      </c>
      <c r="CN36" s="287">
        <v>30.0</v>
      </c>
      <c r="CO36" s="287">
        <v>332.0</v>
      </c>
      <c r="CP36" s="287">
        <v>287.0</v>
      </c>
      <c r="CQ36" s="287">
        <v>258.0</v>
      </c>
      <c r="CR36" s="287">
        <v>34.0</v>
      </c>
      <c r="CS36" s="287">
        <v>338.0</v>
      </c>
      <c r="CT36" s="287">
        <v>276.0</v>
      </c>
      <c r="CU36" s="287">
        <v>159.0</v>
      </c>
      <c r="CV36" s="287">
        <v>24.0</v>
      </c>
      <c r="CW36" s="287">
        <v>337.0</v>
      </c>
      <c r="CX36" s="287">
        <v>198.0</v>
      </c>
      <c r="CY36" s="287">
        <v>96.0</v>
      </c>
      <c r="CZ36" s="287">
        <v>54.0</v>
      </c>
      <c r="DA36" s="287">
        <v>323.0</v>
      </c>
      <c r="DB36" s="287">
        <v>197.0</v>
      </c>
      <c r="DC36" s="287">
        <v>98.0</v>
      </c>
      <c r="DD36" s="287">
        <v>50.0</v>
      </c>
      <c r="DE36" s="288">
        <f t="shared" si="8"/>
        <v>145</v>
      </c>
      <c r="DF36" s="287">
        <v>35.2</v>
      </c>
      <c r="DG36" s="287">
        <v>146.0</v>
      </c>
      <c r="DH36" s="288">
        <f>BP36</f>
        <v>7.3</v>
      </c>
      <c r="DI36" s="288"/>
      <c r="DJ36" s="287">
        <v>7.0</v>
      </c>
      <c r="DK36" s="287">
        <v>54.0</v>
      </c>
      <c r="DL36" s="287">
        <v>51.0</v>
      </c>
      <c r="DM36" s="89"/>
      <c r="DN36" s="61">
        <v>337.0</v>
      </c>
      <c r="DO36" s="61">
        <v>139.0</v>
      </c>
      <c r="DP36" s="61">
        <v>36.29</v>
      </c>
      <c r="DQ36" s="61">
        <v>20.39</v>
      </c>
      <c r="DR36" s="61">
        <v>3.78</v>
      </c>
      <c r="DS36" s="61">
        <v>8.0</v>
      </c>
      <c r="DT36" s="61">
        <v>50.0</v>
      </c>
      <c r="DU36" s="61">
        <v>52.8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338.0</v>
      </c>
      <c r="EF36" s="226">
        <v>135.0</v>
      </c>
      <c r="EG36" s="226">
        <v>70.0</v>
      </c>
      <c r="EH36" s="226">
        <v>2.8</v>
      </c>
      <c r="EI36" s="64"/>
      <c r="EJ36" s="226">
        <v>9.0</v>
      </c>
      <c r="EK36" s="226">
        <v>50.0</v>
      </c>
      <c r="EL36" s="226">
        <v>53.0</v>
      </c>
      <c r="EM36" s="226">
        <v>135.0</v>
      </c>
      <c r="EN36" s="226">
        <v>117.0</v>
      </c>
      <c r="EO36" s="226">
        <v>5.0</v>
      </c>
      <c r="EP36" s="64"/>
      <c r="EQ36" s="226">
        <v>9.0</v>
      </c>
      <c r="ER36" s="226">
        <v>51.0</v>
      </c>
      <c r="ES36" s="226">
        <v>53.0</v>
      </c>
      <c r="ET36" s="226">
        <v>0.0</v>
      </c>
      <c r="EU36" s="226">
        <v>0.0</v>
      </c>
      <c r="EV36" s="226">
        <v>0.0</v>
      </c>
      <c r="EW36" s="226">
        <v>0.0</v>
      </c>
      <c r="EX36" s="226">
        <v>336.0</v>
      </c>
      <c r="EY36" s="226">
        <v>276.0</v>
      </c>
      <c r="EZ36" s="226">
        <v>158.5</v>
      </c>
      <c r="FA36" s="226">
        <v>2.6</v>
      </c>
      <c r="FB36" s="226">
        <v>335.0</v>
      </c>
      <c r="FC36" s="226">
        <v>276.0</v>
      </c>
      <c r="FD36" s="226">
        <v>158.9</v>
      </c>
      <c r="FE36" s="226">
        <v>2.7</v>
      </c>
      <c r="FF36" s="226">
        <v>335.0</v>
      </c>
      <c r="FG36" s="226">
        <v>0.0</v>
      </c>
      <c r="FH36" s="226">
        <v>0.0</v>
      </c>
      <c r="FI36" s="226">
        <v>0.0</v>
      </c>
      <c r="FJ36" s="226">
        <v>338.0</v>
      </c>
      <c r="FK36" s="226">
        <v>261.0</v>
      </c>
      <c r="FL36" s="226">
        <v>148.7</v>
      </c>
      <c r="FM36" s="64"/>
      <c r="FN36" s="226">
        <v>338.0</v>
      </c>
      <c r="FO36" s="226">
        <v>276.0</v>
      </c>
      <c r="FP36" s="226">
        <v>149.0</v>
      </c>
      <c r="FQ36" s="226"/>
      <c r="FR36" s="226">
        <v>135.0</v>
      </c>
      <c r="FS36" s="64"/>
      <c r="FT36" s="63">
        <v>18.85</v>
      </c>
      <c r="FU36" s="64"/>
      <c r="FV36" s="226">
        <v>135.0</v>
      </c>
      <c r="FW36" s="64"/>
      <c r="FX36" s="64"/>
      <c r="FY36" s="64"/>
      <c r="FZ36" s="89"/>
      <c r="GA36" s="65">
        <v>339.0</v>
      </c>
      <c r="GB36" s="66">
        <v>405.04</v>
      </c>
      <c r="GC36" s="66">
        <v>249.85</v>
      </c>
      <c r="GD36" s="66">
        <v>26.72</v>
      </c>
      <c r="GE36" s="66">
        <v>339.0</v>
      </c>
      <c r="GF36" s="66">
        <v>428.34</v>
      </c>
      <c r="GG36" s="66">
        <v>246.75</v>
      </c>
      <c r="GH36" s="66">
        <v>28.56</v>
      </c>
      <c r="GI36" s="66">
        <v>339.0</v>
      </c>
      <c r="GJ36" s="66">
        <v>263.77</v>
      </c>
      <c r="GK36" s="66">
        <v>-150.01</v>
      </c>
      <c r="GL36" s="66">
        <v>-15.08</v>
      </c>
      <c r="GM36" s="66">
        <v>339.0</v>
      </c>
      <c r="GN36" s="66">
        <v>242.67</v>
      </c>
      <c r="GO36" s="66">
        <v>-149.93</v>
      </c>
      <c r="GP36" s="66">
        <v>-23.7</v>
      </c>
      <c r="GQ36" s="66">
        <v>339.0</v>
      </c>
      <c r="GR36" s="66">
        <v>156.65</v>
      </c>
      <c r="GS36" s="66">
        <v>-98.67</v>
      </c>
      <c r="GT36" s="66">
        <v>-7.87</v>
      </c>
      <c r="GU36" s="66">
        <v>339.0</v>
      </c>
      <c r="GV36" s="66">
        <v>171.6</v>
      </c>
      <c r="GW36" s="66">
        <v>-98.33</v>
      </c>
      <c r="GX36" s="66">
        <v>-10.64</v>
      </c>
      <c r="GY36" s="89"/>
      <c r="GZ36" s="146" t="s">
        <v>91</v>
      </c>
      <c r="HA36" s="146" t="s">
        <v>92</v>
      </c>
      <c r="HB36" s="146">
        <v>122.0</v>
      </c>
      <c r="HC36" s="146">
        <v>6.1</v>
      </c>
      <c r="HD36" s="146">
        <v>2.44</v>
      </c>
      <c r="HE36" s="146">
        <v>8.0</v>
      </c>
      <c r="HF36" s="145">
        <v>59.0</v>
      </c>
      <c r="HG36" s="145">
        <v>57.0</v>
      </c>
      <c r="HH36" s="146" t="s">
        <v>91</v>
      </c>
      <c r="HI36" s="146" t="s">
        <v>92</v>
      </c>
      <c r="HJ36" s="146">
        <v>2.4</v>
      </c>
      <c r="HK36" s="146">
        <v>0.12</v>
      </c>
      <c r="HL36" s="146">
        <v>0.048</v>
      </c>
      <c r="HM36" s="146">
        <v>5.0</v>
      </c>
      <c r="HN36" s="145">
        <v>56.0</v>
      </c>
      <c r="HO36" s="145">
        <v>55.0</v>
      </c>
      <c r="HP36" s="146" t="s">
        <v>91</v>
      </c>
      <c r="HQ36" s="146" t="s">
        <v>92</v>
      </c>
      <c r="HR36" s="146">
        <v>190.0</v>
      </c>
      <c r="HS36" s="146">
        <v>9.5</v>
      </c>
      <c r="HT36" s="146">
        <v>4.75</v>
      </c>
      <c r="HU36" s="146">
        <v>7.0</v>
      </c>
      <c r="HV36" s="145">
        <v>55.0</v>
      </c>
      <c r="HW36" s="145">
        <v>55.0</v>
      </c>
      <c r="HX36" s="89"/>
      <c r="HY36" s="147">
        <v>134.0</v>
      </c>
      <c r="HZ36" s="147">
        <v>33.0</v>
      </c>
      <c r="IA36" s="147">
        <v>162.0</v>
      </c>
      <c r="IB36" s="147">
        <v>8.1</v>
      </c>
      <c r="IC36" s="148"/>
      <c r="ID36" s="147">
        <v>2.0</v>
      </c>
      <c r="IE36" s="147">
        <v>68.0</v>
      </c>
      <c r="IF36" s="147">
        <v>48.0</v>
      </c>
      <c r="IG36" s="89"/>
      <c r="IH36" s="75">
        <v>140.0</v>
      </c>
      <c r="II36" s="75">
        <v>33.9</v>
      </c>
      <c r="IJ36" s="75">
        <v>17.0</v>
      </c>
      <c r="IK36" s="75">
        <v>0.8</v>
      </c>
      <c r="IL36" s="75">
        <v>1.0</v>
      </c>
      <c r="IM36" s="75">
        <v>6.0</v>
      </c>
      <c r="IN36" s="75">
        <v>50.0</v>
      </c>
      <c r="IO36" s="75">
        <v>52.0</v>
      </c>
      <c r="IP36" s="75">
        <v>140.0</v>
      </c>
      <c r="IQ36" s="75">
        <v>33.8</v>
      </c>
      <c r="IR36" s="75">
        <v>138.0</v>
      </c>
      <c r="IS36" s="75">
        <v>7.1</v>
      </c>
      <c r="IT36" s="75">
        <v>7.9</v>
      </c>
      <c r="IU36" s="75">
        <v>12.0</v>
      </c>
      <c r="IV36" s="75">
        <v>50.0</v>
      </c>
      <c r="IW36" s="75">
        <v>49.0</v>
      </c>
      <c r="IX36" s="89"/>
      <c r="IY36" s="76">
        <v>139.45</v>
      </c>
      <c r="IZ36" s="76">
        <v>35.16</v>
      </c>
      <c r="JA36" s="76">
        <v>318.6</v>
      </c>
      <c r="JB36" s="76">
        <v>15.93</v>
      </c>
      <c r="JC36" s="76">
        <v>1.86</v>
      </c>
      <c r="JD36" s="149">
        <v>3.0</v>
      </c>
      <c r="JE36" s="76">
        <v>65.79</v>
      </c>
      <c r="JF36" s="76">
        <v>51.3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136.0</v>
      </c>
      <c r="JQ36" s="78">
        <v>32.1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45.0</v>
      </c>
      <c r="JW36" s="78">
        <v>44.0</v>
      </c>
      <c r="JX36" s="78">
        <v>136.0</v>
      </c>
      <c r="JY36" s="78">
        <v>33.7</v>
      </c>
      <c r="JZ36" s="78">
        <v>134.0</v>
      </c>
      <c r="KA36" s="78">
        <v>7.2</v>
      </c>
      <c r="KB36" s="78">
        <v>2.5</v>
      </c>
      <c r="KC36" s="78">
        <v>2.0</v>
      </c>
      <c r="KD36" s="78">
        <v>52.0</v>
      </c>
      <c r="KE36" s="78">
        <v>51.0</v>
      </c>
      <c r="KF36" s="89"/>
      <c r="KG36" s="79">
        <v>137.0</v>
      </c>
      <c r="KH36" s="238">
        <v>33.0</v>
      </c>
      <c r="KI36" s="238">
        <v>60.0</v>
      </c>
      <c r="KJ36" s="238">
        <v>3.2</v>
      </c>
      <c r="KK36" s="79"/>
      <c r="KL36" s="79">
        <v>1.0</v>
      </c>
      <c r="KM36" s="79">
        <v>46.0</v>
      </c>
      <c r="KN36" s="79">
        <v>46.0</v>
      </c>
      <c r="KO36" s="79">
        <v>137.0</v>
      </c>
      <c r="KP36" s="235">
        <v>33.0</v>
      </c>
      <c r="KQ36" s="235" t="s">
        <v>98</v>
      </c>
      <c r="KR36" s="235" t="s">
        <v>98</v>
      </c>
      <c r="KS36" s="79"/>
      <c r="KT36" s="79">
        <v>1.0</v>
      </c>
      <c r="KU36" s="79">
        <v>46.0</v>
      </c>
      <c r="KV36" s="79">
        <v>44.0</v>
      </c>
      <c r="KW36" s="89"/>
      <c r="KX36" s="81">
        <v>133.0</v>
      </c>
      <c r="KY36" s="81">
        <v>33.0</v>
      </c>
      <c r="KZ36" s="81">
        <v>210.0</v>
      </c>
      <c r="LA36" s="81">
        <v>10.2</v>
      </c>
      <c r="LB36" s="81">
        <v>0.0</v>
      </c>
      <c r="LC36" s="81">
        <v>3.0</v>
      </c>
      <c r="LD36" s="81">
        <v>58.0</v>
      </c>
      <c r="LE36" s="81">
        <v>58.0</v>
      </c>
      <c r="LF36" s="81">
        <v>133.0</v>
      </c>
      <c r="LG36" s="81">
        <v>33.0</v>
      </c>
      <c r="LH36" s="81">
        <v>210.0</v>
      </c>
      <c r="LI36" s="81">
        <v>10.2</v>
      </c>
      <c r="LJ36" s="81">
        <v>0.0</v>
      </c>
      <c r="LK36" s="81">
        <v>5.0</v>
      </c>
      <c r="LL36" s="81">
        <v>58.0</v>
      </c>
      <c r="LM36" s="81">
        <v>58.0</v>
      </c>
      <c r="LN36" s="89"/>
      <c r="LO36" s="82">
        <v>331.0</v>
      </c>
      <c r="LP36" s="82">
        <v>232.0</v>
      </c>
      <c r="LQ36" s="82">
        <v>175.0</v>
      </c>
      <c r="LR36" s="82">
        <v>67.0</v>
      </c>
      <c r="LS36" s="82">
        <v>321.0</v>
      </c>
      <c r="LT36" s="83">
        <v>61.0</v>
      </c>
      <c r="LU36" s="83">
        <v>7.8</v>
      </c>
      <c r="LV36" s="83">
        <v>139.0</v>
      </c>
      <c r="LW36" s="83">
        <v>113.0</v>
      </c>
      <c r="LX36" s="83">
        <v>58.0</v>
      </c>
      <c r="LY36" s="83">
        <v>55.0</v>
      </c>
      <c r="LZ36" s="83">
        <v>12.0</v>
      </c>
      <c r="MA36" s="83">
        <v>114.0</v>
      </c>
      <c r="MB36" s="83">
        <v>7.0</v>
      </c>
      <c r="MC36" s="83">
        <v>145.0</v>
      </c>
      <c r="MD36" s="83">
        <v>119.0</v>
      </c>
      <c r="ME36" s="83">
        <v>81.0</v>
      </c>
      <c r="MF36" s="83">
        <v>65.0</v>
      </c>
      <c r="MG36" s="83">
        <v>14.0</v>
      </c>
      <c r="MH36" s="83">
        <v>0.0</v>
      </c>
      <c r="MI36" s="83">
        <v>0.0</v>
      </c>
      <c r="MJ36" s="83">
        <v>120.0</v>
      </c>
      <c r="MK36" s="83">
        <v>0.0</v>
      </c>
      <c r="ML36" s="83">
        <v>54.0</v>
      </c>
      <c r="MM36" s="83">
        <v>50.0</v>
      </c>
      <c r="MN36" s="83">
        <v>5.0</v>
      </c>
      <c r="MO36" s="86"/>
      <c r="MP36" s="87"/>
      <c r="MQ36" s="87"/>
      <c r="MR36" s="87"/>
      <c r="MS36" s="87"/>
      <c r="MT36" s="83">
        <v>0.3</v>
      </c>
      <c r="MU36" s="83">
        <v>0.0</v>
      </c>
      <c r="MV36" s="83">
        <v>9.0</v>
      </c>
      <c r="MW36" s="83">
        <v>36.0</v>
      </c>
      <c r="MX36" s="83">
        <v>49.0</v>
      </c>
      <c r="MY36" s="88" t="s">
        <v>96</v>
      </c>
      <c r="MZ36" s="83">
        <v>2.0</v>
      </c>
      <c r="NA36" s="87"/>
      <c r="NB36" s="83">
        <v>26.4</v>
      </c>
      <c r="NC36" s="83">
        <v>8.9</v>
      </c>
      <c r="ND36" s="83">
        <v>455.0</v>
      </c>
      <c r="NE36" s="83">
        <v>36.0</v>
      </c>
      <c r="NF36" s="83">
        <v>48.0</v>
      </c>
      <c r="NG36" s="83">
        <v>48.0</v>
      </c>
      <c r="NH36" s="83">
        <v>7.0</v>
      </c>
      <c r="NI36" s="87"/>
      <c r="NJ36" s="83">
        <v>0.0</v>
      </c>
      <c r="NK36" s="83">
        <v>0.0</v>
      </c>
      <c r="NL36" s="83">
        <v>0.0</v>
      </c>
      <c r="NM36" s="83">
        <v>35.0</v>
      </c>
      <c r="NN36" s="83">
        <v>58.0</v>
      </c>
      <c r="NO36" s="83">
        <v>56.0</v>
      </c>
      <c r="NP36" s="83">
        <v>2.0</v>
      </c>
    </row>
    <row r="37" ht="14.25" customHeight="1">
      <c r="A37" s="103" t="s">
        <v>99</v>
      </c>
      <c r="B37" s="104"/>
      <c r="C37" s="51">
        <v>49.85</v>
      </c>
      <c r="D37" s="203">
        <v>335.0</v>
      </c>
      <c r="E37" s="106">
        <v>134.0</v>
      </c>
      <c r="F37" s="53">
        <v>44.0</v>
      </c>
      <c r="G37" s="53">
        <v>9.3</v>
      </c>
      <c r="H37" s="54"/>
      <c r="I37" s="53">
        <v>6.0</v>
      </c>
      <c r="J37" s="53">
        <v>52.0</v>
      </c>
      <c r="K37" s="53">
        <v>41.0</v>
      </c>
      <c r="L37" s="53">
        <v>138.0</v>
      </c>
      <c r="M37" s="53">
        <v>58.0</v>
      </c>
      <c r="N37" s="53">
        <v>14.1</v>
      </c>
      <c r="O37" s="54"/>
      <c r="P37" s="53">
        <v>6.0</v>
      </c>
      <c r="Q37" s="53">
        <v>59.0</v>
      </c>
      <c r="R37" s="53">
        <v>57.0</v>
      </c>
      <c r="S37" s="53">
        <v>339.5</v>
      </c>
      <c r="T37" s="53">
        <v>285.2</v>
      </c>
      <c r="U37" s="53">
        <v>168.2</v>
      </c>
      <c r="V37" s="54"/>
      <c r="W37" s="53">
        <v>335.8</v>
      </c>
      <c r="X37" s="55">
        <v>212.4</v>
      </c>
      <c r="Y37" s="53">
        <v>117.8</v>
      </c>
      <c r="Z37" s="54"/>
      <c r="AA37" s="55">
        <v>334.1</v>
      </c>
      <c r="AB37" s="55">
        <v>409.3</v>
      </c>
      <c r="AC37" s="53">
        <v>228.3</v>
      </c>
      <c r="AD37" s="54"/>
      <c r="AE37" s="53">
        <v>338.7</v>
      </c>
      <c r="AF37" s="55">
        <v>398.1</v>
      </c>
      <c r="AG37" s="55">
        <v>206.4</v>
      </c>
      <c r="AH37" s="54"/>
      <c r="AI37" s="55">
        <v>346.9</v>
      </c>
      <c r="AJ37" s="53">
        <v>401.6</v>
      </c>
      <c r="AK37" s="55">
        <v>234.4</v>
      </c>
      <c r="AL37" s="54"/>
      <c r="AM37" s="55">
        <v>337.1</v>
      </c>
      <c r="AN37" s="55">
        <v>402.5</v>
      </c>
      <c r="AO37" s="53">
        <v>220.1</v>
      </c>
      <c r="AP37" s="54"/>
      <c r="AQ37" s="182">
        <f t="shared" ref="AQ37:AS37" si="67">E37</f>
        <v>134</v>
      </c>
      <c r="AR37" s="54">
        <f t="shared" si="67"/>
        <v>44</v>
      </c>
      <c r="AS37" s="56">
        <f t="shared" si="67"/>
        <v>9.3</v>
      </c>
      <c r="AT37" s="54"/>
      <c r="AU37" s="54">
        <f t="shared" ref="AU37:AW37" si="68">L37</f>
        <v>138</v>
      </c>
      <c r="AV37" s="54">
        <f t="shared" si="68"/>
        <v>58</v>
      </c>
      <c r="AW37" s="54">
        <f t="shared" si="68"/>
        <v>14.1</v>
      </c>
      <c r="AX37" s="54"/>
      <c r="AY37" s="182">
        <f t="shared" si="64"/>
        <v>134</v>
      </c>
      <c r="AZ37" s="54"/>
      <c r="BA37" s="54"/>
      <c r="BB37" s="54"/>
      <c r="BC37" s="107"/>
      <c r="BD37" s="54"/>
      <c r="BE37" s="53">
        <v>32.0</v>
      </c>
      <c r="BF37" s="127">
        <v>9.0</v>
      </c>
      <c r="BG37" s="127">
        <v>0.5</v>
      </c>
      <c r="BH37" s="54"/>
      <c r="BI37" s="53">
        <v>22.0</v>
      </c>
      <c r="BJ37" s="53">
        <v>95.0</v>
      </c>
      <c r="BK37" s="53">
        <v>68.0</v>
      </c>
      <c r="BL37" s="107"/>
      <c r="BM37" s="287">
        <v>341.0</v>
      </c>
      <c r="BN37" s="287">
        <v>144.0</v>
      </c>
      <c r="BO37" s="287">
        <v>142.0</v>
      </c>
      <c r="BP37" s="287">
        <v>7.1</v>
      </c>
      <c r="BQ37" s="288"/>
      <c r="BR37" s="287">
        <v>6.0</v>
      </c>
      <c r="BS37" s="287">
        <v>55.0</v>
      </c>
      <c r="BT37" s="287">
        <v>55.0</v>
      </c>
      <c r="BU37" s="288">
        <f t="shared" si="5"/>
        <v>341</v>
      </c>
      <c r="BV37" s="287">
        <v>289.0</v>
      </c>
      <c r="BW37" s="287">
        <v>167.0</v>
      </c>
      <c r="BX37" s="287">
        <v>26.0</v>
      </c>
      <c r="BY37" s="287">
        <v>333.0</v>
      </c>
      <c r="BZ37" s="287">
        <v>308.0</v>
      </c>
      <c r="CA37" s="287">
        <v>170.0</v>
      </c>
      <c r="CB37" s="287">
        <v>23.0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338.0</v>
      </c>
      <c r="CH37" s="287">
        <v>477.0</v>
      </c>
      <c r="CI37" s="287">
        <v>262.0</v>
      </c>
      <c r="CJ37" s="287">
        <v>36.0</v>
      </c>
      <c r="CK37" s="287">
        <v>348.0</v>
      </c>
      <c r="CL37" s="287">
        <v>269.0</v>
      </c>
      <c r="CM37" s="287">
        <v>148.0</v>
      </c>
      <c r="CN37" s="287">
        <v>24.0</v>
      </c>
      <c r="CO37" s="287">
        <v>333.0</v>
      </c>
      <c r="CP37" s="287">
        <v>275.0</v>
      </c>
      <c r="CQ37" s="287">
        <v>137.0</v>
      </c>
      <c r="CR37" s="287">
        <v>19.0</v>
      </c>
      <c r="CS37" s="287">
        <v>338.0</v>
      </c>
      <c r="CT37" s="287">
        <v>279.0</v>
      </c>
      <c r="CU37" s="287">
        <v>150.0</v>
      </c>
      <c r="CV37" s="287">
        <v>21.0</v>
      </c>
      <c r="CW37" s="287">
        <v>338.0</v>
      </c>
      <c r="CX37" s="287">
        <v>159.0</v>
      </c>
      <c r="CY37" s="287">
        <v>75.0</v>
      </c>
      <c r="CZ37" s="287">
        <v>45.0</v>
      </c>
      <c r="DA37" s="287">
        <v>324.0</v>
      </c>
      <c r="DB37" s="287">
        <v>165.0</v>
      </c>
      <c r="DC37" s="287">
        <v>76.0</v>
      </c>
      <c r="DD37" s="287">
        <v>47.0</v>
      </c>
      <c r="DE37" s="288">
        <f t="shared" si="8"/>
        <v>144</v>
      </c>
      <c r="DF37" s="287">
        <v>35.2</v>
      </c>
      <c r="DG37" s="288">
        <f t="shared" ref="DG37:DH37" si="69">BO37</f>
        <v>142</v>
      </c>
      <c r="DH37" s="288">
        <f t="shared" si="69"/>
        <v>7.1</v>
      </c>
      <c r="DI37" s="288"/>
      <c r="DJ37" s="287">
        <v>7.0</v>
      </c>
      <c r="DK37" s="288"/>
      <c r="DL37" s="288"/>
      <c r="DM37" s="107"/>
      <c r="DN37" s="61">
        <v>337.0</v>
      </c>
      <c r="DO37" s="61">
        <v>139.0</v>
      </c>
      <c r="DP37" s="61">
        <v>43.15</v>
      </c>
      <c r="DQ37" s="61">
        <v>24.04</v>
      </c>
      <c r="DR37" s="61">
        <v>6.56</v>
      </c>
      <c r="DS37" s="61">
        <v>8.0</v>
      </c>
      <c r="DT37" s="61">
        <v>47.0</v>
      </c>
      <c r="DU37" s="61">
        <v>50.1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340.0</v>
      </c>
      <c r="EF37" s="226">
        <v>135.0</v>
      </c>
      <c r="EG37" s="226">
        <v>69.0</v>
      </c>
      <c r="EH37" s="226">
        <v>2.8</v>
      </c>
      <c r="EI37" s="64"/>
      <c r="EJ37" s="226">
        <v>9.0</v>
      </c>
      <c r="EK37" s="226">
        <v>50.0</v>
      </c>
      <c r="EL37" s="226">
        <v>53.0</v>
      </c>
      <c r="EM37" s="226">
        <v>135.0</v>
      </c>
      <c r="EN37" s="226">
        <v>117.0</v>
      </c>
      <c r="EO37" s="226">
        <v>5.0</v>
      </c>
      <c r="EP37" s="64"/>
      <c r="EQ37" s="226">
        <v>9.0</v>
      </c>
      <c r="ER37" s="226">
        <v>50.0</v>
      </c>
      <c r="ES37" s="226">
        <v>53.0</v>
      </c>
      <c r="ET37" s="226">
        <v>0.0</v>
      </c>
      <c r="EU37" s="226">
        <v>0.0</v>
      </c>
      <c r="EV37" s="226">
        <v>0.0</v>
      </c>
      <c r="EW37" s="226">
        <v>0.0</v>
      </c>
      <c r="EX37" s="226">
        <v>338.0</v>
      </c>
      <c r="EY37" s="226">
        <v>275.0</v>
      </c>
      <c r="EZ37" s="226">
        <v>159.9</v>
      </c>
      <c r="FA37" s="226">
        <v>0.7</v>
      </c>
      <c r="FB37" s="226">
        <v>338.0</v>
      </c>
      <c r="FC37" s="226">
        <v>273.0</v>
      </c>
      <c r="FD37" s="226">
        <v>158.5</v>
      </c>
      <c r="FE37" s="226">
        <v>1.5</v>
      </c>
      <c r="FF37" s="226">
        <v>337.0</v>
      </c>
      <c r="FG37" s="226">
        <v>0.0</v>
      </c>
      <c r="FH37" s="226">
        <v>0.0</v>
      </c>
      <c r="FI37" s="226">
        <v>0.0</v>
      </c>
      <c r="FJ37" s="226">
        <v>340.0</v>
      </c>
      <c r="FK37" s="226">
        <v>261.0</v>
      </c>
      <c r="FL37" s="226">
        <v>149.1</v>
      </c>
      <c r="FM37" s="64"/>
      <c r="FN37" s="226">
        <v>340.0</v>
      </c>
      <c r="FO37" s="226">
        <v>278.0</v>
      </c>
      <c r="FP37" s="226">
        <v>150.0</v>
      </c>
      <c r="FQ37" s="64"/>
      <c r="FR37" s="226">
        <v>135.0</v>
      </c>
      <c r="FS37" s="64"/>
      <c r="FT37" s="63">
        <v>17.74</v>
      </c>
      <c r="FU37" s="64"/>
      <c r="FV37" s="226">
        <v>135.0</v>
      </c>
      <c r="FW37" s="64"/>
      <c r="FX37" s="64"/>
      <c r="FY37" s="64"/>
      <c r="FZ37" s="107"/>
      <c r="GA37" s="65">
        <v>339.0</v>
      </c>
      <c r="GB37" s="66">
        <v>365.03</v>
      </c>
      <c r="GC37" s="66">
        <v>224.47</v>
      </c>
      <c r="GD37" s="66">
        <v>29.4</v>
      </c>
      <c r="GE37" s="66">
        <v>339.0</v>
      </c>
      <c r="GF37" s="66">
        <v>386.57</v>
      </c>
      <c r="GG37" s="66">
        <v>222.04</v>
      </c>
      <c r="GH37" s="66">
        <v>33.75</v>
      </c>
      <c r="GI37" s="66">
        <v>339.0</v>
      </c>
      <c r="GJ37" s="66">
        <v>260.99</v>
      </c>
      <c r="GK37" s="66">
        <v>-149.26</v>
      </c>
      <c r="GL37" s="66">
        <v>-14.66</v>
      </c>
      <c r="GM37" s="66">
        <v>339.0</v>
      </c>
      <c r="GN37" s="66">
        <v>239.74</v>
      </c>
      <c r="GO37" s="66">
        <v>-149.0</v>
      </c>
      <c r="GP37" s="66">
        <v>-22.61</v>
      </c>
      <c r="GQ37" s="66">
        <v>339.0</v>
      </c>
      <c r="GR37" s="66">
        <v>119.43</v>
      </c>
      <c r="GS37" s="66">
        <v>-75.38</v>
      </c>
      <c r="GT37" s="66">
        <v>-11.81</v>
      </c>
      <c r="GU37" s="66">
        <v>339.0</v>
      </c>
      <c r="GV37" s="66">
        <v>132.45</v>
      </c>
      <c r="GW37" s="66">
        <v>-77.14</v>
      </c>
      <c r="GX37" s="66">
        <v>-13.32</v>
      </c>
      <c r="GY37" s="107"/>
      <c r="GZ37" s="146" t="s">
        <v>91</v>
      </c>
      <c r="HA37" s="146" t="s">
        <v>92</v>
      </c>
      <c r="HB37" s="146">
        <v>114.0</v>
      </c>
      <c r="HC37" s="146">
        <v>5.7</v>
      </c>
      <c r="HD37" s="146">
        <v>2.28</v>
      </c>
      <c r="HE37" s="146">
        <v>8.0</v>
      </c>
      <c r="HF37" s="145">
        <v>57.0</v>
      </c>
      <c r="HG37" s="145">
        <v>53.0</v>
      </c>
      <c r="HH37" s="146" t="s">
        <v>91</v>
      </c>
      <c r="HI37" s="146" t="s">
        <v>92</v>
      </c>
      <c r="HJ37" s="146">
        <v>2.5</v>
      </c>
      <c r="HK37" s="146">
        <v>0.125</v>
      </c>
      <c r="HL37" s="146">
        <v>0.05</v>
      </c>
      <c r="HM37" s="146">
        <v>5.0</v>
      </c>
      <c r="HN37" s="145">
        <v>56.0</v>
      </c>
      <c r="HO37" s="145">
        <v>55.0</v>
      </c>
      <c r="HP37" s="146" t="s">
        <v>91</v>
      </c>
      <c r="HQ37" s="146" t="s">
        <v>92</v>
      </c>
      <c r="HR37" s="146">
        <v>179.0</v>
      </c>
      <c r="HS37" s="146">
        <v>8.95</v>
      </c>
      <c r="HT37" s="146">
        <v>4.475</v>
      </c>
      <c r="HU37" s="146">
        <v>7.0</v>
      </c>
      <c r="HV37" s="145">
        <v>55.0</v>
      </c>
      <c r="HW37" s="145">
        <v>55.0</v>
      </c>
      <c r="HX37" s="107"/>
      <c r="HY37" s="147">
        <v>134.0</v>
      </c>
      <c r="HZ37" s="147">
        <v>33.0</v>
      </c>
      <c r="IA37" s="147">
        <v>168.0</v>
      </c>
      <c r="IB37" s="147">
        <v>8.4</v>
      </c>
      <c r="IC37" s="148"/>
      <c r="ID37" s="147">
        <v>2.0</v>
      </c>
      <c r="IE37" s="147">
        <v>68.0</v>
      </c>
      <c r="IF37" s="147">
        <v>48.0</v>
      </c>
      <c r="IG37" s="107"/>
      <c r="IH37" s="75">
        <v>140.0</v>
      </c>
      <c r="II37" s="75">
        <v>34.1</v>
      </c>
      <c r="IJ37" s="75">
        <v>17.0</v>
      </c>
      <c r="IK37" s="75">
        <v>0.8</v>
      </c>
      <c r="IL37" s="75">
        <v>1.0</v>
      </c>
      <c r="IM37" s="75">
        <v>6.0</v>
      </c>
      <c r="IN37" s="75">
        <v>50.0</v>
      </c>
      <c r="IO37" s="75">
        <v>52.0</v>
      </c>
      <c r="IP37" s="75">
        <v>140.0</v>
      </c>
      <c r="IQ37" s="75">
        <v>34.0</v>
      </c>
      <c r="IR37" s="75">
        <v>132.0</v>
      </c>
      <c r="IS37" s="75">
        <v>6.7</v>
      </c>
      <c r="IT37" s="75">
        <v>7.5</v>
      </c>
      <c r="IU37" s="75">
        <v>12.0</v>
      </c>
      <c r="IV37" s="75">
        <v>50.0</v>
      </c>
      <c r="IW37" s="75">
        <v>49.0</v>
      </c>
      <c r="IX37" s="107"/>
      <c r="IY37" s="76">
        <v>138.98</v>
      </c>
      <c r="IZ37" s="76">
        <v>34.53</v>
      </c>
      <c r="JA37" s="76">
        <v>427.8</v>
      </c>
      <c r="JB37" s="76">
        <v>21.39</v>
      </c>
      <c r="JC37" s="76">
        <v>7.36</v>
      </c>
      <c r="JD37" s="149">
        <v>3.0</v>
      </c>
      <c r="JE37" s="76">
        <v>64.86</v>
      </c>
      <c r="JF37" s="76">
        <v>48.24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136.0</v>
      </c>
      <c r="JQ37" s="78">
        <v>32.1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44.0</v>
      </c>
      <c r="JW37" s="78">
        <v>43.0</v>
      </c>
      <c r="JX37" s="78">
        <v>136.0</v>
      </c>
      <c r="JY37" s="78">
        <v>34.0</v>
      </c>
      <c r="JZ37" s="78">
        <v>122.0</v>
      </c>
      <c r="KA37" s="78">
        <v>6.5</v>
      </c>
      <c r="KB37" s="78">
        <v>2.4</v>
      </c>
      <c r="KC37" s="78">
        <v>2.0</v>
      </c>
      <c r="KD37" s="78">
        <v>51.0</v>
      </c>
      <c r="KE37" s="78">
        <v>50.0</v>
      </c>
      <c r="KF37" s="107"/>
      <c r="KG37" s="79">
        <v>138.0</v>
      </c>
      <c r="KH37" s="238">
        <v>33.0</v>
      </c>
      <c r="KI37" s="238">
        <v>52.0</v>
      </c>
      <c r="KJ37" s="238">
        <v>2.9</v>
      </c>
      <c r="KK37" s="79"/>
      <c r="KL37" s="79">
        <v>1.0</v>
      </c>
      <c r="KM37" s="79">
        <v>46.0</v>
      </c>
      <c r="KN37" s="79">
        <v>46.0</v>
      </c>
      <c r="KO37" s="79">
        <v>138.0</v>
      </c>
      <c r="KP37" s="235">
        <v>33.0</v>
      </c>
      <c r="KQ37" s="235" t="s">
        <v>98</v>
      </c>
      <c r="KR37" s="235" t="s">
        <v>98</v>
      </c>
      <c r="KS37" s="79"/>
      <c r="KT37" s="79">
        <v>1.0</v>
      </c>
      <c r="KU37" s="79">
        <v>46.0</v>
      </c>
      <c r="KV37" s="79">
        <v>44.0</v>
      </c>
      <c r="KW37" s="107"/>
      <c r="KX37" s="81">
        <v>132.0</v>
      </c>
      <c r="KY37" s="81">
        <v>33.0</v>
      </c>
      <c r="KZ37" s="81">
        <v>212.0</v>
      </c>
      <c r="LA37" s="81">
        <v>10.4</v>
      </c>
      <c r="LB37" s="81">
        <v>0.0</v>
      </c>
      <c r="LC37" s="81">
        <v>3.0</v>
      </c>
      <c r="LD37" s="81">
        <v>58.0</v>
      </c>
      <c r="LE37" s="81">
        <v>58.0</v>
      </c>
      <c r="LF37" s="81">
        <v>132.0</v>
      </c>
      <c r="LG37" s="81">
        <v>33.0</v>
      </c>
      <c r="LH37" s="81">
        <v>302.0</v>
      </c>
      <c r="LI37" s="81">
        <v>14.8</v>
      </c>
      <c r="LJ37" s="81">
        <v>0.0</v>
      </c>
      <c r="LK37" s="81">
        <v>5.0</v>
      </c>
      <c r="LL37" s="81">
        <v>58.0</v>
      </c>
      <c r="LM37" s="81">
        <v>58.0</v>
      </c>
      <c r="LN37" s="107"/>
      <c r="LO37" s="82">
        <v>333.0</v>
      </c>
      <c r="LP37" s="82">
        <v>279.0</v>
      </c>
      <c r="LQ37" s="82">
        <v>157.0</v>
      </c>
      <c r="LR37" s="82">
        <v>69.0</v>
      </c>
      <c r="LS37" s="82">
        <v>322.0</v>
      </c>
      <c r="LT37" s="83">
        <v>57.0</v>
      </c>
      <c r="LU37" s="83">
        <v>7.7</v>
      </c>
      <c r="LV37" s="83">
        <v>140.0</v>
      </c>
      <c r="LW37" s="83">
        <v>105.0</v>
      </c>
      <c r="LX37" s="83">
        <v>58.0</v>
      </c>
      <c r="LY37" s="83">
        <v>55.0</v>
      </c>
      <c r="LZ37" s="83">
        <v>12.0</v>
      </c>
      <c r="MA37" s="83">
        <v>100.0</v>
      </c>
      <c r="MB37" s="83">
        <v>5.5</v>
      </c>
      <c r="MC37" s="83">
        <v>145.0</v>
      </c>
      <c r="MD37" s="83">
        <v>174.0</v>
      </c>
      <c r="ME37" s="83">
        <v>75.0</v>
      </c>
      <c r="MF37" s="83">
        <v>65.0</v>
      </c>
      <c r="MG37" s="83">
        <v>14.0</v>
      </c>
      <c r="MH37" s="83">
        <v>0.0</v>
      </c>
      <c r="MI37" s="83">
        <v>0.0</v>
      </c>
      <c r="MJ37" s="83">
        <v>120.0</v>
      </c>
      <c r="MK37" s="83">
        <v>0.0</v>
      </c>
      <c r="ML37" s="83">
        <v>54.0</v>
      </c>
      <c r="MM37" s="83">
        <v>50.0</v>
      </c>
      <c r="MN37" s="83">
        <v>5.0</v>
      </c>
      <c r="MO37" s="86"/>
      <c r="MP37" s="87"/>
      <c r="MQ37" s="87"/>
      <c r="MR37" s="87"/>
      <c r="MS37" s="87"/>
      <c r="MT37" s="83">
        <v>0.3</v>
      </c>
      <c r="MU37" s="83">
        <v>0.0</v>
      </c>
      <c r="MV37" s="83">
        <v>7.0</v>
      </c>
      <c r="MW37" s="83">
        <v>36.0</v>
      </c>
      <c r="MX37" s="83">
        <v>47.0</v>
      </c>
      <c r="MY37" s="88" t="s">
        <v>96</v>
      </c>
      <c r="MZ37" s="83">
        <v>2.0</v>
      </c>
      <c r="NA37" s="87"/>
      <c r="NB37" s="83">
        <v>17.9</v>
      </c>
      <c r="NC37" s="83">
        <v>6.5</v>
      </c>
      <c r="ND37" s="83">
        <v>319.0</v>
      </c>
      <c r="NE37" s="83">
        <v>36.0</v>
      </c>
      <c r="NF37" s="83">
        <v>48.0</v>
      </c>
      <c r="NG37" s="83">
        <v>48.0</v>
      </c>
      <c r="NH37" s="83">
        <v>7.0</v>
      </c>
      <c r="NI37" s="87"/>
      <c r="NJ37" s="83">
        <v>0.0</v>
      </c>
      <c r="NK37" s="83">
        <v>0.0</v>
      </c>
      <c r="NL37" s="83">
        <v>0.0</v>
      </c>
      <c r="NM37" s="83">
        <v>35.0</v>
      </c>
      <c r="NN37" s="83">
        <v>58.0</v>
      </c>
      <c r="NO37" s="83">
        <v>56.0</v>
      </c>
      <c r="NP37" s="83">
        <v>2.0</v>
      </c>
    </row>
    <row r="38" ht="14.25" customHeight="1">
      <c r="C38" s="108"/>
      <c r="X38" s="7"/>
      <c r="AA38" s="7"/>
      <c r="AB38" s="7"/>
      <c r="AF38" s="7"/>
      <c r="AG38" s="7"/>
      <c r="AI38" s="7"/>
      <c r="AK38" s="7"/>
      <c r="AM38" s="7"/>
      <c r="AN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0">MIN(C14:C37)</f>
        <v>49.41</v>
      </c>
      <c r="D39" s="110">
        <f t="shared" si="70"/>
        <v>330</v>
      </c>
      <c r="E39" s="110">
        <f t="shared" si="70"/>
        <v>131</v>
      </c>
      <c r="F39" s="110">
        <f t="shared" si="70"/>
        <v>27</v>
      </c>
      <c r="G39" s="110">
        <f t="shared" si="70"/>
        <v>4.65</v>
      </c>
      <c r="H39" s="110">
        <f t="shared" si="70"/>
        <v>0</v>
      </c>
      <c r="I39" s="110">
        <f t="shared" si="70"/>
        <v>6</v>
      </c>
      <c r="J39" s="110">
        <f t="shared" si="70"/>
        <v>40</v>
      </c>
      <c r="K39" s="110">
        <f t="shared" si="70"/>
        <v>39</v>
      </c>
      <c r="L39" s="110">
        <f t="shared" si="70"/>
        <v>135</v>
      </c>
      <c r="M39" s="110">
        <f t="shared" si="70"/>
        <v>41</v>
      </c>
      <c r="N39" s="110">
        <f t="shared" si="70"/>
        <v>5.2</v>
      </c>
      <c r="O39" s="110">
        <f t="shared" si="70"/>
        <v>0</v>
      </c>
      <c r="P39" s="110">
        <f t="shared" si="70"/>
        <v>6</v>
      </c>
      <c r="Q39" s="110">
        <f t="shared" si="70"/>
        <v>57</v>
      </c>
      <c r="R39" s="110">
        <f t="shared" si="70"/>
        <v>53</v>
      </c>
      <c r="S39" s="110">
        <f t="shared" si="70"/>
        <v>333.5</v>
      </c>
      <c r="T39" s="110">
        <f t="shared" si="70"/>
        <v>271.5</v>
      </c>
      <c r="U39" s="110"/>
      <c r="V39" s="110">
        <f t="shared" ref="V39:X39" si="71">MIN(V14:V37)</f>
        <v>0</v>
      </c>
      <c r="W39" s="110">
        <f t="shared" si="71"/>
        <v>329.7</v>
      </c>
      <c r="X39" s="111">
        <f t="shared" si="71"/>
        <v>212.4</v>
      </c>
      <c r="Y39" s="110"/>
      <c r="Z39" s="110">
        <f t="shared" ref="Z39:AB39" si="72">MIN(Z14:Z37)</f>
        <v>0</v>
      </c>
      <c r="AA39" s="111">
        <f t="shared" si="72"/>
        <v>333.7</v>
      </c>
      <c r="AB39" s="111">
        <f t="shared" si="72"/>
        <v>262</v>
      </c>
      <c r="AC39" s="110"/>
      <c r="AD39" s="110">
        <f t="shared" ref="AD39:AF39" si="73">MIN(AD14:AD37)</f>
        <v>0</v>
      </c>
      <c r="AE39" s="110">
        <f t="shared" si="73"/>
        <v>333.7</v>
      </c>
      <c r="AF39" s="111">
        <f t="shared" si="73"/>
        <v>309.2</v>
      </c>
      <c r="AG39" s="111"/>
      <c r="AH39" s="110">
        <f t="shared" ref="AH39:AJ39" si="74">MIN(AH14:AH37)</f>
        <v>0</v>
      </c>
      <c r="AI39" s="111">
        <f t="shared" si="74"/>
        <v>340.9</v>
      </c>
      <c r="AJ39" s="110">
        <f t="shared" si="74"/>
        <v>365.5</v>
      </c>
      <c r="AK39" s="111"/>
      <c r="AL39" s="110">
        <f t="shared" ref="AL39:AN39" si="75">MIN(AL14:AL37)</f>
        <v>0</v>
      </c>
      <c r="AM39" s="111">
        <f t="shared" si="75"/>
        <v>332.1</v>
      </c>
      <c r="AN39" s="111">
        <f t="shared" si="75"/>
        <v>393.9</v>
      </c>
      <c r="AO39" s="110"/>
      <c r="AP39" s="110">
        <f t="shared" ref="AP39:AR39" si="76">MIN(AP14:AP37)</f>
        <v>0</v>
      </c>
      <c r="AQ39" s="189">
        <f t="shared" si="76"/>
        <v>131</v>
      </c>
      <c r="AR39" s="110">
        <f t="shared" si="76"/>
        <v>27</v>
      </c>
      <c r="AS39" s="110"/>
      <c r="AT39" s="110">
        <f t="shared" ref="AT39:AV39" si="77">MIN(AT14:AT37)</f>
        <v>0</v>
      </c>
      <c r="AU39" s="110">
        <f t="shared" si="77"/>
        <v>136</v>
      </c>
      <c r="AV39" s="110">
        <f t="shared" si="77"/>
        <v>41</v>
      </c>
      <c r="AW39" s="110"/>
      <c r="AX39" s="110">
        <f t="shared" ref="AX39:AY39" si="78">MIN(AX14:AX37)</f>
        <v>0</v>
      </c>
      <c r="AY39" s="189">
        <f t="shared" si="78"/>
        <v>131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79">MIN(BJ14:BJ37)</f>
        <v>85</v>
      </c>
      <c r="BK39" s="110">
        <f t="shared" si="79"/>
        <v>57</v>
      </c>
      <c r="BL39" s="112">
        <f t="shared" si="79"/>
        <v>0</v>
      </c>
      <c r="BM39" s="110">
        <f t="shared" si="79"/>
        <v>337</v>
      </c>
      <c r="BN39" s="110">
        <f t="shared" si="79"/>
        <v>143</v>
      </c>
      <c r="BO39" s="110">
        <f t="shared" si="79"/>
        <v>128</v>
      </c>
      <c r="BP39" s="110">
        <f t="shared" si="79"/>
        <v>6</v>
      </c>
      <c r="BQ39" s="110">
        <f t="shared" si="79"/>
        <v>0</v>
      </c>
      <c r="BR39" s="110">
        <f t="shared" si="79"/>
        <v>6</v>
      </c>
      <c r="BS39" s="110">
        <f t="shared" si="79"/>
        <v>54</v>
      </c>
      <c r="BT39" s="110">
        <f t="shared" si="79"/>
        <v>54</v>
      </c>
      <c r="BU39" s="110">
        <f t="shared" si="79"/>
        <v>337</v>
      </c>
      <c r="BV39" s="110">
        <f t="shared" si="79"/>
        <v>280</v>
      </c>
      <c r="BW39" s="110"/>
      <c r="BX39" s="110">
        <f t="shared" ref="BX39:BZ39" si="80">MIN(BX14:BX37)</f>
        <v>16</v>
      </c>
      <c r="BY39" s="110">
        <f t="shared" si="80"/>
        <v>330</v>
      </c>
      <c r="BZ39" s="110">
        <f t="shared" si="80"/>
        <v>208</v>
      </c>
      <c r="CA39" s="110"/>
      <c r="CB39" s="110">
        <f t="shared" ref="CB39:CD39" si="81">MIN(CB14:CB37)</f>
        <v>13</v>
      </c>
      <c r="CC39" s="110">
        <f t="shared" si="81"/>
        <v>0</v>
      </c>
      <c r="CD39" s="110">
        <f t="shared" si="81"/>
        <v>0</v>
      </c>
      <c r="CE39" s="110"/>
      <c r="CF39" s="110">
        <f t="shared" ref="CF39:CH39" si="82">MIN(CF14:CF37)</f>
        <v>0</v>
      </c>
      <c r="CG39" s="110">
        <f t="shared" si="82"/>
        <v>330</v>
      </c>
      <c r="CH39" s="110">
        <f t="shared" si="82"/>
        <v>340</v>
      </c>
      <c r="CI39" s="110"/>
      <c r="CJ39" s="110">
        <f t="shared" ref="CJ39:CL39" si="83">MIN(CJ14:CJ37)</f>
        <v>7</v>
      </c>
      <c r="CK39" s="110">
        <f t="shared" si="83"/>
        <v>341</v>
      </c>
      <c r="CL39" s="110">
        <f t="shared" si="83"/>
        <v>116</v>
      </c>
      <c r="CM39" s="110"/>
      <c r="CN39" s="110">
        <f t="shared" ref="CN39:CP39" si="84">MIN(CN14:CN37)</f>
        <v>2</v>
      </c>
      <c r="CO39" s="110">
        <f t="shared" si="84"/>
        <v>328</v>
      </c>
      <c r="CP39" s="110">
        <f t="shared" si="84"/>
        <v>222</v>
      </c>
      <c r="CQ39" s="110"/>
      <c r="CR39" s="110">
        <f t="shared" ref="CR39:CT39" si="85">MIN(CR14:CR37)</f>
        <v>2</v>
      </c>
      <c r="CS39" s="110">
        <f t="shared" si="85"/>
        <v>330</v>
      </c>
      <c r="CT39" s="110">
        <f t="shared" si="85"/>
        <v>218</v>
      </c>
      <c r="CU39" s="110"/>
      <c r="CV39" s="110">
        <f t="shared" ref="CV39:CX39" si="86">MIN(CV14:CV37)</f>
        <v>8</v>
      </c>
      <c r="CW39" s="110">
        <f t="shared" si="86"/>
        <v>332</v>
      </c>
      <c r="CX39" s="110">
        <f t="shared" si="86"/>
        <v>159</v>
      </c>
      <c r="CY39" s="110"/>
      <c r="CZ39" s="110">
        <f t="shared" ref="CZ39:DB39" si="87">MIN(CZ14:CZ37)</f>
        <v>6</v>
      </c>
      <c r="DA39" s="110">
        <f t="shared" si="87"/>
        <v>319</v>
      </c>
      <c r="DB39" s="110">
        <f t="shared" si="87"/>
        <v>165</v>
      </c>
      <c r="DC39" s="110"/>
      <c r="DD39" s="110">
        <f t="shared" ref="DD39:DE39" si="88">MIN(DD14:DD37)</f>
        <v>43</v>
      </c>
      <c r="DE39" s="110">
        <f t="shared" si="88"/>
        <v>143</v>
      </c>
      <c r="DF39" s="110"/>
      <c r="DG39" s="110">
        <f t="shared" ref="DG39:DH39" si="89">MIN(DG14:DG37)</f>
        <v>128</v>
      </c>
      <c r="DH39" s="110">
        <f t="shared" si="89"/>
        <v>6</v>
      </c>
      <c r="DI39" s="110"/>
      <c r="DJ39" s="110">
        <f t="shared" ref="DJ39:DW39" si="90">MIN(DJ14:DJ37)</f>
        <v>7</v>
      </c>
      <c r="DK39" s="110">
        <f t="shared" si="90"/>
        <v>54</v>
      </c>
      <c r="DL39" s="110">
        <f t="shared" si="90"/>
        <v>51</v>
      </c>
      <c r="DM39" s="112">
        <f t="shared" si="90"/>
        <v>56</v>
      </c>
      <c r="DN39" s="110">
        <f t="shared" si="90"/>
        <v>335</v>
      </c>
      <c r="DO39" s="110">
        <f t="shared" si="90"/>
        <v>138</v>
      </c>
      <c r="DP39" s="110">
        <f t="shared" si="90"/>
        <v>22.36</v>
      </c>
      <c r="DQ39" s="110">
        <f t="shared" si="90"/>
        <v>12.86</v>
      </c>
      <c r="DR39" s="110">
        <f t="shared" si="90"/>
        <v>1.47</v>
      </c>
      <c r="DS39" s="110">
        <f t="shared" si="90"/>
        <v>8</v>
      </c>
      <c r="DT39" s="110">
        <f t="shared" si="90"/>
        <v>41</v>
      </c>
      <c r="DU39" s="110">
        <f t="shared" si="90"/>
        <v>44.6</v>
      </c>
      <c r="DV39" s="110">
        <f t="shared" si="90"/>
        <v>0</v>
      </c>
      <c r="DW39" s="110">
        <f t="shared" si="90"/>
        <v>0</v>
      </c>
      <c r="DX39" s="110"/>
      <c r="DY39" s="110">
        <f t="shared" ref="DY39:EA39" si="91">MIN(DY14:DY37)</f>
        <v>0</v>
      </c>
      <c r="DZ39" s="110">
        <f t="shared" si="91"/>
        <v>0</v>
      </c>
      <c r="EA39" s="110">
        <f t="shared" si="91"/>
        <v>0</v>
      </c>
      <c r="EB39" s="110"/>
      <c r="EC39" s="110">
        <f t="shared" ref="EC39:EU39" si="92">MIN(EC14:EC37)</f>
        <v>0</v>
      </c>
      <c r="ED39" s="112">
        <f t="shared" si="92"/>
        <v>0</v>
      </c>
      <c r="EE39" s="110">
        <f t="shared" si="92"/>
        <v>334</v>
      </c>
      <c r="EF39" s="110">
        <f t="shared" si="92"/>
        <v>134</v>
      </c>
      <c r="EG39" s="110">
        <f t="shared" si="92"/>
        <v>69</v>
      </c>
      <c r="EH39" s="110">
        <f t="shared" si="92"/>
        <v>2.8</v>
      </c>
      <c r="EI39" s="110">
        <f t="shared" si="92"/>
        <v>0</v>
      </c>
      <c r="EJ39" s="110">
        <f t="shared" si="92"/>
        <v>9</v>
      </c>
      <c r="EK39" s="110">
        <f t="shared" si="92"/>
        <v>45</v>
      </c>
      <c r="EL39" s="110">
        <f t="shared" si="92"/>
        <v>48</v>
      </c>
      <c r="EM39" s="110">
        <f t="shared" si="92"/>
        <v>134</v>
      </c>
      <c r="EN39" s="110">
        <f t="shared" si="92"/>
        <v>65</v>
      </c>
      <c r="EO39" s="110">
        <f t="shared" si="92"/>
        <v>2.9</v>
      </c>
      <c r="EP39" s="110">
        <f t="shared" si="92"/>
        <v>0</v>
      </c>
      <c r="EQ39" s="110">
        <f t="shared" si="92"/>
        <v>9</v>
      </c>
      <c r="ER39" s="110">
        <f t="shared" si="92"/>
        <v>46</v>
      </c>
      <c r="ES39" s="110">
        <f t="shared" si="92"/>
        <v>47</v>
      </c>
      <c r="ET39" s="110">
        <f t="shared" si="92"/>
        <v>0</v>
      </c>
      <c r="EU39" s="110">
        <f t="shared" si="92"/>
        <v>0</v>
      </c>
      <c r="EV39" s="110"/>
      <c r="EW39" s="110">
        <f t="shared" ref="EW39:EY39" si="93">MIN(EW14:EW37)</f>
        <v>0</v>
      </c>
      <c r="EX39" s="110">
        <f t="shared" si="93"/>
        <v>332</v>
      </c>
      <c r="EY39" s="110">
        <f t="shared" si="93"/>
        <v>273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4">MIN(FI14:FI37)</f>
        <v>0</v>
      </c>
      <c r="FJ39" s="110">
        <f t="shared" si="94"/>
        <v>334</v>
      </c>
      <c r="FK39" s="110">
        <f t="shared" si="94"/>
        <v>258</v>
      </c>
      <c r="FL39" s="110"/>
      <c r="FM39" s="110">
        <f t="shared" ref="FM39:FN39" si="95">MIN(FM14:FM37)</f>
        <v>0</v>
      </c>
      <c r="FN39" s="110">
        <f t="shared" si="95"/>
        <v>334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6">MIN(FY14:FY37)</f>
        <v>0</v>
      </c>
      <c r="FZ39" s="112">
        <f t="shared" si="96"/>
        <v>0</v>
      </c>
      <c r="GA39" s="110">
        <f t="shared" si="96"/>
        <v>336</v>
      </c>
      <c r="GB39" s="110">
        <f t="shared" si="96"/>
        <v>362.69</v>
      </c>
      <c r="GC39" s="110"/>
      <c r="GD39" s="110">
        <f t="shared" ref="GD39:GF39" si="97">MIN(GD14:GD37)</f>
        <v>5.7</v>
      </c>
      <c r="GE39" s="110">
        <f t="shared" si="97"/>
        <v>336</v>
      </c>
      <c r="GF39" s="110">
        <f t="shared" si="97"/>
        <v>353.01</v>
      </c>
      <c r="GG39" s="110"/>
      <c r="GH39" s="110">
        <f t="shared" ref="GH39:GJ39" si="98">MIN(GH14:GH37)</f>
        <v>10.13</v>
      </c>
      <c r="GI39" s="110">
        <f t="shared" si="98"/>
        <v>336</v>
      </c>
      <c r="GJ39" s="110">
        <f t="shared" si="98"/>
        <v>227.87</v>
      </c>
      <c r="GK39" s="110"/>
      <c r="GL39" s="110">
        <f t="shared" ref="GL39:GN39" si="99">MIN(GL14:GL37)</f>
        <v>-26.72</v>
      </c>
      <c r="GM39" s="110">
        <f t="shared" si="99"/>
        <v>336</v>
      </c>
      <c r="GN39" s="110">
        <f t="shared" si="99"/>
        <v>217.47</v>
      </c>
      <c r="GO39" s="110"/>
      <c r="GP39" s="110">
        <f t="shared" ref="GP39:GR39" si="100">MIN(GP14:GP37)</f>
        <v>-34.76</v>
      </c>
      <c r="GQ39" s="110">
        <f t="shared" si="100"/>
        <v>336</v>
      </c>
      <c r="GR39" s="110">
        <f t="shared" si="100"/>
        <v>119.43</v>
      </c>
      <c r="GS39" s="110"/>
      <c r="GT39" s="110">
        <f t="shared" ref="GT39:GV39" si="101">MIN(GT14:GT37)</f>
        <v>-15.16</v>
      </c>
      <c r="GU39" s="110">
        <f t="shared" si="101"/>
        <v>336</v>
      </c>
      <c r="GV39" s="110">
        <f t="shared" si="101"/>
        <v>130.57</v>
      </c>
      <c r="GW39" s="110"/>
      <c r="GX39" s="110">
        <f t="shared" ref="GX39:HC39" si="102">MIN(GX14:GX37)</f>
        <v>-17.25</v>
      </c>
      <c r="GY39" s="112">
        <f t="shared" si="102"/>
        <v>0</v>
      </c>
      <c r="GZ39" s="110">
        <f t="shared" si="102"/>
        <v>0</v>
      </c>
      <c r="HA39" s="110">
        <f t="shared" si="102"/>
        <v>0</v>
      </c>
      <c r="HB39" s="110">
        <f t="shared" si="102"/>
        <v>0</v>
      </c>
      <c r="HC39" s="110">
        <f t="shared" si="102"/>
        <v>0</v>
      </c>
      <c r="HD39" s="110"/>
      <c r="HE39" s="110">
        <f t="shared" ref="HE39:HK39" si="103">MIN(HE14:HE37)</f>
        <v>8</v>
      </c>
      <c r="HF39" s="110">
        <f t="shared" si="103"/>
        <v>55</v>
      </c>
      <c r="HG39" s="110">
        <f t="shared" si="103"/>
        <v>51</v>
      </c>
      <c r="HH39" s="110">
        <f t="shared" si="103"/>
        <v>0</v>
      </c>
      <c r="HI39" s="110">
        <f t="shared" si="103"/>
        <v>0</v>
      </c>
      <c r="HJ39" s="110">
        <f t="shared" si="103"/>
        <v>0</v>
      </c>
      <c r="HK39" s="110">
        <f t="shared" si="103"/>
        <v>0</v>
      </c>
      <c r="HL39" s="110"/>
      <c r="HM39" s="110">
        <f t="shared" ref="HM39:HS39" si="104">MIN(HM14:HM37)</f>
        <v>5</v>
      </c>
      <c r="HN39" s="110">
        <f t="shared" si="104"/>
        <v>55</v>
      </c>
      <c r="HO39" s="110">
        <f t="shared" si="104"/>
        <v>53</v>
      </c>
      <c r="HP39" s="110">
        <f t="shared" si="104"/>
        <v>0</v>
      </c>
      <c r="HQ39" s="110">
        <f t="shared" si="104"/>
        <v>0</v>
      </c>
      <c r="HR39" s="110">
        <f t="shared" si="104"/>
        <v>0</v>
      </c>
      <c r="HS39" s="110">
        <f t="shared" si="104"/>
        <v>0</v>
      </c>
      <c r="HT39" s="110"/>
      <c r="HU39" s="110">
        <f t="shared" ref="HU39:IB39" si="105">MIN(HU14:HU37)</f>
        <v>7</v>
      </c>
      <c r="HV39" s="110">
        <f t="shared" si="105"/>
        <v>55</v>
      </c>
      <c r="HW39" s="110">
        <f t="shared" si="105"/>
        <v>55</v>
      </c>
      <c r="HX39" s="112">
        <f t="shared" si="105"/>
        <v>0</v>
      </c>
      <c r="HY39" s="110">
        <f t="shared" si="105"/>
        <v>133</v>
      </c>
      <c r="HZ39" s="110">
        <f t="shared" si="105"/>
        <v>33</v>
      </c>
      <c r="IA39" s="110">
        <f t="shared" si="105"/>
        <v>64</v>
      </c>
      <c r="IB39" s="110">
        <f t="shared" si="105"/>
        <v>3.2</v>
      </c>
      <c r="IC39" s="110"/>
      <c r="ID39" s="110">
        <f t="shared" ref="ID39:IK39" si="106">MIN(ID14:ID37)</f>
        <v>2</v>
      </c>
      <c r="IE39" s="110">
        <f t="shared" si="106"/>
        <v>58</v>
      </c>
      <c r="IF39" s="110">
        <f t="shared" si="106"/>
        <v>40</v>
      </c>
      <c r="IG39" s="112">
        <f t="shared" si="106"/>
        <v>0</v>
      </c>
      <c r="IH39" s="110">
        <f t="shared" si="106"/>
        <v>139</v>
      </c>
      <c r="II39" s="110">
        <f t="shared" si="106"/>
        <v>33.6</v>
      </c>
      <c r="IJ39" s="110">
        <f t="shared" si="106"/>
        <v>5</v>
      </c>
      <c r="IK39" s="110">
        <f t="shared" si="106"/>
        <v>0</v>
      </c>
      <c r="IL39" s="110"/>
      <c r="IM39" s="110">
        <f t="shared" ref="IM39:IS39" si="107">MIN(IM14:IM37)</f>
        <v>6</v>
      </c>
      <c r="IN39" s="110">
        <f t="shared" si="107"/>
        <v>46</v>
      </c>
      <c r="IO39" s="110">
        <f t="shared" si="107"/>
        <v>45</v>
      </c>
      <c r="IP39" s="110">
        <f t="shared" si="107"/>
        <v>139</v>
      </c>
      <c r="IQ39" s="110">
        <f t="shared" si="107"/>
        <v>33.8</v>
      </c>
      <c r="IR39" s="110">
        <f t="shared" si="107"/>
        <v>0</v>
      </c>
      <c r="IS39" s="110">
        <f t="shared" si="107"/>
        <v>0</v>
      </c>
      <c r="IT39" s="110"/>
      <c r="IU39" s="110">
        <f t="shared" ref="IU39:JB39" si="108">MIN(IU14:IU37)</f>
        <v>12</v>
      </c>
      <c r="IV39" s="110">
        <f t="shared" si="108"/>
        <v>48</v>
      </c>
      <c r="IW39" s="110">
        <f t="shared" si="108"/>
        <v>46</v>
      </c>
      <c r="IX39" s="112">
        <f t="shared" si="108"/>
        <v>0</v>
      </c>
      <c r="IY39" s="110">
        <f t="shared" si="108"/>
        <v>137.86</v>
      </c>
      <c r="IZ39" s="110">
        <f t="shared" si="108"/>
        <v>34.14</v>
      </c>
      <c r="JA39" s="110">
        <f t="shared" si="108"/>
        <v>212.6</v>
      </c>
      <c r="JB39" s="110">
        <f t="shared" si="108"/>
        <v>10.63</v>
      </c>
      <c r="JC39" s="110"/>
      <c r="JD39" s="110">
        <f t="shared" ref="JD39:JJ39" si="109">MIN(JD14:JD37)</f>
        <v>3</v>
      </c>
      <c r="JE39" s="110">
        <f t="shared" si="109"/>
        <v>38.39</v>
      </c>
      <c r="JF39" s="110">
        <f t="shared" si="109"/>
        <v>41.56</v>
      </c>
      <c r="JG39" s="110">
        <f t="shared" si="109"/>
        <v>0</v>
      </c>
      <c r="JH39" s="110">
        <f t="shared" si="109"/>
        <v>0</v>
      </c>
      <c r="JI39" s="110">
        <f t="shared" si="109"/>
        <v>0</v>
      </c>
      <c r="JJ39" s="110">
        <f t="shared" si="109"/>
        <v>0</v>
      </c>
      <c r="JK39" s="110"/>
      <c r="JL39" s="110">
        <f t="shared" ref="JL39:JS39" si="110">MIN(JL14:JL37)</f>
        <v>0</v>
      </c>
      <c r="JM39" s="110">
        <f t="shared" si="110"/>
        <v>0</v>
      </c>
      <c r="JN39" s="110">
        <f t="shared" si="110"/>
        <v>0</v>
      </c>
      <c r="JO39" s="112">
        <f t="shared" si="110"/>
        <v>0</v>
      </c>
      <c r="JP39" s="110">
        <f t="shared" si="110"/>
        <v>134</v>
      </c>
      <c r="JQ39" s="110">
        <f t="shared" si="110"/>
        <v>31.9</v>
      </c>
      <c r="JR39" s="110">
        <f t="shared" si="110"/>
        <v>0</v>
      </c>
      <c r="JS39" s="110">
        <f t="shared" si="110"/>
        <v>0</v>
      </c>
      <c r="JT39" s="110"/>
      <c r="JU39" s="110">
        <f t="shared" ref="JU39:KA39" si="111">MIN(JU14:JU37)</f>
        <v>2</v>
      </c>
      <c r="JV39" s="110">
        <f t="shared" si="111"/>
        <v>37</v>
      </c>
      <c r="JW39" s="110">
        <f t="shared" si="111"/>
        <v>37</v>
      </c>
      <c r="JX39" s="110">
        <f t="shared" si="111"/>
        <v>134</v>
      </c>
      <c r="JY39" s="110">
        <f t="shared" si="111"/>
        <v>33.5</v>
      </c>
      <c r="JZ39" s="110">
        <f t="shared" si="111"/>
        <v>86</v>
      </c>
      <c r="KA39" s="110">
        <f t="shared" si="111"/>
        <v>4.7</v>
      </c>
      <c r="KB39" s="110"/>
      <c r="KC39" s="110">
        <f t="shared" ref="KC39:KJ39" si="112">MIN(KC14:KC37)</f>
        <v>2</v>
      </c>
      <c r="KD39" s="110">
        <f t="shared" si="112"/>
        <v>44</v>
      </c>
      <c r="KE39" s="110">
        <f t="shared" si="112"/>
        <v>43</v>
      </c>
      <c r="KF39" s="112">
        <f t="shared" si="112"/>
        <v>0</v>
      </c>
      <c r="KG39" s="110">
        <f t="shared" si="112"/>
        <v>134</v>
      </c>
      <c r="KH39" s="110">
        <f t="shared" si="112"/>
        <v>33</v>
      </c>
      <c r="KI39" s="110">
        <f t="shared" si="112"/>
        <v>14</v>
      </c>
      <c r="KJ39" s="110">
        <f t="shared" si="112"/>
        <v>0.7</v>
      </c>
      <c r="KK39" s="110"/>
      <c r="KL39" s="110">
        <f t="shared" ref="KL39:KR39" si="113">MIN(KL14:KL37)</f>
        <v>1</v>
      </c>
      <c r="KM39" s="110">
        <f t="shared" si="113"/>
        <v>46</v>
      </c>
      <c r="KN39" s="110">
        <f t="shared" si="113"/>
        <v>46</v>
      </c>
      <c r="KO39" s="110">
        <f t="shared" si="113"/>
        <v>134</v>
      </c>
      <c r="KP39" s="110">
        <f t="shared" si="113"/>
        <v>33</v>
      </c>
      <c r="KQ39" s="110">
        <f t="shared" si="113"/>
        <v>2</v>
      </c>
      <c r="KR39" s="110">
        <f t="shared" si="113"/>
        <v>0.1</v>
      </c>
      <c r="KS39" s="110"/>
      <c r="KT39" s="110">
        <f t="shared" ref="KT39:LA39" si="114">MIN(KT14:KT37)</f>
        <v>1</v>
      </c>
      <c r="KU39" s="110">
        <f t="shared" si="114"/>
        <v>46</v>
      </c>
      <c r="KV39" s="110">
        <f t="shared" si="114"/>
        <v>44</v>
      </c>
      <c r="KW39" s="112">
        <f t="shared" si="114"/>
        <v>0</v>
      </c>
      <c r="KX39" s="110">
        <f t="shared" si="114"/>
        <v>124</v>
      </c>
      <c r="KY39" s="110">
        <f t="shared" si="114"/>
        <v>32</v>
      </c>
      <c r="KZ39" s="110">
        <f t="shared" si="114"/>
        <v>67</v>
      </c>
      <c r="LA39" s="110">
        <f t="shared" si="114"/>
        <v>3.3</v>
      </c>
      <c r="LB39" s="110"/>
      <c r="LC39" s="110">
        <f t="shared" ref="LC39:LI39" si="115">MIN(LC14:LC37)</f>
        <v>3</v>
      </c>
      <c r="LD39" s="110">
        <f t="shared" si="115"/>
        <v>50</v>
      </c>
      <c r="LE39" s="110">
        <f t="shared" si="115"/>
        <v>49</v>
      </c>
      <c r="LF39" s="110">
        <f t="shared" si="115"/>
        <v>124</v>
      </c>
      <c r="LG39" s="110">
        <f t="shared" si="115"/>
        <v>32</v>
      </c>
      <c r="LH39" s="110">
        <f t="shared" si="115"/>
        <v>121</v>
      </c>
      <c r="LI39" s="110">
        <f t="shared" si="115"/>
        <v>6.9</v>
      </c>
      <c r="LJ39" s="110"/>
      <c r="LK39" s="110">
        <f t="shared" ref="LK39:LO39" si="116">MIN(LK14:LK37)</f>
        <v>5</v>
      </c>
      <c r="LL39" s="110">
        <f t="shared" si="116"/>
        <v>49</v>
      </c>
      <c r="LM39" s="110">
        <f t="shared" si="116"/>
        <v>50</v>
      </c>
      <c r="LN39" s="112">
        <f t="shared" si="116"/>
        <v>0</v>
      </c>
      <c r="LO39" s="110">
        <f t="shared" si="116"/>
        <v>319</v>
      </c>
      <c r="LP39" s="110"/>
      <c r="LQ39" s="110"/>
      <c r="LR39" s="110"/>
      <c r="LS39" s="110"/>
      <c r="LT39" s="110" t="str">
        <f t="shared" ref="LT39:MV39" si="117">MIN(#REF!)</f>
        <v>#REF!</v>
      </c>
      <c r="LU39" s="110" t="str">
        <f t="shared" si="117"/>
        <v>#REF!</v>
      </c>
      <c r="LV39" s="110" t="str">
        <f t="shared" si="117"/>
        <v>#REF!</v>
      </c>
      <c r="LW39" s="110" t="str">
        <f t="shared" si="117"/>
        <v>#REF!</v>
      </c>
      <c r="LX39" s="110" t="str">
        <f t="shared" si="117"/>
        <v>#REF!</v>
      </c>
      <c r="LY39" s="110" t="str">
        <f t="shared" si="117"/>
        <v>#REF!</v>
      </c>
      <c r="LZ39" s="110" t="str">
        <f t="shared" si="117"/>
        <v>#REF!</v>
      </c>
      <c r="MA39" s="110" t="str">
        <f t="shared" si="117"/>
        <v>#REF!</v>
      </c>
      <c r="MB39" s="110" t="str">
        <f t="shared" si="117"/>
        <v>#REF!</v>
      </c>
      <c r="MC39" s="110" t="str">
        <f t="shared" si="117"/>
        <v>#REF!</v>
      </c>
      <c r="MD39" s="110" t="str">
        <f t="shared" si="117"/>
        <v>#REF!</v>
      </c>
      <c r="ME39" s="110" t="str">
        <f t="shared" si="117"/>
        <v>#REF!</v>
      </c>
      <c r="MF39" s="110" t="str">
        <f t="shared" si="117"/>
        <v>#REF!</v>
      </c>
      <c r="MG39" s="110" t="str">
        <f t="shared" si="117"/>
        <v>#REF!</v>
      </c>
      <c r="MH39" s="110" t="str">
        <f t="shared" si="117"/>
        <v>#REF!</v>
      </c>
      <c r="MI39" s="110" t="str">
        <f t="shared" si="117"/>
        <v>#REF!</v>
      </c>
      <c r="MJ39" s="110" t="str">
        <f t="shared" si="117"/>
        <v>#REF!</v>
      </c>
      <c r="MK39" s="110" t="str">
        <f t="shared" si="117"/>
        <v>#REF!</v>
      </c>
      <c r="ML39" s="110" t="str">
        <f t="shared" si="117"/>
        <v>#REF!</v>
      </c>
      <c r="MM39" s="110" t="str">
        <f t="shared" si="117"/>
        <v>#REF!</v>
      </c>
      <c r="MN39" s="110" t="str">
        <f t="shared" si="117"/>
        <v>#REF!</v>
      </c>
      <c r="MO39" s="112" t="str">
        <f t="shared" si="117"/>
        <v>#REF!</v>
      </c>
      <c r="MP39" s="110" t="str">
        <f t="shared" si="117"/>
        <v>#REF!</v>
      </c>
      <c r="MQ39" s="110" t="str">
        <f t="shared" si="117"/>
        <v>#REF!</v>
      </c>
      <c r="MR39" s="110" t="str">
        <f t="shared" si="117"/>
        <v>#REF!</v>
      </c>
      <c r="MS39" s="110" t="str">
        <f t="shared" si="117"/>
        <v>#REF!</v>
      </c>
      <c r="MT39" s="110" t="str">
        <f t="shared" si="117"/>
        <v>#REF!</v>
      </c>
      <c r="MU39" s="110" t="str">
        <f t="shared" si="117"/>
        <v>#REF!</v>
      </c>
      <c r="MV39" s="110" t="str">
        <f t="shared" si="117"/>
        <v>#REF!</v>
      </c>
      <c r="MW39" s="110"/>
      <c r="MX39" s="110"/>
      <c r="MY39" s="110" t="str">
        <f t="shared" ref="MY39:ND39" si="118">MIN(#REF!)</f>
        <v>#REF!</v>
      </c>
      <c r="MZ39" s="110" t="str">
        <f t="shared" si="118"/>
        <v>#REF!</v>
      </c>
      <c r="NA39" s="110" t="str">
        <f t="shared" si="118"/>
        <v>#REF!</v>
      </c>
      <c r="NB39" s="110" t="str">
        <f t="shared" si="118"/>
        <v>#REF!</v>
      </c>
      <c r="NC39" s="110" t="str">
        <f t="shared" si="118"/>
        <v>#REF!</v>
      </c>
      <c r="ND39" s="110" t="str">
        <f t="shared" si="118"/>
        <v>#REF!</v>
      </c>
      <c r="NE39" s="110"/>
      <c r="NF39" s="110"/>
      <c r="NG39" s="110" t="str">
        <f t="shared" ref="NG39:NL39" si="119">MIN(#REF!)</f>
        <v>#REF!</v>
      </c>
      <c r="NH39" s="110" t="str">
        <f t="shared" si="119"/>
        <v>#REF!</v>
      </c>
      <c r="NI39" s="110" t="str">
        <f t="shared" si="119"/>
        <v>#REF!</v>
      </c>
      <c r="NJ39" s="110" t="str">
        <f t="shared" si="119"/>
        <v>#REF!</v>
      </c>
      <c r="NK39" s="110" t="str">
        <f t="shared" si="119"/>
        <v>#REF!</v>
      </c>
      <c r="NL39" s="110" t="str">
        <f t="shared" si="119"/>
        <v>#REF!</v>
      </c>
      <c r="NM39" s="110"/>
      <c r="NN39" s="110"/>
      <c r="NO39" s="110" t="str">
        <f t="shared" ref="NO39:NP39" si="120">MIN(#REF!)</f>
        <v>#REF!</v>
      </c>
      <c r="NP39" s="110" t="str">
        <f t="shared" si="120"/>
        <v>#REF!</v>
      </c>
    </row>
    <row r="40" ht="14.25" customHeight="1">
      <c r="B40" s="113" t="s">
        <v>101</v>
      </c>
      <c r="C40" s="114">
        <f t="shared" ref="C40:T40" si="121">MAX(C14:C37)</f>
        <v>50.36</v>
      </c>
      <c r="D40" s="114">
        <f t="shared" si="121"/>
        <v>340</v>
      </c>
      <c r="E40" s="114">
        <f t="shared" si="121"/>
        <v>138</v>
      </c>
      <c r="F40" s="114">
        <f t="shared" si="121"/>
        <v>75</v>
      </c>
      <c r="G40" s="114">
        <f t="shared" si="121"/>
        <v>40.5</v>
      </c>
      <c r="H40" s="114">
        <f t="shared" si="121"/>
        <v>0</v>
      </c>
      <c r="I40" s="114">
        <f t="shared" si="121"/>
        <v>6</v>
      </c>
      <c r="J40" s="114">
        <f t="shared" si="121"/>
        <v>56</v>
      </c>
      <c r="K40" s="114">
        <f t="shared" si="121"/>
        <v>55</v>
      </c>
      <c r="L40" s="114">
        <f t="shared" si="121"/>
        <v>139</v>
      </c>
      <c r="M40" s="114">
        <f t="shared" si="121"/>
        <v>76</v>
      </c>
      <c r="N40" s="114">
        <f t="shared" si="121"/>
        <v>17.6</v>
      </c>
      <c r="O40" s="114">
        <f t="shared" si="121"/>
        <v>0</v>
      </c>
      <c r="P40" s="114">
        <f t="shared" si="121"/>
        <v>6</v>
      </c>
      <c r="Q40" s="114">
        <f t="shared" si="121"/>
        <v>60</v>
      </c>
      <c r="R40" s="114">
        <f t="shared" si="121"/>
        <v>58</v>
      </c>
      <c r="S40" s="114">
        <f t="shared" si="121"/>
        <v>342.7</v>
      </c>
      <c r="T40" s="114">
        <f t="shared" si="121"/>
        <v>377.7</v>
      </c>
      <c r="U40" s="114"/>
      <c r="V40" s="114">
        <f t="shared" ref="V40:X40" si="122">MAX(V14:V37)</f>
        <v>0</v>
      </c>
      <c r="W40" s="114">
        <f t="shared" si="122"/>
        <v>338.5</v>
      </c>
      <c r="X40" s="115">
        <f t="shared" si="122"/>
        <v>338.4</v>
      </c>
      <c r="Y40" s="114"/>
      <c r="Z40" s="114">
        <f t="shared" ref="Z40:AB40" si="123">MAX(Z14:Z37)</f>
        <v>0</v>
      </c>
      <c r="AA40" s="115">
        <f t="shared" si="123"/>
        <v>348.1</v>
      </c>
      <c r="AB40" s="115">
        <f t="shared" si="123"/>
        <v>427.4</v>
      </c>
      <c r="AC40" s="114"/>
      <c r="AD40" s="114">
        <f t="shared" ref="AD40:AF40" si="124">MAX(AD14:AD37)</f>
        <v>0</v>
      </c>
      <c r="AE40" s="114">
        <f t="shared" si="124"/>
        <v>342.3</v>
      </c>
      <c r="AF40" s="115">
        <f t="shared" si="124"/>
        <v>464.2</v>
      </c>
      <c r="AG40" s="115"/>
      <c r="AH40" s="114">
        <f t="shared" ref="AH40:AJ40" si="125">MAX(AH14:AH37)</f>
        <v>0</v>
      </c>
      <c r="AI40" s="115">
        <f t="shared" si="125"/>
        <v>349.8</v>
      </c>
      <c r="AJ40" s="114">
        <f t="shared" si="125"/>
        <v>458.8</v>
      </c>
      <c r="AK40" s="115"/>
      <c r="AL40" s="114">
        <f t="shared" ref="AL40:AN40" si="126">MAX(AL14:AL37)</f>
        <v>0</v>
      </c>
      <c r="AM40" s="115">
        <f t="shared" si="126"/>
        <v>388.1</v>
      </c>
      <c r="AN40" s="115">
        <f t="shared" si="126"/>
        <v>482.3</v>
      </c>
      <c r="AO40" s="114"/>
      <c r="AP40" s="114">
        <f t="shared" ref="AP40:AR40" si="127">MAX(AP14:AP37)</f>
        <v>0</v>
      </c>
      <c r="AQ40" s="190">
        <f t="shared" si="127"/>
        <v>135</v>
      </c>
      <c r="AR40" s="114">
        <f t="shared" si="127"/>
        <v>75</v>
      </c>
      <c r="AS40" s="114"/>
      <c r="AT40" s="114">
        <f t="shared" ref="AT40:AV40" si="128">MAX(AT14:AT37)</f>
        <v>0</v>
      </c>
      <c r="AU40" s="114">
        <f t="shared" si="128"/>
        <v>140</v>
      </c>
      <c r="AV40" s="114">
        <f t="shared" si="128"/>
        <v>76</v>
      </c>
      <c r="AW40" s="114"/>
      <c r="AX40" s="114">
        <f t="shared" ref="AX40:AY40" si="129">MAX(AX14:AX37)</f>
        <v>0</v>
      </c>
      <c r="AY40" s="190">
        <f t="shared" si="129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0">MAX(BJ14:BJ37)</f>
        <v>95</v>
      </c>
      <c r="BK40" s="114">
        <f t="shared" si="130"/>
        <v>68</v>
      </c>
      <c r="BL40" s="112">
        <f t="shared" si="130"/>
        <v>0</v>
      </c>
      <c r="BM40" s="114">
        <f t="shared" si="130"/>
        <v>341</v>
      </c>
      <c r="BN40" s="114">
        <f t="shared" si="130"/>
        <v>145</v>
      </c>
      <c r="BO40" s="114">
        <f t="shared" si="130"/>
        <v>326</v>
      </c>
      <c r="BP40" s="114">
        <f t="shared" si="130"/>
        <v>16.3</v>
      </c>
      <c r="BQ40" s="114">
        <f t="shared" si="130"/>
        <v>0</v>
      </c>
      <c r="BR40" s="114">
        <f t="shared" si="130"/>
        <v>6</v>
      </c>
      <c r="BS40" s="114">
        <f t="shared" si="130"/>
        <v>70</v>
      </c>
      <c r="BT40" s="114">
        <f t="shared" si="130"/>
        <v>72</v>
      </c>
      <c r="BU40" s="114">
        <f t="shared" si="130"/>
        <v>341</v>
      </c>
      <c r="BV40" s="114">
        <f t="shared" si="130"/>
        <v>364</v>
      </c>
      <c r="BW40" s="114"/>
      <c r="BX40" s="114">
        <f t="shared" ref="BX40:BZ40" si="131">MAX(BX14:BX37)</f>
        <v>205</v>
      </c>
      <c r="BY40" s="114">
        <f t="shared" si="131"/>
        <v>334</v>
      </c>
      <c r="BZ40" s="114">
        <f t="shared" si="131"/>
        <v>3880</v>
      </c>
      <c r="CA40" s="114"/>
      <c r="CB40" s="114">
        <f t="shared" ref="CB40:CD40" si="132">MAX(CB14:CB37)</f>
        <v>48</v>
      </c>
      <c r="CC40" s="114">
        <f t="shared" si="132"/>
        <v>0</v>
      </c>
      <c r="CD40" s="114">
        <f t="shared" si="132"/>
        <v>0</v>
      </c>
      <c r="CE40" s="114"/>
      <c r="CF40" s="114">
        <f t="shared" ref="CF40:CH40" si="133">MAX(CF14:CF37)</f>
        <v>0</v>
      </c>
      <c r="CG40" s="114">
        <f t="shared" si="133"/>
        <v>338</v>
      </c>
      <c r="CH40" s="114">
        <f t="shared" si="133"/>
        <v>524</v>
      </c>
      <c r="CI40" s="114"/>
      <c r="CJ40" s="114">
        <f t="shared" ref="CJ40:CL40" si="134">MAX(CJ14:CJ37)</f>
        <v>36</v>
      </c>
      <c r="CK40" s="114">
        <f t="shared" si="134"/>
        <v>351</v>
      </c>
      <c r="CL40" s="114">
        <f t="shared" si="134"/>
        <v>289</v>
      </c>
      <c r="CM40" s="114"/>
      <c r="CN40" s="114">
        <f t="shared" ref="CN40:CP40" si="135">MAX(CN14:CN37)</f>
        <v>32</v>
      </c>
      <c r="CO40" s="114">
        <f t="shared" si="135"/>
        <v>333</v>
      </c>
      <c r="CP40" s="114">
        <f t="shared" si="135"/>
        <v>308</v>
      </c>
      <c r="CQ40" s="114"/>
      <c r="CR40" s="114">
        <f t="shared" ref="CR40:CT40" si="136">MAX(CR14:CR37)</f>
        <v>34</v>
      </c>
      <c r="CS40" s="114">
        <f t="shared" si="136"/>
        <v>338</v>
      </c>
      <c r="CT40" s="114">
        <f t="shared" si="136"/>
        <v>287</v>
      </c>
      <c r="CU40" s="114"/>
      <c r="CV40" s="114">
        <f t="shared" ref="CV40:CX40" si="137">MAX(CV14:CV37)</f>
        <v>89</v>
      </c>
      <c r="CW40" s="114">
        <f t="shared" si="137"/>
        <v>338</v>
      </c>
      <c r="CX40" s="114">
        <f t="shared" si="137"/>
        <v>235</v>
      </c>
      <c r="CY40" s="114"/>
      <c r="CZ40" s="114">
        <f t="shared" ref="CZ40:DB40" si="138">MAX(CZ14:CZ37)</f>
        <v>64</v>
      </c>
      <c r="DA40" s="114">
        <f t="shared" si="138"/>
        <v>328</v>
      </c>
      <c r="DB40" s="114">
        <f t="shared" si="138"/>
        <v>241</v>
      </c>
      <c r="DC40" s="114"/>
      <c r="DD40" s="114">
        <f t="shared" ref="DD40:DE40" si="139">MAX(DD14:DD37)</f>
        <v>73</v>
      </c>
      <c r="DE40" s="114">
        <f t="shared" si="139"/>
        <v>145</v>
      </c>
      <c r="DF40" s="114"/>
      <c r="DG40" s="114">
        <f t="shared" ref="DG40:DH40" si="140">MAX(DG14:DG37)</f>
        <v>326</v>
      </c>
      <c r="DH40" s="114">
        <f t="shared" si="140"/>
        <v>16.3</v>
      </c>
      <c r="DI40" s="114"/>
      <c r="DJ40" s="114">
        <f t="shared" ref="DJ40:DW40" si="141">MAX(DJ14:DJ37)</f>
        <v>7</v>
      </c>
      <c r="DK40" s="114">
        <f t="shared" si="141"/>
        <v>62</v>
      </c>
      <c r="DL40" s="114">
        <f t="shared" si="141"/>
        <v>56</v>
      </c>
      <c r="DM40" s="112">
        <f t="shared" si="141"/>
        <v>56</v>
      </c>
      <c r="DN40" s="114">
        <f t="shared" si="141"/>
        <v>337</v>
      </c>
      <c r="DO40" s="114">
        <f t="shared" si="141"/>
        <v>140</v>
      </c>
      <c r="DP40" s="114">
        <f t="shared" si="141"/>
        <v>52.3</v>
      </c>
      <c r="DQ40" s="114">
        <f t="shared" si="141"/>
        <v>28.81</v>
      </c>
      <c r="DR40" s="114">
        <f t="shared" si="141"/>
        <v>8.48</v>
      </c>
      <c r="DS40" s="114">
        <f t="shared" si="141"/>
        <v>8</v>
      </c>
      <c r="DT40" s="114">
        <f t="shared" si="141"/>
        <v>53</v>
      </c>
      <c r="DU40" s="114">
        <f t="shared" si="141"/>
        <v>58.4</v>
      </c>
      <c r="DV40" s="114">
        <f t="shared" si="141"/>
        <v>0</v>
      </c>
      <c r="DW40" s="114">
        <f t="shared" si="141"/>
        <v>0</v>
      </c>
      <c r="DX40" s="114"/>
      <c r="DY40" s="114">
        <f t="shared" ref="DY40:EA40" si="142">MAX(DY14:DY37)</f>
        <v>0</v>
      </c>
      <c r="DZ40" s="114">
        <f t="shared" si="142"/>
        <v>0</v>
      </c>
      <c r="EA40" s="114">
        <f t="shared" si="142"/>
        <v>0</v>
      </c>
      <c r="EB40" s="114"/>
      <c r="EC40" s="114">
        <f t="shared" ref="EC40:EU40" si="143">MAX(EC14:EC37)</f>
        <v>0</v>
      </c>
      <c r="ED40" s="112">
        <f t="shared" si="143"/>
        <v>0</v>
      </c>
      <c r="EE40" s="114">
        <f t="shared" si="143"/>
        <v>341</v>
      </c>
      <c r="EF40" s="114">
        <f t="shared" si="143"/>
        <v>137</v>
      </c>
      <c r="EG40" s="114">
        <f t="shared" si="143"/>
        <v>110</v>
      </c>
      <c r="EH40" s="114">
        <f t="shared" si="143"/>
        <v>4.4</v>
      </c>
      <c r="EI40" s="114">
        <f t="shared" si="143"/>
        <v>0</v>
      </c>
      <c r="EJ40" s="114">
        <f t="shared" si="143"/>
        <v>9</v>
      </c>
      <c r="EK40" s="114">
        <f t="shared" si="143"/>
        <v>57</v>
      </c>
      <c r="EL40" s="114">
        <f t="shared" si="143"/>
        <v>57</v>
      </c>
      <c r="EM40" s="114">
        <f t="shared" si="143"/>
        <v>137</v>
      </c>
      <c r="EN40" s="114">
        <f t="shared" si="143"/>
        <v>119</v>
      </c>
      <c r="EO40" s="114">
        <f t="shared" si="143"/>
        <v>5.2</v>
      </c>
      <c r="EP40" s="114">
        <f t="shared" si="143"/>
        <v>0</v>
      </c>
      <c r="EQ40" s="114">
        <f t="shared" si="143"/>
        <v>9</v>
      </c>
      <c r="ER40" s="114">
        <f t="shared" si="143"/>
        <v>58</v>
      </c>
      <c r="ES40" s="114">
        <f t="shared" si="143"/>
        <v>57</v>
      </c>
      <c r="ET40" s="114">
        <f t="shared" si="143"/>
        <v>340</v>
      </c>
      <c r="EU40" s="114">
        <f t="shared" si="143"/>
        <v>0</v>
      </c>
      <c r="EV40" s="114"/>
      <c r="EW40" s="114">
        <f t="shared" ref="EW40:EY40" si="144">MAX(EW14:EW37)</f>
        <v>0</v>
      </c>
      <c r="EX40" s="114">
        <f t="shared" si="144"/>
        <v>339</v>
      </c>
      <c r="EY40" s="114">
        <f t="shared" si="144"/>
        <v>279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5">MAX(FI14:FI37)</f>
        <v>0</v>
      </c>
      <c r="FJ40" s="114">
        <f t="shared" si="145"/>
        <v>341</v>
      </c>
      <c r="FK40" s="114">
        <f t="shared" si="145"/>
        <v>360</v>
      </c>
      <c r="FL40" s="114"/>
      <c r="FM40" s="114">
        <f t="shared" ref="FM40:FN40" si="146">MAX(FM14:FM37)</f>
        <v>0</v>
      </c>
      <c r="FN40" s="114">
        <f t="shared" si="146"/>
        <v>341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7">MAX(FY14:FY37)</f>
        <v>0</v>
      </c>
      <c r="FZ40" s="112">
        <f t="shared" si="147"/>
        <v>0</v>
      </c>
      <c r="GA40" s="114">
        <f t="shared" si="147"/>
        <v>340</v>
      </c>
      <c r="GB40" s="114">
        <f t="shared" si="147"/>
        <v>453.39</v>
      </c>
      <c r="GC40" s="114"/>
      <c r="GD40" s="114">
        <f t="shared" ref="GD40:GF40" si="148">MAX(GD14:GD37)</f>
        <v>33</v>
      </c>
      <c r="GE40" s="114">
        <f t="shared" si="148"/>
        <v>340</v>
      </c>
      <c r="GF40" s="114">
        <f t="shared" si="148"/>
        <v>486.37</v>
      </c>
      <c r="GG40" s="114"/>
      <c r="GH40" s="114">
        <f t="shared" ref="GH40:GJ40" si="149">MAX(GH14:GH37)</f>
        <v>37.19</v>
      </c>
      <c r="GI40" s="114">
        <f t="shared" si="149"/>
        <v>340</v>
      </c>
      <c r="GJ40" s="114">
        <f t="shared" si="149"/>
        <v>271.39</v>
      </c>
      <c r="GK40" s="114"/>
      <c r="GL40" s="114">
        <f t="shared" ref="GL40:GN40" si="150">MAX(GL14:GL37)</f>
        <v>24.79</v>
      </c>
      <c r="GM40" s="114">
        <f t="shared" si="150"/>
        <v>340</v>
      </c>
      <c r="GN40" s="114">
        <f t="shared" si="150"/>
        <v>259.52</v>
      </c>
      <c r="GO40" s="114"/>
      <c r="GP40" s="114">
        <f t="shared" ref="GP40:GR40" si="151">MAX(GP14:GP37)</f>
        <v>33.08</v>
      </c>
      <c r="GQ40" s="114">
        <f t="shared" si="151"/>
        <v>340</v>
      </c>
      <c r="GR40" s="114">
        <f t="shared" si="151"/>
        <v>205.6</v>
      </c>
      <c r="GS40" s="114"/>
      <c r="GT40" s="114">
        <f t="shared" ref="GT40:GV40" si="152">MAX(GT14:GT37)</f>
        <v>16.84</v>
      </c>
      <c r="GU40" s="114">
        <f t="shared" si="152"/>
        <v>340</v>
      </c>
      <c r="GV40" s="114">
        <f t="shared" si="152"/>
        <v>219.52</v>
      </c>
      <c r="GW40" s="114"/>
      <c r="GX40" s="114">
        <f t="shared" ref="GX40:HC40" si="153">MAX(GX14:GX37)</f>
        <v>9.72</v>
      </c>
      <c r="GY40" s="112">
        <f t="shared" si="153"/>
        <v>0</v>
      </c>
      <c r="GZ40" s="114">
        <f t="shared" si="153"/>
        <v>0</v>
      </c>
      <c r="HA40" s="114">
        <f t="shared" si="153"/>
        <v>0</v>
      </c>
      <c r="HB40" s="114">
        <f t="shared" si="153"/>
        <v>183</v>
      </c>
      <c r="HC40" s="114">
        <f t="shared" si="153"/>
        <v>9.15</v>
      </c>
      <c r="HD40" s="114"/>
      <c r="HE40" s="114">
        <f t="shared" ref="HE40:HK40" si="154">MAX(HE14:HE37)</f>
        <v>8</v>
      </c>
      <c r="HF40" s="114">
        <f t="shared" si="154"/>
        <v>62</v>
      </c>
      <c r="HG40" s="114">
        <f t="shared" si="154"/>
        <v>58</v>
      </c>
      <c r="HH40" s="114">
        <f t="shared" si="154"/>
        <v>0</v>
      </c>
      <c r="HI40" s="114">
        <f t="shared" si="154"/>
        <v>0</v>
      </c>
      <c r="HJ40" s="114">
        <f t="shared" si="154"/>
        <v>161</v>
      </c>
      <c r="HK40" s="114">
        <f t="shared" si="154"/>
        <v>8.05</v>
      </c>
      <c r="HL40" s="114"/>
      <c r="HM40" s="114">
        <f t="shared" ref="HM40:HS40" si="155">MAX(HM14:HM37)</f>
        <v>5</v>
      </c>
      <c r="HN40" s="114">
        <f t="shared" si="155"/>
        <v>64</v>
      </c>
      <c r="HO40" s="114">
        <f t="shared" si="155"/>
        <v>60</v>
      </c>
      <c r="HP40" s="114">
        <f t="shared" si="155"/>
        <v>0</v>
      </c>
      <c r="HQ40" s="114">
        <f t="shared" si="155"/>
        <v>0</v>
      </c>
      <c r="HR40" s="114">
        <f t="shared" si="155"/>
        <v>210</v>
      </c>
      <c r="HS40" s="114">
        <f t="shared" si="155"/>
        <v>10.5</v>
      </c>
      <c r="HT40" s="114"/>
      <c r="HU40" s="114">
        <f t="shared" ref="HU40:IB40" si="156">MAX(HU14:HU37)</f>
        <v>7</v>
      </c>
      <c r="HV40" s="114">
        <f t="shared" si="156"/>
        <v>60</v>
      </c>
      <c r="HW40" s="114">
        <f t="shared" si="156"/>
        <v>60</v>
      </c>
      <c r="HX40" s="112">
        <f t="shared" si="156"/>
        <v>0</v>
      </c>
      <c r="HY40" s="114">
        <f t="shared" si="156"/>
        <v>135</v>
      </c>
      <c r="HZ40" s="114">
        <f t="shared" si="156"/>
        <v>33</v>
      </c>
      <c r="IA40" s="114">
        <f t="shared" si="156"/>
        <v>174</v>
      </c>
      <c r="IB40" s="114">
        <f t="shared" si="156"/>
        <v>8.7</v>
      </c>
      <c r="IC40" s="114"/>
      <c r="ID40" s="114">
        <f t="shared" ref="ID40:IK40" si="157">MAX(ID14:ID37)</f>
        <v>2</v>
      </c>
      <c r="IE40" s="114">
        <f t="shared" si="157"/>
        <v>68</v>
      </c>
      <c r="IF40" s="114">
        <f t="shared" si="157"/>
        <v>48</v>
      </c>
      <c r="IG40" s="112">
        <f t="shared" si="157"/>
        <v>0</v>
      </c>
      <c r="IH40" s="114">
        <f t="shared" si="157"/>
        <v>140</v>
      </c>
      <c r="II40" s="114">
        <f t="shared" si="157"/>
        <v>34.8</v>
      </c>
      <c r="IJ40" s="114">
        <f t="shared" si="157"/>
        <v>169</v>
      </c>
      <c r="IK40" s="114">
        <f t="shared" si="157"/>
        <v>8.7</v>
      </c>
      <c r="IL40" s="114"/>
      <c r="IM40" s="114">
        <f t="shared" ref="IM40:IS40" si="158">MAX(IM14:IM37)</f>
        <v>6</v>
      </c>
      <c r="IN40" s="114">
        <f t="shared" si="158"/>
        <v>50</v>
      </c>
      <c r="IO40" s="114">
        <f t="shared" si="158"/>
        <v>52</v>
      </c>
      <c r="IP40" s="114">
        <f t="shared" si="158"/>
        <v>140</v>
      </c>
      <c r="IQ40" s="114">
        <f t="shared" si="158"/>
        <v>35.4</v>
      </c>
      <c r="IR40" s="114">
        <f t="shared" si="158"/>
        <v>138</v>
      </c>
      <c r="IS40" s="114">
        <f t="shared" si="158"/>
        <v>7.1</v>
      </c>
      <c r="IT40" s="114"/>
      <c r="IU40" s="114">
        <f t="shared" ref="IU40:JB40" si="159">MAX(IU14:IU37)</f>
        <v>12</v>
      </c>
      <c r="IV40" s="114">
        <f t="shared" si="159"/>
        <v>52</v>
      </c>
      <c r="IW40" s="114">
        <f t="shared" si="159"/>
        <v>52</v>
      </c>
      <c r="IX40" s="112">
        <f t="shared" si="159"/>
        <v>0</v>
      </c>
      <c r="IY40" s="114">
        <f t="shared" si="159"/>
        <v>139.59</v>
      </c>
      <c r="IZ40" s="114">
        <f t="shared" si="159"/>
        <v>35.17</v>
      </c>
      <c r="JA40" s="114">
        <f t="shared" si="159"/>
        <v>488.2</v>
      </c>
      <c r="JB40" s="114">
        <f t="shared" si="159"/>
        <v>24.41</v>
      </c>
      <c r="JC40" s="114"/>
      <c r="JD40" s="114">
        <f t="shared" ref="JD40:JJ40" si="160">MAX(JD14:JD37)</f>
        <v>3</v>
      </c>
      <c r="JE40" s="114">
        <f t="shared" si="160"/>
        <v>73.47</v>
      </c>
      <c r="JF40" s="114">
        <f t="shared" si="160"/>
        <v>52.29</v>
      </c>
      <c r="JG40" s="114">
        <f t="shared" si="160"/>
        <v>0</v>
      </c>
      <c r="JH40" s="114">
        <f t="shared" si="160"/>
        <v>0</v>
      </c>
      <c r="JI40" s="114">
        <f t="shared" si="160"/>
        <v>0</v>
      </c>
      <c r="JJ40" s="114">
        <f t="shared" si="160"/>
        <v>0</v>
      </c>
      <c r="JK40" s="114"/>
      <c r="JL40" s="114">
        <f t="shared" ref="JL40:JS40" si="161">MAX(JL14:JL37)</f>
        <v>0</v>
      </c>
      <c r="JM40" s="114">
        <f t="shared" si="161"/>
        <v>0</v>
      </c>
      <c r="JN40" s="114">
        <f t="shared" si="161"/>
        <v>0</v>
      </c>
      <c r="JO40" s="112">
        <f t="shared" si="161"/>
        <v>0</v>
      </c>
      <c r="JP40" s="114">
        <f t="shared" si="161"/>
        <v>137</v>
      </c>
      <c r="JQ40" s="114">
        <f t="shared" si="161"/>
        <v>32.4</v>
      </c>
      <c r="JR40" s="114">
        <f t="shared" si="161"/>
        <v>0</v>
      </c>
      <c r="JS40" s="114">
        <f t="shared" si="161"/>
        <v>0</v>
      </c>
      <c r="JT40" s="114"/>
      <c r="JU40" s="114">
        <f t="shared" ref="JU40:KA40" si="162">MAX(JU14:JU37)</f>
        <v>2</v>
      </c>
      <c r="JV40" s="114">
        <f t="shared" si="162"/>
        <v>52</v>
      </c>
      <c r="JW40" s="114">
        <f t="shared" si="162"/>
        <v>50</v>
      </c>
      <c r="JX40" s="114">
        <f t="shared" si="162"/>
        <v>137</v>
      </c>
      <c r="JY40" s="114">
        <f t="shared" si="162"/>
        <v>34.4</v>
      </c>
      <c r="JZ40" s="114">
        <f t="shared" si="162"/>
        <v>167</v>
      </c>
      <c r="KA40" s="114">
        <f t="shared" si="162"/>
        <v>8.9</v>
      </c>
      <c r="KB40" s="114"/>
      <c r="KC40" s="114">
        <f t="shared" ref="KC40:KJ40" si="163">MAX(KC14:KC37)</f>
        <v>2</v>
      </c>
      <c r="KD40" s="114">
        <f t="shared" si="163"/>
        <v>61</v>
      </c>
      <c r="KE40" s="114">
        <f t="shared" si="163"/>
        <v>57</v>
      </c>
      <c r="KF40" s="112">
        <f t="shared" si="163"/>
        <v>0</v>
      </c>
      <c r="KG40" s="114">
        <f t="shared" si="163"/>
        <v>138</v>
      </c>
      <c r="KH40" s="114">
        <f t="shared" si="163"/>
        <v>34</v>
      </c>
      <c r="KI40" s="114">
        <f t="shared" si="163"/>
        <v>114</v>
      </c>
      <c r="KJ40" s="114">
        <f t="shared" si="163"/>
        <v>5.8</v>
      </c>
      <c r="KK40" s="114"/>
      <c r="KL40" s="114">
        <f t="shared" ref="KL40:KR40" si="164">MAX(KL14:KL37)</f>
        <v>1</v>
      </c>
      <c r="KM40" s="114">
        <f t="shared" si="164"/>
        <v>52</v>
      </c>
      <c r="KN40" s="114">
        <f t="shared" si="164"/>
        <v>52</v>
      </c>
      <c r="KO40" s="114">
        <f t="shared" si="164"/>
        <v>138</v>
      </c>
      <c r="KP40" s="114">
        <f t="shared" si="164"/>
        <v>34</v>
      </c>
      <c r="KQ40" s="114">
        <f t="shared" si="164"/>
        <v>52</v>
      </c>
      <c r="KR40" s="114">
        <f t="shared" si="164"/>
        <v>2.9</v>
      </c>
      <c r="KS40" s="114"/>
      <c r="KT40" s="114">
        <f t="shared" ref="KT40:LA40" si="165">MAX(KT14:KT37)</f>
        <v>1</v>
      </c>
      <c r="KU40" s="114">
        <f t="shared" si="165"/>
        <v>52</v>
      </c>
      <c r="KV40" s="114">
        <f t="shared" si="165"/>
        <v>48</v>
      </c>
      <c r="KW40" s="112">
        <f t="shared" si="165"/>
        <v>0</v>
      </c>
      <c r="KX40" s="114">
        <f t="shared" si="165"/>
        <v>137</v>
      </c>
      <c r="KY40" s="114">
        <f t="shared" si="165"/>
        <v>33</v>
      </c>
      <c r="KZ40" s="114">
        <f t="shared" si="165"/>
        <v>300</v>
      </c>
      <c r="LA40" s="114">
        <f t="shared" si="165"/>
        <v>14.7</v>
      </c>
      <c r="LB40" s="114"/>
      <c r="LC40" s="114">
        <f t="shared" ref="LC40:LI40" si="166">MAX(LC14:LC37)</f>
        <v>3</v>
      </c>
      <c r="LD40" s="114">
        <f t="shared" si="166"/>
        <v>58</v>
      </c>
      <c r="LE40" s="114">
        <f t="shared" si="166"/>
        <v>58</v>
      </c>
      <c r="LF40" s="114">
        <f t="shared" si="166"/>
        <v>137</v>
      </c>
      <c r="LG40" s="114">
        <f t="shared" si="166"/>
        <v>33</v>
      </c>
      <c r="LH40" s="114">
        <f t="shared" si="166"/>
        <v>379</v>
      </c>
      <c r="LI40" s="114">
        <f t="shared" si="166"/>
        <v>18.6</v>
      </c>
      <c r="LJ40" s="114"/>
      <c r="LK40" s="114">
        <f t="shared" ref="LK40:LO40" si="167">MAX(LK14:LK37)</f>
        <v>5</v>
      </c>
      <c r="LL40" s="114">
        <f t="shared" si="167"/>
        <v>58</v>
      </c>
      <c r="LM40" s="114">
        <f t="shared" si="167"/>
        <v>58</v>
      </c>
      <c r="LN40" s="112">
        <f t="shared" si="167"/>
        <v>0</v>
      </c>
      <c r="LO40" s="114">
        <f t="shared" si="167"/>
        <v>336</v>
      </c>
      <c r="LP40" s="114"/>
      <c r="LQ40" s="114"/>
      <c r="LR40" s="114"/>
      <c r="LS40" s="114"/>
      <c r="LT40" s="114" t="str">
        <f t="shared" ref="LT40:MV40" si="168">MAX(#REF!)</f>
        <v>#REF!</v>
      </c>
      <c r="LU40" s="114" t="str">
        <f t="shared" si="168"/>
        <v>#REF!</v>
      </c>
      <c r="LV40" s="114" t="str">
        <f t="shared" si="168"/>
        <v>#REF!</v>
      </c>
      <c r="LW40" s="114" t="str">
        <f t="shared" si="168"/>
        <v>#REF!</v>
      </c>
      <c r="LX40" s="114" t="str">
        <f t="shared" si="168"/>
        <v>#REF!</v>
      </c>
      <c r="LY40" s="114" t="str">
        <f t="shared" si="168"/>
        <v>#REF!</v>
      </c>
      <c r="LZ40" s="114" t="str">
        <f t="shared" si="168"/>
        <v>#REF!</v>
      </c>
      <c r="MA40" s="114" t="str">
        <f t="shared" si="168"/>
        <v>#REF!</v>
      </c>
      <c r="MB40" s="114" t="str">
        <f t="shared" si="168"/>
        <v>#REF!</v>
      </c>
      <c r="MC40" s="114" t="str">
        <f t="shared" si="168"/>
        <v>#REF!</v>
      </c>
      <c r="MD40" s="114" t="str">
        <f t="shared" si="168"/>
        <v>#REF!</v>
      </c>
      <c r="ME40" s="114" t="str">
        <f t="shared" si="168"/>
        <v>#REF!</v>
      </c>
      <c r="MF40" s="114" t="str">
        <f t="shared" si="168"/>
        <v>#REF!</v>
      </c>
      <c r="MG40" s="114" t="str">
        <f t="shared" si="168"/>
        <v>#REF!</v>
      </c>
      <c r="MH40" s="114" t="str">
        <f t="shared" si="168"/>
        <v>#REF!</v>
      </c>
      <c r="MI40" s="114" t="str">
        <f t="shared" si="168"/>
        <v>#REF!</v>
      </c>
      <c r="MJ40" s="114" t="str">
        <f t="shared" si="168"/>
        <v>#REF!</v>
      </c>
      <c r="MK40" s="114" t="str">
        <f t="shared" si="168"/>
        <v>#REF!</v>
      </c>
      <c r="ML40" s="114" t="str">
        <f t="shared" si="168"/>
        <v>#REF!</v>
      </c>
      <c r="MM40" s="114" t="str">
        <f t="shared" si="168"/>
        <v>#REF!</v>
      </c>
      <c r="MN40" s="114" t="str">
        <f t="shared" si="168"/>
        <v>#REF!</v>
      </c>
      <c r="MO40" s="112" t="str">
        <f t="shared" si="168"/>
        <v>#REF!</v>
      </c>
      <c r="MP40" s="114" t="str">
        <f t="shared" si="168"/>
        <v>#REF!</v>
      </c>
      <c r="MQ40" s="114" t="str">
        <f t="shared" si="168"/>
        <v>#REF!</v>
      </c>
      <c r="MR40" s="114" t="str">
        <f t="shared" si="168"/>
        <v>#REF!</v>
      </c>
      <c r="MS40" s="114" t="str">
        <f t="shared" si="168"/>
        <v>#REF!</v>
      </c>
      <c r="MT40" s="114" t="str">
        <f t="shared" si="168"/>
        <v>#REF!</v>
      </c>
      <c r="MU40" s="114" t="str">
        <f t="shared" si="168"/>
        <v>#REF!</v>
      </c>
      <c r="MV40" s="114" t="str">
        <f t="shared" si="168"/>
        <v>#REF!</v>
      </c>
      <c r="MW40" s="114"/>
      <c r="MX40" s="114"/>
      <c r="MY40" s="114" t="str">
        <f t="shared" ref="MY40:ND40" si="169">MAX(#REF!)</f>
        <v>#REF!</v>
      </c>
      <c r="MZ40" s="114" t="str">
        <f t="shared" si="169"/>
        <v>#REF!</v>
      </c>
      <c r="NA40" s="114" t="str">
        <f t="shared" si="169"/>
        <v>#REF!</v>
      </c>
      <c r="NB40" s="114" t="str">
        <f t="shared" si="169"/>
        <v>#REF!</v>
      </c>
      <c r="NC40" s="114" t="str">
        <f t="shared" si="169"/>
        <v>#REF!</v>
      </c>
      <c r="ND40" s="114" t="str">
        <f t="shared" si="169"/>
        <v>#REF!</v>
      </c>
      <c r="NE40" s="114"/>
      <c r="NF40" s="114"/>
      <c r="NG40" s="114" t="str">
        <f t="shared" ref="NG40:NL40" si="170">MAX(#REF!)</f>
        <v>#REF!</v>
      </c>
      <c r="NH40" s="114" t="str">
        <f t="shared" si="170"/>
        <v>#REF!</v>
      </c>
      <c r="NI40" s="114" t="str">
        <f t="shared" si="170"/>
        <v>#REF!</v>
      </c>
      <c r="NJ40" s="114" t="str">
        <f t="shared" si="170"/>
        <v>#REF!</v>
      </c>
      <c r="NK40" s="114" t="str">
        <f t="shared" si="170"/>
        <v>#REF!</v>
      </c>
      <c r="NL40" s="114" t="str">
        <f t="shared" si="170"/>
        <v>#REF!</v>
      </c>
      <c r="NM40" s="114"/>
      <c r="NN40" s="114"/>
      <c r="NO40" s="114" t="str">
        <f t="shared" ref="NO40:NP40" si="171">MAX(#REF!)</f>
        <v>#REF!</v>
      </c>
      <c r="NP40" s="114" t="str">
        <f t="shared" si="171"/>
        <v>#REF!</v>
      </c>
    </row>
    <row r="41" ht="14.25" customHeight="1">
      <c r="C41" s="6"/>
      <c r="X41" s="7"/>
      <c r="AA41" s="7"/>
      <c r="AB41" s="7"/>
      <c r="AF41" s="7"/>
      <c r="AG41" s="7"/>
      <c r="AI41" s="7"/>
      <c r="AK41" s="7"/>
      <c r="AM41" s="7"/>
      <c r="AN41" s="7"/>
      <c r="AQ41" s="188"/>
      <c r="AY41" s="188"/>
    </row>
    <row r="42" ht="14.25" customHeight="1">
      <c r="C42" s="6"/>
      <c r="X42" s="7"/>
      <c r="AA42" s="7"/>
      <c r="AB42" s="7"/>
      <c r="AF42" s="7"/>
      <c r="AG42" s="7"/>
      <c r="AI42" s="7"/>
      <c r="AK42" s="7"/>
      <c r="AM42" s="7"/>
      <c r="AN42" s="7"/>
      <c r="AQ42" s="188"/>
      <c r="AY42" s="188"/>
    </row>
    <row r="43" ht="14.25" customHeight="1">
      <c r="C43" s="6"/>
      <c r="X43" s="7"/>
      <c r="AA43" s="7"/>
      <c r="AB43" s="7"/>
      <c r="AF43" s="7"/>
      <c r="AG43" s="7"/>
      <c r="AI43" s="7"/>
      <c r="AK43" s="7"/>
      <c r="AM43" s="7"/>
      <c r="AN43" s="7"/>
      <c r="AQ43" s="188"/>
      <c r="AY43" s="188"/>
      <c r="HY43" s="174">
        <v>5.8</v>
      </c>
      <c r="HZ43" s="175">
        <v>5.8</v>
      </c>
      <c r="IA43" s="175">
        <v>5.9</v>
      </c>
      <c r="IB43" s="175">
        <v>6.4</v>
      </c>
      <c r="IC43" s="175">
        <v>6.5</v>
      </c>
      <c r="ID43" s="175">
        <v>8.0</v>
      </c>
      <c r="IE43" s="175">
        <v>8.1</v>
      </c>
      <c r="IF43" s="175">
        <v>8.4</v>
      </c>
      <c r="IG43" s="175"/>
      <c r="IH43" s="175"/>
    </row>
    <row r="44" ht="14.25" customHeight="1">
      <c r="C44" s="6"/>
      <c r="X44" s="7"/>
      <c r="AA44" s="7"/>
      <c r="AB44" s="7"/>
      <c r="AF44" s="7"/>
      <c r="AG44" s="7"/>
      <c r="AI44" s="7"/>
      <c r="AK44" s="7"/>
      <c r="AM44" s="7"/>
      <c r="AN44" s="7"/>
      <c r="AQ44" s="188"/>
      <c r="AY44" s="188"/>
      <c r="HY44" s="176">
        <v>116.0</v>
      </c>
      <c r="HZ44" s="176">
        <v>116.0</v>
      </c>
      <c r="IA44" s="176">
        <v>118.0</v>
      </c>
      <c r="IB44" s="176">
        <v>128.0</v>
      </c>
      <c r="IC44" s="176">
        <v>130.0</v>
      </c>
      <c r="ID44" s="176">
        <v>160.0</v>
      </c>
      <c r="IE44" s="176">
        <v>162.0</v>
      </c>
      <c r="IF44" s="176">
        <v>168.0</v>
      </c>
      <c r="IG44" s="176"/>
      <c r="IH44" s="176"/>
    </row>
    <row r="45" ht="14.25" customHeight="1">
      <c r="C45" s="6"/>
      <c r="X45" s="7"/>
      <c r="AA45" s="7"/>
      <c r="AB45" s="7"/>
      <c r="AF45" s="7"/>
      <c r="AG45" s="7"/>
      <c r="AI45" s="7"/>
      <c r="AK45" s="7"/>
      <c r="AM45" s="7"/>
      <c r="AN45" s="7"/>
      <c r="AQ45" s="188"/>
      <c r="AY45" s="188"/>
      <c r="HY45" s="176"/>
      <c r="HZ45" s="176"/>
      <c r="IA45" s="176"/>
      <c r="IB45" s="176"/>
      <c r="IC45" s="176"/>
      <c r="ID45" s="176"/>
      <c r="IE45" s="176"/>
      <c r="IF45" s="176"/>
      <c r="IG45" s="176"/>
      <c r="IH45" s="176"/>
    </row>
    <row r="46" ht="14.25" customHeight="1">
      <c r="C46" s="6"/>
      <c r="X46" s="7"/>
      <c r="AA46" s="7"/>
      <c r="AB46" s="7"/>
      <c r="AF46" s="7"/>
      <c r="AG46" s="7"/>
      <c r="AI46" s="7"/>
      <c r="AK46" s="7"/>
      <c r="AM46" s="7"/>
      <c r="AN46" s="7"/>
      <c r="AQ46" s="188"/>
      <c r="AY46" s="188"/>
      <c r="HY46" s="294"/>
      <c r="HZ46" s="294"/>
      <c r="IA46" s="294"/>
      <c r="IB46" s="295"/>
      <c r="IC46" s="294"/>
      <c r="ID46" s="294"/>
    </row>
    <row r="47" ht="14.25" customHeight="1">
      <c r="C47" s="6"/>
      <c r="X47" s="7"/>
      <c r="AA47" s="7"/>
      <c r="AB47" s="7"/>
      <c r="AF47" s="7"/>
      <c r="AG47" s="7"/>
      <c r="AI47" s="7"/>
      <c r="AK47" s="7"/>
      <c r="AM47" s="7"/>
      <c r="AN47" s="7"/>
      <c r="AQ47" s="188"/>
      <c r="AY47" s="188"/>
    </row>
    <row r="48" ht="14.25" customHeight="1">
      <c r="C48" s="6"/>
      <c r="X48" s="7"/>
      <c r="AA48" s="7"/>
      <c r="AB48" s="7"/>
      <c r="AF48" s="7"/>
      <c r="AG48" s="7"/>
      <c r="AI48" s="7"/>
      <c r="AK48" s="7"/>
      <c r="AM48" s="7"/>
      <c r="AN48" s="7"/>
      <c r="AQ48" s="188"/>
      <c r="AY48" s="188"/>
      <c r="GN48" s="117" t="s">
        <v>112</v>
      </c>
    </row>
    <row r="49" ht="14.25" customHeight="1">
      <c r="C49" s="6"/>
      <c r="X49" s="7"/>
      <c r="AA49" s="7"/>
      <c r="AB49" s="7"/>
      <c r="AF49" s="7"/>
      <c r="AG49" s="7"/>
      <c r="AI49" s="7"/>
      <c r="AK49" s="7"/>
      <c r="AM49" s="7"/>
      <c r="AN49" s="7"/>
      <c r="AQ49" s="188"/>
      <c r="AY49" s="188"/>
    </row>
    <row r="50" ht="14.25" customHeight="1">
      <c r="C50" s="6"/>
      <c r="X50" s="7"/>
      <c r="AA50" s="7"/>
      <c r="AB50" s="7"/>
      <c r="AF50" s="7"/>
      <c r="AG50" s="7"/>
      <c r="AI50" s="7"/>
      <c r="AK50" s="7"/>
      <c r="AM50" s="7"/>
      <c r="AN50" s="7"/>
      <c r="AQ50" s="188"/>
      <c r="AY50" s="188"/>
    </row>
    <row r="51" ht="14.25" customHeight="1">
      <c r="C51" s="6"/>
      <c r="X51" s="7"/>
      <c r="AA51" s="7"/>
      <c r="AB51" s="7"/>
      <c r="AF51" s="7"/>
      <c r="AG51" s="7"/>
      <c r="AI51" s="7"/>
      <c r="AK51" s="7"/>
      <c r="AM51" s="7"/>
      <c r="AN51" s="7"/>
      <c r="AQ51" s="188"/>
      <c r="AY51" s="188"/>
    </row>
    <row r="52" ht="14.25" customHeight="1">
      <c r="C52" s="6"/>
      <c r="X52" s="7"/>
      <c r="AA52" s="7"/>
      <c r="AB52" s="7"/>
      <c r="AF52" s="7"/>
      <c r="AG52" s="7"/>
      <c r="AI52" s="7"/>
      <c r="AK52" s="7"/>
      <c r="AM52" s="7"/>
      <c r="AN52" s="7"/>
      <c r="AQ52" s="188"/>
      <c r="AY52" s="188"/>
    </row>
    <row r="53" ht="14.25" customHeight="1">
      <c r="C53" s="6"/>
      <c r="X53" s="7"/>
      <c r="AA53" s="7"/>
      <c r="AB53" s="7"/>
      <c r="AF53" s="7"/>
      <c r="AG53" s="7"/>
      <c r="AI53" s="7"/>
      <c r="AK53" s="7"/>
      <c r="AM53" s="7"/>
      <c r="AN53" s="7"/>
      <c r="AQ53" s="188"/>
      <c r="AY53" s="188"/>
    </row>
    <row r="54" ht="14.25" customHeight="1">
      <c r="C54" s="6"/>
      <c r="X54" s="7"/>
      <c r="AA54" s="7"/>
      <c r="AB54" s="7"/>
      <c r="AF54" s="7"/>
      <c r="AG54" s="7"/>
      <c r="AI54" s="7"/>
      <c r="AK54" s="7"/>
      <c r="AM54" s="7"/>
      <c r="AN54" s="7"/>
      <c r="AQ54" s="188"/>
      <c r="AY54" s="188"/>
    </row>
    <row r="55" ht="14.25" customHeight="1">
      <c r="C55" s="6"/>
      <c r="X55" s="7"/>
      <c r="AA55" s="7"/>
      <c r="AB55" s="7"/>
      <c r="AF55" s="7"/>
      <c r="AG55" s="7"/>
      <c r="AI55" s="7"/>
      <c r="AK55" s="7"/>
      <c r="AM55" s="7"/>
      <c r="AN55" s="7"/>
      <c r="AQ55" s="188"/>
      <c r="AY55" s="188"/>
    </row>
    <row r="56" ht="14.25" customHeight="1">
      <c r="C56" s="6"/>
      <c r="X56" s="7"/>
      <c r="AA56" s="7"/>
      <c r="AB56" s="7"/>
      <c r="AF56" s="7"/>
      <c r="AG56" s="7"/>
      <c r="AI56" s="7"/>
      <c r="AK56" s="7"/>
      <c r="AM56" s="7"/>
      <c r="AN56" s="7"/>
      <c r="AQ56" s="188"/>
      <c r="AY56" s="188"/>
    </row>
    <row r="57" ht="14.25" customHeight="1">
      <c r="C57" s="6"/>
      <c r="X57" s="7"/>
      <c r="AA57" s="7"/>
      <c r="AB57" s="7"/>
      <c r="AF57" s="7"/>
      <c r="AG57" s="7"/>
      <c r="AI57" s="7"/>
      <c r="AK57" s="7"/>
      <c r="AM57" s="7"/>
      <c r="AN57" s="7"/>
      <c r="AQ57" s="188"/>
      <c r="AY57" s="188"/>
    </row>
    <row r="58" ht="14.25" customHeight="1">
      <c r="C58" s="6"/>
      <c r="X58" s="7"/>
      <c r="AA58" s="7"/>
      <c r="AB58" s="7"/>
      <c r="AF58" s="7"/>
      <c r="AG58" s="7"/>
      <c r="AI58" s="7"/>
      <c r="AK58" s="7"/>
      <c r="AM58" s="7"/>
      <c r="AN58" s="7"/>
      <c r="AQ58" s="188"/>
      <c r="AY58" s="188"/>
    </row>
    <row r="59" ht="14.25" customHeight="1">
      <c r="C59" s="6"/>
      <c r="X59" s="7"/>
      <c r="AA59" s="7"/>
      <c r="AB59" s="7"/>
      <c r="AF59" s="7"/>
      <c r="AG59" s="7"/>
      <c r="AI59" s="7"/>
      <c r="AK59" s="7"/>
      <c r="AM59" s="7"/>
      <c r="AN59" s="7"/>
      <c r="AQ59" s="188"/>
      <c r="AY59" s="188"/>
    </row>
    <row r="60" ht="14.25" customHeight="1">
      <c r="C60" s="6"/>
      <c r="X60" s="7"/>
      <c r="AA60" s="7"/>
      <c r="AB60" s="7"/>
      <c r="AF60" s="7"/>
      <c r="AG60" s="7"/>
      <c r="AI60" s="7"/>
      <c r="AK60" s="7"/>
      <c r="AM60" s="7"/>
      <c r="AN60" s="7"/>
      <c r="AQ60" s="188"/>
      <c r="AY60" s="188"/>
    </row>
    <row r="61" ht="14.25" customHeight="1">
      <c r="C61" s="6"/>
      <c r="X61" s="7"/>
      <c r="AA61" s="7"/>
      <c r="AB61" s="7"/>
      <c r="AF61" s="7"/>
      <c r="AG61" s="7"/>
      <c r="AI61" s="7"/>
      <c r="AK61" s="7"/>
      <c r="AM61" s="7"/>
      <c r="AN61" s="7"/>
      <c r="AQ61" s="188"/>
      <c r="AY61" s="188"/>
    </row>
    <row r="62" ht="14.25" customHeight="1">
      <c r="C62" s="6"/>
      <c r="X62" s="7"/>
      <c r="AA62" s="7"/>
      <c r="AB62" s="7"/>
      <c r="AF62" s="7"/>
      <c r="AG62" s="7"/>
      <c r="AI62" s="7"/>
      <c r="AK62" s="7"/>
      <c r="AM62" s="7"/>
      <c r="AN62" s="7"/>
      <c r="AQ62" s="188"/>
      <c r="AY62" s="188"/>
    </row>
    <row r="63" ht="14.25" customHeight="1">
      <c r="C63" s="6"/>
      <c r="X63" s="7"/>
      <c r="AA63" s="7"/>
      <c r="AB63" s="7"/>
      <c r="AF63" s="7"/>
      <c r="AG63" s="7"/>
      <c r="AI63" s="7"/>
      <c r="AK63" s="7"/>
      <c r="AM63" s="7"/>
      <c r="AN63" s="7"/>
      <c r="AQ63" s="188"/>
      <c r="AY63" s="188"/>
    </row>
    <row r="64" ht="14.25" customHeight="1">
      <c r="C64" s="6"/>
      <c r="X64" s="7"/>
      <c r="AA64" s="7"/>
      <c r="AB64" s="7"/>
      <c r="AF64" s="7"/>
      <c r="AG64" s="7"/>
      <c r="AI64" s="7"/>
      <c r="AK64" s="7"/>
      <c r="AM64" s="7"/>
      <c r="AN64" s="7"/>
      <c r="AQ64" s="188"/>
      <c r="AY64" s="188"/>
    </row>
    <row r="65" ht="14.25" customHeight="1">
      <c r="C65" s="6"/>
      <c r="X65" s="7"/>
      <c r="AA65" s="7"/>
      <c r="AB65" s="7"/>
      <c r="AF65" s="7"/>
      <c r="AG65" s="7"/>
      <c r="AI65" s="7"/>
      <c r="AK65" s="7"/>
      <c r="AM65" s="7"/>
      <c r="AN65" s="7"/>
      <c r="AQ65" s="188"/>
      <c r="AY65" s="188"/>
    </row>
    <row r="66" ht="14.25" customHeight="1">
      <c r="C66" s="6"/>
      <c r="X66" s="7"/>
      <c r="AA66" s="7"/>
      <c r="AB66" s="7"/>
      <c r="AF66" s="7"/>
      <c r="AG66" s="7"/>
      <c r="AI66" s="7"/>
      <c r="AK66" s="7"/>
      <c r="AM66" s="7"/>
      <c r="AN66" s="7"/>
      <c r="AQ66" s="188"/>
      <c r="AY66" s="188"/>
    </row>
    <row r="67" ht="14.25" customHeight="1">
      <c r="C67" s="6"/>
      <c r="X67" s="7"/>
      <c r="AA67" s="7"/>
      <c r="AB67" s="7"/>
      <c r="AF67" s="7"/>
      <c r="AG67" s="7"/>
      <c r="AI67" s="7"/>
      <c r="AK67" s="7"/>
      <c r="AM67" s="7"/>
      <c r="AN67" s="7"/>
      <c r="AQ67" s="188"/>
      <c r="AY67" s="188"/>
    </row>
    <row r="68" ht="14.25" customHeight="1">
      <c r="C68" s="6"/>
      <c r="X68" s="7"/>
      <c r="AA68" s="7"/>
      <c r="AB68" s="7"/>
      <c r="AF68" s="7"/>
      <c r="AG68" s="7"/>
      <c r="AI68" s="7"/>
      <c r="AK68" s="7"/>
      <c r="AM68" s="7"/>
      <c r="AN68" s="7"/>
      <c r="AQ68" s="188"/>
      <c r="AY68" s="188"/>
    </row>
    <row r="69" ht="14.25" customHeight="1">
      <c r="C69" s="6"/>
      <c r="X69" s="7"/>
      <c r="AA69" s="7"/>
      <c r="AB69" s="7"/>
      <c r="AF69" s="7"/>
      <c r="AG69" s="7"/>
      <c r="AI69" s="7"/>
      <c r="AK69" s="7"/>
      <c r="AM69" s="7"/>
      <c r="AN69" s="7"/>
      <c r="AQ69" s="188"/>
      <c r="AY69" s="188"/>
    </row>
    <row r="70" ht="14.25" customHeight="1">
      <c r="C70" s="6"/>
      <c r="X70" s="7"/>
      <c r="AA70" s="7"/>
      <c r="AB70" s="7"/>
      <c r="AF70" s="7"/>
      <c r="AG70" s="7"/>
      <c r="AI70" s="7"/>
      <c r="AK70" s="7"/>
      <c r="AM70" s="7"/>
      <c r="AN70" s="7"/>
      <c r="AQ70" s="188"/>
      <c r="AY70" s="188"/>
    </row>
    <row r="71" ht="14.25" customHeight="1">
      <c r="C71" s="6"/>
      <c r="X71" s="7"/>
      <c r="AA71" s="7"/>
      <c r="AB71" s="7"/>
      <c r="AF71" s="7"/>
      <c r="AG71" s="7"/>
      <c r="AI71" s="7"/>
      <c r="AK71" s="7"/>
      <c r="AM71" s="7"/>
      <c r="AN71" s="7"/>
      <c r="AQ71" s="188"/>
      <c r="AY71" s="188"/>
    </row>
    <row r="72" ht="14.25" customHeight="1">
      <c r="C72" s="6"/>
      <c r="X72" s="7"/>
      <c r="AA72" s="7"/>
      <c r="AB72" s="7"/>
      <c r="AF72" s="7"/>
      <c r="AG72" s="7"/>
      <c r="AI72" s="7"/>
      <c r="AK72" s="7"/>
      <c r="AM72" s="7"/>
      <c r="AN72" s="7"/>
      <c r="AQ72" s="188"/>
      <c r="AY72" s="188"/>
    </row>
    <row r="73" ht="14.25" customHeight="1">
      <c r="C73" s="6"/>
      <c r="X73" s="7"/>
      <c r="AA73" s="7"/>
      <c r="AB73" s="7"/>
      <c r="AF73" s="7"/>
      <c r="AG73" s="7"/>
      <c r="AI73" s="7"/>
      <c r="AK73" s="7"/>
      <c r="AM73" s="7"/>
      <c r="AN73" s="7"/>
      <c r="AQ73" s="188"/>
      <c r="AY73" s="188"/>
    </row>
    <row r="74" ht="14.25" customHeight="1">
      <c r="C74" s="6"/>
      <c r="X74" s="7"/>
      <c r="AA74" s="7"/>
      <c r="AB74" s="7"/>
      <c r="AF74" s="7"/>
      <c r="AG74" s="7"/>
      <c r="AI74" s="7"/>
      <c r="AK74" s="7"/>
      <c r="AM74" s="7"/>
      <c r="AN74" s="7"/>
      <c r="AQ74" s="188"/>
      <c r="AY74" s="188"/>
    </row>
    <row r="75" ht="14.25" customHeight="1">
      <c r="C75" s="6"/>
      <c r="X75" s="7"/>
      <c r="AA75" s="7"/>
      <c r="AB75" s="7"/>
      <c r="AF75" s="7"/>
      <c r="AG75" s="7"/>
      <c r="AI75" s="7"/>
      <c r="AK75" s="7"/>
      <c r="AM75" s="7"/>
      <c r="AN75" s="7"/>
      <c r="AQ75" s="188"/>
      <c r="AY75" s="188"/>
    </row>
    <row r="76" ht="14.25" customHeight="1">
      <c r="C76" s="6"/>
      <c r="X76" s="7"/>
      <c r="AA76" s="7"/>
      <c r="AB76" s="7"/>
      <c r="AF76" s="7"/>
      <c r="AG76" s="7"/>
      <c r="AI76" s="7"/>
      <c r="AK76" s="7"/>
      <c r="AM76" s="7"/>
      <c r="AN76" s="7"/>
      <c r="AQ76" s="188"/>
      <c r="AY76" s="188"/>
    </row>
    <row r="77" ht="14.25" customHeight="1">
      <c r="C77" s="6"/>
      <c r="X77" s="7"/>
      <c r="AA77" s="7"/>
      <c r="AB77" s="7"/>
      <c r="AF77" s="7"/>
      <c r="AG77" s="7"/>
      <c r="AI77" s="7"/>
      <c r="AK77" s="7"/>
      <c r="AM77" s="7"/>
      <c r="AN77" s="7"/>
      <c r="AQ77" s="188"/>
      <c r="AY77" s="188"/>
    </row>
    <row r="78" ht="14.25" customHeight="1">
      <c r="C78" s="6"/>
      <c r="X78" s="7"/>
      <c r="AA78" s="7"/>
      <c r="AB78" s="7"/>
      <c r="AF78" s="7"/>
      <c r="AG78" s="7"/>
      <c r="AI78" s="7"/>
      <c r="AK78" s="7"/>
      <c r="AM78" s="7"/>
      <c r="AN78" s="7"/>
      <c r="AQ78" s="188"/>
      <c r="AY78" s="188"/>
    </row>
    <row r="79" ht="14.25" customHeight="1">
      <c r="C79" s="6"/>
      <c r="X79" s="7"/>
      <c r="AA79" s="7"/>
      <c r="AB79" s="7"/>
      <c r="AF79" s="7"/>
      <c r="AG79" s="7"/>
      <c r="AI79" s="7"/>
      <c r="AK79" s="7"/>
      <c r="AM79" s="7"/>
      <c r="AN79" s="7"/>
      <c r="AQ79" s="188"/>
      <c r="AY79" s="188"/>
    </row>
    <row r="80" ht="14.25" customHeight="1">
      <c r="C80" s="6"/>
      <c r="X80" s="7"/>
      <c r="AA80" s="7"/>
      <c r="AB80" s="7"/>
      <c r="AF80" s="7"/>
      <c r="AG80" s="7"/>
      <c r="AI80" s="7"/>
      <c r="AK80" s="7"/>
      <c r="AM80" s="7"/>
      <c r="AN80" s="7"/>
      <c r="AQ80" s="188"/>
      <c r="AY80" s="188"/>
    </row>
    <row r="81" ht="14.25" customHeight="1">
      <c r="C81" s="6"/>
      <c r="X81" s="7"/>
      <c r="AA81" s="7"/>
      <c r="AB81" s="7"/>
      <c r="AF81" s="7"/>
      <c r="AG81" s="7"/>
      <c r="AI81" s="7"/>
      <c r="AK81" s="7"/>
      <c r="AM81" s="7"/>
      <c r="AN81" s="7"/>
      <c r="AQ81" s="188"/>
      <c r="AY81" s="188"/>
    </row>
    <row r="82" ht="14.25" customHeight="1">
      <c r="C82" s="6"/>
      <c r="X82" s="7"/>
      <c r="AA82" s="7"/>
      <c r="AB82" s="7"/>
      <c r="AF82" s="7"/>
      <c r="AG82" s="7"/>
      <c r="AI82" s="7"/>
      <c r="AK82" s="7"/>
      <c r="AM82" s="7"/>
      <c r="AN82" s="7"/>
      <c r="AQ82" s="188"/>
      <c r="AY82" s="188"/>
    </row>
    <row r="83" ht="14.25" customHeight="1">
      <c r="C83" s="6"/>
      <c r="X83" s="7"/>
      <c r="AA83" s="7"/>
      <c r="AB83" s="7"/>
      <c r="AF83" s="7"/>
      <c r="AG83" s="7"/>
      <c r="AI83" s="7"/>
      <c r="AK83" s="7"/>
      <c r="AM83" s="7"/>
      <c r="AN83" s="7"/>
      <c r="AQ83" s="188"/>
      <c r="AY83" s="188"/>
    </row>
    <row r="84" ht="14.25" customHeight="1">
      <c r="C84" s="6"/>
      <c r="X84" s="7"/>
      <c r="AA84" s="7"/>
      <c r="AB84" s="7"/>
      <c r="AF84" s="7"/>
      <c r="AG84" s="7"/>
      <c r="AI84" s="7"/>
      <c r="AK84" s="7"/>
      <c r="AM84" s="7"/>
      <c r="AN84" s="7"/>
      <c r="AQ84" s="188"/>
      <c r="AY84" s="188"/>
    </row>
    <row r="85" ht="14.25" customHeight="1">
      <c r="C85" s="6"/>
      <c r="X85" s="7"/>
      <c r="AA85" s="7"/>
      <c r="AB85" s="7"/>
      <c r="AF85" s="7"/>
      <c r="AG85" s="7"/>
      <c r="AI85" s="7"/>
      <c r="AK85" s="7"/>
      <c r="AM85" s="7"/>
      <c r="AN85" s="7"/>
      <c r="AQ85" s="188"/>
      <c r="AY85" s="188"/>
    </row>
    <row r="86" ht="14.25" customHeight="1">
      <c r="C86" s="6"/>
      <c r="X86" s="7"/>
      <c r="AA86" s="7"/>
      <c r="AB86" s="7"/>
      <c r="AF86" s="7"/>
      <c r="AG86" s="7"/>
      <c r="AI86" s="7"/>
      <c r="AK86" s="7"/>
      <c r="AM86" s="7"/>
      <c r="AN86" s="7"/>
      <c r="AQ86" s="188"/>
      <c r="AY86" s="188"/>
    </row>
    <row r="87" ht="14.25" customHeight="1">
      <c r="C87" s="6"/>
      <c r="X87" s="7"/>
      <c r="AA87" s="7"/>
      <c r="AB87" s="7"/>
      <c r="AF87" s="7"/>
      <c r="AG87" s="7"/>
      <c r="AI87" s="7"/>
      <c r="AK87" s="7"/>
      <c r="AM87" s="7"/>
      <c r="AN87" s="7"/>
      <c r="AQ87" s="188"/>
      <c r="AY87" s="188"/>
    </row>
    <row r="88" ht="14.25" customHeight="1">
      <c r="C88" s="6"/>
      <c r="X88" s="7"/>
      <c r="AA88" s="7"/>
      <c r="AB88" s="7"/>
      <c r="AF88" s="7"/>
      <c r="AG88" s="7"/>
      <c r="AI88" s="7"/>
      <c r="AK88" s="7"/>
      <c r="AM88" s="7"/>
      <c r="AN88" s="7"/>
      <c r="AQ88" s="188"/>
      <c r="AY88" s="188"/>
    </row>
    <row r="89" ht="14.25" customHeight="1">
      <c r="C89" s="6"/>
      <c r="X89" s="7"/>
      <c r="AA89" s="7"/>
      <c r="AB89" s="7"/>
      <c r="AF89" s="7"/>
      <c r="AG89" s="7"/>
      <c r="AI89" s="7"/>
      <c r="AK89" s="7"/>
      <c r="AM89" s="7"/>
      <c r="AN89" s="7"/>
      <c r="AQ89" s="188"/>
      <c r="AY89" s="188"/>
    </row>
    <row r="90" ht="14.25" customHeight="1">
      <c r="C90" s="6"/>
      <c r="X90" s="7"/>
      <c r="AA90" s="7"/>
      <c r="AB90" s="7"/>
      <c r="AF90" s="7"/>
      <c r="AG90" s="7"/>
      <c r="AI90" s="7"/>
      <c r="AK90" s="7"/>
      <c r="AM90" s="7"/>
      <c r="AN90" s="7"/>
      <c r="AQ90" s="188"/>
      <c r="AY90" s="188"/>
    </row>
    <row r="91" ht="14.25" customHeight="1">
      <c r="C91" s="6"/>
      <c r="X91" s="7"/>
      <c r="AA91" s="7"/>
      <c r="AB91" s="7"/>
      <c r="AF91" s="7"/>
      <c r="AG91" s="7"/>
      <c r="AI91" s="7"/>
      <c r="AK91" s="7"/>
      <c r="AM91" s="7"/>
      <c r="AN91" s="7"/>
      <c r="AQ91" s="188"/>
      <c r="AY91" s="188"/>
    </row>
    <row r="92" ht="14.25" customHeight="1">
      <c r="C92" s="6"/>
      <c r="X92" s="7"/>
      <c r="AA92" s="7"/>
      <c r="AB92" s="7"/>
      <c r="AF92" s="7"/>
      <c r="AG92" s="7"/>
      <c r="AI92" s="7"/>
      <c r="AK92" s="7"/>
      <c r="AM92" s="7"/>
      <c r="AN92" s="7"/>
      <c r="AQ92" s="188"/>
      <c r="AY92" s="188"/>
    </row>
    <row r="93" ht="14.25" customHeight="1">
      <c r="C93" s="6"/>
      <c r="X93" s="7"/>
      <c r="AA93" s="7"/>
      <c r="AB93" s="7"/>
      <c r="AF93" s="7"/>
      <c r="AG93" s="7"/>
      <c r="AI93" s="7"/>
      <c r="AK93" s="7"/>
      <c r="AM93" s="7"/>
      <c r="AN93" s="7"/>
      <c r="AQ93" s="188"/>
      <c r="AY93" s="188"/>
    </row>
    <row r="94" ht="14.25" customHeight="1">
      <c r="C94" s="6"/>
      <c r="X94" s="7"/>
      <c r="AA94" s="7"/>
      <c r="AB94" s="7"/>
      <c r="AF94" s="7"/>
      <c r="AG94" s="7"/>
      <c r="AI94" s="7"/>
      <c r="AK94" s="7"/>
      <c r="AM94" s="7"/>
      <c r="AN94" s="7"/>
      <c r="AQ94" s="188"/>
      <c r="AY94" s="188"/>
    </row>
    <row r="95" ht="14.25" customHeight="1">
      <c r="C95" s="6"/>
      <c r="X95" s="7"/>
      <c r="AA95" s="7"/>
      <c r="AB95" s="7"/>
      <c r="AF95" s="7"/>
      <c r="AG95" s="7"/>
      <c r="AI95" s="7"/>
      <c r="AK95" s="7"/>
      <c r="AM95" s="7"/>
      <c r="AN95" s="7"/>
      <c r="AQ95" s="188"/>
      <c r="AY95" s="188"/>
    </row>
    <row r="96" ht="14.25" customHeight="1">
      <c r="C96" s="6"/>
      <c r="X96" s="7"/>
      <c r="AA96" s="7"/>
      <c r="AB96" s="7"/>
      <c r="AF96" s="7"/>
      <c r="AG96" s="7"/>
      <c r="AI96" s="7"/>
      <c r="AK96" s="7"/>
      <c r="AM96" s="7"/>
      <c r="AN96" s="7"/>
      <c r="AQ96" s="188"/>
      <c r="AY96" s="188"/>
    </row>
    <row r="97" ht="14.25" customHeight="1">
      <c r="C97" s="6"/>
      <c r="X97" s="7"/>
      <c r="AA97" s="7"/>
      <c r="AB97" s="7"/>
      <c r="AF97" s="7"/>
      <c r="AG97" s="7"/>
      <c r="AI97" s="7"/>
      <c r="AK97" s="7"/>
      <c r="AM97" s="7"/>
      <c r="AN97" s="7"/>
      <c r="AQ97" s="188"/>
      <c r="AY97" s="188"/>
    </row>
    <row r="98" ht="14.25" customHeight="1">
      <c r="C98" s="6"/>
      <c r="X98" s="7"/>
      <c r="AA98" s="7"/>
      <c r="AB98" s="7"/>
      <c r="AF98" s="7"/>
      <c r="AG98" s="7"/>
      <c r="AI98" s="7"/>
      <c r="AK98" s="7"/>
      <c r="AM98" s="7"/>
      <c r="AN98" s="7"/>
      <c r="AQ98" s="188"/>
      <c r="AY98" s="188"/>
    </row>
    <row r="99" ht="14.25" customHeight="1">
      <c r="C99" s="6"/>
      <c r="X99" s="7"/>
      <c r="AA99" s="7"/>
      <c r="AB99" s="7"/>
      <c r="AF99" s="7"/>
      <c r="AG99" s="7"/>
      <c r="AI99" s="7"/>
      <c r="AK99" s="7"/>
      <c r="AM99" s="7"/>
      <c r="AN99" s="7"/>
      <c r="AQ99" s="188"/>
      <c r="AY99" s="188"/>
    </row>
    <row r="100" ht="14.25" customHeight="1">
      <c r="C100" s="6"/>
      <c r="X100" s="7"/>
      <c r="AA100" s="7"/>
      <c r="AB100" s="7"/>
      <c r="AF100" s="7"/>
      <c r="AG100" s="7"/>
      <c r="AI100" s="7"/>
      <c r="AK100" s="7"/>
      <c r="AM100" s="7"/>
      <c r="AN100" s="7"/>
      <c r="AQ100" s="188"/>
      <c r="AY100" s="188"/>
    </row>
    <row r="101" ht="14.25" customHeight="1">
      <c r="C101" s="6"/>
      <c r="X101" s="7"/>
      <c r="AA101" s="7"/>
      <c r="AB101" s="7"/>
      <c r="AF101" s="7"/>
      <c r="AG101" s="7"/>
      <c r="AI101" s="7"/>
      <c r="AK101" s="7"/>
      <c r="AM101" s="7"/>
      <c r="AN101" s="7"/>
      <c r="AQ101" s="188"/>
      <c r="AY101" s="188"/>
    </row>
    <row r="102" ht="14.25" customHeight="1">
      <c r="C102" s="6"/>
      <c r="X102" s="7"/>
      <c r="AA102" s="7"/>
      <c r="AB102" s="7"/>
      <c r="AF102" s="7"/>
      <c r="AG102" s="7"/>
      <c r="AI102" s="7"/>
      <c r="AK102" s="7"/>
      <c r="AM102" s="7"/>
      <c r="AN102" s="7"/>
      <c r="AQ102" s="188"/>
      <c r="AY102" s="188"/>
    </row>
    <row r="103" ht="14.25" customHeight="1">
      <c r="C103" s="6"/>
      <c r="X103" s="7"/>
      <c r="AA103" s="7"/>
      <c r="AB103" s="7"/>
      <c r="AF103" s="7"/>
      <c r="AG103" s="7"/>
      <c r="AI103" s="7"/>
      <c r="AK103" s="7"/>
      <c r="AM103" s="7"/>
      <c r="AN103" s="7"/>
      <c r="AQ103" s="188"/>
      <c r="AY103" s="188"/>
    </row>
    <row r="104" ht="14.25" customHeight="1">
      <c r="C104" s="6"/>
      <c r="X104" s="7"/>
      <c r="AA104" s="7"/>
      <c r="AB104" s="7"/>
      <c r="AF104" s="7"/>
      <c r="AG104" s="7"/>
      <c r="AI104" s="7"/>
      <c r="AK104" s="7"/>
      <c r="AM104" s="7"/>
      <c r="AN104" s="7"/>
      <c r="AQ104" s="188"/>
      <c r="AY104" s="188"/>
    </row>
    <row r="105" ht="14.25" customHeight="1">
      <c r="C105" s="6"/>
      <c r="X105" s="7"/>
      <c r="AA105" s="7"/>
      <c r="AB105" s="7"/>
      <c r="AF105" s="7"/>
      <c r="AG105" s="7"/>
      <c r="AI105" s="7"/>
      <c r="AK105" s="7"/>
      <c r="AM105" s="7"/>
      <c r="AN105" s="7"/>
      <c r="AQ105" s="188"/>
      <c r="AY105" s="188"/>
    </row>
    <row r="106" ht="14.25" customHeight="1">
      <c r="C106" s="6"/>
      <c r="X106" s="7"/>
      <c r="AA106" s="7"/>
      <c r="AB106" s="7"/>
      <c r="AF106" s="7"/>
      <c r="AG106" s="7"/>
      <c r="AI106" s="7"/>
      <c r="AK106" s="7"/>
      <c r="AM106" s="7"/>
      <c r="AN106" s="7"/>
      <c r="AQ106" s="188"/>
      <c r="AY106" s="188"/>
    </row>
    <row r="107" ht="14.25" customHeight="1">
      <c r="C107" s="6"/>
      <c r="X107" s="7"/>
      <c r="AA107" s="7"/>
      <c r="AB107" s="7"/>
      <c r="AF107" s="7"/>
      <c r="AG107" s="7"/>
      <c r="AI107" s="7"/>
      <c r="AK107" s="7"/>
      <c r="AM107" s="7"/>
      <c r="AN107" s="7"/>
      <c r="AQ107" s="188"/>
      <c r="AY107" s="188"/>
    </row>
    <row r="108" ht="14.25" customHeight="1">
      <c r="C108" s="6"/>
      <c r="X108" s="7"/>
      <c r="AA108" s="7"/>
      <c r="AB108" s="7"/>
      <c r="AF108" s="7"/>
      <c r="AG108" s="7"/>
      <c r="AI108" s="7"/>
      <c r="AK108" s="7"/>
      <c r="AM108" s="7"/>
      <c r="AN108" s="7"/>
      <c r="AQ108" s="188"/>
      <c r="AY108" s="188"/>
    </row>
    <row r="109" ht="14.25" customHeight="1">
      <c r="C109" s="6"/>
      <c r="X109" s="7"/>
      <c r="AA109" s="7"/>
      <c r="AB109" s="7"/>
      <c r="AF109" s="7"/>
      <c r="AG109" s="7"/>
      <c r="AI109" s="7"/>
      <c r="AK109" s="7"/>
      <c r="AM109" s="7"/>
      <c r="AN109" s="7"/>
      <c r="AQ109" s="188"/>
      <c r="AY109" s="188"/>
    </row>
    <row r="110" ht="14.25" customHeight="1">
      <c r="C110" s="6"/>
      <c r="X110" s="7"/>
      <c r="AA110" s="7"/>
      <c r="AB110" s="7"/>
      <c r="AF110" s="7"/>
      <c r="AG110" s="7"/>
      <c r="AI110" s="7"/>
      <c r="AK110" s="7"/>
      <c r="AM110" s="7"/>
      <c r="AN110" s="7"/>
      <c r="AQ110" s="188"/>
      <c r="AY110" s="188"/>
    </row>
    <row r="111" ht="14.25" customHeight="1">
      <c r="C111" s="6"/>
      <c r="X111" s="7"/>
      <c r="AA111" s="7"/>
      <c r="AB111" s="7"/>
      <c r="AF111" s="7"/>
      <c r="AG111" s="7"/>
      <c r="AI111" s="7"/>
      <c r="AK111" s="7"/>
      <c r="AM111" s="7"/>
      <c r="AN111" s="7"/>
      <c r="AQ111" s="188"/>
      <c r="AY111" s="188"/>
    </row>
    <row r="112" ht="14.25" customHeight="1">
      <c r="C112" s="6"/>
      <c r="X112" s="7"/>
      <c r="AA112" s="7"/>
      <c r="AB112" s="7"/>
      <c r="AF112" s="7"/>
      <c r="AG112" s="7"/>
      <c r="AI112" s="7"/>
      <c r="AK112" s="7"/>
      <c r="AM112" s="7"/>
      <c r="AN112" s="7"/>
      <c r="AQ112" s="188"/>
      <c r="AY112" s="188"/>
    </row>
    <row r="113" ht="14.25" customHeight="1">
      <c r="C113" s="6"/>
      <c r="X113" s="7"/>
      <c r="AA113" s="7"/>
      <c r="AB113" s="7"/>
      <c r="AF113" s="7"/>
      <c r="AG113" s="7"/>
      <c r="AI113" s="7"/>
      <c r="AK113" s="7"/>
      <c r="AM113" s="7"/>
      <c r="AN113" s="7"/>
      <c r="AQ113" s="188"/>
      <c r="AY113" s="188"/>
    </row>
    <row r="114" ht="14.25" customHeight="1">
      <c r="C114" s="6"/>
      <c r="X114" s="7"/>
      <c r="AA114" s="7"/>
      <c r="AB114" s="7"/>
      <c r="AF114" s="7"/>
      <c r="AG114" s="7"/>
      <c r="AI114" s="7"/>
      <c r="AK114" s="7"/>
      <c r="AM114" s="7"/>
      <c r="AN114" s="7"/>
      <c r="AQ114" s="188"/>
      <c r="AY114" s="188"/>
    </row>
    <row r="115" ht="14.25" customHeight="1">
      <c r="C115" s="6"/>
      <c r="X115" s="7"/>
      <c r="AA115" s="7"/>
      <c r="AB115" s="7"/>
      <c r="AF115" s="7"/>
      <c r="AG115" s="7"/>
      <c r="AI115" s="7"/>
      <c r="AK115" s="7"/>
      <c r="AM115" s="7"/>
      <c r="AN115" s="7"/>
      <c r="AQ115" s="188"/>
      <c r="AY115" s="188"/>
    </row>
    <row r="116" ht="14.25" customHeight="1">
      <c r="C116" s="6"/>
      <c r="X116" s="7"/>
      <c r="AA116" s="7"/>
      <c r="AB116" s="7"/>
      <c r="AF116" s="7"/>
      <c r="AG116" s="7"/>
      <c r="AI116" s="7"/>
      <c r="AK116" s="7"/>
      <c r="AM116" s="7"/>
      <c r="AN116" s="7"/>
      <c r="AQ116" s="188"/>
      <c r="AY116" s="188"/>
    </row>
    <row r="117" ht="14.25" customHeight="1">
      <c r="C117" s="6"/>
      <c r="X117" s="7"/>
      <c r="AA117" s="7"/>
      <c r="AB117" s="7"/>
      <c r="AF117" s="7"/>
      <c r="AG117" s="7"/>
      <c r="AI117" s="7"/>
      <c r="AK117" s="7"/>
      <c r="AM117" s="7"/>
      <c r="AN117" s="7"/>
      <c r="AQ117" s="188"/>
      <c r="AY117" s="188"/>
    </row>
    <row r="118" ht="14.25" customHeight="1">
      <c r="C118" s="6"/>
      <c r="X118" s="7"/>
      <c r="AA118" s="7"/>
      <c r="AB118" s="7"/>
      <c r="AF118" s="7"/>
      <c r="AG118" s="7"/>
      <c r="AI118" s="7"/>
      <c r="AK118" s="7"/>
      <c r="AM118" s="7"/>
      <c r="AN118" s="7"/>
      <c r="AQ118" s="188"/>
      <c r="AY118" s="188"/>
    </row>
    <row r="119" ht="14.25" customHeight="1">
      <c r="C119" s="6"/>
      <c r="X119" s="7"/>
      <c r="AA119" s="7"/>
      <c r="AB119" s="7"/>
      <c r="AF119" s="7"/>
      <c r="AG119" s="7"/>
      <c r="AI119" s="7"/>
      <c r="AK119" s="7"/>
      <c r="AM119" s="7"/>
      <c r="AN119" s="7"/>
      <c r="AQ119" s="188"/>
      <c r="AY119" s="188"/>
    </row>
    <row r="120" ht="14.25" customHeight="1">
      <c r="C120" s="6"/>
      <c r="X120" s="7"/>
      <c r="AA120" s="7"/>
      <c r="AB120" s="7"/>
      <c r="AF120" s="7"/>
      <c r="AG120" s="7"/>
      <c r="AI120" s="7"/>
      <c r="AK120" s="7"/>
      <c r="AM120" s="7"/>
      <c r="AN120" s="7"/>
      <c r="AQ120" s="188"/>
      <c r="AY120" s="188"/>
    </row>
    <row r="121" ht="14.25" customHeight="1">
      <c r="C121" s="6"/>
      <c r="X121" s="7"/>
      <c r="AA121" s="7"/>
      <c r="AB121" s="7"/>
      <c r="AF121" s="7"/>
      <c r="AG121" s="7"/>
      <c r="AI121" s="7"/>
      <c r="AK121" s="7"/>
      <c r="AM121" s="7"/>
      <c r="AN121" s="7"/>
      <c r="AQ121" s="188"/>
      <c r="AY121" s="188"/>
    </row>
    <row r="122" ht="14.25" customHeight="1">
      <c r="C122" s="6"/>
      <c r="X122" s="7"/>
      <c r="AA122" s="7"/>
      <c r="AB122" s="7"/>
      <c r="AF122" s="7"/>
      <c r="AG122" s="7"/>
      <c r="AI122" s="7"/>
      <c r="AK122" s="7"/>
      <c r="AM122" s="7"/>
      <c r="AN122" s="7"/>
      <c r="AQ122" s="188"/>
      <c r="AY122" s="188"/>
    </row>
    <row r="123" ht="14.25" customHeight="1">
      <c r="C123" s="6"/>
      <c r="X123" s="7"/>
      <c r="AA123" s="7"/>
      <c r="AB123" s="7"/>
      <c r="AF123" s="7"/>
      <c r="AG123" s="7"/>
      <c r="AI123" s="7"/>
      <c r="AK123" s="7"/>
      <c r="AM123" s="7"/>
      <c r="AN123" s="7"/>
      <c r="AQ123" s="188"/>
      <c r="AY123" s="188"/>
    </row>
    <row r="124" ht="14.25" customHeight="1">
      <c r="C124" s="6"/>
      <c r="X124" s="7"/>
      <c r="AA124" s="7"/>
      <c r="AB124" s="7"/>
      <c r="AF124" s="7"/>
      <c r="AG124" s="7"/>
      <c r="AI124" s="7"/>
      <c r="AK124" s="7"/>
      <c r="AM124" s="7"/>
      <c r="AN124" s="7"/>
      <c r="AQ124" s="188"/>
      <c r="AY124" s="188"/>
    </row>
    <row r="125" ht="14.25" customHeight="1">
      <c r="C125" s="6"/>
      <c r="X125" s="7"/>
      <c r="AA125" s="7"/>
      <c r="AB125" s="7"/>
      <c r="AF125" s="7"/>
      <c r="AG125" s="7"/>
      <c r="AI125" s="7"/>
      <c r="AK125" s="7"/>
      <c r="AM125" s="7"/>
      <c r="AN125" s="7"/>
      <c r="AQ125" s="188"/>
      <c r="AY125" s="188"/>
    </row>
    <row r="126" ht="14.25" customHeight="1">
      <c r="C126" s="6"/>
      <c r="X126" s="7"/>
      <c r="AA126" s="7"/>
      <c r="AB126" s="7"/>
      <c r="AF126" s="7"/>
      <c r="AG126" s="7"/>
      <c r="AI126" s="7"/>
      <c r="AK126" s="7"/>
      <c r="AM126" s="7"/>
      <c r="AN126" s="7"/>
      <c r="AQ126" s="188"/>
      <c r="AY126" s="188"/>
    </row>
    <row r="127" ht="14.25" customHeight="1">
      <c r="C127" s="6"/>
      <c r="X127" s="7"/>
      <c r="AA127" s="7"/>
      <c r="AB127" s="7"/>
      <c r="AF127" s="7"/>
      <c r="AG127" s="7"/>
      <c r="AI127" s="7"/>
      <c r="AK127" s="7"/>
      <c r="AM127" s="7"/>
      <c r="AN127" s="7"/>
      <c r="AQ127" s="188"/>
      <c r="AY127" s="188"/>
    </row>
    <row r="128" ht="14.25" customHeight="1">
      <c r="C128" s="6"/>
      <c r="X128" s="7"/>
      <c r="AA128" s="7"/>
      <c r="AB128" s="7"/>
      <c r="AF128" s="7"/>
      <c r="AG128" s="7"/>
      <c r="AI128" s="7"/>
      <c r="AK128" s="7"/>
      <c r="AM128" s="7"/>
      <c r="AN128" s="7"/>
      <c r="AQ128" s="188"/>
      <c r="AY128" s="188"/>
    </row>
    <row r="129" ht="14.25" customHeight="1">
      <c r="C129" s="6"/>
      <c r="X129" s="7"/>
      <c r="AA129" s="7"/>
      <c r="AB129" s="7"/>
      <c r="AF129" s="7"/>
      <c r="AG129" s="7"/>
      <c r="AI129" s="7"/>
      <c r="AK129" s="7"/>
      <c r="AM129" s="7"/>
      <c r="AN129" s="7"/>
      <c r="AQ129" s="188"/>
      <c r="AY129" s="188"/>
    </row>
    <row r="130" ht="14.25" customHeight="1">
      <c r="C130" s="6"/>
      <c r="X130" s="7"/>
      <c r="AA130" s="7"/>
      <c r="AB130" s="7"/>
      <c r="AF130" s="7"/>
      <c r="AG130" s="7"/>
      <c r="AI130" s="7"/>
      <c r="AK130" s="7"/>
      <c r="AM130" s="7"/>
      <c r="AN130" s="7"/>
      <c r="AQ130" s="188"/>
      <c r="AY130" s="188"/>
    </row>
    <row r="131" ht="14.25" customHeight="1">
      <c r="C131" s="6"/>
      <c r="X131" s="7"/>
      <c r="AA131" s="7"/>
      <c r="AB131" s="7"/>
      <c r="AF131" s="7"/>
      <c r="AG131" s="7"/>
      <c r="AI131" s="7"/>
      <c r="AK131" s="7"/>
      <c r="AM131" s="7"/>
      <c r="AN131" s="7"/>
      <c r="AQ131" s="188"/>
      <c r="AY131" s="188"/>
    </row>
    <row r="132" ht="14.25" customHeight="1">
      <c r="C132" s="6"/>
      <c r="X132" s="7"/>
      <c r="AA132" s="7"/>
      <c r="AB132" s="7"/>
      <c r="AF132" s="7"/>
      <c r="AG132" s="7"/>
      <c r="AI132" s="7"/>
      <c r="AK132" s="7"/>
      <c r="AM132" s="7"/>
      <c r="AN132" s="7"/>
      <c r="AQ132" s="188"/>
      <c r="AY132" s="188"/>
    </row>
    <row r="133" ht="14.25" customHeight="1">
      <c r="C133" s="6"/>
      <c r="X133" s="7"/>
      <c r="AA133" s="7"/>
      <c r="AB133" s="7"/>
      <c r="AF133" s="7"/>
      <c r="AG133" s="7"/>
      <c r="AI133" s="7"/>
      <c r="AK133" s="7"/>
      <c r="AM133" s="7"/>
      <c r="AN133" s="7"/>
      <c r="AQ133" s="188"/>
      <c r="AY133" s="188"/>
    </row>
    <row r="134" ht="14.25" customHeight="1">
      <c r="C134" s="6"/>
      <c r="X134" s="7"/>
      <c r="AA134" s="7"/>
      <c r="AB134" s="7"/>
      <c r="AF134" s="7"/>
      <c r="AG134" s="7"/>
      <c r="AI134" s="7"/>
      <c r="AK134" s="7"/>
      <c r="AM134" s="7"/>
      <c r="AN134" s="7"/>
      <c r="AQ134" s="188"/>
      <c r="AY134" s="188"/>
    </row>
    <row r="135" ht="14.25" customHeight="1">
      <c r="C135" s="6"/>
      <c r="X135" s="7"/>
      <c r="AA135" s="7"/>
      <c r="AB135" s="7"/>
      <c r="AF135" s="7"/>
      <c r="AG135" s="7"/>
      <c r="AI135" s="7"/>
      <c r="AK135" s="7"/>
      <c r="AM135" s="7"/>
      <c r="AN135" s="7"/>
      <c r="AQ135" s="188"/>
      <c r="AY135" s="188"/>
    </row>
    <row r="136" ht="14.25" customHeight="1">
      <c r="C136" s="6"/>
      <c r="X136" s="7"/>
      <c r="AA136" s="7"/>
      <c r="AB136" s="7"/>
      <c r="AF136" s="7"/>
      <c r="AG136" s="7"/>
      <c r="AI136" s="7"/>
      <c r="AK136" s="7"/>
      <c r="AM136" s="7"/>
      <c r="AN136" s="7"/>
      <c r="AQ136" s="188"/>
      <c r="AY136" s="188"/>
    </row>
    <row r="137" ht="14.25" customHeight="1">
      <c r="C137" s="6"/>
      <c r="X137" s="7"/>
      <c r="AA137" s="7"/>
      <c r="AB137" s="7"/>
      <c r="AF137" s="7"/>
      <c r="AG137" s="7"/>
      <c r="AI137" s="7"/>
      <c r="AK137" s="7"/>
      <c r="AM137" s="7"/>
      <c r="AN137" s="7"/>
      <c r="AQ137" s="188"/>
      <c r="AY137" s="188"/>
    </row>
    <row r="138" ht="14.25" customHeight="1">
      <c r="C138" s="6"/>
      <c r="X138" s="7"/>
      <c r="AA138" s="7"/>
      <c r="AB138" s="7"/>
      <c r="AF138" s="7"/>
      <c r="AG138" s="7"/>
      <c r="AI138" s="7"/>
      <c r="AK138" s="7"/>
      <c r="AM138" s="7"/>
      <c r="AN138" s="7"/>
      <c r="AQ138" s="188"/>
      <c r="AY138" s="188"/>
    </row>
    <row r="139" ht="14.25" customHeight="1">
      <c r="C139" s="6"/>
      <c r="X139" s="7"/>
      <c r="AA139" s="7"/>
      <c r="AB139" s="7"/>
      <c r="AF139" s="7"/>
      <c r="AG139" s="7"/>
      <c r="AI139" s="7"/>
      <c r="AK139" s="7"/>
      <c r="AM139" s="7"/>
      <c r="AN139" s="7"/>
      <c r="AQ139" s="188"/>
      <c r="AY139" s="188"/>
    </row>
    <row r="140" ht="14.25" customHeight="1">
      <c r="C140" s="6"/>
      <c r="X140" s="7"/>
      <c r="AA140" s="7"/>
      <c r="AB140" s="7"/>
      <c r="AF140" s="7"/>
      <c r="AG140" s="7"/>
      <c r="AI140" s="7"/>
      <c r="AK140" s="7"/>
      <c r="AM140" s="7"/>
      <c r="AN140" s="7"/>
      <c r="AQ140" s="188"/>
      <c r="AY140" s="188"/>
    </row>
    <row r="141" ht="14.25" customHeight="1">
      <c r="C141" s="6"/>
      <c r="X141" s="7"/>
      <c r="AA141" s="7"/>
      <c r="AB141" s="7"/>
      <c r="AF141" s="7"/>
      <c r="AG141" s="7"/>
      <c r="AI141" s="7"/>
      <c r="AK141" s="7"/>
      <c r="AM141" s="7"/>
      <c r="AN141" s="7"/>
      <c r="AQ141" s="188"/>
      <c r="AY141" s="188"/>
    </row>
    <row r="142" ht="14.25" customHeight="1">
      <c r="C142" s="6"/>
      <c r="X142" s="7"/>
      <c r="AA142" s="7"/>
      <c r="AB142" s="7"/>
      <c r="AF142" s="7"/>
      <c r="AG142" s="7"/>
      <c r="AI142" s="7"/>
      <c r="AK142" s="7"/>
      <c r="AM142" s="7"/>
      <c r="AN142" s="7"/>
      <c r="AQ142" s="188"/>
      <c r="AY142" s="188"/>
    </row>
    <row r="143" ht="14.25" customHeight="1">
      <c r="C143" s="6"/>
      <c r="X143" s="7"/>
      <c r="AA143" s="7"/>
      <c r="AB143" s="7"/>
      <c r="AF143" s="7"/>
      <c r="AG143" s="7"/>
      <c r="AI143" s="7"/>
      <c r="AK143" s="7"/>
      <c r="AM143" s="7"/>
      <c r="AN143" s="7"/>
      <c r="AQ143" s="188"/>
      <c r="AY143" s="188"/>
    </row>
    <row r="144" ht="14.25" customHeight="1">
      <c r="C144" s="6"/>
      <c r="X144" s="7"/>
      <c r="AA144" s="7"/>
      <c r="AB144" s="7"/>
      <c r="AF144" s="7"/>
      <c r="AG144" s="7"/>
      <c r="AI144" s="7"/>
      <c r="AK144" s="7"/>
      <c r="AM144" s="7"/>
      <c r="AN144" s="7"/>
      <c r="AQ144" s="188"/>
      <c r="AY144" s="188"/>
    </row>
    <row r="145" ht="14.25" customHeight="1">
      <c r="C145" s="6"/>
      <c r="X145" s="7"/>
      <c r="AA145" s="7"/>
      <c r="AB145" s="7"/>
      <c r="AF145" s="7"/>
      <c r="AG145" s="7"/>
      <c r="AI145" s="7"/>
      <c r="AK145" s="7"/>
      <c r="AM145" s="7"/>
      <c r="AN145" s="7"/>
      <c r="AQ145" s="188"/>
      <c r="AY145" s="188"/>
    </row>
    <row r="146" ht="14.25" customHeight="1">
      <c r="C146" s="6"/>
      <c r="X146" s="7"/>
      <c r="AA146" s="7"/>
      <c r="AB146" s="7"/>
      <c r="AF146" s="7"/>
      <c r="AG146" s="7"/>
      <c r="AI146" s="7"/>
      <c r="AK146" s="7"/>
      <c r="AM146" s="7"/>
      <c r="AN146" s="7"/>
      <c r="AQ146" s="188"/>
      <c r="AY146" s="188"/>
    </row>
    <row r="147" ht="14.25" customHeight="1">
      <c r="C147" s="6"/>
      <c r="X147" s="7"/>
      <c r="AA147" s="7"/>
      <c r="AB147" s="7"/>
      <c r="AF147" s="7"/>
      <c r="AG147" s="7"/>
      <c r="AI147" s="7"/>
      <c r="AK147" s="7"/>
      <c r="AM147" s="7"/>
      <c r="AN147" s="7"/>
      <c r="AQ147" s="188"/>
      <c r="AY147" s="188"/>
    </row>
    <row r="148" ht="14.25" customHeight="1">
      <c r="C148" s="6"/>
      <c r="X148" s="7"/>
      <c r="AA148" s="7"/>
      <c r="AB148" s="7"/>
      <c r="AF148" s="7"/>
      <c r="AG148" s="7"/>
      <c r="AI148" s="7"/>
      <c r="AK148" s="7"/>
      <c r="AM148" s="7"/>
      <c r="AN148" s="7"/>
      <c r="AQ148" s="188"/>
      <c r="AY148" s="188"/>
    </row>
    <row r="149" ht="14.25" customHeight="1">
      <c r="C149" s="6"/>
      <c r="X149" s="7"/>
      <c r="AA149" s="7"/>
      <c r="AB149" s="7"/>
      <c r="AF149" s="7"/>
      <c r="AG149" s="7"/>
      <c r="AI149" s="7"/>
      <c r="AK149" s="7"/>
      <c r="AM149" s="7"/>
      <c r="AN149" s="7"/>
      <c r="AQ149" s="188"/>
      <c r="AY149" s="188"/>
    </row>
    <row r="150" ht="14.25" customHeight="1">
      <c r="C150" s="6"/>
      <c r="X150" s="7"/>
      <c r="AA150" s="7"/>
      <c r="AB150" s="7"/>
      <c r="AF150" s="7"/>
      <c r="AG150" s="7"/>
      <c r="AI150" s="7"/>
      <c r="AK150" s="7"/>
      <c r="AM150" s="7"/>
      <c r="AN150" s="7"/>
      <c r="AQ150" s="188"/>
      <c r="AY150" s="188"/>
    </row>
    <row r="151" ht="14.25" customHeight="1">
      <c r="C151" s="6"/>
      <c r="X151" s="7"/>
      <c r="AA151" s="7"/>
      <c r="AB151" s="7"/>
      <c r="AF151" s="7"/>
      <c r="AG151" s="7"/>
      <c r="AI151" s="7"/>
      <c r="AK151" s="7"/>
      <c r="AM151" s="7"/>
      <c r="AN151" s="7"/>
      <c r="AQ151" s="188"/>
      <c r="AY151" s="188"/>
    </row>
    <row r="152" ht="14.25" customHeight="1">
      <c r="C152" s="6"/>
      <c r="X152" s="7"/>
      <c r="AA152" s="7"/>
      <c r="AB152" s="7"/>
      <c r="AF152" s="7"/>
      <c r="AG152" s="7"/>
      <c r="AI152" s="7"/>
      <c r="AK152" s="7"/>
      <c r="AM152" s="7"/>
      <c r="AN152" s="7"/>
      <c r="AQ152" s="188"/>
      <c r="AY152" s="188"/>
    </row>
    <row r="153" ht="14.25" customHeight="1">
      <c r="C153" s="6"/>
      <c r="X153" s="7"/>
      <c r="AA153" s="7"/>
      <c r="AB153" s="7"/>
      <c r="AF153" s="7"/>
      <c r="AG153" s="7"/>
      <c r="AI153" s="7"/>
      <c r="AK153" s="7"/>
      <c r="AM153" s="7"/>
      <c r="AN153" s="7"/>
      <c r="AQ153" s="188"/>
      <c r="AY153" s="188"/>
    </row>
    <row r="154" ht="14.25" customHeight="1">
      <c r="C154" s="6"/>
      <c r="X154" s="7"/>
      <c r="AA154" s="7"/>
      <c r="AB154" s="7"/>
      <c r="AF154" s="7"/>
      <c r="AG154" s="7"/>
      <c r="AI154" s="7"/>
      <c r="AK154" s="7"/>
      <c r="AM154" s="7"/>
      <c r="AN154" s="7"/>
      <c r="AQ154" s="188"/>
      <c r="AY154" s="188"/>
    </row>
    <row r="155" ht="14.25" customHeight="1">
      <c r="C155" s="6"/>
      <c r="X155" s="7"/>
      <c r="AA155" s="7"/>
      <c r="AB155" s="7"/>
      <c r="AF155" s="7"/>
      <c r="AG155" s="7"/>
      <c r="AI155" s="7"/>
      <c r="AK155" s="7"/>
      <c r="AM155" s="7"/>
      <c r="AN155" s="7"/>
      <c r="AQ155" s="188"/>
      <c r="AY155" s="188"/>
    </row>
    <row r="156" ht="14.25" customHeight="1">
      <c r="C156" s="6"/>
      <c r="X156" s="7"/>
      <c r="AA156" s="7"/>
      <c r="AB156" s="7"/>
      <c r="AF156" s="7"/>
      <c r="AG156" s="7"/>
      <c r="AI156" s="7"/>
      <c r="AK156" s="7"/>
      <c r="AM156" s="7"/>
      <c r="AN156" s="7"/>
      <c r="AQ156" s="188"/>
      <c r="AY156" s="188"/>
    </row>
    <row r="157" ht="14.25" customHeight="1">
      <c r="C157" s="6"/>
      <c r="X157" s="7"/>
      <c r="AA157" s="7"/>
      <c r="AB157" s="7"/>
      <c r="AF157" s="7"/>
      <c r="AG157" s="7"/>
      <c r="AI157" s="7"/>
      <c r="AK157" s="7"/>
      <c r="AM157" s="7"/>
      <c r="AN157" s="7"/>
      <c r="AQ157" s="188"/>
      <c r="AY157" s="188"/>
    </row>
    <row r="158" ht="14.25" customHeight="1">
      <c r="C158" s="6"/>
      <c r="X158" s="7"/>
      <c r="AA158" s="7"/>
      <c r="AB158" s="7"/>
      <c r="AF158" s="7"/>
      <c r="AG158" s="7"/>
      <c r="AI158" s="7"/>
      <c r="AK158" s="7"/>
      <c r="AM158" s="7"/>
      <c r="AN158" s="7"/>
      <c r="AQ158" s="188"/>
      <c r="AY158" s="188"/>
    </row>
    <row r="159" ht="14.25" customHeight="1">
      <c r="C159" s="6"/>
      <c r="X159" s="7"/>
      <c r="AA159" s="7"/>
      <c r="AB159" s="7"/>
      <c r="AF159" s="7"/>
      <c r="AG159" s="7"/>
      <c r="AI159" s="7"/>
      <c r="AK159" s="7"/>
      <c r="AM159" s="7"/>
      <c r="AN159" s="7"/>
      <c r="AQ159" s="188"/>
      <c r="AY159" s="188"/>
    </row>
    <row r="160" ht="14.25" customHeight="1">
      <c r="C160" s="6"/>
      <c r="X160" s="7"/>
      <c r="AA160" s="7"/>
      <c r="AB160" s="7"/>
      <c r="AF160" s="7"/>
      <c r="AG160" s="7"/>
      <c r="AI160" s="7"/>
      <c r="AK160" s="7"/>
      <c r="AM160" s="7"/>
      <c r="AN160" s="7"/>
      <c r="AQ160" s="188"/>
      <c r="AY160" s="188"/>
    </row>
    <row r="161" ht="14.25" customHeight="1">
      <c r="C161" s="6"/>
      <c r="X161" s="7"/>
      <c r="AA161" s="7"/>
      <c r="AB161" s="7"/>
      <c r="AF161" s="7"/>
      <c r="AG161" s="7"/>
      <c r="AI161" s="7"/>
      <c r="AK161" s="7"/>
      <c r="AM161" s="7"/>
      <c r="AN161" s="7"/>
      <c r="AQ161" s="188"/>
      <c r="AY161" s="188"/>
    </row>
    <row r="162" ht="14.25" customHeight="1">
      <c r="C162" s="6"/>
      <c r="X162" s="7"/>
      <c r="AA162" s="7"/>
      <c r="AB162" s="7"/>
      <c r="AF162" s="7"/>
      <c r="AG162" s="7"/>
      <c r="AI162" s="7"/>
      <c r="AK162" s="7"/>
      <c r="AM162" s="7"/>
      <c r="AN162" s="7"/>
      <c r="AQ162" s="188"/>
      <c r="AY162" s="188"/>
    </row>
    <row r="163" ht="14.25" customHeight="1">
      <c r="C163" s="6"/>
      <c r="X163" s="7"/>
      <c r="AA163" s="7"/>
      <c r="AB163" s="7"/>
      <c r="AF163" s="7"/>
      <c r="AG163" s="7"/>
      <c r="AI163" s="7"/>
      <c r="AK163" s="7"/>
      <c r="AM163" s="7"/>
      <c r="AN163" s="7"/>
      <c r="AQ163" s="188"/>
      <c r="AY163" s="188"/>
    </row>
    <row r="164" ht="14.25" customHeight="1">
      <c r="C164" s="6"/>
      <c r="X164" s="7"/>
      <c r="AA164" s="7"/>
      <c r="AB164" s="7"/>
      <c r="AF164" s="7"/>
      <c r="AG164" s="7"/>
      <c r="AI164" s="7"/>
      <c r="AK164" s="7"/>
      <c r="AM164" s="7"/>
      <c r="AN164" s="7"/>
      <c r="AQ164" s="188"/>
      <c r="AY164" s="188"/>
    </row>
    <row r="165" ht="14.25" customHeight="1">
      <c r="C165" s="6"/>
      <c r="X165" s="7"/>
      <c r="AA165" s="7"/>
      <c r="AB165" s="7"/>
      <c r="AF165" s="7"/>
      <c r="AG165" s="7"/>
      <c r="AI165" s="7"/>
      <c r="AK165" s="7"/>
      <c r="AM165" s="7"/>
      <c r="AN165" s="7"/>
      <c r="AQ165" s="188"/>
      <c r="AY165" s="188"/>
    </row>
    <row r="166" ht="14.25" customHeight="1">
      <c r="C166" s="6"/>
      <c r="X166" s="7"/>
      <c r="AA166" s="7"/>
      <c r="AB166" s="7"/>
      <c r="AF166" s="7"/>
      <c r="AG166" s="7"/>
      <c r="AI166" s="7"/>
      <c r="AK166" s="7"/>
      <c r="AM166" s="7"/>
      <c r="AN166" s="7"/>
      <c r="AQ166" s="188"/>
      <c r="AY166" s="188"/>
    </row>
    <row r="167" ht="14.25" customHeight="1">
      <c r="C167" s="6"/>
      <c r="X167" s="7"/>
      <c r="AA167" s="7"/>
      <c r="AB167" s="7"/>
      <c r="AF167" s="7"/>
      <c r="AG167" s="7"/>
      <c r="AI167" s="7"/>
      <c r="AK167" s="7"/>
      <c r="AM167" s="7"/>
      <c r="AN167" s="7"/>
      <c r="AQ167" s="188"/>
      <c r="AY167" s="188"/>
    </row>
    <row r="168" ht="14.25" customHeight="1">
      <c r="C168" s="6"/>
      <c r="X168" s="7"/>
      <c r="AA168" s="7"/>
      <c r="AB168" s="7"/>
      <c r="AF168" s="7"/>
      <c r="AG168" s="7"/>
      <c r="AI168" s="7"/>
      <c r="AK168" s="7"/>
      <c r="AM168" s="7"/>
      <c r="AN168" s="7"/>
      <c r="AQ168" s="188"/>
      <c r="AY168" s="188"/>
    </row>
    <row r="169" ht="14.25" customHeight="1">
      <c r="C169" s="6"/>
      <c r="X169" s="7"/>
      <c r="AA169" s="7"/>
      <c r="AB169" s="7"/>
      <c r="AF169" s="7"/>
      <c r="AG169" s="7"/>
      <c r="AI169" s="7"/>
      <c r="AK169" s="7"/>
      <c r="AM169" s="7"/>
      <c r="AN169" s="7"/>
      <c r="AQ169" s="188"/>
      <c r="AY169" s="188"/>
    </row>
    <row r="170" ht="14.25" customHeight="1">
      <c r="C170" s="6"/>
      <c r="X170" s="7"/>
      <c r="AA170" s="7"/>
      <c r="AB170" s="7"/>
      <c r="AF170" s="7"/>
      <c r="AG170" s="7"/>
      <c r="AI170" s="7"/>
      <c r="AK170" s="7"/>
      <c r="AM170" s="7"/>
      <c r="AN170" s="7"/>
      <c r="AQ170" s="188"/>
      <c r="AY170" s="188"/>
    </row>
    <row r="171" ht="14.25" customHeight="1">
      <c r="C171" s="6"/>
      <c r="X171" s="7"/>
      <c r="AA171" s="7"/>
      <c r="AB171" s="7"/>
      <c r="AF171" s="7"/>
      <c r="AG171" s="7"/>
      <c r="AI171" s="7"/>
      <c r="AK171" s="7"/>
      <c r="AM171" s="7"/>
      <c r="AN171" s="7"/>
      <c r="AQ171" s="188"/>
      <c r="AY171" s="188"/>
    </row>
    <row r="172" ht="14.25" customHeight="1">
      <c r="C172" s="6"/>
      <c r="X172" s="7"/>
      <c r="AA172" s="7"/>
      <c r="AB172" s="7"/>
      <c r="AF172" s="7"/>
      <c r="AG172" s="7"/>
      <c r="AI172" s="7"/>
      <c r="AK172" s="7"/>
      <c r="AM172" s="7"/>
      <c r="AN172" s="7"/>
      <c r="AQ172" s="188"/>
      <c r="AY172" s="188"/>
    </row>
    <row r="173" ht="14.25" customHeight="1">
      <c r="C173" s="6"/>
      <c r="X173" s="7"/>
      <c r="AA173" s="7"/>
      <c r="AB173" s="7"/>
      <c r="AF173" s="7"/>
      <c r="AG173" s="7"/>
      <c r="AI173" s="7"/>
      <c r="AK173" s="7"/>
      <c r="AM173" s="7"/>
      <c r="AN173" s="7"/>
      <c r="AQ173" s="188"/>
      <c r="AY173" s="188"/>
    </row>
    <row r="174" ht="14.25" customHeight="1">
      <c r="C174" s="6"/>
      <c r="X174" s="7"/>
      <c r="AA174" s="7"/>
      <c r="AB174" s="7"/>
      <c r="AF174" s="7"/>
      <c r="AG174" s="7"/>
      <c r="AI174" s="7"/>
      <c r="AK174" s="7"/>
      <c r="AM174" s="7"/>
      <c r="AN174" s="7"/>
      <c r="AQ174" s="188"/>
      <c r="AY174" s="188"/>
    </row>
    <row r="175" ht="14.25" customHeight="1">
      <c r="C175" s="6"/>
      <c r="X175" s="7"/>
      <c r="AA175" s="7"/>
      <c r="AB175" s="7"/>
      <c r="AF175" s="7"/>
      <c r="AG175" s="7"/>
      <c r="AI175" s="7"/>
      <c r="AK175" s="7"/>
      <c r="AM175" s="7"/>
      <c r="AN175" s="7"/>
      <c r="AQ175" s="188"/>
      <c r="AY175" s="188"/>
    </row>
    <row r="176" ht="14.25" customHeight="1">
      <c r="C176" s="6"/>
      <c r="X176" s="7"/>
      <c r="AA176" s="7"/>
      <c r="AB176" s="7"/>
      <c r="AF176" s="7"/>
      <c r="AG176" s="7"/>
      <c r="AI176" s="7"/>
      <c r="AK176" s="7"/>
      <c r="AM176" s="7"/>
      <c r="AN176" s="7"/>
      <c r="AQ176" s="188"/>
      <c r="AY176" s="188"/>
    </row>
    <row r="177" ht="14.25" customHeight="1">
      <c r="C177" s="6"/>
      <c r="X177" s="7"/>
      <c r="AA177" s="7"/>
      <c r="AB177" s="7"/>
      <c r="AF177" s="7"/>
      <c r="AG177" s="7"/>
      <c r="AI177" s="7"/>
      <c r="AK177" s="7"/>
      <c r="AM177" s="7"/>
      <c r="AN177" s="7"/>
      <c r="AQ177" s="188"/>
      <c r="AY177" s="188"/>
    </row>
    <row r="178" ht="14.25" customHeight="1">
      <c r="C178" s="6"/>
      <c r="X178" s="7"/>
      <c r="AA178" s="7"/>
      <c r="AB178" s="7"/>
      <c r="AF178" s="7"/>
      <c r="AG178" s="7"/>
      <c r="AI178" s="7"/>
      <c r="AK178" s="7"/>
      <c r="AM178" s="7"/>
      <c r="AN178" s="7"/>
      <c r="AQ178" s="188"/>
      <c r="AY178" s="188"/>
    </row>
    <row r="179" ht="14.25" customHeight="1">
      <c r="C179" s="6"/>
      <c r="X179" s="7"/>
      <c r="AA179" s="7"/>
      <c r="AB179" s="7"/>
      <c r="AF179" s="7"/>
      <c r="AG179" s="7"/>
      <c r="AI179" s="7"/>
      <c r="AK179" s="7"/>
      <c r="AM179" s="7"/>
      <c r="AN179" s="7"/>
      <c r="AQ179" s="188"/>
      <c r="AY179" s="188"/>
    </row>
    <row r="180" ht="14.25" customHeight="1">
      <c r="C180" s="6"/>
      <c r="X180" s="7"/>
      <c r="AA180" s="7"/>
      <c r="AB180" s="7"/>
      <c r="AF180" s="7"/>
      <c r="AG180" s="7"/>
      <c r="AI180" s="7"/>
      <c r="AK180" s="7"/>
      <c r="AM180" s="7"/>
      <c r="AN180" s="7"/>
      <c r="AQ180" s="188"/>
      <c r="AY180" s="188"/>
    </row>
    <row r="181" ht="14.25" customHeight="1">
      <c r="C181" s="6"/>
      <c r="X181" s="7"/>
      <c r="AA181" s="7"/>
      <c r="AB181" s="7"/>
      <c r="AF181" s="7"/>
      <c r="AG181" s="7"/>
      <c r="AI181" s="7"/>
      <c r="AK181" s="7"/>
      <c r="AM181" s="7"/>
      <c r="AN181" s="7"/>
      <c r="AQ181" s="188"/>
      <c r="AY181" s="188"/>
    </row>
    <row r="182" ht="14.25" customHeight="1">
      <c r="C182" s="6"/>
      <c r="X182" s="7"/>
      <c r="AA182" s="7"/>
      <c r="AB182" s="7"/>
      <c r="AF182" s="7"/>
      <c r="AG182" s="7"/>
      <c r="AI182" s="7"/>
      <c r="AK182" s="7"/>
      <c r="AM182" s="7"/>
      <c r="AN182" s="7"/>
      <c r="AQ182" s="188"/>
      <c r="AY182" s="188"/>
    </row>
    <row r="183" ht="14.25" customHeight="1">
      <c r="C183" s="6"/>
      <c r="X183" s="7"/>
      <c r="AA183" s="7"/>
      <c r="AB183" s="7"/>
      <c r="AF183" s="7"/>
      <c r="AG183" s="7"/>
      <c r="AI183" s="7"/>
      <c r="AK183" s="7"/>
      <c r="AM183" s="7"/>
      <c r="AN183" s="7"/>
      <c r="AQ183" s="188"/>
      <c r="AY183" s="188"/>
    </row>
    <row r="184" ht="14.25" customHeight="1">
      <c r="C184" s="6"/>
      <c r="X184" s="7"/>
      <c r="AA184" s="7"/>
      <c r="AB184" s="7"/>
      <c r="AF184" s="7"/>
      <c r="AG184" s="7"/>
      <c r="AI184" s="7"/>
      <c r="AK184" s="7"/>
      <c r="AM184" s="7"/>
      <c r="AN184" s="7"/>
      <c r="AQ184" s="188"/>
      <c r="AY184" s="188"/>
    </row>
    <row r="185" ht="14.25" customHeight="1">
      <c r="C185" s="6"/>
      <c r="X185" s="7"/>
      <c r="AA185" s="7"/>
      <c r="AB185" s="7"/>
      <c r="AF185" s="7"/>
      <c r="AG185" s="7"/>
      <c r="AI185" s="7"/>
      <c r="AK185" s="7"/>
      <c r="AM185" s="7"/>
      <c r="AN185" s="7"/>
      <c r="AQ185" s="188"/>
      <c r="AY185" s="188"/>
    </row>
    <row r="186" ht="14.25" customHeight="1">
      <c r="C186" s="6"/>
      <c r="X186" s="7"/>
      <c r="AA186" s="7"/>
      <c r="AB186" s="7"/>
      <c r="AF186" s="7"/>
      <c r="AG186" s="7"/>
      <c r="AI186" s="7"/>
      <c r="AK186" s="7"/>
      <c r="AM186" s="7"/>
      <c r="AN186" s="7"/>
      <c r="AQ186" s="188"/>
      <c r="AY186" s="188"/>
    </row>
    <row r="187" ht="14.25" customHeight="1">
      <c r="C187" s="6"/>
      <c r="X187" s="7"/>
      <c r="AA187" s="7"/>
      <c r="AB187" s="7"/>
      <c r="AF187" s="7"/>
      <c r="AG187" s="7"/>
      <c r="AI187" s="7"/>
      <c r="AK187" s="7"/>
      <c r="AM187" s="7"/>
      <c r="AN187" s="7"/>
      <c r="AQ187" s="188"/>
      <c r="AY187" s="188"/>
    </row>
    <row r="188" ht="14.25" customHeight="1">
      <c r="C188" s="6"/>
      <c r="X188" s="7"/>
      <c r="AA188" s="7"/>
      <c r="AB188" s="7"/>
      <c r="AF188" s="7"/>
      <c r="AG188" s="7"/>
      <c r="AI188" s="7"/>
      <c r="AK188" s="7"/>
      <c r="AM188" s="7"/>
      <c r="AN188" s="7"/>
      <c r="AQ188" s="188"/>
      <c r="AY188" s="188"/>
    </row>
    <row r="189" ht="14.25" customHeight="1">
      <c r="C189" s="6"/>
      <c r="X189" s="7"/>
      <c r="AA189" s="7"/>
      <c r="AB189" s="7"/>
      <c r="AF189" s="7"/>
      <c r="AG189" s="7"/>
      <c r="AI189" s="7"/>
      <c r="AK189" s="7"/>
      <c r="AM189" s="7"/>
      <c r="AN189" s="7"/>
      <c r="AQ189" s="188"/>
      <c r="AY189" s="188"/>
    </row>
    <row r="190" ht="14.25" customHeight="1">
      <c r="C190" s="6"/>
      <c r="X190" s="7"/>
      <c r="AA190" s="7"/>
      <c r="AB190" s="7"/>
      <c r="AF190" s="7"/>
      <c r="AG190" s="7"/>
      <c r="AI190" s="7"/>
      <c r="AK190" s="7"/>
      <c r="AM190" s="7"/>
      <c r="AN190" s="7"/>
      <c r="AQ190" s="188"/>
      <c r="AY190" s="188"/>
    </row>
    <row r="191" ht="14.25" customHeight="1">
      <c r="C191" s="6"/>
      <c r="X191" s="7"/>
      <c r="AA191" s="7"/>
      <c r="AB191" s="7"/>
      <c r="AF191" s="7"/>
      <c r="AG191" s="7"/>
      <c r="AI191" s="7"/>
      <c r="AK191" s="7"/>
      <c r="AM191" s="7"/>
      <c r="AN191" s="7"/>
      <c r="AQ191" s="188"/>
      <c r="AY191" s="188"/>
    </row>
    <row r="192" ht="14.25" customHeight="1">
      <c r="C192" s="6"/>
      <c r="X192" s="7"/>
      <c r="AA192" s="7"/>
      <c r="AB192" s="7"/>
      <c r="AF192" s="7"/>
      <c r="AG192" s="7"/>
      <c r="AI192" s="7"/>
      <c r="AK192" s="7"/>
      <c r="AM192" s="7"/>
      <c r="AN192" s="7"/>
      <c r="AQ192" s="188"/>
      <c r="AY192" s="188"/>
    </row>
    <row r="193" ht="14.25" customHeight="1">
      <c r="C193" s="6"/>
      <c r="X193" s="7"/>
      <c r="AA193" s="7"/>
      <c r="AB193" s="7"/>
      <c r="AF193" s="7"/>
      <c r="AG193" s="7"/>
      <c r="AI193" s="7"/>
      <c r="AK193" s="7"/>
      <c r="AM193" s="7"/>
      <c r="AN193" s="7"/>
      <c r="AQ193" s="188"/>
      <c r="AY193" s="188"/>
    </row>
    <row r="194" ht="14.25" customHeight="1">
      <c r="C194" s="6"/>
      <c r="X194" s="7"/>
      <c r="AA194" s="7"/>
      <c r="AB194" s="7"/>
      <c r="AF194" s="7"/>
      <c r="AG194" s="7"/>
      <c r="AI194" s="7"/>
      <c r="AK194" s="7"/>
      <c r="AM194" s="7"/>
      <c r="AN194" s="7"/>
      <c r="AQ194" s="188"/>
      <c r="AY194" s="188"/>
    </row>
    <row r="195" ht="14.25" customHeight="1">
      <c r="C195" s="6"/>
      <c r="X195" s="7"/>
      <c r="AA195" s="7"/>
      <c r="AB195" s="7"/>
      <c r="AF195" s="7"/>
      <c r="AG195" s="7"/>
      <c r="AI195" s="7"/>
      <c r="AK195" s="7"/>
      <c r="AM195" s="7"/>
      <c r="AN195" s="7"/>
      <c r="AQ195" s="188"/>
      <c r="AY195" s="188"/>
    </row>
    <row r="196" ht="14.25" customHeight="1">
      <c r="C196" s="6"/>
      <c r="X196" s="7"/>
      <c r="AA196" s="7"/>
      <c r="AB196" s="7"/>
      <c r="AF196" s="7"/>
      <c r="AG196" s="7"/>
      <c r="AI196" s="7"/>
      <c r="AK196" s="7"/>
      <c r="AM196" s="7"/>
      <c r="AN196" s="7"/>
      <c r="AQ196" s="188"/>
      <c r="AY196" s="188"/>
    </row>
    <row r="197" ht="14.25" customHeight="1">
      <c r="C197" s="6"/>
      <c r="X197" s="7"/>
      <c r="AA197" s="7"/>
      <c r="AB197" s="7"/>
      <c r="AF197" s="7"/>
      <c r="AG197" s="7"/>
      <c r="AI197" s="7"/>
      <c r="AK197" s="7"/>
      <c r="AM197" s="7"/>
      <c r="AN197" s="7"/>
      <c r="AQ197" s="188"/>
      <c r="AY197" s="188"/>
    </row>
    <row r="198" ht="14.25" customHeight="1">
      <c r="C198" s="6"/>
      <c r="X198" s="7"/>
      <c r="AA198" s="7"/>
      <c r="AB198" s="7"/>
      <c r="AF198" s="7"/>
      <c r="AG198" s="7"/>
      <c r="AI198" s="7"/>
      <c r="AK198" s="7"/>
      <c r="AM198" s="7"/>
      <c r="AN198" s="7"/>
      <c r="AQ198" s="188"/>
      <c r="AY198" s="188"/>
    </row>
    <row r="199" ht="14.25" customHeight="1">
      <c r="C199" s="6"/>
      <c r="X199" s="7"/>
      <c r="AA199" s="7"/>
      <c r="AB199" s="7"/>
      <c r="AF199" s="7"/>
      <c r="AG199" s="7"/>
      <c r="AI199" s="7"/>
      <c r="AK199" s="7"/>
      <c r="AM199" s="7"/>
      <c r="AN199" s="7"/>
      <c r="AQ199" s="188"/>
      <c r="AY199" s="188"/>
    </row>
    <row r="200" ht="14.25" customHeight="1">
      <c r="C200" s="6"/>
      <c r="X200" s="7"/>
      <c r="AA200" s="7"/>
      <c r="AB200" s="7"/>
      <c r="AF200" s="7"/>
      <c r="AG200" s="7"/>
      <c r="AI200" s="7"/>
      <c r="AK200" s="7"/>
      <c r="AM200" s="7"/>
      <c r="AN200" s="7"/>
      <c r="AQ200" s="188"/>
      <c r="AY200" s="188"/>
    </row>
    <row r="201" ht="14.25" customHeight="1">
      <c r="C201" s="6"/>
      <c r="X201" s="7"/>
      <c r="AA201" s="7"/>
      <c r="AB201" s="7"/>
      <c r="AF201" s="7"/>
      <c r="AG201" s="7"/>
      <c r="AI201" s="7"/>
      <c r="AK201" s="7"/>
      <c r="AM201" s="7"/>
      <c r="AN201" s="7"/>
      <c r="AQ201" s="188"/>
      <c r="AY201" s="188"/>
    </row>
    <row r="202" ht="14.25" customHeight="1">
      <c r="C202" s="6"/>
      <c r="X202" s="7"/>
      <c r="AA202" s="7"/>
      <c r="AB202" s="7"/>
      <c r="AF202" s="7"/>
      <c r="AG202" s="7"/>
      <c r="AI202" s="7"/>
      <c r="AK202" s="7"/>
      <c r="AM202" s="7"/>
      <c r="AN202" s="7"/>
      <c r="AQ202" s="188"/>
      <c r="AY202" s="188"/>
    </row>
    <row r="203" ht="14.25" customHeight="1">
      <c r="C203" s="6"/>
      <c r="X203" s="7"/>
      <c r="AA203" s="7"/>
      <c r="AB203" s="7"/>
      <c r="AF203" s="7"/>
      <c r="AG203" s="7"/>
      <c r="AI203" s="7"/>
      <c r="AK203" s="7"/>
      <c r="AM203" s="7"/>
      <c r="AN203" s="7"/>
      <c r="AQ203" s="188"/>
      <c r="AY203" s="188"/>
    </row>
    <row r="204" ht="14.25" customHeight="1">
      <c r="C204" s="6"/>
      <c r="X204" s="7"/>
      <c r="AA204" s="7"/>
      <c r="AB204" s="7"/>
      <c r="AF204" s="7"/>
      <c r="AG204" s="7"/>
      <c r="AI204" s="7"/>
      <c r="AK204" s="7"/>
      <c r="AM204" s="7"/>
      <c r="AN204" s="7"/>
      <c r="AQ204" s="188"/>
      <c r="AY204" s="188"/>
    </row>
    <row r="205" ht="14.25" customHeight="1">
      <c r="C205" s="6"/>
      <c r="X205" s="7"/>
      <c r="AA205" s="7"/>
      <c r="AB205" s="7"/>
      <c r="AF205" s="7"/>
      <c r="AG205" s="7"/>
      <c r="AI205" s="7"/>
      <c r="AK205" s="7"/>
      <c r="AM205" s="7"/>
      <c r="AN205" s="7"/>
      <c r="AQ205" s="188"/>
      <c r="AY205" s="188"/>
    </row>
    <row r="206" ht="14.25" customHeight="1">
      <c r="C206" s="6"/>
      <c r="X206" s="7"/>
      <c r="AA206" s="7"/>
      <c r="AB206" s="7"/>
      <c r="AF206" s="7"/>
      <c r="AG206" s="7"/>
      <c r="AI206" s="7"/>
      <c r="AK206" s="7"/>
      <c r="AM206" s="7"/>
      <c r="AN206" s="7"/>
      <c r="AQ206" s="188"/>
      <c r="AY206" s="188"/>
    </row>
    <row r="207" ht="14.25" customHeight="1">
      <c r="C207" s="6"/>
      <c r="X207" s="7"/>
      <c r="AA207" s="7"/>
      <c r="AB207" s="7"/>
      <c r="AF207" s="7"/>
      <c r="AG207" s="7"/>
      <c r="AI207" s="7"/>
      <c r="AK207" s="7"/>
      <c r="AM207" s="7"/>
      <c r="AN207" s="7"/>
      <c r="AQ207" s="188"/>
      <c r="AY207" s="188"/>
    </row>
    <row r="208" ht="14.25" customHeight="1">
      <c r="C208" s="6"/>
      <c r="X208" s="7"/>
      <c r="AA208" s="7"/>
      <c r="AB208" s="7"/>
      <c r="AF208" s="7"/>
      <c r="AG208" s="7"/>
      <c r="AI208" s="7"/>
      <c r="AK208" s="7"/>
      <c r="AM208" s="7"/>
      <c r="AN208" s="7"/>
      <c r="AQ208" s="188"/>
      <c r="AY208" s="188"/>
    </row>
    <row r="209" ht="14.25" customHeight="1">
      <c r="C209" s="6"/>
      <c r="X209" s="7"/>
      <c r="AA209" s="7"/>
      <c r="AB209" s="7"/>
      <c r="AF209" s="7"/>
      <c r="AG209" s="7"/>
      <c r="AI209" s="7"/>
      <c r="AK209" s="7"/>
      <c r="AM209" s="7"/>
      <c r="AN209" s="7"/>
      <c r="AQ209" s="188"/>
      <c r="AY209" s="188"/>
    </row>
    <row r="210" ht="14.25" customHeight="1">
      <c r="C210" s="6"/>
      <c r="X210" s="7"/>
      <c r="AA210" s="7"/>
      <c r="AB210" s="7"/>
      <c r="AF210" s="7"/>
      <c r="AG210" s="7"/>
      <c r="AI210" s="7"/>
      <c r="AK210" s="7"/>
      <c r="AM210" s="7"/>
      <c r="AN210" s="7"/>
      <c r="AQ210" s="188"/>
      <c r="AY210" s="188"/>
    </row>
    <row r="211" ht="14.25" customHeight="1">
      <c r="C211" s="6"/>
      <c r="X211" s="7"/>
      <c r="AA211" s="7"/>
      <c r="AB211" s="7"/>
      <c r="AF211" s="7"/>
      <c r="AG211" s="7"/>
      <c r="AI211" s="7"/>
      <c r="AK211" s="7"/>
      <c r="AM211" s="7"/>
      <c r="AN211" s="7"/>
      <c r="AQ211" s="188"/>
      <c r="AY211" s="188"/>
    </row>
    <row r="212" ht="14.25" customHeight="1">
      <c r="C212" s="6"/>
      <c r="X212" s="7"/>
      <c r="AA212" s="7"/>
      <c r="AB212" s="7"/>
      <c r="AF212" s="7"/>
      <c r="AG212" s="7"/>
      <c r="AI212" s="7"/>
      <c r="AK212" s="7"/>
      <c r="AM212" s="7"/>
      <c r="AN212" s="7"/>
      <c r="AQ212" s="188"/>
      <c r="AY212" s="188"/>
    </row>
    <row r="213" ht="14.25" customHeight="1">
      <c r="C213" s="6"/>
      <c r="X213" s="7"/>
      <c r="AA213" s="7"/>
      <c r="AB213" s="7"/>
      <c r="AF213" s="7"/>
      <c r="AG213" s="7"/>
      <c r="AI213" s="7"/>
      <c r="AK213" s="7"/>
      <c r="AM213" s="7"/>
      <c r="AN213" s="7"/>
      <c r="AQ213" s="188"/>
      <c r="AY213" s="188"/>
    </row>
    <row r="214" ht="14.25" customHeight="1">
      <c r="C214" s="6"/>
      <c r="X214" s="7"/>
      <c r="AA214" s="7"/>
      <c r="AB214" s="7"/>
      <c r="AF214" s="7"/>
      <c r="AG214" s="7"/>
      <c r="AI214" s="7"/>
      <c r="AK214" s="7"/>
      <c r="AM214" s="7"/>
      <c r="AN214" s="7"/>
      <c r="AQ214" s="188"/>
      <c r="AY214" s="188"/>
    </row>
    <row r="215" ht="14.25" customHeight="1">
      <c r="C215" s="6"/>
      <c r="X215" s="7"/>
      <c r="AA215" s="7"/>
      <c r="AB215" s="7"/>
      <c r="AF215" s="7"/>
      <c r="AG215" s="7"/>
      <c r="AI215" s="7"/>
      <c r="AK215" s="7"/>
      <c r="AM215" s="7"/>
      <c r="AN215" s="7"/>
      <c r="AQ215" s="188"/>
      <c r="AY215" s="188"/>
    </row>
    <row r="216" ht="14.25" customHeight="1">
      <c r="C216" s="6"/>
      <c r="X216" s="7"/>
      <c r="AA216" s="7"/>
      <c r="AB216" s="7"/>
      <c r="AF216" s="7"/>
      <c r="AG216" s="7"/>
      <c r="AI216" s="7"/>
      <c r="AK216" s="7"/>
      <c r="AM216" s="7"/>
      <c r="AN216" s="7"/>
      <c r="AQ216" s="188"/>
      <c r="AY216" s="188"/>
    </row>
    <row r="217" ht="14.25" customHeight="1">
      <c r="C217" s="6"/>
      <c r="X217" s="7"/>
      <c r="AA217" s="7"/>
      <c r="AB217" s="7"/>
      <c r="AF217" s="7"/>
      <c r="AG217" s="7"/>
      <c r="AI217" s="7"/>
      <c r="AK217" s="7"/>
      <c r="AM217" s="7"/>
      <c r="AN217" s="7"/>
      <c r="AQ217" s="188"/>
      <c r="AY217" s="188"/>
    </row>
    <row r="218" ht="14.25" customHeight="1">
      <c r="C218" s="6"/>
      <c r="X218" s="7"/>
      <c r="AA218" s="7"/>
      <c r="AB218" s="7"/>
      <c r="AF218" s="7"/>
      <c r="AG218" s="7"/>
      <c r="AI218" s="7"/>
      <c r="AK218" s="7"/>
      <c r="AM218" s="7"/>
      <c r="AN218" s="7"/>
      <c r="AQ218" s="188"/>
      <c r="AY218" s="188"/>
    </row>
    <row r="219" ht="14.25" customHeight="1">
      <c r="C219" s="6"/>
      <c r="X219" s="7"/>
      <c r="AA219" s="7"/>
      <c r="AB219" s="7"/>
      <c r="AF219" s="7"/>
      <c r="AG219" s="7"/>
      <c r="AI219" s="7"/>
      <c r="AK219" s="7"/>
      <c r="AM219" s="7"/>
      <c r="AN219" s="7"/>
      <c r="AQ219" s="188"/>
      <c r="AY219" s="188"/>
    </row>
    <row r="220" ht="14.25" customHeight="1">
      <c r="C220" s="6"/>
      <c r="X220" s="7"/>
      <c r="AA220" s="7"/>
      <c r="AB220" s="7"/>
      <c r="AF220" s="7"/>
      <c r="AG220" s="7"/>
      <c r="AI220" s="7"/>
      <c r="AK220" s="7"/>
      <c r="AM220" s="7"/>
      <c r="AN220" s="7"/>
      <c r="AQ220" s="188"/>
      <c r="AY220" s="188"/>
    </row>
    <row r="221" ht="14.25" customHeight="1">
      <c r="C221" s="6"/>
      <c r="X221" s="7"/>
      <c r="AA221" s="7"/>
      <c r="AB221" s="7"/>
      <c r="AF221" s="7"/>
      <c r="AG221" s="7"/>
      <c r="AI221" s="7"/>
      <c r="AK221" s="7"/>
      <c r="AM221" s="7"/>
      <c r="AN221" s="7"/>
      <c r="AQ221" s="188"/>
      <c r="AY221" s="188"/>
    </row>
    <row r="222" ht="14.25" customHeight="1">
      <c r="C222" s="6"/>
      <c r="X222" s="7"/>
      <c r="AA222" s="7"/>
      <c r="AB222" s="7"/>
      <c r="AF222" s="7"/>
      <c r="AG222" s="7"/>
      <c r="AI222" s="7"/>
      <c r="AK222" s="7"/>
      <c r="AM222" s="7"/>
      <c r="AN222" s="7"/>
      <c r="AQ222" s="188"/>
      <c r="AY222" s="188"/>
    </row>
    <row r="223" ht="14.25" customHeight="1">
      <c r="C223" s="6"/>
      <c r="X223" s="7"/>
      <c r="AA223" s="7"/>
      <c r="AB223" s="7"/>
      <c r="AF223" s="7"/>
      <c r="AG223" s="7"/>
      <c r="AI223" s="7"/>
      <c r="AK223" s="7"/>
      <c r="AM223" s="7"/>
      <c r="AN223" s="7"/>
      <c r="AQ223" s="188"/>
      <c r="AY223" s="188"/>
    </row>
    <row r="224" ht="14.25" customHeight="1">
      <c r="C224" s="6"/>
      <c r="X224" s="7"/>
      <c r="AA224" s="7"/>
      <c r="AB224" s="7"/>
      <c r="AF224" s="7"/>
      <c r="AG224" s="7"/>
      <c r="AI224" s="7"/>
      <c r="AK224" s="7"/>
      <c r="AM224" s="7"/>
      <c r="AN224" s="7"/>
      <c r="AQ224" s="188"/>
      <c r="AY224" s="188"/>
    </row>
    <row r="225" ht="14.25" customHeight="1">
      <c r="C225" s="6"/>
      <c r="X225" s="7"/>
      <c r="AA225" s="7"/>
      <c r="AB225" s="7"/>
      <c r="AF225" s="7"/>
      <c r="AG225" s="7"/>
      <c r="AI225" s="7"/>
      <c r="AK225" s="7"/>
      <c r="AM225" s="7"/>
      <c r="AN225" s="7"/>
      <c r="AQ225" s="188"/>
      <c r="AY225" s="188"/>
    </row>
    <row r="226" ht="14.25" customHeight="1">
      <c r="C226" s="6"/>
      <c r="X226" s="7"/>
      <c r="AA226" s="7"/>
      <c r="AB226" s="7"/>
      <c r="AF226" s="7"/>
      <c r="AG226" s="7"/>
      <c r="AI226" s="7"/>
      <c r="AK226" s="7"/>
      <c r="AM226" s="7"/>
      <c r="AN226" s="7"/>
      <c r="AQ226" s="188"/>
      <c r="AY226" s="188"/>
    </row>
    <row r="227" ht="14.25" customHeight="1">
      <c r="C227" s="6"/>
      <c r="X227" s="7"/>
      <c r="AA227" s="7"/>
      <c r="AB227" s="7"/>
      <c r="AF227" s="7"/>
      <c r="AG227" s="7"/>
      <c r="AI227" s="7"/>
      <c r="AK227" s="7"/>
      <c r="AM227" s="7"/>
      <c r="AN227" s="7"/>
      <c r="AQ227" s="188"/>
      <c r="AY227" s="188"/>
    </row>
    <row r="228" ht="14.25" customHeight="1">
      <c r="C228" s="6"/>
      <c r="X228" s="7"/>
      <c r="AA228" s="7"/>
      <c r="AB228" s="7"/>
      <c r="AF228" s="7"/>
      <c r="AG228" s="7"/>
      <c r="AI228" s="7"/>
      <c r="AK228" s="7"/>
      <c r="AM228" s="7"/>
      <c r="AN228" s="7"/>
      <c r="AQ228" s="188"/>
      <c r="AY228" s="188"/>
    </row>
    <row r="229" ht="14.25" customHeight="1">
      <c r="C229" s="6"/>
      <c r="X229" s="7"/>
      <c r="AA229" s="7"/>
      <c r="AB229" s="7"/>
      <c r="AF229" s="7"/>
      <c r="AG229" s="7"/>
      <c r="AI229" s="7"/>
      <c r="AK229" s="7"/>
      <c r="AM229" s="7"/>
      <c r="AN229" s="7"/>
      <c r="AQ229" s="188"/>
      <c r="AY229" s="188"/>
    </row>
    <row r="230" ht="14.25" customHeight="1">
      <c r="C230" s="6"/>
      <c r="X230" s="7"/>
      <c r="AA230" s="7"/>
      <c r="AB230" s="7"/>
      <c r="AF230" s="7"/>
      <c r="AG230" s="7"/>
      <c r="AI230" s="7"/>
      <c r="AK230" s="7"/>
      <c r="AM230" s="7"/>
      <c r="AN230" s="7"/>
      <c r="AQ230" s="188"/>
      <c r="AY230" s="188"/>
    </row>
    <row r="231" ht="14.25" customHeight="1">
      <c r="C231" s="6"/>
      <c r="X231" s="7"/>
      <c r="AA231" s="7"/>
      <c r="AB231" s="7"/>
      <c r="AF231" s="7"/>
      <c r="AG231" s="7"/>
      <c r="AI231" s="7"/>
      <c r="AK231" s="7"/>
      <c r="AM231" s="7"/>
      <c r="AN231" s="7"/>
      <c r="AQ231" s="188"/>
      <c r="AY231" s="188"/>
    </row>
    <row r="232" ht="14.25" customHeight="1">
      <c r="C232" s="6"/>
      <c r="X232" s="7"/>
      <c r="AA232" s="7"/>
      <c r="AB232" s="7"/>
      <c r="AF232" s="7"/>
      <c r="AG232" s="7"/>
      <c r="AI232" s="7"/>
      <c r="AK232" s="7"/>
      <c r="AM232" s="7"/>
      <c r="AN232" s="7"/>
      <c r="AQ232" s="188"/>
      <c r="AY232" s="188"/>
    </row>
    <row r="233" ht="14.25" customHeight="1">
      <c r="C233" s="6"/>
      <c r="X233" s="7"/>
      <c r="AA233" s="7"/>
      <c r="AB233" s="7"/>
      <c r="AF233" s="7"/>
      <c r="AG233" s="7"/>
      <c r="AI233" s="7"/>
      <c r="AK233" s="7"/>
      <c r="AM233" s="7"/>
      <c r="AN233" s="7"/>
      <c r="AQ233" s="188"/>
      <c r="AY233" s="188"/>
    </row>
    <row r="234" ht="14.25" customHeight="1">
      <c r="C234" s="6"/>
      <c r="X234" s="7"/>
      <c r="AA234" s="7"/>
      <c r="AB234" s="7"/>
      <c r="AF234" s="7"/>
      <c r="AG234" s="7"/>
      <c r="AI234" s="7"/>
      <c r="AK234" s="7"/>
      <c r="AM234" s="7"/>
      <c r="AN234" s="7"/>
      <c r="AQ234" s="188"/>
      <c r="AY234" s="188"/>
    </row>
    <row r="235" ht="14.25" customHeight="1">
      <c r="C235" s="6"/>
      <c r="X235" s="7"/>
      <c r="AA235" s="7"/>
      <c r="AB235" s="7"/>
      <c r="AF235" s="7"/>
      <c r="AG235" s="7"/>
      <c r="AI235" s="7"/>
      <c r="AK235" s="7"/>
      <c r="AM235" s="7"/>
      <c r="AN235" s="7"/>
      <c r="AQ235" s="188"/>
      <c r="AY235" s="188"/>
    </row>
    <row r="236" ht="14.25" customHeight="1">
      <c r="C236" s="6"/>
      <c r="X236" s="7"/>
      <c r="AA236" s="7"/>
      <c r="AB236" s="7"/>
      <c r="AF236" s="7"/>
      <c r="AG236" s="7"/>
      <c r="AI236" s="7"/>
      <c r="AK236" s="7"/>
      <c r="AM236" s="7"/>
      <c r="AN236" s="7"/>
      <c r="AQ236" s="188"/>
      <c r="AY236" s="188"/>
    </row>
    <row r="237" ht="14.25" customHeight="1">
      <c r="C237" s="6"/>
      <c r="X237" s="7"/>
      <c r="AA237" s="7"/>
      <c r="AB237" s="7"/>
      <c r="AF237" s="7"/>
      <c r="AG237" s="7"/>
      <c r="AI237" s="7"/>
      <c r="AK237" s="7"/>
      <c r="AM237" s="7"/>
      <c r="AN237" s="7"/>
      <c r="AQ237" s="188"/>
      <c r="AY237" s="188"/>
    </row>
    <row r="238" ht="14.25" customHeight="1">
      <c r="C238" s="6"/>
      <c r="X238" s="7"/>
      <c r="AA238" s="7"/>
      <c r="AB238" s="7"/>
      <c r="AF238" s="7"/>
      <c r="AG238" s="7"/>
      <c r="AI238" s="7"/>
      <c r="AK238" s="7"/>
      <c r="AM238" s="7"/>
      <c r="AN238" s="7"/>
      <c r="AQ238" s="188"/>
      <c r="AY238" s="188"/>
    </row>
    <row r="239" ht="14.25" customHeight="1">
      <c r="C239" s="6"/>
      <c r="X239" s="7"/>
      <c r="AA239" s="7"/>
      <c r="AB239" s="7"/>
      <c r="AF239" s="7"/>
      <c r="AG239" s="7"/>
      <c r="AI239" s="7"/>
      <c r="AK239" s="7"/>
      <c r="AM239" s="7"/>
      <c r="AN239" s="7"/>
      <c r="AQ239" s="188"/>
      <c r="AY239" s="188"/>
    </row>
    <row r="240" ht="14.25" customHeight="1">
      <c r="C240" s="6"/>
      <c r="X240" s="7"/>
      <c r="AA240" s="7"/>
      <c r="AB240" s="7"/>
      <c r="AF240" s="7"/>
      <c r="AG240" s="7"/>
      <c r="AI240" s="7"/>
      <c r="AK240" s="7"/>
      <c r="AM240" s="7"/>
      <c r="AN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9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9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 t="s">
        <v>82</v>
      </c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  <c r="NQ13" s="296"/>
    </row>
    <row r="14" ht="14.25" customHeight="1">
      <c r="A14" s="49">
        <v>0.0416666666666667</v>
      </c>
      <c r="B14" s="50"/>
      <c r="C14" s="51">
        <v>50.06</v>
      </c>
      <c r="D14" s="52">
        <v>338.0</v>
      </c>
      <c r="E14" s="53">
        <v>136.0</v>
      </c>
      <c r="F14" s="53">
        <v>36.0</v>
      </c>
      <c r="G14" s="53">
        <v>7.7</v>
      </c>
      <c r="H14" s="54"/>
      <c r="I14" s="53">
        <v>6.0</v>
      </c>
      <c r="J14" s="53">
        <v>52.0</v>
      </c>
      <c r="K14" s="53">
        <v>52.0</v>
      </c>
      <c r="L14" s="53">
        <v>136.0</v>
      </c>
      <c r="M14" s="53">
        <v>66.0</v>
      </c>
      <c r="N14" s="53">
        <v>16.5</v>
      </c>
      <c r="O14" s="54"/>
      <c r="P14" s="53">
        <v>6.0</v>
      </c>
      <c r="Q14" s="53">
        <v>60.0</v>
      </c>
      <c r="R14" s="53">
        <v>56.0</v>
      </c>
      <c r="S14" s="53">
        <v>338.3</v>
      </c>
      <c r="T14" s="53">
        <v>259.6</v>
      </c>
      <c r="U14" s="53">
        <v>152.7</v>
      </c>
      <c r="V14" s="54"/>
      <c r="W14" s="53">
        <v>334.2</v>
      </c>
      <c r="X14" s="53">
        <v>206.9</v>
      </c>
      <c r="Y14" s="53">
        <v>114.9</v>
      </c>
      <c r="Z14" s="54"/>
      <c r="AA14" s="53">
        <v>338.3</v>
      </c>
      <c r="AB14" s="53">
        <v>371.7</v>
      </c>
      <c r="AC14" s="53">
        <v>238.4</v>
      </c>
      <c r="AD14" s="54"/>
      <c r="AE14" s="53">
        <v>337.7</v>
      </c>
      <c r="AF14" s="53">
        <v>417.2</v>
      </c>
      <c r="AG14" s="55">
        <v>216.0</v>
      </c>
      <c r="AH14" s="54"/>
      <c r="AI14" s="53">
        <v>345.3</v>
      </c>
      <c r="AJ14" s="53">
        <v>381.6</v>
      </c>
      <c r="AK14" s="53">
        <v>234.5</v>
      </c>
      <c r="AL14" s="54"/>
      <c r="AM14" s="53">
        <v>336.4</v>
      </c>
      <c r="AN14" s="53">
        <v>406.4</v>
      </c>
      <c r="AO14" s="53">
        <v>221.7</v>
      </c>
      <c r="AP14" s="54"/>
      <c r="AQ14" s="53">
        <v>134.0</v>
      </c>
      <c r="AR14" s="54">
        <f t="shared" ref="AR14:AS14" si="1">F14</f>
        <v>36</v>
      </c>
      <c r="AS14" s="56">
        <f t="shared" si="1"/>
        <v>7.7</v>
      </c>
      <c r="AT14" s="54"/>
      <c r="AU14" s="53">
        <v>138.0</v>
      </c>
      <c r="AV14" s="54">
        <f t="shared" ref="AV14:AW14" si="2">M14</f>
        <v>66</v>
      </c>
      <c r="AW14" s="54">
        <f t="shared" si="2"/>
        <v>16.5</v>
      </c>
      <c r="AX14" s="54"/>
      <c r="AY14" s="53">
        <v>134.0</v>
      </c>
      <c r="AZ14" s="54"/>
      <c r="BA14" s="54"/>
      <c r="BB14" s="54"/>
      <c r="BC14" s="57"/>
      <c r="BD14" s="54"/>
      <c r="BE14" s="53">
        <v>32.0</v>
      </c>
      <c r="BF14" s="53">
        <v>9.0</v>
      </c>
      <c r="BG14" s="127">
        <v>0.5</v>
      </c>
      <c r="BH14" s="54"/>
      <c r="BI14" s="53">
        <v>22.0</v>
      </c>
      <c r="BJ14" s="53">
        <v>85.0</v>
      </c>
      <c r="BK14" s="53">
        <v>58.0</v>
      </c>
      <c r="BL14" s="57"/>
      <c r="BM14" s="287">
        <v>342.0</v>
      </c>
      <c r="BN14" s="287">
        <v>145.0</v>
      </c>
      <c r="BO14" s="287">
        <v>203.0</v>
      </c>
      <c r="BP14" s="287">
        <v>10.2</v>
      </c>
      <c r="BQ14" s="288"/>
      <c r="BR14" s="287">
        <v>6.0</v>
      </c>
      <c r="BS14" s="287">
        <v>55.0</v>
      </c>
      <c r="BT14" s="287">
        <v>54.0</v>
      </c>
      <c r="BU14" s="288">
        <f t="shared" ref="BU14:BU37" si="6">BM14</f>
        <v>342</v>
      </c>
      <c r="BV14" s="287">
        <v>287.0</v>
      </c>
      <c r="BW14" s="287">
        <v>167.0</v>
      </c>
      <c r="BX14" s="287">
        <v>28.0</v>
      </c>
      <c r="BY14" s="287">
        <v>333.0</v>
      </c>
      <c r="BZ14" s="287">
        <v>311.0</v>
      </c>
      <c r="CA14" s="287">
        <v>171.0</v>
      </c>
      <c r="CB14" s="287">
        <v>26.0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338.0</v>
      </c>
      <c r="CH14" s="287">
        <v>473.0</v>
      </c>
      <c r="CI14" s="287">
        <v>273.0</v>
      </c>
      <c r="CJ14" s="287">
        <v>36.0</v>
      </c>
      <c r="CK14" s="287">
        <v>349.0</v>
      </c>
      <c r="CL14" s="287">
        <v>248.0</v>
      </c>
      <c r="CM14" s="287">
        <v>146.0</v>
      </c>
      <c r="CN14" s="287">
        <v>25.0</v>
      </c>
      <c r="CO14" s="287">
        <v>332.0</v>
      </c>
      <c r="CP14" s="287">
        <v>270.0</v>
      </c>
      <c r="CQ14" s="287">
        <v>133.0</v>
      </c>
      <c r="CR14" s="287">
        <v>21.0</v>
      </c>
      <c r="CS14" s="287">
        <v>335.0</v>
      </c>
      <c r="CT14" s="287">
        <v>266.0</v>
      </c>
      <c r="CU14" s="287">
        <v>169.0</v>
      </c>
      <c r="CV14" s="287">
        <v>58.0</v>
      </c>
      <c r="CW14" s="287">
        <v>336.0</v>
      </c>
      <c r="CX14" s="287">
        <v>162.0</v>
      </c>
      <c r="CY14" s="287">
        <v>77.0</v>
      </c>
      <c r="CZ14" s="287">
        <v>47.0</v>
      </c>
      <c r="DA14" s="287">
        <v>323.0</v>
      </c>
      <c r="DB14" s="287">
        <v>167.0</v>
      </c>
      <c r="DC14" s="287">
        <v>77.0</v>
      </c>
      <c r="DD14" s="287">
        <v>48.0</v>
      </c>
      <c r="DE14" s="288">
        <f t="shared" ref="DE14:DE21" si="7">BN14</f>
        <v>145</v>
      </c>
      <c r="DF14" s="287">
        <v>35.0</v>
      </c>
      <c r="DG14" s="288">
        <f t="shared" ref="DG14:DH14" si="3">BO14</f>
        <v>203</v>
      </c>
      <c r="DH14" s="288">
        <f t="shared" si="3"/>
        <v>10.2</v>
      </c>
      <c r="DI14" s="288"/>
      <c r="DJ14" s="287">
        <v>7.0</v>
      </c>
      <c r="DK14" s="287">
        <v>53.0</v>
      </c>
      <c r="DL14" s="287">
        <v>50.0</v>
      </c>
      <c r="DM14" s="57"/>
      <c r="DN14" s="61">
        <v>336.0</v>
      </c>
      <c r="DO14" s="61">
        <v>139.0</v>
      </c>
      <c r="DP14" s="61">
        <v>42.31</v>
      </c>
      <c r="DQ14" s="61">
        <v>22.32</v>
      </c>
      <c r="DR14" s="61">
        <v>6.28</v>
      </c>
      <c r="DS14" s="61">
        <v>8.0</v>
      </c>
      <c r="DT14" s="61">
        <v>49.0</v>
      </c>
      <c r="DU14" s="61">
        <v>50.2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26">
        <v>338.0</v>
      </c>
      <c r="EF14" s="226">
        <v>136.0</v>
      </c>
      <c r="EG14" s="226">
        <v>88.0</v>
      </c>
      <c r="EH14" s="226">
        <v>3.6</v>
      </c>
      <c r="EI14" s="64"/>
      <c r="EJ14" s="226">
        <v>9.0</v>
      </c>
      <c r="EK14" s="226">
        <v>49.0</v>
      </c>
      <c r="EL14" s="226">
        <v>52.0</v>
      </c>
      <c r="EM14" s="226">
        <v>136.0</v>
      </c>
      <c r="EN14" s="226">
        <v>116.0</v>
      </c>
      <c r="EO14" s="226">
        <v>5.0</v>
      </c>
      <c r="EP14" s="64"/>
      <c r="EQ14" s="226">
        <v>9.0</v>
      </c>
      <c r="ER14" s="226">
        <v>50.0</v>
      </c>
      <c r="ES14" s="226">
        <v>52.0</v>
      </c>
      <c r="ET14" s="226">
        <v>0.0</v>
      </c>
      <c r="EU14" s="226">
        <v>0.0</v>
      </c>
      <c r="EV14" s="226">
        <v>0.0</v>
      </c>
      <c r="EW14" s="226">
        <v>0.0</v>
      </c>
      <c r="EX14" s="226">
        <v>337.0</v>
      </c>
      <c r="EY14" s="226">
        <v>275.0</v>
      </c>
      <c r="EZ14" s="226">
        <v>159.0</v>
      </c>
      <c r="FA14" s="226">
        <v>2.6</v>
      </c>
      <c r="FB14" s="226">
        <v>337.0</v>
      </c>
      <c r="FC14" s="226">
        <v>274.0</v>
      </c>
      <c r="FD14" s="226">
        <v>158.6</v>
      </c>
      <c r="FE14" s="226">
        <v>3.6</v>
      </c>
      <c r="FF14" s="226">
        <v>337.0</v>
      </c>
      <c r="FG14" s="226">
        <v>0.0</v>
      </c>
      <c r="FH14" s="226">
        <v>0.0</v>
      </c>
      <c r="FI14" s="226">
        <v>0.0</v>
      </c>
      <c r="FJ14" s="226">
        <v>338.0</v>
      </c>
      <c r="FK14" s="226">
        <v>260.0</v>
      </c>
      <c r="FL14" s="226">
        <v>148.1</v>
      </c>
      <c r="FM14" s="64"/>
      <c r="FN14" s="226">
        <v>338.0</v>
      </c>
      <c r="FO14" s="226">
        <v>275.0</v>
      </c>
      <c r="FP14" s="226">
        <v>148.7</v>
      </c>
      <c r="FQ14" s="226">
        <v>11.3</v>
      </c>
      <c r="FR14" s="226">
        <v>136.0</v>
      </c>
      <c r="FS14" s="64"/>
      <c r="FT14" s="63">
        <v>17.16</v>
      </c>
      <c r="FU14" s="64"/>
      <c r="FV14" s="226">
        <v>136.0</v>
      </c>
      <c r="FW14" s="64"/>
      <c r="FX14" s="64"/>
      <c r="FY14" s="64"/>
      <c r="FZ14" s="57"/>
      <c r="GA14" s="65">
        <v>341.0</v>
      </c>
      <c r="GB14" s="66">
        <v>324.59</v>
      </c>
      <c r="GC14" s="66">
        <v>230.21</v>
      </c>
      <c r="GD14" s="66">
        <v>5.7</v>
      </c>
      <c r="GE14" s="66">
        <v>341.0</v>
      </c>
      <c r="GF14" s="66">
        <v>340.34</v>
      </c>
      <c r="GG14" s="66">
        <v>227.41</v>
      </c>
      <c r="GH14" s="66">
        <v>9.38</v>
      </c>
      <c r="GI14" s="66">
        <v>341.0</v>
      </c>
      <c r="GJ14" s="66">
        <v>222.45</v>
      </c>
      <c r="GK14" s="66">
        <v>-148.27</v>
      </c>
      <c r="GL14" s="66">
        <v>-12.31</v>
      </c>
      <c r="GM14" s="66">
        <v>341.0</v>
      </c>
      <c r="GN14" s="66">
        <v>204.72</v>
      </c>
      <c r="GO14" s="66">
        <v>-149.42</v>
      </c>
      <c r="GP14" s="66">
        <v>-20.1</v>
      </c>
      <c r="GQ14" s="66">
        <v>341.0</v>
      </c>
      <c r="GR14" s="66">
        <v>114.89</v>
      </c>
      <c r="GS14" s="66">
        <v>-81.25</v>
      </c>
      <c r="GT14" s="66">
        <v>9.46</v>
      </c>
      <c r="GU14" s="66">
        <v>341.0</v>
      </c>
      <c r="GV14" s="66">
        <v>126.17</v>
      </c>
      <c r="GW14" s="66">
        <v>-80.72</v>
      </c>
      <c r="GX14" s="66">
        <v>7.79</v>
      </c>
      <c r="GY14" s="57"/>
      <c r="GZ14" s="146" t="s">
        <v>91</v>
      </c>
      <c r="HA14" s="146" t="s">
        <v>92</v>
      </c>
      <c r="HB14" s="146">
        <v>161.0</v>
      </c>
      <c r="HC14" s="146">
        <v>8.05</v>
      </c>
      <c r="HD14" s="146">
        <v>3.22</v>
      </c>
      <c r="HE14" s="146">
        <v>8.0</v>
      </c>
      <c r="HF14" s="145">
        <v>57.0</v>
      </c>
      <c r="HG14" s="145">
        <v>53.0</v>
      </c>
      <c r="HH14" s="146" t="s">
        <v>91</v>
      </c>
      <c r="HI14" s="146" t="s">
        <v>92</v>
      </c>
      <c r="HJ14" s="146">
        <v>2.5</v>
      </c>
      <c r="HK14" s="146">
        <v>0.125</v>
      </c>
      <c r="HL14" s="146">
        <v>0.05</v>
      </c>
      <c r="HM14" s="146">
        <v>5.0</v>
      </c>
      <c r="HN14" s="145">
        <v>56.0</v>
      </c>
      <c r="HO14" s="145">
        <v>55.0</v>
      </c>
      <c r="HP14" s="146" t="s">
        <v>91</v>
      </c>
      <c r="HQ14" s="146" t="s">
        <v>92</v>
      </c>
      <c r="HR14" s="146">
        <v>158.0</v>
      </c>
      <c r="HS14" s="146">
        <v>7.9</v>
      </c>
      <c r="HT14" s="146">
        <v>3.95</v>
      </c>
      <c r="HU14" s="146">
        <v>7.0</v>
      </c>
      <c r="HV14" s="145">
        <v>40.0</v>
      </c>
      <c r="HW14" s="145">
        <v>40.0</v>
      </c>
      <c r="HX14" s="57"/>
      <c r="HY14" s="72">
        <v>134.0</v>
      </c>
      <c r="HZ14" s="72">
        <v>33.0</v>
      </c>
      <c r="IA14" s="72">
        <v>158.0</v>
      </c>
      <c r="IB14" s="72">
        <v>7.9</v>
      </c>
      <c r="IC14" s="73"/>
      <c r="ID14" s="72">
        <v>2.0</v>
      </c>
      <c r="IE14" s="72">
        <v>58.0</v>
      </c>
      <c r="IF14" s="72">
        <v>38.0</v>
      </c>
      <c r="IG14" s="57"/>
      <c r="IH14" s="74">
        <v>139.0</v>
      </c>
      <c r="II14" s="74">
        <v>33.9</v>
      </c>
      <c r="IJ14" s="74">
        <v>17.0</v>
      </c>
      <c r="IK14" s="74">
        <v>0.8</v>
      </c>
      <c r="IL14" s="74">
        <v>0.9</v>
      </c>
      <c r="IM14" s="74">
        <v>6.0</v>
      </c>
      <c r="IN14" s="74">
        <v>45.0</v>
      </c>
      <c r="IO14" s="74">
        <v>46.0</v>
      </c>
      <c r="IP14" s="75">
        <v>139.0</v>
      </c>
      <c r="IQ14" s="74">
        <v>34.0</v>
      </c>
      <c r="IR14" s="74">
        <v>120.0</v>
      </c>
      <c r="IS14" s="74">
        <v>6.1</v>
      </c>
      <c r="IT14" s="74">
        <v>6.9</v>
      </c>
      <c r="IU14" s="74">
        <v>12.0</v>
      </c>
      <c r="IV14" s="74">
        <v>47.0</v>
      </c>
      <c r="IW14" s="74">
        <v>45.0</v>
      </c>
      <c r="IX14" s="57"/>
      <c r="IY14" s="76">
        <v>139.57</v>
      </c>
      <c r="IZ14" s="76">
        <v>35.2</v>
      </c>
      <c r="JA14" s="76">
        <v>225.2</v>
      </c>
      <c r="JB14" s="76">
        <v>11.26</v>
      </c>
      <c r="JC14" s="76">
        <v>1.78</v>
      </c>
      <c r="JD14" s="149">
        <v>3.0</v>
      </c>
      <c r="JE14" s="76">
        <v>60.71</v>
      </c>
      <c r="JF14" s="76">
        <v>46.47</v>
      </c>
      <c r="JG14" s="77"/>
      <c r="JH14" s="77"/>
      <c r="JI14" s="77"/>
      <c r="JJ14" s="77"/>
      <c r="JK14" s="77"/>
      <c r="JL14" s="77"/>
      <c r="JM14" s="77"/>
      <c r="JN14" s="77"/>
      <c r="JO14" s="57"/>
      <c r="JP14" s="78">
        <v>135.0</v>
      </c>
      <c r="JQ14" s="78">
        <v>32.0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42.0</v>
      </c>
      <c r="JW14" s="78">
        <v>41.0</v>
      </c>
      <c r="JX14" s="78">
        <v>135.0</v>
      </c>
      <c r="JY14" s="78">
        <v>33.6</v>
      </c>
      <c r="JZ14" s="78">
        <v>95.0</v>
      </c>
      <c r="KA14" s="78">
        <v>5.0</v>
      </c>
      <c r="KB14" s="78">
        <v>1.8</v>
      </c>
      <c r="KC14" s="150">
        <v>2.0</v>
      </c>
      <c r="KD14" s="78">
        <v>48.0</v>
      </c>
      <c r="KE14" s="78">
        <v>46.0</v>
      </c>
      <c r="KF14" s="57"/>
      <c r="KG14" s="79">
        <v>136.0</v>
      </c>
      <c r="KH14" s="238">
        <v>33.0</v>
      </c>
      <c r="KI14" s="238">
        <v>116.0</v>
      </c>
      <c r="KJ14" s="238">
        <v>6.2</v>
      </c>
      <c r="KK14" s="79"/>
      <c r="KL14" s="79">
        <v>1.0</v>
      </c>
      <c r="KM14" s="79">
        <v>52.0</v>
      </c>
      <c r="KN14" s="79">
        <v>52.0</v>
      </c>
      <c r="KO14" s="79">
        <v>136.0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48.0</v>
      </c>
      <c r="KW14" s="57"/>
      <c r="KX14" s="81">
        <v>129.0</v>
      </c>
      <c r="KY14" s="81">
        <v>32.0</v>
      </c>
      <c r="KZ14" s="81">
        <v>198.0</v>
      </c>
      <c r="LA14" s="81">
        <v>9.7</v>
      </c>
      <c r="LB14" s="81">
        <v>0.0</v>
      </c>
      <c r="LC14" s="81">
        <v>3.0</v>
      </c>
      <c r="LD14" s="81">
        <v>53.0</v>
      </c>
      <c r="LE14" s="81">
        <v>53.0</v>
      </c>
      <c r="LF14" s="81">
        <v>129.0</v>
      </c>
      <c r="LG14" s="81">
        <v>32.0</v>
      </c>
      <c r="LH14" s="81">
        <v>284.0</v>
      </c>
      <c r="LI14" s="81">
        <v>13.9</v>
      </c>
      <c r="LJ14" s="81">
        <v>0.0</v>
      </c>
      <c r="LK14" s="81">
        <v>5.0</v>
      </c>
      <c r="LL14" s="81">
        <v>54.0</v>
      </c>
      <c r="LM14" s="81">
        <v>54.0</v>
      </c>
      <c r="LN14" s="57"/>
      <c r="LO14" s="82">
        <v>332.0</v>
      </c>
      <c r="LP14" s="82">
        <v>186.0</v>
      </c>
      <c r="LQ14" s="82">
        <v>160.0</v>
      </c>
      <c r="LR14" s="82">
        <v>68.0</v>
      </c>
      <c r="LS14" s="82">
        <v>321.0</v>
      </c>
      <c r="LT14" s="83">
        <v>65.0</v>
      </c>
      <c r="LU14" s="83">
        <v>12.2</v>
      </c>
      <c r="LV14" s="83">
        <v>139.0</v>
      </c>
      <c r="LW14" s="83">
        <v>122.0</v>
      </c>
      <c r="LX14" s="83">
        <v>58.0</v>
      </c>
      <c r="LY14" s="83">
        <v>55.0</v>
      </c>
      <c r="LZ14" s="83">
        <v>12.0</v>
      </c>
      <c r="MA14" s="83">
        <v>95.0</v>
      </c>
      <c r="MB14" s="83">
        <v>8.0</v>
      </c>
      <c r="MC14" s="83">
        <v>145.0</v>
      </c>
      <c r="MD14" s="83">
        <v>164.0</v>
      </c>
      <c r="ME14" s="83">
        <v>73.0</v>
      </c>
      <c r="MF14" s="83">
        <v>63.0</v>
      </c>
      <c r="MG14" s="83">
        <v>14.0</v>
      </c>
      <c r="MH14" s="83">
        <v>0.0</v>
      </c>
      <c r="MI14" s="83">
        <v>0.0</v>
      </c>
      <c r="MJ14" s="83">
        <v>119.0</v>
      </c>
      <c r="MK14" s="83">
        <v>0.0</v>
      </c>
      <c r="ML14" s="83">
        <v>44.0</v>
      </c>
      <c r="MM14" s="83">
        <v>43.0</v>
      </c>
      <c r="MN14" s="83">
        <v>5.0</v>
      </c>
      <c r="MO14" s="86"/>
      <c r="MP14" s="87"/>
      <c r="MQ14" s="87"/>
      <c r="MR14" s="87"/>
      <c r="MS14" s="87"/>
      <c r="MT14" s="83">
        <v>2.0</v>
      </c>
      <c r="MU14" s="83">
        <v>0.8</v>
      </c>
      <c r="MV14" s="83">
        <v>31.0</v>
      </c>
      <c r="MW14" s="83">
        <v>35.0</v>
      </c>
      <c r="MX14" s="83">
        <v>42.0</v>
      </c>
      <c r="MY14" s="88" t="s">
        <v>96</v>
      </c>
      <c r="MZ14" s="83">
        <v>2.0</v>
      </c>
      <c r="NA14" s="87"/>
      <c r="NB14" s="83">
        <v>22.8</v>
      </c>
      <c r="NC14" s="83">
        <v>8.0</v>
      </c>
      <c r="ND14" s="83">
        <v>405.0</v>
      </c>
      <c r="NE14" s="83">
        <v>35.0</v>
      </c>
      <c r="NF14" s="83">
        <v>44.0</v>
      </c>
      <c r="NG14" s="83">
        <v>44.0</v>
      </c>
      <c r="NH14" s="83">
        <v>7.0</v>
      </c>
      <c r="NI14" s="88"/>
      <c r="NJ14" s="83">
        <v>0.0</v>
      </c>
      <c r="NK14" s="83">
        <v>0.0</v>
      </c>
      <c r="NL14" s="83">
        <v>0.0</v>
      </c>
      <c r="NM14" s="83">
        <v>35.0</v>
      </c>
      <c r="NN14" s="83">
        <v>47.0</v>
      </c>
      <c r="NO14" s="83">
        <v>51.0</v>
      </c>
      <c r="NP14" s="83">
        <v>2.0</v>
      </c>
      <c r="NQ14" s="222"/>
    </row>
    <row r="15" ht="14.25" customHeight="1">
      <c r="A15" s="49">
        <v>0.0833333333333333</v>
      </c>
      <c r="B15" s="50"/>
      <c r="C15" s="51">
        <v>50.11</v>
      </c>
      <c r="D15" s="52">
        <v>339.0</v>
      </c>
      <c r="E15" s="53">
        <v>137.0</v>
      </c>
      <c r="F15" s="53">
        <v>35.0</v>
      </c>
      <c r="G15" s="53">
        <v>7.5</v>
      </c>
      <c r="H15" s="54"/>
      <c r="I15" s="53">
        <v>6.0</v>
      </c>
      <c r="J15" s="53">
        <v>51.0</v>
      </c>
      <c r="K15" s="53">
        <v>51.0</v>
      </c>
      <c r="L15" s="53">
        <v>137.0</v>
      </c>
      <c r="M15" s="53">
        <v>59.0</v>
      </c>
      <c r="N15" s="53">
        <v>14.4</v>
      </c>
      <c r="O15" s="54"/>
      <c r="P15" s="53">
        <v>6.0</v>
      </c>
      <c r="Q15" s="53">
        <v>60.0</v>
      </c>
      <c r="R15" s="53">
        <v>55.0</v>
      </c>
      <c r="S15" s="53">
        <v>340.6</v>
      </c>
      <c r="T15" s="53">
        <v>244.4</v>
      </c>
      <c r="U15" s="53">
        <v>146.5</v>
      </c>
      <c r="V15" s="54"/>
      <c r="W15" s="53">
        <v>336.4</v>
      </c>
      <c r="X15" s="53">
        <v>198.1</v>
      </c>
      <c r="Y15" s="53">
        <v>107.7</v>
      </c>
      <c r="Z15" s="54"/>
      <c r="AA15" s="53">
        <v>340.8</v>
      </c>
      <c r="AB15" s="53">
        <v>374.1</v>
      </c>
      <c r="AC15" s="53">
        <v>243.6</v>
      </c>
      <c r="AD15" s="54"/>
      <c r="AE15" s="53">
        <v>340.4</v>
      </c>
      <c r="AF15" s="53">
        <v>416.9</v>
      </c>
      <c r="AG15" s="53">
        <v>220.5</v>
      </c>
      <c r="AH15" s="54"/>
      <c r="AI15" s="53">
        <v>347.8</v>
      </c>
      <c r="AJ15" s="53">
        <v>369.5</v>
      </c>
      <c r="AK15" s="53">
        <v>230.1</v>
      </c>
      <c r="AL15" s="54"/>
      <c r="AM15" s="53">
        <v>338.7</v>
      </c>
      <c r="AN15" s="53">
        <v>394.9</v>
      </c>
      <c r="AO15" s="53">
        <v>218.6</v>
      </c>
      <c r="AP15" s="54"/>
      <c r="AQ15" s="53">
        <v>134.0</v>
      </c>
      <c r="AR15" s="54">
        <f t="shared" ref="AR15:AS15" si="4">F15</f>
        <v>35</v>
      </c>
      <c r="AS15" s="56">
        <f t="shared" si="4"/>
        <v>7.5</v>
      </c>
      <c r="AT15" s="54"/>
      <c r="AU15" s="53">
        <v>139.0</v>
      </c>
      <c r="AV15" s="54">
        <f t="shared" ref="AV15:AW15" si="5">M15</f>
        <v>59</v>
      </c>
      <c r="AW15" s="54">
        <f t="shared" si="5"/>
        <v>14.4</v>
      </c>
      <c r="AX15" s="54"/>
      <c r="AY15" s="53">
        <v>134.0</v>
      </c>
      <c r="AZ15" s="54"/>
      <c r="BA15" s="54"/>
      <c r="BB15" s="54"/>
      <c r="BC15" s="89"/>
      <c r="BD15" s="54"/>
      <c r="BE15" s="53">
        <v>32.0</v>
      </c>
      <c r="BF15" s="53">
        <v>9.0</v>
      </c>
      <c r="BG15" s="127">
        <v>0.4</v>
      </c>
      <c r="BH15" s="54"/>
      <c r="BI15" s="53">
        <v>22.0</v>
      </c>
      <c r="BJ15" s="53">
        <v>85.0</v>
      </c>
      <c r="BK15" s="53">
        <v>58.0</v>
      </c>
      <c r="BL15" s="89"/>
      <c r="BM15" s="287">
        <v>342.0</v>
      </c>
      <c r="BN15" s="287">
        <v>145.0</v>
      </c>
      <c r="BO15" s="287">
        <v>132.0</v>
      </c>
      <c r="BP15" s="287">
        <v>6.6</v>
      </c>
      <c r="BQ15" s="288"/>
      <c r="BR15" s="287">
        <v>6.0</v>
      </c>
      <c r="BS15" s="287">
        <v>55.0</v>
      </c>
      <c r="BT15" s="287">
        <v>54.0</v>
      </c>
      <c r="BU15" s="288">
        <f t="shared" si="6"/>
        <v>342</v>
      </c>
      <c r="BV15" s="287">
        <v>290.0</v>
      </c>
      <c r="BW15" s="287">
        <v>168.0</v>
      </c>
      <c r="BX15" s="287">
        <v>32.0</v>
      </c>
      <c r="BY15" s="287">
        <v>335.0</v>
      </c>
      <c r="BZ15" s="287">
        <v>313.0</v>
      </c>
      <c r="CA15" s="287">
        <v>171.0</v>
      </c>
      <c r="CB15" s="287">
        <v>32.0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338.0</v>
      </c>
      <c r="CH15" s="287">
        <v>447.0</v>
      </c>
      <c r="CI15" s="287">
        <v>258.0</v>
      </c>
      <c r="CJ15" s="287">
        <v>39.0</v>
      </c>
      <c r="CK15" s="287">
        <v>349.0</v>
      </c>
      <c r="CL15" s="287">
        <v>246.0</v>
      </c>
      <c r="CM15" s="287">
        <v>145.0</v>
      </c>
      <c r="CN15" s="287">
        <v>26.0</v>
      </c>
      <c r="CO15" s="287">
        <v>333.0</v>
      </c>
      <c r="CP15" s="287">
        <v>272.0</v>
      </c>
      <c r="CQ15" s="287">
        <v>134.0</v>
      </c>
      <c r="CR15" s="287">
        <v>22.0</v>
      </c>
      <c r="CS15" s="287">
        <v>336.0</v>
      </c>
      <c r="CT15" s="287">
        <v>266.0</v>
      </c>
      <c r="CU15" s="287">
        <v>171.0</v>
      </c>
      <c r="CV15" s="287">
        <v>59.0</v>
      </c>
      <c r="CW15" s="287">
        <v>338.0</v>
      </c>
      <c r="CX15" s="287">
        <v>165.0</v>
      </c>
      <c r="CY15" s="287">
        <v>76.0</v>
      </c>
      <c r="CZ15" s="287">
        <v>48.0</v>
      </c>
      <c r="DA15" s="287">
        <v>324.0</v>
      </c>
      <c r="DB15" s="287">
        <v>170.0</v>
      </c>
      <c r="DC15" s="287">
        <v>79.0</v>
      </c>
      <c r="DD15" s="287">
        <v>49.0</v>
      </c>
      <c r="DE15" s="288">
        <f t="shared" si="7"/>
        <v>145</v>
      </c>
      <c r="DF15" s="287">
        <v>35.0</v>
      </c>
      <c r="DG15" s="287">
        <v>132.0</v>
      </c>
      <c r="DH15" s="287">
        <v>6.6</v>
      </c>
      <c r="DI15" s="288"/>
      <c r="DJ15" s="287">
        <v>7.0</v>
      </c>
      <c r="DK15" s="287">
        <v>53.0</v>
      </c>
      <c r="DL15" s="287">
        <v>5.0</v>
      </c>
      <c r="DM15" s="89"/>
      <c r="DN15" s="61">
        <v>337.0</v>
      </c>
      <c r="DO15" s="61">
        <v>139.0</v>
      </c>
      <c r="DP15" s="61">
        <v>41.05</v>
      </c>
      <c r="DQ15" s="61">
        <v>22.99</v>
      </c>
      <c r="DR15" s="61">
        <v>5.83</v>
      </c>
      <c r="DS15" s="61">
        <v>8.0</v>
      </c>
      <c r="DT15" s="61">
        <v>46.0</v>
      </c>
      <c r="DU15" s="61">
        <v>46.9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26">
        <v>340.0</v>
      </c>
      <c r="EF15" s="226">
        <v>136.0</v>
      </c>
      <c r="EG15" s="226">
        <v>71.0</v>
      </c>
      <c r="EH15" s="226">
        <v>2.9</v>
      </c>
      <c r="EI15" s="64"/>
      <c r="EJ15" s="226">
        <v>9.0</v>
      </c>
      <c r="EK15" s="226">
        <v>49.0</v>
      </c>
      <c r="EL15" s="226">
        <v>52.0</v>
      </c>
      <c r="EM15" s="226">
        <v>136.0</v>
      </c>
      <c r="EN15" s="226">
        <v>120.0</v>
      </c>
      <c r="EO15" s="226">
        <v>5.2</v>
      </c>
      <c r="EP15" s="64"/>
      <c r="EQ15" s="226">
        <v>9.0</v>
      </c>
      <c r="ER15" s="226">
        <v>49.0</v>
      </c>
      <c r="ES15" s="226">
        <v>51.0</v>
      </c>
      <c r="ET15" s="226">
        <v>0.0</v>
      </c>
      <c r="EU15" s="226">
        <v>0.0</v>
      </c>
      <c r="EV15" s="226">
        <v>0.0</v>
      </c>
      <c r="EW15" s="226">
        <v>0.0</v>
      </c>
      <c r="EX15" s="226">
        <v>338.0</v>
      </c>
      <c r="EY15" s="226">
        <v>275.0</v>
      </c>
      <c r="EZ15" s="226">
        <v>159.2</v>
      </c>
      <c r="FA15" s="226">
        <v>3.7</v>
      </c>
      <c r="FB15" s="226">
        <v>337.0</v>
      </c>
      <c r="FC15" s="226">
        <v>274.0</v>
      </c>
      <c r="FD15" s="226">
        <v>158.6</v>
      </c>
      <c r="FE15" s="226">
        <v>3.3</v>
      </c>
      <c r="FF15" s="226">
        <v>336.0</v>
      </c>
      <c r="FG15" s="226">
        <v>0.0</v>
      </c>
      <c r="FH15" s="226">
        <v>0.0</v>
      </c>
      <c r="FI15" s="226">
        <v>0.0</v>
      </c>
      <c r="FJ15" s="226">
        <v>340.0</v>
      </c>
      <c r="FK15" s="226">
        <v>260.0</v>
      </c>
      <c r="FL15" s="226">
        <v>148.7</v>
      </c>
      <c r="FM15" s="64"/>
      <c r="FN15" s="226">
        <v>340.0</v>
      </c>
      <c r="FO15" s="226">
        <v>278.0</v>
      </c>
      <c r="FP15" s="226">
        <v>149.2</v>
      </c>
      <c r="FQ15" s="226">
        <v>11.0</v>
      </c>
      <c r="FR15" s="226">
        <v>136.0</v>
      </c>
      <c r="FS15" s="64"/>
      <c r="FT15" s="63">
        <v>18.65</v>
      </c>
      <c r="FU15" s="64"/>
      <c r="FV15" s="226">
        <v>136.0</v>
      </c>
      <c r="FW15" s="64"/>
      <c r="FX15" s="64"/>
      <c r="FY15" s="64"/>
      <c r="FZ15" s="89"/>
      <c r="GA15" s="65">
        <v>339.0</v>
      </c>
      <c r="GB15" s="66">
        <v>362.54</v>
      </c>
      <c r="GC15" s="66">
        <v>226.41</v>
      </c>
      <c r="GD15" s="66">
        <v>18.01</v>
      </c>
      <c r="GE15" s="66">
        <v>339.0</v>
      </c>
      <c r="GF15" s="66">
        <v>365.32</v>
      </c>
      <c r="GG15" s="66">
        <v>223.42</v>
      </c>
      <c r="GH15" s="66">
        <v>19.01</v>
      </c>
      <c r="GI15" s="66">
        <v>339.0</v>
      </c>
      <c r="GJ15" s="66">
        <v>227.04</v>
      </c>
      <c r="GK15" s="66">
        <v>-149.54</v>
      </c>
      <c r="GL15" s="66">
        <v>-10.13</v>
      </c>
      <c r="GM15" s="66">
        <v>339.0</v>
      </c>
      <c r="GN15" s="66">
        <v>209.72</v>
      </c>
      <c r="GO15" s="66">
        <v>-149.17</v>
      </c>
      <c r="GP15" s="66">
        <v>-17.25</v>
      </c>
      <c r="GQ15" s="66">
        <v>339.0</v>
      </c>
      <c r="GR15" s="66">
        <v>151.87</v>
      </c>
      <c r="GS15" s="66">
        <v>-77.56</v>
      </c>
      <c r="GT15" s="66">
        <v>-5.61</v>
      </c>
      <c r="GU15" s="66">
        <v>339.0</v>
      </c>
      <c r="GV15" s="66">
        <v>169.23</v>
      </c>
      <c r="GW15" s="66">
        <v>-75.23</v>
      </c>
      <c r="GX15" s="66">
        <v>-7.29</v>
      </c>
      <c r="GY15" s="89"/>
      <c r="GZ15" s="146" t="s">
        <v>91</v>
      </c>
      <c r="HA15" s="146" t="s">
        <v>92</v>
      </c>
      <c r="HB15" s="98">
        <v>166.0</v>
      </c>
      <c r="HC15" s="98">
        <v>8.3</v>
      </c>
      <c r="HD15" s="98">
        <v>3.32</v>
      </c>
      <c r="HE15" s="146">
        <v>8.0</v>
      </c>
      <c r="HF15" s="145">
        <v>55.0</v>
      </c>
      <c r="HG15" s="145">
        <v>55.0</v>
      </c>
      <c r="HH15" s="146" t="s">
        <v>91</v>
      </c>
      <c r="HI15" s="146" t="s">
        <v>92</v>
      </c>
      <c r="HJ15" s="98">
        <v>2.7</v>
      </c>
      <c r="HK15" s="98">
        <v>0.135</v>
      </c>
      <c r="HL15" s="98">
        <v>0.054</v>
      </c>
      <c r="HM15" s="146">
        <v>5.0</v>
      </c>
      <c r="HN15" s="145">
        <v>55.0</v>
      </c>
      <c r="HO15" s="145">
        <v>54.0</v>
      </c>
      <c r="HP15" s="146" t="s">
        <v>91</v>
      </c>
      <c r="HQ15" s="146" t="s">
        <v>92</v>
      </c>
      <c r="HR15" s="98">
        <v>154.0</v>
      </c>
      <c r="HS15" s="98">
        <v>7.7</v>
      </c>
      <c r="HT15" s="98">
        <v>3.85</v>
      </c>
      <c r="HU15" s="146">
        <v>7.0</v>
      </c>
      <c r="HV15" s="145">
        <v>40.0</v>
      </c>
      <c r="HW15" s="145">
        <v>40.0</v>
      </c>
      <c r="HX15" s="89"/>
      <c r="HY15" s="72">
        <v>134.0</v>
      </c>
      <c r="HZ15" s="72">
        <v>33.0</v>
      </c>
      <c r="IA15" s="72">
        <v>152.0</v>
      </c>
      <c r="IB15" s="72">
        <v>7.6</v>
      </c>
      <c r="IC15" s="73"/>
      <c r="ID15" s="72">
        <v>2.0</v>
      </c>
      <c r="IE15" s="72">
        <v>58.0</v>
      </c>
      <c r="IF15" s="72">
        <v>38.0</v>
      </c>
      <c r="IG15" s="89"/>
      <c r="IH15" s="74">
        <v>140.0</v>
      </c>
      <c r="II15" s="74">
        <v>34.2</v>
      </c>
      <c r="IJ15" s="74">
        <v>85.0</v>
      </c>
      <c r="IK15" s="74">
        <v>4.5</v>
      </c>
      <c r="IL15" s="74">
        <v>4.9</v>
      </c>
      <c r="IM15" s="74">
        <v>6.0</v>
      </c>
      <c r="IN15" s="74">
        <v>45.0</v>
      </c>
      <c r="IO15" s="74">
        <v>46.0</v>
      </c>
      <c r="IP15" s="74">
        <v>140.0</v>
      </c>
      <c r="IQ15" s="74">
        <v>34.6</v>
      </c>
      <c r="IR15" s="74">
        <v>5.0</v>
      </c>
      <c r="IS15" s="74">
        <v>0.1</v>
      </c>
      <c r="IT15" s="74">
        <v>0.3</v>
      </c>
      <c r="IU15" s="74">
        <v>12.0</v>
      </c>
      <c r="IV15" s="74">
        <v>47.0</v>
      </c>
      <c r="IW15" s="74">
        <v>45.0</v>
      </c>
      <c r="IX15" s="89"/>
      <c r="IY15" s="76">
        <v>139.12</v>
      </c>
      <c r="IZ15" s="76">
        <v>34.62</v>
      </c>
      <c r="JA15" s="76">
        <v>408.0</v>
      </c>
      <c r="JB15" s="76">
        <v>20.4</v>
      </c>
      <c r="JC15" s="76">
        <v>6.93</v>
      </c>
      <c r="JD15" s="149">
        <v>3.0</v>
      </c>
      <c r="JE15" s="76">
        <v>60.71</v>
      </c>
      <c r="JF15" s="76">
        <v>41.56</v>
      </c>
      <c r="JG15" s="77"/>
      <c r="JH15" s="77"/>
      <c r="JI15" s="77"/>
      <c r="JJ15" s="77"/>
      <c r="JK15" s="77"/>
      <c r="JL15" s="77"/>
      <c r="JM15" s="77"/>
      <c r="JN15" s="77"/>
      <c r="JO15" s="89"/>
      <c r="JP15" s="78">
        <v>135.0</v>
      </c>
      <c r="JQ15" s="78">
        <v>32.0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41.0</v>
      </c>
      <c r="JW15" s="78">
        <v>41.0</v>
      </c>
      <c r="JX15" s="78">
        <v>135.0</v>
      </c>
      <c r="JY15" s="78">
        <v>33.5</v>
      </c>
      <c r="JZ15" s="78">
        <v>98.0</v>
      </c>
      <c r="KA15" s="78">
        <v>5.1</v>
      </c>
      <c r="KB15" s="78">
        <v>1.6</v>
      </c>
      <c r="KC15" s="150">
        <v>2.0</v>
      </c>
      <c r="KD15" s="78">
        <v>46.0</v>
      </c>
      <c r="KE15" s="78">
        <v>46.0</v>
      </c>
      <c r="KF15" s="89"/>
      <c r="KG15" s="79">
        <v>136.0</v>
      </c>
      <c r="KH15" s="238">
        <v>33.0</v>
      </c>
      <c r="KI15" s="238">
        <v>112.0</v>
      </c>
      <c r="KJ15" s="238">
        <v>6.0</v>
      </c>
      <c r="KK15" s="79"/>
      <c r="KL15" s="79">
        <v>1.0</v>
      </c>
      <c r="KM15" s="79">
        <v>52.0</v>
      </c>
      <c r="KN15" s="79">
        <v>52.0</v>
      </c>
      <c r="KO15" s="79">
        <v>136.0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48.0</v>
      </c>
      <c r="KW15" s="89"/>
      <c r="KX15" s="81">
        <v>130.0</v>
      </c>
      <c r="KY15" s="81">
        <v>32.0</v>
      </c>
      <c r="KZ15" s="81">
        <v>184.0</v>
      </c>
      <c r="LA15" s="81">
        <v>9.0</v>
      </c>
      <c r="LB15" s="81">
        <v>0.0</v>
      </c>
      <c r="LC15" s="81">
        <v>3.0</v>
      </c>
      <c r="LD15" s="81">
        <v>52.0</v>
      </c>
      <c r="LE15" s="81">
        <v>52.0</v>
      </c>
      <c r="LF15" s="81">
        <v>130.0</v>
      </c>
      <c r="LG15" s="81">
        <v>32.0</v>
      </c>
      <c r="LH15" s="81">
        <v>263.0</v>
      </c>
      <c r="LI15" s="81">
        <v>12.9</v>
      </c>
      <c r="LJ15" s="81">
        <v>0.0</v>
      </c>
      <c r="LK15" s="81">
        <v>5.0</v>
      </c>
      <c r="LL15" s="81">
        <v>53.0</v>
      </c>
      <c r="LM15" s="81">
        <v>53.0</v>
      </c>
      <c r="LN15" s="89"/>
      <c r="LO15" s="82">
        <v>332.0</v>
      </c>
      <c r="LP15" s="82">
        <v>292.0</v>
      </c>
      <c r="LQ15" s="82">
        <v>154.0</v>
      </c>
      <c r="LR15" s="82">
        <v>69.0</v>
      </c>
      <c r="LS15" s="82">
        <v>322.0</v>
      </c>
      <c r="LT15" s="83">
        <v>62.0</v>
      </c>
      <c r="LU15" s="83">
        <v>12.0</v>
      </c>
      <c r="LV15" s="83">
        <v>140.0</v>
      </c>
      <c r="LW15" s="83">
        <v>116.0</v>
      </c>
      <c r="LX15" s="83">
        <v>58.0</v>
      </c>
      <c r="LY15" s="83">
        <v>53.0</v>
      </c>
      <c r="LZ15" s="83">
        <v>12.0</v>
      </c>
      <c r="MA15" s="83">
        <v>92.0</v>
      </c>
      <c r="MB15" s="83">
        <v>8.0</v>
      </c>
      <c r="MC15" s="83">
        <v>145.0</v>
      </c>
      <c r="MD15" s="83">
        <v>176.0</v>
      </c>
      <c r="ME15" s="83">
        <v>73.0</v>
      </c>
      <c r="MF15" s="83">
        <v>62.0</v>
      </c>
      <c r="MG15" s="83">
        <v>14.0</v>
      </c>
      <c r="MH15" s="83">
        <v>0.0</v>
      </c>
      <c r="MI15" s="83">
        <v>0.0</v>
      </c>
      <c r="MJ15" s="83">
        <v>119.0</v>
      </c>
      <c r="MK15" s="83">
        <v>0.0</v>
      </c>
      <c r="ML15" s="83">
        <v>44.0</v>
      </c>
      <c r="MM15" s="83">
        <v>43.0</v>
      </c>
      <c r="MN15" s="83">
        <v>5.0</v>
      </c>
      <c r="MO15" s="86"/>
      <c r="MP15" s="87"/>
      <c r="MQ15" s="87"/>
      <c r="MR15" s="87"/>
      <c r="MS15" s="87"/>
      <c r="MT15" s="83">
        <v>1.7</v>
      </c>
      <c r="MU15" s="83">
        <v>0.7</v>
      </c>
      <c r="MV15" s="83">
        <v>30.0</v>
      </c>
      <c r="MW15" s="83">
        <v>35.0</v>
      </c>
      <c r="MX15" s="83">
        <v>42.0</v>
      </c>
      <c r="MY15" s="88" t="s">
        <v>96</v>
      </c>
      <c r="MZ15" s="83">
        <v>2.0</v>
      </c>
      <c r="NA15" s="87"/>
      <c r="NB15" s="83">
        <v>21.7</v>
      </c>
      <c r="NC15" s="83">
        <v>8.6</v>
      </c>
      <c r="ND15" s="83">
        <v>392.0</v>
      </c>
      <c r="NE15" s="83">
        <v>35.0</v>
      </c>
      <c r="NF15" s="83">
        <v>44.0</v>
      </c>
      <c r="NG15" s="83">
        <v>44.0</v>
      </c>
      <c r="NH15" s="83">
        <v>7.0</v>
      </c>
      <c r="NI15" s="88"/>
      <c r="NJ15" s="83">
        <v>0.0</v>
      </c>
      <c r="NK15" s="83">
        <v>0.0</v>
      </c>
      <c r="NL15" s="83">
        <v>0.0</v>
      </c>
      <c r="NM15" s="83">
        <v>35.0</v>
      </c>
      <c r="NN15" s="83">
        <v>47.0</v>
      </c>
      <c r="NO15" s="83">
        <v>51.0</v>
      </c>
      <c r="NP15" s="83">
        <v>2.0</v>
      </c>
      <c r="NQ15" s="222"/>
    </row>
    <row r="16" ht="14.25" customHeight="1">
      <c r="A16" s="49">
        <v>0.125</v>
      </c>
      <c r="B16" s="50"/>
      <c r="C16" s="51">
        <v>50.02</v>
      </c>
      <c r="D16" s="52">
        <v>339.0</v>
      </c>
      <c r="E16" s="53">
        <v>137.0</v>
      </c>
      <c r="F16" s="53">
        <v>46.0</v>
      </c>
      <c r="G16" s="53">
        <v>9.9</v>
      </c>
      <c r="H16" s="54"/>
      <c r="I16" s="53">
        <v>6.0</v>
      </c>
      <c r="J16" s="53">
        <v>50.0</v>
      </c>
      <c r="K16" s="53">
        <v>50.0</v>
      </c>
      <c r="L16" s="53">
        <v>136.0</v>
      </c>
      <c r="M16" s="53">
        <v>41.0</v>
      </c>
      <c r="N16" s="53">
        <v>8.0</v>
      </c>
      <c r="O16" s="54"/>
      <c r="P16" s="53">
        <v>6.0</v>
      </c>
      <c r="Q16" s="53">
        <v>59.0</v>
      </c>
      <c r="R16" s="53">
        <v>54.0</v>
      </c>
      <c r="S16" s="53">
        <v>339.2</v>
      </c>
      <c r="T16" s="53">
        <v>269.4</v>
      </c>
      <c r="U16" s="53">
        <v>161.1</v>
      </c>
      <c r="V16" s="54"/>
      <c r="W16" s="53">
        <v>335.0</v>
      </c>
      <c r="X16" s="53">
        <v>204.1</v>
      </c>
      <c r="Y16" s="53">
        <v>111.9</v>
      </c>
      <c r="Z16" s="54"/>
      <c r="AA16" s="53">
        <v>339.3</v>
      </c>
      <c r="AB16" s="53">
        <v>373.7</v>
      </c>
      <c r="AC16" s="53">
        <v>242.7</v>
      </c>
      <c r="AD16" s="54"/>
      <c r="AE16" s="53">
        <v>339.1</v>
      </c>
      <c r="AF16" s="53">
        <v>417.6</v>
      </c>
      <c r="AG16" s="53">
        <v>218.4</v>
      </c>
      <c r="AH16" s="54"/>
      <c r="AI16" s="53">
        <v>346.5</v>
      </c>
      <c r="AJ16" s="53">
        <v>380.9</v>
      </c>
      <c r="AK16" s="53">
        <v>236.2</v>
      </c>
      <c r="AL16" s="54"/>
      <c r="AM16" s="53">
        <v>337.5</v>
      </c>
      <c r="AN16" s="53">
        <v>404.8</v>
      </c>
      <c r="AO16" s="53">
        <v>222.3</v>
      </c>
      <c r="AP16" s="54"/>
      <c r="AQ16" s="53">
        <v>134.0</v>
      </c>
      <c r="AR16" s="54">
        <f t="shared" ref="AR16:AS16" si="8">F16</f>
        <v>46</v>
      </c>
      <c r="AS16" s="56">
        <f t="shared" si="8"/>
        <v>9.9</v>
      </c>
      <c r="AT16" s="54"/>
      <c r="AU16" s="53">
        <v>139.0</v>
      </c>
      <c r="AV16" s="54">
        <f t="shared" ref="AV16:AW16" si="9">M16</f>
        <v>41</v>
      </c>
      <c r="AW16" s="54">
        <f t="shared" si="9"/>
        <v>8</v>
      </c>
      <c r="AX16" s="54"/>
      <c r="AY16" s="53">
        <v>134.0</v>
      </c>
      <c r="AZ16" s="54"/>
      <c r="BA16" s="54"/>
      <c r="BB16" s="54"/>
      <c r="BC16" s="89"/>
      <c r="BD16" s="54"/>
      <c r="BE16" s="53">
        <v>32.0</v>
      </c>
      <c r="BF16" s="53">
        <v>9.0</v>
      </c>
      <c r="BG16" s="127">
        <v>0.4</v>
      </c>
      <c r="BH16" s="54"/>
      <c r="BI16" s="53">
        <v>22.0</v>
      </c>
      <c r="BJ16" s="53">
        <v>85.0</v>
      </c>
      <c r="BK16" s="53">
        <v>58.0</v>
      </c>
      <c r="BL16" s="89"/>
      <c r="BM16" s="287">
        <v>342.0</v>
      </c>
      <c r="BN16" s="287">
        <v>146.0</v>
      </c>
      <c r="BO16" s="287">
        <v>184.0</v>
      </c>
      <c r="BP16" s="287">
        <v>9.2</v>
      </c>
      <c r="BQ16" s="288"/>
      <c r="BR16" s="287">
        <v>6.0</v>
      </c>
      <c r="BS16" s="287">
        <v>53.0</v>
      </c>
      <c r="BT16" s="287">
        <v>53.0</v>
      </c>
      <c r="BU16" s="288">
        <f t="shared" si="6"/>
        <v>342</v>
      </c>
      <c r="BV16" s="287">
        <v>288.0</v>
      </c>
      <c r="BW16" s="287">
        <v>168.0</v>
      </c>
      <c r="BX16" s="287">
        <v>31.0</v>
      </c>
      <c r="BY16" s="287">
        <v>335.0</v>
      </c>
      <c r="BZ16" s="287">
        <v>312.0</v>
      </c>
      <c r="CA16" s="287">
        <v>172.0</v>
      </c>
      <c r="CB16" s="287">
        <v>30.0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338.0</v>
      </c>
      <c r="CH16" s="287">
        <v>460.0</v>
      </c>
      <c r="CI16" s="287">
        <v>252.0</v>
      </c>
      <c r="CJ16" s="287">
        <v>10.0</v>
      </c>
      <c r="CK16" s="287">
        <v>352.0</v>
      </c>
      <c r="CL16" s="287">
        <v>248.0</v>
      </c>
      <c r="CM16" s="287">
        <v>146.0</v>
      </c>
      <c r="CN16" s="287">
        <v>25.0</v>
      </c>
      <c r="CO16" s="287">
        <v>332.0</v>
      </c>
      <c r="CP16" s="287">
        <v>271.0</v>
      </c>
      <c r="CQ16" s="287">
        <v>134.0</v>
      </c>
      <c r="CR16" s="287">
        <v>21.0</v>
      </c>
      <c r="CS16" s="287">
        <v>339.0</v>
      </c>
      <c r="CT16" s="287">
        <v>262.0</v>
      </c>
      <c r="CU16" s="287">
        <v>152.0</v>
      </c>
      <c r="CV16" s="287">
        <v>22.0</v>
      </c>
      <c r="CW16" s="287">
        <v>337.0</v>
      </c>
      <c r="CX16" s="287">
        <v>156.0</v>
      </c>
      <c r="CY16" s="287">
        <v>70.0</v>
      </c>
      <c r="CZ16" s="287">
        <v>46.0</v>
      </c>
      <c r="DA16" s="287">
        <v>322.0</v>
      </c>
      <c r="DB16" s="287">
        <v>161.0</v>
      </c>
      <c r="DC16" s="287">
        <v>71.0</v>
      </c>
      <c r="DD16" s="287">
        <v>52.0</v>
      </c>
      <c r="DE16" s="288">
        <f t="shared" si="7"/>
        <v>146</v>
      </c>
      <c r="DF16" s="287">
        <v>35.0</v>
      </c>
      <c r="DG16" s="288">
        <f t="shared" ref="DG16:DH16" si="10">BO16</f>
        <v>184</v>
      </c>
      <c r="DH16" s="288">
        <f t="shared" si="10"/>
        <v>9.2</v>
      </c>
      <c r="DI16" s="288"/>
      <c r="DJ16" s="287">
        <v>7.0</v>
      </c>
      <c r="DK16" s="287">
        <v>52.0</v>
      </c>
      <c r="DL16" s="287">
        <v>51.0</v>
      </c>
      <c r="DM16" s="89"/>
      <c r="DN16" s="61">
        <v>336.0</v>
      </c>
      <c r="DO16" s="61">
        <v>139.0</v>
      </c>
      <c r="DP16" s="61">
        <v>31.78</v>
      </c>
      <c r="DQ16" s="61">
        <v>17.82</v>
      </c>
      <c r="DR16" s="61">
        <v>4.2</v>
      </c>
      <c r="DS16" s="61">
        <v>8.0</v>
      </c>
      <c r="DT16" s="61">
        <v>39.0</v>
      </c>
      <c r="DU16" s="61">
        <v>49.2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26">
        <v>339.0</v>
      </c>
      <c r="EF16" s="226">
        <v>136.0</v>
      </c>
      <c r="EG16" s="226">
        <v>71.0</v>
      </c>
      <c r="EH16" s="226">
        <v>2.9</v>
      </c>
      <c r="EI16" s="64"/>
      <c r="EJ16" s="226">
        <v>9.0</v>
      </c>
      <c r="EK16" s="226">
        <v>48.0</v>
      </c>
      <c r="EL16" s="226">
        <v>41.0</v>
      </c>
      <c r="EM16" s="226">
        <v>136.0</v>
      </c>
      <c r="EN16" s="226">
        <v>117.0</v>
      </c>
      <c r="EO16" s="226">
        <v>5.0</v>
      </c>
      <c r="EP16" s="64"/>
      <c r="EQ16" s="226">
        <v>9.0</v>
      </c>
      <c r="ER16" s="226">
        <v>48.0</v>
      </c>
      <c r="ES16" s="226">
        <v>51.0</v>
      </c>
      <c r="ET16" s="226">
        <v>0.0</v>
      </c>
      <c r="EU16" s="226">
        <v>0.0</v>
      </c>
      <c r="EV16" s="226">
        <v>0.0</v>
      </c>
      <c r="EW16" s="226">
        <v>0.0</v>
      </c>
      <c r="EX16" s="226">
        <v>338.0</v>
      </c>
      <c r="EY16" s="226">
        <v>274.0</v>
      </c>
      <c r="EZ16" s="226">
        <v>159.0</v>
      </c>
      <c r="FA16" s="226">
        <v>1.7</v>
      </c>
      <c r="FB16" s="226">
        <v>339.0</v>
      </c>
      <c r="FC16" s="226">
        <v>274.0</v>
      </c>
      <c r="FD16" s="226">
        <v>158.6</v>
      </c>
      <c r="FE16" s="226">
        <v>2.1</v>
      </c>
      <c r="FF16" s="226">
        <v>338.0</v>
      </c>
      <c r="FG16" s="226">
        <v>0.0</v>
      </c>
      <c r="FH16" s="226">
        <v>0.0</v>
      </c>
      <c r="FI16" s="226">
        <v>0.0</v>
      </c>
      <c r="FJ16" s="226">
        <v>339.0</v>
      </c>
      <c r="FK16" s="226">
        <v>258.0</v>
      </c>
      <c r="FL16" s="226">
        <v>147.5</v>
      </c>
      <c r="FM16" s="64"/>
      <c r="FN16" s="226">
        <v>339.0</v>
      </c>
      <c r="FO16" s="226">
        <v>273.0</v>
      </c>
      <c r="FP16" s="226">
        <v>147.8</v>
      </c>
      <c r="FQ16" s="226">
        <v>8.0</v>
      </c>
      <c r="FR16" s="226">
        <v>136.0</v>
      </c>
      <c r="FS16" s="64"/>
      <c r="FT16" s="63">
        <v>21.04</v>
      </c>
      <c r="FU16" s="64"/>
      <c r="FV16" s="226">
        <v>136.0</v>
      </c>
      <c r="FW16" s="64"/>
      <c r="FX16" s="64"/>
      <c r="FY16" s="64"/>
      <c r="FZ16" s="89"/>
      <c r="GA16" s="66">
        <v>337.0</v>
      </c>
      <c r="GB16" s="65">
        <v>347.0</v>
      </c>
      <c r="GC16" s="66">
        <v>219.23</v>
      </c>
      <c r="GD16" s="66">
        <v>11.17</v>
      </c>
      <c r="GE16" s="66">
        <v>337.0</v>
      </c>
      <c r="GF16" s="66">
        <v>346.0</v>
      </c>
      <c r="GG16" s="66">
        <v>217.25</v>
      </c>
      <c r="GH16" s="66">
        <v>15.23</v>
      </c>
      <c r="GI16" s="66">
        <v>337.0</v>
      </c>
      <c r="GJ16" s="66">
        <v>346.0</v>
      </c>
      <c r="GK16" s="66">
        <v>-147.25</v>
      </c>
      <c r="GL16" s="66">
        <v>-29.23</v>
      </c>
      <c r="GM16" s="66">
        <v>337.0</v>
      </c>
      <c r="GN16" s="66">
        <v>346.0</v>
      </c>
      <c r="GO16" s="66">
        <v>-147.81</v>
      </c>
      <c r="GP16" s="66">
        <v>13.16</v>
      </c>
      <c r="GQ16" s="66">
        <v>337.0</v>
      </c>
      <c r="GR16" s="66">
        <v>346.0</v>
      </c>
      <c r="GS16" s="66">
        <v>72.45</v>
      </c>
      <c r="GT16" s="66">
        <v>30.74</v>
      </c>
      <c r="GU16" s="66">
        <v>337.0</v>
      </c>
      <c r="GV16" s="66">
        <v>346.0</v>
      </c>
      <c r="GW16" s="66">
        <v>-70.63</v>
      </c>
      <c r="GX16" s="66">
        <v>29.82</v>
      </c>
      <c r="GY16" s="89"/>
      <c r="GZ16" s="146" t="s">
        <v>91</v>
      </c>
      <c r="HA16" s="146" t="s">
        <v>92</v>
      </c>
      <c r="HB16" s="98">
        <v>172.0</v>
      </c>
      <c r="HC16" s="98">
        <v>8.6</v>
      </c>
      <c r="HD16" s="98">
        <v>3.44</v>
      </c>
      <c r="HE16" s="146">
        <v>8.0</v>
      </c>
      <c r="HF16" s="145">
        <v>55.0</v>
      </c>
      <c r="HG16" s="145">
        <v>55.0</v>
      </c>
      <c r="HH16" s="146" t="s">
        <v>91</v>
      </c>
      <c r="HI16" s="146" t="s">
        <v>92</v>
      </c>
      <c r="HJ16" s="98">
        <v>2.6</v>
      </c>
      <c r="HK16" s="98">
        <v>0.13</v>
      </c>
      <c r="HL16" s="98">
        <v>0.052</v>
      </c>
      <c r="HM16" s="146">
        <v>5.0</v>
      </c>
      <c r="HN16" s="145">
        <v>55.0</v>
      </c>
      <c r="HO16" s="145">
        <v>54.0</v>
      </c>
      <c r="HP16" s="146" t="s">
        <v>91</v>
      </c>
      <c r="HQ16" s="146" t="s">
        <v>92</v>
      </c>
      <c r="HR16" s="98">
        <v>156.0</v>
      </c>
      <c r="HS16" s="98">
        <v>7.8</v>
      </c>
      <c r="HT16" s="98">
        <v>3.9</v>
      </c>
      <c r="HU16" s="146">
        <v>7.0</v>
      </c>
      <c r="HV16" s="145">
        <v>40.0</v>
      </c>
      <c r="HW16" s="145">
        <v>40.0</v>
      </c>
      <c r="HX16" s="89"/>
      <c r="HY16" s="72">
        <v>134.0</v>
      </c>
      <c r="HZ16" s="72">
        <v>33.0</v>
      </c>
      <c r="IA16" s="72">
        <v>146.0</v>
      </c>
      <c r="IB16" s="72">
        <v>7.3</v>
      </c>
      <c r="IC16" s="73"/>
      <c r="ID16" s="72">
        <v>2.0</v>
      </c>
      <c r="IE16" s="72">
        <v>58.0</v>
      </c>
      <c r="IF16" s="72">
        <v>38.0</v>
      </c>
      <c r="IG16" s="89"/>
      <c r="IH16" s="74">
        <v>140.0</v>
      </c>
      <c r="II16" s="74">
        <v>34.2</v>
      </c>
      <c r="IJ16" s="74">
        <v>86.0</v>
      </c>
      <c r="IK16" s="74">
        <v>4.5</v>
      </c>
      <c r="IL16" s="74">
        <v>5.0</v>
      </c>
      <c r="IM16" s="74">
        <v>6.0</v>
      </c>
      <c r="IN16" s="74">
        <v>45.0</v>
      </c>
      <c r="IO16" s="74">
        <v>46.0</v>
      </c>
      <c r="IP16" s="74">
        <v>140.0</v>
      </c>
      <c r="IQ16" s="74">
        <v>34.7</v>
      </c>
      <c r="IR16" s="74">
        <v>6.0</v>
      </c>
      <c r="IS16" s="74">
        <v>0.1</v>
      </c>
      <c r="IT16" s="74">
        <v>0.4</v>
      </c>
      <c r="IU16" s="74">
        <v>12.0</v>
      </c>
      <c r="IV16" s="74">
        <v>47.0</v>
      </c>
      <c r="IW16" s="74">
        <v>45.0</v>
      </c>
      <c r="IX16" s="89"/>
      <c r="IY16" s="76">
        <v>138.98</v>
      </c>
      <c r="IZ16" s="76">
        <v>34.73</v>
      </c>
      <c r="JA16" s="76">
        <v>322.8</v>
      </c>
      <c r="JB16" s="76">
        <v>16.14</v>
      </c>
      <c r="JC16" s="76">
        <v>5.5</v>
      </c>
      <c r="JD16" s="149">
        <v>3.0</v>
      </c>
      <c r="JE16" s="76">
        <v>55.8</v>
      </c>
      <c r="JF16" s="76">
        <v>43.39</v>
      </c>
      <c r="JG16" s="77"/>
      <c r="JH16" s="77"/>
      <c r="JI16" s="77"/>
      <c r="JJ16" s="77"/>
      <c r="JK16" s="77"/>
      <c r="JL16" s="77"/>
      <c r="JM16" s="77"/>
      <c r="JN16" s="77"/>
      <c r="JO16" s="89"/>
      <c r="JP16" s="78">
        <v>136.0</v>
      </c>
      <c r="JQ16" s="78">
        <v>32.0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41.0</v>
      </c>
      <c r="JW16" s="78">
        <v>41.0</v>
      </c>
      <c r="JX16" s="78">
        <v>136.0</v>
      </c>
      <c r="JY16" s="78">
        <v>33.7</v>
      </c>
      <c r="JZ16" s="78">
        <v>150.0</v>
      </c>
      <c r="KA16" s="78">
        <v>8.0</v>
      </c>
      <c r="KB16" s="78">
        <v>3.1</v>
      </c>
      <c r="KC16" s="150">
        <v>2.0</v>
      </c>
      <c r="KD16" s="78">
        <v>46.0</v>
      </c>
      <c r="KE16" s="78">
        <v>46.0</v>
      </c>
      <c r="KF16" s="89"/>
      <c r="KG16" s="79">
        <v>135.0</v>
      </c>
      <c r="KH16" s="238">
        <v>33.0</v>
      </c>
      <c r="KI16" s="238">
        <v>106.0</v>
      </c>
      <c r="KJ16" s="238">
        <v>5.7</v>
      </c>
      <c r="KK16" s="79"/>
      <c r="KL16" s="79">
        <v>1.0</v>
      </c>
      <c r="KM16" s="79">
        <v>52.0</v>
      </c>
      <c r="KN16" s="79">
        <v>52.0</v>
      </c>
      <c r="KO16" s="79">
        <v>135.0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48.0</v>
      </c>
      <c r="KW16" s="89"/>
      <c r="KX16" s="81">
        <v>124.0</v>
      </c>
      <c r="KY16" s="81">
        <v>31.0</v>
      </c>
      <c r="KZ16" s="81">
        <v>294.0</v>
      </c>
      <c r="LA16" s="81">
        <v>14.4</v>
      </c>
      <c r="LB16" s="81">
        <v>0.0</v>
      </c>
      <c r="LC16" s="81">
        <v>3.0</v>
      </c>
      <c r="LD16" s="81">
        <v>52.0</v>
      </c>
      <c r="LE16" s="81">
        <v>52.0</v>
      </c>
      <c r="LF16" s="81">
        <v>124.0</v>
      </c>
      <c r="LG16" s="81">
        <v>31.0</v>
      </c>
      <c r="LH16" s="81">
        <v>243.0</v>
      </c>
      <c r="LI16" s="81">
        <v>11.9</v>
      </c>
      <c r="LJ16" s="81">
        <v>0.0</v>
      </c>
      <c r="LK16" s="81">
        <v>5.0</v>
      </c>
      <c r="LL16" s="81">
        <v>51.0</v>
      </c>
      <c r="LM16" s="81">
        <v>51.0</v>
      </c>
      <c r="LN16" s="89"/>
      <c r="LO16" s="82">
        <v>332.0</v>
      </c>
      <c r="LP16" s="82">
        <v>336.0</v>
      </c>
      <c r="LQ16" s="82">
        <v>183.0</v>
      </c>
      <c r="LR16" s="82">
        <v>67.0</v>
      </c>
      <c r="LS16" s="82">
        <v>321.0</v>
      </c>
      <c r="LT16" s="82">
        <v>64.0</v>
      </c>
      <c r="LU16" s="82">
        <v>13.0</v>
      </c>
      <c r="LV16" s="82">
        <v>139.0</v>
      </c>
      <c r="LW16" s="82">
        <v>122.0</v>
      </c>
      <c r="LX16" s="82">
        <v>57.0</v>
      </c>
      <c r="LY16" s="82">
        <v>51.0</v>
      </c>
      <c r="LZ16" s="82">
        <v>12.0</v>
      </c>
      <c r="MA16" s="82">
        <v>119.0</v>
      </c>
      <c r="MB16" s="82">
        <v>5.7</v>
      </c>
      <c r="MC16" s="82">
        <v>140.0</v>
      </c>
      <c r="MD16" s="82">
        <v>214.0</v>
      </c>
      <c r="ME16" s="82">
        <v>80.0</v>
      </c>
      <c r="MF16" s="82">
        <v>60.0</v>
      </c>
      <c r="MG16" s="83">
        <v>14.0</v>
      </c>
      <c r="MH16" s="83">
        <v>0.0</v>
      </c>
      <c r="MI16" s="83">
        <v>0.0</v>
      </c>
      <c r="MJ16" s="83">
        <v>0.0</v>
      </c>
      <c r="MK16" s="83">
        <v>0.0</v>
      </c>
      <c r="ML16" s="82">
        <v>45.0</v>
      </c>
      <c r="MM16" s="82">
        <v>43.0</v>
      </c>
      <c r="MN16" s="82">
        <v>5.0</v>
      </c>
      <c r="MO16" s="86"/>
      <c r="MP16" s="87"/>
      <c r="MQ16" s="82"/>
      <c r="MR16" s="82"/>
      <c r="MS16" s="82"/>
      <c r="MT16" s="82">
        <v>11.7</v>
      </c>
      <c r="MU16" s="82">
        <v>3.9</v>
      </c>
      <c r="MV16" s="82">
        <v>200.0</v>
      </c>
      <c r="MW16" s="82">
        <v>36.0</v>
      </c>
      <c r="MX16" s="82">
        <v>41.0</v>
      </c>
      <c r="MY16" s="88" t="s">
        <v>143</v>
      </c>
      <c r="MZ16" s="83">
        <v>2.0</v>
      </c>
      <c r="NA16" s="82"/>
      <c r="NB16" s="82">
        <v>21.3</v>
      </c>
      <c r="NC16" s="82">
        <v>7.1</v>
      </c>
      <c r="ND16" s="82">
        <v>308.0</v>
      </c>
      <c r="NE16" s="82">
        <v>35.0</v>
      </c>
      <c r="NF16" s="82">
        <v>44.0</v>
      </c>
      <c r="NG16" s="82">
        <v>43.0</v>
      </c>
      <c r="NH16" s="83">
        <v>7.0</v>
      </c>
      <c r="NI16" s="83"/>
      <c r="NJ16" s="83">
        <v>0.0</v>
      </c>
      <c r="NK16" s="83">
        <v>0.0</v>
      </c>
      <c r="NL16" s="83">
        <v>0.0</v>
      </c>
      <c r="NM16" s="82">
        <v>35.0</v>
      </c>
      <c r="NN16" s="82">
        <v>52.0</v>
      </c>
      <c r="NO16" s="82">
        <v>55.0</v>
      </c>
      <c r="NP16" s="83">
        <v>2.0</v>
      </c>
      <c r="NQ16" s="222"/>
    </row>
    <row r="17" ht="14.25" customHeight="1">
      <c r="A17" s="49">
        <v>0.166666666666667</v>
      </c>
      <c r="B17" s="50"/>
      <c r="C17" s="51">
        <v>50.01</v>
      </c>
      <c r="D17" s="52">
        <v>338.0</v>
      </c>
      <c r="E17" s="53">
        <v>134.0</v>
      </c>
      <c r="F17" s="53">
        <v>60.0</v>
      </c>
      <c r="G17" s="53">
        <v>12.3</v>
      </c>
      <c r="H17" s="54"/>
      <c r="I17" s="53">
        <v>6.0</v>
      </c>
      <c r="J17" s="53">
        <v>49.0</v>
      </c>
      <c r="K17" s="53">
        <v>49.0</v>
      </c>
      <c r="L17" s="53">
        <v>139.0</v>
      </c>
      <c r="M17" s="53">
        <v>35.0</v>
      </c>
      <c r="N17" s="53">
        <v>7.2</v>
      </c>
      <c r="O17" s="54"/>
      <c r="P17" s="53">
        <v>6.0</v>
      </c>
      <c r="Q17" s="53">
        <v>59.0</v>
      </c>
      <c r="R17" s="53">
        <v>53.0</v>
      </c>
      <c r="S17" s="53">
        <v>338.2</v>
      </c>
      <c r="T17" s="53">
        <v>260.3</v>
      </c>
      <c r="U17" s="53">
        <v>158.5</v>
      </c>
      <c r="V17" s="54"/>
      <c r="W17" s="53">
        <v>333.1</v>
      </c>
      <c r="X17" s="53">
        <v>201.1</v>
      </c>
      <c r="Y17" s="53">
        <v>119.2</v>
      </c>
      <c r="Z17" s="54"/>
      <c r="AA17" s="53">
        <v>338.9</v>
      </c>
      <c r="AB17" s="53">
        <v>351.1</v>
      </c>
      <c r="AC17" s="53">
        <v>235.1</v>
      </c>
      <c r="AD17" s="54"/>
      <c r="AE17" s="53">
        <v>338.1</v>
      </c>
      <c r="AF17" s="53">
        <v>401.2</v>
      </c>
      <c r="AG17" s="53">
        <v>216.1</v>
      </c>
      <c r="AH17" s="54"/>
      <c r="AI17" s="53">
        <v>344.1</v>
      </c>
      <c r="AJ17" s="53">
        <v>380.1</v>
      </c>
      <c r="AK17" s="53">
        <v>234.1</v>
      </c>
      <c r="AL17" s="54"/>
      <c r="AM17" s="53">
        <v>338.1</v>
      </c>
      <c r="AN17" s="53">
        <v>401.1</v>
      </c>
      <c r="AO17" s="53">
        <v>223.6</v>
      </c>
      <c r="AP17" s="54"/>
      <c r="AQ17" s="182">
        <f t="shared" ref="AQ17:AS17" si="11">E17</f>
        <v>134</v>
      </c>
      <c r="AR17" s="54">
        <f t="shared" si="11"/>
        <v>60</v>
      </c>
      <c r="AS17" s="56">
        <f t="shared" si="11"/>
        <v>12.3</v>
      </c>
      <c r="AT17" s="54"/>
      <c r="AU17" s="54">
        <f t="shared" ref="AU17:AW17" si="12">L17</f>
        <v>139</v>
      </c>
      <c r="AV17" s="54">
        <f t="shared" si="12"/>
        <v>35</v>
      </c>
      <c r="AW17" s="54">
        <f t="shared" si="12"/>
        <v>7.2</v>
      </c>
      <c r="AX17" s="54"/>
      <c r="AY17" s="182">
        <f t="shared" ref="AY17:AY37" si="16">E17</f>
        <v>134</v>
      </c>
      <c r="AZ17" s="54"/>
      <c r="BA17" s="54"/>
      <c r="BB17" s="54"/>
      <c r="BC17" s="89"/>
      <c r="BD17" s="54"/>
      <c r="BE17" s="53">
        <v>32.0</v>
      </c>
      <c r="BF17" s="53">
        <v>8.0</v>
      </c>
      <c r="BG17" s="127">
        <v>0.4</v>
      </c>
      <c r="BH17" s="54"/>
      <c r="BI17" s="53">
        <v>22.0</v>
      </c>
      <c r="BJ17" s="53">
        <v>85.0</v>
      </c>
      <c r="BK17" s="53">
        <v>58.0</v>
      </c>
      <c r="BL17" s="89"/>
      <c r="BM17" s="287">
        <v>342.0</v>
      </c>
      <c r="BN17" s="287">
        <v>146.0</v>
      </c>
      <c r="BO17" s="287">
        <v>201.0</v>
      </c>
      <c r="BP17" s="287">
        <v>10.1</v>
      </c>
      <c r="BQ17" s="288"/>
      <c r="BR17" s="287">
        <v>6.0</v>
      </c>
      <c r="BS17" s="287">
        <v>52.0</v>
      </c>
      <c r="BT17" s="287">
        <v>53.0</v>
      </c>
      <c r="BU17" s="288">
        <f t="shared" si="6"/>
        <v>342</v>
      </c>
      <c r="BV17" s="287">
        <v>289.0</v>
      </c>
      <c r="BW17" s="287">
        <v>168.0</v>
      </c>
      <c r="BX17" s="287">
        <v>31.0</v>
      </c>
      <c r="BY17" s="287">
        <v>335.0</v>
      </c>
      <c r="BZ17" s="287">
        <v>310.0</v>
      </c>
      <c r="CA17" s="287">
        <v>171.0</v>
      </c>
      <c r="CB17" s="287">
        <v>28.0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338.0</v>
      </c>
      <c r="CH17" s="287">
        <v>458.0</v>
      </c>
      <c r="CI17" s="287">
        <v>244.0</v>
      </c>
      <c r="CJ17" s="287">
        <v>32.0</v>
      </c>
      <c r="CK17" s="287">
        <v>350.0</v>
      </c>
      <c r="CL17" s="287">
        <v>248.0</v>
      </c>
      <c r="CM17" s="287">
        <v>147.0</v>
      </c>
      <c r="CN17" s="287">
        <v>28.0</v>
      </c>
      <c r="CO17" s="287">
        <v>332.0</v>
      </c>
      <c r="CP17" s="287">
        <v>271.0</v>
      </c>
      <c r="CQ17" s="287">
        <v>138.0</v>
      </c>
      <c r="CR17" s="287">
        <v>22.0</v>
      </c>
      <c r="CS17" s="287">
        <v>339.0</v>
      </c>
      <c r="CT17" s="287">
        <v>266.0</v>
      </c>
      <c r="CU17" s="287">
        <v>168.0</v>
      </c>
      <c r="CV17" s="287">
        <v>29.0</v>
      </c>
      <c r="CW17" s="287">
        <v>338.0</v>
      </c>
      <c r="CX17" s="287">
        <v>172.0</v>
      </c>
      <c r="CY17" s="287">
        <v>74.0</v>
      </c>
      <c r="CZ17" s="287">
        <v>44.0</v>
      </c>
      <c r="DA17" s="287">
        <v>323.0</v>
      </c>
      <c r="DB17" s="287">
        <v>166.0</v>
      </c>
      <c r="DC17" s="287">
        <v>72.0</v>
      </c>
      <c r="DD17" s="287">
        <v>53.0</v>
      </c>
      <c r="DE17" s="288">
        <f t="shared" si="7"/>
        <v>146</v>
      </c>
      <c r="DF17" s="287">
        <v>35.0</v>
      </c>
      <c r="DG17" s="288">
        <f t="shared" ref="DG17:DH17" si="13">BO17</f>
        <v>201</v>
      </c>
      <c r="DH17" s="288">
        <f t="shared" si="13"/>
        <v>10.1</v>
      </c>
      <c r="DI17" s="288"/>
      <c r="DJ17" s="287">
        <v>7.0</v>
      </c>
      <c r="DK17" s="287">
        <v>52.0</v>
      </c>
      <c r="DL17" s="287">
        <v>51.0</v>
      </c>
      <c r="DM17" s="89"/>
      <c r="DN17" s="61">
        <v>336.0</v>
      </c>
      <c r="DO17" s="61">
        <v>139.0</v>
      </c>
      <c r="DP17" s="61">
        <v>35.73</v>
      </c>
      <c r="DQ17" s="61">
        <v>18.24</v>
      </c>
      <c r="DR17" s="61">
        <v>4.36</v>
      </c>
      <c r="DS17" s="61">
        <v>8.0</v>
      </c>
      <c r="DT17" s="61">
        <v>39.0</v>
      </c>
      <c r="DU17" s="61">
        <v>48.1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340.0</v>
      </c>
      <c r="EF17" s="226">
        <v>136.0</v>
      </c>
      <c r="EG17" s="226">
        <v>71.0</v>
      </c>
      <c r="EH17" s="226">
        <v>2.9</v>
      </c>
      <c r="EI17" s="64"/>
      <c r="EJ17" s="226">
        <v>9.0</v>
      </c>
      <c r="EK17" s="226">
        <v>49.0</v>
      </c>
      <c r="EL17" s="226">
        <v>52.0</v>
      </c>
      <c r="EM17" s="226">
        <v>136.0</v>
      </c>
      <c r="EN17" s="226">
        <v>120.0</v>
      </c>
      <c r="EO17" s="226">
        <v>5.2</v>
      </c>
      <c r="EP17" s="64"/>
      <c r="EQ17" s="226">
        <v>9.0</v>
      </c>
      <c r="ER17" s="226">
        <v>49.0</v>
      </c>
      <c r="ES17" s="226">
        <v>51.0</v>
      </c>
      <c r="ET17" s="226">
        <v>0.0</v>
      </c>
      <c r="EU17" s="226">
        <v>0.0</v>
      </c>
      <c r="EV17" s="226">
        <v>0.0</v>
      </c>
      <c r="EW17" s="226">
        <v>0.0</v>
      </c>
      <c r="EX17" s="226">
        <v>338.0</v>
      </c>
      <c r="EY17" s="226">
        <v>275.0</v>
      </c>
      <c r="EZ17" s="226">
        <v>159.2</v>
      </c>
      <c r="FA17" s="226">
        <v>3.7</v>
      </c>
      <c r="FB17" s="226">
        <v>337.0</v>
      </c>
      <c r="FC17" s="226">
        <v>274.0</v>
      </c>
      <c r="FD17" s="226">
        <v>158.6</v>
      </c>
      <c r="FE17" s="226">
        <v>3.3</v>
      </c>
      <c r="FF17" s="226">
        <v>336.0</v>
      </c>
      <c r="FG17" s="226">
        <v>0.0</v>
      </c>
      <c r="FH17" s="226">
        <v>0.0</v>
      </c>
      <c r="FI17" s="226">
        <v>0.0</v>
      </c>
      <c r="FJ17" s="226">
        <v>340.0</v>
      </c>
      <c r="FK17" s="226">
        <v>260.0</v>
      </c>
      <c r="FL17" s="226">
        <v>148.7</v>
      </c>
      <c r="FM17" s="64"/>
      <c r="FN17" s="226">
        <v>340.0</v>
      </c>
      <c r="FO17" s="226">
        <v>278.0</v>
      </c>
      <c r="FP17" s="226">
        <v>149.2</v>
      </c>
      <c r="FQ17" s="226">
        <v>11.0</v>
      </c>
      <c r="FR17" s="226">
        <v>136.0</v>
      </c>
      <c r="FS17" s="64"/>
      <c r="FT17" s="63">
        <v>18.85</v>
      </c>
      <c r="FU17" s="64"/>
      <c r="FV17" s="226">
        <v>136.0</v>
      </c>
      <c r="FW17" s="64"/>
      <c r="FX17" s="64"/>
      <c r="FY17" s="64"/>
      <c r="FZ17" s="89"/>
      <c r="GA17" s="65">
        <v>341.0</v>
      </c>
      <c r="GB17" s="66">
        <v>352.58</v>
      </c>
      <c r="GC17" s="66">
        <v>219.35</v>
      </c>
      <c r="GD17" s="66">
        <v>8.71</v>
      </c>
      <c r="GE17" s="66">
        <v>341.0</v>
      </c>
      <c r="GF17" s="66">
        <v>376.02</v>
      </c>
      <c r="GG17" s="66">
        <v>216.36</v>
      </c>
      <c r="GH17" s="66">
        <v>14.15</v>
      </c>
      <c r="GI17" s="66">
        <v>341.0</v>
      </c>
      <c r="GJ17" s="66">
        <v>224.5</v>
      </c>
      <c r="GK17" s="66">
        <v>-148.42</v>
      </c>
      <c r="GL17" s="66">
        <v>-10.05</v>
      </c>
      <c r="GM17" s="66">
        <v>341.0</v>
      </c>
      <c r="GN17" s="66">
        <v>207.5</v>
      </c>
      <c r="GO17" s="66">
        <v>-148.52</v>
      </c>
      <c r="GP17" s="66">
        <v>-16.92</v>
      </c>
      <c r="GQ17" s="66">
        <v>341.0</v>
      </c>
      <c r="GR17" s="66">
        <v>144.07</v>
      </c>
      <c r="GS17" s="66">
        <v>-69.54</v>
      </c>
      <c r="GT17" s="66">
        <v>0.0</v>
      </c>
      <c r="GU17" s="66">
        <v>341.0</v>
      </c>
      <c r="GV17" s="66">
        <v>160.63</v>
      </c>
      <c r="GW17" s="66">
        <v>-69.58</v>
      </c>
      <c r="GX17" s="66">
        <v>0.0</v>
      </c>
      <c r="GY17" s="89"/>
      <c r="GZ17" s="146" t="s">
        <v>91</v>
      </c>
      <c r="HA17" s="146" t="s">
        <v>92</v>
      </c>
      <c r="HB17" s="98">
        <v>58.0</v>
      </c>
      <c r="HC17" s="98">
        <v>2.9</v>
      </c>
      <c r="HD17" s="98">
        <v>1.16</v>
      </c>
      <c r="HE17" s="146">
        <v>8.0</v>
      </c>
      <c r="HF17" s="145">
        <v>52.0</v>
      </c>
      <c r="HG17" s="145">
        <v>48.0</v>
      </c>
      <c r="HH17" s="146" t="s">
        <v>91</v>
      </c>
      <c r="HI17" s="146" t="s">
        <v>92</v>
      </c>
      <c r="HJ17" s="98">
        <v>45.0</v>
      </c>
      <c r="HK17" s="98">
        <v>2.25</v>
      </c>
      <c r="HL17" s="98">
        <v>0.9</v>
      </c>
      <c r="HM17" s="146">
        <v>5.0</v>
      </c>
      <c r="HN17" s="145">
        <v>53.0</v>
      </c>
      <c r="HO17" s="145">
        <v>52.0</v>
      </c>
      <c r="HP17" s="146" t="s">
        <v>91</v>
      </c>
      <c r="HQ17" s="146" t="s">
        <v>92</v>
      </c>
      <c r="HR17" s="98">
        <v>155.0</v>
      </c>
      <c r="HS17" s="98">
        <v>7.75</v>
      </c>
      <c r="HT17" s="98">
        <v>3.875</v>
      </c>
      <c r="HU17" s="146">
        <v>7.0</v>
      </c>
      <c r="HV17" s="145">
        <v>40.0</v>
      </c>
      <c r="HW17" s="145">
        <v>40.0</v>
      </c>
      <c r="HX17" s="89"/>
      <c r="HY17" s="72">
        <v>134.0</v>
      </c>
      <c r="HZ17" s="72">
        <v>33.0</v>
      </c>
      <c r="IA17" s="72">
        <v>136.0</v>
      </c>
      <c r="IB17" s="72">
        <v>6.8</v>
      </c>
      <c r="IC17" s="73"/>
      <c r="ID17" s="72">
        <v>2.0</v>
      </c>
      <c r="IE17" s="72">
        <v>58.0</v>
      </c>
      <c r="IF17" s="72">
        <v>38.0</v>
      </c>
      <c r="IG17" s="89"/>
      <c r="IH17" s="74">
        <v>140.0</v>
      </c>
      <c r="II17" s="74">
        <v>34.6</v>
      </c>
      <c r="IJ17" s="74">
        <v>84.0</v>
      </c>
      <c r="IK17" s="74">
        <v>4.5</v>
      </c>
      <c r="IL17" s="74">
        <v>5.0</v>
      </c>
      <c r="IM17" s="74">
        <v>6.0</v>
      </c>
      <c r="IN17" s="74">
        <v>45.0</v>
      </c>
      <c r="IO17" s="74">
        <v>46.0</v>
      </c>
      <c r="IP17" s="74">
        <v>140.0</v>
      </c>
      <c r="IQ17" s="74">
        <v>35.3</v>
      </c>
      <c r="IR17" s="74">
        <v>7.0</v>
      </c>
      <c r="IS17" s="74">
        <v>0.1</v>
      </c>
      <c r="IT17" s="74">
        <v>0.4</v>
      </c>
      <c r="IU17" s="74">
        <v>12.0</v>
      </c>
      <c r="IV17" s="74">
        <v>47.0</v>
      </c>
      <c r="IW17" s="74">
        <v>45.0</v>
      </c>
      <c r="IX17" s="89"/>
      <c r="IY17" s="76">
        <v>139.1</v>
      </c>
      <c r="IZ17" s="76">
        <v>34.75</v>
      </c>
      <c r="JA17" s="76">
        <v>381.6</v>
      </c>
      <c r="JB17" s="76">
        <v>19.08</v>
      </c>
      <c r="JC17" s="76">
        <v>5.37</v>
      </c>
      <c r="JD17" s="149">
        <v>3.0</v>
      </c>
      <c r="JE17" s="76">
        <v>52.65</v>
      </c>
      <c r="JF17" s="76">
        <v>36.74</v>
      </c>
      <c r="JG17" s="77"/>
      <c r="JH17" s="77"/>
      <c r="JI17" s="77"/>
      <c r="JJ17" s="77"/>
      <c r="JK17" s="77"/>
      <c r="JL17" s="77"/>
      <c r="JM17" s="77"/>
      <c r="JN17" s="77"/>
      <c r="JO17" s="89"/>
      <c r="JP17" s="78">
        <v>136.0</v>
      </c>
      <c r="JQ17" s="78">
        <v>32.0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40.0</v>
      </c>
      <c r="JW17" s="78">
        <v>40.0</v>
      </c>
      <c r="JX17" s="78">
        <v>136.0</v>
      </c>
      <c r="JY17" s="78">
        <v>33.8</v>
      </c>
      <c r="JZ17" s="78">
        <v>121.0</v>
      </c>
      <c r="KA17" s="78">
        <v>6.4</v>
      </c>
      <c r="KB17" s="78">
        <v>2.5</v>
      </c>
      <c r="KC17" s="150">
        <v>2.0</v>
      </c>
      <c r="KD17" s="78">
        <v>44.0</v>
      </c>
      <c r="KE17" s="78">
        <v>44.0</v>
      </c>
      <c r="KF17" s="89"/>
      <c r="KG17" s="79">
        <v>137.0</v>
      </c>
      <c r="KH17" s="238">
        <v>33.0</v>
      </c>
      <c r="KI17" s="238">
        <v>104.0</v>
      </c>
      <c r="KJ17" s="238">
        <v>5.6</v>
      </c>
      <c r="KK17" s="79"/>
      <c r="KL17" s="79">
        <v>1.0</v>
      </c>
      <c r="KM17" s="79">
        <v>52.0</v>
      </c>
      <c r="KN17" s="79">
        <v>52.0</v>
      </c>
      <c r="KO17" s="79">
        <v>137.0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48.0</v>
      </c>
      <c r="KW17" s="89"/>
      <c r="KX17" s="81">
        <v>124.0</v>
      </c>
      <c r="KY17" s="81">
        <v>31.0</v>
      </c>
      <c r="KZ17" s="81">
        <v>124.0</v>
      </c>
      <c r="LA17" s="81">
        <v>14.1</v>
      </c>
      <c r="LB17" s="81">
        <v>0.0</v>
      </c>
      <c r="LC17" s="81">
        <v>3.0</v>
      </c>
      <c r="LD17" s="81">
        <v>52.0</v>
      </c>
      <c r="LE17" s="81">
        <v>52.0</v>
      </c>
      <c r="LF17" s="81">
        <v>124.0</v>
      </c>
      <c r="LG17" s="81">
        <v>31.0</v>
      </c>
      <c r="LH17" s="81">
        <v>238.0</v>
      </c>
      <c r="LI17" s="81">
        <v>11.7</v>
      </c>
      <c r="LJ17" s="81">
        <v>0.0</v>
      </c>
      <c r="LK17" s="81">
        <v>5.0</v>
      </c>
      <c r="LL17" s="81">
        <v>51.0</v>
      </c>
      <c r="LM17" s="81">
        <v>51.0</v>
      </c>
      <c r="LN17" s="89"/>
      <c r="LO17" s="82">
        <v>334.0</v>
      </c>
      <c r="LP17" s="82">
        <v>328.0</v>
      </c>
      <c r="LQ17" s="82">
        <v>179.0</v>
      </c>
      <c r="LR17" s="82">
        <v>67.0</v>
      </c>
      <c r="LS17" s="82">
        <v>322.0</v>
      </c>
      <c r="LT17" s="82">
        <v>60.0</v>
      </c>
      <c r="LU17" s="82">
        <v>11.0</v>
      </c>
      <c r="LV17" s="82">
        <v>140.0</v>
      </c>
      <c r="LW17" s="82">
        <v>114.0</v>
      </c>
      <c r="LX17" s="82">
        <v>56.0</v>
      </c>
      <c r="LY17" s="82">
        <v>51.0</v>
      </c>
      <c r="LZ17" s="82">
        <v>12.0</v>
      </c>
      <c r="MA17" s="82">
        <v>119.0</v>
      </c>
      <c r="MB17" s="82">
        <v>5.7</v>
      </c>
      <c r="MC17" s="82">
        <v>141.0</v>
      </c>
      <c r="MD17" s="82">
        <v>214.0</v>
      </c>
      <c r="ME17" s="82">
        <v>79.0</v>
      </c>
      <c r="MF17" s="82">
        <v>60.0</v>
      </c>
      <c r="MG17" s="83">
        <v>14.0</v>
      </c>
      <c r="MH17" s="83">
        <v>0.0</v>
      </c>
      <c r="MI17" s="83">
        <v>0.0</v>
      </c>
      <c r="MJ17" s="83">
        <v>0.0</v>
      </c>
      <c r="MK17" s="83">
        <v>0.0</v>
      </c>
      <c r="ML17" s="82">
        <v>46.0</v>
      </c>
      <c r="MM17" s="82">
        <v>44.0</v>
      </c>
      <c r="MN17" s="82">
        <v>5.0</v>
      </c>
      <c r="MO17" s="86"/>
      <c r="MP17" s="87"/>
      <c r="MQ17" s="82"/>
      <c r="MR17" s="82"/>
      <c r="MS17" s="82"/>
      <c r="MT17" s="82">
        <v>11.5</v>
      </c>
      <c r="MU17" s="82">
        <v>3.7</v>
      </c>
      <c r="MV17" s="82">
        <v>198.0</v>
      </c>
      <c r="MW17" s="82">
        <v>36.0</v>
      </c>
      <c r="MX17" s="82">
        <v>40.0</v>
      </c>
      <c r="MY17" s="88" t="s">
        <v>143</v>
      </c>
      <c r="MZ17" s="83">
        <v>2.0</v>
      </c>
      <c r="NA17" s="82"/>
      <c r="NB17" s="82">
        <v>14.4</v>
      </c>
      <c r="NC17" s="82">
        <v>11.0</v>
      </c>
      <c r="ND17" s="82">
        <v>259.0</v>
      </c>
      <c r="NE17" s="82">
        <v>35.0</v>
      </c>
      <c r="NF17" s="82">
        <v>43.0</v>
      </c>
      <c r="NG17" s="82">
        <v>42.0</v>
      </c>
      <c r="NH17" s="83">
        <v>7.0</v>
      </c>
      <c r="NI17" s="83"/>
      <c r="NJ17" s="83">
        <v>0.0</v>
      </c>
      <c r="NK17" s="83">
        <v>0.0</v>
      </c>
      <c r="NL17" s="83">
        <v>0.0</v>
      </c>
      <c r="NM17" s="82">
        <v>35.0</v>
      </c>
      <c r="NN17" s="82">
        <v>52.0</v>
      </c>
      <c r="NO17" s="82">
        <v>55.0</v>
      </c>
      <c r="NP17" s="83">
        <v>2.0</v>
      </c>
      <c r="NQ17" s="222"/>
    </row>
    <row r="18" ht="14.25" customHeight="1">
      <c r="A18" s="49">
        <v>0.208333333333334</v>
      </c>
      <c r="B18" s="50"/>
      <c r="C18" s="51">
        <v>50.15</v>
      </c>
      <c r="D18" s="52">
        <v>338.0</v>
      </c>
      <c r="E18" s="53">
        <v>133.0</v>
      </c>
      <c r="F18" s="53">
        <v>70.0</v>
      </c>
      <c r="G18" s="53">
        <v>14.2</v>
      </c>
      <c r="H18" s="54"/>
      <c r="I18" s="53">
        <v>6.0</v>
      </c>
      <c r="J18" s="53">
        <v>48.0</v>
      </c>
      <c r="K18" s="53">
        <v>48.0</v>
      </c>
      <c r="L18" s="53">
        <v>139.0</v>
      </c>
      <c r="M18" s="53">
        <v>40.0</v>
      </c>
      <c r="N18" s="53">
        <v>8.1</v>
      </c>
      <c r="O18" s="54"/>
      <c r="P18" s="53">
        <v>6.0</v>
      </c>
      <c r="Q18" s="53">
        <v>58.0</v>
      </c>
      <c r="R18" s="53">
        <v>52.0</v>
      </c>
      <c r="S18" s="53">
        <v>339.4</v>
      </c>
      <c r="T18" s="53">
        <v>290.5</v>
      </c>
      <c r="U18" s="53">
        <v>167.2</v>
      </c>
      <c r="V18" s="54"/>
      <c r="W18" s="53">
        <v>335.0</v>
      </c>
      <c r="X18" s="53">
        <v>214.3</v>
      </c>
      <c r="Y18" s="53">
        <v>119.4</v>
      </c>
      <c r="Z18" s="54"/>
      <c r="AA18" s="53">
        <v>340.1</v>
      </c>
      <c r="AB18" s="53">
        <v>359.1</v>
      </c>
      <c r="AC18" s="53">
        <v>233.5</v>
      </c>
      <c r="AD18" s="54"/>
      <c r="AE18" s="53">
        <v>339.9</v>
      </c>
      <c r="AF18" s="53">
        <v>400.2</v>
      </c>
      <c r="AG18" s="53">
        <v>211.4</v>
      </c>
      <c r="AH18" s="54"/>
      <c r="AI18" s="53">
        <v>347.1</v>
      </c>
      <c r="AJ18" s="53">
        <v>384.2</v>
      </c>
      <c r="AK18" s="53">
        <v>239.1</v>
      </c>
      <c r="AL18" s="54"/>
      <c r="AM18" s="53">
        <v>337.0</v>
      </c>
      <c r="AN18" s="53">
        <v>406.1</v>
      </c>
      <c r="AO18" s="53">
        <v>225.4</v>
      </c>
      <c r="AP18" s="54"/>
      <c r="AQ18" s="182">
        <f t="shared" ref="AQ18:AS18" si="14">E18</f>
        <v>133</v>
      </c>
      <c r="AR18" s="54">
        <f t="shared" si="14"/>
        <v>70</v>
      </c>
      <c r="AS18" s="56">
        <f t="shared" si="14"/>
        <v>14.2</v>
      </c>
      <c r="AT18" s="54"/>
      <c r="AU18" s="54">
        <f t="shared" ref="AU18:AW18" si="15">L18</f>
        <v>139</v>
      </c>
      <c r="AV18" s="54">
        <f t="shared" si="15"/>
        <v>40</v>
      </c>
      <c r="AW18" s="54">
        <f t="shared" si="15"/>
        <v>8.1</v>
      </c>
      <c r="AX18" s="54"/>
      <c r="AY18" s="182">
        <f t="shared" si="16"/>
        <v>133</v>
      </c>
      <c r="AZ18" s="54"/>
      <c r="BA18" s="54"/>
      <c r="BB18" s="54"/>
      <c r="BC18" s="89"/>
      <c r="BD18" s="54"/>
      <c r="BE18" s="53">
        <v>32.0</v>
      </c>
      <c r="BF18" s="53">
        <v>9.0</v>
      </c>
      <c r="BG18" s="127">
        <v>0.4</v>
      </c>
      <c r="BH18" s="54"/>
      <c r="BI18" s="53">
        <v>22.0</v>
      </c>
      <c r="BJ18" s="53">
        <v>85.0</v>
      </c>
      <c r="BK18" s="53">
        <v>58.0</v>
      </c>
      <c r="BL18" s="89"/>
      <c r="BM18" s="287">
        <v>342.0</v>
      </c>
      <c r="BN18" s="287">
        <v>145.0</v>
      </c>
      <c r="BO18" s="287">
        <v>211.0</v>
      </c>
      <c r="BP18" s="287">
        <v>10.6</v>
      </c>
      <c r="BQ18" s="288"/>
      <c r="BR18" s="287">
        <v>6.0</v>
      </c>
      <c r="BS18" s="287">
        <v>52.0</v>
      </c>
      <c r="BT18" s="287">
        <v>53.0</v>
      </c>
      <c r="BU18" s="288">
        <f t="shared" si="6"/>
        <v>342</v>
      </c>
      <c r="BV18" s="287">
        <v>290.0</v>
      </c>
      <c r="BW18" s="287">
        <v>168.0</v>
      </c>
      <c r="BX18" s="287">
        <v>35.0</v>
      </c>
      <c r="BY18" s="287">
        <v>335.0</v>
      </c>
      <c r="BZ18" s="287">
        <v>313.0</v>
      </c>
      <c r="CA18" s="287">
        <v>171.0</v>
      </c>
      <c r="CB18" s="287">
        <v>34.0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339.0</v>
      </c>
      <c r="CH18" s="287">
        <v>452.0</v>
      </c>
      <c r="CI18" s="287">
        <v>260.0</v>
      </c>
      <c r="CJ18" s="287">
        <v>12.0</v>
      </c>
      <c r="CK18" s="287">
        <v>352.0</v>
      </c>
      <c r="CL18" s="287">
        <v>240.0</v>
      </c>
      <c r="CM18" s="287">
        <v>141.0</v>
      </c>
      <c r="CN18" s="287">
        <v>30.0</v>
      </c>
      <c r="CO18" s="287">
        <v>332.0</v>
      </c>
      <c r="CP18" s="287">
        <v>270.0</v>
      </c>
      <c r="CQ18" s="287">
        <v>135.0</v>
      </c>
      <c r="CR18" s="287">
        <v>23.0</v>
      </c>
      <c r="CS18" s="287">
        <v>339.0</v>
      </c>
      <c r="CT18" s="287">
        <v>254.0</v>
      </c>
      <c r="CU18" s="287">
        <v>146.0</v>
      </c>
      <c r="CV18" s="287">
        <v>26.0</v>
      </c>
      <c r="CW18" s="287">
        <v>337.0</v>
      </c>
      <c r="CX18" s="287">
        <v>172.0</v>
      </c>
      <c r="CY18" s="287">
        <v>84.0</v>
      </c>
      <c r="CZ18" s="287">
        <v>49.0</v>
      </c>
      <c r="DA18" s="287">
        <v>324.0</v>
      </c>
      <c r="DB18" s="287">
        <v>178.0</v>
      </c>
      <c r="DC18" s="287">
        <v>84.0</v>
      </c>
      <c r="DD18" s="287">
        <v>48.0</v>
      </c>
      <c r="DE18" s="288">
        <f t="shared" si="7"/>
        <v>145</v>
      </c>
      <c r="DF18" s="287">
        <v>35.0</v>
      </c>
      <c r="DG18" s="287">
        <v>211.0</v>
      </c>
      <c r="DH18" s="287">
        <v>10.6</v>
      </c>
      <c r="DI18" s="288"/>
      <c r="DJ18" s="287">
        <v>7.0</v>
      </c>
      <c r="DK18" s="287">
        <v>52.0</v>
      </c>
      <c r="DL18" s="287">
        <v>51.0</v>
      </c>
      <c r="DM18" s="89"/>
      <c r="DN18" s="61">
        <v>337.0</v>
      </c>
      <c r="DO18" s="61">
        <v>139.0</v>
      </c>
      <c r="DP18" s="61">
        <v>34.87</v>
      </c>
      <c r="DQ18" s="61">
        <v>19.51</v>
      </c>
      <c r="DR18" s="61">
        <v>4.71</v>
      </c>
      <c r="DS18" s="61">
        <v>8.0</v>
      </c>
      <c r="DT18" s="61">
        <v>39.0</v>
      </c>
      <c r="DU18" s="61">
        <v>41.5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339.0</v>
      </c>
      <c r="EF18" s="226">
        <v>136.0</v>
      </c>
      <c r="EG18" s="226">
        <v>70.0</v>
      </c>
      <c r="EH18" s="226">
        <v>2.7</v>
      </c>
      <c r="EI18" s="64"/>
      <c r="EJ18" s="226">
        <v>9.0</v>
      </c>
      <c r="EK18" s="226">
        <v>46.0</v>
      </c>
      <c r="EL18" s="226">
        <v>49.0</v>
      </c>
      <c r="EM18" s="226">
        <v>136.0</v>
      </c>
      <c r="EN18" s="226">
        <v>134.0</v>
      </c>
      <c r="EO18" s="226">
        <v>5.8</v>
      </c>
      <c r="EP18" s="64"/>
      <c r="EQ18" s="226">
        <v>9.0</v>
      </c>
      <c r="ER18" s="226">
        <v>50.0</v>
      </c>
      <c r="ES18" s="226">
        <v>50.0</v>
      </c>
      <c r="ET18" s="226">
        <v>0.0</v>
      </c>
      <c r="EU18" s="226">
        <v>0.0</v>
      </c>
      <c r="EV18" s="226">
        <v>0.0</v>
      </c>
      <c r="EW18" s="226">
        <v>0.0</v>
      </c>
      <c r="EX18" s="226">
        <v>0.0</v>
      </c>
      <c r="EY18" s="226">
        <v>0.0</v>
      </c>
      <c r="EZ18" s="226">
        <v>0.0</v>
      </c>
      <c r="FA18" s="226">
        <v>0.0</v>
      </c>
      <c r="FB18" s="226">
        <v>336.0</v>
      </c>
      <c r="FC18" s="226">
        <v>276.0</v>
      </c>
      <c r="FD18" s="226">
        <v>159.0</v>
      </c>
      <c r="FE18" s="226">
        <v>2.7</v>
      </c>
      <c r="FF18" s="226">
        <v>337.0</v>
      </c>
      <c r="FG18" s="226">
        <v>1.0</v>
      </c>
      <c r="FH18" s="226">
        <v>0.0</v>
      </c>
      <c r="FI18" s="226">
        <v>0.0</v>
      </c>
      <c r="FJ18" s="226">
        <v>339.0</v>
      </c>
      <c r="FK18" s="226">
        <v>258.0</v>
      </c>
      <c r="FL18" s="226">
        <v>148.0</v>
      </c>
      <c r="FM18" s="64"/>
      <c r="FN18" s="226">
        <v>339.0</v>
      </c>
      <c r="FO18" s="226">
        <v>274.0</v>
      </c>
      <c r="FP18" s="226">
        <v>148.0</v>
      </c>
      <c r="FQ18" s="226">
        <v>11.7</v>
      </c>
      <c r="FR18" s="226">
        <v>136.0</v>
      </c>
      <c r="FS18" s="64"/>
      <c r="FT18" s="63">
        <v>19.71</v>
      </c>
      <c r="FU18" s="64"/>
      <c r="FV18" s="226">
        <v>136.0</v>
      </c>
      <c r="FW18" s="64"/>
      <c r="FX18" s="64"/>
      <c r="FY18" s="64"/>
      <c r="FZ18" s="89"/>
      <c r="GA18" s="66">
        <v>340.0</v>
      </c>
      <c r="GB18" s="66">
        <v>410.61</v>
      </c>
      <c r="GC18" s="66">
        <v>245.51</v>
      </c>
      <c r="GD18" s="66">
        <v>27.22</v>
      </c>
      <c r="GE18" s="66">
        <v>340.0</v>
      </c>
      <c r="GF18" s="66">
        <v>423.61</v>
      </c>
      <c r="GG18" s="66">
        <v>242.25</v>
      </c>
      <c r="GH18" s="66">
        <v>31.66</v>
      </c>
      <c r="GI18" s="66">
        <v>340.0</v>
      </c>
      <c r="GJ18" s="66">
        <v>257.18</v>
      </c>
      <c r="GK18" s="66">
        <v>-147.56</v>
      </c>
      <c r="GL18" s="66">
        <v>-15.16</v>
      </c>
      <c r="GM18" s="66">
        <v>340.0</v>
      </c>
      <c r="GN18" s="66">
        <v>236.08</v>
      </c>
      <c r="GO18" s="66">
        <v>-147.89</v>
      </c>
      <c r="GP18" s="66">
        <v>-23.54</v>
      </c>
      <c r="GQ18" s="66">
        <v>340.0</v>
      </c>
      <c r="GR18" s="66">
        <v>167.64</v>
      </c>
      <c r="GS18" s="66">
        <v>-97.52</v>
      </c>
      <c r="GT18" s="66">
        <v>-9.8</v>
      </c>
      <c r="GU18" s="66">
        <v>340.0</v>
      </c>
      <c r="GV18" s="66">
        <v>181.42</v>
      </c>
      <c r="GW18" s="66">
        <v>-95.58</v>
      </c>
      <c r="GX18" s="66">
        <v>-11.31</v>
      </c>
      <c r="GY18" s="89"/>
      <c r="GZ18" s="146" t="s">
        <v>91</v>
      </c>
      <c r="HA18" s="146" t="s">
        <v>92</v>
      </c>
      <c r="HB18" s="98">
        <v>63.0</v>
      </c>
      <c r="HC18" s="98">
        <v>3.15</v>
      </c>
      <c r="HD18" s="98">
        <v>1.26</v>
      </c>
      <c r="HE18" s="146">
        <v>8.0</v>
      </c>
      <c r="HF18" s="145">
        <v>52.0</v>
      </c>
      <c r="HG18" s="145">
        <v>48.0</v>
      </c>
      <c r="HH18" s="146" t="s">
        <v>91</v>
      </c>
      <c r="HI18" s="146" t="s">
        <v>92</v>
      </c>
      <c r="HJ18" s="98">
        <v>56.0</v>
      </c>
      <c r="HK18" s="98">
        <v>2.8</v>
      </c>
      <c r="HL18" s="98">
        <v>1.12</v>
      </c>
      <c r="HM18" s="146">
        <v>5.0</v>
      </c>
      <c r="HN18" s="145">
        <v>52.0</v>
      </c>
      <c r="HO18" s="145">
        <v>50.0</v>
      </c>
      <c r="HP18" s="146" t="s">
        <v>91</v>
      </c>
      <c r="HQ18" s="146" t="s">
        <v>92</v>
      </c>
      <c r="HR18" s="98">
        <v>233.0</v>
      </c>
      <c r="HS18" s="98">
        <v>11.65</v>
      </c>
      <c r="HT18" s="98">
        <v>5.825</v>
      </c>
      <c r="HU18" s="146">
        <v>7.0</v>
      </c>
      <c r="HV18" s="145">
        <v>40.0</v>
      </c>
      <c r="HW18" s="145">
        <v>40.0</v>
      </c>
      <c r="HX18" s="89"/>
      <c r="HY18" s="72">
        <v>135.0</v>
      </c>
      <c r="HZ18" s="72">
        <v>33.0</v>
      </c>
      <c r="IA18" s="72">
        <v>146.0</v>
      </c>
      <c r="IB18" s="72">
        <v>7.3</v>
      </c>
      <c r="IC18" s="73"/>
      <c r="ID18" s="72">
        <v>2.0</v>
      </c>
      <c r="IE18" s="72">
        <v>58.0</v>
      </c>
      <c r="IF18" s="72">
        <v>38.0</v>
      </c>
      <c r="IG18" s="89"/>
      <c r="IH18" s="74">
        <v>140.0</v>
      </c>
      <c r="II18" s="74">
        <v>34.6</v>
      </c>
      <c r="IJ18" s="74">
        <v>91.0</v>
      </c>
      <c r="IK18" s="74">
        <v>4.7</v>
      </c>
      <c r="IL18" s="74">
        <v>5.2</v>
      </c>
      <c r="IM18" s="74">
        <v>6.0</v>
      </c>
      <c r="IN18" s="74">
        <v>45.0</v>
      </c>
      <c r="IO18" s="74">
        <v>46.0</v>
      </c>
      <c r="IP18" s="74">
        <v>140.0</v>
      </c>
      <c r="IQ18" s="74">
        <v>34.9</v>
      </c>
      <c r="IR18" s="74">
        <v>7.0</v>
      </c>
      <c r="IS18" s="74">
        <v>0.1</v>
      </c>
      <c r="IT18" s="74">
        <v>0.4</v>
      </c>
      <c r="IU18" s="74">
        <v>12.0</v>
      </c>
      <c r="IV18" s="74">
        <v>47.0</v>
      </c>
      <c r="IW18" s="74">
        <v>45.0</v>
      </c>
      <c r="IX18" s="89"/>
      <c r="IY18" s="76">
        <v>139.23</v>
      </c>
      <c r="IZ18" s="76">
        <v>34.76</v>
      </c>
      <c r="JA18" s="76">
        <v>342.0</v>
      </c>
      <c r="JB18" s="76">
        <v>17.1</v>
      </c>
      <c r="JC18" s="76">
        <v>5.77</v>
      </c>
      <c r="JD18" s="149">
        <v>3.0</v>
      </c>
      <c r="JE18" s="76">
        <v>53.58</v>
      </c>
      <c r="JF18" s="76">
        <v>37.64</v>
      </c>
      <c r="JG18" s="77"/>
      <c r="JH18" s="77"/>
      <c r="JI18" s="77"/>
      <c r="JJ18" s="77"/>
      <c r="JK18" s="77"/>
      <c r="JL18" s="77"/>
      <c r="JM18" s="77"/>
      <c r="JN18" s="77"/>
      <c r="JO18" s="89"/>
      <c r="JP18" s="78">
        <v>135.0</v>
      </c>
      <c r="JQ18" s="78">
        <v>32.0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40.0</v>
      </c>
      <c r="JW18" s="78">
        <v>40.0</v>
      </c>
      <c r="JX18" s="78">
        <v>135.0</v>
      </c>
      <c r="JY18" s="78">
        <v>33.8</v>
      </c>
      <c r="JZ18" s="78">
        <v>125.0</v>
      </c>
      <c r="KA18" s="78">
        <v>6.7</v>
      </c>
      <c r="KB18" s="78">
        <v>2.4</v>
      </c>
      <c r="KC18" s="150">
        <v>2.0</v>
      </c>
      <c r="KD18" s="78">
        <v>44.0</v>
      </c>
      <c r="KE18" s="78">
        <v>43.0</v>
      </c>
      <c r="KF18" s="89"/>
      <c r="KG18" s="79">
        <v>136.0</v>
      </c>
      <c r="KH18" s="238">
        <v>33.0</v>
      </c>
      <c r="KI18" s="238">
        <v>106.0</v>
      </c>
      <c r="KJ18" s="238">
        <v>5.7</v>
      </c>
      <c r="KK18" s="79"/>
      <c r="KL18" s="79">
        <v>1.0</v>
      </c>
      <c r="KM18" s="79">
        <v>52.0</v>
      </c>
      <c r="KN18" s="79">
        <v>52.0</v>
      </c>
      <c r="KO18" s="79">
        <v>136.0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48.0</v>
      </c>
      <c r="KW18" s="89"/>
      <c r="KX18" s="81">
        <v>126.0</v>
      </c>
      <c r="KY18" s="81">
        <v>31.0</v>
      </c>
      <c r="KZ18" s="81">
        <v>126.0</v>
      </c>
      <c r="LA18" s="81">
        <v>14.0</v>
      </c>
      <c r="LB18" s="81">
        <v>0.0</v>
      </c>
      <c r="LC18" s="81">
        <v>3.0</v>
      </c>
      <c r="LD18" s="81">
        <v>48.0</v>
      </c>
      <c r="LE18" s="81">
        <v>48.0</v>
      </c>
      <c r="LF18" s="81">
        <v>126.0</v>
      </c>
      <c r="LG18" s="81">
        <v>31.0</v>
      </c>
      <c r="LH18" s="81">
        <v>323.0</v>
      </c>
      <c r="LI18" s="81">
        <v>11.4</v>
      </c>
      <c r="LJ18" s="81">
        <v>0.0</v>
      </c>
      <c r="LK18" s="81">
        <v>5.0</v>
      </c>
      <c r="LL18" s="81">
        <v>48.0</v>
      </c>
      <c r="LM18" s="81">
        <v>48.0</v>
      </c>
      <c r="LN18" s="89"/>
      <c r="LO18" s="82">
        <v>330.0</v>
      </c>
      <c r="LP18" s="82">
        <v>308.0</v>
      </c>
      <c r="LQ18" s="82">
        <v>169.0</v>
      </c>
      <c r="LR18" s="82">
        <v>67.0</v>
      </c>
      <c r="LS18" s="82">
        <v>319.0</v>
      </c>
      <c r="LT18" s="83">
        <v>64.0</v>
      </c>
      <c r="LU18" s="83">
        <v>14.7</v>
      </c>
      <c r="LV18" s="83">
        <v>138.0</v>
      </c>
      <c r="LW18" s="83">
        <v>123.0</v>
      </c>
      <c r="LX18" s="83">
        <v>56.0</v>
      </c>
      <c r="LY18" s="83">
        <v>53.0</v>
      </c>
      <c r="LZ18" s="83">
        <v>12.0</v>
      </c>
      <c r="MA18" s="83">
        <v>105.0</v>
      </c>
      <c r="MB18" s="83">
        <v>6.6</v>
      </c>
      <c r="MC18" s="83">
        <v>144.0</v>
      </c>
      <c r="MD18" s="83">
        <v>185.0</v>
      </c>
      <c r="ME18" s="83">
        <v>71.0</v>
      </c>
      <c r="MF18" s="83">
        <v>60.0</v>
      </c>
      <c r="MG18" s="83">
        <v>14.0</v>
      </c>
      <c r="MH18" s="83">
        <v>0.0</v>
      </c>
      <c r="MI18" s="83">
        <v>0.0</v>
      </c>
      <c r="MJ18" s="83">
        <v>119.0</v>
      </c>
      <c r="MK18" s="83">
        <v>0.0</v>
      </c>
      <c r="ML18" s="83">
        <v>44.0</v>
      </c>
      <c r="MM18" s="83">
        <v>43.0</v>
      </c>
      <c r="MN18" s="83">
        <v>5.0</v>
      </c>
      <c r="MO18" s="86"/>
      <c r="MP18" s="87"/>
      <c r="MQ18" s="87"/>
      <c r="MR18" s="87"/>
      <c r="MS18" s="87"/>
      <c r="MT18" s="83">
        <v>12.0</v>
      </c>
      <c r="MU18" s="83">
        <v>3.2</v>
      </c>
      <c r="MV18" s="83">
        <v>209.0</v>
      </c>
      <c r="MW18" s="83">
        <v>36.0</v>
      </c>
      <c r="MX18" s="83">
        <v>42.0</v>
      </c>
      <c r="MY18" s="88" t="s">
        <v>96</v>
      </c>
      <c r="MZ18" s="83">
        <v>2.0</v>
      </c>
      <c r="NA18" s="87"/>
      <c r="NB18" s="83">
        <v>18.0</v>
      </c>
      <c r="NC18" s="83">
        <v>6.2</v>
      </c>
      <c r="ND18" s="83">
        <v>326.0</v>
      </c>
      <c r="NE18" s="83">
        <v>35.0</v>
      </c>
      <c r="NF18" s="83">
        <v>44.0</v>
      </c>
      <c r="NG18" s="83">
        <v>44.0</v>
      </c>
      <c r="NH18" s="83">
        <v>7.0</v>
      </c>
      <c r="NI18" s="88"/>
      <c r="NJ18" s="83">
        <v>0.0</v>
      </c>
      <c r="NK18" s="83">
        <v>0.0</v>
      </c>
      <c r="NL18" s="83">
        <v>0.0</v>
      </c>
      <c r="NM18" s="83">
        <v>35.0</v>
      </c>
      <c r="NN18" s="83">
        <v>47.0</v>
      </c>
      <c r="NO18" s="83">
        <v>51.0</v>
      </c>
      <c r="NP18" s="83">
        <v>2.0</v>
      </c>
      <c r="NQ18" s="222"/>
    </row>
    <row r="19" ht="14.25" customHeight="1">
      <c r="A19" s="49">
        <v>0.25</v>
      </c>
      <c r="B19" s="50"/>
      <c r="C19" s="51">
        <v>49.76</v>
      </c>
      <c r="D19" s="52">
        <v>335.0</v>
      </c>
      <c r="E19" s="53">
        <v>133.0</v>
      </c>
      <c r="F19" s="53">
        <v>75.0</v>
      </c>
      <c r="G19" s="53">
        <v>16.2</v>
      </c>
      <c r="H19" s="54"/>
      <c r="I19" s="53">
        <v>6.0</v>
      </c>
      <c r="J19" s="53">
        <v>47.0</v>
      </c>
      <c r="K19" s="53">
        <v>47.0</v>
      </c>
      <c r="L19" s="53">
        <v>139.0</v>
      </c>
      <c r="M19" s="53">
        <v>48.0</v>
      </c>
      <c r="N19" s="53">
        <v>14.4</v>
      </c>
      <c r="O19" s="54"/>
      <c r="P19" s="53">
        <v>6.0</v>
      </c>
      <c r="Q19" s="53">
        <v>58.0</v>
      </c>
      <c r="R19" s="53">
        <v>51.0</v>
      </c>
      <c r="S19" s="53">
        <v>338.3</v>
      </c>
      <c r="T19" s="53">
        <v>314.9</v>
      </c>
      <c r="U19" s="53">
        <v>186.9</v>
      </c>
      <c r="V19" s="54"/>
      <c r="W19" s="53">
        <v>334.2</v>
      </c>
      <c r="X19" s="53">
        <v>254.6</v>
      </c>
      <c r="Y19" s="53">
        <v>129.9</v>
      </c>
      <c r="Z19" s="54"/>
      <c r="AA19" s="53">
        <v>338.5</v>
      </c>
      <c r="AB19" s="53">
        <v>418.9</v>
      </c>
      <c r="AC19" s="53">
        <v>234.2</v>
      </c>
      <c r="AD19" s="54"/>
      <c r="AE19" s="53">
        <v>338.7</v>
      </c>
      <c r="AF19" s="53">
        <v>401.3</v>
      </c>
      <c r="AG19" s="53">
        <v>213.5</v>
      </c>
      <c r="AH19" s="54"/>
      <c r="AI19" s="53">
        <v>348.1</v>
      </c>
      <c r="AJ19" s="53">
        <v>437.9</v>
      </c>
      <c r="AK19" s="53">
        <v>254.7</v>
      </c>
      <c r="AL19" s="54"/>
      <c r="AM19" s="53">
        <v>336.2</v>
      </c>
      <c r="AN19" s="53">
        <v>447.7</v>
      </c>
      <c r="AO19" s="53">
        <v>242.2</v>
      </c>
      <c r="AP19" s="54"/>
      <c r="AQ19" s="182">
        <f t="shared" ref="AQ19:AS19" si="17">E19</f>
        <v>133</v>
      </c>
      <c r="AR19" s="54">
        <f t="shared" si="17"/>
        <v>75</v>
      </c>
      <c r="AS19" s="56">
        <f t="shared" si="17"/>
        <v>16.2</v>
      </c>
      <c r="AT19" s="54"/>
      <c r="AU19" s="54">
        <f t="shared" ref="AU19:AW19" si="18">L19</f>
        <v>139</v>
      </c>
      <c r="AV19" s="54">
        <f t="shared" si="18"/>
        <v>48</v>
      </c>
      <c r="AW19" s="54">
        <f t="shared" si="18"/>
        <v>14.4</v>
      </c>
      <c r="AX19" s="54"/>
      <c r="AY19" s="182">
        <f t="shared" si="16"/>
        <v>133</v>
      </c>
      <c r="AZ19" s="54"/>
      <c r="BA19" s="54"/>
      <c r="BB19" s="54"/>
      <c r="BC19" s="89"/>
      <c r="BD19" s="54"/>
      <c r="BE19" s="53">
        <v>32.0</v>
      </c>
      <c r="BF19" s="53">
        <v>12.0</v>
      </c>
      <c r="BG19" s="127">
        <v>0.6</v>
      </c>
      <c r="BH19" s="54"/>
      <c r="BI19" s="53">
        <v>22.0</v>
      </c>
      <c r="BJ19" s="53">
        <v>85.0</v>
      </c>
      <c r="BK19" s="53">
        <v>58.0</v>
      </c>
      <c r="BL19" s="89"/>
      <c r="BM19" s="287">
        <v>341.0</v>
      </c>
      <c r="BN19" s="287">
        <v>145.0</v>
      </c>
      <c r="BO19" s="287">
        <v>158.0</v>
      </c>
      <c r="BP19" s="287">
        <v>7.9</v>
      </c>
      <c r="BQ19" s="288"/>
      <c r="BR19" s="287">
        <v>6.0</v>
      </c>
      <c r="BS19" s="287">
        <v>54.0</v>
      </c>
      <c r="BT19" s="287">
        <v>54.0</v>
      </c>
      <c r="BU19" s="288">
        <f t="shared" si="6"/>
        <v>341</v>
      </c>
      <c r="BV19" s="287">
        <v>359.0</v>
      </c>
      <c r="BW19" s="287">
        <v>207.0</v>
      </c>
      <c r="BX19" s="287">
        <v>40.0</v>
      </c>
      <c r="BY19" s="287">
        <v>334.0</v>
      </c>
      <c r="BZ19" s="287">
        <v>382.0</v>
      </c>
      <c r="CA19" s="287">
        <v>209.0</v>
      </c>
      <c r="CB19" s="287">
        <v>35.0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337.0</v>
      </c>
      <c r="CH19" s="287">
        <v>461.0</v>
      </c>
      <c r="CI19" s="287">
        <v>265.0</v>
      </c>
      <c r="CJ19" s="287">
        <v>35.0</v>
      </c>
      <c r="CK19" s="287">
        <v>352.0</v>
      </c>
      <c r="CL19" s="287">
        <v>270.0</v>
      </c>
      <c r="CM19" s="287">
        <v>164.0</v>
      </c>
      <c r="CN19" s="287">
        <v>29.0</v>
      </c>
      <c r="CO19" s="287">
        <v>333.0</v>
      </c>
      <c r="CP19" s="287">
        <v>302.0</v>
      </c>
      <c r="CQ19" s="287">
        <v>149.0</v>
      </c>
      <c r="CR19" s="287">
        <v>23.0</v>
      </c>
      <c r="CS19" s="287">
        <v>335.0</v>
      </c>
      <c r="CT19" s="287">
        <v>301.0</v>
      </c>
      <c r="CU19" s="287">
        <v>194.0</v>
      </c>
      <c r="CV19" s="287">
        <v>73.0</v>
      </c>
      <c r="CW19" s="287">
        <v>336.0</v>
      </c>
      <c r="CX19" s="287">
        <v>190.0</v>
      </c>
      <c r="CY19" s="287">
        <v>90.0</v>
      </c>
      <c r="CZ19" s="287">
        <v>54.0</v>
      </c>
      <c r="DA19" s="287">
        <v>324.0</v>
      </c>
      <c r="DB19" s="287">
        <v>195.0</v>
      </c>
      <c r="DC19" s="287">
        <v>92.0</v>
      </c>
      <c r="DD19" s="287">
        <v>55.0</v>
      </c>
      <c r="DE19" s="288">
        <f t="shared" si="7"/>
        <v>145</v>
      </c>
      <c r="DF19" s="287">
        <v>35.0</v>
      </c>
      <c r="DG19" s="288">
        <f t="shared" ref="DG19:DH19" si="19">BO19</f>
        <v>158</v>
      </c>
      <c r="DH19" s="288">
        <f t="shared" si="19"/>
        <v>7.9</v>
      </c>
      <c r="DI19" s="288"/>
      <c r="DJ19" s="287">
        <v>7.0</v>
      </c>
      <c r="DK19" s="287">
        <v>54.0</v>
      </c>
      <c r="DL19" s="287">
        <v>50.0</v>
      </c>
      <c r="DM19" s="89"/>
      <c r="DN19" s="61">
        <v>337.0</v>
      </c>
      <c r="DO19" s="61">
        <v>138.0</v>
      </c>
      <c r="DP19" s="61">
        <v>38.37</v>
      </c>
      <c r="DQ19" s="61">
        <v>21.48</v>
      </c>
      <c r="DR19" s="61">
        <v>5.43</v>
      </c>
      <c r="DS19" s="61">
        <v>8.0</v>
      </c>
      <c r="DT19" s="61">
        <v>38.0</v>
      </c>
      <c r="DU19" s="61">
        <v>45.4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337.0</v>
      </c>
      <c r="EF19" s="63">
        <v>135.0</v>
      </c>
      <c r="EG19" s="63">
        <v>71.0</v>
      </c>
      <c r="EH19" s="63">
        <v>2.9</v>
      </c>
      <c r="EI19" s="64"/>
      <c r="EJ19" s="226">
        <v>9.0</v>
      </c>
      <c r="EK19" s="63">
        <v>46.0</v>
      </c>
      <c r="EL19" s="63">
        <v>49.0</v>
      </c>
      <c r="EM19" s="63">
        <v>135.0</v>
      </c>
      <c r="EN19" s="63">
        <v>118.0</v>
      </c>
      <c r="EO19" s="63">
        <v>5.0</v>
      </c>
      <c r="EP19" s="64"/>
      <c r="EQ19" s="226">
        <v>9.0</v>
      </c>
      <c r="ER19" s="63">
        <v>46.0</v>
      </c>
      <c r="ES19" s="63">
        <v>48.0</v>
      </c>
      <c r="ET19" s="63">
        <v>0.0</v>
      </c>
      <c r="EU19" s="63">
        <v>0.0</v>
      </c>
      <c r="EV19" s="63">
        <v>0.0</v>
      </c>
      <c r="EW19" s="63">
        <v>0.0</v>
      </c>
      <c r="EX19" s="63">
        <v>335.0</v>
      </c>
      <c r="EY19" s="63">
        <v>278.0</v>
      </c>
      <c r="EZ19" s="63">
        <v>159.7</v>
      </c>
      <c r="FA19" s="63">
        <v>3.4</v>
      </c>
      <c r="FB19" s="63">
        <v>335.0</v>
      </c>
      <c r="FC19" s="63">
        <v>277.0</v>
      </c>
      <c r="FD19" s="63">
        <v>159.1</v>
      </c>
      <c r="FE19" s="63">
        <v>3.2</v>
      </c>
      <c r="FF19" s="63">
        <v>334.0</v>
      </c>
      <c r="FG19" s="63">
        <v>0.0</v>
      </c>
      <c r="FH19" s="63">
        <v>0.0</v>
      </c>
      <c r="FI19" s="63">
        <v>0.0</v>
      </c>
      <c r="FJ19" s="63">
        <v>337.0</v>
      </c>
      <c r="FK19" s="63">
        <v>256.0</v>
      </c>
      <c r="FL19" s="63">
        <v>145.7</v>
      </c>
      <c r="FM19" s="64"/>
      <c r="FN19" s="63">
        <v>337.0</v>
      </c>
      <c r="FO19" s="63">
        <v>270.0</v>
      </c>
      <c r="FP19" s="63">
        <v>146.0</v>
      </c>
      <c r="FQ19" s="63">
        <v>8.7</v>
      </c>
      <c r="FR19" s="63">
        <v>135.0</v>
      </c>
      <c r="FS19" s="64"/>
      <c r="FT19" s="63">
        <v>21.51</v>
      </c>
      <c r="FU19" s="64"/>
      <c r="FV19" s="63">
        <v>135.0</v>
      </c>
      <c r="FW19" s="64"/>
      <c r="FX19" s="64"/>
      <c r="FY19" s="64"/>
      <c r="FZ19" s="89"/>
      <c r="GA19" s="65">
        <v>338.0</v>
      </c>
      <c r="GB19" s="66">
        <v>399.91</v>
      </c>
      <c r="GC19" s="66">
        <v>244.99</v>
      </c>
      <c r="GD19" s="66">
        <v>26.3</v>
      </c>
      <c r="GE19" s="66">
        <v>338.0</v>
      </c>
      <c r="GF19" s="66">
        <v>421.89</v>
      </c>
      <c r="GG19" s="66">
        <v>242.81</v>
      </c>
      <c r="GH19" s="66">
        <v>30.32</v>
      </c>
      <c r="GI19" s="66">
        <v>338.0</v>
      </c>
      <c r="GJ19" s="66">
        <v>258.64</v>
      </c>
      <c r="GK19" s="66">
        <v>-147.75</v>
      </c>
      <c r="GL19" s="66">
        <v>-14.07</v>
      </c>
      <c r="GM19" s="66">
        <v>338.0</v>
      </c>
      <c r="GN19" s="66">
        <v>237.54</v>
      </c>
      <c r="GO19" s="66">
        <v>-147.66</v>
      </c>
      <c r="GP19" s="66">
        <v>-22.61</v>
      </c>
      <c r="GQ19" s="66">
        <v>338.0</v>
      </c>
      <c r="GR19" s="66">
        <v>154.01</v>
      </c>
      <c r="GS19" s="66">
        <v>-98.74</v>
      </c>
      <c r="GT19" s="66">
        <v>-8.12</v>
      </c>
      <c r="GU19" s="66">
        <v>338.0</v>
      </c>
      <c r="GV19" s="66">
        <v>164.56</v>
      </c>
      <c r="GW19" s="66">
        <v>-96.54</v>
      </c>
      <c r="GX19" s="66">
        <v>-7.54</v>
      </c>
      <c r="GY19" s="89"/>
      <c r="GZ19" s="146" t="s">
        <v>91</v>
      </c>
      <c r="HA19" s="146" t="s">
        <v>92</v>
      </c>
      <c r="HB19" s="98">
        <v>73.0</v>
      </c>
      <c r="HC19" s="98">
        <v>3.65</v>
      </c>
      <c r="HD19" s="98">
        <v>1.46</v>
      </c>
      <c r="HE19" s="146">
        <v>8.0</v>
      </c>
      <c r="HF19" s="145">
        <v>49.0</v>
      </c>
      <c r="HG19" s="145">
        <v>45.0</v>
      </c>
      <c r="HH19" s="146" t="s">
        <v>91</v>
      </c>
      <c r="HI19" s="146" t="s">
        <v>92</v>
      </c>
      <c r="HJ19" s="98">
        <v>64.0</v>
      </c>
      <c r="HK19" s="98">
        <v>3.2</v>
      </c>
      <c r="HL19" s="98">
        <v>1.28</v>
      </c>
      <c r="HM19" s="146">
        <v>5.0</v>
      </c>
      <c r="HN19" s="145">
        <v>51.0</v>
      </c>
      <c r="HO19" s="145">
        <v>50.0</v>
      </c>
      <c r="HP19" s="146" t="s">
        <v>91</v>
      </c>
      <c r="HQ19" s="146" t="s">
        <v>92</v>
      </c>
      <c r="HR19" s="98">
        <v>260.0</v>
      </c>
      <c r="HS19" s="98">
        <v>13.0</v>
      </c>
      <c r="HT19" s="98">
        <v>6.5</v>
      </c>
      <c r="HU19" s="146">
        <v>7.0</v>
      </c>
      <c r="HV19" s="145">
        <v>40.0</v>
      </c>
      <c r="HW19" s="145">
        <v>40.0</v>
      </c>
      <c r="HX19" s="89"/>
      <c r="HY19" s="72">
        <v>135.0</v>
      </c>
      <c r="HZ19" s="72">
        <v>33.0</v>
      </c>
      <c r="IA19" s="72">
        <v>146.0</v>
      </c>
      <c r="IB19" s="72">
        <v>7.3</v>
      </c>
      <c r="IC19" s="73"/>
      <c r="ID19" s="72">
        <v>2.0</v>
      </c>
      <c r="IE19" s="72">
        <v>58.0</v>
      </c>
      <c r="IF19" s="72">
        <v>38.0</v>
      </c>
      <c r="IG19" s="89"/>
      <c r="IH19" s="74">
        <v>140.0</v>
      </c>
      <c r="II19" s="74">
        <v>33.9</v>
      </c>
      <c r="IJ19" s="74">
        <v>151.0</v>
      </c>
      <c r="IK19" s="74">
        <v>7.6</v>
      </c>
      <c r="IL19" s="74">
        <v>8.7</v>
      </c>
      <c r="IM19" s="74">
        <v>6.0</v>
      </c>
      <c r="IN19" s="74">
        <v>44.0</v>
      </c>
      <c r="IO19" s="74">
        <v>42.0</v>
      </c>
      <c r="IP19" s="74">
        <v>140.0</v>
      </c>
      <c r="IQ19" s="74">
        <v>34.8</v>
      </c>
      <c r="IR19" s="74">
        <v>5.0</v>
      </c>
      <c r="IS19" s="74">
        <v>0.1</v>
      </c>
      <c r="IT19" s="74">
        <v>0.3</v>
      </c>
      <c r="IU19" s="74">
        <v>12.0</v>
      </c>
      <c r="IV19" s="74">
        <v>47.0</v>
      </c>
      <c r="IW19" s="74">
        <v>47.0</v>
      </c>
      <c r="IX19" s="89"/>
      <c r="IY19" s="76">
        <v>138.88</v>
      </c>
      <c r="IZ19" s="76">
        <v>34.6</v>
      </c>
      <c r="JA19" s="76">
        <v>384.4</v>
      </c>
      <c r="JB19" s="76">
        <v>19.22</v>
      </c>
      <c r="JC19" s="76">
        <v>6.59</v>
      </c>
      <c r="JD19" s="149">
        <v>3.0</v>
      </c>
      <c r="JE19" s="76">
        <v>54.48</v>
      </c>
      <c r="JF19" s="76">
        <v>36.74</v>
      </c>
      <c r="JG19" s="77"/>
      <c r="JH19" s="77"/>
      <c r="JI19" s="77"/>
      <c r="JJ19" s="77"/>
      <c r="JK19" s="77"/>
      <c r="JL19" s="77"/>
      <c r="JM19" s="77"/>
      <c r="JN19" s="77"/>
      <c r="JO19" s="89"/>
      <c r="JP19" s="78">
        <v>134.0</v>
      </c>
      <c r="JQ19" s="78">
        <v>31.9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39.0</v>
      </c>
      <c r="JW19" s="78">
        <v>39.0</v>
      </c>
      <c r="JX19" s="78">
        <v>134.0</v>
      </c>
      <c r="JY19" s="78">
        <v>33.4</v>
      </c>
      <c r="JZ19" s="78">
        <v>145.0</v>
      </c>
      <c r="KA19" s="78">
        <v>7.8</v>
      </c>
      <c r="KB19" s="78">
        <v>2.6</v>
      </c>
      <c r="KC19" s="150">
        <v>2.0</v>
      </c>
      <c r="KD19" s="78">
        <v>42.0</v>
      </c>
      <c r="KE19" s="78">
        <v>42.0</v>
      </c>
      <c r="KF19" s="89"/>
      <c r="KG19" s="79">
        <v>135.0</v>
      </c>
      <c r="KH19" s="238">
        <v>32.0</v>
      </c>
      <c r="KI19" s="238">
        <v>121.0</v>
      </c>
      <c r="KJ19" s="238">
        <v>6.5</v>
      </c>
      <c r="KK19" s="79"/>
      <c r="KL19" s="79">
        <v>1.0</v>
      </c>
      <c r="KM19" s="79">
        <v>52.0</v>
      </c>
      <c r="KN19" s="79">
        <v>52.0</v>
      </c>
      <c r="KO19" s="79">
        <v>135.0</v>
      </c>
      <c r="KP19" s="235">
        <v>32.0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48.0</v>
      </c>
      <c r="KW19" s="89"/>
      <c r="KX19" s="81">
        <v>131.0</v>
      </c>
      <c r="KY19" s="81">
        <v>31.0</v>
      </c>
      <c r="KZ19" s="81">
        <v>324.0</v>
      </c>
      <c r="LA19" s="81">
        <v>15.9</v>
      </c>
      <c r="LB19" s="81">
        <v>0.0</v>
      </c>
      <c r="LC19" s="81">
        <v>3.0</v>
      </c>
      <c r="LD19" s="81">
        <v>48.0</v>
      </c>
      <c r="LE19" s="81">
        <v>48.0</v>
      </c>
      <c r="LF19" s="81">
        <v>131.0</v>
      </c>
      <c r="LG19" s="81">
        <v>31.0</v>
      </c>
      <c r="LH19" s="81">
        <v>182.0</v>
      </c>
      <c r="LI19" s="81">
        <v>8.9</v>
      </c>
      <c r="LJ19" s="81">
        <v>0.0</v>
      </c>
      <c r="LK19" s="81">
        <v>5.0</v>
      </c>
      <c r="LL19" s="81">
        <v>48.0</v>
      </c>
      <c r="LM19" s="81">
        <v>48.0</v>
      </c>
      <c r="LN19" s="89"/>
      <c r="LO19" s="82">
        <v>333.0</v>
      </c>
      <c r="LP19" s="82">
        <v>278.0</v>
      </c>
      <c r="LQ19" s="82">
        <v>157.0</v>
      </c>
      <c r="LR19" s="82">
        <v>69.0</v>
      </c>
      <c r="LS19" s="82">
        <v>321.0</v>
      </c>
      <c r="LT19" s="83">
        <v>52.0</v>
      </c>
      <c r="LU19" s="83">
        <v>7.0</v>
      </c>
      <c r="LV19" s="83">
        <v>140.0</v>
      </c>
      <c r="LW19" s="83">
        <v>95.0</v>
      </c>
      <c r="LX19" s="83">
        <v>55.0</v>
      </c>
      <c r="LY19" s="83">
        <v>52.0</v>
      </c>
      <c r="LZ19" s="83">
        <v>12.0</v>
      </c>
      <c r="MA19" s="83">
        <v>105.0</v>
      </c>
      <c r="MB19" s="83">
        <v>4.6</v>
      </c>
      <c r="MC19" s="83">
        <v>144.0</v>
      </c>
      <c r="MD19" s="83">
        <v>183.0</v>
      </c>
      <c r="ME19" s="83">
        <v>71.0</v>
      </c>
      <c r="MF19" s="83">
        <v>59.0</v>
      </c>
      <c r="MG19" s="83">
        <v>14.0</v>
      </c>
      <c r="MH19" s="83">
        <v>0.0</v>
      </c>
      <c r="MI19" s="83">
        <v>0.0</v>
      </c>
      <c r="MJ19" s="83">
        <v>119.0</v>
      </c>
      <c r="MK19" s="83">
        <v>0.0</v>
      </c>
      <c r="ML19" s="83">
        <v>44.0</v>
      </c>
      <c r="MM19" s="83">
        <v>43.0</v>
      </c>
      <c r="MN19" s="83">
        <v>5.0</v>
      </c>
      <c r="MO19" s="86"/>
      <c r="MP19" s="87"/>
      <c r="MQ19" s="87"/>
      <c r="MR19" s="87"/>
      <c r="MS19" s="87"/>
      <c r="MT19" s="83">
        <v>13.0</v>
      </c>
      <c r="MU19" s="83">
        <v>4.5</v>
      </c>
      <c r="MV19" s="83">
        <v>223.0</v>
      </c>
      <c r="MW19" s="83">
        <v>36.0</v>
      </c>
      <c r="MX19" s="83">
        <v>42.0</v>
      </c>
      <c r="MY19" s="88" t="s">
        <v>96</v>
      </c>
      <c r="MZ19" s="83">
        <v>2.0</v>
      </c>
      <c r="NA19" s="87"/>
      <c r="NB19" s="83">
        <v>13.7</v>
      </c>
      <c r="NC19" s="83">
        <v>5.0</v>
      </c>
      <c r="ND19" s="83">
        <v>244.0</v>
      </c>
      <c r="NE19" s="83">
        <v>36.0</v>
      </c>
      <c r="NF19" s="83">
        <v>44.0</v>
      </c>
      <c r="NG19" s="83">
        <v>44.0</v>
      </c>
      <c r="NH19" s="83">
        <v>7.0</v>
      </c>
      <c r="NI19" s="88"/>
      <c r="NJ19" s="83">
        <v>0.0</v>
      </c>
      <c r="NK19" s="83">
        <v>0.0</v>
      </c>
      <c r="NL19" s="83">
        <v>0.0</v>
      </c>
      <c r="NM19" s="83">
        <v>35.0</v>
      </c>
      <c r="NN19" s="83">
        <v>47.0</v>
      </c>
      <c r="NO19" s="83">
        <v>51.0</v>
      </c>
      <c r="NP19" s="83">
        <v>2.0</v>
      </c>
      <c r="NQ19" s="222"/>
    </row>
    <row r="20" ht="14.25" customHeight="1">
      <c r="A20" s="49">
        <v>0.291666666666667</v>
      </c>
      <c r="B20" s="50"/>
      <c r="C20" s="51">
        <v>50.22</v>
      </c>
      <c r="D20" s="52">
        <v>338.0</v>
      </c>
      <c r="E20" s="53">
        <v>134.0</v>
      </c>
      <c r="F20" s="53">
        <v>77.0</v>
      </c>
      <c r="G20" s="53">
        <v>16.8</v>
      </c>
      <c r="H20" s="54"/>
      <c r="I20" s="53">
        <v>6.0</v>
      </c>
      <c r="J20" s="53">
        <v>46.0</v>
      </c>
      <c r="K20" s="53">
        <v>46.0</v>
      </c>
      <c r="L20" s="53">
        <v>139.0</v>
      </c>
      <c r="M20" s="53">
        <v>51.0</v>
      </c>
      <c r="N20" s="53">
        <v>12.8</v>
      </c>
      <c r="O20" s="54"/>
      <c r="P20" s="53">
        <v>6.0</v>
      </c>
      <c r="Q20" s="53">
        <v>58.0</v>
      </c>
      <c r="R20" s="53">
        <v>50.0</v>
      </c>
      <c r="S20" s="53">
        <v>341.4</v>
      </c>
      <c r="T20" s="53">
        <v>306.1</v>
      </c>
      <c r="U20" s="53">
        <v>183.1</v>
      </c>
      <c r="V20" s="54"/>
      <c r="W20" s="53">
        <v>336.8</v>
      </c>
      <c r="X20" s="53">
        <v>275.1</v>
      </c>
      <c r="Y20" s="53">
        <v>142.3</v>
      </c>
      <c r="Z20" s="54"/>
      <c r="AA20" s="53">
        <v>341.6</v>
      </c>
      <c r="AB20" s="53">
        <v>341.5</v>
      </c>
      <c r="AC20" s="53">
        <v>224.5</v>
      </c>
      <c r="AD20" s="54"/>
      <c r="AE20" s="53">
        <v>340.7</v>
      </c>
      <c r="AF20" s="53">
        <v>363.6</v>
      </c>
      <c r="AG20" s="53">
        <v>204.1</v>
      </c>
      <c r="AH20" s="54"/>
      <c r="AI20" s="53">
        <v>252.1</v>
      </c>
      <c r="AJ20" s="53">
        <v>402.3</v>
      </c>
      <c r="AK20" s="53">
        <v>251.4</v>
      </c>
      <c r="AL20" s="53"/>
      <c r="AM20" s="53">
        <v>339.1</v>
      </c>
      <c r="AN20" s="53">
        <v>425.2</v>
      </c>
      <c r="AO20" s="53">
        <v>239.1</v>
      </c>
      <c r="AP20" s="54"/>
      <c r="AQ20" s="182">
        <f t="shared" ref="AQ20:AS20" si="20">E20</f>
        <v>134</v>
      </c>
      <c r="AR20" s="54">
        <f t="shared" si="20"/>
        <v>77</v>
      </c>
      <c r="AS20" s="56">
        <f t="shared" si="20"/>
        <v>16.8</v>
      </c>
      <c r="AT20" s="54"/>
      <c r="AU20" s="54">
        <f t="shared" ref="AU20:AW20" si="21">L20</f>
        <v>139</v>
      </c>
      <c r="AV20" s="54">
        <f t="shared" si="21"/>
        <v>51</v>
      </c>
      <c r="AW20" s="54">
        <f t="shared" si="21"/>
        <v>12.8</v>
      </c>
      <c r="AX20" s="54"/>
      <c r="AY20" s="182">
        <f t="shared" si="16"/>
        <v>134</v>
      </c>
      <c r="AZ20" s="54"/>
      <c r="BA20" s="54"/>
      <c r="BB20" s="54"/>
      <c r="BC20" s="89"/>
      <c r="BD20" s="54"/>
      <c r="BE20" s="53">
        <v>32.0</v>
      </c>
      <c r="BF20" s="53">
        <v>14.0</v>
      </c>
      <c r="BG20" s="53">
        <v>0.7</v>
      </c>
      <c r="BH20" s="54"/>
      <c r="BI20" s="53">
        <v>22.0</v>
      </c>
      <c r="BJ20" s="53">
        <v>85.0</v>
      </c>
      <c r="BK20" s="53">
        <v>58.0</v>
      </c>
      <c r="BL20" s="89"/>
      <c r="BM20" s="287">
        <v>342.0</v>
      </c>
      <c r="BN20" s="287">
        <v>145.0</v>
      </c>
      <c r="BO20" s="287">
        <v>142.0</v>
      </c>
      <c r="BP20" s="287">
        <v>7.1</v>
      </c>
      <c r="BQ20" s="288"/>
      <c r="BR20" s="287">
        <v>6.0</v>
      </c>
      <c r="BS20" s="287">
        <v>54.0</v>
      </c>
      <c r="BT20" s="287">
        <v>55.0</v>
      </c>
      <c r="BU20" s="288">
        <f t="shared" si="6"/>
        <v>342</v>
      </c>
      <c r="BV20" s="287">
        <v>357.0</v>
      </c>
      <c r="BW20" s="287">
        <v>206.0</v>
      </c>
      <c r="BX20" s="287">
        <v>44.0</v>
      </c>
      <c r="BY20" s="287">
        <v>335.0</v>
      </c>
      <c r="BZ20" s="287">
        <v>383.0</v>
      </c>
      <c r="CA20" s="287">
        <v>210.0</v>
      </c>
      <c r="CB20" s="287">
        <v>42.0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338.0</v>
      </c>
      <c r="CH20" s="287">
        <v>480.0</v>
      </c>
      <c r="CI20" s="287">
        <v>276.0</v>
      </c>
      <c r="CJ20" s="287">
        <v>36.0</v>
      </c>
      <c r="CK20" s="287">
        <v>352.0</v>
      </c>
      <c r="CL20" s="287">
        <v>282.0</v>
      </c>
      <c r="CM20" s="287">
        <v>167.0</v>
      </c>
      <c r="CN20" s="287">
        <v>30.0</v>
      </c>
      <c r="CO20" s="287">
        <v>332.0</v>
      </c>
      <c r="CP20" s="287">
        <v>305.0</v>
      </c>
      <c r="CQ20" s="287">
        <v>151.0</v>
      </c>
      <c r="CR20" s="287">
        <v>25.0</v>
      </c>
      <c r="CS20" s="287">
        <v>339.0</v>
      </c>
      <c r="CT20" s="287">
        <v>290.0</v>
      </c>
      <c r="CU20" s="287">
        <v>167.0</v>
      </c>
      <c r="CV20" s="287">
        <v>28.0</v>
      </c>
      <c r="CW20" s="287">
        <v>337.0</v>
      </c>
      <c r="CX20" s="287">
        <v>191.0</v>
      </c>
      <c r="CY20" s="287">
        <v>91.0</v>
      </c>
      <c r="CZ20" s="287">
        <v>54.0</v>
      </c>
      <c r="DA20" s="287">
        <v>324.0</v>
      </c>
      <c r="DB20" s="287">
        <v>197.0</v>
      </c>
      <c r="DC20" s="287">
        <v>94.0</v>
      </c>
      <c r="DD20" s="287">
        <v>53.0</v>
      </c>
      <c r="DE20" s="288">
        <f t="shared" si="7"/>
        <v>145</v>
      </c>
      <c r="DF20" s="287">
        <v>35.0</v>
      </c>
      <c r="DG20" s="287">
        <v>142.0</v>
      </c>
      <c r="DH20" s="287">
        <v>7.1</v>
      </c>
      <c r="DI20" s="288"/>
      <c r="DJ20" s="287">
        <v>7.0</v>
      </c>
      <c r="DK20" s="287">
        <v>53.0</v>
      </c>
      <c r="DL20" s="287">
        <v>50.0</v>
      </c>
      <c r="DM20" s="89"/>
      <c r="DN20" s="61">
        <v>336.0</v>
      </c>
      <c r="DO20" s="61">
        <v>138.0</v>
      </c>
      <c r="DP20" s="61">
        <v>25.52</v>
      </c>
      <c r="DQ20" s="61">
        <v>14.38</v>
      </c>
      <c r="DR20" s="61">
        <v>3.08</v>
      </c>
      <c r="DS20" s="61">
        <v>8.0</v>
      </c>
      <c r="DT20" s="61">
        <v>39.0</v>
      </c>
      <c r="DU20" s="61">
        <v>45.0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72.0</v>
      </c>
      <c r="EH20" s="63">
        <v>3.1</v>
      </c>
      <c r="EI20" s="64"/>
      <c r="EJ20" s="226">
        <v>9.0</v>
      </c>
      <c r="EK20" s="63">
        <v>46.0</v>
      </c>
      <c r="EL20" s="63">
        <v>49.0</v>
      </c>
      <c r="EM20" s="63">
        <v>137.0</v>
      </c>
      <c r="EN20" s="63">
        <v>110.0</v>
      </c>
      <c r="EO20" s="63">
        <v>4.6</v>
      </c>
      <c r="EP20" s="64"/>
      <c r="EQ20" s="226">
        <v>9.0</v>
      </c>
      <c r="ER20" s="63">
        <v>46.0</v>
      </c>
      <c r="ES20" s="63">
        <v>48.0</v>
      </c>
      <c r="ET20" s="63">
        <v>0.0</v>
      </c>
      <c r="EU20" s="63">
        <v>0.0</v>
      </c>
      <c r="EV20" s="63">
        <v>0.0</v>
      </c>
      <c r="EW20" s="63">
        <v>0.0</v>
      </c>
      <c r="EX20" s="63">
        <v>337.0</v>
      </c>
      <c r="EY20" s="63">
        <v>275.0</v>
      </c>
      <c r="EZ20" s="63">
        <v>158.8</v>
      </c>
      <c r="FA20" s="63">
        <v>2.8</v>
      </c>
      <c r="FB20" s="63">
        <v>338.0</v>
      </c>
      <c r="FC20" s="63">
        <v>274.0</v>
      </c>
      <c r="FD20" s="63">
        <v>158.4</v>
      </c>
      <c r="FE20" s="63">
        <v>2.5</v>
      </c>
      <c r="FF20" s="63">
        <v>339.0</v>
      </c>
      <c r="FG20" s="63">
        <v>0.0</v>
      </c>
      <c r="FH20" s="63">
        <v>0.0</v>
      </c>
      <c r="FI20" s="63">
        <v>0.0</v>
      </c>
      <c r="FJ20" s="63">
        <v>340.0</v>
      </c>
      <c r="FK20" s="63">
        <v>267.0</v>
      </c>
      <c r="FL20" s="63">
        <v>152.6</v>
      </c>
      <c r="FM20" s="64"/>
      <c r="FN20" s="63">
        <v>340.0</v>
      </c>
      <c r="FO20" s="63">
        <v>282.0</v>
      </c>
      <c r="FP20" s="63">
        <v>152.8</v>
      </c>
      <c r="FQ20" s="63">
        <v>13.1</v>
      </c>
      <c r="FR20" s="63">
        <v>137.0</v>
      </c>
      <c r="FS20" s="64"/>
      <c r="FT20" s="63">
        <v>10.81</v>
      </c>
      <c r="FU20" s="64"/>
      <c r="FV20" s="63">
        <v>137.0</v>
      </c>
      <c r="FW20" s="64"/>
      <c r="FX20" s="64"/>
      <c r="FY20" s="64"/>
      <c r="FZ20" s="89"/>
      <c r="GA20" s="93">
        <v>340.0</v>
      </c>
      <c r="GB20" s="94">
        <v>408.26</v>
      </c>
      <c r="GC20" s="94">
        <v>252.36</v>
      </c>
      <c r="GD20" s="94">
        <v>22.03</v>
      </c>
      <c r="GE20" s="94">
        <v>340.0</v>
      </c>
      <c r="GF20" s="94">
        <v>432.44</v>
      </c>
      <c r="GG20" s="94">
        <v>250.02</v>
      </c>
      <c r="GH20" s="94">
        <v>25.96</v>
      </c>
      <c r="GI20" s="94">
        <v>340.0</v>
      </c>
      <c r="GJ20" s="94">
        <v>270.78</v>
      </c>
      <c r="GK20" s="94">
        <v>-154.78</v>
      </c>
      <c r="GL20" s="94">
        <v>-16.42</v>
      </c>
      <c r="GM20" s="94">
        <v>340.0</v>
      </c>
      <c r="GN20" s="94">
        <v>249.8</v>
      </c>
      <c r="GO20" s="94">
        <v>-154.7</v>
      </c>
      <c r="GP20" s="94">
        <v>-25.8</v>
      </c>
      <c r="GQ20" s="94">
        <v>340.0</v>
      </c>
      <c r="GR20" s="94">
        <v>147.1</v>
      </c>
      <c r="GS20" s="94">
        <v>-92.22</v>
      </c>
      <c r="GT20" s="94">
        <v>0.0</v>
      </c>
      <c r="GU20" s="94">
        <v>340.0</v>
      </c>
      <c r="GV20" s="94">
        <v>158.7</v>
      </c>
      <c r="GW20" s="94">
        <v>-91.63</v>
      </c>
      <c r="GX20" s="94">
        <v>-3.52</v>
      </c>
      <c r="GY20" s="89"/>
      <c r="GZ20" s="146" t="s">
        <v>91</v>
      </c>
      <c r="HA20" s="146" t="s">
        <v>92</v>
      </c>
      <c r="HB20" s="98">
        <v>75.0</v>
      </c>
      <c r="HC20" s="98">
        <v>3.75</v>
      </c>
      <c r="HD20" s="98">
        <v>1.5</v>
      </c>
      <c r="HE20" s="146">
        <v>8.0</v>
      </c>
      <c r="HF20" s="145">
        <v>47.0</v>
      </c>
      <c r="HG20" s="145">
        <v>44.0</v>
      </c>
      <c r="HH20" s="146" t="s">
        <v>91</v>
      </c>
      <c r="HI20" s="146" t="s">
        <v>92</v>
      </c>
      <c r="HJ20" s="98">
        <v>250.0</v>
      </c>
      <c r="HK20" s="98">
        <v>12.5</v>
      </c>
      <c r="HL20" s="98">
        <v>5.0</v>
      </c>
      <c r="HM20" s="146">
        <v>5.0</v>
      </c>
      <c r="HN20" s="145">
        <v>50.0</v>
      </c>
      <c r="HO20" s="145">
        <v>51.0</v>
      </c>
      <c r="HP20" s="146" t="s">
        <v>91</v>
      </c>
      <c r="HQ20" s="146" t="s">
        <v>92</v>
      </c>
      <c r="HR20" s="98">
        <v>82.0</v>
      </c>
      <c r="HS20" s="98">
        <v>4.1</v>
      </c>
      <c r="HT20" s="98">
        <v>2.05</v>
      </c>
      <c r="HU20" s="146">
        <v>7.0</v>
      </c>
      <c r="HV20" s="145">
        <v>45.0</v>
      </c>
      <c r="HW20" s="145">
        <v>45.0</v>
      </c>
      <c r="HX20" s="89"/>
      <c r="HY20" s="72">
        <v>135.0</v>
      </c>
      <c r="HZ20" s="72">
        <v>33.0</v>
      </c>
      <c r="IA20" s="72">
        <v>64.0</v>
      </c>
      <c r="IB20" s="72">
        <v>3.2</v>
      </c>
      <c r="IC20" s="73"/>
      <c r="ID20" s="72">
        <v>2.0</v>
      </c>
      <c r="IE20" s="283">
        <v>58.0</v>
      </c>
      <c r="IF20" s="72">
        <v>38.0</v>
      </c>
      <c r="IG20" s="89"/>
      <c r="IH20" s="74">
        <v>140.0</v>
      </c>
      <c r="II20" s="74">
        <v>33.9</v>
      </c>
      <c r="IJ20" s="74">
        <v>146.0</v>
      </c>
      <c r="IK20" s="74">
        <v>7.4</v>
      </c>
      <c r="IL20" s="74">
        <v>8.5</v>
      </c>
      <c r="IM20" s="74">
        <v>6.0</v>
      </c>
      <c r="IN20" s="74">
        <v>44.0</v>
      </c>
      <c r="IO20" s="74">
        <v>42.0</v>
      </c>
      <c r="IP20" s="74">
        <v>140.0</v>
      </c>
      <c r="IQ20" s="74">
        <v>34.9</v>
      </c>
      <c r="IR20" s="74">
        <v>5.0</v>
      </c>
      <c r="IS20" s="74">
        <v>0.1</v>
      </c>
      <c r="IT20" s="74">
        <v>0.3</v>
      </c>
      <c r="IU20" s="74">
        <v>12.0</v>
      </c>
      <c r="IV20" s="74">
        <v>47.0</v>
      </c>
      <c r="IW20" s="74">
        <v>47.0</v>
      </c>
      <c r="IX20" s="89"/>
      <c r="IY20" s="76">
        <v>139.26</v>
      </c>
      <c r="IZ20" s="76">
        <v>34.64</v>
      </c>
      <c r="JA20" s="76">
        <v>391.2</v>
      </c>
      <c r="JB20" s="76">
        <v>19.56</v>
      </c>
      <c r="JC20" s="76">
        <v>6.83</v>
      </c>
      <c r="JD20" s="149">
        <v>3.0</v>
      </c>
      <c r="JE20" s="76">
        <v>55.8</v>
      </c>
      <c r="JF20" s="76">
        <v>37.58</v>
      </c>
      <c r="JG20" s="77"/>
      <c r="JH20" s="77"/>
      <c r="JI20" s="77"/>
      <c r="JJ20" s="77"/>
      <c r="JK20" s="77"/>
      <c r="JL20" s="77"/>
      <c r="JM20" s="77"/>
      <c r="JN20" s="77"/>
      <c r="JO20" s="89"/>
      <c r="JP20" s="78">
        <v>137.0</v>
      </c>
      <c r="JQ20" s="78">
        <v>32.4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39.0</v>
      </c>
      <c r="JW20" s="78">
        <v>38.0</v>
      </c>
      <c r="JX20" s="78">
        <v>137.0</v>
      </c>
      <c r="JY20" s="78">
        <v>34.2</v>
      </c>
      <c r="JZ20" s="78">
        <v>136.0</v>
      </c>
      <c r="KA20" s="78">
        <v>7.2</v>
      </c>
      <c r="KB20" s="78">
        <v>2.6</v>
      </c>
      <c r="KC20" s="150">
        <v>2.0</v>
      </c>
      <c r="KD20" s="78">
        <v>42.0</v>
      </c>
      <c r="KE20" s="78">
        <v>42.0</v>
      </c>
      <c r="KF20" s="89"/>
      <c r="KG20" s="79">
        <v>139.0</v>
      </c>
      <c r="KH20" s="238">
        <v>34.0</v>
      </c>
      <c r="KI20" s="238">
        <v>12.0</v>
      </c>
      <c r="KJ20" s="238">
        <v>0.6</v>
      </c>
      <c r="KK20" s="79"/>
      <c r="KL20" s="79">
        <v>1.0</v>
      </c>
      <c r="KM20" s="79">
        <v>52.0</v>
      </c>
      <c r="KN20" s="79">
        <v>52.0</v>
      </c>
      <c r="KO20" s="79">
        <v>139.0</v>
      </c>
      <c r="KP20" s="235">
        <v>34.0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48.0</v>
      </c>
      <c r="KW20" s="89"/>
      <c r="KX20" s="81">
        <v>138.0</v>
      </c>
      <c r="KY20" s="81">
        <v>31.0</v>
      </c>
      <c r="KZ20" s="81">
        <v>200.0</v>
      </c>
      <c r="LA20" s="81">
        <v>9.8</v>
      </c>
      <c r="LB20" s="81">
        <v>0.0</v>
      </c>
      <c r="LC20" s="81">
        <v>3.0</v>
      </c>
      <c r="LD20" s="81">
        <v>48.0</v>
      </c>
      <c r="LE20" s="81">
        <v>48.0</v>
      </c>
      <c r="LF20" s="81">
        <v>131.0</v>
      </c>
      <c r="LG20" s="81">
        <v>31.0</v>
      </c>
      <c r="LH20" s="81">
        <v>155.0</v>
      </c>
      <c r="LI20" s="81">
        <v>7.6</v>
      </c>
      <c r="LJ20" s="81">
        <v>0.0</v>
      </c>
      <c r="LK20" s="81">
        <v>5.0</v>
      </c>
      <c r="LL20" s="81">
        <v>51.0</v>
      </c>
      <c r="LM20" s="81">
        <v>51.0</v>
      </c>
      <c r="LN20" s="89"/>
      <c r="LO20" s="82">
        <v>335.0</v>
      </c>
      <c r="LP20" s="82">
        <v>234.0</v>
      </c>
      <c r="LQ20" s="82">
        <v>142.0</v>
      </c>
      <c r="LR20" s="82">
        <v>69.0</v>
      </c>
      <c r="LS20" s="82">
        <v>324.0</v>
      </c>
      <c r="LT20" s="83">
        <v>49.0</v>
      </c>
      <c r="LU20" s="83">
        <v>4.1</v>
      </c>
      <c r="LV20" s="83">
        <v>141.0</v>
      </c>
      <c r="LW20" s="83">
        <v>80.0</v>
      </c>
      <c r="LX20" s="83">
        <v>53.0</v>
      </c>
      <c r="LY20" s="83">
        <v>51.0</v>
      </c>
      <c r="LZ20" s="83">
        <v>12.0</v>
      </c>
      <c r="MA20" s="83">
        <v>93.0</v>
      </c>
      <c r="MB20" s="83">
        <v>1.8</v>
      </c>
      <c r="MC20" s="83">
        <v>146.0</v>
      </c>
      <c r="MD20" s="83">
        <v>154.0</v>
      </c>
      <c r="ME20" s="83">
        <v>69.0</v>
      </c>
      <c r="MF20" s="83">
        <v>58.0</v>
      </c>
      <c r="MG20" s="83">
        <v>14.0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44.0</v>
      </c>
      <c r="MM20" s="83">
        <v>43.0</v>
      </c>
      <c r="MN20" s="83">
        <v>5.0</v>
      </c>
      <c r="MO20" s="86"/>
      <c r="MP20" s="87"/>
      <c r="MQ20" s="87"/>
      <c r="MR20" s="87"/>
      <c r="MS20" s="87"/>
      <c r="MT20" s="83">
        <v>3.0</v>
      </c>
      <c r="MU20" s="83">
        <v>1.2</v>
      </c>
      <c r="MV20" s="83">
        <v>48.0</v>
      </c>
      <c r="MW20" s="83">
        <v>37.0</v>
      </c>
      <c r="MX20" s="83">
        <v>42.0</v>
      </c>
      <c r="MY20" s="88" t="s">
        <v>96</v>
      </c>
      <c r="MZ20" s="83">
        <v>2.0</v>
      </c>
      <c r="NA20" s="87"/>
      <c r="NB20" s="83">
        <v>22.9</v>
      </c>
      <c r="NC20" s="83">
        <v>7.8</v>
      </c>
      <c r="ND20" s="83">
        <v>388.0</v>
      </c>
      <c r="NE20" s="83">
        <v>36.0</v>
      </c>
      <c r="NF20" s="83">
        <v>44.0</v>
      </c>
      <c r="NG20" s="83">
        <v>44.0</v>
      </c>
      <c r="NH20" s="83">
        <v>7.0</v>
      </c>
      <c r="NI20" s="87"/>
      <c r="NJ20" s="83">
        <v>0.0</v>
      </c>
      <c r="NK20" s="83">
        <v>0.0</v>
      </c>
      <c r="NL20" s="83">
        <v>0.0</v>
      </c>
      <c r="NM20" s="83">
        <v>35.0</v>
      </c>
      <c r="NN20" s="83">
        <v>47.0</v>
      </c>
      <c r="NO20" s="83">
        <v>51.0</v>
      </c>
      <c r="NP20" s="83">
        <v>2.0</v>
      </c>
      <c r="NQ20" s="222"/>
    </row>
    <row r="21" ht="14.25" customHeight="1">
      <c r="A21" s="49">
        <v>0.333333333333334</v>
      </c>
      <c r="B21" s="50"/>
      <c r="C21" s="51">
        <v>50.12</v>
      </c>
      <c r="D21" s="52">
        <v>339.0</v>
      </c>
      <c r="E21" s="53">
        <v>135.0</v>
      </c>
      <c r="F21" s="53">
        <v>67.0</v>
      </c>
      <c r="G21" s="53">
        <v>14.5</v>
      </c>
      <c r="H21" s="54"/>
      <c r="I21" s="53">
        <v>6.0</v>
      </c>
      <c r="J21" s="53">
        <v>46.0</v>
      </c>
      <c r="K21" s="53">
        <v>46.0</v>
      </c>
      <c r="L21" s="53">
        <v>140.0</v>
      </c>
      <c r="M21" s="53">
        <v>44.0</v>
      </c>
      <c r="N21" s="53">
        <v>10.3</v>
      </c>
      <c r="O21" s="54"/>
      <c r="P21" s="53">
        <v>6.0</v>
      </c>
      <c r="Q21" s="53">
        <v>58.0</v>
      </c>
      <c r="R21" s="53">
        <v>50.0</v>
      </c>
      <c r="S21" s="53">
        <v>342.4</v>
      </c>
      <c r="T21" s="53">
        <v>310.5</v>
      </c>
      <c r="U21" s="53">
        <v>183.3</v>
      </c>
      <c r="V21" s="54"/>
      <c r="W21" s="53">
        <v>338.5</v>
      </c>
      <c r="X21" s="53">
        <v>261.4</v>
      </c>
      <c r="Y21" s="53">
        <v>137.8</v>
      </c>
      <c r="Z21" s="54"/>
      <c r="AA21" s="53">
        <v>342.7</v>
      </c>
      <c r="AB21" s="53">
        <v>331.5</v>
      </c>
      <c r="AC21" s="53">
        <v>221.6</v>
      </c>
      <c r="AD21" s="54"/>
      <c r="AE21" s="53">
        <v>342.2</v>
      </c>
      <c r="AF21" s="53">
        <v>364.8</v>
      </c>
      <c r="AG21" s="53">
        <v>208.7</v>
      </c>
      <c r="AH21" s="54"/>
      <c r="AI21" s="53">
        <v>349.6</v>
      </c>
      <c r="AJ21" s="53">
        <v>385.4</v>
      </c>
      <c r="AK21" s="53">
        <v>343.4</v>
      </c>
      <c r="AL21" s="54"/>
      <c r="AM21" s="53">
        <v>341.2</v>
      </c>
      <c r="AN21" s="53">
        <v>409.3</v>
      </c>
      <c r="AO21" s="53">
        <v>230.9</v>
      </c>
      <c r="AP21" s="54"/>
      <c r="AQ21" s="182">
        <f t="shared" ref="AQ21:AS21" si="22">E21</f>
        <v>135</v>
      </c>
      <c r="AR21" s="54">
        <f t="shared" si="22"/>
        <v>67</v>
      </c>
      <c r="AS21" s="56">
        <f t="shared" si="22"/>
        <v>14.5</v>
      </c>
      <c r="AT21" s="54"/>
      <c r="AU21" s="54">
        <f t="shared" ref="AU21:AW21" si="23">L21</f>
        <v>140</v>
      </c>
      <c r="AV21" s="54">
        <f t="shared" si="23"/>
        <v>44</v>
      </c>
      <c r="AW21" s="54">
        <f t="shared" si="23"/>
        <v>10.3</v>
      </c>
      <c r="AX21" s="54"/>
      <c r="AY21" s="182">
        <f t="shared" si="16"/>
        <v>135</v>
      </c>
      <c r="AZ21" s="54"/>
      <c r="BA21" s="54"/>
      <c r="BB21" s="54"/>
      <c r="BC21" s="89"/>
      <c r="BD21" s="54"/>
      <c r="BE21" s="53">
        <v>32.0</v>
      </c>
      <c r="BF21" s="53">
        <v>16.0</v>
      </c>
      <c r="BG21" s="53">
        <v>0.8</v>
      </c>
      <c r="BH21" s="54"/>
      <c r="BI21" s="53">
        <v>22.0</v>
      </c>
      <c r="BJ21" s="53">
        <v>70.0</v>
      </c>
      <c r="BK21" s="53">
        <v>52.0</v>
      </c>
      <c r="BL21" s="89"/>
      <c r="BM21" s="287">
        <v>342.0</v>
      </c>
      <c r="BN21" s="287">
        <v>145.0</v>
      </c>
      <c r="BO21" s="287">
        <v>186.0</v>
      </c>
      <c r="BP21" s="287">
        <v>9.3</v>
      </c>
      <c r="BQ21" s="288"/>
      <c r="BR21" s="287">
        <v>6.0</v>
      </c>
      <c r="BS21" s="287">
        <v>55.0</v>
      </c>
      <c r="BT21" s="287">
        <v>54.0</v>
      </c>
      <c r="BU21" s="288">
        <f t="shared" si="6"/>
        <v>342</v>
      </c>
      <c r="BV21" s="287">
        <v>358.0</v>
      </c>
      <c r="BW21" s="287">
        <v>206.0</v>
      </c>
      <c r="BX21" s="287">
        <v>48.0</v>
      </c>
      <c r="BY21" s="287">
        <v>335.0</v>
      </c>
      <c r="BZ21" s="287">
        <v>384.0</v>
      </c>
      <c r="CA21" s="287">
        <v>209.0</v>
      </c>
      <c r="CB21" s="287">
        <v>46.0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339.0</v>
      </c>
      <c r="CH21" s="287">
        <v>486.0</v>
      </c>
      <c r="CI21" s="287">
        <v>281.0</v>
      </c>
      <c r="CJ21" s="287">
        <v>39.0</v>
      </c>
      <c r="CK21" s="287">
        <v>350.0</v>
      </c>
      <c r="CL21" s="287">
        <v>281.0</v>
      </c>
      <c r="CM21" s="287">
        <v>166.0</v>
      </c>
      <c r="CN21" s="287">
        <v>30.0</v>
      </c>
      <c r="CO21" s="287">
        <v>333.0</v>
      </c>
      <c r="CP21" s="287">
        <v>303.0</v>
      </c>
      <c r="CQ21" s="287">
        <v>150.0</v>
      </c>
      <c r="CR21" s="287">
        <v>25.0</v>
      </c>
      <c r="CS21" s="287">
        <v>336.0</v>
      </c>
      <c r="CT21" s="287">
        <v>292.0</v>
      </c>
      <c r="CU21" s="287">
        <v>193.0</v>
      </c>
      <c r="CV21" s="287">
        <v>61.0</v>
      </c>
      <c r="CW21" s="287">
        <v>336.0</v>
      </c>
      <c r="CX21" s="287">
        <v>185.0</v>
      </c>
      <c r="CY21" s="287">
        <v>85.0</v>
      </c>
      <c r="CZ21" s="287">
        <v>54.0</v>
      </c>
      <c r="DA21" s="287">
        <v>322.0</v>
      </c>
      <c r="DB21" s="287">
        <v>188.0</v>
      </c>
      <c r="DC21" s="287">
        <v>86.0</v>
      </c>
      <c r="DD21" s="287">
        <v>57.0</v>
      </c>
      <c r="DE21" s="288">
        <f t="shared" si="7"/>
        <v>145</v>
      </c>
      <c r="DF21" s="287">
        <v>35.0</v>
      </c>
      <c r="DG21" s="287">
        <v>186.0</v>
      </c>
      <c r="DH21" s="287">
        <v>9.3</v>
      </c>
      <c r="DI21" s="288"/>
      <c r="DJ21" s="287">
        <v>7.0</v>
      </c>
      <c r="DK21" s="287">
        <v>54.0</v>
      </c>
      <c r="DL21" s="287">
        <v>50.0</v>
      </c>
      <c r="DM21" s="89"/>
      <c r="DN21" s="61">
        <v>336.0</v>
      </c>
      <c r="DO21" s="61">
        <v>139.0</v>
      </c>
      <c r="DP21" s="61">
        <v>31.83</v>
      </c>
      <c r="DQ21" s="61">
        <v>17.96</v>
      </c>
      <c r="DR21" s="61">
        <v>4.03</v>
      </c>
      <c r="DS21" s="61">
        <v>8.0</v>
      </c>
      <c r="DT21" s="61">
        <v>37.0</v>
      </c>
      <c r="DU21" s="61">
        <v>44.0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341.0</v>
      </c>
      <c r="EF21" s="63">
        <v>137.0</v>
      </c>
      <c r="EG21" s="63">
        <v>72.0</v>
      </c>
      <c r="EH21" s="63">
        <v>3.0</v>
      </c>
      <c r="EI21" s="64"/>
      <c r="EJ21" s="226">
        <v>9.0</v>
      </c>
      <c r="EK21" s="63">
        <v>46.0</v>
      </c>
      <c r="EL21" s="63">
        <v>49.0</v>
      </c>
      <c r="EM21" s="63">
        <v>137.0</v>
      </c>
      <c r="EN21" s="63">
        <v>109.0</v>
      </c>
      <c r="EO21" s="63">
        <v>4.5</v>
      </c>
      <c r="EP21" s="64"/>
      <c r="EQ21" s="226">
        <v>9.0</v>
      </c>
      <c r="ER21" s="63">
        <v>47.0</v>
      </c>
      <c r="ES21" s="63">
        <v>48.0</v>
      </c>
      <c r="ET21" s="63">
        <v>0.0</v>
      </c>
      <c r="EU21" s="63">
        <v>0.0</v>
      </c>
      <c r="EV21" s="63">
        <v>0.0</v>
      </c>
      <c r="EW21" s="63">
        <v>0.0</v>
      </c>
      <c r="EX21" s="63">
        <v>337.0</v>
      </c>
      <c r="EY21" s="63">
        <v>275.0</v>
      </c>
      <c r="EZ21" s="63">
        <v>158.7</v>
      </c>
      <c r="FA21" s="63">
        <v>2.9</v>
      </c>
      <c r="FB21" s="63">
        <v>338.0</v>
      </c>
      <c r="FC21" s="63">
        <v>275.0</v>
      </c>
      <c r="FD21" s="63">
        <v>158.5</v>
      </c>
      <c r="FE21" s="63">
        <v>3.8</v>
      </c>
      <c r="FF21" s="63">
        <v>338.0</v>
      </c>
      <c r="FG21" s="63">
        <v>0.0</v>
      </c>
      <c r="FH21" s="63">
        <v>0.0</v>
      </c>
      <c r="FI21" s="63">
        <v>0.0</v>
      </c>
      <c r="FJ21" s="63">
        <v>341.0</v>
      </c>
      <c r="FK21" s="63">
        <v>267.0</v>
      </c>
      <c r="FL21" s="63">
        <v>153.3</v>
      </c>
      <c r="FM21" s="64"/>
      <c r="FN21" s="63">
        <v>341.0</v>
      </c>
      <c r="FO21" s="63">
        <v>282.0</v>
      </c>
      <c r="FP21" s="63">
        <v>153.5</v>
      </c>
      <c r="FQ21" s="63">
        <v>13.1</v>
      </c>
      <c r="FR21" s="63">
        <v>137.0</v>
      </c>
      <c r="FS21" s="64"/>
      <c r="FT21" s="63">
        <v>10.11</v>
      </c>
      <c r="FU21" s="64"/>
      <c r="FV21" s="63">
        <v>137.0</v>
      </c>
      <c r="FW21" s="64"/>
      <c r="FX21" s="64"/>
      <c r="FY21" s="64"/>
      <c r="FZ21" s="89"/>
      <c r="GA21" s="65">
        <v>341.0</v>
      </c>
      <c r="GB21" s="66">
        <v>404.01</v>
      </c>
      <c r="GC21" s="66">
        <v>252.27</v>
      </c>
      <c r="GD21" s="66">
        <v>20.02</v>
      </c>
      <c r="GE21" s="66">
        <v>341.0</v>
      </c>
      <c r="GF21" s="66">
        <v>427.31</v>
      </c>
      <c r="GG21" s="66">
        <v>248.42</v>
      </c>
      <c r="GH21" s="66">
        <v>24.88</v>
      </c>
      <c r="GI21" s="66">
        <v>341.0</v>
      </c>
      <c r="GJ21" s="66">
        <v>268.02</v>
      </c>
      <c r="GK21" s="66">
        <v>-153.19</v>
      </c>
      <c r="GL21" s="66">
        <v>-18.01</v>
      </c>
      <c r="GM21" s="66">
        <v>341.0</v>
      </c>
      <c r="GN21" s="66">
        <v>246.92</v>
      </c>
      <c r="GO21" s="66">
        <v>-153.44</v>
      </c>
      <c r="GP21" s="66">
        <v>-27.39</v>
      </c>
      <c r="GQ21" s="66">
        <v>341.0</v>
      </c>
      <c r="GR21" s="66">
        <v>153.28</v>
      </c>
      <c r="GS21" s="66">
        <v>-98.08</v>
      </c>
      <c r="GT21" s="66">
        <v>0.0</v>
      </c>
      <c r="GU21" s="66">
        <v>341.0</v>
      </c>
      <c r="GV21" s="66">
        <v>166.62</v>
      </c>
      <c r="GW21" s="66">
        <v>-96.4</v>
      </c>
      <c r="GX21" s="66">
        <v>-2.85</v>
      </c>
      <c r="GY21" s="89"/>
      <c r="GZ21" s="146" t="s">
        <v>91</v>
      </c>
      <c r="HA21" s="146" t="s">
        <v>92</v>
      </c>
      <c r="HB21" s="98">
        <v>75.0</v>
      </c>
      <c r="HC21" s="98">
        <v>3.75</v>
      </c>
      <c r="HD21" s="98">
        <v>1.5</v>
      </c>
      <c r="HE21" s="146">
        <v>8.0</v>
      </c>
      <c r="HF21" s="145">
        <v>47.0</v>
      </c>
      <c r="HG21" s="145">
        <v>44.0</v>
      </c>
      <c r="HH21" s="146" t="s">
        <v>91</v>
      </c>
      <c r="HI21" s="146" t="s">
        <v>92</v>
      </c>
      <c r="HJ21" s="98">
        <v>199.0</v>
      </c>
      <c r="HK21" s="98">
        <v>9.95</v>
      </c>
      <c r="HL21" s="98">
        <v>3.98</v>
      </c>
      <c r="HM21" s="146">
        <v>5.0</v>
      </c>
      <c r="HN21" s="145">
        <v>50.0</v>
      </c>
      <c r="HO21" s="145">
        <v>51.0</v>
      </c>
      <c r="HP21" s="146" t="s">
        <v>91</v>
      </c>
      <c r="HQ21" s="146" t="s">
        <v>92</v>
      </c>
      <c r="HR21" s="98">
        <v>92.0</v>
      </c>
      <c r="HS21" s="98">
        <v>4.6</v>
      </c>
      <c r="HT21" s="98">
        <v>2.3</v>
      </c>
      <c r="HU21" s="146">
        <v>7.0</v>
      </c>
      <c r="HV21" s="145">
        <v>46.0</v>
      </c>
      <c r="HW21" s="145">
        <v>46.0</v>
      </c>
      <c r="HX21" s="89"/>
      <c r="HY21" s="72">
        <v>135.0</v>
      </c>
      <c r="HZ21" s="72">
        <v>33.0</v>
      </c>
      <c r="IA21" s="72">
        <v>88.0</v>
      </c>
      <c r="IB21" s="72">
        <v>4.4</v>
      </c>
      <c r="IC21" s="73"/>
      <c r="ID21" s="72">
        <v>2.0</v>
      </c>
      <c r="IE21" s="284">
        <v>58.0</v>
      </c>
      <c r="IF21" s="72">
        <v>38.0</v>
      </c>
      <c r="IG21" s="89"/>
      <c r="IH21" s="74">
        <v>140.0</v>
      </c>
      <c r="II21" s="74">
        <v>34.4</v>
      </c>
      <c r="IJ21" s="74">
        <v>108.0</v>
      </c>
      <c r="IK21" s="74">
        <v>5.5</v>
      </c>
      <c r="IL21" s="74">
        <v>6.4</v>
      </c>
      <c r="IM21" s="74">
        <v>6.0</v>
      </c>
      <c r="IN21" s="74">
        <v>44.0</v>
      </c>
      <c r="IO21" s="74">
        <v>42.0</v>
      </c>
      <c r="IP21" s="74">
        <v>140.0</v>
      </c>
      <c r="IQ21" s="74">
        <v>34.9</v>
      </c>
      <c r="IR21" s="74">
        <v>6.0</v>
      </c>
      <c r="IS21" s="74">
        <v>0.1</v>
      </c>
      <c r="IT21" s="74">
        <v>0.4</v>
      </c>
      <c r="IU21" s="74">
        <v>12.0</v>
      </c>
      <c r="IV21" s="74">
        <v>47.0</v>
      </c>
      <c r="IW21" s="74">
        <v>47.0</v>
      </c>
      <c r="IX21" s="89"/>
      <c r="IY21" s="76">
        <v>139.64</v>
      </c>
      <c r="IZ21" s="76">
        <v>34.91</v>
      </c>
      <c r="JA21" s="76">
        <v>311.6</v>
      </c>
      <c r="JB21" s="76">
        <v>15.58</v>
      </c>
      <c r="JC21" s="76">
        <v>4.92</v>
      </c>
      <c r="JD21" s="149">
        <v>3.0</v>
      </c>
      <c r="JE21" s="76">
        <v>53.58</v>
      </c>
      <c r="JF21" s="76">
        <v>37.58</v>
      </c>
      <c r="JG21" s="77"/>
      <c r="JH21" s="77"/>
      <c r="JI21" s="77"/>
      <c r="JJ21" s="77"/>
      <c r="JK21" s="77"/>
      <c r="JL21" s="77"/>
      <c r="JM21" s="77"/>
      <c r="JN21" s="77"/>
      <c r="JO21" s="89"/>
      <c r="JP21" s="78">
        <v>139.0</v>
      </c>
      <c r="JQ21" s="78">
        <v>32.5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38.0</v>
      </c>
      <c r="JW21" s="78">
        <v>37.0</v>
      </c>
      <c r="JX21" s="78">
        <v>139.0</v>
      </c>
      <c r="JY21" s="78">
        <v>34.7</v>
      </c>
      <c r="JZ21" s="78">
        <v>94.0</v>
      </c>
      <c r="KA21" s="78">
        <v>5.0</v>
      </c>
      <c r="KB21" s="78">
        <v>2.1</v>
      </c>
      <c r="KC21" s="150">
        <v>2.0</v>
      </c>
      <c r="KD21" s="78">
        <v>42.0</v>
      </c>
      <c r="KE21" s="78">
        <v>42.0</v>
      </c>
      <c r="KF21" s="89"/>
      <c r="KG21" s="79">
        <v>140.0</v>
      </c>
      <c r="KH21" s="238">
        <v>34.0</v>
      </c>
      <c r="KI21" s="238">
        <v>13.0</v>
      </c>
      <c r="KJ21" s="238">
        <v>0.6</v>
      </c>
      <c r="KK21" s="79"/>
      <c r="KL21" s="79">
        <v>1.0</v>
      </c>
      <c r="KM21" s="79">
        <v>46.0</v>
      </c>
      <c r="KN21" s="79">
        <v>46.0</v>
      </c>
      <c r="KO21" s="79">
        <v>140.0</v>
      </c>
      <c r="KP21" s="235">
        <v>34.0</v>
      </c>
      <c r="KQ21" s="235" t="s">
        <v>98</v>
      </c>
      <c r="KR21" s="235" t="s">
        <v>98</v>
      </c>
      <c r="KS21" s="79"/>
      <c r="KT21" s="79">
        <v>1.0</v>
      </c>
      <c r="KU21" s="79">
        <v>46.0</v>
      </c>
      <c r="KV21" s="79">
        <v>44.0</v>
      </c>
      <c r="KW21" s="89"/>
      <c r="KX21" s="81">
        <v>136.0</v>
      </c>
      <c r="KY21" s="81">
        <v>33.0</v>
      </c>
      <c r="KZ21" s="81">
        <v>206.0</v>
      </c>
      <c r="LA21" s="81">
        <v>10.1</v>
      </c>
      <c r="LB21" s="81">
        <v>0.0</v>
      </c>
      <c r="LC21" s="81">
        <v>3.0</v>
      </c>
      <c r="LD21" s="81">
        <v>50.0</v>
      </c>
      <c r="LE21" s="81">
        <v>49.0</v>
      </c>
      <c r="LF21" s="81">
        <v>136.0</v>
      </c>
      <c r="LG21" s="81">
        <v>31.0</v>
      </c>
      <c r="LH21" s="81">
        <v>243.0</v>
      </c>
      <c r="LI21" s="81">
        <v>11.9</v>
      </c>
      <c r="LJ21" s="81">
        <v>5.0</v>
      </c>
      <c r="LK21" s="81">
        <v>5.0</v>
      </c>
      <c r="LL21" s="81">
        <v>48.0</v>
      </c>
      <c r="LM21" s="81">
        <v>50.0</v>
      </c>
      <c r="LN21" s="89"/>
      <c r="LO21" s="82">
        <v>336.0</v>
      </c>
      <c r="LP21" s="82">
        <v>235.0</v>
      </c>
      <c r="LQ21" s="82">
        <v>127.0</v>
      </c>
      <c r="LR21" s="82">
        <v>70.0</v>
      </c>
      <c r="LS21" s="82">
        <v>326.0</v>
      </c>
      <c r="LT21" s="83">
        <v>40.0</v>
      </c>
      <c r="LU21" s="83">
        <v>2.7</v>
      </c>
      <c r="LV21" s="83">
        <v>143.0</v>
      </c>
      <c r="LW21" s="83">
        <v>72.0</v>
      </c>
      <c r="LX21" s="83">
        <v>52.0</v>
      </c>
      <c r="LY21" s="83">
        <v>51.0</v>
      </c>
      <c r="LZ21" s="83">
        <v>12.0</v>
      </c>
      <c r="MA21" s="83">
        <v>87.0</v>
      </c>
      <c r="MB21" s="83">
        <v>7.2</v>
      </c>
      <c r="MC21" s="83">
        <v>147.0</v>
      </c>
      <c r="MD21" s="83">
        <v>163.0</v>
      </c>
      <c r="ME21" s="83">
        <v>68.0</v>
      </c>
      <c r="MF21" s="83">
        <v>57.0</v>
      </c>
      <c r="MG21" s="83">
        <v>14.0</v>
      </c>
      <c r="MH21" s="83">
        <v>0.0</v>
      </c>
      <c r="MI21" s="83">
        <v>0.0</v>
      </c>
      <c r="MJ21" s="83">
        <v>119.0</v>
      </c>
      <c r="MK21" s="83">
        <v>0.0</v>
      </c>
      <c r="ML21" s="83">
        <v>44.0</v>
      </c>
      <c r="MM21" s="83">
        <v>43.0</v>
      </c>
      <c r="MN21" s="83">
        <v>5.0</v>
      </c>
      <c r="MO21" s="86"/>
      <c r="MP21" s="87"/>
      <c r="MQ21" s="87"/>
      <c r="MR21" s="87"/>
      <c r="MS21" s="87"/>
      <c r="MT21" s="83">
        <v>5.0</v>
      </c>
      <c r="MU21" s="83">
        <v>2.2</v>
      </c>
      <c r="MV21" s="83">
        <v>85.0</v>
      </c>
      <c r="MW21" s="83">
        <v>37.0</v>
      </c>
      <c r="MX21" s="83">
        <v>38.0</v>
      </c>
      <c r="MY21" s="88" t="s">
        <v>96</v>
      </c>
      <c r="MZ21" s="83">
        <v>2.0</v>
      </c>
      <c r="NA21" s="87"/>
      <c r="NB21" s="83">
        <v>9.6</v>
      </c>
      <c r="NC21" s="83">
        <v>4.8</v>
      </c>
      <c r="ND21" s="83">
        <v>174.0</v>
      </c>
      <c r="NE21" s="83">
        <v>36.0</v>
      </c>
      <c r="NF21" s="83">
        <v>44.0</v>
      </c>
      <c r="NG21" s="83">
        <v>44.0</v>
      </c>
      <c r="NH21" s="83">
        <v>7.0</v>
      </c>
      <c r="NI21" s="87"/>
      <c r="NJ21" s="83">
        <v>0.0</v>
      </c>
      <c r="NK21" s="83">
        <v>0.0</v>
      </c>
      <c r="NL21" s="83">
        <v>0.0</v>
      </c>
      <c r="NM21" s="83">
        <v>35.0</v>
      </c>
      <c r="NN21" s="83">
        <v>47.0</v>
      </c>
      <c r="NO21" s="83">
        <v>51.0</v>
      </c>
      <c r="NP21" s="83">
        <v>2.0</v>
      </c>
      <c r="NQ21" s="222"/>
    </row>
    <row r="22" ht="14.25" customHeight="1">
      <c r="A22" s="49">
        <v>0.375</v>
      </c>
      <c r="B22" s="50"/>
      <c r="C22" s="51">
        <v>50.06</v>
      </c>
      <c r="D22" s="52">
        <v>339.0</v>
      </c>
      <c r="E22" s="53">
        <v>134.0</v>
      </c>
      <c r="F22" s="53">
        <v>70.0</v>
      </c>
      <c r="G22" s="53">
        <v>15.0</v>
      </c>
      <c r="H22" s="54"/>
      <c r="I22" s="53">
        <v>6.0</v>
      </c>
      <c r="J22" s="53">
        <v>46.0</v>
      </c>
      <c r="K22" s="53">
        <v>46.0</v>
      </c>
      <c r="L22" s="53">
        <v>140.0</v>
      </c>
      <c r="M22" s="53">
        <v>40.0</v>
      </c>
      <c r="N22" s="53">
        <v>7.9</v>
      </c>
      <c r="O22" s="54"/>
      <c r="P22" s="53">
        <v>6.0</v>
      </c>
      <c r="Q22" s="53">
        <v>47.0</v>
      </c>
      <c r="R22" s="53">
        <v>47.0</v>
      </c>
      <c r="S22" s="53">
        <v>342.1</v>
      </c>
      <c r="T22" s="53">
        <v>332.7</v>
      </c>
      <c r="U22" s="53">
        <v>194.2</v>
      </c>
      <c r="V22" s="54"/>
      <c r="W22" s="53">
        <v>337.9</v>
      </c>
      <c r="X22" s="53">
        <v>266.7</v>
      </c>
      <c r="Y22" s="53">
        <v>139.4</v>
      </c>
      <c r="Z22" s="54"/>
      <c r="AA22" s="53">
        <v>342.2</v>
      </c>
      <c r="AB22" s="53">
        <v>394.4</v>
      </c>
      <c r="AC22" s="53">
        <v>228.0</v>
      </c>
      <c r="AD22" s="54"/>
      <c r="AE22" s="53">
        <v>341.6</v>
      </c>
      <c r="AF22" s="53">
        <v>361.5</v>
      </c>
      <c r="AG22" s="53">
        <v>206.9</v>
      </c>
      <c r="AH22" s="54"/>
      <c r="AI22" s="53">
        <v>349.5</v>
      </c>
      <c r="AJ22" s="53">
        <v>426.8</v>
      </c>
      <c r="AK22" s="53">
        <v>253.9</v>
      </c>
      <c r="AL22" s="54"/>
      <c r="AM22" s="53">
        <v>340.6</v>
      </c>
      <c r="AN22" s="53">
        <v>439.5</v>
      </c>
      <c r="AO22" s="53">
        <v>241.8</v>
      </c>
      <c r="AP22" s="54"/>
      <c r="AQ22" s="182">
        <f t="shared" ref="AQ22:AS22" si="24">E22</f>
        <v>134</v>
      </c>
      <c r="AR22" s="54">
        <f t="shared" si="24"/>
        <v>70</v>
      </c>
      <c r="AS22" s="56">
        <f t="shared" si="24"/>
        <v>15</v>
      </c>
      <c r="AT22" s="54"/>
      <c r="AU22" s="54">
        <f t="shared" ref="AU22:AW22" si="25">L22</f>
        <v>140</v>
      </c>
      <c r="AV22" s="54">
        <f t="shared" si="25"/>
        <v>40</v>
      </c>
      <c r="AW22" s="54">
        <f t="shared" si="25"/>
        <v>7.9</v>
      </c>
      <c r="AX22" s="54"/>
      <c r="AY22" s="182">
        <f t="shared" si="16"/>
        <v>134</v>
      </c>
      <c r="AZ22" s="54"/>
      <c r="BA22" s="54"/>
      <c r="BB22" s="54"/>
      <c r="BC22" s="89"/>
      <c r="BD22" s="54"/>
      <c r="BE22" s="54"/>
      <c r="BF22" s="54"/>
      <c r="BG22" s="54"/>
      <c r="BH22" s="54"/>
      <c r="BI22" s="53">
        <v>22.0</v>
      </c>
      <c r="BJ22" s="54"/>
      <c r="BK22" s="54"/>
      <c r="BL22" s="89"/>
      <c r="BM22" s="287">
        <v>342.0</v>
      </c>
      <c r="BN22" s="287">
        <v>145.0</v>
      </c>
      <c r="BO22" s="287">
        <v>155.0</v>
      </c>
      <c r="BP22" s="287">
        <v>7.8</v>
      </c>
      <c r="BQ22" s="288"/>
      <c r="BR22" s="287">
        <v>6.0</v>
      </c>
      <c r="BS22" s="287">
        <v>57.0</v>
      </c>
      <c r="BT22" s="287">
        <v>54.0</v>
      </c>
      <c r="BU22" s="288">
        <f t="shared" si="6"/>
        <v>342</v>
      </c>
      <c r="BV22" s="287">
        <v>359.0</v>
      </c>
      <c r="BW22" s="287">
        <v>205.0</v>
      </c>
      <c r="BX22" s="287">
        <v>43.0</v>
      </c>
      <c r="BY22" s="287">
        <v>342.0</v>
      </c>
      <c r="BZ22" s="287">
        <v>335.0</v>
      </c>
      <c r="CA22" s="287">
        <v>383.0</v>
      </c>
      <c r="CB22" s="287">
        <v>41.0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335.0</v>
      </c>
      <c r="CH22" s="287">
        <v>519.0</v>
      </c>
      <c r="CI22" s="287">
        <v>301.0</v>
      </c>
      <c r="CJ22" s="287">
        <v>35.0</v>
      </c>
      <c r="CK22" s="287">
        <v>348.0</v>
      </c>
      <c r="CL22" s="287">
        <v>291.0</v>
      </c>
      <c r="CM22" s="287">
        <v>172.0</v>
      </c>
      <c r="CN22" s="287">
        <v>25.0</v>
      </c>
      <c r="CO22" s="287">
        <v>333.0</v>
      </c>
      <c r="CP22" s="287">
        <v>314.0</v>
      </c>
      <c r="CQ22" s="287">
        <v>156.0</v>
      </c>
      <c r="CR22" s="287">
        <v>20.0</v>
      </c>
      <c r="CS22" s="287">
        <v>335.0</v>
      </c>
      <c r="CT22" s="287">
        <v>302.0</v>
      </c>
      <c r="CU22" s="287">
        <v>175.0</v>
      </c>
      <c r="CV22" s="287">
        <v>72.0</v>
      </c>
      <c r="CW22" s="287">
        <v>337.0</v>
      </c>
      <c r="CX22" s="287">
        <v>201.0</v>
      </c>
      <c r="CY22" s="287">
        <v>93.0</v>
      </c>
      <c r="CZ22" s="287">
        <v>58.0</v>
      </c>
      <c r="DA22" s="287">
        <v>323.0</v>
      </c>
      <c r="DB22" s="287">
        <v>205.0</v>
      </c>
      <c r="DC22" s="287">
        <v>94.0</v>
      </c>
      <c r="DD22" s="287">
        <v>60.0</v>
      </c>
      <c r="DE22" s="287">
        <v>323.0</v>
      </c>
      <c r="DF22" s="287">
        <v>35.0</v>
      </c>
      <c r="DG22" s="288">
        <f t="shared" ref="DG22:DH22" si="26">BO22</f>
        <v>155</v>
      </c>
      <c r="DH22" s="288">
        <f t="shared" si="26"/>
        <v>7.8</v>
      </c>
      <c r="DI22" s="288"/>
      <c r="DJ22" s="287">
        <v>7.0</v>
      </c>
      <c r="DK22" s="287">
        <v>55.0</v>
      </c>
      <c r="DL22" s="287">
        <v>51.0</v>
      </c>
      <c r="DM22" s="89"/>
      <c r="DN22" s="61">
        <v>338.0</v>
      </c>
      <c r="DO22" s="61">
        <v>140.0</v>
      </c>
      <c r="DP22" s="61">
        <v>31.42</v>
      </c>
      <c r="DQ22" s="61">
        <v>17.72</v>
      </c>
      <c r="DR22" s="61">
        <v>4.04</v>
      </c>
      <c r="DS22" s="61">
        <v>8.0</v>
      </c>
      <c r="DT22" s="61">
        <v>40.0</v>
      </c>
      <c r="DU22" s="61">
        <v>46.3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341.0</v>
      </c>
      <c r="EF22" s="63">
        <v>137.0</v>
      </c>
      <c r="EG22" s="63">
        <v>70.0</v>
      </c>
      <c r="EH22" s="63">
        <v>3.0</v>
      </c>
      <c r="EI22" s="64"/>
      <c r="EJ22" s="226">
        <v>9.0</v>
      </c>
      <c r="EK22" s="63">
        <v>46.0</v>
      </c>
      <c r="EL22" s="63">
        <v>49.0</v>
      </c>
      <c r="EM22" s="63">
        <v>137.0</v>
      </c>
      <c r="EN22" s="63">
        <v>110.0</v>
      </c>
      <c r="EO22" s="63">
        <v>4.5</v>
      </c>
      <c r="EP22" s="64"/>
      <c r="EQ22" s="226">
        <v>9.0</v>
      </c>
      <c r="ER22" s="63">
        <v>47.0</v>
      </c>
      <c r="ES22" s="63">
        <v>48.0</v>
      </c>
      <c r="ET22" s="63">
        <v>0.0</v>
      </c>
      <c r="EU22" s="63">
        <v>0.0</v>
      </c>
      <c r="EV22" s="63">
        <v>0.0</v>
      </c>
      <c r="EW22" s="63">
        <v>0.0</v>
      </c>
      <c r="EX22" s="63">
        <v>338.0</v>
      </c>
      <c r="EY22" s="63">
        <v>275.0</v>
      </c>
      <c r="EZ22" s="63">
        <v>159.1</v>
      </c>
      <c r="FA22" s="63">
        <v>3.0</v>
      </c>
      <c r="FB22" s="63">
        <v>339.0</v>
      </c>
      <c r="FC22" s="63">
        <v>274.0</v>
      </c>
      <c r="FD22" s="63">
        <v>158.6</v>
      </c>
      <c r="FE22" s="63">
        <v>4.0</v>
      </c>
      <c r="FF22" s="63">
        <v>338.0</v>
      </c>
      <c r="FG22" s="63">
        <v>0.0</v>
      </c>
      <c r="FH22" s="63">
        <v>0.0</v>
      </c>
      <c r="FI22" s="63">
        <v>0.0</v>
      </c>
      <c r="FJ22" s="63">
        <v>341.0</v>
      </c>
      <c r="FK22" s="63">
        <v>263.0</v>
      </c>
      <c r="FL22" s="63">
        <v>151.6</v>
      </c>
      <c r="FM22" s="64"/>
      <c r="FN22" s="63">
        <v>341.0</v>
      </c>
      <c r="FO22" s="63">
        <v>259.0</v>
      </c>
      <c r="FP22" s="63">
        <v>151.9</v>
      </c>
      <c r="FQ22" s="63">
        <v>11.4</v>
      </c>
      <c r="FR22" s="63">
        <v>137.0</v>
      </c>
      <c r="FS22" s="64"/>
      <c r="FT22" s="63">
        <v>13.31</v>
      </c>
      <c r="FU22" s="64"/>
      <c r="FV22" s="63">
        <v>137.0</v>
      </c>
      <c r="FW22" s="64"/>
      <c r="FX22" s="64"/>
      <c r="FY22" s="64"/>
      <c r="FZ22" s="89"/>
      <c r="GA22" s="65">
        <v>341.0</v>
      </c>
      <c r="GB22" s="66">
        <v>401.52</v>
      </c>
      <c r="GC22" s="66">
        <v>249.76</v>
      </c>
      <c r="GD22" s="66">
        <v>19.52</v>
      </c>
      <c r="GE22" s="66">
        <v>341.0</v>
      </c>
      <c r="GF22" s="66">
        <v>425.11</v>
      </c>
      <c r="GG22" s="66">
        <v>247.5</v>
      </c>
      <c r="GH22" s="66">
        <v>21.02</v>
      </c>
      <c r="GI22" s="66">
        <v>341.0</v>
      </c>
      <c r="GJ22" s="66">
        <v>267.0</v>
      </c>
      <c r="GK22" s="66">
        <v>-151.94</v>
      </c>
      <c r="GL22" s="66">
        <v>-16.92</v>
      </c>
      <c r="GM22" s="66">
        <v>341.0</v>
      </c>
      <c r="GN22" s="66">
        <v>243.55</v>
      </c>
      <c r="GO22" s="66">
        <v>-151.43</v>
      </c>
      <c r="GP22" s="66">
        <v>-25.46</v>
      </c>
      <c r="GQ22" s="66">
        <v>341.0</v>
      </c>
      <c r="GR22" s="66">
        <v>151.96</v>
      </c>
      <c r="GS22" s="66">
        <v>-96.66</v>
      </c>
      <c r="GT22" s="66">
        <v>0.0</v>
      </c>
      <c r="GU22" s="66">
        <v>341.0</v>
      </c>
      <c r="GV22" s="66">
        <v>167.35</v>
      </c>
      <c r="GW22" s="66">
        <v>-96.15</v>
      </c>
      <c r="GX22" s="66">
        <v>0.0</v>
      </c>
      <c r="GY22" s="89"/>
      <c r="GZ22" s="146" t="s">
        <v>91</v>
      </c>
      <c r="HA22" s="146" t="s">
        <v>92</v>
      </c>
      <c r="HB22" s="98">
        <v>22.0</v>
      </c>
      <c r="HC22" s="98">
        <v>1.1</v>
      </c>
      <c r="HD22" s="98">
        <v>0.44</v>
      </c>
      <c r="HE22" s="146">
        <v>8.0</v>
      </c>
      <c r="HF22" s="145">
        <v>47.0</v>
      </c>
      <c r="HG22" s="145">
        <v>44.0</v>
      </c>
      <c r="HH22" s="146" t="s">
        <v>91</v>
      </c>
      <c r="HI22" s="146" t="s">
        <v>92</v>
      </c>
      <c r="HJ22" s="98">
        <v>202.0</v>
      </c>
      <c r="HK22" s="98">
        <v>10.1</v>
      </c>
      <c r="HL22" s="98">
        <v>4.04</v>
      </c>
      <c r="HM22" s="146">
        <v>5.0</v>
      </c>
      <c r="HN22" s="145">
        <v>50.0</v>
      </c>
      <c r="HO22" s="145">
        <v>51.0</v>
      </c>
      <c r="HP22" s="146" t="s">
        <v>91</v>
      </c>
      <c r="HQ22" s="146" t="s">
        <v>92</v>
      </c>
      <c r="HR22" s="98">
        <v>103.0</v>
      </c>
      <c r="HS22" s="98">
        <v>5.15</v>
      </c>
      <c r="HT22" s="98">
        <v>2.575</v>
      </c>
      <c r="HU22" s="146">
        <v>7.0</v>
      </c>
      <c r="HV22" s="145">
        <v>46.0</v>
      </c>
      <c r="HW22" s="145">
        <v>46.0</v>
      </c>
      <c r="HX22" s="89"/>
      <c r="HY22" s="72">
        <v>135.0</v>
      </c>
      <c r="HZ22" s="72">
        <v>33.0</v>
      </c>
      <c r="IA22" s="72">
        <v>98.0</v>
      </c>
      <c r="IB22" s="72">
        <v>4.9</v>
      </c>
      <c r="IC22" s="73"/>
      <c r="ID22" s="72">
        <v>2.0</v>
      </c>
      <c r="IE22" s="72">
        <v>58.0</v>
      </c>
      <c r="IF22" s="72">
        <v>38.0</v>
      </c>
      <c r="IG22" s="89"/>
      <c r="IH22" s="74">
        <v>140.0</v>
      </c>
      <c r="II22" s="74">
        <v>34.2</v>
      </c>
      <c r="IJ22" s="74">
        <v>118.0</v>
      </c>
      <c r="IK22" s="74">
        <v>5.9</v>
      </c>
      <c r="IL22" s="74">
        <v>6.8</v>
      </c>
      <c r="IM22" s="74">
        <v>6.0</v>
      </c>
      <c r="IN22" s="74">
        <v>44.0</v>
      </c>
      <c r="IO22" s="74">
        <v>42.0</v>
      </c>
      <c r="IP22" s="74">
        <v>140.0</v>
      </c>
      <c r="IQ22" s="74">
        <v>34.9</v>
      </c>
      <c r="IR22" s="74">
        <v>7.0</v>
      </c>
      <c r="IS22" s="74">
        <v>0.1</v>
      </c>
      <c r="IT22" s="74">
        <v>0.4</v>
      </c>
      <c r="IU22" s="74">
        <v>8.0</v>
      </c>
      <c r="IV22" s="74">
        <v>49.0</v>
      </c>
      <c r="IW22" s="74">
        <v>49.0</v>
      </c>
      <c r="IX22" s="89"/>
      <c r="IY22" s="76">
        <v>139.65</v>
      </c>
      <c r="IZ22" s="76">
        <v>34.88</v>
      </c>
      <c r="JA22" s="76">
        <v>309.4</v>
      </c>
      <c r="JB22" s="76">
        <v>15.47</v>
      </c>
      <c r="JC22" s="76">
        <v>5.12</v>
      </c>
      <c r="JD22" s="149">
        <v>3.0</v>
      </c>
      <c r="JE22" s="76">
        <v>53.58</v>
      </c>
      <c r="JF22" s="76">
        <v>36.74</v>
      </c>
      <c r="JG22" s="77"/>
      <c r="JH22" s="77"/>
      <c r="JI22" s="77"/>
      <c r="JJ22" s="77"/>
      <c r="JK22" s="77"/>
      <c r="JL22" s="77"/>
      <c r="JM22" s="77"/>
      <c r="JN22" s="77"/>
      <c r="JO22" s="89"/>
      <c r="JP22" s="78">
        <v>138.0</v>
      </c>
      <c r="JQ22" s="78">
        <v>32.4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38.0</v>
      </c>
      <c r="JW22" s="78">
        <v>37.0</v>
      </c>
      <c r="JX22" s="78">
        <v>138.0</v>
      </c>
      <c r="JY22" s="78">
        <v>34.4</v>
      </c>
      <c r="JZ22" s="78">
        <v>92.0</v>
      </c>
      <c r="KA22" s="78">
        <v>4.8</v>
      </c>
      <c r="KB22" s="78">
        <v>2.1</v>
      </c>
      <c r="KC22" s="150">
        <v>2.0</v>
      </c>
      <c r="KD22" s="78">
        <v>42.0</v>
      </c>
      <c r="KE22" s="78">
        <v>42.0</v>
      </c>
      <c r="KF22" s="89"/>
      <c r="KG22" s="79">
        <v>138.0</v>
      </c>
      <c r="KH22" s="238">
        <v>34.0</v>
      </c>
      <c r="KI22" s="238">
        <v>61.0</v>
      </c>
      <c r="KJ22" s="238">
        <v>3.4</v>
      </c>
      <c r="KK22" s="79"/>
      <c r="KL22" s="79">
        <v>1.0</v>
      </c>
      <c r="KM22" s="79">
        <v>46.0</v>
      </c>
      <c r="KN22" s="79">
        <v>46.0</v>
      </c>
      <c r="KO22" s="79">
        <v>138.0</v>
      </c>
      <c r="KP22" s="235">
        <v>34.0</v>
      </c>
      <c r="KQ22" s="235">
        <v>3.0</v>
      </c>
      <c r="KR22" s="235">
        <v>0.2</v>
      </c>
      <c r="KS22" s="79"/>
      <c r="KT22" s="79">
        <v>1.0</v>
      </c>
      <c r="KU22" s="79">
        <v>46.0</v>
      </c>
      <c r="KV22" s="79">
        <v>44.0</v>
      </c>
      <c r="KW22" s="89"/>
      <c r="KX22" s="81">
        <v>140.0</v>
      </c>
      <c r="KY22" s="81">
        <v>35.0</v>
      </c>
      <c r="KZ22" s="81">
        <v>235.0</v>
      </c>
      <c r="LA22" s="81">
        <v>11.5</v>
      </c>
      <c r="LB22" s="81">
        <v>1.8</v>
      </c>
      <c r="LC22" s="81">
        <v>3.0</v>
      </c>
      <c r="LD22" s="81">
        <v>50.0</v>
      </c>
      <c r="LE22" s="81">
        <v>49.0</v>
      </c>
      <c r="LF22" s="81">
        <v>140.0</v>
      </c>
      <c r="LG22" s="81">
        <v>35.0</v>
      </c>
      <c r="LH22" s="81">
        <v>143.0</v>
      </c>
      <c r="LI22" s="81">
        <v>7.0</v>
      </c>
      <c r="LJ22" s="81">
        <v>5.0</v>
      </c>
      <c r="LK22" s="81">
        <v>5.0</v>
      </c>
      <c r="LL22" s="81">
        <v>48.0</v>
      </c>
      <c r="LM22" s="81">
        <v>50.0</v>
      </c>
      <c r="LN22" s="89"/>
      <c r="LO22" s="82">
        <v>338.0</v>
      </c>
      <c r="LP22" s="82">
        <v>215.0</v>
      </c>
      <c r="LQ22" s="82">
        <v>125.0</v>
      </c>
      <c r="LR22" s="82">
        <v>71.0</v>
      </c>
      <c r="LS22" s="82">
        <v>324.0</v>
      </c>
      <c r="LT22" s="83">
        <v>38.0</v>
      </c>
      <c r="LU22" s="83">
        <v>2.3</v>
      </c>
      <c r="LV22" s="83">
        <v>143.0</v>
      </c>
      <c r="LW22" s="83">
        <v>67.0</v>
      </c>
      <c r="LX22" s="83">
        <v>52.0</v>
      </c>
      <c r="LY22" s="83">
        <v>51.0</v>
      </c>
      <c r="LZ22" s="83">
        <v>12.0</v>
      </c>
      <c r="MA22" s="83">
        <v>87.0</v>
      </c>
      <c r="MB22" s="83">
        <v>3.4</v>
      </c>
      <c r="MC22" s="83">
        <v>147.0</v>
      </c>
      <c r="MD22" s="83">
        <v>148.0</v>
      </c>
      <c r="ME22" s="83">
        <v>65.0</v>
      </c>
      <c r="MF22" s="83">
        <v>57.0</v>
      </c>
      <c r="MG22" s="83">
        <v>14.0</v>
      </c>
      <c r="MH22" s="83">
        <v>0.0</v>
      </c>
      <c r="MI22" s="83">
        <v>0.0</v>
      </c>
      <c r="MJ22" s="83">
        <v>120.0</v>
      </c>
      <c r="MK22" s="83">
        <v>0.0</v>
      </c>
      <c r="ML22" s="83">
        <v>43.0</v>
      </c>
      <c r="MM22" s="83">
        <v>42.0</v>
      </c>
      <c r="MN22" s="83">
        <v>5.0</v>
      </c>
      <c r="MO22" s="86"/>
      <c r="MP22" s="87"/>
      <c r="MQ22" s="87"/>
      <c r="MR22" s="87"/>
      <c r="MS22" s="87"/>
      <c r="MT22" s="83">
        <v>5.2</v>
      </c>
      <c r="MU22" s="83">
        <v>1.0</v>
      </c>
      <c r="MV22" s="83">
        <v>90.0</v>
      </c>
      <c r="MW22" s="83">
        <v>36.0</v>
      </c>
      <c r="MX22" s="83">
        <v>36.0</v>
      </c>
      <c r="MY22" s="88" t="s">
        <v>96</v>
      </c>
      <c r="MZ22" s="83">
        <v>2.0</v>
      </c>
      <c r="NA22" s="87"/>
      <c r="NB22" s="83">
        <v>15.3</v>
      </c>
      <c r="NC22" s="83">
        <v>7.3</v>
      </c>
      <c r="ND22" s="83">
        <v>278.0</v>
      </c>
      <c r="NE22" s="83">
        <v>36.0</v>
      </c>
      <c r="NF22" s="83">
        <v>44.0</v>
      </c>
      <c r="NG22" s="83">
        <v>42.0</v>
      </c>
      <c r="NH22" s="83">
        <v>7.0</v>
      </c>
      <c r="NI22" s="88"/>
      <c r="NJ22" s="83">
        <v>0.0</v>
      </c>
      <c r="NK22" s="83">
        <v>0.0</v>
      </c>
      <c r="NL22" s="83">
        <v>0.0</v>
      </c>
      <c r="NM22" s="83">
        <v>34.0</v>
      </c>
      <c r="NN22" s="83">
        <v>52.0</v>
      </c>
      <c r="NO22" s="83">
        <v>50.0</v>
      </c>
      <c r="NP22" s="83">
        <v>2.0</v>
      </c>
      <c r="NQ22" s="222"/>
    </row>
    <row r="23" ht="14.25" customHeight="1">
      <c r="A23" s="49">
        <v>0.416666666666667</v>
      </c>
      <c r="B23" s="50"/>
      <c r="C23" s="51">
        <v>50.08</v>
      </c>
      <c r="D23" s="52">
        <v>339.0</v>
      </c>
      <c r="E23" s="53">
        <v>135.0</v>
      </c>
      <c r="F23" s="53">
        <v>69.0</v>
      </c>
      <c r="G23" s="53">
        <v>15.0</v>
      </c>
      <c r="H23" s="54"/>
      <c r="I23" s="53">
        <v>6.0</v>
      </c>
      <c r="J23" s="53">
        <v>46.0</v>
      </c>
      <c r="K23" s="53">
        <v>44.0</v>
      </c>
      <c r="L23" s="53">
        <v>140.0</v>
      </c>
      <c r="M23" s="53">
        <v>44.0</v>
      </c>
      <c r="N23" s="53">
        <v>9.2</v>
      </c>
      <c r="O23" s="54"/>
      <c r="P23" s="53">
        <v>6.0</v>
      </c>
      <c r="Q23" s="53">
        <v>47.0</v>
      </c>
      <c r="R23" s="53">
        <v>47.0</v>
      </c>
      <c r="S23" s="53">
        <v>343.1</v>
      </c>
      <c r="T23" s="53">
        <v>318.4</v>
      </c>
      <c r="U23" s="53">
        <v>191.0</v>
      </c>
      <c r="V23" s="54"/>
      <c r="W23" s="53">
        <v>338.9</v>
      </c>
      <c r="X23" s="53">
        <v>238.2</v>
      </c>
      <c r="Y23" s="53">
        <v>136.8</v>
      </c>
      <c r="Z23" s="54"/>
      <c r="AA23" s="53">
        <v>342.7</v>
      </c>
      <c r="AB23" s="53">
        <v>327.3</v>
      </c>
      <c r="AC23" s="53">
        <v>217.6</v>
      </c>
      <c r="AD23" s="54"/>
      <c r="AE23" s="53">
        <v>342.2</v>
      </c>
      <c r="AF23" s="53">
        <v>364.3</v>
      </c>
      <c r="AG23" s="53">
        <v>197.4</v>
      </c>
      <c r="AH23" s="54"/>
      <c r="AI23" s="53">
        <v>350.1</v>
      </c>
      <c r="AJ23" s="53">
        <v>384.4</v>
      </c>
      <c r="AK23" s="53">
        <v>243.0</v>
      </c>
      <c r="AL23" s="54"/>
      <c r="AM23" s="53">
        <v>341.4</v>
      </c>
      <c r="AN23" s="53">
        <v>409.7</v>
      </c>
      <c r="AO23" s="53">
        <v>231.2</v>
      </c>
      <c r="AP23" s="54"/>
      <c r="AQ23" s="182">
        <f t="shared" ref="AQ23:AS23" si="27">E23</f>
        <v>135</v>
      </c>
      <c r="AR23" s="54">
        <f t="shared" si="27"/>
        <v>69</v>
      </c>
      <c r="AS23" s="56">
        <f t="shared" si="27"/>
        <v>15</v>
      </c>
      <c r="AT23" s="54"/>
      <c r="AU23" s="54">
        <f t="shared" ref="AU23:AW23" si="28">L23</f>
        <v>140</v>
      </c>
      <c r="AV23" s="54">
        <f t="shared" si="28"/>
        <v>44</v>
      </c>
      <c r="AW23" s="54">
        <f t="shared" si="28"/>
        <v>9.2</v>
      </c>
      <c r="AX23" s="54"/>
      <c r="AY23" s="182">
        <f t="shared" si="16"/>
        <v>135</v>
      </c>
      <c r="AZ23" s="54"/>
      <c r="BA23" s="54"/>
      <c r="BB23" s="54"/>
      <c r="BC23" s="89"/>
      <c r="BD23" s="54"/>
      <c r="BE23" s="54"/>
      <c r="BF23" s="54"/>
      <c r="BG23" s="54"/>
      <c r="BH23" s="54"/>
      <c r="BI23" s="53">
        <v>22.0</v>
      </c>
      <c r="BJ23" s="54"/>
      <c r="BK23" s="54"/>
      <c r="BL23" s="89"/>
      <c r="BM23" s="287">
        <v>342.0</v>
      </c>
      <c r="BN23" s="287">
        <v>145.0</v>
      </c>
      <c r="BO23" s="287">
        <v>216.0</v>
      </c>
      <c r="BP23" s="287">
        <v>10.8</v>
      </c>
      <c r="BQ23" s="288"/>
      <c r="BR23" s="287">
        <v>6.0</v>
      </c>
      <c r="BS23" s="287">
        <v>57.0</v>
      </c>
      <c r="BT23" s="287">
        <v>54.0</v>
      </c>
      <c r="BU23" s="288">
        <f t="shared" si="6"/>
        <v>342</v>
      </c>
      <c r="BV23" s="287">
        <v>360.0</v>
      </c>
      <c r="BW23" s="287">
        <v>206.0</v>
      </c>
      <c r="BX23" s="287">
        <v>46.0</v>
      </c>
      <c r="BY23" s="287">
        <v>342.0</v>
      </c>
      <c r="BZ23" s="287">
        <v>335.0</v>
      </c>
      <c r="CA23" s="287">
        <v>384.0</v>
      </c>
      <c r="CB23" s="287">
        <v>44.0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335.0</v>
      </c>
      <c r="CH23" s="287">
        <v>471.0</v>
      </c>
      <c r="CI23" s="287">
        <v>271.0</v>
      </c>
      <c r="CJ23" s="287">
        <v>37.0</v>
      </c>
      <c r="CK23" s="287">
        <v>348.0</v>
      </c>
      <c r="CL23" s="287">
        <v>285.0</v>
      </c>
      <c r="CM23" s="287">
        <v>168.0</v>
      </c>
      <c r="CN23" s="287">
        <v>28.0</v>
      </c>
      <c r="CO23" s="287">
        <v>333.0</v>
      </c>
      <c r="CP23" s="287">
        <v>314.0</v>
      </c>
      <c r="CQ23" s="287">
        <v>155.0</v>
      </c>
      <c r="CR23" s="287">
        <v>22.0</v>
      </c>
      <c r="CS23" s="287">
        <v>335.0</v>
      </c>
      <c r="CT23" s="287">
        <v>293.0</v>
      </c>
      <c r="CU23" s="287">
        <v>170.0</v>
      </c>
      <c r="CV23" s="287">
        <v>85.0</v>
      </c>
      <c r="CW23" s="287">
        <v>339.0</v>
      </c>
      <c r="CX23" s="287">
        <v>193.0</v>
      </c>
      <c r="CY23" s="287">
        <v>88.0</v>
      </c>
      <c r="CZ23" s="287">
        <v>57.0</v>
      </c>
      <c r="DA23" s="287">
        <v>324.0</v>
      </c>
      <c r="DB23" s="287">
        <v>199.0</v>
      </c>
      <c r="DC23" s="287">
        <v>90.0</v>
      </c>
      <c r="DD23" s="287">
        <v>60.0</v>
      </c>
      <c r="DE23" s="287">
        <v>224.0</v>
      </c>
      <c r="DF23" s="287">
        <v>35.0</v>
      </c>
      <c r="DG23" s="288">
        <f t="shared" ref="DG23:DH23" si="29">BO23</f>
        <v>216</v>
      </c>
      <c r="DH23" s="288">
        <f t="shared" si="29"/>
        <v>10.8</v>
      </c>
      <c r="DI23" s="288"/>
      <c r="DJ23" s="287">
        <v>7.0</v>
      </c>
      <c r="DK23" s="287">
        <v>55.0</v>
      </c>
      <c r="DL23" s="287">
        <v>52.0</v>
      </c>
      <c r="DM23" s="89"/>
      <c r="DN23" s="61">
        <v>337.0</v>
      </c>
      <c r="DO23" s="61">
        <v>139.0</v>
      </c>
      <c r="DP23" s="61">
        <v>37.35</v>
      </c>
      <c r="DQ23" s="61">
        <v>20.99</v>
      </c>
      <c r="DR23" s="61">
        <v>4.86</v>
      </c>
      <c r="DS23" s="61">
        <v>8.0</v>
      </c>
      <c r="DT23" s="61">
        <v>39.0</v>
      </c>
      <c r="DU23" s="61">
        <v>49.2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341.0</v>
      </c>
      <c r="EF23" s="63">
        <v>137.0</v>
      </c>
      <c r="EG23" s="63">
        <v>71.0</v>
      </c>
      <c r="EH23" s="63">
        <v>2.9</v>
      </c>
      <c r="EI23" s="64"/>
      <c r="EJ23" s="226">
        <v>9.0</v>
      </c>
      <c r="EK23" s="63">
        <v>46.0</v>
      </c>
      <c r="EL23" s="63">
        <v>49.0</v>
      </c>
      <c r="EM23" s="63">
        <v>137.0</v>
      </c>
      <c r="EN23" s="63">
        <v>111.0</v>
      </c>
      <c r="EO23" s="63">
        <v>4.6</v>
      </c>
      <c r="EP23" s="64"/>
      <c r="EQ23" s="226">
        <v>9.0</v>
      </c>
      <c r="ER23" s="63">
        <v>47.0</v>
      </c>
      <c r="ES23" s="63">
        <v>49.0</v>
      </c>
      <c r="ET23" s="63">
        <v>341.0</v>
      </c>
      <c r="EU23" s="63">
        <v>0.0</v>
      </c>
      <c r="EV23" s="63">
        <v>0.0</v>
      </c>
      <c r="EW23" s="63">
        <v>0.0</v>
      </c>
      <c r="EX23" s="63">
        <v>339.0</v>
      </c>
      <c r="EY23" s="63">
        <v>273.0</v>
      </c>
      <c r="EZ23" s="63">
        <v>158.0</v>
      </c>
      <c r="FA23" s="63">
        <v>2.0</v>
      </c>
      <c r="FB23" s="63">
        <v>340.0</v>
      </c>
      <c r="FC23" s="63">
        <v>271.0</v>
      </c>
      <c r="FD23" s="63">
        <v>157.6</v>
      </c>
      <c r="FE23" s="63">
        <v>2.2</v>
      </c>
      <c r="FF23" s="63">
        <v>339.0</v>
      </c>
      <c r="FG23" s="63">
        <v>0.0</v>
      </c>
      <c r="FH23" s="63">
        <v>0.0</v>
      </c>
      <c r="FI23" s="63">
        <v>0.0</v>
      </c>
      <c r="FJ23" s="63">
        <v>341.0</v>
      </c>
      <c r="FK23" s="63">
        <v>263.0</v>
      </c>
      <c r="FL23" s="63">
        <v>151.1</v>
      </c>
      <c r="FM23" s="64"/>
      <c r="FN23" s="63">
        <v>341.0</v>
      </c>
      <c r="FO23" s="63">
        <v>258.0</v>
      </c>
      <c r="FP23" s="63">
        <v>151.0</v>
      </c>
      <c r="FQ23" s="63">
        <v>13.4</v>
      </c>
      <c r="FR23" s="63">
        <v>137.0</v>
      </c>
      <c r="FS23" s="64"/>
      <c r="FT23" s="63">
        <v>12.57</v>
      </c>
      <c r="FU23" s="64"/>
      <c r="FV23" s="63">
        <v>137.0</v>
      </c>
      <c r="FW23" s="64"/>
      <c r="FX23" s="64"/>
      <c r="FY23" s="64"/>
      <c r="FZ23" s="89"/>
      <c r="GA23" s="65">
        <v>342.0</v>
      </c>
      <c r="GB23" s="66">
        <v>383.23</v>
      </c>
      <c r="GC23" s="66">
        <v>239.71</v>
      </c>
      <c r="GD23" s="66">
        <v>20.19</v>
      </c>
      <c r="GE23" s="66">
        <v>342.0</v>
      </c>
      <c r="GF23" s="66">
        <v>405.92</v>
      </c>
      <c r="GG23" s="66">
        <v>236.2</v>
      </c>
      <c r="GH23" s="66">
        <v>23.62</v>
      </c>
      <c r="GI23" s="66">
        <v>342.0</v>
      </c>
      <c r="GJ23" s="66">
        <v>263.19</v>
      </c>
      <c r="GK23" s="66">
        <v>-151.1</v>
      </c>
      <c r="GL23" s="66">
        <v>-17.52</v>
      </c>
      <c r="GM23" s="66">
        <v>342.0</v>
      </c>
      <c r="GN23" s="66">
        <v>242.08</v>
      </c>
      <c r="GO23" s="66">
        <v>-150.51</v>
      </c>
      <c r="GP23" s="66">
        <v>-26.55</v>
      </c>
      <c r="GQ23" s="66">
        <v>342.0</v>
      </c>
      <c r="GR23" s="66">
        <v>137.16</v>
      </c>
      <c r="GS23" s="66">
        <v>-87.28</v>
      </c>
      <c r="GT23" s="66">
        <v>0.0</v>
      </c>
      <c r="GU23" s="66">
        <v>342.0</v>
      </c>
      <c r="GV23" s="66">
        <v>150.64</v>
      </c>
      <c r="GW23" s="66">
        <v>-86.94</v>
      </c>
      <c r="GX23" s="66">
        <v>0.0</v>
      </c>
      <c r="GY23" s="89"/>
      <c r="GZ23" s="146" t="s">
        <v>91</v>
      </c>
      <c r="HA23" s="146" t="s">
        <v>92</v>
      </c>
      <c r="HB23" s="98">
        <v>26.0</v>
      </c>
      <c r="HC23" s="98">
        <v>1.3</v>
      </c>
      <c r="HD23" s="98">
        <v>0.52</v>
      </c>
      <c r="HE23" s="146">
        <v>8.0</v>
      </c>
      <c r="HF23" s="145">
        <v>50.0</v>
      </c>
      <c r="HG23" s="145">
        <v>48.0</v>
      </c>
      <c r="HH23" s="146" t="s">
        <v>91</v>
      </c>
      <c r="HI23" s="146" t="s">
        <v>92</v>
      </c>
      <c r="HJ23" s="98">
        <v>196.0</v>
      </c>
      <c r="HK23" s="98">
        <v>9.8</v>
      </c>
      <c r="HL23" s="98">
        <v>3.92</v>
      </c>
      <c r="HM23" s="146">
        <v>5.0</v>
      </c>
      <c r="HN23" s="145">
        <v>50.0</v>
      </c>
      <c r="HO23" s="145">
        <v>51.0</v>
      </c>
      <c r="HP23" s="146" t="s">
        <v>91</v>
      </c>
      <c r="HQ23" s="146" t="s">
        <v>92</v>
      </c>
      <c r="HR23" s="98">
        <v>111.0</v>
      </c>
      <c r="HS23" s="98">
        <v>5.55</v>
      </c>
      <c r="HT23" s="98">
        <v>2.775</v>
      </c>
      <c r="HU23" s="146">
        <v>7.0</v>
      </c>
      <c r="HV23" s="145">
        <v>48.0</v>
      </c>
      <c r="HW23" s="145">
        <v>48.0</v>
      </c>
      <c r="HX23" s="89"/>
      <c r="HY23" s="72">
        <v>135.0</v>
      </c>
      <c r="HZ23" s="72">
        <v>33.0</v>
      </c>
      <c r="IA23" s="72">
        <v>86.0</v>
      </c>
      <c r="IB23" s="72">
        <v>4.3</v>
      </c>
      <c r="IC23" s="73"/>
      <c r="ID23" s="72">
        <v>2.0</v>
      </c>
      <c r="IE23" s="72">
        <v>58.0</v>
      </c>
      <c r="IF23" s="72">
        <v>38.0</v>
      </c>
      <c r="IG23" s="89"/>
      <c r="IH23" s="74">
        <v>140.0</v>
      </c>
      <c r="II23" s="74">
        <v>34.6</v>
      </c>
      <c r="IJ23" s="74">
        <v>134.0</v>
      </c>
      <c r="IK23" s="74">
        <v>6.9</v>
      </c>
      <c r="IL23" s="74">
        <v>7.8</v>
      </c>
      <c r="IM23" s="74">
        <v>6.0</v>
      </c>
      <c r="IN23" s="74">
        <v>45.0</v>
      </c>
      <c r="IO23" s="74">
        <v>44.0</v>
      </c>
      <c r="IP23" s="74">
        <v>140.0</v>
      </c>
      <c r="IQ23" s="74">
        <v>33.3</v>
      </c>
      <c r="IR23" s="74">
        <v>4.0</v>
      </c>
      <c r="IS23" s="74">
        <v>0.1</v>
      </c>
      <c r="IT23" s="74">
        <v>0.2</v>
      </c>
      <c r="IU23" s="74">
        <v>8.0</v>
      </c>
      <c r="IV23" s="74">
        <v>49.0</v>
      </c>
      <c r="IW23" s="74">
        <v>49.0</v>
      </c>
      <c r="IX23" s="89"/>
      <c r="IY23" s="76">
        <v>139.48</v>
      </c>
      <c r="IZ23" s="76">
        <v>34.84</v>
      </c>
      <c r="JA23" s="76">
        <v>331.48</v>
      </c>
      <c r="JB23" s="76">
        <v>16.57</v>
      </c>
      <c r="JC23" s="76">
        <v>5.17</v>
      </c>
      <c r="JD23" s="149">
        <v>3.0</v>
      </c>
      <c r="JE23" s="76">
        <v>56.63</v>
      </c>
      <c r="JF23" s="76">
        <v>40.73</v>
      </c>
      <c r="JG23" s="77"/>
      <c r="JH23" s="77"/>
      <c r="JI23" s="77"/>
      <c r="JJ23" s="77"/>
      <c r="JK23" s="77"/>
      <c r="JL23" s="77"/>
      <c r="JM23" s="77"/>
      <c r="JN23" s="77"/>
      <c r="JO23" s="89"/>
      <c r="JP23" s="78">
        <v>138.0</v>
      </c>
      <c r="JQ23" s="78">
        <v>32.3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40.0</v>
      </c>
      <c r="JW23" s="78">
        <v>39.0</v>
      </c>
      <c r="JX23" s="78">
        <v>138.0</v>
      </c>
      <c r="JY23" s="78">
        <v>34.6</v>
      </c>
      <c r="JZ23" s="78">
        <v>92.0</v>
      </c>
      <c r="KA23" s="78">
        <v>4.8</v>
      </c>
      <c r="KB23" s="78">
        <v>2.3</v>
      </c>
      <c r="KC23" s="150">
        <v>2.0</v>
      </c>
      <c r="KD23" s="78">
        <v>44.0</v>
      </c>
      <c r="KE23" s="78">
        <v>43.0</v>
      </c>
      <c r="KF23" s="89"/>
      <c r="KG23" s="79">
        <v>139.0</v>
      </c>
      <c r="KH23" s="238">
        <v>34.0</v>
      </c>
      <c r="KI23" s="238">
        <v>62.0</v>
      </c>
      <c r="KJ23" s="238">
        <v>3.2</v>
      </c>
      <c r="KK23" s="79"/>
      <c r="KL23" s="79">
        <v>1.0</v>
      </c>
      <c r="KM23" s="79">
        <v>46.0</v>
      </c>
      <c r="KN23" s="79">
        <v>46.0</v>
      </c>
      <c r="KO23" s="79">
        <v>139.0</v>
      </c>
      <c r="KP23" s="235">
        <v>34.0</v>
      </c>
      <c r="KQ23" s="235">
        <v>3.0</v>
      </c>
      <c r="KR23" s="235">
        <v>0.2</v>
      </c>
      <c r="KS23" s="79"/>
      <c r="KT23" s="79">
        <v>1.0</v>
      </c>
      <c r="KU23" s="79">
        <v>46.0</v>
      </c>
      <c r="KV23" s="79">
        <v>44.0</v>
      </c>
      <c r="KW23" s="89"/>
      <c r="KX23" s="81">
        <v>132.0</v>
      </c>
      <c r="KY23" s="81">
        <v>33.0</v>
      </c>
      <c r="KZ23" s="81">
        <v>231.0</v>
      </c>
      <c r="LA23" s="81">
        <v>11.3</v>
      </c>
      <c r="LB23" s="81">
        <v>1.8</v>
      </c>
      <c r="LC23" s="81">
        <v>3.0</v>
      </c>
      <c r="LD23" s="81">
        <v>50.0</v>
      </c>
      <c r="LE23" s="81">
        <v>49.0</v>
      </c>
      <c r="LF23" s="81">
        <v>132.0</v>
      </c>
      <c r="LG23" s="81">
        <v>33.0</v>
      </c>
      <c r="LH23" s="81">
        <v>414.0</v>
      </c>
      <c r="LI23" s="81">
        <v>20.3</v>
      </c>
      <c r="LJ23" s="81">
        <v>5.0</v>
      </c>
      <c r="LK23" s="81">
        <v>5.0</v>
      </c>
      <c r="LL23" s="81">
        <v>48.0</v>
      </c>
      <c r="LM23" s="81">
        <v>50.0</v>
      </c>
      <c r="LN23" s="89"/>
      <c r="LO23" s="82">
        <v>335.0</v>
      </c>
      <c r="LP23" s="82">
        <v>260.0</v>
      </c>
      <c r="LQ23" s="82">
        <v>142.0</v>
      </c>
      <c r="LR23" s="82">
        <v>69.0</v>
      </c>
      <c r="LS23" s="82">
        <v>324.0</v>
      </c>
      <c r="LT23" s="83">
        <v>56.0</v>
      </c>
      <c r="LU23" s="83">
        <v>8.9</v>
      </c>
      <c r="LV23" s="83">
        <v>141.0</v>
      </c>
      <c r="LW23" s="83">
        <v>102.0</v>
      </c>
      <c r="LX23" s="83">
        <v>53.0</v>
      </c>
      <c r="LY23" s="83">
        <v>52.0</v>
      </c>
      <c r="LZ23" s="83">
        <v>12.0</v>
      </c>
      <c r="MA23" s="83">
        <v>86.0</v>
      </c>
      <c r="MB23" s="83">
        <v>7.6</v>
      </c>
      <c r="MC23" s="83">
        <v>146.0</v>
      </c>
      <c r="MD23" s="83">
        <v>158.0</v>
      </c>
      <c r="ME23" s="83">
        <v>65.0</v>
      </c>
      <c r="MF23" s="83">
        <v>58.0</v>
      </c>
      <c r="MG23" s="83">
        <v>14.0</v>
      </c>
      <c r="MH23" s="83">
        <v>0.0</v>
      </c>
      <c r="MI23" s="83">
        <v>0.0</v>
      </c>
      <c r="MJ23" s="83">
        <v>119.0</v>
      </c>
      <c r="MK23" s="83">
        <v>0.0</v>
      </c>
      <c r="ML23" s="83">
        <v>44.0</v>
      </c>
      <c r="MM23" s="83">
        <v>42.0</v>
      </c>
      <c r="MN23" s="83">
        <v>5.0</v>
      </c>
      <c r="MO23" s="86"/>
      <c r="MP23" s="87"/>
      <c r="MQ23" s="87"/>
      <c r="MR23" s="87"/>
      <c r="MS23" s="87"/>
      <c r="MT23" s="83">
        <v>2.4</v>
      </c>
      <c r="MU23" s="83">
        <v>1.0</v>
      </c>
      <c r="MV23" s="83">
        <v>40.0</v>
      </c>
      <c r="MW23" s="83">
        <v>36.0</v>
      </c>
      <c r="MX23" s="83">
        <v>36.0</v>
      </c>
      <c r="MY23" s="88" t="s">
        <v>149</v>
      </c>
      <c r="MZ23" s="83">
        <v>2.0</v>
      </c>
      <c r="NA23" s="87"/>
      <c r="NB23" s="83">
        <v>15.6</v>
      </c>
      <c r="NC23" s="83">
        <v>6.6</v>
      </c>
      <c r="ND23" s="83">
        <v>281.0</v>
      </c>
      <c r="NE23" s="83">
        <v>36.0</v>
      </c>
      <c r="NF23" s="83">
        <v>44.0</v>
      </c>
      <c r="NG23" s="83">
        <v>43.0</v>
      </c>
      <c r="NH23" s="83">
        <v>7.0</v>
      </c>
      <c r="NI23" s="88"/>
      <c r="NJ23" s="83">
        <v>0.0</v>
      </c>
      <c r="NK23" s="83">
        <v>0.0</v>
      </c>
      <c r="NL23" s="83">
        <v>0.0</v>
      </c>
      <c r="NM23" s="83">
        <v>34.0</v>
      </c>
      <c r="NN23" s="83">
        <v>50.0</v>
      </c>
      <c r="NO23" s="83">
        <v>52.0</v>
      </c>
      <c r="NP23" s="83">
        <v>2.0</v>
      </c>
      <c r="NQ23" s="222"/>
    </row>
    <row r="24" ht="14.25" customHeight="1">
      <c r="A24" s="49">
        <v>0.458333333333334</v>
      </c>
      <c r="B24" s="50"/>
      <c r="C24" s="51">
        <v>49.95</v>
      </c>
      <c r="D24" s="52">
        <v>339.0</v>
      </c>
      <c r="E24" s="53">
        <v>134.0</v>
      </c>
      <c r="F24" s="53">
        <v>69.0</v>
      </c>
      <c r="G24" s="53">
        <v>14.5</v>
      </c>
      <c r="H24" s="54"/>
      <c r="I24" s="53">
        <v>6.0</v>
      </c>
      <c r="J24" s="53">
        <v>46.0</v>
      </c>
      <c r="K24" s="53">
        <v>44.0</v>
      </c>
      <c r="L24" s="53">
        <v>139.0</v>
      </c>
      <c r="M24" s="53">
        <v>46.0</v>
      </c>
      <c r="N24" s="53">
        <v>9.3</v>
      </c>
      <c r="O24" s="54"/>
      <c r="P24" s="53">
        <v>6.0</v>
      </c>
      <c r="Q24" s="53">
        <v>47.0</v>
      </c>
      <c r="R24" s="53">
        <v>47.0</v>
      </c>
      <c r="S24" s="53">
        <v>340.7</v>
      </c>
      <c r="T24" s="53">
        <v>349.3</v>
      </c>
      <c r="U24" s="53">
        <v>206.1</v>
      </c>
      <c r="V24" s="54"/>
      <c r="W24" s="53">
        <v>336.5</v>
      </c>
      <c r="X24" s="53">
        <v>250.1</v>
      </c>
      <c r="Y24" s="53">
        <v>147.1</v>
      </c>
      <c r="Z24" s="54"/>
      <c r="AA24" s="53">
        <v>340.2</v>
      </c>
      <c r="AB24" s="53">
        <v>308.4</v>
      </c>
      <c r="AC24" s="53">
        <v>204.8</v>
      </c>
      <c r="AD24" s="54"/>
      <c r="AE24" s="53">
        <v>339.8</v>
      </c>
      <c r="AF24" s="53">
        <v>345.2</v>
      </c>
      <c r="AG24" s="53">
        <v>186.3</v>
      </c>
      <c r="AH24" s="54"/>
      <c r="AI24" s="53">
        <v>347.7</v>
      </c>
      <c r="AJ24" s="53">
        <v>382.4</v>
      </c>
      <c r="AK24" s="53">
        <v>239.9</v>
      </c>
      <c r="AL24" s="54"/>
      <c r="AM24" s="53">
        <v>339.0</v>
      </c>
      <c r="AN24" s="53">
        <v>407.6</v>
      </c>
      <c r="AO24" s="53">
        <v>227.4</v>
      </c>
      <c r="AP24" s="54"/>
      <c r="AQ24" s="182">
        <f t="shared" ref="AQ24:AS24" si="30">E24</f>
        <v>134</v>
      </c>
      <c r="AR24" s="54">
        <f t="shared" si="30"/>
        <v>69</v>
      </c>
      <c r="AS24" s="56">
        <f t="shared" si="30"/>
        <v>14.5</v>
      </c>
      <c r="AT24" s="54"/>
      <c r="AU24" s="54">
        <f t="shared" ref="AU24:AW24" si="31">L24</f>
        <v>139</v>
      </c>
      <c r="AV24" s="54">
        <f t="shared" si="31"/>
        <v>46</v>
      </c>
      <c r="AW24" s="54">
        <f t="shared" si="31"/>
        <v>9.3</v>
      </c>
      <c r="AX24" s="54"/>
      <c r="AY24" s="182">
        <f t="shared" si="16"/>
        <v>134</v>
      </c>
      <c r="AZ24" s="54"/>
      <c r="BA24" s="54"/>
      <c r="BB24" s="54"/>
      <c r="BC24" s="89"/>
      <c r="BD24" s="54"/>
      <c r="BE24" s="54"/>
      <c r="BF24" s="54"/>
      <c r="BG24" s="54"/>
      <c r="BH24" s="54"/>
      <c r="BI24" s="53">
        <v>22.0</v>
      </c>
      <c r="BJ24" s="54"/>
      <c r="BK24" s="54"/>
      <c r="BL24" s="89"/>
      <c r="BM24" s="287">
        <v>342.0</v>
      </c>
      <c r="BN24" s="287">
        <v>145.0</v>
      </c>
      <c r="BO24" s="287">
        <v>254.0</v>
      </c>
      <c r="BP24" s="287">
        <v>12.7</v>
      </c>
      <c r="BQ24" s="288"/>
      <c r="BR24" s="287">
        <v>6.0</v>
      </c>
      <c r="BS24" s="287">
        <v>58.0</v>
      </c>
      <c r="BT24" s="287">
        <v>59.0</v>
      </c>
      <c r="BU24" s="288">
        <f t="shared" si="6"/>
        <v>342</v>
      </c>
      <c r="BV24" s="287">
        <v>359.0</v>
      </c>
      <c r="BW24" s="287">
        <v>205.0</v>
      </c>
      <c r="BX24" s="287">
        <v>41.0</v>
      </c>
      <c r="BY24" s="287">
        <v>334.0</v>
      </c>
      <c r="BZ24" s="287">
        <v>382.0</v>
      </c>
      <c r="CA24" s="287">
        <v>209.0</v>
      </c>
      <c r="CB24" s="287">
        <v>37.0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335.0</v>
      </c>
      <c r="CH24" s="287">
        <v>475.0</v>
      </c>
      <c r="CI24" s="287">
        <v>274.0</v>
      </c>
      <c r="CJ24" s="287">
        <v>32.0</v>
      </c>
      <c r="CK24" s="287">
        <v>347.0</v>
      </c>
      <c r="CL24" s="287">
        <v>289.0</v>
      </c>
      <c r="CM24" s="287">
        <v>171.0</v>
      </c>
      <c r="CN24" s="287">
        <v>25.0</v>
      </c>
      <c r="CO24" s="287">
        <v>332.0</v>
      </c>
      <c r="CP24" s="287">
        <v>315.0</v>
      </c>
      <c r="CQ24" s="287">
        <v>156.0</v>
      </c>
      <c r="CR24" s="287">
        <v>20.0</v>
      </c>
      <c r="CS24" s="287">
        <v>334.0</v>
      </c>
      <c r="CT24" s="287">
        <v>300.0</v>
      </c>
      <c r="CU24" s="287">
        <v>174.0</v>
      </c>
      <c r="CV24" s="287">
        <v>73.0</v>
      </c>
      <c r="CW24" s="287">
        <v>338.0</v>
      </c>
      <c r="CX24" s="287">
        <v>181.0</v>
      </c>
      <c r="CY24" s="287">
        <v>83.0</v>
      </c>
      <c r="CZ24" s="287">
        <v>53.0</v>
      </c>
      <c r="DA24" s="287">
        <v>323.0</v>
      </c>
      <c r="DB24" s="287">
        <v>184.0</v>
      </c>
      <c r="DC24" s="287">
        <v>85.0</v>
      </c>
      <c r="DD24" s="287">
        <v>56.0</v>
      </c>
      <c r="DE24" s="288">
        <f t="shared" ref="DE24:DE37" si="35">BN24</f>
        <v>145</v>
      </c>
      <c r="DF24" s="287">
        <v>35.0</v>
      </c>
      <c r="DG24" s="288">
        <f t="shared" ref="DG24:DH24" si="32">BO24</f>
        <v>254</v>
      </c>
      <c r="DH24" s="288">
        <f t="shared" si="32"/>
        <v>12.7</v>
      </c>
      <c r="DI24" s="288"/>
      <c r="DJ24" s="287">
        <v>7.0</v>
      </c>
      <c r="DK24" s="287">
        <v>58.0</v>
      </c>
      <c r="DL24" s="287">
        <v>52.0</v>
      </c>
      <c r="DM24" s="89"/>
      <c r="DN24" s="61">
        <v>337.0</v>
      </c>
      <c r="DO24" s="61">
        <v>139.0</v>
      </c>
      <c r="DP24" s="61">
        <v>34.89</v>
      </c>
      <c r="DQ24" s="61">
        <v>19.62</v>
      </c>
      <c r="DR24" s="61">
        <v>4.13</v>
      </c>
      <c r="DS24" s="61">
        <v>8.0</v>
      </c>
      <c r="DT24" s="61">
        <v>41.0</v>
      </c>
      <c r="DU24" s="61">
        <v>49.5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340.0</v>
      </c>
      <c r="EF24" s="63">
        <v>136.0</v>
      </c>
      <c r="EG24" s="63">
        <v>72.0</v>
      </c>
      <c r="EH24" s="63">
        <v>3.0</v>
      </c>
      <c r="EI24" s="64"/>
      <c r="EJ24" s="226">
        <v>9.0</v>
      </c>
      <c r="EK24" s="63">
        <v>48.0</v>
      </c>
      <c r="EL24" s="63">
        <v>50.0</v>
      </c>
      <c r="EM24" s="63">
        <v>136.0</v>
      </c>
      <c r="EN24" s="63">
        <v>93.0</v>
      </c>
      <c r="EO24" s="63">
        <v>4.0</v>
      </c>
      <c r="EP24" s="64"/>
      <c r="EQ24" s="226">
        <v>9.0</v>
      </c>
      <c r="ER24" s="63">
        <v>49.0</v>
      </c>
      <c r="ES24" s="63">
        <v>50.0</v>
      </c>
      <c r="ET24" s="63">
        <v>337.0</v>
      </c>
      <c r="EU24" s="63">
        <v>0.0</v>
      </c>
      <c r="EV24" s="63">
        <v>0.0</v>
      </c>
      <c r="EW24" s="63">
        <v>0.0</v>
      </c>
      <c r="EX24" s="63">
        <v>336.0</v>
      </c>
      <c r="EY24" s="63">
        <v>275.0</v>
      </c>
      <c r="EZ24" s="63">
        <v>158.0</v>
      </c>
      <c r="FA24" s="63">
        <v>1.5</v>
      </c>
      <c r="FB24" s="63">
        <v>336.0</v>
      </c>
      <c r="FC24" s="63">
        <v>274.0</v>
      </c>
      <c r="FD24" s="63">
        <v>157.2</v>
      </c>
      <c r="FE24" s="63">
        <v>-0.5</v>
      </c>
      <c r="FF24" s="63">
        <v>337.0</v>
      </c>
      <c r="FG24" s="63">
        <v>0.0</v>
      </c>
      <c r="FH24" s="63">
        <v>0.0</v>
      </c>
      <c r="FI24" s="63">
        <v>0.0</v>
      </c>
      <c r="FJ24" s="63">
        <v>340.0</v>
      </c>
      <c r="FK24" s="63">
        <v>264.0</v>
      </c>
      <c r="FL24" s="63">
        <v>150.5</v>
      </c>
      <c r="FM24" s="64"/>
      <c r="FN24" s="63">
        <v>340.0</v>
      </c>
      <c r="FO24" s="63">
        <v>260.0</v>
      </c>
      <c r="FP24" s="63">
        <v>151.1</v>
      </c>
      <c r="FQ24" s="63">
        <v>12.8</v>
      </c>
      <c r="FR24" s="63">
        <v>136.0</v>
      </c>
      <c r="FS24" s="64"/>
      <c r="FT24" s="63">
        <v>13.69</v>
      </c>
      <c r="FU24" s="64"/>
      <c r="FV24" s="63">
        <v>136.0</v>
      </c>
      <c r="FW24" s="64"/>
      <c r="FX24" s="64"/>
      <c r="FY24" s="64"/>
      <c r="FZ24" s="89"/>
      <c r="GA24" s="65">
        <v>340.0</v>
      </c>
      <c r="GB24" s="66">
        <v>379.54</v>
      </c>
      <c r="GC24" s="66">
        <v>236.7</v>
      </c>
      <c r="GD24" s="66">
        <v>25.71</v>
      </c>
      <c r="GE24" s="66">
        <v>340.0</v>
      </c>
      <c r="GF24" s="66">
        <v>406.36</v>
      </c>
      <c r="GG24" s="66">
        <v>233.93</v>
      </c>
      <c r="GH24" s="66">
        <v>30.57</v>
      </c>
      <c r="GI24" s="66">
        <v>340.0</v>
      </c>
      <c r="GJ24" s="66">
        <v>266.26</v>
      </c>
      <c r="GK24" s="66">
        <v>-151.01</v>
      </c>
      <c r="GL24" s="66">
        <v>-17.34</v>
      </c>
      <c r="GM24" s="66">
        <v>340.0</v>
      </c>
      <c r="GN24" s="66">
        <v>243.43</v>
      </c>
      <c r="GO24" s="66">
        <v>-150.68</v>
      </c>
      <c r="GP24" s="66">
        <v>-25.96</v>
      </c>
      <c r="GQ24" s="66">
        <v>340.0</v>
      </c>
      <c r="GR24" s="66">
        <v>136.11</v>
      </c>
      <c r="GS24" s="66">
        <v>-86.44</v>
      </c>
      <c r="GT24" s="66">
        <v>-9.13</v>
      </c>
      <c r="GU24" s="66">
        <v>340.0</v>
      </c>
      <c r="GV24" s="66">
        <v>149.79</v>
      </c>
      <c r="GW24" s="66">
        <v>-86.69</v>
      </c>
      <c r="GX24" s="66">
        <v>-11.31</v>
      </c>
      <c r="GY24" s="89"/>
      <c r="GZ24" s="146" t="s">
        <v>91</v>
      </c>
      <c r="HA24" s="146" t="s">
        <v>92</v>
      </c>
      <c r="HB24" s="98">
        <v>26.0</v>
      </c>
      <c r="HC24" s="98">
        <v>1.3</v>
      </c>
      <c r="HD24" s="98">
        <v>0.52</v>
      </c>
      <c r="HE24" s="146">
        <v>8.0</v>
      </c>
      <c r="HF24" s="145">
        <v>50.0</v>
      </c>
      <c r="HG24" s="145">
        <v>48.0</v>
      </c>
      <c r="HH24" s="146" t="s">
        <v>91</v>
      </c>
      <c r="HI24" s="146" t="s">
        <v>92</v>
      </c>
      <c r="HJ24" s="98">
        <v>147.0</v>
      </c>
      <c r="HK24" s="98">
        <v>7.35</v>
      </c>
      <c r="HL24" s="98">
        <v>2.94</v>
      </c>
      <c r="HM24" s="146">
        <v>5.0</v>
      </c>
      <c r="HN24" s="145">
        <v>52.0</v>
      </c>
      <c r="HO24" s="145">
        <v>50.0</v>
      </c>
      <c r="HP24" s="146" t="s">
        <v>91</v>
      </c>
      <c r="HQ24" s="146" t="s">
        <v>92</v>
      </c>
      <c r="HR24" s="98">
        <v>134.0</v>
      </c>
      <c r="HS24" s="98">
        <v>6.7</v>
      </c>
      <c r="HT24" s="98">
        <v>3.35</v>
      </c>
      <c r="HU24" s="146">
        <v>7.0</v>
      </c>
      <c r="HV24" s="145">
        <v>48.0</v>
      </c>
      <c r="HW24" s="145">
        <v>48.0</v>
      </c>
      <c r="HX24" s="89"/>
      <c r="HY24" s="72">
        <v>134.0</v>
      </c>
      <c r="HZ24" s="72">
        <v>33.0</v>
      </c>
      <c r="IA24" s="72">
        <v>86.0</v>
      </c>
      <c r="IB24" s="72">
        <v>4.3</v>
      </c>
      <c r="IC24" s="73"/>
      <c r="ID24" s="72">
        <v>2.0</v>
      </c>
      <c r="IE24" s="72">
        <v>58.0</v>
      </c>
      <c r="IF24" s="72">
        <v>38.0</v>
      </c>
      <c r="IG24" s="89"/>
      <c r="IH24" s="74">
        <v>140.0</v>
      </c>
      <c r="II24" s="74">
        <v>34.4</v>
      </c>
      <c r="IJ24" s="74">
        <v>133.0</v>
      </c>
      <c r="IK24" s="74">
        <v>6.8</v>
      </c>
      <c r="IL24" s="74">
        <v>7.7</v>
      </c>
      <c r="IM24" s="74">
        <v>6.0</v>
      </c>
      <c r="IN24" s="74">
        <v>45.0</v>
      </c>
      <c r="IO24" s="74">
        <v>44.0</v>
      </c>
      <c r="IP24" s="74">
        <v>140.0</v>
      </c>
      <c r="IQ24" s="74">
        <v>33.4</v>
      </c>
      <c r="IR24" s="74">
        <v>4.0</v>
      </c>
      <c r="IS24" s="74">
        <v>0.1</v>
      </c>
      <c r="IT24" s="74">
        <v>0.2</v>
      </c>
      <c r="IU24" s="74">
        <v>8.0</v>
      </c>
      <c r="IV24" s="74">
        <v>49.0</v>
      </c>
      <c r="IW24" s="74">
        <v>49.0</v>
      </c>
      <c r="IX24" s="89"/>
      <c r="IY24" s="76">
        <v>139.16</v>
      </c>
      <c r="IZ24" s="76">
        <v>34.77</v>
      </c>
      <c r="JA24" s="76">
        <v>338.76</v>
      </c>
      <c r="JB24" s="76">
        <v>16.94</v>
      </c>
      <c r="JC24" s="76">
        <v>5.39</v>
      </c>
      <c r="JD24" s="149">
        <v>3.0</v>
      </c>
      <c r="JE24" s="76">
        <v>59.78</v>
      </c>
      <c r="JF24" s="76">
        <v>48.24</v>
      </c>
      <c r="JG24" s="77"/>
      <c r="JH24" s="77"/>
      <c r="JI24" s="77"/>
      <c r="JJ24" s="77"/>
      <c r="JK24" s="77"/>
      <c r="JL24" s="77"/>
      <c r="JM24" s="77"/>
      <c r="JN24" s="77"/>
      <c r="JO24" s="89"/>
      <c r="JP24" s="78">
        <v>137.0</v>
      </c>
      <c r="JQ24" s="78">
        <v>32.2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42.0</v>
      </c>
      <c r="JW24" s="78">
        <v>41.0</v>
      </c>
      <c r="JX24" s="78">
        <v>137.0</v>
      </c>
      <c r="JY24" s="78">
        <v>33.8</v>
      </c>
      <c r="JZ24" s="78">
        <v>165.0</v>
      </c>
      <c r="KA24" s="78">
        <v>8.7</v>
      </c>
      <c r="KB24" s="78">
        <v>23.4</v>
      </c>
      <c r="KC24" s="150">
        <v>2.0</v>
      </c>
      <c r="KD24" s="78">
        <v>46.0</v>
      </c>
      <c r="KE24" s="78">
        <v>45.0</v>
      </c>
      <c r="KF24" s="89"/>
      <c r="KG24" s="79">
        <v>138.0</v>
      </c>
      <c r="KH24" s="238">
        <v>34.0</v>
      </c>
      <c r="KI24" s="238">
        <v>12.0</v>
      </c>
      <c r="KJ24" s="238">
        <v>0.5</v>
      </c>
      <c r="KK24" s="79"/>
      <c r="KL24" s="79">
        <v>1.0</v>
      </c>
      <c r="KM24" s="79">
        <v>46.0</v>
      </c>
      <c r="KN24" s="79">
        <v>46.0</v>
      </c>
      <c r="KO24" s="79">
        <v>138.0</v>
      </c>
      <c r="KP24" s="235">
        <v>34.0</v>
      </c>
      <c r="KQ24" s="235">
        <v>3.0</v>
      </c>
      <c r="KR24" s="235">
        <v>0.2</v>
      </c>
      <c r="KS24" s="79"/>
      <c r="KT24" s="79">
        <v>1.0</v>
      </c>
      <c r="KU24" s="79">
        <v>46.0</v>
      </c>
      <c r="KV24" s="79">
        <v>44.0</v>
      </c>
      <c r="KW24" s="89"/>
      <c r="KX24" s="81">
        <v>130.0</v>
      </c>
      <c r="KY24" s="81">
        <v>33.0</v>
      </c>
      <c r="KZ24" s="81">
        <v>257.0</v>
      </c>
      <c r="LA24" s="81">
        <v>12.6</v>
      </c>
      <c r="LB24" s="81">
        <v>2.0</v>
      </c>
      <c r="LC24" s="81">
        <v>3.0</v>
      </c>
      <c r="LD24" s="81">
        <v>51.0</v>
      </c>
      <c r="LE24" s="81">
        <v>51.0</v>
      </c>
      <c r="LF24" s="81">
        <v>130.0</v>
      </c>
      <c r="LG24" s="81">
        <v>33.0</v>
      </c>
      <c r="LH24" s="81">
        <v>394.0</v>
      </c>
      <c r="LI24" s="81">
        <v>19.3</v>
      </c>
      <c r="LJ24" s="81">
        <v>5.0</v>
      </c>
      <c r="LK24" s="81">
        <v>5.0</v>
      </c>
      <c r="LL24" s="81">
        <v>52.0</v>
      </c>
      <c r="LM24" s="81">
        <v>54.0</v>
      </c>
      <c r="LN24" s="89"/>
      <c r="LO24" s="82">
        <v>334.0</v>
      </c>
      <c r="LP24" s="297">
        <v>338.0</v>
      </c>
      <c r="LQ24" s="297">
        <v>144.0</v>
      </c>
      <c r="LR24" s="297">
        <v>69.0</v>
      </c>
      <c r="LS24" s="82">
        <v>323.0</v>
      </c>
      <c r="LT24" s="83">
        <v>56.0</v>
      </c>
      <c r="LU24" s="83">
        <v>8.5</v>
      </c>
      <c r="LV24" s="83">
        <v>140.0</v>
      </c>
      <c r="LW24" s="83">
        <v>182.0</v>
      </c>
      <c r="LX24" s="83">
        <v>54.0</v>
      </c>
      <c r="LY24" s="83">
        <v>53.0</v>
      </c>
      <c r="LZ24" s="83">
        <v>12.0</v>
      </c>
      <c r="MA24" s="83">
        <v>88.0</v>
      </c>
      <c r="MB24" s="83">
        <v>5.0</v>
      </c>
      <c r="MC24" s="83">
        <v>146.0</v>
      </c>
      <c r="MD24" s="83">
        <v>156.0</v>
      </c>
      <c r="ME24" s="83">
        <v>66.0</v>
      </c>
      <c r="MF24" s="83">
        <v>58.0</v>
      </c>
      <c r="MG24" s="83">
        <v>14.0</v>
      </c>
      <c r="MH24" s="83">
        <v>0.0</v>
      </c>
      <c r="MI24" s="83">
        <v>0.0</v>
      </c>
      <c r="MJ24" s="83">
        <v>120.0</v>
      </c>
      <c r="MK24" s="83">
        <v>0.0</v>
      </c>
      <c r="ML24" s="83">
        <v>45.0</v>
      </c>
      <c r="MM24" s="83">
        <v>44.0</v>
      </c>
      <c r="MN24" s="83">
        <v>5.0</v>
      </c>
      <c r="MO24" s="86"/>
      <c r="MP24" s="87"/>
      <c r="MQ24" s="87"/>
      <c r="MR24" s="87"/>
      <c r="MS24" s="87"/>
      <c r="MT24" s="83">
        <v>0.3</v>
      </c>
      <c r="MU24" s="83">
        <v>0.0</v>
      </c>
      <c r="MV24" s="83">
        <v>8.0</v>
      </c>
      <c r="MW24" s="83">
        <v>36.0</v>
      </c>
      <c r="MX24" s="83">
        <v>38.0</v>
      </c>
      <c r="MY24" s="88" t="s">
        <v>96</v>
      </c>
      <c r="MZ24" s="83">
        <v>2.0</v>
      </c>
      <c r="NA24" s="88"/>
      <c r="NB24" s="83">
        <v>15.3</v>
      </c>
      <c r="NC24" s="83">
        <v>6.4</v>
      </c>
      <c r="ND24" s="83">
        <v>276.0</v>
      </c>
      <c r="NE24" s="83">
        <v>36.0</v>
      </c>
      <c r="NF24" s="83">
        <v>44.0</v>
      </c>
      <c r="NG24" s="83">
        <v>44.0</v>
      </c>
      <c r="NH24" s="83">
        <v>7.0</v>
      </c>
      <c r="NI24" s="88"/>
      <c r="NJ24" s="83">
        <v>0.0</v>
      </c>
      <c r="NK24" s="83">
        <v>0.0</v>
      </c>
      <c r="NL24" s="83">
        <v>0.0</v>
      </c>
      <c r="NM24" s="83">
        <v>34.0</v>
      </c>
      <c r="NN24" s="83">
        <v>50.0</v>
      </c>
      <c r="NO24" s="83">
        <v>52.0</v>
      </c>
      <c r="NP24" s="83">
        <v>2.0</v>
      </c>
      <c r="NQ24" s="222"/>
    </row>
    <row r="25" ht="14.25" customHeight="1">
      <c r="A25" s="49">
        <v>0.5</v>
      </c>
      <c r="B25" s="50"/>
      <c r="C25" s="51">
        <v>50.03</v>
      </c>
      <c r="D25" s="52">
        <v>228.0</v>
      </c>
      <c r="E25" s="53">
        <v>135.0</v>
      </c>
      <c r="F25" s="53">
        <v>73.0</v>
      </c>
      <c r="G25" s="53">
        <v>15.5</v>
      </c>
      <c r="H25" s="54"/>
      <c r="I25" s="53">
        <v>6.0</v>
      </c>
      <c r="J25" s="53">
        <v>46.0</v>
      </c>
      <c r="K25" s="53">
        <v>44.0</v>
      </c>
      <c r="L25" s="53">
        <v>140.0</v>
      </c>
      <c r="M25" s="53">
        <v>43.0</v>
      </c>
      <c r="N25" s="53">
        <v>8.7</v>
      </c>
      <c r="O25" s="54"/>
      <c r="P25" s="53">
        <v>6.0</v>
      </c>
      <c r="Q25" s="53">
        <v>47.0</v>
      </c>
      <c r="R25" s="53">
        <v>47.0</v>
      </c>
      <c r="S25" s="53">
        <v>343.0</v>
      </c>
      <c r="T25" s="53">
        <v>285.5</v>
      </c>
      <c r="U25" s="53">
        <v>172.7</v>
      </c>
      <c r="V25" s="54"/>
      <c r="W25" s="53">
        <v>338.8</v>
      </c>
      <c r="X25" s="53">
        <v>220.6</v>
      </c>
      <c r="Y25" s="53">
        <v>125.0</v>
      </c>
      <c r="Z25" s="54"/>
      <c r="AA25" s="53">
        <v>342.7</v>
      </c>
      <c r="AB25" s="53">
        <v>310.3</v>
      </c>
      <c r="AC25" s="53">
        <v>207.4</v>
      </c>
      <c r="AD25" s="54"/>
      <c r="AE25" s="53">
        <v>342.4</v>
      </c>
      <c r="AF25" s="53">
        <v>347.1</v>
      </c>
      <c r="AG25" s="53">
        <v>187.6</v>
      </c>
      <c r="AH25" s="54"/>
      <c r="AI25" s="53">
        <v>349.9</v>
      </c>
      <c r="AJ25" s="53">
        <v>346.7</v>
      </c>
      <c r="AK25" s="53">
        <v>218.0</v>
      </c>
      <c r="AL25" s="54"/>
      <c r="AM25" s="53">
        <v>341.3</v>
      </c>
      <c r="AN25" s="53">
        <v>367.8</v>
      </c>
      <c r="AO25" s="53">
        <v>205.1</v>
      </c>
      <c r="AP25" s="54"/>
      <c r="AQ25" s="182">
        <f t="shared" ref="AQ25:AS25" si="33">E25</f>
        <v>135</v>
      </c>
      <c r="AR25" s="54">
        <f t="shared" si="33"/>
        <v>73</v>
      </c>
      <c r="AS25" s="56">
        <f t="shared" si="33"/>
        <v>15.5</v>
      </c>
      <c r="AT25" s="54"/>
      <c r="AU25" s="54">
        <f t="shared" ref="AU25:AW25" si="34">L25</f>
        <v>140</v>
      </c>
      <c r="AV25" s="54">
        <f t="shared" si="34"/>
        <v>43</v>
      </c>
      <c r="AW25" s="54">
        <f t="shared" si="34"/>
        <v>8.7</v>
      </c>
      <c r="AX25" s="54"/>
      <c r="AY25" s="182">
        <f t="shared" si="16"/>
        <v>135</v>
      </c>
      <c r="AZ25" s="54"/>
      <c r="BA25" s="54"/>
      <c r="BB25" s="54"/>
      <c r="BC25" s="89"/>
      <c r="BD25" s="54"/>
      <c r="BE25" s="54"/>
      <c r="BF25" s="54"/>
      <c r="BG25" s="54"/>
      <c r="BH25" s="54"/>
      <c r="BI25" s="53">
        <v>22.0</v>
      </c>
      <c r="BJ25" s="54"/>
      <c r="BK25" s="54"/>
      <c r="BL25" s="89"/>
      <c r="BM25" s="287">
        <v>343.0</v>
      </c>
      <c r="BN25" s="287">
        <v>146.0</v>
      </c>
      <c r="BO25" s="288">
        <f>72+125+9</f>
        <v>206</v>
      </c>
      <c r="BP25" s="288">
        <f>206/20</f>
        <v>10.3</v>
      </c>
      <c r="BQ25" s="288"/>
      <c r="BR25" s="287">
        <v>6.0</v>
      </c>
      <c r="BS25" s="287">
        <v>60.0</v>
      </c>
      <c r="BT25" s="287">
        <v>61.0</v>
      </c>
      <c r="BU25" s="288">
        <f t="shared" si="6"/>
        <v>343</v>
      </c>
      <c r="BV25" s="287">
        <v>292.0</v>
      </c>
      <c r="BW25" s="287">
        <v>169.0</v>
      </c>
      <c r="BX25" s="287">
        <v>39.0</v>
      </c>
      <c r="BY25" s="287">
        <v>335.0</v>
      </c>
      <c r="BZ25" s="287">
        <v>313.0</v>
      </c>
      <c r="CA25" s="287">
        <v>171.0</v>
      </c>
      <c r="CB25" s="287">
        <v>35.0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335.0</v>
      </c>
      <c r="CH25" s="287">
        <v>462.0</v>
      </c>
      <c r="CI25" s="287">
        <v>164.0</v>
      </c>
      <c r="CJ25" s="287">
        <v>45.0</v>
      </c>
      <c r="CK25" s="287">
        <v>349.0</v>
      </c>
      <c r="CL25" s="287">
        <v>265.0</v>
      </c>
      <c r="CM25" s="287">
        <v>156.0</v>
      </c>
      <c r="CN25" s="287">
        <v>27.0</v>
      </c>
      <c r="CO25" s="287">
        <v>334.0</v>
      </c>
      <c r="CP25" s="287">
        <v>289.0</v>
      </c>
      <c r="CQ25" s="287">
        <v>143.0</v>
      </c>
      <c r="CR25" s="287">
        <v>21.0</v>
      </c>
      <c r="CS25" s="287">
        <v>335.0</v>
      </c>
      <c r="CT25" s="287">
        <v>225.0</v>
      </c>
      <c r="CU25" s="287">
        <v>159.0</v>
      </c>
      <c r="CV25" s="287">
        <v>80.0</v>
      </c>
      <c r="CW25" s="287">
        <v>337.0</v>
      </c>
      <c r="CX25" s="287">
        <v>154.0</v>
      </c>
      <c r="CY25" s="287">
        <v>62.0</v>
      </c>
      <c r="CZ25" s="287">
        <v>48.0</v>
      </c>
      <c r="DA25" s="287">
        <v>324.0</v>
      </c>
      <c r="DB25" s="287">
        <v>160.0</v>
      </c>
      <c r="DC25" s="287">
        <v>64.0</v>
      </c>
      <c r="DD25" s="287">
        <v>60.0</v>
      </c>
      <c r="DE25" s="288">
        <f t="shared" si="35"/>
        <v>146</v>
      </c>
      <c r="DF25" s="287">
        <v>35.0</v>
      </c>
      <c r="DG25" s="288">
        <f t="shared" ref="DG25:DH25" si="36">BO25</f>
        <v>206</v>
      </c>
      <c r="DH25" s="288">
        <f t="shared" si="36"/>
        <v>10.3</v>
      </c>
      <c r="DI25" s="288"/>
      <c r="DJ25" s="287">
        <v>7.0</v>
      </c>
      <c r="DK25" s="287">
        <v>58.0</v>
      </c>
      <c r="DL25" s="287">
        <v>53.0</v>
      </c>
      <c r="DM25" s="89"/>
      <c r="DN25" s="61">
        <v>337.0</v>
      </c>
      <c r="DO25" s="61">
        <v>139.0</v>
      </c>
      <c r="DP25" s="61">
        <v>34.71</v>
      </c>
      <c r="DQ25" s="61">
        <v>19.66</v>
      </c>
      <c r="DR25" s="61">
        <v>4.36</v>
      </c>
      <c r="DS25" s="61">
        <v>8.0</v>
      </c>
      <c r="DT25" s="61">
        <v>43.0</v>
      </c>
      <c r="DU25" s="61">
        <v>52.3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342.0</v>
      </c>
      <c r="EF25" s="63">
        <v>137.0</v>
      </c>
      <c r="EG25" s="63">
        <v>73.0</v>
      </c>
      <c r="EH25" s="63">
        <v>3.0</v>
      </c>
      <c r="EI25" s="64"/>
      <c r="EJ25" s="226">
        <v>9.0</v>
      </c>
      <c r="EK25" s="63">
        <v>49.0</v>
      </c>
      <c r="EL25" s="63">
        <v>51.0</v>
      </c>
      <c r="EM25" s="63">
        <v>137.0</v>
      </c>
      <c r="EN25" s="63">
        <v>94.0</v>
      </c>
      <c r="EO25" s="63">
        <v>4.0</v>
      </c>
      <c r="EP25" s="64"/>
      <c r="EQ25" s="226">
        <v>9.0</v>
      </c>
      <c r="ER25" s="63">
        <v>50.0</v>
      </c>
      <c r="ES25" s="63">
        <v>51.0</v>
      </c>
      <c r="ET25" s="63">
        <v>339.0</v>
      </c>
      <c r="EU25" s="63">
        <v>0.0</v>
      </c>
      <c r="EV25" s="63">
        <v>0.0</v>
      </c>
      <c r="EW25" s="63">
        <v>0.0</v>
      </c>
      <c r="EX25" s="63">
        <v>338.0</v>
      </c>
      <c r="EY25" s="63">
        <v>274.0</v>
      </c>
      <c r="EZ25" s="63">
        <v>158.2</v>
      </c>
      <c r="FA25" s="63">
        <v>1.6</v>
      </c>
      <c r="FB25" s="63">
        <v>338.0</v>
      </c>
      <c r="FC25" s="63">
        <v>274.0</v>
      </c>
      <c r="FD25" s="63">
        <v>158.4</v>
      </c>
      <c r="FE25" s="63">
        <v>0.7</v>
      </c>
      <c r="FF25" s="63">
        <v>338.0</v>
      </c>
      <c r="FG25" s="63">
        <v>0.0</v>
      </c>
      <c r="FH25" s="63">
        <v>0.0</v>
      </c>
      <c r="FI25" s="63">
        <v>0.0</v>
      </c>
      <c r="FJ25" s="63">
        <v>342.0</v>
      </c>
      <c r="FK25" s="63">
        <v>258.0</v>
      </c>
      <c r="FL25" s="63">
        <v>148.7</v>
      </c>
      <c r="FM25" s="64"/>
      <c r="FN25" s="63">
        <v>342.0</v>
      </c>
      <c r="FO25" s="63">
        <v>254.0</v>
      </c>
      <c r="FP25" s="63">
        <v>149.2</v>
      </c>
      <c r="FQ25" s="63">
        <v>13.2</v>
      </c>
      <c r="FR25" s="63">
        <v>137.0</v>
      </c>
      <c r="FS25" s="64"/>
      <c r="FT25" s="63">
        <v>17.19</v>
      </c>
      <c r="FU25" s="64"/>
      <c r="FV25" s="63">
        <v>137.0</v>
      </c>
      <c r="FW25" s="64"/>
      <c r="FX25" s="64"/>
      <c r="FY25" s="64"/>
      <c r="FZ25" s="89"/>
      <c r="GA25" s="65">
        <v>342.0</v>
      </c>
      <c r="GB25" s="66">
        <v>345.1</v>
      </c>
      <c r="GC25" s="66">
        <v>214.67</v>
      </c>
      <c r="GD25" s="66">
        <v>26.05</v>
      </c>
      <c r="GE25" s="66">
        <v>342.0</v>
      </c>
      <c r="GF25" s="66">
        <v>365.64</v>
      </c>
      <c r="GG25" s="66">
        <v>212.41</v>
      </c>
      <c r="GH25" s="66">
        <v>29.65</v>
      </c>
      <c r="GI25" s="66">
        <v>342.0</v>
      </c>
      <c r="GJ25" s="66">
        <v>260.99</v>
      </c>
      <c r="GK25" s="66">
        <v>-148.59</v>
      </c>
      <c r="GL25" s="66">
        <v>-17.42</v>
      </c>
      <c r="GM25" s="66">
        <v>342.0</v>
      </c>
      <c r="GN25" s="66">
        <v>238.57</v>
      </c>
      <c r="GO25" s="66">
        <v>-148.75</v>
      </c>
      <c r="GP25" s="66">
        <v>-25.96</v>
      </c>
      <c r="GQ25" s="66">
        <v>342.0</v>
      </c>
      <c r="GR25" s="66">
        <v>98.47</v>
      </c>
      <c r="GS25" s="66">
        <v>-63.4</v>
      </c>
      <c r="GT25" s="66">
        <v>-7.54</v>
      </c>
      <c r="GU25" s="66">
        <v>342.0</v>
      </c>
      <c r="GV25" s="66">
        <v>106.24</v>
      </c>
      <c r="GW25" s="66">
        <v>-61.23</v>
      </c>
      <c r="GX25" s="66">
        <v>-9.38</v>
      </c>
      <c r="GY25" s="89"/>
      <c r="GZ25" s="146" t="s">
        <v>91</v>
      </c>
      <c r="HA25" s="146" t="s">
        <v>92</v>
      </c>
      <c r="HB25" s="98">
        <v>28.0</v>
      </c>
      <c r="HC25" s="98">
        <v>1.4</v>
      </c>
      <c r="HD25" s="98">
        <v>0.56</v>
      </c>
      <c r="HE25" s="146">
        <v>8.0</v>
      </c>
      <c r="HF25" s="145">
        <v>50.0</v>
      </c>
      <c r="HG25" s="145">
        <v>48.0</v>
      </c>
      <c r="HH25" s="146" t="s">
        <v>91</v>
      </c>
      <c r="HI25" s="146" t="s">
        <v>92</v>
      </c>
      <c r="HJ25" s="98">
        <v>138.0</v>
      </c>
      <c r="HK25" s="98">
        <v>6.9</v>
      </c>
      <c r="HL25" s="98">
        <v>2.76</v>
      </c>
      <c r="HM25" s="146">
        <v>5.0</v>
      </c>
      <c r="HN25" s="145">
        <v>52.0</v>
      </c>
      <c r="HO25" s="145">
        <v>50.0</v>
      </c>
      <c r="HP25" s="146" t="s">
        <v>91</v>
      </c>
      <c r="HQ25" s="146" t="s">
        <v>92</v>
      </c>
      <c r="HR25" s="98">
        <v>173.0</v>
      </c>
      <c r="HS25" s="98">
        <v>8.65</v>
      </c>
      <c r="HT25" s="98">
        <v>4.325</v>
      </c>
      <c r="HU25" s="146">
        <v>7.0</v>
      </c>
      <c r="HV25" s="145">
        <v>48.0</v>
      </c>
      <c r="HW25" s="145">
        <v>48.0</v>
      </c>
      <c r="HX25" s="89"/>
      <c r="HY25" s="72">
        <v>135.0</v>
      </c>
      <c r="HZ25" s="72">
        <v>33.0</v>
      </c>
      <c r="IA25" s="72">
        <v>126.0</v>
      </c>
      <c r="IB25" s="72">
        <v>6.3</v>
      </c>
      <c r="IC25" s="73"/>
      <c r="ID25" s="72">
        <v>2.0</v>
      </c>
      <c r="IE25" s="72">
        <v>58.0</v>
      </c>
      <c r="IF25" s="72">
        <v>38.0</v>
      </c>
      <c r="IG25" s="89"/>
      <c r="IH25" s="74">
        <v>141.0</v>
      </c>
      <c r="II25" s="74">
        <v>34.8</v>
      </c>
      <c r="IJ25" s="74">
        <v>122.0</v>
      </c>
      <c r="IK25" s="74">
        <v>6.2</v>
      </c>
      <c r="IL25" s="74">
        <v>7.1</v>
      </c>
      <c r="IM25" s="74">
        <v>6.0</v>
      </c>
      <c r="IN25" s="74">
        <v>45.0</v>
      </c>
      <c r="IO25" s="74">
        <v>44.0</v>
      </c>
      <c r="IP25" s="74">
        <v>141.0</v>
      </c>
      <c r="IQ25" s="74">
        <v>33.5</v>
      </c>
      <c r="IR25" s="74">
        <v>4.0</v>
      </c>
      <c r="IS25" s="74">
        <v>0.1</v>
      </c>
      <c r="IT25" s="74">
        <v>0.2</v>
      </c>
      <c r="IU25" s="74">
        <v>8.0</v>
      </c>
      <c r="IV25" s="74">
        <v>49.0</v>
      </c>
      <c r="IW25" s="74">
        <v>49.0</v>
      </c>
      <c r="IX25" s="89"/>
      <c r="IY25" s="76">
        <v>139.35</v>
      </c>
      <c r="IZ25" s="76">
        <v>34.82</v>
      </c>
      <c r="JA25" s="76">
        <v>342.92</v>
      </c>
      <c r="JB25" s="76">
        <v>17.14</v>
      </c>
      <c r="JC25" s="76">
        <v>5.39</v>
      </c>
      <c r="JD25" s="149">
        <v>3.0</v>
      </c>
      <c r="JE25" s="76">
        <v>57.56</v>
      </c>
      <c r="JF25" s="76">
        <v>48.24</v>
      </c>
      <c r="JG25" s="77"/>
      <c r="JH25" s="77"/>
      <c r="JI25" s="77"/>
      <c r="JJ25" s="77"/>
      <c r="JK25" s="77"/>
      <c r="JL25" s="77"/>
      <c r="JM25" s="77"/>
      <c r="JN25" s="77"/>
      <c r="JO25" s="89"/>
      <c r="JP25" s="78">
        <v>137.0</v>
      </c>
      <c r="JQ25" s="78">
        <v>32.3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43.0</v>
      </c>
      <c r="JW25" s="78">
        <v>42.0</v>
      </c>
      <c r="JX25" s="78">
        <v>137.0</v>
      </c>
      <c r="JY25" s="78">
        <v>33.9</v>
      </c>
      <c r="JZ25" s="78">
        <v>126.0</v>
      </c>
      <c r="KA25" s="78">
        <v>6.7</v>
      </c>
      <c r="KB25" s="78">
        <v>2.7</v>
      </c>
      <c r="KC25" s="150">
        <v>2.0</v>
      </c>
      <c r="KD25" s="78">
        <v>48.0</v>
      </c>
      <c r="KE25" s="78">
        <v>47.0</v>
      </c>
      <c r="KF25" s="89"/>
      <c r="KG25" s="79">
        <v>138.0</v>
      </c>
      <c r="KH25" s="238">
        <v>33.0</v>
      </c>
      <c r="KI25" s="238">
        <v>78.0</v>
      </c>
      <c r="KJ25" s="238">
        <v>4.0</v>
      </c>
      <c r="KK25" s="79"/>
      <c r="KL25" s="79">
        <v>1.0</v>
      </c>
      <c r="KM25" s="79">
        <v>46.0</v>
      </c>
      <c r="KN25" s="79">
        <v>46.0</v>
      </c>
      <c r="KO25" s="79">
        <v>138.0</v>
      </c>
      <c r="KP25" s="235">
        <v>33.0</v>
      </c>
      <c r="KQ25" s="235">
        <v>3.0</v>
      </c>
      <c r="KR25" s="235">
        <v>0.2</v>
      </c>
      <c r="KS25" s="79"/>
      <c r="KT25" s="79">
        <v>1.0</v>
      </c>
      <c r="KU25" s="79">
        <v>46.0</v>
      </c>
      <c r="KV25" s="79">
        <v>44.0</v>
      </c>
      <c r="KW25" s="89"/>
      <c r="KX25" s="81">
        <v>130.0</v>
      </c>
      <c r="KY25" s="81">
        <v>32.0</v>
      </c>
      <c r="KZ25" s="81">
        <v>263.0</v>
      </c>
      <c r="LA25" s="81">
        <v>12.9</v>
      </c>
      <c r="LB25" s="81">
        <v>2.0</v>
      </c>
      <c r="LC25" s="81">
        <v>3.0</v>
      </c>
      <c r="LD25" s="81">
        <v>52.0</v>
      </c>
      <c r="LE25" s="81">
        <v>52.0</v>
      </c>
      <c r="LF25" s="81">
        <v>130.0</v>
      </c>
      <c r="LG25" s="81">
        <v>32.0</v>
      </c>
      <c r="LH25" s="81">
        <v>402.0</v>
      </c>
      <c r="LI25" s="81">
        <v>19.7</v>
      </c>
      <c r="LJ25" s="81">
        <v>5.0</v>
      </c>
      <c r="LK25" s="81">
        <v>5.0</v>
      </c>
      <c r="LL25" s="81">
        <v>52.0</v>
      </c>
      <c r="LM25" s="81">
        <v>54.0</v>
      </c>
      <c r="LN25" s="89"/>
      <c r="LO25" s="82">
        <v>333.0</v>
      </c>
      <c r="LP25" s="82">
        <v>277.0</v>
      </c>
      <c r="LQ25" s="82">
        <v>154.0</v>
      </c>
      <c r="LR25" s="82">
        <v>68.0</v>
      </c>
      <c r="LS25" s="82">
        <v>322.0</v>
      </c>
      <c r="LT25" s="83">
        <v>60.0</v>
      </c>
      <c r="LU25" s="83">
        <v>3.0</v>
      </c>
      <c r="LV25" s="83">
        <v>139.0</v>
      </c>
      <c r="LW25" s="83">
        <v>110.0</v>
      </c>
      <c r="LX25" s="83">
        <v>56.0</v>
      </c>
      <c r="LY25" s="83">
        <v>54.0</v>
      </c>
      <c r="LZ25" s="83">
        <v>12.0</v>
      </c>
      <c r="MA25" s="83">
        <v>94.0</v>
      </c>
      <c r="MB25" s="83">
        <v>10.0</v>
      </c>
      <c r="MC25" s="83">
        <v>144.0</v>
      </c>
      <c r="MD25" s="83">
        <v>167.0</v>
      </c>
      <c r="ME25" s="83">
        <v>68.0</v>
      </c>
      <c r="MF25" s="83">
        <v>59.0</v>
      </c>
      <c r="MG25" s="83">
        <v>14.0</v>
      </c>
      <c r="MH25" s="83">
        <v>0.0</v>
      </c>
      <c r="MI25" s="83">
        <v>0.0</v>
      </c>
      <c r="MJ25" s="83">
        <v>120.0</v>
      </c>
      <c r="MK25" s="83">
        <v>0.0</v>
      </c>
      <c r="ML25" s="83">
        <v>50.0</v>
      </c>
      <c r="MM25" s="83">
        <v>47.0</v>
      </c>
      <c r="MN25" s="83">
        <v>5.0</v>
      </c>
      <c r="MO25" s="86"/>
      <c r="MP25" s="87"/>
      <c r="MQ25" s="87"/>
      <c r="MR25" s="87"/>
      <c r="MS25" s="87"/>
      <c r="MT25" s="83">
        <v>0.4</v>
      </c>
      <c r="MU25" s="83">
        <v>0.0</v>
      </c>
      <c r="MV25" s="83">
        <v>8.0</v>
      </c>
      <c r="MW25" s="83">
        <v>36.0</v>
      </c>
      <c r="MX25" s="83">
        <v>38.0</v>
      </c>
      <c r="MY25" s="88" t="s">
        <v>96</v>
      </c>
      <c r="MZ25" s="83">
        <v>2.0</v>
      </c>
      <c r="NA25" s="87"/>
      <c r="NB25" s="83">
        <v>16.4</v>
      </c>
      <c r="NC25" s="83">
        <v>6.0</v>
      </c>
      <c r="ND25" s="83">
        <v>296.0</v>
      </c>
      <c r="NE25" s="83">
        <v>36.0</v>
      </c>
      <c r="NF25" s="83">
        <v>44.0</v>
      </c>
      <c r="NG25" s="83">
        <v>44.0</v>
      </c>
      <c r="NH25" s="83">
        <v>7.0</v>
      </c>
      <c r="NI25" s="88"/>
      <c r="NJ25" s="83">
        <v>0.0</v>
      </c>
      <c r="NK25" s="83">
        <v>0.0</v>
      </c>
      <c r="NL25" s="83">
        <v>0.0</v>
      </c>
      <c r="NM25" s="83">
        <v>34.0</v>
      </c>
      <c r="NN25" s="83">
        <v>50.0</v>
      </c>
      <c r="NO25" s="83">
        <v>52.0</v>
      </c>
      <c r="NP25" s="83">
        <v>2.0</v>
      </c>
      <c r="NQ25" s="222"/>
    </row>
    <row r="26" ht="14.25" customHeight="1">
      <c r="A26" s="49">
        <v>0.541666666666667</v>
      </c>
      <c r="B26" s="50"/>
      <c r="C26" s="51">
        <v>50.22</v>
      </c>
      <c r="D26" s="52">
        <v>339.0</v>
      </c>
      <c r="E26" s="53">
        <v>134.0</v>
      </c>
      <c r="F26" s="53">
        <v>47.0</v>
      </c>
      <c r="G26" s="53">
        <v>10.0</v>
      </c>
      <c r="H26" s="54"/>
      <c r="I26" s="53">
        <v>6.0</v>
      </c>
      <c r="J26" s="53">
        <v>46.0</v>
      </c>
      <c r="K26" s="53">
        <v>44.0</v>
      </c>
      <c r="L26" s="53">
        <v>139.0</v>
      </c>
      <c r="M26" s="53">
        <v>44.0</v>
      </c>
      <c r="N26" s="53">
        <v>8.7</v>
      </c>
      <c r="O26" s="54"/>
      <c r="P26" s="53">
        <v>6.0</v>
      </c>
      <c r="Q26" s="53">
        <v>47.0</v>
      </c>
      <c r="R26" s="53">
        <v>47.0</v>
      </c>
      <c r="S26" s="53">
        <v>341.3</v>
      </c>
      <c r="T26" s="53">
        <v>282.3</v>
      </c>
      <c r="U26" s="53">
        <v>165.1</v>
      </c>
      <c r="V26" s="54"/>
      <c r="W26" s="53">
        <v>337.3</v>
      </c>
      <c r="X26" s="53">
        <v>222.6</v>
      </c>
      <c r="Y26" s="53">
        <v>114.2</v>
      </c>
      <c r="Z26" s="54"/>
      <c r="AA26" s="53">
        <v>341.7</v>
      </c>
      <c r="AB26" s="53">
        <v>409.0</v>
      </c>
      <c r="AC26" s="53">
        <v>233.6</v>
      </c>
      <c r="AD26" s="54"/>
      <c r="AE26" s="53">
        <v>341.3</v>
      </c>
      <c r="AF26" s="53">
        <v>376.8</v>
      </c>
      <c r="AG26" s="53">
        <v>212.7</v>
      </c>
      <c r="AH26" s="54"/>
      <c r="AI26" s="53">
        <v>348.9</v>
      </c>
      <c r="AJ26" s="53">
        <v>392.9</v>
      </c>
      <c r="AK26" s="53">
        <v>230.1</v>
      </c>
      <c r="AL26" s="54"/>
      <c r="AM26" s="53">
        <v>339.6</v>
      </c>
      <c r="AN26" s="53">
        <v>405.6</v>
      </c>
      <c r="AO26" s="53">
        <v>217.6</v>
      </c>
      <c r="AP26" s="54"/>
      <c r="AQ26" s="182">
        <f t="shared" ref="AQ26:AS26" si="37">E26</f>
        <v>134</v>
      </c>
      <c r="AR26" s="54">
        <f t="shared" si="37"/>
        <v>47</v>
      </c>
      <c r="AS26" s="56">
        <f t="shared" si="37"/>
        <v>10</v>
      </c>
      <c r="AT26" s="54"/>
      <c r="AU26" s="54">
        <f t="shared" ref="AU26:AW26" si="38">L26</f>
        <v>139</v>
      </c>
      <c r="AV26" s="54">
        <f t="shared" si="38"/>
        <v>44</v>
      </c>
      <c r="AW26" s="54">
        <f t="shared" si="38"/>
        <v>8.7</v>
      </c>
      <c r="AX26" s="54"/>
      <c r="AY26" s="182">
        <f t="shared" si="16"/>
        <v>134</v>
      </c>
      <c r="AZ26" s="54"/>
      <c r="BA26" s="54"/>
      <c r="BB26" s="54"/>
      <c r="BC26" s="89"/>
      <c r="BD26" s="54"/>
      <c r="BE26" s="54"/>
      <c r="BF26" s="54"/>
      <c r="BG26" s="54"/>
      <c r="BH26" s="54"/>
      <c r="BI26" s="53">
        <v>22.0</v>
      </c>
      <c r="BJ26" s="54"/>
      <c r="BK26" s="54"/>
      <c r="BL26" s="89"/>
      <c r="BM26" s="287">
        <v>343.0</v>
      </c>
      <c r="BN26" s="287">
        <v>146.0</v>
      </c>
      <c r="BO26" s="287">
        <v>224.0</v>
      </c>
      <c r="BP26" s="287">
        <v>11.4</v>
      </c>
      <c r="BQ26" s="288"/>
      <c r="BR26" s="287">
        <v>6.0</v>
      </c>
      <c r="BS26" s="287">
        <v>62.0</v>
      </c>
      <c r="BT26" s="287">
        <v>63.0</v>
      </c>
      <c r="BU26" s="288">
        <f t="shared" si="6"/>
        <v>343</v>
      </c>
      <c r="BV26" s="287">
        <v>293.0</v>
      </c>
      <c r="BW26" s="287">
        <v>168.0</v>
      </c>
      <c r="BX26" s="287">
        <v>37.0</v>
      </c>
      <c r="BY26" s="287">
        <v>336.0</v>
      </c>
      <c r="BZ26" s="287">
        <v>313.0</v>
      </c>
      <c r="CA26" s="287">
        <v>171.0</v>
      </c>
      <c r="CB26" s="287">
        <v>36.0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336.0</v>
      </c>
      <c r="CH26" s="287">
        <v>444.0</v>
      </c>
      <c r="CI26" s="287">
        <v>256.0</v>
      </c>
      <c r="CJ26" s="287">
        <v>39.0</v>
      </c>
      <c r="CK26" s="287">
        <v>349.0</v>
      </c>
      <c r="CL26" s="287">
        <v>240.0</v>
      </c>
      <c r="CM26" s="287">
        <v>141.0</v>
      </c>
      <c r="CN26" s="287">
        <v>28.0</v>
      </c>
      <c r="CO26" s="287">
        <v>334.0</v>
      </c>
      <c r="CP26" s="287">
        <v>263.0</v>
      </c>
      <c r="CQ26" s="287">
        <v>130.0</v>
      </c>
      <c r="CR26" s="287">
        <v>23.0</v>
      </c>
      <c r="CS26" s="287">
        <v>336.0</v>
      </c>
      <c r="CT26" s="287">
        <v>249.0</v>
      </c>
      <c r="CU26" s="287">
        <v>145.0</v>
      </c>
      <c r="CV26" s="287">
        <v>50.0</v>
      </c>
      <c r="CW26" s="287">
        <v>339.0</v>
      </c>
      <c r="CX26" s="287">
        <v>173.0</v>
      </c>
      <c r="CY26" s="287">
        <v>78.0</v>
      </c>
      <c r="CZ26" s="287">
        <v>50.0</v>
      </c>
      <c r="DA26" s="287">
        <v>324.0</v>
      </c>
      <c r="DB26" s="287">
        <v>174.0</v>
      </c>
      <c r="DC26" s="287">
        <v>79.0</v>
      </c>
      <c r="DD26" s="287">
        <v>52.0</v>
      </c>
      <c r="DE26" s="288">
        <f t="shared" si="35"/>
        <v>146</v>
      </c>
      <c r="DF26" s="287">
        <v>35.0</v>
      </c>
      <c r="DG26" s="288">
        <f t="shared" ref="DG26:DH26" si="39">BO26</f>
        <v>224</v>
      </c>
      <c r="DH26" s="288">
        <f t="shared" si="39"/>
        <v>11.4</v>
      </c>
      <c r="DI26" s="288"/>
      <c r="DJ26" s="287">
        <v>7.0</v>
      </c>
      <c r="DK26" s="287">
        <v>60.0</v>
      </c>
      <c r="DL26" s="287">
        <v>55.0</v>
      </c>
      <c r="DM26" s="89"/>
      <c r="DN26" s="61">
        <v>338.0</v>
      </c>
      <c r="DO26" s="61">
        <v>139.0</v>
      </c>
      <c r="DP26" s="61">
        <v>47.68</v>
      </c>
      <c r="DQ26" s="61">
        <v>26.57</v>
      </c>
      <c r="DR26" s="61">
        <v>7.96</v>
      </c>
      <c r="DS26" s="61">
        <v>8.0</v>
      </c>
      <c r="DT26" s="61">
        <v>48.0</v>
      </c>
      <c r="DU26" s="61">
        <v>54.2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341.0</v>
      </c>
      <c r="EF26" s="63">
        <v>137.0</v>
      </c>
      <c r="EG26" s="63">
        <v>72.0</v>
      </c>
      <c r="EH26" s="63">
        <v>3.0</v>
      </c>
      <c r="EI26" s="64"/>
      <c r="EJ26" s="226">
        <v>9.0</v>
      </c>
      <c r="EK26" s="63">
        <v>50.0</v>
      </c>
      <c r="EL26" s="63">
        <v>53.0</v>
      </c>
      <c r="EM26" s="63">
        <v>137.0</v>
      </c>
      <c r="EN26" s="63">
        <v>94.0</v>
      </c>
      <c r="EO26" s="63">
        <v>4.1</v>
      </c>
      <c r="EP26" s="64"/>
      <c r="EQ26" s="226">
        <v>9.0</v>
      </c>
      <c r="ER26" s="63">
        <v>52.0</v>
      </c>
      <c r="ES26" s="63">
        <v>53.0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272.0</v>
      </c>
      <c r="EZ26" s="63">
        <v>157.9</v>
      </c>
      <c r="FA26" s="63">
        <v>2.2</v>
      </c>
      <c r="FB26" s="63">
        <v>339.0</v>
      </c>
      <c r="FC26" s="63">
        <v>272.0</v>
      </c>
      <c r="FD26" s="63">
        <v>158.2</v>
      </c>
      <c r="FE26" s="63">
        <v>0.4</v>
      </c>
      <c r="FF26" s="63">
        <v>339.0</v>
      </c>
      <c r="FG26" s="63">
        <v>1.0</v>
      </c>
      <c r="FH26" s="63">
        <v>0.0</v>
      </c>
      <c r="FI26" s="63">
        <v>0.0</v>
      </c>
      <c r="FJ26" s="63">
        <v>341.0</v>
      </c>
      <c r="FK26" s="63">
        <v>258.0</v>
      </c>
      <c r="FL26" s="63">
        <v>148.5</v>
      </c>
      <c r="FM26" s="64"/>
      <c r="FN26" s="63">
        <v>341.0</v>
      </c>
      <c r="FO26" s="63">
        <v>253.0</v>
      </c>
      <c r="FP26" s="63">
        <v>146.6</v>
      </c>
      <c r="FQ26" s="63">
        <v>11.3</v>
      </c>
      <c r="FR26" s="63">
        <v>137.0</v>
      </c>
      <c r="FS26" s="64"/>
      <c r="FT26" s="117">
        <v>17.6</v>
      </c>
      <c r="FU26" s="64"/>
      <c r="FV26" s="63">
        <v>137.0</v>
      </c>
      <c r="FW26" s="64"/>
      <c r="FX26" s="64"/>
      <c r="FY26" s="64"/>
      <c r="FZ26" s="89"/>
      <c r="GA26" s="65">
        <v>341.0</v>
      </c>
      <c r="GB26" s="66">
        <v>362.69</v>
      </c>
      <c r="GC26" s="66">
        <v>225.06</v>
      </c>
      <c r="GD26" s="66">
        <v>30.57</v>
      </c>
      <c r="GE26" s="66">
        <v>341.0</v>
      </c>
      <c r="GF26" s="66">
        <v>385.11</v>
      </c>
      <c r="GG26" s="66">
        <v>222.38</v>
      </c>
      <c r="GH26" s="66">
        <v>33.75</v>
      </c>
      <c r="GI26" s="66">
        <v>341.0</v>
      </c>
      <c r="GJ26" s="66">
        <v>262.89</v>
      </c>
      <c r="GK26" s="66">
        <v>-149.93</v>
      </c>
      <c r="GL26" s="66">
        <v>-16.5</v>
      </c>
      <c r="GM26" s="66">
        <v>341.0</v>
      </c>
      <c r="GN26" s="66">
        <v>240.91</v>
      </c>
      <c r="GO26" s="66">
        <v>-150.09</v>
      </c>
      <c r="GP26" s="66">
        <v>-25.71</v>
      </c>
      <c r="GQ26" s="66">
        <v>341.0</v>
      </c>
      <c r="GR26" s="66">
        <v>118.11</v>
      </c>
      <c r="GS26" s="66">
        <v>-75.3</v>
      </c>
      <c r="GT26" s="66">
        <v>-11.22</v>
      </c>
      <c r="GU26" s="66">
        <v>341.0</v>
      </c>
      <c r="GV26" s="66">
        <v>131.01</v>
      </c>
      <c r="GW26" s="66">
        <v>-74.54</v>
      </c>
      <c r="GX26" s="66">
        <v>-12.31</v>
      </c>
      <c r="GY26" s="89"/>
      <c r="GZ26" s="146" t="s">
        <v>91</v>
      </c>
      <c r="HA26" s="146" t="s">
        <v>92</v>
      </c>
      <c r="HB26" s="98">
        <v>27.0</v>
      </c>
      <c r="HC26" s="98">
        <v>1.35</v>
      </c>
      <c r="HD26" s="98">
        <v>0.54</v>
      </c>
      <c r="HE26" s="146">
        <v>8.0</v>
      </c>
      <c r="HF26" s="145">
        <v>50.0</v>
      </c>
      <c r="HG26" s="145">
        <v>48.0</v>
      </c>
      <c r="HH26" s="146" t="s">
        <v>91</v>
      </c>
      <c r="HI26" s="146" t="s">
        <v>92</v>
      </c>
      <c r="HJ26" s="98">
        <v>140.0</v>
      </c>
      <c r="HK26" s="98">
        <v>7.0</v>
      </c>
      <c r="HL26" s="98">
        <v>2.8</v>
      </c>
      <c r="HM26" s="146">
        <v>5.0</v>
      </c>
      <c r="HN26" s="145">
        <v>52.0</v>
      </c>
      <c r="HO26" s="145">
        <v>50.0</v>
      </c>
      <c r="HP26" s="146" t="s">
        <v>91</v>
      </c>
      <c r="HQ26" s="146" t="s">
        <v>92</v>
      </c>
      <c r="HR26" s="98">
        <v>150.0</v>
      </c>
      <c r="HS26" s="98">
        <v>7.5</v>
      </c>
      <c r="HT26" s="98">
        <v>3.75</v>
      </c>
      <c r="HU26" s="146">
        <v>7.0</v>
      </c>
      <c r="HV26" s="145">
        <v>48.0</v>
      </c>
      <c r="HW26" s="145">
        <v>48.0</v>
      </c>
      <c r="HX26" s="89"/>
      <c r="HY26" s="72">
        <v>135.0</v>
      </c>
      <c r="HZ26" s="72">
        <v>33.0</v>
      </c>
      <c r="IA26" s="72">
        <v>123.0</v>
      </c>
      <c r="IB26" s="72">
        <v>6.15</v>
      </c>
      <c r="IC26" s="73"/>
      <c r="ID26" s="72">
        <v>2.0</v>
      </c>
      <c r="IE26" s="72">
        <v>60.0</v>
      </c>
      <c r="IF26" s="72">
        <v>40.0</v>
      </c>
      <c r="IG26" s="89"/>
      <c r="IH26" s="74">
        <v>141.0</v>
      </c>
      <c r="II26" s="74">
        <v>34.4</v>
      </c>
      <c r="IJ26" s="74">
        <v>122.0</v>
      </c>
      <c r="IK26" s="74">
        <v>6.3</v>
      </c>
      <c r="IL26" s="74">
        <v>7.0</v>
      </c>
      <c r="IM26" s="74">
        <v>6.0</v>
      </c>
      <c r="IN26" s="74">
        <v>47.0</v>
      </c>
      <c r="IO26" s="74">
        <v>47.0</v>
      </c>
      <c r="IP26" s="74">
        <v>141.0</v>
      </c>
      <c r="IQ26" s="74">
        <v>33.2</v>
      </c>
      <c r="IR26" s="74">
        <v>4.0</v>
      </c>
      <c r="IS26" s="74">
        <v>0.1</v>
      </c>
      <c r="IT26" s="74">
        <v>0.2</v>
      </c>
      <c r="IU26" s="74">
        <v>8.0</v>
      </c>
      <c r="IV26" s="74">
        <v>51.0</v>
      </c>
      <c r="IW26" s="74">
        <v>50.0</v>
      </c>
      <c r="IX26" s="89"/>
      <c r="IY26" s="76">
        <v>139.23</v>
      </c>
      <c r="IZ26" s="76">
        <v>34.43</v>
      </c>
      <c r="JA26" s="76">
        <v>467.3</v>
      </c>
      <c r="JB26" s="76">
        <v>23.36</v>
      </c>
      <c r="JC26" s="76">
        <v>8.97</v>
      </c>
      <c r="JD26" s="149">
        <v>3.0</v>
      </c>
      <c r="JE26" s="76">
        <v>68.39</v>
      </c>
      <c r="JF26" s="76">
        <v>49.08</v>
      </c>
      <c r="JG26" s="77"/>
      <c r="JH26" s="77"/>
      <c r="JI26" s="77"/>
      <c r="JJ26" s="77"/>
      <c r="JK26" s="77"/>
      <c r="JL26" s="77"/>
      <c r="JM26" s="77"/>
      <c r="JN26" s="77"/>
      <c r="JO26" s="89"/>
      <c r="JP26" s="78">
        <v>137.0</v>
      </c>
      <c r="JQ26" s="78">
        <v>32.2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45.0</v>
      </c>
      <c r="JW26" s="78">
        <v>44.0</v>
      </c>
      <c r="JX26" s="78">
        <v>137.0</v>
      </c>
      <c r="JY26" s="78">
        <v>34.0</v>
      </c>
      <c r="JZ26" s="78">
        <v>125.0</v>
      </c>
      <c r="KA26" s="78">
        <v>6.7</v>
      </c>
      <c r="KB26" s="78">
        <v>2.5</v>
      </c>
      <c r="KC26" s="150">
        <v>2.0</v>
      </c>
      <c r="KD26" s="78">
        <v>50.0</v>
      </c>
      <c r="KE26" s="78">
        <v>49.0</v>
      </c>
      <c r="KF26" s="89"/>
      <c r="KG26" s="79">
        <v>137.0</v>
      </c>
      <c r="KH26" s="238">
        <v>33.0</v>
      </c>
      <c r="KI26" s="238">
        <v>84.0</v>
      </c>
      <c r="KJ26" s="238">
        <v>4.5</v>
      </c>
      <c r="KK26" s="79"/>
      <c r="KL26" s="79">
        <v>1.0</v>
      </c>
      <c r="KM26" s="79">
        <v>46.0</v>
      </c>
      <c r="KN26" s="79">
        <v>46.0</v>
      </c>
      <c r="KO26" s="79">
        <v>137.0</v>
      </c>
      <c r="KP26" s="235">
        <v>33.0</v>
      </c>
      <c r="KQ26" s="235">
        <v>3.0</v>
      </c>
      <c r="KR26" s="235">
        <v>0.2</v>
      </c>
      <c r="KS26" s="79"/>
      <c r="KT26" s="79">
        <v>1.0</v>
      </c>
      <c r="KU26" s="79">
        <v>46.0</v>
      </c>
      <c r="KV26" s="79">
        <v>44.0</v>
      </c>
      <c r="KW26" s="89"/>
      <c r="KX26" s="81">
        <v>132.0</v>
      </c>
      <c r="KY26" s="81">
        <v>33.0</v>
      </c>
      <c r="KZ26" s="81">
        <v>316.0</v>
      </c>
      <c r="LA26" s="81">
        <v>15.5</v>
      </c>
      <c r="LB26" s="81">
        <v>2.2</v>
      </c>
      <c r="LC26" s="81">
        <v>3.0</v>
      </c>
      <c r="LD26" s="81">
        <v>52.0</v>
      </c>
      <c r="LE26" s="81">
        <v>52.0</v>
      </c>
      <c r="LF26" s="81">
        <v>132.0</v>
      </c>
      <c r="LG26" s="81">
        <v>33.0</v>
      </c>
      <c r="LH26" s="81">
        <v>384.0</v>
      </c>
      <c r="LI26" s="81">
        <v>18.8</v>
      </c>
      <c r="LJ26" s="81">
        <v>5.0</v>
      </c>
      <c r="LK26" s="81">
        <v>5.0</v>
      </c>
      <c r="LL26" s="81">
        <v>52.0</v>
      </c>
      <c r="LM26" s="81">
        <v>54.0</v>
      </c>
      <c r="LN26" s="89"/>
      <c r="LO26" s="82">
        <v>335.0</v>
      </c>
      <c r="LP26" s="82">
        <v>281.0</v>
      </c>
      <c r="LQ26" s="82">
        <v>157.0</v>
      </c>
      <c r="LR26" s="82">
        <v>69.0</v>
      </c>
      <c r="LS26" s="82">
        <v>324.0</v>
      </c>
      <c r="LT26" s="82">
        <v>57.0</v>
      </c>
      <c r="LU26" s="82">
        <v>8.0</v>
      </c>
      <c r="LV26" s="82">
        <v>141.0</v>
      </c>
      <c r="LW26" s="82">
        <v>105.0</v>
      </c>
      <c r="LX26" s="82">
        <v>57.0</v>
      </c>
      <c r="LY26" s="82">
        <v>55.0</v>
      </c>
      <c r="LZ26" s="82">
        <v>12.0</v>
      </c>
      <c r="MA26" s="82">
        <v>100.0</v>
      </c>
      <c r="MB26" s="82">
        <v>10.0</v>
      </c>
      <c r="MC26" s="82">
        <v>146.0</v>
      </c>
      <c r="MD26" s="82">
        <v>176.0</v>
      </c>
      <c r="ME26" s="82">
        <v>72.0</v>
      </c>
      <c r="MF26" s="82">
        <v>66.0</v>
      </c>
      <c r="MG26" s="82">
        <v>14.0</v>
      </c>
      <c r="MH26" s="82">
        <v>0.0</v>
      </c>
      <c r="MI26" s="82">
        <v>0.0</v>
      </c>
      <c r="MJ26" s="82">
        <v>120.0</v>
      </c>
      <c r="MK26" s="82">
        <v>0.0</v>
      </c>
      <c r="ML26" s="82">
        <v>50.0</v>
      </c>
      <c r="MM26" s="82">
        <v>47.0</v>
      </c>
      <c r="MN26" s="82">
        <v>5.0</v>
      </c>
      <c r="MO26" s="86"/>
      <c r="MP26" s="87"/>
      <c r="MQ26" s="87"/>
      <c r="MR26" s="87"/>
      <c r="MS26" s="87"/>
      <c r="MT26" s="82">
        <v>0.4</v>
      </c>
      <c r="MU26" s="82">
        <v>0.0</v>
      </c>
      <c r="MV26" s="82">
        <v>10.0</v>
      </c>
      <c r="MW26" s="82">
        <v>36.0</v>
      </c>
      <c r="MX26" s="82">
        <v>38.0</v>
      </c>
      <c r="MY26" s="82" t="s">
        <v>96</v>
      </c>
      <c r="MZ26" s="82">
        <v>2.0</v>
      </c>
      <c r="NA26" s="87"/>
      <c r="NB26" s="82">
        <v>17.0</v>
      </c>
      <c r="NC26" s="82">
        <v>6.4</v>
      </c>
      <c r="ND26" s="82">
        <v>310.0</v>
      </c>
      <c r="NE26" s="82">
        <v>36.0</v>
      </c>
      <c r="NF26" s="82">
        <v>44.0</v>
      </c>
      <c r="NG26" s="82">
        <v>44.0</v>
      </c>
      <c r="NH26" s="82">
        <v>7.0</v>
      </c>
      <c r="NI26" s="87"/>
      <c r="NJ26" s="82">
        <v>0.0</v>
      </c>
      <c r="NK26" s="82">
        <v>0.0</v>
      </c>
      <c r="NL26" s="82">
        <v>0.0</v>
      </c>
      <c r="NM26" s="82">
        <v>34.0</v>
      </c>
      <c r="NN26" s="82">
        <v>50.0</v>
      </c>
      <c r="NO26" s="82">
        <v>52.0</v>
      </c>
      <c r="NP26" s="82">
        <v>2.0</v>
      </c>
      <c r="NQ26" s="223"/>
    </row>
    <row r="27" ht="14.25" customHeight="1">
      <c r="A27" s="49">
        <v>0.583333333333334</v>
      </c>
      <c r="B27" s="50"/>
      <c r="C27" s="51">
        <v>50.1</v>
      </c>
      <c r="D27" s="52">
        <v>336.0</v>
      </c>
      <c r="E27" s="53">
        <v>133.0</v>
      </c>
      <c r="F27" s="53">
        <v>39.0</v>
      </c>
      <c r="G27" s="53">
        <v>8.3</v>
      </c>
      <c r="H27" s="54"/>
      <c r="I27" s="53">
        <v>6.0</v>
      </c>
      <c r="J27" s="53">
        <v>46.0</v>
      </c>
      <c r="K27" s="53">
        <v>44.0</v>
      </c>
      <c r="L27" s="53">
        <v>138.0</v>
      </c>
      <c r="M27" s="53">
        <v>78.0</v>
      </c>
      <c r="N27" s="53">
        <v>19.2</v>
      </c>
      <c r="O27" s="54"/>
      <c r="P27" s="53">
        <v>6.0</v>
      </c>
      <c r="Q27" s="53">
        <v>47.0</v>
      </c>
      <c r="R27" s="53">
        <v>47.0</v>
      </c>
      <c r="S27" s="53">
        <v>338.6</v>
      </c>
      <c r="T27" s="53">
        <v>309.0</v>
      </c>
      <c r="U27" s="53">
        <v>175.9</v>
      </c>
      <c r="V27" s="54"/>
      <c r="W27" s="53">
        <v>334.5</v>
      </c>
      <c r="X27" s="53">
        <v>235.4</v>
      </c>
      <c r="Y27" s="53">
        <v>123.3</v>
      </c>
      <c r="Z27" s="54"/>
      <c r="AA27" s="53">
        <v>339.5</v>
      </c>
      <c r="AB27" s="53">
        <v>409.3</v>
      </c>
      <c r="AC27" s="53">
        <v>231.9</v>
      </c>
      <c r="AD27" s="54"/>
      <c r="AE27" s="53">
        <v>339.7</v>
      </c>
      <c r="AF27" s="53">
        <v>372.8</v>
      </c>
      <c r="AG27" s="53">
        <v>211.0</v>
      </c>
      <c r="AH27" s="54"/>
      <c r="AI27" s="53">
        <v>346.7</v>
      </c>
      <c r="AJ27" s="53">
        <v>419.5</v>
      </c>
      <c r="AK27" s="53">
        <v>243.9</v>
      </c>
      <c r="AL27" s="54"/>
      <c r="AM27" s="53">
        <v>337.1</v>
      </c>
      <c r="AN27" s="53">
        <v>429.8</v>
      </c>
      <c r="AO27" s="53">
        <v>229.9</v>
      </c>
      <c r="AP27" s="54"/>
      <c r="AQ27" s="182">
        <f t="shared" ref="AQ27:AS27" si="40">E27</f>
        <v>133</v>
      </c>
      <c r="AR27" s="54">
        <f t="shared" si="40"/>
        <v>39</v>
      </c>
      <c r="AS27" s="56">
        <f t="shared" si="40"/>
        <v>8.3</v>
      </c>
      <c r="AT27" s="54"/>
      <c r="AU27" s="54">
        <f t="shared" ref="AU27:AW27" si="41">L27</f>
        <v>138</v>
      </c>
      <c r="AV27" s="54">
        <f t="shared" si="41"/>
        <v>78</v>
      </c>
      <c r="AW27" s="54">
        <f t="shared" si="41"/>
        <v>19.2</v>
      </c>
      <c r="AX27" s="54"/>
      <c r="AY27" s="182">
        <f t="shared" si="16"/>
        <v>133</v>
      </c>
      <c r="AZ27" s="54"/>
      <c r="BA27" s="54"/>
      <c r="BB27" s="54"/>
      <c r="BC27" s="89"/>
      <c r="BD27" s="54"/>
      <c r="BE27" s="54"/>
      <c r="BF27" s="54"/>
      <c r="BG27" s="54"/>
      <c r="BH27" s="54"/>
      <c r="BI27" s="53">
        <v>22.0</v>
      </c>
      <c r="BJ27" s="54"/>
      <c r="BK27" s="54"/>
      <c r="BL27" s="89"/>
      <c r="BM27" s="287">
        <v>343.0</v>
      </c>
      <c r="BN27" s="287">
        <v>146.0</v>
      </c>
      <c r="BO27" s="287">
        <v>213.0</v>
      </c>
      <c r="BP27" s="287">
        <v>10.7</v>
      </c>
      <c r="BQ27" s="288"/>
      <c r="BR27" s="287">
        <v>6.0</v>
      </c>
      <c r="BS27" s="287">
        <v>62.0</v>
      </c>
      <c r="BT27" s="287">
        <v>63.0</v>
      </c>
      <c r="BU27" s="288">
        <f t="shared" si="6"/>
        <v>343</v>
      </c>
      <c r="BV27" s="287">
        <v>288.0</v>
      </c>
      <c r="BW27" s="287">
        <v>167.0</v>
      </c>
      <c r="BX27" s="287">
        <v>25.0</v>
      </c>
      <c r="BY27" s="287">
        <v>336.0</v>
      </c>
      <c r="BZ27" s="287">
        <v>308.0</v>
      </c>
      <c r="CA27" s="287">
        <v>170.0</v>
      </c>
      <c r="CB27" s="287">
        <v>25.0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336.0</v>
      </c>
      <c r="CH27" s="287">
        <v>462.0</v>
      </c>
      <c r="CI27" s="287">
        <v>267.0</v>
      </c>
      <c r="CJ27" s="287">
        <v>39.0</v>
      </c>
      <c r="CK27" s="287">
        <v>350.0</v>
      </c>
      <c r="CL27" s="287">
        <v>243.0</v>
      </c>
      <c r="CM27" s="287">
        <v>144.0</v>
      </c>
      <c r="CN27" s="287">
        <v>26.0</v>
      </c>
      <c r="CO27" s="287">
        <v>335.0</v>
      </c>
      <c r="CP27" s="287">
        <v>267.0</v>
      </c>
      <c r="CQ27" s="287">
        <v>131.0</v>
      </c>
      <c r="CR27" s="287">
        <v>27.0</v>
      </c>
      <c r="CS27" s="287">
        <v>336.0</v>
      </c>
      <c r="CT27" s="287">
        <v>253.0</v>
      </c>
      <c r="CU27" s="287">
        <v>147.0</v>
      </c>
      <c r="CV27" s="287">
        <v>57.0</v>
      </c>
      <c r="CW27" s="287">
        <v>338.0</v>
      </c>
      <c r="CX27" s="287">
        <v>169.0</v>
      </c>
      <c r="CY27" s="287">
        <v>81.0</v>
      </c>
      <c r="CZ27" s="287">
        <v>49.0</v>
      </c>
      <c r="DA27" s="287">
        <v>324.0</v>
      </c>
      <c r="DB27" s="287">
        <v>170.0</v>
      </c>
      <c r="DC27" s="287">
        <v>78.0</v>
      </c>
      <c r="DD27" s="287">
        <v>49.0</v>
      </c>
      <c r="DE27" s="288">
        <f t="shared" si="35"/>
        <v>146</v>
      </c>
      <c r="DF27" s="287">
        <v>35.0</v>
      </c>
      <c r="DG27" s="288">
        <f t="shared" ref="DG27:DH27" si="42">BO27</f>
        <v>213</v>
      </c>
      <c r="DH27" s="288">
        <f t="shared" si="42"/>
        <v>10.7</v>
      </c>
      <c r="DI27" s="288"/>
      <c r="DJ27" s="287">
        <v>7.0</v>
      </c>
      <c r="DK27" s="287">
        <v>60.0</v>
      </c>
      <c r="DL27" s="287">
        <v>55.0</v>
      </c>
      <c r="DM27" s="89"/>
      <c r="DN27" s="61">
        <v>338.0</v>
      </c>
      <c r="DO27" s="61">
        <v>139.0</v>
      </c>
      <c r="DP27" s="61">
        <v>44.93</v>
      </c>
      <c r="DQ27" s="61">
        <v>25.14</v>
      </c>
      <c r="DR27" s="61">
        <v>6.84</v>
      </c>
      <c r="DS27" s="61">
        <v>8.0</v>
      </c>
      <c r="DT27" s="61">
        <v>45.0</v>
      </c>
      <c r="DU27" s="61">
        <v>53.0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340.0</v>
      </c>
      <c r="EF27" s="63">
        <v>137.0</v>
      </c>
      <c r="EG27" s="63">
        <v>71.0</v>
      </c>
      <c r="EH27" s="63">
        <v>2.9</v>
      </c>
      <c r="EI27" s="64"/>
      <c r="EJ27" s="226">
        <v>9.0</v>
      </c>
      <c r="EK27" s="63">
        <v>52.0</v>
      </c>
      <c r="EL27" s="63">
        <v>54.0</v>
      </c>
      <c r="EM27" s="63">
        <v>137.0</v>
      </c>
      <c r="EN27" s="63">
        <v>93.0</v>
      </c>
      <c r="EO27" s="63">
        <v>4.0</v>
      </c>
      <c r="EP27" s="64"/>
      <c r="EQ27" s="226">
        <v>9.0</v>
      </c>
      <c r="ER27" s="63">
        <v>53.0</v>
      </c>
      <c r="ES27" s="63">
        <v>54.0</v>
      </c>
      <c r="ET27" s="63">
        <v>338.0</v>
      </c>
      <c r="EU27" s="63">
        <v>0.0</v>
      </c>
      <c r="EV27" s="63">
        <v>0.0</v>
      </c>
      <c r="EW27" s="63">
        <v>0.0</v>
      </c>
      <c r="EX27" s="63">
        <v>337.0</v>
      </c>
      <c r="EY27" s="63">
        <v>275.0</v>
      </c>
      <c r="EZ27" s="63">
        <v>158.5</v>
      </c>
      <c r="FA27" s="63">
        <v>4.3</v>
      </c>
      <c r="FB27" s="63">
        <v>337.0</v>
      </c>
      <c r="FC27" s="63">
        <v>275.0</v>
      </c>
      <c r="FD27" s="63">
        <v>158.7</v>
      </c>
      <c r="FE27" s="63">
        <v>2.6</v>
      </c>
      <c r="FF27" s="63">
        <v>337.0</v>
      </c>
      <c r="FG27" s="63">
        <v>0.0</v>
      </c>
      <c r="FH27" s="63">
        <v>0.0</v>
      </c>
      <c r="FI27" s="63">
        <v>0.0</v>
      </c>
      <c r="FJ27" s="63">
        <v>340.0</v>
      </c>
      <c r="FK27" s="63">
        <v>264.0</v>
      </c>
      <c r="FL27" s="63">
        <v>151.0</v>
      </c>
      <c r="FM27" s="64"/>
      <c r="FN27" s="63">
        <v>340.0</v>
      </c>
      <c r="FO27" s="63">
        <v>281.0</v>
      </c>
      <c r="FP27" s="63">
        <v>151.3</v>
      </c>
      <c r="FQ27" s="63">
        <v>12.8</v>
      </c>
      <c r="FR27" s="63">
        <v>137.0</v>
      </c>
      <c r="FS27" s="64"/>
      <c r="FT27" s="63">
        <v>9.96</v>
      </c>
      <c r="FU27" s="64"/>
      <c r="FV27" s="63">
        <v>137.0</v>
      </c>
      <c r="FW27" s="64"/>
      <c r="FX27" s="64"/>
      <c r="FY27" s="64"/>
      <c r="FZ27" s="89"/>
      <c r="GA27" s="65">
        <v>341.0</v>
      </c>
      <c r="GB27" s="66">
        <v>377.19</v>
      </c>
      <c r="GC27" s="66">
        <v>234.94</v>
      </c>
      <c r="GD27" s="66">
        <v>13.32</v>
      </c>
      <c r="GE27" s="66">
        <v>341.0</v>
      </c>
      <c r="GF27" s="66">
        <v>400.64</v>
      </c>
      <c r="GG27" s="66">
        <v>232.34</v>
      </c>
      <c r="GH27" s="66">
        <v>18.35</v>
      </c>
      <c r="GI27" s="66">
        <v>341.0</v>
      </c>
      <c r="GJ27" s="66">
        <v>264.36</v>
      </c>
      <c r="GK27" s="66">
        <v>-151.43</v>
      </c>
      <c r="GL27" s="66">
        <v>-17.0</v>
      </c>
      <c r="GM27" s="66">
        <v>340.0</v>
      </c>
      <c r="GN27" s="66">
        <v>243.26</v>
      </c>
      <c r="GO27" s="66">
        <v>-150.68</v>
      </c>
      <c r="GP27" s="66">
        <v>-26.47</v>
      </c>
      <c r="GQ27" s="66">
        <v>340.0</v>
      </c>
      <c r="GR27" s="66">
        <v>137.01</v>
      </c>
      <c r="GS27" s="66">
        <v>-87.61</v>
      </c>
      <c r="GT27" s="66">
        <v>5.28</v>
      </c>
      <c r="GU27" s="66">
        <v>340.0</v>
      </c>
      <c r="GV27" s="66">
        <v>143.34</v>
      </c>
      <c r="GW27" s="66">
        <v>-81.75</v>
      </c>
      <c r="GX27" s="66">
        <v>3.69</v>
      </c>
      <c r="GY27" s="89"/>
      <c r="GZ27" s="146" t="s">
        <v>91</v>
      </c>
      <c r="HA27" s="146" t="s">
        <v>92</v>
      </c>
      <c r="HB27" s="98">
        <v>207.0</v>
      </c>
      <c r="HC27" s="98">
        <v>10.35</v>
      </c>
      <c r="HD27" s="98">
        <v>3.0</v>
      </c>
      <c r="HE27" s="146">
        <v>8.0</v>
      </c>
      <c r="HF27" s="145">
        <v>50.0</v>
      </c>
      <c r="HG27" s="145">
        <v>50.0</v>
      </c>
      <c r="HH27" s="146" t="s">
        <v>91</v>
      </c>
      <c r="HI27" s="146" t="s">
        <v>92</v>
      </c>
      <c r="HJ27" s="98">
        <v>57.0</v>
      </c>
      <c r="HK27" s="98">
        <v>2.85</v>
      </c>
      <c r="HL27" s="98">
        <v>1.14</v>
      </c>
      <c r="HM27" s="146">
        <v>5.0</v>
      </c>
      <c r="HN27" s="145">
        <v>55.0</v>
      </c>
      <c r="HO27" s="145">
        <v>53.0</v>
      </c>
      <c r="HP27" s="146" t="s">
        <v>91</v>
      </c>
      <c r="HQ27" s="146" t="s">
        <v>92</v>
      </c>
      <c r="HR27" s="98">
        <v>119.0</v>
      </c>
      <c r="HS27" s="98">
        <v>5.95</v>
      </c>
      <c r="HT27" s="98">
        <v>2.975</v>
      </c>
      <c r="HU27" s="146">
        <v>7.0</v>
      </c>
      <c r="HV27" s="145">
        <v>50.0</v>
      </c>
      <c r="HW27" s="145">
        <v>50.0</v>
      </c>
      <c r="HX27" s="89"/>
      <c r="HY27" s="72">
        <v>134.0</v>
      </c>
      <c r="HZ27" s="72">
        <v>33.0</v>
      </c>
      <c r="IA27" s="72">
        <v>93.0</v>
      </c>
      <c r="IB27" s="72">
        <v>4.65</v>
      </c>
      <c r="IC27" s="73"/>
      <c r="ID27" s="72">
        <v>2.0</v>
      </c>
      <c r="IE27" s="72">
        <v>68.0</v>
      </c>
      <c r="IF27" s="72">
        <v>48.0</v>
      </c>
      <c r="IG27" s="89"/>
      <c r="IH27" s="74">
        <v>140.0</v>
      </c>
      <c r="II27" s="74">
        <v>34.1</v>
      </c>
      <c r="IJ27" s="74">
        <v>6.0</v>
      </c>
      <c r="IK27" s="74">
        <v>0.1</v>
      </c>
      <c r="IL27" s="74">
        <v>0.2</v>
      </c>
      <c r="IM27" s="74">
        <v>6.0</v>
      </c>
      <c r="IN27" s="74">
        <v>47.0</v>
      </c>
      <c r="IO27" s="74">
        <v>47.0</v>
      </c>
      <c r="IP27" s="74">
        <v>140.0</v>
      </c>
      <c r="IQ27" s="74">
        <v>32.2</v>
      </c>
      <c r="IR27" s="74">
        <v>132.0</v>
      </c>
      <c r="IS27" s="74">
        <v>6.4</v>
      </c>
      <c r="IT27" s="74">
        <v>7.2</v>
      </c>
      <c r="IU27" s="74">
        <v>8.0</v>
      </c>
      <c r="IV27" s="74">
        <v>51.0</v>
      </c>
      <c r="IW27" s="74">
        <v>50.0</v>
      </c>
      <c r="IX27" s="89"/>
      <c r="IY27" s="76">
        <v>139.11</v>
      </c>
      <c r="IZ27" s="76">
        <v>34.5</v>
      </c>
      <c r="JA27" s="76">
        <v>443.54</v>
      </c>
      <c r="JB27" s="76">
        <v>22.17</v>
      </c>
      <c r="JC27" s="76">
        <v>8.16</v>
      </c>
      <c r="JD27" s="149">
        <v>3.0</v>
      </c>
      <c r="JE27" s="76">
        <v>70.71</v>
      </c>
      <c r="JF27" s="76">
        <v>52.36</v>
      </c>
      <c r="JG27" s="77"/>
      <c r="JH27" s="77"/>
      <c r="JI27" s="77"/>
      <c r="JJ27" s="77"/>
      <c r="JK27" s="77"/>
      <c r="JL27" s="77"/>
      <c r="JM27" s="77"/>
      <c r="JN27" s="77"/>
      <c r="JO27" s="89"/>
      <c r="JP27" s="78">
        <v>138.0</v>
      </c>
      <c r="JQ27" s="78">
        <v>32.4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45.0</v>
      </c>
      <c r="JW27" s="78">
        <v>44.0</v>
      </c>
      <c r="JX27" s="78">
        <v>138.0</v>
      </c>
      <c r="JY27" s="78">
        <v>34.5</v>
      </c>
      <c r="JZ27" s="78">
        <v>94.0</v>
      </c>
      <c r="KA27" s="78">
        <v>5.1</v>
      </c>
      <c r="KB27" s="78">
        <v>2.0</v>
      </c>
      <c r="KC27" s="150">
        <v>2.0</v>
      </c>
      <c r="KD27" s="78">
        <v>51.0</v>
      </c>
      <c r="KE27" s="78">
        <v>50.0</v>
      </c>
      <c r="KF27" s="89"/>
      <c r="KG27" s="79">
        <v>140.0</v>
      </c>
      <c r="KH27" s="238">
        <v>34.0</v>
      </c>
      <c r="KI27" s="238">
        <v>9.0</v>
      </c>
      <c r="KJ27" s="238">
        <v>0.5</v>
      </c>
      <c r="KK27" s="79"/>
      <c r="KL27" s="79">
        <v>1.0</v>
      </c>
      <c r="KM27" s="79">
        <v>46.0</v>
      </c>
      <c r="KN27" s="79">
        <v>46.0</v>
      </c>
      <c r="KO27" s="79">
        <v>140.0</v>
      </c>
      <c r="KP27" s="235">
        <v>34.0</v>
      </c>
      <c r="KQ27" s="235" t="s">
        <v>98</v>
      </c>
      <c r="KR27" s="235" t="s">
        <v>98</v>
      </c>
      <c r="KS27" s="79"/>
      <c r="KT27" s="79">
        <v>1.0</v>
      </c>
      <c r="KU27" s="79">
        <v>46.0</v>
      </c>
      <c r="KV27" s="79">
        <v>44.0</v>
      </c>
      <c r="KW27" s="89"/>
      <c r="KX27" s="81">
        <v>134.0</v>
      </c>
      <c r="KY27" s="81">
        <v>33.0</v>
      </c>
      <c r="KZ27" s="81">
        <v>267.0</v>
      </c>
      <c r="LA27" s="81">
        <v>13.1</v>
      </c>
      <c r="LB27" s="81">
        <v>2.0</v>
      </c>
      <c r="LC27" s="81">
        <v>3.0</v>
      </c>
      <c r="LD27" s="81">
        <v>53.0</v>
      </c>
      <c r="LE27" s="81">
        <v>56.0</v>
      </c>
      <c r="LF27" s="81">
        <v>134.0</v>
      </c>
      <c r="LG27" s="81">
        <v>33.0</v>
      </c>
      <c r="LH27" s="81">
        <v>382.0</v>
      </c>
      <c r="LI27" s="81">
        <v>18.7</v>
      </c>
      <c r="LJ27" s="81">
        <v>5.0</v>
      </c>
      <c r="LK27" s="81">
        <v>5.0</v>
      </c>
      <c r="LL27" s="81">
        <v>53.0</v>
      </c>
      <c r="LM27" s="81">
        <v>55.0</v>
      </c>
      <c r="LN27" s="89"/>
      <c r="LO27" s="82">
        <v>335.0</v>
      </c>
      <c r="LP27" s="82">
        <v>276.0</v>
      </c>
      <c r="LQ27" s="82">
        <v>150.0</v>
      </c>
      <c r="LR27" s="82">
        <v>70.0</v>
      </c>
      <c r="LS27" s="82">
        <v>324.0</v>
      </c>
      <c r="LT27" s="83">
        <v>54.0</v>
      </c>
      <c r="LU27" s="83">
        <v>7.0</v>
      </c>
      <c r="LV27" s="83">
        <v>141.0</v>
      </c>
      <c r="LW27" s="83">
        <v>99.0</v>
      </c>
      <c r="LX27" s="83">
        <v>59.0</v>
      </c>
      <c r="LY27" s="83">
        <v>56.0</v>
      </c>
      <c r="LZ27" s="83">
        <v>12.0</v>
      </c>
      <c r="MA27" s="83">
        <v>96.0</v>
      </c>
      <c r="MB27" s="83">
        <v>8.0</v>
      </c>
      <c r="MC27" s="83">
        <v>145.0</v>
      </c>
      <c r="MD27" s="83">
        <v>177.0</v>
      </c>
      <c r="ME27" s="83">
        <v>72.0</v>
      </c>
      <c r="MF27" s="83">
        <v>61.0</v>
      </c>
      <c r="MG27" s="83">
        <v>14.0</v>
      </c>
      <c r="MH27" s="83">
        <v>0.0</v>
      </c>
      <c r="MI27" s="83">
        <v>0.0</v>
      </c>
      <c r="MJ27" s="83">
        <v>120.0</v>
      </c>
      <c r="MK27" s="83">
        <v>0.0</v>
      </c>
      <c r="ML27" s="83">
        <v>50.0</v>
      </c>
      <c r="MM27" s="83">
        <v>47.0</v>
      </c>
      <c r="MN27" s="83">
        <v>5.0</v>
      </c>
      <c r="MO27" s="86"/>
      <c r="MP27" s="87"/>
      <c r="MQ27" s="87"/>
      <c r="MR27" s="87"/>
      <c r="MS27" s="87"/>
      <c r="MT27" s="83">
        <v>0.4</v>
      </c>
      <c r="MU27" s="83">
        <v>0.0</v>
      </c>
      <c r="MV27" s="83">
        <v>10.0</v>
      </c>
      <c r="MW27" s="83">
        <v>36.0</v>
      </c>
      <c r="MX27" s="83">
        <v>38.0</v>
      </c>
      <c r="MY27" s="88" t="s">
        <v>96</v>
      </c>
      <c r="MZ27" s="83">
        <v>2.0</v>
      </c>
      <c r="NA27" s="88"/>
      <c r="NB27" s="83">
        <v>17.0</v>
      </c>
      <c r="NC27" s="83">
        <v>6.7</v>
      </c>
      <c r="ND27" s="83">
        <v>309.0</v>
      </c>
      <c r="NE27" s="83">
        <v>36.0</v>
      </c>
      <c r="NF27" s="83">
        <v>44.0</v>
      </c>
      <c r="NG27" s="83">
        <v>44.0</v>
      </c>
      <c r="NH27" s="83">
        <v>7.0</v>
      </c>
      <c r="NI27" s="88"/>
      <c r="NJ27" s="83">
        <v>0.0</v>
      </c>
      <c r="NK27" s="83">
        <v>0.0</v>
      </c>
      <c r="NL27" s="83">
        <v>0.0</v>
      </c>
      <c r="NM27" s="83">
        <v>34.0</v>
      </c>
      <c r="NN27" s="83">
        <v>50.0</v>
      </c>
      <c r="NO27" s="83">
        <v>52.0</v>
      </c>
      <c r="NP27" s="83">
        <v>2.0</v>
      </c>
      <c r="NQ27" s="223"/>
    </row>
    <row r="28" ht="14.25" customHeight="1">
      <c r="A28" s="49">
        <v>0.625</v>
      </c>
      <c r="B28" s="50"/>
      <c r="C28" s="51">
        <v>50.04</v>
      </c>
      <c r="D28" s="52">
        <v>337.0</v>
      </c>
      <c r="E28" s="53">
        <v>133.0</v>
      </c>
      <c r="F28" s="53">
        <v>41.0</v>
      </c>
      <c r="G28" s="53">
        <v>8.5</v>
      </c>
      <c r="H28" s="54"/>
      <c r="I28" s="53">
        <v>6.0</v>
      </c>
      <c r="J28" s="53">
        <v>50.0</v>
      </c>
      <c r="K28" s="53">
        <v>50.0</v>
      </c>
      <c r="L28" s="53">
        <v>138.0</v>
      </c>
      <c r="M28" s="53">
        <v>83.0</v>
      </c>
      <c r="N28" s="53">
        <v>20.0</v>
      </c>
      <c r="O28" s="54"/>
      <c r="P28" s="53">
        <v>6.0</v>
      </c>
      <c r="Q28" s="53">
        <v>53.0</v>
      </c>
      <c r="R28" s="53">
        <v>51.0</v>
      </c>
      <c r="S28" s="53">
        <v>339.9</v>
      </c>
      <c r="T28" s="53">
        <v>310.4</v>
      </c>
      <c r="U28" s="53">
        <v>179.3</v>
      </c>
      <c r="V28" s="54"/>
      <c r="W28" s="53">
        <v>335.6</v>
      </c>
      <c r="X28" s="53">
        <v>244.8</v>
      </c>
      <c r="Y28" s="53">
        <v>127.5</v>
      </c>
      <c r="Z28" s="54"/>
      <c r="AA28" s="53">
        <v>340.0</v>
      </c>
      <c r="AB28" s="53">
        <v>407.4</v>
      </c>
      <c r="AC28" s="53">
        <v>232.4</v>
      </c>
      <c r="AD28" s="54"/>
      <c r="AE28" s="53">
        <v>339.9</v>
      </c>
      <c r="AF28" s="53">
        <v>375.1</v>
      </c>
      <c r="AG28" s="53">
        <v>212.1</v>
      </c>
      <c r="AH28" s="54"/>
      <c r="AI28" s="53">
        <v>347.4</v>
      </c>
      <c r="AJ28" s="53">
        <v>426.4</v>
      </c>
      <c r="AK28" s="53">
        <v>249.1</v>
      </c>
      <c r="AL28" s="54"/>
      <c r="AM28" s="53">
        <v>338.3</v>
      </c>
      <c r="AN28" s="53">
        <v>437.2</v>
      </c>
      <c r="AO28" s="53">
        <v>235.2</v>
      </c>
      <c r="AP28" s="54"/>
      <c r="AQ28" s="182">
        <f t="shared" ref="AQ28:AS28" si="43">E28</f>
        <v>133</v>
      </c>
      <c r="AR28" s="54">
        <f t="shared" si="43"/>
        <v>41</v>
      </c>
      <c r="AS28" s="56">
        <f t="shared" si="43"/>
        <v>8.5</v>
      </c>
      <c r="AT28" s="54"/>
      <c r="AU28" s="54">
        <f t="shared" ref="AU28:AW28" si="44">L28</f>
        <v>138</v>
      </c>
      <c r="AV28" s="54">
        <f t="shared" si="44"/>
        <v>83</v>
      </c>
      <c r="AW28" s="54">
        <f t="shared" si="44"/>
        <v>20</v>
      </c>
      <c r="AX28" s="54"/>
      <c r="AY28" s="182">
        <f t="shared" si="16"/>
        <v>133</v>
      </c>
      <c r="AZ28" s="54"/>
      <c r="BA28" s="54"/>
      <c r="BB28" s="54"/>
      <c r="BC28" s="89"/>
      <c r="BD28" s="54"/>
      <c r="BE28" s="54"/>
      <c r="BF28" s="54"/>
      <c r="BG28" s="54"/>
      <c r="BH28" s="54"/>
      <c r="BI28" s="53">
        <v>22.0</v>
      </c>
      <c r="BJ28" s="54"/>
      <c r="BK28" s="54"/>
      <c r="BL28" s="89"/>
      <c r="BM28" s="287">
        <v>343.0</v>
      </c>
      <c r="BN28" s="287">
        <v>146.0</v>
      </c>
      <c r="BO28" s="287">
        <v>144.0</v>
      </c>
      <c r="BP28" s="287">
        <v>5.7</v>
      </c>
      <c r="BQ28" s="288"/>
      <c r="BR28" s="287">
        <v>6.0</v>
      </c>
      <c r="BS28" s="287">
        <v>66.0</v>
      </c>
      <c r="BT28" s="287">
        <v>69.0</v>
      </c>
      <c r="BU28" s="288">
        <f t="shared" si="6"/>
        <v>343</v>
      </c>
      <c r="BV28" s="287">
        <v>288.0</v>
      </c>
      <c r="BW28" s="287">
        <v>166.0</v>
      </c>
      <c r="BX28" s="287">
        <v>25.0</v>
      </c>
      <c r="BY28" s="287">
        <v>336.0</v>
      </c>
      <c r="BZ28" s="287">
        <v>311.0</v>
      </c>
      <c r="CA28" s="287">
        <v>171.0</v>
      </c>
      <c r="CB28" s="287">
        <v>31.0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336.0</v>
      </c>
      <c r="CH28" s="287">
        <v>448.0</v>
      </c>
      <c r="CI28" s="287">
        <v>258.0</v>
      </c>
      <c r="CJ28" s="287">
        <v>38.0</v>
      </c>
      <c r="CK28" s="287">
        <v>349.0</v>
      </c>
      <c r="CL28" s="287">
        <v>238.0</v>
      </c>
      <c r="CM28" s="287">
        <v>141.0</v>
      </c>
      <c r="CN28" s="287">
        <v>25.0</v>
      </c>
      <c r="CO28" s="287">
        <v>335.0</v>
      </c>
      <c r="CP28" s="287">
        <v>259.0</v>
      </c>
      <c r="CQ28" s="287">
        <v>127.0</v>
      </c>
      <c r="CR28" s="287">
        <v>21.0</v>
      </c>
      <c r="CS28" s="287">
        <v>336.0</v>
      </c>
      <c r="CT28" s="287">
        <v>251.0</v>
      </c>
      <c r="CU28" s="287">
        <v>146.0</v>
      </c>
      <c r="CV28" s="287">
        <v>51.0</v>
      </c>
      <c r="CW28" s="287">
        <v>339.0</v>
      </c>
      <c r="CX28" s="287">
        <v>171.0</v>
      </c>
      <c r="CY28" s="287">
        <v>83.0</v>
      </c>
      <c r="CZ28" s="287">
        <v>48.0</v>
      </c>
      <c r="DA28" s="287">
        <v>325.0</v>
      </c>
      <c r="DB28" s="287">
        <v>174.0</v>
      </c>
      <c r="DC28" s="287">
        <v>85.0</v>
      </c>
      <c r="DD28" s="287">
        <v>47.0</v>
      </c>
      <c r="DE28" s="288">
        <f t="shared" si="35"/>
        <v>146</v>
      </c>
      <c r="DF28" s="287">
        <v>35.0</v>
      </c>
      <c r="DG28" s="288">
        <f t="shared" ref="DG28:DH28" si="45">BO28</f>
        <v>144</v>
      </c>
      <c r="DH28" s="288">
        <f t="shared" si="45"/>
        <v>5.7</v>
      </c>
      <c r="DI28" s="288"/>
      <c r="DJ28" s="287">
        <v>7.0</v>
      </c>
      <c r="DK28" s="287">
        <v>69.0</v>
      </c>
      <c r="DL28" s="287">
        <v>58.0</v>
      </c>
      <c r="DM28" s="89"/>
      <c r="DN28" s="61">
        <v>337.0</v>
      </c>
      <c r="DO28" s="61">
        <v>139.0</v>
      </c>
      <c r="DP28" s="61">
        <v>35.3</v>
      </c>
      <c r="DQ28" s="61">
        <v>19.7</v>
      </c>
      <c r="DR28" s="61">
        <v>5.46</v>
      </c>
      <c r="DS28" s="61">
        <v>8.0</v>
      </c>
      <c r="DT28" s="61">
        <v>46.0</v>
      </c>
      <c r="DU28" s="61">
        <v>53.3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341.0</v>
      </c>
      <c r="EF28" s="63">
        <v>137.0</v>
      </c>
      <c r="EG28" s="63">
        <v>74.0</v>
      </c>
      <c r="EH28" s="63">
        <v>3.0</v>
      </c>
      <c r="EI28" s="64"/>
      <c r="EJ28" s="226">
        <v>9.0</v>
      </c>
      <c r="EK28" s="63">
        <v>54.0</v>
      </c>
      <c r="EL28" s="63">
        <v>55.0</v>
      </c>
      <c r="EM28" s="63">
        <v>137.0</v>
      </c>
      <c r="EN28" s="63">
        <v>93.0</v>
      </c>
      <c r="EO28" s="63">
        <v>4.0</v>
      </c>
      <c r="EP28" s="64"/>
      <c r="EQ28" s="226">
        <v>9.0</v>
      </c>
      <c r="ER28" s="63">
        <v>56.0</v>
      </c>
      <c r="ES28" s="63">
        <v>56.0</v>
      </c>
      <c r="ET28" s="63">
        <v>342.0</v>
      </c>
      <c r="EU28" s="63">
        <v>0.0</v>
      </c>
      <c r="EV28" s="63">
        <v>0.0</v>
      </c>
      <c r="EW28" s="63">
        <v>0.0</v>
      </c>
      <c r="EX28" s="63">
        <v>341.0</v>
      </c>
      <c r="EY28" s="63">
        <v>272.0</v>
      </c>
      <c r="EZ28" s="63">
        <v>158.7</v>
      </c>
      <c r="FA28" s="63">
        <v>2.4</v>
      </c>
      <c r="FB28" s="63">
        <v>341.0</v>
      </c>
      <c r="FC28" s="63">
        <v>271.0</v>
      </c>
      <c r="FD28" s="63">
        <v>158.2</v>
      </c>
      <c r="FE28" s="63">
        <v>2.9</v>
      </c>
      <c r="FF28" s="63">
        <v>340.0</v>
      </c>
      <c r="FG28" s="63">
        <v>0.0</v>
      </c>
      <c r="FH28" s="63">
        <v>0.0</v>
      </c>
      <c r="FI28" s="63">
        <v>0.0</v>
      </c>
      <c r="FJ28" s="63">
        <v>341.0</v>
      </c>
      <c r="FK28" s="63">
        <v>261.0</v>
      </c>
      <c r="FL28" s="63">
        <v>150.0</v>
      </c>
      <c r="FM28" s="64"/>
      <c r="FN28" s="63">
        <v>341.0</v>
      </c>
      <c r="FO28" s="63">
        <v>256.0</v>
      </c>
      <c r="FP28" s="63">
        <v>150.3</v>
      </c>
      <c r="FQ28" s="63">
        <v>12.5</v>
      </c>
      <c r="FR28" s="63">
        <v>137.0</v>
      </c>
      <c r="FS28" s="64"/>
      <c r="FT28" s="63">
        <v>16.81</v>
      </c>
      <c r="FU28" s="64"/>
      <c r="FV28" s="63">
        <v>137.0</v>
      </c>
      <c r="FW28" s="64"/>
      <c r="FX28" s="64"/>
      <c r="FY28" s="64"/>
      <c r="FZ28" s="89"/>
      <c r="GA28" s="65">
        <v>340.0</v>
      </c>
      <c r="GB28" s="66">
        <v>376.31</v>
      </c>
      <c r="GC28" s="66">
        <v>233.35</v>
      </c>
      <c r="GD28" s="66">
        <v>28.31</v>
      </c>
      <c r="GE28" s="66">
        <v>340.0</v>
      </c>
      <c r="GF28" s="66">
        <v>397.71</v>
      </c>
      <c r="GG28" s="66">
        <v>230.08</v>
      </c>
      <c r="GH28" s="66">
        <v>32.83</v>
      </c>
      <c r="GI28" s="66">
        <v>340.0</v>
      </c>
      <c r="GJ28" s="66">
        <v>262.31</v>
      </c>
      <c r="GK28" s="66">
        <v>-149.84</v>
      </c>
      <c r="GL28" s="66">
        <v>-16.75</v>
      </c>
      <c r="GM28" s="66">
        <v>340.0</v>
      </c>
      <c r="GN28" s="66">
        <v>241.64</v>
      </c>
      <c r="GO28" s="66">
        <v>-150.09</v>
      </c>
      <c r="GP28" s="66">
        <v>-25.55</v>
      </c>
      <c r="GQ28" s="66">
        <v>340.0</v>
      </c>
      <c r="GR28" s="66">
        <v>137.75</v>
      </c>
      <c r="GS28" s="66">
        <v>-87.28</v>
      </c>
      <c r="GT28" s="66">
        <v>-12.06</v>
      </c>
      <c r="GU28" s="66">
        <v>340.0</v>
      </c>
      <c r="GV28" s="66">
        <v>150.06</v>
      </c>
      <c r="GW28" s="66">
        <v>-86.02</v>
      </c>
      <c r="GX28" s="66">
        <v>-13.74</v>
      </c>
      <c r="GY28" s="89"/>
      <c r="GZ28" s="146" t="s">
        <v>91</v>
      </c>
      <c r="HA28" s="146" t="s">
        <v>92</v>
      </c>
      <c r="HB28" s="98">
        <v>100.0</v>
      </c>
      <c r="HC28" s="98">
        <v>5.0</v>
      </c>
      <c r="HD28" s="98">
        <v>2.0</v>
      </c>
      <c r="HE28" s="146">
        <v>8.0</v>
      </c>
      <c r="HF28" s="145">
        <v>50.0</v>
      </c>
      <c r="HG28" s="145">
        <v>50.0</v>
      </c>
      <c r="HH28" s="146" t="s">
        <v>91</v>
      </c>
      <c r="HI28" s="146" t="s">
        <v>92</v>
      </c>
      <c r="HJ28" s="98">
        <v>56.0</v>
      </c>
      <c r="HK28" s="98">
        <v>2.8</v>
      </c>
      <c r="HL28" s="98">
        <v>1.12</v>
      </c>
      <c r="HM28" s="146">
        <v>5.0</v>
      </c>
      <c r="HN28" s="145">
        <v>55.0</v>
      </c>
      <c r="HO28" s="145">
        <v>53.0</v>
      </c>
      <c r="HP28" s="146" t="s">
        <v>91</v>
      </c>
      <c r="HQ28" s="146" t="s">
        <v>92</v>
      </c>
      <c r="HR28" s="98">
        <v>120.0</v>
      </c>
      <c r="HS28" s="98">
        <v>6.0</v>
      </c>
      <c r="HT28" s="98">
        <v>3.0</v>
      </c>
      <c r="HU28" s="146">
        <v>7.0</v>
      </c>
      <c r="HV28" s="145">
        <v>50.0</v>
      </c>
      <c r="HW28" s="145">
        <v>50.0</v>
      </c>
      <c r="HX28" s="89"/>
      <c r="HY28" s="72">
        <v>134.0</v>
      </c>
      <c r="HZ28" s="72">
        <v>33.0</v>
      </c>
      <c r="IA28" s="72">
        <v>144.0</v>
      </c>
      <c r="IB28" s="72">
        <v>7.2</v>
      </c>
      <c r="IC28" s="73"/>
      <c r="ID28" s="72">
        <v>2.0</v>
      </c>
      <c r="IE28" s="72">
        <v>68.0</v>
      </c>
      <c r="IF28" s="72">
        <v>48.0</v>
      </c>
      <c r="IG28" s="89"/>
      <c r="IH28" s="74">
        <v>140.0</v>
      </c>
      <c r="II28" s="74">
        <v>33.9</v>
      </c>
      <c r="IJ28" s="74">
        <v>7.0</v>
      </c>
      <c r="IK28" s="74">
        <v>0.1</v>
      </c>
      <c r="IL28" s="74">
        <v>0.2</v>
      </c>
      <c r="IM28" s="74">
        <v>6.0</v>
      </c>
      <c r="IN28" s="74">
        <v>47.0</v>
      </c>
      <c r="IO28" s="74">
        <v>47.0</v>
      </c>
      <c r="IP28" s="74">
        <v>140.0</v>
      </c>
      <c r="IQ28" s="74">
        <v>32.0</v>
      </c>
      <c r="IR28" s="74">
        <v>129.0</v>
      </c>
      <c r="IS28" s="74">
        <v>6.3</v>
      </c>
      <c r="IT28" s="74">
        <v>7.0</v>
      </c>
      <c r="IU28" s="74">
        <v>8.0</v>
      </c>
      <c r="IV28" s="74">
        <v>51.0</v>
      </c>
      <c r="IW28" s="74">
        <v>50.0</v>
      </c>
      <c r="IX28" s="89"/>
      <c r="IY28" s="76">
        <v>139.15</v>
      </c>
      <c r="IZ28" s="76">
        <v>34.43</v>
      </c>
      <c r="JA28" s="76">
        <v>470.44</v>
      </c>
      <c r="JB28" s="76">
        <v>23.2</v>
      </c>
      <c r="JC28" s="76">
        <v>9.18</v>
      </c>
      <c r="JD28" s="149">
        <v>3.0</v>
      </c>
      <c r="JE28" s="76">
        <v>72.54</v>
      </c>
      <c r="JF28" s="76">
        <v>53.22</v>
      </c>
      <c r="JG28" s="77"/>
      <c r="JH28" s="77"/>
      <c r="JI28" s="77"/>
      <c r="JJ28" s="77"/>
      <c r="JK28" s="77"/>
      <c r="JL28" s="77"/>
      <c r="JM28" s="77"/>
      <c r="JN28" s="77"/>
      <c r="JO28" s="89"/>
      <c r="JP28" s="78">
        <v>137.0</v>
      </c>
      <c r="JQ28" s="78">
        <v>32.2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46.0</v>
      </c>
      <c r="JW28" s="78">
        <v>45.0</v>
      </c>
      <c r="JX28" s="78">
        <v>137.0</v>
      </c>
      <c r="JY28" s="78">
        <v>34.4</v>
      </c>
      <c r="JZ28" s="78">
        <v>116.0</v>
      </c>
      <c r="KA28" s="78">
        <v>6.2</v>
      </c>
      <c r="KB28" s="78">
        <v>2.2</v>
      </c>
      <c r="KC28" s="150">
        <v>2.0</v>
      </c>
      <c r="KD28" s="78">
        <v>52.0</v>
      </c>
      <c r="KE28" s="78">
        <v>50.0</v>
      </c>
      <c r="KF28" s="89"/>
      <c r="KG28" s="79">
        <v>138.0</v>
      </c>
      <c r="KH28" s="238">
        <v>34.0</v>
      </c>
      <c r="KI28" s="238">
        <v>61.0</v>
      </c>
      <c r="KJ28" s="238">
        <v>3.1</v>
      </c>
      <c r="KK28" s="79"/>
      <c r="KL28" s="79">
        <v>1.0</v>
      </c>
      <c r="KM28" s="79">
        <v>46.0</v>
      </c>
      <c r="KN28" s="79">
        <v>46.0</v>
      </c>
      <c r="KO28" s="79">
        <v>140.0</v>
      </c>
      <c r="KP28" s="235">
        <v>34.0</v>
      </c>
      <c r="KQ28" s="235" t="s">
        <v>98</v>
      </c>
      <c r="KR28" s="235" t="s">
        <v>98</v>
      </c>
      <c r="KS28" s="79"/>
      <c r="KT28" s="79">
        <v>1.0</v>
      </c>
      <c r="KU28" s="79">
        <v>46.0</v>
      </c>
      <c r="KV28" s="79">
        <v>44.0</v>
      </c>
      <c r="KW28" s="89"/>
      <c r="KX28" s="81">
        <v>132.0</v>
      </c>
      <c r="KY28" s="81">
        <v>33.0</v>
      </c>
      <c r="KZ28" s="81">
        <v>308.0</v>
      </c>
      <c r="LA28" s="81">
        <v>15.1</v>
      </c>
      <c r="LB28" s="81">
        <v>2.0</v>
      </c>
      <c r="LC28" s="81">
        <v>3.0</v>
      </c>
      <c r="LD28" s="81">
        <v>53.0</v>
      </c>
      <c r="LE28" s="81">
        <v>53.0</v>
      </c>
      <c r="LF28" s="81">
        <v>132.0</v>
      </c>
      <c r="LG28" s="81">
        <v>33.0</v>
      </c>
      <c r="LH28" s="81">
        <v>184.0</v>
      </c>
      <c r="LI28" s="81">
        <v>9.0</v>
      </c>
      <c r="LJ28" s="81">
        <v>5.0</v>
      </c>
      <c r="LK28" s="81">
        <v>5.0</v>
      </c>
      <c r="LL28" s="81">
        <v>54.0</v>
      </c>
      <c r="LM28" s="81">
        <v>55.0</v>
      </c>
      <c r="LN28" s="89"/>
      <c r="LO28" s="82">
        <v>335.0</v>
      </c>
      <c r="LP28" s="82">
        <v>300.0</v>
      </c>
      <c r="LQ28" s="82">
        <v>160.0</v>
      </c>
      <c r="LR28" s="82">
        <v>69.0</v>
      </c>
      <c r="LS28" s="82">
        <v>323.0</v>
      </c>
      <c r="LT28" s="83">
        <v>56.0</v>
      </c>
      <c r="LU28" s="83">
        <v>8.4</v>
      </c>
      <c r="LV28" s="83">
        <v>140.0</v>
      </c>
      <c r="LW28" s="83">
        <v>106.0</v>
      </c>
      <c r="LX28" s="83">
        <v>59.0</v>
      </c>
      <c r="LY28" s="83">
        <v>57.0</v>
      </c>
      <c r="LZ28" s="83">
        <v>12.0</v>
      </c>
      <c r="MA28" s="83">
        <v>104.0</v>
      </c>
      <c r="MB28" s="83">
        <v>4.7</v>
      </c>
      <c r="MC28" s="83">
        <v>144.0</v>
      </c>
      <c r="MD28" s="83">
        <v>194.0</v>
      </c>
      <c r="ME28" s="83">
        <v>76.0</v>
      </c>
      <c r="MF28" s="83">
        <v>62.0</v>
      </c>
      <c r="MG28" s="83">
        <v>14.0</v>
      </c>
      <c r="MH28" s="83">
        <v>0.0</v>
      </c>
      <c r="MI28" s="83">
        <v>0.0</v>
      </c>
      <c r="MJ28" s="83">
        <v>120.0</v>
      </c>
      <c r="MK28" s="83">
        <v>0.0</v>
      </c>
      <c r="ML28" s="83">
        <v>52.0</v>
      </c>
      <c r="MM28" s="83">
        <v>48.0</v>
      </c>
      <c r="MN28" s="83">
        <v>5.0</v>
      </c>
      <c r="MO28" s="86"/>
      <c r="MP28" s="87"/>
      <c r="MQ28" s="87"/>
      <c r="MR28" s="87"/>
      <c r="MS28" s="87"/>
      <c r="MT28" s="83">
        <v>0.4</v>
      </c>
      <c r="MU28" s="83">
        <v>0.0</v>
      </c>
      <c r="MV28" s="83">
        <v>9.0</v>
      </c>
      <c r="MW28" s="83">
        <v>36.0</v>
      </c>
      <c r="MX28" s="83">
        <v>38.0</v>
      </c>
      <c r="MY28" s="88" t="s">
        <v>96</v>
      </c>
      <c r="MZ28" s="83">
        <v>2.0</v>
      </c>
      <c r="NA28" s="87"/>
      <c r="NB28" s="83">
        <v>16.0</v>
      </c>
      <c r="NC28" s="83">
        <v>5.9</v>
      </c>
      <c r="ND28" s="83">
        <v>283.0</v>
      </c>
      <c r="NE28" s="83">
        <v>36.0</v>
      </c>
      <c r="NF28" s="83">
        <v>52.0</v>
      </c>
      <c r="NG28" s="83">
        <v>52.0</v>
      </c>
      <c r="NH28" s="83">
        <v>7.0</v>
      </c>
      <c r="NI28" s="88"/>
      <c r="NJ28" s="83">
        <v>0.0</v>
      </c>
      <c r="NK28" s="83">
        <v>0.0</v>
      </c>
      <c r="NL28" s="83">
        <v>0.0</v>
      </c>
      <c r="NM28" s="83">
        <v>34.0</v>
      </c>
      <c r="NN28" s="83">
        <v>50.0</v>
      </c>
      <c r="NO28" s="83">
        <v>52.0</v>
      </c>
      <c r="NP28" s="83">
        <v>2.0</v>
      </c>
      <c r="NQ28" s="223"/>
    </row>
    <row r="29" ht="14.25" customHeight="1">
      <c r="A29" s="49">
        <v>0.666666666666667</v>
      </c>
      <c r="B29" s="50"/>
      <c r="C29" s="51">
        <v>50.22</v>
      </c>
      <c r="D29" s="52">
        <v>339.0</v>
      </c>
      <c r="E29" s="53">
        <v>134.0</v>
      </c>
      <c r="F29" s="53">
        <v>26.0</v>
      </c>
      <c r="G29" s="53">
        <v>5.8</v>
      </c>
      <c r="H29" s="54"/>
      <c r="I29" s="53">
        <v>6.0</v>
      </c>
      <c r="J29" s="53">
        <v>50.0</v>
      </c>
      <c r="K29" s="53">
        <v>50.0</v>
      </c>
      <c r="L29" s="53">
        <v>139.0</v>
      </c>
      <c r="M29" s="53">
        <v>87.0</v>
      </c>
      <c r="N29" s="53">
        <v>21.3</v>
      </c>
      <c r="O29" s="54"/>
      <c r="P29" s="53">
        <v>6.0</v>
      </c>
      <c r="Q29" s="53">
        <v>53.0</v>
      </c>
      <c r="R29" s="53">
        <v>51.0</v>
      </c>
      <c r="S29" s="53">
        <v>341.9</v>
      </c>
      <c r="T29" s="53">
        <v>281.1</v>
      </c>
      <c r="U29" s="53">
        <v>163.2</v>
      </c>
      <c r="V29" s="54"/>
      <c r="W29" s="53">
        <v>337.6</v>
      </c>
      <c r="X29" s="53">
        <v>210.1</v>
      </c>
      <c r="Y29" s="53">
        <v>109.4</v>
      </c>
      <c r="Z29" s="54"/>
      <c r="AA29" s="53">
        <v>342.3</v>
      </c>
      <c r="AB29" s="53">
        <v>395.3</v>
      </c>
      <c r="AC29" s="53">
        <v>227.3</v>
      </c>
      <c r="AD29" s="54"/>
      <c r="AE29" s="53">
        <v>342.2</v>
      </c>
      <c r="AF29" s="53">
        <v>364.1</v>
      </c>
      <c r="AG29" s="53">
        <v>207.0</v>
      </c>
      <c r="AH29" s="54"/>
      <c r="AI29" s="53">
        <v>349.6</v>
      </c>
      <c r="AJ29" s="53">
        <v>386.8</v>
      </c>
      <c r="AK29" s="53">
        <v>226.9</v>
      </c>
      <c r="AL29" s="54"/>
      <c r="AM29" s="53">
        <v>340.4</v>
      </c>
      <c r="AN29" s="53">
        <v>395.6</v>
      </c>
      <c r="AO29" s="53">
        <v>213.8</v>
      </c>
      <c r="AP29" s="54"/>
      <c r="AQ29" s="182">
        <f t="shared" ref="AQ29:AS29" si="46">E29</f>
        <v>134</v>
      </c>
      <c r="AR29" s="54">
        <f t="shared" si="46"/>
        <v>26</v>
      </c>
      <c r="AS29" s="56">
        <f t="shared" si="46"/>
        <v>5.8</v>
      </c>
      <c r="AT29" s="54"/>
      <c r="AU29" s="54">
        <f t="shared" ref="AU29:AW29" si="47">L29</f>
        <v>139</v>
      </c>
      <c r="AV29" s="54">
        <f t="shared" si="47"/>
        <v>87</v>
      </c>
      <c r="AW29" s="54">
        <f t="shared" si="47"/>
        <v>21.3</v>
      </c>
      <c r="AX29" s="54"/>
      <c r="AY29" s="182">
        <f t="shared" si="16"/>
        <v>134</v>
      </c>
      <c r="AZ29" s="54"/>
      <c r="BA29" s="54"/>
      <c r="BB29" s="54"/>
      <c r="BC29" s="89"/>
      <c r="BD29" s="54"/>
      <c r="BE29" s="54"/>
      <c r="BF29" s="54"/>
      <c r="BG29" s="54"/>
      <c r="BH29" s="54"/>
      <c r="BI29" s="53">
        <v>22.0</v>
      </c>
      <c r="BJ29" s="54"/>
      <c r="BK29" s="54"/>
      <c r="BL29" s="89"/>
      <c r="BM29" s="287">
        <v>343.0</v>
      </c>
      <c r="BN29" s="287">
        <v>147.0</v>
      </c>
      <c r="BO29" s="287">
        <v>271.0</v>
      </c>
      <c r="BP29" s="287">
        <v>13.6</v>
      </c>
      <c r="BQ29" s="288"/>
      <c r="BR29" s="287">
        <v>6.0</v>
      </c>
      <c r="BS29" s="287">
        <v>66.0</v>
      </c>
      <c r="BT29" s="287">
        <v>69.0</v>
      </c>
      <c r="BU29" s="288">
        <f t="shared" si="6"/>
        <v>343</v>
      </c>
      <c r="BV29" s="287">
        <v>287.0</v>
      </c>
      <c r="BW29" s="287">
        <v>168.0</v>
      </c>
      <c r="BX29" s="287">
        <v>31.0</v>
      </c>
      <c r="BY29" s="287">
        <v>336.0</v>
      </c>
      <c r="BZ29" s="287">
        <v>312.0</v>
      </c>
      <c r="CA29" s="287">
        <v>172.0</v>
      </c>
      <c r="CB29" s="287">
        <v>30.0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336.0</v>
      </c>
      <c r="CH29" s="287">
        <v>447.0</v>
      </c>
      <c r="CI29" s="287">
        <v>247.0</v>
      </c>
      <c r="CJ29" s="287">
        <v>51.0</v>
      </c>
      <c r="CK29" s="287">
        <v>349.0</v>
      </c>
      <c r="CL29" s="287">
        <v>134.0</v>
      </c>
      <c r="CM29" s="287">
        <v>86.0</v>
      </c>
      <c r="CN29" s="287">
        <v>14.0</v>
      </c>
      <c r="CO29" s="287">
        <v>334.0</v>
      </c>
      <c r="CP29" s="287">
        <v>266.0</v>
      </c>
      <c r="CQ29" s="287">
        <v>134.0</v>
      </c>
      <c r="CR29" s="287">
        <v>21.0</v>
      </c>
      <c r="CS29" s="287">
        <v>336.0</v>
      </c>
      <c r="CT29" s="287">
        <v>261.0</v>
      </c>
      <c r="CU29" s="287">
        <v>177.0</v>
      </c>
      <c r="CV29" s="287">
        <v>55.0</v>
      </c>
      <c r="CW29" s="287">
        <v>338.0</v>
      </c>
      <c r="CX29" s="287">
        <v>154.0</v>
      </c>
      <c r="CY29" s="287">
        <v>72.0</v>
      </c>
      <c r="CZ29" s="287">
        <v>45.0</v>
      </c>
      <c r="DA29" s="287">
        <v>323.0</v>
      </c>
      <c r="DB29" s="287">
        <v>158.0</v>
      </c>
      <c r="DC29" s="287">
        <v>74.0</v>
      </c>
      <c r="DD29" s="287">
        <v>47.0</v>
      </c>
      <c r="DE29" s="288">
        <f t="shared" si="35"/>
        <v>147</v>
      </c>
      <c r="DF29" s="287">
        <v>35.0</v>
      </c>
      <c r="DG29" s="288">
        <f t="shared" ref="DG29:DH29" si="48">BO29</f>
        <v>271</v>
      </c>
      <c r="DH29" s="288">
        <f t="shared" si="48"/>
        <v>13.6</v>
      </c>
      <c r="DI29" s="288"/>
      <c r="DJ29" s="287">
        <v>7.0</v>
      </c>
      <c r="DK29" s="287">
        <v>69.0</v>
      </c>
      <c r="DL29" s="287">
        <v>58.0</v>
      </c>
      <c r="DM29" s="89"/>
      <c r="DN29" s="61">
        <v>337.0</v>
      </c>
      <c r="DO29" s="61">
        <v>139.0</v>
      </c>
      <c r="DP29" s="61">
        <v>35.9</v>
      </c>
      <c r="DQ29" s="61">
        <v>19.8</v>
      </c>
      <c r="DR29" s="61">
        <v>5.33</v>
      </c>
      <c r="DS29" s="61">
        <v>8.0</v>
      </c>
      <c r="DT29" s="61">
        <v>47.0</v>
      </c>
      <c r="DU29" s="61">
        <v>53.8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340.0</v>
      </c>
      <c r="EF29" s="63">
        <v>137.0</v>
      </c>
      <c r="EG29" s="63">
        <v>73.0</v>
      </c>
      <c r="EH29" s="63">
        <v>3.1</v>
      </c>
      <c r="EI29" s="64"/>
      <c r="EJ29" s="226">
        <v>9.0</v>
      </c>
      <c r="EK29" s="63">
        <v>55.0</v>
      </c>
      <c r="EL29" s="63">
        <v>56.0</v>
      </c>
      <c r="EM29" s="63">
        <v>137.0</v>
      </c>
      <c r="EN29" s="63">
        <v>94.0</v>
      </c>
      <c r="EO29" s="63">
        <v>4.1</v>
      </c>
      <c r="EP29" s="64"/>
      <c r="EQ29" s="226">
        <v>9.0</v>
      </c>
      <c r="ER29" s="63">
        <v>56.0</v>
      </c>
      <c r="ES29" s="63">
        <v>56.0</v>
      </c>
      <c r="ET29" s="63">
        <v>341.0</v>
      </c>
      <c r="EU29" s="63">
        <v>0.0</v>
      </c>
      <c r="EV29" s="63">
        <v>0.0</v>
      </c>
      <c r="EW29" s="63">
        <v>0.0</v>
      </c>
      <c r="EX29" s="63">
        <v>339.0</v>
      </c>
      <c r="EY29" s="63">
        <v>272.0</v>
      </c>
      <c r="EZ29" s="63">
        <v>158.9</v>
      </c>
      <c r="FA29" s="63">
        <v>1.2</v>
      </c>
      <c r="FB29" s="63">
        <v>340.0</v>
      </c>
      <c r="FC29" s="63">
        <v>272.0</v>
      </c>
      <c r="FD29" s="63">
        <v>158.4</v>
      </c>
      <c r="FE29" s="63">
        <v>4.3</v>
      </c>
      <c r="FF29" s="63">
        <v>339.0</v>
      </c>
      <c r="FG29" s="63">
        <v>0.0</v>
      </c>
      <c r="FH29" s="63">
        <v>0.0</v>
      </c>
      <c r="FI29" s="63">
        <v>0.0</v>
      </c>
      <c r="FJ29" s="63">
        <v>340.0</v>
      </c>
      <c r="FK29" s="63">
        <v>261.0</v>
      </c>
      <c r="FL29" s="63">
        <v>150.5</v>
      </c>
      <c r="FM29" s="64"/>
      <c r="FN29" s="63">
        <v>340.0</v>
      </c>
      <c r="FO29" s="63">
        <v>256.0</v>
      </c>
      <c r="FP29" s="63">
        <v>151.3</v>
      </c>
      <c r="FQ29" s="63">
        <v>10.2</v>
      </c>
      <c r="FR29" s="63">
        <v>137.0</v>
      </c>
      <c r="FS29" s="64"/>
      <c r="FT29" s="63">
        <v>14.71</v>
      </c>
      <c r="FU29" s="64"/>
      <c r="FV29" s="63">
        <v>137.0</v>
      </c>
      <c r="FW29" s="64"/>
      <c r="FX29" s="64"/>
      <c r="FY29" s="64"/>
      <c r="FZ29" s="89"/>
      <c r="GA29" s="65">
        <v>341.0</v>
      </c>
      <c r="GB29" s="66">
        <v>359.93</v>
      </c>
      <c r="GC29" s="66">
        <v>223.63</v>
      </c>
      <c r="GD29" s="66">
        <v>31.74</v>
      </c>
      <c r="GE29" s="66">
        <v>341.0</v>
      </c>
      <c r="GF29" s="66">
        <v>384.23</v>
      </c>
      <c r="GG29" s="66">
        <v>220.37</v>
      </c>
      <c r="GH29" s="66">
        <v>35.09</v>
      </c>
      <c r="GI29" s="66">
        <v>341.0</v>
      </c>
      <c r="GJ29" s="66">
        <v>268.31</v>
      </c>
      <c r="GK29" s="66">
        <v>-153.11</v>
      </c>
      <c r="GL29" s="66">
        <v>-17.92</v>
      </c>
      <c r="GM29" s="66">
        <v>341.0</v>
      </c>
      <c r="GN29" s="66">
        <v>245.89</v>
      </c>
      <c r="GO29" s="66">
        <v>-152.35</v>
      </c>
      <c r="GP29" s="66">
        <v>-26.72</v>
      </c>
      <c r="GQ29" s="66">
        <v>341.0</v>
      </c>
      <c r="GR29" s="66">
        <v>110.34</v>
      </c>
      <c r="GS29" s="66">
        <v>-70.27</v>
      </c>
      <c r="GT29" s="66">
        <v>-10.22</v>
      </c>
      <c r="GU29" s="66">
        <v>341.0</v>
      </c>
      <c r="GV29" s="66">
        <v>120.6</v>
      </c>
      <c r="GW29" s="66">
        <v>-69.52</v>
      </c>
      <c r="GX29" s="66">
        <v>-11.31</v>
      </c>
      <c r="GY29" s="89"/>
      <c r="GZ29" s="146" t="s">
        <v>91</v>
      </c>
      <c r="HA29" s="146" t="s">
        <v>92</v>
      </c>
      <c r="HB29" s="98">
        <v>252.0</v>
      </c>
      <c r="HC29" s="98">
        <v>12.6</v>
      </c>
      <c r="HD29" s="98">
        <v>5.04</v>
      </c>
      <c r="HE29" s="146">
        <v>8.0</v>
      </c>
      <c r="HF29" s="99">
        <v>53.0</v>
      </c>
      <c r="HG29" s="99">
        <v>49.0</v>
      </c>
      <c r="HH29" s="146" t="s">
        <v>91</v>
      </c>
      <c r="HI29" s="146" t="s">
        <v>92</v>
      </c>
      <c r="HJ29" s="98">
        <v>89.0</v>
      </c>
      <c r="HK29" s="98">
        <v>4.45</v>
      </c>
      <c r="HL29" s="98">
        <v>1.78</v>
      </c>
      <c r="HM29" s="146">
        <v>5.0</v>
      </c>
      <c r="HN29" s="99">
        <v>56.0</v>
      </c>
      <c r="HO29" s="99">
        <v>56.0</v>
      </c>
      <c r="HP29" s="146" t="s">
        <v>91</v>
      </c>
      <c r="HQ29" s="146" t="s">
        <v>92</v>
      </c>
      <c r="HR29" s="98">
        <v>38.0</v>
      </c>
      <c r="HS29" s="98">
        <v>1.9</v>
      </c>
      <c r="HT29" s="98">
        <v>0.95</v>
      </c>
      <c r="HU29" s="146">
        <v>7.0</v>
      </c>
      <c r="HV29" s="99">
        <v>53.0</v>
      </c>
      <c r="HW29" s="99">
        <v>53.0</v>
      </c>
      <c r="HX29" s="89"/>
      <c r="HY29" s="72">
        <v>134.0</v>
      </c>
      <c r="HZ29" s="72">
        <v>33.0</v>
      </c>
      <c r="IA29" s="72">
        <v>166.0</v>
      </c>
      <c r="IB29" s="72">
        <v>8.2</v>
      </c>
      <c r="IC29" s="73"/>
      <c r="ID29" s="72">
        <v>2.0</v>
      </c>
      <c r="IE29" s="72">
        <v>68.0</v>
      </c>
      <c r="IF29" s="72">
        <v>48.0</v>
      </c>
      <c r="IG29" s="89"/>
      <c r="IH29" s="74">
        <v>139.0</v>
      </c>
      <c r="II29" s="74">
        <v>33.7</v>
      </c>
      <c r="IJ29" s="74">
        <v>7.0</v>
      </c>
      <c r="IK29" s="74">
        <v>0.1</v>
      </c>
      <c r="IL29" s="74">
        <v>0.2</v>
      </c>
      <c r="IM29" s="74">
        <v>6.0</v>
      </c>
      <c r="IN29" s="74">
        <v>47.0</v>
      </c>
      <c r="IO29" s="74">
        <v>47.0</v>
      </c>
      <c r="IP29" s="74">
        <v>139.0</v>
      </c>
      <c r="IQ29" s="74">
        <v>32.0</v>
      </c>
      <c r="IR29" s="74">
        <v>125.0</v>
      </c>
      <c r="IS29" s="74">
        <v>6.1</v>
      </c>
      <c r="IT29" s="74">
        <v>6.8</v>
      </c>
      <c r="IU29" s="74">
        <v>8.0</v>
      </c>
      <c r="IV29" s="74">
        <v>51.0</v>
      </c>
      <c r="IW29" s="74">
        <v>50.0</v>
      </c>
      <c r="IX29" s="89"/>
      <c r="IY29" s="76">
        <v>139.04</v>
      </c>
      <c r="IZ29" s="76">
        <v>34.67</v>
      </c>
      <c r="JA29" s="76">
        <v>359.16</v>
      </c>
      <c r="JB29" s="76">
        <v>17.95</v>
      </c>
      <c r="JC29" s="76">
        <v>6.51</v>
      </c>
      <c r="JD29" s="149">
        <v>3.0</v>
      </c>
      <c r="JE29" s="76">
        <v>68.39</v>
      </c>
      <c r="JF29" s="76">
        <v>52.36</v>
      </c>
      <c r="JG29" s="77"/>
      <c r="JH29" s="77"/>
      <c r="JI29" s="77"/>
      <c r="JJ29" s="77"/>
      <c r="JK29" s="77"/>
      <c r="JL29" s="77"/>
      <c r="JM29" s="77"/>
      <c r="JN29" s="77"/>
      <c r="JO29" s="89"/>
      <c r="JP29" s="78">
        <v>137.0</v>
      </c>
      <c r="JQ29" s="78">
        <v>32.3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47.0</v>
      </c>
      <c r="JW29" s="78">
        <v>46.0</v>
      </c>
      <c r="JX29" s="78">
        <v>137.0</v>
      </c>
      <c r="JY29" s="78">
        <v>34.5</v>
      </c>
      <c r="JZ29" s="78">
        <v>61.0</v>
      </c>
      <c r="KA29" s="78">
        <v>3.1</v>
      </c>
      <c r="KB29" s="78">
        <v>1.3</v>
      </c>
      <c r="KC29" s="150">
        <v>2.0</v>
      </c>
      <c r="KD29" s="78">
        <v>53.0</v>
      </c>
      <c r="KE29" s="78">
        <v>51.0</v>
      </c>
      <c r="KF29" s="89"/>
      <c r="KG29" s="79">
        <v>139.0</v>
      </c>
      <c r="KH29" s="238">
        <v>34.0</v>
      </c>
      <c r="KI29" s="238">
        <v>62.0</v>
      </c>
      <c r="KJ29" s="238">
        <v>3.3</v>
      </c>
      <c r="KK29" s="79"/>
      <c r="KL29" s="79">
        <v>1.0</v>
      </c>
      <c r="KM29" s="79">
        <v>46.0</v>
      </c>
      <c r="KN29" s="79">
        <v>46.0</v>
      </c>
      <c r="KO29" s="79">
        <v>139.0</v>
      </c>
      <c r="KP29" s="235">
        <v>34.0</v>
      </c>
      <c r="KQ29" s="235" t="s">
        <v>98</v>
      </c>
      <c r="KR29" s="235" t="s">
        <v>98</v>
      </c>
      <c r="KS29" s="79"/>
      <c r="KT29" s="79">
        <v>1.0</v>
      </c>
      <c r="KU29" s="79">
        <v>46.0</v>
      </c>
      <c r="KV29" s="79">
        <v>44.0</v>
      </c>
      <c r="KW29" s="89"/>
      <c r="KX29" s="81">
        <v>125.0</v>
      </c>
      <c r="KY29" s="81">
        <v>32.0</v>
      </c>
      <c r="KZ29" s="81">
        <v>355.0</v>
      </c>
      <c r="LA29" s="81">
        <v>17.4</v>
      </c>
      <c r="LB29" s="81">
        <v>2.4</v>
      </c>
      <c r="LC29" s="81">
        <v>3.0</v>
      </c>
      <c r="LD29" s="81">
        <v>55.0</v>
      </c>
      <c r="LE29" s="81">
        <v>55.0</v>
      </c>
      <c r="LF29" s="81">
        <v>125.0</v>
      </c>
      <c r="LG29" s="81">
        <v>32.0</v>
      </c>
      <c r="LH29" s="81">
        <v>290.0</v>
      </c>
      <c r="LI29" s="81">
        <v>14.2</v>
      </c>
      <c r="LJ29" s="81">
        <v>5.0</v>
      </c>
      <c r="LK29" s="81">
        <v>5.0</v>
      </c>
      <c r="LL29" s="81">
        <v>54.0</v>
      </c>
      <c r="LM29" s="81">
        <v>55.0</v>
      </c>
      <c r="LN29" s="89"/>
      <c r="LO29" s="82">
        <v>330.0</v>
      </c>
      <c r="LP29" s="82">
        <v>322.0</v>
      </c>
      <c r="LQ29" s="82">
        <v>164.0</v>
      </c>
      <c r="LR29" s="82">
        <v>67.0</v>
      </c>
      <c r="LS29" s="82">
        <v>323.0</v>
      </c>
      <c r="LT29" s="83">
        <v>60.0</v>
      </c>
      <c r="LU29" s="83">
        <v>12.5</v>
      </c>
      <c r="LV29" s="83">
        <v>139.0</v>
      </c>
      <c r="LW29" s="83">
        <v>125.0</v>
      </c>
      <c r="LX29" s="83">
        <v>60.0</v>
      </c>
      <c r="LY29" s="83">
        <v>57.0</v>
      </c>
      <c r="LZ29" s="83">
        <v>12.0</v>
      </c>
      <c r="MA29" s="83">
        <v>104.0</v>
      </c>
      <c r="MB29" s="83">
        <v>5.7</v>
      </c>
      <c r="MC29" s="83">
        <v>144.0</v>
      </c>
      <c r="MD29" s="83">
        <v>197.0</v>
      </c>
      <c r="ME29" s="83">
        <v>76.0</v>
      </c>
      <c r="MF29" s="83">
        <v>62.0</v>
      </c>
      <c r="MG29" s="83">
        <v>14.0</v>
      </c>
      <c r="MH29" s="83">
        <v>0.0</v>
      </c>
      <c r="MI29" s="83">
        <v>0.0</v>
      </c>
      <c r="MJ29" s="83">
        <v>119.0</v>
      </c>
      <c r="MK29" s="83">
        <v>0.0</v>
      </c>
      <c r="ML29" s="83">
        <v>54.0</v>
      </c>
      <c r="MM29" s="83">
        <v>50.0</v>
      </c>
      <c r="MN29" s="83">
        <v>5.0</v>
      </c>
      <c r="MO29" s="86"/>
      <c r="MP29" s="87"/>
      <c r="MQ29" s="87"/>
      <c r="MR29" s="87"/>
      <c r="MS29" s="87"/>
      <c r="MT29" s="83">
        <v>4.5</v>
      </c>
      <c r="MU29" s="83">
        <v>1.0</v>
      </c>
      <c r="MV29" s="83">
        <v>77.0</v>
      </c>
      <c r="MW29" s="83">
        <v>36.0</v>
      </c>
      <c r="MX29" s="83">
        <v>42.0</v>
      </c>
      <c r="MY29" s="88" t="s">
        <v>96</v>
      </c>
      <c r="MZ29" s="83">
        <v>2.0</v>
      </c>
      <c r="NA29" s="87"/>
      <c r="NB29" s="83">
        <v>20.0</v>
      </c>
      <c r="NC29" s="83">
        <v>7.0</v>
      </c>
      <c r="ND29" s="83">
        <v>371.0</v>
      </c>
      <c r="NE29" s="83">
        <v>36.0</v>
      </c>
      <c r="NF29" s="83">
        <v>54.0</v>
      </c>
      <c r="NG29" s="83">
        <v>52.0</v>
      </c>
      <c r="NH29" s="83">
        <v>7.0</v>
      </c>
      <c r="NI29" s="88"/>
      <c r="NJ29" s="83">
        <v>0.0</v>
      </c>
      <c r="NK29" s="83">
        <v>0.0</v>
      </c>
      <c r="NL29" s="83">
        <v>0.0</v>
      </c>
      <c r="NM29" s="83">
        <v>34.0</v>
      </c>
      <c r="NN29" s="83">
        <v>58.0</v>
      </c>
      <c r="NO29" s="83">
        <v>54.0</v>
      </c>
      <c r="NP29" s="83">
        <v>2.0</v>
      </c>
      <c r="NQ29" s="223"/>
    </row>
    <row r="30" ht="14.25" customHeight="1">
      <c r="A30" s="49">
        <v>0.708333333333334</v>
      </c>
      <c r="B30" s="50"/>
      <c r="C30" s="51">
        <v>50.24</v>
      </c>
      <c r="D30" s="52">
        <v>340.0</v>
      </c>
      <c r="E30" s="53">
        <v>134.0</v>
      </c>
      <c r="F30" s="53">
        <v>67.0</v>
      </c>
      <c r="G30" s="53">
        <v>14.6</v>
      </c>
      <c r="H30" s="54"/>
      <c r="I30" s="53">
        <v>6.0</v>
      </c>
      <c r="J30" s="53">
        <v>50.0</v>
      </c>
      <c r="K30" s="53">
        <v>50.0</v>
      </c>
      <c r="L30" s="53">
        <v>139.0</v>
      </c>
      <c r="M30" s="53">
        <v>59.0</v>
      </c>
      <c r="N30" s="53">
        <v>14.5</v>
      </c>
      <c r="O30" s="54"/>
      <c r="P30" s="53">
        <v>6.0</v>
      </c>
      <c r="Q30" s="53">
        <v>53.0</v>
      </c>
      <c r="R30" s="53">
        <v>51.0</v>
      </c>
      <c r="S30" s="53">
        <v>342.8</v>
      </c>
      <c r="T30" s="53">
        <v>264.1</v>
      </c>
      <c r="U30" s="53">
        <v>160.6</v>
      </c>
      <c r="V30" s="54"/>
      <c r="W30" s="53">
        <v>339.1</v>
      </c>
      <c r="X30" s="53">
        <v>186.7</v>
      </c>
      <c r="Y30" s="53">
        <v>107.7</v>
      </c>
      <c r="Z30" s="54"/>
      <c r="AA30" s="53">
        <v>343.8</v>
      </c>
      <c r="AB30" s="53">
        <v>337.3</v>
      </c>
      <c r="AC30" s="53">
        <v>223.1</v>
      </c>
      <c r="AD30" s="54"/>
      <c r="AE30" s="53">
        <v>343.7</v>
      </c>
      <c r="AF30" s="53">
        <v>372.3</v>
      </c>
      <c r="AG30" s="53">
        <v>202.3</v>
      </c>
      <c r="AH30" s="54"/>
      <c r="AI30" s="53">
        <v>351.0</v>
      </c>
      <c r="AJ30" s="53">
        <v>363.6</v>
      </c>
      <c r="AK30" s="53">
        <v>228.5</v>
      </c>
      <c r="AL30" s="54"/>
      <c r="AM30" s="53">
        <v>341.7</v>
      </c>
      <c r="AN30" s="53">
        <v>389.5</v>
      </c>
      <c r="AO30" s="53">
        <v>215.5</v>
      </c>
      <c r="AP30" s="54"/>
      <c r="AQ30" s="182">
        <f t="shared" ref="AQ30:AS30" si="49">E30</f>
        <v>134</v>
      </c>
      <c r="AR30" s="54">
        <f t="shared" si="49"/>
        <v>67</v>
      </c>
      <c r="AS30" s="56">
        <f t="shared" si="49"/>
        <v>14.6</v>
      </c>
      <c r="AT30" s="54"/>
      <c r="AU30" s="54">
        <f t="shared" ref="AU30:AW30" si="50">L30</f>
        <v>139</v>
      </c>
      <c r="AV30" s="54">
        <f t="shared" si="50"/>
        <v>59</v>
      </c>
      <c r="AW30" s="54">
        <f t="shared" si="50"/>
        <v>14.5</v>
      </c>
      <c r="AX30" s="54"/>
      <c r="AY30" s="182">
        <f t="shared" si="16"/>
        <v>134</v>
      </c>
      <c r="AZ30" s="54"/>
      <c r="BA30" s="54"/>
      <c r="BB30" s="54"/>
      <c r="BC30" s="89"/>
      <c r="BD30" s="54"/>
      <c r="BE30" s="54"/>
      <c r="BF30" s="54"/>
      <c r="BG30" s="54"/>
      <c r="BH30" s="54"/>
      <c r="BI30" s="53">
        <v>22.0</v>
      </c>
      <c r="BJ30" s="54"/>
      <c r="BK30" s="54"/>
      <c r="BL30" s="89"/>
      <c r="BM30" s="287">
        <v>345.0</v>
      </c>
      <c r="BN30" s="287">
        <v>146.0</v>
      </c>
      <c r="BO30" s="287">
        <v>100.0</v>
      </c>
      <c r="BP30" s="287">
        <v>5.0</v>
      </c>
      <c r="BQ30" s="288"/>
      <c r="BR30" s="287">
        <v>6.0</v>
      </c>
      <c r="BS30" s="287">
        <v>66.0</v>
      </c>
      <c r="BT30" s="287">
        <v>69.0</v>
      </c>
      <c r="BU30" s="288">
        <f t="shared" si="6"/>
        <v>345</v>
      </c>
      <c r="BV30" s="287">
        <v>287.0</v>
      </c>
      <c r="BW30" s="287">
        <v>168.0</v>
      </c>
      <c r="BX30" s="287">
        <v>29.0</v>
      </c>
      <c r="BY30" s="287">
        <v>337.0</v>
      </c>
      <c r="BZ30" s="287">
        <v>309.0</v>
      </c>
      <c r="CA30" s="287">
        <v>172.0</v>
      </c>
      <c r="CB30" s="287">
        <v>28.0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338.0</v>
      </c>
      <c r="CH30" s="287">
        <v>460.0</v>
      </c>
      <c r="CI30" s="287">
        <v>254.0</v>
      </c>
      <c r="CJ30" s="287">
        <v>56.0</v>
      </c>
      <c r="CK30" s="287">
        <v>351.0</v>
      </c>
      <c r="CL30" s="287">
        <v>134.0</v>
      </c>
      <c r="CM30" s="287">
        <v>87.0</v>
      </c>
      <c r="CN30" s="287">
        <v>19.0</v>
      </c>
      <c r="CO30" s="287">
        <v>336.0</v>
      </c>
      <c r="CP30" s="287">
        <v>273.0</v>
      </c>
      <c r="CQ30" s="287">
        <v>135.0</v>
      </c>
      <c r="CR30" s="287">
        <v>24.0</v>
      </c>
      <c r="CS30" s="287">
        <v>338.0</v>
      </c>
      <c r="CT30" s="287">
        <v>263.0</v>
      </c>
      <c r="CU30" s="287">
        <v>172.0</v>
      </c>
      <c r="CV30" s="287">
        <v>55.0</v>
      </c>
      <c r="CW30" s="287">
        <v>342.0</v>
      </c>
      <c r="CX30" s="287">
        <v>166.0</v>
      </c>
      <c r="CY30" s="287">
        <v>75.0</v>
      </c>
      <c r="CZ30" s="287">
        <v>49.0</v>
      </c>
      <c r="DA30" s="287">
        <v>326.0</v>
      </c>
      <c r="DB30" s="287">
        <v>173.0</v>
      </c>
      <c r="DC30" s="287">
        <v>80.0</v>
      </c>
      <c r="DD30" s="287">
        <v>52.0</v>
      </c>
      <c r="DE30" s="288">
        <f t="shared" si="35"/>
        <v>146</v>
      </c>
      <c r="DF30" s="287">
        <v>35.0</v>
      </c>
      <c r="DG30" s="288">
        <f t="shared" ref="DG30:DH30" si="51">BO30</f>
        <v>100</v>
      </c>
      <c r="DH30" s="288">
        <f t="shared" si="51"/>
        <v>5</v>
      </c>
      <c r="DI30" s="288"/>
      <c r="DJ30" s="287">
        <v>7.0</v>
      </c>
      <c r="DK30" s="287">
        <v>69.0</v>
      </c>
      <c r="DL30" s="287">
        <v>58.0</v>
      </c>
      <c r="DM30" s="89"/>
      <c r="DN30" s="61">
        <v>338.0</v>
      </c>
      <c r="DO30" s="61">
        <v>139.0</v>
      </c>
      <c r="DP30" s="61">
        <v>35.67</v>
      </c>
      <c r="DQ30" s="61">
        <v>20.05</v>
      </c>
      <c r="DR30" s="61">
        <v>5.14</v>
      </c>
      <c r="DS30" s="61">
        <v>8.0</v>
      </c>
      <c r="DT30" s="61">
        <v>47.0</v>
      </c>
      <c r="DU30" s="61">
        <v>54.0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343.0</v>
      </c>
      <c r="EF30" s="63">
        <v>138.0</v>
      </c>
      <c r="EG30" s="63">
        <v>70.0</v>
      </c>
      <c r="EH30" s="63">
        <v>3.0</v>
      </c>
      <c r="EI30" s="64"/>
      <c r="EJ30" s="226">
        <v>9.0</v>
      </c>
      <c r="EK30" s="63">
        <v>54.0</v>
      </c>
      <c r="EL30" s="63">
        <v>56.0</v>
      </c>
      <c r="EM30" s="63">
        <v>138.0</v>
      </c>
      <c r="EN30" s="63">
        <v>94.0</v>
      </c>
      <c r="EO30" s="63">
        <v>4.1</v>
      </c>
      <c r="EP30" s="64"/>
      <c r="EQ30" s="226">
        <v>9.0</v>
      </c>
      <c r="ER30" s="63">
        <v>55.0</v>
      </c>
      <c r="ES30" s="63">
        <v>56.0</v>
      </c>
      <c r="ET30" s="63">
        <v>342.0</v>
      </c>
      <c r="EU30" s="63">
        <v>0.0</v>
      </c>
      <c r="EV30" s="63">
        <v>0.0</v>
      </c>
      <c r="EW30" s="63">
        <v>0.0</v>
      </c>
      <c r="EX30" s="63">
        <v>341.0</v>
      </c>
      <c r="EY30" s="63">
        <v>272.0</v>
      </c>
      <c r="EZ30" s="63">
        <v>158.9</v>
      </c>
      <c r="FA30" s="63">
        <v>2.2</v>
      </c>
      <c r="FB30" s="63">
        <v>342.0</v>
      </c>
      <c r="FC30" s="63">
        <v>271.0</v>
      </c>
      <c r="FD30" s="63">
        <v>158.1</v>
      </c>
      <c r="FE30" s="63">
        <v>2.1</v>
      </c>
      <c r="FF30" s="63">
        <v>341.0</v>
      </c>
      <c r="FG30" s="63">
        <v>0.0</v>
      </c>
      <c r="FH30" s="63">
        <v>0.0</v>
      </c>
      <c r="FI30" s="63">
        <v>0.0</v>
      </c>
      <c r="FJ30" s="63">
        <v>343.0</v>
      </c>
      <c r="FK30" s="63">
        <v>260.0</v>
      </c>
      <c r="FL30" s="63">
        <v>150.3</v>
      </c>
      <c r="FM30" s="64"/>
      <c r="FN30" s="63">
        <v>343.0</v>
      </c>
      <c r="FO30" s="63">
        <v>256.0</v>
      </c>
      <c r="FP30" s="63">
        <v>150.9</v>
      </c>
      <c r="FQ30" s="63">
        <v>12.1</v>
      </c>
      <c r="FR30" s="63">
        <v>138.0</v>
      </c>
      <c r="FS30" s="64"/>
      <c r="FT30" s="63">
        <v>15.32</v>
      </c>
      <c r="FU30" s="64"/>
      <c r="FV30" s="63">
        <v>138.0</v>
      </c>
      <c r="FW30" s="64"/>
      <c r="FX30" s="64"/>
      <c r="FY30" s="64"/>
      <c r="FZ30" s="89"/>
      <c r="GA30" s="65">
        <v>343.0</v>
      </c>
      <c r="GB30" s="66">
        <v>363.57</v>
      </c>
      <c r="GC30" s="66">
        <v>226.4</v>
      </c>
      <c r="GD30" s="66">
        <v>31.49</v>
      </c>
      <c r="GE30" s="66">
        <v>343.0</v>
      </c>
      <c r="GF30" s="66">
        <v>383.88</v>
      </c>
      <c r="GG30" s="66">
        <v>222.04</v>
      </c>
      <c r="GH30" s="66">
        <v>34.51</v>
      </c>
      <c r="GI30" s="66">
        <v>343.0</v>
      </c>
      <c r="GJ30" s="66">
        <v>261.72</v>
      </c>
      <c r="GK30" s="66">
        <v>-150.43</v>
      </c>
      <c r="GL30" s="66">
        <v>-16.75</v>
      </c>
      <c r="GM30" s="66">
        <v>343.0</v>
      </c>
      <c r="GN30" s="66">
        <v>240.91</v>
      </c>
      <c r="GO30" s="66">
        <v>-151.26</v>
      </c>
      <c r="GP30" s="66">
        <v>-25.88</v>
      </c>
      <c r="GQ30" s="66">
        <v>343.0</v>
      </c>
      <c r="GR30" s="66">
        <v>116.59</v>
      </c>
      <c r="GS30" s="66">
        <v>-72.62</v>
      </c>
      <c r="GT30" s="66">
        <v>-12.14</v>
      </c>
      <c r="GU30" s="66">
        <v>343.0</v>
      </c>
      <c r="GV30" s="66">
        <v>125.83</v>
      </c>
      <c r="GW30" s="66">
        <v>-70.61</v>
      </c>
      <c r="GX30" s="66">
        <v>-12.81</v>
      </c>
      <c r="GY30" s="89"/>
      <c r="GZ30" s="146" t="s">
        <v>91</v>
      </c>
      <c r="HA30" s="146" t="s">
        <v>92</v>
      </c>
      <c r="HB30" s="98">
        <v>123.0</v>
      </c>
      <c r="HC30" s="98">
        <v>6.15</v>
      </c>
      <c r="HD30" s="98">
        <v>2.46</v>
      </c>
      <c r="HE30" s="146">
        <v>8.0</v>
      </c>
      <c r="HF30" s="99">
        <v>55.0</v>
      </c>
      <c r="HG30" s="99">
        <v>50.0</v>
      </c>
      <c r="HH30" s="146" t="s">
        <v>91</v>
      </c>
      <c r="HI30" s="146" t="s">
        <v>92</v>
      </c>
      <c r="HJ30" s="98">
        <v>89.0</v>
      </c>
      <c r="HK30" s="98">
        <v>4.45</v>
      </c>
      <c r="HL30" s="98">
        <v>1.78</v>
      </c>
      <c r="HM30" s="146">
        <v>5.0</v>
      </c>
      <c r="HN30" s="99">
        <v>56.0</v>
      </c>
      <c r="HO30" s="99">
        <v>56.0</v>
      </c>
      <c r="HP30" s="146" t="s">
        <v>91</v>
      </c>
      <c r="HQ30" s="146" t="s">
        <v>92</v>
      </c>
      <c r="HR30" s="98">
        <v>201.0</v>
      </c>
      <c r="HS30" s="98">
        <v>10.05</v>
      </c>
      <c r="HT30" s="98">
        <v>5.025</v>
      </c>
      <c r="HU30" s="146">
        <v>7.0</v>
      </c>
      <c r="HV30" s="99">
        <v>54.0</v>
      </c>
      <c r="HW30" s="99">
        <v>54.0</v>
      </c>
      <c r="HX30" s="89"/>
      <c r="HY30" s="72">
        <v>135.0</v>
      </c>
      <c r="HZ30" s="72">
        <v>33.0</v>
      </c>
      <c r="IA30" s="72">
        <v>78.0</v>
      </c>
      <c r="IB30" s="72">
        <v>3.9</v>
      </c>
      <c r="IC30" s="73"/>
      <c r="ID30" s="72">
        <v>2.0</v>
      </c>
      <c r="IE30" s="72">
        <v>68.0</v>
      </c>
      <c r="IF30" s="72">
        <v>48.0</v>
      </c>
      <c r="IG30" s="89"/>
      <c r="IH30" s="74">
        <v>140.0</v>
      </c>
      <c r="II30" s="74">
        <v>34.4</v>
      </c>
      <c r="IJ30" s="74">
        <v>19.0</v>
      </c>
      <c r="IK30" s="74">
        <v>0.8</v>
      </c>
      <c r="IL30" s="74">
        <v>1.1</v>
      </c>
      <c r="IM30" s="74">
        <v>6.0</v>
      </c>
      <c r="IN30" s="74">
        <v>47.0</v>
      </c>
      <c r="IO30" s="74">
        <v>47.0</v>
      </c>
      <c r="IP30" s="74">
        <v>140.0</v>
      </c>
      <c r="IQ30" s="74">
        <v>32.9</v>
      </c>
      <c r="IR30" s="74">
        <v>119.0</v>
      </c>
      <c r="IS30" s="74">
        <v>5.9</v>
      </c>
      <c r="IT30" s="74">
        <v>6.6</v>
      </c>
      <c r="IU30" s="74">
        <v>8.0</v>
      </c>
      <c r="IV30" s="74">
        <v>51.0</v>
      </c>
      <c r="IW30" s="74">
        <v>50.0</v>
      </c>
      <c r="IX30" s="89"/>
      <c r="IY30" s="76">
        <v>139.93</v>
      </c>
      <c r="IZ30" s="76">
        <v>34.85</v>
      </c>
      <c r="JA30" s="76">
        <v>353.82</v>
      </c>
      <c r="JB30" s="76">
        <v>17.69</v>
      </c>
      <c r="JC30" s="76">
        <v>6.2</v>
      </c>
      <c r="JD30" s="149">
        <v>3.0</v>
      </c>
      <c r="JE30" s="76">
        <v>66.63</v>
      </c>
      <c r="JF30" s="76">
        <v>51.3</v>
      </c>
      <c r="JG30" s="77"/>
      <c r="JH30" s="77"/>
      <c r="JI30" s="77"/>
      <c r="JJ30" s="77"/>
      <c r="JK30" s="77"/>
      <c r="JL30" s="77"/>
      <c r="JM30" s="77"/>
      <c r="JN30" s="77"/>
      <c r="JO30" s="89"/>
      <c r="JP30" s="78">
        <v>138.0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47.0</v>
      </c>
      <c r="JW30" s="78">
        <v>46.0</v>
      </c>
      <c r="JX30" s="78">
        <v>138.0</v>
      </c>
      <c r="JY30" s="78">
        <v>34.1</v>
      </c>
      <c r="JZ30" s="78">
        <v>149.0</v>
      </c>
      <c r="KA30" s="78">
        <v>8.1</v>
      </c>
      <c r="KB30" s="78">
        <v>3.0</v>
      </c>
      <c r="KC30" s="150">
        <v>2.0</v>
      </c>
      <c r="KD30" s="78">
        <v>53.0</v>
      </c>
      <c r="KE30" s="78">
        <v>51.0</v>
      </c>
      <c r="KF30" s="89"/>
      <c r="KG30" s="79">
        <v>138.0</v>
      </c>
      <c r="KH30" s="238">
        <v>34.0</v>
      </c>
      <c r="KI30" s="238">
        <v>57.0</v>
      </c>
      <c r="KJ30" s="238">
        <v>3.2</v>
      </c>
      <c r="KK30" s="79"/>
      <c r="KL30" s="79">
        <v>1.0</v>
      </c>
      <c r="KM30" s="79">
        <v>46.0</v>
      </c>
      <c r="KN30" s="79">
        <v>46.0</v>
      </c>
      <c r="KO30" s="79">
        <v>138.0</v>
      </c>
      <c r="KP30" s="235">
        <v>34.0</v>
      </c>
      <c r="KQ30" s="235" t="s">
        <v>98</v>
      </c>
      <c r="KR30" s="235" t="s">
        <v>98</v>
      </c>
      <c r="KS30" s="79"/>
      <c r="KT30" s="79">
        <v>1.0</v>
      </c>
      <c r="KU30" s="79">
        <v>46.0</v>
      </c>
      <c r="KV30" s="79">
        <v>44.0</v>
      </c>
      <c r="KW30" s="89"/>
      <c r="KX30" s="81">
        <v>132.0</v>
      </c>
      <c r="KY30" s="81">
        <v>33.0</v>
      </c>
      <c r="KZ30" s="81">
        <v>147.0</v>
      </c>
      <c r="LA30" s="81">
        <v>7.2</v>
      </c>
      <c r="LB30" s="81">
        <v>2.0</v>
      </c>
      <c r="LC30" s="81">
        <v>3.0</v>
      </c>
      <c r="LD30" s="81">
        <v>56.0</v>
      </c>
      <c r="LE30" s="81">
        <v>55.0</v>
      </c>
      <c r="LF30" s="81">
        <v>132.0</v>
      </c>
      <c r="LG30" s="81">
        <v>33.0</v>
      </c>
      <c r="LH30" s="81">
        <v>373.0</v>
      </c>
      <c r="LI30" s="81">
        <v>18.3</v>
      </c>
      <c r="LJ30" s="81">
        <v>5.0</v>
      </c>
      <c r="LK30" s="81">
        <v>5.0</v>
      </c>
      <c r="LL30" s="81">
        <v>55.0</v>
      </c>
      <c r="LM30" s="81">
        <v>55.0</v>
      </c>
      <c r="LN30" s="89"/>
      <c r="LO30" s="82">
        <v>334.0</v>
      </c>
      <c r="LP30" s="82">
        <v>303.0</v>
      </c>
      <c r="LQ30" s="82">
        <v>160.0</v>
      </c>
      <c r="LR30" s="82">
        <v>69.0</v>
      </c>
      <c r="LS30" s="82">
        <v>323.0</v>
      </c>
      <c r="LT30" s="83">
        <v>55.0</v>
      </c>
      <c r="LU30" s="83">
        <v>8.6</v>
      </c>
      <c r="LV30" s="83">
        <v>140.0</v>
      </c>
      <c r="LW30" s="83">
        <v>107.0</v>
      </c>
      <c r="LX30" s="83">
        <v>59.0</v>
      </c>
      <c r="LY30" s="83">
        <v>56.0</v>
      </c>
      <c r="LZ30" s="83">
        <v>12.0</v>
      </c>
      <c r="MA30" s="83">
        <v>105.0</v>
      </c>
      <c r="MB30" s="83">
        <v>4.0</v>
      </c>
      <c r="MC30" s="83">
        <v>145.0</v>
      </c>
      <c r="MD30" s="83">
        <v>196.0</v>
      </c>
      <c r="ME30" s="83">
        <v>77.0</v>
      </c>
      <c r="MF30" s="83">
        <v>63.0</v>
      </c>
      <c r="MG30" s="83">
        <v>14.0</v>
      </c>
      <c r="MH30" s="83">
        <v>0.0</v>
      </c>
      <c r="MI30" s="83">
        <v>0.0</v>
      </c>
      <c r="MJ30" s="83">
        <v>120.0</v>
      </c>
      <c r="MK30" s="83">
        <v>0.0</v>
      </c>
      <c r="ML30" s="83">
        <v>54.0</v>
      </c>
      <c r="MM30" s="83">
        <v>50.0</v>
      </c>
      <c r="MN30" s="83">
        <v>5.0</v>
      </c>
      <c r="MO30" s="86"/>
      <c r="MP30" s="87"/>
      <c r="MQ30" s="87"/>
      <c r="MR30" s="87"/>
      <c r="MS30" s="87"/>
      <c r="MT30" s="83">
        <v>10.7</v>
      </c>
      <c r="MU30" s="83">
        <v>3.0</v>
      </c>
      <c r="MV30" s="83">
        <v>185.0</v>
      </c>
      <c r="MW30" s="83">
        <v>36.0</v>
      </c>
      <c r="MX30" s="83">
        <v>42.0</v>
      </c>
      <c r="MY30" s="88" t="s">
        <v>96</v>
      </c>
      <c r="MZ30" s="83">
        <v>2.0</v>
      </c>
      <c r="NA30" s="87"/>
      <c r="NB30" s="83">
        <v>16.0</v>
      </c>
      <c r="NC30" s="83">
        <v>6.2</v>
      </c>
      <c r="ND30" s="83">
        <v>290.0</v>
      </c>
      <c r="NE30" s="83">
        <v>36.0</v>
      </c>
      <c r="NF30" s="83">
        <v>55.0</v>
      </c>
      <c r="NG30" s="83">
        <v>53.0</v>
      </c>
      <c r="NH30" s="83">
        <v>7.0</v>
      </c>
      <c r="NI30" s="88"/>
      <c r="NJ30" s="83">
        <v>0.0</v>
      </c>
      <c r="NK30" s="83">
        <v>0.0</v>
      </c>
      <c r="NL30" s="83">
        <v>0.0</v>
      </c>
      <c r="NM30" s="83">
        <v>34.0</v>
      </c>
      <c r="NN30" s="83">
        <v>58.0</v>
      </c>
      <c r="NO30" s="83">
        <v>55.0</v>
      </c>
      <c r="NP30" s="83">
        <v>2.0</v>
      </c>
      <c r="NQ30" s="223"/>
    </row>
    <row r="31" ht="14.25" customHeight="1">
      <c r="A31" s="49">
        <v>0.75</v>
      </c>
      <c r="B31" s="50"/>
      <c r="C31" s="51">
        <v>50.26</v>
      </c>
      <c r="D31" s="52">
        <v>340.0</v>
      </c>
      <c r="E31" s="53">
        <v>134.0</v>
      </c>
      <c r="F31" s="53">
        <v>40.0</v>
      </c>
      <c r="G31" s="53">
        <v>8.5</v>
      </c>
      <c r="H31" s="54"/>
      <c r="I31" s="53">
        <v>6.0</v>
      </c>
      <c r="J31" s="53">
        <v>50.0</v>
      </c>
      <c r="K31" s="53">
        <v>50.0</v>
      </c>
      <c r="L31" s="53">
        <v>139.0</v>
      </c>
      <c r="M31" s="53">
        <v>68.0</v>
      </c>
      <c r="N31" s="53">
        <v>16.8</v>
      </c>
      <c r="O31" s="54"/>
      <c r="P31" s="53">
        <v>6.0</v>
      </c>
      <c r="Q31" s="53">
        <v>53.0</v>
      </c>
      <c r="R31" s="53">
        <v>51.0</v>
      </c>
      <c r="S31" s="53">
        <v>341.1</v>
      </c>
      <c r="T31" s="53">
        <v>272.1</v>
      </c>
      <c r="U31" s="53">
        <v>163.1</v>
      </c>
      <c r="V31" s="54"/>
      <c r="W31" s="53">
        <v>337.2</v>
      </c>
      <c r="X31" s="53">
        <v>196.1</v>
      </c>
      <c r="Y31" s="53">
        <v>109.2</v>
      </c>
      <c r="Z31" s="54"/>
      <c r="AA31" s="53">
        <v>341.4</v>
      </c>
      <c r="AB31" s="53">
        <v>385.3</v>
      </c>
      <c r="AC31" s="53">
        <v>255.4</v>
      </c>
      <c r="AD31" s="54"/>
      <c r="AE31" s="53">
        <v>341.1</v>
      </c>
      <c r="AF31" s="53">
        <v>427.8</v>
      </c>
      <c r="AG31" s="53">
        <v>230.7</v>
      </c>
      <c r="AH31" s="54"/>
      <c r="AI31" s="53">
        <v>348.9</v>
      </c>
      <c r="AJ31" s="53">
        <v>398.2</v>
      </c>
      <c r="AK31" s="53">
        <v>250.9</v>
      </c>
      <c r="AL31" s="54"/>
      <c r="AM31" s="53">
        <v>339.8</v>
      </c>
      <c r="AN31" s="53">
        <v>424.1</v>
      </c>
      <c r="AO31" s="53">
        <v>237.2</v>
      </c>
      <c r="AP31" s="54"/>
      <c r="AQ31" s="182">
        <f t="shared" ref="AQ31:AS31" si="52">E31</f>
        <v>134</v>
      </c>
      <c r="AR31" s="54">
        <f t="shared" si="52"/>
        <v>40</v>
      </c>
      <c r="AS31" s="56">
        <f t="shared" si="52"/>
        <v>8.5</v>
      </c>
      <c r="AT31" s="54"/>
      <c r="AU31" s="54">
        <f t="shared" ref="AU31:AW31" si="53">L31</f>
        <v>139</v>
      </c>
      <c r="AV31" s="54">
        <f t="shared" si="53"/>
        <v>68</v>
      </c>
      <c r="AW31" s="54">
        <f t="shared" si="53"/>
        <v>16.8</v>
      </c>
      <c r="AX31" s="54"/>
      <c r="AY31" s="182">
        <f t="shared" si="16"/>
        <v>134</v>
      </c>
      <c r="AZ31" s="54"/>
      <c r="BA31" s="54"/>
      <c r="BB31" s="54"/>
      <c r="BC31" s="89"/>
      <c r="BD31" s="54"/>
      <c r="BE31" s="54"/>
      <c r="BF31" s="54"/>
      <c r="BG31" s="54"/>
      <c r="BH31" s="54"/>
      <c r="BI31" s="53">
        <v>22.0</v>
      </c>
      <c r="BJ31" s="54"/>
      <c r="BK31" s="54"/>
      <c r="BL31" s="89"/>
      <c r="BM31" s="287">
        <v>344.0</v>
      </c>
      <c r="BN31" s="287">
        <v>147.0</v>
      </c>
      <c r="BO31" s="287">
        <v>197.0</v>
      </c>
      <c r="BP31" s="287">
        <v>9.9</v>
      </c>
      <c r="BQ31" s="288"/>
      <c r="BR31" s="287">
        <v>6.0</v>
      </c>
      <c r="BS31" s="287">
        <v>65.0</v>
      </c>
      <c r="BT31" s="287">
        <v>64.0</v>
      </c>
      <c r="BU31" s="288">
        <f t="shared" si="6"/>
        <v>344</v>
      </c>
      <c r="BV31" s="287">
        <v>349.0</v>
      </c>
      <c r="BW31" s="287">
        <v>206.0</v>
      </c>
      <c r="BX31" s="287">
        <v>31.0</v>
      </c>
      <c r="BY31" s="287">
        <v>337.0</v>
      </c>
      <c r="BZ31" s="287">
        <v>376.0</v>
      </c>
      <c r="CA31" s="287">
        <v>209.0</v>
      </c>
      <c r="CB31" s="287">
        <v>30.0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337.0</v>
      </c>
      <c r="CH31" s="287">
        <v>465.0</v>
      </c>
      <c r="CI31" s="287">
        <v>259.0</v>
      </c>
      <c r="CJ31" s="287">
        <v>53.0</v>
      </c>
      <c r="CK31" s="287">
        <v>351.0</v>
      </c>
      <c r="CL31" s="287">
        <v>134.0</v>
      </c>
      <c r="CM31" s="287">
        <v>88.0</v>
      </c>
      <c r="CN31" s="287">
        <v>20.0</v>
      </c>
      <c r="CO31" s="287">
        <v>335.0</v>
      </c>
      <c r="CP31" s="287">
        <v>297.0</v>
      </c>
      <c r="CQ31" s="287">
        <v>146.0</v>
      </c>
      <c r="CR31" s="287">
        <v>29.0</v>
      </c>
      <c r="CS31" s="287">
        <v>337.0</v>
      </c>
      <c r="CT31" s="287">
        <v>280.0</v>
      </c>
      <c r="CU31" s="287">
        <v>186.0</v>
      </c>
      <c r="CV31" s="287">
        <v>53.0</v>
      </c>
      <c r="CW31" s="287">
        <v>340.0</v>
      </c>
      <c r="CX31" s="287">
        <v>158.0</v>
      </c>
      <c r="CY31" s="287">
        <v>82.0</v>
      </c>
      <c r="CZ31" s="287">
        <v>42.0</v>
      </c>
      <c r="DA31" s="287">
        <v>327.0</v>
      </c>
      <c r="DB31" s="287">
        <v>187.0</v>
      </c>
      <c r="DC31" s="287">
        <v>81.0</v>
      </c>
      <c r="DD31" s="287">
        <v>36.0</v>
      </c>
      <c r="DE31" s="288">
        <f t="shared" si="35"/>
        <v>147</v>
      </c>
      <c r="DF31" s="287">
        <v>35.5</v>
      </c>
      <c r="DG31" s="288">
        <f t="shared" ref="DG31:DH31" si="54">BO31</f>
        <v>197</v>
      </c>
      <c r="DH31" s="288">
        <f t="shared" si="54"/>
        <v>9.9</v>
      </c>
      <c r="DI31" s="288"/>
      <c r="DJ31" s="287">
        <v>7.0</v>
      </c>
      <c r="DK31" s="287">
        <v>58.0</v>
      </c>
      <c r="DL31" s="287">
        <v>54.0</v>
      </c>
      <c r="DM31" s="89"/>
      <c r="DN31" s="61">
        <v>339.0</v>
      </c>
      <c r="DO31" s="61">
        <v>140.0</v>
      </c>
      <c r="DP31" s="61">
        <v>30.02</v>
      </c>
      <c r="DQ31" s="61">
        <v>17.03</v>
      </c>
      <c r="DR31" s="61">
        <v>3.56</v>
      </c>
      <c r="DS31" s="61">
        <v>8.0</v>
      </c>
      <c r="DT31" s="61">
        <v>47.0</v>
      </c>
      <c r="DU31" s="61">
        <v>54.3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340.0</v>
      </c>
      <c r="EF31" s="63">
        <v>137.0</v>
      </c>
      <c r="EG31" s="63">
        <v>72.0</v>
      </c>
      <c r="EH31" s="63">
        <v>3.0</v>
      </c>
      <c r="EI31" s="64"/>
      <c r="EJ31" s="226">
        <v>9.0</v>
      </c>
      <c r="EK31" s="63">
        <v>52.0</v>
      </c>
      <c r="EL31" s="63">
        <v>55.0</v>
      </c>
      <c r="EM31" s="63">
        <v>137.0</v>
      </c>
      <c r="EN31" s="63">
        <v>93.0</v>
      </c>
      <c r="EO31" s="63">
        <v>4.0</v>
      </c>
      <c r="EP31" s="64"/>
      <c r="EQ31" s="226">
        <v>9.0</v>
      </c>
      <c r="ER31" s="63">
        <v>53.0</v>
      </c>
      <c r="ES31" s="63">
        <v>55.0</v>
      </c>
      <c r="ET31" s="63">
        <v>340.0</v>
      </c>
      <c r="EU31" s="63">
        <v>0.0</v>
      </c>
      <c r="EV31" s="63">
        <v>0.0</v>
      </c>
      <c r="EW31" s="63">
        <v>0.0</v>
      </c>
      <c r="EX31" s="63">
        <v>338.0</v>
      </c>
      <c r="EY31" s="63">
        <v>275.0</v>
      </c>
      <c r="EZ31" s="63">
        <v>158.9</v>
      </c>
      <c r="FA31" s="63">
        <v>-7.9</v>
      </c>
      <c r="FB31" s="63">
        <v>338.0</v>
      </c>
      <c r="FC31" s="63">
        <v>274.0</v>
      </c>
      <c r="FD31" s="63">
        <v>158.2</v>
      </c>
      <c r="FE31" s="63">
        <v>-9.1</v>
      </c>
      <c r="FF31" s="63">
        <v>338.0</v>
      </c>
      <c r="FG31" s="63">
        <v>0.0</v>
      </c>
      <c r="FH31" s="63">
        <v>0.0</v>
      </c>
      <c r="FI31" s="63">
        <v>0.0</v>
      </c>
      <c r="FJ31" s="63">
        <v>340.0</v>
      </c>
      <c r="FK31" s="63">
        <v>261.0</v>
      </c>
      <c r="FL31" s="63">
        <v>149.8</v>
      </c>
      <c r="FM31" s="64"/>
      <c r="FN31" s="63">
        <v>340.0</v>
      </c>
      <c r="FO31" s="63">
        <v>257.0</v>
      </c>
      <c r="FP31" s="63">
        <v>150.7</v>
      </c>
      <c r="FQ31" s="63">
        <v>1.8</v>
      </c>
      <c r="FR31" s="63">
        <v>137.0</v>
      </c>
      <c r="FS31" s="64"/>
      <c r="FT31" s="63">
        <v>12.71</v>
      </c>
      <c r="FU31" s="64"/>
      <c r="FV31" s="63">
        <v>137.0</v>
      </c>
      <c r="FW31" s="64"/>
      <c r="FX31" s="64"/>
      <c r="FY31" s="64"/>
      <c r="FZ31" s="89"/>
      <c r="GA31" s="65">
        <v>340.0</v>
      </c>
      <c r="GB31" s="66">
        <v>395.66</v>
      </c>
      <c r="GC31" s="66">
        <v>246.33</v>
      </c>
      <c r="GD31" s="66">
        <v>28.56</v>
      </c>
      <c r="GE31" s="66">
        <v>340.0</v>
      </c>
      <c r="GF31" s="66">
        <v>418.37</v>
      </c>
      <c r="GG31" s="66">
        <v>242.14</v>
      </c>
      <c r="GH31" s="66">
        <v>32.16</v>
      </c>
      <c r="GI31" s="66">
        <v>340.0</v>
      </c>
      <c r="GJ31" s="66">
        <v>260.99</v>
      </c>
      <c r="GK31" s="66">
        <v>-149.43</v>
      </c>
      <c r="GL31" s="66">
        <v>-6.7</v>
      </c>
      <c r="GM31" s="66">
        <v>340.0</v>
      </c>
      <c r="GN31" s="66">
        <v>239.89</v>
      </c>
      <c r="GO31" s="66">
        <v>-150.68</v>
      </c>
      <c r="GP31" s="66">
        <v>-13.9</v>
      </c>
      <c r="GQ31" s="66">
        <v>340.0</v>
      </c>
      <c r="GR31" s="66">
        <v>150.94</v>
      </c>
      <c r="GS31" s="66">
        <v>-95.06</v>
      </c>
      <c r="GT31" s="66">
        <v>-16.84</v>
      </c>
      <c r="GU31" s="66">
        <v>340.0</v>
      </c>
      <c r="GV31" s="66">
        <v>164.56</v>
      </c>
      <c r="GW31" s="66">
        <v>-93.81</v>
      </c>
      <c r="GX31" s="66">
        <v>-18.43</v>
      </c>
      <c r="GY31" s="89"/>
      <c r="GZ31" s="146" t="s">
        <v>91</v>
      </c>
      <c r="HA31" s="146" t="s">
        <v>92</v>
      </c>
      <c r="HB31" s="98">
        <v>95.0</v>
      </c>
      <c r="HC31" s="98">
        <v>4.75</v>
      </c>
      <c r="HD31" s="98">
        <v>1.9</v>
      </c>
      <c r="HE31" s="146">
        <v>8.0</v>
      </c>
      <c r="HF31" s="99">
        <v>55.0</v>
      </c>
      <c r="HG31" s="99">
        <v>50.0</v>
      </c>
      <c r="HH31" s="146" t="s">
        <v>91</v>
      </c>
      <c r="HI31" s="146" t="s">
        <v>92</v>
      </c>
      <c r="HJ31" s="98">
        <v>85.0</v>
      </c>
      <c r="HK31" s="98">
        <v>4.25</v>
      </c>
      <c r="HL31" s="98">
        <v>1.7</v>
      </c>
      <c r="HM31" s="146">
        <v>5.0</v>
      </c>
      <c r="HN31" s="99">
        <v>56.0</v>
      </c>
      <c r="HO31" s="99">
        <v>56.0</v>
      </c>
      <c r="HP31" s="146" t="s">
        <v>91</v>
      </c>
      <c r="HQ31" s="146" t="s">
        <v>92</v>
      </c>
      <c r="HR31" s="98">
        <v>90.0</v>
      </c>
      <c r="HS31" s="98">
        <v>4.5</v>
      </c>
      <c r="HT31" s="98">
        <v>2.25</v>
      </c>
      <c r="HU31" s="146">
        <v>7.0</v>
      </c>
      <c r="HV31" s="99">
        <v>54.0</v>
      </c>
      <c r="HW31" s="99">
        <v>54.0</v>
      </c>
      <c r="HX31" s="89"/>
      <c r="HY31" s="72">
        <v>135.0</v>
      </c>
      <c r="HZ31" s="72">
        <v>33.0</v>
      </c>
      <c r="IA31" s="72">
        <v>78.0</v>
      </c>
      <c r="IB31" s="72">
        <v>3.9</v>
      </c>
      <c r="IC31" s="73"/>
      <c r="ID31" s="72">
        <v>2.0</v>
      </c>
      <c r="IE31" s="72">
        <v>68.0</v>
      </c>
      <c r="IF31" s="72">
        <v>48.0</v>
      </c>
      <c r="IG31" s="89"/>
      <c r="IH31" s="74">
        <v>140.0</v>
      </c>
      <c r="II31" s="74">
        <v>34.1</v>
      </c>
      <c r="IJ31" s="74">
        <v>19.0</v>
      </c>
      <c r="IK31" s="74">
        <v>0.8</v>
      </c>
      <c r="IL31" s="74">
        <v>1.1</v>
      </c>
      <c r="IM31" s="74">
        <v>6.0</v>
      </c>
      <c r="IN31" s="74">
        <v>47.0</v>
      </c>
      <c r="IO31" s="74">
        <v>47.0</v>
      </c>
      <c r="IP31" s="74">
        <v>140.0</v>
      </c>
      <c r="IQ31" s="74">
        <v>32.4</v>
      </c>
      <c r="IR31" s="74">
        <v>111.0</v>
      </c>
      <c r="IS31" s="74">
        <v>5.5</v>
      </c>
      <c r="IT31" s="74">
        <v>6.2</v>
      </c>
      <c r="IU31" s="74">
        <v>8.0</v>
      </c>
      <c r="IV31" s="74">
        <v>51.0</v>
      </c>
      <c r="IW31" s="74">
        <v>50.0</v>
      </c>
      <c r="IX31" s="89"/>
      <c r="IY31" s="76">
        <v>140.11</v>
      </c>
      <c r="IZ31" s="76">
        <v>35.05</v>
      </c>
      <c r="JA31" s="76">
        <v>302.1</v>
      </c>
      <c r="JB31" s="76">
        <v>15.11</v>
      </c>
      <c r="JC31" s="76">
        <v>4.68</v>
      </c>
      <c r="JD31" s="149">
        <v>3.0</v>
      </c>
      <c r="JE31" s="76">
        <v>63.54</v>
      </c>
      <c r="JF31" s="76">
        <v>50.47</v>
      </c>
      <c r="JG31" s="77"/>
      <c r="JH31" s="77"/>
      <c r="JI31" s="77"/>
      <c r="JJ31" s="77"/>
      <c r="JK31" s="77"/>
      <c r="JL31" s="77"/>
      <c r="JM31" s="77"/>
      <c r="JN31" s="77"/>
      <c r="JO31" s="89"/>
      <c r="JP31" s="78">
        <v>137.0</v>
      </c>
      <c r="JQ31" s="78">
        <v>32.2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47.0</v>
      </c>
      <c r="JW31" s="78">
        <v>46.0</v>
      </c>
      <c r="JX31" s="78">
        <v>137.0</v>
      </c>
      <c r="JY31" s="78">
        <v>34.1</v>
      </c>
      <c r="JZ31" s="78">
        <v>109.0</v>
      </c>
      <c r="KA31" s="78">
        <v>6.0</v>
      </c>
      <c r="KB31" s="78">
        <v>2.0</v>
      </c>
      <c r="KC31" s="150">
        <v>2.0</v>
      </c>
      <c r="KD31" s="78">
        <v>52.0</v>
      </c>
      <c r="KE31" s="78">
        <v>51.0</v>
      </c>
      <c r="KF31" s="89"/>
      <c r="KG31" s="79">
        <v>137.0</v>
      </c>
      <c r="KH31" s="238">
        <v>33.0</v>
      </c>
      <c r="KI31" s="238">
        <v>54.0</v>
      </c>
      <c r="KJ31" s="238">
        <v>2.8</v>
      </c>
      <c r="KK31" s="79"/>
      <c r="KL31" s="79">
        <v>1.0</v>
      </c>
      <c r="KM31" s="79">
        <v>52.0</v>
      </c>
      <c r="KN31" s="79">
        <v>52.0</v>
      </c>
      <c r="KO31" s="79">
        <v>137.0</v>
      </c>
      <c r="KP31" s="235">
        <v>33.0</v>
      </c>
      <c r="KQ31" s="235">
        <v>44.0</v>
      </c>
      <c r="KR31" s="235">
        <v>2.6</v>
      </c>
      <c r="KS31" s="79"/>
      <c r="KT31" s="79">
        <v>1.0</v>
      </c>
      <c r="KU31" s="79">
        <v>52.0</v>
      </c>
      <c r="KV31" s="79">
        <v>50.0</v>
      </c>
      <c r="KW31" s="89"/>
      <c r="KX31" s="81">
        <v>132.0</v>
      </c>
      <c r="KY31" s="81">
        <v>33.0</v>
      </c>
      <c r="KZ31" s="81">
        <v>145.0</v>
      </c>
      <c r="LA31" s="81">
        <v>7.1</v>
      </c>
      <c r="LB31" s="81">
        <v>2.0</v>
      </c>
      <c r="LC31" s="81">
        <v>3.0</v>
      </c>
      <c r="LD31" s="81">
        <v>56.0</v>
      </c>
      <c r="LE31" s="81">
        <v>55.0</v>
      </c>
      <c r="LF31" s="81">
        <v>132.0</v>
      </c>
      <c r="LG31" s="81">
        <v>33.0</v>
      </c>
      <c r="LH31" s="81">
        <v>388.0</v>
      </c>
      <c r="LI31" s="81">
        <v>19.0</v>
      </c>
      <c r="LJ31" s="81">
        <v>5.0</v>
      </c>
      <c r="LK31" s="81">
        <v>5.0</v>
      </c>
      <c r="LL31" s="81">
        <v>56.0</v>
      </c>
      <c r="LM31" s="81">
        <v>56.0</v>
      </c>
      <c r="LN31" s="89"/>
      <c r="LO31" s="82">
        <v>334.0</v>
      </c>
      <c r="LP31" s="82">
        <v>299.0</v>
      </c>
      <c r="LQ31" s="82">
        <v>161.0</v>
      </c>
      <c r="LR31" s="82">
        <v>68.0</v>
      </c>
      <c r="LS31" s="82">
        <v>322.0</v>
      </c>
      <c r="LT31" s="83">
        <v>51.0</v>
      </c>
      <c r="LU31" s="83">
        <v>6.1</v>
      </c>
      <c r="LV31" s="83">
        <v>140.0</v>
      </c>
      <c r="LW31" s="83">
        <v>96.0</v>
      </c>
      <c r="LX31" s="83">
        <v>60.0</v>
      </c>
      <c r="LY31" s="83">
        <v>56.0</v>
      </c>
      <c r="LZ31" s="83">
        <v>12.0</v>
      </c>
      <c r="MA31" s="83">
        <v>110.0</v>
      </c>
      <c r="MB31" s="83">
        <v>1.1</v>
      </c>
      <c r="MC31" s="83">
        <v>145.0</v>
      </c>
      <c r="MD31" s="83">
        <v>203.0</v>
      </c>
      <c r="ME31" s="83">
        <v>78.0</v>
      </c>
      <c r="MF31" s="83">
        <v>63.0</v>
      </c>
      <c r="MG31" s="83">
        <v>14.0</v>
      </c>
      <c r="MH31" s="83">
        <v>0.0</v>
      </c>
      <c r="MI31" s="83">
        <v>0.0</v>
      </c>
      <c r="MJ31" s="83">
        <v>120.0</v>
      </c>
      <c r="MK31" s="83">
        <v>0.0</v>
      </c>
      <c r="ML31" s="83">
        <v>55.0</v>
      </c>
      <c r="MM31" s="83">
        <v>48.0</v>
      </c>
      <c r="MN31" s="83">
        <v>5.0</v>
      </c>
      <c r="MO31" s="86"/>
      <c r="MP31" s="87"/>
      <c r="MQ31" s="87"/>
      <c r="MR31" s="87"/>
      <c r="MS31" s="87"/>
      <c r="MT31" s="83">
        <v>11.0</v>
      </c>
      <c r="MU31" s="83">
        <v>4.0</v>
      </c>
      <c r="MV31" s="83">
        <v>186.0</v>
      </c>
      <c r="MW31" s="83">
        <v>36.0</v>
      </c>
      <c r="MX31" s="83">
        <v>42.0</v>
      </c>
      <c r="MY31" s="88" t="s">
        <v>96</v>
      </c>
      <c r="MZ31" s="83">
        <v>2.0</v>
      </c>
      <c r="NA31" s="87"/>
      <c r="NB31" s="83">
        <v>11.0</v>
      </c>
      <c r="NC31" s="83">
        <v>4.7</v>
      </c>
      <c r="ND31" s="83">
        <v>200.0</v>
      </c>
      <c r="NE31" s="83">
        <v>36.0</v>
      </c>
      <c r="NF31" s="83">
        <v>55.0</v>
      </c>
      <c r="NG31" s="83">
        <v>54.0</v>
      </c>
      <c r="NH31" s="83">
        <v>7.0</v>
      </c>
      <c r="NI31" s="88"/>
      <c r="NJ31" s="83">
        <v>0.0</v>
      </c>
      <c r="NK31" s="83">
        <v>0.0</v>
      </c>
      <c r="NL31" s="83">
        <v>0.0</v>
      </c>
      <c r="NM31" s="83">
        <v>34.0</v>
      </c>
      <c r="NN31" s="83">
        <v>58.0</v>
      </c>
      <c r="NO31" s="83">
        <v>55.0</v>
      </c>
      <c r="NP31" s="83">
        <v>2.0</v>
      </c>
      <c r="NQ31" s="223"/>
    </row>
    <row r="32" ht="14.25" customHeight="1">
      <c r="A32" s="49">
        <v>0.791666666666667</v>
      </c>
      <c r="B32" s="50"/>
      <c r="C32" s="51">
        <v>50.04</v>
      </c>
      <c r="D32" s="52">
        <v>340.0</v>
      </c>
      <c r="E32" s="53">
        <v>134.0</v>
      </c>
      <c r="F32" s="53">
        <v>78.0</v>
      </c>
      <c r="G32" s="53">
        <v>18.0</v>
      </c>
      <c r="H32" s="54"/>
      <c r="I32" s="53">
        <v>6.0</v>
      </c>
      <c r="J32" s="53">
        <v>50.0</v>
      </c>
      <c r="K32" s="53">
        <v>50.0</v>
      </c>
      <c r="L32" s="53">
        <v>139.0</v>
      </c>
      <c r="M32" s="53">
        <v>11.0</v>
      </c>
      <c r="N32" s="53">
        <v>2.0</v>
      </c>
      <c r="O32" s="54"/>
      <c r="P32" s="53">
        <v>6.0</v>
      </c>
      <c r="Q32" s="53">
        <v>53.0</v>
      </c>
      <c r="R32" s="53">
        <v>51.0</v>
      </c>
      <c r="S32" s="53">
        <v>341.3</v>
      </c>
      <c r="T32" s="53">
        <v>280.8</v>
      </c>
      <c r="U32" s="53">
        <v>166.5</v>
      </c>
      <c r="V32" s="54"/>
      <c r="W32" s="53">
        <v>337.1</v>
      </c>
      <c r="X32" s="53">
        <v>197.2</v>
      </c>
      <c r="Y32" s="53">
        <v>113.8</v>
      </c>
      <c r="Z32" s="54"/>
      <c r="AA32" s="53">
        <v>340.4</v>
      </c>
      <c r="AB32" s="53">
        <v>356.1</v>
      </c>
      <c r="AC32" s="53">
        <v>233.5</v>
      </c>
      <c r="AD32" s="54"/>
      <c r="AE32" s="53">
        <v>337.4</v>
      </c>
      <c r="AF32" s="53">
        <v>396.2</v>
      </c>
      <c r="AG32" s="53">
        <v>213.6</v>
      </c>
      <c r="AH32" s="54"/>
      <c r="AI32" s="53">
        <v>348.0</v>
      </c>
      <c r="AJ32" s="53">
        <v>376.5</v>
      </c>
      <c r="AK32" s="53">
        <v>236.6</v>
      </c>
      <c r="AL32" s="54"/>
      <c r="AM32" s="53">
        <v>339.5</v>
      </c>
      <c r="AN32" s="53">
        <v>393.5</v>
      </c>
      <c r="AO32" s="53">
        <v>2211.9</v>
      </c>
      <c r="AP32" s="54"/>
      <c r="AQ32" s="182">
        <f t="shared" ref="AQ32:AQ37" si="55">E32</f>
        <v>134</v>
      </c>
      <c r="AR32" s="53">
        <v>78.0</v>
      </c>
      <c r="AS32" s="55">
        <v>18.0</v>
      </c>
      <c r="AT32" s="54"/>
      <c r="AU32" s="53">
        <v>139.0</v>
      </c>
      <c r="AV32" s="53">
        <v>11.0</v>
      </c>
      <c r="AW32" s="53">
        <v>2.0</v>
      </c>
      <c r="AX32" s="54"/>
      <c r="AY32" s="182">
        <f t="shared" si="16"/>
        <v>134</v>
      </c>
      <c r="AZ32" s="54"/>
      <c r="BA32" s="54"/>
      <c r="BB32" s="54"/>
      <c r="BC32" s="89"/>
      <c r="BD32" s="54"/>
      <c r="BE32" s="54"/>
      <c r="BF32" s="54"/>
      <c r="BG32" s="54"/>
      <c r="BH32" s="54"/>
      <c r="BI32" s="54"/>
      <c r="BJ32" s="54"/>
      <c r="BK32" s="54"/>
      <c r="BL32" s="89"/>
      <c r="BM32" s="287">
        <v>343.0</v>
      </c>
      <c r="BN32" s="287">
        <v>145.0</v>
      </c>
      <c r="BO32" s="287">
        <v>313.0</v>
      </c>
      <c r="BP32" s="287">
        <v>15.7</v>
      </c>
      <c r="BQ32" s="288"/>
      <c r="BR32" s="287">
        <v>6.0</v>
      </c>
      <c r="BS32" s="287">
        <v>65.0</v>
      </c>
      <c r="BT32" s="287">
        <v>63.0</v>
      </c>
      <c r="BU32" s="288">
        <f t="shared" si="6"/>
        <v>343</v>
      </c>
      <c r="BV32" s="287">
        <v>352.0</v>
      </c>
      <c r="BW32" s="287">
        <v>206.0</v>
      </c>
      <c r="BX32" s="287">
        <v>18.0</v>
      </c>
      <c r="BY32" s="287">
        <v>336.0</v>
      </c>
      <c r="BZ32" s="287">
        <v>373.0</v>
      </c>
      <c r="CA32" s="287">
        <v>208.0</v>
      </c>
      <c r="CB32" s="287">
        <v>18.0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340.0</v>
      </c>
      <c r="CH32" s="287">
        <v>411.0</v>
      </c>
      <c r="CI32" s="287">
        <v>236.0</v>
      </c>
      <c r="CJ32" s="287">
        <v>48.0</v>
      </c>
      <c r="CK32" s="287">
        <v>339.0</v>
      </c>
      <c r="CL32" s="287">
        <v>163.0</v>
      </c>
      <c r="CM32" s="287">
        <v>76.0</v>
      </c>
      <c r="CN32" s="287">
        <v>47.0</v>
      </c>
      <c r="CO32" s="287">
        <v>336.0</v>
      </c>
      <c r="CP32" s="287">
        <v>297.0</v>
      </c>
      <c r="CQ32" s="287">
        <v>146.0</v>
      </c>
      <c r="CR32" s="287">
        <v>22.0</v>
      </c>
      <c r="CS32" s="287">
        <v>337.0</v>
      </c>
      <c r="CT32" s="287">
        <v>281.0</v>
      </c>
      <c r="CU32" s="287">
        <v>182.0</v>
      </c>
      <c r="CV32" s="287">
        <v>62.0</v>
      </c>
      <c r="CW32" s="287">
        <v>339.0</v>
      </c>
      <c r="CX32" s="287">
        <v>165.0</v>
      </c>
      <c r="CY32" s="287">
        <v>77.0</v>
      </c>
      <c r="CZ32" s="287">
        <v>50.0</v>
      </c>
      <c r="DA32" s="287">
        <v>336.0</v>
      </c>
      <c r="DB32" s="287">
        <v>297.0</v>
      </c>
      <c r="DC32" s="287">
        <v>146.0</v>
      </c>
      <c r="DD32" s="287">
        <v>22.0</v>
      </c>
      <c r="DE32" s="288">
        <f t="shared" si="35"/>
        <v>145</v>
      </c>
      <c r="DF32" s="287">
        <v>34.8</v>
      </c>
      <c r="DG32" s="287">
        <v>278.0</v>
      </c>
      <c r="DH32" s="287">
        <v>13.9</v>
      </c>
      <c r="DI32" s="288"/>
      <c r="DJ32" s="287">
        <v>7.0</v>
      </c>
      <c r="DK32" s="287">
        <v>60.0</v>
      </c>
      <c r="DL32" s="287">
        <v>53.0</v>
      </c>
      <c r="DM32" s="89"/>
      <c r="DN32" s="61">
        <v>338.0</v>
      </c>
      <c r="DO32" s="61">
        <v>139.0</v>
      </c>
      <c r="DP32" s="61">
        <v>48.39</v>
      </c>
      <c r="DQ32" s="61">
        <v>26.43</v>
      </c>
      <c r="DR32" s="61">
        <v>8.49</v>
      </c>
      <c r="DS32" s="61">
        <v>8.0</v>
      </c>
      <c r="DT32" s="61">
        <v>48.0</v>
      </c>
      <c r="DU32" s="61">
        <v>53.4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341.0</v>
      </c>
      <c r="EF32" s="63">
        <v>137.0</v>
      </c>
      <c r="EG32" s="63">
        <v>70.0</v>
      </c>
      <c r="EH32" s="63">
        <v>2.9</v>
      </c>
      <c r="EI32" s="64"/>
      <c r="EJ32" s="226">
        <v>9.0</v>
      </c>
      <c r="EK32" s="63">
        <v>52.0</v>
      </c>
      <c r="EL32" s="63">
        <v>54.0</v>
      </c>
      <c r="EM32" s="63">
        <v>137.0</v>
      </c>
      <c r="EN32" s="63">
        <v>91.0</v>
      </c>
      <c r="EO32" s="63">
        <v>4.1</v>
      </c>
      <c r="EP32" s="64"/>
      <c r="EQ32" s="226">
        <v>9.0</v>
      </c>
      <c r="ER32" s="63">
        <v>52.0</v>
      </c>
      <c r="ES32" s="63">
        <v>55.0</v>
      </c>
      <c r="ET32" s="63">
        <v>340.0</v>
      </c>
      <c r="EU32" s="63">
        <v>0.0</v>
      </c>
      <c r="EV32" s="63">
        <v>0.0</v>
      </c>
      <c r="EW32" s="63">
        <v>0.0</v>
      </c>
      <c r="EX32" s="63">
        <v>339.0</v>
      </c>
      <c r="EY32" s="63">
        <v>275.0</v>
      </c>
      <c r="EZ32" s="63">
        <v>158.9</v>
      </c>
      <c r="FA32" s="63">
        <v>-3.8</v>
      </c>
      <c r="FB32" s="63">
        <v>339.0</v>
      </c>
      <c r="FC32" s="63">
        <v>273.0</v>
      </c>
      <c r="FD32" s="63">
        <v>158.3</v>
      </c>
      <c r="FE32" s="63">
        <v>-3.5</v>
      </c>
      <c r="FF32" s="63">
        <v>338.0</v>
      </c>
      <c r="FG32" s="63">
        <v>0.0</v>
      </c>
      <c r="FH32" s="63">
        <v>0.0</v>
      </c>
      <c r="FI32" s="63">
        <v>0.0</v>
      </c>
      <c r="FJ32" s="63">
        <v>341.0</v>
      </c>
      <c r="FK32" s="63">
        <v>260.0</v>
      </c>
      <c r="FL32" s="63">
        <v>149.9</v>
      </c>
      <c r="FM32" s="64"/>
      <c r="FN32" s="63">
        <v>341.0</v>
      </c>
      <c r="FO32" s="63">
        <v>276.0</v>
      </c>
      <c r="FP32" s="63">
        <v>150.7</v>
      </c>
      <c r="FQ32" s="63">
        <v>5.4</v>
      </c>
      <c r="FR32" s="63">
        <v>137.0</v>
      </c>
      <c r="FS32" s="64"/>
      <c r="FT32" s="63">
        <v>16.02</v>
      </c>
      <c r="FU32" s="64"/>
      <c r="FV32" s="63">
        <v>137.0</v>
      </c>
      <c r="FW32" s="64"/>
      <c r="FX32" s="64"/>
      <c r="FY32" s="64"/>
      <c r="FZ32" s="89"/>
      <c r="GA32" s="65">
        <v>341.0</v>
      </c>
      <c r="GB32" s="66">
        <v>384.81</v>
      </c>
      <c r="GC32" s="66">
        <v>24038.0</v>
      </c>
      <c r="GD32" s="66">
        <v>26.38</v>
      </c>
      <c r="GE32" s="66">
        <v>341.0</v>
      </c>
      <c r="GF32" s="66">
        <v>409.14</v>
      </c>
      <c r="GG32" s="66">
        <v>237.12</v>
      </c>
      <c r="GH32" s="66">
        <v>30.4</v>
      </c>
      <c r="GI32" s="66">
        <v>341.0</v>
      </c>
      <c r="GJ32" s="66">
        <v>259.52</v>
      </c>
      <c r="GK32" s="66">
        <v>-149.17</v>
      </c>
      <c r="GL32" s="66">
        <v>-10.13</v>
      </c>
      <c r="GM32" s="66">
        <v>341.0</v>
      </c>
      <c r="GN32" s="66">
        <v>237.42</v>
      </c>
      <c r="GO32" s="66">
        <v>-149.42</v>
      </c>
      <c r="GP32" s="66">
        <v>-19.35</v>
      </c>
      <c r="GQ32" s="66">
        <v>341.0</v>
      </c>
      <c r="GR32" s="66">
        <v>146.69</v>
      </c>
      <c r="GS32" s="66">
        <v>-92.72</v>
      </c>
      <c r="GT32" s="66">
        <v>-12.98</v>
      </c>
      <c r="GU32" s="66">
        <v>341.0</v>
      </c>
      <c r="GV32" s="66">
        <v>160.56</v>
      </c>
      <c r="GW32" s="66">
        <v>-92.13</v>
      </c>
      <c r="GX32" s="66">
        <v>-14.74</v>
      </c>
      <c r="GY32" s="89"/>
      <c r="GZ32" s="146" t="s">
        <v>91</v>
      </c>
      <c r="HA32" s="146" t="s">
        <v>92</v>
      </c>
      <c r="HB32" s="98">
        <v>7.9</v>
      </c>
      <c r="HC32" s="98">
        <v>0.395</v>
      </c>
      <c r="HD32" s="98">
        <v>0.158</v>
      </c>
      <c r="HE32" s="146">
        <v>8.0</v>
      </c>
      <c r="HF32" s="99">
        <v>58.0</v>
      </c>
      <c r="HG32" s="99">
        <v>53.0</v>
      </c>
      <c r="HH32" s="146" t="s">
        <v>91</v>
      </c>
      <c r="HI32" s="146" t="s">
        <v>92</v>
      </c>
      <c r="HJ32" s="98">
        <v>79.0</v>
      </c>
      <c r="HK32" s="98">
        <v>3.95</v>
      </c>
      <c r="HL32" s="98">
        <v>1.58</v>
      </c>
      <c r="HM32" s="146">
        <v>5.0</v>
      </c>
      <c r="HN32" s="99">
        <v>57.0</v>
      </c>
      <c r="HO32" s="99">
        <v>57.0</v>
      </c>
      <c r="HP32" s="146" t="s">
        <v>91</v>
      </c>
      <c r="HQ32" s="146" t="s">
        <v>92</v>
      </c>
      <c r="HR32" s="98">
        <v>290.0</v>
      </c>
      <c r="HS32" s="98">
        <v>14.5</v>
      </c>
      <c r="HT32" s="98">
        <v>7.25</v>
      </c>
      <c r="HU32" s="146">
        <v>7.0</v>
      </c>
      <c r="HV32" s="99">
        <v>55.0</v>
      </c>
      <c r="HW32" s="99">
        <v>55.0</v>
      </c>
      <c r="HX32" s="89"/>
      <c r="HY32" s="72">
        <v>135.0</v>
      </c>
      <c r="HZ32" s="72">
        <v>33.0</v>
      </c>
      <c r="IA32" s="72">
        <v>132.0</v>
      </c>
      <c r="IB32" s="72">
        <v>6.6</v>
      </c>
      <c r="IC32" s="73"/>
      <c r="ID32" s="72">
        <v>2.0</v>
      </c>
      <c r="IE32" s="72">
        <v>66.0</v>
      </c>
      <c r="IF32" s="72">
        <v>44.0</v>
      </c>
      <c r="IG32" s="89"/>
      <c r="IH32" s="74">
        <v>144.0</v>
      </c>
      <c r="II32" s="74">
        <v>35.6</v>
      </c>
      <c r="IJ32" s="74" t="s">
        <v>122</v>
      </c>
      <c r="IK32" s="74" t="s">
        <v>122</v>
      </c>
      <c r="IL32" s="122"/>
      <c r="IM32" s="74">
        <v>6.0</v>
      </c>
      <c r="IN32" s="74">
        <v>49.0</v>
      </c>
      <c r="IO32" s="74">
        <v>48.0</v>
      </c>
      <c r="IP32" s="74">
        <v>144.0</v>
      </c>
      <c r="IQ32" s="74">
        <v>34.4</v>
      </c>
      <c r="IR32" s="74" t="s">
        <v>122</v>
      </c>
      <c r="IS32" s="74" t="s">
        <v>122</v>
      </c>
      <c r="IT32" s="122"/>
      <c r="IU32" s="74">
        <v>8.0</v>
      </c>
      <c r="IV32" s="74">
        <v>50.0</v>
      </c>
      <c r="IW32" s="74">
        <v>50.0</v>
      </c>
      <c r="IX32" s="89"/>
      <c r="IY32" s="76">
        <v>138.72</v>
      </c>
      <c r="IZ32" s="76">
        <v>34.35</v>
      </c>
      <c r="JA32" s="76">
        <v>389.74</v>
      </c>
      <c r="JB32" s="76">
        <v>19.48</v>
      </c>
      <c r="JC32" s="76">
        <v>9.39</v>
      </c>
      <c r="JD32" s="149">
        <v>3.0</v>
      </c>
      <c r="JE32" s="76">
        <v>66.68</v>
      </c>
      <c r="JF32" s="76">
        <v>48.24</v>
      </c>
      <c r="JG32" s="77"/>
      <c r="JH32" s="77"/>
      <c r="JI32" s="77"/>
      <c r="JJ32" s="77"/>
      <c r="JK32" s="77"/>
      <c r="JL32" s="77"/>
      <c r="JM32" s="77"/>
      <c r="JN32" s="77"/>
      <c r="JO32" s="89"/>
      <c r="JP32" s="78">
        <v>138.0</v>
      </c>
      <c r="JQ32" s="78">
        <v>32.5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45.0</v>
      </c>
      <c r="JW32" s="78">
        <v>45.0</v>
      </c>
      <c r="JX32" s="78">
        <v>138.0</v>
      </c>
      <c r="JY32" s="78">
        <v>34.2</v>
      </c>
      <c r="JZ32" s="78">
        <v>113.0</v>
      </c>
      <c r="KA32" s="78">
        <v>6.2</v>
      </c>
      <c r="KB32" s="78">
        <v>2.1</v>
      </c>
      <c r="KC32" s="150">
        <v>2.0</v>
      </c>
      <c r="KD32" s="78">
        <v>50.0</v>
      </c>
      <c r="KE32" s="78">
        <v>50.0</v>
      </c>
      <c r="KF32" s="89"/>
      <c r="KG32" s="79">
        <v>139.0</v>
      </c>
      <c r="KH32" s="238">
        <v>34.0</v>
      </c>
      <c r="KI32" s="238" t="s">
        <v>98</v>
      </c>
      <c r="KJ32" s="238" t="s">
        <v>98</v>
      </c>
      <c r="KK32" s="79"/>
      <c r="KL32" s="79">
        <v>1.0</v>
      </c>
      <c r="KM32" s="79">
        <v>52.0</v>
      </c>
      <c r="KN32" s="79">
        <v>52.0</v>
      </c>
      <c r="KO32" s="79">
        <v>139.0</v>
      </c>
      <c r="KP32" s="235">
        <v>34.0</v>
      </c>
      <c r="KQ32" s="235">
        <v>46.0</v>
      </c>
      <c r="KR32" s="235">
        <v>2.7</v>
      </c>
      <c r="KS32" s="79"/>
      <c r="KT32" s="79">
        <v>1.0</v>
      </c>
      <c r="KU32" s="79">
        <v>52.0</v>
      </c>
      <c r="KV32" s="79">
        <v>50.0</v>
      </c>
      <c r="KW32" s="89"/>
      <c r="KX32" s="81">
        <v>129.0</v>
      </c>
      <c r="KY32" s="81">
        <v>33.0</v>
      </c>
      <c r="KZ32" s="81">
        <v>273.0</v>
      </c>
      <c r="LA32" s="81">
        <v>13.4</v>
      </c>
      <c r="LB32" s="81">
        <v>2.0</v>
      </c>
      <c r="LC32" s="81">
        <v>3.0</v>
      </c>
      <c r="LD32" s="81">
        <v>58.0</v>
      </c>
      <c r="LE32" s="81">
        <v>56.0</v>
      </c>
      <c r="LF32" s="81">
        <v>129.0</v>
      </c>
      <c r="LG32" s="81">
        <v>33.0</v>
      </c>
      <c r="LH32" s="81">
        <v>278.0</v>
      </c>
      <c r="LI32" s="81">
        <v>13.6</v>
      </c>
      <c r="LJ32" s="81">
        <v>5.0</v>
      </c>
      <c r="LK32" s="81">
        <v>5.0</v>
      </c>
      <c r="LL32" s="81">
        <v>56.0</v>
      </c>
      <c r="LM32" s="81">
        <v>56.0</v>
      </c>
      <c r="LN32" s="89"/>
      <c r="LO32" s="82">
        <v>328.0</v>
      </c>
      <c r="LP32" s="82">
        <v>318.0</v>
      </c>
      <c r="LQ32" s="82">
        <v>180.0</v>
      </c>
      <c r="LR32" s="82">
        <v>67.0</v>
      </c>
      <c r="LS32" s="82">
        <v>318.0</v>
      </c>
      <c r="LT32" s="83">
        <v>61.0</v>
      </c>
      <c r="LU32" s="83">
        <v>9.4</v>
      </c>
      <c r="LV32" s="83">
        <v>138.0</v>
      </c>
      <c r="LW32" s="83">
        <v>115.0</v>
      </c>
      <c r="LX32" s="83">
        <v>59.0</v>
      </c>
      <c r="LY32" s="83">
        <v>56.0</v>
      </c>
      <c r="LZ32" s="83">
        <v>12.0</v>
      </c>
      <c r="MA32" s="83">
        <v>119.0</v>
      </c>
      <c r="MB32" s="83">
        <v>1.7</v>
      </c>
      <c r="MC32" s="83">
        <v>143.0</v>
      </c>
      <c r="MD32" s="83">
        <v>203.0</v>
      </c>
      <c r="ME32" s="83">
        <v>80.0</v>
      </c>
      <c r="MF32" s="83">
        <v>64.0</v>
      </c>
      <c r="MG32" s="83">
        <v>14.0</v>
      </c>
      <c r="MH32" s="83">
        <v>0.0</v>
      </c>
      <c r="MI32" s="83">
        <v>0.0</v>
      </c>
      <c r="MJ32" s="83">
        <v>120.0</v>
      </c>
      <c r="MK32" s="83">
        <v>0.0</v>
      </c>
      <c r="ML32" s="83">
        <v>55.0</v>
      </c>
      <c r="MM32" s="83">
        <v>48.0</v>
      </c>
      <c r="MN32" s="83">
        <v>5.0</v>
      </c>
      <c r="MO32" s="86"/>
      <c r="MP32" s="87"/>
      <c r="MQ32" s="87"/>
      <c r="MR32" s="87"/>
      <c r="MS32" s="87"/>
      <c r="MT32" s="83">
        <v>12.2</v>
      </c>
      <c r="MU32" s="83">
        <v>4.2</v>
      </c>
      <c r="MV32" s="83">
        <v>214.0</v>
      </c>
      <c r="MW32" s="83">
        <v>35.0</v>
      </c>
      <c r="MX32" s="83">
        <v>48.0</v>
      </c>
      <c r="MY32" s="88" t="s">
        <v>96</v>
      </c>
      <c r="MZ32" s="83">
        <v>2.0</v>
      </c>
      <c r="NA32" s="87"/>
      <c r="NB32" s="83">
        <v>21.0</v>
      </c>
      <c r="NC32" s="83">
        <v>8.6</v>
      </c>
      <c r="ND32" s="83">
        <v>380.0</v>
      </c>
      <c r="NE32" s="83">
        <v>36.0</v>
      </c>
      <c r="NF32" s="83">
        <v>55.0</v>
      </c>
      <c r="NG32" s="83">
        <v>54.0</v>
      </c>
      <c r="NH32" s="83">
        <v>7.0</v>
      </c>
      <c r="NI32" s="88"/>
      <c r="NJ32" s="83">
        <v>0.0</v>
      </c>
      <c r="NK32" s="83">
        <v>0.0</v>
      </c>
      <c r="NL32" s="83">
        <v>0.0</v>
      </c>
      <c r="NM32" s="83">
        <v>34.0</v>
      </c>
      <c r="NN32" s="83">
        <v>58.0</v>
      </c>
      <c r="NO32" s="83">
        <v>55.0</v>
      </c>
      <c r="NP32" s="83">
        <v>2.0</v>
      </c>
      <c r="NQ32" s="223"/>
    </row>
    <row r="33" ht="14.25" customHeight="1">
      <c r="A33" s="49">
        <v>0.833333333333334</v>
      </c>
      <c r="B33" s="50"/>
      <c r="C33" s="51">
        <v>50.3</v>
      </c>
      <c r="D33" s="52">
        <v>340.0</v>
      </c>
      <c r="E33" s="53">
        <v>132.0</v>
      </c>
      <c r="F33" s="53">
        <v>61.0</v>
      </c>
      <c r="G33" s="53">
        <v>13.1</v>
      </c>
      <c r="H33" s="54"/>
      <c r="I33" s="53">
        <v>6.0</v>
      </c>
      <c r="J33" s="53">
        <v>50.0</v>
      </c>
      <c r="K33" s="53">
        <v>50.0</v>
      </c>
      <c r="L33" s="53">
        <v>138.0</v>
      </c>
      <c r="M33" s="53">
        <v>38.0</v>
      </c>
      <c r="N33" s="53">
        <v>5.2</v>
      </c>
      <c r="O33" s="54"/>
      <c r="P33" s="53">
        <v>6.0</v>
      </c>
      <c r="Q33" s="53">
        <v>53.0</v>
      </c>
      <c r="R33" s="53">
        <v>51.0</v>
      </c>
      <c r="S33" s="53">
        <v>338.2</v>
      </c>
      <c r="T33" s="53">
        <v>303.7</v>
      </c>
      <c r="U33" s="53">
        <v>181.2</v>
      </c>
      <c r="V33" s="54"/>
      <c r="W33" s="53">
        <v>333.8</v>
      </c>
      <c r="X33" s="53">
        <v>223.8</v>
      </c>
      <c r="Y33" s="53">
        <v>127.1</v>
      </c>
      <c r="Z33" s="54"/>
      <c r="AA33" s="53">
        <v>338.8</v>
      </c>
      <c r="AB33" s="53">
        <v>385.0</v>
      </c>
      <c r="AC33" s="53">
        <v>249.5</v>
      </c>
      <c r="AD33" s="54"/>
      <c r="AE33" s="53">
        <v>338.1</v>
      </c>
      <c r="AF33" s="53">
        <v>430.5</v>
      </c>
      <c r="AG33" s="53">
        <v>226.0</v>
      </c>
      <c r="AH33" s="54"/>
      <c r="AI33" s="53">
        <v>345.9</v>
      </c>
      <c r="AJ33" s="53">
        <v>421.0</v>
      </c>
      <c r="AK33" s="53">
        <v>261.9</v>
      </c>
      <c r="AL33" s="54"/>
      <c r="AM33" s="53">
        <v>337.0</v>
      </c>
      <c r="AN33" s="53">
        <v>447.3</v>
      </c>
      <c r="AO33" s="53">
        <v>246.2</v>
      </c>
      <c r="AP33" s="54"/>
      <c r="AQ33" s="182">
        <f t="shared" si="55"/>
        <v>132</v>
      </c>
      <c r="AR33" s="54">
        <f t="shared" ref="AR33:AS33" si="56">F33</f>
        <v>61</v>
      </c>
      <c r="AS33" s="56">
        <f t="shared" si="56"/>
        <v>13.1</v>
      </c>
      <c r="AT33" s="54"/>
      <c r="AU33" s="54">
        <f t="shared" ref="AU33:AW33" si="57">L33</f>
        <v>138</v>
      </c>
      <c r="AV33" s="54">
        <f t="shared" si="57"/>
        <v>38</v>
      </c>
      <c r="AW33" s="54">
        <f t="shared" si="57"/>
        <v>5.2</v>
      </c>
      <c r="AX33" s="54"/>
      <c r="AY33" s="182">
        <f t="shared" si="16"/>
        <v>132</v>
      </c>
      <c r="AZ33" s="54"/>
      <c r="BA33" s="54"/>
      <c r="BB33" s="54"/>
      <c r="BC33" s="89"/>
      <c r="BD33" s="54"/>
      <c r="BE33" s="54"/>
      <c r="BF33" s="54"/>
      <c r="BG33" s="54"/>
      <c r="BH33" s="54"/>
      <c r="BI33" s="54"/>
      <c r="BJ33" s="54"/>
      <c r="BK33" s="54"/>
      <c r="BL33" s="89"/>
      <c r="BM33" s="287">
        <v>343.0</v>
      </c>
      <c r="BN33" s="287">
        <v>146.0</v>
      </c>
      <c r="BO33" s="287">
        <v>188.0</v>
      </c>
      <c r="BP33" s="287">
        <v>9.4</v>
      </c>
      <c r="BQ33" s="288"/>
      <c r="BR33" s="287">
        <v>6.0</v>
      </c>
      <c r="BS33" s="287">
        <v>63.0</v>
      </c>
      <c r="BT33" s="287">
        <v>62.0</v>
      </c>
      <c r="BU33" s="288">
        <f t="shared" si="6"/>
        <v>343</v>
      </c>
      <c r="BV33" s="287">
        <v>348.0</v>
      </c>
      <c r="BW33" s="287">
        <v>205.0</v>
      </c>
      <c r="BX33" s="287">
        <v>23.0</v>
      </c>
      <c r="BY33" s="287">
        <v>337.0</v>
      </c>
      <c r="BZ33" s="287">
        <v>374.0</v>
      </c>
      <c r="CA33" s="287">
        <v>208.0</v>
      </c>
      <c r="CB33" s="287">
        <v>26.0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339.0</v>
      </c>
      <c r="CH33" s="287">
        <v>477.0</v>
      </c>
      <c r="CI33" s="287">
        <v>276.0</v>
      </c>
      <c r="CJ33" s="287">
        <v>39.0</v>
      </c>
      <c r="CK33" s="287">
        <v>353.0</v>
      </c>
      <c r="CL33" s="287">
        <v>285.0</v>
      </c>
      <c r="CM33" s="287">
        <v>169.0</v>
      </c>
      <c r="CN33" s="287">
        <v>26.0</v>
      </c>
      <c r="CO33" s="287">
        <v>333.0</v>
      </c>
      <c r="CP33" s="287">
        <v>305.0</v>
      </c>
      <c r="CQ33" s="287">
        <v>150.0</v>
      </c>
      <c r="CR33" s="287">
        <v>27.0</v>
      </c>
      <c r="CS33" s="287">
        <v>337.0</v>
      </c>
      <c r="CT33" s="287">
        <v>268.0</v>
      </c>
      <c r="CU33" s="287">
        <v>179.0</v>
      </c>
      <c r="CV33" s="287">
        <v>44.0</v>
      </c>
      <c r="CW33" s="287">
        <v>338.0</v>
      </c>
      <c r="CX33" s="287">
        <v>181.0</v>
      </c>
      <c r="CY33" s="287">
        <v>93.0</v>
      </c>
      <c r="CZ33" s="287">
        <v>37.0</v>
      </c>
      <c r="DA33" s="287">
        <v>324.0</v>
      </c>
      <c r="DB33" s="287">
        <v>285.0</v>
      </c>
      <c r="DC33" s="287">
        <v>169.0</v>
      </c>
      <c r="DD33" s="287">
        <v>26.0</v>
      </c>
      <c r="DE33" s="288">
        <f t="shared" si="35"/>
        <v>146</v>
      </c>
      <c r="DF33" s="287">
        <v>35.4</v>
      </c>
      <c r="DG33" s="288">
        <f t="shared" ref="DG33:DH33" si="58">BO33</f>
        <v>188</v>
      </c>
      <c r="DH33" s="288">
        <f t="shared" si="58"/>
        <v>9.4</v>
      </c>
      <c r="DI33" s="288"/>
      <c r="DJ33" s="287">
        <v>7.0</v>
      </c>
      <c r="DK33" s="287">
        <v>60.0</v>
      </c>
      <c r="DL33" s="287">
        <v>54.0</v>
      </c>
      <c r="DM33" s="89"/>
      <c r="DN33" s="61">
        <v>337.0</v>
      </c>
      <c r="DO33" s="61">
        <v>139.0</v>
      </c>
      <c r="DP33" s="61">
        <v>25.91</v>
      </c>
      <c r="DQ33" s="61">
        <v>14.66</v>
      </c>
      <c r="DR33" s="61">
        <v>2.83</v>
      </c>
      <c r="DS33" s="61">
        <v>8.0</v>
      </c>
      <c r="DT33" s="61">
        <v>47.0</v>
      </c>
      <c r="DU33" s="61">
        <v>52.9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338.0</v>
      </c>
      <c r="EF33" s="63">
        <v>136.0</v>
      </c>
      <c r="EG33" s="63">
        <v>90.0</v>
      </c>
      <c r="EH33" s="63">
        <v>3.7</v>
      </c>
      <c r="EI33" s="64"/>
      <c r="EJ33" s="226">
        <v>9.0</v>
      </c>
      <c r="EK33" s="63">
        <v>51.0</v>
      </c>
      <c r="EL33" s="63">
        <v>54.0</v>
      </c>
      <c r="EM33" s="63">
        <v>136.0</v>
      </c>
      <c r="EN33" s="63">
        <v>97.0</v>
      </c>
      <c r="EO33" s="63">
        <v>4.3</v>
      </c>
      <c r="EP33" s="64"/>
      <c r="EQ33" s="226">
        <v>9.0</v>
      </c>
      <c r="ER33" s="63">
        <v>52.0</v>
      </c>
      <c r="ES33" s="63">
        <v>54.0</v>
      </c>
      <c r="ET33" s="63">
        <v>338.0</v>
      </c>
      <c r="EU33" s="63">
        <v>0.0</v>
      </c>
      <c r="EV33" s="63">
        <v>0.0</v>
      </c>
      <c r="EW33" s="63">
        <v>0.0</v>
      </c>
      <c r="EX33" s="63">
        <v>336.0</v>
      </c>
      <c r="EY33" s="63">
        <v>276.0</v>
      </c>
      <c r="EZ33" s="63">
        <v>158.9</v>
      </c>
      <c r="FA33" s="63">
        <v>-5.0</v>
      </c>
      <c r="FB33" s="63">
        <v>336.0</v>
      </c>
      <c r="FC33" s="63">
        <v>275.0</v>
      </c>
      <c r="FD33" s="63">
        <v>157.8</v>
      </c>
      <c r="FE33" s="63">
        <v>-1.3</v>
      </c>
      <c r="FF33" s="63">
        <v>337.0</v>
      </c>
      <c r="FG33" s="63">
        <v>0.0</v>
      </c>
      <c r="FH33" s="63">
        <v>0.0</v>
      </c>
      <c r="FI33" s="63">
        <v>0.0</v>
      </c>
      <c r="FJ33" s="63">
        <v>338.0</v>
      </c>
      <c r="FK33" s="63">
        <v>266.0</v>
      </c>
      <c r="FL33" s="63">
        <v>151.6</v>
      </c>
      <c r="FM33" s="64"/>
      <c r="FN33" s="63">
        <v>338.0</v>
      </c>
      <c r="FO33" s="63">
        <v>281.0</v>
      </c>
      <c r="FP33" s="63">
        <v>152.1</v>
      </c>
      <c r="FQ33" s="63">
        <v>6.9</v>
      </c>
      <c r="FR33" s="63">
        <v>136.0</v>
      </c>
      <c r="FS33" s="64"/>
      <c r="FT33" s="63">
        <v>9.01</v>
      </c>
      <c r="FU33" s="64"/>
      <c r="FV33" s="63">
        <v>136.0</v>
      </c>
      <c r="FW33" s="64"/>
      <c r="FX33" s="64"/>
      <c r="FY33" s="64"/>
      <c r="FZ33" s="89"/>
      <c r="GA33" s="65">
        <v>338.0</v>
      </c>
      <c r="GB33" s="66">
        <v>408.41</v>
      </c>
      <c r="GC33" s="66">
        <v>249.76</v>
      </c>
      <c r="GD33" s="66">
        <v>38.86</v>
      </c>
      <c r="GE33" s="66">
        <v>338.0</v>
      </c>
      <c r="GF33" s="66">
        <v>434.34</v>
      </c>
      <c r="GG33" s="66">
        <v>247.59</v>
      </c>
      <c r="GH33" s="66">
        <v>44.81</v>
      </c>
      <c r="GI33" s="66">
        <v>338.0</v>
      </c>
      <c r="GJ33" s="66">
        <v>272.12</v>
      </c>
      <c r="GK33" s="66">
        <v>-154.78</v>
      </c>
      <c r="GL33" s="66">
        <v>-11.89</v>
      </c>
      <c r="GM33" s="66">
        <v>338.0</v>
      </c>
      <c r="GN33" s="66">
        <v>249.56</v>
      </c>
      <c r="GO33" s="66">
        <v>-154.36</v>
      </c>
      <c r="GP33" s="66">
        <v>-20.86</v>
      </c>
      <c r="GQ33" s="66">
        <v>338.0</v>
      </c>
      <c r="GR33" s="66">
        <v>157.97</v>
      </c>
      <c r="GS33" s="66">
        <v>-96.32</v>
      </c>
      <c r="GT33" s="66">
        <v>-26.89</v>
      </c>
      <c r="GU33" s="66">
        <v>338.0</v>
      </c>
      <c r="GV33" s="66">
        <v>170.13</v>
      </c>
      <c r="GW33" s="66">
        <v>-94.81</v>
      </c>
      <c r="GX33" s="66">
        <v>-27.97</v>
      </c>
      <c r="GY33" s="89"/>
      <c r="GZ33" s="146" t="s">
        <v>91</v>
      </c>
      <c r="HA33" s="146" t="s">
        <v>92</v>
      </c>
      <c r="HB33" s="98">
        <v>103.0</v>
      </c>
      <c r="HC33" s="98">
        <v>5.15</v>
      </c>
      <c r="HD33" s="98">
        <v>2.06</v>
      </c>
      <c r="HE33" s="146">
        <v>8.0</v>
      </c>
      <c r="HF33" s="99">
        <v>58.0</v>
      </c>
      <c r="HG33" s="99">
        <v>53.0</v>
      </c>
      <c r="HH33" s="146" t="s">
        <v>91</v>
      </c>
      <c r="HI33" s="146" t="s">
        <v>92</v>
      </c>
      <c r="HJ33" s="98">
        <v>48.0</v>
      </c>
      <c r="HK33" s="98">
        <v>2.4</v>
      </c>
      <c r="HL33" s="98">
        <v>0.96</v>
      </c>
      <c r="HM33" s="146">
        <v>5.0</v>
      </c>
      <c r="HN33" s="99">
        <v>57.0</v>
      </c>
      <c r="HO33" s="99">
        <v>57.0</v>
      </c>
      <c r="HP33" s="146" t="s">
        <v>91</v>
      </c>
      <c r="HQ33" s="146" t="s">
        <v>92</v>
      </c>
      <c r="HR33" s="98">
        <v>202.0</v>
      </c>
      <c r="HS33" s="98">
        <v>10.1</v>
      </c>
      <c r="HT33" s="98">
        <v>5.05</v>
      </c>
      <c r="HU33" s="146">
        <v>7.0</v>
      </c>
      <c r="HV33" s="99">
        <v>56.0</v>
      </c>
      <c r="HW33" s="99">
        <v>56.0</v>
      </c>
      <c r="HX33" s="89"/>
      <c r="HY33" s="72">
        <v>134.0</v>
      </c>
      <c r="HZ33" s="72">
        <v>33.0</v>
      </c>
      <c r="IA33" s="72">
        <v>60.0</v>
      </c>
      <c r="IB33" s="72">
        <v>3.0</v>
      </c>
      <c r="IC33" s="73"/>
      <c r="ID33" s="72">
        <v>2.0</v>
      </c>
      <c r="IE33" s="72">
        <v>66.0</v>
      </c>
      <c r="IF33" s="72">
        <v>44.0</v>
      </c>
      <c r="IG33" s="89"/>
      <c r="IH33" s="74">
        <v>141.0</v>
      </c>
      <c r="II33" s="74">
        <v>35.1</v>
      </c>
      <c r="IJ33" s="74" t="s">
        <v>122</v>
      </c>
      <c r="IK33" s="74" t="s">
        <v>122</v>
      </c>
      <c r="IL33" s="74"/>
      <c r="IM33" s="74">
        <v>6.0</v>
      </c>
      <c r="IN33" s="74">
        <v>49.0</v>
      </c>
      <c r="IO33" s="74">
        <v>48.0</v>
      </c>
      <c r="IP33" s="74">
        <v>141.0</v>
      </c>
      <c r="IQ33" s="74">
        <v>33.5</v>
      </c>
      <c r="IR33" s="74" t="s">
        <v>122</v>
      </c>
      <c r="IS33" s="74" t="s">
        <v>122</v>
      </c>
      <c r="IT33" s="74">
        <v>0.2</v>
      </c>
      <c r="IU33" s="74">
        <v>8.0</v>
      </c>
      <c r="IV33" s="74">
        <v>50.0</v>
      </c>
      <c r="IW33" s="74">
        <v>50.0</v>
      </c>
      <c r="IX33" s="89"/>
      <c r="IY33" s="76">
        <v>139.96</v>
      </c>
      <c r="IZ33" s="76">
        <v>35.01</v>
      </c>
      <c r="JA33" s="76">
        <v>281.5</v>
      </c>
      <c r="JB33" s="76">
        <v>14.07</v>
      </c>
      <c r="JC33" s="76">
        <v>4.03</v>
      </c>
      <c r="JD33" s="149">
        <v>3.0</v>
      </c>
      <c r="JE33" s="76">
        <v>61.77</v>
      </c>
      <c r="JF33" s="76">
        <v>51.3</v>
      </c>
      <c r="JG33" s="77"/>
      <c r="JH33" s="77"/>
      <c r="JI33" s="77"/>
      <c r="JJ33" s="77"/>
      <c r="JK33" s="77"/>
      <c r="JL33" s="77"/>
      <c r="JM33" s="77"/>
      <c r="JN33" s="77"/>
      <c r="JO33" s="89"/>
      <c r="JP33" s="78">
        <v>137.0</v>
      </c>
      <c r="JQ33" s="78">
        <v>32.4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43.0</v>
      </c>
      <c r="JW33" s="78">
        <v>43.0</v>
      </c>
      <c r="JX33" s="78">
        <v>137.0</v>
      </c>
      <c r="JY33" s="78">
        <v>34.1</v>
      </c>
      <c r="JZ33" s="78">
        <v>112.0</v>
      </c>
      <c r="KA33" s="78">
        <v>6.2</v>
      </c>
      <c r="KB33" s="78">
        <v>2.0</v>
      </c>
      <c r="KC33" s="150">
        <v>2.0</v>
      </c>
      <c r="KD33" s="78">
        <v>49.0</v>
      </c>
      <c r="KE33" s="78">
        <v>49.0</v>
      </c>
      <c r="KF33" s="89"/>
      <c r="KG33" s="79">
        <v>139.0</v>
      </c>
      <c r="KH33" s="238">
        <v>34.0</v>
      </c>
      <c r="KI33" s="238" t="s">
        <v>98</v>
      </c>
      <c r="KJ33" s="238" t="s">
        <v>98</v>
      </c>
      <c r="KK33" s="79"/>
      <c r="KL33" s="79">
        <v>1.0</v>
      </c>
      <c r="KM33" s="79">
        <v>52.0</v>
      </c>
      <c r="KN33" s="79">
        <v>52.0</v>
      </c>
      <c r="KO33" s="79">
        <v>139.0</v>
      </c>
      <c r="KP33" s="235">
        <v>34.0</v>
      </c>
      <c r="KQ33" s="235" t="s">
        <v>98</v>
      </c>
      <c r="KR33" s="235" t="s">
        <v>98</v>
      </c>
      <c r="KS33" s="79"/>
      <c r="KT33" s="79">
        <v>1.0</v>
      </c>
      <c r="KU33" s="79">
        <v>52.0</v>
      </c>
      <c r="KV33" s="79">
        <v>50.0</v>
      </c>
      <c r="KW33" s="89"/>
      <c r="KX33" s="81">
        <v>135.0</v>
      </c>
      <c r="KY33" s="81">
        <v>33.0</v>
      </c>
      <c r="KZ33" s="81">
        <v>76.0</v>
      </c>
      <c r="LA33" s="81">
        <v>3.7</v>
      </c>
      <c r="LB33" s="81">
        <v>1.0</v>
      </c>
      <c r="LC33" s="81">
        <v>3.0</v>
      </c>
      <c r="LD33" s="81">
        <v>58.0</v>
      </c>
      <c r="LE33" s="81">
        <v>56.0</v>
      </c>
      <c r="LF33" s="81">
        <v>135.0</v>
      </c>
      <c r="LG33" s="81">
        <v>33.0</v>
      </c>
      <c r="LH33" s="81">
        <v>382.0</v>
      </c>
      <c r="LI33" s="81">
        <v>18.7</v>
      </c>
      <c r="LJ33" s="81">
        <v>5.0</v>
      </c>
      <c r="LK33" s="81">
        <v>5.0</v>
      </c>
      <c r="LL33" s="81">
        <v>56.0</v>
      </c>
      <c r="LM33" s="81">
        <v>56.0</v>
      </c>
      <c r="LN33" s="89"/>
      <c r="LO33" s="82">
        <v>335.0</v>
      </c>
      <c r="LP33" s="82">
        <v>265.0</v>
      </c>
      <c r="LQ33" s="82">
        <v>154.0</v>
      </c>
      <c r="LR33" s="82">
        <v>69.0</v>
      </c>
      <c r="LS33" s="82">
        <v>324.0</v>
      </c>
      <c r="LT33" s="83">
        <v>47.0</v>
      </c>
      <c r="LU33" s="83">
        <v>4.9</v>
      </c>
      <c r="LV33" s="83">
        <v>141.0</v>
      </c>
      <c r="LW33" s="83">
        <v>84.0</v>
      </c>
      <c r="LX33" s="83">
        <v>58.0</v>
      </c>
      <c r="LY33" s="83">
        <v>56.0</v>
      </c>
      <c r="LZ33" s="83">
        <v>12.0</v>
      </c>
      <c r="MA33" s="83">
        <v>107.0</v>
      </c>
      <c r="MB33" s="83">
        <v>3.2</v>
      </c>
      <c r="MC33" s="83">
        <v>145.0</v>
      </c>
      <c r="MD33" s="83">
        <v>181.0</v>
      </c>
      <c r="ME33" s="83">
        <v>76.0</v>
      </c>
      <c r="MF33" s="83">
        <v>64.0</v>
      </c>
      <c r="MG33" s="83">
        <v>14.0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55.0</v>
      </c>
      <c r="MM33" s="83">
        <v>48.0</v>
      </c>
      <c r="MN33" s="83">
        <v>5.0</v>
      </c>
      <c r="MO33" s="86"/>
      <c r="MP33" s="87"/>
      <c r="MQ33" s="87"/>
      <c r="MR33" s="87"/>
      <c r="MS33" s="87"/>
      <c r="MT33" s="83">
        <v>0.3</v>
      </c>
      <c r="MU33" s="83">
        <v>0.0</v>
      </c>
      <c r="MV33" s="83">
        <v>8.0</v>
      </c>
      <c r="MW33" s="83">
        <v>35.0</v>
      </c>
      <c r="MX33" s="83">
        <v>48.0</v>
      </c>
      <c r="MY33" s="88" t="s">
        <v>96</v>
      </c>
      <c r="MZ33" s="83">
        <v>2.0</v>
      </c>
      <c r="NA33" s="87"/>
      <c r="NB33" s="83">
        <v>13.4</v>
      </c>
      <c r="NC33" s="83">
        <v>5.9</v>
      </c>
      <c r="ND33" s="83">
        <v>249.0</v>
      </c>
      <c r="NE33" s="83">
        <v>36.0</v>
      </c>
      <c r="NF33" s="83">
        <v>55.0</v>
      </c>
      <c r="NG33" s="83">
        <v>54.0</v>
      </c>
      <c r="NH33" s="83">
        <v>7.0</v>
      </c>
      <c r="NI33" s="88"/>
      <c r="NJ33" s="83">
        <v>0.0</v>
      </c>
      <c r="NK33" s="83">
        <v>0.0</v>
      </c>
      <c r="NL33" s="83">
        <v>0.0</v>
      </c>
      <c r="NM33" s="83">
        <v>34.0</v>
      </c>
      <c r="NN33" s="83">
        <v>58.0</v>
      </c>
      <c r="NO33" s="83">
        <v>55.0</v>
      </c>
      <c r="NP33" s="83">
        <v>2.0</v>
      </c>
      <c r="NQ33" s="223"/>
    </row>
    <row r="34" ht="14.25" customHeight="1">
      <c r="A34" s="49">
        <v>0.875</v>
      </c>
      <c r="B34" s="50"/>
      <c r="C34" s="51">
        <v>50.13</v>
      </c>
      <c r="D34" s="52">
        <v>340.0</v>
      </c>
      <c r="E34" s="53">
        <v>133.0</v>
      </c>
      <c r="F34" s="53">
        <v>60.0</v>
      </c>
      <c r="G34" s="53">
        <v>12.9</v>
      </c>
      <c r="H34" s="54"/>
      <c r="I34" s="53">
        <v>6.0</v>
      </c>
      <c r="J34" s="53">
        <v>50.0</v>
      </c>
      <c r="K34" s="53">
        <v>50.0</v>
      </c>
      <c r="L34" s="53">
        <v>138.0</v>
      </c>
      <c r="M34" s="53">
        <v>43.0</v>
      </c>
      <c r="N34" s="53">
        <v>8.4</v>
      </c>
      <c r="O34" s="54"/>
      <c r="P34" s="53">
        <v>6.0</v>
      </c>
      <c r="Q34" s="53">
        <v>53.0</v>
      </c>
      <c r="R34" s="53">
        <v>51.0</v>
      </c>
      <c r="S34" s="53">
        <v>338.3</v>
      </c>
      <c r="T34" s="53">
        <v>295.1</v>
      </c>
      <c r="U34" s="53">
        <v>173.0</v>
      </c>
      <c r="V34" s="54"/>
      <c r="W34" s="53">
        <v>334.1</v>
      </c>
      <c r="X34" s="53">
        <v>219.2</v>
      </c>
      <c r="Y34" s="53">
        <v>124.9</v>
      </c>
      <c r="Z34" s="53"/>
      <c r="AA34" s="53">
        <v>338.2</v>
      </c>
      <c r="AB34" s="53">
        <v>390.5</v>
      </c>
      <c r="AC34" s="53">
        <v>252.1</v>
      </c>
      <c r="AD34" s="54"/>
      <c r="AE34" s="53">
        <v>337.9</v>
      </c>
      <c r="AF34" s="53">
        <v>437.6</v>
      </c>
      <c r="AG34" s="53">
        <v>229.2</v>
      </c>
      <c r="AH34" s="54"/>
      <c r="AI34" s="53">
        <v>345.3</v>
      </c>
      <c r="AJ34" s="53">
        <v>422.6</v>
      </c>
      <c r="AK34" s="53">
        <v>262.1</v>
      </c>
      <c r="AL34" s="54"/>
      <c r="AM34" s="53">
        <v>336.6</v>
      </c>
      <c r="AN34" s="53">
        <v>448.3</v>
      </c>
      <c r="AO34" s="53">
        <v>247.7</v>
      </c>
      <c r="AP34" s="54"/>
      <c r="AQ34" s="182">
        <f t="shared" si="55"/>
        <v>133</v>
      </c>
      <c r="AR34" s="54">
        <f t="shared" ref="AR34:AS34" si="59">F34</f>
        <v>60</v>
      </c>
      <c r="AS34" s="56">
        <f t="shared" si="59"/>
        <v>12.9</v>
      </c>
      <c r="AT34" s="54"/>
      <c r="AU34" s="54">
        <f t="shared" ref="AU34:AW34" si="60">L34</f>
        <v>138</v>
      </c>
      <c r="AV34" s="54">
        <f t="shared" si="60"/>
        <v>43</v>
      </c>
      <c r="AW34" s="54">
        <f t="shared" si="60"/>
        <v>8.4</v>
      </c>
      <c r="AX34" s="54"/>
      <c r="AY34" s="182">
        <f t="shared" si="16"/>
        <v>133</v>
      </c>
      <c r="AZ34" s="54"/>
      <c r="BA34" s="54"/>
      <c r="BB34" s="54"/>
      <c r="BC34" s="89"/>
      <c r="BD34" s="54"/>
      <c r="BE34" s="54"/>
      <c r="BF34" s="54"/>
      <c r="BG34" s="54"/>
      <c r="BH34" s="54"/>
      <c r="BI34" s="54"/>
      <c r="BJ34" s="54"/>
      <c r="BK34" s="54"/>
      <c r="BL34" s="89"/>
      <c r="BM34" s="287">
        <v>342.0</v>
      </c>
      <c r="BN34" s="287">
        <v>144.0</v>
      </c>
      <c r="BO34" s="287">
        <v>259.0</v>
      </c>
      <c r="BP34" s="287">
        <v>13.0</v>
      </c>
      <c r="BQ34" s="288"/>
      <c r="BR34" s="287">
        <v>6.0</v>
      </c>
      <c r="BS34" s="287">
        <v>61.0</v>
      </c>
      <c r="BT34" s="287">
        <v>62.0</v>
      </c>
      <c r="BU34" s="288">
        <f t="shared" si="6"/>
        <v>342</v>
      </c>
      <c r="BV34" s="287">
        <v>353.0</v>
      </c>
      <c r="BW34" s="287">
        <v>206.0</v>
      </c>
      <c r="BX34" s="287">
        <v>22.0</v>
      </c>
      <c r="BY34" s="287">
        <v>335.0</v>
      </c>
      <c r="BZ34" s="287">
        <v>375.0</v>
      </c>
      <c r="CA34" s="287">
        <v>208.0</v>
      </c>
      <c r="CB34" s="287">
        <v>20.0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338.0</v>
      </c>
      <c r="CH34" s="287">
        <v>455.0</v>
      </c>
      <c r="CI34" s="287">
        <v>252.0</v>
      </c>
      <c r="CJ34" s="287">
        <v>32.0</v>
      </c>
      <c r="CK34" s="287">
        <v>352.0</v>
      </c>
      <c r="CL34" s="287">
        <v>276.0</v>
      </c>
      <c r="CM34" s="287">
        <v>152.0</v>
      </c>
      <c r="CN34" s="287">
        <v>17.0</v>
      </c>
      <c r="CO34" s="287">
        <v>332.0</v>
      </c>
      <c r="CP34" s="287">
        <v>277.0</v>
      </c>
      <c r="CQ34" s="287">
        <v>138.0</v>
      </c>
      <c r="CR34" s="287">
        <v>13.0</v>
      </c>
      <c r="CS34" s="287">
        <v>339.0</v>
      </c>
      <c r="CT34" s="287">
        <v>264.0</v>
      </c>
      <c r="CU34" s="287">
        <v>142.0</v>
      </c>
      <c r="CV34" s="287">
        <v>22.0</v>
      </c>
      <c r="CW34" s="287">
        <v>338.0</v>
      </c>
      <c r="CX34" s="287">
        <v>104.0</v>
      </c>
      <c r="CY34" s="287">
        <v>104.0</v>
      </c>
      <c r="CZ34" s="287">
        <v>54.0</v>
      </c>
      <c r="DA34" s="287">
        <v>324.0</v>
      </c>
      <c r="DB34" s="287">
        <v>207.0</v>
      </c>
      <c r="DC34" s="287">
        <v>105.0</v>
      </c>
      <c r="DD34" s="287">
        <v>45.0</v>
      </c>
      <c r="DE34" s="288">
        <f t="shared" si="35"/>
        <v>144</v>
      </c>
      <c r="DF34" s="287">
        <v>35.0</v>
      </c>
      <c r="DG34" s="288">
        <f t="shared" ref="DG34:DH34" si="61">BO34</f>
        <v>259</v>
      </c>
      <c r="DH34" s="288">
        <f t="shared" si="61"/>
        <v>13</v>
      </c>
      <c r="DI34" s="288"/>
      <c r="DJ34" s="287">
        <v>7.0</v>
      </c>
      <c r="DK34" s="287">
        <v>62.0</v>
      </c>
      <c r="DL34" s="287">
        <v>53.0</v>
      </c>
      <c r="DM34" s="89"/>
      <c r="DN34" s="61">
        <v>337.0</v>
      </c>
      <c r="DO34" s="61">
        <v>139.0</v>
      </c>
      <c r="DP34" s="61">
        <v>40.05</v>
      </c>
      <c r="DQ34" s="61">
        <v>22.73</v>
      </c>
      <c r="DR34" s="61">
        <v>4.53</v>
      </c>
      <c r="DS34" s="61">
        <v>8.0</v>
      </c>
      <c r="DT34" s="61">
        <v>51.0</v>
      </c>
      <c r="DU34" s="61">
        <v>50.3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338.0</v>
      </c>
      <c r="EF34" s="63">
        <v>136.0</v>
      </c>
      <c r="EG34" s="63">
        <v>71.0</v>
      </c>
      <c r="EH34" s="63">
        <v>2.9</v>
      </c>
      <c r="EI34" s="64"/>
      <c r="EJ34" s="226">
        <v>9.0</v>
      </c>
      <c r="EK34" s="63">
        <v>51.0</v>
      </c>
      <c r="EL34" s="63">
        <v>53.0</v>
      </c>
      <c r="EM34" s="63">
        <v>136.0</v>
      </c>
      <c r="EN34" s="63">
        <v>95.0</v>
      </c>
      <c r="EO34" s="63">
        <v>4.3</v>
      </c>
      <c r="EP34" s="64"/>
      <c r="EQ34" s="226">
        <v>9.0</v>
      </c>
      <c r="ER34" s="63">
        <v>51.0</v>
      </c>
      <c r="ES34" s="63">
        <v>53.0</v>
      </c>
      <c r="ET34" s="63">
        <v>336.0</v>
      </c>
      <c r="EU34" s="63">
        <v>0.0</v>
      </c>
      <c r="EV34" s="63">
        <v>0.0</v>
      </c>
      <c r="EW34" s="63">
        <v>0.0</v>
      </c>
      <c r="EX34" s="63">
        <v>335.0</v>
      </c>
      <c r="EY34" s="63">
        <v>279.0</v>
      </c>
      <c r="EZ34" s="63">
        <v>159.6</v>
      </c>
      <c r="FA34" s="63">
        <v>6.0</v>
      </c>
      <c r="FB34" s="63">
        <v>334.0</v>
      </c>
      <c r="FC34" s="63">
        <v>277.0</v>
      </c>
      <c r="FD34" s="63">
        <v>158.8</v>
      </c>
      <c r="FE34" s="63">
        <v>6.8</v>
      </c>
      <c r="FF34" s="63">
        <v>334.0</v>
      </c>
      <c r="FG34" s="63">
        <v>0.0</v>
      </c>
      <c r="FH34" s="63">
        <v>0.0</v>
      </c>
      <c r="FI34" s="63">
        <v>0.0</v>
      </c>
      <c r="FJ34" s="63">
        <v>338.0</v>
      </c>
      <c r="FK34" s="63">
        <v>261.0</v>
      </c>
      <c r="FL34" s="63">
        <v>150.3</v>
      </c>
      <c r="FM34" s="64"/>
      <c r="FN34" s="63">
        <v>338.0</v>
      </c>
      <c r="FO34" s="63">
        <v>279.0</v>
      </c>
      <c r="FP34" s="63">
        <v>150.3</v>
      </c>
      <c r="FQ34" s="63">
        <v>16.4</v>
      </c>
      <c r="FR34" s="63">
        <v>136.0</v>
      </c>
      <c r="FS34" s="64"/>
      <c r="FT34" s="63">
        <v>17.81</v>
      </c>
      <c r="FU34" s="64"/>
      <c r="FV34" s="63">
        <v>136.0</v>
      </c>
      <c r="FW34" s="64"/>
      <c r="FX34" s="64"/>
      <c r="FY34" s="64"/>
      <c r="FZ34" s="89"/>
      <c r="GA34" s="65">
        <v>338.0</v>
      </c>
      <c r="GB34" s="66">
        <v>418.52</v>
      </c>
      <c r="GC34" s="66">
        <v>256.81</v>
      </c>
      <c r="GD34" s="66">
        <v>34.34</v>
      </c>
      <c r="GE34" s="66">
        <v>338.0</v>
      </c>
      <c r="GF34" s="66">
        <v>443.87</v>
      </c>
      <c r="GG34" s="66">
        <v>253.62</v>
      </c>
      <c r="GH34" s="66">
        <v>38.44</v>
      </c>
      <c r="GI34" s="66">
        <v>338.0</v>
      </c>
      <c r="GJ34" s="66">
        <v>266.85</v>
      </c>
      <c r="GK34" s="66">
        <v>-150.51</v>
      </c>
      <c r="GL34" s="66">
        <v>-19.77</v>
      </c>
      <c r="GM34" s="66">
        <v>338.0</v>
      </c>
      <c r="GN34" s="66">
        <v>244.43</v>
      </c>
      <c r="GO34" s="66">
        <v>-150.18</v>
      </c>
      <c r="GP34" s="66">
        <v>-28.64</v>
      </c>
      <c r="GQ34" s="66">
        <v>338.0</v>
      </c>
      <c r="GR34" s="66">
        <v>169.41</v>
      </c>
      <c r="GS34" s="66">
        <v>-105.87</v>
      </c>
      <c r="GT34" s="66">
        <v>-11.73</v>
      </c>
      <c r="GU34" s="66">
        <v>338.0</v>
      </c>
      <c r="GV34" s="66">
        <v>182.74</v>
      </c>
      <c r="GW34" s="66">
        <v>-103.11</v>
      </c>
      <c r="GX34" s="66">
        <v>-13.74</v>
      </c>
      <c r="GY34" s="89"/>
      <c r="GZ34" s="146" t="s">
        <v>91</v>
      </c>
      <c r="HA34" s="146" t="s">
        <v>92</v>
      </c>
      <c r="HB34" s="98">
        <v>101.0</v>
      </c>
      <c r="HC34" s="98">
        <v>5.05</v>
      </c>
      <c r="HD34" s="98">
        <v>2.02</v>
      </c>
      <c r="HE34" s="146">
        <v>8.0</v>
      </c>
      <c r="HF34" s="99">
        <v>58.0</v>
      </c>
      <c r="HG34" s="99">
        <v>53.0</v>
      </c>
      <c r="HH34" s="146" t="s">
        <v>91</v>
      </c>
      <c r="HI34" s="146" t="s">
        <v>92</v>
      </c>
      <c r="HJ34" s="98">
        <v>48.0</v>
      </c>
      <c r="HK34" s="98">
        <v>2.4</v>
      </c>
      <c r="HL34" s="98">
        <v>0.96</v>
      </c>
      <c r="HM34" s="146">
        <v>5.0</v>
      </c>
      <c r="HN34" s="99">
        <v>56.0</v>
      </c>
      <c r="HO34" s="99">
        <v>56.0</v>
      </c>
      <c r="HP34" s="146" t="s">
        <v>91</v>
      </c>
      <c r="HQ34" s="146" t="s">
        <v>92</v>
      </c>
      <c r="HR34" s="98">
        <v>195.0</v>
      </c>
      <c r="HS34" s="98">
        <v>9.75</v>
      </c>
      <c r="HT34" s="98">
        <v>4.875</v>
      </c>
      <c r="HU34" s="146">
        <v>7.0</v>
      </c>
      <c r="HV34" s="99">
        <v>55.0</v>
      </c>
      <c r="HW34" s="99">
        <v>55.0</v>
      </c>
      <c r="HX34" s="89"/>
      <c r="HY34" s="72">
        <v>134.0</v>
      </c>
      <c r="HZ34" s="72">
        <v>33.0</v>
      </c>
      <c r="IA34" s="72">
        <v>105.0</v>
      </c>
      <c r="IB34" s="72">
        <v>5.3</v>
      </c>
      <c r="IC34" s="73"/>
      <c r="ID34" s="72">
        <v>2.0</v>
      </c>
      <c r="IE34" s="72">
        <v>66.0</v>
      </c>
      <c r="IF34" s="72">
        <v>44.0</v>
      </c>
      <c r="IG34" s="89"/>
      <c r="IH34" s="74">
        <v>140.0</v>
      </c>
      <c r="II34" s="74">
        <v>34.6</v>
      </c>
      <c r="IJ34" s="74" t="s">
        <v>122</v>
      </c>
      <c r="IK34" s="74" t="s">
        <v>122</v>
      </c>
      <c r="IL34" s="122"/>
      <c r="IM34" s="74">
        <v>6.0</v>
      </c>
      <c r="IN34" s="74">
        <v>49.0</v>
      </c>
      <c r="IO34" s="74">
        <v>48.0</v>
      </c>
      <c r="IP34" s="74">
        <v>140.0</v>
      </c>
      <c r="IQ34" s="74">
        <v>32.9</v>
      </c>
      <c r="IR34" s="74">
        <v>58.0</v>
      </c>
      <c r="IS34" s="74">
        <v>3.1</v>
      </c>
      <c r="IT34" s="74">
        <v>3.3</v>
      </c>
      <c r="IU34" s="74">
        <v>8.0</v>
      </c>
      <c r="IV34" s="74">
        <v>50.0</v>
      </c>
      <c r="IW34" s="74">
        <v>50.0</v>
      </c>
      <c r="IX34" s="89"/>
      <c r="IY34" s="76">
        <v>139.32</v>
      </c>
      <c r="IZ34" s="76">
        <v>34.76</v>
      </c>
      <c r="JA34" s="76">
        <v>381.86</v>
      </c>
      <c r="JB34" s="76">
        <v>19.09</v>
      </c>
      <c r="JC34" s="76">
        <v>5.67</v>
      </c>
      <c r="JD34" s="149">
        <v>3.0</v>
      </c>
      <c r="JE34" s="76">
        <v>63.54</v>
      </c>
      <c r="JF34" s="76">
        <v>45.61</v>
      </c>
      <c r="JG34" s="77"/>
      <c r="JH34" s="77"/>
      <c r="JI34" s="77"/>
      <c r="JJ34" s="77"/>
      <c r="JK34" s="77"/>
      <c r="JL34" s="77"/>
      <c r="JM34" s="77"/>
      <c r="JN34" s="77"/>
      <c r="JO34" s="89"/>
      <c r="JP34" s="78">
        <v>136.0</v>
      </c>
      <c r="JQ34" s="78">
        <v>32.0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43.0</v>
      </c>
      <c r="JW34" s="78">
        <v>43.0</v>
      </c>
      <c r="JX34" s="78">
        <v>136.0</v>
      </c>
      <c r="JY34" s="78">
        <v>33.8</v>
      </c>
      <c r="JZ34" s="78">
        <v>107.0</v>
      </c>
      <c r="KA34" s="78">
        <v>5.9</v>
      </c>
      <c r="KB34" s="78">
        <v>1.7</v>
      </c>
      <c r="KC34" s="150">
        <v>2.0</v>
      </c>
      <c r="KD34" s="78">
        <v>49.0</v>
      </c>
      <c r="KE34" s="78">
        <v>49.0</v>
      </c>
      <c r="KF34" s="89"/>
      <c r="KG34" s="79">
        <v>135.0</v>
      </c>
      <c r="KH34" s="238">
        <v>33.0</v>
      </c>
      <c r="KI34" s="238">
        <v>122.0</v>
      </c>
      <c r="KJ34" s="238">
        <v>6.6</v>
      </c>
      <c r="KK34" s="79"/>
      <c r="KL34" s="79">
        <v>1.0</v>
      </c>
      <c r="KM34" s="79">
        <v>52.0</v>
      </c>
      <c r="KN34" s="79">
        <v>52.0</v>
      </c>
      <c r="KO34" s="79">
        <v>135.0</v>
      </c>
      <c r="KP34" s="235">
        <v>33.0</v>
      </c>
      <c r="KQ34" s="235" t="s">
        <v>98</v>
      </c>
      <c r="KR34" s="235" t="s">
        <v>98</v>
      </c>
      <c r="KS34" s="79"/>
      <c r="KT34" s="79">
        <v>1.0</v>
      </c>
      <c r="KU34" s="79">
        <v>52.0</v>
      </c>
      <c r="KV34" s="79">
        <v>50.0</v>
      </c>
      <c r="KW34" s="89"/>
      <c r="KX34" s="81">
        <v>134.0</v>
      </c>
      <c r="KY34" s="81">
        <v>33.0</v>
      </c>
      <c r="KZ34" s="81">
        <v>71.0</v>
      </c>
      <c r="LA34" s="81">
        <v>3.5</v>
      </c>
      <c r="LB34" s="81">
        <v>1.0</v>
      </c>
      <c r="LC34" s="81">
        <v>3.0</v>
      </c>
      <c r="LD34" s="81">
        <v>54.0</v>
      </c>
      <c r="LE34" s="81">
        <v>52.0</v>
      </c>
      <c r="LF34" s="81">
        <v>134.0</v>
      </c>
      <c r="LG34" s="81">
        <v>33.0</v>
      </c>
      <c r="LH34" s="81">
        <v>380.0</v>
      </c>
      <c r="LI34" s="81">
        <v>18.6</v>
      </c>
      <c r="LJ34" s="81">
        <v>5.0</v>
      </c>
      <c r="LK34" s="81">
        <v>5.0</v>
      </c>
      <c r="LL34" s="81">
        <v>54.0</v>
      </c>
      <c r="LM34" s="81">
        <v>54.0</v>
      </c>
      <c r="LN34" s="89"/>
      <c r="LO34" s="82">
        <v>333.0</v>
      </c>
      <c r="LP34" s="82">
        <v>294.0</v>
      </c>
      <c r="LQ34" s="82">
        <v>166.0</v>
      </c>
      <c r="LR34" s="82">
        <v>68.0</v>
      </c>
      <c r="LS34" s="82">
        <v>322.0</v>
      </c>
      <c r="LT34" s="83">
        <v>55.0</v>
      </c>
      <c r="LU34" s="83">
        <v>5.4</v>
      </c>
      <c r="LV34" s="83">
        <v>140.0</v>
      </c>
      <c r="LW34" s="83">
        <v>101.0</v>
      </c>
      <c r="LX34" s="83">
        <v>58.0</v>
      </c>
      <c r="LY34" s="83">
        <v>55.0</v>
      </c>
      <c r="LZ34" s="83">
        <v>12.0</v>
      </c>
      <c r="MA34" s="83">
        <v>111.0</v>
      </c>
      <c r="MB34" s="83">
        <v>4.4</v>
      </c>
      <c r="MC34" s="83">
        <v>145.0</v>
      </c>
      <c r="MD34" s="83">
        <v>193.0</v>
      </c>
      <c r="ME34" s="83">
        <v>76.0</v>
      </c>
      <c r="MF34" s="83">
        <v>63.0</v>
      </c>
      <c r="MG34" s="83">
        <v>14.0</v>
      </c>
      <c r="MH34" s="83">
        <v>0.0</v>
      </c>
      <c r="MI34" s="83">
        <v>0.0</v>
      </c>
      <c r="MJ34" s="83">
        <v>120.0</v>
      </c>
      <c r="MK34" s="83">
        <v>0.0</v>
      </c>
      <c r="ML34" s="83">
        <v>55.0</v>
      </c>
      <c r="MM34" s="83">
        <v>48.0</v>
      </c>
      <c r="MN34" s="83">
        <v>5.0</v>
      </c>
      <c r="MO34" s="86"/>
      <c r="MP34" s="87"/>
      <c r="MQ34" s="87"/>
      <c r="MR34" s="87"/>
      <c r="MS34" s="87"/>
      <c r="MT34" s="83">
        <v>0.3</v>
      </c>
      <c r="MU34" s="83">
        <v>0.0</v>
      </c>
      <c r="MV34" s="83">
        <v>8.0</v>
      </c>
      <c r="MW34" s="83">
        <v>35.0</v>
      </c>
      <c r="MX34" s="83">
        <v>48.0</v>
      </c>
      <c r="MY34" s="88" t="s">
        <v>96</v>
      </c>
      <c r="MZ34" s="83">
        <v>2.0</v>
      </c>
      <c r="NA34" s="87"/>
      <c r="NB34" s="83">
        <v>20.3</v>
      </c>
      <c r="NC34" s="83">
        <v>7.0</v>
      </c>
      <c r="ND34" s="83">
        <v>360.0</v>
      </c>
      <c r="NE34" s="83">
        <v>36.0</v>
      </c>
      <c r="NF34" s="83">
        <v>55.0</v>
      </c>
      <c r="NG34" s="83">
        <v>54.0</v>
      </c>
      <c r="NH34" s="83">
        <v>7.0</v>
      </c>
      <c r="NI34" s="88"/>
      <c r="NJ34" s="83">
        <v>0.0</v>
      </c>
      <c r="NK34" s="83">
        <v>0.0</v>
      </c>
      <c r="NL34" s="83">
        <v>0.0</v>
      </c>
      <c r="NM34" s="83">
        <v>34.0</v>
      </c>
      <c r="NN34" s="83">
        <v>58.0</v>
      </c>
      <c r="NO34" s="83">
        <v>55.0</v>
      </c>
      <c r="NP34" s="83">
        <v>2.0</v>
      </c>
      <c r="NQ34" s="223"/>
    </row>
    <row r="35" ht="14.25" customHeight="1">
      <c r="A35" s="49">
        <v>0.916666666666667</v>
      </c>
      <c r="B35" s="50"/>
      <c r="C35" s="51">
        <v>49.57</v>
      </c>
      <c r="D35" s="52">
        <v>340.0</v>
      </c>
      <c r="E35" s="53">
        <v>132.0</v>
      </c>
      <c r="F35" s="53">
        <v>57.0</v>
      </c>
      <c r="G35" s="53">
        <v>12.1</v>
      </c>
      <c r="H35" s="54"/>
      <c r="I35" s="53">
        <v>6.0</v>
      </c>
      <c r="J35" s="53">
        <v>50.0</v>
      </c>
      <c r="K35" s="53">
        <v>50.0</v>
      </c>
      <c r="L35" s="53">
        <v>138.0</v>
      </c>
      <c r="M35" s="53">
        <v>45.0</v>
      </c>
      <c r="N35" s="53">
        <v>9.5</v>
      </c>
      <c r="O35" s="54"/>
      <c r="P35" s="53">
        <v>6.0</v>
      </c>
      <c r="Q35" s="53">
        <v>53.0</v>
      </c>
      <c r="R35" s="53">
        <v>51.0</v>
      </c>
      <c r="S35" s="53">
        <v>337.2</v>
      </c>
      <c r="T35" s="53">
        <v>277.3</v>
      </c>
      <c r="U35" s="53">
        <v>164.8</v>
      </c>
      <c r="V35" s="54"/>
      <c r="W35" s="53">
        <v>333.4</v>
      </c>
      <c r="X35" s="53">
        <v>202.8</v>
      </c>
      <c r="Y35" s="53">
        <v>114.9</v>
      </c>
      <c r="Z35" s="54"/>
      <c r="AA35" s="53">
        <v>338.4</v>
      </c>
      <c r="AB35" s="53">
        <v>402.2</v>
      </c>
      <c r="AC35" s="53">
        <v>259.7</v>
      </c>
      <c r="AD35" s="53"/>
      <c r="AE35" s="53">
        <v>338.7</v>
      </c>
      <c r="AF35" s="53">
        <v>444.5</v>
      </c>
      <c r="AG35" s="53">
        <v>234.7</v>
      </c>
      <c r="AH35" s="53"/>
      <c r="AI35" s="53">
        <v>345.6</v>
      </c>
      <c r="AJ35" s="53">
        <v>413.2</v>
      </c>
      <c r="AK35" s="53">
        <v>256.7</v>
      </c>
      <c r="AL35" s="54"/>
      <c r="AM35" s="53">
        <v>336.1</v>
      </c>
      <c r="AN35" s="53">
        <v>443.2</v>
      </c>
      <c r="AO35" s="53">
        <v>243.6</v>
      </c>
      <c r="AP35" s="54"/>
      <c r="AQ35" s="182">
        <f t="shared" si="55"/>
        <v>132</v>
      </c>
      <c r="AR35" s="54">
        <f t="shared" ref="AR35:AS35" si="62">F35</f>
        <v>57</v>
      </c>
      <c r="AS35" s="56">
        <f t="shared" si="62"/>
        <v>12.1</v>
      </c>
      <c r="AT35" s="54"/>
      <c r="AU35" s="54">
        <f t="shared" ref="AU35:AW35" si="63">L35</f>
        <v>138</v>
      </c>
      <c r="AV35" s="54">
        <f t="shared" si="63"/>
        <v>45</v>
      </c>
      <c r="AW35" s="54">
        <f t="shared" si="63"/>
        <v>9.5</v>
      </c>
      <c r="AX35" s="54"/>
      <c r="AY35" s="182">
        <f t="shared" si="16"/>
        <v>132</v>
      </c>
      <c r="AZ35" s="54"/>
      <c r="BA35" s="54"/>
      <c r="BB35" s="54"/>
      <c r="BC35" s="89"/>
      <c r="BD35" s="54"/>
      <c r="BE35" s="54"/>
      <c r="BF35" s="54"/>
      <c r="BG35" s="54"/>
      <c r="BH35" s="54"/>
      <c r="BI35" s="54"/>
      <c r="BJ35" s="54"/>
      <c r="BK35" s="54"/>
      <c r="BL35" s="89"/>
      <c r="BM35" s="287">
        <v>342.0</v>
      </c>
      <c r="BN35" s="287">
        <v>145.0</v>
      </c>
      <c r="BO35" s="287">
        <v>211.0</v>
      </c>
      <c r="BP35" s="287">
        <v>10.6</v>
      </c>
      <c r="BQ35" s="288"/>
      <c r="BR35" s="287">
        <v>6.0</v>
      </c>
      <c r="BS35" s="287">
        <v>61.0</v>
      </c>
      <c r="BT35" s="287">
        <v>65.0</v>
      </c>
      <c r="BU35" s="288">
        <f t="shared" si="6"/>
        <v>342</v>
      </c>
      <c r="BV35" s="287">
        <v>350.0</v>
      </c>
      <c r="BW35" s="287">
        <v>206.0</v>
      </c>
      <c r="BX35" s="287">
        <v>24.0</v>
      </c>
      <c r="BY35" s="287">
        <v>335.0</v>
      </c>
      <c r="BZ35" s="287">
        <v>375.0</v>
      </c>
      <c r="CA35" s="287">
        <v>208.0</v>
      </c>
      <c r="CB35" s="287">
        <v>22.0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339.0</v>
      </c>
      <c r="CH35" s="287">
        <v>475.0</v>
      </c>
      <c r="CI35" s="287">
        <v>263.0</v>
      </c>
      <c r="CJ35" s="287">
        <v>32.0</v>
      </c>
      <c r="CK35" s="287">
        <v>350.0</v>
      </c>
      <c r="CL35" s="287">
        <v>269.0</v>
      </c>
      <c r="CM35" s="287">
        <v>159.0</v>
      </c>
      <c r="CN35" s="287">
        <v>14.0</v>
      </c>
      <c r="CO35" s="287">
        <v>333.0</v>
      </c>
      <c r="CP35" s="287">
        <v>290.0</v>
      </c>
      <c r="CQ35" s="287">
        <v>144.0</v>
      </c>
      <c r="CR35" s="287">
        <v>12.0</v>
      </c>
      <c r="CS35" s="287">
        <v>339.0</v>
      </c>
      <c r="CT35" s="287">
        <v>265.0</v>
      </c>
      <c r="CU35" s="287">
        <v>152.0</v>
      </c>
      <c r="CV35" s="287">
        <v>17.0</v>
      </c>
      <c r="CW35" s="287">
        <v>338.0</v>
      </c>
      <c r="CX35" s="287">
        <v>207.0</v>
      </c>
      <c r="CY35" s="287">
        <v>99.0</v>
      </c>
      <c r="CZ35" s="287">
        <v>56.0</v>
      </c>
      <c r="DA35" s="287">
        <v>324.0</v>
      </c>
      <c r="DB35" s="287">
        <v>206.0</v>
      </c>
      <c r="DC35" s="287">
        <v>102.0</v>
      </c>
      <c r="DD35" s="287">
        <v>50.0</v>
      </c>
      <c r="DE35" s="288">
        <f t="shared" si="35"/>
        <v>145</v>
      </c>
      <c r="DF35" s="287">
        <v>35.0</v>
      </c>
      <c r="DG35" s="288">
        <f t="shared" ref="DG35:DH35" si="64">BO35</f>
        <v>211</v>
      </c>
      <c r="DH35" s="288">
        <f t="shared" si="64"/>
        <v>10.6</v>
      </c>
      <c r="DI35" s="288"/>
      <c r="DJ35" s="287">
        <v>7.0</v>
      </c>
      <c r="DK35" s="287">
        <v>62.0</v>
      </c>
      <c r="DL35" s="287">
        <v>53.0</v>
      </c>
      <c r="DM35" s="89"/>
      <c r="DN35" s="61">
        <v>338.0</v>
      </c>
      <c r="DO35" s="61">
        <v>139.0</v>
      </c>
      <c r="DP35" s="61">
        <v>45.87</v>
      </c>
      <c r="DQ35" s="61">
        <v>25.73</v>
      </c>
      <c r="DR35" s="61">
        <v>6.77</v>
      </c>
      <c r="DS35" s="61">
        <v>8.0</v>
      </c>
      <c r="DT35" s="61">
        <v>47.0</v>
      </c>
      <c r="DU35" s="61">
        <v>51.5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340.0</v>
      </c>
      <c r="EF35" s="63">
        <v>136.0</v>
      </c>
      <c r="EG35" s="63">
        <v>72.0</v>
      </c>
      <c r="EH35" s="63">
        <v>2.9</v>
      </c>
      <c r="EI35" s="64"/>
      <c r="EJ35" s="226">
        <v>9.0</v>
      </c>
      <c r="EK35" s="63">
        <v>50.0</v>
      </c>
      <c r="EL35" s="63">
        <v>53.0</v>
      </c>
      <c r="EM35" s="63">
        <v>136.0</v>
      </c>
      <c r="EN35" s="63">
        <v>96.0</v>
      </c>
      <c r="EO35" s="63">
        <v>4.3</v>
      </c>
      <c r="EP35" s="64"/>
      <c r="EQ35" s="226">
        <v>9.0</v>
      </c>
      <c r="ER35" s="63">
        <v>51.0</v>
      </c>
      <c r="ES35" s="63">
        <v>54.0</v>
      </c>
      <c r="ET35" s="63">
        <v>337.0</v>
      </c>
      <c r="EU35" s="63">
        <v>0.0</v>
      </c>
      <c r="EV35" s="63">
        <v>0.0</v>
      </c>
      <c r="EW35" s="63">
        <v>0.0</v>
      </c>
      <c r="EX35" s="63">
        <v>336.0</v>
      </c>
      <c r="EY35" s="63">
        <v>277.0</v>
      </c>
      <c r="EZ35" s="63">
        <v>158.9</v>
      </c>
      <c r="FA35" s="63">
        <v>5.8</v>
      </c>
      <c r="FB35" s="63">
        <v>336.0</v>
      </c>
      <c r="FC35" s="63">
        <v>275.0</v>
      </c>
      <c r="FD35" s="63">
        <v>158.4</v>
      </c>
      <c r="FE35" s="63">
        <v>6.8</v>
      </c>
      <c r="FF35" s="63">
        <v>336.0</v>
      </c>
      <c r="FG35" s="63">
        <v>1.0</v>
      </c>
      <c r="FH35" s="63">
        <v>0.0</v>
      </c>
      <c r="FI35" s="63">
        <v>0.0</v>
      </c>
      <c r="FJ35" s="63">
        <v>340.0</v>
      </c>
      <c r="FK35" s="63">
        <v>259.0</v>
      </c>
      <c r="FL35" s="63">
        <v>148.3</v>
      </c>
      <c r="FM35" s="64"/>
      <c r="FN35" s="63">
        <v>340.0</v>
      </c>
      <c r="FO35" s="63">
        <v>274.0</v>
      </c>
      <c r="FP35" s="63">
        <v>148.5</v>
      </c>
      <c r="FQ35" s="63">
        <v>15.2</v>
      </c>
      <c r="FR35" s="63">
        <v>136.0</v>
      </c>
      <c r="FS35" s="64"/>
      <c r="FT35" s="63">
        <v>18.76</v>
      </c>
      <c r="FU35" s="64"/>
      <c r="FV35" s="63">
        <v>136.0</v>
      </c>
      <c r="FW35" s="64"/>
      <c r="FX35" s="64"/>
      <c r="FY35" s="64"/>
      <c r="FZ35" s="89"/>
      <c r="GA35" s="65">
        <v>339.0</v>
      </c>
      <c r="GB35" s="66">
        <v>407.5</v>
      </c>
      <c r="GC35" s="66">
        <v>251.19</v>
      </c>
      <c r="GD35" s="66">
        <v>30.66</v>
      </c>
      <c r="GE35" s="66">
        <v>339.0</v>
      </c>
      <c r="GF35" s="66">
        <v>429.29</v>
      </c>
      <c r="GG35" s="66">
        <v>246.01</v>
      </c>
      <c r="GH35" s="66">
        <v>35.6</v>
      </c>
      <c r="GI35" s="66">
        <v>339.0</v>
      </c>
      <c r="GJ35" s="66">
        <v>263.19</v>
      </c>
      <c r="GK35" s="66">
        <v>-148.34</v>
      </c>
      <c r="GL35" s="66">
        <v>-20.85</v>
      </c>
      <c r="GM35" s="66">
        <v>338.0</v>
      </c>
      <c r="GN35" s="66">
        <v>241.38</v>
      </c>
      <c r="GO35" s="66">
        <v>-148.17</v>
      </c>
      <c r="GP35" s="66">
        <v>-27.89</v>
      </c>
      <c r="GQ35" s="66">
        <v>338.0</v>
      </c>
      <c r="GR35" s="66">
        <v>165.44</v>
      </c>
      <c r="GS35" s="66">
        <v>-103.61</v>
      </c>
      <c r="GT35" s="66">
        <v>-10.56</v>
      </c>
      <c r="GU35" s="66">
        <v>338.0</v>
      </c>
      <c r="GV35" s="66">
        <v>180.66</v>
      </c>
      <c r="GW35" s="66">
        <v>-102.09</v>
      </c>
      <c r="GX35" s="66">
        <v>-13.99</v>
      </c>
      <c r="GY35" s="89"/>
      <c r="GZ35" s="146" t="s">
        <v>91</v>
      </c>
      <c r="HA35" s="146" t="s">
        <v>92</v>
      </c>
      <c r="HB35" s="98">
        <v>100.0</v>
      </c>
      <c r="HC35" s="98">
        <v>5.0</v>
      </c>
      <c r="HD35" s="98">
        <v>2.0</v>
      </c>
      <c r="HE35" s="146">
        <v>8.0</v>
      </c>
      <c r="HF35" s="99">
        <v>56.0</v>
      </c>
      <c r="HG35" s="145">
        <v>51.0</v>
      </c>
      <c r="HH35" s="146" t="s">
        <v>91</v>
      </c>
      <c r="HI35" s="146" t="s">
        <v>92</v>
      </c>
      <c r="HJ35" s="98">
        <v>48.0</v>
      </c>
      <c r="HK35" s="98">
        <v>2.4</v>
      </c>
      <c r="HL35" s="98">
        <v>0.96</v>
      </c>
      <c r="HM35" s="146">
        <v>5.0</v>
      </c>
      <c r="HN35" s="99">
        <v>56.0</v>
      </c>
      <c r="HO35" s="99">
        <v>56.0</v>
      </c>
      <c r="HP35" s="146" t="s">
        <v>91</v>
      </c>
      <c r="HQ35" s="146" t="s">
        <v>92</v>
      </c>
      <c r="HR35" s="98">
        <v>190.0</v>
      </c>
      <c r="HS35" s="98">
        <v>9.5</v>
      </c>
      <c r="HT35" s="98">
        <v>4.75</v>
      </c>
      <c r="HU35" s="146">
        <v>7.0</v>
      </c>
      <c r="HV35" s="99">
        <v>55.0</v>
      </c>
      <c r="HW35" s="99">
        <v>55.0</v>
      </c>
      <c r="HX35" s="89"/>
      <c r="HY35" s="72">
        <v>133.0</v>
      </c>
      <c r="HZ35" s="72">
        <v>33.0</v>
      </c>
      <c r="IA35" s="72">
        <v>135.0</v>
      </c>
      <c r="IB35" s="72">
        <v>6.75</v>
      </c>
      <c r="IC35" s="73"/>
      <c r="ID35" s="72">
        <v>2.0</v>
      </c>
      <c r="IE35" s="72">
        <v>66.0</v>
      </c>
      <c r="IF35" s="72">
        <v>44.0</v>
      </c>
      <c r="IG35" s="89"/>
      <c r="IH35" s="74">
        <v>140.0</v>
      </c>
      <c r="II35" s="74">
        <v>34.8</v>
      </c>
      <c r="IJ35" s="74">
        <v>9.0</v>
      </c>
      <c r="IK35" s="74">
        <v>0.1</v>
      </c>
      <c r="IL35" s="74">
        <v>0.2</v>
      </c>
      <c r="IM35" s="74">
        <v>6.0</v>
      </c>
      <c r="IN35" s="74">
        <v>49.0</v>
      </c>
      <c r="IO35" s="74">
        <v>48.0</v>
      </c>
      <c r="IP35" s="74">
        <v>140.0</v>
      </c>
      <c r="IQ35" s="74">
        <v>32.9</v>
      </c>
      <c r="IR35" s="74">
        <v>3.8</v>
      </c>
      <c r="IS35" s="74">
        <v>3.8</v>
      </c>
      <c r="IT35" s="74">
        <v>4.0</v>
      </c>
      <c r="IU35" s="74">
        <v>8.0</v>
      </c>
      <c r="IV35" s="74">
        <v>50.0</v>
      </c>
      <c r="IW35" s="74">
        <v>50.0</v>
      </c>
      <c r="IX35" s="89"/>
      <c r="IY35" s="76">
        <v>139.26</v>
      </c>
      <c r="IZ35" s="76">
        <v>34.57</v>
      </c>
      <c r="JA35" s="76">
        <v>444.53</v>
      </c>
      <c r="JB35" s="76">
        <v>22.22</v>
      </c>
      <c r="JC35" s="76">
        <v>7.54</v>
      </c>
      <c r="JD35" s="149">
        <v>3.0</v>
      </c>
      <c r="JE35" s="76">
        <v>64.86</v>
      </c>
      <c r="JF35" s="76">
        <v>44.22</v>
      </c>
      <c r="JG35" s="77"/>
      <c r="JH35" s="77"/>
      <c r="JI35" s="77"/>
      <c r="JJ35" s="77"/>
      <c r="JK35" s="77"/>
      <c r="JL35" s="77"/>
      <c r="JM35" s="77"/>
      <c r="JN35" s="77"/>
      <c r="JO35" s="89"/>
      <c r="JP35" s="78">
        <v>137.0</v>
      </c>
      <c r="JQ35" s="78">
        <v>32.1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43.0</v>
      </c>
      <c r="JW35" s="78">
        <v>42.0</v>
      </c>
      <c r="JX35" s="78">
        <v>137.0</v>
      </c>
      <c r="JY35" s="78">
        <v>33.9</v>
      </c>
      <c r="JZ35" s="78">
        <v>103.0</v>
      </c>
      <c r="KA35" s="78">
        <v>5.7</v>
      </c>
      <c r="KB35" s="78">
        <v>1.7</v>
      </c>
      <c r="KC35" s="150">
        <v>2.0</v>
      </c>
      <c r="KD35" s="78">
        <v>49.0</v>
      </c>
      <c r="KE35" s="78">
        <v>49.0</v>
      </c>
      <c r="KF35" s="89"/>
      <c r="KG35" s="79">
        <v>136.0</v>
      </c>
      <c r="KH35" s="238">
        <v>33.0</v>
      </c>
      <c r="KI35" s="238">
        <v>117.0</v>
      </c>
      <c r="KJ35" s="238">
        <v>6.3</v>
      </c>
      <c r="KK35" s="79"/>
      <c r="KL35" s="79">
        <v>1.0</v>
      </c>
      <c r="KM35" s="79">
        <v>52.0</v>
      </c>
      <c r="KN35" s="79">
        <v>52.0</v>
      </c>
      <c r="KO35" s="79">
        <v>136.0</v>
      </c>
      <c r="KP35" s="235">
        <v>33.0</v>
      </c>
      <c r="KQ35" s="235" t="s">
        <v>98</v>
      </c>
      <c r="KR35" s="235" t="s">
        <v>98</v>
      </c>
      <c r="KS35" s="79"/>
      <c r="KT35" s="79">
        <v>1.0</v>
      </c>
      <c r="KU35" s="79">
        <v>52.0</v>
      </c>
      <c r="KV35" s="79">
        <v>50.0</v>
      </c>
      <c r="KW35" s="89"/>
      <c r="KX35" s="81">
        <v>138.0</v>
      </c>
      <c r="KY35" s="81">
        <v>34.0</v>
      </c>
      <c r="KZ35" s="81">
        <v>69.0</v>
      </c>
      <c r="LA35" s="81">
        <v>3.4</v>
      </c>
      <c r="LB35" s="81">
        <v>1.0</v>
      </c>
      <c r="LC35" s="81">
        <v>3.0</v>
      </c>
      <c r="LD35" s="81">
        <v>54.0</v>
      </c>
      <c r="LE35" s="81">
        <v>52.0</v>
      </c>
      <c r="LF35" s="81">
        <v>138.0</v>
      </c>
      <c r="LG35" s="81">
        <v>34.0</v>
      </c>
      <c r="LH35" s="81">
        <v>304.0</v>
      </c>
      <c r="LI35" s="81">
        <v>14.9</v>
      </c>
      <c r="LJ35" s="81">
        <v>5.0</v>
      </c>
      <c r="LK35" s="81">
        <v>5.0</v>
      </c>
      <c r="LL35" s="81">
        <v>54.0</v>
      </c>
      <c r="LM35" s="81">
        <v>54.0</v>
      </c>
      <c r="LN35" s="89"/>
      <c r="LO35" s="82">
        <v>335.0</v>
      </c>
      <c r="LP35" s="82">
        <v>259.0</v>
      </c>
      <c r="LQ35" s="82">
        <v>149.0</v>
      </c>
      <c r="LR35" s="82">
        <v>69.0</v>
      </c>
      <c r="LS35" s="82">
        <v>325.0</v>
      </c>
      <c r="LT35" s="83">
        <v>35.0</v>
      </c>
      <c r="LU35" s="83">
        <v>2.5</v>
      </c>
      <c r="LV35" s="83">
        <v>142.0</v>
      </c>
      <c r="LW35" s="83">
        <v>62.0</v>
      </c>
      <c r="LX35" s="83">
        <v>56.0</v>
      </c>
      <c r="LY35" s="83">
        <v>55.0</v>
      </c>
      <c r="LZ35" s="83">
        <v>12.0</v>
      </c>
      <c r="MA35" s="83">
        <v>114.0</v>
      </c>
      <c r="MB35" s="83">
        <v>1.4</v>
      </c>
      <c r="MC35" s="83">
        <v>146.0</v>
      </c>
      <c r="MD35" s="83">
        <v>197.0</v>
      </c>
      <c r="ME35" s="83">
        <v>77.0</v>
      </c>
      <c r="MF35" s="83">
        <v>63.0</v>
      </c>
      <c r="MG35" s="83">
        <v>14.0</v>
      </c>
      <c r="MH35" s="83">
        <v>0.0</v>
      </c>
      <c r="MI35" s="83">
        <v>0.0</v>
      </c>
      <c r="MJ35" s="83">
        <v>120.0</v>
      </c>
      <c r="MK35" s="83">
        <v>0.0</v>
      </c>
      <c r="ML35" s="83">
        <v>55.0</v>
      </c>
      <c r="MM35" s="83">
        <v>48.0</v>
      </c>
      <c r="MN35" s="83">
        <v>5.0</v>
      </c>
      <c r="MO35" s="86"/>
      <c r="MP35" s="87"/>
      <c r="MQ35" s="87"/>
      <c r="MR35" s="87"/>
      <c r="MS35" s="87"/>
      <c r="MT35" s="83">
        <v>0.3</v>
      </c>
      <c r="MU35" s="83">
        <v>0.0</v>
      </c>
      <c r="MV35" s="83">
        <v>8.0</v>
      </c>
      <c r="MW35" s="83">
        <v>35.0</v>
      </c>
      <c r="MX35" s="83">
        <v>48.0</v>
      </c>
      <c r="MY35" s="88" t="s">
        <v>96</v>
      </c>
      <c r="MZ35" s="83">
        <v>2.0</v>
      </c>
      <c r="NA35" s="87"/>
      <c r="NB35" s="83">
        <v>4.2</v>
      </c>
      <c r="NC35" s="83">
        <v>1.4</v>
      </c>
      <c r="ND35" s="83">
        <v>77.0</v>
      </c>
      <c r="NE35" s="83">
        <v>36.0</v>
      </c>
      <c r="NF35" s="83">
        <v>55.0</v>
      </c>
      <c r="NG35" s="83">
        <v>54.0</v>
      </c>
      <c r="NH35" s="83">
        <v>7.0</v>
      </c>
      <c r="NI35" s="88"/>
      <c r="NJ35" s="83">
        <v>0.0</v>
      </c>
      <c r="NK35" s="83">
        <v>0.0</v>
      </c>
      <c r="NL35" s="83">
        <v>0.0</v>
      </c>
      <c r="NM35" s="83">
        <v>34.0</v>
      </c>
      <c r="NN35" s="83">
        <v>58.0</v>
      </c>
      <c r="NO35" s="83">
        <v>55.0</v>
      </c>
      <c r="NP35" s="83">
        <v>2.0</v>
      </c>
      <c r="NQ35" s="223"/>
    </row>
    <row r="36" ht="14.25" customHeight="1">
      <c r="A36" s="49">
        <v>0.958333333333334</v>
      </c>
      <c r="B36" s="50"/>
      <c r="C36" s="51">
        <v>50.22</v>
      </c>
      <c r="D36" s="52">
        <v>340.0</v>
      </c>
      <c r="E36" s="53">
        <v>134.0</v>
      </c>
      <c r="F36" s="53">
        <v>55.0</v>
      </c>
      <c r="G36" s="53">
        <v>11.6</v>
      </c>
      <c r="H36" s="54"/>
      <c r="I36" s="53">
        <v>6.0</v>
      </c>
      <c r="J36" s="53">
        <v>50.0</v>
      </c>
      <c r="K36" s="53">
        <v>50.0</v>
      </c>
      <c r="L36" s="53">
        <v>139.0</v>
      </c>
      <c r="M36" s="53">
        <v>70.0</v>
      </c>
      <c r="N36" s="53">
        <v>17.2</v>
      </c>
      <c r="O36" s="54"/>
      <c r="P36" s="53">
        <v>6.0</v>
      </c>
      <c r="Q36" s="53">
        <v>53.0</v>
      </c>
      <c r="R36" s="53">
        <v>51.0</v>
      </c>
      <c r="S36" s="53">
        <v>341.4</v>
      </c>
      <c r="T36" s="53">
        <v>286.9</v>
      </c>
      <c r="U36" s="53">
        <v>172.9</v>
      </c>
      <c r="V36" s="54"/>
      <c r="W36" s="53">
        <v>337.4</v>
      </c>
      <c r="X36" s="53">
        <v>208.5</v>
      </c>
      <c r="Y36" s="53">
        <v>119.3</v>
      </c>
      <c r="Z36" s="54"/>
      <c r="AA36" s="53">
        <v>341.3</v>
      </c>
      <c r="AB36" s="53">
        <v>358.1</v>
      </c>
      <c r="AC36" s="53">
        <v>237.2</v>
      </c>
      <c r="AD36" s="54"/>
      <c r="AE36" s="53">
        <v>340.8</v>
      </c>
      <c r="AF36" s="53">
        <v>402.8</v>
      </c>
      <c r="AG36" s="53">
        <v>215.1</v>
      </c>
      <c r="AH36" s="54"/>
      <c r="AI36" s="53">
        <v>348.8</v>
      </c>
      <c r="AJ36" s="53">
        <v>385.1</v>
      </c>
      <c r="AK36" s="53">
        <v>242.2</v>
      </c>
      <c r="AL36" s="54"/>
      <c r="AM36" s="53">
        <v>339.4</v>
      </c>
      <c r="AN36" s="53">
        <v>417.7</v>
      </c>
      <c r="AO36" s="53">
        <v>229.0</v>
      </c>
      <c r="AP36" s="54"/>
      <c r="AQ36" s="182">
        <f t="shared" si="55"/>
        <v>134</v>
      </c>
      <c r="AR36" s="54">
        <f t="shared" ref="AR36:AS36" si="65">F36</f>
        <v>55</v>
      </c>
      <c r="AS36" s="56">
        <f t="shared" si="65"/>
        <v>11.6</v>
      </c>
      <c r="AT36" s="54"/>
      <c r="AU36" s="54">
        <f t="shared" ref="AU36:AW36" si="66">L36</f>
        <v>139</v>
      </c>
      <c r="AV36" s="54">
        <f t="shared" si="66"/>
        <v>70</v>
      </c>
      <c r="AW36" s="54">
        <f t="shared" si="66"/>
        <v>17.2</v>
      </c>
      <c r="AX36" s="54"/>
      <c r="AY36" s="182">
        <f t="shared" si="16"/>
        <v>134</v>
      </c>
      <c r="AZ36" s="54"/>
      <c r="BA36" s="54"/>
      <c r="BB36" s="54"/>
      <c r="BC36" s="89"/>
      <c r="BD36" s="54"/>
      <c r="BE36" s="54"/>
      <c r="BF36" s="54"/>
      <c r="BG36" s="54"/>
      <c r="BH36" s="54"/>
      <c r="BI36" s="54"/>
      <c r="BJ36" s="54"/>
      <c r="BK36" s="54"/>
      <c r="BL36" s="89"/>
      <c r="BM36" s="287">
        <v>343.0</v>
      </c>
      <c r="BN36" s="287">
        <v>146.0</v>
      </c>
      <c r="BO36" s="287">
        <v>212.0</v>
      </c>
      <c r="BP36" s="287">
        <v>10.6</v>
      </c>
      <c r="BQ36" s="288"/>
      <c r="BR36" s="287">
        <v>6.0</v>
      </c>
      <c r="BS36" s="287">
        <v>58.0</v>
      </c>
      <c r="BT36" s="287">
        <v>56.0</v>
      </c>
      <c r="BU36" s="288">
        <f t="shared" si="6"/>
        <v>343</v>
      </c>
      <c r="BV36" s="287">
        <v>288.0</v>
      </c>
      <c r="BW36" s="287">
        <v>166.0</v>
      </c>
      <c r="BX36" s="287">
        <v>28.0</v>
      </c>
      <c r="BY36" s="287">
        <v>336.0</v>
      </c>
      <c r="BZ36" s="287">
        <v>309.0</v>
      </c>
      <c r="CA36" s="287">
        <v>171.0</v>
      </c>
      <c r="CB36" s="287">
        <v>27.0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340.0</v>
      </c>
      <c r="CH36" s="287">
        <v>494.0</v>
      </c>
      <c r="CI36" s="287">
        <v>270.0</v>
      </c>
      <c r="CJ36" s="287">
        <v>40.0</v>
      </c>
      <c r="CK36" s="287">
        <v>353.0</v>
      </c>
      <c r="CL36" s="287">
        <v>251.0</v>
      </c>
      <c r="CM36" s="287">
        <v>138.0</v>
      </c>
      <c r="CN36" s="287">
        <v>20.0</v>
      </c>
      <c r="CO36" s="287">
        <v>333.0</v>
      </c>
      <c r="CP36" s="287">
        <v>257.0</v>
      </c>
      <c r="CQ36" s="287">
        <v>130.0</v>
      </c>
      <c r="CR36" s="287">
        <v>16.0</v>
      </c>
      <c r="CS36" s="287">
        <v>340.0</v>
      </c>
      <c r="CT36" s="287">
        <v>263.0</v>
      </c>
      <c r="CU36" s="287">
        <v>144.0</v>
      </c>
      <c r="CV36" s="287">
        <v>18.0</v>
      </c>
      <c r="CW36" s="287">
        <v>340.0</v>
      </c>
      <c r="CX36" s="287">
        <v>184.0</v>
      </c>
      <c r="CY36" s="287">
        <v>87.0</v>
      </c>
      <c r="CZ36" s="287">
        <v>53.0</v>
      </c>
      <c r="DA36" s="287">
        <v>324.0</v>
      </c>
      <c r="DB36" s="287">
        <v>189.0</v>
      </c>
      <c r="DC36" s="287">
        <v>89.0</v>
      </c>
      <c r="DD36" s="287">
        <v>52.0</v>
      </c>
      <c r="DE36" s="288">
        <f t="shared" si="35"/>
        <v>146</v>
      </c>
      <c r="DF36" s="287">
        <v>35.2</v>
      </c>
      <c r="DG36" s="287">
        <v>212.0</v>
      </c>
      <c r="DH36" s="287">
        <v>10.6</v>
      </c>
      <c r="DI36" s="288"/>
      <c r="DJ36" s="287">
        <v>7.0</v>
      </c>
      <c r="DK36" s="287">
        <v>56.0</v>
      </c>
      <c r="DL36" s="287">
        <v>51.0</v>
      </c>
      <c r="DM36" s="89"/>
      <c r="DN36" s="61">
        <v>338.0</v>
      </c>
      <c r="DO36" s="61">
        <v>139.0</v>
      </c>
      <c r="DP36" s="61">
        <v>44.64</v>
      </c>
      <c r="DQ36" s="61">
        <v>25.13</v>
      </c>
      <c r="DR36" s="61">
        <v>6.27</v>
      </c>
      <c r="DS36" s="61">
        <v>8.0</v>
      </c>
      <c r="DT36" s="61">
        <v>44.0</v>
      </c>
      <c r="DU36" s="61">
        <v>48.6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137.0</v>
      </c>
      <c r="EG36" s="63">
        <v>71.0</v>
      </c>
      <c r="EH36" s="63">
        <v>2.9</v>
      </c>
      <c r="EI36" s="64"/>
      <c r="EJ36" s="226">
        <v>9.0</v>
      </c>
      <c r="EK36" s="63">
        <v>48.0</v>
      </c>
      <c r="EL36" s="63">
        <v>51.0</v>
      </c>
      <c r="EM36" s="63">
        <v>137.0</v>
      </c>
      <c r="EN36" s="63">
        <v>97.0</v>
      </c>
      <c r="EO36" s="63">
        <v>4.3</v>
      </c>
      <c r="EP36" s="64"/>
      <c r="EQ36" s="226">
        <v>9.0</v>
      </c>
      <c r="ER36" s="63">
        <v>49.0</v>
      </c>
      <c r="ES36" s="63">
        <v>52.0</v>
      </c>
      <c r="ET36" s="63">
        <v>341.0</v>
      </c>
      <c r="EU36" s="63">
        <v>0.0</v>
      </c>
      <c r="EV36" s="63">
        <v>0.0</v>
      </c>
      <c r="EW36" s="63">
        <v>0.0</v>
      </c>
      <c r="EX36" s="63">
        <v>339.0</v>
      </c>
      <c r="EY36" s="63">
        <v>274.0</v>
      </c>
      <c r="EZ36" s="63">
        <v>158.8</v>
      </c>
      <c r="FA36" s="63">
        <v>7.1</v>
      </c>
      <c r="FB36" s="63">
        <v>340.0</v>
      </c>
      <c r="FC36" s="63">
        <v>273.0</v>
      </c>
      <c r="FD36" s="63">
        <v>158.4</v>
      </c>
      <c r="FE36" s="63">
        <v>9.2</v>
      </c>
      <c r="FF36" s="63">
        <v>339.0</v>
      </c>
      <c r="FG36" s="63">
        <v>1.0</v>
      </c>
      <c r="FH36" s="63">
        <v>0.0</v>
      </c>
      <c r="FI36" s="63">
        <v>0.0</v>
      </c>
      <c r="FJ36" s="63">
        <v>342.0</v>
      </c>
      <c r="FK36" s="63">
        <v>259.0</v>
      </c>
      <c r="FL36" s="63">
        <v>148.5</v>
      </c>
      <c r="FM36" s="64"/>
      <c r="FN36" s="63">
        <v>342.0</v>
      </c>
      <c r="FO36" s="63">
        <v>275.0</v>
      </c>
      <c r="FP36" s="63">
        <v>149.3</v>
      </c>
      <c r="FQ36" s="63">
        <v>15.9</v>
      </c>
      <c r="FR36" s="63">
        <v>137.0</v>
      </c>
      <c r="FS36" s="64"/>
      <c r="FT36" s="63">
        <v>17.21</v>
      </c>
      <c r="FU36" s="64"/>
      <c r="FV36" s="63">
        <v>137.0</v>
      </c>
      <c r="FW36" s="64"/>
      <c r="FX36" s="64"/>
      <c r="FY36" s="64"/>
      <c r="FZ36" s="89"/>
      <c r="GA36" s="65">
        <v>339.0</v>
      </c>
      <c r="GB36" s="66">
        <v>390.85</v>
      </c>
      <c r="GC36" s="66">
        <v>243.48</v>
      </c>
      <c r="GD36" s="66">
        <v>9.3</v>
      </c>
      <c r="GE36" s="66">
        <v>339.0</v>
      </c>
      <c r="GF36" s="66">
        <v>416.05</v>
      </c>
      <c r="GG36" s="66">
        <v>241.81</v>
      </c>
      <c r="GH36" s="66">
        <v>14.07</v>
      </c>
      <c r="GI36" s="66">
        <v>339.0</v>
      </c>
      <c r="GJ36" s="66">
        <v>264.5</v>
      </c>
      <c r="GK36" s="66">
        <v>-150.76</v>
      </c>
      <c r="GL36" s="66">
        <v>-17.59</v>
      </c>
      <c r="GM36" s="66">
        <v>339.0</v>
      </c>
      <c r="GN36" s="66">
        <v>243.55</v>
      </c>
      <c r="GO36" s="66">
        <v>-150.6</v>
      </c>
      <c r="GP36" s="66">
        <v>-25.71</v>
      </c>
      <c r="GQ36" s="66">
        <v>339.0</v>
      </c>
      <c r="GR36" s="66">
        <v>149.91</v>
      </c>
      <c r="GS36" s="66">
        <v>-95.66</v>
      </c>
      <c r="GT36" s="66">
        <v>10.39</v>
      </c>
      <c r="GU36" s="66">
        <v>339.0</v>
      </c>
      <c r="GV36" s="66">
        <v>168.52</v>
      </c>
      <c r="GW36" s="66">
        <v>-95.9</v>
      </c>
      <c r="GX36" s="66">
        <v>8.71</v>
      </c>
      <c r="GY36" s="89"/>
      <c r="GZ36" s="146" t="s">
        <v>91</v>
      </c>
      <c r="HA36" s="146" t="s">
        <v>92</v>
      </c>
      <c r="HB36" s="98">
        <v>99.0</v>
      </c>
      <c r="HC36" s="98">
        <v>4.95</v>
      </c>
      <c r="HD36" s="98">
        <v>1.98</v>
      </c>
      <c r="HE36" s="146">
        <v>8.0</v>
      </c>
      <c r="HF36" s="99">
        <v>56.0</v>
      </c>
      <c r="HG36" s="145">
        <v>51.0</v>
      </c>
      <c r="HH36" s="146" t="s">
        <v>91</v>
      </c>
      <c r="HI36" s="146" t="s">
        <v>92</v>
      </c>
      <c r="HJ36" s="98">
        <v>46.0</v>
      </c>
      <c r="HK36" s="98">
        <v>2.3</v>
      </c>
      <c r="HL36" s="98">
        <v>0.92</v>
      </c>
      <c r="HM36" s="146">
        <v>5.0</v>
      </c>
      <c r="HN36" s="99">
        <v>56.0</v>
      </c>
      <c r="HO36" s="99">
        <v>56.0</v>
      </c>
      <c r="HP36" s="146" t="s">
        <v>91</v>
      </c>
      <c r="HQ36" s="146" t="s">
        <v>92</v>
      </c>
      <c r="HR36" s="98">
        <v>178.0</v>
      </c>
      <c r="HS36" s="98">
        <v>8.9</v>
      </c>
      <c r="HT36" s="98">
        <v>4.45</v>
      </c>
      <c r="HU36" s="146">
        <v>7.0</v>
      </c>
      <c r="HV36" s="99">
        <v>55.0</v>
      </c>
      <c r="HW36" s="99">
        <v>55.0</v>
      </c>
      <c r="HX36" s="89"/>
      <c r="HY36" s="72">
        <v>134.0</v>
      </c>
      <c r="HZ36" s="72">
        <v>33.0</v>
      </c>
      <c r="IA36" s="72">
        <v>120.0</v>
      </c>
      <c r="IB36" s="72">
        <v>6.0</v>
      </c>
      <c r="IC36" s="73"/>
      <c r="ID36" s="72">
        <v>2.0</v>
      </c>
      <c r="IE36" s="72">
        <v>66.0</v>
      </c>
      <c r="IF36" s="72">
        <v>44.0</v>
      </c>
      <c r="IG36" s="89"/>
      <c r="IH36" s="74">
        <v>140.0</v>
      </c>
      <c r="II36" s="74">
        <v>34.8</v>
      </c>
      <c r="IJ36" s="74">
        <v>9.0</v>
      </c>
      <c r="IK36" s="74">
        <v>0.1</v>
      </c>
      <c r="IL36" s="74">
        <v>0.2</v>
      </c>
      <c r="IM36" s="74">
        <v>6.0</v>
      </c>
      <c r="IN36" s="74">
        <v>49.0</v>
      </c>
      <c r="IO36" s="74">
        <v>48.0</v>
      </c>
      <c r="IP36" s="74">
        <v>140.0</v>
      </c>
      <c r="IQ36" s="74">
        <v>33.7</v>
      </c>
      <c r="IR36" s="74">
        <v>73.0</v>
      </c>
      <c r="IS36" s="74">
        <v>4.0</v>
      </c>
      <c r="IT36" s="74">
        <v>4.2</v>
      </c>
      <c r="IU36" s="74">
        <v>8.0</v>
      </c>
      <c r="IV36" s="74">
        <v>50.0</v>
      </c>
      <c r="IW36" s="74">
        <v>50.0</v>
      </c>
      <c r="IX36" s="89"/>
      <c r="IY36" s="76">
        <v>139.56</v>
      </c>
      <c r="IZ36" s="76">
        <v>34.66</v>
      </c>
      <c r="JA36" s="76">
        <v>426.86</v>
      </c>
      <c r="JB36" s="76">
        <v>21.34</v>
      </c>
      <c r="JC36" s="76">
        <v>7.45</v>
      </c>
      <c r="JD36" s="149">
        <v>3.0</v>
      </c>
      <c r="JE36" s="76">
        <v>65.79</v>
      </c>
      <c r="JF36" s="76">
        <v>46.47</v>
      </c>
      <c r="JG36" s="77"/>
      <c r="JH36" s="77"/>
      <c r="JI36" s="77"/>
      <c r="JJ36" s="77"/>
      <c r="JK36" s="77"/>
      <c r="JL36" s="77"/>
      <c r="JM36" s="77"/>
      <c r="JN36" s="77"/>
      <c r="JO36" s="89"/>
      <c r="JP36" s="78">
        <v>138.0</v>
      </c>
      <c r="JQ36" s="78">
        <v>32.2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42.0</v>
      </c>
      <c r="JW36" s="78">
        <v>42.0</v>
      </c>
      <c r="JX36" s="78">
        <v>138.0</v>
      </c>
      <c r="JY36" s="78">
        <v>34.2</v>
      </c>
      <c r="JZ36" s="78">
        <v>98.0</v>
      </c>
      <c r="KA36" s="78">
        <v>5.2</v>
      </c>
      <c r="KB36" s="78">
        <v>1.9</v>
      </c>
      <c r="KC36" s="150">
        <v>2.0</v>
      </c>
      <c r="KD36" s="78">
        <v>49.0</v>
      </c>
      <c r="KE36" s="78">
        <v>49.0</v>
      </c>
      <c r="KF36" s="89"/>
      <c r="KG36" s="79">
        <v>137.0</v>
      </c>
      <c r="KH36" s="238">
        <v>33.0</v>
      </c>
      <c r="KI36" s="238">
        <v>112.0</v>
      </c>
      <c r="KJ36" s="238">
        <v>6.0</v>
      </c>
      <c r="KK36" s="79"/>
      <c r="KL36" s="79">
        <v>1.0</v>
      </c>
      <c r="KM36" s="79">
        <v>52.0</v>
      </c>
      <c r="KN36" s="79">
        <v>52.0</v>
      </c>
      <c r="KO36" s="79">
        <v>137.0</v>
      </c>
      <c r="KP36" s="235">
        <v>33.0</v>
      </c>
      <c r="KQ36" s="235" t="s">
        <v>98</v>
      </c>
      <c r="KR36" s="235" t="s">
        <v>98</v>
      </c>
      <c r="KS36" s="79"/>
      <c r="KT36" s="79">
        <v>1.0</v>
      </c>
      <c r="KU36" s="79">
        <v>52.0</v>
      </c>
      <c r="KV36" s="79">
        <v>50.0</v>
      </c>
      <c r="KW36" s="89"/>
      <c r="KX36" s="81">
        <v>135.0</v>
      </c>
      <c r="KY36" s="81">
        <v>33.0</v>
      </c>
      <c r="KZ36" s="81">
        <v>92.0</v>
      </c>
      <c r="LA36" s="81">
        <v>4.5</v>
      </c>
      <c r="LB36" s="81">
        <v>1.2</v>
      </c>
      <c r="LC36" s="81">
        <v>3.0</v>
      </c>
      <c r="LD36" s="81">
        <v>54.0</v>
      </c>
      <c r="LE36" s="81">
        <v>52.0</v>
      </c>
      <c r="LF36" s="81">
        <v>135.0</v>
      </c>
      <c r="LG36" s="81">
        <v>33.0</v>
      </c>
      <c r="LH36" s="81">
        <v>286.0</v>
      </c>
      <c r="LI36" s="81">
        <v>14.0</v>
      </c>
      <c r="LJ36" s="81">
        <v>5.0</v>
      </c>
      <c r="LK36" s="81">
        <v>5.0</v>
      </c>
      <c r="LL36" s="81">
        <v>54.0</v>
      </c>
      <c r="LM36" s="81">
        <v>54.0</v>
      </c>
      <c r="LN36" s="89"/>
      <c r="LO36" s="82">
        <v>334.0</v>
      </c>
      <c r="LP36" s="82">
        <v>418.0</v>
      </c>
      <c r="LQ36" s="82">
        <v>159.0</v>
      </c>
      <c r="LR36" s="82">
        <v>69.0</v>
      </c>
      <c r="LS36" s="82">
        <v>325.0</v>
      </c>
      <c r="LT36" s="83">
        <v>55.0</v>
      </c>
      <c r="LU36" s="83">
        <v>6.0</v>
      </c>
      <c r="LV36" s="83">
        <v>141.0</v>
      </c>
      <c r="LW36" s="83">
        <v>199.0</v>
      </c>
      <c r="LX36" s="83">
        <v>57.0</v>
      </c>
      <c r="LY36" s="83">
        <v>55.0</v>
      </c>
      <c r="LZ36" s="83">
        <v>12.0</v>
      </c>
      <c r="MA36" s="83">
        <v>104.0</v>
      </c>
      <c r="MB36" s="83">
        <v>5.9</v>
      </c>
      <c r="MC36" s="83">
        <v>146.0</v>
      </c>
      <c r="MD36" s="83">
        <v>219.0</v>
      </c>
      <c r="ME36" s="83">
        <v>75.0</v>
      </c>
      <c r="MF36" s="83">
        <v>62.0</v>
      </c>
      <c r="MG36" s="83">
        <v>14.0</v>
      </c>
      <c r="MH36" s="83">
        <v>0.0</v>
      </c>
      <c r="MI36" s="83">
        <v>0.0</v>
      </c>
      <c r="MJ36" s="83">
        <v>120.0</v>
      </c>
      <c r="MK36" s="83">
        <v>0.0</v>
      </c>
      <c r="ML36" s="83">
        <v>55.0</v>
      </c>
      <c r="MM36" s="83">
        <v>48.0</v>
      </c>
      <c r="MN36" s="83">
        <v>5.0</v>
      </c>
      <c r="MO36" s="86"/>
      <c r="MP36" s="87"/>
      <c r="MQ36" s="87"/>
      <c r="MR36" s="87"/>
      <c r="MS36" s="87"/>
      <c r="MT36" s="83">
        <v>0.3</v>
      </c>
      <c r="MU36" s="83">
        <v>0.0</v>
      </c>
      <c r="MV36" s="83">
        <v>7.0</v>
      </c>
      <c r="MW36" s="83">
        <v>35.0</v>
      </c>
      <c r="MX36" s="83">
        <v>48.0</v>
      </c>
      <c r="MY36" s="88" t="s">
        <v>96</v>
      </c>
      <c r="MZ36" s="83">
        <v>2.0</v>
      </c>
      <c r="NA36" s="87"/>
      <c r="NB36" s="83">
        <v>17.6</v>
      </c>
      <c r="NC36" s="83">
        <v>6.2</v>
      </c>
      <c r="ND36" s="83">
        <v>308.0</v>
      </c>
      <c r="NE36" s="83">
        <v>36.0</v>
      </c>
      <c r="NF36" s="83">
        <v>55.0</v>
      </c>
      <c r="NG36" s="83">
        <v>54.0</v>
      </c>
      <c r="NH36" s="83">
        <v>7.0</v>
      </c>
      <c r="NI36" s="88"/>
      <c r="NJ36" s="83">
        <v>0.0</v>
      </c>
      <c r="NK36" s="83">
        <v>0.0</v>
      </c>
      <c r="NL36" s="83">
        <v>0.0</v>
      </c>
      <c r="NM36" s="83">
        <v>34.0</v>
      </c>
      <c r="NN36" s="83">
        <v>58.0</v>
      </c>
      <c r="NO36" s="83">
        <v>55.0</v>
      </c>
      <c r="NP36" s="83">
        <v>2.0</v>
      </c>
      <c r="NQ36" s="223"/>
    </row>
    <row r="37" ht="14.25" customHeight="1">
      <c r="A37" s="103" t="s">
        <v>99</v>
      </c>
      <c r="B37" s="104"/>
      <c r="C37" s="51">
        <v>49.71</v>
      </c>
      <c r="D37" s="52">
        <v>340.0</v>
      </c>
      <c r="E37" s="106">
        <v>133.0</v>
      </c>
      <c r="F37" s="53">
        <v>59.0</v>
      </c>
      <c r="G37" s="53">
        <v>12.7</v>
      </c>
      <c r="H37" s="54"/>
      <c r="I37" s="53">
        <v>6.0</v>
      </c>
      <c r="J37" s="53">
        <v>50.0</v>
      </c>
      <c r="K37" s="53">
        <v>50.0</v>
      </c>
      <c r="L37" s="53">
        <v>138.0</v>
      </c>
      <c r="M37" s="53">
        <v>70.0</v>
      </c>
      <c r="N37" s="53">
        <v>17.1</v>
      </c>
      <c r="O37" s="54"/>
      <c r="P37" s="53">
        <v>6.0</v>
      </c>
      <c r="Q37" s="53">
        <v>53.0</v>
      </c>
      <c r="R37" s="53">
        <v>51.0</v>
      </c>
      <c r="S37" s="53">
        <v>339.0</v>
      </c>
      <c r="T37" s="53">
        <v>266.7</v>
      </c>
      <c r="U37" s="53">
        <v>159.3</v>
      </c>
      <c r="V37" s="54"/>
      <c r="W37" s="53">
        <v>335.5</v>
      </c>
      <c r="X37" s="53">
        <v>194.3</v>
      </c>
      <c r="Y37" s="53">
        <v>108.5</v>
      </c>
      <c r="Z37" s="54"/>
      <c r="AA37" s="53">
        <v>338.3</v>
      </c>
      <c r="AB37" s="53">
        <v>365.0</v>
      </c>
      <c r="AC37" s="53">
        <v>240.5</v>
      </c>
      <c r="AD37" s="54"/>
      <c r="AE37" s="53">
        <v>338.0</v>
      </c>
      <c r="AF37" s="53">
        <v>418.6</v>
      </c>
      <c r="AG37" s="53">
        <v>216.8</v>
      </c>
      <c r="AH37" s="54"/>
      <c r="AI37" s="53">
        <v>345.8</v>
      </c>
      <c r="AJ37" s="53">
        <v>380.8</v>
      </c>
      <c r="AK37" s="53">
        <v>236.3</v>
      </c>
      <c r="AL37" s="54"/>
      <c r="AM37" s="53">
        <v>337.3</v>
      </c>
      <c r="AN37" s="53">
        <v>405.9</v>
      </c>
      <c r="AO37" s="53">
        <v>222.0</v>
      </c>
      <c r="AP37" s="54"/>
      <c r="AQ37" s="182">
        <f t="shared" si="55"/>
        <v>133</v>
      </c>
      <c r="AR37" s="54">
        <f t="shared" ref="AR37:AS37" si="67">F37</f>
        <v>59</v>
      </c>
      <c r="AS37" s="56">
        <f t="shared" si="67"/>
        <v>12.7</v>
      </c>
      <c r="AT37" s="54"/>
      <c r="AU37" s="54">
        <f t="shared" ref="AU37:AW37" si="68">L37</f>
        <v>138</v>
      </c>
      <c r="AV37" s="54">
        <f t="shared" si="68"/>
        <v>70</v>
      </c>
      <c r="AW37" s="54">
        <f t="shared" si="68"/>
        <v>17.1</v>
      </c>
      <c r="AX37" s="54"/>
      <c r="AY37" s="182">
        <f t="shared" si="16"/>
        <v>133</v>
      </c>
      <c r="AZ37" s="54"/>
      <c r="BA37" s="54"/>
      <c r="BB37" s="54"/>
      <c r="BC37" s="107"/>
      <c r="BD37" s="54"/>
      <c r="BE37" s="54"/>
      <c r="BF37" s="54"/>
      <c r="BG37" s="54"/>
      <c r="BH37" s="54"/>
      <c r="BI37" s="54"/>
      <c r="BJ37" s="54"/>
      <c r="BK37" s="54"/>
      <c r="BL37" s="107"/>
      <c r="BM37" s="287">
        <v>342.0</v>
      </c>
      <c r="BN37" s="287">
        <v>145.0</v>
      </c>
      <c r="BO37" s="287">
        <v>198.0</v>
      </c>
      <c r="BP37" s="287">
        <v>9.9</v>
      </c>
      <c r="BQ37" s="288"/>
      <c r="BR37" s="287">
        <v>6.0</v>
      </c>
      <c r="BS37" s="287">
        <v>57.0</v>
      </c>
      <c r="BT37" s="287">
        <v>56.0</v>
      </c>
      <c r="BU37" s="288">
        <f t="shared" si="6"/>
        <v>342</v>
      </c>
      <c r="BV37" s="287">
        <v>285.0</v>
      </c>
      <c r="BW37" s="287">
        <v>167.0</v>
      </c>
      <c r="BX37" s="287">
        <v>17.0</v>
      </c>
      <c r="BY37" s="287">
        <v>335.0</v>
      </c>
      <c r="BZ37" s="287">
        <v>306.0</v>
      </c>
      <c r="CA37" s="287">
        <v>170.0</v>
      </c>
      <c r="CB37" s="287">
        <v>17.0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339.0</v>
      </c>
      <c r="CH37" s="287">
        <v>415.0</v>
      </c>
      <c r="CI37" s="287">
        <v>240.0</v>
      </c>
      <c r="CJ37" s="287">
        <v>39.0</v>
      </c>
      <c r="CK37" s="287">
        <v>350.0</v>
      </c>
      <c r="CL37" s="287">
        <v>227.0</v>
      </c>
      <c r="CM37" s="287">
        <v>135.0</v>
      </c>
      <c r="CN37" s="287">
        <v>15.0</v>
      </c>
      <c r="CO37" s="287">
        <v>333.0</v>
      </c>
      <c r="CP37" s="287">
        <v>247.0</v>
      </c>
      <c r="CQ37" s="287">
        <v>123.0</v>
      </c>
      <c r="CR37" s="287">
        <v>13.0</v>
      </c>
      <c r="CS37" s="287">
        <v>335.0</v>
      </c>
      <c r="CT37" s="287">
        <v>244.0</v>
      </c>
      <c r="CU37" s="287">
        <v>157.0</v>
      </c>
      <c r="CV37" s="287">
        <v>60.0</v>
      </c>
      <c r="CW37" s="287">
        <v>338.0</v>
      </c>
      <c r="CX37" s="287">
        <v>172.0</v>
      </c>
      <c r="CY37" s="287">
        <v>78.0</v>
      </c>
      <c r="CZ37" s="287">
        <v>50.0</v>
      </c>
      <c r="DA37" s="287">
        <v>324.0</v>
      </c>
      <c r="DB37" s="287">
        <v>174.0</v>
      </c>
      <c r="DC37" s="287">
        <v>80.0</v>
      </c>
      <c r="DD37" s="287">
        <v>53.0</v>
      </c>
      <c r="DE37" s="288">
        <f t="shared" si="35"/>
        <v>145</v>
      </c>
      <c r="DF37" s="287">
        <v>35.0</v>
      </c>
      <c r="DG37" s="288">
        <f t="shared" ref="DG37:DH37" si="69">BO37</f>
        <v>198</v>
      </c>
      <c r="DH37" s="288">
        <f t="shared" si="69"/>
        <v>9.9</v>
      </c>
      <c r="DI37" s="288"/>
      <c r="DJ37" s="287">
        <v>7.0</v>
      </c>
      <c r="DK37" s="287">
        <v>56.0</v>
      </c>
      <c r="DL37" s="287">
        <v>51.0</v>
      </c>
      <c r="DM37" s="107"/>
      <c r="DN37" s="61">
        <v>337.0</v>
      </c>
      <c r="DO37" s="61">
        <v>139.0</v>
      </c>
      <c r="DP37" s="61">
        <v>41.31</v>
      </c>
      <c r="DQ37" s="61">
        <v>23.41</v>
      </c>
      <c r="DR37" s="61">
        <v>6.07</v>
      </c>
      <c r="DS37" s="61">
        <v>8.0</v>
      </c>
      <c r="DT37" s="61">
        <v>44.0</v>
      </c>
      <c r="DU37" s="61">
        <v>49.0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339.0</v>
      </c>
      <c r="EF37" s="63">
        <v>136.0</v>
      </c>
      <c r="EG37" s="63">
        <v>85.0</v>
      </c>
      <c r="EH37" s="63">
        <v>3.5</v>
      </c>
      <c r="EI37" s="64"/>
      <c r="EJ37" s="226">
        <v>9.0</v>
      </c>
      <c r="EK37" s="63">
        <v>49.0</v>
      </c>
      <c r="EL37" s="63">
        <v>51.0</v>
      </c>
      <c r="EM37" s="63">
        <v>136.0</v>
      </c>
      <c r="EN37" s="63">
        <v>94.0</v>
      </c>
      <c r="EO37" s="63">
        <v>4.2</v>
      </c>
      <c r="EP37" s="64"/>
      <c r="EQ37" s="226">
        <v>9.0</v>
      </c>
      <c r="ER37" s="63">
        <v>49.0</v>
      </c>
      <c r="ES37" s="63">
        <v>52.0</v>
      </c>
      <c r="ET37" s="63">
        <v>338.0</v>
      </c>
      <c r="EU37" s="63">
        <v>0.0</v>
      </c>
      <c r="EV37" s="63">
        <v>0.0</v>
      </c>
      <c r="EW37" s="63">
        <v>0.0</v>
      </c>
      <c r="EX37" s="63">
        <v>337.0</v>
      </c>
      <c r="EY37" s="63">
        <v>276.0</v>
      </c>
      <c r="EZ37" s="63">
        <v>159.1</v>
      </c>
      <c r="FA37" s="63">
        <v>6.3</v>
      </c>
      <c r="FB37" s="63">
        <v>337.0</v>
      </c>
      <c r="FC37" s="63">
        <v>275.0</v>
      </c>
      <c r="FD37" s="63">
        <v>158.5</v>
      </c>
      <c r="FE37" s="63">
        <v>9.2</v>
      </c>
      <c r="FF37" s="63">
        <v>336.0</v>
      </c>
      <c r="FG37" s="63">
        <v>1.0</v>
      </c>
      <c r="FH37" s="63">
        <v>0.0</v>
      </c>
      <c r="FI37" s="63">
        <v>0.0</v>
      </c>
      <c r="FJ37" s="63">
        <v>339.0</v>
      </c>
      <c r="FK37" s="63">
        <v>258.0</v>
      </c>
      <c r="FL37" s="63">
        <v>147.0</v>
      </c>
      <c r="FM37" s="64"/>
      <c r="FN37" s="63">
        <v>339.0</v>
      </c>
      <c r="FO37" s="63">
        <v>274.0</v>
      </c>
      <c r="FP37" s="63">
        <v>147.9</v>
      </c>
      <c r="FQ37" s="63">
        <v>14.6</v>
      </c>
      <c r="FR37" s="63">
        <v>137.0</v>
      </c>
      <c r="FS37" s="64"/>
      <c r="FT37" s="63">
        <v>17.56</v>
      </c>
      <c r="FU37" s="64"/>
      <c r="FV37" s="63">
        <v>137.0</v>
      </c>
      <c r="FW37" s="64"/>
      <c r="FX37" s="64"/>
      <c r="FY37" s="64"/>
      <c r="FZ37" s="107"/>
      <c r="GA37" s="65">
        <v>339.0</v>
      </c>
      <c r="GB37" s="66">
        <v>389.5</v>
      </c>
      <c r="GC37" s="66">
        <v>241.64</v>
      </c>
      <c r="GD37" s="66">
        <v>18.09</v>
      </c>
      <c r="GE37" s="66">
        <v>339.0</v>
      </c>
      <c r="GF37" s="66">
        <v>416.76</v>
      </c>
      <c r="GG37" s="66">
        <v>240.3</v>
      </c>
      <c r="GH37" s="66">
        <v>23.45</v>
      </c>
      <c r="GI37" s="66">
        <v>339.0</v>
      </c>
      <c r="GJ37" s="66">
        <v>220.84</v>
      </c>
      <c r="GK37" s="66">
        <v>-123.96</v>
      </c>
      <c r="GL37" s="66">
        <v>-27.22</v>
      </c>
      <c r="GM37" s="66">
        <v>338.0</v>
      </c>
      <c r="GN37" s="66">
        <v>203.98</v>
      </c>
      <c r="GO37" s="66">
        <v>-123.71</v>
      </c>
      <c r="GP37" s="66">
        <v>-33.84</v>
      </c>
      <c r="GQ37" s="66">
        <v>339.0</v>
      </c>
      <c r="GR37" s="66">
        <v>189.04</v>
      </c>
      <c r="GS37" s="66">
        <v>-117.76</v>
      </c>
      <c r="GT37" s="66">
        <v>9.3</v>
      </c>
      <c r="GU37" s="66">
        <v>338.0</v>
      </c>
      <c r="GV37" s="66">
        <v>205.6</v>
      </c>
      <c r="GW37" s="66">
        <v>-115.84</v>
      </c>
      <c r="GX37" s="66">
        <v>6.28</v>
      </c>
      <c r="GY37" s="107"/>
      <c r="GZ37" s="146" t="s">
        <v>91</v>
      </c>
      <c r="HA37" s="146" t="s">
        <v>92</v>
      </c>
      <c r="HB37" s="98">
        <v>93.0</v>
      </c>
      <c r="HC37" s="98">
        <v>4.65</v>
      </c>
      <c r="HD37" s="98">
        <v>1.86</v>
      </c>
      <c r="HE37" s="146">
        <v>8.0</v>
      </c>
      <c r="HF37" s="99">
        <v>55.0</v>
      </c>
      <c r="HG37" s="99">
        <v>50.0</v>
      </c>
      <c r="HH37" s="146" t="s">
        <v>91</v>
      </c>
      <c r="HI37" s="146" t="s">
        <v>92</v>
      </c>
      <c r="HJ37" s="98">
        <v>44.0</v>
      </c>
      <c r="HK37" s="98">
        <v>2.2</v>
      </c>
      <c r="HL37" s="98">
        <v>0.88</v>
      </c>
      <c r="HM37" s="146">
        <v>5.0</v>
      </c>
      <c r="HN37" s="99">
        <v>55.0</v>
      </c>
      <c r="HO37" s="99">
        <v>55.0</v>
      </c>
      <c r="HP37" s="146" t="s">
        <v>91</v>
      </c>
      <c r="HQ37" s="146" t="s">
        <v>92</v>
      </c>
      <c r="HR37" s="98">
        <v>201.0</v>
      </c>
      <c r="HS37" s="98">
        <v>10.05</v>
      </c>
      <c r="HT37" s="98">
        <v>5.025</v>
      </c>
      <c r="HU37" s="146">
        <v>7.0</v>
      </c>
      <c r="HV37" s="99">
        <v>55.0</v>
      </c>
      <c r="HW37" s="99">
        <v>55.0</v>
      </c>
      <c r="HX37" s="107"/>
      <c r="HY37" s="72">
        <v>134.0</v>
      </c>
      <c r="HZ37" s="72">
        <v>33.0</v>
      </c>
      <c r="IA37" s="72">
        <v>147.0</v>
      </c>
      <c r="IB37" s="72">
        <v>7.35</v>
      </c>
      <c r="IC37" s="73"/>
      <c r="ID37" s="72">
        <v>2.0</v>
      </c>
      <c r="IE37" s="72">
        <v>66.0</v>
      </c>
      <c r="IF37" s="72">
        <v>44.0</v>
      </c>
      <c r="IG37" s="107"/>
      <c r="IH37" s="74">
        <v>140.0</v>
      </c>
      <c r="II37" s="74">
        <v>34.6</v>
      </c>
      <c r="IJ37" s="74">
        <v>21.0</v>
      </c>
      <c r="IK37" s="74">
        <v>0.9</v>
      </c>
      <c r="IL37" s="74">
        <v>1.2</v>
      </c>
      <c r="IM37" s="74">
        <v>6.0</v>
      </c>
      <c r="IN37" s="74">
        <v>49.0</v>
      </c>
      <c r="IO37" s="74">
        <v>48.0</v>
      </c>
      <c r="IP37" s="74">
        <v>140.0</v>
      </c>
      <c r="IQ37" s="74">
        <v>33.1</v>
      </c>
      <c r="IR37" s="74">
        <v>65.0</v>
      </c>
      <c r="IS37" s="74">
        <v>3.6</v>
      </c>
      <c r="IT37" s="74">
        <v>3.7</v>
      </c>
      <c r="IU37" s="74">
        <v>8.0</v>
      </c>
      <c r="IV37" s="74">
        <v>50.0</v>
      </c>
      <c r="IW37" s="74">
        <v>50.0</v>
      </c>
      <c r="IX37" s="107"/>
      <c r="IY37" s="76">
        <v>138.9</v>
      </c>
      <c r="IZ37" s="76">
        <v>34.51</v>
      </c>
      <c r="JA37" s="76">
        <v>416.36</v>
      </c>
      <c r="JB37" s="76">
        <v>20.81</v>
      </c>
      <c r="JC37" s="76">
        <v>7.09</v>
      </c>
      <c r="JD37" s="149">
        <v>3.0</v>
      </c>
      <c r="JE37" s="76">
        <v>64.86</v>
      </c>
      <c r="JF37" s="76">
        <v>43.32</v>
      </c>
      <c r="JG37" s="77"/>
      <c r="JH37" s="77"/>
      <c r="JI37" s="77"/>
      <c r="JJ37" s="77"/>
      <c r="JK37" s="77"/>
      <c r="JL37" s="77"/>
      <c r="JM37" s="77"/>
      <c r="JN37" s="77"/>
      <c r="JO37" s="107"/>
      <c r="JP37" s="78">
        <v>137.0</v>
      </c>
      <c r="JQ37" s="78">
        <v>32.2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42.0</v>
      </c>
      <c r="JW37" s="78">
        <v>42.0</v>
      </c>
      <c r="JX37" s="78">
        <v>137.0</v>
      </c>
      <c r="JY37" s="78">
        <v>34.1</v>
      </c>
      <c r="JZ37" s="78">
        <v>88.0</v>
      </c>
      <c r="KA37" s="78">
        <v>4.6</v>
      </c>
      <c r="KB37" s="78">
        <v>1.8</v>
      </c>
      <c r="KC37" s="150">
        <v>2.0</v>
      </c>
      <c r="KD37" s="78">
        <v>49.0</v>
      </c>
      <c r="KE37" s="78">
        <v>49.0</v>
      </c>
      <c r="KF37" s="107"/>
      <c r="KG37" s="79">
        <v>137.0</v>
      </c>
      <c r="KH37" s="238">
        <v>33.0</v>
      </c>
      <c r="KI37" s="238">
        <v>100.0</v>
      </c>
      <c r="KJ37" s="238">
        <v>5.5</v>
      </c>
      <c r="KK37" s="79"/>
      <c r="KL37" s="79">
        <v>1.0</v>
      </c>
      <c r="KM37" s="79">
        <v>52.0</v>
      </c>
      <c r="KN37" s="79">
        <v>52.0</v>
      </c>
      <c r="KO37" s="79">
        <v>137.0</v>
      </c>
      <c r="KP37" s="235">
        <v>33.0</v>
      </c>
      <c r="KQ37" s="235" t="s">
        <v>98</v>
      </c>
      <c r="KR37" s="235" t="s">
        <v>98</v>
      </c>
      <c r="KS37" s="79"/>
      <c r="KT37" s="79">
        <v>1.0</v>
      </c>
      <c r="KU37" s="79">
        <v>52.0</v>
      </c>
      <c r="KV37" s="79">
        <v>50.0</v>
      </c>
      <c r="KW37" s="107"/>
      <c r="KX37" s="81">
        <v>130.0</v>
      </c>
      <c r="KY37" s="81">
        <v>33.0</v>
      </c>
      <c r="KZ37" s="81">
        <v>155.0</v>
      </c>
      <c r="LA37" s="81">
        <v>7.6</v>
      </c>
      <c r="LB37" s="81">
        <v>1.4</v>
      </c>
      <c r="LC37" s="81">
        <v>3.0</v>
      </c>
      <c r="LD37" s="81">
        <v>50.0</v>
      </c>
      <c r="LE37" s="81">
        <v>50.0</v>
      </c>
      <c r="LF37" s="81">
        <v>130.0</v>
      </c>
      <c r="LG37" s="81">
        <v>33.0</v>
      </c>
      <c r="LH37" s="81">
        <v>280.0</v>
      </c>
      <c r="LI37" s="81">
        <v>13.7</v>
      </c>
      <c r="LJ37" s="81">
        <v>5.0</v>
      </c>
      <c r="LK37" s="81">
        <v>5.0</v>
      </c>
      <c r="LL37" s="81">
        <v>50.0</v>
      </c>
      <c r="LM37" s="81">
        <v>50.0</v>
      </c>
      <c r="LN37" s="107"/>
      <c r="LO37" s="82">
        <v>329.0</v>
      </c>
      <c r="LP37" s="82">
        <v>313.0</v>
      </c>
      <c r="LQ37" s="82">
        <v>176.0</v>
      </c>
      <c r="LR37" s="82">
        <v>67.0</v>
      </c>
      <c r="LS37" s="82">
        <v>319.0</v>
      </c>
      <c r="LT37" s="83">
        <v>60.0</v>
      </c>
      <c r="LU37" s="83">
        <v>8.9</v>
      </c>
      <c r="LV37" s="83">
        <v>138.0</v>
      </c>
      <c r="LW37" s="83">
        <v>113.0</v>
      </c>
      <c r="LX37" s="83">
        <v>57.0</v>
      </c>
      <c r="LY37" s="83">
        <v>54.0</v>
      </c>
      <c r="LZ37" s="83">
        <v>12.0</v>
      </c>
      <c r="MA37" s="83">
        <v>116.0</v>
      </c>
      <c r="MB37" s="83">
        <v>0.0</v>
      </c>
      <c r="MC37" s="83">
        <v>142.0</v>
      </c>
      <c r="MD37" s="83">
        <v>200.0</v>
      </c>
      <c r="ME37" s="83">
        <v>77.0</v>
      </c>
      <c r="MF37" s="83">
        <v>62.0</v>
      </c>
      <c r="MG37" s="83">
        <v>14.0</v>
      </c>
      <c r="MH37" s="83">
        <v>0.0</v>
      </c>
      <c r="MI37" s="83">
        <v>0.0</v>
      </c>
      <c r="MJ37" s="83">
        <v>120.0</v>
      </c>
      <c r="MK37" s="83">
        <v>0.0</v>
      </c>
      <c r="ML37" s="83">
        <v>55.0</v>
      </c>
      <c r="MM37" s="83">
        <v>48.0</v>
      </c>
      <c r="MN37" s="83">
        <v>5.0</v>
      </c>
      <c r="MO37" s="86"/>
      <c r="MP37" s="87"/>
      <c r="MQ37" s="87"/>
      <c r="MR37" s="87"/>
      <c r="MS37" s="87"/>
      <c r="MT37" s="83">
        <v>7.0</v>
      </c>
      <c r="MU37" s="83">
        <v>3.0</v>
      </c>
      <c r="MV37" s="83">
        <v>150.0</v>
      </c>
      <c r="MW37" s="83">
        <v>36.0</v>
      </c>
      <c r="MX37" s="83">
        <v>48.0</v>
      </c>
      <c r="MY37" s="88" t="s">
        <v>96</v>
      </c>
      <c r="MZ37" s="83">
        <v>2.0</v>
      </c>
      <c r="NA37" s="87"/>
      <c r="NB37" s="83">
        <v>21.0</v>
      </c>
      <c r="NC37" s="83">
        <v>7.0</v>
      </c>
      <c r="ND37" s="83">
        <v>376.0</v>
      </c>
      <c r="NE37" s="83">
        <v>35.0</v>
      </c>
      <c r="NF37" s="83">
        <v>55.0</v>
      </c>
      <c r="NG37" s="83">
        <v>54.0</v>
      </c>
      <c r="NH37" s="83">
        <v>7.0</v>
      </c>
      <c r="NI37" s="88"/>
      <c r="NJ37" s="83">
        <v>0.0</v>
      </c>
      <c r="NK37" s="83">
        <v>0.0</v>
      </c>
      <c r="NL37" s="83">
        <v>0.0</v>
      </c>
      <c r="NM37" s="83">
        <v>34.0</v>
      </c>
      <c r="NN37" s="83">
        <v>58.0</v>
      </c>
      <c r="NO37" s="83">
        <v>55.0</v>
      </c>
      <c r="NP37" s="83">
        <v>2.0</v>
      </c>
      <c r="NQ37" s="223"/>
    </row>
    <row r="38" ht="14.25" customHeight="1">
      <c r="C38" s="108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0">MIN(C14:C37)</f>
        <v>49.57</v>
      </c>
      <c r="D39" s="110">
        <f t="shared" si="70"/>
        <v>228</v>
      </c>
      <c r="E39" s="110">
        <f t="shared" si="70"/>
        <v>132</v>
      </c>
      <c r="F39" s="110">
        <f t="shared" si="70"/>
        <v>26</v>
      </c>
      <c r="G39" s="110">
        <f t="shared" si="70"/>
        <v>5.8</v>
      </c>
      <c r="H39" s="110">
        <f t="shared" si="70"/>
        <v>0</v>
      </c>
      <c r="I39" s="110">
        <f t="shared" si="70"/>
        <v>6</v>
      </c>
      <c r="J39" s="110">
        <f t="shared" si="70"/>
        <v>46</v>
      </c>
      <c r="K39" s="110">
        <f t="shared" si="70"/>
        <v>44</v>
      </c>
      <c r="L39" s="110">
        <f t="shared" si="70"/>
        <v>136</v>
      </c>
      <c r="M39" s="110">
        <f t="shared" si="70"/>
        <v>11</v>
      </c>
      <c r="N39" s="110">
        <f t="shared" si="70"/>
        <v>2</v>
      </c>
      <c r="O39" s="110">
        <f t="shared" si="70"/>
        <v>0</v>
      </c>
      <c r="P39" s="110">
        <f t="shared" si="70"/>
        <v>6</v>
      </c>
      <c r="Q39" s="110">
        <f t="shared" si="70"/>
        <v>47</v>
      </c>
      <c r="R39" s="110">
        <f t="shared" si="70"/>
        <v>47</v>
      </c>
      <c r="S39" s="110">
        <f t="shared" si="70"/>
        <v>337.2</v>
      </c>
      <c r="T39" s="110">
        <f t="shared" si="70"/>
        <v>244.4</v>
      </c>
      <c r="U39" s="110"/>
      <c r="V39" s="110">
        <f t="shared" ref="V39:X39" si="71">MIN(V14:V37)</f>
        <v>0</v>
      </c>
      <c r="W39" s="110">
        <f t="shared" si="71"/>
        <v>333.1</v>
      </c>
      <c r="X39" s="110">
        <f t="shared" si="71"/>
        <v>186.7</v>
      </c>
      <c r="Y39" s="110"/>
      <c r="Z39" s="110">
        <f t="shared" ref="Z39:AB39" si="72">MIN(Z14:Z37)</f>
        <v>0</v>
      </c>
      <c r="AA39" s="110">
        <f t="shared" si="72"/>
        <v>338.2</v>
      </c>
      <c r="AB39" s="110">
        <f t="shared" si="72"/>
        <v>308.4</v>
      </c>
      <c r="AC39" s="110"/>
      <c r="AD39" s="110">
        <f t="shared" ref="AD39:AF39" si="73">MIN(AD14:AD37)</f>
        <v>0</v>
      </c>
      <c r="AE39" s="110">
        <f t="shared" si="73"/>
        <v>337.4</v>
      </c>
      <c r="AF39" s="110">
        <f t="shared" si="73"/>
        <v>345.2</v>
      </c>
      <c r="AG39" s="110"/>
      <c r="AH39" s="110">
        <f t="shared" ref="AH39:AJ39" si="74">MIN(AH14:AH37)</f>
        <v>0</v>
      </c>
      <c r="AI39" s="110">
        <f t="shared" si="74"/>
        <v>252.1</v>
      </c>
      <c r="AJ39" s="110">
        <f t="shared" si="74"/>
        <v>346.7</v>
      </c>
      <c r="AK39" s="110"/>
      <c r="AL39" s="110">
        <f t="shared" ref="AL39:AN39" si="75">MIN(AL14:AL37)</f>
        <v>0</v>
      </c>
      <c r="AM39" s="110">
        <f t="shared" si="75"/>
        <v>336.1</v>
      </c>
      <c r="AN39" s="110">
        <f t="shared" si="75"/>
        <v>367.8</v>
      </c>
      <c r="AO39" s="110"/>
      <c r="AP39" s="110">
        <f t="shared" ref="AP39:AR39" si="76">MIN(AP14:AP37)</f>
        <v>0</v>
      </c>
      <c r="AQ39" s="189">
        <f t="shared" si="76"/>
        <v>132</v>
      </c>
      <c r="AR39" s="110">
        <f t="shared" si="76"/>
        <v>26</v>
      </c>
      <c r="AS39" s="110"/>
      <c r="AT39" s="110">
        <f t="shared" ref="AT39:AV39" si="77">MIN(AT14:AT37)</f>
        <v>0</v>
      </c>
      <c r="AU39" s="110">
        <f t="shared" si="77"/>
        <v>138</v>
      </c>
      <c r="AV39" s="110">
        <f t="shared" si="77"/>
        <v>11</v>
      </c>
      <c r="AW39" s="110"/>
      <c r="AX39" s="110">
        <f t="shared" ref="AX39:AY39" si="78">MIN(AX14:AX37)</f>
        <v>0</v>
      </c>
      <c r="AY39" s="189">
        <f t="shared" si="78"/>
        <v>132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79">MIN(BJ14:BJ37)</f>
        <v>70</v>
      </c>
      <c r="BK39" s="110">
        <f t="shared" si="79"/>
        <v>52</v>
      </c>
      <c r="BL39" s="112">
        <f t="shared" si="79"/>
        <v>0</v>
      </c>
      <c r="BM39" s="110">
        <f t="shared" si="79"/>
        <v>341</v>
      </c>
      <c r="BN39" s="110">
        <f t="shared" si="79"/>
        <v>144</v>
      </c>
      <c r="BO39" s="110">
        <f t="shared" si="79"/>
        <v>100</v>
      </c>
      <c r="BP39" s="110">
        <f t="shared" si="79"/>
        <v>5</v>
      </c>
      <c r="BQ39" s="110">
        <f t="shared" si="79"/>
        <v>0</v>
      </c>
      <c r="BR39" s="110">
        <f t="shared" si="79"/>
        <v>6</v>
      </c>
      <c r="BS39" s="110">
        <f t="shared" si="79"/>
        <v>52</v>
      </c>
      <c r="BT39" s="110">
        <f t="shared" si="79"/>
        <v>53</v>
      </c>
      <c r="BU39" s="110">
        <f t="shared" si="79"/>
        <v>341</v>
      </c>
      <c r="BV39" s="110">
        <f t="shared" si="79"/>
        <v>285</v>
      </c>
      <c r="BW39" s="110"/>
      <c r="BX39" s="110">
        <f t="shared" ref="BX39:BZ39" si="80">MIN(BX14:BX37)</f>
        <v>17</v>
      </c>
      <c r="BY39" s="110">
        <f t="shared" si="80"/>
        <v>333</v>
      </c>
      <c r="BZ39" s="110">
        <f t="shared" si="80"/>
        <v>306</v>
      </c>
      <c r="CA39" s="110"/>
      <c r="CB39" s="110">
        <f t="shared" ref="CB39:CD39" si="81">MIN(CB14:CB37)</f>
        <v>17</v>
      </c>
      <c r="CC39" s="110">
        <f t="shared" si="81"/>
        <v>0</v>
      </c>
      <c r="CD39" s="110">
        <f t="shared" si="81"/>
        <v>0</v>
      </c>
      <c r="CE39" s="110"/>
      <c r="CF39" s="110">
        <f t="shared" ref="CF39:CH39" si="82">MIN(CF14:CF37)</f>
        <v>0</v>
      </c>
      <c r="CG39" s="110">
        <f t="shared" si="82"/>
        <v>335</v>
      </c>
      <c r="CH39" s="110">
        <f t="shared" si="82"/>
        <v>411</v>
      </c>
      <c r="CI39" s="110"/>
      <c r="CJ39" s="110">
        <f t="shared" ref="CJ39:CL39" si="83">MIN(CJ14:CJ37)</f>
        <v>10</v>
      </c>
      <c r="CK39" s="110">
        <f t="shared" si="83"/>
        <v>339</v>
      </c>
      <c r="CL39" s="110">
        <f t="shared" si="83"/>
        <v>134</v>
      </c>
      <c r="CM39" s="110"/>
      <c r="CN39" s="110">
        <f t="shared" ref="CN39:CP39" si="84">MIN(CN14:CN37)</f>
        <v>14</v>
      </c>
      <c r="CO39" s="110">
        <f t="shared" si="84"/>
        <v>332</v>
      </c>
      <c r="CP39" s="110">
        <f t="shared" si="84"/>
        <v>247</v>
      </c>
      <c r="CQ39" s="110"/>
      <c r="CR39" s="110">
        <f t="shared" ref="CR39:CT39" si="85">MIN(CR14:CR37)</f>
        <v>12</v>
      </c>
      <c r="CS39" s="110">
        <f t="shared" si="85"/>
        <v>334</v>
      </c>
      <c r="CT39" s="110">
        <f t="shared" si="85"/>
        <v>225</v>
      </c>
      <c r="CU39" s="110"/>
      <c r="CV39" s="110">
        <f t="shared" ref="CV39:CX39" si="86">MIN(CV14:CV37)</f>
        <v>17</v>
      </c>
      <c r="CW39" s="110">
        <f t="shared" si="86"/>
        <v>336</v>
      </c>
      <c r="CX39" s="110">
        <f t="shared" si="86"/>
        <v>104</v>
      </c>
      <c r="CY39" s="110"/>
      <c r="CZ39" s="110">
        <f t="shared" ref="CZ39:DB39" si="87">MIN(CZ14:CZ37)</f>
        <v>37</v>
      </c>
      <c r="DA39" s="110">
        <f t="shared" si="87"/>
        <v>322</v>
      </c>
      <c r="DB39" s="110">
        <f t="shared" si="87"/>
        <v>158</v>
      </c>
      <c r="DC39" s="110"/>
      <c r="DD39" s="110">
        <f t="shared" ref="DD39:DE39" si="88">MIN(DD14:DD37)</f>
        <v>22</v>
      </c>
      <c r="DE39" s="110">
        <f t="shared" si="88"/>
        <v>144</v>
      </c>
      <c r="DF39" s="110"/>
      <c r="DG39" s="110">
        <f t="shared" ref="DG39:DH39" si="89">MIN(DG14:DG37)</f>
        <v>100</v>
      </c>
      <c r="DH39" s="110">
        <f t="shared" si="89"/>
        <v>5</v>
      </c>
      <c r="DI39" s="110"/>
      <c r="DJ39" s="110">
        <f t="shared" ref="DJ39:DW39" si="90">MIN(DJ14:DJ37)</f>
        <v>7</v>
      </c>
      <c r="DK39" s="110">
        <f t="shared" si="90"/>
        <v>52</v>
      </c>
      <c r="DL39" s="110">
        <f t="shared" si="90"/>
        <v>5</v>
      </c>
      <c r="DM39" s="112">
        <f t="shared" si="90"/>
        <v>0</v>
      </c>
      <c r="DN39" s="110">
        <f t="shared" si="90"/>
        <v>336</v>
      </c>
      <c r="DO39" s="110">
        <f t="shared" si="90"/>
        <v>138</v>
      </c>
      <c r="DP39" s="110">
        <f t="shared" si="90"/>
        <v>25.52</v>
      </c>
      <c r="DQ39" s="110">
        <f t="shared" si="90"/>
        <v>14.38</v>
      </c>
      <c r="DR39" s="110">
        <f t="shared" si="90"/>
        <v>2.83</v>
      </c>
      <c r="DS39" s="110">
        <f t="shared" si="90"/>
        <v>8</v>
      </c>
      <c r="DT39" s="110">
        <f t="shared" si="90"/>
        <v>37</v>
      </c>
      <c r="DU39" s="110">
        <f t="shared" si="90"/>
        <v>41.5</v>
      </c>
      <c r="DV39" s="110">
        <f t="shared" si="90"/>
        <v>0</v>
      </c>
      <c r="DW39" s="110">
        <f t="shared" si="90"/>
        <v>0</v>
      </c>
      <c r="DX39" s="110"/>
      <c r="DY39" s="110">
        <f t="shared" ref="DY39:EA39" si="91">MIN(DY14:DY37)</f>
        <v>0</v>
      </c>
      <c r="DZ39" s="110">
        <f t="shared" si="91"/>
        <v>0</v>
      </c>
      <c r="EA39" s="110">
        <f t="shared" si="91"/>
        <v>0</v>
      </c>
      <c r="EB39" s="110"/>
      <c r="EC39" s="110">
        <f t="shared" ref="EC39:EU39" si="92">MIN(EC14:EC37)</f>
        <v>0</v>
      </c>
      <c r="ED39" s="112">
        <f t="shared" si="92"/>
        <v>0</v>
      </c>
      <c r="EE39" s="110">
        <f t="shared" si="92"/>
        <v>337</v>
      </c>
      <c r="EF39" s="110">
        <f t="shared" si="92"/>
        <v>135</v>
      </c>
      <c r="EG39" s="110">
        <f t="shared" si="92"/>
        <v>70</v>
      </c>
      <c r="EH39" s="110">
        <f t="shared" si="92"/>
        <v>2.7</v>
      </c>
      <c r="EI39" s="110">
        <f t="shared" si="92"/>
        <v>0</v>
      </c>
      <c r="EJ39" s="110">
        <f t="shared" si="92"/>
        <v>9</v>
      </c>
      <c r="EK39" s="110">
        <f t="shared" si="92"/>
        <v>46</v>
      </c>
      <c r="EL39" s="110">
        <f t="shared" si="92"/>
        <v>41</v>
      </c>
      <c r="EM39" s="110">
        <f t="shared" si="92"/>
        <v>135</v>
      </c>
      <c r="EN39" s="110">
        <f t="shared" si="92"/>
        <v>91</v>
      </c>
      <c r="EO39" s="110">
        <f t="shared" si="92"/>
        <v>4</v>
      </c>
      <c r="EP39" s="110">
        <f t="shared" si="92"/>
        <v>0</v>
      </c>
      <c r="EQ39" s="110">
        <f t="shared" si="92"/>
        <v>9</v>
      </c>
      <c r="ER39" s="110">
        <f t="shared" si="92"/>
        <v>46</v>
      </c>
      <c r="ES39" s="110">
        <f t="shared" si="92"/>
        <v>48</v>
      </c>
      <c r="ET39" s="110">
        <f t="shared" si="92"/>
        <v>0</v>
      </c>
      <c r="EU39" s="110">
        <f t="shared" si="92"/>
        <v>0</v>
      </c>
      <c r="EV39" s="110"/>
      <c r="EW39" s="110">
        <f t="shared" ref="EW39:EY39" si="93">MIN(EW14:EW37)</f>
        <v>0</v>
      </c>
      <c r="EX39" s="110">
        <f t="shared" si="93"/>
        <v>0</v>
      </c>
      <c r="EY39" s="110">
        <f t="shared" si="93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4">MIN(FI14:FI37)</f>
        <v>0</v>
      </c>
      <c r="FJ39" s="110">
        <f t="shared" si="94"/>
        <v>337</v>
      </c>
      <c r="FK39" s="110">
        <f t="shared" si="94"/>
        <v>256</v>
      </c>
      <c r="FL39" s="110"/>
      <c r="FM39" s="110">
        <f t="shared" ref="FM39:FN39" si="95">MIN(FM14:FM37)</f>
        <v>0</v>
      </c>
      <c r="FN39" s="110">
        <f t="shared" si="95"/>
        <v>337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6">MIN(FY14:FY37)</f>
        <v>0</v>
      </c>
      <c r="FZ39" s="112">
        <f t="shared" si="96"/>
        <v>0</v>
      </c>
      <c r="GA39" s="110">
        <f t="shared" si="96"/>
        <v>337</v>
      </c>
      <c r="GB39" s="110">
        <f t="shared" si="96"/>
        <v>324.59</v>
      </c>
      <c r="GC39" s="110"/>
      <c r="GD39" s="110">
        <f t="shared" ref="GD39:GF39" si="97">MIN(GD14:GD37)</f>
        <v>5.7</v>
      </c>
      <c r="GE39" s="110">
        <f t="shared" si="97"/>
        <v>337</v>
      </c>
      <c r="GF39" s="110">
        <f t="shared" si="97"/>
        <v>340.34</v>
      </c>
      <c r="GG39" s="110"/>
      <c r="GH39" s="110">
        <f t="shared" ref="GH39:GJ39" si="98">MIN(GH14:GH37)</f>
        <v>9.38</v>
      </c>
      <c r="GI39" s="110">
        <f t="shared" si="98"/>
        <v>337</v>
      </c>
      <c r="GJ39" s="110">
        <f t="shared" si="98"/>
        <v>220.84</v>
      </c>
      <c r="GK39" s="110"/>
      <c r="GL39" s="110">
        <f t="shared" ref="GL39:GN39" si="99">MIN(GL14:GL37)</f>
        <v>-29.23</v>
      </c>
      <c r="GM39" s="110">
        <f t="shared" si="99"/>
        <v>337</v>
      </c>
      <c r="GN39" s="110">
        <f t="shared" si="99"/>
        <v>203.98</v>
      </c>
      <c r="GO39" s="110"/>
      <c r="GP39" s="110">
        <f t="shared" ref="GP39:GR39" si="100">MIN(GP14:GP37)</f>
        <v>-33.84</v>
      </c>
      <c r="GQ39" s="110">
        <f t="shared" si="100"/>
        <v>337</v>
      </c>
      <c r="GR39" s="110">
        <f t="shared" si="100"/>
        <v>98.47</v>
      </c>
      <c r="GS39" s="110"/>
      <c r="GT39" s="110">
        <f t="shared" ref="GT39:GV39" si="101">MIN(GT14:GT37)</f>
        <v>-26.89</v>
      </c>
      <c r="GU39" s="110">
        <f t="shared" si="101"/>
        <v>337</v>
      </c>
      <c r="GV39" s="110">
        <f t="shared" si="101"/>
        <v>106.24</v>
      </c>
      <c r="GW39" s="110"/>
      <c r="GX39" s="110">
        <f t="shared" ref="GX39:HC39" si="102">MIN(GX14:GX37)</f>
        <v>-27.97</v>
      </c>
      <c r="GY39" s="112">
        <f t="shared" si="102"/>
        <v>0</v>
      </c>
      <c r="GZ39" s="110">
        <f t="shared" si="102"/>
        <v>0</v>
      </c>
      <c r="HA39" s="110">
        <f t="shared" si="102"/>
        <v>0</v>
      </c>
      <c r="HB39" s="110">
        <f t="shared" si="102"/>
        <v>7.9</v>
      </c>
      <c r="HC39" s="110">
        <f t="shared" si="102"/>
        <v>0.395</v>
      </c>
      <c r="HD39" s="110"/>
      <c r="HE39" s="110">
        <f t="shared" ref="HE39:HK39" si="103">MIN(HE14:HE37)</f>
        <v>8</v>
      </c>
      <c r="HF39" s="110">
        <f t="shared" si="103"/>
        <v>47</v>
      </c>
      <c r="HG39" s="110">
        <f t="shared" si="103"/>
        <v>44</v>
      </c>
      <c r="HH39" s="110">
        <f t="shared" si="103"/>
        <v>0</v>
      </c>
      <c r="HI39" s="110">
        <f t="shared" si="103"/>
        <v>0</v>
      </c>
      <c r="HJ39" s="110">
        <f t="shared" si="103"/>
        <v>2.5</v>
      </c>
      <c r="HK39" s="110">
        <f t="shared" si="103"/>
        <v>0.125</v>
      </c>
      <c r="HL39" s="110"/>
      <c r="HM39" s="110">
        <f t="shared" ref="HM39:HS39" si="104">MIN(HM14:HM37)</f>
        <v>5</v>
      </c>
      <c r="HN39" s="110">
        <f t="shared" si="104"/>
        <v>50</v>
      </c>
      <c r="HO39" s="110">
        <f t="shared" si="104"/>
        <v>50</v>
      </c>
      <c r="HP39" s="110">
        <f t="shared" si="104"/>
        <v>0</v>
      </c>
      <c r="HQ39" s="110">
        <f t="shared" si="104"/>
        <v>0</v>
      </c>
      <c r="HR39" s="110">
        <f t="shared" si="104"/>
        <v>38</v>
      </c>
      <c r="HS39" s="110">
        <f t="shared" si="104"/>
        <v>1.9</v>
      </c>
      <c r="HT39" s="110"/>
      <c r="HU39" s="110">
        <f t="shared" ref="HU39:IB39" si="105">MIN(HU14:HU37)</f>
        <v>7</v>
      </c>
      <c r="HV39" s="110">
        <f t="shared" si="105"/>
        <v>40</v>
      </c>
      <c r="HW39" s="110">
        <f t="shared" si="105"/>
        <v>40</v>
      </c>
      <c r="HX39" s="112">
        <f t="shared" si="105"/>
        <v>0</v>
      </c>
      <c r="HY39" s="110">
        <f t="shared" si="105"/>
        <v>133</v>
      </c>
      <c r="HZ39" s="110">
        <f t="shared" si="105"/>
        <v>33</v>
      </c>
      <c r="IA39" s="110">
        <f t="shared" si="105"/>
        <v>60</v>
      </c>
      <c r="IB39" s="110">
        <f t="shared" si="105"/>
        <v>3</v>
      </c>
      <c r="IC39" s="110"/>
      <c r="ID39" s="110">
        <f t="shared" ref="ID39:IK39" si="106">MIN(ID14:ID37)</f>
        <v>2</v>
      </c>
      <c r="IE39" s="110">
        <f t="shared" si="106"/>
        <v>58</v>
      </c>
      <c r="IF39" s="110">
        <f t="shared" si="106"/>
        <v>38</v>
      </c>
      <c r="IG39" s="112">
        <f t="shared" si="106"/>
        <v>0</v>
      </c>
      <c r="IH39" s="110">
        <f t="shared" si="106"/>
        <v>139</v>
      </c>
      <c r="II39" s="110">
        <f t="shared" si="106"/>
        <v>33.7</v>
      </c>
      <c r="IJ39" s="110">
        <f t="shared" si="106"/>
        <v>6</v>
      </c>
      <c r="IK39" s="110">
        <f t="shared" si="106"/>
        <v>0.1</v>
      </c>
      <c r="IL39" s="110"/>
      <c r="IM39" s="110">
        <f t="shared" ref="IM39:IS39" si="107">MIN(IM14:IM37)</f>
        <v>6</v>
      </c>
      <c r="IN39" s="110">
        <f t="shared" si="107"/>
        <v>44</v>
      </c>
      <c r="IO39" s="110">
        <f t="shared" si="107"/>
        <v>42</v>
      </c>
      <c r="IP39" s="110">
        <f t="shared" si="107"/>
        <v>139</v>
      </c>
      <c r="IQ39" s="110">
        <f t="shared" si="107"/>
        <v>32</v>
      </c>
      <c r="IR39" s="110">
        <f t="shared" si="107"/>
        <v>3.8</v>
      </c>
      <c r="IS39" s="110">
        <f t="shared" si="107"/>
        <v>0.1</v>
      </c>
      <c r="IT39" s="110"/>
      <c r="IU39" s="110">
        <f t="shared" ref="IU39:JB39" si="108">MIN(IU14:IU37)</f>
        <v>8</v>
      </c>
      <c r="IV39" s="110">
        <f t="shared" si="108"/>
        <v>47</v>
      </c>
      <c r="IW39" s="110">
        <f t="shared" si="108"/>
        <v>45</v>
      </c>
      <c r="IX39" s="112">
        <f t="shared" si="108"/>
        <v>0</v>
      </c>
      <c r="IY39" s="110">
        <f t="shared" si="108"/>
        <v>138.72</v>
      </c>
      <c r="IZ39" s="110">
        <f t="shared" si="108"/>
        <v>34.35</v>
      </c>
      <c r="JA39" s="110">
        <f t="shared" si="108"/>
        <v>225.2</v>
      </c>
      <c r="JB39" s="110">
        <f t="shared" si="108"/>
        <v>11.26</v>
      </c>
      <c r="JC39" s="110"/>
      <c r="JD39" s="110">
        <f t="shared" ref="JD39:JJ39" si="109">MIN(JD14:JD37)</f>
        <v>3</v>
      </c>
      <c r="JE39" s="110">
        <f t="shared" si="109"/>
        <v>52.65</v>
      </c>
      <c r="JF39" s="110">
        <f t="shared" si="109"/>
        <v>36.74</v>
      </c>
      <c r="JG39" s="110">
        <f t="shared" si="109"/>
        <v>0</v>
      </c>
      <c r="JH39" s="110">
        <f t="shared" si="109"/>
        <v>0</v>
      </c>
      <c r="JI39" s="110">
        <f t="shared" si="109"/>
        <v>0</v>
      </c>
      <c r="JJ39" s="110">
        <f t="shared" si="109"/>
        <v>0</v>
      </c>
      <c r="JK39" s="110"/>
      <c r="JL39" s="110">
        <f t="shared" ref="JL39:JS39" si="110">MIN(JL14:JL37)</f>
        <v>0</v>
      </c>
      <c r="JM39" s="110">
        <f t="shared" si="110"/>
        <v>0</v>
      </c>
      <c r="JN39" s="110">
        <f t="shared" si="110"/>
        <v>0</v>
      </c>
      <c r="JO39" s="112">
        <f t="shared" si="110"/>
        <v>0</v>
      </c>
      <c r="JP39" s="110">
        <f t="shared" si="110"/>
        <v>134</v>
      </c>
      <c r="JQ39" s="110">
        <f t="shared" si="110"/>
        <v>31.9</v>
      </c>
      <c r="JR39" s="110">
        <f t="shared" si="110"/>
        <v>0</v>
      </c>
      <c r="JS39" s="110">
        <f t="shared" si="110"/>
        <v>0</v>
      </c>
      <c r="JT39" s="110"/>
      <c r="JU39" s="110">
        <f t="shared" ref="JU39:KA39" si="111">MIN(JU14:JU37)</f>
        <v>2</v>
      </c>
      <c r="JV39" s="110">
        <f t="shared" si="111"/>
        <v>38</v>
      </c>
      <c r="JW39" s="110">
        <f t="shared" si="111"/>
        <v>37</v>
      </c>
      <c r="JX39" s="110">
        <f t="shared" si="111"/>
        <v>134</v>
      </c>
      <c r="JY39" s="110">
        <f t="shared" si="111"/>
        <v>33.4</v>
      </c>
      <c r="JZ39" s="110">
        <f t="shared" si="111"/>
        <v>61</v>
      </c>
      <c r="KA39" s="110">
        <f t="shared" si="111"/>
        <v>3.1</v>
      </c>
      <c r="KB39" s="110"/>
      <c r="KC39" s="110">
        <f t="shared" ref="KC39:KJ39" si="112">MIN(KC14:KC37)</f>
        <v>2</v>
      </c>
      <c r="KD39" s="110">
        <f t="shared" si="112"/>
        <v>42</v>
      </c>
      <c r="KE39" s="110">
        <f t="shared" si="112"/>
        <v>42</v>
      </c>
      <c r="KF39" s="112">
        <f t="shared" si="112"/>
        <v>0</v>
      </c>
      <c r="KG39" s="110">
        <f t="shared" si="112"/>
        <v>135</v>
      </c>
      <c r="KH39" s="110">
        <f t="shared" si="112"/>
        <v>32</v>
      </c>
      <c r="KI39" s="110">
        <f t="shared" si="112"/>
        <v>9</v>
      </c>
      <c r="KJ39" s="110">
        <f t="shared" si="112"/>
        <v>0.5</v>
      </c>
      <c r="KK39" s="110"/>
      <c r="KL39" s="110">
        <f t="shared" ref="KL39:KR39" si="113">MIN(KL14:KL37)</f>
        <v>1</v>
      </c>
      <c r="KM39" s="110">
        <f t="shared" si="113"/>
        <v>46</v>
      </c>
      <c r="KN39" s="110">
        <f t="shared" si="113"/>
        <v>46</v>
      </c>
      <c r="KO39" s="110">
        <f t="shared" si="113"/>
        <v>135</v>
      </c>
      <c r="KP39" s="110">
        <f t="shared" si="113"/>
        <v>32</v>
      </c>
      <c r="KQ39" s="110">
        <f t="shared" si="113"/>
        <v>3</v>
      </c>
      <c r="KR39" s="110">
        <f t="shared" si="113"/>
        <v>0.2</v>
      </c>
      <c r="KS39" s="110"/>
      <c r="KT39" s="110">
        <f t="shared" ref="KT39:LA39" si="114">MIN(KT14:KT37)</f>
        <v>1</v>
      </c>
      <c r="KU39" s="110">
        <f t="shared" si="114"/>
        <v>46</v>
      </c>
      <c r="KV39" s="110">
        <f t="shared" si="114"/>
        <v>44</v>
      </c>
      <c r="KW39" s="112">
        <f t="shared" si="114"/>
        <v>0</v>
      </c>
      <c r="KX39" s="110">
        <f t="shared" si="114"/>
        <v>124</v>
      </c>
      <c r="KY39" s="110">
        <f t="shared" si="114"/>
        <v>31</v>
      </c>
      <c r="KZ39" s="110">
        <f t="shared" si="114"/>
        <v>69</v>
      </c>
      <c r="LA39" s="110">
        <f t="shared" si="114"/>
        <v>3.4</v>
      </c>
      <c r="LB39" s="110"/>
      <c r="LC39" s="110">
        <f t="shared" ref="LC39:LI39" si="115">MIN(LC14:LC37)</f>
        <v>3</v>
      </c>
      <c r="LD39" s="110">
        <f t="shared" si="115"/>
        <v>48</v>
      </c>
      <c r="LE39" s="110">
        <f t="shared" si="115"/>
        <v>48</v>
      </c>
      <c r="LF39" s="110">
        <f t="shared" si="115"/>
        <v>124</v>
      </c>
      <c r="LG39" s="110">
        <f t="shared" si="115"/>
        <v>31</v>
      </c>
      <c r="LH39" s="110">
        <f t="shared" si="115"/>
        <v>143</v>
      </c>
      <c r="LI39" s="110">
        <f t="shared" si="115"/>
        <v>7</v>
      </c>
      <c r="LJ39" s="110"/>
      <c r="LK39" s="110">
        <f t="shared" ref="LK39:LO39" si="116">MIN(LK14:LK37)</f>
        <v>5</v>
      </c>
      <c r="LL39" s="110">
        <f t="shared" si="116"/>
        <v>48</v>
      </c>
      <c r="LM39" s="110">
        <f t="shared" si="116"/>
        <v>48</v>
      </c>
      <c r="LN39" s="112">
        <f t="shared" si="116"/>
        <v>0</v>
      </c>
      <c r="LO39" s="110">
        <f t="shared" si="116"/>
        <v>328</v>
      </c>
      <c r="LP39" s="110"/>
      <c r="LQ39" s="110"/>
      <c r="LR39" s="110"/>
      <c r="LS39" s="110"/>
      <c r="LT39" s="110" t="str">
        <f t="shared" ref="LT39:MV39" si="117">MIN(#REF!)</f>
        <v>#REF!</v>
      </c>
      <c r="LU39" s="110" t="str">
        <f t="shared" si="117"/>
        <v>#REF!</v>
      </c>
      <c r="LV39" s="110" t="str">
        <f t="shared" si="117"/>
        <v>#REF!</v>
      </c>
      <c r="LW39" s="110" t="str">
        <f t="shared" si="117"/>
        <v>#REF!</v>
      </c>
      <c r="LX39" s="110" t="str">
        <f t="shared" si="117"/>
        <v>#REF!</v>
      </c>
      <c r="LY39" s="110" t="str">
        <f t="shared" si="117"/>
        <v>#REF!</v>
      </c>
      <c r="LZ39" s="110" t="str">
        <f t="shared" si="117"/>
        <v>#REF!</v>
      </c>
      <c r="MA39" s="110" t="str">
        <f t="shared" si="117"/>
        <v>#REF!</v>
      </c>
      <c r="MB39" s="110" t="str">
        <f t="shared" si="117"/>
        <v>#REF!</v>
      </c>
      <c r="MC39" s="110" t="str">
        <f t="shared" si="117"/>
        <v>#REF!</v>
      </c>
      <c r="MD39" s="110" t="str">
        <f t="shared" si="117"/>
        <v>#REF!</v>
      </c>
      <c r="ME39" s="110" t="str">
        <f t="shared" si="117"/>
        <v>#REF!</v>
      </c>
      <c r="MF39" s="110" t="str">
        <f t="shared" si="117"/>
        <v>#REF!</v>
      </c>
      <c r="MG39" s="110" t="str">
        <f t="shared" si="117"/>
        <v>#REF!</v>
      </c>
      <c r="MH39" s="110" t="str">
        <f t="shared" si="117"/>
        <v>#REF!</v>
      </c>
      <c r="MI39" s="110" t="str">
        <f t="shared" si="117"/>
        <v>#REF!</v>
      </c>
      <c r="MJ39" s="110" t="str">
        <f t="shared" si="117"/>
        <v>#REF!</v>
      </c>
      <c r="MK39" s="110" t="str">
        <f t="shared" si="117"/>
        <v>#REF!</v>
      </c>
      <c r="ML39" s="110" t="str">
        <f t="shared" si="117"/>
        <v>#REF!</v>
      </c>
      <c r="MM39" s="110" t="str">
        <f t="shared" si="117"/>
        <v>#REF!</v>
      </c>
      <c r="MN39" s="110" t="str">
        <f t="shared" si="117"/>
        <v>#REF!</v>
      </c>
      <c r="MO39" s="112" t="str">
        <f t="shared" si="117"/>
        <v>#REF!</v>
      </c>
      <c r="MP39" s="110" t="str">
        <f t="shared" si="117"/>
        <v>#REF!</v>
      </c>
      <c r="MQ39" s="110" t="str">
        <f t="shared" si="117"/>
        <v>#REF!</v>
      </c>
      <c r="MR39" s="110" t="str">
        <f t="shared" si="117"/>
        <v>#REF!</v>
      </c>
      <c r="MS39" s="110" t="str">
        <f t="shared" si="117"/>
        <v>#REF!</v>
      </c>
      <c r="MT39" s="110" t="str">
        <f t="shared" si="117"/>
        <v>#REF!</v>
      </c>
      <c r="MU39" s="110" t="str">
        <f t="shared" si="117"/>
        <v>#REF!</v>
      </c>
      <c r="MV39" s="110" t="str">
        <f t="shared" si="117"/>
        <v>#REF!</v>
      </c>
      <c r="MW39" s="110"/>
      <c r="MX39" s="110"/>
      <c r="MY39" s="110" t="str">
        <f t="shared" ref="MY39:ND39" si="118">MIN(#REF!)</f>
        <v>#REF!</v>
      </c>
      <c r="MZ39" s="110" t="str">
        <f t="shared" si="118"/>
        <v>#REF!</v>
      </c>
      <c r="NA39" s="110" t="str">
        <f t="shared" si="118"/>
        <v>#REF!</v>
      </c>
      <c r="NB39" s="110" t="str">
        <f t="shared" si="118"/>
        <v>#REF!</v>
      </c>
      <c r="NC39" s="110" t="str">
        <f t="shared" si="118"/>
        <v>#REF!</v>
      </c>
      <c r="ND39" s="110" t="str">
        <f t="shared" si="118"/>
        <v>#REF!</v>
      </c>
      <c r="NE39" s="110"/>
      <c r="NF39" s="110"/>
      <c r="NG39" s="110" t="str">
        <f t="shared" ref="NG39:NL39" si="119">MIN(#REF!)</f>
        <v>#REF!</v>
      </c>
      <c r="NH39" s="110" t="str">
        <f t="shared" si="119"/>
        <v>#REF!</v>
      </c>
      <c r="NI39" s="110" t="str">
        <f t="shared" si="119"/>
        <v>#REF!</v>
      </c>
      <c r="NJ39" s="110" t="str">
        <f t="shared" si="119"/>
        <v>#REF!</v>
      </c>
      <c r="NK39" s="110" t="str">
        <f t="shared" si="119"/>
        <v>#REF!</v>
      </c>
      <c r="NL39" s="110" t="str">
        <f t="shared" si="119"/>
        <v>#REF!</v>
      </c>
      <c r="NM39" s="110"/>
      <c r="NN39" s="110"/>
      <c r="NO39" s="110" t="str">
        <f t="shared" ref="NO39:NP39" si="120">MIN(#REF!)</f>
        <v>#REF!</v>
      </c>
      <c r="NP39" s="110" t="str">
        <f t="shared" si="120"/>
        <v>#REF!</v>
      </c>
      <c r="NQ39" s="224"/>
    </row>
    <row r="40" ht="14.25" customHeight="1">
      <c r="B40" s="113" t="s">
        <v>101</v>
      </c>
      <c r="C40" s="114">
        <f t="shared" ref="C40:T40" si="121">MAX(C14:C37)</f>
        <v>50.3</v>
      </c>
      <c r="D40" s="114">
        <f t="shared" si="121"/>
        <v>340</v>
      </c>
      <c r="E40" s="114">
        <f t="shared" si="121"/>
        <v>137</v>
      </c>
      <c r="F40" s="114">
        <f t="shared" si="121"/>
        <v>78</v>
      </c>
      <c r="G40" s="114">
        <f t="shared" si="121"/>
        <v>18</v>
      </c>
      <c r="H40" s="114">
        <f t="shared" si="121"/>
        <v>0</v>
      </c>
      <c r="I40" s="114">
        <f t="shared" si="121"/>
        <v>6</v>
      </c>
      <c r="J40" s="114">
        <f t="shared" si="121"/>
        <v>52</v>
      </c>
      <c r="K40" s="114">
        <f t="shared" si="121"/>
        <v>52</v>
      </c>
      <c r="L40" s="114">
        <f t="shared" si="121"/>
        <v>140</v>
      </c>
      <c r="M40" s="114">
        <f t="shared" si="121"/>
        <v>87</v>
      </c>
      <c r="N40" s="114">
        <f t="shared" si="121"/>
        <v>21.3</v>
      </c>
      <c r="O40" s="114">
        <f t="shared" si="121"/>
        <v>0</v>
      </c>
      <c r="P40" s="114">
        <f t="shared" si="121"/>
        <v>6</v>
      </c>
      <c r="Q40" s="114">
        <f t="shared" si="121"/>
        <v>60</v>
      </c>
      <c r="R40" s="114">
        <f t="shared" si="121"/>
        <v>56</v>
      </c>
      <c r="S40" s="114">
        <f t="shared" si="121"/>
        <v>343.1</v>
      </c>
      <c r="T40" s="114">
        <f t="shared" si="121"/>
        <v>349.3</v>
      </c>
      <c r="U40" s="114"/>
      <c r="V40" s="114">
        <f t="shared" ref="V40:X40" si="122">MAX(V14:V37)</f>
        <v>0</v>
      </c>
      <c r="W40" s="114">
        <f t="shared" si="122"/>
        <v>339.1</v>
      </c>
      <c r="X40" s="114">
        <f t="shared" si="122"/>
        <v>275.1</v>
      </c>
      <c r="Y40" s="114"/>
      <c r="Z40" s="114">
        <f t="shared" ref="Z40:AB40" si="123">MAX(Z14:Z37)</f>
        <v>0</v>
      </c>
      <c r="AA40" s="114">
        <f t="shared" si="123"/>
        <v>343.8</v>
      </c>
      <c r="AB40" s="114">
        <f t="shared" si="123"/>
        <v>418.9</v>
      </c>
      <c r="AC40" s="114"/>
      <c r="AD40" s="114">
        <f t="shared" ref="AD40:AF40" si="124">MAX(AD14:AD37)</f>
        <v>0</v>
      </c>
      <c r="AE40" s="114">
        <f t="shared" si="124"/>
        <v>343.7</v>
      </c>
      <c r="AF40" s="114">
        <f t="shared" si="124"/>
        <v>444.5</v>
      </c>
      <c r="AG40" s="114"/>
      <c r="AH40" s="114">
        <f t="shared" ref="AH40:AJ40" si="125">MAX(AH14:AH37)</f>
        <v>0</v>
      </c>
      <c r="AI40" s="114">
        <f t="shared" si="125"/>
        <v>351</v>
      </c>
      <c r="AJ40" s="114">
        <f t="shared" si="125"/>
        <v>437.9</v>
      </c>
      <c r="AK40" s="114"/>
      <c r="AL40" s="114">
        <f t="shared" ref="AL40:AN40" si="126">MAX(AL14:AL37)</f>
        <v>0</v>
      </c>
      <c r="AM40" s="114">
        <f t="shared" si="126"/>
        <v>341.7</v>
      </c>
      <c r="AN40" s="114">
        <f t="shared" si="126"/>
        <v>448.3</v>
      </c>
      <c r="AO40" s="114"/>
      <c r="AP40" s="114">
        <f t="shared" ref="AP40:AR40" si="127">MAX(AP14:AP37)</f>
        <v>0</v>
      </c>
      <c r="AQ40" s="190">
        <f t="shared" si="127"/>
        <v>135</v>
      </c>
      <c r="AR40" s="114">
        <f t="shared" si="127"/>
        <v>78</v>
      </c>
      <c r="AS40" s="114"/>
      <c r="AT40" s="114">
        <f t="shared" ref="AT40:AV40" si="128">MAX(AT14:AT37)</f>
        <v>0</v>
      </c>
      <c r="AU40" s="114">
        <f t="shared" si="128"/>
        <v>140</v>
      </c>
      <c r="AV40" s="114">
        <f t="shared" si="128"/>
        <v>87</v>
      </c>
      <c r="AW40" s="114"/>
      <c r="AX40" s="114">
        <f t="shared" ref="AX40:AY40" si="129">MAX(AX14:AX37)</f>
        <v>0</v>
      </c>
      <c r="AY40" s="190">
        <f t="shared" si="129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0">MAX(BJ14:BJ37)</f>
        <v>85</v>
      </c>
      <c r="BK40" s="114">
        <f t="shared" si="130"/>
        <v>58</v>
      </c>
      <c r="BL40" s="112">
        <f t="shared" si="130"/>
        <v>0</v>
      </c>
      <c r="BM40" s="114">
        <f t="shared" si="130"/>
        <v>345</v>
      </c>
      <c r="BN40" s="114">
        <f t="shared" si="130"/>
        <v>147</v>
      </c>
      <c r="BO40" s="114">
        <f t="shared" si="130"/>
        <v>313</v>
      </c>
      <c r="BP40" s="114">
        <f t="shared" si="130"/>
        <v>15.7</v>
      </c>
      <c r="BQ40" s="114">
        <f t="shared" si="130"/>
        <v>0</v>
      </c>
      <c r="BR40" s="114">
        <f t="shared" si="130"/>
        <v>6</v>
      </c>
      <c r="BS40" s="114">
        <f t="shared" si="130"/>
        <v>66</v>
      </c>
      <c r="BT40" s="114">
        <f t="shared" si="130"/>
        <v>69</v>
      </c>
      <c r="BU40" s="114">
        <f t="shared" si="130"/>
        <v>345</v>
      </c>
      <c r="BV40" s="114">
        <f t="shared" si="130"/>
        <v>360</v>
      </c>
      <c r="BW40" s="114"/>
      <c r="BX40" s="114">
        <f t="shared" ref="BX40:BZ40" si="131">MAX(BX14:BX37)</f>
        <v>48</v>
      </c>
      <c r="BY40" s="114">
        <f t="shared" si="131"/>
        <v>342</v>
      </c>
      <c r="BZ40" s="114">
        <f t="shared" si="131"/>
        <v>384</v>
      </c>
      <c r="CA40" s="114"/>
      <c r="CB40" s="114">
        <f t="shared" ref="CB40:CD40" si="132">MAX(CB14:CB37)</f>
        <v>46</v>
      </c>
      <c r="CC40" s="114">
        <f t="shared" si="132"/>
        <v>0</v>
      </c>
      <c r="CD40" s="114">
        <f t="shared" si="132"/>
        <v>0</v>
      </c>
      <c r="CE40" s="114"/>
      <c r="CF40" s="114">
        <f t="shared" ref="CF40:CH40" si="133">MAX(CF14:CF37)</f>
        <v>0</v>
      </c>
      <c r="CG40" s="114">
        <f t="shared" si="133"/>
        <v>340</v>
      </c>
      <c r="CH40" s="114">
        <f t="shared" si="133"/>
        <v>519</v>
      </c>
      <c r="CI40" s="114"/>
      <c r="CJ40" s="114">
        <f t="shared" ref="CJ40:CL40" si="134">MAX(CJ14:CJ37)</f>
        <v>56</v>
      </c>
      <c r="CK40" s="114">
        <f t="shared" si="134"/>
        <v>353</v>
      </c>
      <c r="CL40" s="114">
        <f t="shared" si="134"/>
        <v>291</v>
      </c>
      <c r="CM40" s="114"/>
      <c r="CN40" s="114">
        <f t="shared" ref="CN40:CP40" si="135">MAX(CN14:CN37)</f>
        <v>47</v>
      </c>
      <c r="CO40" s="114">
        <f t="shared" si="135"/>
        <v>336</v>
      </c>
      <c r="CP40" s="114">
        <f t="shared" si="135"/>
        <v>315</v>
      </c>
      <c r="CQ40" s="114"/>
      <c r="CR40" s="114">
        <f t="shared" ref="CR40:CT40" si="136">MAX(CR14:CR37)</f>
        <v>29</v>
      </c>
      <c r="CS40" s="114">
        <f t="shared" si="136"/>
        <v>340</v>
      </c>
      <c r="CT40" s="114">
        <f t="shared" si="136"/>
        <v>302</v>
      </c>
      <c r="CU40" s="114"/>
      <c r="CV40" s="114">
        <f t="shared" ref="CV40:CX40" si="137">MAX(CV14:CV37)</f>
        <v>85</v>
      </c>
      <c r="CW40" s="114">
        <f t="shared" si="137"/>
        <v>342</v>
      </c>
      <c r="CX40" s="114">
        <f t="shared" si="137"/>
        <v>207</v>
      </c>
      <c r="CY40" s="114"/>
      <c r="CZ40" s="114">
        <f t="shared" ref="CZ40:DB40" si="138">MAX(CZ14:CZ37)</f>
        <v>58</v>
      </c>
      <c r="DA40" s="114">
        <f t="shared" si="138"/>
        <v>336</v>
      </c>
      <c r="DB40" s="114">
        <f t="shared" si="138"/>
        <v>297</v>
      </c>
      <c r="DC40" s="114"/>
      <c r="DD40" s="114">
        <f t="shared" ref="DD40:DE40" si="139">MAX(DD14:DD37)</f>
        <v>60</v>
      </c>
      <c r="DE40" s="114">
        <f t="shared" si="139"/>
        <v>323</v>
      </c>
      <c r="DF40" s="114"/>
      <c r="DG40" s="114">
        <f t="shared" ref="DG40:DH40" si="140">MAX(DG14:DG37)</f>
        <v>278</v>
      </c>
      <c r="DH40" s="114">
        <f t="shared" si="140"/>
        <v>13.9</v>
      </c>
      <c r="DI40" s="114"/>
      <c r="DJ40" s="114">
        <f t="shared" ref="DJ40:DW40" si="141">MAX(DJ14:DJ37)</f>
        <v>7</v>
      </c>
      <c r="DK40" s="114">
        <f t="shared" si="141"/>
        <v>69</v>
      </c>
      <c r="DL40" s="114">
        <f t="shared" si="141"/>
        <v>58</v>
      </c>
      <c r="DM40" s="112">
        <f t="shared" si="141"/>
        <v>0</v>
      </c>
      <c r="DN40" s="114">
        <f t="shared" si="141"/>
        <v>339</v>
      </c>
      <c r="DO40" s="114">
        <f t="shared" si="141"/>
        <v>140</v>
      </c>
      <c r="DP40" s="114">
        <f t="shared" si="141"/>
        <v>48.39</v>
      </c>
      <c r="DQ40" s="114">
        <f t="shared" si="141"/>
        <v>26.57</v>
      </c>
      <c r="DR40" s="114">
        <f t="shared" si="141"/>
        <v>8.49</v>
      </c>
      <c r="DS40" s="114">
        <f t="shared" si="141"/>
        <v>8</v>
      </c>
      <c r="DT40" s="114">
        <f t="shared" si="141"/>
        <v>51</v>
      </c>
      <c r="DU40" s="114">
        <f t="shared" si="141"/>
        <v>54.3</v>
      </c>
      <c r="DV40" s="114">
        <f t="shared" si="141"/>
        <v>0</v>
      </c>
      <c r="DW40" s="114">
        <f t="shared" si="141"/>
        <v>0</v>
      </c>
      <c r="DX40" s="114"/>
      <c r="DY40" s="114">
        <f t="shared" ref="DY40:EA40" si="142">MAX(DY14:DY37)</f>
        <v>0</v>
      </c>
      <c r="DZ40" s="114">
        <f t="shared" si="142"/>
        <v>0</v>
      </c>
      <c r="EA40" s="114">
        <f t="shared" si="142"/>
        <v>0</v>
      </c>
      <c r="EB40" s="114"/>
      <c r="EC40" s="114">
        <f t="shared" ref="EC40:EU40" si="143">MAX(EC14:EC37)</f>
        <v>0</v>
      </c>
      <c r="ED40" s="112">
        <f t="shared" si="143"/>
        <v>0</v>
      </c>
      <c r="EE40" s="114">
        <f t="shared" si="143"/>
        <v>343</v>
      </c>
      <c r="EF40" s="114">
        <f t="shared" si="143"/>
        <v>138</v>
      </c>
      <c r="EG40" s="114">
        <f t="shared" si="143"/>
        <v>90</v>
      </c>
      <c r="EH40" s="114">
        <f t="shared" si="143"/>
        <v>3.7</v>
      </c>
      <c r="EI40" s="114">
        <f t="shared" si="143"/>
        <v>0</v>
      </c>
      <c r="EJ40" s="114">
        <f t="shared" si="143"/>
        <v>9</v>
      </c>
      <c r="EK40" s="114">
        <f t="shared" si="143"/>
        <v>55</v>
      </c>
      <c r="EL40" s="114">
        <f t="shared" si="143"/>
        <v>56</v>
      </c>
      <c r="EM40" s="114">
        <f t="shared" si="143"/>
        <v>138</v>
      </c>
      <c r="EN40" s="114">
        <f t="shared" si="143"/>
        <v>134</v>
      </c>
      <c r="EO40" s="114">
        <f t="shared" si="143"/>
        <v>5.8</v>
      </c>
      <c r="EP40" s="114">
        <f t="shared" si="143"/>
        <v>0</v>
      </c>
      <c r="EQ40" s="114">
        <f t="shared" si="143"/>
        <v>9</v>
      </c>
      <c r="ER40" s="114">
        <f t="shared" si="143"/>
        <v>56</v>
      </c>
      <c r="ES40" s="114">
        <f t="shared" si="143"/>
        <v>56</v>
      </c>
      <c r="ET40" s="114">
        <f t="shared" si="143"/>
        <v>342</v>
      </c>
      <c r="EU40" s="114">
        <f t="shared" si="143"/>
        <v>0</v>
      </c>
      <c r="EV40" s="114"/>
      <c r="EW40" s="114">
        <f t="shared" ref="EW40:EY40" si="144">MAX(EW14:EW37)</f>
        <v>0</v>
      </c>
      <c r="EX40" s="114">
        <f t="shared" si="144"/>
        <v>341</v>
      </c>
      <c r="EY40" s="114">
        <f t="shared" si="144"/>
        <v>279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5">MAX(FI14:FI37)</f>
        <v>0</v>
      </c>
      <c r="FJ40" s="114">
        <f t="shared" si="145"/>
        <v>343</v>
      </c>
      <c r="FK40" s="114">
        <f t="shared" si="145"/>
        <v>267</v>
      </c>
      <c r="FL40" s="114"/>
      <c r="FM40" s="114">
        <f t="shared" ref="FM40:FN40" si="146">MAX(FM14:FM37)</f>
        <v>0</v>
      </c>
      <c r="FN40" s="114">
        <f t="shared" si="146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7">MAX(FY14:FY37)</f>
        <v>0</v>
      </c>
      <c r="FZ40" s="112">
        <f t="shared" si="147"/>
        <v>0</v>
      </c>
      <c r="GA40" s="114">
        <f t="shared" si="147"/>
        <v>343</v>
      </c>
      <c r="GB40" s="114">
        <f t="shared" si="147"/>
        <v>418.52</v>
      </c>
      <c r="GC40" s="114"/>
      <c r="GD40" s="114">
        <f t="shared" ref="GD40:GF40" si="148">MAX(GD14:GD37)</f>
        <v>38.86</v>
      </c>
      <c r="GE40" s="114">
        <f t="shared" si="148"/>
        <v>343</v>
      </c>
      <c r="GF40" s="114">
        <f t="shared" si="148"/>
        <v>443.87</v>
      </c>
      <c r="GG40" s="114"/>
      <c r="GH40" s="114">
        <f t="shared" ref="GH40:GJ40" si="149">MAX(GH14:GH37)</f>
        <v>44.81</v>
      </c>
      <c r="GI40" s="114">
        <f t="shared" si="149"/>
        <v>343</v>
      </c>
      <c r="GJ40" s="114">
        <f t="shared" si="149"/>
        <v>346</v>
      </c>
      <c r="GK40" s="114"/>
      <c r="GL40" s="114">
        <f t="shared" ref="GL40:GN40" si="150">MAX(GL14:GL37)</f>
        <v>-6.7</v>
      </c>
      <c r="GM40" s="114">
        <f t="shared" si="150"/>
        <v>343</v>
      </c>
      <c r="GN40" s="114">
        <f t="shared" si="150"/>
        <v>346</v>
      </c>
      <c r="GO40" s="114"/>
      <c r="GP40" s="114">
        <f t="shared" ref="GP40:GR40" si="151">MAX(GP14:GP37)</f>
        <v>13.16</v>
      </c>
      <c r="GQ40" s="114">
        <f t="shared" si="151"/>
        <v>343</v>
      </c>
      <c r="GR40" s="114">
        <f t="shared" si="151"/>
        <v>346</v>
      </c>
      <c r="GS40" s="114"/>
      <c r="GT40" s="114">
        <f t="shared" ref="GT40:GV40" si="152">MAX(GT14:GT37)</f>
        <v>30.74</v>
      </c>
      <c r="GU40" s="114">
        <f t="shared" si="152"/>
        <v>343</v>
      </c>
      <c r="GV40" s="114">
        <f t="shared" si="152"/>
        <v>346</v>
      </c>
      <c r="GW40" s="114"/>
      <c r="GX40" s="114">
        <f t="shared" ref="GX40:HC40" si="153">MAX(GX14:GX37)</f>
        <v>29.82</v>
      </c>
      <c r="GY40" s="112">
        <f t="shared" si="153"/>
        <v>0</v>
      </c>
      <c r="GZ40" s="114">
        <f t="shared" si="153"/>
        <v>0</v>
      </c>
      <c r="HA40" s="114">
        <f t="shared" si="153"/>
        <v>0</v>
      </c>
      <c r="HB40" s="114">
        <f t="shared" si="153"/>
        <v>252</v>
      </c>
      <c r="HC40" s="114">
        <f t="shared" si="153"/>
        <v>12.6</v>
      </c>
      <c r="HD40" s="114"/>
      <c r="HE40" s="114">
        <f t="shared" ref="HE40:HK40" si="154">MAX(HE14:HE37)</f>
        <v>8</v>
      </c>
      <c r="HF40" s="114">
        <f t="shared" si="154"/>
        <v>58</v>
      </c>
      <c r="HG40" s="114">
        <f t="shared" si="154"/>
        <v>55</v>
      </c>
      <c r="HH40" s="114">
        <f t="shared" si="154"/>
        <v>0</v>
      </c>
      <c r="HI40" s="114">
        <f t="shared" si="154"/>
        <v>0</v>
      </c>
      <c r="HJ40" s="114">
        <f t="shared" si="154"/>
        <v>250</v>
      </c>
      <c r="HK40" s="114">
        <f t="shared" si="154"/>
        <v>12.5</v>
      </c>
      <c r="HL40" s="114"/>
      <c r="HM40" s="114">
        <f t="shared" ref="HM40:HS40" si="155">MAX(HM14:HM37)</f>
        <v>5</v>
      </c>
      <c r="HN40" s="114">
        <f t="shared" si="155"/>
        <v>57</v>
      </c>
      <c r="HO40" s="114">
        <f t="shared" si="155"/>
        <v>57</v>
      </c>
      <c r="HP40" s="114">
        <f t="shared" si="155"/>
        <v>0</v>
      </c>
      <c r="HQ40" s="114">
        <f t="shared" si="155"/>
        <v>0</v>
      </c>
      <c r="HR40" s="114">
        <f t="shared" si="155"/>
        <v>290</v>
      </c>
      <c r="HS40" s="114">
        <f t="shared" si="155"/>
        <v>14.5</v>
      </c>
      <c r="HT40" s="114"/>
      <c r="HU40" s="114">
        <f t="shared" ref="HU40:IB40" si="156">MAX(HU14:HU37)</f>
        <v>7</v>
      </c>
      <c r="HV40" s="114">
        <f t="shared" si="156"/>
        <v>56</v>
      </c>
      <c r="HW40" s="114">
        <f t="shared" si="156"/>
        <v>56</v>
      </c>
      <c r="HX40" s="112">
        <f t="shared" si="156"/>
        <v>0</v>
      </c>
      <c r="HY40" s="114">
        <f t="shared" si="156"/>
        <v>135</v>
      </c>
      <c r="HZ40" s="114">
        <f t="shared" si="156"/>
        <v>33</v>
      </c>
      <c r="IA40" s="114">
        <f t="shared" si="156"/>
        <v>166</v>
      </c>
      <c r="IB40" s="114">
        <f t="shared" si="156"/>
        <v>8.2</v>
      </c>
      <c r="IC40" s="114"/>
      <c r="ID40" s="114">
        <f t="shared" ref="ID40:IK40" si="157">MAX(ID14:ID37)</f>
        <v>2</v>
      </c>
      <c r="IE40" s="114">
        <f t="shared" si="157"/>
        <v>68</v>
      </c>
      <c r="IF40" s="114">
        <f t="shared" si="157"/>
        <v>48</v>
      </c>
      <c r="IG40" s="112">
        <f t="shared" si="157"/>
        <v>0</v>
      </c>
      <c r="IH40" s="114">
        <f t="shared" si="157"/>
        <v>144</v>
      </c>
      <c r="II40" s="114">
        <f t="shared" si="157"/>
        <v>35.6</v>
      </c>
      <c r="IJ40" s="114">
        <f t="shared" si="157"/>
        <v>151</v>
      </c>
      <c r="IK40" s="114">
        <f t="shared" si="157"/>
        <v>7.6</v>
      </c>
      <c r="IL40" s="114"/>
      <c r="IM40" s="114">
        <f t="shared" ref="IM40:IS40" si="158">MAX(IM14:IM37)</f>
        <v>6</v>
      </c>
      <c r="IN40" s="114">
        <f t="shared" si="158"/>
        <v>49</v>
      </c>
      <c r="IO40" s="114">
        <f t="shared" si="158"/>
        <v>48</v>
      </c>
      <c r="IP40" s="114">
        <f t="shared" si="158"/>
        <v>144</v>
      </c>
      <c r="IQ40" s="114">
        <f t="shared" si="158"/>
        <v>35.3</v>
      </c>
      <c r="IR40" s="114">
        <f t="shared" si="158"/>
        <v>132</v>
      </c>
      <c r="IS40" s="114">
        <f t="shared" si="158"/>
        <v>6.4</v>
      </c>
      <c r="IT40" s="114"/>
      <c r="IU40" s="114">
        <f t="shared" ref="IU40:JB40" si="159">MAX(IU14:IU37)</f>
        <v>12</v>
      </c>
      <c r="IV40" s="114">
        <f t="shared" si="159"/>
        <v>51</v>
      </c>
      <c r="IW40" s="114">
        <f t="shared" si="159"/>
        <v>50</v>
      </c>
      <c r="IX40" s="112">
        <f t="shared" si="159"/>
        <v>0</v>
      </c>
      <c r="IY40" s="114">
        <f t="shared" si="159"/>
        <v>140.11</v>
      </c>
      <c r="IZ40" s="114">
        <f t="shared" si="159"/>
        <v>35.2</v>
      </c>
      <c r="JA40" s="114">
        <f t="shared" si="159"/>
        <v>470.44</v>
      </c>
      <c r="JB40" s="114">
        <f t="shared" si="159"/>
        <v>23.36</v>
      </c>
      <c r="JC40" s="114"/>
      <c r="JD40" s="114">
        <f t="shared" ref="JD40:JJ40" si="160">MAX(JD14:JD37)</f>
        <v>3</v>
      </c>
      <c r="JE40" s="114">
        <f t="shared" si="160"/>
        <v>72.54</v>
      </c>
      <c r="JF40" s="114">
        <f t="shared" si="160"/>
        <v>53.22</v>
      </c>
      <c r="JG40" s="114">
        <f t="shared" si="160"/>
        <v>0</v>
      </c>
      <c r="JH40" s="114">
        <f t="shared" si="160"/>
        <v>0</v>
      </c>
      <c r="JI40" s="114">
        <f t="shared" si="160"/>
        <v>0</v>
      </c>
      <c r="JJ40" s="114">
        <f t="shared" si="160"/>
        <v>0</v>
      </c>
      <c r="JK40" s="114"/>
      <c r="JL40" s="114">
        <f t="shared" ref="JL40:JS40" si="161">MAX(JL14:JL37)</f>
        <v>0</v>
      </c>
      <c r="JM40" s="114">
        <f t="shared" si="161"/>
        <v>0</v>
      </c>
      <c r="JN40" s="114">
        <f t="shared" si="161"/>
        <v>0</v>
      </c>
      <c r="JO40" s="112">
        <f t="shared" si="161"/>
        <v>0</v>
      </c>
      <c r="JP40" s="114">
        <f t="shared" si="161"/>
        <v>139</v>
      </c>
      <c r="JQ40" s="114">
        <f t="shared" si="161"/>
        <v>32.5</v>
      </c>
      <c r="JR40" s="114">
        <f t="shared" si="161"/>
        <v>0</v>
      </c>
      <c r="JS40" s="114">
        <f t="shared" si="161"/>
        <v>0</v>
      </c>
      <c r="JT40" s="114"/>
      <c r="JU40" s="114">
        <f t="shared" ref="JU40:KA40" si="162">MAX(JU14:JU37)</f>
        <v>2</v>
      </c>
      <c r="JV40" s="114">
        <f t="shared" si="162"/>
        <v>47</v>
      </c>
      <c r="JW40" s="114">
        <f t="shared" si="162"/>
        <v>46</v>
      </c>
      <c r="JX40" s="114">
        <f t="shared" si="162"/>
        <v>139</v>
      </c>
      <c r="JY40" s="114">
        <f t="shared" si="162"/>
        <v>34.7</v>
      </c>
      <c r="JZ40" s="114">
        <f t="shared" si="162"/>
        <v>165</v>
      </c>
      <c r="KA40" s="114">
        <f t="shared" si="162"/>
        <v>8.7</v>
      </c>
      <c r="KB40" s="114"/>
      <c r="KC40" s="114">
        <f t="shared" ref="KC40:KJ40" si="163">MAX(KC14:KC37)</f>
        <v>2</v>
      </c>
      <c r="KD40" s="114">
        <f t="shared" si="163"/>
        <v>53</v>
      </c>
      <c r="KE40" s="114">
        <f t="shared" si="163"/>
        <v>51</v>
      </c>
      <c r="KF40" s="112">
        <f t="shared" si="163"/>
        <v>0</v>
      </c>
      <c r="KG40" s="114">
        <f t="shared" si="163"/>
        <v>140</v>
      </c>
      <c r="KH40" s="114">
        <f t="shared" si="163"/>
        <v>34</v>
      </c>
      <c r="KI40" s="114">
        <f t="shared" si="163"/>
        <v>122</v>
      </c>
      <c r="KJ40" s="114">
        <f t="shared" si="163"/>
        <v>6.6</v>
      </c>
      <c r="KK40" s="114"/>
      <c r="KL40" s="114">
        <f t="shared" ref="KL40:KR40" si="164">MAX(KL14:KL37)</f>
        <v>1</v>
      </c>
      <c r="KM40" s="114">
        <f t="shared" si="164"/>
        <v>52</v>
      </c>
      <c r="KN40" s="114">
        <f t="shared" si="164"/>
        <v>52</v>
      </c>
      <c r="KO40" s="114">
        <f t="shared" si="164"/>
        <v>140</v>
      </c>
      <c r="KP40" s="114">
        <f t="shared" si="164"/>
        <v>34</v>
      </c>
      <c r="KQ40" s="114">
        <f t="shared" si="164"/>
        <v>46</v>
      </c>
      <c r="KR40" s="114">
        <f t="shared" si="164"/>
        <v>2.7</v>
      </c>
      <c r="KS40" s="114"/>
      <c r="KT40" s="114">
        <f t="shared" ref="KT40:LA40" si="165">MAX(KT14:KT37)</f>
        <v>1</v>
      </c>
      <c r="KU40" s="114">
        <f t="shared" si="165"/>
        <v>52</v>
      </c>
      <c r="KV40" s="114">
        <f t="shared" si="165"/>
        <v>50</v>
      </c>
      <c r="KW40" s="112">
        <f t="shared" si="165"/>
        <v>0</v>
      </c>
      <c r="KX40" s="114">
        <f t="shared" si="165"/>
        <v>140</v>
      </c>
      <c r="KY40" s="114">
        <f t="shared" si="165"/>
        <v>35</v>
      </c>
      <c r="KZ40" s="114">
        <f t="shared" si="165"/>
        <v>355</v>
      </c>
      <c r="LA40" s="114">
        <f t="shared" si="165"/>
        <v>17.4</v>
      </c>
      <c r="LB40" s="114"/>
      <c r="LC40" s="114">
        <f t="shared" ref="LC40:LI40" si="166">MAX(LC14:LC37)</f>
        <v>3</v>
      </c>
      <c r="LD40" s="114">
        <f t="shared" si="166"/>
        <v>58</v>
      </c>
      <c r="LE40" s="114">
        <f t="shared" si="166"/>
        <v>56</v>
      </c>
      <c r="LF40" s="114">
        <f t="shared" si="166"/>
        <v>140</v>
      </c>
      <c r="LG40" s="114">
        <f t="shared" si="166"/>
        <v>35</v>
      </c>
      <c r="LH40" s="114">
        <f t="shared" si="166"/>
        <v>414</v>
      </c>
      <c r="LI40" s="114">
        <f t="shared" si="166"/>
        <v>20.3</v>
      </c>
      <c r="LJ40" s="114"/>
      <c r="LK40" s="114">
        <f t="shared" ref="LK40:LO40" si="167">MAX(LK14:LK37)</f>
        <v>5</v>
      </c>
      <c r="LL40" s="114">
        <f t="shared" si="167"/>
        <v>56</v>
      </c>
      <c r="LM40" s="114">
        <f t="shared" si="167"/>
        <v>56</v>
      </c>
      <c r="LN40" s="112">
        <f t="shared" si="167"/>
        <v>0</v>
      </c>
      <c r="LO40" s="114">
        <f t="shared" si="167"/>
        <v>338</v>
      </c>
      <c r="LP40" s="114"/>
      <c r="LQ40" s="114"/>
      <c r="LR40" s="114"/>
      <c r="LS40" s="114"/>
      <c r="LT40" s="114" t="str">
        <f t="shared" ref="LT40:MV40" si="168">MAX(#REF!)</f>
        <v>#REF!</v>
      </c>
      <c r="LU40" s="114" t="str">
        <f t="shared" si="168"/>
        <v>#REF!</v>
      </c>
      <c r="LV40" s="114" t="str">
        <f t="shared" si="168"/>
        <v>#REF!</v>
      </c>
      <c r="LW40" s="114" t="str">
        <f t="shared" si="168"/>
        <v>#REF!</v>
      </c>
      <c r="LX40" s="114" t="str">
        <f t="shared" si="168"/>
        <v>#REF!</v>
      </c>
      <c r="LY40" s="114" t="str">
        <f t="shared" si="168"/>
        <v>#REF!</v>
      </c>
      <c r="LZ40" s="114" t="str">
        <f t="shared" si="168"/>
        <v>#REF!</v>
      </c>
      <c r="MA40" s="114" t="str">
        <f t="shared" si="168"/>
        <v>#REF!</v>
      </c>
      <c r="MB40" s="114" t="str">
        <f t="shared" si="168"/>
        <v>#REF!</v>
      </c>
      <c r="MC40" s="114" t="str">
        <f t="shared" si="168"/>
        <v>#REF!</v>
      </c>
      <c r="MD40" s="114" t="str">
        <f t="shared" si="168"/>
        <v>#REF!</v>
      </c>
      <c r="ME40" s="114" t="str">
        <f t="shared" si="168"/>
        <v>#REF!</v>
      </c>
      <c r="MF40" s="114" t="str">
        <f t="shared" si="168"/>
        <v>#REF!</v>
      </c>
      <c r="MG40" s="114" t="str">
        <f t="shared" si="168"/>
        <v>#REF!</v>
      </c>
      <c r="MH40" s="114" t="str">
        <f t="shared" si="168"/>
        <v>#REF!</v>
      </c>
      <c r="MI40" s="114" t="str">
        <f t="shared" si="168"/>
        <v>#REF!</v>
      </c>
      <c r="MJ40" s="114" t="str">
        <f t="shared" si="168"/>
        <v>#REF!</v>
      </c>
      <c r="MK40" s="114" t="str">
        <f t="shared" si="168"/>
        <v>#REF!</v>
      </c>
      <c r="ML40" s="114" t="str">
        <f t="shared" si="168"/>
        <v>#REF!</v>
      </c>
      <c r="MM40" s="114" t="str">
        <f t="shared" si="168"/>
        <v>#REF!</v>
      </c>
      <c r="MN40" s="114" t="str">
        <f t="shared" si="168"/>
        <v>#REF!</v>
      </c>
      <c r="MO40" s="112" t="str">
        <f t="shared" si="168"/>
        <v>#REF!</v>
      </c>
      <c r="MP40" s="114" t="str">
        <f t="shared" si="168"/>
        <v>#REF!</v>
      </c>
      <c r="MQ40" s="114" t="str">
        <f t="shared" si="168"/>
        <v>#REF!</v>
      </c>
      <c r="MR40" s="114" t="str">
        <f t="shared" si="168"/>
        <v>#REF!</v>
      </c>
      <c r="MS40" s="114" t="str">
        <f t="shared" si="168"/>
        <v>#REF!</v>
      </c>
      <c r="MT40" s="114" t="str">
        <f t="shared" si="168"/>
        <v>#REF!</v>
      </c>
      <c r="MU40" s="114" t="str">
        <f t="shared" si="168"/>
        <v>#REF!</v>
      </c>
      <c r="MV40" s="114" t="str">
        <f t="shared" si="168"/>
        <v>#REF!</v>
      </c>
      <c r="MW40" s="114"/>
      <c r="MX40" s="114"/>
      <c r="MY40" s="114" t="str">
        <f t="shared" ref="MY40:ND40" si="169">MAX(#REF!)</f>
        <v>#REF!</v>
      </c>
      <c r="MZ40" s="114" t="str">
        <f t="shared" si="169"/>
        <v>#REF!</v>
      </c>
      <c r="NA40" s="114" t="str">
        <f t="shared" si="169"/>
        <v>#REF!</v>
      </c>
      <c r="NB40" s="114" t="str">
        <f t="shared" si="169"/>
        <v>#REF!</v>
      </c>
      <c r="NC40" s="114" t="str">
        <f t="shared" si="169"/>
        <v>#REF!</v>
      </c>
      <c r="ND40" s="114" t="str">
        <f t="shared" si="169"/>
        <v>#REF!</v>
      </c>
      <c r="NE40" s="114"/>
      <c r="NF40" s="114"/>
      <c r="NG40" s="114" t="str">
        <f t="shared" ref="NG40:NL40" si="170">MAX(#REF!)</f>
        <v>#REF!</v>
      </c>
      <c r="NH40" s="114" t="str">
        <f t="shared" si="170"/>
        <v>#REF!</v>
      </c>
      <c r="NI40" s="114" t="str">
        <f t="shared" si="170"/>
        <v>#REF!</v>
      </c>
      <c r="NJ40" s="114" t="str">
        <f t="shared" si="170"/>
        <v>#REF!</v>
      </c>
      <c r="NK40" s="114" t="str">
        <f t="shared" si="170"/>
        <v>#REF!</v>
      </c>
      <c r="NL40" s="114" t="str">
        <f t="shared" si="170"/>
        <v>#REF!</v>
      </c>
      <c r="NM40" s="114"/>
      <c r="NN40" s="114"/>
      <c r="NO40" s="114" t="str">
        <f t="shared" ref="NO40:NP40" si="171">MAX(#REF!)</f>
        <v>#REF!</v>
      </c>
      <c r="NP40" s="114" t="str">
        <f t="shared" si="171"/>
        <v>#REF!</v>
      </c>
      <c r="NQ40" s="225"/>
    </row>
    <row r="41" ht="14.25" customHeight="1">
      <c r="C41" s="6"/>
      <c r="AQ41" s="188"/>
      <c r="AY41" s="188"/>
      <c r="HY41" s="174"/>
    </row>
    <row r="42" ht="14.25" customHeight="1">
      <c r="C42" s="6"/>
      <c r="AQ42" s="188"/>
      <c r="AY42" s="188"/>
      <c r="HY42" s="176"/>
    </row>
    <row r="43" ht="14.25" customHeight="1">
      <c r="C43" s="6"/>
      <c r="AQ43" s="188"/>
      <c r="AY43" s="188"/>
    </row>
    <row r="44" ht="14.25" customHeight="1">
      <c r="C44" s="6"/>
      <c r="AQ44" s="188"/>
      <c r="AY44" s="188"/>
    </row>
    <row r="45" ht="14.25" customHeight="1">
      <c r="C45" s="6"/>
      <c r="AQ45" s="188"/>
      <c r="AY45" s="188"/>
    </row>
    <row r="46" ht="14.25" customHeight="1">
      <c r="C46" s="6"/>
      <c r="AQ46" s="188"/>
      <c r="AY46" s="188"/>
    </row>
    <row r="47" ht="14.25" customHeight="1">
      <c r="C47" s="6"/>
      <c r="AQ47" s="188"/>
      <c r="AY47" s="188"/>
    </row>
    <row r="48" ht="14.25" customHeight="1">
      <c r="C48" s="6"/>
      <c r="AQ48" s="188"/>
      <c r="AY48" s="188"/>
    </row>
    <row r="49" ht="14.25" customHeight="1">
      <c r="C49" s="6"/>
      <c r="AQ49" s="188"/>
      <c r="AY49" s="188"/>
    </row>
    <row r="50" ht="14.25" customHeight="1">
      <c r="C50" s="6"/>
      <c r="AQ50" s="188"/>
      <c r="AY50" s="188"/>
    </row>
    <row r="51" ht="14.25" customHeight="1">
      <c r="C51" s="6"/>
      <c r="AQ51" s="188"/>
      <c r="AY51" s="188"/>
    </row>
    <row r="52" ht="14.25" customHeight="1">
      <c r="C52" s="6"/>
      <c r="AQ52" s="188"/>
      <c r="AY52" s="188"/>
    </row>
    <row r="53" ht="14.25" customHeight="1">
      <c r="C53" s="6"/>
      <c r="AQ53" s="188"/>
      <c r="AY53" s="188"/>
    </row>
    <row r="54" ht="14.25" customHeight="1">
      <c r="C54" s="6"/>
      <c r="AQ54" s="188"/>
      <c r="AY54" s="188"/>
    </row>
    <row r="55" ht="14.25" customHeight="1">
      <c r="C55" s="6"/>
      <c r="AQ55" s="188"/>
      <c r="AY55" s="188"/>
    </row>
    <row r="56" ht="14.25" customHeight="1">
      <c r="C56" s="6"/>
      <c r="AQ56" s="188"/>
      <c r="AY56" s="188"/>
    </row>
    <row r="57" ht="14.25" customHeight="1">
      <c r="C57" s="6"/>
      <c r="AQ57" s="188"/>
      <c r="AY57" s="188"/>
    </row>
    <row r="58" ht="14.25" customHeight="1">
      <c r="C58" s="6"/>
      <c r="AQ58" s="188"/>
      <c r="AY58" s="188"/>
    </row>
    <row r="59" ht="14.25" customHeight="1">
      <c r="C59" s="6"/>
      <c r="AQ59" s="188"/>
      <c r="AY59" s="188"/>
    </row>
    <row r="60" ht="14.25" customHeight="1">
      <c r="C60" s="6"/>
      <c r="AQ60" s="188"/>
      <c r="AY60" s="188"/>
    </row>
    <row r="61" ht="14.25" customHeight="1">
      <c r="C61" s="6"/>
      <c r="AQ61" s="188"/>
      <c r="AY61" s="188"/>
    </row>
    <row r="62" ht="14.25" customHeight="1">
      <c r="C62" s="6"/>
      <c r="AQ62" s="188"/>
      <c r="AY62" s="188"/>
    </row>
    <row r="63" ht="14.25" customHeight="1">
      <c r="C63" s="6"/>
      <c r="AQ63" s="188"/>
      <c r="AY63" s="188"/>
    </row>
    <row r="64" ht="14.25" customHeight="1">
      <c r="C64" s="6"/>
      <c r="AQ64" s="188"/>
      <c r="AY64" s="188"/>
    </row>
    <row r="65" ht="14.25" customHeight="1">
      <c r="C65" s="6"/>
      <c r="AQ65" s="188"/>
      <c r="AY65" s="188"/>
    </row>
    <row r="66" ht="14.25" customHeight="1">
      <c r="C66" s="6"/>
      <c r="AQ66" s="188"/>
      <c r="AY66" s="188"/>
    </row>
    <row r="67" ht="14.25" customHeight="1">
      <c r="C67" s="6"/>
      <c r="AQ67" s="188"/>
      <c r="AY67" s="188"/>
    </row>
    <row r="68" ht="14.25" customHeight="1">
      <c r="C68" s="6"/>
      <c r="AQ68" s="188"/>
      <c r="AY68" s="188"/>
    </row>
    <row r="69" ht="14.25" customHeight="1">
      <c r="C69" s="6"/>
      <c r="AQ69" s="188"/>
      <c r="AY69" s="188"/>
    </row>
    <row r="70" ht="14.25" customHeight="1">
      <c r="C70" s="6"/>
      <c r="AQ70" s="188"/>
      <c r="AY70" s="188"/>
    </row>
    <row r="71" ht="14.25" customHeight="1">
      <c r="C71" s="6"/>
      <c r="AQ71" s="188"/>
      <c r="AY71" s="188"/>
    </row>
    <row r="72" ht="14.25" customHeight="1">
      <c r="C72" s="6"/>
      <c r="AQ72" s="188"/>
      <c r="AY72" s="188"/>
    </row>
    <row r="73" ht="14.25" customHeight="1">
      <c r="C73" s="6"/>
      <c r="AQ73" s="188"/>
      <c r="AY73" s="188"/>
    </row>
    <row r="74" ht="14.25" customHeight="1">
      <c r="C74" s="6"/>
      <c r="AQ74" s="188"/>
      <c r="AY74" s="188"/>
    </row>
    <row r="75" ht="14.25" customHeight="1">
      <c r="C75" s="6"/>
      <c r="AQ75" s="188"/>
      <c r="AY75" s="188"/>
    </row>
    <row r="76" ht="14.25" customHeight="1">
      <c r="C76" s="6"/>
      <c r="AQ76" s="188"/>
      <c r="AY76" s="188"/>
    </row>
    <row r="77" ht="14.25" customHeight="1">
      <c r="C77" s="6"/>
      <c r="AQ77" s="188"/>
      <c r="AY77" s="188"/>
    </row>
    <row r="78" ht="14.25" customHeight="1">
      <c r="C78" s="6"/>
      <c r="AQ78" s="188"/>
      <c r="AY78" s="188"/>
    </row>
    <row r="79" ht="14.25" customHeight="1">
      <c r="C79" s="6"/>
      <c r="AQ79" s="188"/>
      <c r="AY79" s="188"/>
    </row>
    <row r="80" ht="14.25" customHeight="1">
      <c r="C80" s="6"/>
      <c r="AQ80" s="188"/>
      <c r="AY80" s="188"/>
    </row>
    <row r="81" ht="14.25" customHeight="1">
      <c r="C81" s="6"/>
      <c r="AQ81" s="188"/>
      <c r="AY81" s="188"/>
    </row>
    <row r="82" ht="14.25" customHeight="1">
      <c r="C82" s="6"/>
      <c r="AQ82" s="188"/>
      <c r="AY82" s="188"/>
    </row>
    <row r="83" ht="14.25" customHeight="1">
      <c r="C83" s="6"/>
      <c r="AQ83" s="188"/>
      <c r="AY83" s="188"/>
    </row>
    <row r="84" ht="14.25" customHeight="1">
      <c r="C84" s="6"/>
      <c r="AQ84" s="188"/>
      <c r="AY84" s="188"/>
    </row>
    <row r="85" ht="14.25" customHeight="1">
      <c r="C85" s="6"/>
      <c r="AQ85" s="188"/>
      <c r="AY85" s="188"/>
    </row>
    <row r="86" ht="14.25" customHeight="1">
      <c r="C86" s="6"/>
      <c r="AQ86" s="188"/>
      <c r="AY86" s="188"/>
    </row>
    <row r="87" ht="14.25" customHeight="1">
      <c r="C87" s="6"/>
      <c r="AQ87" s="188"/>
      <c r="AY87" s="188"/>
    </row>
    <row r="88" ht="14.25" customHeight="1">
      <c r="C88" s="6"/>
      <c r="AQ88" s="188"/>
      <c r="AY88" s="188"/>
    </row>
    <row r="89" ht="14.25" customHeight="1">
      <c r="C89" s="6"/>
      <c r="AQ89" s="188"/>
      <c r="AY89" s="188"/>
    </row>
    <row r="90" ht="14.25" customHeight="1">
      <c r="C90" s="6"/>
      <c r="AQ90" s="188"/>
      <c r="AY90" s="188"/>
    </row>
    <row r="91" ht="14.25" customHeight="1">
      <c r="C91" s="6"/>
      <c r="AQ91" s="188"/>
      <c r="AY91" s="188"/>
    </row>
    <row r="92" ht="14.25" customHeight="1">
      <c r="C92" s="6"/>
      <c r="AQ92" s="188"/>
      <c r="AY92" s="188"/>
    </row>
    <row r="93" ht="14.25" customHeight="1">
      <c r="C93" s="6"/>
      <c r="AQ93" s="188"/>
      <c r="AY93" s="188"/>
    </row>
    <row r="94" ht="14.25" customHeight="1">
      <c r="C94" s="6"/>
      <c r="AQ94" s="188"/>
      <c r="AY94" s="188"/>
    </row>
    <row r="95" ht="14.25" customHeight="1">
      <c r="C95" s="6"/>
      <c r="AQ95" s="188"/>
      <c r="AY95" s="188"/>
    </row>
    <row r="96" ht="14.25" customHeight="1">
      <c r="C96" s="6"/>
      <c r="AQ96" s="188"/>
      <c r="AY96" s="188"/>
    </row>
    <row r="97" ht="14.25" customHeight="1">
      <c r="C97" s="6"/>
      <c r="AQ97" s="188"/>
      <c r="AY97" s="188"/>
    </row>
    <row r="98" ht="14.25" customHeight="1">
      <c r="C98" s="6"/>
      <c r="AQ98" s="188"/>
      <c r="AY98" s="188"/>
    </row>
    <row r="99" ht="14.25" customHeight="1">
      <c r="C99" s="6"/>
      <c r="AQ99" s="188"/>
      <c r="AY99" s="188"/>
    </row>
    <row r="100" ht="14.25" customHeight="1">
      <c r="C100" s="6"/>
      <c r="AQ100" s="188"/>
      <c r="AY100" s="188"/>
    </row>
    <row r="101" ht="14.25" customHeight="1">
      <c r="C101" s="6"/>
      <c r="AQ101" s="188"/>
      <c r="AY101" s="188"/>
    </row>
    <row r="102" ht="14.25" customHeight="1">
      <c r="C102" s="6"/>
      <c r="AQ102" s="188"/>
      <c r="AY102" s="188"/>
    </row>
    <row r="103" ht="14.25" customHeight="1">
      <c r="C103" s="6"/>
      <c r="AQ103" s="188"/>
      <c r="AY103" s="188"/>
    </row>
    <row r="104" ht="14.25" customHeight="1">
      <c r="C104" s="6"/>
      <c r="AQ104" s="188"/>
      <c r="AY104" s="188"/>
    </row>
    <row r="105" ht="14.25" customHeight="1">
      <c r="C105" s="6"/>
      <c r="AQ105" s="188"/>
      <c r="AY105" s="188"/>
    </row>
    <row r="106" ht="14.25" customHeight="1">
      <c r="C106" s="6"/>
      <c r="AQ106" s="188"/>
      <c r="AY106" s="188"/>
    </row>
    <row r="107" ht="14.25" customHeight="1">
      <c r="C107" s="6"/>
      <c r="AQ107" s="188"/>
      <c r="AY107" s="188"/>
    </row>
    <row r="108" ht="14.25" customHeight="1">
      <c r="C108" s="6"/>
      <c r="AQ108" s="188"/>
      <c r="AY108" s="188"/>
    </row>
    <row r="109" ht="14.25" customHeight="1">
      <c r="C109" s="6"/>
      <c r="AQ109" s="188"/>
      <c r="AY109" s="188"/>
    </row>
    <row r="110" ht="14.25" customHeight="1">
      <c r="C110" s="6"/>
      <c r="AQ110" s="188"/>
      <c r="AY110" s="188"/>
    </row>
    <row r="111" ht="14.25" customHeight="1">
      <c r="C111" s="6"/>
      <c r="AQ111" s="188"/>
      <c r="AY111" s="188"/>
    </row>
    <row r="112" ht="14.25" customHeight="1">
      <c r="C112" s="6"/>
      <c r="AQ112" s="188"/>
      <c r="AY112" s="188"/>
    </row>
    <row r="113" ht="14.25" customHeight="1">
      <c r="C113" s="6"/>
      <c r="AQ113" s="188"/>
      <c r="AY113" s="188"/>
    </row>
    <row r="114" ht="14.25" customHeight="1">
      <c r="C114" s="6"/>
      <c r="AQ114" s="188"/>
      <c r="AY114" s="188"/>
    </row>
    <row r="115" ht="14.25" customHeight="1">
      <c r="C115" s="6"/>
      <c r="AQ115" s="188"/>
      <c r="AY115" s="188"/>
    </row>
    <row r="116" ht="14.25" customHeight="1">
      <c r="C116" s="6"/>
      <c r="AQ116" s="188"/>
      <c r="AY116" s="188"/>
    </row>
    <row r="117" ht="14.25" customHeight="1">
      <c r="C117" s="6"/>
      <c r="AQ117" s="188"/>
      <c r="AY117" s="188"/>
    </row>
    <row r="118" ht="14.25" customHeight="1">
      <c r="C118" s="6"/>
      <c r="AQ118" s="188"/>
      <c r="AY118" s="188"/>
    </row>
    <row r="119" ht="14.25" customHeight="1">
      <c r="C119" s="6"/>
      <c r="AQ119" s="188"/>
      <c r="AY119" s="188"/>
    </row>
    <row r="120" ht="14.25" customHeight="1">
      <c r="C120" s="6"/>
      <c r="AQ120" s="188"/>
      <c r="AY120" s="188"/>
    </row>
    <row r="121" ht="14.25" customHeight="1">
      <c r="C121" s="6"/>
      <c r="AQ121" s="188"/>
      <c r="AY121" s="188"/>
    </row>
    <row r="122" ht="14.25" customHeight="1">
      <c r="C122" s="6"/>
      <c r="AQ122" s="188"/>
      <c r="AY122" s="188"/>
    </row>
    <row r="123" ht="14.25" customHeight="1">
      <c r="C123" s="6"/>
      <c r="AQ123" s="188"/>
      <c r="AY123" s="188"/>
    </row>
    <row r="124" ht="14.25" customHeight="1">
      <c r="C124" s="6"/>
      <c r="AQ124" s="188"/>
      <c r="AY124" s="188"/>
    </row>
    <row r="125" ht="14.25" customHeight="1">
      <c r="C125" s="6"/>
      <c r="AQ125" s="188"/>
      <c r="AY125" s="188"/>
    </row>
    <row r="126" ht="14.25" customHeight="1">
      <c r="C126" s="6"/>
      <c r="AQ126" s="188"/>
      <c r="AY126" s="188"/>
    </row>
    <row r="127" ht="14.25" customHeight="1">
      <c r="C127" s="6"/>
      <c r="AQ127" s="188"/>
      <c r="AY127" s="188"/>
    </row>
    <row r="128" ht="14.25" customHeight="1">
      <c r="C128" s="6"/>
      <c r="AQ128" s="188"/>
      <c r="AY128" s="188"/>
    </row>
    <row r="129" ht="14.25" customHeight="1">
      <c r="C129" s="6"/>
      <c r="AQ129" s="188"/>
      <c r="AY129" s="188"/>
    </row>
    <row r="130" ht="14.25" customHeight="1">
      <c r="C130" s="6"/>
      <c r="AQ130" s="188"/>
      <c r="AY130" s="188"/>
    </row>
    <row r="131" ht="14.25" customHeight="1">
      <c r="C131" s="6"/>
      <c r="AQ131" s="188"/>
      <c r="AY131" s="188"/>
    </row>
    <row r="132" ht="14.25" customHeight="1">
      <c r="C132" s="6"/>
      <c r="AQ132" s="188"/>
      <c r="AY132" s="188"/>
    </row>
    <row r="133" ht="14.25" customHeight="1">
      <c r="C133" s="6"/>
      <c r="AQ133" s="188"/>
      <c r="AY133" s="188"/>
    </row>
    <row r="134" ht="14.25" customHeight="1">
      <c r="C134" s="6"/>
      <c r="AQ134" s="188"/>
      <c r="AY134" s="188"/>
    </row>
    <row r="135" ht="14.25" customHeight="1">
      <c r="C135" s="6"/>
      <c r="AQ135" s="188"/>
      <c r="AY135" s="188"/>
    </row>
    <row r="136" ht="14.25" customHeight="1">
      <c r="C136" s="6"/>
      <c r="AQ136" s="188"/>
      <c r="AY136" s="188"/>
    </row>
    <row r="137" ht="14.25" customHeight="1">
      <c r="C137" s="6"/>
      <c r="AQ137" s="188"/>
      <c r="AY137" s="188"/>
    </row>
    <row r="138" ht="14.25" customHeight="1">
      <c r="C138" s="6"/>
      <c r="AQ138" s="188"/>
      <c r="AY138" s="188"/>
    </row>
    <row r="139" ht="14.25" customHeight="1">
      <c r="C139" s="6"/>
      <c r="AQ139" s="188"/>
      <c r="AY139" s="188"/>
    </row>
    <row r="140" ht="14.25" customHeight="1">
      <c r="C140" s="6"/>
      <c r="AQ140" s="188"/>
      <c r="AY140" s="188"/>
    </row>
    <row r="141" ht="14.25" customHeight="1">
      <c r="C141" s="6"/>
      <c r="AQ141" s="188"/>
      <c r="AY141" s="188"/>
    </row>
    <row r="142" ht="14.25" customHeight="1">
      <c r="C142" s="6"/>
      <c r="AQ142" s="188"/>
      <c r="AY142" s="188"/>
    </row>
    <row r="143" ht="14.25" customHeight="1">
      <c r="C143" s="6"/>
      <c r="AQ143" s="188"/>
      <c r="AY143" s="188"/>
    </row>
    <row r="144" ht="14.25" customHeight="1">
      <c r="C144" s="6"/>
      <c r="AQ144" s="188"/>
      <c r="AY144" s="188"/>
    </row>
    <row r="145" ht="14.25" customHeight="1">
      <c r="C145" s="6"/>
      <c r="AQ145" s="188"/>
      <c r="AY145" s="188"/>
    </row>
    <row r="146" ht="14.25" customHeight="1">
      <c r="C146" s="6"/>
      <c r="AQ146" s="188"/>
      <c r="AY146" s="188"/>
    </row>
    <row r="147" ht="14.25" customHeight="1">
      <c r="C147" s="6"/>
      <c r="AQ147" s="188"/>
      <c r="AY147" s="188"/>
    </row>
    <row r="148" ht="14.25" customHeight="1">
      <c r="C148" s="6"/>
      <c r="AQ148" s="188"/>
      <c r="AY148" s="188"/>
    </row>
    <row r="149" ht="14.25" customHeight="1">
      <c r="C149" s="6"/>
      <c r="AQ149" s="188"/>
      <c r="AY149" s="188"/>
    </row>
    <row r="150" ht="14.25" customHeight="1">
      <c r="C150" s="6"/>
      <c r="AQ150" s="188"/>
      <c r="AY150" s="188"/>
    </row>
    <row r="151" ht="14.25" customHeight="1">
      <c r="C151" s="6"/>
      <c r="AQ151" s="188"/>
      <c r="AY151" s="188"/>
    </row>
    <row r="152" ht="14.25" customHeight="1">
      <c r="C152" s="6"/>
      <c r="AQ152" s="188"/>
      <c r="AY152" s="188"/>
    </row>
    <row r="153" ht="14.25" customHeight="1">
      <c r="C153" s="6"/>
      <c r="AQ153" s="188"/>
      <c r="AY153" s="188"/>
    </row>
    <row r="154" ht="14.25" customHeight="1">
      <c r="C154" s="6"/>
      <c r="AQ154" s="188"/>
      <c r="AY154" s="188"/>
    </row>
    <row r="155" ht="14.25" customHeight="1">
      <c r="C155" s="6"/>
      <c r="AQ155" s="188"/>
      <c r="AY155" s="188"/>
    </row>
    <row r="156" ht="14.25" customHeight="1">
      <c r="C156" s="6"/>
      <c r="AQ156" s="188"/>
      <c r="AY156" s="188"/>
    </row>
    <row r="157" ht="14.25" customHeight="1">
      <c r="C157" s="6"/>
      <c r="AQ157" s="188"/>
      <c r="AY157" s="188"/>
    </row>
    <row r="158" ht="14.25" customHeight="1">
      <c r="C158" s="6"/>
      <c r="AQ158" s="188"/>
      <c r="AY158" s="188"/>
    </row>
    <row r="159" ht="14.25" customHeight="1">
      <c r="C159" s="6"/>
      <c r="AQ159" s="188"/>
      <c r="AY159" s="188"/>
    </row>
    <row r="160" ht="14.25" customHeight="1">
      <c r="C160" s="6"/>
      <c r="AQ160" s="188"/>
      <c r="AY160" s="188"/>
    </row>
    <row r="161" ht="14.25" customHeight="1">
      <c r="C161" s="6"/>
      <c r="AQ161" s="188"/>
      <c r="AY161" s="188"/>
    </row>
    <row r="162" ht="14.25" customHeight="1">
      <c r="C162" s="6"/>
      <c r="AQ162" s="188"/>
      <c r="AY162" s="188"/>
    </row>
    <row r="163" ht="14.25" customHeight="1">
      <c r="C163" s="6"/>
      <c r="AQ163" s="188"/>
      <c r="AY163" s="188"/>
    </row>
    <row r="164" ht="14.25" customHeight="1">
      <c r="C164" s="6"/>
      <c r="AQ164" s="188"/>
      <c r="AY164" s="188"/>
    </row>
    <row r="165" ht="14.25" customHeight="1">
      <c r="C165" s="6"/>
      <c r="AQ165" s="188"/>
      <c r="AY165" s="188"/>
    </row>
    <row r="166" ht="14.25" customHeight="1">
      <c r="C166" s="6"/>
      <c r="AQ166" s="188"/>
      <c r="AY166" s="188"/>
    </row>
    <row r="167" ht="14.25" customHeight="1">
      <c r="C167" s="6"/>
      <c r="AQ167" s="188"/>
      <c r="AY167" s="188"/>
    </row>
    <row r="168" ht="14.25" customHeight="1">
      <c r="C168" s="6"/>
      <c r="AQ168" s="188"/>
      <c r="AY168" s="188"/>
    </row>
    <row r="169" ht="14.25" customHeight="1">
      <c r="C169" s="6"/>
      <c r="AQ169" s="188"/>
      <c r="AY169" s="188"/>
    </row>
    <row r="170" ht="14.25" customHeight="1">
      <c r="C170" s="6"/>
      <c r="AQ170" s="188"/>
      <c r="AY170" s="188"/>
    </row>
    <row r="171" ht="14.25" customHeight="1">
      <c r="C171" s="6"/>
      <c r="AQ171" s="188"/>
      <c r="AY171" s="188"/>
    </row>
    <row r="172" ht="14.25" customHeight="1">
      <c r="C172" s="6"/>
      <c r="AQ172" s="188"/>
      <c r="AY172" s="188"/>
    </row>
    <row r="173" ht="14.25" customHeight="1">
      <c r="C173" s="6"/>
      <c r="AQ173" s="188"/>
      <c r="AY173" s="188"/>
    </row>
    <row r="174" ht="14.25" customHeight="1">
      <c r="C174" s="6"/>
      <c r="AQ174" s="188"/>
      <c r="AY174" s="188"/>
    </row>
    <row r="175" ht="14.25" customHeight="1">
      <c r="C175" s="6"/>
      <c r="AQ175" s="188"/>
      <c r="AY175" s="188"/>
    </row>
    <row r="176" ht="14.25" customHeight="1">
      <c r="C176" s="6"/>
      <c r="AQ176" s="188"/>
      <c r="AY176" s="188"/>
    </row>
    <row r="177" ht="14.25" customHeight="1">
      <c r="C177" s="6"/>
      <c r="AQ177" s="188"/>
      <c r="AY177" s="188"/>
    </row>
    <row r="178" ht="14.25" customHeight="1">
      <c r="C178" s="6"/>
      <c r="AQ178" s="188"/>
      <c r="AY178" s="188"/>
    </row>
    <row r="179" ht="14.25" customHeight="1">
      <c r="C179" s="6"/>
      <c r="AQ179" s="188"/>
      <c r="AY179" s="188"/>
    </row>
    <row r="180" ht="14.25" customHeight="1">
      <c r="C180" s="6"/>
      <c r="AQ180" s="188"/>
      <c r="AY180" s="188"/>
    </row>
    <row r="181" ht="14.25" customHeight="1">
      <c r="C181" s="6"/>
      <c r="AQ181" s="188"/>
      <c r="AY181" s="188"/>
    </row>
    <row r="182" ht="14.25" customHeight="1">
      <c r="C182" s="6"/>
      <c r="AQ182" s="188"/>
      <c r="AY182" s="188"/>
    </row>
    <row r="183" ht="14.25" customHeight="1">
      <c r="C183" s="6"/>
      <c r="AQ183" s="188"/>
      <c r="AY183" s="188"/>
    </row>
    <row r="184" ht="14.25" customHeight="1">
      <c r="C184" s="6"/>
      <c r="AQ184" s="188"/>
      <c r="AY184" s="188"/>
    </row>
    <row r="185" ht="14.25" customHeight="1">
      <c r="C185" s="6"/>
      <c r="AQ185" s="188"/>
      <c r="AY185" s="188"/>
    </row>
    <row r="186" ht="14.25" customHeight="1">
      <c r="C186" s="6"/>
      <c r="AQ186" s="188"/>
      <c r="AY186" s="188"/>
    </row>
    <row r="187" ht="14.25" customHeight="1">
      <c r="C187" s="6"/>
      <c r="AQ187" s="188"/>
      <c r="AY187" s="188"/>
    </row>
    <row r="188" ht="14.25" customHeight="1">
      <c r="C188" s="6"/>
      <c r="AQ188" s="188"/>
      <c r="AY188" s="188"/>
    </row>
    <row r="189" ht="14.25" customHeight="1">
      <c r="C189" s="6"/>
      <c r="AQ189" s="188"/>
      <c r="AY189" s="188"/>
    </row>
    <row r="190" ht="14.25" customHeight="1">
      <c r="C190" s="6"/>
      <c r="AQ190" s="188"/>
      <c r="AY190" s="188"/>
    </row>
    <row r="191" ht="14.25" customHeight="1">
      <c r="C191" s="6"/>
      <c r="AQ191" s="188"/>
      <c r="AY191" s="188"/>
    </row>
    <row r="192" ht="14.25" customHeight="1">
      <c r="C192" s="6"/>
      <c r="AQ192" s="188"/>
      <c r="AY192" s="188"/>
    </row>
    <row r="193" ht="14.25" customHeight="1">
      <c r="C193" s="6"/>
      <c r="AQ193" s="188"/>
      <c r="AY193" s="188"/>
    </row>
    <row r="194" ht="14.25" customHeight="1">
      <c r="C194" s="6"/>
      <c r="AQ194" s="188"/>
      <c r="AY194" s="188"/>
    </row>
    <row r="195" ht="14.25" customHeight="1">
      <c r="C195" s="6"/>
      <c r="AQ195" s="188"/>
      <c r="AY195" s="188"/>
    </row>
    <row r="196" ht="14.25" customHeight="1">
      <c r="C196" s="6"/>
      <c r="AQ196" s="188"/>
      <c r="AY196" s="188"/>
    </row>
    <row r="197" ht="14.25" customHeight="1">
      <c r="C197" s="6"/>
      <c r="AQ197" s="188"/>
      <c r="AY197" s="188"/>
    </row>
    <row r="198" ht="14.25" customHeight="1">
      <c r="C198" s="6"/>
      <c r="AQ198" s="188"/>
      <c r="AY198" s="188"/>
    </row>
    <row r="199" ht="14.25" customHeight="1">
      <c r="C199" s="6"/>
      <c r="AQ199" s="188"/>
      <c r="AY199" s="188"/>
    </row>
    <row r="200" ht="14.25" customHeight="1">
      <c r="C200" s="6"/>
      <c r="AQ200" s="188"/>
      <c r="AY200" s="188"/>
    </row>
    <row r="201" ht="14.25" customHeight="1">
      <c r="C201" s="6"/>
      <c r="AQ201" s="188"/>
      <c r="AY201" s="188"/>
    </row>
    <row r="202" ht="14.25" customHeight="1">
      <c r="C202" s="6"/>
      <c r="AQ202" s="188"/>
      <c r="AY202" s="188"/>
    </row>
    <row r="203" ht="14.25" customHeight="1">
      <c r="C203" s="6"/>
      <c r="AQ203" s="188"/>
      <c r="AY203" s="188"/>
    </row>
    <row r="204" ht="14.25" customHeight="1">
      <c r="C204" s="6"/>
      <c r="AQ204" s="188"/>
      <c r="AY204" s="188"/>
    </row>
    <row r="205" ht="14.25" customHeight="1">
      <c r="C205" s="6"/>
      <c r="AQ205" s="188"/>
      <c r="AY205" s="188"/>
    </row>
    <row r="206" ht="14.25" customHeight="1">
      <c r="C206" s="6"/>
      <c r="AQ206" s="188"/>
      <c r="AY206" s="188"/>
    </row>
    <row r="207" ht="14.25" customHeight="1">
      <c r="C207" s="6"/>
      <c r="AQ207" s="188"/>
      <c r="AY207" s="188"/>
    </row>
    <row r="208" ht="14.25" customHeight="1">
      <c r="C208" s="6"/>
      <c r="AQ208" s="188"/>
      <c r="AY208" s="188"/>
    </row>
    <row r="209" ht="14.25" customHeight="1">
      <c r="C209" s="6"/>
      <c r="AQ209" s="188"/>
      <c r="AY209" s="188"/>
    </row>
    <row r="210" ht="14.25" customHeight="1">
      <c r="C210" s="6"/>
      <c r="AQ210" s="188"/>
      <c r="AY210" s="188"/>
    </row>
    <row r="211" ht="14.25" customHeight="1">
      <c r="C211" s="6"/>
      <c r="AQ211" s="188"/>
      <c r="AY211" s="188"/>
    </row>
    <row r="212" ht="14.25" customHeight="1">
      <c r="C212" s="6"/>
      <c r="AQ212" s="188"/>
      <c r="AY212" s="188"/>
    </row>
    <row r="213" ht="14.25" customHeight="1">
      <c r="C213" s="6"/>
      <c r="AQ213" s="188"/>
      <c r="AY213" s="188"/>
    </row>
    <row r="214" ht="14.25" customHeight="1">
      <c r="C214" s="6"/>
      <c r="AQ214" s="188"/>
      <c r="AY214" s="188"/>
    </row>
    <row r="215" ht="14.25" customHeight="1">
      <c r="C215" s="6"/>
      <c r="AQ215" s="188"/>
      <c r="AY215" s="188"/>
    </row>
    <row r="216" ht="14.25" customHeight="1">
      <c r="C216" s="6"/>
      <c r="AQ216" s="188"/>
      <c r="AY216" s="188"/>
    </row>
    <row r="217" ht="14.25" customHeight="1">
      <c r="C217" s="6"/>
      <c r="AQ217" s="188"/>
      <c r="AY217" s="188"/>
    </row>
    <row r="218" ht="14.25" customHeight="1">
      <c r="C218" s="6"/>
      <c r="AQ218" s="188"/>
      <c r="AY218" s="188"/>
    </row>
    <row r="219" ht="14.25" customHeight="1">
      <c r="C219" s="6"/>
      <c r="AQ219" s="188"/>
      <c r="AY219" s="188"/>
    </row>
    <row r="220" ht="14.25" customHeight="1">
      <c r="C220" s="6"/>
      <c r="AQ220" s="188"/>
      <c r="AY220" s="188"/>
    </row>
    <row r="221" ht="14.25" customHeight="1">
      <c r="C221" s="6"/>
      <c r="AQ221" s="188"/>
      <c r="AY221" s="188"/>
    </row>
    <row r="222" ht="14.25" customHeight="1">
      <c r="C222" s="6"/>
      <c r="AQ222" s="188"/>
      <c r="AY222" s="188"/>
    </row>
    <row r="223" ht="14.25" customHeight="1">
      <c r="C223" s="6"/>
      <c r="AQ223" s="188"/>
      <c r="AY223" s="188"/>
    </row>
    <row r="224" ht="14.25" customHeight="1">
      <c r="C224" s="6"/>
      <c r="AQ224" s="188"/>
      <c r="AY224" s="188"/>
    </row>
    <row r="225" ht="14.25" customHeight="1">
      <c r="C225" s="6"/>
      <c r="AQ225" s="188"/>
      <c r="AY225" s="188"/>
    </row>
    <row r="226" ht="14.25" customHeight="1">
      <c r="C226" s="6"/>
      <c r="AQ226" s="188"/>
      <c r="AY226" s="188"/>
    </row>
    <row r="227" ht="14.25" customHeight="1">
      <c r="C227" s="6"/>
      <c r="AQ227" s="188"/>
      <c r="AY227" s="188"/>
    </row>
    <row r="228" ht="14.25" customHeight="1">
      <c r="C228" s="6"/>
      <c r="AQ228" s="188"/>
      <c r="AY228" s="188"/>
    </row>
    <row r="229" ht="14.25" customHeight="1">
      <c r="C229" s="6"/>
      <c r="AQ229" s="188"/>
      <c r="AY229" s="188"/>
    </row>
    <row r="230" ht="14.25" customHeight="1">
      <c r="C230" s="6"/>
      <c r="AQ230" s="188"/>
      <c r="AY230" s="188"/>
    </row>
    <row r="231" ht="14.25" customHeight="1">
      <c r="C231" s="6"/>
      <c r="AQ231" s="188"/>
      <c r="AY231" s="188"/>
    </row>
    <row r="232" ht="14.25" customHeight="1">
      <c r="C232" s="6"/>
      <c r="AQ232" s="188"/>
      <c r="AY232" s="188"/>
    </row>
    <row r="233" ht="14.25" customHeight="1">
      <c r="C233" s="6"/>
      <c r="AQ233" s="188"/>
      <c r="AY233" s="188"/>
    </row>
    <row r="234" ht="14.25" customHeight="1">
      <c r="C234" s="6"/>
      <c r="AQ234" s="188"/>
      <c r="AY234" s="188"/>
    </row>
    <row r="235" ht="14.25" customHeight="1">
      <c r="C235" s="6"/>
      <c r="AQ235" s="188"/>
      <c r="AY235" s="188"/>
    </row>
    <row r="236" ht="14.25" customHeight="1">
      <c r="C236" s="6"/>
      <c r="AQ236" s="188"/>
      <c r="AY236" s="188"/>
    </row>
    <row r="237" ht="14.25" customHeight="1">
      <c r="C237" s="6"/>
      <c r="AQ237" s="188"/>
      <c r="AY237" s="188"/>
    </row>
    <row r="238" ht="14.25" customHeight="1">
      <c r="C238" s="6"/>
      <c r="AQ238" s="188"/>
      <c r="AY238" s="188"/>
    </row>
    <row r="239" ht="14.25" customHeight="1">
      <c r="C239" s="6"/>
      <c r="AQ239" s="188"/>
      <c r="AY239" s="188"/>
    </row>
    <row r="240" ht="14.25" customHeight="1">
      <c r="C240" s="6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9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  <c r="NR1" s="216"/>
      <c r="NS1" s="216"/>
      <c r="NT1" s="216"/>
      <c r="NU1" s="216"/>
      <c r="NV1" s="216"/>
      <c r="NW1" s="216"/>
      <c r="NX1" s="216"/>
      <c r="NY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  <c r="NR2" s="216"/>
      <c r="NS2" s="216"/>
      <c r="NT2" s="216"/>
      <c r="NU2" s="216"/>
      <c r="NV2" s="216"/>
      <c r="NW2" s="216"/>
      <c r="NX2" s="216"/>
      <c r="NY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  <c r="NR3" s="216"/>
      <c r="NS3" s="216"/>
      <c r="NT3" s="216"/>
      <c r="NU3" s="216"/>
      <c r="NV3" s="216"/>
      <c r="NW3" s="216"/>
      <c r="NX3" s="216"/>
      <c r="NY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  <c r="NR4" s="216"/>
      <c r="NS4" s="216"/>
      <c r="NT4" s="216"/>
      <c r="NU4" s="216"/>
      <c r="NV4" s="216"/>
      <c r="NW4" s="216"/>
      <c r="NX4" s="216"/>
      <c r="NY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  <c r="NR5" s="216"/>
      <c r="NS5" s="216"/>
      <c r="NT5" s="216"/>
      <c r="NU5" s="216"/>
      <c r="NV5" s="216"/>
      <c r="NW5" s="216"/>
      <c r="NX5" s="216"/>
      <c r="NY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  <c r="NR6" s="216"/>
      <c r="NS6" s="216"/>
      <c r="NT6" s="216"/>
      <c r="NU6" s="216"/>
      <c r="NV6" s="216"/>
      <c r="NW6" s="216"/>
      <c r="NX6" s="216"/>
      <c r="NY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  <c r="NR7" s="217"/>
      <c r="NS7" s="217"/>
      <c r="NT7" s="217"/>
      <c r="NU7" s="217"/>
      <c r="NV7" s="217"/>
      <c r="NW7" s="217"/>
      <c r="NX7" s="217"/>
      <c r="NY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  <c r="NR8" s="217"/>
      <c r="NS8" s="217"/>
      <c r="NT8" s="217"/>
      <c r="NU8" s="217"/>
      <c r="NV8" s="217"/>
      <c r="NW8" s="217"/>
      <c r="NX8" s="217"/>
      <c r="NY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  <c r="NR9" s="217"/>
      <c r="NS9" s="217"/>
      <c r="NT9" s="217"/>
      <c r="NU9" s="217"/>
      <c r="NV9" s="217"/>
      <c r="NW9" s="217"/>
      <c r="NX9" s="217"/>
      <c r="NY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  <c r="NR10" s="218"/>
      <c r="NS10" s="218"/>
      <c r="NT10" s="218"/>
      <c r="NU10" s="218"/>
      <c r="NV10" s="218"/>
      <c r="NW10" s="218"/>
      <c r="NX10" s="218"/>
      <c r="NY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  <c r="NR11" s="219"/>
      <c r="NS11" s="219"/>
      <c r="NT11" s="219"/>
      <c r="NU11" s="219"/>
      <c r="NV11" s="219"/>
      <c r="NW11" s="219"/>
      <c r="NX11" s="219"/>
      <c r="NY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8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  <c r="NR12" s="261"/>
      <c r="NS12" s="261"/>
      <c r="NT12" s="261"/>
      <c r="NU12" s="261"/>
      <c r="NV12" s="261"/>
      <c r="NW12" s="261"/>
      <c r="NX12" s="261"/>
      <c r="NY12" s="26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 t="s">
        <v>82</v>
      </c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  <c r="NQ13" s="296"/>
      <c r="NR13" s="296"/>
      <c r="NS13" s="296"/>
      <c r="NT13" s="296"/>
      <c r="NU13" s="296"/>
      <c r="NV13" s="296"/>
      <c r="NW13" s="296"/>
      <c r="NX13" s="296"/>
      <c r="NY13" s="296"/>
    </row>
    <row r="14" ht="14.25" customHeight="1">
      <c r="A14" s="49">
        <v>0.0416666666666667</v>
      </c>
      <c r="B14" s="50"/>
      <c r="C14" s="51">
        <v>49.9</v>
      </c>
      <c r="D14" s="195">
        <v>335.0</v>
      </c>
      <c r="E14" s="53">
        <v>133.0</v>
      </c>
      <c r="F14" s="53">
        <v>49.0</v>
      </c>
      <c r="G14" s="53">
        <v>10.5</v>
      </c>
      <c r="H14" s="54"/>
      <c r="I14" s="53">
        <v>6.0</v>
      </c>
      <c r="J14" s="53">
        <v>50.0</v>
      </c>
      <c r="K14" s="53">
        <v>50.0</v>
      </c>
      <c r="L14" s="53">
        <v>139.0</v>
      </c>
      <c r="M14" s="53">
        <v>58.0</v>
      </c>
      <c r="N14" s="53">
        <v>14.7</v>
      </c>
      <c r="O14" s="54"/>
      <c r="P14" s="53">
        <v>6.0</v>
      </c>
      <c r="Q14" s="53">
        <v>53.0</v>
      </c>
      <c r="R14" s="53">
        <v>51.0</v>
      </c>
      <c r="S14" s="53">
        <v>339.3</v>
      </c>
      <c r="T14" s="53">
        <v>272.1</v>
      </c>
      <c r="U14" s="53">
        <v>1623.0</v>
      </c>
      <c r="V14" s="54"/>
      <c r="W14" s="53">
        <v>335.1</v>
      </c>
      <c r="X14" s="53">
        <v>218.8</v>
      </c>
      <c r="Y14" s="53">
        <v>124.7</v>
      </c>
      <c r="Z14" s="54"/>
      <c r="AA14" s="53">
        <v>339.6</v>
      </c>
      <c r="AB14" s="53">
        <v>369.6</v>
      </c>
      <c r="AC14" s="53">
        <v>241.1</v>
      </c>
      <c r="AD14" s="54"/>
      <c r="AE14" s="53">
        <v>339.7</v>
      </c>
      <c r="AF14" s="53">
        <v>414.1</v>
      </c>
      <c r="AG14" s="53">
        <v>217.5</v>
      </c>
      <c r="AH14" s="54"/>
      <c r="AI14" s="53">
        <v>346.8</v>
      </c>
      <c r="AJ14" s="53">
        <v>410.8</v>
      </c>
      <c r="AK14" s="53">
        <v>256.3</v>
      </c>
      <c r="AL14" s="54"/>
      <c r="AM14" s="53">
        <v>337.8</v>
      </c>
      <c r="AN14" s="53">
        <v>436.4</v>
      </c>
      <c r="AO14" s="53">
        <v>240.4</v>
      </c>
      <c r="AP14" s="54"/>
      <c r="AQ14" s="53">
        <v>133.0</v>
      </c>
      <c r="AR14" s="54">
        <f t="shared" ref="AR14:AS14" si="1">F14</f>
        <v>49</v>
      </c>
      <c r="AS14" s="56">
        <f t="shared" si="1"/>
        <v>10.5</v>
      </c>
      <c r="AT14" s="54"/>
      <c r="AU14" s="54">
        <f t="shared" ref="AU14:AW14" si="2">L14</f>
        <v>139</v>
      </c>
      <c r="AV14" s="54">
        <f t="shared" si="2"/>
        <v>58</v>
      </c>
      <c r="AW14" s="54">
        <f t="shared" si="2"/>
        <v>14.7</v>
      </c>
      <c r="AX14" s="54"/>
      <c r="AY14" s="182">
        <f t="shared" ref="AY14:AY37" si="6">E14</f>
        <v>133</v>
      </c>
      <c r="AZ14" s="54"/>
      <c r="BA14" s="54"/>
      <c r="BB14" s="54"/>
      <c r="BC14" s="57"/>
      <c r="BD14" s="54"/>
      <c r="BE14" s="54"/>
      <c r="BF14" s="54"/>
      <c r="BG14" s="54"/>
      <c r="BH14" s="54"/>
      <c r="BI14" s="54"/>
      <c r="BJ14" s="54"/>
      <c r="BK14" s="54"/>
      <c r="BL14" s="57"/>
      <c r="BM14" s="287">
        <v>343.0</v>
      </c>
      <c r="BN14" s="287">
        <v>145.0</v>
      </c>
      <c r="BO14" s="287">
        <v>207.0</v>
      </c>
      <c r="BP14" s="287">
        <v>10.4</v>
      </c>
      <c r="BQ14" s="288"/>
      <c r="BR14" s="287">
        <v>6.0</v>
      </c>
      <c r="BS14" s="287">
        <v>57.0</v>
      </c>
      <c r="BT14" s="287">
        <v>56.0</v>
      </c>
      <c r="BU14" s="288">
        <f t="shared" ref="BU14:BU37" si="7">BM14</f>
        <v>343</v>
      </c>
      <c r="BV14" s="287">
        <v>286.0</v>
      </c>
      <c r="BW14" s="287">
        <v>167.0</v>
      </c>
      <c r="BX14" s="287">
        <v>21.0</v>
      </c>
      <c r="BY14" s="287">
        <v>335.0</v>
      </c>
      <c r="BZ14" s="287">
        <v>307.0</v>
      </c>
      <c r="CA14" s="287">
        <v>170.0</v>
      </c>
      <c r="CB14" s="287">
        <v>21.0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338.0</v>
      </c>
      <c r="CH14" s="287">
        <v>470.0</v>
      </c>
      <c r="CI14" s="287">
        <v>262.0</v>
      </c>
      <c r="CJ14" s="287">
        <v>36.0</v>
      </c>
      <c r="CK14" s="287">
        <v>352.0</v>
      </c>
      <c r="CL14" s="287">
        <v>241.0</v>
      </c>
      <c r="CM14" s="287">
        <v>132.0</v>
      </c>
      <c r="CN14" s="287">
        <v>18.0</v>
      </c>
      <c r="CO14" s="287">
        <v>333.0</v>
      </c>
      <c r="CP14" s="287">
        <v>244.0</v>
      </c>
      <c r="CQ14" s="287">
        <v>121.0</v>
      </c>
      <c r="CR14" s="287">
        <v>15.0</v>
      </c>
      <c r="CS14" s="287">
        <v>339.0</v>
      </c>
      <c r="CT14" s="287">
        <v>245.0</v>
      </c>
      <c r="CU14" s="287">
        <v>133.0</v>
      </c>
      <c r="CV14" s="287">
        <v>18.0</v>
      </c>
      <c r="CW14" s="287">
        <v>338.0</v>
      </c>
      <c r="CX14" s="287">
        <v>199.0</v>
      </c>
      <c r="CY14" s="287">
        <v>99.0</v>
      </c>
      <c r="CZ14" s="287">
        <v>53.0</v>
      </c>
      <c r="DA14" s="287">
        <v>324.0</v>
      </c>
      <c r="DB14" s="287">
        <v>201.0</v>
      </c>
      <c r="DC14" s="287">
        <v>99.0</v>
      </c>
      <c r="DD14" s="287">
        <v>49.0</v>
      </c>
      <c r="DE14" s="288">
        <f t="shared" ref="DE14:DE37" si="8">BN14</f>
        <v>145</v>
      </c>
      <c r="DF14" s="287">
        <v>35.0</v>
      </c>
      <c r="DG14" s="288">
        <f t="shared" ref="DG14:DH14" si="3">BO14</f>
        <v>207</v>
      </c>
      <c r="DH14" s="288">
        <f t="shared" si="3"/>
        <v>10.4</v>
      </c>
      <c r="DI14" s="288"/>
      <c r="DJ14" s="287">
        <v>7.0</v>
      </c>
      <c r="DK14" s="287">
        <v>56.0</v>
      </c>
      <c r="DL14" s="287">
        <v>51.0</v>
      </c>
      <c r="DM14" s="57"/>
      <c r="DN14" s="61">
        <v>338.0</v>
      </c>
      <c r="DO14" s="61">
        <v>139.0</v>
      </c>
      <c r="DP14" s="61">
        <v>40.08</v>
      </c>
      <c r="DQ14" s="61">
        <v>22.5</v>
      </c>
      <c r="DR14" s="61">
        <v>5.52</v>
      </c>
      <c r="DS14" s="61">
        <v>8.0</v>
      </c>
      <c r="DT14" s="61">
        <v>39.0</v>
      </c>
      <c r="DU14" s="61">
        <v>41.8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340.0</v>
      </c>
      <c r="EF14" s="63">
        <v>136.0</v>
      </c>
      <c r="EG14" s="63">
        <v>70.0</v>
      </c>
      <c r="EH14" s="63">
        <v>2.8</v>
      </c>
      <c r="EI14" s="64"/>
      <c r="EJ14" s="63">
        <v>9.0</v>
      </c>
      <c r="EK14" s="63">
        <v>48.0</v>
      </c>
      <c r="EL14" s="63">
        <v>51.0</v>
      </c>
      <c r="EM14" s="63">
        <v>136.0</v>
      </c>
      <c r="EN14" s="63">
        <v>96.0</v>
      </c>
      <c r="EO14" s="63">
        <v>4.3</v>
      </c>
      <c r="EP14" s="64"/>
      <c r="EQ14" s="63">
        <v>9.0</v>
      </c>
      <c r="ER14" s="63">
        <v>48.0</v>
      </c>
      <c r="ES14" s="63">
        <v>52.0</v>
      </c>
      <c r="ET14" s="63">
        <v>338.0</v>
      </c>
      <c r="EU14" s="63">
        <v>0.0</v>
      </c>
      <c r="EV14" s="63">
        <v>0.0</v>
      </c>
      <c r="EW14" s="63">
        <v>0.0</v>
      </c>
      <c r="EX14" s="63">
        <v>337.0</v>
      </c>
      <c r="EY14" s="63">
        <v>276.0</v>
      </c>
      <c r="EZ14" s="63">
        <v>159.1</v>
      </c>
      <c r="FA14" s="63">
        <v>5.6</v>
      </c>
      <c r="FB14" s="63">
        <v>337.0</v>
      </c>
      <c r="FC14" s="63">
        <v>275.0</v>
      </c>
      <c r="FD14" s="63">
        <v>158.4</v>
      </c>
      <c r="FE14" s="63">
        <v>6.7</v>
      </c>
      <c r="FF14" s="63">
        <v>337.0</v>
      </c>
      <c r="FG14" s="63">
        <v>1.0</v>
      </c>
      <c r="FH14" s="63">
        <v>0.0</v>
      </c>
      <c r="FI14" s="63">
        <v>0.0</v>
      </c>
      <c r="FJ14" s="63">
        <v>340.0</v>
      </c>
      <c r="FK14" s="63">
        <v>258.0</v>
      </c>
      <c r="FL14" s="63">
        <v>147.6</v>
      </c>
      <c r="FM14" s="64"/>
      <c r="FN14" s="63">
        <v>340.0</v>
      </c>
      <c r="FO14" s="63">
        <v>273.0</v>
      </c>
      <c r="FP14" s="63">
        <v>148.2</v>
      </c>
      <c r="FQ14" s="63">
        <v>13.8</v>
      </c>
      <c r="FR14" s="63">
        <v>136.0</v>
      </c>
      <c r="FS14" s="64"/>
      <c r="FT14" s="226">
        <v>20.66</v>
      </c>
      <c r="FU14" s="64"/>
      <c r="FV14" s="63">
        <v>136.0</v>
      </c>
      <c r="FW14" s="64"/>
      <c r="FX14" s="64"/>
      <c r="FY14" s="64"/>
      <c r="FZ14" s="57"/>
      <c r="GA14" s="65">
        <v>339.0</v>
      </c>
      <c r="GB14" s="66">
        <v>328.98</v>
      </c>
      <c r="GC14" s="66">
        <v>202.94</v>
      </c>
      <c r="GD14" s="66">
        <v>27.39</v>
      </c>
      <c r="GE14" s="66">
        <v>338.0</v>
      </c>
      <c r="GF14" s="66">
        <v>347.3</v>
      </c>
      <c r="GG14" s="66">
        <v>200.77</v>
      </c>
      <c r="GH14" s="66">
        <v>30.57</v>
      </c>
      <c r="GI14" s="66">
        <v>339.0</v>
      </c>
      <c r="GJ14" s="66">
        <v>237.69</v>
      </c>
      <c r="GK14" s="66">
        <v>-134.26</v>
      </c>
      <c r="GL14" s="66">
        <v>-23.95</v>
      </c>
      <c r="GM14" s="66">
        <v>338.0</v>
      </c>
      <c r="GN14" s="66">
        <v>219.81</v>
      </c>
      <c r="GO14" s="66">
        <v>-133.26</v>
      </c>
      <c r="GP14" s="66">
        <v>-32.16</v>
      </c>
      <c r="GQ14" s="66">
        <v>339.0</v>
      </c>
      <c r="GR14" s="66">
        <v>105.95</v>
      </c>
      <c r="GS14" s="66">
        <v>-118.68</v>
      </c>
      <c r="GT14" s="66">
        <v>-4.58</v>
      </c>
      <c r="GU14" s="66">
        <v>338.0</v>
      </c>
      <c r="GV14" s="66">
        <v>218.4</v>
      </c>
      <c r="GW14" s="66">
        <v>-119.85</v>
      </c>
      <c r="GX14" s="66">
        <v>-4.22</v>
      </c>
      <c r="GY14" s="57"/>
      <c r="GZ14" s="146" t="s">
        <v>91</v>
      </c>
      <c r="HA14" s="146" t="s">
        <v>92</v>
      </c>
      <c r="HB14" s="98">
        <v>133.0</v>
      </c>
      <c r="HC14" s="98">
        <v>6.65</v>
      </c>
      <c r="HD14" s="98">
        <v>2.66</v>
      </c>
      <c r="HE14" s="146">
        <v>8.0</v>
      </c>
      <c r="HF14" s="99">
        <v>55.0</v>
      </c>
      <c r="HG14" s="99">
        <v>50.0</v>
      </c>
      <c r="HH14" s="146" t="s">
        <v>91</v>
      </c>
      <c r="HI14" s="146" t="s">
        <v>92</v>
      </c>
      <c r="HJ14" s="98">
        <v>43.0</v>
      </c>
      <c r="HK14" s="98">
        <v>2.15</v>
      </c>
      <c r="HL14" s="98">
        <v>0.86</v>
      </c>
      <c r="HM14" s="146">
        <v>5.0</v>
      </c>
      <c r="HN14" s="99">
        <v>55.0</v>
      </c>
      <c r="HO14" s="99">
        <v>55.0</v>
      </c>
      <c r="HP14" s="146" t="s">
        <v>91</v>
      </c>
      <c r="HQ14" s="146" t="s">
        <v>92</v>
      </c>
      <c r="HR14" s="98">
        <v>128.0</v>
      </c>
      <c r="HS14" s="98">
        <v>6.4</v>
      </c>
      <c r="HT14" s="98">
        <v>3.2</v>
      </c>
      <c r="HU14" s="146">
        <v>7.0</v>
      </c>
      <c r="HV14" s="99">
        <v>55.0</v>
      </c>
      <c r="HW14" s="99">
        <v>55.0</v>
      </c>
      <c r="HX14" s="57"/>
      <c r="HY14" s="72">
        <v>134.0</v>
      </c>
      <c r="HZ14" s="72">
        <v>33.0</v>
      </c>
      <c r="IA14" s="72">
        <v>141.0</v>
      </c>
      <c r="IB14" s="72">
        <v>7.05</v>
      </c>
      <c r="IC14" s="73"/>
      <c r="ID14" s="72">
        <v>2.0</v>
      </c>
      <c r="IE14" s="72">
        <v>58.0</v>
      </c>
      <c r="IF14" s="72">
        <v>38.0</v>
      </c>
      <c r="IG14" s="57"/>
      <c r="IH14" s="74">
        <v>140.0</v>
      </c>
      <c r="II14" s="74">
        <v>34.6</v>
      </c>
      <c r="IJ14" s="74">
        <v>19.0</v>
      </c>
      <c r="IK14" s="74">
        <v>0.8</v>
      </c>
      <c r="IL14" s="74">
        <v>1.1</v>
      </c>
      <c r="IM14" s="74">
        <v>6.0</v>
      </c>
      <c r="IN14" s="74">
        <v>45.0</v>
      </c>
      <c r="IO14" s="74">
        <v>44.0</v>
      </c>
      <c r="IP14" s="75">
        <v>140.0</v>
      </c>
      <c r="IQ14" s="74">
        <v>33.2</v>
      </c>
      <c r="IR14" s="74">
        <v>61.0</v>
      </c>
      <c r="IS14" s="74">
        <v>3.3</v>
      </c>
      <c r="IT14" s="74">
        <v>3.4</v>
      </c>
      <c r="IU14" s="74">
        <v>8.0</v>
      </c>
      <c r="IV14" s="74">
        <v>47.0</v>
      </c>
      <c r="IW14" s="74">
        <v>45.0</v>
      </c>
      <c r="IX14" s="57"/>
      <c r="IY14" s="149">
        <v>139.44</v>
      </c>
      <c r="IZ14" s="149">
        <v>34.72</v>
      </c>
      <c r="JA14" s="149">
        <v>372.34</v>
      </c>
      <c r="JB14" s="149">
        <v>18.61</v>
      </c>
      <c r="JC14" s="149">
        <v>6.4</v>
      </c>
      <c r="JD14" s="149">
        <v>3.0</v>
      </c>
      <c r="JE14" s="149">
        <v>58.5</v>
      </c>
      <c r="JF14" s="149">
        <v>45.54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135.0</v>
      </c>
      <c r="JQ14" s="78">
        <v>32.0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42.0</v>
      </c>
      <c r="JW14" s="78">
        <v>42.0</v>
      </c>
      <c r="JX14" s="78">
        <v>135.0</v>
      </c>
      <c r="JY14" s="78">
        <v>33.7</v>
      </c>
      <c r="JZ14" s="78">
        <v>146.0</v>
      </c>
      <c r="KA14" s="78">
        <v>7.3</v>
      </c>
      <c r="KB14" s="78">
        <v>2.9</v>
      </c>
      <c r="KC14" s="78">
        <v>2.0</v>
      </c>
      <c r="KD14" s="78">
        <v>48.0</v>
      </c>
      <c r="KE14" s="78">
        <v>47.0</v>
      </c>
      <c r="KF14" s="57"/>
      <c r="KG14" s="79">
        <v>136.0</v>
      </c>
      <c r="KH14" s="238">
        <v>33.0</v>
      </c>
      <c r="KI14" s="238">
        <v>100.0</v>
      </c>
      <c r="KJ14" s="238">
        <v>5.4</v>
      </c>
      <c r="KK14" s="79"/>
      <c r="KL14" s="79">
        <v>1.0</v>
      </c>
      <c r="KM14" s="79">
        <v>52.0</v>
      </c>
      <c r="KN14" s="79">
        <v>52.0</v>
      </c>
      <c r="KO14" s="79">
        <v>136.0</v>
      </c>
      <c r="KP14" s="235">
        <v>33.0</v>
      </c>
      <c r="KQ14" s="235" t="s">
        <v>98</v>
      </c>
      <c r="KR14" s="235" t="s">
        <v>98</v>
      </c>
      <c r="KS14" s="79"/>
      <c r="KT14" s="79">
        <v>1.0</v>
      </c>
      <c r="KU14" s="79">
        <v>52.0</v>
      </c>
      <c r="KV14" s="79">
        <v>48.0</v>
      </c>
      <c r="KW14" s="57"/>
      <c r="KX14" s="81">
        <v>132.0</v>
      </c>
      <c r="KY14" s="81">
        <v>33.0</v>
      </c>
      <c r="KZ14" s="81">
        <v>214.0</v>
      </c>
      <c r="LA14" s="81">
        <v>10.5</v>
      </c>
      <c r="LB14" s="81">
        <v>1.8</v>
      </c>
      <c r="LC14" s="81">
        <v>3.0</v>
      </c>
      <c r="LD14" s="81">
        <v>50.0</v>
      </c>
      <c r="LE14" s="81">
        <v>50.0</v>
      </c>
      <c r="LF14" s="81">
        <v>132.0</v>
      </c>
      <c r="LG14" s="81">
        <v>33.0</v>
      </c>
      <c r="LH14" s="81">
        <v>202.0</v>
      </c>
      <c r="LI14" s="81">
        <v>9.9</v>
      </c>
      <c r="LJ14" s="81">
        <v>5.0</v>
      </c>
      <c r="LK14" s="81">
        <v>5.0</v>
      </c>
      <c r="LL14" s="81">
        <v>50.0</v>
      </c>
      <c r="LM14" s="81">
        <v>50.0</v>
      </c>
      <c r="LN14" s="57"/>
      <c r="LO14" s="82">
        <v>334.0</v>
      </c>
      <c r="LP14" s="82">
        <v>273.0</v>
      </c>
      <c r="LQ14" s="82">
        <v>160.0</v>
      </c>
      <c r="LR14" s="82">
        <v>690.0</v>
      </c>
      <c r="LS14" s="82">
        <v>324.0</v>
      </c>
      <c r="LT14" s="83">
        <v>56.0</v>
      </c>
      <c r="LU14" s="83">
        <v>9.0</v>
      </c>
      <c r="LV14" s="83">
        <v>141.0</v>
      </c>
      <c r="LW14" s="83">
        <v>104.0</v>
      </c>
      <c r="LX14" s="83">
        <v>56.0</v>
      </c>
      <c r="LY14" s="83">
        <v>53.0</v>
      </c>
      <c r="LZ14" s="83">
        <v>12.0</v>
      </c>
      <c r="MA14" s="83">
        <v>104.0</v>
      </c>
      <c r="MB14" s="83">
        <v>7.2</v>
      </c>
      <c r="MC14" s="83">
        <v>146.0</v>
      </c>
      <c r="MD14" s="83">
        <v>169.0</v>
      </c>
      <c r="ME14" s="83">
        <v>73.0</v>
      </c>
      <c r="MF14" s="83">
        <v>61.0</v>
      </c>
      <c r="MG14" s="83">
        <v>14.0</v>
      </c>
      <c r="MH14" s="83">
        <v>0.0</v>
      </c>
      <c r="MI14" s="83">
        <v>0.0</v>
      </c>
      <c r="MJ14" s="83">
        <v>119.0</v>
      </c>
      <c r="MK14" s="83">
        <v>0.0</v>
      </c>
      <c r="ML14" s="83">
        <v>44.0</v>
      </c>
      <c r="MM14" s="83">
        <v>43.0</v>
      </c>
      <c r="MN14" s="83">
        <v>5.0</v>
      </c>
      <c r="MO14" s="86"/>
      <c r="MP14" s="87"/>
      <c r="MQ14" s="87"/>
      <c r="MR14" s="87"/>
      <c r="MS14" s="87"/>
      <c r="MT14" s="83">
        <v>2.9</v>
      </c>
      <c r="MU14" s="83">
        <v>0.9</v>
      </c>
      <c r="MV14" s="83">
        <v>51.0</v>
      </c>
      <c r="MW14" s="83">
        <v>36.0</v>
      </c>
      <c r="MX14" s="83">
        <v>42.0</v>
      </c>
      <c r="MY14" s="88" t="s">
        <v>96</v>
      </c>
      <c r="MZ14" s="83">
        <v>2.0</v>
      </c>
      <c r="NA14" s="87"/>
      <c r="NB14" s="83">
        <v>15.0</v>
      </c>
      <c r="NC14" s="83">
        <v>6.0</v>
      </c>
      <c r="ND14" s="83">
        <v>288.0</v>
      </c>
      <c r="NE14" s="83">
        <v>36.0</v>
      </c>
      <c r="NF14" s="83">
        <v>44.0</v>
      </c>
      <c r="NG14" s="83">
        <v>44.0</v>
      </c>
      <c r="NH14" s="83">
        <v>7.0</v>
      </c>
      <c r="NI14" s="88"/>
      <c r="NJ14" s="83">
        <v>0.0</v>
      </c>
      <c r="NK14" s="83">
        <v>0.0</v>
      </c>
      <c r="NL14" s="83">
        <v>0.0</v>
      </c>
      <c r="NM14" s="83">
        <v>35.0</v>
      </c>
      <c r="NN14" s="83">
        <v>47.0</v>
      </c>
      <c r="NO14" s="83">
        <v>51.0</v>
      </c>
      <c r="NP14" s="83">
        <v>2.0</v>
      </c>
      <c r="NQ14" s="222"/>
      <c r="NR14" s="222"/>
      <c r="NS14" s="222"/>
      <c r="NT14" s="222"/>
      <c r="NU14" s="222"/>
      <c r="NV14" s="222"/>
      <c r="NW14" s="222"/>
      <c r="NX14" s="222"/>
      <c r="NY14" s="222"/>
    </row>
    <row r="15" ht="14.25" customHeight="1">
      <c r="A15" s="49">
        <v>0.0833333333333333</v>
      </c>
      <c r="B15" s="50"/>
      <c r="C15" s="51">
        <v>50.19</v>
      </c>
      <c r="D15" s="195">
        <v>335.0</v>
      </c>
      <c r="E15" s="53">
        <v>133.0</v>
      </c>
      <c r="F15" s="53">
        <v>51.0</v>
      </c>
      <c r="G15" s="53">
        <v>10.9</v>
      </c>
      <c r="H15" s="54"/>
      <c r="I15" s="53">
        <v>6.0</v>
      </c>
      <c r="J15" s="53">
        <v>50.0</v>
      </c>
      <c r="K15" s="53">
        <v>50.0</v>
      </c>
      <c r="L15" s="53">
        <v>138.0</v>
      </c>
      <c r="M15" s="53">
        <v>78.0</v>
      </c>
      <c r="N15" s="53">
        <v>19.1</v>
      </c>
      <c r="O15" s="54"/>
      <c r="P15" s="53">
        <v>6.0</v>
      </c>
      <c r="Q15" s="53">
        <v>53.0</v>
      </c>
      <c r="R15" s="53">
        <v>51.0</v>
      </c>
      <c r="S15" s="53">
        <v>335.6</v>
      </c>
      <c r="T15" s="53">
        <v>270.5</v>
      </c>
      <c r="U15" s="53">
        <v>161.5</v>
      </c>
      <c r="V15" s="54"/>
      <c r="W15" s="53">
        <v>334.9</v>
      </c>
      <c r="X15" s="53">
        <v>207.1</v>
      </c>
      <c r="Y15" s="53">
        <v>116.6</v>
      </c>
      <c r="Z15" s="54"/>
      <c r="AA15" s="53">
        <v>338.1</v>
      </c>
      <c r="AB15" s="53">
        <v>373.3</v>
      </c>
      <c r="AC15" s="53">
        <v>242.6</v>
      </c>
      <c r="AD15" s="54"/>
      <c r="AE15" s="53">
        <v>336.5</v>
      </c>
      <c r="AF15" s="53">
        <v>416.3</v>
      </c>
      <c r="AG15" s="53">
        <v>214.4</v>
      </c>
      <c r="AH15" s="54"/>
      <c r="AI15" s="53">
        <v>345.4</v>
      </c>
      <c r="AJ15" s="53">
        <v>399.5</v>
      </c>
      <c r="AK15" s="53">
        <v>246.4</v>
      </c>
      <c r="AL15" s="54"/>
      <c r="AM15" s="53">
        <v>336.6</v>
      </c>
      <c r="AN15" s="53">
        <v>426.8</v>
      </c>
      <c r="AO15" s="53">
        <v>233.8</v>
      </c>
      <c r="AP15" s="54"/>
      <c r="AQ15" s="53">
        <v>133.0</v>
      </c>
      <c r="AR15" s="54">
        <f t="shared" ref="AR15:AS15" si="4">F15</f>
        <v>51</v>
      </c>
      <c r="AS15" s="56">
        <f t="shared" si="4"/>
        <v>10.9</v>
      </c>
      <c r="AT15" s="54"/>
      <c r="AU15" s="54">
        <f t="shared" ref="AU15:AW15" si="5">L15</f>
        <v>138</v>
      </c>
      <c r="AV15" s="54">
        <f t="shared" si="5"/>
        <v>78</v>
      </c>
      <c r="AW15" s="54">
        <f t="shared" si="5"/>
        <v>19.1</v>
      </c>
      <c r="AX15" s="54"/>
      <c r="AY15" s="182">
        <f t="shared" si="6"/>
        <v>133</v>
      </c>
      <c r="AZ15" s="54"/>
      <c r="BA15" s="54"/>
      <c r="BB15" s="54"/>
      <c r="BC15" s="89"/>
      <c r="BD15" s="54"/>
      <c r="BE15" s="54"/>
      <c r="BF15" s="54"/>
      <c r="BG15" s="54"/>
      <c r="BH15" s="54"/>
      <c r="BI15" s="54"/>
      <c r="BJ15" s="54"/>
      <c r="BK15" s="54"/>
      <c r="BL15" s="89"/>
      <c r="BM15" s="287">
        <v>342.0</v>
      </c>
      <c r="BN15" s="287">
        <v>145.0</v>
      </c>
      <c r="BO15" s="287">
        <v>202.0</v>
      </c>
      <c r="BP15" s="287">
        <v>10.1</v>
      </c>
      <c r="BQ15" s="288"/>
      <c r="BR15" s="287">
        <v>6.0</v>
      </c>
      <c r="BS15" s="287">
        <v>56.0</v>
      </c>
      <c r="BT15" s="287">
        <v>55.0</v>
      </c>
      <c r="BU15" s="288">
        <f t="shared" si="7"/>
        <v>342</v>
      </c>
      <c r="BV15" s="287">
        <v>287.0</v>
      </c>
      <c r="BW15" s="287">
        <v>167.0</v>
      </c>
      <c r="BX15" s="287">
        <v>19.0</v>
      </c>
      <c r="BY15" s="287">
        <v>335.0</v>
      </c>
      <c r="BZ15" s="287">
        <v>307.0</v>
      </c>
      <c r="CA15" s="287">
        <v>171.0</v>
      </c>
      <c r="CB15" s="287">
        <v>17.0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339.0</v>
      </c>
      <c r="CH15" s="287">
        <v>464.0</v>
      </c>
      <c r="CI15" s="287">
        <v>265.0</v>
      </c>
      <c r="CJ15" s="287">
        <v>34.0</v>
      </c>
      <c r="CK15" s="287">
        <v>352.0</v>
      </c>
      <c r="CL15" s="287">
        <v>249.0</v>
      </c>
      <c r="CM15" s="287">
        <v>136.0</v>
      </c>
      <c r="CN15" s="287">
        <v>13.0</v>
      </c>
      <c r="CO15" s="287">
        <v>332.0</v>
      </c>
      <c r="CP15" s="287">
        <v>251.0</v>
      </c>
      <c r="CQ15" s="287">
        <v>125.0</v>
      </c>
      <c r="CR15" s="287">
        <v>11.0</v>
      </c>
      <c r="CS15" s="287">
        <v>339.0</v>
      </c>
      <c r="CT15" s="287">
        <v>254.0</v>
      </c>
      <c r="CU15" s="287">
        <v>138.0</v>
      </c>
      <c r="CV15" s="287">
        <v>15.0</v>
      </c>
      <c r="CW15" s="287">
        <v>338.0</v>
      </c>
      <c r="CX15" s="287">
        <v>184.0</v>
      </c>
      <c r="CY15" s="287">
        <v>89.0</v>
      </c>
      <c r="CZ15" s="287">
        <v>53.0</v>
      </c>
      <c r="DA15" s="287">
        <v>324.0</v>
      </c>
      <c r="DB15" s="287">
        <v>188.0</v>
      </c>
      <c r="DC15" s="287">
        <v>90.0</v>
      </c>
      <c r="DD15" s="287">
        <v>49.0</v>
      </c>
      <c r="DE15" s="288">
        <f t="shared" si="8"/>
        <v>145</v>
      </c>
      <c r="DF15" s="287">
        <v>35.0</v>
      </c>
      <c r="DG15" s="288">
        <f t="shared" ref="DG15:DH15" si="9">BO15</f>
        <v>202</v>
      </c>
      <c r="DH15" s="288">
        <f t="shared" si="9"/>
        <v>10.1</v>
      </c>
      <c r="DI15" s="288"/>
      <c r="DJ15" s="287">
        <v>7.0</v>
      </c>
      <c r="DK15" s="287">
        <v>55.0</v>
      </c>
      <c r="DL15" s="287">
        <v>51.0</v>
      </c>
      <c r="DM15" s="89"/>
      <c r="DN15" s="61">
        <v>337.0</v>
      </c>
      <c r="DO15" s="61">
        <v>139.0</v>
      </c>
      <c r="DP15" s="61">
        <v>42.81</v>
      </c>
      <c r="DQ15" s="61">
        <v>23.8</v>
      </c>
      <c r="DR15" s="61">
        <v>6.77</v>
      </c>
      <c r="DS15" s="61">
        <v>8.0</v>
      </c>
      <c r="DT15" s="61">
        <v>38.0</v>
      </c>
      <c r="DU15" s="61">
        <v>44.2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340.0</v>
      </c>
      <c r="EF15" s="63">
        <v>136.0</v>
      </c>
      <c r="EG15" s="63">
        <v>70.0</v>
      </c>
      <c r="EH15" s="63">
        <v>2.8</v>
      </c>
      <c r="EI15" s="64"/>
      <c r="EJ15" s="63">
        <v>9.0</v>
      </c>
      <c r="EK15" s="63">
        <v>47.0</v>
      </c>
      <c r="EL15" s="63">
        <v>50.0</v>
      </c>
      <c r="EM15" s="63">
        <v>136.0</v>
      </c>
      <c r="EN15" s="63">
        <v>95.0</v>
      </c>
      <c r="EO15" s="63">
        <v>4.3</v>
      </c>
      <c r="EP15" s="64"/>
      <c r="EQ15" s="63">
        <v>9.0</v>
      </c>
      <c r="ER15" s="63">
        <v>47.0</v>
      </c>
      <c r="ES15" s="63">
        <v>51.0</v>
      </c>
      <c r="ET15" s="63">
        <v>338.0</v>
      </c>
      <c r="EU15" s="63">
        <v>0.0</v>
      </c>
      <c r="EV15" s="63">
        <v>0.0</v>
      </c>
      <c r="EW15" s="63">
        <v>0.0</v>
      </c>
      <c r="EX15" s="63">
        <v>337.0</v>
      </c>
      <c r="EY15" s="63">
        <v>276.0</v>
      </c>
      <c r="EZ15" s="63">
        <v>158.9</v>
      </c>
      <c r="FA15" s="63">
        <v>6.7</v>
      </c>
      <c r="FB15" s="63">
        <v>337.0</v>
      </c>
      <c r="FC15" s="63">
        <v>275.0</v>
      </c>
      <c r="FD15" s="63">
        <v>158.4</v>
      </c>
      <c r="FE15" s="63">
        <v>8.6</v>
      </c>
      <c r="FF15" s="63">
        <v>336.0</v>
      </c>
      <c r="FG15" s="63">
        <v>1.0</v>
      </c>
      <c r="FH15" s="63">
        <v>0.0</v>
      </c>
      <c r="FI15" s="63">
        <v>0.0</v>
      </c>
      <c r="FJ15" s="63">
        <v>340.0</v>
      </c>
      <c r="FK15" s="63">
        <v>260.0</v>
      </c>
      <c r="FL15" s="63">
        <v>148.7</v>
      </c>
      <c r="FM15" s="64"/>
      <c r="FN15" s="63">
        <v>340.0</v>
      </c>
      <c r="FO15" s="63">
        <v>275.0</v>
      </c>
      <c r="FP15" s="63">
        <v>148.8</v>
      </c>
      <c r="FQ15" s="63">
        <v>16.0</v>
      </c>
      <c r="FR15" s="63">
        <v>136.0</v>
      </c>
      <c r="FS15" s="64"/>
      <c r="FT15" s="226">
        <v>17.1</v>
      </c>
      <c r="FU15" s="64"/>
      <c r="FV15" s="63">
        <v>136.0</v>
      </c>
      <c r="FW15" s="64"/>
      <c r="FX15" s="64"/>
      <c r="FY15" s="64"/>
      <c r="FZ15" s="89"/>
      <c r="GA15" s="65">
        <v>338.0</v>
      </c>
      <c r="GB15" s="66">
        <v>348.03</v>
      </c>
      <c r="GC15" s="66">
        <v>214.33</v>
      </c>
      <c r="GD15" s="66">
        <v>26.05</v>
      </c>
      <c r="GE15" s="66">
        <v>338.0</v>
      </c>
      <c r="GF15" s="66">
        <v>368.84</v>
      </c>
      <c r="GG15" s="66">
        <v>212.83</v>
      </c>
      <c r="GH15" s="66">
        <v>29.48</v>
      </c>
      <c r="GI15" s="66">
        <v>338.0</v>
      </c>
      <c r="GJ15" s="66">
        <v>230.65</v>
      </c>
      <c r="GK15" s="66">
        <v>-129.49</v>
      </c>
      <c r="GL15" s="66">
        <v>-20.86</v>
      </c>
      <c r="GM15" s="66">
        <v>338.0</v>
      </c>
      <c r="GN15" s="66">
        <v>211.16</v>
      </c>
      <c r="GO15" s="66">
        <v>-129.24</v>
      </c>
      <c r="GP15" s="66">
        <v>-28.14</v>
      </c>
      <c r="GQ15" s="66">
        <v>338.0</v>
      </c>
      <c r="GR15" s="66">
        <v>133.5</v>
      </c>
      <c r="GS15" s="66">
        <v>-115.35</v>
      </c>
      <c r="GT15" s="66">
        <v>-5.64</v>
      </c>
      <c r="GU15" s="66">
        <v>338.0</v>
      </c>
      <c r="GV15" s="66">
        <v>228.88</v>
      </c>
      <c r="GW15" s="66">
        <v>-111.66</v>
      </c>
      <c r="GX15" s="66">
        <v>-6.02</v>
      </c>
      <c r="GY15" s="89"/>
      <c r="GZ15" s="146" t="s">
        <v>91</v>
      </c>
      <c r="HA15" s="146" t="s">
        <v>92</v>
      </c>
      <c r="HB15" s="98">
        <v>136.0</v>
      </c>
      <c r="HC15" s="98">
        <v>6.8</v>
      </c>
      <c r="HD15" s="98">
        <v>2.72</v>
      </c>
      <c r="HE15" s="146">
        <v>8.0</v>
      </c>
      <c r="HF15" s="99">
        <v>55.0</v>
      </c>
      <c r="HG15" s="99">
        <v>50.0</v>
      </c>
      <c r="HH15" s="146" t="s">
        <v>91</v>
      </c>
      <c r="HI15" s="146" t="s">
        <v>92</v>
      </c>
      <c r="HJ15" s="98">
        <v>43.0</v>
      </c>
      <c r="HK15" s="98">
        <v>2.15</v>
      </c>
      <c r="HL15" s="98">
        <v>0.86</v>
      </c>
      <c r="HM15" s="146">
        <v>5.0</v>
      </c>
      <c r="HN15" s="99">
        <v>53.0</v>
      </c>
      <c r="HO15" s="99">
        <v>53.0</v>
      </c>
      <c r="HP15" s="146" t="s">
        <v>91</v>
      </c>
      <c r="HQ15" s="146" t="s">
        <v>92</v>
      </c>
      <c r="HR15" s="98">
        <v>127.0</v>
      </c>
      <c r="HS15" s="98">
        <v>6.35</v>
      </c>
      <c r="HT15" s="98">
        <v>3.175</v>
      </c>
      <c r="HU15" s="146">
        <v>7.0</v>
      </c>
      <c r="HV15" s="99">
        <v>54.0</v>
      </c>
      <c r="HW15" s="99">
        <v>54.0</v>
      </c>
      <c r="HX15" s="89"/>
      <c r="HY15" s="72">
        <v>133.0</v>
      </c>
      <c r="HZ15" s="72">
        <v>33.0</v>
      </c>
      <c r="IA15" s="72">
        <v>126.0</v>
      </c>
      <c r="IB15" s="72">
        <v>6.3</v>
      </c>
      <c r="IC15" s="73"/>
      <c r="ID15" s="72">
        <v>2.0</v>
      </c>
      <c r="IE15" s="72">
        <v>58.0</v>
      </c>
      <c r="IF15" s="72">
        <v>38.0</v>
      </c>
      <c r="IG15" s="89"/>
      <c r="IH15" s="74">
        <v>140.0</v>
      </c>
      <c r="II15" s="74">
        <v>34.1</v>
      </c>
      <c r="IJ15" s="74">
        <v>103.0</v>
      </c>
      <c r="IK15" s="74">
        <v>5.2</v>
      </c>
      <c r="IL15" s="74">
        <v>5.9</v>
      </c>
      <c r="IM15" s="74">
        <v>6.0</v>
      </c>
      <c r="IN15" s="74">
        <v>45.0</v>
      </c>
      <c r="IO15" s="74">
        <v>44.0</v>
      </c>
      <c r="IP15" s="74">
        <v>140.0</v>
      </c>
      <c r="IQ15" s="74">
        <v>32.9</v>
      </c>
      <c r="IR15" s="74">
        <v>3.0</v>
      </c>
      <c r="IS15" s="74">
        <v>0.1</v>
      </c>
      <c r="IT15" s="74">
        <v>0.2</v>
      </c>
      <c r="IU15" s="74">
        <v>8.0</v>
      </c>
      <c r="IV15" s="74">
        <v>47.0</v>
      </c>
      <c r="IW15" s="74">
        <v>45.0</v>
      </c>
      <c r="IX15" s="89"/>
      <c r="IY15" s="149">
        <v>139.21</v>
      </c>
      <c r="IZ15" s="149">
        <v>34.53</v>
      </c>
      <c r="JA15" s="149">
        <v>406.16</v>
      </c>
      <c r="JB15" s="149">
        <v>20.3</v>
      </c>
      <c r="JC15" s="149">
        <v>7.68</v>
      </c>
      <c r="JD15" s="149">
        <v>3.0</v>
      </c>
      <c r="JE15" s="149">
        <v>57.56</v>
      </c>
      <c r="JF15" s="149">
        <v>42.49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136.0</v>
      </c>
      <c r="JQ15" s="78">
        <v>32.0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41.0</v>
      </c>
      <c r="JW15" s="78">
        <v>41.0</v>
      </c>
      <c r="JX15" s="78">
        <v>136.0</v>
      </c>
      <c r="JY15" s="78">
        <v>33.9</v>
      </c>
      <c r="JZ15" s="78">
        <v>115.0</v>
      </c>
      <c r="KA15" s="78">
        <v>6.1</v>
      </c>
      <c r="KB15" s="78">
        <v>2.3</v>
      </c>
      <c r="KC15" s="78">
        <v>2.0</v>
      </c>
      <c r="KD15" s="78">
        <v>47.0</v>
      </c>
      <c r="KE15" s="78">
        <v>47.0</v>
      </c>
      <c r="KF15" s="89"/>
      <c r="KG15" s="79">
        <v>136.0</v>
      </c>
      <c r="KH15" s="238">
        <v>33.0</v>
      </c>
      <c r="KI15" s="238">
        <v>98.0</v>
      </c>
      <c r="KJ15" s="238">
        <v>5.3</v>
      </c>
      <c r="KK15" s="79"/>
      <c r="KL15" s="79">
        <v>1.0</v>
      </c>
      <c r="KM15" s="79">
        <v>52.0</v>
      </c>
      <c r="KN15" s="79">
        <v>52.0</v>
      </c>
      <c r="KO15" s="79">
        <v>136.0</v>
      </c>
      <c r="KP15" s="235">
        <v>33.0</v>
      </c>
      <c r="KQ15" s="235" t="s">
        <v>98</v>
      </c>
      <c r="KR15" s="235" t="s">
        <v>98</v>
      </c>
      <c r="KS15" s="79"/>
      <c r="KT15" s="79">
        <v>1.0</v>
      </c>
      <c r="KU15" s="79">
        <v>52.0</v>
      </c>
      <c r="KV15" s="79">
        <v>48.0</v>
      </c>
      <c r="KW15" s="89"/>
      <c r="KX15" s="81">
        <v>131.0</v>
      </c>
      <c r="KY15" s="81">
        <v>33.0</v>
      </c>
      <c r="KZ15" s="81">
        <v>208.0</v>
      </c>
      <c r="LA15" s="81">
        <v>10.2</v>
      </c>
      <c r="LB15" s="81">
        <v>2.0</v>
      </c>
      <c r="LC15" s="81">
        <v>3.0</v>
      </c>
      <c r="LD15" s="81">
        <v>50.0</v>
      </c>
      <c r="LE15" s="81">
        <v>50.0</v>
      </c>
      <c r="LF15" s="81">
        <v>132.0</v>
      </c>
      <c r="LG15" s="81">
        <v>33.0</v>
      </c>
      <c r="LH15" s="81">
        <v>265.0</v>
      </c>
      <c r="LI15" s="81">
        <v>13.0</v>
      </c>
      <c r="LJ15" s="81">
        <v>5.0</v>
      </c>
      <c r="LK15" s="81">
        <v>5.0</v>
      </c>
      <c r="LL15" s="81">
        <v>50.0</v>
      </c>
      <c r="LM15" s="81">
        <v>50.0</v>
      </c>
      <c r="LN15" s="89"/>
      <c r="LO15" s="83">
        <v>330.0</v>
      </c>
      <c r="LP15" s="82">
        <v>305.0</v>
      </c>
      <c r="LQ15" s="82">
        <v>158.0</v>
      </c>
      <c r="LR15" s="83">
        <v>67.0</v>
      </c>
      <c r="LS15" s="82">
        <v>324.0</v>
      </c>
      <c r="LT15" s="83">
        <v>58.0</v>
      </c>
      <c r="LU15" s="83">
        <v>9.4</v>
      </c>
      <c r="LV15" s="83">
        <v>138.0</v>
      </c>
      <c r="LW15" s="83">
        <v>109.0</v>
      </c>
      <c r="LX15" s="83">
        <v>57.0</v>
      </c>
      <c r="LY15" s="83">
        <v>53.0</v>
      </c>
      <c r="LZ15" s="83">
        <v>12.0</v>
      </c>
      <c r="MA15" s="83">
        <v>107.0</v>
      </c>
      <c r="MB15" s="83">
        <v>2.7</v>
      </c>
      <c r="MC15" s="83">
        <v>143.0</v>
      </c>
      <c r="MD15" s="83">
        <v>196.0</v>
      </c>
      <c r="ME15" s="83">
        <v>78.0</v>
      </c>
      <c r="MF15" s="83">
        <v>62.0</v>
      </c>
      <c r="MG15" s="83">
        <v>14.0</v>
      </c>
      <c r="MH15" s="83">
        <v>0.0</v>
      </c>
      <c r="MI15" s="83">
        <v>0.0</v>
      </c>
      <c r="MJ15" s="83">
        <v>119.0</v>
      </c>
      <c r="MK15" s="83">
        <v>0.0</v>
      </c>
      <c r="ML15" s="83">
        <v>44.0</v>
      </c>
      <c r="MM15" s="83">
        <v>43.0</v>
      </c>
      <c r="MN15" s="83">
        <v>5.0</v>
      </c>
      <c r="MO15" s="86"/>
      <c r="MP15" s="87"/>
      <c r="MQ15" s="87"/>
      <c r="MR15" s="87"/>
      <c r="MS15" s="87"/>
      <c r="MT15" s="83">
        <v>3.0</v>
      </c>
      <c r="MU15" s="83">
        <v>1.5</v>
      </c>
      <c r="MV15" s="83">
        <v>53.0</v>
      </c>
      <c r="MW15" s="83">
        <v>36.0</v>
      </c>
      <c r="MX15" s="83">
        <v>40.0</v>
      </c>
      <c r="MY15" s="88" t="s">
        <v>96</v>
      </c>
      <c r="MZ15" s="83">
        <v>2.0</v>
      </c>
      <c r="NA15" s="87"/>
      <c r="NB15" s="83">
        <v>18.7</v>
      </c>
      <c r="NC15" s="83">
        <v>6.0</v>
      </c>
      <c r="ND15" s="83">
        <v>338.0</v>
      </c>
      <c r="NE15" s="83">
        <v>34.0</v>
      </c>
      <c r="NF15" s="83">
        <v>43.0</v>
      </c>
      <c r="NG15" s="83">
        <v>42.0</v>
      </c>
      <c r="NH15" s="83">
        <v>7.0</v>
      </c>
      <c r="NI15" s="87"/>
      <c r="NJ15" s="83">
        <v>0.0</v>
      </c>
      <c r="NK15" s="83">
        <v>0.0</v>
      </c>
      <c r="NL15" s="83">
        <v>0.0</v>
      </c>
      <c r="NM15" s="83">
        <v>35.0</v>
      </c>
      <c r="NN15" s="83">
        <v>46.0</v>
      </c>
      <c r="NO15" s="83">
        <v>50.0</v>
      </c>
      <c r="NP15" s="83">
        <v>2.0</v>
      </c>
      <c r="NQ15" s="222"/>
      <c r="NR15" s="222"/>
      <c r="NS15" s="222"/>
      <c r="NT15" s="222"/>
      <c r="NU15" s="222"/>
      <c r="NV15" s="222"/>
      <c r="NW15" s="222"/>
      <c r="NX15" s="222"/>
      <c r="NY15" s="222"/>
    </row>
    <row r="16" ht="14.25" customHeight="1">
      <c r="A16" s="49">
        <v>0.125</v>
      </c>
      <c r="B16" s="50"/>
      <c r="C16" s="51">
        <v>50.31</v>
      </c>
      <c r="D16" s="195">
        <v>338.0</v>
      </c>
      <c r="E16" s="53">
        <v>133.0</v>
      </c>
      <c r="F16" s="53">
        <v>63.0</v>
      </c>
      <c r="G16" s="53">
        <v>11.4</v>
      </c>
      <c r="H16" s="54"/>
      <c r="I16" s="53">
        <v>6.0</v>
      </c>
      <c r="J16" s="53">
        <v>50.0</v>
      </c>
      <c r="K16" s="53">
        <v>50.0</v>
      </c>
      <c r="L16" s="53">
        <v>138.0</v>
      </c>
      <c r="M16" s="53">
        <v>75.0</v>
      </c>
      <c r="N16" s="53">
        <v>18.5</v>
      </c>
      <c r="O16" s="54"/>
      <c r="P16" s="53">
        <v>6.0</v>
      </c>
      <c r="Q16" s="53">
        <v>53.0</v>
      </c>
      <c r="R16" s="53">
        <v>51.0</v>
      </c>
      <c r="S16" s="53">
        <v>339.4</v>
      </c>
      <c r="T16" s="53">
        <v>267.8</v>
      </c>
      <c r="U16" s="53">
        <v>159.8</v>
      </c>
      <c r="V16" s="54"/>
      <c r="W16" s="53">
        <v>335.3</v>
      </c>
      <c r="X16" s="53">
        <v>203.2</v>
      </c>
      <c r="Y16" s="53">
        <v>113.9</v>
      </c>
      <c r="Z16" s="54"/>
      <c r="AA16" s="53">
        <v>340.0</v>
      </c>
      <c r="AB16" s="53">
        <v>384.2</v>
      </c>
      <c r="AC16" s="53">
        <v>248.8</v>
      </c>
      <c r="AD16" s="54"/>
      <c r="AE16" s="53">
        <v>339.3</v>
      </c>
      <c r="AF16" s="53">
        <v>428.1</v>
      </c>
      <c r="AG16" s="53">
        <v>225.5</v>
      </c>
      <c r="AH16" s="54"/>
      <c r="AI16" s="53">
        <v>346.7</v>
      </c>
      <c r="AJ16" s="53">
        <v>403.1</v>
      </c>
      <c r="AK16" s="53">
        <v>250.6</v>
      </c>
      <c r="AL16" s="54"/>
      <c r="AM16" s="53">
        <v>337.8</v>
      </c>
      <c r="AN16" s="53">
        <v>430.8</v>
      </c>
      <c r="AO16" s="53">
        <v>237.1</v>
      </c>
      <c r="AP16" s="54"/>
      <c r="AQ16" s="53">
        <v>133.0</v>
      </c>
      <c r="AR16" s="54">
        <f t="shared" ref="AR16:AS16" si="10">F16</f>
        <v>63</v>
      </c>
      <c r="AS16" s="56">
        <f t="shared" si="10"/>
        <v>11.4</v>
      </c>
      <c r="AT16" s="54"/>
      <c r="AU16" s="54">
        <f t="shared" ref="AU16:AW16" si="11">L16</f>
        <v>138</v>
      </c>
      <c r="AV16" s="54">
        <f t="shared" si="11"/>
        <v>75</v>
      </c>
      <c r="AW16" s="54">
        <f t="shared" si="11"/>
        <v>18.5</v>
      </c>
      <c r="AX16" s="54"/>
      <c r="AY16" s="182">
        <f t="shared" si="6"/>
        <v>133</v>
      </c>
      <c r="AZ16" s="54"/>
      <c r="BA16" s="54"/>
      <c r="BB16" s="54"/>
      <c r="BC16" s="89"/>
      <c r="BD16" s="54"/>
      <c r="BE16" s="54"/>
      <c r="BF16" s="54"/>
      <c r="BG16" s="54"/>
      <c r="BH16" s="54"/>
      <c r="BI16" s="54"/>
      <c r="BJ16" s="54"/>
      <c r="BK16" s="54"/>
      <c r="BL16" s="89"/>
      <c r="BM16" s="287">
        <v>342.0</v>
      </c>
      <c r="BN16" s="287">
        <v>145.0</v>
      </c>
      <c r="BO16" s="287">
        <v>294.0</v>
      </c>
      <c r="BP16" s="287">
        <v>14.7</v>
      </c>
      <c r="BQ16" s="288"/>
      <c r="BR16" s="287">
        <v>6.0</v>
      </c>
      <c r="BS16" s="287">
        <v>56.0</v>
      </c>
      <c r="BT16" s="287">
        <v>55.0</v>
      </c>
      <c r="BU16" s="288">
        <f t="shared" si="7"/>
        <v>342</v>
      </c>
      <c r="BV16" s="287">
        <v>286.0</v>
      </c>
      <c r="BW16" s="287">
        <v>168.0</v>
      </c>
      <c r="BX16" s="287">
        <v>19.0</v>
      </c>
      <c r="BY16" s="287">
        <v>335.0</v>
      </c>
      <c r="BZ16" s="287">
        <v>307.0</v>
      </c>
      <c r="CA16" s="287">
        <v>171.0</v>
      </c>
      <c r="CB16" s="287">
        <v>19.0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339.0</v>
      </c>
      <c r="CH16" s="287">
        <v>434.0</v>
      </c>
      <c r="CI16" s="287">
        <v>251.0</v>
      </c>
      <c r="CJ16" s="287">
        <v>30.0</v>
      </c>
      <c r="CK16" s="287">
        <v>352.0</v>
      </c>
      <c r="CL16" s="287">
        <v>220.0</v>
      </c>
      <c r="CM16" s="287">
        <v>131.0</v>
      </c>
      <c r="CN16" s="287">
        <v>17.0</v>
      </c>
      <c r="CO16" s="287">
        <v>332.0</v>
      </c>
      <c r="CP16" s="287">
        <v>241.0</v>
      </c>
      <c r="CQ16" s="287">
        <v>120.0</v>
      </c>
      <c r="CR16" s="287">
        <v>14.0</v>
      </c>
      <c r="CS16" s="287">
        <v>335.0</v>
      </c>
      <c r="CT16" s="287">
        <v>228.0</v>
      </c>
      <c r="CU16" s="287">
        <v>150.0</v>
      </c>
      <c r="CV16" s="287">
        <v>48.0</v>
      </c>
      <c r="CW16" s="287">
        <v>339.0</v>
      </c>
      <c r="CX16" s="287">
        <v>187.0</v>
      </c>
      <c r="CY16" s="287">
        <v>91.0</v>
      </c>
      <c r="CZ16" s="287">
        <v>52.0</v>
      </c>
      <c r="DA16" s="287">
        <v>324.0</v>
      </c>
      <c r="DB16" s="287">
        <v>189.0</v>
      </c>
      <c r="DC16" s="287">
        <v>92.0</v>
      </c>
      <c r="DD16" s="287">
        <v>48.0</v>
      </c>
      <c r="DE16" s="288">
        <f t="shared" si="8"/>
        <v>145</v>
      </c>
      <c r="DF16" s="287">
        <v>35.0</v>
      </c>
      <c r="DG16" s="288">
        <f t="shared" ref="DG16:DH16" si="12">BO16</f>
        <v>294</v>
      </c>
      <c r="DH16" s="288">
        <f t="shared" si="12"/>
        <v>14.7</v>
      </c>
      <c r="DI16" s="288"/>
      <c r="DJ16" s="287">
        <v>7.0</v>
      </c>
      <c r="DK16" s="287">
        <v>56.0</v>
      </c>
      <c r="DL16" s="287">
        <v>55.0</v>
      </c>
      <c r="DM16" s="89"/>
      <c r="DN16" s="61">
        <v>337.0</v>
      </c>
      <c r="DO16" s="61">
        <v>139.0</v>
      </c>
      <c r="DP16" s="61">
        <v>43.98</v>
      </c>
      <c r="DQ16" s="61">
        <v>24.29</v>
      </c>
      <c r="DR16" s="61">
        <v>7.34</v>
      </c>
      <c r="DS16" s="61">
        <v>8.0</v>
      </c>
      <c r="DT16" s="61">
        <v>39.0</v>
      </c>
      <c r="DU16" s="61">
        <v>46.5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339.0</v>
      </c>
      <c r="EF16" s="63">
        <v>136.0</v>
      </c>
      <c r="EG16" s="63">
        <v>101.0</v>
      </c>
      <c r="EH16" s="63">
        <v>4.2</v>
      </c>
      <c r="EI16" s="64"/>
      <c r="EJ16" s="63">
        <v>9.0</v>
      </c>
      <c r="EK16" s="63">
        <v>47.0</v>
      </c>
      <c r="EL16" s="63">
        <v>49.0</v>
      </c>
      <c r="EM16" s="63">
        <v>136.0</v>
      </c>
      <c r="EN16" s="63">
        <v>95.0</v>
      </c>
      <c r="EO16" s="63">
        <v>4.2</v>
      </c>
      <c r="EP16" s="64"/>
      <c r="EQ16" s="63">
        <v>9.0</v>
      </c>
      <c r="ER16" s="63">
        <v>47.0</v>
      </c>
      <c r="ES16" s="63">
        <v>49.0</v>
      </c>
      <c r="ET16" s="63">
        <v>336.0</v>
      </c>
      <c r="EU16" s="63">
        <v>0.0</v>
      </c>
      <c r="EV16" s="63">
        <v>0.0</v>
      </c>
      <c r="EW16" s="63">
        <v>0.0</v>
      </c>
      <c r="EX16" s="63">
        <v>334.0</v>
      </c>
      <c r="EY16" s="63">
        <v>278.0</v>
      </c>
      <c r="EZ16" s="63">
        <v>159.0</v>
      </c>
      <c r="FA16" s="63">
        <v>5.5</v>
      </c>
      <c r="FB16" s="63">
        <v>334.0</v>
      </c>
      <c r="FC16" s="63">
        <v>276.0</v>
      </c>
      <c r="FD16" s="63">
        <v>158.3</v>
      </c>
      <c r="FE16" s="63">
        <v>6.1</v>
      </c>
      <c r="FF16" s="63">
        <v>335.0</v>
      </c>
      <c r="FG16" s="63">
        <v>1.0</v>
      </c>
      <c r="FH16" s="63">
        <v>0.0</v>
      </c>
      <c r="FI16" s="63">
        <v>0.0</v>
      </c>
      <c r="FJ16" s="63">
        <v>339.0</v>
      </c>
      <c r="FK16" s="63">
        <v>262.0</v>
      </c>
      <c r="FL16" s="63">
        <v>149.8</v>
      </c>
      <c r="FM16" s="64"/>
      <c r="FN16" s="63">
        <v>339.0</v>
      </c>
      <c r="FO16" s="63">
        <v>276.0</v>
      </c>
      <c r="FP16" s="63">
        <v>149.8</v>
      </c>
      <c r="FQ16" s="63">
        <v>17.2</v>
      </c>
      <c r="FR16" s="63">
        <v>136.0</v>
      </c>
      <c r="FS16" s="64"/>
      <c r="FT16" s="226">
        <v>15.86</v>
      </c>
      <c r="FU16" s="64"/>
      <c r="FV16" s="63">
        <v>136.0</v>
      </c>
      <c r="FW16" s="64"/>
      <c r="FX16" s="64"/>
      <c r="FY16" s="64"/>
      <c r="FZ16" s="89"/>
      <c r="GA16" s="65">
        <v>339.0</v>
      </c>
      <c r="GB16" s="66">
        <v>325.12</v>
      </c>
      <c r="GC16" s="66">
        <v>195.66</v>
      </c>
      <c r="GD16" s="66">
        <v>19.43</v>
      </c>
      <c r="GE16" s="65">
        <v>339.0</v>
      </c>
      <c r="GF16" s="66">
        <v>316.27</v>
      </c>
      <c r="GG16" s="66">
        <v>195.15</v>
      </c>
      <c r="GH16" s="66">
        <v>22.53</v>
      </c>
      <c r="GI16" s="65">
        <v>339.0</v>
      </c>
      <c r="GJ16" s="66">
        <v>195.04</v>
      </c>
      <c r="GK16" s="66">
        <v>-113.49</v>
      </c>
      <c r="GL16" s="66">
        <v>-14.91</v>
      </c>
      <c r="GM16" s="65">
        <v>339.0</v>
      </c>
      <c r="GN16" s="66">
        <v>213.66</v>
      </c>
      <c r="GO16" s="66">
        <v>-113.16</v>
      </c>
      <c r="GP16" s="66">
        <v>-21.69</v>
      </c>
      <c r="GQ16" s="65">
        <v>339.0</v>
      </c>
      <c r="GR16" s="66">
        <v>161.49</v>
      </c>
      <c r="GS16" s="66">
        <v>-85.35</v>
      </c>
      <c r="GT16" s="66">
        <v>0.0</v>
      </c>
      <c r="GU16" s="65">
        <v>339.0</v>
      </c>
      <c r="GV16" s="66">
        <v>144.63</v>
      </c>
      <c r="GW16" s="66">
        <v>-82.42</v>
      </c>
      <c r="GX16" s="66">
        <v>-4.36</v>
      </c>
      <c r="GY16" s="89"/>
      <c r="GZ16" s="146" t="s">
        <v>91</v>
      </c>
      <c r="HA16" s="146" t="s">
        <v>92</v>
      </c>
      <c r="HB16" s="98">
        <v>132.0</v>
      </c>
      <c r="HC16" s="98">
        <v>6.6</v>
      </c>
      <c r="HD16" s="98">
        <v>2.64</v>
      </c>
      <c r="HE16" s="146">
        <v>8.0</v>
      </c>
      <c r="HF16" s="99">
        <v>55.0</v>
      </c>
      <c r="HG16" s="99">
        <v>50.0</v>
      </c>
      <c r="HH16" s="146" t="s">
        <v>91</v>
      </c>
      <c r="HI16" s="146" t="s">
        <v>92</v>
      </c>
      <c r="HJ16" s="98">
        <v>112.0</v>
      </c>
      <c r="HK16" s="98">
        <v>5.6</v>
      </c>
      <c r="HL16" s="98">
        <v>2.24</v>
      </c>
      <c r="HM16" s="146">
        <v>5.0</v>
      </c>
      <c r="HN16" s="99">
        <v>53.0</v>
      </c>
      <c r="HO16" s="99">
        <v>53.0</v>
      </c>
      <c r="HP16" s="146" t="s">
        <v>91</v>
      </c>
      <c r="HQ16" s="146" t="s">
        <v>92</v>
      </c>
      <c r="HR16" s="98">
        <v>128.0</v>
      </c>
      <c r="HS16" s="98">
        <v>6.4</v>
      </c>
      <c r="HT16" s="98">
        <v>3.2</v>
      </c>
      <c r="HU16" s="146">
        <v>7.0</v>
      </c>
      <c r="HV16" s="99">
        <v>54.0</v>
      </c>
      <c r="HW16" s="99">
        <v>54.0</v>
      </c>
      <c r="HX16" s="89"/>
      <c r="HY16" s="72">
        <v>133.0</v>
      </c>
      <c r="HZ16" s="72">
        <v>33.0</v>
      </c>
      <c r="IA16" s="72">
        <v>94.0</v>
      </c>
      <c r="IB16" s="72">
        <v>4.65</v>
      </c>
      <c r="IC16" s="73"/>
      <c r="ID16" s="72">
        <v>2.0</v>
      </c>
      <c r="IE16" s="72">
        <v>58.0</v>
      </c>
      <c r="IF16" s="72">
        <v>38.0</v>
      </c>
      <c r="IG16" s="89"/>
      <c r="IH16" s="74">
        <v>140.0</v>
      </c>
      <c r="II16" s="74">
        <v>34.1</v>
      </c>
      <c r="IJ16" s="74">
        <v>103.0</v>
      </c>
      <c r="IK16" s="74">
        <v>5.3</v>
      </c>
      <c r="IL16" s="74">
        <v>6.0</v>
      </c>
      <c r="IM16" s="74">
        <v>6.0</v>
      </c>
      <c r="IN16" s="74">
        <v>45.0</v>
      </c>
      <c r="IO16" s="74">
        <v>44.0</v>
      </c>
      <c r="IP16" s="74">
        <v>140.0</v>
      </c>
      <c r="IQ16" s="74">
        <v>33.0</v>
      </c>
      <c r="IR16" s="74">
        <v>3.0</v>
      </c>
      <c r="IS16" s="74">
        <v>0.1</v>
      </c>
      <c r="IT16" s="74">
        <v>0.2</v>
      </c>
      <c r="IU16" s="74">
        <v>8.0</v>
      </c>
      <c r="IV16" s="74">
        <v>47.0</v>
      </c>
      <c r="IW16" s="74">
        <v>45.0</v>
      </c>
      <c r="IX16" s="89"/>
      <c r="IY16" s="149">
        <v>139.04</v>
      </c>
      <c r="IZ16" s="149">
        <v>34.44</v>
      </c>
      <c r="JA16" s="149">
        <v>420.98</v>
      </c>
      <c r="JB16" s="149">
        <v>21.05</v>
      </c>
      <c r="JC16" s="149">
        <v>8.43</v>
      </c>
      <c r="JD16" s="149">
        <v>3.0</v>
      </c>
      <c r="JE16" s="149">
        <v>57.56</v>
      </c>
      <c r="JF16" s="149">
        <v>43.39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136.0</v>
      </c>
      <c r="JQ16" s="78">
        <v>32.0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40.0</v>
      </c>
      <c r="JW16" s="78">
        <v>40.0</v>
      </c>
      <c r="JX16" s="78">
        <v>136.0</v>
      </c>
      <c r="JY16" s="78">
        <v>33.9</v>
      </c>
      <c r="JZ16" s="78">
        <v>105.0</v>
      </c>
      <c r="KA16" s="78">
        <v>5.5</v>
      </c>
      <c r="KB16" s="78">
        <v>2.0</v>
      </c>
      <c r="KC16" s="78">
        <v>2.0</v>
      </c>
      <c r="KD16" s="78">
        <v>46.0</v>
      </c>
      <c r="KE16" s="78">
        <v>46.0</v>
      </c>
      <c r="KF16" s="89"/>
      <c r="KG16" s="79">
        <v>136.0</v>
      </c>
      <c r="KH16" s="238">
        <v>33.0</v>
      </c>
      <c r="KI16" s="238">
        <v>96.0</v>
      </c>
      <c r="KJ16" s="238">
        <v>5.2</v>
      </c>
      <c r="KK16" s="79"/>
      <c r="KL16" s="79">
        <v>1.0</v>
      </c>
      <c r="KM16" s="79">
        <v>52.0</v>
      </c>
      <c r="KN16" s="79">
        <v>52.0</v>
      </c>
      <c r="KO16" s="79">
        <v>136.0</v>
      </c>
      <c r="KP16" s="235">
        <v>33.0</v>
      </c>
      <c r="KQ16" s="235" t="s">
        <v>98</v>
      </c>
      <c r="KR16" s="235" t="s">
        <v>98</v>
      </c>
      <c r="KS16" s="79"/>
      <c r="KT16" s="79">
        <v>1.0</v>
      </c>
      <c r="KU16" s="79">
        <v>52.0</v>
      </c>
      <c r="KV16" s="79">
        <v>48.0</v>
      </c>
      <c r="KW16" s="89"/>
      <c r="KX16" s="81">
        <v>129.0</v>
      </c>
      <c r="KY16" s="81">
        <v>33.0</v>
      </c>
      <c r="KZ16" s="81">
        <v>259.0</v>
      </c>
      <c r="LA16" s="81">
        <v>12.7</v>
      </c>
      <c r="LB16" s="81">
        <v>1.8</v>
      </c>
      <c r="LC16" s="81">
        <v>3.0</v>
      </c>
      <c r="LD16" s="81">
        <v>49.0</v>
      </c>
      <c r="LE16" s="81">
        <v>49.0</v>
      </c>
      <c r="LF16" s="81">
        <v>129.0</v>
      </c>
      <c r="LG16" s="81">
        <v>33.0</v>
      </c>
      <c r="LH16" s="81">
        <v>255.0</v>
      </c>
      <c r="LI16" s="81">
        <v>12.5</v>
      </c>
      <c r="LJ16" s="81">
        <v>5.0</v>
      </c>
      <c r="LK16" s="81">
        <v>5.0</v>
      </c>
      <c r="LL16" s="81">
        <v>50.0</v>
      </c>
      <c r="LM16" s="81">
        <v>50.0</v>
      </c>
      <c r="LN16" s="89"/>
      <c r="LO16" s="83">
        <v>327.0</v>
      </c>
      <c r="LP16" s="82">
        <v>328.0</v>
      </c>
      <c r="LQ16" s="82">
        <v>161.0</v>
      </c>
      <c r="LR16" s="83">
        <v>65.0</v>
      </c>
      <c r="LS16" s="82">
        <v>321.0</v>
      </c>
      <c r="LT16" s="83">
        <v>70.0</v>
      </c>
      <c r="LU16" s="83">
        <v>18.2</v>
      </c>
      <c r="LV16" s="83">
        <v>136.0</v>
      </c>
      <c r="LW16" s="83">
        <v>137.0</v>
      </c>
      <c r="LX16" s="83">
        <v>57.0</v>
      </c>
      <c r="LY16" s="83">
        <v>53.0</v>
      </c>
      <c r="LZ16" s="83">
        <v>12.0</v>
      </c>
      <c r="MA16" s="83">
        <v>104.0</v>
      </c>
      <c r="MB16" s="83">
        <v>6.7</v>
      </c>
      <c r="MC16" s="83">
        <v>142.0</v>
      </c>
      <c r="MD16" s="83">
        <v>191.0</v>
      </c>
      <c r="ME16" s="83">
        <v>77.0</v>
      </c>
      <c r="MF16" s="83">
        <v>61.0</v>
      </c>
      <c r="MG16" s="83">
        <v>14.0</v>
      </c>
      <c r="MH16" s="83">
        <v>0.0</v>
      </c>
      <c r="MI16" s="83">
        <v>0.0</v>
      </c>
      <c r="MJ16" s="83">
        <v>118.0</v>
      </c>
      <c r="MK16" s="83">
        <v>0.0</v>
      </c>
      <c r="ML16" s="83">
        <v>44.0</v>
      </c>
      <c r="MM16" s="83">
        <v>43.0</v>
      </c>
      <c r="MN16" s="83">
        <v>5.0</v>
      </c>
      <c r="MO16" s="86"/>
      <c r="MP16" s="87"/>
      <c r="MQ16" s="87"/>
      <c r="MR16" s="87"/>
      <c r="MS16" s="87"/>
      <c r="MT16" s="83">
        <v>3.0</v>
      </c>
      <c r="MU16" s="83">
        <v>1.5</v>
      </c>
      <c r="MV16" s="83">
        <v>52.0</v>
      </c>
      <c r="MW16" s="83">
        <v>36.0</v>
      </c>
      <c r="MX16" s="83">
        <v>40.0</v>
      </c>
      <c r="MY16" s="88" t="s">
        <v>96</v>
      </c>
      <c r="MZ16" s="83">
        <v>2.0</v>
      </c>
      <c r="NA16" s="87"/>
      <c r="NB16" s="83">
        <v>17.7</v>
      </c>
      <c r="NC16" s="83">
        <v>5.3</v>
      </c>
      <c r="ND16" s="83">
        <v>322.0</v>
      </c>
      <c r="NE16" s="83">
        <v>34.0</v>
      </c>
      <c r="NF16" s="83">
        <v>43.0</v>
      </c>
      <c r="NG16" s="83">
        <v>42.0</v>
      </c>
      <c r="NH16" s="83">
        <v>7.0</v>
      </c>
      <c r="NI16" s="87"/>
      <c r="NJ16" s="83">
        <v>0.0</v>
      </c>
      <c r="NK16" s="83">
        <v>0.0</v>
      </c>
      <c r="NL16" s="83">
        <v>0.0</v>
      </c>
      <c r="NM16" s="83">
        <v>35.0</v>
      </c>
      <c r="NN16" s="83">
        <v>46.0</v>
      </c>
      <c r="NO16" s="83">
        <v>50.0</v>
      </c>
      <c r="NP16" s="83">
        <v>2.0</v>
      </c>
      <c r="NQ16" s="222"/>
      <c r="NR16" s="222"/>
      <c r="NS16" s="222"/>
      <c r="NT16" s="222"/>
      <c r="NU16" s="222"/>
      <c r="NV16" s="222"/>
      <c r="NW16" s="222"/>
      <c r="NX16" s="222"/>
      <c r="NY16" s="222"/>
    </row>
    <row r="17" ht="14.25" customHeight="1">
      <c r="A17" s="49">
        <v>0.166666666666667</v>
      </c>
      <c r="B17" s="50"/>
      <c r="C17" s="51">
        <v>50.13</v>
      </c>
      <c r="D17" s="195">
        <v>338.0</v>
      </c>
      <c r="E17" s="53">
        <v>134.0</v>
      </c>
      <c r="F17" s="53">
        <v>15.0</v>
      </c>
      <c r="G17" s="53">
        <v>3.1</v>
      </c>
      <c r="H17" s="54"/>
      <c r="I17" s="53">
        <v>6.0</v>
      </c>
      <c r="J17" s="53">
        <v>49.0</v>
      </c>
      <c r="K17" s="53">
        <v>49.0</v>
      </c>
      <c r="L17" s="53">
        <v>139.0</v>
      </c>
      <c r="M17" s="53">
        <v>51.0</v>
      </c>
      <c r="N17" s="53">
        <v>10.9</v>
      </c>
      <c r="O17" s="54"/>
      <c r="P17" s="53">
        <v>6.0</v>
      </c>
      <c r="Q17" s="53">
        <v>59.0</v>
      </c>
      <c r="R17" s="53">
        <v>53.0</v>
      </c>
      <c r="S17" s="53">
        <v>338.7</v>
      </c>
      <c r="T17" s="53">
        <v>298.6</v>
      </c>
      <c r="U17" s="53">
        <v>175.9</v>
      </c>
      <c r="V17" s="53"/>
      <c r="W17" s="53">
        <v>335.3</v>
      </c>
      <c r="X17" s="53">
        <v>228.5</v>
      </c>
      <c r="Y17" s="53">
        <v>130.3</v>
      </c>
      <c r="Z17" s="54"/>
      <c r="AA17" s="53">
        <v>338.9</v>
      </c>
      <c r="AB17" s="53">
        <v>367.1</v>
      </c>
      <c r="AC17" s="53">
        <v>233.5</v>
      </c>
      <c r="AD17" s="54"/>
      <c r="AE17" s="53">
        <v>338.4</v>
      </c>
      <c r="AF17" s="53">
        <v>408.4</v>
      </c>
      <c r="AG17" s="53">
        <v>215.2</v>
      </c>
      <c r="AH17" s="54"/>
      <c r="AI17" s="53">
        <v>345.9</v>
      </c>
      <c r="AJ17" s="53">
        <v>402.7</v>
      </c>
      <c r="AK17" s="53">
        <v>250.5</v>
      </c>
      <c r="AL17" s="54"/>
      <c r="AM17" s="53">
        <v>337.1</v>
      </c>
      <c r="AN17" s="53">
        <v>424.5</v>
      </c>
      <c r="AO17" s="53">
        <v>235.2</v>
      </c>
      <c r="AP17" s="54"/>
      <c r="AQ17" s="53">
        <v>134.0</v>
      </c>
      <c r="AR17" s="54">
        <f t="shared" ref="AR17:AS17" si="13">F17</f>
        <v>15</v>
      </c>
      <c r="AS17" s="56">
        <f t="shared" si="13"/>
        <v>3.1</v>
      </c>
      <c r="AT17" s="54"/>
      <c r="AU17" s="54">
        <f t="shared" ref="AU17:AW17" si="14">L17</f>
        <v>139</v>
      </c>
      <c r="AV17" s="54">
        <f t="shared" si="14"/>
        <v>51</v>
      </c>
      <c r="AW17" s="54">
        <f t="shared" si="14"/>
        <v>10.9</v>
      </c>
      <c r="AX17" s="54"/>
      <c r="AY17" s="182">
        <f t="shared" si="6"/>
        <v>134</v>
      </c>
      <c r="AZ17" s="54"/>
      <c r="BA17" s="54"/>
      <c r="BB17" s="54"/>
      <c r="BC17" s="89"/>
      <c r="BD17" s="54"/>
      <c r="BE17" s="54"/>
      <c r="BF17" s="54"/>
      <c r="BG17" s="54"/>
      <c r="BH17" s="54"/>
      <c r="BI17" s="54"/>
      <c r="BJ17" s="54"/>
      <c r="BK17" s="54"/>
      <c r="BL17" s="89"/>
      <c r="BM17" s="287">
        <v>341.0</v>
      </c>
      <c r="BN17" s="287">
        <v>145.0</v>
      </c>
      <c r="BO17" s="287">
        <v>145.0</v>
      </c>
      <c r="BP17" s="287">
        <v>7.3</v>
      </c>
      <c r="BQ17" s="288"/>
      <c r="BR17" s="287">
        <v>6.0</v>
      </c>
      <c r="BS17" s="287">
        <v>56.0</v>
      </c>
      <c r="BT17" s="287">
        <v>55.0</v>
      </c>
      <c r="BU17" s="288">
        <f t="shared" si="7"/>
        <v>341</v>
      </c>
      <c r="BV17" s="287">
        <v>287.0</v>
      </c>
      <c r="BW17" s="287">
        <v>166.0</v>
      </c>
      <c r="BX17" s="287">
        <v>13.0</v>
      </c>
      <c r="BY17" s="287">
        <v>334.0</v>
      </c>
      <c r="BZ17" s="287">
        <v>307.0</v>
      </c>
      <c r="CA17" s="287">
        <v>171.0</v>
      </c>
      <c r="CB17" s="287">
        <v>14.0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338.0</v>
      </c>
      <c r="CH17" s="287">
        <v>470.0</v>
      </c>
      <c r="CI17" s="287">
        <v>263.0</v>
      </c>
      <c r="CJ17" s="287">
        <v>33.0</v>
      </c>
      <c r="CK17" s="287">
        <v>351.0</v>
      </c>
      <c r="CL17" s="287">
        <v>251.0</v>
      </c>
      <c r="CM17" s="287">
        <v>139.0</v>
      </c>
      <c r="CN17" s="287">
        <v>11.0</v>
      </c>
      <c r="CO17" s="287">
        <v>333.0</v>
      </c>
      <c r="CP17" s="287">
        <v>256.0</v>
      </c>
      <c r="CQ17" s="287">
        <v>128.0</v>
      </c>
      <c r="CR17" s="287">
        <v>9.0</v>
      </c>
      <c r="CS17" s="287">
        <v>338.0</v>
      </c>
      <c r="CT17" s="287">
        <v>252.0</v>
      </c>
      <c r="CU17" s="287">
        <v>136.0</v>
      </c>
      <c r="CV17" s="287">
        <v>14.0</v>
      </c>
      <c r="CW17" s="287">
        <v>338.0</v>
      </c>
      <c r="CX17" s="287">
        <v>187.0</v>
      </c>
      <c r="CY17" s="287">
        <v>92.0</v>
      </c>
      <c r="CZ17" s="287">
        <v>50.0</v>
      </c>
      <c r="DA17" s="287">
        <v>323.0</v>
      </c>
      <c r="DB17" s="287">
        <v>188.0</v>
      </c>
      <c r="DC17" s="287">
        <v>92.0</v>
      </c>
      <c r="DD17" s="287">
        <v>46.0</v>
      </c>
      <c r="DE17" s="288">
        <f t="shared" si="8"/>
        <v>145</v>
      </c>
      <c r="DF17" s="287">
        <v>35.0</v>
      </c>
      <c r="DG17" s="288">
        <f t="shared" ref="DG17:DH17" si="15">BO17</f>
        <v>145</v>
      </c>
      <c r="DH17" s="288">
        <f t="shared" si="15"/>
        <v>7.3</v>
      </c>
      <c r="DI17" s="288"/>
      <c r="DJ17" s="287">
        <v>7.0</v>
      </c>
      <c r="DK17" s="287">
        <v>56.0</v>
      </c>
      <c r="DL17" s="287">
        <v>55.0</v>
      </c>
      <c r="DM17" s="89"/>
      <c r="DN17" s="61">
        <v>337.0</v>
      </c>
      <c r="DO17" s="61">
        <v>139.0</v>
      </c>
      <c r="DP17" s="61">
        <v>35.14</v>
      </c>
      <c r="DQ17" s="61">
        <v>19.75</v>
      </c>
      <c r="DR17" s="61">
        <v>6.14</v>
      </c>
      <c r="DS17" s="61">
        <v>8.0</v>
      </c>
      <c r="DT17" s="61">
        <v>38.0</v>
      </c>
      <c r="DU17" s="61">
        <v>43.5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339.0</v>
      </c>
      <c r="EF17" s="63">
        <v>136.0</v>
      </c>
      <c r="EG17" s="63">
        <v>71.0</v>
      </c>
      <c r="EH17" s="63">
        <v>2.9</v>
      </c>
      <c r="EI17" s="64"/>
      <c r="EJ17" s="63">
        <v>9.0</v>
      </c>
      <c r="EK17" s="63">
        <v>46.0</v>
      </c>
      <c r="EL17" s="63">
        <v>49.0</v>
      </c>
      <c r="EM17" s="63">
        <v>136.0</v>
      </c>
      <c r="EN17" s="63">
        <v>113.0</v>
      </c>
      <c r="EO17" s="63">
        <v>5.0</v>
      </c>
      <c r="EP17" s="64"/>
      <c r="EQ17" s="63">
        <v>9.0</v>
      </c>
      <c r="ER17" s="63">
        <v>47.0</v>
      </c>
      <c r="ES17" s="63">
        <v>49.0</v>
      </c>
      <c r="ET17" s="63">
        <v>337.0</v>
      </c>
      <c r="EU17" s="63">
        <v>0.0</v>
      </c>
      <c r="EV17" s="63">
        <v>0.0</v>
      </c>
      <c r="EW17" s="63">
        <v>0.0</v>
      </c>
      <c r="EX17" s="63">
        <v>336.0</v>
      </c>
      <c r="EY17" s="63">
        <v>278.0</v>
      </c>
      <c r="EZ17" s="63">
        <v>159.4</v>
      </c>
      <c r="FA17" s="63">
        <v>6.7</v>
      </c>
      <c r="FB17" s="63">
        <v>336.0</v>
      </c>
      <c r="FC17" s="63">
        <v>278.0</v>
      </c>
      <c r="FD17" s="63">
        <v>158.8</v>
      </c>
      <c r="FE17" s="63">
        <v>7.8</v>
      </c>
      <c r="FF17" s="63">
        <v>335.0</v>
      </c>
      <c r="FG17" s="63">
        <v>1.0</v>
      </c>
      <c r="FH17" s="63">
        <v>0.0</v>
      </c>
      <c r="FI17" s="63">
        <v>0.0</v>
      </c>
      <c r="FJ17" s="63">
        <v>339.0</v>
      </c>
      <c r="FK17" s="63">
        <v>264.0</v>
      </c>
      <c r="FL17" s="63">
        <v>150.3</v>
      </c>
      <c r="FM17" s="64"/>
      <c r="FN17" s="63">
        <v>339.0</v>
      </c>
      <c r="FO17" s="63">
        <v>278.0</v>
      </c>
      <c r="FP17" s="63">
        <v>150.1</v>
      </c>
      <c r="FQ17" s="63">
        <v>16.5</v>
      </c>
      <c r="FR17" s="63">
        <v>136.0</v>
      </c>
      <c r="FS17" s="64"/>
      <c r="FT17" s="226">
        <v>15.86</v>
      </c>
      <c r="FU17" s="64"/>
      <c r="FV17" s="63">
        <v>136.0</v>
      </c>
      <c r="FW17" s="64"/>
      <c r="FX17" s="64"/>
      <c r="FY17" s="64"/>
      <c r="FZ17" s="89"/>
      <c r="GA17" s="65">
        <v>338.0</v>
      </c>
      <c r="GB17" s="66">
        <v>376.9</v>
      </c>
      <c r="GC17" s="66">
        <v>205.62</v>
      </c>
      <c r="GD17" s="66">
        <v>25.8</v>
      </c>
      <c r="GE17" s="65">
        <v>338.0</v>
      </c>
      <c r="GF17" s="66">
        <v>345.1</v>
      </c>
      <c r="GG17" s="66">
        <v>204.7</v>
      </c>
      <c r="GH17" s="66">
        <v>28.14</v>
      </c>
      <c r="GI17" s="66">
        <v>338.0</v>
      </c>
      <c r="GJ17" s="66">
        <v>194.17</v>
      </c>
      <c r="GK17" s="66">
        <v>-113.66</v>
      </c>
      <c r="GL17" s="66">
        <v>-12.23</v>
      </c>
      <c r="GM17" s="65">
        <v>338.0</v>
      </c>
      <c r="GN17" s="66">
        <v>192.55</v>
      </c>
      <c r="GO17" s="66">
        <v>-112.82</v>
      </c>
      <c r="GP17" s="66">
        <v>-20.44</v>
      </c>
      <c r="GQ17" s="65">
        <v>338.0</v>
      </c>
      <c r="GR17" s="66">
        <v>163.39</v>
      </c>
      <c r="GS17" s="66">
        <v>-85.35</v>
      </c>
      <c r="GT17" s="66">
        <v>-3.35</v>
      </c>
      <c r="GU17" s="65">
        <v>338.0</v>
      </c>
      <c r="GV17" s="66">
        <v>137.45</v>
      </c>
      <c r="GW17" s="66">
        <v>-82.08</v>
      </c>
      <c r="GX17" s="66">
        <v>-4.19</v>
      </c>
      <c r="GY17" s="89"/>
      <c r="GZ17" s="146" t="s">
        <v>91</v>
      </c>
      <c r="HA17" s="146" t="s">
        <v>92</v>
      </c>
      <c r="HB17" s="98">
        <v>136.0</v>
      </c>
      <c r="HC17" s="98">
        <v>6.8</v>
      </c>
      <c r="HD17" s="98">
        <v>2.72</v>
      </c>
      <c r="HE17" s="146">
        <v>8.0</v>
      </c>
      <c r="HF17" s="99">
        <v>52.0</v>
      </c>
      <c r="HG17" s="99">
        <v>48.0</v>
      </c>
      <c r="HH17" s="146" t="s">
        <v>91</v>
      </c>
      <c r="HI17" s="146" t="s">
        <v>92</v>
      </c>
      <c r="HJ17" s="98">
        <v>167.0</v>
      </c>
      <c r="HK17" s="98">
        <v>8.35</v>
      </c>
      <c r="HL17" s="98">
        <v>3.34</v>
      </c>
      <c r="HM17" s="146">
        <v>5.0</v>
      </c>
      <c r="HN17" s="99">
        <v>53.0</v>
      </c>
      <c r="HO17" s="99">
        <v>53.0</v>
      </c>
      <c r="HP17" s="146" t="s">
        <v>91</v>
      </c>
      <c r="HQ17" s="146" t="s">
        <v>92</v>
      </c>
      <c r="HR17" s="98">
        <v>132.0</v>
      </c>
      <c r="HS17" s="98">
        <v>6.6</v>
      </c>
      <c r="HT17" s="98">
        <v>3.3</v>
      </c>
      <c r="HU17" s="146">
        <v>7.0</v>
      </c>
      <c r="HV17" s="99">
        <v>53.0</v>
      </c>
      <c r="HW17" s="99">
        <v>53.0</v>
      </c>
      <c r="HX17" s="89"/>
      <c r="HY17" s="72">
        <v>133.0</v>
      </c>
      <c r="HZ17" s="72">
        <v>33.0</v>
      </c>
      <c r="IA17" s="72">
        <v>94.0</v>
      </c>
      <c r="IB17" s="72">
        <v>4.65</v>
      </c>
      <c r="IC17" s="73"/>
      <c r="ID17" s="72">
        <v>2.0</v>
      </c>
      <c r="IE17" s="72">
        <v>58.0</v>
      </c>
      <c r="IF17" s="72">
        <v>38.0</v>
      </c>
      <c r="IG17" s="89"/>
      <c r="IH17" s="74">
        <v>140.0</v>
      </c>
      <c r="II17" s="74">
        <v>34.1</v>
      </c>
      <c r="IJ17" s="74">
        <v>103.0</v>
      </c>
      <c r="IK17" s="74">
        <v>5.3</v>
      </c>
      <c r="IL17" s="74">
        <v>6.0</v>
      </c>
      <c r="IM17" s="74">
        <v>6.0</v>
      </c>
      <c r="IN17" s="74">
        <v>45.0</v>
      </c>
      <c r="IO17" s="74">
        <v>44.0</v>
      </c>
      <c r="IP17" s="74">
        <v>140.0</v>
      </c>
      <c r="IQ17" s="74">
        <v>33.0</v>
      </c>
      <c r="IR17" s="74">
        <v>3.0</v>
      </c>
      <c r="IS17" s="74">
        <v>0.1</v>
      </c>
      <c r="IT17" s="74">
        <v>0.2</v>
      </c>
      <c r="IU17" s="74">
        <v>8.0</v>
      </c>
      <c r="IV17" s="74">
        <v>47.0</v>
      </c>
      <c r="IW17" s="74">
        <v>45.0</v>
      </c>
      <c r="IX17" s="89"/>
      <c r="IY17" s="149">
        <v>138.88</v>
      </c>
      <c r="IZ17" s="149">
        <v>34.48</v>
      </c>
      <c r="JA17" s="149">
        <v>407.36</v>
      </c>
      <c r="JB17" s="149">
        <v>20.36</v>
      </c>
      <c r="JC17" s="149">
        <v>7.4</v>
      </c>
      <c r="JD17" s="149">
        <v>3.0</v>
      </c>
      <c r="JE17" s="149">
        <v>55.8</v>
      </c>
      <c r="JF17" s="149">
        <v>38.41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136.0</v>
      </c>
      <c r="JQ17" s="78">
        <v>32.0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39.0</v>
      </c>
      <c r="JW17" s="78">
        <v>38.0</v>
      </c>
      <c r="JX17" s="78">
        <v>136.0</v>
      </c>
      <c r="JY17" s="78">
        <v>33.9</v>
      </c>
      <c r="JZ17" s="78">
        <v>103.0</v>
      </c>
      <c r="KA17" s="78">
        <v>5.5</v>
      </c>
      <c r="KB17" s="78">
        <v>2.0</v>
      </c>
      <c r="KC17" s="78">
        <v>2.0</v>
      </c>
      <c r="KD17" s="78">
        <v>45.0</v>
      </c>
      <c r="KE17" s="78">
        <v>45.0</v>
      </c>
      <c r="KF17" s="89"/>
      <c r="KG17" s="79">
        <v>136.0</v>
      </c>
      <c r="KH17" s="238">
        <v>33.0</v>
      </c>
      <c r="KI17" s="238">
        <v>96.0</v>
      </c>
      <c r="KJ17" s="238">
        <v>5.2</v>
      </c>
      <c r="KK17" s="79"/>
      <c r="KL17" s="79">
        <v>1.0</v>
      </c>
      <c r="KM17" s="79">
        <v>52.0</v>
      </c>
      <c r="KN17" s="79">
        <v>52.0</v>
      </c>
      <c r="KO17" s="79">
        <v>136.0</v>
      </c>
      <c r="KP17" s="235">
        <v>33.0</v>
      </c>
      <c r="KQ17" s="235" t="s">
        <v>98</v>
      </c>
      <c r="KR17" s="235" t="s">
        <v>98</v>
      </c>
      <c r="KS17" s="79"/>
      <c r="KT17" s="79">
        <v>1.0</v>
      </c>
      <c r="KU17" s="79">
        <v>52.0</v>
      </c>
      <c r="KV17" s="79">
        <v>48.0</v>
      </c>
      <c r="KW17" s="89"/>
      <c r="KX17" s="81">
        <v>128.0</v>
      </c>
      <c r="KY17" s="81">
        <v>33.0</v>
      </c>
      <c r="KZ17" s="81">
        <v>247.0</v>
      </c>
      <c r="LA17" s="81">
        <v>12.1</v>
      </c>
      <c r="LB17" s="81">
        <v>1.8</v>
      </c>
      <c r="LC17" s="81">
        <v>3.0</v>
      </c>
      <c r="LD17" s="81">
        <v>49.0</v>
      </c>
      <c r="LE17" s="81">
        <v>49.0</v>
      </c>
      <c r="LF17" s="81">
        <v>128.0</v>
      </c>
      <c r="LG17" s="81">
        <v>33.0</v>
      </c>
      <c r="LH17" s="81">
        <v>259.0</v>
      </c>
      <c r="LI17" s="81">
        <v>12.7</v>
      </c>
      <c r="LJ17" s="81">
        <v>5.0</v>
      </c>
      <c r="LK17" s="81">
        <v>5.0</v>
      </c>
      <c r="LL17" s="81">
        <v>50.0</v>
      </c>
      <c r="LM17" s="81">
        <v>50.0</v>
      </c>
      <c r="LN17" s="89"/>
      <c r="LO17" s="82">
        <v>335.0</v>
      </c>
      <c r="LP17" s="82">
        <v>236.0</v>
      </c>
      <c r="LQ17" s="82">
        <v>134.0</v>
      </c>
      <c r="LR17" s="82">
        <v>70.0</v>
      </c>
      <c r="LS17" s="82">
        <v>322.0</v>
      </c>
      <c r="LT17" s="83">
        <v>41.0</v>
      </c>
      <c r="LU17" s="83">
        <v>11.0</v>
      </c>
      <c r="LV17" s="83">
        <v>140.0</v>
      </c>
      <c r="LW17" s="83">
        <v>80.0</v>
      </c>
      <c r="LX17" s="83">
        <v>54.0</v>
      </c>
      <c r="LY17" s="83">
        <v>52.0</v>
      </c>
      <c r="LZ17" s="83">
        <v>12.0</v>
      </c>
      <c r="MA17" s="83">
        <v>93.0</v>
      </c>
      <c r="MB17" s="83">
        <v>7.0</v>
      </c>
      <c r="MC17" s="83">
        <v>146.0</v>
      </c>
      <c r="MD17" s="83">
        <v>156.0</v>
      </c>
      <c r="ME17" s="83">
        <v>70.0</v>
      </c>
      <c r="MF17" s="83">
        <v>58.0</v>
      </c>
      <c r="MG17" s="83">
        <v>14.0</v>
      </c>
      <c r="MH17" s="83">
        <v>0.0</v>
      </c>
      <c r="MI17" s="83">
        <v>0.0</v>
      </c>
      <c r="MJ17" s="83">
        <v>119.0</v>
      </c>
      <c r="MK17" s="83">
        <v>0.0</v>
      </c>
      <c r="ML17" s="83">
        <v>46.0</v>
      </c>
      <c r="MM17" s="83">
        <v>45.0</v>
      </c>
      <c r="MN17" s="83">
        <v>5.0</v>
      </c>
      <c r="MO17" s="86"/>
      <c r="MP17" s="87"/>
      <c r="MQ17" s="87"/>
      <c r="MR17" s="87"/>
      <c r="MS17" s="87"/>
      <c r="MT17" s="83">
        <v>2.6</v>
      </c>
      <c r="MU17" s="83">
        <v>1.2</v>
      </c>
      <c r="MV17" s="83">
        <v>44.0</v>
      </c>
      <c r="MW17" s="83">
        <v>36.0</v>
      </c>
      <c r="MX17" s="83">
        <v>42.0</v>
      </c>
      <c r="MY17" s="88" t="s">
        <v>96</v>
      </c>
      <c r="MZ17" s="83">
        <v>2.0</v>
      </c>
      <c r="NA17" s="87"/>
      <c r="NB17" s="83">
        <v>16.5</v>
      </c>
      <c r="NC17" s="83">
        <v>6.3</v>
      </c>
      <c r="ND17" s="83">
        <v>298.0</v>
      </c>
      <c r="NE17" s="83">
        <v>36.0</v>
      </c>
      <c r="NF17" s="83">
        <v>44.0</v>
      </c>
      <c r="NG17" s="83">
        <v>44.0</v>
      </c>
      <c r="NH17" s="83">
        <v>7.0</v>
      </c>
      <c r="NI17" s="88"/>
      <c r="NJ17" s="83">
        <v>0.0</v>
      </c>
      <c r="NK17" s="83">
        <v>0.0</v>
      </c>
      <c r="NL17" s="83">
        <v>0.0</v>
      </c>
      <c r="NM17" s="83">
        <v>35.0</v>
      </c>
      <c r="NN17" s="83">
        <v>47.0</v>
      </c>
      <c r="NO17" s="83">
        <v>51.0</v>
      </c>
      <c r="NP17" s="83">
        <v>2.0</v>
      </c>
      <c r="NQ17" s="222"/>
      <c r="NR17" s="222"/>
      <c r="NS17" s="222"/>
      <c r="NT17" s="222"/>
      <c r="NU17" s="222"/>
      <c r="NV17" s="222"/>
      <c r="NW17" s="222"/>
      <c r="NX17" s="222"/>
      <c r="NY17" s="222"/>
    </row>
    <row r="18" ht="14.25" customHeight="1">
      <c r="A18" s="49">
        <v>0.208333333333334</v>
      </c>
      <c r="B18" s="50"/>
      <c r="C18" s="51">
        <v>49.99</v>
      </c>
      <c r="D18" s="195">
        <v>335.0</v>
      </c>
      <c r="E18" s="53">
        <v>133.0</v>
      </c>
      <c r="F18" s="53">
        <v>34.0</v>
      </c>
      <c r="G18" s="53">
        <v>7.3</v>
      </c>
      <c r="H18" s="54"/>
      <c r="I18" s="53">
        <v>6.0</v>
      </c>
      <c r="J18" s="53">
        <v>49.0</v>
      </c>
      <c r="K18" s="53">
        <v>49.0</v>
      </c>
      <c r="L18" s="53">
        <v>138.0</v>
      </c>
      <c r="M18" s="53">
        <v>41.0</v>
      </c>
      <c r="N18" s="53">
        <v>5.3</v>
      </c>
      <c r="O18" s="54"/>
      <c r="P18" s="53">
        <v>6.0</v>
      </c>
      <c r="Q18" s="53">
        <v>59.0</v>
      </c>
      <c r="R18" s="53">
        <v>53.0</v>
      </c>
      <c r="S18" s="53">
        <v>337.4</v>
      </c>
      <c r="T18" s="53">
        <v>308.3</v>
      </c>
      <c r="U18" s="53">
        <v>181.3</v>
      </c>
      <c r="V18" s="54"/>
      <c r="W18" s="53">
        <v>333.3</v>
      </c>
      <c r="X18" s="53">
        <v>230.6</v>
      </c>
      <c r="Y18" s="53">
        <v>132.0</v>
      </c>
      <c r="Z18" s="54"/>
      <c r="AA18" s="53">
        <v>337.3</v>
      </c>
      <c r="AB18" s="53">
        <v>433.1</v>
      </c>
      <c r="AC18" s="53">
        <v>225.4</v>
      </c>
      <c r="AD18" s="54"/>
      <c r="AE18" s="53">
        <v>337.8</v>
      </c>
      <c r="AF18" s="53">
        <v>387.8</v>
      </c>
      <c r="AG18" s="53">
        <v>250.3</v>
      </c>
      <c r="AH18" s="54"/>
      <c r="AI18" s="53">
        <v>344.8</v>
      </c>
      <c r="AJ18" s="53">
        <v>426.4</v>
      </c>
      <c r="AK18" s="53">
        <v>263.7</v>
      </c>
      <c r="AL18" s="54"/>
      <c r="AM18" s="53">
        <v>335.6</v>
      </c>
      <c r="AN18" s="53">
        <v>455.6</v>
      </c>
      <c r="AO18" s="53">
        <v>252.3</v>
      </c>
      <c r="AP18" s="54"/>
      <c r="AQ18" s="53">
        <v>133.0</v>
      </c>
      <c r="AR18" s="54">
        <f t="shared" ref="AR18:AS18" si="16">F18</f>
        <v>34</v>
      </c>
      <c r="AS18" s="56">
        <f t="shared" si="16"/>
        <v>7.3</v>
      </c>
      <c r="AT18" s="54"/>
      <c r="AU18" s="54">
        <f t="shared" ref="AU18:AW18" si="17">L18</f>
        <v>138</v>
      </c>
      <c r="AV18" s="54">
        <f t="shared" si="17"/>
        <v>41</v>
      </c>
      <c r="AW18" s="54">
        <f t="shared" si="17"/>
        <v>5.3</v>
      </c>
      <c r="AX18" s="54"/>
      <c r="AY18" s="182">
        <f t="shared" si="6"/>
        <v>133</v>
      </c>
      <c r="AZ18" s="54"/>
      <c r="BA18" s="54"/>
      <c r="BB18" s="54"/>
      <c r="BC18" s="89"/>
      <c r="BD18" s="54"/>
      <c r="BE18" s="54"/>
      <c r="BF18" s="54"/>
      <c r="BG18" s="54"/>
      <c r="BH18" s="54"/>
      <c r="BI18" s="54"/>
      <c r="BJ18" s="54"/>
      <c r="BK18" s="54"/>
      <c r="BL18" s="89"/>
      <c r="BM18" s="287">
        <v>341.0</v>
      </c>
      <c r="BN18" s="287">
        <v>144.0</v>
      </c>
      <c r="BO18" s="287">
        <v>262.0</v>
      </c>
      <c r="BP18" s="287">
        <v>13.1</v>
      </c>
      <c r="BQ18" s="288"/>
      <c r="BR18" s="287">
        <v>6.0</v>
      </c>
      <c r="BS18" s="287">
        <v>55.0</v>
      </c>
      <c r="BT18" s="287">
        <v>54.0</v>
      </c>
      <c r="BU18" s="288">
        <f t="shared" si="7"/>
        <v>341</v>
      </c>
      <c r="BV18" s="287">
        <v>349.0</v>
      </c>
      <c r="BW18" s="287">
        <v>206.0</v>
      </c>
      <c r="BX18" s="287">
        <v>19.0</v>
      </c>
      <c r="BY18" s="287">
        <v>333.0</v>
      </c>
      <c r="BZ18" s="287">
        <v>375.0</v>
      </c>
      <c r="CA18" s="287">
        <v>209.0</v>
      </c>
      <c r="CB18" s="287">
        <v>16.0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338.0</v>
      </c>
      <c r="CH18" s="287">
        <v>465.0</v>
      </c>
      <c r="CI18" s="287">
        <v>269.0</v>
      </c>
      <c r="CJ18" s="287">
        <v>7.0</v>
      </c>
      <c r="CK18" s="287">
        <v>350.0</v>
      </c>
      <c r="CL18" s="287">
        <v>261.0</v>
      </c>
      <c r="CM18" s="287">
        <v>154.0</v>
      </c>
      <c r="CN18" s="287">
        <v>12.0</v>
      </c>
      <c r="CO18" s="287">
        <v>332.0</v>
      </c>
      <c r="CP18" s="287">
        <v>284.0</v>
      </c>
      <c r="CQ18" s="287">
        <v>142.0</v>
      </c>
      <c r="CR18" s="287">
        <v>10.0</v>
      </c>
      <c r="CS18" s="287">
        <v>334.0</v>
      </c>
      <c r="CT18" s="287">
        <v>264.0</v>
      </c>
      <c r="CU18" s="287">
        <v>170.0</v>
      </c>
      <c r="CV18" s="287">
        <v>64.0</v>
      </c>
      <c r="CW18" s="287">
        <v>337.0</v>
      </c>
      <c r="CX18" s="287">
        <v>206.0</v>
      </c>
      <c r="CY18" s="287">
        <v>104.0</v>
      </c>
      <c r="CZ18" s="287">
        <v>55.0</v>
      </c>
      <c r="DA18" s="287">
        <v>322.0</v>
      </c>
      <c r="DB18" s="287">
        <v>211.0</v>
      </c>
      <c r="DC18" s="287">
        <v>104.0</v>
      </c>
      <c r="DD18" s="287">
        <v>47.0</v>
      </c>
      <c r="DE18" s="288">
        <f t="shared" si="8"/>
        <v>144</v>
      </c>
      <c r="DF18" s="287">
        <v>34.8</v>
      </c>
      <c r="DG18" s="288">
        <f t="shared" ref="DG18:DH18" si="18">BO18</f>
        <v>262</v>
      </c>
      <c r="DH18" s="288">
        <f t="shared" si="18"/>
        <v>13.1</v>
      </c>
      <c r="DI18" s="288"/>
      <c r="DJ18" s="287">
        <v>7.0</v>
      </c>
      <c r="DK18" s="287">
        <v>58.0</v>
      </c>
      <c r="DL18" s="287">
        <v>52.0</v>
      </c>
      <c r="DM18" s="89"/>
      <c r="DN18" s="61">
        <v>337.0</v>
      </c>
      <c r="DO18" s="61">
        <v>139.0</v>
      </c>
      <c r="DP18" s="61">
        <v>36.18</v>
      </c>
      <c r="DQ18" s="61">
        <v>20.05</v>
      </c>
      <c r="DR18" s="61">
        <v>6.09</v>
      </c>
      <c r="DS18" s="61">
        <v>8.0</v>
      </c>
      <c r="DT18" s="61">
        <v>40.0</v>
      </c>
      <c r="DU18" s="61">
        <v>44.2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338.0</v>
      </c>
      <c r="EF18" s="63">
        <v>136.0</v>
      </c>
      <c r="EG18" s="63">
        <v>70.0</v>
      </c>
      <c r="EH18" s="63">
        <v>2.8</v>
      </c>
      <c r="EI18" s="64"/>
      <c r="EJ18" s="63">
        <v>9.0</v>
      </c>
      <c r="EK18" s="63">
        <v>47.0</v>
      </c>
      <c r="EL18" s="63">
        <v>49.0</v>
      </c>
      <c r="EM18" s="63">
        <v>136.0</v>
      </c>
      <c r="EN18" s="63">
        <v>95.0</v>
      </c>
      <c r="EO18" s="63">
        <v>4.2</v>
      </c>
      <c r="EP18" s="64"/>
      <c r="EQ18" s="63">
        <v>9.0</v>
      </c>
      <c r="ER18" s="63">
        <v>47.0</v>
      </c>
      <c r="ES18" s="63">
        <v>49.0</v>
      </c>
      <c r="ET18" s="63">
        <v>336.0</v>
      </c>
      <c r="EU18" s="63">
        <v>0.0</v>
      </c>
      <c r="EV18" s="63">
        <v>0.0</v>
      </c>
      <c r="EW18" s="63">
        <v>0.0</v>
      </c>
      <c r="EX18" s="63">
        <v>334.0</v>
      </c>
      <c r="EY18" s="63">
        <v>278.0</v>
      </c>
      <c r="EZ18" s="63">
        <v>159.0</v>
      </c>
      <c r="FA18" s="63">
        <v>4.9</v>
      </c>
      <c r="FB18" s="63">
        <v>335.0</v>
      </c>
      <c r="FC18" s="63">
        <v>277.0</v>
      </c>
      <c r="FD18" s="63">
        <v>158.4</v>
      </c>
      <c r="FE18" s="63">
        <v>5.9</v>
      </c>
      <c r="FF18" s="63">
        <v>334.0</v>
      </c>
      <c r="FG18" s="63">
        <v>0.0</v>
      </c>
      <c r="FH18" s="63">
        <v>0.0</v>
      </c>
      <c r="FI18" s="63">
        <v>0.0</v>
      </c>
      <c r="FJ18" s="63">
        <v>338.0</v>
      </c>
      <c r="FK18" s="63">
        <v>264.0</v>
      </c>
      <c r="FL18" s="63">
        <v>150.0</v>
      </c>
      <c r="FM18" s="64"/>
      <c r="FN18" s="63">
        <v>338.0</v>
      </c>
      <c r="FO18" s="63">
        <v>278.0</v>
      </c>
      <c r="FP18" s="63">
        <v>150.0</v>
      </c>
      <c r="FQ18" s="63">
        <v>16.8</v>
      </c>
      <c r="FR18" s="63">
        <v>136.0</v>
      </c>
      <c r="FS18" s="64"/>
      <c r="FT18" s="226">
        <v>15.31</v>
      </c>
      <c r="FU18" s="64"/>
      <c r="FV18" s="63">
        <v>136.0</v>
      </c>
      <c r="FW18" s="64"/>
      <c r="FX18" s="64"/>
      <c r="FY18" s="64"/>
      <c r="FZ18" s="89"/>
      <c r="GA18" s="65">
        <v>338.0</v>
      </c>
      <c r="GB18" s="66">
        <v>356.85</v>
      </c>
      <c r="GC18" s="66">
        <v>219.7</v>
      </c>
      <c r="GD18" s="66">
        <v>32.75</v>
      </c>
      <c r="GE18" s="94">
        <v>338.0</v>
      </c>
      <c r="GF18" s="66">
        <v>378.27</v>
      </c>
      <c r="GG18" s="66">
        <v>217.02</v>
      </c>
      <c r="GH18" s="66">
        <v>36.43</v>
      </c>
      <c r="GI18" s="66">
        <v>338.0</v>
      </c>
      <c r="GJ18" s="66">
        <v>248.97</v>
      </c>
      <c r="GK18" s="66">
        <v>-141.38</v>
      </c>
      <c r="GL18" s="66">
        <v>-17.84</v>
      </c>
      <c r="GM18" s="66">
        <v>338.0</v>
      </c>
      <c r="GN18" s="66">
        <v>228.16</v>
      </c>
      <c r="GO18" s="66">
        <v>-140.36</v>
      </c>
      <c r="GP18" s="66">
        <v>-26.22</v>
      </c>
      <c r="GQ18" s="66">
        <v>338.0</v>
      </c>
      <c r="GR18" s="66">
        <v>120.46</v>
      </c>
      <c r="GS18" s="66">
        <v>-75.72</v>
      </c>
      <c r="GT18" s="66">
        <v>-8.06</v>
      </c>
      <c r="GU18" s="66">
        <v>338.0</v>
      </c>
      <c r="GV18" s="66">
        <v>131.15</v>
      </c>
      <c r="GW18" s="66">
        <v>-74.21</v>
      </c>
      <c r="GX18" s="66">
        <v>-12.81</v>
      </c>
      <c r="GY18" s="89"/>
      <c r="GZ18" s="146" t="s">
        <v>91</v>
      </c>
      <c r="HA18" s="146" t="s">
        <v>92</v>
      </c>
      <c r="HB18" s="98">
        <v>47.0</v>
      </c>
      <c r="HC18" s="98">
        <v>2.35</v>
      </c>
      <c r="HD18" s="98">
        <v>0.94</v>
      </c>
      <c r="HE18" s="146">
        <v>8.0</v>
      </c>
      <c r="HF18" s="99">
        <v>52.0</v>
      </c>
      <c r="HG18" s="99">
        <v>48.0</v>
      </c>
      <c r="HH18" s="146" t="s">
        <v>91</v>
      </c>
      <c r="HI18" s="146" t="s">
        <v>92</v>
      </c>
      <c r="HJ18" s="98">
        <v>52.0</v>
      </c>
      <c r="HK18" s="98">
        <v>2.6</v>
      </c>
      <c r="HL18" s="98">
        <v>1.04</v>
      </c>
      <c r="HM18" s="146">
        <v>5.0</v>
      </c>
      <c r="HN18" s="99">
        <v>51.0</v>
      </c>
      <c r="HO18" s="99">
        <v>51.0</v>
      </c>
      <c r="HP18" s="146" t="s">
        <v>91</v>
      </c>
      <c r="HQ18" s="146" t="s">
        <v>92</v>
      </c>
      <c r="HR18" s="98">
        <v>95.0</v>
      </c>
      <c r="HS18" s="98">
        <v>4.75</v>
      </c>
      <c r="HT18" s="98">
        <v>2.375</v>
      </c>
      <c r="HU18" s="146">
        <v>7.0</v>
      </c>
      <c r="HV18" s="99">
        <v>53.0</v>
      </c>
      <c r="HW18" s="99">
        <v>53.0</v>
      </c>
      <c r="HX18" s="89"/>
      <c r="HY18" s="72">
        <v>134.0</v>
      </c>
      <c r="HZ18" s="72">
        <v>33.0</v>
      </c>
      <c r="IA18" s="72">
        <v>84.0</v>
      </c>
      <c r="IB18" s="72">
        <v>4.2</v>
      </c>
      <c r="IC18" s="73"/>
      <c r="ID18" s="72">
        <v>2.0</v>
      </c>
      <c r="IE18" s="72">
        <v>58.0</v>
      </c>
      <c r="IF18" s="72">
        <v>38.0</v>
      </c>
      <c r="IG18" s="89"/>
      <c r="IH18" s="74">
        <v>142.0</v>
      </c>
      <c r="II18" s="74">
        <v>34.9</v>
      </c>
      <c r="IJ18" s="74">
        <v>20.0</v>
      </c>
      <c r="IK18" s="74">
        <v>0.8</v>
      </c>
      <c r="IL18" s="74">
        <v>1.2</v>
      </c>
      <c r="IM18" s="74">
        <v>6.0</v>
      </c>
      <c r="IN18" s="74">
        <v>45.0</v>
      </c>
      <c r="IO18" s="74">
        <v>44.0</v>
      </c>
      <c r="IP18" s="74">
        <v>142.0</v>
      </c>
      <c r="IQ18" s="74">
        <v>33.7</v>
      </c>
      <c r="IR18" s="74">
        <v>3.0</v>
      </c>
      <c r="IS18" s="74">
        <v>0.1</v>
      </c>
      <c r="IT18" s="74">
        <v>0.2</v>
      </c>
      <c r="IU18" s="74">
        <v>8.0</v>
      </c>
      <c r="IV18" s="74">
        <v>47.0</v>
      </c>
      <c r="IW18" s="74">
        <v>45.0</v>
      </c>
      <c r="IX18" s="89"/>
      <c r="IY18" s="149">
        <v>139.1</v>
      </c>
      <c r="IZ18" s="149">
        <v>34.56</v>
      </c>
      <c r="JA18" s="149">
        <v>413.24</v>
      </c>
      <c r="JB18" s="149">
        <v>20.66</v>
      </c>
      <c r="JC18" s="149">
        <v>7.09</v>
      </c>
      <c r="JD18" s="149">
        <v>3.0</v>
      </c>
      <c r="JE18" s="149">
        <v>53.58</v>
      </c>
      <c r="JF18" s="149">
        <v>37.58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136.0</v>
      </c>
      <c r="JQ18" s="78">
        <v>32.0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38.0</v>
      </c>
      <c r="JW18" s="78">
        <v>38.0</v>
      </c>
      <c r="JX18" s="78">
        <v>136.0</v>
      </c>
      <c r="JY18" s="78">
        <v>33.7</v>
      </c>
      <c r="JZ18" s="78">
        <v>108.0</v>
      </c>
      <c r="KA18" s="78">
        <v>5.8</v>
      </c>
      <c r="KB18" s="78">
        <v>2.0</v>
      </c>
      <c r="KC18" s="78">
        <v>2.0</v>
      </c>
      <c r="KD18" s="78">
        <v>43.0</v>
      </c>
      <c r="KE18" s="78">
        <v>42.0</v>
      </c>
      <c r="KF18" s="89"/>
      <c r="KG18" s="79">
        <v>136.0</v>
      </c>
      <c r="KH18" s="238">
        <v>33.0</v>
      </c>
      <c r="KI18" s="238">
        <v>99.0</v>
      </c>
      <c r="KJ18" s="238">
        <v>5.4</v>
      </c>
      <c r="KK18" s="79"/>
      <c r="KL18" s="79">
        <v>1.0</v>
      </c>
      <c r="KM18" s="79">
        <v>52.0</v>
      </c>
      <c r="KN18" s="79">
        <v>52.0</v>
      </c>
      <c r="KO18" s="79">
        <v>136.0</v>
      </c>
      <c r="KP18" s="235">
        <v>33.0</v>
      </c>
      <c r="KQ18" s="235" t="s">
        <v>98</v>
      </c>
      <c r="KR18" s="235" t="s">
        <v>98</v>
      </c>
      <c r="KS18" s="79"/>
      <c r="KT18" s="79">
        <v>1.0</v>
      </c>
      <c r="KU18" s="79">
        <v>52.0</v>
      </c>
      <c r="KV18" s="79">
        <v>48.0</v>
      </c>
      <c r="KW18" s="89"/>
      <c r="KX18" s="81">
        <v>134.0</v>
      </c>
      <c r="KY18" s="81">
        <v>33.0</v>
      </c>
      <c r="KZ18" s="81">
        <v>194.0</v>
      </c>
      <c r="LA18" s="81">
        <v>9.5</v>
      </c>
      <c r="LB18" s="81">
        <v>1.8</v>
      </c>
      <c r="LC18" s="81">
        <v>3.0</v>
      </c>
      <c r="LD18" s="81">
        <v>49.0</v>
      </c>
      <c r="LE18" s="81">
        <v>49.0</v>
      </c>
      <c r="LF18" s="81">
        <v>134.0</v>
      </c>
      <c r="LG18" s="81">
        <v>33.0</v>
      </c>
      <c r="LH18" s="81">
        <v>241.0</v>
      </c>
      <c r="LI18" s="81">
        <v>11.8</v>
      </c>
      <c r="LJ18" s="81">
        <v>5.0</v>
      </c>
      <c r="LK18" s="81">
        <v>5.0</v>
      </c>
      <c r="LL18" s="81">
        <v>50.0</v>
      </c>
      <c r="LM18" s="81">
        <v>50.0</v>
      </c>
      <c r="LN18" s="89"/>
      <c r="LO18" s="82">
        <v>334.0</v>
      </c>
      <c r="LP18" s="82">
        <v>263.0</v>
      </c>
      <c r="LQ18" s="82">
        <v>151.0</v>
      </c>
      <c r="LR18" s="82">
        <v>69.0</v>
      </c>
      <c r="LS18" s="82">
        <v>323.0</v>
      </c>
      <c r="LT18" s="83">
        <v>51.0</v>
      </c>
      <c r="LU18" s="83">
        <v>5.0</v>
      </c>
      <c r="LV18" s="83">
        <v>141.0</v>
      </c>
      <c r="LW18" s="83">
        <v>94.0</v>
      </c>
      <c r="LX18" s="83">
        <v>53.0</v>
      </c>
      <c r="LY18" s="83">
        <v>51.0</v>
      </c>
      <c r="LZ18" s="83">
        <v>12.0</v>
      </c>
      <c r="MA18" s="83">
        <v>100.0</v>
      </c>
      <c r="MB18" s="83">
        <v>2.8</v>
      </c>
      <c r="MC18" s="83">
        <v>144.0</v>
      </c>
      <c r="MD18" s="83">
        <v>169.0</v>
      </c>
      <c r="ME18" s="83">
        <v>68.0</v>
      </c>
      <c r="MF18" s="83">
        <v>58.0</v>
      </c>
      <c r="MG18" s="83">
        <v>14.0</v>
      </c>
      <c r="MH18" s="83">
        <v>0.0</v>
      </c>
      <c r="MI18" s="83">
        <v>0.0</v>
      </c>
      <c r="MJ18" s="83">
        <v>119.0</v>
      </c>
      <c r="MK18" s="83">
        <v>0.0</v>
      </c>
      <c r="ML18" s="83">
        <v>44.0</v>
      </c>
      <c r="MM18" s="83">
        <v>43.0</v>
      </c>
      <c r="MN18" s="83">
        <v>5.0</v>
      </c>
      <c r="MO18" s="86"/>
      <c r="MP18" s="87"/>
      <c r="MQ18" s="87"/>
      <c r="MR18" s="87"/>
      <c r="MS18" s="87"/>
      <c r="MT18" s="83">
        <v>2.8</v>
      </c>
      <c r="MU18" s="83">
        <v>1.1</v>
      </c>
      <c r="MV18" s="83">
        <v>48.0</v>
      </c>
      <c r="MW18" s="83">
        <v>36.0</v>
      </c>
      <c r="MX18" s="83">
        <v>42.0</v>
      </c>
      <c r="MY18" s="88" t="s">
        <v>96</v>
      </c>
      <c r="MZ18" s="83">
        <v>2.0</v>
      </c>
      <c r="NA18" s="87"/>
      <c r="NB18" s="83">
        <v>16.0</v>
      </c>
      <c r="NC18" s="83">
        <v>6.0</v>
      </c>
      <c r="ND18" s="83">
        <v>297.0</v>
      </c>
      <c r="NE18" s="83">
        <v>36.0</v>
      </c>
      <c r="NF18" s="83">
        <v>44.0</v>
      </c>
      <c r="NG18" s="83">
        <v>44.0</v>
      </c>
      <c r="NH18" s="83">
        <v>7.0</v>
      </c>
      <c r="NI18" s="88"/>
      <c r="NJ18" s="83">
        <v>0.0</v>
      </c>
      <c r="NK18" s="83">
        <v>0.0</v>
      </c>
      <c r="NL18" s="83">
        <v>0.0</v>
      </c>
      <c r="NM18" s="83">
        <v>35.0</v>
      </c>
      <c r="NN18" s="83">
        <v>47.0</v>
      </c>
      <c r="NO18" s="83">
        <v>51.0</v>
      </c>
      <c r="NP18" s="83">
        <v>2.0</v>
      </c>
      <c r="NQ18" s="222"/>
      <c r="NR18" s="222"/>
      <c r="NS18" s="222"/>
      <c r="NT18" s="222"/>
      <c r="NU18" s="222"/>
      <c r="NV18" s="222"/>
      <c r="NW18" s="222"/>
      <c r="NX18" s="222"/>
      <c r="NY18" s="222"/>
    </row>
    <row r="19" ht="14.25" customHeight="1">
      <c r="A19" s="49">
        <v>0.25</v>
      </c>
      <c r="B19" s="50"/>
      <c r="C19" s="51">
        <v>50.16</v>
      </c>
      <c r="D19" s="195">
        <v>340.0</v>
      </c>
      <c r="E19" s="53">
        <v>133.0</v>
      </c>
      <c r="F19" s="53">
        <v>32.0</v>
      </c>
      <c r="G19" s="53">
        <v>6.6</v>
      </c>
      <c r="H19" s="54"/>
      <c r="I19" s="53">
        <v>6.0</v>
      </c>
      <c r="J19" s="53">
        <v>49.0</v>
      </c>
      <c r="K19" s="53">
        <v>49.0</v>
      </c>
      <c r="L19" s="53">
        <v>137.0</v>
      </c>
      <c r="M19" s="53">
        <v>35.0</v>
      </c>
      <c r="N19" s="53">
        <v>5.0</v>
      </c>
      <c r="O19" s="54"/>
      <c r="P19" s="53">
        <v>6.0</v>
      </c>
      <c r="Q19" s="53">
        <v>59.0</v>
      </c>
      <c r="R19" s="53">
        <v>53.0</v>
      </c>
      <c r="S19" s="53">
        <v>338.2</v>
      </c>
      <c r="T19" s="53">
        <v>307.3</v>
      </c>
      <c r="U19" s="53">
        <v>180.9</v>
      </c>
      <c r="V19" s="54"/>
      <c r="W19" s="53">
        <v>333.9</v>
      </c>
      <c r="X19" s="53">
        <v>241.8</v>
      </c>
      <c r="Y19" s="53">
        <v>138.9</v>
      </c>
      <c r="Z19" s="54"/>
      <c r="AA19" s="53">
        <v>338.4</v>
      </c>
      <c r="AB19" s="53">
        <v>415.0</v>
      </c>
      <c r="AC19" s="53">
        <v>218.1</v>
      </c>
      <c r="AD19" s="54"/>
      <c r="AE19" s="53">
        <v>338.8</v>
      </c>
      <c r="AF19" s="53">
        <v>370.1</v>
      </c>
      <c r="AG19" s="53">
        <v>241.1</v>
      </c>
      <c r="AH19" s="54"/>
      <c r="AI19" s="53">
        <v>345.7</v>
      </c>
      <c r="AJ19" s="53">
        <v>415.6</v>
      </c>
      <c r="AK19" s="53">
        <v>258.7</v>
      </c>
      <c r="AL19" s="54"/>
      <c r="AM19" s="53">
        <v>336.7</v>
      </c>
      <c r="AN19" s="53">
        <v>444.0</v>
      </c>
      <c r="AO19" s="53">
        <v>244.7</v>
      </c>
      <c r="AP19" s="54"/>
      <c r="AQ19" s="53">
        <v>133.0</v>
      </c>
      <c r="AR19" s="54">
        <f t="shared" ref="AR19:AS19" si="19">F19</f>
        <v>32</v>
      </c>
      <c r="AS19" s="56">
        <f t="shared" si="19"/>
        <v>6.6</v>
      </c>
      <c r="AT19" s="54"/>
      <c r="AU19" s="54">
        <f t="shared" ref="AU19:AW19" si="20">L19</f>
        <v>137</v>
      </c>
      <c r="AV19" s="54">
        <f t="shared" si="20"/>
        <v>35</v>
      </c>
      <c r="AW19" s="54">
        <f t="shared" si="20"/>
        <v>5</v>
      </c>
      <c r="AX19" s="54"/>
      <c r="AY19" s="182">
        <f t="shared" si="6"/>
        <v>133</v>
      </c>
      <c r="AZ19" s="54"/>
      <c r="BA19" s="54"/>
      <c r="BB19" s="54"/>
      <c r="BC19" s="89"/>
      <c r="BD19" s="54"/>
      <c r="BE19" s="54"/>
      <c r="BF19" s="54"/>
      <c r="BG19" s="54"/>
      <c r="BH19" s="54"/>
      <c r="BI19" s="54"/>
      <c r="BJ19" s="54"/>
      <c r="BK19" s="54"/>
      <c r="BL19" s="89"/>
      <c r="BM19" s="287">
        <v>341.0</v>
      </c>
      <c r="BN19" s="287">
        <v>144.0</v>
      </c>
      <c r="BO19" s="287">
        <v>186.0</v>
      </c>
      <c r="BP19" s="287">
        <v>9.3</v>
      </c>
      <c r="BQ19" s="288"/>
      <c r="BR19" s="287">
        <v>6.0</v>
      </c>
      <c r="BS19" s="287">
        <v>54.0</v>
      </c>
      <c r="BT19" s="287">
        <v>55.0</v>
      </c>
      <c r="BU19" s="288">
        <f t="shared" si="7"/>
        <v>341</v>
      </c>
      <c r="BV19" s="287">
        <v>348.0</v>
      </c>
      <c r="BW19" s="287">
        <v>204.0</v>
      </c>
      <c r="BX19" s="287">
        <v>15.0</v>
      </c>
      <c r="BY19" s="287">
        <v>333.0</v>
      </c>
      <c r="BZ19" s="287">
        <v>374.0</v>
      </c>
      <c r="CA19" s="287">
        <v>207.0</v>
      </c>
      <c r="CB19" s="287">
        <v>16.0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337.0</v>
      </c>
      <c r="CH19" s="287">
        <v>471.0</v>
      </c>
      <c r="CI19" s="287">
        <v>270.0</v>
      </c>
      <c r="CJ19" s="287">
        <v>25.0</v>
      </c>
      <c r="CK19" s="287">
        <v>348.0</v>
      </c>
      <c r="CL19" s="287">
        <v>264.0</v>
      </c>
      <c r="CM19" s="287">
        <v>157.0</v>
      </c>
      <c r="CN19" s="287">
        <v>10.0</v>
      </c>
      <c r="CO19" s="287">
        <v>330.0</v>
      </c>
      <c r="CP19" s="287">
        <v>292.0</v>
      </c>
      <c r="CQ19" s="287">
        <v>144.0</v>
      </c>
      <c r="CR19" s="287">
        <v>8.0</v>
      </c>
      <c r="CS19" s="287">
        <v>333.0</v>
      </c>
      <c r="CT19" s="287">
        <v>271.0</v>
      </c>
      <c r="CU19" s="287">
        <v>172.0</v>
      </c>
      <c r="CV19" s="287">
        <v>70.0</v>
      </c>
      <c r="CW19" s="287">
        <v>336.0</v>
      </c>
      <c r="CX19" s="287">
        <v>201.0</v>
      </c>
      <c r="CY19" s="287">
        <v>101.0</v>
      </c>
      <c r="CZ19" s="287">
        <v>53.0</v>
      </c>
      <c r="DA19" s="287">
        <v>322.0</v>
      </c>
      <c r="DB19" s="287">
        <v>208.0</v>
      </c>
      <c r="DC19" s="287">
        <v>103.0</v>
      </c>
      <c r="DD19" s="287">
        <v>47.0</v>
      </c>
      <c r="DE19" s="288">
        <f t="shared" si="8"/>
        <v>144</v>
      </c>
      <c r="DF19" s="287">
        <v>35.0</v>
      </c>
      <c r="DG19" s="288">
        <f t="shared" ref="DG19:DH19" si="21">BO19</f>
        <v>186</v>
      </c>
      <c r="DH19" s="288">
        <f t="shared" si="21"/>
        <v>9.3</v>
      </c>
      <c r="DI19" s="288"/>
      <c r="DJ19" s="287">
        <v>7.0</v>
      </c>
      <c r="DK19" s="287">
        <v>56.0</v>
      </c>
      <c r="DL19" s="287">
        <v>52.0</v>
      </c>
      <c r="DM19" s="89"/>
      <c r="DN19" s="61">
        <v>338.0</v>
      </c>
      <c r="DO19" s="61">
        <v>139.0</v>
      </c>
      <c r="DP19" s="61">
        <v>34.02</v>
      </c>
      <c r="DQ19" s="61">
        <v>19.15</v>
      </c>
      <c r="DR19" s="61">
        <v>4.41</v>
      </c>
      <c r="DS19" s="61">
        <v>8.0</v>
      </c>
      <c r="DT19" s="61">
        <v>39.0</v>
      </c>
      <c r="DU19" s="61">
        <v>42.2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338.0</v>
      </c>
      <c r="EF19" s="63">
        <v>136.0</v>
      </c>
      <c r="EG19" s="63">
        <v>69.0</v>
      </c>
      <c r="EH19" s="63">
        <v>2.8</v>
      </c>
      <c r="EI19" s="64"/>
      <c r="EJ19" s="63">
        <v>9.0</v>
      </c>
      <c r="EK19" s="63">
        <v>46.0</v>
      </c>
      <c r="EL19" s="63">
        <v>48.0</v>
      </c>
      <c r="EM19" s="63">
        <v>136.0</v>
      </c>
      <c r="EN19" s="63">
        <v>94.0</v>
      </c>
      <c r="EO19" s="63">
        <v>4.2</v>
      </c>
      <c r="EP19" s="64"/>
      <c r="EQ19" s="63">
        <v>9.0</v>
      </c>
      <c r="ER19" s="63">
        <v>46.0</v>
      </c>
      <c r="ES19" s="63">
        <v>49.0</v>
      </c>
      <c r="ET19" s="63">
        <v>337.0</v>
      </c>
      <c r="EU19" s="63">
        <v>0.0</v>
      </c>
      <c r="EV19" s="63">
        <v>0.0</v>
      </c>
      <c r="EW19" s="63">
        <v>0.0</v>
      </c>
      <c r="EX19" s="63">
        <v>335.0</v>
      </c>
      <c r="EY19" s="63">
        <v>277.0</v>
      </c>
      <c r="EZ19" s="63">
        <v>158.8</v>
      </c>
      <c r="FA19" s="63">
        <v>4.1</v>
      </c>
      <c r="FB19" s="63">
        <v>336.0</v>
      </c>
      <c r="FC19" s="63">
        <v>276.0</v>
      </c>
      <c r="FD19" s="63">
        <v>158.4</v>
      </c>
      <c r="FE19" s="63">
        <v>6.2</v>
      </c>
      <c r="FF19" s="63">
        <v>336.0</v>
      </c>
      <c r="FG19" s="63">
        <v>1.0</v>
      </c>
      <c r="FH19" s="63">
        <v>0.0</v>
      </c>
      <c r="FI19" s="63">
        <v>0.0</v>
      </c>
      <c r="FJ19" s="63">
        <v>338.0</v>
      </c>
      <c r="FK19" s="63">
        <v>266.0</v>
      </c>
      <c r="FL19" s="63">
        <v>150.7</v>
      </c>
      <c r="FM19" s="64"/>
      <c r="FN19" s="63">
        <v>338.0</v>
      </c>
      <c r="FO19" s="63">
        <v>280.0</v>
      </c>
      <c r="FP19" s="63">
        <v>150.8</v>
      </c>
      <c r="FQ19" s="63">
        <v>15.9</v>
      </c>
      <c r="FR19" s="63">
        <v>136.0</v>
      </c>
      <c r="FS19" s="64"/>
      <c r="FT19" s="226">
        <v>16.2</v>
      </c>
      <c r="FU19" s="64"/>
      <c r="FV19" s="63">
        <v>136.0</v>
      </c>
      <c r="FW19" s="64"/>
      <c r="FX19" s="64"/>
      <c r="FY19" s="64"/>
      <c r="FZ19" s="89"/>
      <c r="GA19" s="93">
        <v>339.0</v>
      </c>
      <c r="GB19" s="94">
        <v>388.18</v>
      </c>
      <c r="GC19" s="94">
        <v>238.12</v>
      </c>
      <c r="GD19" s="94">
        <v>32.67</v>
      </c>
      <c r="GE19" s="94">
        <v>339.0</v>
      </c>
      <c r="GF19" s="94">
        <v>406.8</v>
      </c>
      <c r="GG19" s="94">
        <v>233.44</v>
      </c>
      <c r="GH19" s="94">
        <v>34.09</v>
      </c>
      <c r="GI19" s="94">
        <v>339.0</v>
      </c>
      <c r="GJ19" s="94">
        <v>244.72</v>
      </c>
      <c r="GK19" s="94">
        <v>-139.17</v>
      </c>
      <c r="GL19" s="94">
        <v>-16.17</v>
      </c>
      <c r="GM19" s="94">
        <v>339.0</v>
      </c>
      <c r="GN19" s="94">
        <v>225.23</v>
      </c>
      <c r="GO19" s="94">
        <v>-138.95</v>
      </c>
      <c r="GP19" s="94">
        <v>-23.87</v>
      </c>
      <c r="GQ19" s="94">
        <v>339.0</v>
      </c>
      <c r="GR19" s="94">
        <v>149.01</v>
      </c>
      <c r="GS19" s="94">
        <v>-93.47</v>
      </c>
      <c r="GT19" s="94">
        <v>-9.8</v>
      </c>
      <c r="GU19" s="94">
        <v>339.0</v>
      </c>
      <c r="GV19" s="94">
        <v>163.81</v>
      </c>
      <c r="GW19" s="94">
        <v>-92.97</v>
      </c>
      <c r="GX19" s="94">
        <v>-11.06</v>
      </c>
      <c r="GY19" s="89"/>
      <c r="GZ19" s="146" t="s">
        <v>91</v>
      </c>
      <c r="HA19" s="146" t="s">
        <v>92</v>
      </c>
      <c r="HB19" s="98">
        <v>94.0</v>
      </c>
      <c r="HC19" s="98">
        <v>4.7</v>
      </c>
      <c r="HD19" s="98">
        <v>1.88</v>
      </c>
      <c r="HE19" s="146">
        <v>8.0</v>
      </c>
      <c r="HF19" s="99">
        <v>52.0</v>
      </c>
      <c r="HG19" s="99">
        <v>48.0</v>
      </c>
      <c r="HH19" s="146" t="s">
        <v>91</v>
      </c>
      <c r="HI19" s="146" t="s">
        <v>92</v>
      </c>
      <c r="HJ19" s="98">
        <v>58.0</v>
      </c>
      <c r="HK19" s="98">
        <v>2.9</v>
      </c>
      <c r="HL19" s="98">
        <v>1.16</v>
      </c>
      <c r="HM19" s="146">
        <v>5.0</v>
      </c>
      <c r="HN19" s="99">
        <v>51.0</v>
      </c>
      <c r="HO19" s="99">
        <v>51.0</v>
      </c>
      <c r="HP19" s="146" t="s">
        <v>91</v>
      </c>
      <c r="HQ19" s="146" t="s">
        <v>92</v>
      </c>
      <c r="HR19" s="98">
        <v>77.0</v>
      </c>
      <c r="HS19" s="98">
        <v>3.85</v>
      </c>
      <c r="HT19" s="98">
        <v>1.925</v>
      </c>
      <c r="HU19" s="146">
        <v>7.0</v>
      </c>
      <c r="HV19" s="99">
        <v>52.0</v>
      </c>
      <c r="HW19" s="99">
        <v>52.0</v>
      </c>
      <c r="HX19" s="89"/>
      <c r="HY19" s="72">
        <v>134.0</v>
      </c>
      <c r="HZ19" s="72">
        <v>33.0</v>
      </c>
      <c r="IA19" s="72">
        <v>90.0</v>
      </c>
      <c r="IB19" s="72">
        <v>4.5</v>
      </c>
      <c r="IC19" s="73"/>
      <c r="ID19" s="72">
        <v>2.0</v>
      </c>
      <c r="IE19" s="72">
        <v>58.0</v>
      </c>
      <c r="IF19" s="72">
        <v>38.0</v>
      </c>
      <c r="IG19" s="89"/>
      <c r="IH19" s="74">
        <v>142.0</v>
      </c>
      <c r="II19" s="74">
        <v>34.9</v>
      </c>
      <c r="IJ19" s="74">
        <v>20.0</v>
      </c>
      <c r="IK19" s="74">
        <v>0.8</v>
      </c>
      <c r="IL19" s="74">
        <v>1.2</v>
      </c>
      <c r="IM19" s="74">
        <v>6.0</v>
      </c>
      <c r="IN19" s="74">
        <v>45.0</v>
      </c>
      <c r="IO19" s="74">
        <v>44.0</v>
      </c>
      <c r="IP19" s="74">
        <v>142.0</v>
      </c>
      <c r="IQ19" s="74">
        <v>33.1</v>
      </c>
      <c r="IR19" s="74">
        <v>4.0</v>
      </c>
      <c r="IS19" s="74">
        <v>0.1</v>
      </c>
      <c r="IT19" s="74">
        <v>0.2</v>
      </c>
      <c r="IU19" s="74">
        <v>8.0</v>
      </c>
      <c r="IV19" s="74">
        <v>47.0</v>
      </c>
      <c r="IW19" s="74">
        <v>45.0</v>
      </c>
      <c r="IX19" s="89"/>
      <c r="IY19" s="149">
        <v>139.23</v>
      </c>
      <c r="IZ19" s="149">
        <v>34.75</v>
      </c>
      <c r="JA19" s="149">
        <v>337.68</v>
      </c>
      <c r="JB19" s="149">
        <v>16.88</v>
      </c>
      <c r="JC19" s="149">
        <v>5.49</v>
      </c>
      <c r="JD19" s="149">
        <v>3.0</v>
      </c>
      <c r="JE19" s="149">
        <v>50.81</v>
      </c>
      <c r="JF19" s="149">
        <v>37.58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136.0</v>
      </c>
      <c r="JQ19" s="78">
        <v>32.0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38.0</v>
      </c>
      <c r="JW19" s="78">
        <v>37.0</v>
      </c>
      <c r="JX19" s="78">
        <v>136.0</v>
      </c>
      <c r="JY19" s="78">
        <v>33.9</v>
      </c>
      <c r="JZ19" s="78">
        <v>90.0</v>
      </c>
      <c r="KA19" s="78">
        <v>5.0</v>
      </c>
      <c r="KB19" s="78">
        <v>1.6</v>
      </c>
      <c r="KC19" s="78">
        <v>2.0</v>
      </c>
      <c r="KD19" s="78">
        <v>42.0</v>
      </c>
      <c r="KE19" s="78">
        <v>42.0</v>
      </c>
      <c r="KF19" s="89"/>
      <c r="KG19" s="79">
        <v>136.0</v>
      </c>
      <c r="KH19" s="238">
        <v>33.0</v>
      </c>
      <c r="KI19" s="238">
        <v>114.0</v>
      </c>
      <c r="KJ19" s="238">
        <v>6.1</v>
      </c>
      <c r="KK19" s="79"/>
      <c r="KL19" s="79">
        <v>1.0</v>
      </c>
      <c r="KM19" s="79">
        <v>52.0</v>
      </c>
      <c r="KN19" s="79">
        <v>52.0</v>
      </c>
      <c r="KO19" s="79">
        <v>136.0</v>
      </c>
      <c r="KP19" s="235">
        <v>33.0</v>
      </c>
      <c r="KQ19" s="235" t="s">
        <v>98</v>
      </c>
      <c r="KR19" s="235" t="s">
        <v>98</v>
      </c>
      <c r="KS19" s="79"/>
      <c r="KT19" s="79">
        <v>1.0</v>
      </c>
      <c r="KU19" s="79">
        <v>52.0</v>
      </c>
      <c r="KV19" s="79">
        <v>48.0</v>
      </c>
      <c r="KW19" s="89"/>
      <c r="KX19" s="81">
        <v>134.0</v>
      </c>
      <c r="KY19" s="81">
        <v>33.0</v>
      </c>
      <c r="KZ19" s="81">
        <v>194.0</v>
      </c>
      <c r="LA19" s="81">
        <v>9.5</v>
      </c>
      <c r="LB19" s="81">
        <v>1.8</v>
      </c>
      <c r="LC19" s="81">
        <v>3.0</v>
      </c>
      <c r="LD19" s="81">
        <v>49.0</v>
      </c>
      <c r="LE19" s="81">
        <v>49.0</v>
      </c>
      <c r="LF19" s="81">
        <v>134.0</v>
      </c>
      <c r="LG19" s="81">
        <v>33.0</v>
      </c>
      <c r="LH19" s="81">
        <v>233.0</v>
      </c>
      <c r="LI19" s="81">
        <v>11.4</v>
      </c>
      <c r="LJ19" s="81">
        <v>5.0</v>
      </c>
      <c r="LK19" s="81">
        <v>5.0</v>
      </c>
      <c r="LL19" s="81">
        <v>50.0</v>
      </c>
      <c r="LM19" s="81">
        <v>50.0</v>
      </c>
      <c r="LN19" s="89"/>
      <c r="LO19" s="82">
        <v>336.0</v>
      </c>
      <c r="LP19" s="82">
        <v>270.0</v>
      </c>
      <c r="LQ19" s="82">
        <v>140.0</v>
      </c>
      <c r="LR19" s="82">
        <v>70.0</v>
      </c>
      <c r="LS19" s="82">
        <v>323.0</v>
      </c>
      <c r="LT19" s="83">
        <v>46.0</v>
      </c>
      <c r="LU19" s="83">
        <v>2.6</v>
      </c>
      <c r="LV19" s="83">
        <v>141.0</v>
      </c>
      <c r="LW19" s="83">
        <v>85.0</v>
      </c>
      <c r="LX19" s="83">
        <v>52.0</v>
      </c>
      <c r="LY19" s="83">
        <v>51.0</v>
      </c>
      <c r="LZ19" s="83">
        <v>12.0</v>
      </c>
      <c r="MA19" s="83">
        <v>94.0</v>
      </c>
      <c r="MB19" s="83">
        <v>5.5</v>
      </c>
      <c r="MC19" s="83">
        <v>146.0</v>
      </c>
      <c r="MD19" s="83">
        <v>185.0</v>
      </c>
      <c r="ME19" s="83">
        <v>68.0</v>
      </c>
      <c r="MF19" s="83">
        <v>57.0</v>
      </c>
      <c r="MG19" s="83">
        <v>14.0</v>
      </c>
      <c r="MH19" s="83">
        <v>0.0</v>
      </c>
      <c r="MI19" s="83">
        <v>0.0</v>
      </c>
      <c r="MJ19" s="83">
        <v>119.0</v>
      </c>
      <c r="MK19" s="83">
        <v>0.0</v>
      </c>
      <c r="ML19" s="83">
        <v>44.0</v>
      </c>
      <c r="MM19" s="83">
        <v>43.0</v>
      </c>
      <c r="MN19" s="83">
        <v>5.0</v>
      </c>
      <c r="MO19" s="86"/>
      <c r="MP19" s="87"/>
      <c r="MQ19" s="87"/>
      <c r="MR19" s="87"/>
      <c r="MS19" s="87"/>
      <c r="MT19" s="83">
        <v>9.0</v>
      </c>
      <c r="MU19" s="83">
        <v>2.9</v>
      </c>
      <c r="MV19" s="83">
        <v>154.0</v>
      </c>
      <c r="MW19" s="83">
        <v>36.0</v>
      </c>
      <c r="MX19" s="83">
        <v>42.0</v>
      </c>
      <c r="MY19" s="88" t="s">
        <v>96</v>
      </c>
      <c r="MZ19" s="83">
        <v>2.0</v>
      </c>
      <c r="NA19" s="87"/>
      <c r="NB19" s="83">
        <v>10.0</v>
      </c>
      <c r="NC19" s="83">
        <v>4.3</v>
      </c>
      <c r="ND19" s="83">
        <v>195.0</v>
      </c>
      <c r="NE19" s="83">
        <v>36.0</v>
      </c>
      <c r="NF19" s="83">
        <v>44.0</v>
      </c>
      <c r="NG19" s="83">
        <v>44.0</v>
      </c>
      <c r="NH19" s="83">
        <v>7.0</v>
      </c>
      <c r="NI19" s="88"/>
      <c r="NJ19" s="83">
        <v>0.0</v>
      </c>
      <c r="NK19" s="83">
        <v>0.0</v>
      </c>
      <c r="NL19" s="83">
        <v>0.0</v>
      </c>
      <c r="NM19" s="83">
        <v>35.0</v>
      </c>
      <c r="NN19" s="83">
        <v>47.0</v>
      </c>
      <c r="NO19" s="83">
        <v>51.0</v>
      </c>
      <c r="NP19" s="83">
        <v>2.0</v>
      </c>
      <c r="NQ19" s="222"/>
      <c r="NR19" s="222"/>
      <c r="NS19" s="222"/>
      <c r="NT19" s="222"/>
      <c r="NU19" s="222"/>
      <c r="NV19" s="222"/>
      <c r="NW19" s="222"/>
      <c r="NX19" s="222"/>
      <c r="NY19" s="222"/>
    </row>
    <row r="20" ht="14.25" customHeight="1">
      <c r="A20" s="49">
        <v>0.291666666666667</v>
      </c>
      <c r="B20" s="50"/>
      <c r="C20" s="51">
        <v>50.09</v>
      </c>
      <c r="D20" s="195">
        <v>339.0</v>
      </c>
      <c r="E20" s="53">
        <v>134.0</v>
      </c>
      <c r="F20" s="53">
        <v>47.0</v>
      </c>
      <c r="G20" s="53">
        <v>10.2</v>
      </c>
      <c r="H20" s="54"/>
      <c r="I20" s="53">
        <v>6.0</v>
      </c>
      <c r="J20" s="53">
        <v>49.0</v>
      </c>
      <c r="K20" s="53">
        <v>49.0</v>
      </c>
      <c r="L20" s="53">
        <v>139.0</v>
      </c>
      <c r="M20" s="53">
        <v>50.0</v>
      </c>
      <c r="N20" s="53">
        <v>10.9</v>
      </c>
      <c r="O20" s="54"/>
      <c r="P20" s="53">
        <v>6.0</v>
      </c>
      <c r="Q20" s="53">
        <v>59.0</v>
      </c>
      <c r="R20" s="53">
        <v>53.0</v>
      </c>
      <c r="S20" s="53">
        <v>340.9</v>
      </c>
      <c r="T20" s="53">
        <v>361.2</v>
      </c>
      <c r="U20" s="53">
        <v>154.3</v>
      </c>
      <c r="V20" s="54"/>
      <c r="W20" s="53">
        <v>336.8</v>
      </c>
      <c r="X20" s="53">
        <v>179.4</v>
      </c>
      <c r="Y20" s="53">
        <v>102.9</v>
      </c>
      <c r="Z20" s="54"/>
      <c r="AA20" s="53">
        <v>341.5</v>
      </c>
      <c r="AB20" s="53">
        <v>387.7</v>
      </c>
      <c r="AC20" s="53">
        <v>255.6</v>
      </c>
      <c r="AD20" s="54"/>
      <c r="AE20" s="53">
        <v>341.4</v>
      </c>
      <c r="AF20" s="53">
        <v>434.8</v>
      </c>
      <c r="AG20" s="53">
        <v>234.9</v>
      </c>
      <c r="AH20" s="54"/>
      <c r="AI20" s="53">
        <v>348.4</v>
      </c>
      <c r="AJ20" s="53">
        <v>492.8</v>
      </c>
      <c r="AK20" s="53">
        <v>246.9</v>
      </c>
      <c r="AL20" s="54"/>
      <c r="AM20" s="53">
        <v>339.3</v>
      </c>
      <c r="AN20" s="53">
        <v>415.5</v>
      </c>
      <c r="AO20" s="53">
        <v>231.3</v>
      </c>
      <c r="AP20" s="54"/>
      <c r="AQ20" s="53">
        <v>134.0</v>
      </c>
      <c r="AR20" s="54">
        <f t="shared" ref="AR20:AS20" si="22">F20</f>
        <v>47</v>
      </c>
      <c r="AS20" s="56">
        <f t="shared" si="22"/>
        <v>10.2</v>
      </c>
      <c r="AT20" s="54"/>
      <c r="AU20" s="54">
        <f t="shared" ref="AU20:AW20" si="23">L20</f>
        <v>139</v>
      </c>
      <c r="AV20" s="54">
        <f t="shared" si="23"/>
        <v>50</v>
      </c>
      <c r="AW20" s="54">
        <f t="shared" si="23"/>
        <v>10.9</v>
      </c>
      <c r="AX20" s="54"/>
      <c r="AY20" s="182">
        <f t="shared" si="6"/>
        <v>134</v>
      </c>
      <c r="AZ20" s="54"/>
      <c r="BA20" s="54"/>
      <c r="BB20" s="54"/>
      <c r="BC20" s="89"/>
      <c r="BD20" s="54"/>
      <c r="BE20" s="54"/>
      <c r="BF20" s="54"/>
      <c r="BG20" s="54"/>
      <c r="BH20" s="54"/>
      <c r="BI20" s="54"/>
      <c r="BJ20" s="54"/>
      <c r="BK20" s="54"/>
      <c r="BL20" s="89"/>
      <c r="BM20" s="287">
        <v>341.0</v>
      </c>
      <c r="BN20" s="287">
        <v>144.0</v>
      </c>
      <c r="BO20" s="287">
        <v>283.0</v>
      </c>
      <c r="BP20" s="287">
        <v>14.2</v>
      </c>
      <c r="BQ20" s="288"/>
      <c r="BR20" s="287">
        <v>6.0</v>
      </c>
      <c r="BS20" s="287">
        <v>55.0</v>
      </c>
      <c r="BT20" s="287">
        <v>55.0</v>
      </c>
      <c r="BU20" s="288">
        <f t="shared" si="7"/>
        <v>341</v>
      </c>
      <c r="BV20" s="287">
        <v>349.0</v>
      </c>
      <c r="BW20" s="287">
        <v>205.0</v>
      </c>
      <c r="BX20" s="287">
        <v>25.0</v>
      </c>
      <c r="BY20" s="287">
        <v>334.0</v>
      </c>
      <c r="BZ20" s="287">
        <v>377.0</v>
      </c>
      <c r="CA20" s="287">
        <v>208.0</v>
      </c>
      <c r="CB20" s="287">
        <v>23.0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338.0</v>
      </c>
      <c r="CH20" s="287">
        <v>460.0</v>
      </c>
      <c r="CI20" s="287">
        <v>271.0</v>
      </c>
      <c r="CJ20" s="287">
        <v>29.0</v>
      </c>
      <c r="CK20" s="287">
        <v>351.0</v>
      </c>
      <c r="CL20" s="287">
        <v>272.0</v>
      </c>
      <c r="CM20" s="287">
        <v>163.0</v>
      </c>
      <c r="CN20" s="287">
        <v>10.0</v>
      </c>
      <c r="CO20" s="287">
        <v>331.0</v>
      </c>
      <c r="CP20" s="287">
        <v>297.0</v>
      </c>
      <c r="CQ20" s="287">
        <v>148.0</v>
      </c>
      <c r="CR20" s="287">
        <v>2.0</v>
      </c>
      <c r="CS20" s="287">
        <v>338.0</v>
      </c>
      <c r="CT20" s="287">
        <v>281.0</v>
      </c>
      <c r="CU20" s="287">
        <v>163.0</v>
      </c>
      <c r="CV20" s="287">
        <v>12.0</v>
      </c>
      <c r="CW20" s="287">
        <v>338.0</v>
      </c>
      <c r="CX20" s="287">
        <v>197.0</v>
      </c>
      <c r="CY20" s="287">
        <v>90.0</v>
      </c>
      <c r="CZ20" s="287">
        <v>57.0</v>
      </c>
      <c r="DA20" s="287">
        <v>323.0</v>
      </c>
      <c r="DB20" s="287">
        <v>201.0</v>
      </c>
      <c r="DC20" s="287">
        <v>92.0</v>
      </c>
      <c r="DD20" s="287">
        <v>57.0</v>
      </c>
      <c r="DE20" s="288">
        <f t="shared" si="8"/>
        <v>144</v>
      </c>
      <c r="DF20" s="287">
        <v>35.0</v>
      </c>
      <c r="DG20" s="288">
        <f t="shared" ref="DG20:DH20" si="24">BO20</f>
        <v>283</v>
      </c>
      <c r="DH20" s="288">
        <f t="shared" si="24"/>
        <v>14.2</v>
      </c>
      <c r="DI20" s="288"/>
      <c r="DJ20" s="287">
        <v>7.0</v>
      </c>
      <c r="DK20" s="287">
        <v>56.0</v>
      </c>
      <c r="DL20" s="287">
        <v>53.0</v>
      </c>
      <c r="DM20" s="89"/>
      <c r="DN20" s="61">
        <v>337.0</v>
      </c>
      <c r="DO20" s="61">
        <v>139.0</v>
      </c>
      <c r="DP20" s="61">
        <v>37.61</v>
      </c>
      <c r="DQ20" s="61">
        <v>21.17</v>
      </c>
      <c r="DR20" s="61">
        <v>4.75</v>
      </c>
      <c r="DS20" s="61">
        <v>8.0</v>
      </c>
      <c r="DT20" s="61">
        <v>38.0</v>
      </c>
      <c r="DU20" s="61">
        <v>42.9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340.0</v>
      </c>
      <c r="EF20" s="63">
        <v>137.0</v>
      </c>
      <c r="EG20" s="63">
        <v>70.0</v>
      </c>
      <c r="EH20" s="63">
        <v>2.8</v>
      </c>
      <c r="EI20" s="64"/>
      <c r="EJ20" s="63">
        <v>9.0</v>
      </c>
      <c r="EK20" s="63">
        <v>45.0</v>
      </c>
      <c r="EL20" s="63">
        <v>48.0</v>
      </c>
      <c r="EM20" s="63">
        <v>136.0</v>
      </c>
      <c r="EN20" s="63">
        <v>87.0</v>
      </c>
      <c r="EO20" s="63">
        <v>3.8</v>
      </c>
      <c r="EP20" s="64"/>
      <c r="EQ20" s="63">
        <v>9.0</v>
      </c>
      <c r="ER20" s="63">
        <v>45.0</v>
      </c>
      <c r="ES20" s="63">
        <v>48.0</v>
      </c>
      <c r="ET20" s="63">
        <v>339.0</v>
      </c>
      <c r="EU20" s="63">
        <v>0.0</v>
      </c>
      <c r="EV20" s="63">
        <v>0.0</v>
      </c>
      <c r="EW20" s="63">
        <v>0.0</v>
      </c>
      <c r="EX20" s="63">
        <v>338.0</v>
      </c>
      <c r="EY20" s="63">
        <v>275.0</v>
      </c>
      <c r="EZ20" s="63">
        <v>158.7</v>
      </c>
      <c r="FA20" s="63">
        <v>5.6</v>
      </c>
      <c r="FB20" s="63">
        <v>339.0</v>
      </c>
      <c r="FC20" s="63">
        <v>274.0</v>
      </c>
      <c r="FD20" s="63">
        <v>158.5</v>
      </c>
      <c r="FE20" s="63">
        <v>6.6</v>
      </c>
      <c r="FF20" s="63">
        <v>338.0</v>
      </c>
      <c r="FG20" s="63">
        <v>1.0</v>
      </c>
      <c r="FH20" s="63">
        <v>0.0</v>
      </c>
      <c r="FI20" s="63">
        <v>0.0</v>
      </c>
      <c r="FJ20" s="63">
        <v>340.0</v>
      </c>
      <c r="FK20" s="63">
        <v>268.0</v>
      </c>
      <c r="FL20" s="63">
        <v>153.5</v>
      </c>
      <c r="FM20" s="64"/>
      <c r="FN20" s="63">
        <v>340.0</v>
      </c>
      <c r="FO20" s="63">
        <v>283.0</v>
      </c>
      <c r="FP20" s="63">
        <v>153.5</v>
      </c>
      <c r="FQ20" s="63">
        <v>16.9</v>
      </c>
      <c r="FR20" s="63">
        <v>137.0</v>
      </c>
      <c r="FS20" s="64"/>
      <c r="FT20" s="226">
        <v>9.32</v>
      </c>
      <c r="FU20" s="64"/>
      <c r="FV20" s="63">
        <v>137.0</v>
      </c>
      <c r="FW20" s="64"/>
      <c r="FX20" s="64"/>
      <c r="FY20" s="64"/>
      <c r="FZ20" s="89"/>
      <c r="GA20" s="93">
        <v>340.0</v>
      </c>
      <c r="GB20" s="94">
        <v>408.26</v>
      </c>
      <c r="GC20" s="94">
        <v>252.36</v>
      </c>
      <c r="GD20" s="94">
        <v>22.03</v>
      </c>
      <c r="GE20" s="94">
        <v>340.0</v>
      </c>
      <c r="GF20" s="94">
        <v>432.44</v>
      </c>
      <c r="GG20" s="94">
        <v>250.02</v>
      </c>
      <c r="GH20" s="94">
        <v>25.96</v>
      </c>
      <c r="GI20" s="94">
        <v>340.0</v>
      </c>
      <c r="GJ20" s="94">
        <v>270.78</v>
      </c>
      <c r="GK20" s="94">
        <v>-154.78</v>
      </c>
      <c r="GL20" s="94">
        <v>-16.42</v>
      </c>
      <c r="GM20" s="94">
        <v>340.0</v>
      </c>
      <c r="GN20" s="94">
        <v>249.8</v>
      </c>
      <c r="GO20" s="94">
        <v>-154.7</v>
      </c>
      <c r="GP20" s="94">
        <v>-25.8</v>
      </c>
      <c r="GQ20" s="94">
        <v>340.0</v>
      </c>
      <c r="GR20" s="94">
        <v>147.1</v>
      </c>
      <c r="GS20" s="94">
        <v>-92.22</v>
      </c>
      <c r="GT20" s="94">
        <v>0.0</v>
      </c>
      <c r="GU20" s="94">
        <v>340.0</v>
      </c>
      <c r="GV20" s="94">
        <v>158.7</v>
      </c>
      <c r="GW20" s="94">
        <v>-91.63</v>
      </c>
      <c r="GX20" s="94">
        <v>-3.52</v>
      </c>
      <c r="GY20" s="89"/>
      <c r="GZ20" s="146" t="s">
        <v>91</v>
      </c>
      <c r="HA20" s="146" t="s">
        <v>92</v>
      </c>
      <c r="HB20" s="98">
        <v>101.0</v>
      </c>
      <c r="HC20" s="98">
        <v>5.05</v>
      </c>
      <c r="HD20" s="98">
        <v>2.02</v>
      </c>
      <c r="HE20" s="146">
        <v>8.0</v>
      </c>
      <c r="HF20" s="99">
        <v>53.0</v>
      </c>
      <c r="HG20" s="99">
        <v>49.0</v>
      </c>
      <c r="HH20" s="146" t="s">
        <v>91</v>
      </c>
      <c r="HI20" s="146" t="s">
        <v>92</v>
      </c>
      <c r="HJ20" s="98">
        <v>180.0</v>
      </c>
      <c r="HK20" s="98">
        <v>9.0</v>
      </c>
      <c r="HL20" s="98">
        <v>3.6</v>
      </c>
      <c r="HM20" s="146">
        <v>5.0</v>
      </c>
      <c r="HN20" s="99">
        <v>51.0</v>
      </c>
      <c r="HO20" s="99">
        <v>51.0</v>
      </c>
      <c r="HP20" s="146" t="s">
        <v>91</v>
      </c>
      <c r="HQ20" s="146" t="s">
        <v>92</v>
      </c>
      <c r="HR20" s="98">
        <v>77.0</v>
      </c>
      <c r="HS20" s="98">
        <v>3.85</v>
      </c>
      <c r="HT20" s="98">
        <v>1.925</v>
      </c>
      <c r="HU20" s="146">
        <v>7.0</v>
      </c>
      <c r="HV20" s="99">
        <v>50.0</v>
      </c>
      <c r="HW20" s="99">
        <v>50.0</v>
      </c>
      <c r="HX20" s="89"/>
      <c r="HY20" s="72">
        <v>134.0</v>
      </c>
      <c r="HZ20" s="72">
        <v>33.0</v>
      </c>
      <c r="IA20" s="72">
        <v>76.0</v>
      </c>
      <c r="IB20" s="72">
        <v>3.8</v>
      </c>
      <c r="IC20" s="73"/>
      <c r="ID20" s="72">
        <v>2.0</v>
      </c>
      <c r="IE20" s="283">
        <v>58.0</v>
      </c>
      <c r="IF20" s="72">
        <v>38.0</v>
      </c>
      <c r="IG20" s="89"/>
      <c r="IH20" s="74">
        <v>141.0</v>
      </c>
      <c r="II20" s="74">
        <v>34.8</v>
      </c>
      <c r="IJ20" s="74">
        <v>20.0</v>
      </c>
      <c r="IK20" s="74">
        <v>0.8</v>
      </c>
      <c r="IL20" s="74">
        <v>1.2</v>
      </c>
      <c r="IM20" s="74">
        <v>6.0</v>
      </c>
      <c r="IN20" s="74">
        <v>45.0</v>
      </c>
      <c r="IO20" s="74">
        <v>44.0</v>
      </c>
      <c r="IP20" s="74">
        <v>141.0</v>
      </c>
      <c r="IQ20" s="74">
        <v>33.2</v>
      </c>
      <c r="IR20" s="74">
        <v>3.0</v>
      </c>
      <c r="IS20" s="74">
        <v>0.1</v>
      </c>
      <c r="IT20" s="74">
        <v>0.2</v>
      </c>
      <c r="IU20" s="74">
        <v>8.0</v>
      </c>
      <c r="IV20" s="74">
        <v>47.0</v>
      </c>
      <c r="IW20" s="74">
        <v>45.0</v>
      </c>
      <c r="IX20" s="89"/>
      <c r="IY20" s="149">
        <v>139.28</v>
      </c>
      <c r="IZ20" s="149">
        <v>34.69</v>
      </c>
      <c r="JA20" s="149">
        <v>353.0</v>
      </c>
      <c r="JB20" s="149">
        <v>17.65</v>
      </c>
      <c r="JC20" s="149">
        <v>6.38</v>
      </c>
      <c r="JD20" s="149">
        <v>3.0</v>
      </c>
      <c r="JE20" s="149">
        <v>51.71</v>
      </c>
      <c r="JF20" s="149">
        <v>37.58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139.0</v>
      </c>
      <c r="JQ20" s="78">
        <v>32.5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37.0</v>
      </c>
      <c r="JW20" s="78">
        <v>37.0</v>
      </c>
      <c r="JX20" s="78">
        <v>139.0</v>
      </c>
      <c r="JY20" s="78">
        <v>34.5</v>
      </c>
      <c r="JZ20" s="78">
        <v>99.0</v>
      </c>
      <c r="KA20" s="78">
        <v>5.5</v>
      </c>
      <c r="KB20" s="78">
        <v>1.9</v>
      </c>
      <c r="KC20" s="78">
        <v>2.0</v>
      </c>
      <c r="KD20" s="78">
        <v>42.0</v>
      </c>
      <c r="KE20" s="78">
        <v>42.0</v>
      </c>
      <c r="KF20" s="89"/>
      <c r="KG20" s="79">
        <v>140.0</v>
      </c>
      <c r="KH20" s="238">
        <v>34.0</v>
      </c>
      <c r="KI20" s="238" t="s">
        <v>98</v>
      </c>
      <c r="KJ20" s="238" t="s">
        <v>98</v>
      </c>
      <c r="KK20" s="79"/>
      <c r="KL20" s="79">
        <v>1.0</v>
      </c>
      <c r="KM20" s="79">
        <v>52.0</v>
      </c>
      <c r="KN20" s="79">
        <v>52.0</v>
      </c>
      <c r="KO20" s="79">
        <v>140.0</v>
      </c>
      <c r="KP20" s="235">
        <v>34.0</v>
      </c>
      <c r="KQ20" s="235" t="s">
        <v>98</v>
      </c>
      <c r="KR20" s="235" t="s">
        <v>98</v>
      </c>
      <c r="KS20" s="79"/>
      <c r="KT20" s="79">
        <v>1.0</v>
      </c>
      <c r="KU20" s="79">
        <v>52.0</v>
      </c>
      <c r="KV20" s="79">
        <v>48.0</v>
      </c>
      <c r="KW20" s="89"/>
      <c r="KX20" s="81">
        <v>134.0</v>
      </c>
      <c r="KY20" s="81">
        <v>33.0</v>
      </c>
      <c r="KZ20" s="81">
        <v>194.0</v>
      </c>
      <c r="LA20" s="81">
        <v>9.5</v>
      </c>
      <c r="LB20" s="81">
        <v>1.5</v>
      </c>
      <c r="LC20" s="81">
        <v>3.0</v>
      </c>
      <c r="LD20" s="81">
        <v>49.0</v>
      </c>
      <c r="LE20" s="81">
        <v>49.0</v>
      </c>
      <c r="LF20" s="81">
        <v>134.0</v>
      </c>
      <c r="LG20" s="81">
        <v>33.0</v>
      </c>
      <c r="LH20" s="81">
        <v>278.0</v>
      </c>
      <c r="LI20" s="81">
        <v>13.6</v>
      </c>
      <c r="LJ20" s="81">
        <v>5.0</v>
      </c>
      <c r="LK20" s="81">
        <v>5.0</v>
      </c>
      <c r="LL20" s="81">
        <v>50.0</v>
      </c>
      <c r="LM20" s="81">
        <v>50.0</v>
      </c>
      <c r="LN20" s="89"/>
      <c r="LO20" s="82">
        <v>334.0</v>
      </c>
      <c r="LP20" s="82">
        <v>253.0</v>
      </c>
      <c r="LQ20" s="82">
        <v>147.0</v>
      </c>
      <c r="LR20" s="82">
        <v>69.0</v>
      </c>
      <c r="LS20" s="82">
        <v>324.0</v>
      </c>
      <c r="LT20" s="83">
        <v>48.0</v>
      </c>
      <c r="LU20" s="83">
        <v>3.0</v>
      </c>
      <c r="LV20" s="83">
        <v>142.0</v>
      </c>
      <c r="LW20" s="83">
        <v>85.0</v>
      </c>
      <c r="LX20" s="83">
        <v>52.0</v>
      </c>
      <c r="LY20" s="83">
        <v>51.0</v>
      </c>
      <c r="LZ20" s="83">
        <v>12.0</v>
      </c>
      <c r="MA20" s="83">
        <v>99.0</v>
      </c>
      <c r="MB20" s="83">
        <v>3.4</v>
      </c>
      <c r="MC20" s="83">
        <v>146.0</v>
      </c>
      <c r="MD20" s="83">
        <v>168.0</v>
      </c>
      <c r="ME20" s="83">
        <v>68.0</v>
      </c>
      <c r="MF20" s="83">
        <v>57.0</v>
      </c>
      <c r="MG20" s="83">
        <v>14.0</v>
      </c>
      <c r="MH20" s="83">
        <v>0.0</v>
      </c>
      <c r="MI20" s="83">
        <v>0.0</v>
      </c>
      <c r="MJ20" s="83">
        <v>119.0</v>
      </c>
      <c r="MK20" s="83">
        <v>0.0</v>
      </c>
      <c r="ML20" s="83">
        <v>44.0</v>
      </c>
      <c r="MM20" s="83">
        <v>43.0</v>
      </c>
      <c r="MN20" s="83">
        <v>5.0</v>
      </c>
      <c r="MO20" s="86"/>
      <c r="MP20" s="87"/>
      <c r="MQ20" s="87"/>
      <c r="MR20" s="87"/>
      <c r="MS20" s="87"/>
      <c r="MT20" s="83">
        <v>8.4</v>
      </c>
      <c r="MU20" s="83">
        <v>3.8</v>
      </c>
      <c r="MV20" s="83">
        <v>148.0</v>
      </c>
      <c r="MW20" s="83">
        <v>36.0</v>
      </c>
      <c r="MX20" s="83">
        <v>42.0</v>
      </c>
      <c r="MY20" s="88" t="s">
        <v>96</v>
      </c>
      <c r="MZ20" s="83">
        <v>2.0</v>
      </c>
      <c r="NA20" s="87"/>
      <c r="NB20" s="83">
        <v>11.0</v>
      </c>
      <c r="NC20" s="83">
        <v>4.1</v>
      </c>
      <c r="ND20" s="83">
        <v>194.0</v>
      </c>
      <c r="NE20" s="83">
        <v>36.0</v>
      </c>
      <c r="NF20" s="83">
        <v>44.0</v>
      </c>
      <c r="NG20" s="83">
        <v>44.0</v>
      </c>
      <c r="NH20" s="83">
        <v>7.0</v>
      </c>
      <c r="NI20" s="88"/>
      <c r="NJ20" s="83">
        <v>0.0</v>
      </c>
      <c r="NK20" s="83">
        <v>0.0</v>
      </c>
      <c r="NL20" s="83">
        <v>0.0</v>
      </c>
      <c r="NM20" s="83">
        <v>35.0</v>
      </c>
      <c r="NN20" s="83">
        <v>47.0</v>
      </c>
      <c r="NO20" s="83">
        <v>51.0</v>
      </c>
      <c r="NP20" s="83">
        <v>2.0</v>
      </c>
      <c r="NQ20" s="222"/>
      <c r="NR20" s="222"/>
      <c r="NS20" s="222"/>
      <c r="NT20" s="222"/>
      <c r="NU20" s="222"/>
      <c r="NV20" s="222"/>
      <c r="NW20" s="222"/>
      <c r="NX20" s="222"/>
      <c r="NY20" s="222"/>
    </row>
    <row r="21" ht="14.25" customHeight="1">
      <c r="A21" s="49">
        <v>0.333333333333334</v>
      </c>
      <c r="B21" s="50"/>
      <c r="C21" s="51">
        <v>50.34</v>
      </c>
      <c r="D21" s="195">
        <v>335.0</v>
      </c>
      <c r="E21" s="53">
        <v>134.0</v>
      </c>
      <c r="F21" s="53">
        <v>47.0</v>
      </c>
      <c r="G21" s="53">
        <v>10.3</v>
      </c>
      <c r="H21" s="54"/>
      <c r="I21" s="53">
        <v>6.0</v>
      </c>
      <c r="J21" s="53">
        <v>49.0</v>
      </c>
      <c r="K21" s="53">
        <v>49.0</v>
      </c>
      <c r="L21" s="53">
        <v>139.0</v>
      </c>
      <c r="M21" s="53">
        <v>72.0</v>
      </c>
      <c r="N21" s="53">
        <v>17.9</v>
      </c>
      <c r="O21" s="54"/>
      <c r="P21" s="53">
        <v>6.0</v>
      </c>
      <c r="Q21" s="53">
        <v>59.0</v>
      </c>
      <c r="R21" s="53">
        <v>53.0</v>
      </c>
      <c r="S21" s="53">
        <v>341.2</v>
      </c>
      <c r="T21" s="53">
        <v>282.6</v>
      </c>
      <c r="U21" s="53">
        <v>166.6</v>
      </c>
      <c r="V21" s="54"/>
      <c r="W21" s="53">
        <v>337.1</v>
      </c>
      <c r="X21" s="53">
        <v>199.2</v>
      </c>
      <c r="Y21" s="53">
        <v>113.3</v>
      </c>
      <c r="Z21" s="54"/>
      <c r="AA21" s="53">
        <v>340.8</v>
      </c>
      <c r="AB21" s="53">
        <v>375.5</v>
      </c>
      <c r="AC21" s="53">
        <v>249.3</v>
      </c>
      <c r="AD21" s="54"/>
      <c r="AE21" s="53">
        <v>340.6</v>
      </c>
      <c r="AF21" s="53">
        <v>422.9</v>
      </c>
      <c r="AG21" s="53">
        <v>225.5</v>
      </c>
      <c r="AH21" s="54"/>
      <c r="AI21" s="53">
        <v>348.2</v>
      </c>
      <c r="AJ21" s="53">
        <v>412.6</v>
      </c>
      <c r="AK21" s="53">
        <v>256.5</v>
      </c>
      <c r="AL21" s="54"/>
      <c r="AM21" s="53">
        <v>339.6</v>
      </c>
      <c r="AN21" s="53">
        <v>433.3</v>
      </c>
      <c r="AO21" s="53">
        <v>242.2</v>
      </c>
      <c r="AP21" s="54"/>
      <c r="AQ21" s="53">
        <v>134.0</v>
      </c>
      <c r="AR21" s="54">
        <f t="shared" ref="AR21:AS21" si="25">F21</f>
        <v>47</v>
      </c>
      <c r="AS21" s="56">
        <f t="shared" si="25"/>
        <v>10.3</v>
      </c>
      <c r="AT21" s="54"/>
      <c r="AU21" s="54">
        <f t="shared" ref="AU21:AW21" si="26">L21</f>
        <v>139</v>
      </c>
      <c r="AV21" s="54">
        <f t="shared" si="26"/>
        <v>72</v>
      </c>
      <c r="AW21" s="54">
        <f t="shared" si="26"/>
        <v>17.9</v>
      </c>
      <c r="AX21" s="54"/>
      <c r="AY21" s="182">
        <f t="shared" si="6"/>
        <v>134</v>
      </c>
      <c r="AZ21" s="54"/>
      <c r="BA21" s="54"/>
      <c r="BB21" s="54"/>
      <c r="BC21" s="89"/>
      <c r="BD21" s="54"/>
      <c r="BE21" s="54"/>
      <c r="BF21" s="54"/>
      <c r="BG21" s="54"/>
      <c r="BH21" s="54"/>
      <c r="BI21" s="54"/>
      <c r="BJ21" s="54"/>
      <c r="BK21" s="54"/>
      <c r="BL21" s="89"/>
      <c r="BM21" s="287">
        <v>340.0</v>
      </c>
      <c r="BN21" s="287">
        <v>145.0</v>
      </c>
      <c r="BO21" s="287">
        <v>99.0</v>
      </c>
      <c r="BP21" s="287">
        <v>5.0</v>
      </c>
      <c r="BQ21" s="288"/>
      <c r="BR21" s="287">
        <v>6.0</v>
      </c>
      <c r="BS21" s="287">
        <v>55.0</v>
      </c>
      <c r="BT21" s="287">
        <v>55.0</v>
      </c>
      <c r="BU21" s="288">
        <f t="shared" si="7"/>
        <v>340</v>
      </c>
      <c r="BV21" s="287">
        <v>351.0</v>
      </c>
      <c r="BW21" s="287">
        <v>203.0</v>
      </c>
      <c r="BX21" s="287">
        <v>14.0</v>
      </c>
      <c r="BY21" s="287">
        <v>334.0</v>
      </c>
      <c r="BZ21" s="287">
        <v>373.0</v>
      </c>
      <c r="CA21" s="287">
        <v>208.0</v>
      </c>
      <c r="CB21" s="287">
        <v>17.0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337.0</v>
      </c>
      <c r="CH21" s="287">
        <v>472.0</v>
      </c>
      <c r="CI21" s="287">
        <v>259.0</v>
      </c>
      <c r="CJ21" s="287">
        <v>27.0</v>
      </c>
      <c r="CK21" s="287">
        <v>350.0</v>
      </c>
      <c r="CL21" s="287">
        <v>254.0</v>
      </c>
      <c r="CM21" s="287">
        <v>159.0</v>
      </c>
      <c r="CN21" s="287">
        <v>5.0</v>
      </c>
      <c r="CO21" s="287">
        <v>333.0</v>
      </c>
      <c r="CP21" s="287">
        <v>288.0</v>
      </c>
      <c r="CQ21" s="287">
        <v>143.0</v>
      </c>
      <c r="CR21" s="287">
        <v>2.0</v>
      </c>
      <c r="CS21" s="287">
        <v>338.0</v>
      </c>
      <c r="CT21" s="287">
        <v>294.0</v>
      </c>
      <c r="CU21" s="287">
        <v>160.0</v>
      </c>
      <c r="CV21" s="287">
        <v>10.0</v>
      </c>
      <c r="CW21" s="287">
        <v>335.0</v>
      </c>
      <c r="CX21" s="287">
        <v>193.0</v>
      </c>
      <c r="CY21" s="287">
        <v>94.0</v>
      </c>
      <c r="CZ21" s="287">
        <v>53.0</v>
      </c>
      <c r="DA21" s="287">
        <v>322.0</v>
      </c>
      <c r="DB21" s="287">
        <v>201.0</v>
      </c>
      <c r="DC21" s="287">
        <v>97.0</v>
      </c>
      <c r="DD21" s="287">
        <v>53.0</v>
      </c>
      <c r="DE21" s="288">
        <f t="shared" si="8"/>
        <v>145</v>
      </c>
      <c r="DF21" s="287">
        <v>35.4</v>
      </c>
      <c r="DG21" s="288">
        <f t="shared" ref="DG21:DH21" si="27">BO21</f>
        <v>99</v>
      </c>
      <c r="DH21" s="288">
        <f t="shared" si="27"/>
        <v>5</v>
      </c>
      <c r="DI21" s="288"/>
      <c r="DJ21" s="287">
        <v>7.0</v>
      </c>
      <c r="DK21" s="287">
        <v>56.0</v>
      </c>
      <c r="DL21" s="287">
        <v>53.0</v>
      </c>
      <c r="DM21" s="89"/>
      <c r="DN21" s="61">
        <v>337.0</v>
      </c>
      <c r="DO21" s="61">
        <v>139.0</v>
      </c>
      <c r="DP21" s="61">
        <v>22.16</v>
      </c>
      <c r="DQ21" s="61">
        <v>39.34</v>
      </c>
      <c r="DR21" s="61">
        <v>5.37</v>
      </c>
      <c r="DS21" s="61">
        <v>8.0</v>
      </c>
      <c r="DT21" s="61">
        <v>39.0</v>
      </c>
      <c r="DU21" s="61">
        <v>42.6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340.0</v>
      </c>
      <c r="EF21" s="226">
        <v>137.0</v>
      </c>
      <c r="EG21" s="226">
        <v>89.0</v>
      </c>
      <c r="EH21" s="226">
        <v>3.6</v>
      </c>
      <c r="EI21" s="64"/>
      <c r="EJ21" s="63">
        <v>9.0</v>
      </c>
      <c r="EK21" s="226">
        <v>44.0</v>
      </c>
      <c r="EL21" s="226">
        <v>48.0</v>
      </c>
      <c r="EM21" s="226">
        <v>137.0</v>
      </c>
      <c r="EN21" s="226">
        <v>86.0</v>
      </c>
      <c r="EO21" s="226">
        <v>3.7</v>
      </c>
      <c r="EP21" s="64"/>
      <c r="EQ21" s="63">
        <v>9.0</v>
      </c>
      <c r="ER21" s="226">
        <v>46.0</v>
      </c>
      <c r="ES21" s="226">
        <v>49.0</v>
      </c>
      <c r="ET21" s="226">
        <v>340.0</v>
      </c>
      <c r="EU21" s="226">
        <v>0.0</v>
      </c>
      <c r="EV21" s="226">
        <v>0.0</v>
      </c>
      <c r="EW21" s="226">
        <v>0.0</v>
      </c>
      <c r="EX21" s="226">
        <v>339.0</v>
      </c>
      <c r="EY21" s="226">
        <v>274.0</v>
      </c>
      <c r="EZ21" s="226">
        <v>158.5</v>
      </c>
      <c r="FA21" s="226">
        <v>4.2</v>
      </c>
      <c r="FB21" s="226">
        <v>339.0</v>
      </c>
      <c r="FC21" s="226">
        <v>273.0</v>
      </c>
      <c r="FD21" s="226">
        <v>157.9</v>
      </c>
      <c r="FE21" s="226">
        <v>6.7</v>
      </c>
      <c r="FF21" s="226">
        <v>339.0</v>
      </c>
      <c r="FG21" s="226">
        <v>1.0</v>
      </c>
      <c r="FH21" s="226">
        <v>0.0</v>
      </c>
      <c r="FI21" s="226">
        <v>0.0</v>
      </c>
      <c r="FJ21" s="226">
        <v>340.0</v>
      </c>
      <c r="FK21" s="226">
        <v>267.0</v>
      </c>
      <c r="FL21" s="226">
        <v>152.5</v>
      </c>
      <c r="FM21" s="64"/>
      <c r="FN21" s="226">
        <v>340.0</v>
      </c>
      <c r="FO21" s="226">
        <v>282.0</v>
      </c>
      <c r="FP21" s="226">
        <v>152.5</v>
      </c>
      <c r="FQ21" s="226">
        <v>15.7</v>
      </c>
      <c r="FR21" s="226">
        <v>137.0</v>
      </c>
      <c r="FS21" s="64"/>
      <c r="FT21" s="226">
        <v>11.11</v>
      </c>
      <c r="FU21" s="64"/>
      <c r="FV21" s="226">
        <v>137.0</v>
      </c>
      <c r="FW21" s="64"/>
      <c r="FX21" s="64"/>
      <c r="FY21" s="64"/>
      <c r="FZ21" s="89"/>
      <c r="GA21" s="65">
        <v>341.0</v>
      </c>
      <c r="GB21" s="66">
        <v>411.02</v>
      </c>
      <c r="GC21" s="66">
        <v>255.54</v>
      </c>
      <c r="GD21" s="66">
        <v>22.36</v>
      </c>
      <c r="GE21" s="66">
        <v>341.0</v>
      </c>
      <c r="GF21" s="66">
        <v>432.76</v>
      </c>
      <c r="GG21" s="66">
        <v>251.36</v>
      </c>
      <c r="GH21" s="66">
        <v>26.72</v>
      </c>
      <c r="GI21" s="66">
        <v>341.0</v>
      </c>
      <c r="GJ21" s="66">
        <v>269.05</v>
      </c>
      <c r="GK21" s="66">
        <v>-154.03</v>
      </c>
      <c r="GL21" s="66">
        <v>-21.94</v>
      </c>
      <c r="GM21" s="66">
        <v>341.0</v>
      </c>
      <c r="GN21" s="66">
        <v>247.77</v>
      </c>
      <c r="GO21" s="66">
        <v>-152.94</v>
      </c>
      <c r="GP21" s="66">
        <v>-30.07</v>
      </c>
      <c r="GQ21" s="66">
        <v>340.0</v>
      </c>
      <c r="GR21" s="66">
        <v>150.96</v>
      </c>
      <c r="GS21" s="66">
        <v>-96.66</v>
      </c>
      <c r="GT21" s="66">
        <v>0.0</v>
      </c>
      <c r="GU21" s="66">
        <v>341.0</v>
      </c>
      <c r="GV21" s="66">
        <v>163.86</v>
      </c>
      <c r="GW21" s="66">
        <v>-94.48</v>
      </c>
      <c r="GX21" s="66">
        <v>0.0</v>
      </c>
      <c r="GY21" s="89"/>
      <c r="GZ21" s="146" t="s">
        <v>91</v>
      </c>
      <c r="HA21" s="146" t="s">
        <v>92</v>
      </c>
      <c r="HB21" s="98">
        <v>199.0</v>
      </c>
      <c r="HC21" s="98">
        <v>9.95</v>
      </c>
      <c r="HD21" s="98">
        <v>3.98</v>
      </c>
      <c r="HE21" s="146">
        <v>8.0</v>
      </c>
      <c r="HF21" s="99">
        <v>53.0</v>
      </c>
      <c r="HG21" s="99">
        <v>49.0</v>
      </c>
      <c r="HH21" s="146" t="s">
        <v>91</v>
      </c>
      <c r="HI21" s="146" t="s">
        <v>92</v>
      </c>
      <c r="HJ21" s="98">
        <v>123.0</v>
      </c>
      <c r="HK21" s="98">
        <v>6.15</v>
      </c>
      <c r="HL21" s="98">
        <v>2.46</v>
      </c>
      <c r="HM21" s="146">
        <v>5.0</v>
      </c>
      <c r="HN21" s="99">
        <v>51.0</v>
      </c>
      <c r="HO21" s="99">
        <v>51.0</v>
      </c>
      <c r="HP21" s="146" t="s">
        <v>91</v>
      </c>
      <c r="HQ21" s="146" t="s">
        <v>92</v>
      </c>
      <c r="HR21" s="98">
        <v>77.0</v>
      </c>
      <c r="HS21" s="98">
        <v>3.85</v>
      </c>
      <c r="HT21" s="98">
        <v>1.925</v>
      </c>
      <c r="HU21" s="146">
        <v>7.0</v>
      </c>
      <c r="HV21" s="99">
        <v>49.0</v>
      </c>
      <c r="HW21" s="99">
        <v>49.0</v>
      </c>
      <c r="HX21" s="89"/>
      <c r="HY21" s="72">
        <v>135.0</v>
      </c>
      <c r="HZ21" s="72">
        <v>33.0</v>
      </c>
      <c r="IA21" s="72">
        <v>114.0</v>
      </c>
      <c r="IB21" s="72">
        <v>5.7</v>
      </c>
      <c r="IC21" s="73"/>
      <c r="ID21" s="72">
        <v>2.0</v>
      </c>
      <c r="IE21" s="284">
        <v>58.0</v>
      </c>
      <c r="IF21" s="72">
        <v>38.0</v>
      </c>
      <c r="IG21" s="89"/>
      <c r="IH21" s="74">
        <v>142.0</v>
      </c>
      <c r="II21" s="74">
        <v>34.8</v>
      </c>
      <c r="IJ21" s="74">
        <v>20.0</v>
      </c>
      <c r="IK21" s="74">
        <v>0.8</v>
      </c>
      <c r="IL21" s="74">
        <v>1.2</v>
      </c>
      <c r="IM21" s="74">
        <v>6.0</v>
      </c>
      <c r="IN21" s="74">
        <v>45.0</v>
      </c>
      <c r="IO21" s="74">
        <v>44.0</v>
      </c>
      <c r="IP21" s="74">
        <v>142.0</v>
      </c>
      <c r="IQ21" s="74">
        <v>33.1</v>
      </c>
      <c r="IR21" s="74">
        <v>3.0</v>
      </c>
      <c r="IS21" s="74">
        <v>0.1</v>
      </c>
      <c r="IT21" s="74">
        <v>0.2</v>
      </c>
      <c r="IU21" s="74">
        <v>8.0</v>
      </c>
      <c r="IV21" s="74">
        <v>47.0</v>
      </c>
      <c r="IW21" s="74">
        <v>45.0</v>
      </c>
      <c r="IX21" s="89"/>
      <c r="IY21" s="149">
        <v>139.63</v>
      </c>
      <c r="IZ21" s="149">
        <v>34.56</v>
      </c>
      <c r="JA21" s="149">
        <v>374.8</v>
      </c>
      <c r="JB21" s="149">
        <v>18.74</v>
      </c>
      <c r="JC21" s="149">
        <v>6.62</v>
      </c>
      <c r="JD21" s="149">
        <v>3.0</v>
      </c>
      <c r="JE21" s="149">
        <v>53.58</v>
      </c>
      <c r="JF21" s="149">
        <v>39.34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138.0</v>
      </c>
      <c r="JQ21" s="78">
        <v>32.5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37.0</v>
      </c>
      <c r="JW21" s="78">
        <v>37.0</v>
      </c>
      <c r="JX21" s="78">
        <v>138.0</v>
      </c>
      <c r="JY21" s="78">
        <v>34.2</v>
      </c>
      <c r="JZ21" s="78">
        <v>102.0</v>
      </c>
      <c r="KA21" s="78">
        <v>5.4</v>
      </c>
      <c r="KB21" s="78">
        <v>1.9</v>
      </c>
      <c r="KC21" s="78">
        <v>2.0</v>
      </c>
      <c r="KD21" s="78">
        <v>43.0</v>
      </c>
      <c r="KE21" s="78">
        <v>42.0</v>
      </c>
      <c r="KF21" s="89"/>
      <c r="KG21" s="79">
        <v>140.0</v>
      </c>
      <c r="KH21" s="238">
        <v>34.0</v>
      </c>
      <c r="KI21" s="238" t="s">
        <v>98</v>
      </c>
      <c r="KJ21" s="238" t="s">
        <v>98</v>
      </c>
      <c r="KK21" s="79"/>
      <c r="KL21" s="79">
        <v>1.0</v>
      </c>
      <c r="KM21" s="79">
        <v>42.0</v>
      </c>
      <c r="KN21" s="79">
        <v>42.0</v>
      </c>
      <c r="KO21" s="79">
        <v>140.0</v>
      </c>
      <c r="KP21" s="235">
        <v>34.0</v>
      </c>
      <c r="KQ21" s="235" t="s">
        <v>98</v>
      </c>
      <c r="KR21" s="235" t="s">
        <v>98</v>
      </c>
      <c r="KS21" s="79"/>
      <c r="KT21" s="79">
        <v>1.0</v>
      </c>
      <c r="KU21" s="79">
        <v>42.0</v>
      </c>
      <c r="KV21" s="79">
        <v>40.0</v>
      </c>
      <c r="KW21" s="89"/>
      <c r="KX21" s="81">
        <v>129.0</v>
      </c>
      <c r="KY21" s="81">
        <v>33.0</v>
      </c>
      <c r="KZ21" s="81">
        <v>278.0</v>
      </c>
      <c r="LA21" s="81">
        <v>13.6</v>
      </c>
      <c r="LB21" s="81">
        <v>1.5</v>
      </c>
      <c r="LC21" s="81">
        <v>3.0</v>
      </c>
      <c r="LD21" s="81">
        <v>49.0</v>
      </c>
      <c r="LE21" s="81">
        <v>49.0</v>
      </c>
      <c r="LF21" s="81">
        <v>129.0</v>
      </c>
      <c r="LG21" s="81">
        <v>33.0</v>
      </c>
      <c r="LH21" s="81">
        <v>276.0</v>
      </c>
      <c r="LI21" s="81">
        <v>13.5</v>
      </c>
      <c r="LJ21" s="81">
        <v>5.0</v>
      </c>
      <c r="LK21" s="81">
        <v>5.0</v>
      </c>
      <c r="LL21" s="81">
        <v>50.0</v>
      </c>
      <c r="LM21" s="81">
        <v>50.0</v>
      </c>
      <c r="LN21" s="89"/>
      <c r="LO21" s="82">
        <v>331.0</v>
      </c>
      <c r="LP21" s="82">
        <v>284.0</v>
      </c>
      <c r="LQ21" s="82">
        <v>157.0</v>
      </c>
      <c r="LR21" s="82">
        <v>68.0</v>
      </c>
      <c r="LS21" s="82">
        <v>321.0</v>
      </c>
      <c r="LT21" s="83">
        <v>54.0</v>
      </c>
      <c r="LU21" s="83">
        <v>8.5</v>
      </c>
      <c r="LV21" s="83">
        <v>139.0</v>
      </c>
      <c r="LW21" s="83">
        <v>100.0</v>
      </c>
      <c r="LX21" s="83">
        <v>53.0</v>
      </c>
      <c r="LY21" s="83">
        <v>50.0</v>
      </c>
      <c r="LZ21" s="83">
        <v>12.0</v>
      </c>
      <c r="MA21" s="83">
        <v>103.0</v>
      </c>
      <c r="MB21" s="83">
        <v>3.3</v>
      </c>
      <c r="MC21" s="83">
        <v>144.0</v>
      </c>
      <c r="MD21" s="83">
        <v>184.0</v>
      </c>
      <c r="ME21" s="83">
        <v>69.0</v>
      </c>
      <c r="MF21" s="83">
        <v>57.0</v>
      </c>
      <c r="MG21" s="83">
        <v>14.0</v>
      </c>
      <c r="MH21" s="83">
        <v>0.0</v>
      </c>
      <c r="MI21" s="83">
        <v>0.0</v>
      </c>
      <c r="MJ21" s="83">
        <v>119.0</v>
      </c>
      <c r="MK21" s="83">
        <v>0.0</v>
      </c>
      <c r="ML21" s="83">
        <v>44.0</v>
      </c>
      <c r="MM21" s="83">
        <v>43.0</v>
      </c>
      <c r="MN21" s="83">
        <v>5.0</v>
      </c>
      <c r="MO21" s="86"/>
      <c r="MP21" s="87"/>
      <c r="MQ21" s="87"/>
      <c r="MR21" s="87"/>
      <c r="MS21" s="87"/>
      <c r="MT21" s="83">
        <v>9.0</v>
      </c>
      <c r="MU21" s="83">
        <v>4.2</v>
      </c>
      <c r="MV21" s="83">
        <v>158.0</v>
      </c>
      <c r="MW21" s="83">
        <v>36.0</v>
      </c>
      <c r="MX21" s="83">
        <v>38.0</v>
      </c>
      <c r="MY21" s="88" t="s">
        <v>96</v>
      </c>
      <c r="MZ21" s="83">
        <v>2.0</v>
      </c>
      <c r="NA21" s="87"/>
      <c r="NB21" s="83">
        <v>11.0</v>
      </c>
      <c r="NC21" s="83">
        <v>4.7</v>
      </c>
      <c r="ND21" s="83">
        <v>203.0</v>
      </c>
      <c r="NE21" s="83">
        <v>36.0</v>
      </c>
      <c r="NF21" s="83">
        <v>44.0</v>
      </c>
      <c r="NG21" s="83">
        <v>44.0</v>
      </c>
      <c r="NH21" s="83">
        <v>7.0</v>
      </c>
      <c r="NI21" s="88"/>
      <c r="NJ21" s="83">
        <v>0.0</v>
      </c>
      <c r="NK21" s="83">
        <v>0.0</v>
      </c>
      <c r="NL21" s="83">
        <v>0.0</v>
      </c>
      <c r="NM21" s="83">
        <v>35.0</v>
      </c>
      <c r="NN21" s="83">
        <v>47.0</v>
      </c>
      <c r="NO21" s="83">
        <v>51.0</v>
      </c>
      <c r="NP21" s="83">
        <v>2.0</v>
      </c>
      <c r="NQ21" s="222"/>
      <c r="NR21" s="222"/>
      <c r="NS21" s="222"/>
      <c r="NT21" s="222"/>
      <c r="NU21" s="222"/>
      <c r="NV21" s="222"/>
      <c r="NW21" s="222"/>
      <c r="NX21" s="222"/>
      <c r="NY21" s="222"/>
    </row>
    <row r="22" ht="14.25" customHeight="1">
      <c r="A22" s="49">
        <v>0.375</v>
      </c>
      <c r="B22" s="50"/>
      <c r="C22" s="51">
        <v>50.07</v>
      </c>
      <c r="D22" s="195">
        <v>336.0</v>
      </c>
      <c r="E22" s="53">
        <v>134.0</v>
      </c>
      <c r="F22" s="53">
        <v>47.0</v>
      </c>
      <c r="G22" s="53">
        <v>10.1</v>
      </c>
      <c r="H22" s="54"/>
      <c r="I22" s="53">
        <v>6.0</v>
      </c>
      <c r="J22" s="53">
        <v>46.0</v>
      </c>
      <c r="K22" s="53">
        <v>45.0</v>
      </c>
      <c r="L22" s="53">
        <v>139.0</v>
      </c>
      <c r="M22" s="53">
        <v>54.0</v>
      </c>
      <c r="N22" s="53">
        <v>12.7</v>
      </c>
      <c r="O22" s="54"/>
      <c r="P22" s="53">
        <v>6.0</v>
      </c>
      <c r="Q22" s="53">
        <v>54.0</v>
      </c>
      <c r="R22" s="53">
        <v>48.0</v>
      </c>
      <c r="S22" s="53">
        <v>339.6</v>
      </c>
      <c r="T22" s="53">
        <v>273.7</v>
      </c>
      <c r="U22" s="53">
        <v>162.1</v>
      </c>
      <c r="V22" s="54"/>
      <c r="W22" s="53">
        <v>335.3</v>
      </c>
      <c r="X22" s="53">
        <v>197.2</v>
      </c>
      <c r="Y22" s="53">
        <v>113.7</v>
      </c>
      <c r="Z22" s="54"/>
      <c r="AA22" s="53">
        <v>340.8</v>
      </c>
      <c r="AB22" s="53">
        <v>378.2</v>
      </c>
      <c r="AC22" s="53">
        <v>251.1</v>
      </c>
      <c r="AD22" s="54"/>
      <c r="AE22" s="53">
        <v>340.8</v>
      </c>
      <c r="AF22" s="53">
        <v>422.2</v>
      </c>
      <c r="AG22" s="53">
        <v>228.1</v>
      </c>
      <c r="AH22" s="54"/>
      <c r="AI22" s="53">
        <v>347.7</v>
      </c>
      <c r="AJ22" s="53">
        <v>394.6</v>
      </c>
      <c r="AK22" s="53">
        <v>247.8</v>
      </c>
      <c r="AL22" s="53"/>
      <c r="AM22" s="53">
        <v>338.3</v>
      </c>
      <c r="AN22" s="53">
        <v>119.3</v>
      </c>
      <c r="AO22" s="53">
        <v>233.9</v>
      </c>
      <c r="AP22" s="54"/>
      <c r="AQ22" s="53">
        <v>134.0</v>
      </c>
      <c r="AR22" s="54">
        <f t="shared" ref="AR22:AS22" si="28">F22</f>
        <v>47</v>
      </c>
      <c r="AS22" s="56">
        <f t="shared" si="28"/>
        <v>10.1</v>
      </c>
      <c r="AT22" s="54"/>
      <c r="AU22" s="54">
        <f t="shared" ref="AU22:AW22" si="29">L22</f>
        <v>139</v>
      </c>
      <c r="AV22" s="54">
        <f t="shared" si="29"/>
        <v>54</v>
      </c>
      <c r="AW22" s="54">
        <f t="shared" si="29"/>
        <v>12.7</v>
      </c>
      <c r="AX22" s="54"/>
      <c r="AY22" s="182">
        <f t="shared" si="6"/>
        <v>134</v>
      </c>
      <c r="AZ22" s="54"/>
      <c r="BA22" s="54"/>
      <c r="BB22" s="54"/>
      <c r="BC22" s="89"/>
      <c r="BD22" s="54"/>
      <c r="BE22" s="54"/>
      <c r="BF22" s="54"/>
      <c r="BG22" s="54"/>
      <c r="BH22" s="54"/>
      <c r="BI22" s="54"/>
      <c r="BJ22" s="54"/>
      <c r="BK22" s="54"/>
      <c r="BL22" s="89"/>
      <c r="BM22" s="287">
        <v>340.0</v>
      </c>
      <c r="BN22" s="287">
        <v>145.0</v>
      </c>
      <c r="BO22" s="287">
        <v>182.0</v>
      </c>
      <c r="BP22" s="287">
        <v>9.1</v>
      </c>
      <c r="BQ22" s="288"/>
      <c r="BR22" s="287">
        <v>6.0</v>
      </c>
      <c r="BS22" s="287">
        <v>55.0</v>
      </c>
      <c r="BT22" s="287">
        <v>56.0</v>
      </c>
      <c r="BU22" s="288">
        <f t="shared" si="7"/>
        <v>340</v>
      </c>
      <c r="BV22" s="287">
        <v>346.0</v>
      </c>
      <c r="BW22" s="287">
        <v>204.0</v>
      </c>
      <c r="BX22" s="287">
        <v>16.0</v>
      </c>
      <c r="BY22" s="287">
        <v>334.0</v>
      </c>
      <c r="BZ22" s="287">
        <v>370.0</v>
      </c>
      <c r="CA22" s="287">
        <v>207.0</v>
      </c>
      <c r="CB22" s="287">
        <v>14.0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337.0</v>
      </c>
      <c r="CH22" s="287">
        <v>500.0</v>
      </c>
      <c r="CI22" s="287">
        <v>277.0</v>
      </c>
      <c r="CJ22" s="287">
        <v>26.0</v>
      </c>
      <c r="CK22" s="287">
        <v>350.0</v>
      </c>
      <c r="CL22" s="287">
        <v>288.0</v>
      </c>
      <c r="CM22" s="287">
        <v>173.0</v>
      </c>
      <c r="CN22" s="287">
        <v>9.0</v>
      </c>
      <c r="CO22" s="287">
        <v>330.0</v>
      </c>
      <c r="CP22" s="287">
        <v>317.0</v>
      </c>
      <c r="CQ22" s="287">
        <v>156.0</v>
      </c>
      <c r="CR22" s="287">
        <v>8.0</v>
      </c>
      <c r="CS22" s="287">
        <v>334.0</v>
      </c>
      <c r="CT22" s="287">
        <v>287.0</v>
      </c>
      <c r="CU22" s="287">
        <v>180.0</v>
      </c>
      <c r="CV22" s="287">
        <v>8.0</v>
      </c>
      <c r="CW22" s="287">
        <v>335.0</v>
      </c>
      <c r="CX22" s="287">
        <v>190.0</v>
      </c>
      <c r="CY22" s="287">
        <v>86.0</v>
      </c>
      <c r="CZ22" s="287">
        <v>55.0</v>
      </c>
      <c r="DA22" s="287">
        <v>321.0</v>
      </c>
      <c r="DB22" s="287">
        <v>193.0</v>
      </c>
      <c r="DC22" s="287">
        <v>90.0</v>
      </c>
      <c r="DD22" s="287">
        <v>58.0</v>
      </c>
      <c r="DE22" s="288">
        <f t="shared" si="8"/>
        <v>145</v>
      </c>
      <c r="DF22" s="287">
        <v>35.0</v>
      </c>
      <c r="DG22" s="288">
        <f t="shared" ref="DG22:DH22" si="30">BO22</f>
        <v>182</v>
      </c>
      <c r="DH22" s="288">
        <f t="shared" si="30"/>
        <v>9.1</v>
      </c>
      <c r="DI22" s="288"/>
      <c r="DJ22" s="287">
        <v>7.0</v>
      </c>
      <c r="DK22" s="287">
        <v>56.0</v>
      </c>
      <c r="DL22" s="287">
        <v>53.0</v>
      </c>
      <c r="DM22" s="89"/>
      <c r="DN22" s="61">
        <v>337.0</v>
      </c>
      <c r="DO22" s="61">
        <v>138.0</v>
      </c>
      <c r="DP22" s="61">
        <v>39.03</v>
      </c>
      <c r="DQ22" s="61">
        <v>21.73</v>
      </c>
      <c r="DR22" s="61">
        <v>5.67</v>
      </c>
      <c r="DS22" s="61">
        <v>8.0</v>
      </c>
      <c r="DT22" s="61">
        <v>39.0</v>
      </c>
      <c r="DU22" s="61">
        <v>43.5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340.0</v>
      </c>
      <c r="EF22" s="226">
        <v>136.0</v>
      </c>
      <c r="EG22" s="226">
        <v>73.0</v>
      </c>
      <c r="EH22" s="226">
        <v>3.0</v>
      </c>
      <c r="EI22" s="64"/>
      <c r="EJ22" s="63">
        <v>9.0</v>
      </c>
      <c r="EK22" s="226">
        <v>45.0</v>
      </c>
      <c r="EL22" s="226">
        <v>47.0</v>
      </c>
      <c r="EM22" s="226">
        <v>136.0</v>
      </c>
      <c r="EN22" s="226">
        <v>86.0</v>
      </c>
      <c r="EO22" s="226">
        <v>3.7</v>
      </c>
      <c r="EP22" s="64"/>
      <c r="EQ22" s="63">
        <v>9.0</v>
      </c>
      <c r="ER22" s="226">
        <v>46.0</v>
      </c>
      <c r="ES22" s="226">
        <v>49.0</v>
      </c>
      <c r="ET22" s="226">
        <v>339.0</v>
      </c>
      <c r="EU22" s="226">
        <v>0.0</v>
      </c>
      <c r="EV22" s="226">
        <v>0.0</v>
      </c>
      <c r="EW22" s="226">
        <v>0.0</v>
      </c>
      <c r="EX22" s="226">
        <v>337.0</v>
      </c>
      <c r="EY22" s="226">
        <v>276.0</v>
      </c>
      <c r="EZ22" s="226">
        <v>159.1</v>
      </c>
      <c r="FA22" s="226">
        <v>5.5</v>
      </c>
      <c r="FB22" s="226">
        <v>338.0</v>
      </c>
      <c r="FC22" s="226">
        <v>275.0</v>
      </c>
      <c r="FD22" s="226">
        <v>158.7</v>
      </c>
      <c r="FE22" s="226">
        <v>8.1</v>
      </c>
      <c r="FF22" s="226">
        <v>337.0</v>
      </c>
      <c r="FG22" s="226">
        <v>1.0</v>
      </c>
      <c r="FH22" s="226">
        <v>0.0</v>
      </c>
      <c r="FI22" s="226">
        <v>0.0</v>
      </c>
      <c r="FJ22" s="226">
        <v>340.0</v>
      </c>
      <c r="FK22" s="226">
        <v>260.0</v>
      </c>
      <c r="FL22" s="226">
        <v>148.8</v>
      </c>
      <c r="FM22" s="64"/>
      <c r="FN22" s="226">
        <v>340.0</v>
      </c>
      <c r="FO22" s="226">
        <v>275.0</v>
      </c>
      <c r="FP22" s="226">
        <v>148.7</v>
      </c>
      <c r="FQ22" s="226">
        <v>15.4</v>
      </c>
      <c r="FR22" s="226">
        <v>136.0</v>
      </c>
      <c r="FS22" s="64"/>
      <c r="FT22" s="226">
        <v>19.01</v>
      </c>
      <c r="FU22" s="64"/>
      <c r="FV22" s="226">
        <v>136.0</v>
      </c>
      <c r="FW22" s="64"/>
      <c r="FX22" s="64"/>
      <c r="FY22" s="64"/>
      <c r="FZ22" s="89"/>
      <c r="GA22" s="65">
        <v>339.0</v>
      </c>
      <c r="GB22" s="66">
        <v>387.01</v>
      </c>
      <c r="GC22" s="66">
        <v>239.29</v>
      </c>
      <c r="GD22" s="66">
        <v>22.36</v>
      </c>
      <c r="GE22" s="66">
        <v>339.0</v>
      </c>
      <c r="GF22" s="66">
        <v>416.05</v>
      </c>
      <c r="GG22" s="66">
        <v>240.05</v>
      </c>
      <c r="GH22" s="66">
        <v>27.3</v>
      </c>
      <c r="GI22" s="66">
        <v>339.0</v>
      </c>
      <c r="GJ22" s="66">
        <v>262.45</v>
      </c>
      <c r="GK22" s="66">
        <v>-149.51</v>
      </c>
      <c r="GL22" s="66">
        <v>-19.18</v>
      </c>
      <c r="GM22" s="66">
        <v>339.0</v>
      </c>
      <c r="GN22" s="66">
        <v>240.47</v>
      </c>
      <c r="GO22" s="66">
        <v>-148.67</v>
      </c>
      <c r="GP22" s="66">
        <v>-26.13</v>
      </c>
      <c r="GQ22" s="66">
        <v>340.0</v>
      </c>
      <c r="GR22" s="66">
        <v>136.43</v>
      </c>
      <c r="GS22" s="66">
        <v>-87.61</v>
      </c>
      <c r="GT22" s="66">
        <v>0.0</v>
      </c>
      <c r="GU22" s="66">
        <v>341.0</v>
      </c>
      <c r="GV22" s="66">
        <v>144.25</v>
      </c>
      <c r="GW22" s="66">
        <v>-83.76</v>
      </c>
      <c r="GX22" s="66">
        <v>0.0</v>
      </c>
      <c r="GY22" s="89"/>
      <c r="GZ22" s="146" t="s">
        <v>91</v>
      </c>
      <c r="HA22" s="146" t="s">
        <v>92</v>
      </c>
      <c r="HB22" s="98">
        <v>170.0</v>
      </c>
      <c r="HC22" s="98">
        <v>8.5</v>
      </c>
      <c r="HD22" s="98">
        <v>3.4</v>
      </c>
      <c r="HE22" s="146">
        <v>8.0</v>
      </c>
      <c r="HF22" s="99">
        <v>50.0</v>
      </c>
      <c r="HG22" s="99">
        <v>52.0</v>
      </c>
      <c r="HH22" s="146" t="s">
        <v>91</v>
      </c>
      <c r="HI22" s="146" t="s">
        <v>92</v>
      </c>
      <c r="HJ22" s="98">
        <v>128.0</v>
      </c>
      <c r="HK22" s="98">
        <v>6.4</v>
      </c>
      <c r="HL22" s="98">
        <v>2.56</v>
      </c>
      <c r="HM22" s="146">
        <v>5.0</v>
      </c>
      <c r="HN22" s="99">
        <v>51.0</v>
      </c>
      <c r="HO22" s="99">
        <v>51.0</v>
      </c>
      <c r="HP22" s="146" t="s">
        <v>91</v>
      </c>
      <c r="HQ22" s="146" t="s">
        <v>92</v>
      </c>
      <c r="HR22" s="98">
        <v>78.0</v>
      </c>
      <c r="HS22" s="98">
        <v>3.9</v>
      </c>
      <c r="HT22" s="98">
        <v>1.95</v>
      </c>
      <c r="HU22" s="146">
        <v>7.0</v>
      </c>
      <c r="HV22" s="98">
        <v>51.0</v>
      </c>
      <c r="HW22" s="98">
        <v>51.0</v>
      </c>
      <c r="HX22" s="89"/>
      <c r="HY22" s="72">
        <v>134.0</v>
      </c>
      <c r="HZ22" s="72">
        <v>33.0</v>
      </c>
      <c r="IA22" s="72">
        <v>118.0</v>
      </c>
      <c r="IB22" s="72">
        <v>5.9</v>
      </c>
      <c r="IC22" s="73"/>
      <c r="ID22" s="72">
        <v>2.0</v>
      </c>
      <c r="IE22" s="72">
        <v>58.0</v>
      </c>
      <c r="IF22" s="72">
        <v>38.0</v>
      </c>
      <c r="IG22" s="89"/>
      <c r="IH22" s="74">
        <v>140.0</v>
      </c>
      <c r="II22" s="74">
        <v>34.6</v>
      </c>
      <c r="IJ22" s="74">
        <v>53.0</v>
      </c>
      <c r="IK22" s="74">
        <v>2.8</v>
      </c>
      <c r="IL22" s="74">
        <v>3.1</v>
      </c>
      <c r="IM22" s="74">
        <v>6.0</v>
      </c>
      <c r="IN22" s="74">
        <v>44.0</v>
      </c>
      <c r="IO22" s="74">
        <v>44.0</v>
      </c>
      <c r="IP22" s="74">
        <v>140.0</v>
      </c>
      <c r="IQ22" s="74">
        <v>33.0</v>
      </c>
      <c r="IR22" s="74">
        <v>3.0</v>
      </c>
      <c r="IS22" s="74">
        <v>0.1</v>
      </c>
      <c r="IT22" s="74">
        <v>0.2</v>
      </c>
      <c r="IU22" s="74">
        <v>8.0</v>
      </c>
      <c r="IV22" s="74">
        <v>48.0</v>
      </c>
      <c r="IW22" s="74">
        <v>47.0</v>
      </c>
      <c r="IX22" s="89"/>
      <c r="IY22" s="149">
        <v>138.9</v>
      </c>
      <c r="IZ22" s="149">
        <v>34.57</v>
      </c>
      <c r="JA22" s="149">
        <v>375.4</v>
      </c>
      <c r="JB22" s="149">
        <v>18.77</v>
      </c>
      <c r="JC22" s="149">
        <v>6.77</v>
      </c>
      <c r="JD22" s="149">
        <v>3.0</v>
      </c>
      <c r="JE22" s="149">
        <v>54.41</v>
      </c>
      <c r="JF22" s="149">
        <v>40.73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136.0</v>
      </c>
      <c r="JQ22" s="78">
        <v>32.0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38.0</v>
      </c>
      <c r="JW22" s="78">
        <v>38.0</v>
      </c>
      <c r="JX22" s="78">
        <v>136.0</v>
      </c>
      <c r="JY22" s="78">
        <v>33.9</v>
      </c>
      <c r="JZ22" s="78">
        <v>146.0</v>
      </c>
      <c r="KA22" s="78">
        <v>7.5</v>
      </c>
      <c r="KB22" s="78">
        <v>2.9</v>
      </c>
      <c r="KC22" s="78">
        <v>2.0</v>
      </c>
      <c r="KD22" s="78">
        <v>44.0</v>
      </c>
      <c r="KE22" s="78">
        <v>43.0</v>
      </c>
      <c r="KF22" s="89"/>
      <c r="KG22" s="79">
        <v>136.0</v>
      </c>
      <c r="KH22" s="79">
        <v>33.0</v>
      </c>
      <c r="KI22" s="79">
        <v>109.0</v>
      </c>
      <c r="KJ22" s="79">
        <v>5.6</v>
      </c>
      <c r="KK22" s="80"/>
      <c r="KL22" s="79">
        <v>1.0</v>
      </c>
      <c r="KM22" s="79">
        <v>42.0</v>
      </c>
      <c r="KN22" s="79">
        <v>42.0</v>
      </c>
      <c r="KO22" s="79">
        <v>136.0</v>
      </c>
      <c r="KP22" s="79">
        <v>33.0</v>
      </c>
      <c r="KQ22" s="79" t="s">
        <v>98</v>
      </c>
      <c r="KR22" s="79" t="s">
        <v>98</v>
      </c>
      <c r="KS22" s="80"/>
      <c r="KT22" s="79">
        <v>1.0</v>
      </c>
      <c r="KU22" s="79">
        <v>42.0</v>
      </c>
      <c r="KV22" s="79">
        <v>40.0</v>
      </c>
      <c r="KW22" s="89"/>
      <c r="KX22" s="81">
        <v>140.0</v>
      </c>
      <c r="KY22" s="81">
        <v>35.0</v>
      </c>
      <c r="KZ22" s="81" t="s">
        <v>150</v>
      </c>
      <c r="LA22" s="81" t="s">
        <v>150</v>
      </c>
      <c r="LB22" s="81">
        <v>1.1</v>
      </c>
      <c r="LC22" s="81">
        <v>3.0</v>
      </c>
      <c r="LD22" s="81">
        <v>47.0</v>
      </c>
      <c r="LE22" s="81">
        <v>48.0</v>
      </c>
      <c r="LF22" s="81">
        <v>143.0</v>
      </c>
      <c r="LG22" s="81">
        <v>35.0</v>
      </c>
      <c r="LH22" s="81">
        <v>292.0</v>
      </c>
      <c r="LI22" s="81">
        <v>14.3</v>
      </c>
      <c r="LJ22" s="81">
        <v>5.0</v>
      </c>
      <c r="LK22" s="81">
        <v>5.0</v>
      </c>
      <c r="LL22" s="81">
        <v>49.0</v>
      </c>
      <c r="LM22" s="81">
        <v>51.0</v>
      </c>
      <c r="LN22" s="89"/>
      <c r="LO22" s="82">
        <v>335.0</v>
      </c>
      <c r="LP22" s="82">
        <v>241.0</v>
      </c>
      <c r="LQ22" s="82">
        <v>138.0</v>
      </c>
      <c r="LR22" s="82">
        <v>69.0</v>
      </c>
      <c r="LS22" s="82">
        <v>324.0</v>
      </c>
      <c r="LT22" s="83">
        <v>39.0</v>
      </c>
      <c r="LU22" s="83">
        <v>0.5</v>
      </c>
      <c r="LV22" s="83">
        <v>141.0</v>
      </c>
      <c r="LW22" s="83">
        <v>70.0</v>
      </c>
      <c r="LX22" s="83">
        <v>51.0</v>
      </c>
      <c r="LY22" s="83">
        <v>50.0</v>
      </c>
      <c r="LZ22" s="83">
        <v>12.0</v>
      </c>
      <c r="MA22" s="83">
        <v>99.0</v>
      </c>
      <c r="MB22" s="83">
        <v>1.2</v>
      </c>
      <c r="MC22" s="83">
        <v>145.0</v>
      </c>
      <c r="MD22" s="83">
        <v>171.0</v>
      </c>
      <c r="ME22" s="83">
        <v>67.0</v>
      </c>
      <c r="MF22" s="83">
        <v>56.0</v>
      </c>
      <c r="MG22" s="83">
        <v>14.0</v>
      </c>
      <c r="MH22" s="83">
        <v>0.0</v>
      </c>
      <c r="MI22" s="83">
        <v>0.0</v>
      </c>
      <c r="MJ22" s="83">
        <v>119.0</v>
      </c>
      <c r="MK22" s="83">
        <v>0.0</v>
      </c>
      <c r="ML22" s="83">
        <v>42.0</v>
      </c>
      <c r="MM22" s="83">
        <v>42.0</v>
      </c>
      <c r="MN22" s="83">
        <v>5.0</v>
      </c>
      <c r="MO22" s="86"/>
      <c r="MP22" s="87"/>
      <c r="MQ22" s="87"/>
      <c r="MR22" s="87"/>
      <c r="MS22" s="87"/>
      <c r="MT22" s="83">
        <v>5.0</v>
      </c>
      <c r="MU22" s="83">
        <v>0.0</v>
      </c>
      <c r="MV22" s="83">
        <v>86.0</v>
      </c>
      <c r="MW22" s="83">
        <v>36.0</v>
      </c>
      <c r="MX22" s="83">
        <v>30.0</v>
      </c>
      <c r="MY22" s="88" t="s">
        <v>96</v>
      </c>
      <c r="MZ22" s="83">
        <v>2.0</v>
      </c>
      <c r="NA22" s="88"/>
      <c r="NB22" s="205">
        <v>17.0</v>
      </c>
      <c r="NC22" s="121">
        <v>7.0</v>
      </c>
      <c r="ND22" s="121">
        <v>290.0</v>
      </c>
      <c r="NE22" s="121">
        <v>36.0</v>
      </c>
      <c r="NF22" s="121">
        <v>42.0</v>
      </c>
      <c r="NG22" s="83">
        <v>42.0</v>
      </c>
      <c r="NH22" s="121">
        <v>7.0</v>
      </c>
      <c r="NI22" s="83"/>
      <c r="NJ22" s="205">
        <v>0.0</v>
      </c>
      <c r="NK22" s="83">
        <v>0.0</v>
      </c>
      <c r="NL22" s="83">
        <v>0.0</v>
      </c>
      <c r="NM22" s="121">
        <v>35.0</v>
      </c>
      <c r="NN22" s="121">
        <v>45.0</v>
      </c>
      <c r="NO22" s="121">
        <v>50.0</v>
      </c>
      <c r="NP22" s="121">
        <v>2.0</v>
      </c>
      <c r="NQ22" s="83"/>
      <c r="NR22" s="88"/>
      <c r="NS22" s="298"/>
      <c r="NT22" s="298"/>
      <c r="NU22" s="298"/>
      <c r="NV22" s="298"/>
      <c r="NW22" s="298"/>
      <c r="NX22" s="298"/>
      <c r="NY22" s="298"/>
    </row>
    <row r="23" ht="14.25" customHeight="1">
      <c r="A23" s="49">
        <v>0.416666666666667</v>
      </c>
      <c r="B23" s="50"/>
      <c r="C23" s="51">
        <v>50.23</v>
      </c>
      <c r="D23" s="195">
        <v>338.0</v>
      </c>
      <c r="E23" s="53">
        <v>134.0</v>
      </c>
      <c r="F23" s="53">
        <v>47.0</v>
      </c>
      <c r="G23" s="53">
        <v>10.2</v>
      </c>
      <c r="H23" s="54"/>
      <c r="I23" s="53">
        <v>6.0</v>
      </c>
      <c r="J23" s="53">
        <v>46.0</v>
      </c>
      <c r="K23" s="53">
        <v>45.0</v>
      </c>
      <c r="L23" s="53">
        <v>140.0</v>
      </c>
      <c r="M23" s="53">
        <v>56.0</v>
      </c>
      <c r="N23" s="53">
        <v>13.0</v>
      </c>
      <c r="O23" s="54"/>
      <c r="P23" s="53">
        <v>6.0</v>
      </c>
      <c r="Q23" s="53">
        <v>54.0</v>
      </c>
      <c r="R23" s="53">
        <v>48.0</v>
      </c>
      <c r="S23" s="53">
        <v>341.7</v>
      </c>
      <c r="T23" s="53">
        <v>290.0</v>
      </c>
      <c r="U23" s="53">
        <v>170.1</v>
      </c>
      <c r="V23" s="54"/>
      <c r="W23" s="53">
        <v>337.6</v>
      </c>
      <c r="X23" s="53">
        <v>207.5</v>
      </c>
      <c r="Y23" s="53">
        <v>120.5</v>
      </c>
      <c r="Z23" s="54"/>
      <c r="AA23" s="53">
        <v>342.0</v>
      </c>
      <c r="AB23" s="53">
        <v>348.9</v>
      </c>
      <c r="AC23" s="53">
        <v>232.4</v>
      </c>
      <c r="AD23" s="54"/>
      <c r="AE23" s="53">
        <v>342.0</v>
      </c>
      <c r="AF23" s="53">
        <v>390.8</v>
      </c>
      <c r="AG23" s="53">
        <v>212.7</v>
      </c>
      <c r="AH23" s="54"/>
      <c r="AI23" s="53">
        <v>342.0</v>
      </c>
      <c r="AJ23" s="53">
        <v>375.8</v>
      </c>
      <c r="AK23" s="53">
        <v>235.6</v>
      </c>
      <c r="AL23" s="54"/>
      <c r="AM23" s="53">
        <v>340.0</v>
      </c>
      <c r="AN23" s="53">
        <v>399.2</v>
      </c>
      <c r="AO23" s="53">
        <v>224.3</v>
      </c>
      <c r="AP23" s="54"/>
      <c r="AQ23" s="53">
        <v>134.0</v>
      </c>
      <c r="AR23" s="54">
        <f t="shared" ref="AR23:AS23" si="31">F23</f>
        <v>47</v>
      </c>
      <c r="AS23" s="56">
        <f t="shared" si="31"/>
        <v>10.2</v>
      </c>
      <c r="AT23" s="54"/>
      <c r="AU23" s="54">
        <f t="shared" ref="AU23:AW23" si="32">L23</f>
        <v>140</v>
      </c>
      <c r="AV23" s="54">
        <f t="shared" si="32"/>
        <v>56</v>
      </c>
      <c r="AW23" s="54">
        <f t="shared" si="32"/>
        <v>13</v>
      </c>
      <c r="AX23" s="54"/>
      <c r="AY23" s="182">
        <f t="shared" si="6"/>
        <v>134</v>
      </c>
      <c r="AZ23" s="54"/>
      <c r="BA23" s="54"/>
      <c r="BB23" s="54"/>
      <c r="BC23" s="89"/>
      <c r="BD23" s="54"/>
      <c r="BE23" s="54"/>
      <c r="BF23" s="54"/>
      <c r="BG23" s="54"/>
      <c r="BH23" s="54"/>
      <c r="BI23" s="54"/>
      <c r="BJ23" s="54"/>
      <c r="BK23" s="54"/>
      <c r="BL23" s="89"/>
      <c r="BM23" s="287">
        <v>341.0</v>
      </c>
      <c r="BN23" s="287">
        <v>144.0</v>
      </c>
      <c r="BO23" s="287">
        <v>234.0</v>
      </c>
      <c r="BP23" s="287">
        <v>11.65</v>
      </c>
      <c r="BQ23" s="288"/>
      <c r="BR23" s="287">
        <v>6.0</v>
      </c>
      <c r="BS23" s="287">
        <v>55.0</v>
      </c>
      <c r="BT23" s="287">
        <v>56.0</v>
      </c>
      <c r="BU23" s="288">
        <f t="shared" si="7"/>
        <v>341</v>
      </c>
      <c r="BV23" s="287">
        <v>346.0</v>
      </c>
      <c r="BW23" s="287">
        <v>204.0</v>
      </c>
      <c r="BX23" s="287">
        <v>20.0</v>
      </c>
      <c r="BY23" s="287">
        <v>334.0</v>
      </c>
      <c r="BZ23" s="287">
        <v>375.0</v>
      </c>
      <c r="CA23" s="287">
        <v>208.0</v>
      </c>
      <c r="CB23" s="287">
        <v>18.0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337.0</v>
      </c>
      <c r="CH23" s="287">
        <v>470.0</v>
      </c>
      <c r="CI23" s="287">
        <v>259.0</v>
      </c>
      <c r="CJ23" s="287">
        <v>30.0</v>
      </c>
      <c r="CK23" s="287">
        <v>347.0</v>
      </c>
      <c r="CL23" s="287">
        <v>155.0</v>
      </c>
      <c r="CM23" s="287">
        <v>101.0</v>
      </c>
      <c r="CN23" s="287">
        <v>4.0</v>
      </c>
      <c r="CO23" s="287">
        <v>331.0</v>
      </c>
      <c r="CP23" s="287">
        <v>314.0</v>
      </c>
      <c r="CQ23" s="287">
        <v>156.0</v>
      </c>
      <c r="CR23" s="287">
        <v>2.0</v>
      </c>
      <c r="CS23" s="287">
        <v>338.0</v>
      </c>
      <c r="CT23" s="287">
        <v>307.0</v>
      </c>
      <c r="CU23" s="287">
        <v>166.0</v>
      </c>
      <c r="CV23" s="287">
        <v>8.0</v>
      </c>
      <c r="CW23" s="287">
        <v>337.0</v>
      </c>
      <c r="CX23" s="287">
        <v>183.0</v>
      </c>
      <c r="CY23" s="287">
        <v>78.0</v>
      </c>
      <c r="CZ23" s="287">
        <v>55.0</v>
      </c>
      <c r="DA23" s="287">
        <v>323.0</v>
      </c>
      <c r="DB23" s="287">
        <v>188.0</v>
      </c>
      <c r="DC23" s="287">
        <v>82.0</v>
      </c>
      <c r="DD23" s="287">
        <v>62.0</v>
      </c>
      <c r="DE23" s="288">
        <f t="shared" si="8"/>
        <v>144</v>
      </c>
      <c r="DF23" s="287">
        <v>35.0</v>
      </c>
      <c r="DG23" s="288">
        <f t="shared" ref="DG23:DH23" si="33">BO23</f>
        <v>234</v>
      </c>
      <c r="DH23" s="288">
        <f t="shared" si="33"/>
        <v>11.65</v>
      </c>
      <c r="DI23" s="288"/>
      <c r="DJ23" s="287">
        <v>7.0</v>
      </c>
      <c r="DK23" s="287">
        <v>58.0</v>
      </c>
      <c r="DL23" s="287">
        <v>53.0</v>
      </c>
      <c r="DM23" s="89"/>
      <c r="DN23" s="61">
        <v>337.0</v>
      </c>
      <c r="DO23" s="61">
        <v>139.0</v>
      </c>
      <c r="DP23" s="61">
        <v>24.53</v>
      </c>
      <c r="DQ23" s="61">
        <v>14.52</v>
      </c>
      <c r="DR23" s="61">
        <v>2.0</v>
      </c>
      <c r="DS23" s="61">
        <v>8.0</v>
      </c>
      <c r="DT23" s="61">
        <v>40.0</v>
      </c>
      <c r="DU23" s="61">
        <v>42.8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341.0</v>
      </c>
      <c r="EF23" s="226">
        <v>137.0</v>
      </c>
      <c r="EG23" s="226">
        <v>71.0</v>
      </c>
      <c r="EH23" s="226">
        <v>2.9</v>
      </c>
      <c r="EI23" s="64"/>
      <c r="EJ23" s="63">
        <v>9.0</v>
      </c>
      <c r="EK23" s="226">
        <v>46.0</v>
      </c>
      <c r="EL23" s="226">
        <v>49.0</v>
      </c>
      <c r="EM23" s="226">
        <v>137.0</v>
      </c>
      <c r="EN23" s="226">
        <v>86.0</v>
      </c>
      <c r="EO23" s="226">
        <v>3.7</v>
      </c>
      <c r="EP23" s="64"/>
      <c r="EQ23" s="226">
        <v>9.0</v>
      </c>
      <c r="ER23" s="226">
        <v>48.0</v>
      </c>
      <c r="ES23" s="226">
        <v>49.0</v>
      </c>
      <c r="ET23" s="226">
        <v>340.0</v>
      </c>
      <c r="EU23" s="226">
        <v>0.0</v>
      </c>
      <c r="EV23" s="226">
        <v>0.0</v>
      </c>
      <c r="EW23" s="226">
        <v>0.0</v>
      </c>
      <c r="EX23" s="226">
        <v>339.0</v>
      </c>
      <c r="EY23" s="226">
        <v>274.0</v>
      </c>
      <c r="EZ23" s="226">
        <v>158.6</v>
      </c>
      <c r="FA23" s="226">
        <v>4.2</v>
      </c>
      <c r="FB23" s="226">
        <v>339.0</v>
      </c>
      <c r="FC23" s="226">
        <v>274.0</v>
      </c>
      <c r="FD23" s="226">
        <v>158.3</v>
      </c>
      <c r="FE23" s="226">
        <v>7.1</v>
      </c>
      <c r="FF23" s="226">
        <v>338.0</v>
      </c>
      <c r="FG23" s="226">
        <v>1.0</v>
      </c>
      <c r="FH23" s="226">
        <v>0.0</v>
      </c>
      <c r="FI23" s="226">
        <v>0.0</v>
      </c>
      <c r="FJ23" s="226">
        <v>341.0</v>
      </c>
      <c r="FK23" s="226">
        <v>258.0</v>
      </c>
      <c r="FL23" s="226">
        <v>148.6</v>
      </c>
      <c r="FM23" s="64"/>
      <c r="FN23" s="226">
        <v>341.0</v>
      </c>
      <c r="FO23" s="226">
        <v>274.0</v>
      </c>
      <c r="FP23" s="226">
        <v>148.7</v>
      </c>
      <c r="FQ23" s="226">
        <v>15.1</v>
      </c>
      <c r="FR23" s="226">
        <v>137.0</v>
      </c>
      <c r="FS23" s="64"/>
      <c r="FT23" s="226">
        <v>17.71</v>
      </c>
      <c r="FU23" s="64"/>
      <c r="FV23" s="226">
        <v>137.0</v>
      </c>
      <c r="FW23" s="64"/>
      <c r="FX23" s="64"/>
      <c r="FY23" s="64"/>
      <c r="FZ23" s="89"/>
      <c r="GA23" s="65">
        <v>341.0</v>
      </c>
      <c r="GB23" s="66">
        <v>370.31</v>
      </c>
      <c r="GC23" s="66">
        <v>230.75</v>
      </c>
      <c r="GD23" s="66">
        <v>19.93</v>
      </c>
      <c r="GE23" s="66">
        <v>341.0</v>
      </c>
      <c r="GF23" s="66">
        <v>392.12</v>
      </c>
      <c r="GG23" s="66">
        <v>227.23</v>
      </c>
      <c r="GH23" s="66">
        <v>25.21</v>
      </c>
      <c r="GI23" s="66">
        <v>341.0</v>
      </c>
      <c r="GJ23" s="66">
        <v>260.96</v>
      </c>
      <c r="GK23" s="66">
        <v>-148.5</v>
      </c>
      <c r="GL23" s="66">
        <v>-19.6</v>
      </c>
      <c r="GM23" s="66">
        <v>341.0</v>
      </c>
      <c r="GN23" s="66">
        <v>238.86</v>
      </c>
      <c r="GO23" s="66">
        <v>-148.08</v>
      </c>
      <c r="GP23" s="66">
        <v>-27.81</v>
      </c>
      <c r="GQ23" s="66">
        <v>341.0</v>
      </c>
      <c r="GR23" s="66">
        <v>127.78</v>
      </c>
      <c r="GS23" s="66">
        <v>-81.91</v>
      </c>
      <c r="GT23" s="66">
        <v>0.0</v>
      </c>
      <c r="GU23" s="66">
        <v>341.0</v>
      </c>
      <c r="GV23" s="66">
        <v>140.39</v>
      </c>
      <c r="GW23" s="66">
        <v>-81.08</v>
      </c>
      <c r="GX23" s="66">
        <v>0.0</v>
      </c>
      <c r="GY23" s="89"/>
      <c r="GZ23" s="146" t="s">
        <v>91</v>
      </c>
      <c r="HA23" s="146" t="s">
        <v>92</v>
      </c>
      <c r="HB23" s="98">
        <v>167.0</v>
      </c>
      <c r="HC23" s="98">
        <v>8.35</v>
      </c>
      <c r="HD23" s="98">
        <v>3.34</v>
      </c>
      <c r="HE23" s="146">
        <v>8.0</v>
      </c>
      <c r="HF23" s="99">
        <v>52.0</v>
      </c>
      <c r="HG23" s="99">
        <v>52.0</v>
      </c>
      <c r="HH23" s="146" t="s">
        <v>91</v>
      </c>
      <c r="HI23" s="146" t="s">
        <v>92</v>
      </c>
      <c r="HJ23" s="98">
        <v>120.0</v>
      </c>
      <c r="HK23" s="98">
        <v>6.0</v>
      </c>
      <c r="HL23" s="98">
        <v>2.4</v>
      </c>
      <c r="HM23" s="146">
        <v>5.0</v>
      </c>
      <c r="HN23" s="99">
        <v>54.0</v>
      </c>
      <c r="HO23" s="99">
        <v>54.0</v>
      </c>
      <c r="HP23" s="146" t="s">
        <v>91</v>
      </c>
      <c r="HQ23" s="146" t="s">
        <v>92</v>
      </c>
      <c r="HR23" s="98">
        <v>87.0</v>
      </c>
      <c r="HS23" s="98">
        <v>4.35</v>
      </c>
      <c r="HT23" s="98">
        <v>2.175</v>
      </c>
      <c r="HU23" s="146">
        <v>7.0</v>
      </c>
      <c r="HV23" s="98">
        <v>54.0</v>
      </c>
      <c r="HW23" s="98">
        <v>54.0</v>
      </c>
      <c r="HX23" s="89"/>
      <c r="HY23" s="72">
        <v>134.0</v>
      </c>
      <c r="HZ23" s="72">
        <v>33.0</v>
      </c>
      <c r="IA23" s="72">
        <v>111.0</v>
      </c>
      <c r="IB23" s="72">
        <v>5.55</v>
      </c>
      <c r="IC23" s="73"/>
      <c r="ID23" s="72">
        <v>2.0</v>
      </c>
      <c r="IE23" s="72">
        <v>58.0</v>
      </c>
      <c r="IF23" s="72">
        <v>38.0</v>
      </c>
      <c r="IG23" s="89"/>
      <c r="IH23" s="74">
        <v>141.0</v>
      </c>
      <c r="II23" s="74">
        <v>34.6</v>
      </c>
      <c r="IJ23" s="74">
        <v>63.0</v>
      </c>
      <c r="IK23" s="74">
        <v>3.4</v>
      </c>
      <c r="IL23" s="74">
        <v>3.6</v>
      </c>
      <c r="IM23" s="74">
        <v>6.0</v>
      </c>
      <c r="IN23" s="74">
        <v>44.0</v>
      </c>
      <c r="IO23" s="74">
        <v>44.0</v>
      </c>
      <c r="IP23" s="74">
        <v>141.0</v>
      </c>
      <c r="IQ23" s="74">
        <v>33.1</v>
      </c>
      <c r="IR23" s="74">
        <v>3.0</v>
      </c>
      <c r="IS23" s="74">
        <v>0.1</v>
      </c>
      <c r="IT23" s="74">
        <v>0.2</v>
      </c>
      <c r="IU23" s="74">
        <v>8.0</v>
      </c>
      <c r="IV23" s="74">
        <v>48.0</v>
      </c>
      <c r="IW23" s="74">
        <v>47.0</v>
      </c>
      <c r="IX23" s="89"/>
      <c r="IY23" s="149">
        <v>138.52</v>
      </c>
      <c r="IZ23" s="149">
        <v>34.24</v>
      </c>
      <c r="JA23" s="149">
        <v>450.6</v>
      </c>
      <c r="JB23" s="149">
        <v>22.53</v>
      </c>
      <c r="JC23" s="149">
        <v>9.34</v>
      </c>
      <c r="JD23" s="149">
        <v>3.0</v>
      </c>
      <c r="JE23" s="149">
        <v>59.78</v>
      </c>
      <c r="JF23" s="149">
        <v>43.39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136.0</v>
      </c>
      <c r="JQ23" s="78">
        <v>32.1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40.0</v>
      </c>
      <c r="JW23" s="78">
        <v>39.0</v>
      </c>
      <c r="JX23" s="78">
        <v>136.0</v>
      </c>
      <c r="JY23" s="78">
        <v>33.8</v>
      </c>
      <c r="JZ23" s="78">
        <v>146.0</v>
      </c>
      <c r="KA23" s="78">
        <v>7.5</v>
      </c>
      <c r="KB23" s="78">
        <v>2.9</v>
      </c>
      <c r="KC23" s="78">
        <v>2.0</v>
      </c>
      <c r="KD23" s="78">
        <v>45.0</v>
      </c>
      <c r="KE23" s="78">
        <v>44.0</v>
      </c>
      <c r="KF23" s="89"/>
      <c r="KG23" s="79">
        <v>136.0</v>
      </c>
      <c r="KH23" s="79">
        <v>33.0</v>
      </c>
      <c r="KI23" s="79">
        <v>109.0</v>
      </c>
      <c r="KJ23" s="79">
        <v>5.6</v>
      </c>
      <c r="KK23" s="80"/>
      <c r="KL23" s="79">
        <v>1.0</v>
      </c>
      <c r="KM23" s="79">
        <v>42.0</v>
      </c>
      <c r="KN23" s="79">
        <v>42.0</v>
      </c>
      <c r="KO23" s="79">
        <v>136.0</v>
      </c>
      <c r="KP23" s="79">
        <v>33.0</v>
      </c>
      <c r="KQ23" s="79">
        <v>3.0</v>
      </c>
      <c r="KR23" s="79">
        <v>0.1</v>
      </c>
      <c r="KS23" s="80"/>
      <c r="KT23" s="79">
        <v>1.0</v>
      </c>
      <c r="KU23" s="79">
        <v>42.0</v>
      </c>
      <c r="KV23" s="79">
        <v>40.0</v>
      </c>
      <c r="KW23" s="89"/>
      <c r="KX23" s="81">
        <v>131.0</v>
      </c>
      <c r="KY23" s="81">
        <v>33.0</v>
      </c>
      <c r="KZ23" s="81">
        <v>12.0</v>
      </c>
      <c r="LA23" s="81">
        <v>0.6</v>
      </c>
      <c r="LB23" s="81">
        <v>1.1</v>
      </c>
      <c r="LC23" s="81">
        <v>3.0</v>
      </c>
      <c r="LD23" s="81">
        <v>47.0</v>
      </c>
      <c r="LE23" s="81">
        <v>48.0</v>
      </c>
      <c r="LF23" s="81">
        <v>131.0</v>
      </c>
      <c r="LG23" s="81">
        <v>33.0</v>
      </c>
      <c r="LH23" s="81">
        <v>516.0</v>
      </c>
      <c r="LI23" s="81">
        <v>25.3</v>
      </c>
      <c r="LJ23" s="81">
        <v>5.0</v>
      </c>
      <c r="LK23" s="81">
        <v>5.0</v>
      </c>
      <c r="LL23" s="81">
        <v>49.0</v>
      </c>
      <c r="LM23" s="81">
        <v>51.0</v>
      </c>
      <c r="LN23" s="89"/>
      <c r="LO23" s="82">
        <v>333.0</v>
      </c>
      <c r="LP23" s="82">
        <v>263.0</v>
      </c>
      <c r="LQ23" s="82">
        <v>151.0</v>
      </c>
      <c r="LR23" s="82">
        <v>68.0</v>
      </c>
      <c r="LS23" s="82">
        <v>325.0</v>
      </c>
      <c r="LT23" s="83">
        <v>57.0</v>
      </c>
      <c r="LU23" s="83">
        <v>8.0</v>
      </c>
      <c r="LV23" s="83">
        <v>140.0</v>
      </c>
      <c r="LW23" s="83">
        <v>102.0</v>
      </c>
      <c r="LX23" s="83">
        <v>53.0</v>
      </c>
      <c r="LY23" s="83">
        <v>51.0</v>
      </c>
      <c r="LZ23" s="83">
        <v>12.0</v>
      </c>
      <c r="MA23" s="83">
        <v>94.0</v>
      </c>
      <c r="MB23" s="83">
        <v>7.0</v>
      </c>
      <c r="MC23" s="83">
        <v>145.0</v>
      </c>
      <c r="MD23" s="83">
        <v>161.0</v>
      </c>
      <c r="ME23" s="83">
        <v>66.0</v>
      </c>
      <c r="MF23" s="83">
        <v>57.0</v>
      </c>
      <c r="MG23" s="83">
        <v>14.0</v>
      </c>
      <c r="MH23" s="83">
        <v>0.0</v>
      </c>
      <c r="MI23" s="83">
        <v>0.0</v>
      </c>
      <c r="MJ23" s="83">
        <v>119.0</v>
      </c>
      <c r="MK23" s="83">
        <v>0.0</v>
      </c>
      <c r="ML23" s="83">
        <v>42.0</v>
      </c>
      <c r="MM23" s="83">
        <v>42.0</v>
      </c>
      <c r="MN23" s="83">
        <v>5.0</v>
      </c>
      <c r="MO23" s="86"/>
      <c r="MP23" s="87"/>
      <c r="MQ23" s="87"/>
      <c r="MR23" s="87"/>
      <c r="MS23" s="87"/>
      <c r="MT23" s="83">
        <v>0.0</v>
      </c>
      <c r="MU23" s="83">
        <v>2.0</v>
      </c>
      <c r="MV23" s="83">
        <v>4.0</v>
      </c>
      <c r="MW23" s="83">
        <v>36.0</v>
      </c>
      <c r="MX23" s="83">
        <v>30.0</v>
      </c>
      <c r="MY23" s="88" t="s">
        <v>96</v>
      </c>
      <c r="MZ23" s="83">
        <v>2.0</v>
      </c>
      <c r="NA23" s="88"/>
      <c r="NB23" s="205">
        <v>21.0</v>
      </c>
      <c r="NC23" s="121">
        <v>8.0</v>
      </c>
      <c r="ND23" s="121">
        <v>385.0</v>
      </c>
      <c r="NE23" s="121">
        <v>36.0</v>
      </c>
      <c r="NF23" s="121">
        <v>42.0</v>
      </c>
      <c r="NG23" s="83">
        <v>42.0</v>
      </c>
      <c r="NH23" s="121">
        <v>7.0</v>
      </c>
      <c r="NI23" s="83"/>
      <c r="NJ23" s="83">
        <v>0.0</v>
      </c>
      <c r="NK23" s="83">
        <v>0.0</v>
      </c>
      <c r="NL23" s="83">
        <v>0.0</v>
      </c>
      <c r="NM23" s="83">
        <v>35.0</v>
      </c>
      <c r="NN23" s="83">
        <v>45.0</v>
      </c>
      <c r="NO23" s="83">
        <v>50.0</v>
      </c>
      <c r="NP23" s="83">
        <v>2.0</v>
      </c>
      <c r="NQ23" s="223"/>
      <c r="NR23" s="223"/>
      <c r="NS23" s="223"/>
      <c r="NT23" s="223"/>
      <c r="NU23" s="223"/>
      <c r="NV23" s="223"/>
      <c r="NW23" s="223"/>
      <c r="NX23" s="223"/>
      <c r="NY23" s="223"/>
    </row>
    <row r="24" ht="14.25" customHeight="1">
      <c r="A24" s="49">
        <v>0.458333333333334</v>
      </c>
      <c r="B24" s="50"/>
      <c r="C24" s="51">
        <v>50.21</v>
      </c>
      <c r="D24" s="195">
        <v>335.0</v>
      </c>
      <c r="E24" s="53">
        <v>134.0</v>
      </c>
      <c r="F24" s="53">
        <v>53.0</v>
      </c>
      <c r="G24" s="53">
        <v>14.2</v>
      </c>
      <c r="H24" s="54"/>
      <c r="I24" s="53">
        <v>6.0</v>
      </c>
      <c r="J24" s="53">
        <v>46.0</v>
      </c>
      <c r="K24" s="53">
        <v>45.0</v>
      </c>
      <c r="L24" s="53">
        <v>140.0</v>
      </c>
      <c r="M24" s="53">
        <v>47.0</v>
      </c>
      <c r="N24" s="53">
        <v>11.3</v>
      </c>
      <c r="O24" s="54"/>
      <c r="P24" s="53">
        <v>6.0</v>
      </c>
      <c r="Q24" s="53">
        <v>54.0</v>
      </c>
      <c r="R24" s="53">
        <v>48.0</v>
      </c>
      <c r="S24" s="53">
        <v>341.9</v>
      </c>
      <c r="T24" s="53">
        <v>293.3</v>
      </c>
      <c r="U24" s="53">
        <v>173.2</v>
      </c>
      <c r="V24" s="54"/>
      <c r="W24" s="53">
        <v>337.5</v>
      </c>
      <c r="X24" s="53">
        <v>211.5</v>
      </c>
      <c r="Y24" s="53">
        <v>125.1</v>
      </c>
      <c r="Z24" s="54"/>
      <c r="AA24" s="53">
        <v>343.2</v>
      </c>
      <c r="AB24" s="53">
        <v>348.1</v>
      </c>
      <c r="AC24" s="53">
        <v>241.3</v>
      </c>
      <c r="AD24" s="54"/>
      <c r="AE24" s="53">
        <v>342.5</v>
      </c>
      <c r="AF24" s="53">
        <v>398.7</v>
      </c>
      <c r="AG24" s="53">
        <v>225.1</v>
      </c>
      <c r="AH24" s="54"/>
      <c r="AI24" s="53">
        <v>345.1</v>
      </c>
      <c r="AJ24" s="53">
        <v>393.1</v>
      </c>
      <c r="AK24" s="53">
        <v>235.3</v>
      </c>
      <c r="AL24" s="54"/>
      <c r="AM24" s="53">
        <v>339.1</v>
      </c>
      <c r="AN24" s="53">
        <v>411.1</v>
      </c>
      <c r="AO24" s="53">
        <v>223.5</v>
      </c>
      <c r="AP24" s="54"/>
      <c r="AQ24" s="53">
        <v>134.0</v>
      </c>
      <c r="AR24" s="54">
        <f t="shared" ref="AR24:AS24" si="34">F24</f>
        <v>53</v>
      </c>
      <c r="AS24" s="56">
        <f t="shared" si="34"/>
        <v>14.2</v>
      </c>
      <c r="AT24" s="54"/>
      <c r="AU24" s="54">
        <f t="shared" ref="AU24:AW24" si="35">L24</f>
        <v>140</v>
      </c>
      <c r="AV24" s="54">
        <f t="shared" si="35"/>
        <v>47</v>
      </c>
      <c r="AW24" s="54">
        <f t="shared" si="35"/>
        <v>11.3</v>
      </c>
      <c r="AX24" s="54"/>
      <c r="AY24" s="182">
        <f t="shared" si="6"/>
        <v>134</v>
      </c>
      <c r="AZ24" s="54"/>
      <c r="BA24" s="54"/>
      <c r="BB24" s="54"/>
      <c r="BC24" s="89"/>
      <c r="BD24" s="54"/>
      <c r="BE24" s="54"/>
      <c r="BF24" s="54"/>
      <c r="BG24" s="54"/>
      <c r="BH24" s="54"/>
      <c r="BI24" s="54"/>
      <c r="BJ24" s="54"/>
      <c r="BK24" s="54"/>
      <c r="BL24" s="89"/>
      <c r="BM24" s="287">
        <v>342.0</v>
      </c>
      <c r="BN24" s="287">
        <v>144.0</v>
      </c>
      <c r="BO24" s="287">
        <v>229.0</v>
      </c>
      <c r="BP24" s="287">
        <v>11.5</v>
      </c>
      <c r="BQ24" s="288"/>
      <c r="BR24" s="287">
        <v>6.0</v>
      </c>
      <c r="BS24" s="287">
        <v>55.0</v>
      </c>
      <c r="BT24" s="287">
        <v>56.0</v>
      </c>
      <c r="BU24" s="288">
        <f t="shared" si="7"/>
        <v>342</v>
      </c>
      <c r="BV24" s="287">
        <v>284.0</v>
      </c>
      <c r="BW24" s="287">
        <v>167.0</v>
      </c>
      <c r="BX24" s="287">
        <v>18.0</v>
      </c>
      <c r="BY24" s="287">
        <v>335.0</v>
      </c>
      <c r="BZ24" s="287">
        <v>303.0</v>
      </c>
      <c r="CA24" s="287">
        <v>170.0</v>
      </c>
      <c r="CB24" s="287">
        <v>17.0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339.0</v>
      </c>
      <c r="CH24" s="287">
        <v>476.0</v>
      </c>
      <c r="CI24" s="287">
        <v>268.0</v>
      </c>
      <c r="CJ24" s="287">
        <v>35.0</v>
      </c>
      <c r="CK24" s="287">
        <v>351.0</v>
      </c>
      <c r="CL24" s="287">
        <v>239.0</v>
      </c>
      <c r="CM24" s="287">
        <v>128.0</v>
      </c>
      <c r="CN24" s="287">
        <v>13.0</v>
      </c>
      <c r="CO24" s="287">
        <v>331.0</v>
      </c>
      <c r="CP24" s="287">
        <v>230.0</v>
      </c>
      <c r="CQ24" s="287">
        <v>117.0</v>
      </c>
      <c r="CR24" s="287">
        <v>10.0</v>
      </c>
      <c r="CS24" s="287">
        <v>334.0</v>
      </c>
      <c r="CT24" s="287">
        <v>218.0</v>
      </c>
      <c r="CU24" s="287">
        <v>150.0</v>
      </c>
      <c r="CV24" s="287">
        <v>52.0</v>
      </c>
      <c r="CW24" s="287">
        <v>337.0</v>
      </c>
      <c r="CX24" s="287">
        <v>214.0</v>
      </c>
      <c r="CY24" s="287">
        <v>104.0</v>
      </c>
      <c r="CZ24" s="287">
        <v>58.0</v>
      </c>
      <c r="DA24" s="287">
        <v>324.0</v>
      </c>
      <c r="DB24" s="287">
        <v>216.0</v>
      </c>
      <c r="DC24" s="287">
        <v>105.0</v>
      </c>
      <c r="DD24" s="287">
        <v>50.0</v>
      </c>
      <c r="DE24" s="288">
        <f t="shared" si="8"/>
        <v>144</v>
      </c>
      <c r="DF24" s="287">
        <v>35.0</v>
      </c>
      <c r="DG24" s="288">
        <f t="shared" ref="DG24:DH24" si="36">BO24</f>
        <v>229</v>
      </c>
      <c r="DH24" s="288">
        <f t="shared" si="36"/>
        <v>11.5</v>
      </c>
      <c r="DI24" s="288"/>
      <c r="DJ24" s="287">
        <v>7.0</v>
      </c>
      <c r="DK24" s="287">
        <v>58.0</v>
      </c>
      <c r="DL24" s="287">
        <v>53.0</v>
      </c>
      <c r="DM24" s="89"/>
      <c r="DN24" s="61">
        <v>338.0</v>
      </c>
      <c r="DO24" s="61">
        <v>139.0</v>
      </c>
      <c r="DP24" s="61">
        <v>38.47</v>
      </c>
      <c r="DQ24" s="61">
        <v>21.25</v>
      </c>
      <c r="DR24" s="61">
        <v>6.63</v>
      </c>
      <c r="DS24" s="61">
        <v>8.0</v>
      </c>
      <c r="DT24" s="61">
        <v>40.0</v>
      </c>
      <c r="DU24" s="61">
        <v>49.0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339.0</v>
      </c>
      <c r="EF24" s="226">
        <v>137.0</v>
      </c>
      <c r="EG24" s="226">
        <v>72.0</v>
      </c>
      <c r="EH24" s="226">
        <v>3.0</v>
      </c>
      <c r="EI24" s="64"/>
      <c r="EJ24" s="63">
        <v>9.0</v>
      </c>
      <c r="EK24" s="226">
        <v>47.0</v>
      </c>
      <c r="EL24" s="226">
        <v>50.0</v>
      </c>
      <c r="EM24" s="226">
        <v>137.0</v>
      </c>
      <c r="EN24" s="226">
        <v>87.0</v>
      </c>
      <c r="EO24" s="226">
        <v>3.7</v>
      </c>
      <c r="EP24" s="64"/>
      <c r="EQ24" s="63">
        <v>9.0</v>
      </c>
      <c r="ER24" s="226">
        <v>49.0</v>
      </c>
      <c r="ES24" s="226">
        <v>50.0</v>
      </c>
      <c r="ET24" s="226">
        <v>338.0</v>
      </c>
      <c r="EU24" s="226">
        <v>0.0</v>
      </c>
      <c r="EV24" s="226">
        <v>0.0</v>
      </c>
      <c r="EW24" s="226">
        <v>0.0</v>
      </c>
      <c r="EX24" s="226">
        <v>337.0</v>
      </c>
      <c r="EY24" s="226">
        <v>277.0</v>
      </c>
      <c r="EZ24" s="226">
        <v>158.6</v>
      </c>
      <c r="FA24" s="226">
        <v>-6.3</v>
      </c>
      <c r="FB24" s="226">
        <v>338.0</v>
      </c>
      <c r="FC24" s="226">
        <v>276.0</v>
      </c>
      <c r="FD24" s="226">
        <v>158.2</v>
      </c>
      <c r="FE24" s="226">
        <v>-3.5</v>
      </c>
      <c r="FF24" s="226">
        <v>337.0</v>
      </c>
      <c r="FG24" s="226">
        <v>0.0</v>
      </c>
      <c r="FH24" s="226">
        <v>0.0</v>
      </c>
      <c r="FI24" s="226">
        <v>0.0</v>
      </c>
      <c r="FJ24" s="226">
        <v>339.0</v>
      </c>
      <c r="FK24" s="226">
        <v>260.0</v>
      </c>
      <c r="FL24" s="226">
        <v>148.2</v>
      </c>
      <c r="FM24" s="64"/>
      <c r="FN24" s="226">
        <v>339.0</v>
      </c>
      <c r="FO24" s="226">
        <v>273.0</v>
      </c>
      <c r="FP24" s="226">
        <v>148.6</v>
      </c>
      <c r="FQ24" s="226">
        <v>5.5</v>
      </c>
      <c r="FR24" s="226">
        <v>137.0</v>
      </c>
      <c r="FS24" s="64"/>
      <c r="FT24" s="226">
        <v>19.41</v>
      </c>
      <c r="FU24" s="64"/>
      <c r="FV24" s="226">
        <v>137.0</v>
      </c>
      <c r="FW24" s="64"/>
      <c r="FX24" s="64"/>
      <c r="FY24" s="64"/>
      <c r="FZ24" s="89"/>
      <c r="GA24" s="65">
        <v>339.0</v>
      </c>
      <c r="GB24" s="66">
        <v>415.44</v>
      </c>
      <c r="GC24" s="66">
        <v>257.97</v>
      </c>
      <c r="GD24" s="66">
        <v>19.93</v>
      </c>
      <c r="GE24" s="66">
        <v>339.0</v>
      </c>
      <c r="GF24" s="66">
        <v>439.62</v>
      </c>
      <c r="GG24" s="66">
        <v>254.45</v>
      </c>
      <c r="GH24" s="66">
        <v>24.21</v>
      </c>
      <c r="GI24" s="66">
        <v>339.0</v>
      </c>
      <c r="GJ24" s="66">
        <v>259.82</v>
      </c>
      <c r="GK24" s="66">
        <v>-148.42</v>
      </c>
      <c r="GL24" s="66">
        <v>-7.62</v>
      </c>
      <c r="GM24" s="66">
        <v>339.0</v>
      </c>
      <c r="GN24" s="66">
        <v>238.13</v>
      </c>
      <c r="GO24" s="66">
        <v>-148.67</v>
      </c>
      <c r="GP24" s="66">
        <v>-16.08</v>
      </c>
      <c r="GQ24" s="66">
        <v>339.0</v>
      </c>
      <c r="GR24" s="66">
        <v>169.89</v>
      </c>
      <c r="GS24" s="66">
        <v>-109.63</v>
      </c>
      <c r="GT24" s="66">
        <v>-7.96</v>
      </c>
      <c r="GU24" s="66">
        <v>339.0</v>
      </c>
      <c r="GV24" s="66">
        <v>184.25</v>
      </c>
      <c r="GW24" s="66">
        <v>-106.96</v>
      </c>
      <c r="GX24" s="66">
        <v>-9.72</v>
      </c>
      <c r="GY24" s="89"/>
      <c r="GZ24" s="146" t="s">
        <v>91</v>
      </c>
      <c r="HA24" s="146" t="s">
        <v>92</v>
      </c>
      <c r="HB24" s="98">
        <v>167.0</v>
      </c>
      <c r="HC24" s="98">
        <v>8.35</v>
      </c>
      <c r="HD24" s="98">
        <v>3.34</v>
      </c>
      <c r="HE24" s="146">
        <v>8.0</v>
      </c>
      <c r="HF24" s="99">
        <v>54.0</v>
      </c>
      <c r="HG24" s="99">
        <v>52.0</v>
      </c>
      <c r="HH24" s="146" t="s">
        <v>91</v>
      </c>
      <c r="HI24" s="146" t="s">
        <v>92</v>
      </c>
      <c r="HJ24" s="98">
        <v>159.0</v>
      </c>
      <c r="HK24" s="98">
        <v>7.95</v>
      </c>
      <c r="HL24" s="98">
        <v>3.18</v>
      </c>
      <c r="HM24" s="146">
        <v>5.0</v>
      </c>
      <c r="HN24" s="99">
        <v>54.0</v>
      </c>
      <c r="HO24" s="99">
        <v>54.0</v>
      </c>
      <c r="HP24" s="146" t="s">
        <v>91</v>
      </c>
      <c r="HQ24" s="146" t="s">
        <v>92</v>
      </c>
      <c r="HR24" s="98">
        <v>58.0</v>
      </c>
      <c r="HS24" s="98">
        <v>2.9</v>
      </c>
      <c r="HT24" s="98">
        <v>1.45</v>
      </c>
      <c r="HU24" s="146">
        <v>7.0</v>
      </c>
      <c r="HV24" s="98">
        <v>54.0</v>
      </c>
      <c r="HW24" s="98">
        <v>54.0</v>
      </c>
      <c r="HX24" s="89"/>
      <c r="HY24" s="72">
        <v>134.0</v>
      </c>
      <c r="HZ24" s="72">
        <v>33.0</v>
      </c>
      <c r="IA24" s="72">
        <v>126.0</v>
      </c>
      <c r="IB24" s="72">
        <v>6.3</v>
      </c>
      <c r="IC24" s="73"/>
      <c r="ID24" s="72">
        <v>2.0</v>
      </c>
      <c r="IE24" s="72">
        <v>58.0</v>
      </c>
      <c r="IF24" s="72">
        <v>38.0</v>
      </c>
      <c r="IG24" s="89"/>
      <c r="IH24" s="74">
        <v>140.0</v>
      </c>
      <c r="II24" s="74">
        <v>34.6</v>
      </c>
      <c r="IJ24" s="74">
        <v>58.0</v>
      </c>
      <c r="IK24" s="74">
        <v>3.2</v>
      </c>
      <c r="IL24" s="74">
        <v>3.4</v>
      </c>
      <c r="IM24" s="74">
        <v>6.0</v>
      </c>
      <c r="IN24" s="74">
        <v>44.0</v>
      </c>
      <c r="IO24" s="74">
        <v>44.0</v>
      </c>
      <c r="IP24" s="74">
        <v>140.0</v>
      </c>
      <c r="IQ24" s="74">
        <v>32.8</v>
      </c>
      <c r="IR24" s="74">
        <v>3.0</v>
      </c>
      <c r="IS24" s="74">
        <v>0.1</v>
      </c>
      <c r="IT24" s="74">
        <v>0.2</v>
      </c>
      <c r="IU24" s="74">
        <v>8.0</v>
      </c>
      <c r="IV24" s="74">
        <v>48.0</v>
      </c>
      <c r="IW24" s="74">
        <v>47.0</v>
      </c>
      <c r="IX24" s="89"/>
      <c r="IY24" s="149">
        <v>139.44</v>
      </c>
      <c r="IZ24" s="149">
        <v>34.63</v>
      </c>
      <c r="JA24" s="149">
        <v>374.6</v>
      </c>
      <c r="JB24" s="149">
        <v>18.73</v>
      </c>
      <c r="JC24" s="149">
        <v>7.67</v>
      </c>
      <c r="JD24" s="149">
        <v>3.0</v>
      </c>
      <c r="JE24" s="149">
        <v>57.56</v>
      </c>
      <c r="JF24" s="149">
        <v>42.49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135.0</v>
      </c>
      <c r="JQ24" s="78">
        <v>32.0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42.0</v>
      </c>
      <c r="JW24" s="78">
        <v>41.0</v>
      </c>
      <c r="JX24" s="78">
        <v>135.0</v>
      </c>
      <c r="JY24" s="78">
        <v>33.8</v>
      </c>
      <c r="JZ24" s="78">
        <v>140.0</v>
      </c>
      <c r="KA24" s="78">
        <v>7.3</v>
      </c>
      <c r="KB24" s="78">
        <v>2.8</v>
      </c>
      <c r="KC24" s="78">
        <v>2.0</v>
      </c>
      <c r="KD24" s="78">
        <v>47.0</v>
      </c>
      <c r="KE24" s="78">
        <v>46.0</v>
      </c>
      <c r="KF24" s="89"/>
      <c r="KG24" s="79">
        <v>136.0</v>
      </c>
      <c r="KH24" s="79">
        <v>33.0</v>
      </c>
      <c r="KI24" s="79">
        <v>109.0</v>
      </c>
      <c r="KJ24" s="79">
        <v>5.7</v>
      </c>
      <c r="KK24" s="80"/>
      <c r="KL24" s="79">
        <v>1.0</v>
      </c>
      <c r="KM24" s="79">
        <v>42.0</v>
      </c>
      <c r="KN24" s="79">
        <v>42.0</v>
      </c>
      <c r="KO24" s="79">
        <v>136.0</v>
      </c>
      <c r="KP24" s="79">
        <v>33.0</v>
      </c>
      <c r="KQ24" s="79">
        <v>3.0</v>
      </c>
      <c r="KR24" s="79">
        <v>0.1</v>
      </c>
      <c r="KS24" s="80"/>
      <c r="KT24" s="79">
        <v>1.0</v>
      </c>
      <c r="KU24" s="79">
        <v>42.0</v>
      </c>
      <c r="KV24" s="79">
        <v>40.0</v>
      </c>
      <c r="KW24" s="89"/>
      <c r="KX24" s="81">
        <v>131.0</v>
      </c>
      <c r="KY24" s="81">
        <v>33.0</v>
      </c>
      <c r="KZ24" s="81">
        <v>14.0</v>
      </c>
      <c r="LA24" s="81">
        <v>0.7</v>
      </c>
      <c r="LB24" s="81">
        <v>1.1</v>
      </c>
      <c r="LC24" s="81">
        <v>3.0</v>
      </c>
      <c r="LD24" s="81">
        <v>47.0</v>
      </c>
      <c r="LE24" s="81">
        <v>48.0</v>
      </c>
      <c r="LF24" s="81">
        <v>131.0</v>
      </c>
      <c r="LG24" s="81">
        <v>33.0</v>
      </c>
      <c r="LH24" s="81">
        <v>473.0</v>
      </c>
      <c r="LI24" s="81">
        <v>23.2</v>
      </c>
      <c r="LJ24" s="81">
        <v>5.0</v>
      </c>
      <c r="LK24" s="81">
        <v>5.0</v>
      </c>
      <c r="LL24" s="81">
        <v>49.0</v>
      </c>
      <c r="LM24" s="81">
        <v>51.0</v>
      </c>
      <c r="LN24" s="89"/>
      <c r="LO24" s="82">
        <v>335.0</v>
      </c>
      <c r="LP24" s="82">
        <v>109.0</v>
      </c>
      <c r="LQ24" s="82">
        <v>150.0</v>
      </c>
      <c r="LR24" s="82">
        <v>69.0</v>
      </c>
      <c r="LS24" s="82">
        <v>329.0</v>
      </c>
      <c r="LT24" s="83">
        <v>60.0</v>
      </c>
      <c r="LU24" s="83">
        <v>11.0</v>
      </c>
      <c r="LV24" s="83">
        <v>140.0</v>
      </c>
      <c r="LW24" s="83">
        <v>109.0</v>
      </c>
      <c r="LX24" s="83">
        <v>53.0</v>
      </c>
      <c r="LY24" s="83">
        <v>52.0</v>
      </c>
      <c r="LZ24" s="83">
        <v>12.0</v>
      </c>
      <c r="MA24" s="83">
        <v>90.0</v>
      </c>
      <c r="MB24" s="83">
        <v>10.0</v>
      </c>
      <c r="MC24" s="83">
        <v>146.0</v>
      </c>
      <c r="MD24" s="88"/>
      <c r="ME24" s="83">
        <v>65.0</v>
      </c>
      <c r="MF24" s="83">
        <v>58.0</v>
      </c>
      <c r="MG24" s="83">
        <v>14.0</v>
      </c>
      <c r="MH24" s="83">
        <v>0.0</v>
      </c>
      <c r="MI24" s="83">
        <v>0.0</v>
      </c>
      <c r="MJ24" s="83">
        <v>119.0</v>
      </c>
      <c r="MK24" s="83">
        <v>0.0</v>
      </c>
      <c r="ML24" s="83">
        <v>42.0</v>
      </c>
      <c r="MM24" s="83">
        <v>42.0</v>
      </c>
      <c r="MN24" s="83">
        <v>5.0</v>
      </c>
      <c r="MO24" s="86"/>
      <c r="MP24" s="87"/>
      <c r="MQ24" s="87"/>
      <c r="MR24" s="87"/>
      <c r="MS24" s="87"/>
      <c r="MT24" s="83">
        <v>0.0</v>
      </c>
      <c r="MU24" s="83">
        <v>2.0</v>
      </c>
      <c r="MV24" s="83">
        <v>5.0</v>
      </c>
      <c r="MW24" s="83">
        <v>36.0</v>
      </c>
      <c r="MX24" s="83">
        <v>30.0</v>
      </c>
      <c r="MY24" s="88" t="s">
        <v>96</v>
      </c>
      <c r="MZ24" s="83">
        <v>2.0</v>
      </c>
      <c r="NA24" s="88"/>
      <c r="NB24" s="205">
        <v>20.0</v>
      </c>
      <c r="NC24" s="121">
        <v>8.0</v>
      </c>
      <c r="ND24" s="121">
        <v>352.0</v>
      </c>
      <c r="NE24" s="121">
        <v>36.0</v>
      </c>
      <c r="NF24" s="83">
        <v>36.0</v>
      </c>
      <c r="NG24" s="83">
        <v>42.0</v>
      </c>
      <c r="NH24" s="121">
        <v>7.0</v>
      </c>
      <c r="NI24" s="83"/>
      <c r="NJ24" s="83">
        <v>0.0</v>
      </c>
      <c r="NK24" s="83">
        <v>0.0</v>
      </c>
      <c r="NL24" s="83">
        <v>0.0</v>
      </c>
      <c r="NM24" s="83">
        <v>35.0</v>
      </c>
      <c r="NN24" s="83">
        <v>45.0</v>
      </c>
      <c r="NO24" s="83">
        <v>50.0</v>
      </c>
      <c r="NP24" s="83">
        <v>2.0</v>
      </c>
      <c r="NQ24" s="88"/>
      <c r="NR24" s="88"/>
      <c r="NS24" s="83"/>
      <c r="NT24" s="83"/>
      <c r="NU24" s="83"/>
      <c r="NV24" s="83"/>
      <c r="NW24" s="83"/>
      <c r="NX24" s="83"/>
      <c r="NY24" s="83"/>
    </row>
    <row r="25" ht="14.25" customHeight="1">
      <c r="A25" s="49">
        <v>0.5</v>
      </c>
      <c r="B25" s="50"/>
      <c r="C25" s="51">
        <v>50.18</v>
      </c>
      <c r="D25" s="195">
        <v>338.0</v>
      </c>
      <c r="E25" s="53">
        <v>134.0</v>
      </c>
      <c r="F25" s="53">
        <v>71.0</v>
      </c>
      <c r="G25" s="53">
        <v>15.6</v>
      </c>
      <c r="H25" s="54"/>
      <c r="I25" s="53">
        <v>6.0</v>
      </c>
      <c r="J25" s="53">
        <v>46.0</v>
      </c>
      <c r="K25" s="53">
        <v>45.0</v>
      </c>
      <c r="L25" s="53">
        <v>140.0</v>
      </c>
      <c r="M25" s="53">
        <v>46.0</v>
      </c>
      <c r="N25" s="53">
        <v>10.2</v>
      </c>
      <c r="O25" s="54"/>
      <c r="P25" s="53">
        <v>6.0</v>
      </c>
      <c r="Q25" s="53">
        <v>54.0</v>
      </c>
      <c r="R25" s="53">
        <v>48.0</v>
      </c>
      <c r="S25" s="53">
        <v>343.2</v>
      </c>
      <c r="T25" s="53">
        <v>226.6</v>
      </c>
      <c r="U25" s="53">
        <v>139.4</v>
      </c>
      <c r="V25" s="54"/>
      <c r="W25" s="53">
        <v>338.9</v>
      </c>
      <c r="X25" s="53">
        <v>169.8</v>
      </c>
      <c r="Y25" s="53">
        <v>95.1</v>
      </c>
      <c r="Z25" s="54"/>
      <c r="AA25" s="53">
        <v>341.8</v>
      </c>
      <c r="AB25" s="53">
        <v>404.1</v>
      </c>
      <c r="AC25" s="53">
        <v>267.8</v>
      </c>
      <c r="AD25" s="54"/>
      <c r="AE25" s="53">
        <v>341.4</v>
      </c>
      <c r="AF25" s="53">
        <v>453.1</v>
      </c>
      <c r="AG25" s="53">
        <v>243.7</v>
      </c>
      <c r="AH25" s="54"/>
      <c r="AI25" s="53">
        <v>349.6</v>
      </c>
      <c r="AJ25" s="53">
        <v>393.4</v>
      </c>
      <c r="AK25" s="53">
        <v>250.2</v>
      </c>
      <c r="AL25" s="54"/>
      <c r="AM25" s="53">
        <v>341.4</v>
      </c>
      <c r="AN25" s="53">
        <v>421.0</v>
      </c>
      <c r="AO25" s="53">
        <v>237.1</v>
      </c>
      <c r="AP25" s="54"/>
      <c r="AQ25" s="53">
        <v>134.0</v>
      </c>
      <c r="AR25" s="54">
        <f t="shared" ref="AR25:AS25" si="37">F25</f>
        <v>71</v>
      </c>
      <c r="AS25" s="56">
        <f t="shared" si="37"/>
        <v>15.6</v>
      </c>
      <c r="AT25" s="54"/>
      <c r="AU25" s="54">
        <f t="shared" ref="AU25:AW25" si="38">L25</f>
        <v>140</v>
      </c>
      <c r="AV25" s="54">
        <f t="shared" si="38"/>
        <v>46</v>
      </c>
      <c r="AW25" s="54">
        <f t="shared" si="38"/>
        <v>10.2</v>
      </c>
      <c r="AX25" s="54"/>
      <c r="AY25" s="182">
        <f t="shared" si="6"/>
        <v>134</v>
      </c>
      <c r="AZ25" s="54"/>
      <c r="BA25" s="54"/>
      <c r="BB25" s="54"/>
      <c r="BC25" s="89"/>
      <c r="BD25" s="54"/>
      <c r="BE25" s="54"/>
      <c r="BF25" s="54"/>
      <c r="BG25" s="54"/>
      <c r="BH25" s="54"/>
      <c r="BI25" s="54"/>
      <c r="BJ25" s="54"/>
      <c r="BK25" s="54"/>
      <c r="BL25" s="89"/>
      <c r="BM25" s="287">
        <v>343.0</v>
      </c>
      <c r="BN25" s="287">
        <v>145.0</v>
      </c>
      <c r="BO25" s="287">
        <v>239.0</v>
      </c>
      <c r="BP25" s="287">
        <v>12.0</v>
      </c>
      <c r="BQ25" s="288"/>
      <c r="BR25" s="287">
        <v>6.0</v>
      </c>
      <c r="BS25" s="287">
        <v>55.0</v>
      </c>
      <c r="BT25" s="287">
        <v>56.0</v>
      </c>
      <c r="BU25" s="288">
        <f t="shared" si="7"/>
        <v>343</v>
      </c>
      <c r="BV25" s="287">
        <v>286.0</v>
      </c>
      <c r="BW25" s="287">
        <v>168.0</v>
      </c>
      <c r="BX25" s="287">
        <v>28.0</v>
      </c>
      <c r="BY25" s="287">
        <v>336.0</v>
      </c>
      <c r="BZ25" s="287">
        <v>302.0</v>
      </c>
      <c r="CA25" s="287">
        <v>169.0</v>
      </c>
      <c r="CB25" s="287">
        <v>26.0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340.0</v>
      </c>
      <c r="CH25" s="287">
        <v>310.0</v>
      </c>
      <c r="CI25" s="287">
        <v>180.0</v>
      </c>
      <c r="CJ25" s="287">
        <v>19.0</v>
      </c>
      <c r="CK25" s="287">
        <v>351.0</v>
      </c>
      <c r="CL25" s="287">
        <v>283.0</v>
      </c>
      <c r="CM25" s="287">
        <v>109.0</v>
      </c>
      <c r="CN25" s="287">
        <v>13.0</v>
      </c>
      <c r="CO25" s="287">
        <v>333.0</v>
      </c>
      <c r="CP25" s="287">
        <v>193.0</v>
      </c>
      <c r="CQ25" s="287">
        <v>99.0</v>
      </c>
      <c r="CR25" s="287">
        <v>13.0</v>
      </c>
      <c r="CS25" s="287">
        <v>335.0</v>
      </c>
      <c r="CT25" s="287">
        <v>197.0</v>
      </c>
      <c r="CU25" s="287">
        <v>135.0</v>
      </c>
      <c r="CV25" s="287">
        <v>45.0</v>
      </c>
      <c r="CW25" s="287">
        <v>338.0</v>
      </c>
      <c r="CX25" s="287">
        <v>176.0</v>
      </c>
      <c r="CY25" s="287">
        <v>80.0</v>
      </c>
      <c r="CZ25" s="287">
        <v>50.0</v>
      </c>
      <c r="DA25" s="287">
        <v>324.0</v>
      </c>
      <c r="DB25" s="287">
        <v>177.0</v>
      </c>
      <c r="DC25" s="287">
        <v>83.0</v>
      </c>
      <c r="DD25" s="287">
        <v>50.0</v>
      </c>
      <c r="DE25" s="288">
        <f t="shared" si="8"/>
        <v>145</v>
      </c>
      <c r="DF25" s="287">
        <v>35.0</v>
      </c>
      <c r="DG25" s="288">
        <f t="shared" ref="DG25:DH25" si="39">BO25</f>
        <v>239</v>
      </c>
      <c r="DH25" s="288">
        <f t="shared" si="39"/>
        <v>12</v>
      </c>
      <c r="DI25" s="288"/>
      <c r="DJ25" s="287">
        <v>7.0</v>
      </c>
      <c r="DK25" s="287">
        <v>58.0</v>
      </c>
      <c r="DL25" s="287">
        <v>53.0</v>
      </c>
      <c r="DM25" s="89"/>
      <c r="DN25" s="61">
        <v>339.0</v>
      </c>
      <c r="DO25" s="61">
        <v>139.0</v>
      </c>
      <c r="DP25" s="61">
        <v>40.21</v>
      </c>
      <c r="DQ25" s="61">
        <v>21.82</v>
      </c>
      <c r="DR25" s="61">
        <v>7.28</v>
      </c>
      <c r="DS25" s="61">
        <v>8.0</v>
      </c>
      <c r="DT25" s="61">
        <v>43.0</v>
      </c>
      <c r="DU25" s="61">
        <v>52.7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341.0</v>
      </c>
      <c r="EF25" s="226">
        <v>136.0</v>
      </c>
      <c r="EG25" s="226">
        <v>87.0</v>
      </c>
      <c r="EH25" s="226">
        <v>3.6</v>
      </c>
      <c r="EI25" s="64"/>
      <c r="EJ25" s="63">
        <v>9.0</v>
      </c>
      <c r="EK25" s="226">
        <v>49.0</v>
      </c>
      <c r="EL25" s="226">
        <v>51.0</v>
      </c>
      <c r="EM25" s="226">
        <v>136.0</v>
      </c>
      <c r="EN25" s="226">
        <v>87.0</v>
      </c>
      <c r="EO25" s="226">
        <v>3.8</v>
      </c>
      <c r="EP25" s="64"/>
      <c r="EQ25" s="63">
        <v>9.0</v>
      </c>
      <c r="ER25" s="226">
        <v>50.0</v>
      </c>
      <c r="ES25" s="226">
        <v>51.0</v>
      </c>
      <c r="ET25" s="226">
        <v>339.0</v>
      </c>
      <c r="EU25" s="226">
        <v>0.0</v>
      </c>
      <c r="EV25" s="226">
        <v>0.0</v>
      </c>
      <c r="EW25" s="226">
        <v>0.0</v>
      </c>
      <c r="EX25" s="226">
        <v>338.0</v>
      </c>
      <c r="EY25" s="226">
        <v>276.0</v>
      </c>
      <c r="EZ25" s="226">
        <v>159.0</v>
      </c>
      <c r="FA25" s="226">
        <v>-4.7</v>
      </c>
      <c r="FB25" s="226">
        <v>339.0</v>
      </c>
      <c r="FC25" s="226">
        <v>274.0</v>
      </c>
      <c r="FD25" s="226">
        <v>158.4</v>
      </c>
      <c r="FE25" s="226">
        <v>-2.1</v>
      </c>
      <c r="FF25" s="226">
        <v>337.0</v>
      </c>
      <c r="FG25" s="226">
        <v>1.0</v>
      </c>
      <c r="FH25" s="226">
        <v>0.0</v>
      </c>
      <c r="FI25" s="226">
        <v>0.0</v>
      </c>
      <c r="FJ25" s="226">
        <v>341.0</v>
      </c>
      <c r="FK25" s="226">
        <v>257.0</v>
      </c>
      <c r="FL25" s="226">
        <v>147.7</v>
      </c>
      <c r="FM25" s="64"/>
      <c r="FN25" s="226">
        <v>341.0</v>
      </c>
      <c r="FO25" s="226">
        <v>270.0</v>
      </c>
      <c r="FP25" s="226">
        <v>148.0</v>
      </c>
      <c r="FQ25" s="226">
        <v>3.2</v>
      </c>
      <c r="FR25" s="226">
        <v>136.0</v>
      </c>
      <c r="FS25" s="64"/>
      <c r="FT25" s="226">
        <v>16.76</v>
      </c>
      <c r="FU25" s="64"/>
      <c r="FV25" s="226">
        <v>136.0</v>
      </c>
      <c r="FW25" s="64"/>
      <c r="FX25" s="64"/>
      <c r="FY25" s="64"/>
      <c r="FZ25" s="89"/>
      <c r="GA25" s="65">
        <v>341.0</v>
      </c>
      <c r="GB25" s="66">
        <v>379.83</v>
      </c>
      <c r="GC25" s="66">
        <v>237.28</v>
      </c>
      <c r="GD25" s="66">
        <v>23.54</v>
      </c>
      <c r="GE25" s="66">
        <v>341.0</v>
      </c>
      <c r="GF25" s="66">
        <v>403.25</v>
      </c>
      <c r="GG25" s="66">
        <v>233.77</v>
      </c>
      <c r="GH25" s="66">
        <v>26.89</v>
      </c>
      <c r="GI25" s="66">
        <v>341.0</v>
      </c>
      <c r="GJ25" s="66">
        <v>257.47</v>
      </c>
      <c r="GK25" s="66">
        <v>-148.0</v>
      </c>
      <c r="GL25" s="66">
        <v>-8.54</v>
      </c>
      <c r="GM25" s="66">
        <v>341.0</v>
      </c>
      <c r="GN25" s="66">
        <v>235.93</v>
      </c>
      <c r="GO25" s="66">
        <v>-147.92</v>
      </c>
      <c r="GP25" s="66">
        <v>-16.75</v>
      </c>
      <c r="GQ25" s="66">
        <v>341.0</v>
      </c>
      <c r="GR25" s="66">
        <v>137.16</v>
      </c>
      <c r="GS25" s="66">
        <v>-87.61</v>
      </c>
      <c r="GT25" s="66">
        <v>-10.8</v>
      </c>
      <c r="GU25" s="66">
        <v>341.0</v>
      </c>
      <c r="GV25" s="66">
        <v>150.38</v>
      </c>
      <c r="GW25" s="66">
        <v>-87.19</v>
      </c>
      <c r="GX25" s="66">
        <v>-12.31</v>
      </c>
      <c r="GY25" s="89"/>
      <c r="GZ25" s="146" t="s">
        <v>91</v>
      </c>
      <c r="HA25" s="146" t="s">
        <v>92</v>
      </c>
      <c r="HB25" s="98">
        <v>77.0</v>
      </c>
      <c r="HC25" s="98">
        <v>3.85</v>
      </c>
      <c r="HD25" s="98">
        <v>1.54</v>
      </c>
      <c r="HE25" s="146">
        <v>8.0</v>
      </c>
      <c r="HF25" s="99">
        <v>56.0</v>
      </c>
      <c r="HG25" s="99">
        <v>54.0</v>
      </c>
      <c r="HH25" s="146" t="s">
        <v>91</v>
      </c>
      <c r="HI25" s="146" t="s">
        <v>92</v>
      </c>
      <c r="HJ25" s="98">
        <v>160.0</v>
      </c>
      <c r="HK25" s="98">
        <v>8.0</v>
      </c>
      <c r="HL25" s="98">
        <v>3.2</v>
      </c>
      <c r="HM25" s="146">
        <v>5.0</v>
      </c>
      <c r="HN25" s="99">
        <v>56.0</v>
      </c>
      <c r="HO25" s="99">
        <v>56.0</v>
      </c>
      <c r="HP25" s="146" t="s">
        <v>91</v>
      </c>
      <c r="HQ25" s="146" t="s">
        <v>92</v>
      </c>
      <c r="HR25" s="98">
        <v>178.0</v>
      </c>
      <c r="HS25" s="98">
        <v>8.9</v>
      </c>
      <c r="HT25" s="98">
        <v>4.45</v>
      </c>
      <c r="HU25" s="146">
        <v>7.0</v>
      </c>
      <c r="HV25" s="98">
        <v>56.0</v>
      </c>
      <c r="HW25" s="98">
        <v>56.0</v>
      </c>
      <c r="HX25" s="89"/>
      <c r="HY25" s="72">
        <v>134.0</v>
      </c>
      <c r="HZ25" s="72">
        <v>33.0</v>
      </c>
      <c r="IA25" s="72">
        <v>129.0</v>
      </c>
      <c r="IB25" s="72">
        <v>6.45</v>
      </c>
      <c r="IC25" s="73"/>
      <c r="ID25" s="72">
        <v>2.0</v>
      </c>
      <c r="IE25" s="72">
        <v>58.0</v>
      </c>
      <c r="IF25" s="72">
        <v>38.0</v>
      </c>
      <c r="IG25" s="89"/>
      <c r="IH25" s="74">
        <v>141.0</v>
      </c>
      <c r="II25" s="74">
        <v>34.9</v>
      </c>
      <c r="IJ25" s="74">
        <v>61.0</v>
      </c>
      <c r="IK25" s="74">
        <v>3.2</v>
      </c>
      <c r="IL25" s="74">
        <v>3.5</v>
      </c>
      <c r="IM25" s="74">
        <v>6.0</v>
      </c>
      <c r="IN25" s="74">
        <v>45.0</v>
      </c>
      <c r="IO25" s="74">
        <v>44.0</v>
      </c>
      <c r="IP25" s="74">
        <v>141.0</v>
      </c>
      <c r="IQ25" s="74">
        <v>33.4</v>
      </c>
      <c r="IR25" s="74">
        <v>4.0</v>
      </c>
      <c r="IS25" s="74">
        <v>0.1</v>
      </c>
      <c r="IT25" s="74">
        <v>0.2</v>
      </c>
      <c r="IU25" s="74">
        <v>8.0</v>
      </c>
      <c r="IV25" s="74">
        <v>49.0</v>
      </c>
      <c r="IW25" s="74">
        <v>48.0</v>
      </c>
      <c r="IX25" s="89"/>
      <c r="IY25" s="149">
        <v>139.8</v>
      </c>
      <c r="IZ25" s="149">
        <v>34.69</v>
      </c>
      <c r="JA25" s="149">
        <v>380.6</v>
      </c>
      <c r="JB25" s="149">
        <v>19.03</v>
      </c>
      <c r="JC25" s="149">
        <v>8.14</v>
      </c>
      <c r="JD25" s="149">
        <v>3.0</v>
      </c>
      <c r="JE25" s="149">
        <v>60.71</v>
      </c>
      <c r="JF25" s="149">
        <v>50.47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136.0</v>
      </c>
      <c r="JQ25" s="78">
        <v>32.0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44.0</v>
      </c>
      <c r="JW25" s="78">
        <v>43.0</v>
      </c>
      <c r="JX25" s="78">
        <v>136.0</v>
      </c>
      <c r="JY25" s="78">
        <v>34.0</v>
      </c>
      <c r="JZ25" s="78">
        <v>138.0</v>
      </c>
      <c r="KA25" s="78">
        <v>7.2</v>
      </c>
      <c r="KB25" s="78">
        <v>2.8</v>
      </c>
      <c r="KC25" s="78">
        <v>2.0</v>
      </c>
      <c r="KD25" s="78">
        <v>49.0</v>
      </c>
      <c r="KE25" s="78">
        <v>48.0</v>
      </c>
      <c r="KF25" s="89"/>
      <c r="KG25" s="79">
        <v>138.0</v>
      </c>
      <c r="KH25" s="79">
        <v>34.0</v>
      </c>
      <c r="KI25" s="79">
        <v>37.0</v>
      </c>
      <c r="KJ25" s="79">
        <v>2.0</v>
      </c>
      <c r="KK25" s="80"/>
      <c r="KL25" s="79">
        <v>1.0</v>
      </c>
      <c r="KM25" s="79">
        <v>48.0</v>
      </c>
      <c r="KN25" s="79">
        <v>48.0</v>
      </c>
      <c r="KO25" s="79">
        <v>138.0</v>
      </c>
      <c r="KP25" s="79">
        <v>34.0</v>
      </c>
      <c r="KQ25" s="79">
        <v>3.0</v>
      </c>
      <c r="KR25" s="79">
        <v>0.1</v>
      </c>
      <c r="KS25" s="80"/>
      <c r="KT25" s="79">
        <v>1.0</v>
      </c>
      <c r="KU25" s="79">
        <v>48.0</v>
      </c>
      <c r="KV25" s="79">
        <v>46.0</v>
      </c>
      <c r="KW25" s="89"/>
      <c r="KX25" s="81">
        <v>133.0</v>
      </c>
      <c r="KY25" s="81">
        <v>33.0</v>
      </c>
      <c r="KZ25" s="81">
        <v>16.0</v>
      </c>
      <c r="LA25" s="81">
        <v>0.8</v>
      </c>
      <c r="LB25" s="81">
        <v>1.1</v>
      </c>
      <c r="LC25" s="81">
        <v>3.0</v>
      </c>
      <c r="LD25" s="81">
        <v>49.0</v>
      </c>
      <c r="LE25" s="81">
        <v>49.0</v>
      </c>
      <c r="LF25" s="81">
        <v>133.0</v>
      </c>
      <c r="LG25" s="81">
        <v>33.0</v>
      </c>
      <c r="LH25" s="81">
        <v>445.0</v>
      </c>
      <c r="LI25" s="81">
        <v>21.8</v>
      </c>
      <c r="LJ25" s="81">
        <v>5.0</v>
      </c>
      <c r="LK25" s="81">
        <v>5.0</v>
      </c>
      <c r="LL25" s="81">
        <v>51.0</v>
      </c>
      <c r="LM25" s="81">
        <v>52.0</v>
      </c>
      <c r="LN25" s="89"/>
      <c r="LO25" s="82">
        <v>335.0</v>
      </c>
      <c r="LP25" s="82">
        <v>271.0</v>
      </c>
      <c r="LQ25" s="82">
        <v>156.0</v>
      </c>
      <c r="LR25" s="82">
        <v>69.0</v>
      </c>
      <c r="LS25" s="82">
        <v>324.0</v>
      </c>
      <c r="LT25" s="83">
        <v>53.0</v>
      </c>
      <c r="LU25" s="83">
        <v>8.0</v>
      </c>
      <c r="LV25" s="83">
        <v>141.0</v>
      </c>
      <c r="LW25" s="83">
        <v>95.0</v>
      </c>
      <c r="LX25" s="83">
        <v>55.0</v>
      </c>
      <c r="LY25" s="83">
        <v>54.0</v>
      </c>
      <c r="LZ25" s="83">
        <v>12.0</v>
      </c>
      <c r="MA25" s="83">
        <v>103.0</v>
      </c>
      <c r="MB25" s="83">
        <v>7.0</v>
      </c>
      <c r="MC25" s="83">
        <v>146.0</v>
      </c>
      <c r="MD25" s="83">
        <v>176.0</v>
      </c>
      <c r="ME25" s="83">
        <v>68.0</v>
      </c>
      <c r="MF25" s="83">
        <v>60.0</v>
      </c>
      <c r="MG25" s="83">
        <v>14.0</v>
      </c>
      <c r="MH25" s="83">
        <v>0.0</v>
      </c>
      <c r="MI25" s="83">
        <v>0.0</v>
      </c>
      <c r="MJ25" s="83">
        <v>119.0</v>
      </c>
      <c r="MK25" s="83">
        <v>0.0</v>
      </c>
      <c r="ML25" s="83">
        <v>42.0</v>
      </c>
      <c r="MM25" s="83">
        <v>42.0</v>
      </c>
      <c r="MN25" s="83">
        <v>5.0</v>
      </c>
      <c r="MO25" s="86"/>
      <c r="MP25" s="87"/>
      <c r="MQ25" s="87"/>
      <c r="MR25" s="87"/>
      <c r="MS25" s="87"/>
      <c r="MT25" s="83">
        <v>0.0</v>
      </c>
      <c r="MU25" s="83">
        <v>2.0</v>
      </c>
      <c r="MV25" s="83">
        <v>5.0</v>
      </c>
      <c r="MW25" s="83">
        <v>36.0</v>
      </c>
      <c r="MX25" s="83">
        <v>30.0</v>
      </c>
      <c r="MY25" s="88" t="s">
        <v>96</v>
      </c>
      <c r="MZ25" s="83">
        <v>2.0</v>
      </c>
      <c r="NA25" s="88"/>
      <c r="NB25" s="205">
        <v>13.0</v>
      </c>
      <c r="NC25" s="121">
        <v>5.0</v>
      </c>
      <c r="ND25" s="121">
        <v>225.0</v>
      </c>
      <c r="NE25" s="121">
        <v>36.0</v>
      </c>
      <c r="NF25" s="121">
        <v>42.0</v>
      </c>
      <c r="NG25" s="83">
        <v>42.0</v>
      </c>
      <c r="NH25" s="121">
        <v>7.0</v>
      </c>
      <c r="NI25" s="83"/>
      <c r="NJ25" s="83">
        <v>0.0</v>
      </c>
      <c r="NK25" s="83">
        <v>0.0</v>
      </c>
      <c r="NL25" s="83">
        <v>0.0</v>
      </c>
      <c r="NM25" s="83">
        <v>35.0</v>
      </c>
      <c r="NN25" s="83">
        <v>45.0</v>
      </c>
      <c r="NO25" s="83">
        <v>50.0</v>
      </c>
      <c r="NP25" s="83">
        <v>2.0</v>
      </c>
      <c r="NQ25" s="223"/>
      <c r="NR25" s="223"/>
      <c r="NS25" s="223"/>
      <c r="NT25" s="223"/>
      <c r="NU25" s="223"/>
      <c r="NV25" s="223"/>
      <c r="NW25" s="223"/>
      <c r="NX25" s="223"/>
      <c r="NY25" s="223"/>
    </row>
    <row r="26" ht="14.25" customHeight="1">
      <c r="A26" s="49">
        <v>0.541666666666667</v>
      </c>
      <c r="B26" s="50"/>
      <c r="C26" s="51">
        <v>50.11</v>
      </c>
      <c r="D26" s="195">
        <v>339.0</v>
      </c>
      <c r="E26" s="53">
        <v>134.0</v>
      </c>
      <c r="F26" s="53">
        <v>77.0</v>
      </c>
      <c r="G26" s="53">
        <v>16.6</v>
      </c>
      <c r="H26" s="54"/>
      <c r="I26" s="53">
        <v>6.0</v>
      </c>
      <c r="J26" s="53">
        <v>46.0</v>
      </c>
      <c r="K26" s="53">
        <v>45.0</v>
      </c>
      <c r="L26" s="53">
        <v>140.0</v>
      </c>
      <c r="M26" s="53">
        <v>45.0</v>
      </c>
      <c r="N26" s="53">
        <v>10.0</v>
      </c>
      <c r="O26" s="54"/>
      <c r="P26" s="53">
        <v>6.0</v>
      </c>
      <c r="Q26" s="53">
        <v>54.0</v>
      </c>
      <c r="R26" s="53">
        <v>48.0</v>
      </c>
      <c r="S26" s="53">
        <v>342.7</v>
      </c>
      <c r="T26" s="53">
        <v>271.6</v>
      </c>
      <c r="U26" s="53">
        <v>163.2</v>
      </c>
      <c r="V26" s="54"/>
      <c r="W26" s="53">
        <v>338.6</v>
      </c>
      <c r="X26" s="53">
        <v>217.3</v>
      </c>
      <c r="Y26" s="53">
        <v>125.6</v>
      </c>
      <c r="Z26" s="54"/>
      <c r="AA26" s="53">
        <v>343.2</v>
      </c>
      <c r="AB26" s="53">
        <v>337.5</v>
      </c>
      <c r="AC26" s="53">
        <v>227.9</v>
      </c>
      <c r="AD26" s="54"/>
      <c r="AE26" s="53">
        <v>343.3</v>
      </c>
      <c r="AF26" s="53">
        <v>378.8</v>
      </c>
      <c r="AG26" s="53">
        <v>206.7</v>
      </c>
      <c r="AH26" s="54"/>
      <c r="AI26" s="53">
        <v>350.4</v>
      </c>
      <c r="AJ26" s="53">
        <v>375.5</v>
      </c>
      <c r="AK26" s="53">
        <v>238.9</v>
      </c>
      <c r="AL26" s="54"/>
      <c r="AM26" s="53">
        <v>341.1</v>
      </c>
      <c r="AN26" s="53">
        <v>403.7</v>
      </c>
      <c r="AO26" s="53">
        <v>227.5</v>
      </c>
      <c r="AP26" s="54"/>
      <c r="AQ26" s="53">
        <v>134.0</v>
      </c>
      <c r="AR26" s="54">
        <f t="shared" ref="AR26:AS26" si="40">F26</f>
        <v>77</v>
      </c>
      <c r="AS26" s="56">
        <f t="shared" si="40"/>
        <v>16.6</v>
      </c>
      <c r="AT26" s="54"/>
      <c r="AU26" s="54">
        <f t="shared" ref="AU26:AW26" si="41">L26</f>
        <v>140</v>
      </c>
      <c r="AV26" s="54">
        <f t="shared" si="41"/>
        <v>45</v>
      </c>
      <c r="AW26" s="54">
        <f t="shared" si="41"/>
        <v>10</v>
      </c>
      <c r="AX26" s="54"/>
      <c r="AY26" s="182">
        <f t="shared" si="6"/>
        <v>134</v>
      </c>
      <c r="AZ26" s="54"/>
      <c r="BA26" s="54"/>
      <c r="BB26" s="54"/>
      <c r="BC26" s="89"/>
      <c r="BD26" s="54"/>
      <c r="BE26" s="54"/>
      <c r="BF26" s="54"/>
      <c r="BG26" s="54"/>
      <c r="BH26" s="54"/>
      <c r="BI26" s="54"/>
      <c r="BJ26" s="54"/>
      <c r="BK26" s="54"/>
      <c r="BL26" s="89"/>
      <c r="BM26" s="287">
        <v>344.0</v>
      </c>
      <c r="BN26" s="287">
        <v>145.0</v>
      </c>
      <c r="BO26" s="287">
        <v>207.0</v>
      </c>
      <c r="BP26" s="287">
        <v>10.4</v>
      </c>
      <c r="BQ26" s="288"/>
      <c r="BR26" s="287">
        <v>6.0</v>
      </c>
      <c r="BS26" s="287">
        <v>64.0</v>
      </c>
      <c r="BT26" s="287">
        <v>65.0</v>
      </c>
      <c r="BU26" s="288">
        <f t="shared" si="7"/>
        <v>344</v>
      </c>
      <c r="BV26" s="287">
        <v>289.0</v>
      </c>
      <c r="BW26" s="287">
        <v>169.0</v>
      </c>
      <c r="BX26" s="287">
        <v>32.0</v>
      </c>
      <c r="BY26" s="287">
        <v>337.0</v>
      </c>
      <c r="BZ26" s="287">
        <v>303.0</v>
      </c>
      <c r="CA26" s="287">
        <v>169.0</v>
      </c>
      <c r="CB26" s="287">
        <v>30.0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341.0</v>
      </c>
      <c r="CH26" s="287">
        <v>291.0</v>
      </c>
      <c r="CI26" s="287">
        <v>167.0</v>
      </c>
      <c r="CJ26" s="287">
        <v>27.0</v>
      </c>
      <c r="CK26" s="287">
        <v>353.0</v>
      </c>
      <c r="CL26" s="287">
        <v>168.0</v>
      </c>
      <c r="CM26" s="287">
        <v>99.0</v>
      </c>
      <c r="CN26" s="287">
        <v>22.0</v>
      </c>
      <c r="CO26" s="287">
        <v>334.0</v>
      </c>
      <c r="CP26" s="287">
        <v>185.0</v>
      </c>
      <c r="CQ26" s="287">
        <v>94.0</v>
      </c>
      <c r="CR26" s="287">
        <v>18.0</v>
      </c>
      <c r="CS26" s="287">
        <v>336.0</v>
      </c>
      <c r="CT26" s="287">
        <v>190.0</v>
      </c>
      <c r="CU26" s="287">
        <v>132.0</v>
      </c>
      <c r="CV26" s="287">
        <v>38.0</v>
      </c>
      <c r="CW26" s="287">
        <v>339.0</v>
      </c>
      <c r="CX26" s="287">
        <v>195.0</v>
      </c>
      <c r="CY26" s="287">
        <v>94.0</v>
      </c>
      <c r="CZ26" s="287">
        <v>54.0</v>
      </c>
      <c r="DA26" s="287">
        <v>325.0</v>
      </c>
      <c r="DB26" s="287">
        <v>197.0</v>
      </c>
      <c r="DC26" s="287">
        <v>96.0</v>
      </c>
      <c r="DD26" s="287">
        <v>49.0</v>
      </c>
      <c r="DE26" s="288">
        <f t="shared" si="8"/>
        <v>145</v>
      </c>
      <c r="DF26" s="287">
        <v>35.0</v>
      </c>
      <c r="DG26" s="287">
        <v>207.0</v>
      </c>
      <c r="DH26" s="287">
        <v>10.4</v>
      </c>
      <c r="DI26" s="288"/>
      <c r="DJ26" s="287">
        <v>7.0</v>
      </c>
      <c r="DK26" s="287">
        <v>60.0</v>
      </c>
      <c r="DL26" s="287">
        <v>55.0</v>
      </c>
      <c r="DM26" s="89"/>
      <c r="DN26" s="61">
        <v>339.0</v>
      </c>
      <c r="DO26" s="61">
        <v>140.0</v>
      </c>
      <c r="DP26" s="61">
        <v>33.15</v>
      </c>
      <c r="DQ26" s="61">
        <v>18.22</v>
      </c>
      <c r="DR26" s="61">
        <v>6.16</v>
      </c>
      <c r="DS26" s="61">
        <v>8.0</v>
      </c>
      <c r="DT26" s="61">
        <v>47.0</v>
      </c>
      <c r="DU26" s="61">
        <v>50.6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340.0</v>
      </c>
      <c r="EF26" s="226">
        <v>137.0</v>
      </c>
      <c r="EG26" s="226">
        <v>70.0</v>
      </c>
      <c r="EH26" s="226">
        <v>2.9</v>
      </c>
      <c r="EI26" s="64"/>
      <c r="EJ26" s="63">
        <v>9.0</v>
      </c>
      <c r="EK26" s="226">
        <v>50.0</v>
      </c>
      <c r="EL26" s="226">
        <v>52.0</v>
      </c>
      <c r="EM26" s="226">
        <v>137.0</v>
      </c>
      <c r="EN26" s="226">
        <v>87.0</v>
      </c>
      <c r="EO26" s="226">
        <v>3.8</v>
      </c>
      <c r="EP26" s="64"/>
      <c r="EQ26" s="63">
        <v>9.0</v>
      </c>
      <c r="ER26" s="226">
        <v>51.0</v>
      </c>
      <c r="ES26" s="226">
        <v>53.0</v>
      </c>
      <c r="ET26" s="226">
        <v>340.0</v>
      </c>
      <c r="EU26" s="226">
        <v>0.0</v>
      </c>
      <c r="EV26" s="226">
        <v>0.0</v>
      </c>
      <c r="EW26" s="226">
        <v>0.0</v>
      </c>
      <c r="EX26" s="226">
        <v>339.0</v>
      </c>
      <c r="EY26" s="226">
        <v>274.0</v>
      </c>
      <c r="EZ26" s="226">
        <v>158.8</v>
      </c>
      <c r="FA26" s="226">
        <v>-3.7</v>
      </c>
      <c r="FB26" s="226">
        <v>340.0</v>
      </c>
      <c r="FC26" s="226">
        <v>274.0</v>
      </c>
      <c r="FD26" s="226">
        <v>158.1</v>
      </c>
      <c r="FE26" s="226">
        <v>-3.5</v>
      </c>
      <c r="FF26" s="226">
        <v>339.0</v>
      </c>
      <c r="FG26" s="226">
        <v>1.0</v>
      </c>
      <c r="FH26" s="226">
        <v>0.0</v>
      </c>
      <c r="FI26" s="226">
        <v>0.0</v>
      </c>
      <c r="FJ26" s="226">
        <v>340.0</v>
      </c>
      <c r="FK26" s="226">
        <v>262.0</v>
      </c>
      <c r="FL26" s="226">
        <v>150.2</v>
      </c>
      <c r="FM26" s="64"/>
      <c r="FN26" s="226">
        <v>340.0</v>
      </c>
      <c r="FO26" s="226">
        <v>275.0</v>
      </c>
      <c r="FP26" s="226">
        <v>150.6</v>
      </c>
      <c r="FQ26" s="226">
        <v>4.9</v>
      </c>
      <c r="FR26" s="226">
        <v>137.0</v>
      </c>
      <c r="FS26" s="64"/>
      <c r="FT26" s="226">
        <v>15.14</v>
      </c>
      <c r="FU26" s="64"/>
      <c r="FV26" s="226">
        <v>137.0</v>
      </c>
      <c r="FW26" s="64"/>
      <c r="FX26" s="64"/>
      <c r="FY26" s="64"/>
      <c r="FZ26" s="89"/>
      <c r="GA26" s="65">
        <v>339.0</v>
      </c>
      <c r="GB26" s="66">
        <v>401.67</v>
      </c>
      <c r="GC26" s="66">
        <v>250.27</v>
      </c>
      <c r="GD26" s="66">
        <v>24.04</v>
      </c>
      <c r="GE26" s="66">
        <v>339.0</v>
      </c>
      <c r="GF26" s="66">
        <v>426.97</v>
      </c>
      <c r="GG26" s="66">
        <v>246.67</v>
      </c>
      <c r="GH26" s="66">
        <v>28.9</v>
      </c>
      <c r="GI26" s="66">
        <v>339.0</v>
      </c>
      <c r="GJ26" s="66">
        <v>262.45</v>
      </c>
      <c r="GK26" s="66">
        <v>-150.76</v>
      </c>
      <c r="GL26" s="66">
        <v>-9.46</v>
      </c>
      <c r="GM26" s="66">
        <v>339.0</v>
      </c>
      <c r="GN26" s="66">
        <v>240.18</v>
      </c>
      <c r="GO26" s="66">
        <v>-150.34</v>
      </c>
      <c r="GP26" s="66">
        <v>-18.18</v>
      </c>
      <c r="GQ26" s="66">
        <v>339.0</v>
      </c>
      <c r="GR26" s="66">
        <v>150.01</v>
      </c>
      <c r="GS26" s="66">
        <v>-96.32</v>
      </c>
      <c r="GT26" s="66">
        <v>-10.55</v>
      </c>
      <c r="GU26" s="66">
        <v>339.0</v>
      </c>
      <c r="GV26" s="66">
        <v>165.59</v>
      </c>
      <c r="GW26" s="66">
        <v>-92.8</v>
      </c>
      <c r="GX26" s="66">
        <v>-10.72</v>
      </c>
      <c r="GY26" s="89"/>
      <c r="GZ26" s="146" t="s">
        <v>91</v>
      </c>
      <c r="HA26" s="146" t="s">
        <v>92</v>
      </c>
      <c r="HB26" s="98">
        <v>76.0</v>
      </c>
      <c r="HC26" s="98">
        <v>3.8</v>
      </c>
      <c r="HD26" s="98">
        <v>1.52</v>
      </c>
      <c r="HE26" s="146">
        <v>8.0</v>
      </c>
      <c r="HF26" s="99">
        <v>58.0</v>
      </c>
      <c r="HG26" s="99">
        <v>54.0</v>
      </c>
      <c r="HH26" s="146" t="s">
        <v>91</v>
      </c>
      <c r="HI26" s="146" t="s">
        <v>92</v>
      </c>
      <c r="HJ26" s="98">
        <v>160.0</v>
      </c>
      <c r="HK26" s="98">
        <v>8.0</v>
      </c>
      <c r="HL26" s="98">
        <v>3.2</v>
      </c>
      <c r="HM26" s="146">
        <v>5.0</v>
      </c>
      <c r="HN26" s="99">
        <v>56.0</v>
      </c>
      <c r="HO26" s="99">
        <v>56.0</v>
      </c>
      <c r="HP26" s="146" t="s">
        <v>91</v>
      </c>
      <c r="HQ26" s="146" t="s">
        <v>92</v>
      </c>
      <c r="HR26" s="98">
        <v>172.0</v>
      </c>
      <c r="HS26" s="98">
        <v>8.6</v>
      </c>
      <c r="HT26" s="98">
        <v>4.3</v>
      </c>
      <c r="HU26" s="146">
        <v>7.0</v>
      </c>
      <c r="HV26" s="98">
        <v>56.0</v>
      </c>
      <c r="HW26" s="98">
        <v>56.0</v>
      </c>
      <c r="HX26" s="89"/>
      <c r="HY26" s="72">
        <v>135.0</v>
      </c>
      <c r="HZ26" s="72">
        <v>33.0</v>
      </c>
      <c r="IA26" s="72">
        <v>78.0</v>
      </c>
      <c r="IB26" s="72">
        <v>3.9</v>
      </c>
      <c r="IC26" s="73"/>
      <c r="ID26" s="72">
        <v>2.0</v>
      </c>
      <c r="IE26" s="72">
        <v>60.0</v>
      </c>
      <c r="IF26" s="72">
        <v>40.0</v>
      </c>
      <c r="IG26" s="89"/>
      <c r="IH26" s="74">
        <v>141.0</v>
      </c>
      <c r="II26" s="74">
        <v>34.2</v>
      </c>
      <c r="IJ26" s="74">
        <v>108.0</v>
      </c>
      <c r="IK26" s="74">
        <v>5.4</v>
      </c>
      <c r="IL26" s="74">
        <v>6.2</v>
      </c>
      <c r="IM26" s="74">
        <v>6.0</v>
      </c>
      <c r="IN26" s="74">
        <v>45.0</v>
      </c>
      <c r="IO26" s="74">
        <v>44.0</v>
      </c>
      <c r="IP26" s="74">
        <v>141.0</v>
      </c>
      <c r="IQ26" s="74">
        <v>33.4</v>
      </c>
      <c r="IR26" s="74">
        <v>3.0</v>
      </c>
      <c r="IS26" s="74">
        <v>0.1</v>
      </c>
      <c r="IT26" s="74">
        <v>0.2</v>
      </c>
      <c r="IU26" s="74">
        <v>8.0</v>
      </c>
      <c r="IV26" s="74">
        <v>49.0</v>
      </c>
      <c r="IW26" s="74">
        <v>48.0</v>
      </c>
      <c r="IX26" s="89"/>
      <c r="IY26" s="149">
        <v>139.53</v>
      </c>
      <c r="IZ26" s="149">
        <v>34.8</v>
      </c>
      <c r="JA26" s="149">
        <v>439.2</v>
      </c>
      <c r="JB26" s="149">
        <v>21.96</v>
      </c>
      <c r="JC26" s="149">
        <v>9.71</v>
      </c>
      <c r="JD26" s="149">
        <v>3.0</v>
      </c>
      <c r="JE26" s="149">
        <v>68.46</v>
      </c>
      <c r="JF26" s="149">
        <v>51.3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137.0</v>
      </c>
      <c r="JQ26" s="78">
        <v>32.3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45.0</v>
      </c>
      <c r="JW26" s="78">
        <v>44.0</v>
      </c>
      <c r="JX26" s="78">
        <v>137.0</v>
      </c>
      <c r="JY26" s="78">
        <v>34.4</v>
      </c>
      <c r="JZ26" s="78">
        <v>137.0</v>
      </c>
      <c r="KA26" s="78">
        <v>6.7</v>
      </c>
      <c r="KB26" s="78">
        <v>2.6</v>
      </c>
      <c r="KC26" s="78">
        <v>2.0</v>
      </c>
      <c r="KD26" s="78">
        <v>51.0</v>
      </c>
      <c r="KE26" s="78">
        <v>50.0</v>
      </c>
      <c r="KF26" s="89"/>
      <c r="KG26" s="79">
        <v>138.0</v>
      </c>
      <c r="KH26" s="79">
        <v>34.0</v>
      </c>
      <c r="KI26" s="79">
        <v>49.0</v>
      </c>
      <c r="KJ26" s="79">
        <v>2.5</v>
      </c>
      <c r="KK26" s="80"/>
      <c r="KL26" s="79">
        <v>1.0</v>
      </c>
      <c r="KM26" s="79">
        <v>48.0</v>
      </c>
      <c r="KN26" s="79">
        <v>48.0</v>
      </c>
      <c r="KO26" s="79">
        <v>138.0</v>
      </c>
      <c r="KP26" s="79">
        <v>34.0</v>
      </c>
      <c r="KQ26" s="79">
        <v>37.0</v>
      </c>
      <c r="KR26" s="79">
        <v>2.0</v>
      </c>
      <c r="KS26" s="80"/>
      <c r="KT26" s="79">
        <v>1.0</v>
      </c>
      <c r="KU26" s="79">
        <v>48.0</v>
      </c>
      <c r="KV26" s="79">
        <v>46.0</v>
      </c>
      <c r="KW26" s="89"/>
      <c r="KX26" s="81">
        <v>132.0</v>
      </c>
      <c r="KY26" s="81">
        <v>33.0</v>
      </c>
      <c r="KZ26" s="81">
        <v>14.0</v>
      </c>
      <c r="LA26" s="81">
        <v>0.7</v>
      </c>
      <c r="LB26" s="81">
        <v>1.1</v>
      </c>
      <c r="LC26" s="81">
        <v>3.0</v>
      </c>
      <c r="LD26" s="81">
        <v>49.0</v>
      </c>
      <c r="LE26" s="81">
        <v>49.0</v>
      </c>
      <c r="LF26" s="81">
        <v>132.0</v>
      </c>
      <c r="LG26" s="81">
        <v>33.0</v>
      </c>
      <c r="LH26" s="81">
        <v>431.0</v>
      </c>
      <c r="LI26" s="81">
        <v>21.1</v>
      </c>
      <c r="LJ26" s="81">
        <v>5.0</v>
      </c>
      <c r="LK26" s="81">
        <v>5.0</v>
      </c>
      <c r="LL26" s="81">
        <v>51.0</v>
      </c>
      <c r="LM26" s="81">
        <v>52.0</v>
      </c>
      <c r="LN26" s="89"/>
      <c r="LO26" s="82">
        <v>334.0</v>
      </c>
      <c r="LP26" s="82">
        <v>284.0</v>
      </c>
      <c r="LQ26" s="82">
        <v>161.0</v>
      </c>
      <c r="LR26" s="82">
        <v>69.0</v>
      </c>
      <c r="LS26" s="82">
        <v>324.0</v>
      </c>
      <c r="LT26" s="83">
        <v>58.0</v>
      </c>
      <c r="LU26" s="83">
        <v>9.0</v>
      </c>
      <c r="LV26" s="83">
        <v>141.0</v>
      </c>
      <c r="LW26" s="83">
        <v>106.0</v>
      </c>
      <c r="LX26" s="83">
        <v>57.0</v>
      </c>
      <c r="LY26" s="83">
        <v>55.0</v>
      </c>
      <c r="LZ26" s="83">
        <v>12.0</v>
      </c>
      <c r="MA26" s="83">
        <v>103.0</v>
      </c>
      <c r="MB26" s="83">
        <v>7.0</v>
      </c>
      <c r="MC26" s="83">
        <v>146.0</v>
      </c>
      <c r="MD26" s="83">
        <v>178.0</v>
      </c>
      <c r="ME26" s="83">
        <v>70.0</v>
      </c>
      <c r="MF26" s="83">
        <v>60.0</v>
      </c>
      <c r="MG26" s="83">
        <v>14.0</v>
      </c>
      <c r="MH26" s="83">
        <v>0.0</v>
      </c>
      <c r="MI26" s="83">
        <v>0.0</v>
      </c>
      <c r="MJ26" s="83">
        <v>119.0</v>
      </c>
      <c r="MK26" s="83">
        <v>0.0</v>
      </c>
      <c r="ML26" s="83">
        <v>42.0</v>
      </c>
      <c r="MM26" s="83">
        <v>42.0</v>
      </c>
      <c r="MN26" s="83">
        <v>5.0</v>
      </c>
      <c r="MO26" s="86"/>
      <c r="MP26" s="87"/>
      <c r="MQ26" s="87"/>
      <c r="MR26" s="87"/>
      <c r="MS26" s="87"/>
      <c r="MT26" s="83">
        <v>0.0</v>
      </c>
      <c r="MU26" s="83">
        <v>2.0</v>
      </c>
      <c r="MV26" s="83">
        <v>4.0</v>
      </c>
      <c r="MW26" s="83">
        <v>36.0</v>
      </c>
      <c r="MX26" s="83">
        <v>30.0</v>
      </c>
      <c r="MY26" s="88" t="s">
        <v>96</v>
      </c>
      <c r="MZ26" s="83">
        <v>2.0</v>
      </c>
      <c r="NA26" s="87"/>
      <c r="NB26" s="83">
        <v>16.0</v>
      </c>
      <c r="NC26" s="83">
        <v>6.0</v>
      </c>
      <c r="ND26" s="83">
        <v>300.0</v>
      </c>
      <c r="NE26" s="83">
        <v>36.0</v>
      </c>
      <c r="NF26" s="83">
        <v>42.0</v>
      </c>
      <c r="NG26" s="83">
        <v>42.0</v>
      </c>
      <c r="NH26" s="83">
        <v>7.0</v>
      </c>
      <c r="NI26" s="87"/>
      <c r="NJ26" s="83">
        <v>0.0</v>
      </c>
      <c r="NK26" s="83">
        <v>0.0</v>
      </c>
      <c r="NL26" s="83">
        <v>0.0</v>
      </c>
      <c r="NM26" s="83">
        <v>35.0</v>
      </c>
      <c r="NN26" s="83">
        <v>45.0</v>
      </c>
      <c r="NO26" s="83">
        <v>50.0</v>
      </c>
      <c r="NP26" s="83">
        <v>2.0</v>
      </c>
      <c r="NQ26" s="223"/>
      <c r="NR26" s="223"/>
      <c r="NS26" s="223"/>
      <c r="NT26" s="223"/>
      <c r="NU26" s="223"/>
      <c r="NV26" s="223"/>
      <c r="NW26" s="223"/>
      <c r="NX26" s="223"/>
      <c r="NY26" s="223"/>
    </row>
    <row r="27" ht="14.25" customHeight="1">
      <c r="A27" s="49">
        <v>0.583333333333334</v>
      </c>
      <c r="B27" s="50"/>
      <c r="C27" s="51">
        <v>50.27</v>
      </c>
      <c r="D27" s="195">
        <v>339.0</v>
      </c>
      <c r="E27" s="53">
        <v>135.0</v>
      </c>
      <c r="F27" s="53">
        <v>50.0</v>
      </c>
      <c r="G27" s="53">
        <v>11.0</v>
      </c>
      <c r="H27" s="54"/>
      <c r="I27" s="53">
        <v>6.0</v>
      </c>
      <c r="J27" s="53">
        <v>50.0</v>
      </c>
      <c r="K27" s="53">
        <v>49.0</v>
      </c>
      <c r="L27" s="53">
        <v>140.0</v>
      </c>
      <c r="M27" s="53">
        <v>43.0</v>
      </c>
      <c r="N27" s="53">
        <v>9.8</v>
      </c>
      <c r="O27" s="54"/>
      <c r="P27" s="53">
        <v>6.0</v>
      </c>
      <c r="Q27" s="53">
        <v>53.0</v>
      </c>
      <c r="R27" s="53">
        <v>51.0</v>
      </c>
      <c r="S27" s="53">
        <v>343.2</v>
      </c>
      <c r="T27" s="53">
        <v>273.6</v>
      </c>
      <c r="U27" s="53">
        <v>165.5</v>
      </c>
      <c r="V27" s="54"/>
      <c r="W27" s="53">
        <v>338.7</v>
      </c>
      <c r="X27" s="53">
        <v>227.2</v>
      </c>
      <c r="Y27" s="53">
        <v>131.9</v>
      </c>
      <c r="Z27" s="54"/>
      <c r="AA27" s="53">
        <v>343.7</v>
      </c>
      <c r="AB27" s="53">
        <v>334.3</v>
      </c>
      <c r="AC27" s="53">
        <v>223.4</v>
      </c>
      <c r="AD27" s="54"/>
      <c r="AE27" s="53">
        <v>343.3</v>
      </c>
      <c r="AF27" s="53">
        <v>382.1</v>
      </c>
      <c r="AG27" s="53">
        <v>206.7</v>
      </c>
      <c r="AH27" s="54"/>
      <c r="AI27" s="53">
        <v>350.8</v>
      </c>
      <c r="AJ27" s="53">
        <v>369.4</v>
      </c>
      <c r="AK27" s="53">
        <v>2348.0</v>
      </c>
      <c r="AL27" s="54"/>
      <c r="AM27" s="53">
        <v>341.4</v>
      </c>
      <c r="AN27" s="53">
        <v>394.6</v>
      </c>
      <c r="AO27" s="53">
        <v>223.3</v>
      </c>
      <c r="AP27" s="54"/>
      <c r="AQ27" s="53">
        <v>135.0</v>
      </c>
      <c r="AR27" s="54">
        <f t="shared" ref="AR27:AS27" si="42">F27</f>
        <v>50</v>
      </c>
      <c r="AS27" s="56">
        <f t="shared" si="42"/>
        <v>11</v>
      </c>
      <c r="AT27" s="54"/>
      <c r="AU27" s="54">
        <f t="shared" ref="AU27:AW27" si="43">L27</f>
        <v>140</v>
      </c>
      <c r="AV27" s="54">
        <f t="shared" si="43"/>
        <v>43</v>
      </c>
      <c r="AW27" s="54">
        <f t="shared" si="43"/>
        <v>9.8</v>
      </c>
      <c r="AX27" s="54"/>
      <c r="AY27" s="182">
        <f t="shared" si="6"/>
        <v>135</v>
      </c>
      <c r="AZ27" s="54"/>
      <c r="BA27" s="54"/>
      <c r="BB27" s="54"/>
      <c r="BC27" s="89"/>
      <c r="BD27" s="54"/>
      <c r="BE27" s="54"/>
      <c r="BF27" s="54"/>
      <c r="BG27" s="54"/>
      <c r="BH27" s="54"/>
      <c r="BI27" s="54"/>
      <c r="BJ27" s="54"/>
      <c r="BK27" s="54"/>
      <c r="BL27" s="89"/>
      <c r="BM27" s="287">
        <v>344.0</v>
      </c>
      <c r="BN27" s="287">
        <v>145.0</v>
      </c>
      <c r="BO27" s="287">
        <v>202.0</v>
      </c>
      <c r="BP27" s="287">
        <v>10.1</v>
      </c>
      <c r="BQ27" s="288"/>
      <c r="BR27" s="287">
        <v>6.0</v>
      </c>
      <c r="BS27" s="287">
        <v>64.0</v>
      </c>
      <c r="BT27" s="287">
        <v>65.0</v>
      </c>
      <c r="BU27" s="288">
        <f t="shared" si="7"/>
        <v>344</v>
      </c>
      <c r="BV27" s="287">
        <v>287.0</v>
      </c>
      <c r="BW27" s="287">
        <v>168.0</v>
      </c>
      <c r="BX27" s="287">
        <v>29.0</v>
      </c>
      <c r="BY27" s="287">
        <v>336.0</v>
      </c>
      <c r="BZ27" s="287">
        <v>304.0</v>
      </c>
      <c r="CA27" s="287">
        <v>170.0</v>
      </c>
      <c r="CB27" s="287">
        <v>28.0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340.0</v>
      </c>
      <c r="CH27" s="287">
        <v>319.0</v>
      </c>
      <c r="CI27" s="287">
        <v>173.0</v>
      </c>
      <c r="CJ27" s="287">
        <v>20.0</v>
      </c>
      <c r="CK27" s="287">
        <v>353.0</v>
      </c>
      <c r="CL27" s="287">
        <v>191.0</v>
      </c>
      <c r="CM27" s="287">
        <v>114.0</v>
      </c>
      <c r="CN27" s="287">
        <v>12.0</v>
      </c>
      <c r="CO27" s="287">
        <v>333.0</v>
      </c>
      <c r="CP27" s="287">
        <v>207.0</v>
      </c>
      <c r="CQ27" s="287">
        <v>106.0</v>
      </c>
      <c r="CR27" s="287">
        <v>1.0</v>
      </c>
      <c r="CS27" s="287">
        <v>340.0</v>
      </c>
      <c r="CT27" s="287">
        <v>215.0</v>
      </c>
      <c r="CU27" s="287">
        <v>125.0</v>
      </c>
      <c r="CV27" s="287">
        <v>10.0</v>
      </c>
      <c r="CW27" s="287">
        <v>339.0</v>
      </c>
      <c r="CX27" s="287">
        <v>174.0</v>
      </c>
      <c r="CY27" s="287">
        <v>74.0</v>
      </c>
      <c r="CZ27" s="287">
        <v>52.0</v>
      </c>
      <c r="DA27" s="287">
        <v>325.0</v>
      </c>
      <c r="DB27" s="287">
        <v>175.0</v>
      </c>
      <c r="DC27" s="287">
        <v>77.0</v>
      </c>
      <c r="DD27" s="287">
        <v>57.0</v>
      </c>
      <c r="DE27" s="288">
        <f t="shared" si="8"/>
        <v>145</v>
      </c>
      <c r="DF27" s="287">
        <v>35.0</v>
      </c>
      <c r="DG27" s="288">
        <f t="shared" ref="DG27:DH27" si="44">BO27</f>
        <v>202</v>
      </c>
      <c r="DH27" s="288">
        <f t="shared" si="44"/>
        <v>10.1</v>
      </c>
      <c r="DI27" s="288"/>
      <c r="DJ27" s="287">
        <v>7.0</v>
      </c>
      <c r="DK27" s="287">
        <v>60.0</v>
      </c>
      <c r="DL27" s="287">
        <v>55.0</v>
      </c>
      <c r="DM27" s="89"/>
      <c r="DN27" s="61">
        <v>339.0</v>
      </c>
      <c r="DO27" s="61">
        <v>140.0</v>
      </c>
      <c r="DP27" s="61">
        <v>32.82</v>
      </c>
      <c r="DQ27" s="61">
        <v>18.33</v>
      </c>
      <c r="DR27" s="61">
        <v>5.39</v>
      </c>
      <c r="DS27" s="61">
        <v>8.0</v>
      </c>
      <c r="DT27" s="61">
        <v>45.0</v>
      </c>
      <c r="DU27" s="61">
        <v>53.4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342.0</v>
      </c>
      <c r="EF27" s="226">
        <v>137.0</v>
      </c>
      <c r="EG27" s="226">
        <v>73.0</v>
      </c>
      <c r="EH27" s="226">
        <v>3.0</v>
      </c>
      <c r="EI27" s="64"/>
      <c r="EJ27" s="63">
        <v>9.0</v>
      </c>
      <c r="EK27" s="226">
        <v>51.0</v>
      </c>
      <c r="EL27" s="226">
        <v>53.0</v>
      </c>
      <c r="EM27" s="226">
        <v>137.0</v>
      </c>
      <c r="EN27" s="226">
        <v>88.0</v>
      </c>
      <c r="EO27" s="226">
        <v>3.8</v>
      </c>
      <c r="EP27" s="64"/>
      <c r="EQ27" s="63">
        <v>9.0</v>
      </c>
      <c r="ER27" s="226">
        <v>53.0</v>
      </c>
      <c r="ES27" s="226">
        <v>54.0</v>
      </c>
      <c r="ET27" s="226">
        <v>341.0</v>
      </c>
      <c r="EU27" s="226">
        <v>0.0</v>
      </c>
      <c r="EV27" s="226">
        <v>0.0</v>
      </c>
      <c r="EW27" s="226">
        <v>0.0</v>
      </c>
      <c r="EX27" s="226">
        <v>340.0</v>
      </c>
      <c r="EY27" s="226">
        <v>274.0</v>
      </c>
      <c r="EZ27" s="226">
        <v>158.7</v>
      </c>
      <c r="FA27" s="226">
        <v>-4.2</v>
      </c>
      <c r="FB27" s="226">
        <v>340.0</v>
      </c>
      <c r="FC27" s="226">
        <v>273.0</v>
      </c>
      <c r="FD27" s="226">
        <v>158.3</v>
      </c>
      <c r="FE27" s="226">
        <v>-2.2</v>
      </c>
      <c r="FF27" s="226">
        <v>340.0</v>
      </c>
      <c r="FG27" s="226">
        <v>1.0</v>
      </c>
      <c r="FH27" s="226">
        <v>0.0</v>
      </c>
      <c r="FI27" s="226">
        <v>0.0</v>
      </c>
      <c r="FJ27" s="226">
        <v>342.0</v>
      </c>
      <c r="FK27" s="226">
        <v>261.0</v>
      </c>
      <c r="FL27" s="226">
        <v>150.1</v>
      </c>
      <c r="FM27" s="64"/>
      <c r="FN27" s="226">
        <v>342.0</v>
      </c>
      <c r="FO27" s="226">
        <v>275.0</v>
      </c>
      <c r="FP27" s="226">
        <v>150.7</v>
      </c>
      <c r="FQ27" s="226">
        <v>4.8</v>
      </c>
      <c r="FR27" s="226">
        <v>137.0</v>
      </c>
      <c r="FS27" s="64"/>
      <c r="FT27" s="226">
        <v>15.01</v>
      </c>
      <c r="FU27" s="226"/>
      <c r="FV27" s="226">
        <v>137.0</v>
      </c>
      <c r="FW27" s="64"/>
      <c r="FX27" s="64"/>
      <c r="FY27" s="64"/>
      <c r="FZ27" s="89"/>
      <c r="GA27" s="65">
        <v>346.0</v>
      </c>
      <c r="GB27" s="66">
        <v>316.53</v>
      </c>
      <c r="GC27" s="66">
        <v>202.85</v>
      </c>
      <c r="GD27" s="66">
        <v>0.0</v>
      </c>
      <c r="GE27" s="66">
        <v>346.0</v>
      </c>
      <c r="GF27" s="66">
        <v>331.62</v>
      </c>
      <c r="GG27" s="66">
        <v>197.5</v>
      </c>
      <c r="GH27" s="66">
        <v>3.97</v>
      </c>
      <c r="GI27" s="66">
        <v>346.0</v>
      </c>
      <c r="GJ27" s="66">
        <v>259.08</v>
      </c>
      <c r="GK27" s="66">
        <v>-150.43</v>
      </c>
      <c r="GL27" s="66">
        <v>10.97</v>
      </c>
      <c r="GM27" s="66">
        <v>346.0</v>
      </c>
      <c r="GN27" s="66">
        <v>238.57</v>
      </c>
      <c r="GO27" s="66">
        <v>-152.94</v>
      </c>
      <c r="GP27" s="66">
        <v>0.0</v>
      </c>
      <c r="GQ27" s="66">
        <v>346.0</v>
      </c>
      <c r="GR27" s="66">
        <v>96.69</v>
      </c>
      <c r="GS27" s="66">
        <v>-59.55</v>
      </c>
      <c r="GT27" s="66">
        <v>-14.83</v>
      </c>
      <c r="GU27" s="66">
        <v>346.0</v>
      </c>
      <c r="GV27" s="66">
        <v>103.9</v>
      </c>
      <c r="GW27" s="66">
        <v>-59.05</v>
      </c>
      <c r="GX27" s="66">
        <v>-14.32</v>
      </c>
      <c r="GY27" s="89"/>
      <c r="GZ27" s="146" t="s">
        <v>91</v>
      </c>
      <c r="HA27" s="146" t="s">
        <v>92</v>
      </c>
      <c r="HB27" s="98">
        <v>76.0</v>
      </c>
      <c r="HC27" s="98">
        <v>3.8</v>
      </c>
      <c r="HD27" s="98">
        <v>3.0</v>
      </c>
      <c r="HE27" s="146">
        <v>8.0</v>
      </c>
      <c r="HF27" s="99">
        <v>58.0</v>
      </c>
      <c r="HG27" s="99">
        <v>54.0</v>
      </c>
      <c r="HH27" s="146" t="s">
        <v>91</v>
      </c>
      <c r="HI27" s="146" t="s">
        <v>92</v>
      </c>
      <c r="HJ27" s="98">
        <v>193.0</v>
      </c>
      <c r="HK27" s="98">
        <v>9.65</v>
      </c>
      <c r="HL27" s="98">
        <v>3.86</v>
      </c>
      <c r="HM27" s="146">
        <v>5.0</v>
      </c>
      <c r="HN27" s="99">
        <v>58.0</v>
      </c>
      <c r="HO27" s="99">
        <v>58.0</v>
      </c>
      <c r="HP27" s="146" t="s">
        <v>91</v>
      </c>
      <c r="HQ27" s="146" t="s">
        <v>92</v>
      </c>
      <c r="HR27" s="98">
        <v>28.0</v>
      </c>
      <c r="HS27" s="98">
        <v>1.4</v>
      </c>
      <c r="HT27" s="98">
        <v>0.7</v>
      </c>
      <c r="HU27" s="146">
        <v>7.0</v>
      </c>
      <c r="HV27" s="98">
        <v>58.0</v>
      </c>
      <c r="HW27" s="98">
        <v>58.0</v>
      </c>
      <c r="HX27" s="89"/>
      <c r="HY27" s="72">
        <v>136.0</v>
      </c>
      <c r="HZ27" s="72">
        <v>33.0</v>
      </c>
      <c r="IA27" s="72">
        <v>78.0</v>
      </c>
      <c r="IB27" s="72">
        <v>3.9</v>
      </c>
      <c r="IC27" s="73"/>
      <c r="ID27" s="72">
        <v>2.0</v>
      </c>
      <c r="IE27" s="72">
        <v>68.0</v>
      </c>
      <c r="IF27" s="72">
        <v>48.0</v>
      </c>
      <c r="IG27" s="89"/>
      <c r="IH27" s="74">
        <v>141.0</v>
      </c>
      <c r="II27" s="74">
        <v>34.6</v>
      </c>
      <c r="IJ27" s="74">
        <v>105.0</v>
      </c>
      <c r="IK27" s="74">
        <v>5.3</v>
      </c>
      <c r="IL27" s="74">
        <v>6.1</v>
      </c>
      <c r="IM27" s="74">
        <v>6.0</v>
      </c>
      <c r="IN27" s="74">
        <v>46.0</v>
      </c>
      <c r="IO27" s="74">
        <v>45.0</v>
      </c>
      <c r="IP27" s="74">
        <v>141.0</v>
      </c>
      <c r="IQ27" s="74">
        <v>33.4</v>
      </c>
      <c r="IR27" s="74">
        <v>3.0</v>
      </c>
      <c r="IS27" s="74">
        <v>0.1</v>
      </c>
      <c r="IT27" s="74">
        <v>0.2</v>
      </c>
      <c r="IU27" s="74">
        <v>8.0</v>
      </c>
      <c r="IV27" s="74">
        <v>49.0</v>
      </c>
      <c r="IW27" s="74">
        <v>48.0</v>
      </c>
      <c r="IX27" s="89"/>
      <c r="IY27" s="149">
        <v>140.05</v>
      </c>
      <c r="IZ27" s="149">
        <v>34.85</v>
      </c>
      <c r="JA27" s="149">
        <v>323.0</v>
      </c>
      <c r="JB27" s="149">
        <v>16.15</v>
      </c>
      <c r="JC27" s="149">
        <v>6.73</v>
      </c>
      <c r="JD27" s="149">
        <v>3.0</v>
      </c>
      <c r="JE27" s="149">
        <v>64.92</v>
      </c>
      <c r="JF27" s="149">
        <v>50.47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138.0</v>
      </c>
      <c r="JQ27" s="78">
        <v>32.3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45.0</v>
      </c>
      <c r="JW27" s="78">
        <v>44.0</v>
      </c>
      <c r="JX27" s="78">
        <v>138.0</v>
      </c>
      <c r="JY27" s="78">
        <v>34.1</v>
      </c>
      <c r="JZ27" s="78">
        <v>126.0</v>
      </c>
      <c r="KA27" s="78">
        <v>6.8</v>
      </c>
      <c r="KB27" s="78">
        <v>2.7</v>
      </c>
      <c r="KC27" s="78">
        <v>2.0</v>
      </c>
      <c r="KD27" s="78">
        <v>52.0</v>
      </c>
      <c r="KE27" s="78">
        <v>51.0</v>
      </c>
      <c r="KF27" s="89"/>
      <c r="KG27" s="79">
        <v>136.0</v>
      </c>
      <c r="KH27" s="79">
        <v>33.0</v>
      </c>
      <c r="KI27" s="79">
        <v>80.0</v>
      </c>
      <c r="KJ27" s="79">
        <v>4.2</v>
      </c>
      <c r="KK27" s="80"/>
      <c r="KL27" s="79">
        <v>1.0</v>
      </c>
      <c r="KM27" s="79">
        <v>48.0</v>
      </c>
      <c r="KN27" s="79">
        <v>48.0</v>
      </c>
      <c r="KO27" s="79">
        <v>136.0</v>
      </c>
      <c r="KP27" s="79">
        <v>33.0</v>
      </c>
      <c r="KQ27" s="79">
        <v>3.0</v>
      </c>
      <c r="KR27" s="79">
        <v>0.1</v>
      </c>
      <c r="KS27" s="80"/>
      <c r="KT27" s="79">
        <v>1.0</v>
      </c>
      <c r="KU27" s="79">
        <v>48.0</v>
      </c>
      <c r="KV27" s="79">
        <v>46.0</v>
      </c>
      <c r="KW27" s="89"/>
      <c r="KX27" s="81">
        <v>135.0</v>
      </c>
      <c r="KY27" s="81">
        <v>33.0</v>
      </c>
      <c r="KZ27" s="81">
        <v>57.0</v>
      </c>
      <c r="LA27" s="81">
        <v>2.8</v>
      </c>
      <c r="LB27" s="81">
        <v>1.5</v>
      </c>
      <c r="LC27" s="81">
        <v>3.0</v>
      </c>
      <c r="LD27" s="81">
        <v>49.0</v>
      </c>
      <c r="LE27" s="81">
        <v>49.0</v>
      </c>
      <c r="LF27" s="81">
        <v>135.0</v>
      </c>
      <c r="LG27" s="81">
        <v>33.0</v>
      </c>
      <c r="LH27" s="81">
        <v>384.0</v>
      </c>
      <c r="LI27" s="81">
        <v>18.8</v>
      </c>
      <c r="LJ27" s="81">
        <v>5.0</v>
      </c>
      <c r="LK27" s="81">
        <v>5.0</v>
      </c>
      <c r="LL27" s="81">
        <v>51.0</v>
      </c>
      <c r="LM27" s="81">
        <v>52.0</v>
      </c>
      <c r="LN27" s="89"/>
      <c r="LO27" s="82">
        <v>337.0</v>
      </c>
      <c r="LP27" s="82">
        <v>267.0</v>
      </c>
      <c r="LQ27" s="82">
        <v>155.0</v>
      </c>
      <c r="LR27" s="82">
        <v>69.0</v>
      </c>
      <c r="LS27" s="82">
        <v>325.0</v>
      </c>
      <c r="LT27" s="83">
        <v>50.0</v>
      </c>
      <c r="LU27" s="83">
        <v>4.0</v>
      </c>
      <c r="LV27" s="83">
        <v>142.0</v>
      </c>
      <c r="LW27" s="83">
        <v>88.0</v>
      </c>
      <c r="LX27" s="83">
        <v>57.0</v>
      </c>
      <c r="LY27" s="83">
        <v>55.0</v>
      </c>
      <c r="LZ27" s="83">
        <v>12.0</v>
      </c>
      <c r="MA27" s="83">
        <v>105.0</v>
      </c>
      <c r="MB27" s="83">
        <v>5.0</v>
      </c>
      <c r="MC27" s="83">
        <v>146.0</v>
      </c>
      <c r="MD27" s="83">
        <v>179.0</v>
      </c>
      <c r="ME27" s="83">
        <v>72.0</v>
      </c>
      <c r="MF27" s="83">
        <v>60.0</v>
      </c>
      <c r="MG27" s="83">
        <v>14.0</v>
      </c>
      <c r="MH27" s="83">
        <v>0.0</v>
      </c>
      <c r="MI27" s="83">
        <v>0.0</v>
      </c>
      <c r="MJ27" s="83">
        <v>119.0</v>
      </c>
      <c r="MK27" s="83">
        <v>0.0</v>
      </c>
      <c r="ML27" s="83">
        <v>42.0</v>
      </c>
      <c r="MM27" s="83">
        <v>42.0</v>
      </c>
      <c r="MN27" s="83">
        <v>5.0</v>
      </c>
      <c r="MO27" s="86"/>
      <c r="MP27" s="87"/>
      <c r="MQ27" s="87"/>
      <c r="MR27" s="87"/>
      <c r="MS27" s="87"/>
      <c r="MT27" s="83">
        <v>0.0</v>
      </c>
      <c r="MU27" s="83">
        <v>2.0</v>
      </c>
      <c r="MV27" s="83">
        <v>5.0</v>
      </c>
      <c r="MW27" s="83">
        <v>36.0</v>
      </c>
      <c r="MX27" s="83">
        <v>30.0</v>
      </c>
      <c r="MY27" s="88" t="s">
        <v>96</v>
      </c>
      <c r="MZ27" s="83">
        <v>2.0</v>
      </c>
      <c r="NA27" s="88"/>
      <c r="NB27" s="205">
        <v>16.0</v>
      </c>
      <c r="NC27" s="121">
        <v>7.0</v>
      </c>
      <c r="ND27" s="121">
        <v>292.0</v>
      </c>
      <c r="NE27" s="121">
        <v>36.0</v>
      </c>
      <c r="NF27" s="121">
        <v>44.0</v>
      </c>
      <c r="NG27" s="83">
        <v>44.0</v>
      </c>
      <c r="NH27" s="121">
        <v>7.0</v>
      </c>
      <c r="NI27" s="83"/>
      <c r="NJ27" s="83">
        <v>0.0</v>
      </c>
      <c r="NK27" s="83">
        <v>0.0</v>
      </c>
      <c r="NL27" s="83">
        <v>0.0</v>
      </c>
      <c r="NM27" s="83">
        <v>35.0</v>
      </c>
      <c r="NN27" s="83">
        <v>45.0</v>
      </c>
      <c r="NO27" s="83">
        <v>50.0</v>
      </c>
      <c r="NP27" s="83">
        <v>2.0</v>
      </c>
      <c r="NQ27" s="223"/>
      <c r="NR27" s="223"/>
      <c r="NS27" s="223"/>
      <c r="NT27" s="223"/>
      <c r="NU27" s="223"/>
      <c r="NV27" s="223"/>
      <c r="NW27" s="223"/>
      <c r="NX27" s="223"/>
      <c r="NY27" s="223"/>
    </row>
    <row r="28" ht="14.25" customHeight="1">
      <c r="A28" s="49">
        <v>0.625</v>
      </c>
      <c r="B28" s="50"/>
      <c r="C28" s="51">
        <v>50.4</v>
      </c>
      <c r="D28" s="127">
        <v>339.0</v>
      </c>
      <c r="E28" s="53">
        <v>134.0</v>
      </c>
      <c r="F28" s="53">
        <v>77.0</v>
      </c>
      <c r="G28" s="53">
        <v>16.3</v>
      </c>
      <c r="H28" s="54"/>
      <c r="I28" s="53">
        <v>6.0</v>
      </c>
      <c r="J28" s="53">
        <v>50.0</v>
      </c>
      <c r="K28" s="53">
        <v>49.0</v>
      </c>
      <c r="L28" s="53">
        <v>138.0</v>
      </c>
      <c r="M28" s="53">
        <v>68.0</v>
      </c>
      <c r="N28" s="53">
        <v>16.6</v>
      </c>
      <c r="O28" s="54"/>
      <c r="P28" s="53">
        <v>6.0</v>
      </c>
      <c r="Q28" s="53">
        <v>53.0</v>
      </c>
      <c r="R28" s="53">
        <v>51.0</v>
      </c>
      <c r="S28" s="53">
        <v>341.4</v>
      </c>
      <c r="T28" s="53">
        <v>249.2</v>
      </c>
      <c r="U28" s="53">
        <v>151.5</v>
      </c>
      <c r="V28" s="54"/>
      <c r="W28" s="53">
        <v>336.8</v>
      </c>
      <c r="X28" s="53">
        <v>199.7</v>
      </c>
      <c r="Y28" s="53">
        <v>110.2</v>
      </c>
      <c r="Z28" s="54"/>
      <c r="AA28" s="53">
        <v>343.9</v>
      </c>
      <c r="AB28" s="53">
        <v>344.3</v>
      </c>
      <c r="AC28" s="53">
        <v>224.7</v>
      </c>
      <c r="AD28" s="54"/>
      <c r="AE28" s="53">
        <v>343.6</v>
      </c>
      <c r="AF28" s="53">
        <v>384.5</v>
      </c>
      <c r="AG28" s="53">
        <v>204.5</v>
      </c>
      <c r="AH28" s="54"/>
      <c r="AI28" s="53">
        <v>350.7</v>
      </c>
      <c r="AJ28" s="53">
        <v>356.5</v>
      </c>
      <c r="AK28" s="53">
        <v>225.4</v>
      </c>
      <c r="AL28" s="54"/>
      <c r="AM28" s="53">
        <v>341.1</v>
      </c>
      <c r="AN28" s="53">
        <v>383.4</v>
      </c>
      <c r="AO28" s="53">
        <v>211.2</v>
      </c>
      <c r="AP28" s="54"/>
      <c r="AQ28" s="53">
        <v>134.0</v>
      </c>
      <c r="AR28" s="54">
        <f t="shared" ref="AR28:AS28" si="45">F28</f>
        <v>77</v>
      </c>
      <c r="AS28" s="56">
        <f t="shared" si="45"/>
        <v>16.3</v>
      </c>
      <c r="AT28" s="54"/>
      <c r="AU28" s="54">
        <f t="shared" ref="AU28:AW28" si="46">L28</f>
        <v>138</v>
      </c>
      <c r="AV28" s="54">
        <f t="shared" si="46"/>
        <v>68</v>
      </c>
      <c r="AW28" s="54">
        <f t="shared" si="46"/>
        <v>16.6</v>
      </c>
      <c r="AX28" s="54"/>
      <c r="AY28" s="182">
        <f t="shared" si="6"/>
        <v>134</v>
      </c>
      <c r="AZ28" s="54"/>
      <c r="BA28" s="54"/>
      <c r="BB28" s="54"/>
      <c r="BC28" s="89"/>
      <c r="BD28" s="54"/>
      <c r="BE28" s="54"/>
      <c r="BF28" s="54"/>
      <c r="BG28" s="54"/>
      <c r="BH28" s="54"/>
      <c r="BI28" s="54"/>
      <c r="BJ28" s="54"/>
      <c r="BK28" s="54"/>
      <c r="BL28" s="89"/>
      <c r="BM28" s="287">
        <v>345.0</v>
      </c>
      <c r="BN28" s="287">
        <v>145.0</v>
      </c>
      <c r="BO28" s="287">
        <v>210.0</v>
      </c>
      <c r="BP28" s="287">
        <v>10.5</v>
      </c>
      <c r="BQ28" s="288"/>
      <c r="BR28" s="287">
        <v>6.0</v>
      </c>
      <c r="BS28" s="287">
        <v>67.0</v>
      </c>
      <c r="BT28" s="287">
        <v>68.0</v>
      </c>
      <c r="BU28" s="288">
        <f t="shared" si="7"/>
        <v>345</v>
      </c>
      <c r="BV28" s="287">
        <v>284.0</v>
      </c>
      <c r="BW28" s="287">
        <v>168.0</v>
      </c>
      <c r="BX28" s="287">
        <v>14.0</v>
      </c>
      <c r="BY28" s="287">
        <v>337.0</v>
      </c>
      <c r="BZ28" s="287">
        <v>300.0</v>
      </c>
      <c r="CA28" s="287">
        <v>169.0</v>
      </c>
      <c r="CB28" s="287">
        <v>14.0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341.0</v>
      </c>
      <c r="CH28" s="287">
        <v>366.0</v>
      </c>
      <c r="CI28" s="287">
        <v>141.0</v>
      </c>
      <c r="CJ28" s="287">
        <v>27.0</v>
      </c>
      <c r="CK28" s="287">
        <v>354.0</v>
      </c>
      <c r="CL28" s="287">
        <v>196.0</v>
      </c>
      <c r="CM28" s="287">
        <v>107.0</v>
      </c>
      <c r="CN28" s="287">
        <v>22.0</v>
      </c>
      <c r="CO28" s="287">
        <v>334.0</v>
      </c>
      <c r="CP28" s="287">
        <v>196.0</v>
      </c>
      <c r="CQ28" s="287">
        <v>98.0</v>
      </c>
      <c r="CR28" s="287">
        <v>17.0</v>
      </c>
      <c r="CS28" s="287">
        <v>341.0</v>
      </c>
      <c r="CT28" s="287">
        <v>227.0</v>
      </c>
      <c r="CU28" s="287">
        <v>124.0</v>
      </c>
      <c r="CV28" s="287">
        <v>14.0</v>
      </c>
      <c r="CW28" s="287">
        <v>341.0</v>
      </c>
      <c r="CX28" s="287">
        <v>156.0</v>
      </c>
      <c r="CY28" s="287">
        <v>75.0</v>
      </c>
      <c r="CZ28" s="287">
        <v>43.0</v>
      </c>
      <c r="DA28" s="287">
        <v>327.0</v>
      </c>
      <c r="DB28" s="287">
        <v>155.0</v>
      </c>
      <c r="DC28" s="287">
        <v>76.0</v>
      </c>
      <c r="DD28" s="287">
        <v>38.0</v>
      </c>
      <c r="DE28" s="288">
        <f t="shared" si="8"/>
        <v>145</v>
      </c>
      <c r="DF28" s="287">
        <v>35.9</v>
      </c>
      <c r="DG28" s="288">
        <f t="shared" ref="DG28:DH28" si="47">BO28</f>
        <v>210</v>
      </c>
      <c r="DH28" s="288">
        <f t="shared" si="47"/>
        <v>10.5</v>
      </c>
      <c r="DI28" s="288"/>
      <c r="DJ28" s="287">
        <v>7.0</v>
      </c>
      <c r="DK28" s="287">
        <v>60.0</v>
      </c>
      <c r="DL28" s="287">
        <v>55.0</v>
      </c>
      <c r="DM28" s="89"/>
      <c r="DN28" s="61">
        <v>341.0</v>
      </c>
      <c r="DO28" s="61">
        <v>140.0</v>
      </c>
      <c r="DP28" s="61">
        <v>31.29</v>
      </c>
      <c r="DQ28" s="61">
        <v>18.37</v>
      </c>
      <c r="DR28" s="61">
        <v>4.4</v>
      </c>
      <c r="DS28" s="61">
        <v>8.0</v>
      </c>
      <c r="DT28" s="61">
        <v>44.0</v>
      </c>
      <c r="DU28" s="61">
        <v>53.0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26">
        <v>342.0</v>
      </c>
      <c r="EF28" s="226">
        <v>136.0</v>
      </c>
      <c r="EG28" s="226">
        <v>71.0</v>
      </c>
      <c r="EH28" s="226">
        <v>2.9</v>
      </c>
      <c r="EI28" s="64"/>
      <c r="EJ28" s="63">
        <v>9.0</v>
      </c>
      <c r="EK28" s="226">
        <v>53.0</v>
      </c>
      <c r="EL28" s="226">
        <v>54.0</v>
      </c>
      <c r="EM28" s="226">
        <v>136.0</v>
      </c>
      <c r="EN28" s="226">
        <v>87.0</v>
      </c>
      <c r="EO28" s="226">
        <v>3.7</v>
      </c>
      <c r="EP28" s="64"/>
      <c r="EQ28" s="63">
        <v>9.0</v>
      </c>
      <c r="ER28" s="226">
        <v>55.0</v>
      </c>
      <c r="ES28" s="226">
        <v>55.0</v>
      </c>
      <c r="ET28" s="226">
        <v>339.0</v>
      </c>
      <c r="EU28" s="226">
        <v>0.0</v>
      </c>
      <c r="EV28" s="226">
        <v>0.0</v>
      </c>
      <c r="EW28" s="226">
        <v>0.0</v>
      </c>
      <c r="EX28" s="226">
        <v>338.0</v>
      </c>
      <c r="EY28" s="226">
        <v>276.0</v>
      </c>
      <c r="EZ28" s="226">
        <v>159.0</v>
      </c>
      <c r="FA28" s="226">
        <v>-5.3</v>
      </c>
      <c r="FB28" s="226">
        <v>339.0</v>
      </c>
      <c r="FC28" s="226">
        <v>277.0</v>
      </c>
      <c r="FD28" s="226">
        <v>159.5</v>
      </c>
      <c r="FE28" s="226">
        <v>-9.2</v>
      </c>
      <c r="FF28" s="226">
        <v>338.0</v>
      </c>
      <c r="FG28" s="226">
        <v>1.0</v>
      </c>
      <c r="FH28" s="226">
        <v>0.0</v>
      </c>
      <c r="FI28" s="226">
        <v>0.0</v>
      </c>
      <c r="FJ28" s="226">
        <v>342.0</v>
      </c>
      <c r="FK28" s="226">
        <v>261.0</v>
      </c>
      <c r="FL28" s="226">
        <v>149.1</v>
      </c>
      <c r="FM28" s="64"/>
      <c r="FN28" s="226">
        <v>342.0</v>
      </c>
      <c r="FO28" s="226">
        <v>275.0</v>
      </c>
      <c r="FP28" s="226">
        <v>150.2</v>
      </c>
      <c r="FQ28" s="226">
        <v>0.1</v>
      </c>
      <c r="FR28" s="226">
        <v>136.0</v>
      </c>
      <c r="FS28" s="64"/>
      <c r="FT28" s="226">
        <v>18.51</v>
      </c>
      <c r="FU28" s="64"/>
      <c r="FV28" s="226">
        <v>136.0</v>
      </c>
      <c r="FW28" s="64"/>
      <c r="FX28" s="64"/>
      <c r="FY28" s="64"/>
      <c r="FZ28" s="89"/>
      <c r="GA28" s="65">
        <v>340.0</v>
      </c>
      <c r="GB28" s="66">
        <v>363.44</v>
      </c>
      <c r="GC28" s="66">
        <v>225.31</v>
      </c>
      <c r="GD28" s="66">
        <v>30.49</v>
      </c>
      <c r="GE28" s="66">
        <v>340.0</v>
      </c>
      <c r="GF28" s="66">
        <v>384.64</v>
      </c>
      <c r="GG28" s="66">
        <v>221.71</v>
      </c>
      <c r="GH28" s="66">
        <v>34.84</v>
      </c>
      <c r="GI28" s="66">
        <v>340.0</v>
      </c>
      <c r="GJ28" s="66">
        <v>259.96</v>
      </c>
      <c r="GK28" s="66">
        <v>-149.51</v>
      </c>
      <c r="GL28" s="66">
        <v>-6.7</v>
      </c>
      <c r="GM28" s="66">
        <v>340.0</v>
      </c>
      <c r="GN28" s="66">
        <v>239.01</v>
      </c>
      <c r="GO28" s="66">
        <v>-149.93</v>
      </c>
      <c r="GP28" s="66">
        <v>-15.16</v>
      </c>
      <c r="GQ28" s="66">
        <v>340.0</v>
      </c>
      <c r="GR28" s="66">
        <v>121.92</v>
      </c>
      <c r="GS28" s="66">
        <v>-74.71</v>
      </c>
      <c r="GT28" s="66">
        <v>-22.78</v>
      </c>
      <c r="GU28" s="66">
        <v>340.0</v>
      </c>
      <c r="GV28" s="66">
        <v>132.03</v>
      </c>
      <c r="GW28" s="66">
        <v>-73.96</v>
      </c>
      <c r="GX28" s="66">
        <v>-23.54</v>
      </c>
      <c r="GY28" s="89"/>
      <c r="GZ28" s="146" t="s">
        <v>91</v>
      </c>
      <c r="HA28" s="146" t="s">
        <v>92</v>
      </c>
      <c r="HB28" s="98">
        <v>70.0</v>
      </c>
      <c r="HC28" s="98">
        <v>3.5</v>
      </c>
      <c r="HD28" s="98">
        <v>1.4</v>
      </c>
      <c r="HE28" s="146">
        <v>8.0</v>
      </c>
      <c r="HF28" s="99">
        <v>60.0</v>
      </c>
      <c r="HG28" s="99">
        <v>54.0</v>
      </c>
      <c r="HH28" s="146" t="s">
        <v>91</v>
      </c>
      <c r="HI28" s="146" t="s">
        <v>92</v>
      </c>
      <c r="HJ28" s="98">
        <v>130.0</v>
      </c>
      <c r="HK28" s="98">
        <v>6.5</v>
      </c>
      <c r="HL28" s="98">
        <v>2.6</v>
      </c>
      <c r="HM28" s="146">
        <v>5.0</v>
      </c>
      <c r="HN28" s="99">
        <v>60.0</v>
      </c>
      <c r="HO28" s="99">
        <v>60.0</v>
      </c>
      <c r="HP28" s="146" t="s">
        <v>91</v>
      </c>
      <c r="HQ28" s="146" t="s">
        <v>92</v>
      </c>
      <c r="HR28" s="98">
        <v>184.0</v>
      </c>
      <c r="HS28" s="98">
        <v>9.2</v>
      </c>
      <c r="HT28" s="98">
        <v>4.6</v>
      </c>
      <c r="HU28" s="146">
        <v>7.0</v>
      </c>
      <c r="HV28" s="98">
        <v>60.0</v>
      </c>
      <c r="HW28" s="98">
        <v>60.0</v>
      </c>
      <c r="HX28" s="89"/>
      <c r="HY28" s="72">
        <v>135.0</v>
      </c>
      <c r="HZ28" s="72">
        <v>33.0</v>
      </c>
      <c r="IA28" s="72">
        <v>140.0</v>
      </c>
      <c r="IB28" s="72">
        <v>7.0</v>
      </c>
      <c r="IC28" s="73"/>
      <c r="ID28" s="72">
        <v>2.0</v>
      </c>
      <c r="IE28" s="72">
        <v>68.0</v>
      </c>
      <c r="IF28" s="72">
        <v>48.0</v>
      </c>
      <c r="IG28" s="89"/>
      <c r="IH28" s="74">
        <v>140.0</v>
      </c>
      <c r="II28" s="74">
        <v>33.4</v>
      </c>
      <c r="IJ28" s="74">
        <v>126.0</v>
      </c>
      <c r="IK28" s="74">
        <v>6.1</v>
      </c>
      <c r="IL28" s="74">
        <v>7.2</v>
      </c>
      <c r="IM28" s="74">
        <v>6.0</v>
      </c>
      <c r="IN28" s="74">
        <v>46.0</v>
      </c>
      <c r="IO28" s="74">
        <v>45.0</v>
      </c>
      <c r="IP28" s="74">
        <v>140.0</v>
      </c>
      <c r="IQ28" s="74">
        <v>33.0</v>
      </c>
      <c r="IR28" s="74">
        <v>3.0</v>
      </c>
      <c r="IS28" s="74">
        <v>0.1</v>
      </c>
      <c r="IT28" s="74">
        <v>0.2</v>
      </c>
      <c r="IU28" s="74">
        <v>8.0</v>
      </c>
      <c r="IV28" s="74">
        <v>49.0</v>
      </c>
      <c r="IW28" s="74">
        <v>48.0</v>
      </c>
      <c r="IX28" s="89"/>
      <c r="IY28" s="149">
        <v>139.83</v>
      </c>
      <c r="IZ28" s="149">
        <v>34.8</v>
      </c>
      <c r="JA28" s="149">
        <v>317.8</v>
      </c>
      <c r="JB28" s="149">
        <v>15.89</v>
      </c>
      <c r="JC28" s="149">
        <v>6.75</v>
      </c>
      <c r="JD28" s="149">
        <v>3.0</v>
      </c>
      <c r="JE28" s="149">
        <v>62.71</v>
      </c>
      <c r="JF28" s="149">
        <v>49.14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136.0</v>
      </c>
      <c r="JQ28" s="78">
        <v>32.2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46.0</v>
      </c>
      <c r="JW28" s="78">
        <v>45.0</v>
      </c>
      <c r="JX28" s="78">
        <v>136.0</v>
      </c>
      <c r="JY28" s="78">
        <v>33.9</v>
      </c>
      <c r="JZ28" s="78">
        <v>122.0</v>
      </c>
      <c r="KA28" s="78">
        <v>6.4</v>
      </c>
      <c r="KB28" s="78">
        <v>2.5</v>
      </c>
      <c r="KC28" s="78">
        <v>2.0</v>
      </c>
      <c r="KD28" s="78">
        <v>52.0</v>
      </c>
      <c r="KE28" s="78">
        <v>51.0</v>
      </c>
      <c r="KF28" s="89"/>
      <c r="KG28" s="79">
        <v>136.0</v>
      </c>
      <c r="KH28" s="79">
        <v>33.0</v>
      </c>
      <c r="KI28" s="79">
        <v>80.0</v>
      </c>
      <c r="KJ28" s="79">
        <v>4.2</v>
      </c>
      <c r="KK28" s="80"/>
      <c r="KL28" s="79">
        <v>1.0</v>
      </c>
      <c r="KM28" s="79">
        <v>48.0</v>
      </c>
      <c r="KN28" s="79">
        <v>48.0</v>
      </c>
      <c r="KO28" s="79">
        <v>136.0</v>
      </c>
      <c r="KP28" s="79">
        <v>33.0</v>
      </c>
      <c r="KQ28" s="79" t="s">
        <v>98</v>
      </c>
      <c r="KR28" s="79" t="s">
        <v>98</v>
      </c>
      <c r="KS28" s="80"/>
      <c r="KT28" s="79">
        <v>1.0</v>
      </c>
      <c r="KU28" s="79">
        <v>48.0</v>
      </c>
      <c r="KV28" s="79">
        <v>46.0</v>
      </c>
      <c r="KW28" s="89"/>
      <c r="KX28" s="81">
        <v>133.0</v>
      </c>
      <c r="KY28" s="81">
        <v>33.0</v>
      </c>
      <c r="KZ28" s="81">
        <v>16.0</v>
      </c>
      <c r="LA28" s="81">
        <v>0.8</v>
      </c>
      <c r="LB28" s="81">
        <v>1.1</v>
      </c>
      <c r="LC28" s="81">
        <v>3.0</v>
      </c>
      <c r="LD28" s="81">
        <v>52.0</v>
      </c>
      <c r="LE28" s="81">
        <v>54.0</v>
      </c>
      <c r="LF28" s="81">
        <v>133.0</v>
      </c>
      <c r="LG28" s="81">
        <v>33.0</v>
      </c>
      <c r="LH28" s="81">
        <v>422.0</v>
      </c>
      <c r="LI28" s="81">
        <v>20.7</v>
      </c>
      <c r="LJ28" s="81">
        <v>5.0</v>
      </c>
      <c r="LK28" s="81">
        <v>5.0</v>
      </c>
      <c r="LL28" s="81">
        <v>54.0</v>
      </c>
      <c r="LM28" s="81">
        <v>54.0</v>
      </c>
      <c r="LN28" s="89"/>
      <c r="LO28" s="82">
        <v>333.0</v>
      </c>
      <c r="LP28" s="82">
        <v>301.0</v>
      </c>
      <c r="LQ28" s="82">
        <v>175.0</v>
      </c>
      <c r="LR28" s="82">
        <v>69.0</v>
      </c>
      <c r="LS28" s="82">
        <v>324.0</v>
      </c>
      <c r="LT28" s="83">
        <v>55.0</v>
      </c>
      <c r="LU28" s="83">
        <v>7.0</v>
      </c>
      <c r="LV28" s="83">
        <v>14.0</v>
      </c>
      <c r="LW28" s="83">
        <v>95.0</v>
      </c>
      <c r="LX28" s="83">
        <v>57.0</v>
      </c>
      <c r="LY28" s="83">
        <v>55.0</v>
      </c>
      <c r="LZ28" s="83">
        <v>12.0</v>
      </c>
      <c r="MA28" s="83">
        <v>120.0</v>
      </c>
      <c r="MB28" s="83">
        <v>0.1</v>
      </c>
      <c r="MC28" s="83">
        <v>145.0</v>
      </c>
      <c r="MD28" s="83">
        <v>206.0</v>
      </c>
      <c r="ME28" s="83">
        <v>74.0</v>
      </c>
      <c r="MF28" s="83">
        <v>60.0</v>
      </c>
      <c r="MG28" s="83">
        <v>44.0</v>
      </c>
      <c r="MH28" s="83">
        <v>0.0</v>
      </c>
      <c r="MI28" s="83">
        <v>0.0</v>
      </c>
      <c r="MJ28" s="83">
        <v>120.0</v>
      </c>
      <c r="MK28" s="83">
        <v>0.0</v>
      </c>
      <c r="ML28" s="83">
        <v>42.0</v>
      </c>
      <c r="MM28" s="83">
        <v>42.0</v>
      </c>
      <c r="MN28" s="83">
        <v>5.0</v>
      </c>
      <c r="MO28" s="86"/>
      <c r="MP28" s="87"/>
      <c r="MQ28" s="87"/>
      <c r="MR28" s="87"/>
      <c r="MS28" s="87"/>
      <c r="MT28" s="83">
        <v>1.0</v>
      </c>
      <c r="MU28" s="83">
        <v>8.0</v>
      </c>
      <c r="MV28" s="83">
        <v>82.0</v>
      </c>
      <c r="MW28" s="83">
        <v>36.0</v>
      </c>
      <c r="MX28" s="83">
        <v>30.0</v>
      </c>
      <c r="MY28" s="88" t="s">
        <v>96</v>
      </c>
      <c r="MZ28" s="83">
        <v>2.0</v>
      </c>
      <c r="NA28" s="87"/>
      <c r="NB28" s="83">
        <v>20.0</v>
      </c>
      <c r="NC28" s="83">
        <v>8.0</v>
      </c>
      <c r="ND28" s="83">
        <v>367.0</v>
      </c>
      <c r="NE28" s="83">
        <v>36.0</v>
      </c>
      <c r="NF28" s="83">
        <v>44.0</v>
      </c>
      <c r="NG28" s="83">
        <v>44.0</v>
      </c>
      <c r="NH28" s="83">
        <v>7.0</v>
      </c>
      <c r="NI28" s="87"/>
      <c r="NJ28" s="83">
        <v>0.0</v>
      </c>
      <c r="NK28" s="83">
        <v>0.0</v>
      </c>
      <c r="NL28" s="83">
        <v>0.0</v>
      </c>
      <c r="NM28" s="83">
        <v>35.0</v>
      </c>
      <c r="NN28" s="83">
        <v>45.0</v>
      </c>
      <c r="NO28" s="83">
        <v>50.0</v>
      </c>
      <c r="NP28" s="83">
        <v>2.0</v>
      </c>
      <c r="NQ28" s="223"/>
      <c r="NR28" s="223"/>
      <c r="NS28" s="223"/>
      <c r="NT28" s="223"/>
      <c r="NU28" s="223"/>
      <c r="NV28" s="223"/>
      <c r="NW28" s="223"/>
      <c r="NX28" s="223"/>
      <c r="NY28" s="223"/>
    </row>
    <row r="29" ht="14.25" customHeight="1">
      <c r="A29" s="49">
        <v>0.666666666666667</v>
      </c>
      <c r="B29" s="50"/>
      <c r="C29" s="51">
        <v>50.32</v>
      </c>
      <c r="D29" s="127">
        <v>338.0</v>
      </c>
      <c r="E29" s="53">
        <v>135.0</v>
      </c>
      <c r="F29" s="53">
        <v>61.0</v>
      </c>
      <c r="G29" s="53">
        <v>13.1</v>
      </c>
      <c r="H29" s="54"/>
      <c r="I29" s="53">
        <v>6.0</v>
      </c>
      <c r="J29" s="53">
        <v>50.0</v>
      </c>
      <c r="K29" s="53">
        <v>49.0</v>
      </c>
      <c r="L29" s="53">
        <v>140.0</v>
      </c>
      <c r="M29" s="53">
        <v>60.0</v>
      </c>
      <c r="N29" s="53">
        <v>14.9</v>
      </c>
      <c r="O29" s="54"/>
      <c r="P29" s="53">
        <v>6.0</v>
      </c>
      <c r="Q29" s="53">
        <v>53.0</v>
      </c>
      <c r="R29" s="53">
        <v>51.0</v>
      </c>
      <c r="S29" s="53">
        <v>345.4</v>
      </c>
      <c r="T29" s="53">
        <v>237.8</v>
      </c>
      <c r="U29" s="53">
        <v>144.2</v>
      </c>
      <c r="V29" s="54"/>
      <c r="W29" s="53">
        <v>341.4</v>
      </c>
      <c r="X29" s="53">
        <v>165.8</v>
      </c>
      <c r="Y29" s="53">
        <v>89.4</v>
      </c>
      <c r="Z29" s="54"/>
      <c r="AA29" s="53">
        <v>345.1</v>
      </c>
      <c r="AB29" s="53">
        <v>305.7</v>
      </c>
      <c r="AC29" s="53">
        <v>203.7</v>
      </c>
      <c r="AD29" s="54"/>
      <c r="AE29" s="53">
        <v>345.1</v>
      </c>
      <c r="AF29" s="53">
        <v>338.4</v>
      </c>
      <c r="AG29" s="53">
        <v>181.3</v>
      </c>
      <c r="AH29" s="54"/>
      <c r="AI29" s="53">
        <v>352.6</v>
      </c>
      <c r="AJ29" s="53">
        <v>309.1</v>
      </c>
      <c r="AK29" s="53">
        <v>192.4</v>
      </c>
      <c r="AL29" s="54"/>
      <c r="AM29" s="53">
        <v>343.1</v>
      </c>
      <c r="AN29" s="53">
        <v>331.2</v>
      </c>
      <c r="AO29" s="53">
        <v>178.6</v>
      </c>
      <c r="AP29" s="54"/>
      <c r="AQ29" s="53">
        <v>135.0</v>
      </c>
      <c r="AR29" s="54">
        <f t="shared" ref="AR29:AS29" si="48">F29</f>
        <v>61</v>
      </c>
      <c r="AS29" s="56">
        <f t="shared" si="48"/>
        <v>13.1</v>
      </c>
      <c r="AT29" s="54"/>
      <c r="AU29" s="54">
        <f t="shared" ref="AU29:AW29" si="49">L29</f>
        <v>140</v>
      </c>
      <c r="AV29" s="54">
        <f t="shared" si="49"/>
        <v>60</v>
      </c>
      <c r="AW29" s="54">
        <f t="shared" si="49"/>
        <v>14.9</v>
      </c>
      <c r="AX29" s="54"/>
      <c r="AY29" s="182">
        <f t="shared" si="6"/>
        <v>135</v>
      </c>
      <c r="AZ29" s="54"/>
      <c r="BA29" s="54"/>
      <c r="BB29" s="54"/>
      <c r="BC29" s="89"/>
      <c r="BD29" s="54"/>
      <c r="BE29" s="54"/>
      <c r="BF29" s="54"/>
      <c r="BG29" s="54"/>
      <c r="BH29" s="54"/>
      <c r="BI29" s="54"/>
      <c r="BJ29" s="54"/>
      <c r="BK29" s="54"/>
      <c r="BL29" s="89"/>
      <c r="BM29" s="287">
        <v>346.0</v>
      </c>
      <c r="BN29" s="287">
        <v>148.0</v>
      </c>
      <c r="BO29" s="287">
        <v>141.0</v>
      </c>
      <c r="BP29" s="287">
        <v>7.1</v>
      </c>
      <c r="BQ29" s="288"/>
      <c r="BR29" s="287">
        <v>6.0</v>
      </c>
      <c r="BS29" s="287">
        <v>67.0</v>
      </c>
      <c r="BT29" s="287">
        <v>67.0</v>
      </c>
      <c r="BU29" s="288">
        <f t="shared" si="7"/>
        <v>346</v>
      </c>
      <c r="BV29" s="287">
        <v>288.0</v>
      </c>
      <c r="BW29" s="287">
        <v>169.0</v>
      </c>
      <c r="BX29" s="287">
        <v>25.0</v>
      </c>
      <c r="BY29" s="287">
        <v>338.0</v>
      </c>
      <c r="BZ29" s="287">
        <v>306.0</v>
      </c>
      <c r="CA29" s="287">
        <v>170.0</v>
      </c>
      <c r="CB29" s="287">
        <v>25.0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344.0</v>
      </c>
      <c r="CH29" s="287">
        <v>270.0</v>
      </c>
      <c r="CI29" s="287">
        <v>158.0</v>
      </c>
      <c r="CJ29" s="287">
        <v>30.0</v>
      </c>
      <c r="CK29" s="287">
        <v>358.0</v>
      </c>
      <c r="CL29" s="287">
        <v>232.0</v>
      </c>
      <c r="CM29" s="287">
        <v>142.0</v>
      </c>
      <c r="CN29" s="287">
        <v>22.0</v>
      </c>
      <c r="CO29" s="287">
        <v>338.0</v>
      </c>
      <c r="CP29" s="287">
        <v>260.0</v>
      </c>
      <c r="CQ29" s="287">
        <v>130.0</v>
      </c>
      <c r="CR29" s="287">
        <v>16.0</v>
      </c>
      <c r="CS29" s="287">
        <v>345.0</v>
      </c>
      <c r="CT29" s="287">
        <v>245.0</v>
      </c>
      <c r="CU29" s="287">
        <v>144.0</v>
      </c>
      <c r="CV29" s="287">
        <v>20.0</v>
      </c>
      <c r="CW29" s="287">
        <v>343.0</v>
      </c>
      <c r="CX29" s="287">
        <v>104.0</v>
      </c>
      <c r="CY29" s="287">
        <v>35.0</v>
      </c>
      <c r="CZ29" s="287">
        <v>34.0</v>
      </c>
      <c r="DA29" s="287">
        <v>329.0</v>
      </c>
      <c r="DB29" s="287">
        <v>106.0</v>
      </c>
      <c r="DC29" s="287">
        <v>38.0</v>
      </c>
      <c r="DD29" s="287">
        <v>45.0</v>
      </c>
      <c r="DE29" s="288">
        <f t="shared" si="8"/>
        <v>148</v>
      </c>
      <c r="DF29" s="287">
        <v>35.9</v>
      </c>
      <c r="DG29" s="288">
        <f t="shared" ref="DG29:DH29" si="50">BO29</f>
        <v>141</v>
      </c>
      <c r="DH29" s="288">
        <f t="shared" si="50"/>
        <v>7.1</v>
      </c>
      <c r="DI29" s="288"/>
      <c r="DJ29" s="287">
        <v>7.0</v>
      </c>
      <c r="DK29" s="287">
        <v>58.0</v>
      </c>
      <c r="DL29" s="287">
        <v>55.0</v>
      </c>
      <c r="DM29" s="89"/>
      <c r="DN29" s="61">
        <v>343.0</v>
      </c>
      <c r="DO29" s="61">
        <v>141.0</v>
      </c>
      <c r="DP29" s="61">
        <v>36.76</v>
      </c>
      <c r="DQ29" s="61">
        <v>20.71</v>
      </c>
      <c r="DR29" s="61">
        <v>5.69</v>
      </c>
      <c r="DS29" s="61">
        <v>8.0</v>
      </c>
      <c r="DT29" s="61">
        <v>46.0</v>
      </c>
      <c r="DU29" s="61">
        <v>53.6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26">
        <v>345.0</v>
      </c>
      <c r="EF29" s="226">
        <v>139.0</v>
      </c>
      <c r="EG29" s="226">
        <v>72.0</v>
      </c>
      <c r="EH29" s="226">
        <v>3.0</v>
      </c>
      <c r="EI29" s="64"/>
      <c r="EJ29" s="63">
        <v>9.0</v>
      </c>
      <c r="EK29" s="226">
        <v>53.0</v>
      </c>
      <c r="EL29" s="226">
        <v>55.0</v>
      </c>
      <c r="EM29" s="226">
        <v>139.0</v>
      </c>
      <c r="EN29" s="226">
        <v>102.0</v>
      </c>
      <c r="EO29" s="226">
        <v>4.5</v>
      </c>
      <c r="EP29" s="64"/>
      <c r="EQ29" s="63">
        <v>9.0</v>
      </c>
      <c r="ER29" s="226">
        <v>55.0</v>
      </c>
      <c r="ES29" s="226">
        <v>55.0</v>
      </c>
      <c r="ET29" s="226">
        <v>344.0</v>
      </c>
      <c r="EU29" s="226">
        <v>0.0</v>
      </c>
      <c r="EV29" s="226">
        <v>0.0</v>
      </c>
      <c r="EW29" s="226">
        <v>0.0</v>
      </c>
      <c r="EX29" s="226">
        <v>343.0</v>
      </c>
      <c r="EY29" s="226">
        <v>270.0</v>
      </c>
      <c r="EZ29" s="226">
        <v>158.5</v>
      </c>
      <c r="FA29" s="226">
        <v>-4.5</v>
      </c>
      <c r="FB29" s="226">
        <v>343.0</v>
      </c>
      <c r="FC29" s="226">
        <v>272.0</v>
      </c>
      <c r="FD29" s="226">
        <v>159.1</v>
      </c>
      <c r="FE29" s="226">
        <v>-9.4</v>
      </c>
      <c r="FF29" s="226">
        <v>343.0</v>
      </c>
      <c r="FG29" s="226">
        <v>1.0</v>
      </c>
      <c r="FH29" s="226">
        <v>0.0</v>
      </c>
      <c r="FI29" s="226">
        <v>0.0</v>
      </c>
      <c r="FJ29" s="226">
        <v>345.0</v>
      </c>
      <c r="FK29" s="226">
        <v>262.0</v>
      </c>
      <c r="FL29" s="226">
        <v>152.8</v>
      </c>
      <c r="FM29" s="64"/>
      <c r="FN29" s="226">
        <v>345.0</v>
      </c>
      <c r="FO29" s="226">
        <v>279.0</v>
      </c>
      <c r="FP29" s="226">
        <v>153.6</v>
      </c>
      <c r="FQ29" s="226">
        <v>3.2</v>
      </c>
      <c r="FR29" s="226">
        <v>139.0</v>
      </c>
      <c r="FS29" s="64"/>
      <c r="FT29" s="226">
        <v>10.3</v>
      </c>
      <c r="FU29" s="64"/>
      <c r="FV29" s="226">
        <v>139.0</v>
      </c>
      <c r="FW29" s="64"/>
      <c r="FX29" s="64"/>
      <c r="FY29" s="64"/>
      <c r="FZ29" s="89"/>
      <c r="GA29" s="65">
        <v>345.0</v>
      </c>
      <c r="GB29" s="66">
        <v>286.19</v>
      </c>
      <c r="GC29" s="66">
        <v>180.25</v>
      </c>
      <c r="GD29" s="66">
        <v>35.01</v>
      </c>
      <c r="GE29" s="66">
        <v>345.0</v>
      </c>
      <c r="GF29" s="66">
        <v>312.288</v>
      </c>
      <c r="GG29" s="66">
        <v>180.16</v>
      </c>
      <c r="GH29" s="66">
        <v>37.77</v>
      </c>
      <c r="GI29" s="66">
        <v>345.0</v>
      </c>
      <c r="GJ29" s="66">
        <v>259.52</v>
      </c>
      <c r="GK29" s="66">
        <v>-151.27</v>
      </c>
      <c r="GL29" s="66">
        <v>-9.05</v>
      </c>
      <c r="GM29" s="66">
        <v>345.0</v>
      </c>
      <c r="GN29" s="66">
        <v>239.01</v>
      </c>
      <c r="GO29" s="66">
        <v>-151.1</v>
      </c>
      <c r="GP29" s="66">
        <v>-17.84</v>
      </c>
      <c r="GQ29" s="66">
        <v>345.0</v>
      </c>
      <c r="GR29" s="66">
        <v>56.44</v>
      </c>
      <c r="GS29" s="66">
        <v>-29.73</v>
      </c>
      <c r="GT29" s="66">
        <v>-22.87</v>
      </c>
      <c r="GU29" s="66">
        <v>345.0</v>
      </c>
      <c r="GV29" s="66">
        <v>60.23</v>
      </c>
      <c r="GW29" s="66">
        <v>-28.39</v>
      </c>
      <c r="GX29" s="66">
        <v>-22.87</v>
      </c>
      <c r="GY29" s="89"/>
      <c r="GZ29" s="146" t="s">
        <v>91</v>
      </c>
      <c r="HA29" s="146" t="s">
        <v>92</v>
      </c>
      <c r="HB29" s="98">
        <v>77.0</v>
      </c>
      <c r="HC29" s="98">
        <v>3.85</v>
      </c>
      <c r="HD29" s="98">
        <v>1.54</v>
      </c>
      <c r="HE29" s="146">
        <v>8.0</v>
      </c>
      <c r="HF29" s="99">
        <v>60.0</v>
      </c>
      <c r="HG29" s="99">
        <v>54.0</v>
      </c>
      <c r="HH29" s="146" t="s">
        <v>91</v>
      </c>
      <c r="HI29" s="146" t="s">
        <v>92</v>
      </c>
      <c r="HJ29" s="98">
        <v>127.0</v>
      </c>
      <c r="HK29" s="98">
        <v>6.35</v>
      </c>
      <c r="HL29" s="98">
        <v>2.54</v>
      </c>
      <c r="HM29" s="146">
        <v>5.0</v>
      </c>
      <c r="HN29" s="99">
        <v>60.0</v>
      </c>
      <c r="HO29" s="99">
        <v>60.0</v>
      </c>
      <c r="HP29" s="146" t="s">
        <v>91</v>
      </c>
      <c r="HQ29" s="146" t="s">
        <v>92</v>
      </c>
      <c r="HR29" s="98">
        <v>130.0</v>
      </c>
      <c r="HS29" s="98">
        <v>6.5</v>
      </c>
      <c r="HT29" s="98">
        <v>3.25</v>
      </c>
      <c r="HU29" s="146">
        <v>7.0</v>
      </c>
      <c r="HV29" s="98">
        <v>60.0</v>
      </c>
      <c r="HW29" s="98">
        <v>60.0</v>
      </c>
      <c r="HX29" s="89"/>
      <c r="HY29" s="72">
        <v>135.0</v>
      </c>
      <c r="HZ29" s="72">
        <v>33.0</v>
      </c>
      <c r="IA29" s="72">
        <v>68.0</v>
      </c>
      <c r="IB29" s="72">
        <v>3.4</v>
      </c>
      <c r="IC29" s="73"/>
      <c r="ID29" s="72">
        <v>2.0</v>
      </c>
      <c r="IE29" s="72">
        <v>68.0</v>
      </c>
      <c r="IF29" s="72">
        <v>48.0</v>
      </c>
      <c r="IG29" s="89"/>
      <c r="IH29" s="74">
        <v>140.0</v>
      </c>
      <c r="II29" s="74">
        <v>33.6</v>
      </c>
      <c r="IJ29" s="74">
        <v>134.0</v>
      </c>
      <c r="IK29" s="74">
        <v>6.5</v>
      </c>
      <c r="IL29" s="74">
        <v>7.5</v>
      </c>
      <c r="IM29" s="74">
        <v>6.0</v>
      </c>
      <c r="IN29" s="74">
        <v>48.0</v>
      </c>
      <c r="IO29" s="74">
        <v>46.0</v>
      </c>
      <c r="IP29" s="74">
        <v>140.0</v>
      </c>
      <c r="IQ29" s="74">
        <v>33.0</v>
      </c>
      <c r="IR29" s="74">
        <v>3.0</v>
      </c>
      <c r="IS29" s="74">
        <v>0.1</v>
      </c>
      <c r="IT29" s="74">
        <v>0.2</v>
      </c>
      <c r="IU29" s="74">
        <v>8.0</v>
      </c>
      <c r="IV29" s="74">
        <v>51.0</v>
      </c>
      <c r="IW29" s="74">
        <v>50.0</v>
      </c>
      <c r="IX29" s="89"/>
      <c r="IY29" s="149">
        <v>140.92</v>
      </c>
      <c r="IZ29" s="149">
        <v>35.09</v>
      </c>
      <c r="JA29" s="149">
        <v>336.0</v>
      </c>
      <c r="JB29" s="149">
        <v>16.8</v>
      </c>
      <c r="JC29" s="149">
        <v>6.96</v>
      </c>
      <c r="JD29" s="149">
        <v>3.0</v>
      </c>
      <c r="JE29" s="149">
        <v>64.92</v>
      </c>
      <c r="JF29" s="149">
        <v>50.47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140.0</v>
      </c>
      <c r="JQ29" s="78">
        <v>32.0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47.0</v>
      </c>
      <c r="JW29" s="78">
        <v>46.0</v>
      </c>
      <c r="JX29" s="78">
        <v>140.0</v>
      </c>
      <c r="JY29" s="78">
        <v>35.0</v>
      </c>
      <c r="JZ29" s="78">
        <v>112.0</v>
      </c>
      <c r="KA29" s="78">
        <v>6.2</v>
      </c>
      <c r="KB29" s="78">
        <v>2.4</v>
      </c>
      <c r="KC29" s="78">
        <v>2.0</v>
      </c>
      <c r="KD29" s="78">
        <v>52.0</v>
      </c>
      <c r="KE29" s="78">
        <v>51.0</v>
      </c>
      <c r="KF29" s="89"/>
      <c r="KG29" s="79">
        <v>138.0</v>
      </c>
      <c r="KH29" s="79">
        <v>34.0</v>
      </c>
      <c r="KI29" s="79">
        <v>13.0</v>
      </c>
      <c r="KJ29" s="79">
        <v>0.6</v>
      </c>
      <c r="KK29" s="80"/>
      <c r="KL29" s="79">
        <v>1.0</v>
      </c>
      <c r="KM29" s="79">
        <v>48.0</v>
      </c>
      <c r="KN29" s="79">
        <v>48.0</v>
      </c>
      <c r="KO29" s="79">
        <v>141.0</v>
      </c>
      <c r="KP29" s="79">
        <v>34.0</v>
      </c>
      <c r="KQ29" s="79">
        <v>3.0</v>
      </c>
      <c r="KR29" s="79">
        <v>0.1</v>
      </c>
      <c r="KS29" s="80"/>
      <c r="KT29" s="79">
        <v>1.0</v>
      </c>
      <c r="KU29" s="79">
        <v>48.0</v>
      </c>
      <c r="KV29" s="79">
        <v>46.0</v>
      </c>
      <c r="KW29" s="89"/>
      <c r="KX29" s="81">
        <v>135.0</v>
      </c>
      <c r="KY29" s="81">
        <v>33.0</v>
      </c>
      <c r="KZ29" s="81">
        <v>94.0</v>
      </c>
      <c r="LA29" s="81">
        <v>4.6</v>
      </c>
      <c r="LB29" s="81">
        <v>1.8</v>
      </c>
      <c r="LC29" s="81">
        <v>3.0</v>
      </c>
      <c r="LD29" s="81">
        <v>52.0</v>
      </c>
      <c r="LE29" s="81">
        <v>54.0</v>
      </c>
      <c r="LF29" s="81">
        <v>135.0</v>
      </c>
      <c r="LG29" s="81">
        <v>33.0</v>
      </c>
      <c r="LH29" s="81">
        <v>437.0</v>
      </c>
      <c r="LI29" s="81">
        <v>21.4</v>
      </c>
      <c r="LJ29" s="81">
        <v>5.0</v>
      </c>
      <c r="LK29" s="81">
        <v>5.0</v>
      </c>
      <c r="LL29" s="81">
        <v>54.0</v>
      </c>
      <c r="LM29" s="81">
        <v>54.0</v>
      </c>
      <c r="LN29" s="89"/>
      <c r="LO29" s="82">
        <v>337.0</v>
      </c>
      <c r="LP29" s="82">
        <v>291.0</v>
      </c>
      <c r="LQ29" s="82">
        <v>167.0</v>
      </c>
      <c r="LR29" s="82">
        <v>69.0</v>
      </c>
      <c r="LS29" s="82">
        <v>325.0</v>
      </c>
      <c r="LT29" s="83">
        <v>59.0</v>
      </c>
      <c r="LU29" s="83">
        <v>8.0</v>
      </c>
      <c r="LV29" s="83">
        <v>142.0</v>
      </c>
      <c r="LW29" s="83">
        <v>102.0</v>
      </c>
      <c r="LX29" s="83">
        <v>58.0</v>
      </c>
      <c r="LY29" s="83">
        <v>55.0</v>
      </c>
      <c r="LZ29" s="83">
        <v>12.0</v>
      </c>
      <c r="MA29" s="83">
        <v>108.0</v>
      </c>
      <c r="MB29" s="83">
        <v>0.2</v>
      </c>
      <c r="MC29" s="83">
        <v>146.0</v>
      </c>
      <c r="MD29" s="83">
        <v>189.0</v>
      </c>
      <c r="ME29" s="83">
        <v>73.0</v>
      </c>
      <c r="MF29" s="83">
        <v>61.0</v>
      </c>
      <c r="MG29" s="83">
        <v>14.0</v>
      </c>
      <c r="MH29" s="83">
        <v>0.0</v>
      </c>
      <c r="MI29" s="83">
        <v>0.0</v>
      </c>
      <c r="MJ29" s="83">
        <v>120.0</v>
      </c>
      <c r="MK29" s="83">
        <v>0.0</v>
      </c>
      <c r="ML29" s="83">
        <v>42.0</v>
      </c>
      <c r="MM29" s="83">
        <v>42.0</v>
      </c>
      <c r="MN29" s="83">
        <v>5.0</v>
      </c>
      <c r="MO29" s="86"/>
      <c r="MP29" s="87"/>
      <c r="MQ29" s="87"/>
      <c r="MR29" s="87"/>
      <c r="MS29" s="87"/>
      <c r="MT29" s="83">
        <v>5.0</v>
      </c>
      <c r="MU29" s="83">
        <v>2.0</v>
      </c>
      <c r="MV29" s="83">
        <v>92.0</v>
      </c>
      <c r="MW29" s="83">
        <v>36.0</v>
      </c>
      <c r="MX29" s="83">
        <v>42.0</v>
      </c>
      <c r="MY29" s="88" t="s">
        <v>96</v>
      </c>
      <c r="MZ29" s="83">
        <v>2.0</v>
      </c>
      <c r="NA29" s="87"/>
      <c r="NB29" s="83">
        <v>20.0</v>
      </c>
      <c r="NC29" s="83">
        <v>7.0</v>
      </c>
      <c r="ND29" s="83">
        <v>315.0</v>
      </c>
      <c r="NE29" s="83">
        <v>36.0</v>
      </c>
      <c r="NF29" s="83">
        <v>44.0</v>
      </c>
      <c r="NG29" s="83">
        <v>44.0</v>
      </c>
      <c r="NH29" s="83">
        <v>7.0</v>
      </c>
      <c r="NI29" s="87"/>
      <c r="NJ29" s="83">
        <v>0.0</v>
      </c>
      <c r="NK29" s="83">
        <v>0.0</v>
      </c>
      <c r="NL29" s="83">
        <v>0.0</v>
      </c>
      <c r="NM29" s="83">
        <v>35.0</v>
      </c>
      <c r="NN29" s="83">
        <v>45.0</v>
      </c>
      <c r="NO29" s="83">
        <v>50.0</v>
      </c>
      <c r="NP29" s="83">
        <v>2.0</v>
      </c>
      <c r="NQ29" s="223"/>
      <c r="NR29" s="223"/>
      <c r="NS29" s="223"/>
      <c r="NT29" s="223"/>
      <c r="NU29" s="223"/>
      <c r="NV29" s="223"/>
      <c r="NW29" s="223"/>
      <c r="NX29" s="223"/>
      <c r="NY29" s="223"/>
    </row>
    <row r="30" ht="14.25" customHeight="1">
      <c r="A30" s="49">
        <v>0.708333333333334</v>
      </c>
      <c r="B30" s="50"/>
      <c r="C30" s="51">
        <v>50.25</v>
      </c>
      <c r="D30" s="127">
        <v>340.0</v>
      </c>
      <c r="E30" s="53">
        <v>136.0</v>
      </c>
      <c r="F30" s="53">
        <v>57.0</v>
      </c>
      <c r="G30" s="53">
        <v>12.5</v>
      </c>
      <c r="H30" s="54"/>
      <c r="I30" s="53">
        <v>6.0</v>
      </c>
      <c r="J30" s="53">
        <v>50.0</v>
      </c>
      <c r="K30" s="53">
        <v>49.0</v>
      </c>
      <c r="L30" s="53">
        <v>140.0</v>
      </c>
      <c r="M30" s="53">
        <v>76.0</v>
      </c>
      <c r="N30" s="53">
        <v>19.1</v>
      </c>
      <c r="O30" s="54"/>
      <c r="P30" s="53">
        <v>6.0</v>
      </c>
      <c r="Q30" s="53">
        <v>53.0</v>
      </c>
      <c r="R30" s="53">
        <v>51.0</v>
      </c>
      <c r="S30" s="53">
        <v>345.6</v>
      </c>
      <c r="T30" s="53">
        <v>218.8</v>
      </c>
      <c r="U30" s="53">
        <v>133.2</v>
      </c>
      <c r="V30" s="54"/>
      <c r="W30" s="53">
        <v>342.1</v>
      </c>
      <c r="X30" s="53">
        <v>136.2</v>
      </c>
      <c r="Y30" s="53">
        <v>70.4</v>
      </c>
      <c r="Z30" s="54"/>
      <c r="AA30" s="53">
        <v>344.6</v>
      </c>
      <c r="AB30" s="53">
        <v>305.6</v>
      </c>
      <c r="AC30" s="53">
        <v>206.8</v>
      </c>
      <c r="AD30" s="54"/>
      <c r="AE30" s="53">
        <v>344.2</v>
      </c>
      <c r="AF30" s="53">
        <v>341.2</v>
      </c>
      <c r="AG30" s="53">
        <v>185.2</v>
      </c>
      <c r="AH30" s="54"/>
      <c r="AI30" s="53">
        <v>353.1</v>
      </c>
      <c r="AJ30" s="53">
        <v>295.4</v>
      </c>
      <c r="AK30" s="53">
        <v>185.2</v>
      </c>
      <c r="AL30" s="54"/>
      <c r="AM30" s="53">
        <v>344.1</v>
      </c>
      <c r="AN30" s="53">
        <v>306.9</v>
      </c>
      <c r="AO30" s="53">
        <v>171.2</v>
      </c>
      <c r="AP30" s="54"/>
      <c r="AQ30" s="53">
        <v>136.0</v>
      </c>
      <c r="AR30" s="54">
        <f t="shared" ref="AR30:AS30" si="51">F30</f>
        <v>57</v>
      </c>
      <c r="AS30" s="56">
        <f t="shared" si="51"/>
        <v>12.5</v>
      </c>
      <c r="AT30" s="54"/>
      <c r="AU30" s="54">
        <f t="shared" ref="AU30:AW30" si="52">L30</f>
        <v>140</v>
      </c>
      <c r="AV30" s="54">
        <f t="shared" si="52"/>
        <v>76</v>
      </c>
      <c r="AW30" s="54">
        <f t="shared" si="52"/>
        <v>19.1</v>
      </c>
      <c r="AX30" s="54"/>
      <c r="AY30" s="182">
        <f t="shared" si="6"/>
        <v>136</v>
      </c>
      <c r="AZ30" s="54"/>
      <c r="BA30" s="54"/>
      <c r="BB30" s="54"/>
      <c r="BC30" s="89"/>
      <c r="BD30" s="54"/>
      <c r="BE30" s="54"/>
      <c r="BF30" s="54"/>
      <c r="BG30" s="54"/>
      <c r="BH30" s="54"/>
      <c r="BI30" s="54"/>
      <c r="BJ30" s="54"/>
      <c r="BK30" s="54"/>
      <c r="BL30" s="89"/>
      <c r="BM30" s="287">
        <v>345.0</v>
      </c>
      <c r="BN30" s="287">
        <v>147.0</v>
      </c>
      <c r="BO30" s="287">
        <v>127.0</v>
      </c>
      <c r="BP30" s="287">
        <v>6.4</v>
      </c>
      <c r="BQ30" s="288"/>
      <c r="BR30" s="287">
        <v>6.0</v>
      </c>
      <c r="BS30" s="287">
        <v>67.0</v>
      </c>
      <c r="BT30" s="287">
        <v>69.0</v>
      </c>
      <c r="BU30" s="288">
        <f t="shared" si="7"/>
        <v>345</v>
      </c>
      <c r="BV30" s="287">
        <v>286.0</v>
      </c>
      <c r="BW30" s="287">
        <v>168.0</v>
      </c>
      <c r="BX30" s="287">
        <v>30.0</v>
      </c>
      <c r="BY30" s="287">
        <v>337.0</v>
      </c>
      <c r="BZ30" s="287">
        <v>310.0</v>
      </c>
      <c r="CA30" s="287">
        <v>171.0</v>
      </c>
      <c r="CB30" s="287">
        <v>30.0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341.0</v>
      </c>
      <c r="CH30" s="287">
        <v>269.0</v>
      </c>
      <c r="CI30" s="287">
        <v>165.0</v>
      </c>
      <c r="CJ30" s="287">
        <v>14.0</v>
      </c>
      <c r="CK30" s="287">
        <v>355.0</v>
      </c>
      <c r="CL30" s="287">
        <v>270.0</v>
      </c>
      <c r="CM30" s="287">
        <v>153.0</v>
      </c>
      <c r="CN30" s="287">
        <v>8.0</v>
      </c>
      <c r="CO30" s="287">
        <v>335.0</v>
      </c>
      <c r="CP30" s="287">
        <v>286.0</v>
      </c>
      <c r="CQ30" s="287">
        <v>143.0</v>
      </c>
      <c r="CR30" s="287">
        <v>5.0</v>
      </c>
      <c r="CS30" s="287">
        <v>338.0</v>
      </c>
      <c r="CT30" s="287">
        <v>267.0</v>
      </c>
      <c r="CU30" s="287">
        <v>166.0</v>
      </c>
      <c r="CV30" s="287">
        <v>73.0</v>
      </c>
      <c r="CW30" s="287">
        <v>340.0</v>
      </c>
      <c r="CX30" s="287">
        <v>119.0</v>
      </c>
      <c r="CY30" s="287">
        <v>21.0</v>
      </c>
      <c r="CZ30" s="287">
        <v>38.0</v>
      </c>
      <c r="DA30" s="287">
        <v>326.0</v>
      </c>
      <c r="DB30" s="287">
        <v>125.0</v>
      </c>
      <c r="DC30" s="287">
        <v>25.0</v>
      </c>
      <c r="DD30" s="287">
        <v>63.0</v>
      </c>
      <c r="DE30" s="288">
        <f t="shared" si="8"/>
        <v>147</v>
      </c>
      <c r="DF30" s="287">
        <v>35.9</v>
      </c>
      <c r="DG30" s="288">
        <f t="shared" ref="DG30:DH30" si="53">BO30</f>
        <v>127</v>
      </c>
      <c r="DH30" s="288">
        <f t="shared" si="53"/>
        <v>6.4</v>
      </c>
      <c r="DI30" s="288"/>
      <c r="DJ30" s="287">
        <v>7.0</v>
      </c>
      <c r="DK30" s="287">
        <v>58.0</v>
      </c>
      <c r="DL30" s="287">
        <v>55.0</v>
      </c>
      <c r="DM30" s="89"/>
      <c r="DN30" s="61">
        <v>341.0</v>
      </c>
      <c r="DO30" s="61">
        <v>140.0</v>
      </c>
      <c r="DP30" s="61">
        <v>37.66</v>
      </c>
      <c r="DQ30" s="61">
        <v>21.18</v>
      </c>
      <c r="DR30" s="61">
        <v>5.91</v>
      </c>
      <c r="DS30" s="61">
        <v>8.0</v>
      </c>
      <c r="DT30" s="61">
        <v>46.0</v>
      </c>
      <c r="DU30" s="61">
        <v>54.3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26">
        <v>344.0</v>
      </c>
      <c r="EF30" s="226">
        <v>138.0</v>
      </c>
      <c r="EG30" s="226">
        <v>72.0</v>
      </c>
      <c r="EH30" s="226">
        <v>2.9</v>
      </c>
      <c r="EI30" s="64"/>
      <c r="EJ30" s="63">
        <v>9.0</v>
      </c>
      <c r="EK30" s="226">
        <v>53.0</v>
      </c>
      <c r="EL30" s="226">
        <v>55.0</v>
      </c>
      <c r="EM30" s="226">
        <v>138.0</v>
      </c>
      <c r="EN30" s="226">
        <v>82.0</v>
      </c>
      <c r="EO30" s="226">
        <v>3.6</v>
      </c>
      <c r="EP30" s="64"/>
      <c r="EQ30" s="63">
        <v>9.0</v>
      </c>
      <c r="ER30" s="226">
        <v>54.0</v>
      </c>
      <c r="ES30" s="226">
        <v>55.0</v>
      </c>
      <c r="ET30" s="226">
        <v>342.0</v>
      </c>
      <c r="EU30" s="226">
        <v>0.0</v>
      </c>
      <c r="EV30" s="226">
        <v>0.0</v>
      </c>
      <c r="EW30" s="226">
        <v>0.0</v>
      </c>
      <c r="EX30" s="226">
        <v>341.0</v>
      </c>
      <c r="EY30" s="226">
        <v>272.0</v>
      </c>
      <c r="EZ30" s="226">
        <v>158.4</v>
      </c>
      <c r="FA30" s="226">
        <v>-4.9</v>
      </c>
      <c r="FB30" s="226">
        <v>342.0</v>
      </c>
      <c r="FC30" s="226">
        <v>272.0</v>
      </c>
      <c r="FD30" s="226">
        <v>159.2</v>
      </c>
      <c r="FE30" s="226">
        <v>-10.4</v>
      </c>
      <c r="FF30" s="226">
        <v>342.0</v>
      </c>
      <c r="FG30" s="226">
        <v>1.0</v>
      </c>
      <c r="FH30" s="226">
        <v>0.0</v>
      </c>
      <c r="FI30" s="226">
        <v>0.0</v>
      </c>
      <c r="FJ30" s="226">
        <v>344.0</v>
      </c>
      <c r="FK30" s="226">
        <v>258.0</v>
      </c>
      <c r="FL30" s="226">
        <v>149.8</v>
      </c>
      <c r="FM30" s="64"/>
      <c r="FN30" s="226">
        <v>344.0</v>
      </c>
      <c r="FO30" s="226">
        <v>275.0</v>
      </c>
      <c r="FP30" s="226">
        <v>150.6</v>
      </c>
      <c r="FQ30" s="226">
        <v>2.2</v>
      </c>
      <c r="FR30" s="226">
        <v>138.0</v>
      </c>
      <c r="FS30" s="64"/>
      <c r="FT30" s="226">
        <v>16.41</v>
      </c>
      <c r="FU30" s="64"/>
      <c r="FV30" s="226">
        <v>138.0</v>
      </c>
      <c r="FW30" s="64"/>
      <c r="FX30" s="64"/>
      <c r="FY30" s="64"/>
      <c r="FZ30" s="89"/>
      <c r="GA30" s="65">
        <v>344.0</v>
      </c>
      <c r="GB30" s="66">
        <v>294.4</v>
      </c>
      <c r="GC30" s="66">
        <v>184.43</v>
      </c>
      <c r="GD30" s="66">
        <v>22.7</v>
      </c>
      <c r="GE30" s="66">
        <v>344.0</v>
      </c>
      <c r="GF30" s="66">
        <v>313.89</v>
      </c>
      <c r="GG30" s="66">
        <v>182.0</v>
      </c>
      <c r="GH30" s="66">
        <v>25.21</v>
      </c>
      <c r="GI30" s="66">
        <v>344.0</v>
      </c>
      <c r="GJ30" s="66">
        <v>258.64</v>
      </c>
      <c r="GK30" s="66">
        <v>-150.51</v>
      </c>
      <c r="GL30" s="66">
        <v>-8.04</v>
      </c>
      <c r="GM30" s="66">
        <v>344.0</v>
      </c>
      <c r="GN30" s="66">
        <v>236.96</v>
      </c>
      <c r="GO30" s="66">
        <v>-150.18</v>
      </c>
      <c r="GP30" s="66">
        <v>-16.5</v>
      </c>
      <c r="GQ30" s="66">
        <v>344.0</v>
      </c>
      <c r="GR30" s="66">
        <v>52.9</v>
      </c>
      <c r="GS30" s="66">
        <v>-32.08</v>
      </c>
      <c r="GT30" s="66">
        <v>-11.39</v>
      </c>
      <c r="GU30" s="66">
        <v>344.0</v>
      </c>
      <c r="GV30" s="66">
        <v>56.39</v>
      </c>
      <c r="GW30" s="66">
        <v>-30.99</v>
      </c>
      <c r="GX30" s="66">
        <v>-11.81</v>
      </c>
      <c r="GY30" s="89"/>
      <c r="GZ30" s="146" t="s">
        <v>91</v>
      </c>
      <c r="HA30" s="146" t="s">
        <v>92</v>
      </c>
      <c r="HB30" s="98">
        <v>77.0</v>
      </c>
      <c r="HC30" s="98">
        <v>3.85</v>
      </c>
      <c r="HD30" s="98">
        <v>1.54</v>
      </c>
      <c r="HE30" s="146">
        <v>8.0</v>
      </c>
      <c r="HF30" s="99">
        <v>60.0</v>
      </c>
      <c r="HG30" s="99">
        <v>54.0</v>
      </c>
      <c r="HH30" s="146" t="s">
        <v>91</v>
      </c>
      <c r="HI30" s="146" t="s">
        <v>92</v>
      </c>
      <c r="HJ30" s="98">
        <v>119.0</v>
      </c>
      <c r="HK30" s="98">
        <v>5.95</v>
      </c>
      <c r="HL30" s="98">
        <v>2.38</v>
      </c>
      <c r="HM30" s="146">
        <v>5.0</v>
      </c>
      <c r="HN30" s="99">
        <v>60.0</v>
      </c>
      <c r="HO30" s="99">
        <v>60.0</v>
      </c>
      <c r="HP30" s="146" t="s">
        <v>91</v>
      </c>
      <c r="HQ30" s="146" t="s">
        <v>92</v>
      </c>
      <c r="HR30" s="98">
        <v>130.0</v>
      </c>
      <c r="HS30" s="98">
        <v>6.5</v>
      </c>
      <c r="HT30" s="98">
        <v>3.25</v>
      </c>
      <c r="HU30" s="146">
        <v>7.0</v>
      </c>
      <c r="HV30" s="98">
        <v>60.0</v>
      </c>
      <c r="HW30" s="98">
        <v>60.0</v>
      </c>
      <c r="HX30" s="89"/>
      <c r="HY30" s="72">
        <v>136.0</v>
      </c>
      <c r="HZ30" s="72">
        <v>33.0</v>
      </c>
      <c r="IA30" s="72">
        <v>136.0</v>
      </c>
      <c r="IB30" s="72">
        <v>6.8</v>
      </c>
      <c r="IC30" s="73"/>
      <c r="ID30" s="72">
        <v>2.0</v>
      </c>
      <c r="IE30" s="72">
        <v>68.0</v>
      </c>
      <c r="IF30" s="72">
        <v>48.0</v>
      </c>
      <c r="IG30" s="89"/>
      <c r="IH30" s="74">
        <v>140.0</v>
      </c>
      <c r="II30" s="74">
        <v>33.6</v>
      </c>
      <c r="IJ30" s="74">
        <v>129.0</v>
      </c>
      <c r="IK30" s="74">
        <v>6.4</v>
      </c>
      <c r="IL30" s="74">
        <v>7.4</v>
      </c>
      <c r="IM30" s="74">
        <v>4.0</v>
      </c>
      <c r="IN30" s="74">
        <v>48.0</v>
      </c>
      <c r="IO30" s="74">
        <v>46.0</v>
      </c>
      <c r="IP30" s="74">
        <v>140.0</v>
      </c>
      <c r="IQ30" s="74">
        <v>32.9</v>
      </c>
      <c r="IR30" s="74">
        <v>4.0</v>
      </c>
      <c r="IS30" s="74">
        <v>0.2</v>
      </c>
      <c r="IT30" s="74">
        <v>0.2</v>
      </c>
      <c r="IU30" s="74">
        <v>8.0</v>
      </c>
      <c r="IV30" s="74">
        <v>51.0</v>
      </c>
      <c r="IW30" s="74">
        <v>50.0</v>
      </c>
      <c r="IX30" s="89"/>
      <c r="IY30" s="149">
        <v>140.07</v>
      </c>
      <c r="IZ30" s="149">
        <v>34.91</v>
      </c>
      <c r="JA30" s="149">
        <v>334.4</v>
      </c>
      <c r="JB30" s="149">
        <v>16.72</v>
      </c>
      <c r="JC30" s="149">
        <v>7.06</v>
      </c>
      <c r="JD30" s="149">
        <v>3.0</v>
      </c>
      <c r="JE30" s="149">
        <v>64.92</v>
      </c>
      <c r="JF30" s="149">
        <v>50.47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138.0</v>
      </c>
      <c r="JQ30" s="78">
        <v>32.5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47.0</v>
      </c>
      <c r="JW30" s="78">
        <v>46.0</v>
      </c>
      <c r="JX30" s="78">
        <v>138.0</v>
      </c>
      <c r="JY30" s="78">
        <v>34.6</v>
      </c>
      <c r="JZ30" s="78">
        <v>107.0</v>
      </c>
      <c r="KA30" s="78">
        <v>5.8</v>
      </c>
      <c r="KB30" s="78">
        <v>2.4</v>
      </c>
      <c r="KC30" s="78">
        <v>2.0</v>
      </c>
      <c r="KD30" s="78">
        <v>52.0</v>
      </c>
      <c r="KE30" s="78">
        <v>51.0</v>
      </c>
      <c r="KF30" s="89"/>
      <c r="KG30" s="79">
        <v>138.0</v>
      </c>
      <c r="KH30" s="79">
        <v>34.0</v>
      </c>
      <c r="KI30" s="79">
        <v>70.0</v>
      </c>
      <c r="KJ30" s="79">
        <v>3.7</v>
      </c>
      <c r="KK30" s="80"/>
      <c r="KL30" s="79">
        <v>1.0</v>
      </c>
      <c r="KM30" s="79">
        <v>48.0</v>
      </c>
      <c r="KN30" s="79">
        <v>48.0</v>
      </c>
      <c r="KO30" s="79">
        <v>138.0</v>
      </c>
      <c r="KP30" s="79">
        <v>34.0</v>
      </c>
      <c r="KQ30" s="79">
        <v>3.0</v>
      </c>
      <c r="KR30" s="79">
        <v>0.1</v>
      </c>
      <c r="KS30" s="80"/>
      <c r="KT30" s="79">
        <v>1.0</v>
      </c>
      <c r="KU30" s="79">
        <v>48.0</v>
      </c>
      <c r="KV30" s="79">
        <v>46.0</v>
      </c>
      <c r="KW30" s="89"/>
      <c r="KX30" s="81">
        <v>135.0</v>
      </c>
      <c r="KY30" s="81">
        <v>33.0</v>
      </c>
      <c r="KZ30" s="81">
        <v>202.0</v>
      </c>
      <c r="LA30" s="81">
        <v>9.9</v>
      </c>
      <c r="LB30" s="81">
        <v>2.0</v>
      </c>
      <c r="LC30" s="81">
        <v>3.0</v>
      </c>
      <c r="LD30" s="81">
        <v>60.0</v>
      </c>
      <c r="LE30" s="81">
        <v>56.0</v>
      </c>
      <c r="LF30" s="81">
        <v>135.0</v>
      </c>
      <c r="LG30" s="81">
        <v>33.0</v>
      </c>
      <c r="LH30" s="81">
        <v>180.0</v>
      </c>
      <c r="LI30" s="81">
        <v>8.8</v>
      </c>
      <c r="LJ30" s="81">
        <v>5.0</v>
      </c>
      <c r="LK30" s="81">
        <v>5.0</v>
      </c>
      <c r="LL30" s="81">
        <v>54.0</v>
      </c>
      <c r="LM30" s="81">
        <v>54.0</v>
      </c>
      <c r="LN30" s="89"/>
      <c r="LO30" s="82">
        <v>335.0</v>
      </c>
      <c r="LP30" s="82">
        <v>281.0</v>
      </c>
      <c r="LQ30" s="82">
        <v>162.0</v>
      </c>
      <c r="LR30" s="82">
        <v>68.0</v>
      </c>
      <c r="LS30" s="82">
        <v>324.0</v>
      </c>
      <c r="LT30" s="83">
        <v>52.0</v>
      </c>
      <c r="LU30" s="83">
        <v>6.0</v>
      </c>
      <c r="LV30" s="83">
        <v>141.0</v>
      </c>
      <c r="LW30" s="83">
        <v>94.0</v>
      </c>
      <c r="LX30" s="83">
        <v>58.0</v>
      </c>
      <c r="LY30" s="83">
        <v>55.0</v>
      </c>
      <c r="LZ30" s="83">
        <v>12.0</v>
      </c>
      <c r="MA30" s="83">
        <v>110.0</v>
      </c>
      <c r="MB30" s="83">
        <v>2.0</v>
      </c>
      <c r="MC30" s="83">
        <v>145.0</v>
      </c>
      <c r="MD30" s="83">
        <v>187.0</v>
      </c>
      <c r="ME30" s="83">
        <v>76.0</v>
      </c>
      <c r="MF30" s="83">
        <v>62.0</v>
      </c>
      <c r="MG30" s="83">
        <v>14.0</v>
      </c>
      <c r="MH30" s="83">
        <v>0.0</v>
      </c>
      <c r="MI30" s="83">
        <v>0.0</v>
      </c>
      <c r="MJ30" s="83">
        <v>120.0</v>
      </c>
      <c r="MK30" s="83">
        <v>0.0</v>
      </c>
      <c r="ML30" s="83">
        <v>42.0</v>
      </c>
      <c r="MM30" s="83">
        <v>42.0</v>
      </c>
      <c r="MN30" s="83">
        <v>5.0</v>
      </c>
      <c r="MO30" s="86"/>
      <c r="MP30" s="87"/>
      <c r="MQ30" s="87"/>
      <c r="MR30" s="87"/>
      <c r="MS30" s="87"/>
      <c r="MT30" s="83">
        <v>5.0</v>
      </c>
      <c r="MU30" s="83">
        <v>1.0</v>
      </c>
      <c r="MV30" s="83">
        <v>91.0</v>
      </c>
      <c r="MW30" s="83">
        <v>36.0</v>
      </c>
      <c r="MX30" s="83">
        <v>42.0</v>
      </c>
      <c r="MY30" s="88" t="s">
        <v>96</v>
      </c>
      <c r="MZ30" s="83">
        <v>2.0</v>
      </c>
      <c r="NA30" s="87"/>
      <c r="NB30" s="83">
        <v>17.0</v>
      </c>
      <c r="NC30" s="83">
        <v>7.0</v>
      </c>
      <c r="ND30" s="83">
        <v>307.0</v>
      </c>
      <c r="NE30" s="83">
        <v>36.0</v>
      </c>
      <c r="NF30" s="83">
        <v>44.0</v>
      </c>
      <c r="NG30" s="83">
        <v>44.0</v>
      </c>
      <c r="NH30" s="83">
        <v>7.0</v>
      </c>
      <c r="NI30" s="87"/>
      <c r="NJ30" s="83">
        <v>0.0</v>
      </c>
      <c r="NK30" s="83">
        <v>0.0</v>
      </c>
      <c r="NL30" s="83">
        <v>0.0</v>
      </c>
      <c r="NM30" s="83">
        <v>35.0</v>
      </c>
      <c r="NN30" s="83">
        <v>45.0</v>
      </c>
      <c r="NO30" s="83">
        <v>50.0</v>
      </c>
      <c r="NP30" s="83">
        <v>2.0</v>
      </c>
      <c r="NQ30" s="223"/>
      <c r="NR30" s="223"/>
      <c r="NS30" s="223"/>
      <c r="NT30" s="223"/>
      <c r="NU30" s="223"/>
      <c r="NV30" s="223"/>
      <c r="NW30" s="223"/>
      <c r="NX30" s="223"/>
      <c r="NY30" s="223"/>
    </row>
    <row r="31" ht="14.25" customHeight="1">
      <c r="A31" s="49">
        <v>0.75</v>
      </c>
      <c r="B31" s="50"/>
      <c r="C31" s="51">
        <v>50.17</v>
      </c>
      <c r="D31" s="127">
        <v>345.0</v>
      </c>
      <c r="E31" s="53">
        <v>137.0</v>
      </c>
      <c r="F31" s="53">
        <v>69.0</v>
      </c>
      <c r="G31" s="53">
        <v>15.2</v>
      </c>
      <c r="H31" s="54"/>
      <c r="I31" s="53">
        <v>6.0</v>
      </c>
      <c r="J31" s="53">
        <v>50.0</v>
      </c>
      <c r="K31" s="53">
        <v>49.0</v>
      </c>
      <c r="L31" s="53">
        <v>141.0</v>
      </c>
      <c r="M31" s="53">
        <v>76.0</v>
      </c>
      <c r="N31" s="53">
        <v>19.3</v>
      </c>
      <c r="O31" s="54"/>
      <c r="P31" s="53">
        <v>6.0</v>
      </c>
      <c r="Q31" s="53">
        <v>53.0</v>
      </c>
      <c r="R31" s="53">
        <v>51.0</v>
      </c>
      <c r="S31" s="53">
        <v>348.1</v>
      </c>
      <c r="T31" s="53">
        <v>119.8</v>
      </c>
      <c r="U31" s="53">
        <v>62.7</v>
      </c>
      <c r="V31" s="54"/>
      <c r="W31" s="53">
        <v>343.7</v>
      </c>
      <c r="X31" s="53">
        <v>135.4</v>
      </c>
      <c r="Y31" s="53">
        <v>37.4</v>
      </c>
      <c r="Z31" s="54"/>
      <c r="AA31" s="53">
        <v>348.9</v>
      </c>
      <c r="AB31" s="53">
        <v>372.2</v>
      </c>
      <c r="AC31" s="53">
        <v>249.3</v>
      </c>
      <c r="AD31" s="54"/>
      <c r="AE31" s="53">
        <v>349.7</v>
      </c>
      <c r="AF31" s="53">
        <v>414.9</v>
      </c>
      <c r="AG31" s="53">
        <v>225.3</v>
      </c>
      <c r="AH31" s="54"/>
      <c r="AI31" s="53">
        <v>356.2</v>
      </c>
      <c r="AJ31" s="53">
        <v>259.6</v>
      </c>
      <c r="AK31" s="53">
        <v>169.2</v>
      </c>
      <c r="AL31" s="54"/>
      <c r="AM31" s="53">
        <v>346.9</v>
      </c>
      <c r="AN31" s="53">
        <v>273.7</v>
      </c>
      <c r="AO31" s="53">
        <v>158.6</v>
      </c>
      <c r="AP31" s="54"/>
      <c r="AQ31" s="182">
        <f t="shared" ref="AQ31:AS31" si="54">E31</f>
        <v>137</v>
      </c>
      <c r="AR31" s="54">
        <f t="shared" si="54"/>
        <v>69</v>
      </c>
      <c r="AS31" s="56">
        <f t="shared" si="54"/>
        <v>15.2</v>
      </c>
      <c r="AT31" s="54"/>
      <c r="AU31" s="54">
        <f t="shared" ref="AU31:AW31" si="55">L31</f>
        <v>141</v>
      </c>
      <c r="AV31" s="54">
        <f t="shared" si="55"/>
        <v>76</v>
      </c>
      <c r="AW31" s="54">
        <f t="shared" si="55"/>
        <v>19.3</v>
      </c>
      <c r="AX31" s="54"/>
      <c r="AY31" s="182">
        <f t="shared" si="6"/>
        <v>137</v>
      </c>
      <c r="AZ31" s="54"/>
      <c r="BA31" s="54"/>
      <c r="BB31" s="54"/>
      <c r="BC31" s="89"/>
      <c r="BD31" s="54"/>
      <c r="BE31" s="54"/>
      <c r="BF31" s="54"/>
      <c r="BG31" s="54"/>
      <c r="BH31" s="54"/>
      <c r="BI31" s="54"/>
      <c r="BJ31" s="54"/>
      <c r="BK31" s="54"/>
      <c r="BL31" s="89"/>
      <c r="BM31" s="287">
        <v>340.0</v>
      </c>
      <c r="BN31" s="287">
        <v>147.0</v>
      </c>
      <c r="BO31" s="287">
        <v>155.0</v>
      </c>
      <c r="BP31" s="287">
        <v>7.75</v>
      </c>
      <c r="BQ31" s="288"/>
      <c r="BR31" s="287">
        <v>6.0</v>
      </c>
      <c r="BS31" s="287">
        <v>67.0</v>
      </c>
      <c r="BT31" s="287">
        <v>69.0</v>
      </c>
      <c r="BU31" s="288">
        <f t="shared" si="7"/>
        <v>340</v>
      </c>
      <c r="BV31" s="287">
        <v>301.0</v>
      </c>
      <c r="BW31" s="287">
        <v>171.0</v>
      </c>
      <c r="BX31" s="287">
        <v>53.0</v>
      </c>
      <c r="BY31" s="287">
        <v>335.0</v>
      </c>
      <c r="BZ31" s="287">
        <v>374.0</v>
      </c>
      <c r="CA31" s="287">
        <v>207.0</v>
      </c>
      <c r="CB31" s="287">
        <v>17.0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340.0</v>
      </c>
      <c r="CH31" s="287">
        <v>288.0</v>
      </c>
      <c r="CI31" s="287">
        <v>167.0</v>
      </c>
      <c r="CJ31" s="287">
        <v>9.0</v>
      </c>
      <c r="CK31" s="287">
        <v>351.0</v>
      </c>
      <c r="CL31" s="287">
        <v>302.0</v>
      </c>
      <c r="CM31" s="287">
        <v>181.0</v>
      </c>
      <c r="CN31" s="287">
        <v>4.0</v>
      </c>
      <c r="CO31" s="287">
        <v>334.0</v>
      </c>
      <c r="CP31" s="287">
        <v>334.0</v>
      </c>
      <c r="CQ31" s="287">
        <v>166.0</v>
      </c>
      <c r="CR31" s="287">
        <v>5.0</v>
      </c>
      <c r="CS31" s="287">
        <v>336.0</v>
      </c>
      <c r="CT31" s="287">
        <v>309.0</v>
      </c>
      <c r="CU31" s="287">
        <v>184.0</v>
      </c>
      <c r="CV31" s="287">
        <v>98.0</v>
      </c>
      <c r="CW31" s="287">
        <v>338.0</v>
      </c>
      <c r="CX31" s="287">
        <v>129.0</v>
      </c>
      <c r="CY31" s="287">
        <v>18.0</v>
      </c>
      <c r="CZ31" s="287">
        <v>41.0</v>
      </c>
      <c r="DA31" s="287">
        <v>324.0</v>
      </c>
      <c r="DB31" s="287">
        <v>140.0</v>
      </c>
      <c r="DC31" s="287">
        <v>23.0</v>
      </c>
      <c r="DD31" s="287">
        <v>71.0</v>
      </c>
      <c r="DE31" s="288">
        <f t="shared" si="8"/>
        <v>147</v>
      </c>
      <c r="DF31" s="287">
        <v>35.9</v>
      </c>
      <c r="DG31" s="288">
        <f t="shared" ref="DG31:DH31" si="56">BO31</f>
        <v>155</v>
      </c>
      <c r="DH31" s="288">
        <f t="shared" si="56"/>
        <v>7.75</v>
      </c>
      <c r="DI31" s="288"/>
      <c r="DJ31" s="287">
        <v>7.0</v>
      </c>
      <c r="DK31" s="287">
        <v>58.0</v>
      </c>
      <c r="DL31" s="287">
        <v>55.0</v>
      </c>
      <c r="DM31" s="89"/>
      <c r="DN31" s="61">
        <v>339.0</v>
      </c>
      <c r="DO31" s="61">
        <v>140.0</v>
      </c>
      <c r="DP31" s="61">
        <v>38.24</v>
      </c>
      <c r="DQ31" s="61">
        <v>21.36</v>
      </c>
      <c r="DR31" s="61">
        <v>6.14</v>
      </c>
      <c r="DS31" s="61">
        <v>8.0</v>
      </c>
      <c r="DT31" s="61">
        <v>45.0</v>
      </c>
      <c r="DU31" s="61">
        <v>54.9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26">
        <v>345.0</v>
      </c>
      <c r="EF31" s="226">
        <v>139.0</v>
      </c>
      <c r="EG31" s="226">
        <v>73.0</v>
      </c>
      <c r="EH31" s="226">
        <v>3.0</v>
      </c>
      <c r="EI31" s="64"/>
      <c r="EJ31" s="63">
        <v>9.0</v>
      </c>
      <c r="EK31" s="226">
        <v>52.0</v>
      </c>
      <c r="EL31" s="226">
        <v>54.0</v>
      </c>
      <c r="EM31" s="226">
        <v>139.0</v>
      </c>
      <c r="EN31" s="226">
        <v>82.0</v>
      </c>
      <c r="EO31" s="226">
        <v>3.5</v>
      </c>
      <c r="EP31" s="64"/>
      <c r="EQ31" s="63">
        <v>9.0</v>
      </c>
      <c r="ER31" s="226">
        <v>53.0</v>
      </c>
      <c r="ES31" s="226">
        <v>55.0</v>
      </c>
      <c r="ET31" s="226">
        <v>344.0</v>
      </c>
      <c r="EU31" s="226">
        <v>0.0</v>
      </c>
      <c r="EV31" s="226">
        <v>0.0</v>
      </c>
      <c r="EW31" s="226">
        <v>0.0</v>
      </c>
      <c r="EX31" s="226">
        <v>343.0</v>
      </c>
      <c r="EY31" s="226">
        <v>272.0</v>
      </c>
      <c r="EZ31" s="226">
        <v>158.5</v>
      </c>
      <c r="FA31" s="226">
        <v>-13.7</v>
      </c>
      <c r="FB31" s="226">
        <v>344.0</v>
      </c>
      <c r="FC31" s="226">
        <v>273.0</v>
      </c>
      <c r="FD31" s="226">
        <v>159.5</v>
      </c>
      <c r="FE31" s="226">
        <v>-9.3</v>
      </c>
      <c r="FF31" s="226">
        <v>344.0</v>
      </c>
      <c r="FG31" s="226">
        <v>1.0</v>
      </c>
      <c r="FH31" s="226">
        <v>0.0</v>
      </c>
      <c r="FI31" s="226">
        <v>0.0</v>
      </c>
      <c r="FJ31" s="226">
        <v>345.0</v>
      </c>
      <c r="FK31" s="226">
        <v>256.0</v>
      </c>
      <c r="FL31" s="226">
        <v>148.0</v>
      </c>
      <c r="FM31" s="64"/>
      <c r="FN31" s="226">
        <v>345.0</v>
      </c>
      <c r="FO31" s="226">
        <v>271.0</v>
      </c>
      <c r="FP31" s="226">
        <v>150.0</v>
      </c>
      <c r="FQ31" s="226">
        <v>-2.2</v>
      </c>
      <c r="FR31" s="226">
        <v>139.0</v>
      </c>
      <c r="FS31" s="64"/>
      <c r="FT31" s="226">
        <v>18.41</v>
      </c>
      <c r="FU31" s="64"/>
      <c r="FV31" s="226">
        <v>139.0</v>
      </c>
      <c r="FW31" s="64"/>
      <c r="FX31" s="64"/>
      <c r="FY31" s="64"/>
      <c r="FZ31" s="89"/>
      <c r="GA31" s="65">
        <v>345.0</v>
      </c>
      <c r="GB31" s="66">
        <v>297.63</v>
      </c>
      <c r="GC31" s="66">
        <v>185.77</v>
      </c>
      <c r="GD31" s="66">
        <v>-7.96</v>
      </c>
      <c r="GE31" s="66">
        <v>345.0</v>
      </c>
      <c r="GF31" s="66">
        <v>316.91</v>
      </c>
      <c r="GG31" s="66">
        <v>185.19</v>
      </c>
      <c r="GH31" s="66">
        <v>-3.1</v>
      </c>
      <c r="GI31" s="66">
        <v>345.0</v>
      </c>
      <c r="GJ31" s="66">
        <v>250.32</v>
      </c>
      <c r="GK31" s="66">
        <v>-150.6</v>
      </c>
      <c r="GL31" s="66">
        <v>-11.89</v>
      </c>
      <c r="GM31" s="66">
        <v>345.0</v>
      </c>
      <c r="GN31" s="66">
        <v>229.92</v>
      </c>
      <c r="GO31" s="66">
        <v>-151.43</v>
      </c>
      <c r="GP31" s="66">
        <v>-20.44</v>
      </c>
      <c r="GQ31" s="66">
        <v>345.0</v>
      </c>
      <c r="GR31" s="66">
        <v>187.86</v>
      </c>
      <c r="GS31" s="66">
        <v>-37.27</v>
      </c>
      <c r="GT31" s="66">
        <v>23.79</v>
      </c>
      <c r="GU31" s="66">
        <v>345.0</v>
      </c>
      <c r="GV31" s="66">
        <v>205.6</v>
      </c>
      <c r="GW31" s="66">
        <v>-36.69</v>
      </c>
      <c r="GX31" s="66">
        <v>21.44</v>
      </c>
      <c r="GY31" s="89"/>
      <c r="GZ31" s="146" t="s">
        <v>91</v>
      </c>
      <c r="HA31" s="146" t="s">
        <v>92</v>
      </c>
      <c r="HB31" s="98">
        <v>80.0</v>
      </c>
      <c r="HC31" s="98">
        <v>4.0</v>
      </c>
      <c r="HD31" s="98">
        <v>1.6</v>
      </c>
      <c r="HE31" s="146">
        <v>8.0</v>
      </c>
      <c r="HF31" s="99">
        <v>60.0</v>
      </c>
      <c r="HG31" s="99">
        <v>54.0</v>
      </c>
      <c r="HH31" s="146" t="s">
        <v>91</v>
      </c>
      <c r="HI31" s="146" t="s">
        <v>92</v>
      </c>
      <c r="HJ31" s="98">
        <v>80.0</v>
      </c>
      <c r="HK31" s="98">
        <v>4.0</v>
      </c>
      <c r="HL31" s="98">
        <v>1.6</v>
      </c>
      <c r="HM31" s="146">
        <v>5.0</v>
      </c>
      <c r="HN31" s="99">
        <v>60.0</v>
      </c>
      <c r="HO31" s="99">
        <v>60.0</v>
      </c>
      <c r="HP31" s="146" t="s">
        <v>91</v>
      </c>
      <c r="HQ31" s="146" t="s">
        <v>92</v>
      </c>
      <c r="HR31" s="98">
        <v>215.0</v>
      </c>
      <c r="HS31" s="98">
        <v>10.75</v>
      </c>
      <c r="HT31" s="98">
        <v>5.375</v>
      </c>
      <c r="HU31" s="146">
        <v>7.0</v>
      </c>
      <c r="HV31" s="98">
        <v>60.0</v>
      </c>
      <c r="HW31" s="98">
        <v>60.0</v>
      </c>
      <c r="HX31" s="89"/>
      <c r="HY31" s="72">
        <v>136.0</v>
      </c>
      <c r="HZ31" s="72">
        <v>33.0</v>
      </c>
      <c r="IA31" s="72">
        <v>142.0</v>
      </c>
      <c r="IB31" s="72">
        <v>7.2</v>
      </c>
      <c r="IC31" s="73"/>
      <c r="ID31" s="72">
        <v>2.0</v>
      </c>
      <c r="IE31" s="72">
        <v>68.0</v>
      </c>
      <c r="IF31" s="72">
        <v>48.0</v>
      </c>
      <c r="IG31" s="89"/>
      <c r="IH31" s="74">
        <v>142.0</v>
      </c>
      <c r="II31" s="74">
        <v>34.2</v>
      </c>
      <c r="IJ31" s="74">
        <v>6.0</v>
      </c>
      <c r="IK31" s="74">
        <v>0.1</v>
      </c>
      <c r="IL31" s="74">
        <v>0.1</v>
      </c>
      <c r="IM31" s="74">
        <v>4.0</v>
      </c>
      <c r="IN31" s="74">
        <v>46.0</v>
      </c>
      <c r="IO31" s="74">
        <v>45.0</v>
      </c>
      <c r="IP31" s="74">
        <v>142.0</v>
      </c>
      <c r="IQ31" s="74">
        <v>32.6</v>
      </c>
      <c r="IR31" s="74">
        <v>142.0</v>
      </c>
      <c r="IS31" s="74">
        <v>7.1</v>
      </c>
      <c r="IT31" s="74">
        <v>7.9</v>
      </c>
      <c r="IU31" s="74">
        <v>8.0</v>
      </c>
      <c r="IV31" s="74">
        <v>51.0</v>
      </c>
      <c r="IW31" s="74">
        <v>50.0</v>
      </c>
      <c r="IX31" s="89"/>
      <c r="IY31" s="149">
        <v>139.75</v>
      </c>
      <c r="IZ31" s="149">
        <v>34.79</v>
      </c>
      <c r="JA31" s="149">
        <v>340.4</v>
      </c>
      <c r="JB31" s="149">
        <v>17.02</v>
      </c>
      <c r="JC31" s="149">
        <v>7.11</v>
      </c>
      <c r="JD31" s="149">
        <v>3.0</v>
      </c>
      <c r="JE31" s="149">
        <v>65.79</v>
      </c>
      <c r="JF31" s="149">
        <v>50.47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138.0</v>
      </c>
      <c r="JQ31" s="78">
        <v>32.3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46.0</v>
      </c>
      <c r="JW31" s="78">
        <v>45.0</v>
      </c>
      <c r="JX31" s="78">
        <v>138.0</v>
      </c>
      <c r="JY31" s="78">
        <v>34.6</v>
      </c>
      <c r="JZ31" s="78">
        <v>143.0</v>
      </c>
      <c r="KA31" s="78">
        <v>7.8</v>
      </c>
      <c r="KB31" s="78">
        <v>3.0</v>
      </c>
      <c r="KC31" s="78">
        <v>2.0</v>
      </c>
      <c r="KD31" s="78">
        <v>51.0</v>
      </c>
      <c r="KE31" s="78">
        <v>51.0</v>
      </c>
      <c r="KF31" s="89"/>
      <c r="KG31" s="79">
        <v>138.0</v>
      </c>
      <c r="KH31" s="79">
        <v>34.0</v>
      </c>
      <c r="KI31" s="79">
        <v>68.0</v>
      </c>
      <c r="KJ31" s="79">
        <v>3.6</v>
      </c>
      <c r="KK31" s="80"/>
      <c r="KL31" s="79">
        <v>1.0</v>
      </c>
      <c r="KM31" s="79">
        <v>50.0</v>
      </c>
      <c r="KN31" s="79">
        <v>50.0</v>
      </c>
      <c r="KO31" s="79">
        <v>138.0</v>
      </c>
      <c r="KP31" s="79">
        <v>34.0</v>
      </c>
      <c r="KQ31" s="79" t="s">
        <v>98</v>
      </c>
      <c r="KR31" s="79" t="s">
        <v>98</v>
      </c>
      <c r="KS31" s="80"/>
      <c r="KT31" s="79">
        <v>1.0</v>
      </c>
      <c r="KU31" s="79">
        <v>48.0</v>
      </c>
      <c r="KV31" s="79">
        <v>46.0</v>
      </c>
      <c r="KW31" s="89"/>
      <c r="KX31" s="81">
        <v>126.0</v>
      </c>
      <c r="KY31" s="81">
        <v>32.0</v>
      </c>
      <c r="KZ31" s="81">
        <v>412.0</v>
      </c>
      <c r="LA31" s="81">
        <v>20.2</v>
      </c>
      <c r="LB31" s="81">
        <v>5.2</v>
      </c>
      <c r="LC31" s="81">
        <v>3.0</v>
      </c>
      <c r="LD31" s="81">
        <v>60.0</v>
      </c>
      <c r="LE31" s="81">
        <v>56.0</v>
      </c>
      <c r="LF31" s="81">
        <v>126.0</v>
      </c>
      <c r="LG31" s="81">
        <v>32.0</v>
      </c>
      <c r="LH31" s="81">
        <v>176.0</v>
      </c>
      <c r="LI31" s="81">
        <v>8.6</v>
      </c>
      <c r="LJ31" s="81">
        <v>5.0</v>
      </c>
      <c r="LK31" s="81">
        <v>5.0</v>
      </c>
      <c r="LL31" s="81">
        <v>54.0</v>
      </c>
      <c r="LM31" s="81">
        <v>54.0</v>
      </c>
      <c r="LN31" s="89"/>
      <c r="LO31" s="82">
        <v>333.0</v>
      </c>
      <c r="LP31" s="82">
        <v>288.0</v>
      </c>
      <c r="LQ31" s="82">
        <v>161.0</v>
      </c>
      <c r="LR31" s="82">
        <v>68.0</v>
      </c>
      <c r="LS31" s="82">
        <v>324.0</v>
      </c>
      <c r="LT31" s="83">
        <v>60.0</v>
      </c>
      <c r="LU31" s="83">
        <v>14.0</v>
      </c>
      <c r="LV31" s="83">
        <v>139.0</v>
      </c>
      <c r="LW31" s="83">
        <v>115.0</v>
      </c>
      <c r="LX31" s="83">
        <v>59.0</v>
      </c>
      <c r="LY31" s="83">
        <v>55.0</v>
      </c>
      <c r="LZ31" s="83">
        <v>12.0</v>
      </c>
      <c r="MA31" s="83">
        <v>101.0</v>
      </c>
      <c r="MB31" s="83">
        <v>3.0</v>
      </c>
      <c r="MC31" s="83">
        <v>144.0</v>
      </c>
      <c r="MD31" s="83">
        <v>173.0</v>
      </c>
      <c r="ME31" s="83">
        <v>74.0</v>
      </c>
      <c r="MF31" s="83">
        <v>62.0</v>
      </c>
      <c r="MG31" s="83">
        <v>14.0</v>
      </c>
      <c r="MH31" s="83">
        <v>0.0</v>
      </c>
      <c r="MI31" s="83">
        <v>0.0</v>
      </c>
      <c r="MJ31" s="83">
        <v>120.0</v>
      </c>
      <c r="MK31" s="83">
        <v>0.0</v>
      </c>
      <c r="ML31" s="83">
        <v>42.0</v>
      </c>
      <c r="MM31" s="83">
        <v>42.0</v>
      </c>
      <c r="MN31" s="83">
        <v>5.0</v>
      </c>
      <c r="MO31" s="86"/>
      <c r="MP31" s="87"/>
      <c r="MQ31" s="87"/>
      <c r="MR31" s="87"/>
      <c r="MS31" s="87"/>
      <c r="MT31" s="83">
        <v>6.0</v>
      </c>
      <c r="MU31" s="83">
        <v>3.0</v>
      </c>
      <c r="MV31" s="83">
        <v>111.0</v>
      </c>
      <c r="MW31" s="83">
        <v>36.0</v>
      </c>
      <c r="MX31" s="83">
        <v>42.0</v>
      </c>
      <c r="MY31" s="88" t="s">
        <v>96</v>
      </c>
      <c r="MZ31" s="83">
        <v>2.0</v>
      </c>
      <c r="NA31" s="88"/>
      <c r="NB31" s="205">
        <v>14.0</v>
      </c>
      <c r="NC31" s="121">
        <v>6.0</v>
      </c>
      <c r="ND31" s="121">
        <v>256.0</v>
      </c>
      <c r="NE31" s="121">
        <v>36.0</v>
      </c>
      <c r="NF31" s="121">
        <v>44.0</v>
      </c>
      <c r="NG31" s="83">
        <v>44.0</v>
      </c>
      <c r="NH31" s="121">
        <v>7.0</v>
      </c>
      <c r="NI31" s="83"/>
      <c r="NJ31" s="83">
        <v>0.0</v>
      </c>
      <c r="NK31" s="83">
        <v>0.0</v>
      </c>
      <c r="NL31" s="83">
        <v>0.0</v>
      </c>
      <c r="NM31" s="83">
        <v>35.0</v>
      </c>
      <c r="NN31" s="83">
        <v>45.0</v>
      </c>
      <c r="NO31" s="83">
        <v>50.0</v>
      </c>
      <c r="NP31" s="83">
        <v>2.0</v>
      </c>
      <c r="NQ31" s="223"/>
      <c r="NR31" s="223"/>
      <c r="NS31" s="223"/>
      <c r="NT31" s="223"/>
      <c r="NU31" s="223"/>
      <c r="NV31" s="223"/>
      <c r="NW31" s="223"/>
      <c r="NX31" s="223"/>
      <c r="NY31" s="223"/>
    </row>
    <row r="32" ht="14.25" customHeight="1">
      <c r="A32" s="49">
        <v>0.791666666666667</v>
      </c>
      <c r="B32" s="50"/>
      <c r="C32" s="51">
        <v>50.07</v>
      </c>
      <c r="D32" s="127">
        <v>342.0</v>
      </c>
      <c r="E32" s="53">
        <v>136.0</v>
      </c>
      <c r="F32" s="53">
        <v>46.0</v>
      </c>
      <c r="G32" s="53">
        <v>10.3</v>
      </c>
      <c r="H32" s="54"/>
      <c r="I32" s="53">
        <v>6.0</v>
      </c>
      <c r="J32" s="53">
        <v>50.0</v>
      </c>
      <c r="K32" s="53">
        <v>50.0</v>
      </c>
      <c r="L32" s="53">
        <v>141.0</v>
      </c>
      <c r="M32" s="53">
        <v>43.0</v>
      </c>
      <c r="N32" s="53">
        <v>8.0</v>
      </c>
      <c r="O32" s="54"/>
      <c r="P32" s="53">
        <v>6.0</v>
      </c>
      <c r="Q32" s="53">
        <v>54.0</v>
      </c>
      <c r="R32" s="53">
        <v>52.0</v>
      </c>
      <c r="S32" s="53">
        <v>346.5</v>
      </c>
      <c r="T32" s="53">
        <v>251.3</v>
      </c>
      <c r="U32" s="53">
        <v>150.7</v>
      </c>
      <c r="V32" s="54"/>
      <c r="W32" s="53">
        <v>342.7</v>
      </c>
      <c r="X32" s="53">
        <v>210.6</v>
      </c>
      <c r="Y32" s="53">
        <v>102.7</v>
      </c>
      <c r="Z32" s="54"/>
      <c r="AA32" s="53">
        <v>345.8</v>
      </c>
      <c r="AB32" s="53">
        <v>369.5</v>
      </c>
      <c r="AC32" s="53">
        <v>215.6</v>
      </c>
      <c r="AD32" s="54"/>
      <c r="AE32" s="53">
        <v>345.4</v>
      </c>
      <c r="AF32" s="53">
        <v>334.7</v>
      </c>
      <c r="AG32" s="53">
        <v>194.6</v>
      </c>
      <c r="AH32" s="54"/>
      <c r="AI32" s="53">
        <v>353.3</v>
      </c>
      <c r="AJ32" s="53">
        <v>337.1</v>
      </c>
      <c r="AK32" s="53">
        <v>201.9</v>
      </c>
      <c r="AL32" s="54"/>
      <c r="AM32" s="53">
        <v>344.4</v>
      </c>
      <c r="AN32" s="53">
        <v>345.2</v>
      </c>
      <c r="AO32" s="53">
        <v>191.3</v>
      </c>
      <c r="AP32" s="54"/>
      <c r="AQ32" s="182">
        <f t="shared" ref="AQ32:AS32" si="57">E32</f>
        <v>136</v>
      </c>
      <c r="AR32" s="54">
        <f t="shared" si="57"/>
        <v>46</v>
      </c>
      <c r="AS32" s="56">
        <f t="shared" si="57"/>
        <v>10.3</v>
      </c>
      <c r="AT32" s="54"/>
      <c r="AU32" s="54">
        <f t="shared" ref="AU32:AW32" si="58">L32</f>
        <v>141</v>
      </c>
      <c r="AV32" s="54">
        <f t="shared" si="58"/>
        <v>43</v>
      </c>
      <c r="AW32" s="54">
        <f t="shared" si="58"/>
        <v>8</v>
      </c>
      <c r="AX32" s="54"/>
      <c r="AY32" s="182">
        <f t="shared" si="6"/>
        <v>136</v>
      </c>
      <c r="AZ32" s="54"/>
      <c r="BA32" s="54"/>
      <c r="BB32" s="54"/>
      <c r="BC32" s="89"/>
      <c r="BD32" s="54"/>
      <c r="BE32" s="54"/>
      <c r="BF32" s="54"/>
      <c r="BG32" s="54"/>
      <c r="BH32" s="54"/>
      <c r="BI32" s="54"/>
      <c r="BJ32" s="54"/>
      <c r="BK32" s="54"/>
      <c r="BL32" s="89"/>
      <c r="BM32" s="287">
        <v>343.0</v>
      </c>
      <c r="BN32" s="287">
        <v>145.0</v>
      </c>
      <c r="BO32" s="287">
        <v>215.0</v>
      </c>
      <c r="BP32" s="287">
        <v>10.8</v>
      </c>
      <c r="BQ32" s="288"/>
      <c r="BR32" s="287">
        <v>6.0</v>
      </c>
      <c r="BS32" s="287">
        <v>69.0</v>
      </c>
      <c r="BT32" s="287">
        <v>64.0</v>
      </c>
      <c r="BU32" s="288">
        <f t="shared" si="7"/>
        <v>343</v>
      </c>
      <c r="BV32" s="287">
        <v>346.0</v>
      </c>
      <c r="BW32" s="287">
        <v>204.0</v>
      </c>
      <c r="BX32" s="287">
        <v>21.0</v>
      </c>
      <c r="BY32" s="287">
        <v>335.0</v>
      </c>
      <c r="BZ32" s="287">
        <v>375.0</v>
      </c>
      <c r="CA32" s="287">
        <v>208.0</v>
      </c>
      <c r="CB32" s="287">
        <v>16.0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336.0</v>
      </c>
      <c r="CH32" s="287">
        <v>445.0</v>
      </c>
      <c r="CI32" s="287">
        <v>245.0</v>
      </c>
      <c r="CJ32" s="287">
        <v>29.0</v>
      </c>
      <c r="CK32" s="287">
        <v>351.0</v>
      </c>
      <c r="CL32" s="287">
        <v>309.0</v>
      </c>
      <c r="CM32" s="287">
        <v>186.0</v>
      </c>
      <c r="CN32" s="287">
        <v>3.0</v>
      </c>
      <c r="CO32" s="287">
        <v>334.0</v>
      </c>
      <c r="CP32" s="287">
        <v>348.0</v>
      </c>
      <c r="CQ32" s="287">
        <v>173.0</v>
      </c>
      <c r="CR32" s="287">
        <v>5.0</v>
      </c>
      <c r="CS32" s="287">
        <v>336.0</v>
      </c>
      <c r="CT32" s="287">
        <v>330.0</v>
      </c>
      <c r="CU32" s="287">
        <v>201.0</v>
      </c>
      <c r="CV32" s="287">
        <v>104.0</v>
      </c>
      <c r="CW32" s="287">
        <v>339.0</v>
      </c>
      <c r="CX32" s="287">
        <v>150.0</v>
      </c>
      <c r="CY32" s="287">
        <v>43.0</v>
      </c>
      <c r="CZ32" s="287">
        <v>48.0</v>
      </c>
      <c r="DA32" s="287">
        <v>325.0</v>
      </c>
      <c r="DB32" s="287">
        <v>156.0</v>
      </c>
      <c r="DC32" s="287">
        <v>48.0</v>
      </c>
      <c r="DD32" s="287">
        <v>71.0</v>
      </c>
      <c r="DE32" s="288">
        <f t="shared" si="8"/>
        <v>145</v>
      </c>
      <c r="DF32" s="287">
        <v>35.0</v>
      </c>
      <c r="DG32" s="288">
        <f t="shared" ref="DG32:DH32" si="59">BO32</f>
        <v>215</v>
      </c>
      <c r="DH32" s="288">
        <f t="shared" si="59"/>
        <v>10.8</v>
      </c>
      <c r="DI32" s="288"/>
      <c r="DJ32" s="287">
        <v>7.0</v>
      </c>
      <c r="DK32" s="287">
        <v>56.0</v>
      </c>
      <c r="DL32" s="287">
        <v>52.0</v>
      </c>
      <c r="DM32" s="89"/>
      <c r="DN32" s="61">
        <v>339.0</v>
      </c>
      <c r="DO32" s="61">
        <v>139.0</v>
      </c>
      <c r="DP32" s="61">
        <v>51.55</v>
      </c>
      <c r="DQ32" s="61">
        <v>28.21</v>
      </c>
      <c r="DR32" s="61">
        <v>9.58</v>
      </c>
      <c r="DS32" s="61">
        <v>8.0</v>
      </c>
      <c r="DT32" s="61">
        <v>48.0</v>
      </c>
      <c r="DU32" s="61">
        <v>53.7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26">
        <v>345.0</v>
      </c>
      <c r="EF32" s="226">
        <v>139.0</v>
      </c>
      <c r="EG32" s="226">
        <v>74.0</v>
      </c>
      <c r="EH32" s="226">
        <v>3.0</v>
      </c>
      <c r="EI32" s="64"/>
      <c r="EJ32" s="63">
        <v>9.0</v>
      </c>
      <c r="EK32" s="226">
        <v>51.0</v>
      </c>
      <c r="EL32" s="226">
        <v>54.0</v>
      </c>
      <c r="EM32" s="226">
        <v>139.0</v>
      </c>
      <c r="EN32" s="226">
        <v>90.0</v>
      </c>
      <c r="EO32" s="226">
        <v>4.0</v>
      </c>
      <c r="EP32" s="64"/>
      <c r="EQ32" s="63">
        <v>9.0</v>
      </c>
      <c r="ER32" s="226">
        <v>52.0</v>
      </c>
      <c r="ES32" s="226">
        <v>54.0</v>
      </c>
      <c r="ET32" s="226">
        <v>343.0</v>
      </c>
      <c r="EU32" s="226">
        <v>0.0</v>
      </c>
      <c r="EV32" s="226">
        <v>0.0</v>
      </c>
      <c r="EW32" s="226">
        <v>0.0</v>
      </c>
      <c r="EX32" s="226">
        <v>342.0</v>
      </c>
      <c r="EY32" s="226">
        <v>273.0</v>
      </c>
      <c r="EZ32" s="226">
        <v>158.4</v>
      </c>
      <c r="FA32" s="226">
        <v>-15.0</v>
      </c>
      <c r="FB32" s="226">
        <v>342.0</v>
      </c>
      <c r="FC32" s="226">
        <v>273.0</v>
      </c>
      <c r="FD32" s="226">
        <v>159.4</v>
      </c>
      <c r="FE32" s="226">
        <v>-9.4</v>
      </c>
      <c r="FF32" s="226">
        <v>342.0</v>
      </c>
      <c r="FG32" s="226">
        <v>0.0</v>
      </c>
      <c r="FH32" s="226">
        <v>0.0</v>
      </c>
      <c r="FI32" s="226">
        <v>0.0</v>
      </c>
      <c r="FJ32" s="226">
        <v>345.0</v>
      </c>
      <c r="FK32" s="226">
        <v>261.0</v>
      </c>
      <c r="FL32" s="226">
        <v>151.8</v>
      </c>
      <c r="FM32" s="64"/>
      <c r="FN32" s="226">
        <v>345.0</v>
      </c>
      <c r="FO32" s="226">
        <v>278.0</v>
      </c>
      <c r="FP32" s="226">
        <v>152.9</v>
      </c>
      <c r="FQ32" s="226">
        <v>-1.5</v>
      </c>
      <c r="FR32" s="226">
        <v>139.0</v>
      </c>
      <c r="FS32" s="64"/>
      <c r="FT32" s="63">
        <v>12.11</v>
      </c>
      <c r="FU32" s="64"/>
      <c r="FV32" s="226">
        <v>139.0</v>
      </c>
      <c r="FW32" s="64"/>
      <c r="FX32" s="64"/>
      <c r="FY32" s="64"/>
      <c r="FZ32" s="89"/>
      <c r="GA32" s="65">
        <v>345.0</v>
      </c>
      <c r="GB32" s="66">
        <v>312.42</v>
      </c>
      <c r="GC32" s="66">
        <v>197.5</v>
      </c>
      <c r="GD32" s="66">
        <v>7.71</v>
      </c>
      <c r="GE32" s="66">
        <v>345.0</v>
      </c>
      <c r="GF32" s="66">
        <v>329.71</v>
      </c>
      <c r="GG32" s="66">
        <v>194.57</v>
      </c>
      <c r="GH32" s="66">
        <v>11.31</v>
      </c>
      <c r="GI32" s="66">
        <v>345.0</v>
      </c>
      <c r="GJ32" s="66">
        <v>261.72</v>
      </c>
      <c r="GK32" s="66">
        <v>-151.6</v>
      </c>
      <c r="GL32" s="66">
        <v>-4.77</v>
      </c>
      <c r="GM32" s="66">
        <v>345.0</v>
      </c>
      <c r="GN32" s="66">
        <v>239.74</v>
      </c>
      <c r="GO32" s="66">
        <v>-152.02</v>
      </c>
      <c r="GP32" s="66">
        <v>-12.73</v>
      </c>
      <c r="GQ32" s="66">
        <v>345.0</v>
      </c>
      <c r="GR32" s="66">
        <v>59.5</v>
      </c>
      <c r="GS32" s="66">
        <v>-41.21</v>
      </c>
      <c r="GT32" s="66">
        <v>0.0</v>
      </c>
      <c r="GU32" s="66">
        <v>345.0</v>
      </c>
      <c r="GV32" s="66">
        <v>71.93</v>
      </c>
      <c r="GW32" s="66">
        <v>-42.21</v>
      </c>
      <c r="GX32" s="66">
        <v>0.0</v>
      </c>
      <c r="GY32" s="89"/>
      <c r="GZ32" s="146" t="s">
        <v>91</v>
      </c>
      <c r="HA32" s="146" t="s">
        <v>92</v>
      </c>
      <c r="HB32" s="98">
        <v>88.0</v>
      </c>
      <c r="HC32" s="98">
        <v>4.4</v>
      </c>
      <c r="HD32" s="98">
        <v>1.76</v>
      </c>
      <c r="HE32" s="146">
        <v>8.0</v>
      </c>
      <c r="HF32" s="99">
        <v>60.0</v>
      </c>
      <c r="HG32" s="99">
        <v>54.0</v>
      </c>
      <c r="HH32" s="146" t="s">
        <v>91</v>
      </c>
      <c r="HI32" s="146" t="s">
        <v>92</v>
      </c>
      <c r="HJ32" s="98">
        <v>78.0</v>
      </c>
      <c r="HK32" s="98">
        <v>3.9</v>
      </c>
      <c r="HL32" s="98">
        <v>1.56</v>
      </c>
      <c r="HM32" s="146">
        <v>5.0</v>
      </c>
      <c r="HN32" s="99">
        <v>60.0</v>
      </c>
      <c r="HO32" s="99">
        <v>60.0</v>
      </c>
      <c r="HP32" s="146" t="s">
        <v>91</v>
      </c>
      <c r="HQ32" s="146" t="s">
        <v>92</v>
      </c>
      <c r="HR32" s="98">
        <v>125.0</v>
      </c>
      <c r="HS32" s="98">
        <v>6.25</v>
      </c>
      <c r="HT32" s="98">
        <v>3.125</v>
      </c>
      <c r="HU32" s="146">
        <v>7.0</v>
      </c>
      <c r="HV32" s="98">
        <v>60.0</v>
      </c>
      <c r="HW32" s="98">
        <v>60.0</v>
      </c>
      <c r="HX32" s="89"/>
      <c r="HY32" s="72">
        <v>136.0</v>
      </c>
      <c r="HZ32" s="72">
        <v>33.0</v>
      </c>
      <c r="IA32" s="72">
        <v>72.0</v>
      </c>
      <c r="IB32" s="72">
        <v>3.6</v>
      </c>
      <c r="IC32" s="73"/>
      <c r="ID32" s="72">
        <v>2.0</v>
      </c>
      <c r="IE32" s="72">
        <v>66.0</v>
      </c>
      <c r="IF32" s="72">
        <v>44.0</v>
      </c>
      <c r="IG32" s="89"/>
      <c r="IH32" s="74">
        <v>141.0</v>
      </c>
      <c r="II32" s="74">
        <v>34.2</v>
      </c>
      <c r="IJ32" s="74">
        <v>5.0</v>
      </c>
      <c r="IK32" s="74">
        <v>0.1</v>
      </c>
      <c r="IL32" s="74">
        <v>0.1</v>
      </c>
      <c r="IM32" s="74">
        <v>4.0</v>
      </c>
      <c r="IN32" s="74">
        <v>45.0</v>
      </c>
      <c r="IO32" s="74">
        <v>45.0</v>
      </c>
      <c r="IP32" s="74">
        <v>141.0</v>
      </c>
      <c r="IQ32" s="74">
        <v>32.9</v>
      </c>
      <c r="IR32" s="74">
        <v>141.0</v>
      </c>
      <c r="IS32" s="74">
        <v>7.0</v>
      </c>
      <c r="IT32" s="74">
        <v>7.8</v>
      </c>
      <c r="IU32" s="74">
        <v>8.0</v>
      </c>
      <c r="IV32" s="74">
        <v>51.0</v>
      </c>
      <c r="IW32" s="74">
        <v>50.0</v>
      </c>
      <c r="IX32" s="89"/>
      <c r="IY32" s="149">
        <v>139.24</v>
      </c>
      <c r="IZ32" s="149">
        <v>34.34</v>
      </c>
      <c r="JA32" s="149">
        <v>494.8</v>
      </c>
      <c r="JB32" s="149">
        <v>24.74</v>
      </c>
      <c r="JC32" s="149">
        <v>10.68</v>
      </c>
      <c r="JD32" s="149">
        <v>3.0</v>
      </c>
      <c r="JE32" s="149">
        <v>70.71</v>
      </c>
      <c r="JF32" s="149">
        <v>51.3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139.0</v>
      </c>
      <c r="JQ32" s="78">
        <v>32.7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45.0</v>
      </c>
      <c r="JW32" s="78">
        <v>45.0</v>
      </c>
      <c r="JX32" s="78">
        <v>139.0</v>
      </c>
      <c r="JY32" s="78">
        <v>34.9</v>
      </c>
      <c r="JZ32" s="78">
        <v>144.0</v>
      </c>
      <c r="KA32" s="78">
        <v>8.0</v>
      </c>
      <c r="KB32" s="78">
        <v>2.9</v>
      </c>
      <c r="KC32" s="78">
        <v>2.0</v>
      </c>
      <c r="KD32" s="78">
        <v>51.0</v>
      </c>
      <c r="KE32" s="78">
        <v>50.0</v>
      </c>
      <c r="KF32" s="89"/>
      <c r="KG32" s="79">
        <v>141.0</v>
      </c>
      <c r="KH32" s="79">
        <v>34.0</v>
      </c>
      <c r="KI32" s="79">
        <v>14.0</v>
      </c>
      <c r="KJ32" s="79">
        <v>0.6</v>
      </c>
      <c r="KK32" s="80"/>
      <c r="KL32" s="79">
        <v>1.0</v>
      </c>
      <c r="KM32" s="79">
        <v>50.0</v>
      </c>
      <c r="KN32" s="79">
        <v>50.0</v>
      </c>
      <c r="KO32" s="79">
        <v>141.0</v>
      </c>
      <c r="KP32" s="79">
        <v>34.0</v>
      </c>
      <c r="KQ32" s="79" t="s">
        <v>98</v>
      </c>
      <c r="KR32" s="79" t="s">
        <v>98</v>
      </c>
      <c r="KS32" s="80"/>
      <c r="KT32" s="79">
        <v>1.0</v>
      </c>
      <c r="KU32" s="79">
        <v>48.0</v>
      </c>
      <c r="KV32" s="79">
        <v>46.0</v>
      </c>
      <c r="KW32" s="89"/>
      <c r="KX32" s="81">
        <v>128.0</v>
      </c>
      <c r="KY32" s="81">
        <v>32.0</v>
      </c>
      <c r="KZ32" s="81">
        <v>420.0</v>
      </c>
      <c r="LA32" s="81">
        <v>20.6</v>
      </c>
      <c r="LB32" s="81">
        <v>5.2</v>
      </c>
      <c r="LC32" s="81">
        <v>3.0</v>
      </c>
      <c r="LD32" s="81">
        <v>60.0</v>
      </c>
      <c r="LE32" s="81">
        <v>56.0</v>
      </c>
      <c r="LF32" s="81">
        <v>128.0</v>
      </c>
      <c r="LG32" s="81">
        <v>32.0</v>
      </c>
      <c r="LH32" s="81">
        <v>112.0</v>
      </c>
      <c r="LI32" s="81">
        <v>5.5</v>
      </c>
      <c r="LJ32" s="81">
        <v>5.0</v>
      </c>
      <c r="LK32" s="81">
        <v>5.0</v>
      </c>
      <c r="LL32" s="81">
        <v>56.0</v>
      </c>
      <c r="LM32" s="81">
        <v>56.0</v>
      </c>
      <c r="LN32" s="89"/>
      <c r="LO32" s="82">
        <v>333.0</v>
      </c>
      <c r="LP32" s="82">
        <v>287.0</v>
      </c>
      <c r="LQ32" s="82">
        <v>162.0</v>
      </c>
      <c r="LR32" s="82">
        <v>68.0</v>
      </c>
      <c r="LS32" s="82">
        <v>321.0</v>
      </c>
      <c r="LT32" s="83">
        <v>64.0</v>
      </c>
      <c r="LU32" s="83">
        <v>14.0</v>
      </c>
      <c r="LV32" s="83">
        <v>139.0</v>
      </c>
      <c r="LW32" s="83">
        <v>119.0</v>
      </c>
      <c r="LX32" s="83">
        <v>59.0</v>
      </c>
      <c r="LY32" s="83">
        <v>55.0</v>
      </c>
      <c r="LZ32" s="83">
        <v>12.0</v>
      </c>
      <c r="MA32" s="83">
        <v>98.0</v>
      </c>
      <c r="MB32" s="83">
        <v>4.0</v>
      </c>
      <c r="MC32" s="83">
        <v>144.0</v>
      </c>
      <c r="MD32" s="83">
        <v>168.0</v>
      </c>
      <c r="ME32" s="83">
        <v>74.0</v>
      </c>
      <c r="MF32" s="83">
        <v>62.0</v>
      </c>
      <c r="MG32" s="83">
        <v>14.0</v>
      </c>
      <c r="MH32" s="83">
        <v>0.0</v>
      </c>
      <c r="MI32" s="83">
        <v>0.0</v>
      </c>
      <c r="MJ32" s="83">
        <v>120.0</v>
      </c>
      <c r="MK32" s="83">
        <v>0.0</v>
      </c>
      <c r="ML32" s="83">
        <v>42.0</v>
      </c>
      <c r="MM32" s="83">
        <v>42.0</v>
      </c>
      <c r="MN32" s="83">
        <v>5.0</v>
      </c>
      <c r="MO32" s="86"/>
      <c r="MP32" s="87"/>
      <c r="MQ32" s="87"/>
      <c r="MR32" s="87"/>
      <c r="MS32" s="87"/>
      <c r="MT32" s="83">
        <v>0.0</v>
      </c>
      <c r="MU32" s="83">
        <v>2.0</v>
      </c>
      <c r="MV32" s="83">
        <v>5.0</v>
      </c>
      <c r="MW32" s="83">
        <v>36.0</v>
      </c>
      <c r="MX32" s="83">
        <v>42.0</v>
      </c>
      <c r="MY32" s="88" t="s">
        <v>96</v>
      </c>
      <c r="MZ32" s="83">
        <v>2.0</v>
      </c>
      <c r="NA32" s="88"/>
      <c r="NB32" s="205">
        <v>18.0</v>
      </c>
      <c r="NC32" s="121">
        <v>7.0</v>
      </c>
      <c r="ND32" s="121">
        <v>331.0</v>
      </c>
      <c r="NE32" s="121">
        <v>36.0</v>
      </c>
      <c r="NF32" s="121">
        <v>45.0</v>
      </c>
      <c r="NG32" s="83">
        <v>45.0</v>
      </c>
      <c r="NH32" s="121">
        <v>7.0</v>
      </c>
      <c r="NI32" s="83"/>
      <c r="NJ32" s="83">
        <v>0.0</v>
      </c>
      <c r="NK32" s="83">
        <v>0.0</v>
      </c>
      <c r="NL32" s="83">
        <v>0.0</v>
      </c>
      <c r="NM32" s="83">
        <v>35.0</v>
      </c>
      <c r="NN32" s="83">
        <v>45.0</v>
      </c>
      <c r="NO32" s="83">
        <v>50.0</v>
      </c>
      <c r="NP32" s="83">
        <v>2.0</v>
      </c>
      <c r="NQ32" s="223"/>
      <c r="NR32" s="223"/>
      <c r="NS32" s="223"/>
      <c r="NT32" s="223"/>
      <c r="NU32" s="223"/>
      <c r="NV32" s="223"/>
      <c r="NW32" s="223"/>
      <c r="NX32" s="223"/>
      <c r="NY32" s="223"/>
    </row>
    <row r="33" ht="14.25" customHeight="1">
      <c r="A33" s="49">
        <v>0.833333333333334</v>
      </c>
      <c r="B33" s="50"/>
      <c r="C33" s="51">
        <v>50.01</v>
      </c>
      <c r="D33" s="128">
        <v>338.0</v>
      </c>
      <c r="E33" s="53">
        <v>135.0</v>
      </c>
      <c r="F33" s="53">
        <v>56.0</v>
      </c>
      <c r="G33" s="53">
        <v>12.2</v>
      </c>
      <c r="H33" s="54"/>
      <c r="I33" s="53">
        <v>6.0</v>
      </c>
      <c r="J33" s="53">
        <v>50.0</v>
      </c>
      <c r="K33" s="53">
        <v>50.0</v>
      </c>
      <c r="L33" s="53">
        <v>140.0</v>
      </c>
      <c r="M33" s="53">
        <v>46.0</v>
      </c>
      <c r="N33" s="53">
        <v>10.0</v>
      </c>
      <c r="O33" s="54"/>
      <c r="P33" s="53">
        <v>6.0</v>
      </c>
      <c r="Q33" s="53">
        <v>54.0</v>
      </c>
      <c r="R33" s="53">
        <v>52.0</v>
      </c>
      <c r="S33" s="53">
        <v>341.5</v>
      </c>
      <c r="T33" s="53">
        <v>301.8</v>
      </c>
      <c r="U33" s="53">
        <v>176.5</v>
      </c>
      <c r="V33" s="54"/>
      <c r="W33" s="53">
        <v>337.5</v>
      </c>
      <c r="X33" s="53">
        <v>251.5</v>
      </c>
      <c r="Y33" s="53">
        <v>130.1</v>
      </c>
      <c r="Z33" s="54"/>
      <c r="AA33" s="53">
        <v>341.0</v>
      </c>
      <c r="AB33" s="53">
        <v>379.5</v>
      </c>
      <c r="AC33" s="53">
        <v>217.4</v>
      </c>
      <c r="AD33" s="54"/>
      <c r="AE33" s="53">
        <v>340.8</v>
      </c>
      <c r="AF33" s="53">
        <v>352.3</v>
      </c>
      <c r="AG33" s="53">
        <v>198.3</v>
      </c>
      <c r="AH33" s="54"/>
      <c r="AI33" s="53">
        <v>348.3</v>
      </c>
      <c r="AJ33" s="53">
        <v>373.9</v>
      </c>
      <c r="AK33" s="53">
        <v>220.1</v>
      </c>
      <c r="AL33" s="54"/>
      <c r="AM33" s="53">
        <v>339.6</v>
      </c>
      <c r="AN33" s="53">
        <v>384.1</v>
      </c>
      <c r="AO33" s="53">
        <v>208.1</v>
      </c>
      <c r="AP33" s="54"/>
      <c r="AQ33" s="182">
        <f t="shared" ref="AQ33:AS33" si="60">E33</f>
        <v>135</v>
      </c>
      <c r="AR33" s="54">
        <f t="shared" si="60"/>
        <v>56</v>
      </c>
      <c r="AS33" s="56">
        <f t="shared" si="60"/>
        <v>12.2</v>
      </c>
      <c r="AT33" s="54"/>
      <c r="AU33" s="54">
        <f t="shared" ref="AU33:AW33" si="61">L33</f>
        <v>140</v>
      </c>
      <c r="AV33" s="54">
        <f t="shared" si="61"/>
        <v>46</v>
      </c>
      <c r="AW33" s="54">
        <f t="shared" si="61"/>
        <v>10</v>
      </c>
      <c r="AX33" s="54"/>
      <c r="AY33" s="182">
        <f t="shared" si="6"/>
        <v>135</v>
      </c>
      <c r="AZ33" s="54"/>
      <c r="BA33" s="54"/>
      <c r="BB33" s="54"/>
      <c r="BC33" s="89"/>
      <c r="BD33" s="54"/>
      <c r="BE33" s="54"/>
      <c r="BF33" s="54"/>
      <c r="BG33" s="54"/>
      <c r="BH33" s="54"/>
      <c r="BI33" s="54"/>
      <c r="BJ33" s="54"/>
      <c r="BK33" s="54"/>
      <c r="BL33" s="89"/>
      <c r="BM33" s="287">
        <v>343.0</v>
      </c>
      <c r="BN33" s="287">
        <v>145.0</v>
      </c>
      <c r="BO33" s="287">
        <v>156.0</v>
      </c>
      <c r="BP33" s="287">
        <v>7.8</v>
      </c>
      <c r="BQ33" s="288"/>
      <c r="BR33" s="287">
        <v>6.0</v>
      </c>
      <c r="BS33" s="287">
        <v>62.0</v>
      </c>
      <c r="BT33" s="287">
        <v>61.0</v>
      </c>
      <c r="BU33" s="288">
        <f t="shared" si="7"/>
        <v>343</v>
      </c>
      <c r="BV33" s="287">
        <v>345.0</v>
      </c>
      <c r="BW33" s="287">
        <v>204.0</v>
      </c>
      <c r="BX33" s="287">
        <v>21.0</v>
      </c>
      <c r="BY33" s="287">
        <v>336.0</v>
      </c>
      <c r="BZ33" s="287">
        <v>375.0</v>
      </c>
      <c r="CA33" s="287">
        <v>208.0</v>
      </c>
      <c r="CB33" s="287">
        <v>19.0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336.0</v>
      </c>
      <c r="CH33" s="287">
        <v>448.0</v>
      </c>
      <c r="CI33" s="287">
        <v>248.0</v>
      </c>
      <c r="CJ33" s="287">
        <v>20.0</v>
      </c>
      <c r="CK33" s="287">
        <v>349.0</v>
      </c>
      <c r="CL33" s="287">
        <v>161.0</v>
      </c>
      <c r="CM33" s="287">
        <v>107.0</v>
      </c>
      <c r="CN33" s="287">
        <v>6.0</v>
      </c>
      <c r="CO33" s="287">
        <v>333.0</v>
      </c>
      <c r="CP33" s="287">
        <v>323.0</v>
      </c>
      <c r="CQ33" s="287">
        <v>161.0</v>
      </c>
      <c r="CR33" s="287">
        <v>4.0</v>
      </c>
      <c r="CS33" s="287">
        <v>336.0</v>
      </c>
      <c r="CT33" s="287">
        <v>308.0</v>
      </c>
      <c r="CU33" s="287">
        <v>191.0</v>
      </c>
      <c r="CV33" s="287">
        <v>84.0</v>
      </c>
      <c r="CW33" s="287">
        <v>337.0</v>
      </c>
      <c r="CX33" s="287">
        <v>145.0</v>
      </c>
      <c r="CY33" s="287">
        <v>56.0</v>
      </c>
      <c r="CZ33" s="287">
        <v>45.0</v>
      </c>
      <c r="DA33" s="287">
        <v>325.0</v>
      </c>
      <c r="DB33" s="287">
        <v>147.0</v>
      </c>
      <c r="DC33" s="287">
        <v>57.0</v>
      </c>
      <c r="DD33" s="287">
        <v>57.0</v>
      </c>
      <c r="DE33" s="288">
        <f t="shared" si="8"/>
        <v>145</v>
      </c>
      <c r="DF33" s="287">
        <v>35.5</v>
      </c>
      <c r="DG33" s="288">
        <f t="shared" ref="DG33:DH33" si="62">BO33</f>
        <v>156</v>
      </c>
      <c r="DH33" s="288">
        <f t="shared" si="62"/>
        <v>7.8</v>
      </c>
      <c r="DI33" s="288"/>
      <c r="DJ33" s="287">
        <v>7.0</v>
      </c>
      <c r="DK33" s="287">
        <v>56.0</v>
      </c>
      <c r="DL33" s="287">
        <v>52.0</v>
      </c>
      <c r="DM33" s="89"/>
      <c r="DN33" s="61">
        <v>339.0</v>
      </c>
      <c r="DO33" s="61">
        <v>139.0</v>
      </c>
      <c r="DP33" s="61">
        <v>53.39</v>
      </c>
      <c r="DQ33" s="61">
        <v>29.79</v>
      </c>
      <c r="DR33" s="61">
        <v>8.91</v>
      </c>
      <c r="DS33" s="61">
        <v>8.0</v>
      </c>
      <c r="DT33" s="61">
        <v>47.0</v>
      </c>
      <c r="DU33" s="61">
        <v>51.8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26">
        <v>341.0</v>
      </c>
      <c r="EF33" s="226">
        <v>137.0</v>
      </c>
      <c r="EG33" s="226">
        <v>73.0</v>
      </c>
      <c r="EH33" s="226">
        <v>3.0</v>
      </c>
      <c r="EI33" s="64"/>
      <c r="EJ33" s="63">
        <v>9.0</v>
      </c>
      <c r="EK33" s="226">
        <v>51.0</v>
      </c>
      <c r="EL33" s="226">
        <v>54.0</v>
      </c>
      <c r="EM33" s="226">
        <v>137.0</v>
      </c>
      <c r="EN33" s="226">
        <v>89.0</v>
      </c>
      <c r="EO33" s="226">
        <v>4.0</v>
      </c>
      <c r="EP33" s="64"/>
      <c r="EQ33" s="63">
        <v>9.0</v>
      </c>
      <c r="ER33" s="226">
        <v>52.0</v>
      </c>
      <c r="ES33" s="226">
        <v>54.0</v>
      </c>
      <c r="ET33" s="226">
        <v>340.0</v>
      </c>
      <c r="EU33" s="226">
        <v>0.0</v>
      </c>
      <c r="EV33" s="226">
        <v>0.0</v>
      </c>
      <c r="EW33" s="226">
        <v>0.0</v>
      </c>
      <c r="EX33" s="226">
        <v>338.0</v>
      </c>
      <c r="EY33" s="226">
        <v>276.0</v>
      </c>
      <c r="EZ33" s="226">
        <v>158.4</v>
      </c>
      <c r="FA33" s="226">
        <v>-13.1</v>
      </c>
      <c r="FB33" s="226">
        <v>338.0</v>
      </c>
      <c r="FC33" s="226">
        <v>338.0</v>
      </c>
      <c r="FD33" s="226">
        <v>159.5</v>
      </c>
      <c r="FE33" s="226">
        <v>-8.9</v>
      </c>
      <c r="FF33" s="226">
        <v>338.0</v>
      </c>
      <c r="FG33" s="226">
        <v>0.0</v>
      </c>
      <c r="FH33" s="226">
        <v>0.0</v>
      </c>
      <c r="FI33" s="226">
        <v>0.0</v>
      </c>
      <c r="FJ33" s="226">
        <v>341.0</v>
      </c>
      <c r="FK33" s="226">
        <v>258.0</v>
      </c>
      <c r="FL33" s="226">
        <v>149.3</v>
      </c>
      <c r="FM33" s="64"/>
      <c r="FN33" s="226">
        <v>341.0</v>
      </c>
      <c r="FO33" s="226">
        <v>274.0</v>
      </c>
      <c r="FP33" s="226">
        <v>150.3</v>
      </c>
      <c r="FQ33" s="226">
        <v>-1.6</v>
      </c>
      <c r="FR33" s="226">
        <v>137.0</v>
      </c>
      <c r="FS33" s="64"/>
      <c r="FT33" s="63">
        <v>16.82</v>
      </c>
      <c r="FU33" s="64"/>
      <c r="FV33" s="226">
        <v>137.0</v>
      </c>
      <c r="FW33" s="64"/>
      <c r="FX33" s="64"/>
      <c r="FY33" s="64"/>
      <c r="FZ33" s="89"/>
      <c r="GA33" s="65">
        <v>344.0</v>
      </c>
      <c r="GB33" s="66">
        <v>330.45</v>
      </c>
      <c r="GC33" s="66">
        <v>206.21</v>
      </c>
      <c r="GD33" s="66">
        <v>14.66</v>
      </c>
      <c r="GE33" s="66">
        <v>344.0</v>
      </c>
      <c r="GF33" s="66">
        <v>349.26</v>
      </c>
      <c r="GG33" s="66">
        <v>204.87</v>
      </c>
      <c r="GH33" s="66">
        <v>17.51</v>
      </c>
      <c r="GI33" s="66">
        <v>344.0</v>
      </c>
      <c r="GJ33" s="66">
        <v>258.79</v>
      </c>
      <c r="GK33" s="66">
        <v>-149.67</v>
      </c>
      <c r="GL33" s="66">
        <v>0.0</v>
      </c>
      <c r="GM33" s="66">
        <v>344.0</v>
      </c>
      <c r="GN33" s="66">
        <v>237.69</v>
      </c>
      <c r="GO33" s="66">
        <v>-149.93</v>
      </c>
      <c r="GP33" s="66">
        <v>-11.06</v>
      </c>
      <c r="GQ33" s="66">
        <v>344.0</v>
      </c>
      <c r="GR33" s="66">
        <v>91.15</v>
      </c>
      <c r="GS33" s="66">
        <v>-58.8</v>
      </c>
      <c r="GT33" s="66">
        <v>-9.13</v>
      </c>
      <c r="GU33" s="66">
        <v>344.0</v>
      </c>
      <c r="GV33" s="66">
        <v>100.28</v>
      </c>
      <c r="GW33" s="66">
        <v>-59.72</v>
      </c>
      <c r="GX33" s="66">
        <v>-10.55</v>
      </c>
      <c r="GY33" s="89"/>
      <c r="GZ33" s="146" t="s">
        <v>91</v>
      </c>
      <c r="HA33" s="146" t="s">
        <v>92</v>
      </c>
      <c r="HB33" s="98">
        <v>10.0</v>
      </c>
      <c r="HC33" s="98">
        <v>0.5</v>
      </c>
      <c r="HD33" s="98">
        <v>0.2</v>
      </c>
      <c r="HE33" s="146">
        <v>8.0</v>
      </c>
      <c r="HF33" s="99">
        <v>60.0</v>
      </c>
      <c r="HG33" s="99">
        <v>54.0</v>
      </c>
      <c r="HH33" s="146" t="s">
        <v>91</v>
      </c>
      <c r="HI33" s="146" t="s">
        <v>92</v>
      </c>
      <c r="HJ33" s="98">
        <v>80.0</v>
      </c>
      <c r="HK33" s="98">
        <v>4.0</v>
      </c>
      <c r="HL33" s="98">
        <v>1.6</v>
      </c>
      <c r="HM33" s="146">
        <v>5.0</v>
      </c>
      <c r="HN33" s="99">
        <v>60.0</v>
      </c>
      <c r="HO33" s="99">
        <v>60.0</v>
      </c>
      <c r="HP33" s="146" t="s">
        <v>91</v>
      </c>
      <c r="HQ33" s="146" t="s">
        <v>92</v>
      </c>
      <c r="HR33" s="98">
        <v>156.0</v>
      </c>
      <c r="HS33" s="98">
        <v>7.8</v>
      </c>
      <c r="HT33" s="98">
        <v>3.9</v>
      </c>
      <c r="HU33" s="146">
        <v>7.0</v>
      </c>
      <c r="HV33" s="98">
        <v>60.0</v>
      </c>
      <c r="HW33" s="98">
        <v>60.0</v>
      </c>
      <c r="HX33" s="89"/>
      <c r="HY33" s="72">
        <v>135.0</v>
      </c>
      <c r="HZ33" s="72">
        <v>33.0</v>
      </c>
      <c r="IA33" s="72">
        <v>78.0</v>
      </c>
      <c r="IB33" s="72">
        <v>3.9</v>
      </c>
      <c r="IC33" s="73"/>
      <c r="ID33" s="72">
        <v>2.0</v>
      </c>
      <c r="IE33" s="72">
        <v>66.0</v>
      </c>
      <c r="IF33" s="72">
        <v>44.0</v>
      </c>
      <c r="IG33" s="89"/>
      <c r="IH33" s="74">
        <v>145.0</v>
      </c>
      <c r="II33" s="74">
        <v>35.3</v>
      </c>
      <c r="IJ33" s="74">
        <v>12.0</v>
      </c>
      <c r="IK33" s="74">
        <v>0.1</v>
      </c>
      <c r="IL33" s="74">
        <v>0.2</v>
      </c>
      <c r="IM33" s="74">
        <v>4.0</v>
      </c>
      <c r="IN33" s="74">
        <v>45.0</v>
      </c>
      <c r="IO33" s="74">
        <v>45.0</v>
      </c>
      <c r="IP33" s="74">
        <v>145.0</v>
      </c>
      <c r="IQ33" s="74">
        <v>34.9</v>
      </c>
      <c r="IR33" s="74">
        <v>4.0</v>
      </c>
      <c r="IS33" s="74">
        <v>0.2</v>
      </c>
      <c r="IT33" s="74">
        <v>0.2</v>
      </c>
      <c r="IU33" s="74">
        <v>8.0</v>
      </c>
      <c r="IV33" s="74">
        <v>48.0</v>
      </c>
      <c r="IW33" s="74">
        <v>47.0</v>
      </c>
      <c r="IX33" s="89"/>
      <c r="IY33" s="149">
        <v>139.3</v>
      </c>
      <c r="IZ33" s="149">
        <v>34.45</v>
      </c>
      <c r="JA33" s="149">
        <v>527.0</v>
      </c>
      <c r="JB33" s="149">
        <v>26.35</v>
      </c>
      <c r="JC33" s="149">
        <v>9.87</v>
      </c>
      <c r="JD33" s="149">
        <v>3.0</v>
      </c>
      <c r="JE33" s="149">
        <v>76.62</v>
      </c>
      <c r="JF33" s="149">
        <v>55.44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138.0</v>
      </c>
      <c r="JQ33" s="78">
        <v>32.5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44.0</v>
      </c>
      <c r="JW33" s="78">
        <v>43.0</v>
      </c>
      <c r="JX33" s="78">
        <v>138.0</v>
      </c>
      <c r="JY33" s="78">
        <v>34.1</v>
      </c>
      <c r="JZ33" s="78">
        <v>147.0</v>
      </c>
      <c r="KA33" s="78">
        <v>8.0</v>
      </c>
      <c r="KB33" s="78">
        <v>2.6</v>
      </c>
      <c r="KC33" s="78">
        <v>2.0</v>
      </c>
      <c r="KD33" s="78">
        <v>50.0</v>
      </c>
      <c r="KE33" s="78">
        <v>49.0</v>
      </c>
      <c r="KF33" s="89"/>
      <c r="KG33" s="79">
        <v>138.0</v>
      </c>
      <c r="KH33" s="79">
        <v>34.0</v>
      </c>
      <c r="KI33" s="79">
        <v>51.0</v>
      </c>
      <c r="KJ33" s="79">
        <v>2.7</v>
      </c>
      <c r="KK33" s="80"/>
      <c r="KL33" s="79">
        <v>1.0</v>
      </c>
      <c r="KM33" s="79">
        <v>50.0</v>
      </c>
      <c r="KN33" s="79">
        <v>50.0</v>
      </c>
      <c r="KO33" s="79">
        <v>138.0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50.0</v>
      </c>
      <c r="KV33" s="79">
        <v>48.0</v>
      </c>
      <c r="KW33" s="89"/>
      <c r="KX33" s="81">
        <v>133.0</v>
      </c>
      <c r="KY33" s="81">
        <v>33.0</v>
      </c>
      <c r="KZ33" s="81">
        <v>357.0</v>
      </c>
      <c r="LA33" s="81">
        <v>17.5</v>
      </c>
      <c r="LB33" s="81">
        <v>4.8</v>
      </c>
      <c r="LC33" s="81">
        <v>3.0</v>
      </c>
      <c r="LD33" s="81">
        <v>58.0</v>
      </c>
      <c r="LE33" s="81">
        <v>57.0</v>
      </c>
      <c r="LF33" s="81">
        <v>133.0</v>
      </c>
      <c r="LG33" s="81">
        <v>32.0</v>
      </c>
      <c r="LH33" s="81">
        <v>143.0</v>
      </c>
      <c r="LI33" s="81">
        <v>7.0</v>
      </c>
      <c r="LJ33" s="81">
        <v>5.0</v>
      </c>
      <c r="LK33" s="81">
        <v>5.0</v>
      </c>
      <c r="LL33" s="81">
        <v>56.0</v>
      </c>
      <c r="LM33" s="81">
        <v>54.0</v>
      </c>
      <c r="LN33" s="89"/>
      <c r="LO33" s="82">
        <v>334.0</v>
      </c>
      <c r="LP33" s="82">
        <v>288.0</v>
      </c>
      <c r="LQ33" s="82">
        <v>154.0</v>
      </c>
      <c r="LR33" s="82">
        <v>68.0</v>
      </c>
      <c r="LS33" s="82">
        <v>321.0</v>
      </c>
      <c r="LT33" s="83">
        <v>51.0</v>
      </c>
      <c r="LU33" s="83">
        <v>6.3</v>
      </c>
      <c r="LV33" s="83">
        <v>141.0</v>
      </c>
      <c r="LW33" s="83">
        <v>96.0</v>
      </c>
      <c r="LX33" s="83">
        <v>58.0</v>
      </c>
      <c r="LY33" s="83">
        <v>55.0</v>
      </c>
      <c r="LZ33" s="83">
        <v>12.0</v>
      </c>
      <c r="MA33" s="83">
        <v>103.0</v>
      </c>
      <c r="MB33" s="83">
        <v>3.4</v>
      </c>
      <c r="MC33" s="83">
        <v>146.0</v>
      </c>
      <c r="MD33" s="83">
        <v>192.0</v>
      </c>
      <c r="ME33" s="83">
        <v>77.0</v>
      </c>
      <c r="MF33" s="83">
        <v>62.0</v>
      </c>
      <c r="MG33" s="83">
        <v>14.0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47.0</v>
      </c>
      <c r="MM33" s="83">
        <v>45.0</v>
      </c>
      <c r="MN33" s="83">
        <v>5.0</v>
      </c>
      <c r="MO33" s="86"/>
      <c r="MP33" s="87"/>
      <c r="MQ33" s="87"/>
      <c r="MR33" s="87"/>
      <c r="MS33" s="87"/>
      <c r="MT33" s="83">
        <v>0.2</v>
      </c>
      <c r="MU33" s="83">
        <v>0.0</v>
      </c>
      <c r="MV33" s="83">
        <v>4.0</v>
      </c>
      <c r="MW33" s="83">
        <v>36.0</v>
      </c>
      <c r="MX33" s="83">
        <v>42.0</v>
      </c>
      <c r="MY33" s="88" t="s">
        <v>96</v>
      </c>
      <c r="MZ33" s="83">
        <v>2.0</v>
      </c>
      <c r="NA33" s="87"/>
      <c r="NB33" s="83">
        <v>10.0</v>
      </c>
      <c r="NC33" s="83">
        <v>4.4</v>
      </c>
      <c r="ND33" s="83">
        <v>187.0</v>
      </c>
      <c r="NE33" s="83">
        <v>36.0</v>
      </c>
      <c r="NF33" s="83">
        <v>45.0</v>
      </c>
      <c r="NG33" s="83">
        <v>44.0</v>
      </c>
      <c r="NH33" s="83">
        <v>7.0</v>
      </c>
      <c r="NI33" s="88"/>
      <c r="NJ33" s="83">
        <v>0.0</v>
      </c>
      <c r="NK33" s="83">
        <v>0.0</v>
      </c>
      <c r="NL33" s="83">
        <v>0.0</v>
      </c>
      <c r="NM33" s="83">
        <v>36.0</v>
      </c>
      <c r="NN33" s="83">
        <v>50.0</v>
      </c>
      <c r="NO33" s="83">
        <v>52.0</v>
      </c>
      <c r="NP33" s="83">
        <v>2.0</v>
      </c>
      <c r="NQ33" s="223"/>
      <c r="NR33" s="223"/>
      <c r="NS33" s="223"/>
      <c r="NT33" s="223"/>
      <c r="NU33" s="223"/>
      <c r="NV33" s="223"/>
      <c r="NW33" s="223"/>
      <c r="NX33" s="223"/>
      <c r="NY33" s="223"/>
    </row>
    <row r="34" ht="14.25" customHeight="1">
      <c r="A34" s="49">
        <v>0.875</v>
      </c>
      <c r="B34" s="50"/>
      <c r="C34" s="51">
        <v>50.16</v>
      </c>
      <c r="D34" s="127">
        <v>338.0</v>
      </c>
      <c r="E34" s="53">
        <v>134.0</v>
      </c>
      <c r="F34" s="53">
        <v>19.0</v>
      </c>
      <c r="G34" s="53">
        <v>3.8</v>
      </c>
      <c r="H34" s="54"/>
      <c r="I34" s="53">
        <v>6.0</v>
      </c>
      <c r="J34" s="53">
        <v>50.0</v>
      </c>
      <c r="K34" s="53">
        <v>50.0</v>
      </c>
      <c r="L34" s="53">
        <v>140.0</v>
      </c>
      <c r="M34" s="53">
        <v>47.0</v>
      </c>
      <c r="N34" s="53">
        <v>3.0</v>
      </c>
      <c r="O34" s="54"/>
      <c r="P34" s="53">
        <v>6.0</v>
      </c>
      <c r="Q34" s="53">
        <v>54.0</v>
      </c>
      <c r="R34" s="53">
        <v>52.0</v>
      </c>
      <c r="S34" s="53">
        <v>341.5</v>
      </c>
      <c r="T34" s="53">
        <v>294.1</v>
      </c>
      <c r="U34" s="53">
        <v>191.9</v>
      </c>
      <c r="V34" s="54"/>
      <c r="W34" s="53">
        <v>337.2</v>
      </c>
      <c r="X34" s="53">
        <v>233.7</v>
      </c>
      <c r="Y34" s="53">
        <v>117.0</v>
      </c>
      <c r="Z34" s="54"/>
      <c r="AA34" s="53">
        <v>341.8</v>
      </c>
      <c r="AB34" s="53">
        <v>397.1</v>
      </c>
      <c r="AC34" s="53">
        <v>228.8</v>
      </c>
      <c r="AD34" s="54"/>
      <c r="AE34" s="53">
        <v>341.0</v>
      </c>
      <c r="AF34" s="53">
        <v>370.9</v>
      </c>
      <c r="AG34" s="53">
        <v>210.8</v>
      </c>
      <c r="AH34" s="54"/>
      <c r="AI34" s="53">
        <v>348.8</v>
      </c>
      <c r="AJ34" s="53">
        <v>383.6</v>
      </c>
      <c r="AK34" s="53">
        <v>228.0</v>
      </c>
      <c r="AL34" s="54"/>
      <c r="AM34" s="53">
        <v>339.6</v>
      </c>
      <c r="AN34" s="53">
        <v>397.5</v>
      </c>
      <c r="AO34" s="53">
        <v>217.1</v>
      </c>
      <c r="AP34" s="54"/>
      <c r="AQ34" s="182">
        <f t="shared" ref="AQ34:AS34" si="63">E34</f>
        <v>134</v>
      </c>
      <c r="AR34" s="54">
        <f t="shared" si="63"/>
        <v>19</v>
      </c>
      <c r="AS34" s="56">
        <f t="shared" si="63"/>
        <v>3.8</v>
      </c>
      <c r="AT34" s="54"/>
      <c r="AU34" s="54">
        <f t="shared" ref="AU34:AW34" si="64">L34</f>
        <v>140</v>
      </c>
      <c r="AV34" s="54">
        <f t="shared" si="64"/>
        <v>47</v>
      </c>
      <c r="AW34" s="54">
        <f t="shared" si="64"/>
        <v>3</v>
      </c>
      <c r="AX34" s="54"/>
      <c r="AY34" s="182">
        <f t="shared" si="6"/>
        <v>134</v>
      </c>
      <c r="AZ34" s="54"/>
      <c r="BA34" s="54"/>
      <c r="BB34" s="54"/>
      <c r="BC34" s="89"/>
      <c r="BD34" s="54"/>
      <c r="BE34" s="54"/>
      <c r="BF34" s="54"/>
      <c r="BG34" s="54"/>
      <c r="BH34" s="54"/>
      <c r="BI34" s="54"/>
      <c r="BJ34" s="54"/>
      <c r="BK34" s="54"/>
      <c r="BL34" s="89"/>
      <c r="BM34" s="287">
        <v>345.0</v>
      </c>
      <c r="BN34" s="287">
        <v>146.0</v>
      </c>
      <c r="BO34" s="287">
        <v>85.0</v>
      </c>
      <c r="BP34" s="287">
        <v>4.3</v>
      </c>
      <c r="BQ34" s="288"/>
      <c r="BR34" s="287">
        <v>6.0</v>
      </c>
      <c r="BS34" s="287">
        <v>61.0</v>
      </c>
      <c r="BT34" s="287">
        <v>60.0</v>
      </c>
      <c r="BU34" s="288">
        <f t="shared" si="7"/>
        <v>345</v>
      </c>
      <c r="BV34" s="287">
        <v>345.0</v>
      </c>
      <c r="BW34" s="287">
        <v>204.0</v>
      </c>
      <c r="BX34" s="287">
        <v>17.0</v>
      </c>
      <c r="BY34" s="287">
        <v>335.0</v>
      </c>
      <c r="BZ34" s="287">
        <v>373.0</v>
      </c>
      <c r="CA34" s="287">
        <v>207.0</v>
      </c>
      <c r="CB34" s="287">
        <v>15.0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335.0</v>
      </c>
      <c r="CH34" s="287">
        <v>440.0</v>
      </c>
      <c r="CI34" s="287">
        <v>245.0</v>
      </c>
      <c r="CJ34" s="287">
        <v>17.0</v>
      </c>
      <c r="CK34" s="287">
        <v>352.0</v>
      </c>
      <c r="CL34" s="287">
        <v>318.0</v>
      </c>
      <c r="CM34" s="287">
        <v>177.0</v>
      </c>
      <c r="CN34" s="287">
        <v>1.0</v>
      </c>
      <c r="CO34" s="287">
        <v>332.0</v>
      </c>
      <c r="CP34" s="287">
        <v>327.0</v>
      </c>
      <c r="CQ34" s="287">
        <v>162.0</v>
      </c>
      <c r="CR34" s="287">
        <v>1.0</v>
      </c>
      <c r="CS34" s="287">
        <v>335.0</v>
      </c>
      <c r="CT34" s="287">
        <v>304.0</v>
      </c>
      <c r="CU34" s="287">
        <v>186.0</v>
      </c>
      <c r="CV34" s="287">
        <v>90.0</v>
      </c>
      <c r="CW34" s="287">
        <v>338.0</v>
      </c>
      <c r="CX34" s="287">
        <v>150.0</v>
      </c>
      <c r="CY34" s="287">
        <v>61.0</v>
      </c>
      <c r="CZ34" s="287">
        <v>47.0</v>
      </c>
      <c r="DA34" s="287">
        <v>324.0</v>
      </c>
      <c r="DB34" s="287">
        <v>154.0</v>
      </c>
      <c r="DC34" s="287">
        <v>64.0</v>
      </c>
      <c r="DD34" s="287">
        <v>55.0</v>
      </c>
      <c r="DE34" s="288">
        <f t="shared" si="8"/>
        <v>146</v>
      </c>
      <c r="DF34" s="287">
        <v>35.8</v>
      </c>
      <c r="DG34" s="288">
        <f t="shared" ref="DG34:DH34" si="65">BO34</f>
        <v>85</v>
      </c>
      <c r="DH34" s="288">
        <f t="shared" si="65"/>
        <v>4.3</v>
      </c>
      <c r="DI34" s="288"/>
      <c r="DJ34" s="287">
        <v>7.0</v>
      </c>
      <c r="DK34" s="287">
        <v>54.0</v>
      </c>
      <c r="DL34" s="287">
        <v>52.0</v>
      </c>
      <c r="DM34" s="89"/>
      <c r="DN34" s="61">
        <v>339.0</v>
      </c>
      <c r="DO34" s="61">
        <v>139.0</v>
      </c>
      <c r="DP34" s="61">
        <v>50.69</v>
      </c>
      <c r="DQ34" s="61">
        <v>28.32</v>
      </c>
      <c r="DR34" s="61">
        <v>7.87</v>
      </c>
      <c r="DS34" s="61">
        <v>8.0</v>
      </c>
      <c r="DT34" s="61">
        <v>50.0</v>
      </c>
      <c r="DU34" s="61">
        <v>51.1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26">
        <v>339.0</v>
      </c>
      <c r="EF34" s="226">
        <v>137.0</v>
      </c>
      <c r="EG34" s="226">
        <v>70.0</v>
      </c>
      <c r="EH34" s="226">
        <v>2.9</v>
      </c>
      <c r="EI34" s="64"/>
      <c r="EJ34" s="63">
        <v>9.0</v>
      </c>
      <c r="EK34" s="226">
        <v>51.0</v>
      </c>
      <c r="EL34" s="226">
        <v>54.0</v>
      </c>
      <c r="EM34" s="226">
        <v>137.0</v>
      </c>
      <c r="EN34" s="226">
        <v>90.0</v>
      </c>
      <c r="EO34" s="226">
        <v>4.1</v>
      </c>
      <c r="EP34" s="64"/>
      <c r="EQ34" s="63">
        <v>9.0</v>
      </c>
      <c r="ER34" s="226">
        <v>52.0</v>
      </c>
      <c r="ES34" s="226">
        <v>54.0</v>
      </c>
      <c r="ET34" s="226">
        <v>339.0</v>
      </c>
      <c r="EU34" s="226">
        <v>0.0</v>
      </c>
      <c r="EV34" s="226">
        <v>0.0</v>
      </c>
      <c r="EW34" s="226">
        <v>0.0</v>
      </c>
      <c r="EX34" s="226">
        <v>338.0</v>
      </c>
      <c r="EY34" s="226">
        <v>274.0</v>
      </c>
      <c r="EZ34" s="226">
        <v>158.4</v>
      </c>
      <c r="FA34" s="226">
        <v>-5.5</v>
      </c>
      <c r="FB34" s="226">
        <v>338.0</v>
      </c>
      <c r="FC34" s="226">
        <v>277.0</v>
      </c>
      <c r="FD34" s="226">
        <v>159.5</v>
      </c>
      <c r="FE34" s="226">
        <v>-8.7</v>
      </c>
      <c r="FF34" s="226">
        <v>338.0</v>
      </c>
      <c r="FG34" s="226">
        <v>0.0</v>
      </c>
      <c r="FH34" s="226">
        <v>0.0</v>
      </c>
      <c r="FI34" s="226">
        <v>0.0</v>
      </c>
      <c r="FJ34" s="226">
        <v>339.0</v>
      </c>
      <c r="FK34" s="226">
        <v>269.0</v>
      </c>
      <c r="FL34" s="226">
        <v>154.5</v>
      </c>
      <c r="FM34" s="64"/>
      <c r="FN34" s="226">
        <v>339.0</v>
      </c>
      <c r="FO34" s="226">
        <v>285.0</v>
      </c>
      <c r="FP34" s="226">
        <v>155.3</v>
      </c>
      <c r="FQ34" s="226">
        <v>5.4</v>
      </c>
      <c r="FR34" s="226">
        <v>137.0</v>
      </c>
      <c r="FS34" s="64"/>
      <c r="FT34" s="63">
        <v>9.61</v>
      </c>
      <c r="FU34" s="64"/>
      <c r="FV34" s="226">
        <v>137.0</v>
      </c>
      <c r="FW34" s="64"/>
      <c r="FX34" s="64"/>
      <c r="FY34" s="64"/>
      <c r="FZ34" s="89"/>
      <c r="GA34" s="65">
        <v>340.0</v>
      </c>
      <c r="GB34" s="66">
        <v>361.37</v>
      </c>
      <c r="GC34" s="66">
        <v>223.38</v>
      </c>
      <c r="GD34" s="66">
        <v>21.11</v>
      </c>
      <c r="GE34" s="66">
        <v>340.0</v>
      </c>
      <c r="GF34" s="66">
        <v>381.91</v>
      </c>
      <c r="GG34" s="66">
        <v>221.44</v>
      </c>
      <c r="GH34" s="66">
        <v>25.96</v>
      </c>
      <c r="GI34" s="66">
        <v>339.0</v>
      </c>
      <c r="GJ34" s="66">
        <v>269.05</v>
      </c>
      <c r="GK34" s="66">
        <v>-154.21</v>
      </c>
      <c r="GL34" s="66">
        <v>-9.31</v>
      </c>
      <c r="GM34" s="66">
        <v>339.0</v>
      </c>
      <c r="GN34" s="66">
        <v>243.87</v>
      </c>
      <c r="GO34" s="66">
        <v>-152.61</v>
      </c>
      <c r="GP34" s="66">
        <v>-17.59</v>
      </c>
      <c r="GQ34" s="66">
        <v>339.0</v>
      </c>
      <c r="GR34" s="66">
        <v>109.03</v>
      </c>
      <c r="GS34" s="66">
        <v>-69.1</v>
      </c>
      <c r="GT34" s="66">
        <v>-10.05</v>
      </c>
      <c r="GU34" s="66">
        <v>340.0</v>
      </c>
      <c r="GV34" s="66">
        <v>120.07</v>
      </c>
      <c r="GW34" s="66">
        <v>-68.27</v>
      </c>
      <c r="GX34" s="66">
        <v>-11.06</v>
      </c>
      <c r="GY34" s="89"/>
      <c r="GZ34" s="146" t="s">
        <v>91</v>
      </c>
      <c r="HA34" s="146" t="s">
        <v>92</v>
      </c>
      <c r="HB34" s="98">
        <v>8.0</v>
      </c>
      <c r="HC34" s="98">
        <v>0.4</v>
      </c>
      <c r="HD34" s="98">
        <v>0.16</v>
      </c>
      <c r="HE34" s="146">
        <v>8.0</v>
      </c>
      <c r="HF34" s="99">
        <v>60.0</v>
      </c>
      <c r="HG34" s="99">
        <v>54.0</v>
      </c>
      <c r="HH34" s="146" t="s">
        <v>91</v>
      </c>
      <c r="HI34" s="146" t="s">
        <v>92</v>
      </c>
      <c r="HJ34" s="98">
        <v>4.0</v>
      </c>
      <c r="HK34" s="98">
        <v>0.2</v>
      </c>
      <c r="HL34" s="98">
        <v>0.08</v>
      </c>
      <c r="HM34" s="146">
        <v>5.0</v>
      </c>
      <c r="HN34" s="99">
        <v>60.0</v>
      </c>
      <c r="HO34" s="99">
        <v>60.0</v>
      </c>
      <c r="HP34" s="146" t="s">
        <v>91</v>
      </c>
      <c r="HQ34" s="146" t="s">
        <v>92</v>
      </c>
      <c r="HR34" s="98">
        <v>83.0</v>
      </c>
      <c r="HS34" s="98">
        <v>4.15</v>
      </c>
      <c r="HT34" s="98">
        <v>2.075</v>
      </c>
      <c r="HU34" s="146">
        <v>7.0</v>
      </c>
      <c r="HV34" s="98">
        <v>60.0</v>
      </c>
      <c r="HW34" s="98">
        <v>60.0</v>
      </c>
      <c r="HX34" s="89"/>
      <c r="HY34" s="72">
        <v>135.0</v>
      </c>
      <c r="HZ34" s="72">
        <v>33.0</v>
      </c>
      <c r="IA34" s="72">
        <v>86.0</v>
      </c>
      <c r="IB34" s="72">
        <v>4.3</v>
      </c>
      <c r="IC34" s="73"/>
      <c r="ID34" s="72">
        <v>2.0</v>
      </c>
      <c r="IE34" s="72">
        <v>66.0</v>
      </c>
      <c r="IF34" s="72">
        <v>44.0</v>
      </c>
      <c r="IG34" s="89"/>
      <c r="IH34" s="74">
        <v>145.0</v>
      </c>
      <c r="II34" s="74">
        <v>34.8</v>
      </c>
      <c r="IJ34" s="74">
        <v>12.0</v>
      </c>
      <c r="IK34" s="74">
        <v>0.1</v>
      </c>
      <c r="IL34" s="74">
        <v>0.2</v>
      </c>
      <c r="IM34" s="74">
        <v>4.0</v>
      </c>
      <c r="IN34" s="74">
        <v>45.0</v>
      </c>
      <c r="IO34" s="74">
        <v>45.0</v>
      </c>
      <c r="IP34" s="74">
        <v>145.0</v>
      </c>
      <c r="IQ34" s="74">
        <v>34.5</v>
      </c>
      <c r="IR34" s="74">
        <v>4.0</v>
      </c>
      <c r="IS34" s="74">
        <v>0.2</v>
      </c>
      <c r="IT34" s="74">
        <v>0.2</v>
      </c>
      <c r="IU34" s="74">
        <v>8.0</v>
      </c>
      <c r="IV34" s="74">
        <v>48.0</v>
      </c>
      <c r="IW34" s="74">
        <v>47.0</v>
      </c>
      <c r="IX34" s="89"/>
      <c r="IY34" s="149">
        <v>139.32</v>
      </c>
      <c r="IZ34" s="149">
        <v>34.48</v>
      </c>
      <c r="JA34" s="149">
        <v>499.4</v>
      </c>
      <c r="JB34" s="149">
        <v>24.97</v>
      </c>
      <c r="JC34" s="149">
        <v>8.96</v>
      </c>
      <c r="JD34" s="149">
        <v>3.0</v>
      </c>
      <c r="JE34" s="149">
        <v>77.46</v>
      </c>
      <c r="JF34" s="149">
        <v>57.21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139.0</v>
      </c>
      <c r="JQ34" s="78">
        <v>32.8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43.0</v>
      </c>
      <c r="JW34" s="78">
        <v>43.0</v>
      </c>
      <c r="JX34" s="78">
        <v>139.0</v>
      </c>
      <c r="JY34" s="78">
        <v>34.8</v>
      </c>
      <c r="JZ34" s="78">
        <v>17.0</v>
      </c>
      <c r="KA34" s="78">
        <v>0.9</v>
      </c>
      <c r="KB34" s="78">
        <v>0.0</v>
      </c>
      <c r="KC34" s="78">
        <v>2.0</v>
      </c>
      <c r="KD34" s="78">
        <v>49.0</v>
      </c>
      <c r="KE34" s="78">
        <v>49.0</v>
      </c>
      <c r="KF34" s="89"/>
      <c r="KG34" s="79">
        <v>139.0</v>
      </c>
      <c r="KH34" s="79">
        <v>34.0</v>
      </c>
      <c r="KI34" s="79">
        <v>49.0</v>
      </c>
      <c r="KJ34" s="79">
        <v>2.5</v>
      </c>
      <c r="KK34" s="80"/>
      <c r="KL34" s="79">
        <v>1.0</v>
      </c>
      <c r="KM34" s="79">
        <v>50.0</v>
      </c>
      <c r="KN34" s="79">
        <v>50.0</v>
      </c>
      <c r="KO34" s="79">
        <v>139.0</v>
      </c>
      <c r="KP34" s="79">
        <v>34.0</v>
      </c>
      <c r="KQ34" s="79">
        <v>37.0</v>
      </c>
      <c r="KR34" s="79">
        <v>2.0</v>
      </c>
      <c r="KS34" s="80"/>
      <c r="KT34" s="79">
        <v>1.0</v>
      </c>
      <c r="KU34" s="79">
        <v>50.0</v>
      </c>
      <c r="KV34" s="79">
        <v>48.0</v>
      </c>
      <c r="KW34" s="89"/>
      <c r="KX34" s="81">
        <v>131.0</v>
      </c>
      <c r="KY34" s="81">
        <v>33.0</v>
      </c>
      <c r="KZ34" s="81">
        <v>306.0</v>
      </c>
      <c r="LA34" s="81">
        <v>15.0</v>
      </c>
      <c r="LB34" s="81">
        <v>4.8</v>
      </c>
      <c r="LC34" s="81">
        <v>3.0</v>
      </c>
      <c r="LD34" s="81">
        <v>58.0</v>
      </c>
      <c r="LE34" s="81">
        <v>57.0</v>
      </c>
      <c r="LF34" s="81">
        <v>131.0</v>
      </c>
      <c r="LG34" s="81">
        <v>32.0</v>
      </c>
      <c r="LH34" s="81">
        <v>241.0</v>
      </c>
      <c r="LI34" s="81">
        <v>11.8</v>
      </c>
      <c r="LJ34" s="81">
        <v>5.0</v>
      </c>
      <c r="LK34" s="81">
        <v>5.0</v>
      </c>
      <c r="LL34" s="81">
        <v>53.0</v>
      </c>
      <c r="LM34" s="81">
        <v>52.0</v>
      </c>
      <c r="LN34" s="89"/>
      <c r="LO34" s="82">
        <v>334.0</v>
      </c>
      <c r="LP34" s="82">
        <v>287.0</v>
      </c>
      <c r="LQ34" s="82">
        <v>156.0</v>
      </c>
      <c r="LR34" s="82">
        <v>68.0</v>
      </c>
      <c r="LS34" s="82">
        <v>320.0</v>
      </c>
      <c r="LT34" s="83">
        <v>51.0</v>
      </c>
      <c r="LU34" s="83">
        <v>5.1</v>
      </c>
      <c r="LV34" s="83">
        <v>141.0</v>
      </c>
      <c r="LW34" s="83">
        <v>96.0</v>
      </c>
      <c r="LX34" s="83">
        <v>58.0</v>
      </c>
      <c r="LY34" s="83">
        <v>55.0</v>
      </c>
      <c r="LZ34" s="83">
        <v>12.0</v>
      </c>
      <c r="MA34" s="83">
        <v>105.0</v>
      </c>
      <c r="MB34" s="83">
        <v>1.0</v>
      </c>
      <c r="MC34" s="83">
        <v>145.0</v>
      </c>
      <c r="MD34" s="83">
        <v>191.0</v>
      </c>
      <c r="ME34" s="83">
        <v>75.0</v>
      </c>
      <c r="MF34" s="83">
        <v>63.0</v>
      </c>
      <c r="MG34" s="83">
        <v>14.0</v>
      </c>
      <c r="MH34" s="83">
        <v>0.0</v>
      </c>
      <c r="MI34" s="83">
        <v>0.0</v>
      </c>
      <c r="MJ34" s="83">
        <v>120.0</v>
      </c>
      <c r="MK34" s="83">
        <v>0.0</v>
      </c>
      <c r="ML34" s="83">
        <v>47.0</v>
      </c>
      <c r="MM34" s="83">
        <v>45.0</v>
      </c>
      <c r="MN34" s="83">
        <v>5.0</v>
      </c>
      <c r="MO34" s="86"/>
      <c r="MP34" s="87"/>
      <c r="MQ34" s="87"/>
      <c r="MR34" s="87"/>
      <c r="MS34" s="87"/>
      <c r="MT34" s="83">
        <v>5.8</v>
      </c>
      <c r="MU34" s="83">
        <v>1.0</v>
      </c>
      <c r="MV34" s="83">
        <v>99.0</v>
      </c>
      <c r="MW34" s="83">
        <v>36.0</v>
      </c>
      <c r="MX34" s="83">
        <v>42.0</v>
      </c>
      <c r="MY34" s="88" t="s">
        <v>96</v>
      </c>
      <c r="MZ34" s="83">
        <v>2.0</v>
      </c>
      <c r="NA34" s="87"/>
      <c r="NB34" s="83">
        <v>11.4</v>
      </c>
      <c r="NC34" s="83">
        <v>4.4</v>
      </c>
      <c r="ND34" s="83">
        <v>203.0</v>
      </c>
      <c r="NE34" s="83">
        <v>36.0</v>
      </c>
      <c r="NF34" s="83">
        <v>45.0</v>
      </c>
      <c r="NG34" s="83">
        <v>44.0</v>
      </c>
      <c r="NH34" s="83">
        <v>7.0</v>
      </c>
      <c r="NI34" s="88"/>
      <c r="NJ34" s="83">
        <v>0.0</v>
      </c>
      <c r="NK34" s="83">
        <v>0.0</v>
      </c>
      <c r="NL34" s="83">
        <v>0.0</v>
      </c>
      <c r="NM34" s="83">
        <v>36.0</v>
      </c>
      <c r="NN34" s="83">
        <v>50.0</v>
      </c>
      <c r="NO34" s="83">
        <v>52.0</v>
      </c>
      <c r="NP34" s="83">
        <v>2.0</v>
      </c>
      <c r="NQ34" s="223"/>
      <c r="NR34" s="223"/>
      <c r="NS34" s="223"/>
      <c r="NT34" s="223"/>
      <c r="NU34" s="223"/>
      <c r="NV34" s="223"/>
      <c r="NW34" s="223"/>
      <c r="NX34" s="223"/>
      <c r="NY34" s="223"/>
    </row>
    <row r="35" ht="14.25" customHeight="1">
      <c r="A35" s="49">
        <v>0.916666666666667</v>
      </c>
      <c r="B35" s="50"/>
      <c r="C35" s="51">
        <v>50.16</v>
      </c>
      <c r="D35" s="127">
        <v>338.0</v>
      </c>
      <c r="E35" s="53">
        <v>134.0</v>
      </c>
      <c r="F35" s="53">
        <v>77.0</v>
      </c>
      <c r="G35" s="53">
        <v>16.1</v>
      </c>
      <c r="H35" s="54"/>
      <c r="I35" s="53">
        <v>6.0</v>
      </c>
      <c r="J35" s="53">
        <v>50.0</v>
      </c>
      <c r="K35" s="53">
        <v>50.0</v>
      </c>
      <c r="L35" s="53">
        <v>140.0</v>
      </c>
      <c r="M35" s="53">
        <v>48.0</v>
      </c>
      <c r="N35" s="53">
        <v>14.0</v>
      </c>
      <c r="O35" s="54"/>
      <c r="P35" s="53">
        <v>6.0</v>
      </c>
      <c r="Q35" s="53">
        <v>54.0</v>
      </c>
      <c r="R35" s="53">
        <v>52.0</v>
      </c>
      <c r="S35" s="53">
        <v>340.5</v>
      </c>
      <c r="T35" s="53">
        <v>312.3</v>
      </c>
      <c r="U35" s="53">
        <v>182.1</v>
      </c>
      <c r="V35" s="54"/>
      <c r="W35" s="53">
        <v>336.2</v>
      </c>
      <c r="X35" s="53">
        <v>241.9</v>
      </c>
      <c r="Y35" s="53">
        <v>124.1</v>
      </c>
      <c r="Z35" s="54"/>
      <c r="AA35" s="53">
        <v>340.1</v>
      </c>
      <c r="AB35" s="53">
        <v>390.6</v>
      </c>
      <c r="AC35" s="53">
        <v>221.6</v>
      </c>
      <c r="AD35" s="54"/>
      <c r="AE35" s="53">
        <v>339.8</v>
      </c>
      <c r="AF35" s="53">
        <v>358.8</v>
      </c>
      <c r="AG35" s="53">
        <v>200.4</v>
      </c>
      <c r="AH35" s="54"/>
      <c r="AI35" s="53">
        <v>347.3</v>
      </c>
      <c r="AJ35" s="53">
        <v>369.5</v>
      </c>
      <c r="AK35" s="53">
        <v>232.3</v>
      </c>
      <c r="AL35" s="54"/>
      <c r="AM35" s="53">
        <v>338.5</v>
      </c>
      <c r="AN35" s="53">
        <v>408.5</v>
      </c>
      <c r="AO35" s="53">
        <v>219.5</v>
      </c>
      <c r="AP35" s="54"/>
      <c r="AQ35" s="182">
        <f t="shared" ref="AQ35:AS35" si="66">E35</f>
        <v>134</v>
      </c>
      <c r="AR35" s="54">
        <f t="shared" si="66"/>
        <v>77</v>
      </c>
      <c r="AS35" s="56">
        <f t="shared" si="66"/>
        <v>16.1</v>
      </c>
      <c r="AT35" s="54"/>
      <c r="AU35" s="54">
        <f t="shared" ref="AU35:AW35" si="67">L35</f>
        <v>140</v>
      </c>
      <c r="AV35" s="54">
        <f t="shared" si="67"/>
        <v>48</v>
      </c>
      <c r="AW35" s="54">
        <f t="shared" si="67"/>
        <v>14</v>
      </c>
      <c r="AX35" s="54"/>
      <c r="AY35" s="182">
        <f t="shared" si="6"/>
        <v>134</v>
      </c>
      <c r="AZ35" s="54"/>
      <c r="BA35" s="54"/>
      <c r="BB35" s="54"/>
      <c r="BC35" s="89"/>
      <c r="BD35" s="54"/>
      <c r="BE35" s="54"/>
      <c r="BF35" s="54"/>
      <c r="BG35" s="54"/>
      <c r="BH35" s="54"/>
      <c r="BI35" s="54"/>
      <c r="BJ35" s="54"/>
      <c r="BK35" s="54"/>
      <c r="BL35" s="89"/>
      <c r="BM35" s="287">
        <v>342.0</v>
      </c>
      <c r="BN35" s="287">
        <v>146.0</v>
      </c>
      <c r="BO35" s="287">
        <v>16.0</v>
      </c>
      <c r="BP35" s="287">
        <v>0.8</v>
      </c>
      <c r="BQ35" s="288"/>
      <c r="BR35" s="287">
        <v>6.0</v>
      </c>
      <c r="BS35" s="287">
        <v>60.0</v>
      </c>
      <c r="BT35" s="287">
        <v>60.0</v>
      </c>
      <c r="BU35" s="288">
        <f t="shared" si="7"/>
        <v>342</v>
      </c>
      <c r="BV35" s="287">
        <v>345.0</v>
      </c>
      <c r="BW35" s="287">
        <v>203.0</v>
      </c>
      <c r="BX35" s="287">
        <v>15.0</v>
      </c>
      <c r="BY35" s="287">
        <v>335.0</v>
      </c>
      <c r="BZ35" s="287">
        <v>372.0</v>
      </c>
      <c r="CA35" s="287">
        <v>207.0</v>
      </c>
      <c r="CB35" s="287">
        <v>15.0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335.0</v>
      </c>
      <c r="CH35" s="287">
        <v>449.0</v>
      </c>
      <c r="CI35" s="287">
        <v>248.0</v>
      </c>
      <c r="CJ35" s="287">
        <v>21.0</v>
      </c>
      <c r="CK35" s="287">
        <v>348.0</v>
      </c>
      <c r="CL35" s="287">
        <v>159.0</v>
      </c>
      <c r="CM35" s="287">
        <v>106.0</v>
      </c>
      <c r="CN35" s="287">
        <v>1.0</v>
      </c>
      <c r="CO35" s="287">
        <v>332.0</v>
      </c>
      <c r="CP35" s="287">
        <v>320.0</v>
      </c>
      <c r="CQ35" s="287">
        <v>169.0</v>
      </c>
      <c r="CR35" s="287">
        <v>1.0</v>
      </c>
      <c r="CS35" s="287">
        <v>335.0</v>
      </c>
      <c r="CT35" s="287">
        <v>297.0</v>
      </c>
      <c r="CU35" s="287">
        <v>183.0</v>
      </c>
      <c r="CV35" s="287">
        <v>86.0</v>
      </c>
      <c r="CW35" s="287">
        <v>338.0</v>
      </c>
      <c r="CX35" s="287">
        <v>160.0</v>
      </c>
      <c r="CY35" s="287">
        <v>67.0</v>
      </c>
      <c r="CZ35" s="287">
        <v>48.0</v>
      </c>
      <c r="DA35" s="287">
        <v>323.0</v>
      </c>
      <c r="DB35" s="287">
        <v>166.0</v>
      </c>
      <c r="DC35" s="287">
        <v>71.0</v>
      </c>
      <c r="DD35" s="287">
        <v>55.0</v>
      </c>
      <c r="DE35" s="288">
        <f t="shared" si="8"/>
        <v>146</v>
      </c>
      <c r="DF35" s="287">
        <v>35.8</v>
      </c>
      <c r="DG35" s="288">
        <f t="shared" ref="DG35:DH35" si="68">BO35</f>
        <v>16</v>
      </c>
      <c r="DH35" s="288">
        <f t="shared" si="68"/>
        <v>0.8</v>
      </c>
      <c r="DI35" s="288"/>
      <c r="DJ35" s="287">
        <v>7.0</v>
      </c>
      <c r="DK35" s="287">
        <v>53.0</v>
      </c>
      <c r="DL35" s="287">
        <v>51.0</v>
      </c>
      <c r="DM35" s="89"/>
      <c r="DN35" s="61">
        <v>338.0</v>
      </c>
      <c r="DO35" s="61">
        <v>139.0</v>
      </c>
      <c r="DP35" s="61">
        <v>39.05</v>
      </c>
      <c r="DQ35" s="61">
        <v>22.36</v>
      </c>
      <c r="DR35" s="61">
        <v>4.33</v>
      </c>
      <c r="DS35" s="61">
        <v>8.0</v>
      </c>
      <c r="DT35" s="61">
        <v>47.0</v>
      </c>
      <c r="DU35" s="61">
        <v>50.2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26">
        <v>337.0</v>
      </c>
      <c r="EF35" s="226">
        <v>135.0</v>
      </c>
      <c r="EG35" s="226">
        <v>198.0</v>
      </c>
      <c r="EH35" s="226">
        <v>8.5</v>
      </c>
      <c r="EI35" s="64"/>
      <c r="EJ35" s="63">
        <v>9.0</v>
      </c>
      <c r="EK35" s="226">
        <v>51.0</v>
      </c>
      <c r="EL35" s="226">
        <v>54.0</v>
      </c>
      <c r="EM35" s="226">
        <v>136.0</v>
      </c>
      <c r="EN35" s="226">
        <v>88.0</v>
      </c>
      <c r="EO35" s="226">
        <v>3.0</v>
      </c>
      <c r="EP35" s="64"/>
      <c r="EQ35" s="63">
        <v>9.0</v>
      </c>
      <c r="ER35" s="226">
        <v>52.0</v>
      </c>
      <c r="ES35" s="226">
        <v>54.0</v>
      </c>
      <c r="ET35" s="226">
        <v>343.0</v>
      </c>
      <c r="EU35" s="226">
        <v>0.0</v>
      </c>
      <c r="EV35" s="226">
        <v>0.0</v>
      </c>
      <c r="EW35" s="226">
        <v>0.0</v>
      </c>
      <c r="EX35" s="226">
        <v>342.0</v>
      </c>
      <c r="EY35" s="226">
        <v>273.0</v>
      </c>
      <c r="EZ35" s="226">
        <v>158.4</v>
      </c>
      <c r="FA35" s="226">
        <v>-15.0</v>
      </c>
      <c r="FB35" s="226">
        <v>342.0</v>
      </c>
      <c r="FC35" s="226">
        <v>273.0</v>
      </c>
      <c r="FD35" s="226">
        <v>159.4</v>
      </c>
      <c r="FE35" s="226">
        <v>-9.4</v>
      </c>
      <c r="FF35" s="226">
        <v>342.0</v>
      </c>
      <c r="FG35" s="226">
        <v>0.0</v>
      </c>
      <c r="FH35" s="226">
        <v>0.0</v>
      </c>
      <c r="FI35" s="226">
        <v>0.0</v>
      </c>
      <c r="FJ35" s="226">
        <v>345.0</v>
      </c>
      <c r="FK35" s="226">
        <v>268.0</v>
      </c>
      <c r="FL35" s="226">
        <v>153.8</v>
      </c>
      <c r="FM35" s="64"/>
      <c r="FN35" s="226">
        <v>340.0</v>
      </c>
      <c r="FO35" s="226">
        <v>284.0</v>
      </c>
      <c r="FP35" s="226">
        <v>153.7</v>
      </c>
      <c r="FQ35" s="226">
        <v>5.7</v>
      </c>
      <c r="FR35" s="226">
        <v>135.0</v>
      </c>
      <c r="FS35" s="64"/>
      <c r="FT35" s="63">
        <v>7.81</v>
      </c>
      <c r="FU35" s="64"/>
      <c r="FV35" s="226">
        <v>135.0</v>
      </c>
      <c r="FW35" s="64"/>
      <c r="FX35" s="64"/>
      <c r="FY35" s="64"/>
      <c r="FZ35" s="89"/>
      <c r="GA35" s="65">
        <v>341.0</v>
      </c>
      <c r="GB35" s="66">
        <v>377.19</v>
      </c>
      <c r="GC35" s="66">
        <v>234.94</v>
      </c>
      <c r="GD35" s="66">
        <v>13.32</v>
      </c>
      <c r="GE35" s="66">
        <v>341.0</v>
      </c>
      <c r="GF35" s="66">
        <v>400.64</v>
      </c>
      <c r="GG35" s="66">
        <v>232.34</v>
      </c>
      <c r="GH35" s="66">
        <v>18.35</v>
      </c>
      <c r="GI35" s="66">
        <v>341.0</v>
      </c>
      <c r="GJ35" s="66">
        <v>264.36</v>
      </c>
      <c r="GK35" s="66">
        <v>-151.43</v>
      </c>
      <c r="GL35" s="66">
        <v>-17.0</v>
      </c>
      <c r="GM35" s="66">
        <v>340.0</v>
      </c>
      <c r="GN35" s="66">
        <v>243.26</v>
      </c>
      <c r="GO35" s="66">
        <v>-150.68</v>
      </c>
      <c r="GP35" s="66">
        <v>-26.47</v>
      </c>
      <c r="GQ35" s="66">
        <v>340.0</v>
      </c>
      <c r="GR35" s="66">
        <v>137.01</v>
      </c>
      <c r="GS35" s="66">
        <v>-87.61</v>
      </c>
      <c r="GT35" s="66">
        <v>5.28</v>
      </c>
      <c r="GU35" s="66">
        <v>340.0</v>
      </c>
      <c r="GV35" s="66">
        <v>143.34</v>
      </c>
      <c r="GW35" s="66">
        <v>-81.75</v>
      </c>
      <c r="GX35" s="66">
        <v>3.69</v>
      </c>
      <c r="GY35" s="89"/>
      <c r="GZ35" s="146" t="s">
        <v>91</v>
      </c>
      <c r="HA35" s="146" t="s">
        <v>92</v>
      </c>
      <c r="HB35" s="98">
        <v>8.0</v>
      </c>
      <c r="HC35" s="98">
        <v>0.4</v>
      </c>
      <c r="HD35" s="98">
        <v>0.16</v>
      </c>
      <c r="HE35" s="146">
        <v>8.0</v>
      </c>
      <c r="HF35" s="99">
        <v>60.0</v>
      </c>
      <c r="HG35" s="99">
        <v>54.0</v>
      </c>
      <c r="HH35" s="146" t="s">
        <v>91</v>
      </c>
      <c r="HI35" s="146" t="s">
        <v>92</v>
      </c>
      <c r="HJ35" s="98">
        <v>55.0</v>
      </c>
      <c r="HK35" s="98">
        <v>2.75</v>
      </c>
      <c r="HL35" s="98">
        <v>1.1</v>
      </c>
      <c r="HM35" s="146">
        <v>5.0</v>
      </c>
      <c r="HN35" s="99">
        <v>60.0</v>
      </c>
      <c r="HO35" s="99">
        <v>60.0</v>
      </c>
      <c r="HP35" s="146" t="s">
        <v>91</v>
      </c>
      <c r="HQ35" s="146" t="s">
        <v>92</v>
      </c>
      <c r="HR35" s="98">
        <v>202.0</v>
      </c>
      <c r="HS35" s="98">
        <v>10.1</v>
      </c>
      <c r="HT35" s="98">
        <v>5.05</v>
      </c>
      <c r="HU35" s="146">
        <v>7.0</v>
      </c>
      <c r="HV35" s="98">
        <v>60.0</v>
      </c>
      <c r="HW35" s="98">
        <v>60.0</v>
      </c>
      <c r="HX35" s="89"/>
      <c r="HY35" s="72">
        <v>135.0</v>
      </c>
      <c r="HZ35" s="72">
        <v>33.0</v>
      </c>
      <c r="IA35" s="72">
        <v>56.0</v>
      </c>
      <c r="IB35" s="72">
        <v>2.8</v>
      </c>
      <c r="IC35" s="73"/>
      <c r="ID35" s="72">
        <v>2.0</v>
      </c>
      <c r="IE35" s="72">
        <v>66.0</v>
      </c>
      <c r="IF35" s="72">
        <v>44.0</v>
      </c>
      <c r="IG35" s="89"/>
      <c r="IH35" s="74">
        <v>145.0</v>
      </c>
      <c r="II35" s="74">
        <v>34.3</v>
      </c>
      <c r="IJ35" s="74">
        <v>12.0</v>
      </c>
      <c r="IK35" s="74">
        <v>0.1</v>
      </c>
      <c r="IL35" s="74">
        <v>0.2</v>
      </c>
      <c r="IM35" s="74">
        <v>4.0</v>
      </c>
      <c r="IN35" s="74">
        <v>44.0</v>
      </c>
      <c r="IO35" s="74">
        <v>43.0</v>
      </c>
      <c r="IP35" s="74">
        <v>145.0</v>
      </c>
      <c r="IQ35" s="74">
        <v>35.5</v>
      </c>
      <c r="IR35" s="74">
        <v>4.0</v>
      </c>
      <c r="IS35" s="74">
        <v>0.2</v>
      </c>
      <c r="IT35" s="74">
        <v>0.2</v>
      </c>
      <c r="IU35" s="74">
        <v>8.0</v>
      </c>
      <c r="IV35" s="74">
        <v>46.0</v>
      </c>
      <c r="IW35" s="74">
        <v>45.0</v>
      </c>
      <c r="IX35" s="89"/>
      <c r="IY35" s="149">
        <v>139.6</v>
      </c>
      <c r="IZ35" s="149">
        <v>34.87</v>
      </c>
      <c r="JA35" s="149">
        <v>384.4</v>
      </c>
      <c r="JB35" s="149">
        <v>19.22</v>
      </c>
      <c r="JC35" s="149">
        <v>5.6</v>
      </c>
      <c r="JD35" s="149">
        <v>3.0</v>
      </c>
      <c r="JE35" s="149">
        <v>73.47</v>
      </c>
      <c r="JF35" s="149">
        <v>51.3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139.0</v>
      </c>
      <c r="JQ35" s="78">
        <v>32.9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43.0</v>
      </c>
      <c r="JW35" s="78">
        <v>43.0</v>
      </c>
      <c r="JX35" s="78">
        <v>139.0</v>
      </c>
      <c r="JY35" s="78">
        <v>34.8</v>
      </c>
      <c r="JZ35" s="78">
        <v>23.0</v>
      </c>
      <c r="KA35" s="78">
        <v>1.1</v>
      </c>
      <c r="KB35" s="78">
        <v>0.5</v>
      </c>
      <c r="KC35" s="78">
        <v>2.0</v>
      </c>
      <c r="KD35" s="78">
        <v>49.0</v>
      </c>
      <c r="KE35" s="78">
        <v>49.0</v>
      </c>
      <c r="KF35" s="89"/>
      <c r="KG35" s="79">
        <v>140.0</v>
      </c>
      <c r="KH35" s="79">
        <v>34.0</v>
      </c>
      <c r="KI35" s="79">
        <v>44.0</v>
      </c>
      <c r="KJ35" s="79">
        <v>2.3</v>
      </c>
      <c r="KK35" s="80"/>
      <c r="KL35" s="79">
        <v>1.0</v>
      </c>
      <c r="KM35" s="79">
        <v>50.0</v>
      </c>
      <c r="KN35" s="79">
        <v>50.0</v>
      </c>
      <c r="KO35" s="79">
        <v>140.0</v>
      </c>
      <c r="KP35" s="79">
        <v>34.0</v>
      </c>
      <c r="KQ35" s="79">
        <v>28.0</v>
      </c>
      <c r="KR35" s="79">
        <v>1.6</v>
      </c>
      <c r="KS35" s="80"/>
      <c r="KT35" s="79">
        <v>1.0</v>
      </c>
      <c r="KU35" s="79">
        <v>50.0</v>
      </c>
      <c r="KV35" s="79">
        <v>48.0</v>
      </c>
      <c r="KW35" s="89"/>
      <c r="KX35" s="81">
        <v>128.0</v>
      </c>
      <c r="KY35" s="81">
        <v>33.0</v>
      </c>
      <c r="KZ35" s="81">
        <v>269.0</v>
      </c>
      <c r="LA35" s="81">
        <v>13.2</v>
      </c>
      <c r="LB35" s="81">
        <v>4.8</v>
      </c>
      <c r="LC35" s="81">
        <v>3.0</v>
      </c>
      <c r="LD35" s="81">
        <v>58.0</v>
      </c>
      <c r="LE35" s="81">
        <v>57.0</v>
      </c>
      <c r="LF35" s="81">
        <v>128.0</v>
      </c>
      <c r="LG35" s="81">
        <v>33.0</v>
      </c>
      <c r="LH35" s="81">
        <v>239.0</v>
      </c>
      <c r="LI35" s="81">
        <v>11.7</v>
      </c>
      <c r="LJ35" s="81">
        <v>5.0</v>
      </c>
      <c r="LK35" s="81">
        <v>5.0</v>
      </c>
      <c r="LL35" s="81">
        <v>53.0</v>
      </c>
      <c r="LM35" s="81">
        <v>52.0</v>
      </c>
      <c r="LN35" s="89"/>
      <c r="LO35" s="82">
        <v>332.0</v>
      </c>
      <c r="LP35" s="82">
        <v>302.0</v>
      </c>
      <c r="LQ35" s="82">
        <v>157.0</v>
      </c>
      <c r="LR35" s="82">
        <v>67.0</v>
      </c>
      <c r="LS35" s="82">
        <v>320.0</v>
      </c>
      <c r="LT35" s="83">
        <v>52.0</v>
      </c>
      <c r="LU35" s="83">
        <v>8.3</v>
      </c>
      <c r="LV35" s="83">
        <v>139.0</v>
      </c>
      <c r="LW35" s="83">
        <v>100.0</v>
      </c>
      <c r="LX35" s="83">
        <v>58.0</v>
      </c>
      <c r="LY35" s="83">
        <v>55.0</v>
      </c>
      <c r="LZ35" s="83">
        <v>12.0</v>
      </c>
      <c r="MA35" s="83">
        <v>105.0</v>
      </c>
      <c r="MB35" s="83">
        <v>5.0</v>
      </c>
      <c r="MC35" s="83">
        <v>143.0</v>
      </c>
      <c r="MD35" s="83">
        <v>202.0</v>
      </c>
      <c r="ME35" s="83">
        <v>77.0</v>
      </c>
      <c r="MF35" s="83">
        <v>62.0</v>
      </c>
      <c r="MG35" s="83">
        <v>14.0</v>
      </c>
      <c r="MH35" s="83">
        <v>0.0</v>
      </c>
      <c r="MI35" s="83">
        <v>0.0</v>
      </c>
      <c r="MJ35" s="83">
        <v>119.0</v>
      </c>
      <c r="MK35" s="83">
        <v>0.0</v>
      </c>
      <c r="ML35" s="83">
        <v>46.0</v>
      </c>
      <c r="MM35" s="83">
        <v>44.0</v>
      </c>
      <c r="MN35" s="83">
        <v>5.0</v>
      </c>
      <c r="MO35" s="86"/>
      <c r="MP35" s="87"/>
      <c r="MQ35" s="87"/>
      <c r="MR35" s="87"/>
      <c r="MS35" s="87"/>
      <c r="MT35" s="83">
        <v>5.8</v>
      </c>
      <c r="MU35" s="83">
        <v>2.0</v>
      </c>
      <c r="MV35" s="83">
        <v>100.0</v>
      </c>
      <c r="MW35" s="83">
        <v>36.0</v>
      </c>
      <c r="MX35" s="83">
        <v>40.0</v>
      </c>
      <c r="MY35" s="88" t="s">
        <v>96</v>
      </c>
      <c r="MZ35" s="83">
        <v>2.0</v>
      </c>
      <c r="NA35" s="87"/>
      <c r="NB35" s="83">
        <v>7.0</v>
      </c>
      <c r="NC35" s="83">
        <v>2.9</v>
      </c>
      <c r="ND35" s="83">
        <v>134.0</v>
      </c>
      <c r="NE35" s="83">
        <v>35.0</v>
      </c>
      <c r="NF35" s="83">
        <v>45.0</v>
      </c>
      <c r="NG35" s="83">
        <v>44.0</v>
      </c>
      <c r="NH35" s="83">
        <v>7.0</v>
      </c>
      <c r="NI35" s="88"/>
      <c r="NJ35" s="83">
        <v>0.0</v>
      </c>
      <c r="NK35" s="83">
        <v>0.0</v>
      </c>
      <c r="NL35" s="83">
        <v>0.0</v>
      </c>
      <c r="NM35" s="83">
        <v>35.0</v>
      </c>
      <c r="NN35" s="83">
        <v>50.0</v>
      </c>
      <c r="NO35" s="83">
        <v>50.0</v>
      </c>
      <c r="NP35" s="83">
        <v>2.0</v>
      </c>
      <c r="NQ35" s="223"/>
      <c r="NR35" s="223"/>
      <c r="NS35" s="223"/>
      <c r="NT35" s="223"/>
      <c r="NU35" s="223"/>
      <c r="NV35" s="223"/>
      <c r="NW35" s="223"/>
      <c r="NX35" s="223"/>
      <c r="NY35" s="223"/>
    </row>
    <row r="36" ht="14.25" customHeight="1">
      <c r="A36" s="49">
        <v>0.958333333333334</v>
      </c>
      <c r="B36" s="50"/>
      <c r="C36" s="51">
        <v>50.15</v>
      </c>
      <c r="D36" s="127">
        <v>338.0</v>
      </c>
      <c r="E36" s="53">
        <v>133.0</v>
      </c>
      <c r="F36" s="53">
        <v>92.0</v>
      </c>
      <c r="G36" s="53">
        <v>18.9</v>
      </c>
      <c r="H36" s="54"/>
      <c r="I36" s="53">
        <v>6.0</v>
      </c>
      <c r="J36" s="53">
        <v>50.0</v>
      </c>
      <c r="K36" s="53">
        <v>50.0</v>
      </c>
      <c r="L36" s="53">
        <v>139.0</v>
      </c>
      <c r="M36" s="53">
        <v>48.0</v>
      </c>
      <c r="N36" s="53">
        <v>15.0</v>
      </c>
      <c r="O36" s="54"/>
      <c r="P36" s="53">
        <v>6.0</v>
      </c>
      <c r="Q36" s="53">
        <v>54.0</v>
      </c>
      <c r="R36" s="53">
        <v>52.0</v>
      </c>
      <c r="S36" s="53">
        <v>339.7</v>
      </c>
      <c r="T36" s="53">
        <v>286.4</v>
      </c>
      <c r="U36" s="53">
        <v>165.7</v>
      </c>
      <c r="V36" s="54"/>
      <c r="W36" s="53">
        <v>335.3</v>
      </c>
      <c r="X36" s="53">
        <v>231.1</v>
      </c>
      <c r="Y36" s="53">
        <v>109.8</v>
      </c>
      <c r="Z36" s="54"/>
      <c r="AA36" s="53">
        <v>339.7</v>
      </c>
      <c r="AB36" s="53">
        <v>340.0</v>
      </c>
      <c r="AC36" s="53">
        <v>240.5</v>
      </c>
      <c r="AD36" s="54"/>
      <c r="AE36" s="53">
        <v>339.4</v>
      </c>
      <c r="AF36" s="53">
        <v>393.4</v>
      </c>
      <c r="AG36" s="53">
        <v>219.1</v>
      </c>
      <c r="AH36" s="54"/>
      <c r="AI36" s="53">
        <v>346.4</v>
      </c>
      <c r="AJ36" s="53">
        <v>413.1</v>
      </c>
      <c r="AK36" s="53">
        <v>243.5</v>
      </c>
      <c r="AL36" s="54"/>
      <c r="AM36" s="53">
        <v>337.8</v>
      </c>
      <c r="AN36" s="53">
        <v>423.3</v>
      </c>
      <c r="AO36" s="53">
        <v>228.3</v>
      </c>
      <c r="AP36" s="54"/>
      <c r="AQ36" s="182">
        <f t="shared" ref="AQ36:AS36" si="69">E36</f>
        <v>133</v>
      </c>
      <c r="AR36" s="54">
        <f t="shared" si="69"/>
        <v>92</v>
      </c>
      <c r="AS36" s="56">
        <f t="shared" si="69"/>
        <v>18.9</v>
      </c>
      <c r="AT36" s="54"/>
      <c r="AU36" s="54">
        <f t="shared" ref="AU36:AW36" si="70">L36</f>
        <v>139</v>
      </c>
      <c r="AV36" s="54">
        <f t="shared" si="70"/>
        <v>48</v>
      </c>
      <c r="AW36" s="54">
        <f t="shared" si="70"/>
        <v>15</v>
      </c>
      <c r="AX36" s="54"/>
      <c r="AY36" s="182">
        <f t="shared" si="6"/>
        <v>133</v>
      </c>
      <c r="AZ36" s="54"/>
      <c r="BA36" s="54"/>
      <c r="BB36" s="54"/>
      <c r="BC36" s="89"/>
      <c r="BD36" s="54"/>
      <c r="BE36" s="54"/>
      <c r="BF36" s="54"/>
      <c r="BG36" s="54"/>
      <c r="BH36" s="54"/>
      <c r="BI36" s="54"/>
      <c r="BJ36" s="54"/>
      <c r="BK36" s="54"/>
      <c r="BL36" s="89"/>
      <c r="BM36" s="287">
        <v>341.0</v>
      </c>
      <c r="BN36" s="287">
        <v>146.0</v>
      </c>
      <c r="BO36" s="287">
        <v>14.0</v>
      </c>
      <c r="BP36" s="287">
        <v>0.7</v>
      </c>
      <c r="BQ36" s="288"/>
      <c r="BR36" s="287">
        <v>6.0</v>
      </c>
      <c r="BS36" s="287">
        <v>59.0</v>
      </c>
      <c r="BT36" s="287">
        <v>59.0</v>
      </c>
      <c r="BU36" s="288">
        <f t="shared" si="7"/>
        <v>341</v>
      </c>
      <c r="BV36" s="287">
        <v>348.0</v>
      </c>
      <c r="BW36" s="287">
        <v>202.0</v>
      </c>
      <c r="BX36" s="287">
        <v>11.0</v>
      </c>
      <c r="BY36" s="287">
        <v>334.0</v>
      </c>
      <c r="BZ36" s="287">
        <v>371.0</v>
      </c>
      <c r="CA36" s="287">
        <v>206.0</v>
      </c>
      <c r="CB36" s="287">
        <v>8.0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334.0</v>
      </c>
      <c r="CH36" s="287">
        <v>451.0</v>
      </c>
      <c r="CI36" s="287">
        <v>250.0</v>
      </c>
      <c r="CJ36" s="287">
        <v>28.0</v>
      </c>
      <c r="CK36" s="287">
        <v>347.0</v>
      </c>
      <c r="CL36" s="287">
        <v>301.0</v>
      </c>
      <c r="CM36" s="287">
        <v>168.0</v>
      </c>
      <c r="CN36" s="287">
        <v>3.0</v>
      </c>
      <c r="CO36" s="287">
        <v>332.0</v>
      </c>
      <c r="CP36" s="287">
        <v>316.0</v>
      </c>
      <c r="CQ36" s="287">
        <v>156.0</v>
      </c>
      <c r="CR36" s="287">
        <v>1.0</v>
      </c>
      <c r="CS36" s="287">
        <v>334.0</v>
      </c>
      <c r="CT36" s="287">
        <v>290.0</v>
      </c>
      <c r="CU36" s="287">
        <v>180.0</v>
      </c>
      <c r="CV36" s="287">
        <v>85.0</v>
      </c>
      <c r="CW36" s="287">
        <v>338.0</v>
      </c>
      <c r="CX36" s="287">
        <v>168.0</v>
      </c>
      <c r="CY36" s="287">
        <v>77.0</v>
      </c>
      <c r="CZ36" s="287">
        <v>49.0</v>
      </c>
      <c r="DA36" s="287">
        <v>323.0</v>
      </c>
      <c r="DB36" s="287">
        <v>173.0</v>
      </c>
      <c r="DC36" s="287">
        <v>79.0</v>
      </c>
      <c r="DD36" s="287">
        <v>51.0</v>
      </c>
      <c r="DE36" s="288">
        <f t="shared" si="8"/>
        <v>146</v>
      </c>
      <c r="DF36" s="287">
        <v>35.8</v>
      </c>
      <c r="DG36" s="288">
        <f t="shared" ref="DG36:DH36" si="71">BO36</f>
        <v>14</v>
      </c>
      <c r="DH36" s="288">
        <f t="shared" si="71"/>
        <v>0.7</v>
      </c>
      <c r="DI36" s="288"/>
      <c r="DJ36" s="287">
        <v>7.0</v>
      </c>
      <c r="DK36" s="287">
        <v>52.0</v>
      </c>
      <c r="DL36" s="287">
        <v>50.0</v>
      </c>
      <c r="DM36" s="89"/>
      <c r="DN36" s="61">
        <v>337.0</v>
      </c>
      <c r="DO36" s="61">
        <v>139.0</v>
      </c>
      <c r="DP36" s="61">
        <v>44.59</v>
      </c>
      <c r="DQ36" s="61">
        <v>25.03</v>
      </c>
      <c r="DR36" s="61">
        <v>6.34</v>
      </c>
      <c r="DS36" s="61">
        <v>8.0</v>
      </c>
      <c r="DT36" s="61">
        <v>48.0</v>
      </c>
      <c r="DU36" s="61">
        <v>51.0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26">
        <v>337.0</v>
      </c>
      <c r="EF36" s="226">
        <v>138.0</v>
      </c>
      <c r="EG36" s="226">
        <v>180.0</v>
      </c>
      <c r="EH36" s="226">
        <v>7.6</v>
      </c>
      <c r="EI36" s="64"/>
      <c r="EJ36" s="63">
        <v>9.0</v>
      </c>
      <c r="EK36" s="226">
        <v>51.0</v>
      </c>
      <c r="EL36" s="226">
        <v>54.0</v>
      </c>
      <c r="EM36" s="226">
        <v>136.0</v>
      </c>
      <c r="EN36" s="226">
        <v>89.0</v>
      </c>
      <c r="EO36" s="226">
        <v>2.9</v>
      </c>
      <c r="EP36" s="64"/>
      <c r="EQ36" s="63">
        <v>9.0</v>
      </c>
      <c r="ER36" s="226">
        <v>52.0</v>
      </c>
      <c r="ES36" s="226">
        <v>54.0</v>
      </c>
      <c r="ET36" s="226">
        <v>340.0</v>
      </c>
      <c r="EU36" s="226">
        <v>0.0</v>
      </c>
      <c r="EV36" s="226">
        <v>0.0</v>
      </c>
      <c r="EW36" s="226">
        <v>0.0</v>
      </c>
      <c r="EX36" s="226">
        <v>338.0</v>
      </c>
      <c r="EY36" s="226">
        <v>276.0</v>
      </c>
      <c r="EZ36" s="226">
        <v>158.4</v>
      </c>
      <c r="FA36" s="226">
        <v>-13.1</v>
      </c>
      <c r="FB36" s="226">
        <v>338.0</v>
      </c>
      <c r="FC36" s="226">
        <v>338.0</v>
      </c>
      <c r="FD36" s="226">
        <v>159.5</v>
      </c>
      <c r="FE36" s="226">
        <v>-8.9</v>
      </c>
      <c r="FF36" s="226">
        <v>338.0</v>
      </c>
      <c r="FG36" s="226">
        <v>0.0</v>
      </c>
      <c r="FH36" s="226">
        <v>0.0</v>
      </c>
      <c r="FI36" s="226">
        <v>0.0</v>
      </c>
      <c r="FJ36" s="226">
        <v>341.0</v>
      </c>
      <c r="FK36" s="226">
        <v>275.0</v>
      </c>
      <c r="FL36" s="226">
        <v>158.4</v>
      </c>
      <c r="FM36" s="64"/>
      <c r="FN36" s="226">
        <v>337.0</v>
      </c>
      <c r="FO36" s="226">
        <v>291.0</v>
      </c>
      <c r="FP36" s="226">
        <v>158.7</v>
      </c>
      <c r="FQ36" s="226">
        <v>4.8</v>
      </c>
      <c r="FR36" s="226">
        <v>138.0</v>
      </c>
      <c r="FS36" s="64"/>
      <c r="FT36" s="63">
        <v>2.7</v>
      </c>
      <c r="FU36" s="64"/>
      <c r="FV36" s="226">
        <v>138.0</v>
      </c>
      <c r="FW36" s="64"/>
      <c r="FX36" s="64"/>
      <c r="FY36" s="64"/>
      <c r="FZ36" s="89"/>
      <c r="GA36" s="65">
        <v>340.0</v>
      </c>
      <c r="GB36" s="66">
        <v>376.31</v>
      </c>
      <c r="GC36" s="66">
        <v>233.35</v>
      </c>
      <c r="GD36" s="66">
        <v>28.31</v>
      </c>
      <c r="GE36" s="66">
        <v>340.0</v>
      </c>
      <c r="GF36" s="66">
        <v>397.71</v>
      </c>
      <c r="GG36" s="66">
        <v>230.08</v>
      </c>
      <c r="GH36" s="66">
        <v>32.83</v>
      </c>
      <c r="GI36" s="66">
        <v>340.0</v>
      </c>
      <c r="GJ36" s="66">
        <v>262.31</v>
      </c>
      <c r="GK36" s="66">
        <v>-149.84</v>
      </c>
      <c r="GL36" s="66">
        <v>-16.75</v>
      </c>
      <c r="GM36" s="66">
        <v>340.0</v>
      </c>
      <c r="GN36" s="66">
        <v>241.64</v>
      </c>
      <c r="GO36" s="66">
        <v>-150.09</v>
      </c>
      <c r="GP36" s="66">
        <v>-25.55</v>
      </c>
      <c r="GQ36" s="66">
        <v>340.0</v>
      </c>
      <c r="GR36" s="66">
        <v>137.75</v>
      </c>
      <c r="GS36" s="66">
        <v>-87.28</v>
      </c>
      <c r="GT36" s="66">
        <v>-12.06</v>
      </c>
      <c r="GU36" s="66">
        <v>340.0</v>
      </c>
      <c r="GV36" s="66">
        <v>150.06</v>
      </c>
      <c r="GW36" s="66">
        <v>-86.02</v>
      </c>
      <c r="GX36" s="66">
        <v>-13.74</v>
      </c>
      <c r="GY36" s="89"/>
      <c r="GZ36" s="146" t="s">
        <v>91</v>
      </c>
      <c r="HA36" s="146" t="s">
        <v>92</v>
      </c>
      <c r="HB36" s="98">
        <v>7.0</v>
      </c>
      <c r="HC36" s="98">
        <v>0.35</v>
      </c>
      <c r="HD36" s="98">
        <v>0.14</v>
      </c>
      <c r="HE36" s="146">
        <v>8.0</v>
      </c>
      <c r="HF36" s="99">
        <v>60.0</v>
      </c>
      <c r="HG36" s="99">
        <v>54.0</v>
      </c>
      <c r="HH36" s="146" t="s">
        <v>91</v>
      </c>
      <c r="HI36" s="146" t="s">
        <v>92</v>
      </c>
      <c r="HJ36" s="98">
        <v>52.0</v>
      </c>
      <c r="HK36" s="98">
        <v>2.6</v>
      </c>
      <c r="HL36" s="98">
        <v>1.04</v>
      </c>
      <c r="HM36" s="146">
        <v>5.0</v>
      </c>
      <c r="HN36" s="99">
        <v>60.0</v>
      </c>
      <c r="HO36" s="99">
        <v>60.0</v>
      </c>
      <c r="HP36" s="146" t="s">
        <v>91</v>
      </c>
      <c r="HQ36" s="146" t="s">
        <v>92</v>
      </c>
      <c r="HR36" s="98">
        <v>320.0</v>
      </c>
      <c r="HS36" s="98">
        <v>16.0</v>
      </c>
      <c r="HT36" s="98">
        <v>8.0</v>
      </c>
      <c r="HU36" s="146">
        <v>7.0</v>
      </c>
      <c r="HV36" s="98">
        <v>60.0</v>
      </c>
      <c r="HW36" s="98">
        <v>60.0</v>
      </c>
      <c r="HX36" s="89"/>
      <c r="HY36" s="72">
        <v>135.0</v>
      </c>
      <c r="HZ36" s="72">
        <v>33.0</v>
      </c>
      <c r="IA36" s="72">
        <v>54.0</v>
      </c>
      <c r="IB36" s="72">
        <v>2.7</v>
      </c>
      <c r="IC36" s="73"/>
      <c r="ID36" s="72">
        <v>2.0</v>
      </c>
      <c r="IE36" s="72">
        <v>66.0</v>
      </c>
      <c r="IF36" s="72">
        <v>44.0</v>
      </c>
      <c r="IG36" s="89"/>
      <c r="IH36" s="74">
        <v>145.0</v>
      </c>
      <c r="II36" s="74">
        <v>34.3</v>
      </c>
      <c r="IJ36" s="74">
        <v>12.0</v>
      </c>
      <c r="IK36" s="74">
        <v>0.1</v>
      </c>
      <c r="IL36" s="74">
        <v>0.2</v>
      </c>
      <c r="IM36" s="74">
        <v>4.0</v>
      </c>
      <c r="IN36" s="74">
        <v>44.0</v>
      </c>
      <c r="IO36" s="74">
        <v>43.0</v>
      </c>
      <c r="IP36" s="74">
        <v>145.0</v>
      </c>
      <c r="IQ36" s="74">
        <v>35.5</v>
      </c>
      <c r="IR36" s="74">
        <v>4.0</v>
      </c>
      <c r="IS36" s="74">
        <v>0.2</v>
      </c>
      <c r="IT36" s="74">
        <v>0.2</v>
      </c>
      <c r="IU36" s="74">
        <v>8.0</v>
      </c>
      <c r="IV36" s="74">
        <v>46.0</v>
      </c>
      <c r="IW36" s="74">
        <v>45.0</v>
      </c>
      <c r="IX36" s="89"/>
      <c r="IY36" s="149">
        <v>138.85</v>
      </c>
      <c r="IZ36" s="149">
        <v>34.52</v>
      </c>
      <c r="JA36" s="149">
        <v>439.8</v>
      </c>
      <c r="JB36" s="149">
        <v>21.99</v>
      </c>
      <c r="JC36" s="149">
        <v>7.46</v>
      </c>
      <c r="JD36" s="149">
        <v>3.0</v>
      </c>
      <c r="JE36" s="149">
        <v>73.47</v>
      </c>
      <c r="JF36" s="149">
        <v>54.07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0.0</v>
      </c>
      <c r="JQ36" s="78">
        <v>0.0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42.0</v>
      </c>
      <c r="JW36" s="78">
        <v>42.0</v>
      </c>
      <c r="JX36" s="78">
        <v>0.0</v>
      </c>
      <c r="JY36" s="78">
        <v>0.0</v>
      </c>
      <c r="JZ36" s="78">
        <v>0.0</v>
      </c>
      <c r="KA36" s="78">
        <v>0.0</v>
      </c>
      <c r="KB36" s="78">
        <v>0.0</v>
      </c>
      <c r="KC36" s="78">
        <v>2.0</v>
      </c>
      <c r="KD36" s="78">
        <v>48.0</v>
      </c>
      <c r="KE36" s="78">
        <v>48.0</v>
      </c>
      <c r="KF36" s="89"/>
      <c r="KG36" s="79" t="s">
        <v>94</v>
      </c>
      <c r="KH36" s="79" t="s">
        <v>94</v>
      </c>
      <c r="KI36" s="79" t="s">
        <v>94</v>
      </c>
      <c r="KJ36" s="79" t="s">
        <v>94</v>
      </c>
      <c r="KK36" s="79" t="s">
        <v>94</v>
      </c>
      <c r="KL36" s="79" t="s">
        <v>94</v>
      </c>
      <c r="KM36" s="79" t="s">
        <v>94</v>
      </c>
      <c r="KN36" s="79" t="s">
        <v>94</v>
      </c>
      <c r="KO36" s="79" t="s">
        <v>94</v>
      </c>
      <c r="KP36" s="79" t="s">
        <v>94</v>
      </c>
      <c r="KQ36" s="79" t="s">
        <v>94</v>
      </c>
      <c r="KR36" s="79" t="s">
        <v>94</v>
      </c>
      <c r="KS36" s="79" t="s">
        <v>94</v>
      </c>
      <c r="KT36" s="79" t="s">
        <v>94</v>
      </c>
      <c r="KU36" s="79" t="s">
        <v>94</v>
      </c>
      <c r="KV36" s="79" t="s">
        <v>94</v>
      </c>
      <c r="KW36" s="89"/>
      <c r="KX36" s="81">
        <v>134.0</v>
      </c>
      <c r="KY36" s="81">
        <v>33.0</v>
      </c>
      <c r="KZ36" s="81">
        <v>263.0</v>
      </c>
      <c r="LA36" s="81">
        <v>12.9</v>
      </c>
      <c r="LB36" s="81">
        <v>4.8</v>
      </c>
      <c r="LC36" s="81">
        <v>3.0</v>
      </c>
      <c r="LD36" s="81">
        <v>55.0</v>
      </c>
      <c r="LE36" s="81">
        <v>54.0</v>
      </c>
      <c r="LF36" s="81">
        <v>134.0</v>
      </c>
      <c r="LG36" s="81">
        <v>33.0</v>
      </c>
      <c r="LH36" s="81">
        <v>196.0</v>
      </c>
      <c r="LI36" s="81">
        <v>9.6</v>
      </c>
      <c r="LJ36" s="81">
        <v>5.0</v>
      </c>
      <c r="LK36" s="81">
        <v>5.0</v>
      </c>
      <c r="LL36" s="81">
        <v>53.0</v>
      </c>
      <c r="LM36" s="81">
        <v>52.0</v>
      </c>
      <c r="LN36" s="89"/>
      <c r="LO36" s="82">
        <v>332.0</v>
      </c>
      <c r="LP36" s="82">
        <v>286.0</v>
      </c>
      <c r="LQ36" s="82">
        <v>160.0</v>
      </c>
      <c r="LR36" s="82">
        <v>69.0</v>
      </c>
      <c r="LS36" s="82">
        <v>319.0</v>
      </c>
      <c r="LT36" s="83">
        <v>45.0</v>
      </c>
      <c r="LU36" s="83">
        <v>2.7</v>
      </c>
      <c r="LV36" s="83">
        <v>141.0</v>
      </c>
      <c r="LW36" s="83">
        <v>84.0</v>
      </c>
      <c r="LX36" s="83">
        <v>57.0</v>
      </c>
      <c r="LY36" s="83">
        <v>55.0</v>
      </c>
      <c r="LZ36" s="83">
        <v>12.0</v>
      </c>
      <c r="MA36" s="83">
        <v>115.0</v>
      </c>
      <c r="MB36" s="83">
        <v>0.8</v>
      </c>
      <c r="MC36" s="83">
        <v>144.0</v>
      </c>
      <c r="MD36" s="83">
        <v>202.0</v>
      </c>
      <c r="ME36" s="83">
        <v>78.0</v>
      </c>
      <c r="MF36" s="83">
        <v>62.0</v>
      </c>
      <c r="MG36" s="83">
        <v>14.0</v>
      </c>
      <c r="MH36" s="83">
        <v>0.0</v>
      </c>
      <c r="MI36" s="83">
        <v>0.0</v>
      </c>
      <c r="MJ36" s="83">
        <v>119.0</v>
      </c>
      <c r="MK36" s="83">
        <v>0.0</v>
      </c>
      <c r="ML36" s="83">
        <v>47.0</v>
      </c>
      <c r="MM36" s="83">
        <v>42.0</v>
      </c>
      <c r="MN36" s="83">
        <v>5.0</v>
      </c>
      <c r="MO36" s="86"/>
      <c r="MP36" s="87"/>
      <c r="MQ36" s="87"/>
      <c r="MR36" s="87"/>
      <c r="MS36" s="87"/>
      <c r="MT36" s="83">
        <v>6.0</v>
      </c>
      <c r="MU36" s="83">
        <v>2.0</v>
      </c>
      <c r="MV36" s="83">
        <v>107.0</v>
      </c>
      <c r="MW36" s="83">
        <v>36.0</v>
      </c>
      <c r="MX36" s="83">
        <v>40.0</v>
      </c>
      <c r="MY36" s="88" t="s">
        <v>96</v>
      </c>
      <c r="MZ36" s="83">
        <v>2.0</v>
      </c>
      <c r="NA36" s="87"/>
      <c r="NB36" s="83">
        <v>10.3</v>
      </c>
      <c r="NC36" s="83">
        <v>4.1</v>
      </c>
      <c r="ND36" s="83">
        <v>195.0</v>
      </c>
      <c r="NE36" s="83">
        <v>36.0</v>
      </c>
      <c r="NF36" s="83">
        <v>50.0</v>
      </c>
      <c r="NG36" s="83">
        <v>50.0</v>
      </c>
      <c r="NH36" s="83">
        <v>7.0</v>
      </c>
      <c r="NI36" s="88"/>
      <c r="NJ36" s="83">
        <v>0.0</v>
      </c>
      <c r="NK36" s="83">
        <v>0.0</v>
      </c>
      <c r="NL36" s="83">
        <v>0.0</v>
      </c>
      <c r="NM36" s="83">
        <v>35.0</v>
      </c>
      <c r="NN36" s="83">
        <v>48.0</v>
      </c>
      <c r="NO36" s="83">
        <v>47.0</v>
      </c>
      <c r="NP36" s="83">
        <v>2.0</v>
      </c>
      <c r="NQ36" s="223"/>
      <c r="NR36" s="223"/>
      <c r="NS36" s="223"/>
      <c r="NT36" s="223"/>
      <c r="NU36" s="223"/>
      <c r="NV36" s="223"/>
      <c r="NW36" s="223"/>
      <c r="NX36" s="223"/>
      <c r="NY36" s="223"/>
    </row>
    <row r="37" ht="14.25" customHeight="1">
      <c r="A37" s="103" t="s">
        <v>99</v>
      </c>
      <c r="B37" s="104"/>
      <c r="C37" s="51">
        <v>49.93</v>
      </c>
      <c r="D37" s="203">
        <v>338.0</v>
      </c>
      <c r="E37" s="106">
        <v>134.0</v>
      </c>
      <c r="F37" s="53">
        <v>93.0</v>
      </c>
      <c r="G37" s="53">
        <v>19.6</v>
      </c>
      <c r="H37" s="54"/>
      <c r="I37" s="53">
        <v>6.0</v>
      </c>
      <c r="J37" s="53">
        <v>50.0</v>
      </c>
      <c r="K37" s="53">
        <v>50.0</v>
      </c>
      <c r="L37" s="53">
        <v>140.0</v>
      </c>
      <c r="M37" s="53">
        <v>47.0</v>
      </c>
      <c r="N37" s="53">
        <v>6.9</v>
      </c>
      <c r="O37" s="54"/>
      <c r="P37" s="53">
        <v>6.0</v>
      </c>
      <c r="Q37" s="53">
        <v>54.0</v>
      </c>
      <c r="R37" s="53">
        <v>52.0</v>
      </c>
      <c r="S37" s="53">
        <v>342.3</v>
      </c>
      <c r="T37" s="53">
        <v>285.5</v>
      </c>
      <c r="U37" s="53">
        <v>167.3</v>
      </c>
      <c r="V37" s="54"/>
      <c r="W37" s="53">
        <v>338.3</v>
      </c>
      <c r="X37" s="53">
        <v>235.7</v>
      </c>
      <c r="Y37" s="53">
        <v>116.2</v>
      </c>
      <c r="Z37" s="54"/>
      <c r="AA37" s="53">
        <v>342.2</v>
      </c>
      <c r="AB37" s="53">
        <v>367.8</v>
      </c>
      <c r="AC37" s="53">
        <v>216.7</v>
      </c>
      <c r="AD37" s="54"/>
      <c r="AE37" s="53">
        <v>342.0</v>
      </c>
      <c r="AF37" s="53">
        <v>338.6</v>
      </c>
      <c r="AG37" s="53">
        <v>192.9</v>
      </c>
      <c r="AH37" s="54"/>
      <c r="AI37" s="53">
        <v>349.5</v>
      </c>
      <c r="AJ37" s="53">
        <v>356.7</v>
      </c>
      <c r="AK37" s="53">
        <v>210.1</v>
      </c>
      <c r="AL37" s="54"/>
      <c r="AM37" s="53">
        <v>340.7</v>
      </c>
      <c r="AN37" s="53">
        <v>366.5</v>
      </c>
      <c r="AO37" s="53">
        <v>117.4</v>
      </c>
      <c r="AP37" s="54"/>
      <c r="AQ37" s="182">
        <f t="shared" ref="AQ37:AS37" si="72">E37</f>
        <v>134</v>
      </c>
      <c r="AR37" s="54">
        <f t="shared" si="72"/>
        <v>93</v>
      </c>
      <c r="AS37" s="56">
        <f t="shared" si="72"/>
        <v>19.6</v>
      </c>
      <c r="AT37" s="54"/>
      <c r="AU37" s="54">
        <f t="shared" ref="AU37:AW37" si="73">L37</f>
        <v>140</v>
      </c>
      <c r="AV37" s="54">
        <f t="shared" si="73"/>
        <v>47</v>
      </c>
      <c r="AW37" s="54">
        <f t="shared" si="73"/>
        <v>6.9</v>
      </c>
      <c r="AX37" s="54"/>
      <c r="AY37" s="182">
        <f t="shared" si="6"/>
        <v>134</v>
      </c>
      <c r="AZ37" s="54"/>
      <c r="BA37" s="54"/>
      <c r="BB37" s="54"/>
      <c r="BC37" s="107"/>
      <c r="BD37" s="54"/>
      <c r="BE37" s="54"/>
      <c r="BF37" s="54"/>
      <c r="BG37" s="54"/>
      <c r="BH37" s="54"/>
      <c r="BI37" s="54"/>
      <c r="BJ37" s="54"/>
      <c r="BK37" s="54"/>
      <c r="BL37" s="107"/>
      <c r="BM37" s="287">
        <v>341.0</v>
      </c>
      <c r="BN37" s="287">
        <v>146.0</v>
      </c>
      <c r="BO37" s="287">
        <v>78.0</v>
      </c>
      <c r="BP37" s="287">
        <v>3.9</v>
      </c>
      <c r="BQ37" s="288"/>
      <c r="BR37" s="287">
        <v>6.0</v>
      </c>
      <c r="BS37" s="287">
        <v>53.0</v>
      </c>
      <c r="BT37" s="287">
        <v>53.0</v>
      </c>
      <c r="BU37" s="288">
        <f t="shared" si="7"/>
        <v>341</v>
      </c>
      <c r="BV37" s="287">
        <v>287.0</v>
      </c>
      <c r="BW37" s="287">
        <v>166.0</v>
      </c>
      <c r="BX37" s="287">
        <v>21.0</v>
      </c>
      <c r="BY37" s="287">
        <v>334.0</v>
      </c>
      <c r="BZ37" s="287">
        <v>308.0</v>
      </c>
      <c r="CA37" s="287">
        <v>170.0</v>
      </c>
      <c r="CB37" s="287">
        <v>20.0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333.0</v>
      </c>
      <c r="CH37" s="287">
        <v>453.0</v>
      </c>
      <c r="CI37" s="287">
        <v>249.0</v>
      </c>
      <c r="CJ37" s="287">
        <v>28.0</v>
      </c>
      <c r="CK37" s="287">
        <v>346.0</v>
      </c>
      <c r="CL37" s="287">
        <v>291.0</v>
      </c>
      <c r="CM37" s="287">
        <v>162.0</v>
      </c>
      <c r="CN37" s="287">
        <v>2.0</v>
      </c>
      <c r="CO37" s="287">
        <v>331.0</v>
      </c>
      <c r="CP37" s="287">
        <v>303.0</v>
      </c>
      <c r="CQ37" s="287">
        <v>149.0</v>
      </c>
      <c r="CR37" s="287">
        <v>1.0</v>
      </c>
      <c r="CS37" s="287">
        <v>334.0</v>
      </c>
      <c r="CT37" s="287">
        <v>276.0</v>
      </c>
      <c r="CU37" s="287">
        <v>171.0</v>
      </c>
      <c r="CV37" s="287">
        <v>77.0</v>
      </c>
      <c r="CW37" s="287">
        <v>338.0</v>
      </c>
      <c r="CX37" s="287">
        <v>149.0</v>
      </c>
      <c r="CY37" s="287">
        <v>49.0</v>
      </c>
      <c r="CZ37" s="287">
        <v>47.0</v>
      </c>
      <c r="DA37" s="287">
        <v>323.0</v>
      </c>
      <c r="DB37" s="287">
        <v>154.0</v>
      </c>
      <c r="DC37" s="287">
        <v>52.0</v>
      </c>
      <c r="DD37" s="287">
        <v>64.0</v>
      </c>
      <c r="DE37" s="288">
        <f t="shared" si="8"/>
        <v>146</v>
      </c>
      <c r="DF37" s="287">
        <v>35.8</v>
      </c>
      <c r="DG37" s="288">
        <f t="shared" ref="DG37:DH37" si="74">BO37</f>
        <v>78</v>
      </c>
      <c r="DH37" s="288">
        <f t="shared" si="74"/>
        <v>3.9</v>
      </c>
      <c r="DI37" s="288"/>
      <c r="DJ37" s="287">
        <v>7.0</v>
      </c>
      <c r="DK37" s="287">
        <v>47.0</v>
      </c>
      <c r="DL37" s="287">
        <v>46.0</v>
      </c>
      <c r="DM37" s="107"/>
      <c r="DN37" s="61">
        <v>336.0</v>
      </c>
      <c r="DO37" s="61">
        <v>139.0</v>
      </c>
      <c r="DP37" s="61">
        <v>23.68</v>
      </c>
      <c r="DQ37" s="61">
        <v>13.63</v>
      </c>
      <c r="DR37" s="61">
        <v>6.37</v>
      </c>
      <c r="DS37" s="61">
        <v>8.0</v>
      </c>
      <c r="DT37" s="61">
        <v>39.0</v>
      </c>
      <c r="DU37" s="61">
        <v>44.3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26">
        <v>342.0</v>
      </c>
      <c r="EF37" s="226">
        <v>137.0</v>
      </c>
      <c r="EG37" s="226">
        <v>176.0</v>
      </c>
      <c r="EH37" s="226">
        <v>7.5</v>
      </c>
      <c r="EI37" s="64"/>
      <c r="EJ37" s="63">
        <v>9.0</v>
      </c>
      <c r="EK37" s="226">
        <v>51.0</v>
      </c>
      <c r="EL37" s="226">
        <v>54.0</v>
      </c>
      <c r="EM37" s="226">
        <v>136.0</v>
      </c>
      <c r="EN37" s="226">
        <v>90.0</v>
      </c>
      <c r="EO37" s="226">
        <v>4.0</v>
      </c>
      <c r="EP37" s="64"/>
      <c r="EQ37" s="63">
        <v>9.0</v>
      </c>
      <c r="ER37" s="226">
        <v>52.0</v>
      </c>
      <c r="ES37" s="226">
        <v>54.0</v>
      </c>
      <c r="ET37" s="226">
        <v>339.0</v>
      </c>
      <c r="EU37" s="226">
        <v>0.0</v>
      </c>
      <c r="EV37" s="226">
        <v>0.0</v>
      </c>
      <c r="EW37" s="226">
        <v>0.0</v>
      </c>
      <c r="EX37" s="226">
        <v>338.0</v>
      </c>
      <c r="EY37" s="226">
        <v>274.0</v>
      </c>
      <c r="EZ37" s="226">
        <v>158.4</v>
      </c>
      <c r="FA37" s="226">
        <v>-5.5</v>
      </c>
      <c r="FB37" s="226">
        <v>338.0</v>
      </c>
      <c r="FC37" s="226">
        <v>277.0</v>
      </c>
      <c r="FD37" s="226">
        <v>159.5</v>
      </c>
      <c r="FE37" s="226">
        <v>-8.7</v>
      </c>
      <c r="FF37" s="226">
        <v>338.0</v>
      </c>
      <c r="FG37" s="226">
        <v>0.0</v>
      </c>
      <c r="FH37" s="226">
        <v>0.0</v>
      </c>
      <c r="FI37" s="226">
        <v>0.0</v>
      </c>
      <c r="FJ37" s="226">
        <v>339.0</v>
      </c>
      <c r="FK37" s="226">
        <v>267.0</v>
      </c>
      <c r="FL37" s="226">
        <v>154.0</v>
      </c>
      <c r="FM37" s="64"/>
      <c r="FN37" s="226">
        <v>342.0</v>
      </c>
      <c r="FO37" s="226">
        <v>283.0</v>
      </c>
      <c r="FP37" s="226">
        <v>154.0</v>
      </c>
      <c r="FQ37" s="226">
        <v>-2.2</v>
      </c>
      <c r="FR37" s="226">
        <v>137.0</v>
      </c>
      <c r="FS37" s="64"/>
      <c r="FT37" s="63">
        <v>8.81</v>
      </c>
      <c r="FU37" s="64"/>
      <c r="FV37" s="226">
        <v>137.0</v>
      </c>
      <c r="FW37" s="64"/>
      <c r="FX37" s="64"/>
      <c r="FY37" s="64"/>
      <c r="FZ37" s="107"/>
      <c r="GA37" s="65">
        <v>341.0</v>
      </c>
      <c r="GB37" s="66">
        <v>359.93</v>
      </c>
      <c r="GC37" s="66">
        <v>223.63</v>
      </c>
      <c r="GD37" s="66">
        <v>31.74</v>
      </c>
      <c r="GE37" s="66">
        <v>341.0</v>
      </c>
      <c r="GF37" s="66">
        <v>384.23</v>
      </c>
      <c r="GG37" s="66">
        <v>220.37</v>
      </c>
      <c r="GH37" s="66">
        <v>35.09</v>
      </c>
      <c r="GI37" s="66">
        <v>341.0</v>
      </c>
      <c r="GJ37" s="66">
        <v>268.31</v>
      </c>
      <c r="GK37" s="66">
        <v>-153.11</v>
      </c>
      <c r="GL37" s="66">
        <v>-17.92</v>
      </c>
      <c r="GM37" s="66">
        <v>341.0</v>
      </c>
      <c r="GN37" s="66">
        <v>245.89</v>
      </c>
      <c r="GO37" s="66">
        <v>-152.35</v>
      </c>
      <c r="GP37" s="66">
        <v>-26.72</v>
      </c>
      <c r="GQ37" s="66">
        <v>341.0</v>
      </c>
      <c r="GR37" s="66">
        <v>110.34</v>
      </c>
      <c r="GS37" s="66">
        <v>-70.27</v>
      </c>
      <c r="GT37" s="66">
        <v>-10.22</v>
      </c>
      <c r="GU37" s="66">
        <v>341.0</v>
      </c>
      <c r="GV37" s="66">
        <v>120.6</v>
      </c>
      <c r="GW37" s="66">
        <v>-69.52</v>
      </c>
      <c r="GX37" s="66">
        <v>-11.31</v>
      </c>
      <c r="GY37" s="107"/>
      <c r="GZ37" s="146" t="s">
        <v>91</v>
      </c>
      <c r="HA37" s="146" t="s">
        <v>92</v>
      </c>
      <c r="HB37" s="98">
        <v>8.0</v>
      </c>
      <c r="HC37" s="98">
        <v>0.4</v>
      </c>
      <c r="HD37" s="98">
        <v>0.16</v>
      </c>
      <c r="HE37" s="146">
        <v>8.0</v>
      </c>
      <c r="HF37" s="99">
        <v>60.0</v>
      </c>
      <c r="HG37" s="99">
        <v>54.0</v>
      </c>
      <c r="HH37" s="146" t="s">
        <v>91</v>
      </c>
      <c r="HI37" s="146" t="s">
        <v>92</v>
      </c>
      <c r="HJ37" s="98">
        <v>80.0</v>
      </c>
      <c r="HK37" s="98">
        <v>4.0</v>
      </c>
      <c r="HL37" s="98">
        <v>1.6</v>
      </c>
      <c r="HM37" s="146">
        <v>5.0</v>
      </c>
      <c r="HN37" s="99">
        <v>60.0</v>
      </c>
      <c r="HO37" s="99">
        <v>60.0</v>
      </c>
      <c r="HP37" s="146" t="s">
        <v>91</v>
      </c>
      <c r="HQ37" s="146" t="s">
        <v>92</v>
      </c>
      <c r="HR37" s="98">
        <v>305.0</v>
      </c>
      <c r="HS37" s="98">
        <v>15.25</v>
      </c>
      <c r="HT37" s="98">
        <v>7.625</v>
      </c>
      <c r="HU37" s="146">
        <v>7.0</v>
      </c>
      <c r="HV37" s="98">
        <v>60.0</v>
      </c>
      <c r="HW37" s="98">
        <v>60.0</v>
      </c>
      <c r="HX37" s="107"/>
      <c r="HY37" s="72">
        <v>135.0</v>
      </c>
      <c r="HZ37" s="72">
        <v>33.0</v>
      </c>
      <c r="IA37" s="72">
        <v>106.0</v>
      </c>
      <c r="IB37" s="72">
        <v>5.3</v>
      </c>
      <c r="IC37" s="73"/>
      <c r="ID37" s="72">
        <v>2.0</v>
      </c>
      <c r="IE37" s="72">
        <v>66.0</v>
      </c>
      <c r="IF37" s="72">
        <v>44.0</v>
      </c>
      <c r="IG37" s="107"/>
      <c r="IH37" s="74">
        <v>145.0</v>
      </c>
      <c r="II37" s="74">
        <v>34.3</v>
      </c>
      <c r="IJ37" s="74">
        <v>12.0</v>
      </c>
      <c r="IK37" s="74">
        <v>0.1</v>
      </c>
      <c r="IL37" s="74">
        <v>0.2</v>
      </c>
      <c r="IM37" s="74">
        <v>4.0</v>
      </c>
      <c r="IN37" s="74">
        <v>44.0</v>
      </c>
      <c r="IO37" s="74">
        <v>43.0</v>
      </c>
      <c r="IP37" s="74">
        <v>145.0</v>
      </c>
      <c r="IQ37" s="74">
        <v>35.5</v>
      </c>
      <c r="IR37" s="74">
        <v>4.0</v>
      </c>
      <c r="IS37" s="74">
        <v>0.2</v>
      </c>
      <c r="IT37" s="74">
        <v>0.2</v>
      </c>
      <c r="IU37" s="74">
        <v>8.0</v>
      </c>
      <c r="IV37" s="74">
        <v>46.0</v>
      </c>
      <c r="IW37" s="74">
        <v>45.0</v>
      </c>
      <c r="IX37" s="107"/>
      <c r="IY37" s="149">
        <v>139.5</v>
      </c>
      <c r="IZ37" s="149">
        <v>35.02</v>
      </c>
      <c r="JA37" s="149">
        <v>229.6</v>
      </c>
      <c r="JB37" s="149">
        <v>11.48</v>
      </c>
      <c r="JC37" s="149">
        <v>4.24</v>
      </c>
      <c r="JD37" s="149">
        <v>3.0</v>
      </c>
      <c r="JE37" s="149">
        <v>50.2</v>
      </c>
      <c r="JF37" s="149">
        <v>39.44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140.0</v>
      </c>
      <c r="JQ37" s="78">
        <v>32.9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42.0</v>
      </c>
      <c r="JW37" s="78">
        <v>42.0</v>
      </c>
      <c r="JX37" s="78">
        <v>140.0</v>
      </c>
      <c r="JY37" s="78">
        <v>34.8</v>
      </c>
      <c r="JZ37" s="78">
        <v>63.0</v>
      </c>
      <c r="KA37" s="78">
        <v>3.3</v>
      </c>
      <c r="KB37" s="78">
        <v>1.6</v>
      </c>
      <c r="KC37" s="78">
        <v>2.0</v>
      </c>
      <c r="KD37" s="78">
        <v>48.0</v>
      </c>
      <c r="KE37" s="78">
        <v>48.0</v>
      </c>
      <c r="KF37" s="107"/>
      <c r="KG37" s="79">
        <v>141.0</v>
      </c>
      <c r="KH37" s="79">
        <v>34.0</v>
      </c>
      <c r="KI37" s="79" t="s">
        <v>98</v>
      </c>
      <c r="KJ37" s="79" t="s">
        <v>98</v>
      </c>
      <c r="KK37" s="80"/>
      <c r="KL37" s="79">
        <v>1.0</v>
      </c>
      <c r="KM37" s="79">
        <v>50.0</v>
      </c>
      <c r="KN37" s="79">
        <v>50.0</v>
      </c>
      <c r="KO37" s="79">
        <v>141.0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50.0</v>
      </c>
      <c r="KV37" s="79">
        <v>48.0</v>
      </c>
      <c r="KW37" s="107"/>
      <c r="KX37" s="81">
        <v>131.0</v>
      </c>
      <c r="KY37" s="81">
        <v>33.0</v>
      </c>
      <c r="KZ37" s="81">
        <v>235.0</v>
      </c>
      <c r="LA37" s="81">
        <v>11.5</v>
      </c>
      <c r="LB37" s="81">
        <v>4.2</v>
      </c>
      <c r="LC37" s="81">
        <v>3.0</v>
      </c>
      <c r="LD37" s="81">
        <v>55.0</v>
      </c>
      <c r="LE37" s="81">
        <v>54.0</v>
      </c>
      <c r="LF37" s="81">
        <v>131.0</v>
      </c>
      <c r="LG37" s="81">
        <v>33.0</v>
      </c>
      <c r="LH37" s="81">
        <v>202.0</v>
      </c>
      <c r="LI37" s="81">
        <v>9.9</v>
      </c>
      <c r="LJ37" s="81">
        <v>5.0</v>
      </c>
      <c r="LK37" s="81">
        <v>5.0</v>
      </c>
      <c r="LL37" s="81">
        <v>53.0</v>
      </c>
      <c r="LM37" s="81">
        <v>52.0</v>
      </c>
      <c r="LN37" s="107"/>
      <c r="LO37" s="82">
        <v>332.0</v>
      </c>
      <c r="LP37" s="82">
        <v>320.0</v>
      </c>
      <c r="LQ37" s="82">
        <v>160.0</v>
      </c>
      <c r="LR37" s="82">
        <v>67.0</v>
      </c>
      <c r="LS37" s="82">
        <v>320.0</v>
      </c>
      <c r="LT37" s="83">
        <v>50.0</v>
      </c>
      <c r="LU37" s="83">
        <v>5.5</v>
      </c>
      <c r="LV37" s="83">
        <v>139.0</v>
      </c>
      <c r="LW37" s="83">
        <v>100.0</v>
      </c>
      <c r="LX37" s="83">
        <v>57.0</v>
      </c>
      <c r="LY37" s="83">
        <v>54.0</v>
      </c>
      <c r="LZ37" s="83">
        <v>12.0</v>
      </c>
      <c r="MA37" s="83">
        <v>110.0</v>
      </c>
      <c r="MB37" s="83">
        <v>2.0</v>
      </c>
      <c r="MC37" s="83">
        <v>143.0</v>
      </c>
      <c r="MD37" s="83">
        <v>220.0</v>
      </c>
      <c r="ME37" s="83">
        <v>79.0</v>
      </c>
      <c r="MF37" s="83">
        <v>62.0</v>
      </c>
      <c r="MG37" s="83">
        <v>14.0</v>
      </c>
      <c r="MH37" s="83">
        <v>0.0</v>
      </c>
      <c r="MI37" s="83">
        <v>0.0</v>
      </c>
      <c r="MJ37" s="83">
        <v>120.0</v>
      </c>
      <c r="MK37" s="83">
        <v>0.0</v>
      </c>
      <c r="ML37" s="83">
        <v>47.0</v>
      </c>
      <c r="MM37" s="83">
        <v>43.0</v>
      </c>
      <c r="MN37" s="83">
        <v>5.0</v>
      </c>
      <c r="MO37" s="86"/>
      <c r="MP37" s="87"/>
      <c r="MQ37" s="87"/>
      <c r="MR37" s="87"/>
      <c r="MS37" s="87"/>
      <c r="MT37" s="83">
        <v>4.1</v>
      </c>
      <c r="MU37" s="83">
        <v>0.0</v>
      </c>
      <c r="MV37" s="83">
        <v>72.0</v>
      </c>
      <c r="MW37" s="83">
        <v>36.0</v>
      </c>
      <c r="MX37" s="83">
        <v>38.0</v>
      </c>
      <c r="MY37" s="88" t="s">
        <v>96</v>
      </c>
      <c r="MZ37" s="83">
        <v>2.0</v>
      </c>
      <c r="NA37" s="87"/>
      <c r="NB37" s="83">
        <v>14.0</v>
      </c>
      <c r="NC37" s="83">
        <v>4.7</v>
      </c>
      <c r="ND37" s="83">
        <v>253.0</v>
      </c>
      <c r="NE37" s="83">
        <v>36.0</v>
      </c>
      <c r="NF37" s="83">
        <v>48.0</v>
      </c>
      <c r="NG37" s="83">
        <v>47.0</v>
      </c>
      <c r="NH37" s="83">
        <v>7.0</v>
      </c>
      <c r="NI37" s="88"/>
      <c r="NJ37" s="83">
        <v>0.0</v>
      </c>
      <c r="NK37" s="83">
        <v>0.0</v>
      </c>
      <c r="NL37" s="83">
        <v>0.0</v>
      </c>
      <c r="NM37" s="83">
        <v>35.0</v>
      </c>
      <c r="NN37" s="83">
        <v>48.0</v>
      </c>
      <c r="NO37" s="83">
        <v>47.0</v>
      </c>
      <c r="NP37" s="83">
        <v>2.0</v>
      </c>
      <c r="NQ37" s="223"/>
      <c r="NR37" s="223"/>
      <c r="NS37" s="223"/>
      <c r="NT37" s="223"/>
      <c r="NU37" s="223"/>
      <c r="NV37" s="223"/>
      <c r="NW37" s="223"/>
      <c r="NX37" s="223"/>
      <c r="NY37" s="223"/>
    </row>
    <row r="38" ht="14.25" customHeight="1">
      <c r="C38" s="108"/>
      <c r="AQ38" s="188"/>
      <c r="AY38" s="188"/>
      <c r="BC38" s="31"/>
      <c r="BL38" s="31"/>
      <c r="DM38" s="31"/>
      <c r="DR38" s="215">
        <v>25.0</v>
      </c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5">MIN(C14:C37)</f>
        <v>49.9</v>
      </c>
      <c r="D39" s="110">
        <f t="shared" si="75"/>
        <v>335</v>
      </c>
      <c r="E39" s="110">
        <f t="shared" si="75"/>
        <v>133</v>
      </c>
      <c r="F39" s="110">
        <f t="shared" si="75"/>
        <v>15</v>
      </c>
      <c r="G39" s="110">
        <f t="shared" si="75"/>
        <v>3.1</v>
      </c>
      <c r="H39" s="110">
        <f t="shared" si="75"/>
        <v>0</v>
      </c>
      <c r="I39" s="110">
        <f t="shared" si="75"/>
        <v>6</v>
      </c>
      <c r="J39" s="110">
        <f t="shared" si="75"/>
        <v>46</v>
      </c>
      <c r="K39" s="110">
        <f t="shared" si="75"/>
        <v>45</v>
      </c>
      <c r="L39" s="110">
        <f t="shared" si="75"/>
        <v>137</v>
      </c>
      <c r="M39" s="110">
        <f t="shared" si="75"/>
        <v>35</v>
      </c>
      <c r="N39" s="110">
        <f t="shared" si="75"/>
        <v>3</v>
      </c>
      <c r="O39" s="110">
        <f t="shared" si="75"/>
        <v>0</v>
      </c>
      <c r="P39" s="110">
        <f t="shared" si="75"/>
        <v>6</v>
      </c>
      <c r="Q39" s="110">
        <f t="shared" si="75"/>
        <v>53</v>
      </c>
      <c r="R39" s="110">
        <f t="shared" si="75"/>
        <v>48</v>
      </c>
      <c r="S39" s="110">
        <f t="shared" si="75"/>
        <v>335.6</v>
      </c>
      <c r="T39" s="110">
        <f t="shared" si="75"/>
        <v>119.8</v>
      </c>
      <c r="U39" s="110"/>
      <c r="V39" s="110">
        <f t="shared" ref="V39:X39" si="76">MIN(V14:V37)</f>
        <v>0</v>
      </c>
      <c r="W39" s="110">
        <f t="shared" si="76"/>
        <v>333.3</v>
      </c>
      <c r="X39" s="110">
        <f t="shared" si="76"/>
        <v>135.4</v>
      </c>
      <c r="Y39" s="110"/>
      <c r="Z39" s="110">
        <f t="shared" ref="Z39:AB39" si="77">MIN(Z14:Z37)</f>
        <v>0</v>
      </c>
      <c r="AA39" s="110">
        <f t="shared" si="77"/>
        <v>337.3</v>
      </c>
      <c r="AB39" s="110">
        <f t="shared" si="77"/>
        <v>305.6</v>
      </c>
      <c r="AC39" s="110"/>
      <c r="AD39" s="110">
        <f t="shared" ref="AD39:AF39" si="78">MIN(AD14:AD37)</f>
        <v>0</v>
      </c>
      <c r="AE39" s="110">
        <f t="shared" si="78"/>
        <v>336.5</v>
      </c>
      <c r="AF39" s="110">
        <f t="shared" si="78"/>
        <v>334.7</v>
      </c>
      <c r="AG39" s="110"/>
      <c r="AH39" s="110">
        <f t="shared" ref="AH39:AJ39" si="79">MIN(AH14:AH37)</f>
        <v>0</v>
      </c>
      <c r="AI39" s="110">
        <f t="shared" si="79"/>
        <v>342</v>
      </c>
      <c r="AJ39" s="110">
        <f t="shared" si="79"/>
        <v>259.6</v>
      </c>
      <c r="AK39" s="110"/>
      <c r="AL39" s="110">
        <f t="shared" ref="AL39:AN39" si="80">MIN(AL14:AL37)</f>
        <v>0</v>
      </c>
      <c r="AM39" s="110">
        <f t="shared" si="80"/>
        <v>335.6</v>
      </c>
      <c r="AN39" s="110">
        <f t="shared" si="80"/>
        <v>119.3</v>
      </c>
      <c r="AO39" s="110"/>
      <c r="AP39" s="110">
        <f t="shared" ref="AP39:AR39" si="81">MIN(AP14:AP37)</f>
        <v>0</v>
      </c>
      <c r="AQ39" s="189">
        <f t="shared" si="81"/>
        <v>133</v>
      </c>
      <c r="AR39" s="110">
        <f t="shared" si="81"/>
        <v>15</v>
      </c>
      <c r="AS39" s="110"/>
      <c r="AT39" s="110">
        <f t="shared" ref="AT39:AV39" si="82">MIN(AT14:AT37)</f>
        <v>0</v>
      </c>
      <c r="AU39" s="110">
        <f t="shared" si="82"/>
        <v>137</v>
      </c>
      <c r="AV39" s="110">
        <f t="shared" si="82"/>
        <v>35</v>
      </c>
      <c r="AW39" s="110"/>
      <c r="AX39" s="110">
        <f t="shared" ref="AX39:AY39" si="83">MIN(AX14:AX37)</f>
        <v>0</v>
      </c>
      <c r="AY39" s="189">
        <f t="shared" si="83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4">MIN(BJ14:BJ37)</f>
        <v>0</v>
      </c>
      <c r="BK39" s="110">
        <f t="shared" si="84"/>
        <v>0</v>
      </c>
      <c r="BL39" s="112">
        <f t="shared" si="84"/>
        <v>0</v>
      </c>
      <c r="BM39" s="110">
        <f t="shared" si="84"/>
        <v>340</v>
      </c>
      <c r="BN39" s="110">
        <f t="shared" si="84"/>
        <v>144</v>
      </c>
      <c r="BO39" s="110">
        <f t="shared" si="84"/>
        <v>14</v>
      </c>
      <c r="BP39" s="110">
        <f t="shared" si="84"/>
        <v>0.7</v>
      </c>
      <c r="BQ39" s="110">
        <f t="shared" si="84"/>
        <v>0</v>
      </c>
      <c r="BR39" s="110">
        <f t="shared" si="84"/>
        <v>6</v>
      </c>
      <c r="BS39" s="110">
        <f t="shared" si="84"/>
        <v>53</v>
      </c>
      <c r="BT39" s="110">
        <f t="shared" si="84"/>
        <v>53</v>
      </c>
      <c r="BU39" s="110">
        <f t="shared" si="84"/>
        <v>340</v>
      </c>
      <c r="BV39" s="110">
        <f t="shared" si="84"/>
        <v>284</v>
      </c>
      <c r="BW39" s="110"/>
      <c r="BX39" s="110">
        <f t="shared" ref="BX39:BZ39" si="85">MIN(BX14:BX37)</f>
        <v>11</v>
      </c>
      <c r="BY39" s="110">
        <f t="shared" si="85"/>
        <v>333</v>
      </c>
      <c r="BZ39" s="110">
        <f t="shared" si="85"/>
        <v>300</v>
      </c>
      <c r="CA39" s="110"/>
      <c r="CB39" s="110">
        <f t="shared" ref="CB39:CD39" si="86">MIN(CB14:CB37)</f>
        <v>8</v>
      </c>
      <c r="CC39" s="110">
        <f t="shared" si="86"/>
        <v>0</v>
      </c>
      <c r="CD39" s="110">
        <f t="shared" si="86"/>
        <v>0</v>
      </c>
      <c r="CE39" s="110"/>
      <c r="CF39" s="110">
        <f t="shared" ref="CF39:CH39" si="87">MIN(CF14:CF37)</f>
        <v>0</v>
      </c>
      <c r="CG39" s="110">
        <f t="shared" si="87"/>
        <v>333</v>
      </c>
      <c r="CH39" s="110">
        <f t="shared" si="87"/>
        <v>269</v>
      </c>
      <c r="CI39" s="110"/>
      <c r="CJ39" s="110">
        <f t="shared" ref="CJ39:CL39" si="88">MIN(CJ14:CJ37)</f>
        <v>7</v>
      </c>
      <c r="CK39" s="110">
        <f t="shared" si="88"/>
        <v>346</v>
      </c>
      <c r="CL39" s="110">
        <f t="shared" si="88"/>
        <v>155</v>
      </c>
      <c r="CM39" s="110"/>
      <c r="CN39" s="110">
        <f t="shared" ref="CN39:CP39" si="89">MIN(CN14:CN37)</f>
        <v>1</v>
      </c>
      <c r="CO39" s="110">
        <f t="shared" si="89"/>
        <v>330</v>
      </c>
      <c r="CP39" s="110">
        <f t="shared" si="89"/>
        <v>185</v>
      </c>
      <c r="CQ39" s="110"/>
      <c r="CR39" s="110">
        <f t="shared" ref="CR39:CT39" si="90">MIN(CR14:CR37)</f>
        <v>1</v>
      </c>
      <c r="CS39" s="110">
        <f t="shared" si="90"/>
        <v>333</v>
      </c>
      <c r="CT39" s="110">
        <f t="shared" si="90"/>
        <v>190</v>
      </c>
      <c r="CU39" s="110"/>
      <c r="CV39" s="110">
        <f t="shared" ref="CV39:CX39" si="91">MIN(CV14:CV37)</f>
        <v>8</v>
      </c>
      <c r="CW39" s="110">
        <f t="shared" si="91"/>
        <v>335</v>
      </c>
      <c r="CX39" s="110">
        <f t="shared" si="91"/>
        <v>104</v>
      </c>
      <c r="CY39" s="110"/>
      <c r="CZ39" s="110">
        <f t="shared" ref="CZ39:DB39" si="92">MIN(CZ14:CZ37)</f>
        <v>34</v>
      </c>
      <c r="DA39" s="110">
        <f t="shared" si="92"/>
        <v>321</v>
      </c>
      <c r="DB39" s="110">
        <f t="shared" si="92"/>
        <v>106</v>
      </c>
      <c r="DC39" s="110"/>
      <c r="DD39" s="110">
        <f t="shared" ref="DD39:DE39" si="93">MIN(DD14:DD37)</f>
        <v>38</v>
      </c>
      <c r="DE39" s="110">
        <f t="shared" si="93"/>
        <v>144</v>
      </c>
      <c r="DF39" s="110"/>
      <c r="DG39" s="110">
        <f t="shared" ref="DG39:DH39" si="94">MIN(DG14:DG37)</f>
        <v>14</v>
      </c>
      <c r="DH39" s="110">
        <f t="shared" si="94"/>
        <v>0.7</v>
      </c>
      <c r="DI39" s="110"/>
      <c r="DJ39" s="110">
        <f t="shared" ref="DJ39:DW39" si="95">MIN(DJ14:DJ37)</f>
        <v>7</v>
      </c>
      <c r="DK39" s="110">
        <f t="shared" si="95"/>
        <v>47</v>
      </c>
      <c r="DL39" s="110">
        <f t="shared" si="95"/>
        <v>46</v>
      </c>
      <c r="DM39" s="112">
        <f t="shared" si="95"/>
        <v>0</v>
      </c>
      <c r="DN39" s="110">
        <f t="shared" si="95"/>
        <v>336</v>
      </c>
      <c r="DO39" s="110">
        <f t="shared" si="95"/>
        <v>138</v>
      </c>
      <c r="DP39" s="110">
        <f t="shared" si="95"/>
        <v>22.16</v>
      </c>
      <c r="DQ39" s="110">
        <f t="shared" si="95"/>
        <v>13.63</v>
      </c>
      <c r="DR39" s="110">
        <f t="shared" si="95"/>
        <v>2</v>
      </c>
      <c r="DS39" s="110">
        <f t="shared" si="95"/>
        <v>8</v>
      </c>
      <c r="DT39" s="110">
        <f t="shared" si="95"/>
        <v>38</v>
      </c>
      <c r="DU39" s="110">
        <f t="shared" si="95"/>
        <v>41.8</v>
      </c>
      <c r="DV39" s="110">
        <f t="shared" si="95"/>
        <v>0</v>
      </c>
      <c r="DW39" s="110">
        <f t="shared" si="95"/>
        <v>0</v>
      </c>
      <c r="DX39" s="110"/>
      <c r="DY39" s="110">
        <f t="shared" ref="DY39:EA39" si="96">MIN(DY14:DY37)</f>
        <v>0</v>
      </c>
      <c r="DZ39" s="110">
        <f t="shared" si="96"/>
        <v>0</v>
      </c>
      <c r="EA39" s="110">
        <f t="shared" si="96"/>
        <v>0</v>
      </c>
      <c r="EB39" s="110"/>
      <c r="EC39" s="110">
        <f t="shared" ref="EC39:EU39" si="97">MIN(EC14:EC37)</f>
        <v>0</v>
      </c>
      <c r="ED39" s="112">
        <f t="shared" si="97"/>
        <v>0</v>
      </c>
      <c r="EE39" s="110">
        <f t="shared" si="97"/>
        <v>337</v>
      </c>
      <c r="EF39" s="110">
        <f t="shared" si="97"/>
        <v>135</v>
      </c>
      <c r="EG39" s="110">
        <f t="shared" si="97"/>
        <v>69</v>
      </c>
      <c r="EH39" s="110">
        <f t="shared" si="97"/>
        <v>2.8</v>
      </c>
      <c r="EI39" s="110">
        <f t="shared" si="97"/>
        <v>0</v>
      </c>
      <c r="EJ39" s="110">
        <f t="shared" si="97"/>
        <v>9</v>
      </c>
      <c r="EK39" s="110">
        <f t="shared" si="97"/>
        <v>44</v>
      </c>
      <c r="EL39" s="110">
        <f t="shared" si="97"/>
        <v>47</v>
      </c>
      <c r="EM39" s="110">
        <f t="shared" si="97"/>
        <v>136</v>
      </c>
      <c r="EN39" s="110">
        <f t="shared" si="97"/>
        <v>82</v>
      </c>
      <c r="EO39" s="110">
        <f t="shared" si="97"/>
        <v>2.9</v>
      </c>
      <c r="EP39" s="110">
        <f t="shared" si="97"/>
        <v>0</v>
      </c>
      <c r="EQ39" s="110">
        <f t="shared" si="97"/>
        <v>9</v>
      </c>
      <c r="ER39" s="110">
        <f t="shared" si="97"/>
        <v>45</v>
      </c>
      <c r="ES39" s="110">
        <f t="shared" si="97"/>
        <v>48</v>
      </c>
      <c r="ET39" s="110">
        <f t="shared" si="97"/>
        <v>336</v>
      </c>
      <c r="EU39" s="110">
        <f t="shared" si="97"/>
        <v>0</v>
      </c>
      <c r="EV39" s="110"/>
      <c r="EW39" s="110">
        <f t="shared" ref="EW39:EY39" si="98">MIN(EW14:EW37)</f>
        <v>0</v>
      </c>
      <c r="EX39" s="110">
        <f t="shared" si="98"/>
        <v>334</v>
      </c>
      <c r="EY39" s="110">
        <f t="shared" si="98"/>
        <v>270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9">MIN(FI14:FI37)</f>
        <v>0</v>
      </c>
      <c r="FJ39" s="110">
        <f t="shared" si="99"/>
        <v>338</v>
      </c>
      <c r="FK39" s="110">
        <f t="shared" si="99"/>
        <v>256</v>
      </c>
      <c r="FL39" s="110"/>
      <c r="FM39" s="110">
        <f t="shared" ref="FM39:FN39" si="100">MIN(FM14:FM37)</f>
        <v>0</v>
      </c>
      <c r="FN39" s="110">
        <f t="shared" si="100"/>
        <v>337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1">MIN(FY14:FY37)</f>
        <v>0</v>
      </c>
      <c r="FZ39" s="112">
        <f t="shared" si="101"/>
        <v>0</v>
      </c>
      <c r="GA39" s="110">
        <f t="shared" si="101"/>
        <v>338</v>
      </c>
      <c r="GB39" s="110">
        <f t="shared" si="101"/>
        <v>286.19</v>
      </c>
      <c r="GC39" s="110"/>
      <c r="GD39" s="110">
        <f t="shared" ref="GD39:GF39" si="102">MIN(GD14:GD37)</f>
        <v>-7.96</v>
      </c>
      <c r="GE39" s="110">
        <f t="shared" si="102"/>
        <v>338</v>
      </c>
      <c r="GF39" s="110">
        <f t="shared" si="102"/>
        <v>312.288</v>
      </c>
      <c r="GG39" s="110"/>
      <c r="GH39" s="110">
        <f t="shared" ref="GH39:GJ39" si="103">MIN(GH14:GH37)</f>
        <v>-3.1</v>
      </c>
      <c r="GI39" s="110">
        <f t="shared" si="103"/>
        <v>338</v>
      </c>
      <c r="GJ39" s="110">
        <f t="shared" si="103"/>
        <v>194.17</v>
      </c>
      <c r="GK39" s="110"/>
      <c r="GL39" s="110">
        <f t="shared" ref="GL39:GN39" si="104">MIN(GL14:GL37)</f>
        <v>-23.95</v>
      </c>
      <c r="GM39" s="110">
        <f t="shared" si="104"/>
        <v>338</v>
      </c>
      <c r="GN39" s="110">
        <f t="shared" si="104"/>
        <v>192.55</v>
      </c>
      <c r="GO39" s="110"/>
      <c r="GP39" s="110">
        <f t="shared" ref="GP39:GR39" si="105">MIN(GP14:GP37)</f>
        <v>-32.16</v>
      </c>
      <c r="GQ39" s="110">
        <f t="shared" si="105"/>
        <v>338</v>
      </c>
      <c r="GR39" s="110">
        <f t="shared" si="105"/>
        <v>52.9</v>
      </c>
      <c r="GS39" s="110"/>
      <c r="GT39" s="110">
        <f t="shared" ref="GT39:GV39" si="106">MIN(GT14:GT37)</f>
        <v>-22.87</v>
      </c>
      <c r="GU39" s="110">
        <f t="shared" si="106"/>
        <v>338</v>
      </c>
      <c r="GV39" s="110">
        <f t="shared" si="106"/>
        <v>56.39</v>
      </c>
      <c r="GW39" s="110"/>
      <c r="GX39" s="110">
        <f t="shared" ref="GX39:HC39" si="107">MIN(GX14:GX37)</f>
        <v>-23.54</v>
      </c>
      <c r="GY39" s="112">
        <f t="shared" si="107"/>
        <v>0</v>
      </c>
      <c r="GZ39" s="110">
        <f t="shared" si="107"/>
        <v>0</v>
      </c>
      <c r="HA39" s="110">
        <f t="shared" si="107"/>
        <v>0</v>
      </c>
      <c r="HB39" s="110">
        <f t="shared" si="107"/>
        <v>7</v>
      </c>
      <c r="HC39" s="110">
        <f t="shared" si="107"/>
        <v>0.35</v>
      </c>
      <c r="HD39" s="110"/>
      <c r="HE39" s="110">
        <f t="shared" ref="HE39:HK39" si="108">MIN(HE14:HE37)</f>
        <v>8</v>
      </c>
      <c r="HF39" s="110">
        <f t="shared" si="108"/>
        <v>50</v>
      </c>
      <c r="HG39" s="110">
        <f t="shared" si="108"/>
        <v>48</v>
      </c>
      <c r="HH39" s="110">
        <f t="shared" si="108"/>
        <v>0</v>
      </c>
      <c r="HI39" s="110">
        <f t="shared" si="108"/>
        <v>0</v>
      </c>
      <c r="HJ39" s="110">
        <f t="shared" si="108"/>
        <v>4</v>
      </c>
      <c r="HK39" s="110">
        <f t="shared" si="108"/>
        <v>0.2</v>
      </c>
      <c r="HL39" s="110"/>
      <c r="HM39" s="110">
        <f t="shared" ref="HM39:HS39" si="109">MIN(HM14:HM37)</f>
        <v>5</v>
      </c>
      <c r="HN39" s="110">
        <f t="shared" si="109"/>
        <v>51</v>
      </c>
      <c r="HO39" s="110">
        <f t="shared" si="109"/>
        <v>51</v>
      </c>
      <c r="HP39" s="110">
        <f t="shared" si="109"/>
        <v>0</v>
      </c>
      <c r="HQ39" s="110">
        <f t="shared" si="109"/>
        <v>0</v>
      </c>
      <c r="HR39" s="110">
        <f t="shared" si="109"/>
        <v>28</v>
      </c>
      <c r="HS39" s="110">
        <f t="shared" si="109"/>
        <v>1.4</v>
      </c>
      <c r="HT39" s="110"/>
      <c r="HU39" s="110">
        <f t="shared" ref="HU39:IB39" si="110">MIN(HU14:HU37)</f>
        <v>7</v>
      </c>
      <c r="HV39" s="110">
        <f t="shared" si="110"/>
        <v>49</v>
      </c>
      <c r="HW39" s="110">
        <f t="shared" si="110"/>
        <v>49</v>
      </c>
      <c r="HX39" s="112">
        <f t="shared" si="110"/>
        <v>0</v>
      </c>
      <c r="HY39" s="110">
        <f t="shared" si="110"/>
        <v>133</v>
      </c>
      <c r="HZ39" s="110">
        <f t="shared" si="110"/>
        <v>33</v>
      </c>
      <c r="IA39" s="110">
        <f t="shared" si="110"/>
        <v>54</v>
      </c>
      <c r="IB39" s="110">
        <f t="shared" si="110"/>
        <v>2.7</v>
      </c>
      <c r="IC39" s="110"/>
      <c r="ID39" s="110">
        <f t="shared" ref="ID39:IK39" si="111">MIN(ID14:ID37)</f>
        <v>2</v>
      </c>
      <c r="IE39" s="110">
        <f t="shared" si="111"/>
        <v>58</v>
      </c>
      <c r="IF39" s="110">
        <f t="shared" si="111"/>
        <v>38</v>
      </c>
      <c r="IG39" s="112">
        <f t="shared" si="111"/>
        <v>0</v>
      </c>
      <c r="IH39" s="110">
        <f t="shared" si="111"/>
        <v>140</v>
      </c>
      <c r="II39" s="110">
        <f t="shared" si="111"/>
        <v>33.4</v>
      </c>
      <c r="IJ39" s="110">
        <f t="shared" si="111"/>
        <v>5</v>
      </c>
      <c r="IK39" s="110">
        <f t="shared" si="111"/>
        <v>0.1</v>
      </c>
      <c r="IL39" s="110"/>
      <c r="IM39" s="110">
        <f t="shared" ref="IM39:IS39" si="112">MIN(IM14:IM37)</f>
        <v>4</v>
      </c>
      <c r="IN39" s="110">
        <f t="shared" si="112"/>
        <v>44</v>
      </c>
      <c r="IO39" s="110">
        <f t="shared" si="112"/>
        <v>43</v>
      </c>
      <c r="IP39" s="110">
        <f t="shared" si="112"/>
        <v>140</v>
      </c>
      <c r="IQ39" s="110">
        <f t="shared" si="112"/>
        <v>32.6</v>
      </c>
      <c r="IR39" s="110">
        <f t="shared" si="112"/>
        <v>3</v>
      </c>
      <c r="IS39" s="110">
        <f t="shared" si="112"/>
        <v>0.1</v>
      </c>
      <c r="IT39" s="110"/>
      <c r="IU39" s="110">
        <f>MIN(IU14:IU37)</f>
        <v>8</v>
      </c>
      <c r="IV39" s="285">
        <v>49.0</v>
      </c>
      <c r="IW39" s="110">
        <f t="shared" ref="IW39:JB39" si="113">MIN(IW14:IW37)</f>
        <v>45</v>
      </c>
      <c r="IX39" s="112">
        <f t="shared" si="113"/>
        <v>0</v>
      </c>
      <c r="IY39" s="110">
        <f t="shared" si="113"/>
        <v>138.52</v>
      </c>
      <c r="IZ39" s="110">
        <f t="shared" si="113"/>
        <v>34.24</v>
      </c>
      <c r="JA39" s="110">
        <f t="shared" si="113"/>
        <v>229.6</v>
      </c>
      <c r="JB39" s="110">
        <f t="shared" si="113"/>
        <v>11.48</v>
      </c>
      <c r="JC39" s="110"/>
      <c r="JD39" s="110">
        <f t="shared" ref="JD39:JJ39" si="114">MIN(JD14:JD37)</f>
        <v>3</v>
      </c>
      <c r="JE39" s="110">
        <f t="shared" si="114"/>
        <v>50.2</v>
      </c>
      <c r="JF39" s="110">
        <f t="shared" si="114"/>
        <v>37.58</v>
      </c>
      <c r="JG39" s="110">
        <f t="shared" si="114"/>
        <v>0</v>
      </c>
      <c r="JH39" s="110">
        <f t="shared" si="114"/>
        <v>0</v>
      </c>
      <c r="JI39" s="110">
        <f t="shared" si="114"/>
        <v>0</v>
      </c>
      <c r="JJ39" s="110">
        <f t="shared" si="114"/>
        <v>0</v>
      </c>
      <c r="JK39" s="110"/>
      <c r="JL39" s="110">
        <f t="shared" ref="JL39:JS39" si="115">MIN(JL14:JL37)</f>
        <v>0</v>
      </c>
      <c r="JM39" s="110">
        <f t="shared" si="115"/>
        <v>0</v>
      </c>
      <c r="JN39" s="110">
        <f t="shared" si="115"/>
        <v>0</v>
      </c>
      <c r="JO39" s="112">
        <f t="shared" si="115"/>
        <v>0</v>
      </c>
      <c r="JP39" s="110">
        <f t="shared" si="115"/>
        <v>0</v>
      </c>
      <c r="JQ39" s="110">
        <f t="shared" si="115"/>
        <v>0</v>
      </c>
      <c r="JR39" s="110">
        <f t="shared" si="115"/>
        <v>0</v>
      </c>
      <c r="JS39" s="110">
        <f t="shared" si="115"/>
        <v>0</v>
      </c>
      <c r="JT39" s="110"/>
      <c r="JU39" s="110">
        <f t="shared" ref="JU39:KA39" si="116">MIN(JU14:JU37)</f>
        <v>2</v>
      </c>
      <c r="JV39" s="110">
        <f t="shared" si="116"/>
        <v>37</v>
      </c>
      <c r="JW39" s="110">
        <f t="shared" si="116"/>
        <v>37</v>
      </c>
      <c r="JX39" s="110">
        <f t="shared" si="116"/>
        <v>0</v>
      </c>
      <c r="JY39" s="110">
        <f t="shared" si="116"/>
        <v>0</v>
      </c>
      <c r="JZ39" s="110">
        <f t="shared" si="116"/>
        <v>0</v>
      </c>
      <c r="KA39" s="110">
        <f t="shared" si="116"/>
        <v>0</v>
      </c>
      <c r="KB39" s="110"/>
      <c r="KC39" s="110">
        <f t="shared" ref="KC39:KJ39" si="117">MIN(KC14:KC37)</f>
        <v>2</v>
      </c>
      <c r="KD39" s="110">
        <f t="shared" si="117"/>
        <v>42</v>
      </c>
      <c r="KE39" s="110">
        <f t="shared" si="117"/>
        <v>42</v>
      </c>
      <c r="KF39" s="112">
        <f t="shared" si="117"/>
        <v>0</v>
      </c>
      <c r="KG39" s="110">
        <f t="shared" si="117"/>
        <v>136</v>
      </c>
      <c r="KH39" s="110">
        <f t="shared" si="117"/>
        <v>33</v>
      </c>
      <c r="KI39" s="110">
        <f t="shared" si="117"/>
        <v>13</v>
      </c>
      <c r="KJ39" s="110">
        <f t="shared" si="117"/>
        <v>0.6</v>
      </c>
      <c r="KK39" s="110"/>
      <c r="KL39" s="110">
        <f t="shared" ref="KL39:KR39" si="118">MIN(KL14:KL37)</f>
        <v>1</v>
      </c>
      <c r="KM39" s="110">
        <f t="shared" si="118"/>
        <v>42</v>
      </c>
      <c r="KN39" s="110">
        <f t="shared" si="118"/>
        <v>42</v>
      </c>
      <c r="KO39" s="110">
        <f t="shared" si="118"/>
        <v>136</v>
      </c>
      <c r="KP39" s="110">
        <f t="shared" si="118"/>
        <v>33</v>
      </c>
      <c r="KQ39" s="110">
        <f t="shared" si="118"/>
        <v>3</v>
      </c>
      <c r="KR39" s="110">
        <f t="shared" si="118"/>
        <v>0.1</v>
      </c>
      <c r="KS39" s="110"/>
      <c r="KT39" s="110">
        <f t="shared" ref="KT39:LA39" si="119">MIN(KT14:KT37)</f>
        <v>1</v>
      </c>
      <c r="KU39" s="110">
        <f t="shared" si="119"/>
        <v>42</v>
      </c>
      <c r="KV39" s="110">
        <f t="shared" si="119"/>
        <v>40</v>
      </c>
      <c r="KW39" s="112">
        <f t="shared" si="119"/>
        <v>0</v>
      </c>
      <c r="KX39" s="110">
        <f t="shared" si="119"/>
        <v>126</v>
      </c>
      <c r="KY39" s="110">
        <f t="shared" si="119"/>
        <v>32</v>
      </c>
      <c r="KZ39" s="110">
        <f t="shared" si="119"/>
        <v>12</v>
      </c>
      <c r="LA39" s="110">
        <f t="shared" si="119"/>
        <v>0.6</v>
      </c>
      <c r="LB39" s="110"/>
      <c r="LC39" s="110">
        <f t="shared" ref="LC39:LI39" si="120">MIN(LC14:LC37)</f>
        <v>3</v>
      </c>
      <c r="LD39" s="110">
        <f t="shared" si="120"/>
        <v>47</v>
      </c>
      <c r="LE39" s="110">
        <f t="shared" si="120"/>
        <v>48</v>
      </c>
      <c r="LF39" s="110">
        <f t="shared" si="120"/>
        <v>126</v>
      </c>
      <c r="LG39" s="110">
        <f t="shared" si="120"/>
        <v>32</v>
      </c>
      <c r="LH39" s="110">
        <f t="shared" si="120"/>
        <v>112</v>
      </c>
      <c r="LI39" s="110">
        <f t="shared" si="120"/>
        <v>5.5</v>
      </c>
      <c r="LJ39" s="110"/>
      <c r="LK39" s="110">
        <f t="shared" ref="LK39:LO39" si="121">MIN(LK14:LK37)</f>
        <v>5</v>
      </c>
      <c r="LL39" s="110">
        <f t="shared" si="121"/>
        <v>49</v>
      </c>
      <c r="LM39" s="110">
        <f t="shared" si="121"/>
        <v>50</v>
      </c>
      <c r="LN39" s="112">
        <f t="shared" si="121"/>
        <v>0</v>
      </c>
      <c r="LO39" s="110">
        <f t="shared" si="121"/>
        <v>327</v>
      </c>
      <c r="LP39" s="110"/>
      <c r="LQ39" s="110"/>
      <c r="LR39" s="110"/>
      <c r="LS39" s="110"/>
      <c r="LT39" s="110" t="str">
        <f t="shared" ref="LT39:MV39" si="122">MIN(#REF!)</f>
        <v>#REF!</v>
      </c>
      <c r="LU39" s="110" t="str">
        <f t="shared" si="122"/>
        <v>#REF!</v>
      </c>
      <c r="LV39" s="110" t="str">
        <f t="shared" si="122"/>
        <v>#REF!</v>
      </c>
      <c r="LW39" s="110" t="str">
        <f t="shared" si="122"/>
        <v>#REF!</v>
      </c>
      <c r="LX39" s="110" t="str">
        <f t="shared" si="122"/>
        <v>#REF!</v>
      </c>
      <c r="LY39" s="110" t="str">
        <f t="shared" si="122"/>
        <v>#REF!</v>
      </c>
      <c r="LZ39" s="110" t="str">
        <f t="shared" si="122"/>
        <v>#REF!</v>
      </c>
      <c r="MA39" s="110" t="str">
        <f t="shared" si="122"/>
        <v>#REF!</v>
      </c>
      <c r="MB39" s="110" t="str">
        <f t="shared" si="122"/>
        <v>#REF!</v>
      </c>
      <c r="MC39" s="110" t="str">
        <f t="shared" si="122"/>
        <v>#REF!</v>
      </c>
      <c r="MD39" s="110" t="str">
        <f t="shared" si="122"/>
        <v>#REF!</v>
      </c>
      <c r="ME39" s="110" t="str">
        <f t="shared" si="122"/>
        <v>#REF!</v>
      </c>
      <c r="MF39" s="110" t="str">
        <f t="shared" si="122"/>
        <v>#REF!</v>
      </c>
      <c r="MG39" s="110" t="str">
        <f t="shared" si="122"/>
        <v>#REF!</v>
      </c>
      <c r="MH39" s="110" t="str">
        <f t="shared" si="122"/>
        <v>#REF!</v>
      </c>
      <c r="MI39" s="110" t="str">
        <f t="shared" si="122"/>
        <v>#REF!</v>
      </c>
      <c r="MJ39" s="110" t="str">
        <f t="shared" si="122"/>
        <v>#REF!</v>
      </c>
      <c r="MK39" s="110" t="str">
        <f t="shared" si="122"/>
        <v>#REF!</v>
      </c>
      <c r="ML39" s="110" t="str">
        <f t="shared" si="122"/>
        <v>#REF!</v>
      </c>
      <c r="MM39" s="110" t="str">
        <f t="shared" si="122"/>
        <v>#REF!</v>
      </c>
      <c r="MN39" s="110" t="str">
        <f t="shared" si="122"/>
        <v>#REF!</v>
      </c>
      <c r="MO39" s="112" t="str">
        <f t="shared" si="122"/>
        <v>#REF!</v>
      </c>
      <c r="MP39" s="110" t="str">
        <f t="shared" si="122"/>
        <v>#REF!</v>
      </c>
      <c r="MQ39" s="110" t="str">
        <f t="shared" si="122"/>
        <v>#REF!</v>
      </c>
      <c r="MR39" s="110" t="str">
        <f t="shared" si="122"/>
        <v>#REF!</v>
      </c>
      <c r="MS39" s="110" t="str">
        <f t="shared" si="122"/>
        <v>#REF!</v>
      </c>
      <c r="MT39" s="110" t="str">
        <f t="shared" si="122"/>
        <v>#REF!</v>
      </c>
      <c r="MU39" s="110" t="str">
        <f t="shared" si="122"/>
        <v>#REF!</v>
      </c>
      <c r="MV39" s="110" t="str">
        <f t="shared" si="122"/>
        <v>#REF!</v>
      </c>
      <c r="MW39" s="110"/>
      <c r="MX39" s="110"/>
      <c r="MY39" s="110" t="str">
        <f t="shared" ref="MY39:ND39" si="123">MIN(#REF!)</f>
        <v>#REF!</v>
      </c>
      <c r="MZ39" s="110" t="str">
        <f t="shared" si="123"/>
        <v>#REF!</v>
      </c>
      <c r="NA39" s="110" t="str">
        <f t="shared" si="123"/>
        <v>#REF!</v>
      </c>
      <c r="NB39" s="110" t="str">
        <f t="shared" si="123"/>
        <v>#REF!</v>
      </c>
      <c r="NC39" s="110" t="str">
        <f t="shared" si="123"/>
        <v>#REF!</v>
      </c>
      <c r="ND39" s="110" t="str">
        <f t="shared" si="123"/>
        <v>#REF!</v>
      </c>
      <c r="NE39" s="110"/>
      <c r="NF39" s="110"/>
      <c r="NG39" s="110" t="str">
        <f t="shared" ref="NG39:NL39" si="124">MIN(#REF!)</f>
        <v>#REF!</v>
      </c>
      <c r="NH39" s="110" t="str">
        <f t="shared" si="124"/>
        <v>#REF!</v>
      </c>
      <c r="NI39" s="110" t="str">
        <f t="shared" si="124"/>
        <v>#REF!</v>
      </c>
      <c r="NJ39" s="110" t="str">
        <f t="shared" si="124"/>
        <v>#REF!</v>
      </c>
      <c r="NK39" s="110" t="str">
        <f t="shared" si="124"/>
        <v>#REF!</v>
      </c>
      <c r="NL39" s="110" t="str">
        <f t="shared" si="124"/>
        <v>#REF!</v>
      </c>
      <c r="NM39" s="110"/>
      <c r="NN39" s="110"/>
      <c r="NO39" s="110" t="str">
        <f t="shared" ref="NO39:NP39" si="125">MIN(#REF!)</f>
        <v>#REF!</v>
      </c>
      <c r="NP39" s="110" t="str">
        <f t="shared" si="125"/>
        <v>#REF!</v>
      </c>
      <c r="NQ39" s="224"/>
      <c r="NR39" s="224"/>
      <c r="NS39" s="224"/>
      <c r="NT39" s="224"/>
      <c r="NU39" s="224"/>
      <c r="NV39" s="224"/>
      <c r="NW39" s="224"/>
      <c r="NX39" s="224"/>
      <c r="NY39" s="224"/>
    </row>
    <row r="40" ht="14.25" customHeight="1">
      <c r="B40" s="113" t="s">
        <v>101</v>
      </c>
      <c r="C40" s="114">
        <f t="shared" ref="C40:T40" si="126">MAX(C14:C37)</f>
        <v>50.4</v>
      </c>
      <c r="D40" s="114">
        <f t="shared" si="126"/>
        <v>345</v>
      </c>
      <c r="E40" s="114">
        <f t="shared" si="126"/>
        <v>137</v>
      </c>
      <c r="F40" s="114">
        <f t="shared" si="126"/>
        <v>93</v>
      </c>
      <c r="G40" s="114">
        <f t="shared" si="126"/>
        <v>19.6</v>
      </c>
      <c r="H40" s="114">
        <f t="shared" si="126"/>
        <v>0</v>
      </c>
      <c r="I40" s="114">
        <f t="shared" si="126"/>
        <v>6</v>
      </c>
      <c r="J40" s="114">
        <f t="shared" si="126"/>
        <v>50</v>
      </c>
      <c r="K40" s="114">
        <f t="shared" si="126"/>
        <v>50</v>
      </c>
      <c r="L40" s="114">
        <f t="shared" si="126"/>
        <v>141</v>
      </c>
      <c r="M40" s="114">
        <f t="shared" si="126"/>
        <v>78</v>
      </c>
      <c r="N40" s="114">
        <f t="shared" si="126"/>
        <v>19.3</v>
      </c>
      <c r="O40" s="114">
        <f t="shared" si="126"/>
        <v>0</v>
      </c>
      <c r="P40" s="114">
        <f t="shared" si="126"/>
        <v>6</v>
      </c>
      <c r="Q40" s="114">
        <f t="shared" si="126"/>
        <v>59</v>
      </c>
      <c r="R40" s="114">
        <f t="shared" si="126"/>
        <v>53</v>
      </c>
      <c r="S40" s="114">
        <f t="shared" si="126"/>
        <v>348.1</v>
      </c>
      <c r="T40" s="114">
        <f t="shared" si="126"/>
        <v>361.2</v>
      </c>
      <c r="U40" s="114"/>
      <c r="V40" s="114">
        <f t="shared" ref="V40:X40" si="127">MAX(V14:V37)</f>
        <v>0</v>
      </c>
      <c r="W40" s="114">
        <f t="shared" si="127"/>
        <v>343.7</v>
      </c>
      <c r="X40" s="114">
        <f t="shared" si="127"/>
        <v>251.5</v>
      </c>
      <c r="Y40" s="114"/>
      <c r="Z40" s="114">
        <f t="shared" ref="Z40:AB40" si="128">MAX(Z14:Z37)</f>
        <v>0</v>
      </c>
      <c r="AA40" s="114">
        <f t="shared" si="128"/>
        <v>348.9</v>
      </c>
      <c r="AB40" s="114">
        <f t="shared" si="128"/>
        <v>433.1</v>
      </c>
      <c r="AC40" s="114"/>
      <c r="AD40" s="114">
        <f t="shared" ref="AD40:AF40" si="129">MAX(AD14:AD37)</f>
        <v>0</v>
      </c>
      <c r="AE40" s="114">
        <f t="shared" si="129"/>
        <v>349.7</v>
      </c>
      <c r="AF40" s="114">
        <f t="shared" si="129"/>
        <v>453.1</v>
      </c>
      <c r="AG40" s="114"/>
      <c r="AH40" s="114">
        <f t="shared" ref="AH40:AJ40" si="130">MAX(AH14:AH37)</f>
        <v>0</v>
      </c>
      <c r="AI40" s="114">
        <f t="shared" si="130"/>
        <v>356.2</v>
      </c>
      <c r="AJ40" s="114">
        <f t="shared" si="130"/>
        <v>492.8</v>
      </c>
      <c r="AK40" s="114"/>
      <c r="AL40" s="114">
        <f t="shared" ref="AL40:AN40" si="131">MAX(AL14:AL37)</f>
        <v>0</v>
      </c>
      <c r="AM40" s="114">
        <f t="shared" si="131"/>
        <v>346.9</v>
      </c>
      <c r="AN40" s="114">
        <f t="shared" si="131"/>
        <v>455.6</v>
      </c>
      <c r="AO40" s="114"/>
      <c r="AP40" s="114">
        <f t="shared" ref="AP40:AR40" si="132">MAX(AP14:AP37)</f>
        <v>0</v>
      </c>
      <c r="AQ40" s="190">
        <f t="shared" si="132"/>
        <v>137</v>
      </c>
      <c r="AR40" s="114">
        <f t="shared" si="132"/>
        <v>93</v>
      </c>
      <c r="AS40" s="114"/>
      <c r="AT40" s="114">
        <f t="shared" ref="AT40:AV40" si="133">MAX(AT14:AT37)</f>
        <v>0</v>
      </c>
      <c r="AU40" s="114">
        <f t="shared" si="133"/>
        <v>141</v>
      </c>
      <c r="AV40" s="114">
        <f t="shared" si="133"/>
        <v>78</v>
      </c>
      <c r="AW40" s="114"/>
      <c r="AX40" s="114">
        <f t="shared" ref="AX40:AY40" si="134">MAX(AX14:AX37)</f>
        <v>0</v>
      </c>
      <c r="AY40" s="190">
        <f t="shared" si="134"/>
        <v>137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5">MAX(BJ14:BJ37)</f>
        <v>0</v>
      </c>
      <c r="BK40" s="114">
        <f t="shared" si="135"/>
        <v>0</v>
      </c>
      <c r="BL40" s="112">
        <f t="shared" si="135"/>
        <v>0</v>
      </c>
      <c r="BM40" s="114">
        <f t="shared" si="135"/>
        <v>346</v>
      </c>
      <c r="BN40" s="114">
        <f t="shared" si="135"/>
        <v>148</v>
      </c>
      <c r="BO40" s="114">
        <f t="shared" si="135"/>
        <v>294</v>
      </c>
      <c r="BP40" s="114">
        <f t="shared" si="135"/>
        <v>14.7</v>
      </c>
      <c r="BQ40" s="114">
        <f t="shared" si="135"/>
        <v>0</v>
      </c>
      <c r="BR40" s="114">
        <f t="shared" si="135"/>
        <v>6</v>
      </c>
      <c r="BS40" s="114">
        <f t="shared" si="135"/>
        <v>69</v>
      </c>
      <c r="BT40" s="114">
        <f t="shared" si="135"/>
        <v>69</v>
      </c>
      <c r="BU40" s="114">
        <f t="shared" si="135"/>
        <v>346</v>
      </c>
      <c r="BV40" s="114">
        <f t="shared" si="135"/>
        <v>351</v>
      </c>
      <c r="BW40" s="114"/>
      <c r="BX40" s="114">
        <f t="shared" ref="BX40:BZ40" si="136">MAX(BX14:BX37)</f>
        <v>53</v>
      </c>
      <c r="BY40" s="114">
        <f t="shared" si="136"/>
        <v>338</v>
      </c>
      <c r="BZ40" s="114">
        <f t="shared" si="136"/>
        <v>377</v>
      </c>
      <c r="CA40" s="114"/>
      <c r="CB40" s="114">
        <f t="shared" ref="CB40:CD40" si="137">MAX(CB14:CB37)</f>
        <v>30</v>
      </c>
      <c r="CC40" s="114">
        <f t="shared" si="137"/>
        <v>0</v>
      </c>
      <c r="CD40" s="114">
        <f t="shared" si="137"/>
        <v>0</v>
      </c>
      <c r="CE40" s="114"/>
      <c r="CF40" s="114">
        <f t="shared" ref="CF40:CH40" si="138">MAX(CF14:CF37)</f>
        <v>0</v>
      </c>
      <c r="CG40" s="114">
        <f t="shared" si="138"/>
        <v>344</v>
      </c>
      <c r="CH40" s="114">
        <f t="shared" si="138"/>
        <v>500</v>
      </c>
      <c r="CI40" s="114"/>
      <c r="CJ40" s="114">
        <f t="shared" ref="CJ40:CL40" si="139">MAX(CJ14:CJ37)</f>
        <v>36</v>
      </c>
      <c r="CK40" s="114">
        <f t="shared" si="139"/>
        <v>358</v>
      </c>
      <c r="CL40" s="114">
        <f t="shared" si="139"/>
        <v>318</v>
      </c>
      <c r="CM40" s="114"/>
      <c r="CN40" s="114">
        <f t="shared" ref="CN40:CP40" si="140">MAX(CN14:CN37)</f>
        <v>22</v>
      </c>
      <c r="CO40" s="114">
        <f t="shared" si="140"/>
        <v>338</v>
      </c>
      <c r="CP40" s="114">
        <f t="shared" si="140"/>
        <v>348</v>
      </c>
      <c r="CQ40" s="114"/>
      <c r="CR40" s="114">
        <f t="shared" ref="CR40:CT40" si="141">MAX(CR14:CR37)</f>
        <v>18</v>
      </c>
      <c r="CS40" s="114">
        <f t="shared" si="141"/>
        <v>345</v>
      </c>
      <c r="CT40" s="114">
        <f t="shared" si="141"/>
        <v>330</v>
      </c>
      <c r="CU40" s="114"/>
      <c r="CV40" s="114">
        <f t="shared" ref="CV40:CX40" si="142">MAX(CV14:CV37)</f>
        <v>104</v>
      </c>
      <c r="CW40" s="114">
        <f t="shared" si="142"/>
        <v>343</v>
      </c>
      <c r="CX40" s="114">
        <f t="shared" si="142"/>
        <v>214</v>
      </c>
      <c r="CY40" s="114"/>
      <c r="CZ40" s="114">
        <f t="shared" ref="CZ40:DB40" si="143">MAX(CZ14:CZ37)</f>
        <v>58</v>
      </c>
      <c r="DA40" s="114">
        <f t="shared" si="143"/>
        <v>329</v>
      </c>
      <c r="DB40" s="114">
        <f t="shared" si="143"/>
        <v>216</v>
      </c>
      <c r="DC40" s="114"/>
      <c r="DD40" s="114">
        <f t="shared" ref="DD40:DE40" si="144">MAX(DD14:DD37)</f>
        <v>71</v>
      </c>
      <c r="DE40" s="114">
        <f t="shared" si="144"/>
        <v>148</v>
      </c>
      <c r="DF40" s="114"/>
      <c r="DG40" s="114">
        <f t="shared" ref="DG40:DH40" si="145">MAX(DG14:DG37)</f>
        <v>294</v>
      </c>
      <c r="DH40" s="114">
        <f t="shared" si="145"/>
        <v>14.7</v>
      </c>
      <c r="DI40" s="114"/>
      <c r="DJ40" s="114">
        <f t="shared" ref="DJ40:DW40" si="146">MAX(DJ14:DJ37)</f>
        <v>7</v>
      </c>
      <c r="DK40" s="114">
        <f t="shared" si="146"/>
        <v>60</v>
      </c>
      <c r="DL40" s="114">
        <f t="shared" si="146"/>
        <v>55</v>
      </c>
      <c r="DM40" s="112">
        <f t="shared" si="146"/>
        <v>0</v>
      </c>
      <c r="DN40" s="114">
        <f t="shared" si="146"/>
        <v>343</v>
      </c>
      <c r="DO40" s="114">
        <f t="shared" si="146"/>
        <v>141</v>
      </c>
      <c r="DP40" s="114">
        <f t="shared" si="146"/>
        <v>53.39</v>
      </c>
      <c r="DQ40" s="114">
        <f t="shared" si="146"/>
        <v>39.34</v>
      </c>
      <c r="DR40" s="114">
        <f t="shared" si="146"/>
        <v>9.58</v>
      </c>
      <c r="DS40" s="114">
        <f t="shared" si="146"/>
        <v>8</v>
      </c>
      <c r="DT40" s="114">
        <f t="shared" si="146"/>
        <v>50</v>
      </c>
      <c r="DU40" s="114">
        <f t="shared" si="146"/>
        <v>54.9</v>
      </c>
      <c r="DV40" s="114">
        <f t="shared" si="146"/>
        <v>0</v>
      </c>
      <c r="DW40" s="114">
        <f t="shared" si="146"/>
        <v>0</v>
      </c>
      <c r="DX40" s="114"/>
      <c r="DY40" s="114">
        <f t="shared" ref="DY40:EA40" si="147">MAX(DY14:DY37)</f>
        <v>0</v>
      </c>
      <c r="DZ40" s="114">
        <f t="shared" si="147"/>
        <v>0</v>
      </c>
      <c r="EA40" s="114">
        <f t="shared" si="147"/>
        <v>0</v>
      </c>
      <c r="EB40" s="114"/>
      <c r="EC40" s="114">
        <f t="shared" ref="EC40:EU40" si="148">MAX(EC14:EC37)</f>
        <v>0</v>
      </c>
      <c r="ED40" s="112">
        <f t="shared" si="148"/>
        <v>0</v>
      </c>
      <c r="EE40" s="114">
        <f t="shared" si="148"/>
        <v>345</v>
      </c>
      <c r="EF40" s="114">
        <f t="shared" si="148"/>
        <v>139</v>
      </c>
      <c r="EG40" s="114">
        <f t="shared" si="148"/>
        <v>198</v>
      </c>
      <c r="EH40" s="114">
        <f t="shared" si="148"/>
        <v>8.5</v>
      </c>
      <c r="EI40" s="114">
        <f t="shared" si="148"/>
        <v>0</v>
      </c>
      <c r="EJ40" s="114">
        <f t="shared" si="148"/>
        <v>9</v>
      </c>
      <c r="EK40" s="114">
        <f t="shared" si="148"/>
        <v>53</v>
      </c>
      <c r="EL40" s="114">
        <f t="shared" si="148"/>
        <v>55</v>
      </c>
      <c r="EM40" s="114">
        <f t="shared" si="148"/>
        <v>139</v>
      </c>
      <c r="EN40" s="114">
        <f t="shared" si="148"/>
        <v>113</v>
      </c>
      <c r="EO40" s="114">
        <f t="shared" si="148"/>
        <v>5</v>
      </c>
      <c r="EP40" s="114">
        <f t="shared" si="148"/>
        <v>0</v>
      </c>
      <c r="EQ40" s="114">
        <f t="shared" si="148"/>
        <v>9</v>
      </c>
      <c r="ER40" s="114">
        <f t="shared" si="148"/>
        <v>55</v>
      </c>
      <c r="ES40" s="114">
        <f t="shared" si="148"/>
        <v>55</v>
      </c>
      <c r="ET40" s="114">
        <f t="shared" si="148"/>
        <v>344</v>
      </c>
      <c r="EU40" s="114">
        <f t="shared" si="148"/>
        <v>0</v>
      </c>
      <c r="EV40" s="114"/>
      <c r="EW40" s="114">
        <f t="shared" ref="EW40:EY40" si="149">MAX(EW14:EW37)</f>
        <v>0</v>
      </c>
      <c r="EX40" s="114">
        <f t="shared" si="149"/>
        <v>343</v>
      </c>
      <c r="EY40" s="114">
        <f t="shared" si="149"/>
        <v>278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0">MAX(FI14:FI37)</f>
        <v>0</v>
      </c>
      <c r="FJ40" s="114">
        <f t="shared" si="150"/>
        <v>345</v>
      </c>
      <c r="FK40" s="114">
        <f t="shared" si="150"/>
        <v>275</v>
      </c>
      <c r="FL40" s="114"/>
      <c r="FM40" s="114">
        <f t="shared" ref="FM40:FN40" si="151">MAX(FM14:FM37)</f>
        <v>0</v>
      </c>
      <c r="FN40" s="114">
        <f t="shared" si="151"/>
        <v>345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2">MAX(FY14:FY37)</f>
        <v>0</v>
      </c>
      <c r="FZ40" s="112">
        <f t="shared" si="152"/>
        <v>0</v>
      </c>
      <c r="GA40" s="114">
        <f t="shared" si="152"/>
        <v>346</v>
      </c>
      <c r="GB40" s="114">
        <f t="shared" si="152"/>
        <v>415.44</v>
      </c>
      <c r="GC40" s="114"/>
      <c r="GD40" s="114">
        <f t="shared" ref="GD40:GF40" si="153">MAX(GD14:GD37)</f>
        <v>35.01</v>
      </c>
      <c r="GE40" s="114">
        <f t="shared" si="153"/>
        <v>346</v>
      </c>
      <c r="GF40" s="114">
        <f t="shared" si="153"/>
        <v>439.62</v>
      </c>
      <c r="GG40" s="114"/>
      <c r="GH40" s="114">
        <f t="shared" ref="GH40:GJ40" si="154">MAX(GH14:GH37)</f>
        <v>37.77</v>
      </c>
      <c r="GI40" s="114">
        <f t="shared" si="154"/>
        <v>346</v>
      </c>
      <c r="GJ40" s="114">
        <f t="shared" si="154"/>
        <v>270.78</v>
      </c>
      <c r="GK40" s="114"/>
      <c r="GL40" s="114">
        <f t="shared" ref="GL40:GN40" si="155">MAX(GL14:GL37)</f>
        <v>10.97</v>
      </c>
      <c r="GM40" s="114">
        <f t="shared" si="155"/>
        <v>346</v>
      </c>
      <c r="GN40" s="114">
        <f t="shared" si="155"/>
        <v>249.8</v>
      </c>
      <c r="GO40" s="114"/>
      <c r="GP40" s="114">
        <f t="shared" ref="GP40:GR40" si="156">MAX(GP14:GP37)</f>
        <v>0</v>
      </c>
      <c r="GQ40" s="114">
        <f t="shared" si="156"/>
        <v>346</v>
      </c>
      <c r="GR40" s="114">
        <f t="shared" si="156"/>
        <v>187.86</v>
      </c>
      <c r="GS40" s="114"/>
      <c r="GT40" s="114">
        <f t="shared" ref="GT40:GV40" si="157">MAX(GT14:GT37)</f>
        <v>23.79</v>
      </c>
      <c r="GU40" s="114">
        <f t="shared" si="157"/>
        <v>346</v>
      </c>
      <c r="GV40" s="114">
        <f t="shared" si="157"/>
        <v>228.88</v>
      </c>
      <c r="GW40" s="114"/>
      <c r="GX40" s="114">
        <f t="shared" ref="GX40:HC40" si="158">MAX(GX14:GX37)</f>
        <v>21.44</v>
      </c>
      <c r="GY40" s="112">
        <f t="shared" si="158"/>
        <v>0</v>
      </c>
      <c r="GZ40" s="114">
        <f t="shared" si="158"/>
        <v>0</v>
      </c>
      <c r="HA40" s="114">
        <f t="shared" si="158"/>
        <v>0</v>
      </c>
      <c r="HB40" s="114">
        <f t="shared" si="158"/>
        <v>199</v>
      </c>
      <c r="HC40" s="114">
        <f t="shared" si="158"/>
        <v>9.95</v>
      </c>
      <c r="HD40" s="114"/>
      <c r="HE40" s="114">
        <f t="shared" ref="HE40:HK40" si="159">MAX(HE14:HE37)</f>
        <v>8</v>
      </c>
      <c r="HF40" s="114">
        <f t="shared" si="159"/>
        <v>60</v>
      </c>
      <c r="HG40" s="114">
        <f t="shared" si="159"/>
        <v>54</v>
      </c>
      <c r="HH40" s="114">
        <f t="shared" si="159"/>
        <v>0</v>
      </c>
      <c r="HI40" s="114">
        <f t="shared" si="159"/>
        <v>0</v>
      </c>
      <c r="HJ40" s="114">
        <f t="shared" si="159"/>
        <v>193</v>
      </c>
      <c r="HK40" s="114">
        <f t="shared" si="159"/>
        <v>9.65</v>
      </c>
      <c r="HL40" s="114"/>
      <c r="HM40" s="114">
        <f t="shared" ref="HM40:HS40" si="160">MAX(HM14:HM37)</f>
        <v>5</v>
      </c>
      <c r="HN40" s="114">
        <f t="shared" si="160"/>
        <v>60</v>
      </c>
      <c r="HO40" s="114">
        <f t="shared" si="160"/>
        <v>60</v>
      </c>
      <c r="HP40" s="114">
        <f t="shared" si="160"/>
        <v>0</v>
      </c>
      <c r="HQ40" s="114">
        <f t="shared" si="160"/>
        <v>0</v>
      </c>
      <c r="HR40" s="114">
        <f t="shared" si="160"/>
        <v>320</v>
      </c>
      <c r="HS40" s="114">
        <f t="shared" si="160"/>
        <v>16</v>
      </c>
      <c r="HT40" s="114"/>
      <c r="HU40" s="114">
        <f t="shared" ref="HU40:IB40" si="161">MAX(HU14:HU37)</f>
        <v>7</v>
      </c>
      <c r="HV40" s="114">
        <f t="shared" si="161"/>
        <v>60</v>
      </c>
      <c r="HW40" s="114">
        <f t="shared" si="161"/>
        <v>60</v>
      </c>
      <c r="HX40" s="112">
        <f t="shared" si="161"/>
        <v>0</v>
      </c>
      <c r="HY40" s="114">
        <f t="shared" si="161"/>
        <v>136</v>
      </c>
      <c r="HZ40" s="114">
        <f t="shared" si="161"/>
        <v>33</v>
      </c>
      <c r="IA40" s="114">
        <f t="shared" si="161"/>
        <v>142</v>
      </c>
      <c r="IB40" s="114">
        <f t="shared" si="161"/>
        <v>7.2</v>
      </c>
      <c r="IC40" s="114"/>
      <c r="ID40" s="114">
        <f t="shared" ref="ID40:IK40" si="162">MAX(ID14:ID37)</f>
        <v>2</v>
      </c>
      <c r="IE40" s="114">
        <f t="shared" si="162"/>
        <v>68</v>
      </c>
      <c r="IF40" s="114">
        <f t="shared" si="162"/>
        <v>48</v>
      </c>
      <c r="IG40" s="112">
        <f t="shared" si="162"/>
        <v>0</v>
      </c>
      <c r="IH40" s="114">
        <f t="shared" si="162"/>
        <v>145</v>
      </c>
      <c r="II40" s="114">
        <f t="shared" si="162"/>
        <v>35.3</v>
      </c>
      <c r="IJ40" s="114">
        <f t="shared" si="162"/>
        <v>134</v>
      </c>
      <c r="IK40" s="114">
        <f t="shared" si="162"/>
        <v>6.5</v>
      </c>
      <c r="IL40" s="114"/>
      <c r="IM40" s="114">
        <f t="shared" ref="IM40:IS40" si="163">MAX(IM14:IM37)</f>
        <v>6</v>
      </c>
      <c r="IN40" s="114">
        <f t="shared" si="163"/>
        <v>48</v>
      </c>
      <c r="IO40" s="114">
        <f t="shared" si="163"/>
        <v>46</v>
      </c>
      <c r="IP40" s="114">
        <f t="shared" si="163"/>
        <v>145</v>
      </c>
      <c r="IQ40" s="114">
        <f t="shared" si="163"/>
        <v>35.5</v>
      </c>
      <c r="IR40" s="114">
        <f t="shared" si="163"/>
        <v>142</v>
      </c>
      <c r="IS40" s="114">
        <f t="shared" si="163"/>
        <v>7.1</v>
      </c>
      <c r="IT40" s="114"/>
      <c r="IU40" s="114">
        <f t="shared" ref="IU40:JB40" si="164">MAX(IU14:IU37)</f>
        <v>8</v>
      </c>
      <c r="IV40" s="114">
        <f t="shared" si="164"/>
        <v>51</v>
      </c>
      <c r="IW40" s="114">
        <f t="shared" si="164"/>
        <v>50</v>
      </c>
      <c r="IX40" s="112">
        <f t="shared" si="164"/>
        <v>0</v>
      </c>
      <c r="IY40" s="114">
        <f t="shared" si="164"/>
        <v>140.92</v>
      </c>
      <c r="IZ40" s="114">
        <f t="shared" si="164"/>
        <v>35.09</v>
      </c>
      <c r="JA40" s="114">
        <f t="shared" si="164"/>
        <v>527</v>
      </c>
      <c r="JB40" s="114">
        <f t="shared" si="164"/>
        <v>26.35</v>
      </c>
      <c r="JC40" s="114"/>
      <c r="JD40" s="114">
        <f t="shared" ref="JD40:JJ40" si="165">MAX(JD14:JD37)</f>
        <v>3</v>
      </c>
      <c r="JE40" s="114">
        <f t="shared" si="165"/>
        <v>77.46</v>
      </c>
      <c r="JF40" s="114">
        <f t="shared" si="165"/>
        <v>57.21</v>
      </c>
      <c r="JG40" s="114">
        <f t="shared" si="165"/>
        <v>0</v>
      </c>
      <c r="JH40" s="114">
        <f t="shared" si="165"/>
        <v>0</v>
      </c>
      <c r="JI40" s="114">
        <f t="shared" si="165"/>
        <v>0</v>
      </c>
      <c r="JJ40" s="114">
        <f t="shared" si="165"/>
        <v>0</v>
      </c>
      <c r="JK40" s="114"/>
      <c r="JL40" s="114">
        <f t="shared" ref="JL40:JS40" si="166">MAX(JL14:JL37)</f>
        <v>0</v>
      </c>
      <c r="JM40" s="114">
        <f t="shared" si="166"/>
        <v>0</v>
      </c>
      <c r="JN40" s="114">
        <f t="shared" si="166"/>
        <v>0</v>
      </c>
      <c r="JO40" s="112">
        <f t="shared" si="166"/>
        <v>0</v>
      </c>
      <c r="JP40" s="114">
        <f t="shared" si="166"/>
        <v>140</v>
      </c>
      <c r="JQ40" s="114">
        <f t="shared" si="166"/>
        <v>32.9</v>
      </c>
      <c r="JR40" s="114">
        <f t="shared" si="166"/>
        <v>0</v>
      </c>
      <c r="JS40" s="114">
        <f t="shared" si="166"/>
        <v>0</v>
      </c>
      <c r="JT40" s="114"/>
      <c r="JU40" s="114">
        <f t="shared" ref="JU40:KA40" si="167">MAX(JU14:JU37)</f>
        <v>2</v>
      </c>
      <c r="JV40" s="114">
        <f t="shared" si="167"/>
        <v>47</v>
      </c>
      <c r="JW40" s="114">
        <f t="shared" si="167"/>
        <v>46</v>
      </c>
      <c r="JX40" s="114">
        <f t="shared" si="167"/>
        <v>140</v>
      </c>
      <c r="JY40" s="114">
        <f t="shared" si="167"/>
        <v>35</v>
      </c>
      <c r="JZ40" s="114">
        <f t="shared" si="167"/>
        <v>147</v>
      </c>
      <c r="KA40" s="114">
        <f t="shared" si="167"/>
        <v>8</v>
      </c>
      <c r="KB40" s="114"/>
      <c r="KC40" s="114">
        <f t="shared" ref="KC40:KJ40" si="168">MAX(KC14:KC37)</f>
        <v>2</v>
      </c>
      <c r="KD40" s="114">
        <f t="shared" si="168"/>
        <v>52</v>
      </c>
      <c r="KE40" s="114">
        <f t="shared" si="168"/>
        <v>51</v>
      </c>
      <c r="KF40" s="112">
        <f t="shared" si="168"/>
        <v>0</v>
      </c>
      <c r="KG40" s="114">
        <f t="shared" si="168"/>
        <v>141</v>
      </c>
      <c r="KH40" s="114">
        <f t="shared" si="168"/>
        <v>34</v>
      </c>
      <c r="KI40" s="114">
        <f t="shared" si="168"/>
        <v>114</v>
      </c>
      <c r="KJ40" s="114">
        <f t="shared" si="168"/>
        <v>6.1</v>
      </c>
      <c r="KK40" s="114"/>
      <c r="KL40" s="114">
        <f t="shared" ref="KL40:KR40" si="169">MAX(KL14:KL37)</f>
        <v>1</v>
      </c>
      <c r="KM40" s="114">
        <f t="shared" si="169"/>
        <v>52</v>
      </c>
      <c r="KN40" s="114">
        <f t="shared" si="169"/>
        <v>52</v>
      </c>
      <c r="KO40" s="114">
        <f t="shared" si="169"/>
        <v>141</v>
      </c>
      <c r="KP40" s="114">
        <f t="shared" si="169"/>
        <v>34</v>
      </c>
      <c r="KQ40" s="114">
        <f t="shared" si="169"/>
        <v>37</v>
      </c>
      <c r="KR40" s="114">
        <f t="shared" si="169"/>
        <v>2</v>
      </c>
      <c r="KS40" s="114"/>
      <c r="KT40" s="114">
        <f t="shared" ref="KT40:LA40" si="170">MAX(KT14:KT37)</f>
        <v>1</v>
      </c>
      <c r="KU40" s="114">
        <f t="shared" si="170"/>
        <v>52</v>
      </c>
      <c r="KV40" s="114">
        <f t="shared" si="170"/>
        <v>48</v>
      </c>
      <c r="KW40" s="112">
        <f t="shared" si="170"/>
        <v>0</v>
      </c>
      <c r="KX40" s="114">
        <f t="shared" si="170"/>
        <v>140</v>
      </c>
      <c r="KY40" s="114">
        <f t="shared" si="170"/>
        <v>35</v>
      </c>
      <c r="KZ40" s="114">
        <f t="shared" si="170"/>
        <v>420</v>
      </c>
      <c r="LA40" s="114">
        <f t="shared" si="170"/>
        <v>20.6</v>
      </c>
      <c r="LB40" s="114"/>
      <c r="LC40" s="114">
        <f t="shared" ref="LC40:LI40" si="171">MAX(LC14:LC37)</f>
        <v>3</v>
      </c>
      <c r="LD40" s="114">
        <f t="shared" si="171"/>
        <v>60</v>
      </c>
      <c r="LE40" s="114">
        <f t="shared" si="171"/>
        <v>57</v>
      </c>
      <c r="LF40" s="114">
        <f t="shared" si="171"/>
        <v>143</v>
      </c>
      <c r="LG40" s="114">
        <f t="shared" si="171"/>
        <v>35</v>
      </c>
      <c r="LH40" s="114">
        <f t="shared" si="171"/>
        <v>516</v>
      </c>
      <c r="LI40" s="114">
        <f t="shared" si="171"/>
        <v>25.3</v>
      </c>
      <c r="LJ40" s="114"/>
      <c r="LK40" s="114">
        <f t="shared" ref="LK40:LO40" si="172">MAX(LK14:LK37)</f>
        <v>5</v>
      </c>
      <c r="LL40" s="114">
        <f t="shared" si="172"/>
        <v>56</v>
      </c>
      <c r="LM40" s="114">
        <f t="shared" si="172"/>
        <v>56</v>
      </c>
      <c r="LN40" s="112">
        <f t="shared" si="172"/>
        <v>0</v>
      </c>
      <c r="LO40" s="114">
        <f t="shared" si="172"/>
        <v>337</v>
      </c>
      <c r="LP40" s="114"/>
      <c r="LQ40" s="114"/>
      <c r="LR40" s="114"/>
      <c r="LS40" s="114"/>
      <c r="LT40" s="114" t="str">
        <f t="shared" ref="LT40:MV40" si="173">MAX(#REF!)</f>
        <v>#REF!</v>
      </c>
      <c r="LU40" s="114" t="str">
        <f t="shared" si="173"/>
        <v>#REF!</v>
      </c>
      <c r="LV40" s="114" t="str">
        <f t="shared" si="173"/>
        <v>#REF!</v>
      </c>
      <c r="LW40" s="114" t="str">
        <f t="shared" si="173"/>
        <v>#REF!</v>
      </c>
      <c r="LX40" s="114" t="str">
        <f t="shared" si="173"/>
        <v>#REF!</v>
      </c>
      <c r="LY40" s="114" t="str">
        <f t="shared" si="173"/>
        <v>#REF!</v>
      </c>
      <c r="LZ40" s="114" t="str">
        <f t="shared" si="173"/>
        <v>#REF!</v>
      </c>
      <c r="MA40" s="114" t="str">
        <f t="shared" si="173"/>
        <v>#REF!</v>
      </c>
      <c r="MB40" s="114" t="str">
        <f t="shared" si="173"/>
        <v>#REF!</v>
      </c>
      <c r="MC40" s="114" t="str">
        <f t="shared" si="173"/>
        <v>#REF!</v>
      </c>
      <c r="MD40" s="114" t="str">
        <f t="shared" si="173"/>
        <v>#REF!</v>
      </c>
      <c r="ME40" s="114" t="str">
        <f t="shared" si="173"/>
        <v>#REF!</v>
      </c>
      <c r="MF40" s="114" t="str">
        <f t="shared" si="173"/>
        <v>#REF!</v>
      </c>
      <c r="MG40" s="114" t="str">
        <f t="shared" si="173"/>
        <v>#REF!</v>
      </c>
      <c r="MH40" s="114" t="str">
        <f t="shared" si="173"/>
        <v>#REF!</v>
      </c>
      <c r="MI40" s="114" t="str">
        <f t="shared" si="173"/>
        <v>#REF!</v>
      </c>
      <c r="MJ40" s="114" t="str">
        <f t="shared" si="173"/>
        <v>#REF!</v>
      </c>
      <c r="MK40" s="114" t="str">
        <f t="shared" si="173"/>
        <v>#REF!</v>
      </c>
      <c r="ML40" s="114" t="str">
        <f t="shared" si="173"/>
        <v>#REF!</v>
      </c>
      <c r="MM40" s="114" t="str">
        <f t="shared" si="173"/>
        <v>#REF!</v>
      </c>
      <c r="MN40" s="114" t="str">
        <f t="shared" si="173"/>
        <v>#REF!</v>
      </c>
      <c r="MO40" s="112" t="str">
        <f t="shared" si="173"/>
        <v>#REF!</v>
      </c>
      <c r="MP40" s="114" t="str">
        <f t="shared" si="173"/>
        <v>#REF!</v>
      </c>
      <c r="MQ40" s="114" t="str">
        <f t="shared" si="173"/>
        <v>#REF!</v>
      </c>
      <c r="MR40" s="114" t="str">
        <f t="shared" si="173"/>
        <v>#REF!</v>
      </c>
      <c r="MS40" s="114" t="str">
        <f t="shared" si="173"/>
        <v>#REF!</v>
      </c>
      <c r="MT40" s="114" t="str">
        <f t="shared" si="173"/>
        <v>#REF!</v>
      </c>
      <c r="MU40" s="114" t="str">
        <f t="shared" si="173"/>
        <v>#REF!</v>
      </c>
      <c r="MV40" s="114" t="str">
        <f t="shared" si="173"/>
        <v>#REF!</v>
      </c>
      <c r="MW40" s="114"/>
      <c r="MX40" s="114"/>
      <c r="MY40" s="114" t="str">
        <f t="shared" ref="MY40:ND40" si="174">MAX(#REF!)</f>
        <v>#REF!</v>
      </c>
      <c r="MZ40" s="114" t="str">
        <f t="shared" si="174"/>
        <v>#REF!</v>
      </c>
      <c r="NA40" s="114" t="str">
        <f t="shared" si="174"/>
        <v>#REF!</v>
      </c>
      <c r="NB40" s="114" t="str">
        <f t="shared" si="174"/>
        <v>#REF!</v>
      </c>
      <c r="NC40" s="114" t="str">
        <f t="shared" si="174"/>
        <v>#REF!</v>
      </c>
      <c r="ND40" s="114" t="str">
        <f t="shared" si="174"/>
        <v>#REF!</v>
      </c>
      <c r="NE40" s="114"/>
      <c r="NF40" s="114"/>
      <c r="NG40" s="114" t="str">
        <f t="shared" ref="NG40:NL40" si="175">MAX(#REF!)</f>
        <v>#REF!</v>
      </c>
      <c r="NH40" s="114" t="str">
        <f t="shared" si="175"/>
        <v>#REF!</v>
      </c>
      <c r="NI40" s="114" t="str">
        <f t="shared" si="175"/>
        <v>#REF!</v>
      </c>
      <c r="NJ40" s="114" t="str">
        <f t="shared" si="175"/>
        <v>#REF!</v>
      </c>
      <c r="NK40" s="114" t="str">
        <f t="shared" si="175"/>
        <v>#REF!</v>
      </c>
      <c r="NL40" s="114" t="str">
        <f t="shared" si="175"/>
        <v>#REF!</v>
      </c>
      <c r="NM40" s="114"/>
      <c r="NN40" s="114"/>
      <c r="NO40" s="114" t="str">
        <f t="shared" ref="NO40:NP40" si="176">MAX(#REF!)</f>
        <v>#REF!</v>
      </c>
      <c r="NP40" s="114" t="str">
        <f t="shared" si="176"/>
        <v>#REF!</v>
      </c>
      <c r="NQ40" s="225"/>
      <c r="NR40" s="225"/>
      <c r="NS40" s="225"/>
      <c r="NT40" s="225"/>
      <c r="NU40" s="225"/>
      <c r="NV40" s="225"/>
      <c r="NW40" s="225"/>
      <c r="NX40" s="225"/>
      <c r="NY40" s="225"/>
    </row>
    <row r="41" ht="14.25" customHeight="1">
      <c r="C41" s="6"/>
      <c r="AQ41" s="188"/>
      <c r="AY41" s="188"/>
    </row>
    <row r="42" ht="14.25" customHeight="1">
      <c r="C42" s="6"/>
      <c r="AQ42" s="188"/>
      <c r="AY42" s="188"/>
    </row>
    <row r="43" ht="14.25" customHeight="1">
      <c r="C43" s="6"/>
      <c r="AQ43" s="188"/>
      <c r="AY43" s="188"/>
    </row>
    <row r="44" ht="14.25" customHeight="1">
      <c r="C44" s="6"/>
      <c r="AQ44" s="188"/>
      <c r="AY44" s="188"/>
    </row>
    <row r="45" ht="14.25" customHeight="1">
      <c r="C45" s="6"/>
      <c r="AQ45" s="188"/>
      <c r="AY45" s="188"/>
    </row>
    <row r="46" ht="14.25" customHeight="1">
      <c r="C46" s="6"/>
      <c r="AQ46" s="188"/>
      <c r="AY46" s="188"/>
    </row>
    <row r="47" ht="14.25" customHeight="1">
      <c r="C47" s="6"/>
      <c r="AQ47" s="188"/>
      <c r="AY47" s="188"/>
    </row>
    <row r="48" ht="14.25" customHeight="1">
      <c r="C48" s="6"/>
      <c r="AQ48" s="188"/>
      <c r="AY48" s="188"/>
    </row>
    <row r="49" ht="14.25" customHeight="1">
      <c r="C49" s="6"/>
      <c r="AQ49" s="188"/>
      <c r="AY49" s="188"/>
    </row>
    <row r="50" ht="14.25" customHeight="1">
      <c r="C50" s="6"/>
      <c r="AQ50" s="188"/>
      <c r="AY50" s="188"/>
    </row>
    <row r="51" ht="14.25" customHeight="1">
      <c r="C51" s="6"/>
      <c r="AQ51" s="188"/>
      <c r="AY51" s="188"/>
    </row>
    <row r="52" ht="14.25" customHeight="1">
      <c r="C52" s="6"/>
      <c r="AQ52" s="188"/>
      <c r="AY52" s="188"/>
    </row>
    <row r="53" ht="14.25" customHeight="1">
      <c r="C53" s="6"/>
      <c r="AQ53" s="188"/>
      <c r="AY53" s="188"/>
    </row>
    <row r="54" ht="14.25" customHeight="1">
      <c r="C54" s="6"/>
      <c r="AQ54" s="188"/>
      <c r="AY54" s="188"/>
    </row>
    <row r="55" ht="14.25" customHeight="1">
      <c r="C55" s="6"/>
      <c r="AQ55" s="188"/>
      <c r="AY55" s="188"/>
    </row>
    <row r="56" ht="14.25" customHeight="1">
      <c r="C56" s="6"/>
      <c r="AQ56" s="188"/>
      <c r="AY56" s="188"/>
    </row>
    <row r="57" ht="14.25" customHeight="1">
      <c r="C57" s="6"/>
      <c r="AQ57" s="188"/>
      <c r="AY57" s="188"/>
    </row>
    <row r="58" ht="14.25" customHeight="1">
      <c r="C58" s="6"/>
      <c r="AQ58" s="188"/>
      <c r="AY58" s="188"/>
    </row>
    <row r="59" ht="14.25" customHeight="1">
      <c r="C59" s="6"/>
      <c r="AQ59" s="188"/>
      <c r="AY59" s="188"/>
    </row>
    <row r="60" ht="14.25" customHeight="1">
      <c r="C60" s="6"/>
      <c r="AQ60" s="188"/>
      <c r="AY60" s="188"/>
    </row>
    <row r="61" ht="14.25" customHeight="1">
      <c r="C61" s="6"/>
      <c r="AQ61" s="188"/>
      <c r="AY61" s="188"/>
    </row>
    <row r="62" ht="14.25" customHeight="1">
      <c r="C62" s="6"/>
      <c r="AQ62" s="188"/>
      <c r="AY62" s="188"/>
    </row>
    <row r="63" ht="14.25" customHeight="1">
      <c r="C63" s="6"/>
      <c r="AQ63" s="188"/>
      <c r="AY63" s="188"/>
    </row>
    <row r="64" ht="14.25" customHeight="1">
      <c r="C64" s="6"/>
      <c r="AQ64" s="188"/>
      <c r="AY64" s="188"/>
    </row>
    <row r="65" ht="14.25" customHeight="1">
      <c r="C65" s="6"/>
      <c r="AQ65" s="188"/>
      <c r="AY65" s="188"/>
    </row>
    <row r="66" ht="14.25" customHeight="1">
      <c r="C66" s="6"/>
      <c r="AQ66" s="188"/>
      <c r="AY66" s="188"/>
    </row>
    <row r="67" ht="14.25" customHeight="1">
      <c r="C67" s="6"/>
      <c r="AQ67" s="188"/>
      <c r="AY67" s="188"/>
    </row>
    <row r="68" ht="14.25" customHeight="1">
      <c r="C68" s="6"/>
      <c r="AQ68" s="188"/>
      <c r="AY68" s="188"/>
    </row>
    <row r="69" ht="14.25" customHeight="1">
      <c r="C69" s="6"/>
      <c r="AQ69" s="188"/>
      <c r="AY69" s="188"/>
    </row>
    <row r="70" ht="14.25" customHeight="1">
      <c r="C70" s="6"/>
      <c r="AQ70" s="188"/>
      <c r="AY70" s="188"/>
    </row>
    <row r="71" ht="14.25" customHeight="1">
      <c r="C71" s="6"/>
      <c r="AQ71" s="188"/>
      <c r="AY71" s="188"/>
    </row>
    <row r="72" ht="14.25" customHeight="1">
      <c r="C72" s="6"/>
      <c r="AQ72" s="188"/>
      <c r="AY72" s="188"/>
    </row>
    <row r="73" ht="14.25" customHeight="1">
      <c r="C73" s="6"/>
      <c r="AQ73" s="188"/>
      <c r="AY73" s="188"/>
    </row>
    <row r="74" ht="14.25" customHeight="1">
      <c r="C74" s="6"/>
      <c r="AQ74" s="188"/>
      <c r="AY74" s="188"/>
    </row>
    <row r="75" ht="14.25" customHeight="1">
      <c r="C75" s="6"/>
      <c r="AQ75" s="188"/>
      <c r="AY75" s="188"/>
    </row>
    <row r="76" ht="14.25" customHeight="1">
      <c r="C76" s="6"/>
      <c r="AQ76" s="188"/>
      <c r="AY76" s="188"/>
    </row>
    <row r="77" ht="14.25" customHeight="1">
      <c r="C77" s="6"/>
      <c r="AQ77" s="188"/>
      <c r="AY77" s="188"/>
    </row>
    <row r="78" ht="14.25" customHeight="1">
      <c r="C78" s="6"/>
      <c r="AQ78" s="188"/>
      <c r="AY78" s="188"/>
    </row>
    <row r="79" ht="14.25" customHeight="1">
      <c r="C79" s="6"/>
      <c r="AQ79" s="188"/>
      <c r="AY79" s="188"/>
    </row>
    <row r="80" ht="14.25" customHeight="1">
      <c r="C80" s="6"/>
      <c r="AQ80" s="188"/>
      <c r="AY80" s="188"/>
    </row>
    <row r="81" ht="14.25" customHeight="1">
      <c r="C81" s="6"/>
      <c r="AQ81" s="188"/>
      <c r="AY81" s="188"/>
    </row>
    <row r="82" ht="14.25" customHeight="1">
      <c r="C82" s="6"/>
      <c r="AQ82" s="188"/>
      <c r="AY82" s="188"/>
    </row>
    <row r="83" ht="14.25" customHeight="1">
      <c r="C83" s="6"/>
      <c r="AQ83" s="188"/>
      <c r="AY83" s="188"/>
    </row>
    <row r="84" ht="14.25" customHeight="1">
      <c r="C84" s="6"/>
      <c r="AQ84" s="188"/>
      <c r="AY84" s="188"/>
    </row>
    <row r="85" ht="14.25" customHeight="1">
      <c r="C85" s="6"/>
      <c r="AQ85" s="188"/>
      <c r="AY85" s="188"/>
    </row>
    <row r="86" ht="14.25" customHeight="1">
      <c r="C86" s="6"/>
      <c r="AQ86" s="188"/>
      <c r="AY86" s="188"/>
    </row>
    <row r="87" ht="14.25" customHeight="1">
      <c r="C87" s="6"/>
      <c r="AQ87" s="188"/>
      <c r="AY87" s="188"/>
    </row>
    <row r="88" ht="14.25" customHeight="1">
      <c r="C88" s="6"/>
      <c r="AQ88" s="188"/>
      <c r="AY88" s="188"/>
    </row>
    <row r="89" ht="14.25" customHeight="1">
      <c r="C89" s="6"/>
      <c r="AQ89" s="188"/>
      <c r="AY89" s="188"/>
    </row>
    <row r="90" ht="14.25" customHeight="1">
      <c r="C90" s="6"/>
      <c r="AQ90" s="188"/>
      <c r="AY90" s="188"/>
    </row>
    <row r="91" ht="14.25" customHeight="1">
      <c r="C91" s="6"/>
      <c r="AQ91" s="188"/>
      <c r="AY91" s="188"/>
    </row>
    <row r="92" ht="14.25" customHeight="1">
      <c r="C92" s="6"/>
      <c r="AQ92" s="188"/>
      <c r="AY92" s="188"/>
    </row>
    <row r="93" ht="14.25" customHeight="1">
      <c r="C93" s="6"/>
      <c r="AQ93" s="188"/>
      <c r="AY93" s="188"/>
    </row>
    <row r="94" ht="14.25" customHeight="1">
      <c r="C94" s="6"/>
      <c r="AQ94" s="188"/>
      <c r="AY94" s="188"/>
    </row>
    <row r="95" ht="14.25" customHeight="1">
      <c r="C95" s="6"/>
      <c r="AQ95" s="188"/>
      <c r="AY95" s="188"/>
    </row>
    <row r="96" ht="14.25" customHeight="1">
      <c r="C96" s="6"/>
      <c r="AQ96" s="188"/>
      <c r="AY96" s="188"/>
    </row>
    <row r="97" ht="14.25" customHeight="1">
      <c r="C97" s="6"/>
      <c r="AQ97" s="188"/>
      <c r="AY97" s="188"/>
    </row>
    <row r="98" ht="14.25" customHeight="1">
      <c r="C98" s="6"/>
      <c r="AQ98" s="188"/>
      <c r="AY98" s="188"/>
    </row>
    <row r="99" ht="14.25" customHeight="1">
      <c r="C99" s="6"/>
      <c r="AQ99" s="188"/>
      <c r="AY99" s="188"/>
    </row>
    <row r="100" ht="14.25" customHeight="1">
      <c r="C100" s="6"/>
      <c r="AQ100" s="188"/>
      <c r="AY100" s="188"/>
    </row>
    <row r="101" ht="14.25" customHeight="1">
      <c r="C101" s="6"/>
      <c r="AQ101" s="188"/>
      <c r="AY101" s="188"/>
    </row>
    <row r="102" ht="14.25" customHeight="1">
      <c r="C102" s="6"/>
      <c r="AQ102" s="188"/>
      <c r="AY102" s="188"/>
    </row>
    <row r="103" ht="14.25" customHeight="1">
      <c r="C103" s="6"/>
      <c r="AQ103" s="188"/>
      <c r="AY103" s="188"/>
    </row>
    <row r="104" ht="14.25" customHeight="1">
      <c r="C104" s="6"/>
      <c r="AQ104" s="188"/>
      <c r="AY104" s="188"/>
    </row>
    <row r="105" ht="14.25" customHeight="1">
      <c r="C105" s="6"/>
      <c r="AQ105" s="188"/>
      <c r="AY105" s="188"/>
    </row>
    <row r="106" ht="14.25" customHeight="1">
      <c r="C106" s="6"/>
      <c r="AQ106" s="188"/>
      <c r="AY106" s="188"/>
    </row>
    <row r="107" ht="14.25" customHeight="1">
      <c r="C107" s="6"/>
      <c r="AQ107" s="188"/>
      <c r="AY107" s="188"/>
    </row>
    <row r="108" ht="14.25" customHeight="1">
      <c r="C108" s="6"/>
      <c r="AQ108" s="188"/>
      <c r="AY108" s="188"/>
    </row>
    <row r="109" ht="14.25" customHeight="1">
      <c r="C109" s="6"/>
      <c r="AQ109" s="188"/>
      <c r="AY109" s="188"/>
    </row>
    <row r="110" ht="14.25" customHeight="1">
      <c r="C110" s="6"/>
      <c r="AQ110" s="188"/>
      <c r="AY110" s="188"/>
    </row>
    <row r="111" ht="14.25" customHeight="1">
      <c r="C111" s="6"/>
      <c r="AQ111" s="188"/>
      <c r="AY111" s="188"/>
    </row>
    <row r="112" ht="14.25" customHeight="1">
      <c r="C112" s="6"/>
      <c r="AQ112" s="188"/>
      <c r="AY112" s="188"/>
    </row>
    <row r="113" ht="14.25" customHeight="1">
      <c r="C113" s="6"/>
      <c r="AQ113" s="188"/>
      <c r="AY113" s="188"/>
    </row>
    <row r="114" ht="14.25" customHeight="1">
      <c r="C114" s="6"/>
      <c r="AQ114" s="188"/>
      <c r="AY114" s="188"/>
    </row>
    <row r="115" ht="14.25" customHeight="1">
      <c r="C115" s="6"/>
      <c r="AQ115" s="188"/>
      <c r="AY115" s="188"/>
    </row>
    <row r="116" ht="14.25" customHeight="1">
      <c r="C116" s="6"/>
      <c r="AQ116" s="188"/>
      <c r="AY116" s="188"/>
    </row>
    <row r="117" ht="14.25" customHeight="1">
      <c r="C117" s="6"/>
      <c r="AQ117" s="188"/>
      <c r="AY117" s="188"/>
    </row>
    <row r="118" ht="14.25" customHeight="1">
      <c r="C118" s="6"/>
      <c r="AQ118" s="188"/>
      <c r="AY118" s="188"/>
    </row>
    <row r="119" ht="14.25" customHeight="1">
      <c r="C119" s="6"/>
      <c r="AQ119" s="188"/>
      <c r="AY119" s="188"/>
    </row>
    <row r="120" ht="14.25" customHeight="1">
      <c r="C120" s="6"/>
      <c r="AQ120" s="188"/>
      <c r="AY120" s="188"/>
    </row>
    <row r="121" ht="14.25" customHeight="1">
      <c r="C121" s="6"/>
      <c r="AQ121" s="188"/>
      <c r="AY121" s="188"/>
    </row>
    <row r="122" ht="14.25" customHeight="1">
      <c r="C122" s="6"/>
      <c r="AQ122" s="188"/>
      <c r="AY122" s="188"/>
    </row>
    <row r="123" ht="14.25" customHeight="1">
      <c r="C123" s="6"/>
      <c r="AQ123" s="188"/>
      <c r="AY123" s="188"/>
    </row>
    <row r="124" ht="14.25" customHeight="1">
      <c r="C124" s="6"/>
      <c r="AQ124" s="188"/>
      <c r="AY124" s="188"/>
    </row>
    <row r="125" ht="14.25" customHeight="1">
      <c r="C125" s="6"/>
      <c r="AQ125" s="188"/>
      <c r="AY125" s="188"/>
    </row>
    <row r="126" ht="14.25" customHeight="1">
      <c r="C126" s="6"/>
      <c r="AQ126" s="188"/>
      <c r="AY126" s="188"/>
    </row>
    <row r="127" ht="14.25" customHeight="1">
      <c r="C127" s="6"/>
      <c r="AQ127" s="188"/>
      <c r="AY127" s="188"/>
    </row>
    <row r="128" ht="14.25" customHeight="1">
      <c r="C128" s="6"/>
      <c r="AQ128" s="188"/>
      <c r="AY128" s="188"/>
    </row>
    <row r="129" ht="14.25" customHeight="1">
      <c r="C129" s="6"/>
      <c r="AQ129" s="188"/>
      <c r="AY129" s="188"/>
    </row>
    <row r="130" ht="14.25" customHeight="1">
      <c r="C130" s="6"/>
      <c r="AQ130" s="188"/>
      <c r="AY130" s="188"/>
    </row>
    <row r="131" ht="14.25" customHeight="1">
      <c r="C131" s="6"/>
      <c r="AQ131" s="188"/>
      <c r="AY131" s="188"/>
    </row>
    <row r="132" ht="14.25" customHeight="1">
      <c r="C132" s="6"/>
      <c r="AQ132" s="188"/>
      <c r="AY132" s="188"/>
    </row>
    <row r="133" ht="14.25" customHeight="1">
      <c r="C133" s="6"/>
      <c r="AQ133" s="188"/>
      <c r="AY133" s="188"/>
    </row>
    <row r="134" ht="14.25" customHeight="1">
      <c r="C134" s="6"/>
      <c r="AQ134" s="188"/>
      <c r="AY134" s="188"/>
    </row>
    <row r="135" ht="14.25" customHeight="1">
      <c r="C135" s="6"/>
      <c r="AQ135" s="188"/>
      <c r="AY135" s="188"/>
    </row>
    <row r="136" ht="14.25" customHeight="1">
      <c r="C136" s="6"/>
      <c r="AQ136" s="188"/>
      <c r="AY136" s="188"/>
    </row>
    <row r="137" ht="14.25" customHeight="1">
      <c r="C137" s="6"/>
      <c r="AQ137" s="188"/>
      <c r="AY137" s="188"/>
    </row>
    <row r="138" ht="14.25" customHeight="1">
      <c r="C138" s="6"/>
      <c r="AQ138" s="188"/>
      <c r="AY138" s="188"/>
    </row>
    <row r="139" ht="14.25" customHeight="1">
      <c r="C139" s="6"/>
      <c r="AQ139" s="188"/>
      <c r="AY139" s="188"/>
    </row>
    <row r="140" ht="14.25" customHeight="1">
      <c r="C140" s="6"/>
      <c r="AQ140" s="188"/>
      <c r="AY140" s="188"/>
    </row>
    <row r="141" ht="14.25" customHeight="1">
      <c r="C141" s="6"/>
      <c r="AQ141" s="188"/>
      <c r="AY141" s="188"/>
    </row>
    <row r="142" ht="14.25" customHeight="1">
      <c r="C142" s="6"/>
      <c r="AQ142" s="188"/>
      <c r="AY142" s="188"/>
    </row>
    <row r="143" ht="14.25" customHeight="1">
      <c r="C143" s="6"/>
      <c r="AQ143" s="188"/>
      <c r="AY143" s="188"/>
    </row>
    <row r="144" ht="14.25" customHeight="1">
      <c r="C144" s="6"/>
      <c r="AQ144" s="188"/>
      <c r="AY144" s="188"/>
    </row>
    <row r="145" ht="14.25" customHeight="1">
      <c r="C145" s="6"/>
      <c r="AQ145" s="188"/>
      <c r="AY145" s="188"/>
    </row>
    <row r="146" ht="14.25" customHeight="1">
      <c r="C146" s="6"/>
      <c r="AQ146" s="188"/>
      <c r="AY146" s="188"/>
    </row>
    <row r="147" ht="14.25" customHeight="1">
      <c r="C147" s="6"/>
      <c r="AQ147" s="188"/>
      <c r="AY147" s="188"/>
    </row>
    <row r="148" ht="14.25" customHeight="1">
      <c r="C148" s="6"/>
      <c r="AQ148" s="188"/>
      <c r="AY148" s="188"/>
    </row>
    <row r="149" ht="14.25" customHeight="1">
      <c r="C149" s="6"/>
      <c r="AQ149" s="188"/>
      <c r="AY149" s="188"/>
    </row>
    <row r="150" ht="14.25" customHeight="1">
      <c r="C150" s="6"/>
      <c r="AQ150" s="188"/>
      <c r="AY150" s="188"/>
    </row>
    <row r="151" ht="14.25" customHeight="1">
      <c r="C151" s="6"/>
      <c r="AQ151" s="188"/>
      <c r="AY151" s="188"/>
    </row>
    <row r="152" ht="14.25" customHeight="1">
      <c r="C152" s="6"/>
      <c r="AQ152" s="188"/>
      <c r="AY152" s="188"/>
    </row>
    <row r="153" ht="14.25" customHeight="1">
      <c r="C153" s="6"/>
      <c r="AQ153" s="188"/>
      <c r="AY153" s="188"/>
    </row>
    <row r="154" ht="14.25" customHeight="1">
      <c r="C154" s="6"/>
      <c r="AQ154" s="188"/>
      <c r="AY154" s="188"/>
    </row>
    <row r="155" ht="14.25" customHeight="1">
      <c r="C155" s="6"/>
      <c r="AQ155" s="188"/>
      <c r="AY155" s="188"/>
    </row>
    <row r="156" ht="14.25" customHeight="1">
      <c r="C156" s="6"/>
      <c r="AQ156" s="188"/>
      <c r="AY156" s="188"/>
    </row>
    <row r="157" ht="14.25" customHeight="1">
      <c r="C157" s="6"/>
      <c r="AQ157" s="188"/>
      <c r="AY157" s="188"/>
    </row>
    <row r="158" ht="14.25" customHeight="1">
      <c r="C158" s="6"/>
      <c r="AQ158" s="188"/>
      <c r="AY158" s="188"/>
    </row>
    <row r="159" ht="14.25" customHeight="1">
      <c r="C159" s="6"/>
      <c r="AQ159" s="188"/>
      <c r="AY159" s="188"/>
    </row>
    <row r="160" ht="14.25" customHeight="1">
      <c r="C160" s="6"/>
      <c r="AQ160" s="188"/>
      <c r="AY160" s="188"/>
    </row>
    <row r="161" ht="14.25" customHeight="1">
      <c r="C161" s="6"/>
      <c r="AQ161" s="188"/>
      <c r="AY161" s="188"/>
    </row>
    <row r="162" ht="14.25" customHeight="1">
      <c r="C162" s="6"/>
      <c r="AQ162" s="188"/>
      <c r="AY162" s="188"/>
    </row>
    <row r="163" ht="14.25" customHeight="1">
      <c r="C163" s="6"/>
      <c r="AQ163" s="188"/>
      <c r="AY163" s="188"/>
    </row>
    <row r="164" ht="14.25" customHeight="1">
      <c r="C164" s="6"/>
      <c r="AQ164" s="188"/>
      <c r="AY164" s="188"/>
    </row>
    <row r="165" ht="14.25" customHeight="1">
      <c r="C165" s="6"/>
      <c r="AQ165" s="188"/>
      <c r="AY165" s="188"/>
    </row>
    <row r="166" ht="14.25" customHeight="1">
      <c r="C166" s="6"/>
      <c r="AQ166" s="188"/>
      <c r="AY166" s="188"/>
    </row>
    <row r="167" ht="14.25" customHeight="1">
      <c r="C167" s="6"/>
      <c r="AQ167" s="188"/>
      <c r="AY167" s="188"/>
    </row>
    <row r="168" ht="14.25" customHeight="1">
      <c r="C168" s="6"/>
      <c r="AQ168" s="188"/>
      <c r="AY168" s="188"/>
    </row>
    <row r="169" ht="14.25" customHeight="1">
      <c r="C169" s="6"/>
      <c r="AQ169" s="188"/>
      <c r="AY169" s="188"/>
    </row>
    <row r="170" ht="14.25" customHeight="1">
      <c r="C170" s="6"/>
      <c r="AQ170" s="188"/>
      <c r="AY170" s="188"/>
    </row>
    <row r="171" ht="14.25" customHeight="1">
      <c r="C171" s="6"/>
      <c r="AQ171" s="188"/>
      <c r="AY171" s="188"/>
    </row>
    <row r="172" ht="14.25" customHeight="1">
      <c r="C172" s="6"/>
      <c r="AQ172" s="188"/>
      <c r="AY172" s="188"/>
    </row>
    <row r="173" ht="14.25" customHeight="1">
      <c r="C173" s="6"/>
      <c r="AQ173" s="188"/>
      <c r="AY173" s="188"/>
    </row>
    <row r="174" ht="14.25" customHeight="1">
      <c r="C174" s="6"/>
      <c r="AQ174" s="188"/>
      <c r="AY174" s="188"/>
    </row>
    <row r="175" ht="14.25" customHeight="1">
      <c r="C175" s="6"/>
      <c r="AQ175" s="188"/>
      <c r="AY175" s="188"/>
    </row>
    <row r="176" ht="14.25" customHeight="1">
      <c r="C176" s="6"/>
      <c r="AQ176" s="188"/>
      <c r="AY176" s="188"/>
    </row>
    <row r="177" ht="14.25" customHeight="1">
      <c r="C177" s="6"/>
      <c r="AQ177" s="188"/>
      <c r="AY177" s="188"/>
    </row>
    <row r="178" ht="14.25" customHeight="1">
      <c r="C178" s="6"/>
      <c r="AQ178" s="188"/>
      <c r="AY178" s="188"/>
    </row>
    <row r="179" ht="14.25" customHeight="1">
      <c r="C179" s="6"/>
      <c r="AQ179" s="188"/>
      <c r="AY179" s="188"/>
    </row>
    <row r="180" ht="14.25" customHeight="1">
      <c r="C180" s="6"/>
      <c r="AQ180" s="188"/>
      <c r="AY180" s="188"/>
    </row>
    <row r="181" ht="14.25" customHeight="1">
      <c r="C181" s="6"/>
      <c r="AQ181" s="188"/>
      <c r="AY181" s="188"/>
    </row>
    <row r="182" ht="14.25" customHeight="1">
      <c r="C182" s="6"/>
      <c r="AQ182" s="188"/>
      <c r="AY182" s="188"/>
    </row>
    <row r="183" ht="14.25" customHeight="1">
      <c r="C183" s="6"/>
      <c r="AQ183" s="188"/>
      <c r="AY183" s="188"/>
    </row>
    <row r="184" ht="14.25" customHeight="1">
      <c r="C184" s="6"/>
      <c r="AQ184" s="188"/>
      <c r="AY184" s="188"/>
    </row>
    <row r="185" ht="14.25" customHeight="1">
      <c r="C185" s="6"/>
      <c r="AQ185" s="188"/>
      <c r="AY185" s="188"/>
    </row>
    <row r="186" ht="14.25" customHeight="1">
      <c r="C186" s="6"/>
      <c r="AQ186" s="188"/>
      <c r="AY186" s="188"/>
    </row>
    <row r="187" ht="14.25" customHeight="1">
      <c r="C187" s="6"/>
      <c r="AQ187" s="188"/>
      <c r="AY187" s="188"/>
    </row>
    <row r="188" ht="14.25" customHeight="1">
      <c r="C188" s="6"/>
      <c r="AQ188" s="188"/>
      <c r="AY188" s="188"/>
    </row>
    <row r="189" ht="14.25" customHeight="1">
      <c r="C189" s="6"/>
      <c r="AQ189" s="188"/>
      <c r="AY189" s="188"/>
    </row>
    <row r="190" ht="14.25" customHeight="1">
      <c r="C190" s="6"/>
      <c r="AQ190" s="188"/>
      <c r="AY190" s="188"/>
    </row>
    <row r="191" ht="14.25" customHeight="1">
      <c r="C191" s="6"/>
      <c r="AQ191" s="188"/>
      <c r="AY191" s="188"/>
    </row>
    <row r="192" ht="14.25" customHeight="1">
      <c r="C192" s="6"/>
      <c r="AQ192" s="188"/>
      <c r="AY192" s="188"/>
    </row>
    <row r="193" ht="14.25" customHeight="1">
      <c r="C193" s="6"/>
      <c r="AQ193" s="188"/>
      <c r="AY193" s="188"/>
    </row>
    <row r="194" ht="14.25" customHeight="1">
      <c r="C194" s="6"/>
      <c r="AQ194" s="188"/>
      <c r="AY194" s="188"/>
    </row>
    <row r="195" ht="14.25" customHeight="1">
      <c r="C195" s="6"/>
      <c r="AQ195" s="188"/>
      <c r="AY195" s="188"/>
    </row>
    <row r="196" ht="14.25" customHeight="1">
      <c r="C196" s="6"/>
      <c r="AQ196" s="188"/>
      <c r="AY196" s="188"/>
    </row>
    <row r="197" ht="14.25" customHeight="1">
      <c r="C197" s="6"/>
      <c r="AQ197" s="188"/>
      <c r="AY197" s="188"/>
    </row>
    <row r="198" ht="14.25" customHeight="1">
      <c r="C198" s="6"/>
      <c r="AQ198" s="188"/>
      <c r="AY198" s="188"/>
    </row>
    <row r="199" ht="14.25" customHeight="1">
      <c r="C199" s="6"/>
      <c r="AQ199" s="188"/>
      <c r="AY199" s="188"/>
    </row>
    <row r="200" ht="14.25" customHeight="1">
      <c r="C200" s="6"/>
      <c r="AQ200" s="188"/>
      <c r="AY200" s="188"/>
    </row>
    <row r="201" ht="14.25" customHeight="1">
      <c r="C201" s="6"/>
      <c r="AQ201" s="188"/>
      <c r="AY201" s="188"/>
    </row>
    <row r="202" ht="14.25" customHeight="1">
      <c r="C202" s="6"/>
      <c r="AQ202" s="188"/>
      <c r="AY202" s="188"/>
    </row>
    <row r="203" ht="14.25" customHeight="1">
      <c r="C203" s="6"/>
      <c r="AQ203" s="188"/>
      <c r="AY203" s="188"/>
    </row>
    <row r="204" ht="14.25" customHeight="1">
      <c r="C204" s="6"/>
      <c r="AQ204" s="188"/>
      <c r="AY204" s="188"/>
    </row>
    <row r="205" ht="14.25" customHeight="1">
      <c r="C205" s="6"/>
      <c r="AQ205" s="188"/>
      <c r="AY205" s="188"/>
    </row>
    <row r="206" ht="14.25" customHeight="1">
      <c r="C206" s="6"/>
      <c r="AQ206" s="188"/>
      <c r="AY206" s="188"/>
    </row>
    <row r="207" ht="14.25" customHeight="1">
      <c r="C207" s="6"/>
      <c r="AQ207" s="188"/>
      <c r="AY207" s="188"/>
    </row>
    <row r="208" ht="14.25" customHeight="1">
      <c r="C208" s="6"/>
      <c r="AQ208" s="188"/>
      <c r="AY208" s="188"/>
    </row>
    <row r="209" ht="14.25" customHeight="1">
      <c r="C209" s="6"/>
      <c r="AQ209" s="188"/>
      <c r="AY209" s="188"/>
    </row>
    <row r="210" ht="14.25" customHeight="1">
      <c r="C210" s="6"/>
      <c r="AQ210" s="188"/>
      <c r="AY210" s="188"/>
    </row>
    <row r="211" ht="14.25" customHeight="1">
      <c r="C211" s="6"/>
      <c r="AQ211" s="188"/>
      <c r="AY211" s="188"/>
    </row>
    <row r="212" ht="14.25" customHeight="1">
      <c r="C212" s="6"/>
      <c r="AQ212" s="188"/>
      <c r="AY212" s="188"/>
    </row>
    <row r="213" ht="14.25" customHeight="1">
      <c r="C213" s="6"/>
      <c r="AQ213" s="188"/>
      <c r="AY213" s="188"/>
    </row>
    <row r="214" ht="14.25" customHeight="1">
      <c r="C214" s="6"/>
      <c r="AQ214" s="188"/>
      <c r="AY214" s="188"/>
    </row>
    <row r="215" ht="14.25" customHeight="1">
      <c r="C215" s="6"/>
      <c r="AQ215" s="188"/>
      <c r="AY215" s="188"/>
    </row>
    <row r="216" ht="14.25" customHeight="1">
      <c r="C216" s="6"/>
      <c r="AQ216" s="188"/>
      <c r="AY216" s="188"/>
    </row>
    <row r="217" ht="14.25" customHeight="1">
      <c r="C217" s="6"/>
      <c r="AQ217" s="188"/>
      <c r="AY217" s="188"/>
    </row>
    <row r="218" ht="14.25" customHeight="1">
      <c r="C218" s="6"/>
      <c r="AQ218" s="188"/>
      <c r="AY218" s="188"/>
    </row>
    <row r="219" ht="14.25" customHeight="1">
      <c r="C219" s="6"/>
      <c r="AQ219" s="188"/>
      <c r="AY219" s="188"/>
    </row>
    <row r="220" ht="14.25" customHeight="1">
      <c r="C220" s="6"/>
      <c r="AQ220" s="188"/>
      <c r="AY220" s="188"/>
    </row>
    <row r="221" ht="14.25" customHeight="1">
      <c r="C221" s="6"/>
      <c r="AQ221" s="188"/>
      <c r="AY221" s="188"/>
    </row>
    <row r="222" ht="14.25" customHeight="1">
      <c r="C222" s="6"/>
      <c r="AQ222" s="188"/>
      <c r="AY222" s="188"/>
    </row>
    <row r="223" ht="14.25" customHeight="1">
      <c r="C223" s="6"/>
      <c r="AQ223" s="188"/>
      <c r="AY223" s="188"/>
    </row>
    <row r="224" ht="14.25" customHeight="1">
      <c r="C224" s="6"/>
      <c r="AQ224" s="188"/>
      <c r="AY224" s="188"/>
    </row>
    <row r="225" ht="14.25" customHeight="1">
      <c r="C225" s="6"/>
      <c r="AQ225" s="188"/>
      <c r="AY225" s="188"/>
    </row>
    <row r="226" ht="14.25" customHeight="1">
      <c r="C226" s="6"/>
      <c r="AQ226" s="188"/>
      <c r="AY226" s="188"/>
    </row>
    <row r="227" ht="14.25" customHeight="1">
      <c r="C227" s="6"/>
      <c r="AQ227" s="188"/>
      <c r="AY227" s="188"/>
    </row>
    <row r="228" ht="14.25" customHeight="1">
      <c r="C228" s="6"/>
      <c r="AQ228" s="188"/>
      <c r="AY228" s="188"/>
    </row>
    <row r="229" ht="14.25" customHeight="1">
      <c r="C229" s="6"/>
      <c r="AQ229" s="188"/>
      <c r="AY229" s="188"/>
    </row>
    <row r="230" ht="14.25" customHeight="1">
      <c r="C230" s="6"/>
      <c r="AQ230" s="188"/>
      <c r="AY230" s="188"/>
    </row>
    <row r="231" ht="14.25" customHeight="1">
      <c r="C231" s="6"/>
      <c r="AQ231" s="188"/>
      <c r="AY231" s="188"/>
    </row>
    <row r="232" ht="14.25" customHeight="1">
      <c r="C232" s="6"/>
      <c r="AQ232" s="188"/>
      <c r="AY232" s="188"/>
    </row>
    <row r="233" ht="14.25" customHeight="1">
      <c r="C233" s="6"/>
      <c r="AQ233" s="188"/>
      <c r="AY233" s="188"/>
    </row>
    <row r="234" ht="14.25" customHeight="1">
      <c r="C234" s="6"/>
      <c r="AQ234" s="188"/>
      <c r="AY234" s="188"/>
    </row>
    <row r="235" ht="14.25" customHeight="1">
      <c r="C235" s="6"/>
      <c r="AQ235" s="188"/>
      <c r="AY235" s="188"/>
    </row>
    <row r="236" ht="14.25" customHeight="1">
      <c r="C236" s="6"/>
      <c r="AQ236" s="188"/>
      <c r="AY236" s="188"/>
    </row>
    <row r="237" ht="14.25" customHeight="1">
      <c r="C237" s="6"/>
      <c r="AQ237" s="188"/>
      <c r="AY237" s="188"/>
    </row>
    <row r="238" ht="14.25" customHeight="1">
      <c r="C238" s="6"/>
      <c r="AQ238" s="188"/>
      <c r="AY238" s="188"/>
    </row>
    <row r="239" ht="14.25" customHeight="1">
      <c r="C239" s="6"/>
      <c r="AQ239" s="188"/>
      <c r="AY239" s="188"/>
    </row>
    <row r="240" ht="14.25" customHeight="1">
      <c r="C240" s="6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18" t="s">
        <v>102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77"/>
      <c r="AR1" s="4"/>
      <c r="AS1" s="4"/>
      <c r="AT1" s="4"/>
      <c r="AU1" s="4"/>
      <c r="AV1" s="4"/>
      <c r="AW1" s="4"/>
      <c r="AX1" s="4"/>
      <c r="AY1" s="177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77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17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17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17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177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78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78"/>
      <c r="AR8" s="1"/>
      <c r="AS8" s="1"/>
      <c r="AT8" s="1"/>
      <c r="AU8" s="1"/>
      <c r="AV8" s="1"/>
      <c r="AW8" s="1"/>
      <c r="AX8" s="1"/>
      <c r="AY8" s="17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78"/>
      <c r="AR9" s="1"/>
      <c r="AS9" s="1"/>
      <c r="AT9" s="1"/>
      <c r="AU9" s="1"/>
      <c r="AV9" s="1"/>
      <c r="AW9" s="1"/>
      <c r="AX9" s="1"/>
      <c r="AY9" s="17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19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82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30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179"/>
      <c r="AR11" s="28"/>
      <c r="AS11" s="28"/>
      <c r="AT11" s="28"/>
      <c r="AU11" s="28"/>
      <c r="AV11" s="28"/>
      <c r="AW11" s="28"/>
      <c r="AX11" s="28"/>
      <c r="AY11" s="179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33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180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180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8" t="s">
        <v>151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4" t="s">
        <v>147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</row>
    <row r="13" ht="26.25" customHeight="1">
      <c r="A13" s="41" t="s">
        <v>79</v>
      </c>
      <c r="B13" s="28"/>
      <c r="C13" s="42" t="s">
        <v>80</v>
      </c>
      <c r="D13" s="43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18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18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 t="s">
        <v>82</v>
      </c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  <c r="NQ13" s="296"/>
    </row>
    <row r="14" ht="14.25" customHeight="1">
      <c r="A14" s="49">
        <v>0.0416666666666667</v>
      </c>
      <c r="B14" s="50"/>
      <c r="C14" s="51">
        <v>50.26</v>
      </c>
      <c r="D14" s="52">
        <v>340.0</v>
      </c>
      <c r="E14" s="53">
        <v>134.0</v>
      </c>
      <c r="F14" s="53">
        <v>75.0</v>
      </c>
      <c r="G14" s="53">
        <v>16.9</v>
      </c>
      <c r="H14" s="54"/>
      <c r="I14" s="53">
        <v>6.0</v>
      </c>
      <c r="J14" s="53">
        <v>50.0</v>
      </c>
      <c r="K14" s="53">
        <v>50.0</v>
      </c>
      <c r="L14" s="53">
        <v>140.0</v>
      </c>
      <c r="M14" s="53">
        <v>42.0</v>
      </c>
      <c r="N14" s="53">
        <v>5.9</v>
      </c>
      <c r="O14" s="54"/>
      <c r="P14" s="53">
        <v>6.0</v>
      </c>
      <c r="Q14" s="53">
        <v>54.0</v>
      </c>
      <c r="R14" s="53">
        <v>52.0</v>
      </c>
      <c r="S14" s="53">
        <v>342.1</v>
      </c>
      <c r="T14" s="53">
        <v>276.9</v>
      </c>
      <c r="U14" s="53">
        <v>162.3</v>
      </c>
      <c r="V14" s="54"/>
      <c r="W14" s="53">
        <v>337.6</v>
      </c>
      <c r="X14" s="53">
        <v>218.6</v>
      </c>
      <c r="Y14" s="53">
        <v>164.8</v>
      </c>
      <c r="Z14" s="54"/>
      <c r="AA14" s="53">
        <v>342.3</v>
      </c>
      <c r="AB14" s="53">
        <v>382.3</v>
      </c>
      <c r="AC14" s="53">
        <v>218.8</v>
      </c>
      <c r="AD14" s="54"/>
      <c r="AE14" s="53">
        <v>342.1</v>
      </c>
      <c r="AF14" s="53">
        <v>350.7</v>
      </c>
      <c r="AG14" s="53">
        <v>198.4</v>
      </c>
      <c r="AH14" s="54"/>
      <c r="AI14" s="53">
        <v>349.2</v>
      </c>
      <c r="AJ14" s="53">
        <v>359.8</v>
      </c>
      <c r="AK14" s="53">
        <v>212.1</v>
      </c>
      <c r="AL14" s="54"/>
      <c r="AM14" s="53">
        <v>340.4</v>
      </c>
      <c r="AN14" s="53">
        <v>371.1</v>
      </c>
      <c r="AO14" s="53">
        <v>201.1</v>
      </c>
      <c r="AP14" s="54"/>
      <c r="AQ14" s="182">
        <f t="shared" ref="AQ14:AS14" si="1">E14</f>
        <v>134</v>
      </c>
      <c r="AR14" s="54">
        <f t="shared" si="1"/>
        <v>75</v>
      </c>
      <c r="AS14" s="56">
        <f t="shared" si="1"/>
        <v>16.9</v>
      </c>
      <c r="AT14" s="54"/>
      <c r="AU14" s="54">
        <f t="shared" ref="AU14:AW14" si="2">L14</f>
        <v>140</v>
      </c>
      <c r="AV14" s="54">
        <f t="shared" si="2"/>
        <v>42</v>
      </c>
      <c r="AW14" s="54">
        <f t="shared" si="2"/>
        <v>5.9</v>
      </c>
      <c r="AX14" s="54"/>
      <c r="AY14" s="182">
        <f t="shared" ref="AY14:AY37" si="6">E14</f>
        <v>134</v>
      </c>
      <c r="AZ14" s="54"/>
      <c r="BA14" s="54"/>
      <c r="BB14" s="54"/>
      <c r="BC14" s="57"/>
      <c r="BD14" s="54"/>
      <c r="BE14" s="127">
        <v>32.0</v>
      </c>
      <c r="BF14" s="127">
        <v>8.0</v>
      </c>
      <c r="BG14" s="127">
        <v>0.4</v>
      </c>
      <c r="BH14" s="54"/>
      <c r="BI14" s="127">
        <v>22.0</v>
      </c>
      <c r="BJ14" s="127">
        <v>85.0</v>
      </c>
      <c r="BK14" s="127">
        <v>55.0</v>
      </c>
      <c r="BL14" s="57"/>
      <c r="BM14" s="287">
        <v>342.0</v>
      </c>
      <c r="BN14" s="287">
        <v>145.0</v>
      </c>
      <c r="BO14" s="287">
        <v>166.0</v>
      </c>
      <c r="BP14" s="287">
        <v>8.3</v>
      </c>
      <c r="BQ14" s="288"/>
      <c r="BR14" s="287">
        <v>6.0</v>
      </c>
      <c r="BS14" s="287">
        <v>53.0</v>
      </c>
      <c r="BT14" s="287">
        <v>53.0</v>
      </c>
      <c r="BU14" s="288">
        <f t="shared" ref="BU14:BU37" si="7">BM14</f>
        <v>342</v>
      </c>
      <c r="BV14" s="287">
        <v>286.0</v>
      </c>
      <c r="BW14" s="287">
        <v>167.0</v>
      </c>
      <c r="BX14" s="287">
        <v>22.0</v>
      </c>
      <c r="BY14" s="287">
        <v>334.0</v>
      </c>
      <c r="BZ14" s="287">
        <v>308.0</v>
      </c>
      <c r="CA14" s="287">
        <v>170.0</v>
      </c>
      <c r="CB14" s="287">
        <v>21.0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334.0</v>
      </c>
      <c r="CH14" s="287">
        <v>420.0</v>
      </c>
      <c r="CI14" s="287">
        <v>228.0</v>
      </c>
      <c r="CJ14" s="287">
        <v>35.0</v>
      </c>
      <c r="CK14" s="287">
        <v>347.0</v>
      </c>
      <c r="CL14" s="287">
        <v>140.0</v>
      </c>
      <c r="CM14" s="287">
        <v>92.0</v>
      </c>
      <c r="CN14" s="287">
        <v>6.0</v>
      </c>
      <c r="CO14" s="287">
        <v>332.0</v>
      </c>
      <c r="CP14" s="287">
        <v>286.0</v>
      </c>
      <c r="CQ14" s="287">
        <v>141.0</v>
      </c>
      <c r="CR14" s="287">
        <v>5.0</v>
      </c>
      <c r="CS14" s="287">
        <v>335.0</v>
      </c>
      <c r="CT14" s="287">
        <v>254.0</v>
      </c>
      <c r="CU14" s="287">
        <v>160.0</v>
      </c>
      <c r="CV14" s="287">
        <v>64.0</v>
      </c>
      <c r="CW14" s="287">
        <v>338.0</v>
      </c>
      <c r="CX14" s="287">
        <v>150.0</v>
      </c>
      <c r="CY14" s="287">
        <v>53.0</v>
      </c>
      <c r="CZ14" s="287">
        <v>48.0</v>
      </c>
      <c r="DA14" s="287">
        <v>323.0</v>
      </c>
      <c r="DB14" s="287">
        <v>156.0</v>
      </c>
      <c r="DC14" s="287">
        <v>57.0</v>
      </c>
      <c r="DD14" s="287">
        <v>63.0</v>
      </c>
      <c r="DE14" s="288">
        <f t="shared" ref="DE14:DE18" si="8">BN14</f>
        <v>145</v>
      </c>
      <c r="DF14" s="287">
        <v>35.0</v>
      </c>
      <c r="DG14" s="288">
        <f t="shared" ref="DG14:DH14" si="3">BO14</f>
        <v>166</v>
      </c>
      <c r="DH14" s="288">
        <f t="shared" si="3"/>
        <v>8.3</v>
      </c>
      <c r="DI14" s="288"/>
      <c r="DJ14" s="287">
        <v>7.0</v>
      </c>
      <c r="DK14" s="287">
        <v>48.0</v>
      </c>
      <c r="DL14" s="287">
        <v>46.0</v>
      </c>
      <c r="DM14" s="57"/>
      <c r="DN14" s="61">
        <v>336.0</v>
      </c>
      <c r="DO14" s="61">
        <v>138.0</v>
      </c>
      <c r="DP14" s="61">
        <v>36.07</v>
      </c>
      <c r="DQ14" s="61">
        <v>20.25</v>
      </c>
      <c r="DR14" s="61">
        <v>5.06</v>
      </c>
      <c r="DS14" s="61">
        <v>8.0</v>
      </c>
      <c r="DT14" s="61">
        <v>39.0</v>
      </c>
      <c r="DU14" s="61">
        <v>44.6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340.0</v>
      </c>
      <c r="EF14" s="63">
        <v>137.0</v>
      </c>
      <c r="EG14" s="63">
        <v>176.0</v>
      </c>
      <c r="EH14" s="63">
        <v>7.5</v>
      </c>
      <c r="EI14" s="64"/>
      <c r="EJ14" s="63">
        <v>9.0</v>
      </c>
      <c r="EK14" s="63">
        <v>45.0</v>
      </c>
      <c r="EL14" s="63">
        <v>48.0</v>
      </c>
      <c r="EM14" s="63">
        <v>137.0</v>
      </c>
      <c r="EN14" s="63">
        <v>0.0</v>
      </c>
      <c r="EO14" s="63">
        <v>0.0</v>
      </c>
      <c r="EP14" s="64"/>
      <c r="EQ14" s="63">
        <v>9.0</v>
      </c>
      <c r="ER14" s="63">
        <v>42.0</v>
      </c>
      <c r="ES14" s="63">
        <v>44.0</v>
      </c>
      <c r="ET14" s="63">
        <v>340.0</v>
      </c>
      <c r="EU14" s="63">
        <v>0.0</v>
      </c>
      <c r="EV14" s="63">
        <v>0.0</v>
      </c>
      <c r="EW14" s="63">
        <v>0.0</v>
      </c>
      <c r="EX14" s="63">
        <v>338.0</v>
      </c>
      <c r="EY14" s="63">
        <v>272.0</v>
      </c>
      <c r="EZ14" s="63">
        <v>158.2</v>
      </c>
      <c r="FA14" s="63">
        <v>6.2</v>
      </c>
      <c r="FB14" s="63">
        <v>339.0</v>
      </c>
      <c r="FC14" s="63">
        <v>248.0</v>
      </c>
      <c r="FD14" s="63">
        <v>159.2</v>
      </c>
      <c r="FE14" s="63">
        <v>2.6</v>
      </c>
      <c r="FF14" s="63">
        <v>340.0</v>
      </c>
      <c r="FG14" s="63">
        <v>0.0</v>
      </c>
      <c r="FH14" s="63">
        <v>0.0</v>
      </c>
      <c r="FI14" s="63">
        <v>0.0</v>
      </c>
      <c r="FJ14" s="63">
        <v>341.0</v>
      </c>
      <c r="FK14" s="63">
        <v>261.0</v>
      </c>
      <c r="FL14" s="63">
        <v>150.7</v>
      </c>
      <c r="FM14" s="64"/>
      <c r="FN14" s="63">
        <v>340.0</v>
      </c>
      <c r="FO14" s="63">
        <v>278.0</v>
      </c>
      <c r="FP14" s="63">
        <v>151.1</v>
      </c>
      <c r="FQ14" s="63">
        <v>13.9</v>
      </c>
      <c r="FR14" s="63">
        <v>137.0</v>
      </c>
      <c r="FS14" s="64"/>
      <c r="FT14" s="226">
        <v>14.21</v>
      </c>
      <c r="FU14" s="64"/>
      <c r="FV14" s="63">
        <v>137.0</v>
      </c>
      <c r="FW14" s="64"/>
      <c r="FX14" s="64"/>
      <c r="FY14" s="64"/>
      <c r="FZ14" s="57"/>
      <c r="GA14" s="65">
        <v>341.0</v>
      </c>
      <c r="GB14" s="66">
        <v>324.59</v>
      </c>
      <c r="GC14" s="66">
        <v>230.21</v>
      </c>
      <c r="GD14" s="66">
        <v>5.7</v>
      </c>
      <c r="GE14" s="66">
        <v>341.0</v>
      </c>
      <c r="GF14" s="66">
        <v>340.34</v>
      </c>
      <c r="GG14" s="66">
        <v>227.41</v>
      </c>
      <c r="GH14" s="66">
        <v>9.38</v>
      </c>
      <c r="GI14" s="66">
        <v>341.0</v>
      </c>
      <c r="GJ14" s="66">
        <v>222.45</v>
      </c>
      <c r="GK14" s="66">
        <v>-148.27</v>
      </c>
      <c r="GL14" s="66">
        <v>-12.31</v>
      </c>
      <c r="GM14" s="66">
        <v>341.0</v>
      </c>
      <c r="GN14" s="66">
        <v>204.72</v>
      </c>
      <c r="GO14" s="66">
        <v>-149.42</v>
      </c>
      <c r="GP14" s="66">
        <v>-20.1</v>
      </c>
      <c r="GQ14" s="66">
        <v>341.0</v>
      </c>
      <c r="GR14" s="66">
        <v>114.89</v>
      </c>
      <c r="GS14" s="66">
        <v>-81.25</v>
      </c>
      <c r="GT14" s="66">
        <v>9.46</v>
      </c>
      <c r="GU14" s="66">
        <v>341.0</v>
      </c>
      <c r="GV14" s="66">
        <v>126.17</v>
      </c>
      <c r="GW14" s="66">
        <v>-80.72</v>
      </c>
      <c r="GX14" s="66">
        <v>7.79</v>
      </c>
      <c r="GY14" s="57"/>
      <c r="GZ14" s="98" t="s">
        <v>91</v>
      </c>
      <c r="HA14" s="98" t="s">
        <v>92</v>
      </c>
      <c r="HB14" s="98">
        <v>6.0</v>
      </c>
      <c r="HC14" s="98">
        <v>0.3</v>
      </c>
      <c r="HD14" s="98">
        <v>0.12</v>
      </c>
      <c r="HE14" s="98">
        <v>8.0</v>
      </c>
      <c r="HF14" s="98">
        <v>55.0</v>
      </c>
      <c r="HG14" s="98">
        <v>50.0</v>
      </c>
      <c r="HH14" s="98" t="s">
        <v>91</v>
      </c>
      <c r="HI14" s="98" t="s">
        <v>92</v>
      </c>
      <c r="HJ14" s="98">
        <v>77.0</v>
      </c>
      <c r="HK14" s="98">
        <v>3.85</v>
      </c>
      <c r="HL14" s="98">
        <v>1.54</v>
      </c>
      <c r="HM14" s="98">
        <v>5.0</v>
      </c>
      <c r="HN14" s="98">
        <v>55.0</v>
      </c>
      <c r="HO14" s="98">
        <v>55.0</v>
      </c>
      <c r="HP14" s="98" t="s">
        <v>91</v>
      </c>
      <c r="HQ14" s="98" t="s">
        <v>92</v>
      </c>
      <c r="HR14" s="98">
        <v>238.0</v>
      </c>
      <c r="HS14" s="98">
        <v>11.9</v>
      </c>
      <c r="HT14" s="98">
        <v>5.95</v>
      </c>
      <c r="HU14" s="98">
        <v>7.0</v>
      </c>
      <c r="HV14" s="98">
        <v>55.0</v>
      </c>
      <c r="HW14" s="98">
        <v>55.0</v>
      </c>
      <c r="HX14" s="57"/>
      <c r="HY14" s="72">
        <v>135.0</v>
      </c>
      <c r="HZ14" s="72">
        <v>33.0</v>
      </c>
      <c r="IA14" s="72">
        <v>106.0</v>
      </c>
      <c r="IB14" s="72">
        <v>5.3</v>
      </c>
      <c r="IC14" s="73"/>
      <c r="ID14" s="72">
        <v>2.0</v>
      </c>
      <c r="IE14" s="147">
        <v>64.0</v>
      </c>
      <c r="IF14" s="147">
        <v>44.0</v>
      </c>
      <c r="IG14" s="57"/>
      <c r="IH14" s="74">
        <v>142.0</v>
      </c>
      <c r="II14" s="74">
        <v>34.1</v>
      </c>
      <c r="IJ14" s="74">
        <v>101.0</v>
      </c>
      <c r="IK14" s="74">
        <v>5.2</v>
      </c>
      <c r="IL14" s="74">
        <v>5.8</v>
      </c>
      <c r="IM14" s="74">
        <v>6.0</v>
      </c>
      <c r="IN14" s="74">
        <v>46.0</v>
      </c>
      <c r="IO14" s="74">
        <v>45.0</v>
      </c>
      <c r="IP14" s="75">
        <v>142.0</v>
      </c>
      <c r="IQ14" s="74">
        <v>33.9</v>
      </c>
      <c r="IR14" s="74">
        <v>3.0</v>
      </c>
      <c r="IS14" s="74">
        <v>0.1</v>
      </c>
      <c r="IT14" s="74">
        <v>0.2</v>
      </c>
      <c r="IU14" s="74">
        <v>8.0</v>
      </c>
      <c r="IV14" s="74">
        <v>47.0</v>
      </c>
      <c r="IW14" s="74">
        <v>46.0</v>
      </c>
      <c r="IX14" s="57"/>
      <c r="IY14" s="149">
        <v>138.6</v>
      </c>
      <c r="IZ14" s="149">
        <v>34.56</v>
      </c>
      <c r="JA14" s="149">
        <v>353.0</v>
      </c>
      <c r="JB14" s="149">
        <v>17.65</v>
      </c>
      <c r="JC14" s="149">
        <v>6.25</v>
      </c>
      <c r="JD14" s="149">
        <v>3.0</v>
      </c>
      <c r="JE14" s="149">
        <v>61.77</v>
      </c>
      <c r="JF14" s="149">
        <v>44.62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138.0</v>
      </c>
      <c r="JQ14" s="78">
        <v>32.5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42.0</v>
      </c>
      <c r="JW14" s="78">
        <v>42.0</v>
      </c>
      <c r="JX14" s="78">
        <v>138.0</v>
      </c>
      <c r="JY14" s="78">
        <v>34.4</v>
      </c>
      <c r="JZ14" s="78">
        <v>65.0</v>
      </c>
      <c r="KA14" s="78">
        <v>3.5</v>
      </c>
      <c r="KB14" s="78">
        <v>1.5</v>
      </c>
      <c r="KC14" s="150">
        <v>2.0</v>
      </c>
      <c r="KD14" s="78">
        <v>48.0</v>
      </c>
      <c r="KE14" s="78">
        <v>48.0</v>
      </c>
      <c r="KF14" s="57"/>
      <c r="KG14" s="79">
        <v>138.0</v>
      </c>
      <c r="KH14" s="79">
        <v>34.0</v>
      </c>
      <c r="KI14" s="79">
        <v>108.0</v>
      </c>
      <c r="KJ14" s="79">
        <v>5.7</v>
      </c>
      <c r="KK14" s="80"/>
      <c r="KL14" s="79">
        <v>1.0</v>
      </c>
      <c r="KM14" s="79">
        <v>42.0</v>
      </c>
      <c r="KN14" s="79">
        <v>42.0</v>
      </c>
      <c r="KO14" s="79">
        <v>138.0</v>
      </c>
      <c r="KP14" s="79">
        <v>34.0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125.0</v>
      </c>
      <c r="KY14" s="81">
        <v>33.0</v>
      </c>
      <c r="KZ14" s="81">
        <v>208.0</v>
      </c>
      <c r="LA14" s="81">
        <v>10.0</v>
      </c>
      <c r="LB14" s="81">
        <v>0.0</v>
      </c>
      <c r="LC14" s="81">
        <v>3.0</v>
      </c>
      <c r="LD14" s="81">
        <v>49.0</v>
      </c>
      <c r="LE14" s="81">
        <v>50.0</v>
      </c>
      <c r="LF14" s="81">
        <v>125.0</v>
      </c>
      <c r="LG14" s="81">
        <v>33.0</v>
      </c>
      <c r="LH14" s="81">
        <v>304.0</v>
      </c>
      <c r="LI14" s="81">
        <v>14.9</v>
      </c>
      <c r="LJ14" s="81">
        <v>0.0</v>
      </c>
      <c r="LK14" s="81">
        <v>5.0</v>
      </c>
      <c r="LL14" s="81">
        <v>50.0</v>
      </c>
      <c r="LM14" s="81">
        <v>50.0</v>
      </c>
      <c r="LN14" s="57"/>
      <c r="LO14" s="82">
        <v>327.0</v>
      </c>
      <c r="LP14" s="82">
        <v>344.0</v>
      </c>
      <c r="LQ14" s="82">
        <v>170.0</v>
      </c>
      <c r="LR14" s="82">
        <v>65.0</v>
      </c>
      <c r="LS14" s="82">
        <v>320.0</v>
      </c>
      <c r="LT14" s="83">
        <v>60.0</v>
      </c>
      <c r="LU14" s="83">
        <v>14.1</v>
      </c>
      <c r="LV14" s="83">
        <v>137.0</v>
      </c>
      <c r="LW14" s="83">
        <v>131.0</v>
      </c>
      <c r="LX14" s="83">
        <v>58.0</v>
      </c>
      <c r="LY14" s="83">
        <v>53.0</v>
      </c>
      <c r="LZ14" s="83">
        <v>12.0</v>
      </c>
      <c r="MA14" s="83">
        <v>110.0</v>
      </c>
      <c r="MB14" s="83">
        <v>2.3</v>
      </c>
      <c r="MC14" s="83">
        <v>142.0</v>
      </c>
      <c r="MD14" s="83">
        <v>213.0</v>
      </c>
      <c r="ME14" s="83">
        <v>78.0</v>
      </c>
      <c r="MF14" s="83">
        <v>62.0</v>
      </c>
      <c r="MG14" s="83">
        <v>14.0</v>
      </c>
      <c r="MH14" s="83">
        <v>0.0</v>
      </c>
      <c r="MI14" s="83">
        <v>0.0</v>
      </c>
      <c r="MJ14" s="83">
        <v>120.0</v>
      </c>
      <c r="MK14" s="83">
        <v>0.0</v>
      </c>
      <c r="ML14" s="83">
        <v>47.0</v>
      </c>
      <c r="MM14" s="83">
        <v>43.0</v>
      </c>
      <c r="MN14" s="83">
        <v>5.0</v>
      </c>
      <c r="MO14" s="86"/>
      <c r="MP14" s="87"/>
      <c r="MQ14" s="87"/>
      <c r="MR14" s="87"/>
      <c r="MS14" s="87"/>
      <c r="MT14" s="83">
        <v>7.0</v>
      </c>
      <c r="MU14" s="83">
        <v>2.0</v>
      </c>
      <c r="MV14" s="83">
        <v>120.0</v>
      </c>
      <c r="MW14" s="83">
        <v>35.0</v>
      </c>
      <c r="MX14" s="83">
        <v>38.0</v>
      </c>
      <c r="MY14" s="88" t="s">
        <v>96</v>
      </c>
      <c r="MZ14" s="83">
        <v>2.0</v>
      </c>
      <c r="NA14" s="87"/>
      <c r="NB14" s="121">
        <v>18.0</v>
      </c>
      <c r="NC14" s="83">
        <v>6.1</v>
      </c>
      <c r="ND14" s="83">
        <v>366.0</v>
      </c>
      <c r="NE14" s="83">
        <v>34.0</v>
      </c>
      <c r="NF14" s="83">
        <v>47.0</v>
      </c>
      <c r="NG14" s="83">
        <v>46.0</v>
      </c>
      <c r="NH14" s="83">
        <v>7.0</v>
      </c>
      <c r="NI14" s="88"/>
      <c r="NJ14" s="83">
        <v>0.0</v>
      </c>
      <c r="NK14" s="83">
        <v>0.0</v>
      </c>
      <c r="NL14" s="83">
        <v>0.0</v>
      </c>
      <c r="NM14" s="83">
        <v>34.0</v>
      </c>
      <c r="NN14" s="83">
        <v>48.0</v>
      </c>
      <c r="NO14" s="83">
        <v>47.0</v>
      </c>
      <c r="NP14" s="83">
        <v>2.0</v>
      </c>
      <c r="NQ14" s="222"/>
    </row>
    <row r="15" ht="14.25" customHeight="1">
      <c r="A15" s="49">
        <v>0.0833333333333333</v>
      </c>
      <c r="B15" s="50"/>
      <c r="C15" s="51">
        <v>50.3</v>
      </c>
      <c r="D15" s="52">
        <v>340.0</v>
      </c>
      <c r="E15" s="53">
        <v>134.0</v>
      </c>
      <c r="F15" s="53">
        <v>75.0</v>
      </c>
      <c r="G15" s="53">
        <v>16.0</v>
      </c>
      <c r="H15" s="54"/>
      <c r="I15" s="53">
        <v>6.0</v>
      </c>
      <c r="J15" s="53">
        <v>50.0</v>
      </c>
      <c r="K15" s="53">
        <v>50.0</v>
      </c>
      <c r="L15" s="53">
        <v>140.0</v>
      </c>
      <c r="M15" s="53">
        <v>44.0</v>
      </c>
      <c r="N15" s="53">
        <v>7.3</v>
      </c>
      <c r="O15" s="54"/>
      <c r="P15" s="53">
        <v>6.0</v>
      </c>
      <c r="Q15" s="53">
        <v>54.0</v>
      </c>
      <c r="R15" s="53">
        <v>52.0</v>
      </c>
      <c r="S15" s="53">
        <v>342.2</v>
      </c>
      <c r="T15" s="53">
        <v>267.1</v>
      </c>
      <c r="U15" s="53">
        <v>156.5</v>
      </c>
      <c r="V15" s="54"/>
      <c r="W15" s="53">
        <v>338.1</v>
      </c>
      <c r="X15" s="53">
        <v>217.4</v>
      </c>
      <c r="Y15" s="53">
        <v>106.6</v>
      </c>
      <c r="Z15" s="54"/>
      <c r="AA15" s="53">
        <v>342.3</v>
      </c>
      <c r="AB15" s="53">
        <v>369.8</v>
      </c>
      <c r="AC15" s="53">
        <v>121.0</v>
      </c>
      <c r="AD15" s="54"/>
      <c r="AE15" s="53">
        <v>343.3</v>
      </c>
      <c r="AF15" s="53">
        <v>340.9</v>
      </c>
      <c r="AG15" s="53">
        <v>194.1</v>
      </c>
      <c r="AH15" s="54"/>
      <c r="AI15" s="53">
        <v>349.4</v>
      </c>
      <c r="AJ15" s="53">
        <v>350.5</v>
      </c>
      <c r="AK15" s="53">
        <v>206.0</v>
      </c>
      <c r="AL15" s="54"/>
      <c r="AM15" s="53">
        <v>340.6</v>
      </c>
      <c r="AN15" s="53">
        <v>358.6</v>
      </c>
      <c r="AO15" s="53">
        <v>194.5</v>
      </c>
      <c r="AP15" s="54"/>
      <c r="AQ15" s="182">
        <f t="shared" ref="AQ15:AS15" si="4">E15</f>
        <v>134</v>
      </c>
      <c r="AR15" s="54">
        <f t="shared" si="4"/>
        <v>75</v>
      </c>
      <c r="AS15" s="56">
        <f t="shared" si="4"/>
        <v>16</v>
      </c>
      <c r="AT15" s="54"/>
      <c r="AU15" s="54">
        <f t="shared" ref="AU15:AW15" si="5">L15</f>
        <v>140</v>
      </c>
      <c r="AV15" s="54">
        <f t="shared" si="5"/>
        <v>44</v>
      </c>
      <c r="AW15" s="54">
        <f t="shared" si="5"/>
        <v>7.3</v>
      </c>
      <c r="AX15" s="54"/>
      <c r="AY15" s="182">
        <f t="shared" si="6"/>
        <v>134</v>
      </c>
      <c r="AZ15" s="54"/>
      <c r="BA15" s="54"/>
      <c r="BB15" s="54"/>
      <c r="BC15" s="89"/>
      <c r="BD15" s="54"/>
      <c r="BE15" s="127">
        <v>32.0</v>
      </c>
      <c r="BF15" s="127">
        <v>8.0</v>
      </c>
      <c r="BG15" s="127">
        <v>0.4</v>
      </c>
      <c r="BH15" s="54"/>
      <c r="BI15" s="127">
        <v>22.0</v>
      </c>
      <c r="BJ15" s="127">
        <v>85.0</v>
      </c>
      <c r="BK15" s="127">
        <v>55.0</v>
      </c>
      <c r="BL15" s="89"/>
      <c r="BM15" s="287">
        <v>342.0</v>
      </c>
      <c r="BN15" s="287">
        <v>146.0</v>
      </c>
      <c r="BO15" s="287">
        <v>161.0</v>
      </c>
      <c r="BP15" s="287">
        <v>8.1</v>
      </c>
      <c r="BQ15" s="288"/>
      <c r="BR15" s="287">
        <v>6.0</v>
      </c>
      <c r="BS15" s="287">
        <v>53.0</v>
      </c>
      <c r="BT15" s="287">
        <v>54.0</v>
      </c>
      <c r="BU15" s="288">
        <f t="shared" si="7"/>
        <v>342</v>
      </c>
      <c r="BV15" s="287">
        <v>287.0</v>
      </c>
      <c r="BW15" s="287">
        <v>168.0</v>
      </c>
      <c r="BX15" s="287">
        <v>27.0</v>
      </c>
      <c r="BY15" s="287">
        <v>335.0</v>
      </c>
      <c r="BZ15" s="287">
        <v>310.0</v>
      </c>
      <c r="CA15" s="287">
        <v>170.0</v>
      </c>
      <c r="CB15" s="287">
        <v>24.0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335.0</v>
      </c>
      <c r="CH15" s="287">
        <v>429.0</v>
      </c>
      <c r="CI15" s="287">
        <v>235.0</v>
      </c>
      <c r="CJ15" s="287">
        <v>37.0</v>
      </c>
      <c r="CK15" s="287">
        <v>348.0</v>
      </c>
      <c r="CL15" s="287">
        <v>143.0</v>
      </c>
      <c r="CM15" s="287">
        <v>95.0</v>
      </c>
      <c r="CN15" s="287">
        <v>1.0</v>
      </c>
      <c r="CO15" s="287">
        <v>332.0</v>
      </c>
      <c r="CP15" s="287">
        <v>298.0</v>
      </c>
      <c r="CQ15" s="287">
        <v>147.0</v>
      </c>
      <c r="CR15" s="287">
        <v>3.0</v>
      </c>
      <c r="CS15" s="287">
        <v>335.0</v>
      </c>
      <c r="CT15" s="287">
        <v>258.0</v>
      </c>
      <c r="CU15" s="287">
        <v>162.0</v>
      </c>
      <c r="CV15" s="287">
        <v>64.0</v>
      </c>
      <c r="CW15" s="287">
        <v>338.0</v>
      </c>
      <c r="CX15" s="287">
        <v>153.0</v>
      </c>
      <c r="CY15" s="287">
        <v>49.0</v>
      </c>
      <c r="CZ15" s="287">
        <v>49.0</v>
      </c>
      <c r="DA15" s="287">
        <v>323.0</v>
      </c>
      <c r="DB15" s="287">
        <v>159.0</v>
      </c>
      <c r="DC15" s="287">
        <v>53.0</v>
      </c>
      <c r="DD15" s="287">
        <v>67.0</v>
      </c>
      <c r="DE15" s="288">
        <f t="shared" si="8"/>
        <v>146</v>
      </c>
      <c r="DF15" s="287">
        <v>35.0</v>
      </c>
      <c r="DG15" s="288">
        <f t="shared" ref="DG15:DH15" si="9">BO15</f>
        <v>161</v>
      </c>
      <c r="DH15" s="288">
        <f t="shared" si="9"/>
        <v>8.1</v>
      </c>
      <c r="DI15" s="288"/>
      <c r="DJ15" s="287">
        <v>7.0</v>
      </c>
      <c r="DK15" s="287">
        <v>49.0</v>
      </c>
      <c r="DL15" s="287">
        <v>46.0</v>
      </c>
      <c r="DM15" s="89"/>
      <c r="DN15" s="61">
        <v>337.0</v>
      </c>
      <c r="DO15" s="61">
        <v>139.0</v>
      </c>
      <c r="DP15" s="61">
        <v>35.31</v>
      </c>
      <c r="DQ15" s="61">
        <v>19.95</v>
      </c>
      <c r="DR15" s="61">
        <v>4.86</v>
      </c>
      <c r="DS15" s="61">
        <v>8.0</v>
      </c>
      <c r="DT15" s="61">
        <v>43.0</v>
      </c>
      <c r="DU15" s="61">
        <v>41.2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342.0</v>
      </c>
      <c r="EF15" s="63">
        <v>138.0</v>
      </c>
      <c r="EG15" s="63">
        <v>175.0</v>
      </c>
      <c r="EH15" s="63">
        <v>7.5</v>
      </c>
      <c r="EI15" s="64"/>
      <c r="EJ15" s="63">
        <v>9.0</v>
      </c>
      <c r="EK15" s="63">
        <v>44.0</v>
      </c>
      <c r="EL15" s="63">
        <v>47.0</v>
      </c>
      <c r="EM15" s="63">
        <v>138.0</v>
      </c>
      <c r="EN15" s="63">
        <v>0.0</v>
      </c>
      <c r="EO15" s="63">
        <v>0.0</v>
      </c>
      <c r="EP15" s="64"/>
      <c r="EQ15" s="63">
        <v>9.0</v>
      </c>
      <c r="ER15" s="63">
        <v>41.0</v>
      </c>
      <c r="ES15" s="63">
        <v>43.0</v>
      </c>
      <c r="ET15" s="63">
        <v>341.0</v>
      </c>
      <c r="EU15" s="63">
        <v>0.0</v>
      </c>
      <c r="EV15" s="63">
        <v>0.0</v>
      </c>
      <c r="EW15" s="63">
        <v>0.0</v>
      </c>
      <c r="EX15" s="63">
        <v>339.0</v>
      </c>
      <c r="EY15" s="63">
        <v>272.0</v>
      </c>
      <c r="EZ15" s="63">
        <v>157.9</v>
      </c>
      <c r="FA15" s="63">
        <v>5.9</v>
      </c>
      <c r="FB15" s="63">
        <v>340.0</v>
      </c>
      <c r="FC15" s="63">
        <v>247.0</v>
      </c>
      <c r="FD15" s="63">
        <v>159.1</v>
      </c>
      <c r="FE15" s="63">
        <v>1.9</v>
      </c>
      <c r="FF15" s="63">
        <v>339.0</v>
      </c>
      <c r="FG15" s="63">
        <v>0.0</v>
      </c>
      <c r="FH15" s="63">
        <v>0.0</v>
      </c>
      <c r="FI15" s="63">
        <v>0.0</v>
      </c>
      <c r="FJ15" s="63">
        <v>342.0</v>
      </c>
      <c r="FK15" s="63">
        <v>261.0</v>
      </c>
      <c r="FL15" s="63">
        <v>150.9</v>
      </c>
      <c r="FM15" s="64"/>
      <c r="FN15" s="63">
        <v>342.0</v>
      </c>
      <c r="FO15" s="63">
        <v>278.0</v>
      </c>
      <c r="FP15" s="63">
        <v>151.1</v>
      </c>
      <c r="FQ15" s="63">
        <v>13.4</v>
      </c>
      <c r="FR15" s="63">
        <v>138.0</v>
      </c>
      <c r="FS15" s="64"/>
      <c r="FT15" s="226">
        <v>14.5</v>
      </c>
      <c r="FU15" s="64"/>
      <c r="FV15" s="63">
        <v>138.0</v>
      </c>
      <c r="FW15" s="64"/>
      <c r="FX15" s="64"/>
      <c r="FY15" s="64"/>
      <c r="FZ15" s="89"/>
      <c r="GA15" s="65">
        <v>339.0</v>
      </c>
      <c r="GB15" s="66">
        <v>362.54</v>
      </c>
      <c r="GC15" s="66">
        <v>226.41</v>
      </c>
      <c r="GD15" s="66">
        <v>18.01</v>
      </c>
      <c r="GE15" s="66">
        <v>339.0</v>
      </c>
      <c r="GF15" s="66">
        <v>365.32</v>
      </c>
      <c r="GG15" s="66">
        <v>223.42</v>
      </c>
      <c r="GH15" s="66">
        <v>19.01</v>
      </c>
      <c r="GI15" s="66">
        <v>339.0</v>
      </c>
      <c r="GJ15" s="66">
        <v>227.04</v>
      </c>
      <c r="GK15" s="66">
        <v>-149.54</v>
      </c>
      <c r="GL15" s="66">
        <v>-10.13</v>
      </c>
      <c r="GM15" s="66">
        <v>339.0</v>
      </c>
      <c r="GN15" s="66">
        <v>209.72</v>
      </c>
      <c r="GO15" s="66">
        <v>-149.17</v>
      </c>
      <c r="GP15" s="66">
        <v>-17.25</v>
      </c>
      <c r="GQ15" s="66">
        <v>339.0</v>
      </c>
      <c r="GR15" s="66">
        <v>151.87</v>
      </c>
      <c r="GS15" s="66">
        <v>-77.56</v>
      </c>
      <c r="GT15" s="66">
        <v>-5.61</v>
      </c>
      <c r="GU15" s="66">
        <v>339.0</v>
      </c>
      <c r="GV15" s="66">
        <v>169.23</v>
      </c>
      <c r="GW15" s="66">
        <v>-75.23</v>
      </c>
      <c r="GX15" s="66">
        <v>-7.29</v>
      </c>
      <c r="GY15" s="89"/>
      <c r="GZ15" s="98" t="s">
        <v>91</v>
      </c>
      <c r="HA15" s="98" t="s">
        <v>92</v>
      </c>
      <c r="HB15" s="98">
        <v>6.0</v>
      </c>
      <c r="HC15" s="98">
        <v>0.3</v>
      </c>
      <c r="HD15" s="98">
        <v>0.12</v>
      </c>
      <c r="HE15" s="98">
        <v>8.0</v>
      </c>
      <c r="HF15" s="98">
        <v>55.0</v>
      </c>
      <c r="HG15" s="98">
        <v>50.0</v>
      </c>
      <c r="HH15" s="98" t="s">
        <v>91</v>
      </c>
      <c r="HI15" s="98" t="s">
        <v>92</v>
      </c>
      <c r="HJ15" s="98">
        <v>79.0</v>
      </c>
      <c r="HK15" s="98">
        <v>3.95</v>
      </c>
      <c r="HL15" s="98">
        <v>1.58</v>
      </c>
      <c r="HM15" s="98">
        <v>5.0</v>
      </c>
      <c r="HN15" s="98">
        <v>53.0</v>
      </c>
      <c r="HO15" s="98">
        <v>53.0</v>
      </c>
      <c r="HP15" s="98" t="s">
        <v>91</v>
      </c>
      <c r="HQ15" s="98" t="s">
        <v>92</v>
      </c>
      <c r="HR15" s="98">
        <v>239.0</v>
      </c>
      <c r="HS15" s="98">
        <v>11.95</v>
      </c>
      <c r="HT15" s="98">
        <v>5.975</v>
      </c>
      <c r="HU15" s="98">
        <v>7.0</v>
      </c>
      <c r="HV15" s="98">
        <v>54.0</v>
      </c>
      <c r="HW15" s="98">
        <v>54.0</v>
      </c>
      <c r="HX15" s="89"/>
      <c r="HY15" s="72">
        <v>135.0</v>
      </c>
      <c r="HZ15" s="72">
        <v>33.0</v>
      </c>
      <c r="IA15" s="72">
        <v>114.0</v>
      </c>
      <c r="IB15" s="72">
        <v>5.7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142.0</v>
      </c>
      <c r="II15" s="74">
        <v>34.2</v>
      </c>
      <c r="IJ15" s="74">
        <v>125.0</v>
      </c>
      <c r="IK15" s="74">
        <v>6.6</v>
      </c>
      <c r="IL15" s="74">
        <v>7.2</v>
      </c>
      <c r="IM15" s="74">
        <v>6.0</v>
      </c>
      <c r="IN15" s="74">
        <v>46.0</v>
      </c>
      <c r="IO15" s="74">
        <v>45.0</v>
      </c>
      <c r="IP15" s="75">
        <v>142.0</v>
      </c>
      <c r="IQ15" s="74">
        <v>34.1</v>
      </c>
      <c r="IR15" s="74">
        <v>3.0</v>
      </c>
      <c r="IS15" s="74">
        <v>0.1</v>
      </c>
      <c r="IT15" s="74">
        <v>0.2</v>
      </c>
      <c r="IU15" s="74">
        <v>8.0</v>
      </c>
      <c r="IV15" s="74">
        <v>47.0</v>
      </c>
      <c r="IW15" s="74">
        <v>46.0</v>
      </c>
      <c r="IX15" s="89"/>
      <c r="IY15" s="149">
        <v>138.82</v>
      </c>
      <c r="IZ15" s="149">
        <v>34.62</v>
      </c>
      <c r="JA15" s="149">
        <v>342.2</v>
      </c>
      <c r="JB15" s="149">
        <v>17.11</v>
      </c>
      <c r="JC15" s="149">
        <v>6.11</v>
      </c>
      <c r="JD15" s="149">
        <v>3.0</v>
      </c>
      <c r="JE15" s="149">
        <v>61.77</v>
      </c>
      <c r="JF15" s="149">
        <v>43.39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138.0</v>
      </c>
      <c r="JQ15" s="78">
        <v>32.6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41.0</v>
      </c>
      <c r="JW15" s="78">
        <v>41.0</v>
      </c>
      <c r="JX15" s="78">
        <v>138.0</v>
      </c>
      <c r="JY15" s="78">
        <v>34.8</v>
      </c>
      <c r="JZ15" s="78">
        <v>66.0</v>
      </c>
      <c r="KA15" s="78">
        <v>3.5</v>
      </c>
      <c r="KB15" s="78">
        <v>1.6</v>
      </c>
      <c r="KC15" s="150">
        <v>2.0</v>
      </c>
      <c r="KD15" s="78">
        <v>47.0</v>
      </c>
      <c r="KE15" s="78">
        <v>47.0</v>
      </c>
      <c r="KF15" s="89"/>
      <c r="KG15" s="79">
        <v>138.0</v>
      </c>
      <c r="KH15" s="79">
        <v>33.0</v>
      </c>
      <c r="KI15" s="79">
        <v>100.0</v>
      </c>
      <c r="KJ15" s="79">
        <v>5.4</v>
      </c>
      <c r="KK15" s="80"/>
      <c r="KL15" s="79">
        <v>1.0</v>
      </c>
      <c r="KM15" s="79">
        <v>42.0</v>
      </c>
      <c r="KN15" s="79">
        <v>42.0</v>
      </c>
      <c r="KO15" s="79">
        <v>138.0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123.0</v>
      </c>
      <c r="KY15" s="81">
        <v>32.0</v>
      </c>
      <c r="KZ15" s="81">
        <v>190.0</v>
      </c>
      <c r="LA15" s="81">
        <v>9.3</v>
      </c>
      <c r="LB15" s="81">
        <v>0.0</v>
      </c>
      <c r="LC15" s="81">
        <v>3.0</v>
      </c>
      <c r="LD15" s="81">
        <v>49.0</v>
      </c>
      <c r="LE15" s="81">
        <v>50.0</v>
      </c>
      <c r="LF15" s="81">
        <v>123.0</v>
      </c>
      <c r="LG15" s="81">
        <v>32.0</v>
      </c>
      <c r="LH15" s="81">
        <v>302.0</v>
      </c>
      <c r="LI15" s="81">
        <v>14.8</v>
      </c>
      <c r="LJ15" s="81">
        <v>0.0</v>
      </c>
      <c r="LK15" s="81">
        <v>5.0</v>
      </c>
      <c r="LL15" s="81">
        <v>50.0</v>
      </c>
      <c r="LM15" s="81">
        <v>50.0</v>
      </c>
      <c r="LN15" s="89"/>
      <c r="LO15" s="82">
        <v>330.0</v>
      </c>
      <c r="LP15" s="82">
        <v>337.0</v>
      </c>
      <c r="LQ15" s="82">
        <v>168.0</v>
      </c>
      <c r="LR15" s="82">
        <v>66.0</v>
      </c>
      <c r="LS15" s="82">
        <v>320.0</v>
      </c>
      <c r="LT15" s="83">
        <v>60.0</v>
      </c>
      <c r="LU15" s="83">
        <v>14.0</v>
      </c>
      <c r="LV15" s="83">
        <v>137.0</v>
      </c>
      <c r="LW15" s="83">
        <v>127.0</v>
      </c>
      <c r="LX15" s="83">
        <v>57.0</v>
      </c>
      <c r="LY15" s="83">
        <v>53.0</v>
      </c>
      <c r="LZ15" s="83">
        <v>12.0</v>
      </c>
      <c r="MA15" s="83">
        <v>108.0</v>
      </c>
      <c r="MB15" s="83">
        <v>3.6</v>
      </c>
      <c r="MC15" s="83">
        <v>143.0</v>
      </c>
      <c r="MD15" s="83">
        <v>210.0</v>
      </c>
      <c r="ME15" s="83">
        <v>77.0</v>
      </c>
      <c r="MF15" s="83">
        <v>61.0</v>
      </c>
      <c r="MG15" s="83">
        <v>14.0</v>
      </c>
      <c r="MH15" s="83">
        <v>0.0</v>
      </c>
      <c r="MI15" s="83">
        <v>0.0</v>
      </c>
      <c r="MJ15" s="83">
        <v>120.0</v>
      </c>
      <c r="MK15" s="83">
        <v>0.0</v>
      </c>
      <c r="ML15" s="83">
        <v>45.0</v>
      </c>
      <c r="MM15" s="83">
        <v>40.0</v>
      </c>
      <c r="MN15" s="83">
        <v>5.0</v>
      </c>
      <c r="MO15" s="86"/>
      <c r="MP15" s="87"/>
      <c r="MQ15" s="87"/>
      <c r="MR15" s="87"/>
      <c r="MS15" s="87"/>
      <c r="MT15" s="83">
        <v>8.3</v>
      </c>
      <c r="MU15" s="83">
        <v>3.0</v>
      </c>
      <c r="MV15" s="83">
        <v>146.0</v>
      </c>
      <c r="MW15" s="83">
        <v>35.0</v>
      </c>
      <c r="MX15" s="83">
        <v>38.0</v>
      </c>
      <c r="MY15" s="88" t="s">
        <v>96</v>
      </c>
      <c r="MZ15" s="83">
        <v>2.0</v>
      </c>
      <c r="NA15" s="87"/>
      <c r="NB15" s="83">
        <v>19.0</v>
      </c>
      <c r="NC15" s="83">
        <v>6.4</v>
      </c>
      <c r="ND15" s="83">
        <v>349.0</v>
      </c>
      <c r="NE15" s="83">
        <v>34.0</v>
      </c>
      <c r="NF15" s="83">
        <v>45.0</v>
      </c>
      <c r="NG15" s="83">
        <v>45.0</v>
      </c>
      <c r="NH15" s="83">
        <v>7.0</v>
      </c>
      <c r="NI15" s="88"/>
      <c r="NJ15" s="83">
        <v>0.0</v>
      </c>
      <c r="NK15" s="83">
        <v>0.0</v>
      </c>
      <c r="NL15" s="83">
        <v>0.0</v>
      </c>
      <c r="NM15" s="83">
        <v>34.0</v>
      </c>
      <c r="NN15" s="83">
        <v>48.0</v>
      </c>
      <c r="NO15" s="83">
        <v>47.0</v>
      </c>
      <c r="NP15" s="83">
        <v>2.0</v>
      </c>
      <c r="NQ15" s="222"/>
    </row>
    <row r="16" ht="14.25" customHeight="1">
      <c r="A16" s="49">
        <v>0.125</v>
      </c>
      <c r="B16" s="50"/>
      <c r="C16" s="51">
        <v>50.44</v>
      </c>
      <c r="D16" s="52">
        <v>338.0</v>
      </c>
      <c r="E16" s="53">
        <v>134.0</v>
      </c>
      <c r="F16" s="53">
        <v>72.0</v>
      </c>
      <c r="G16" s="53">
        <v>15.4</v>
      </c>
      <c r="H16" s="54"/>
      <c r="I16" s="53">
        <v>6.0</v>
      </c>
      <c r="J16" s="53">
        <v>50.0</v>
      </c>
      <c r="K16" s="53">
        <v>49.0</v>
      </c>
      <c r="L16" s="53">
        <v>140.0</v>
      </c>
      <c r="M16" s="53">
        <v>48.0</v>
      </c>
      <c r="N16" s="53">
        <v>0.6</v>
      </c>
      <c r="O16" s="54"/>
      <c r="P16" s="53">
        <v>6.0</v>
      </c>
      <c r="Q16" s="53">
        <v>54.0</v>
      </c>
      <c r="R16" s="53">
        <v>52.0</v>
      </c>
      <c r="S16" s="53">
        <v>342.2</v>
      </c>
      <c r="T16" s="53">
        <v>227.4</v>
      </c>
      <c r="U16" s="53">
        <v>136.9</v>
      </c>
      <c r="V16" s="54"/>
      <c r="W16" s="53">
        <v>338.1</v>
      </c>
      <c r="X16" s="53">
        <v>146.3</v>
      </c>
      <c r="Y16" s="53">
        <v>78.9</v>
      </c>
      <c r="Z16" s="54"/>
      <c r="AA16" s="53">
        <v>342.2</v>
      </c>
      <c r="AB16" s="53">
        <v>366.1</v>
      </c>
      <c r="AC16" s="53">
        <v>241.2</v>
      </c>
      <c r="AD16" s="54"/>
      <c r="AE16" s="53">
        <v>341.7</v>
      </c>
      <c r="AF16" s="53">
        <v>408.4</v>
      </c>
      <c r="AG16" s="53">
        <v>219.9</v>
      </c>
      <c r="AH16" s="54"/>
      <c r="AI16" s="53">
        <v>349.1</v>
      </c>
      <c r="AJ16" s="53">
        <v>392.7</v>
      </c>
      <c r="AK16" s="53">
        <v>246.3</v>
      </c>
      <c r="AL16" s="54"/>
      <c r="AM16" s="53">
        <v>340.5</v>
      </c>
      <c r="AN16" s="53">
        <v>419.7</v>
      </c>
      <c r="AO16" s="53">
        <v>234.3</v>
      </c>
      <c r="AP16" s="54"/>
      <c r="AQ16" s="182">
        <f t="shared" ref="AQ16:AS16" si="10">E16</f>
        <v>134</v>
      </c>
      <c r="AR16" s="54">
        <f t="shared" si="10"/>
        <v>72</v>
      </c>
      <c r="AS16" s="56">
        <f t="shared" si="10"/>
        <v>15.4</v>
      </c>
      <c r="AT16" s="54"/>
      <c r="AU16" s="54">
        <f t="shared" ref="AU16:AW16" si="11">L16</f>
        <v>140</v>
      </c>
      <c r="AV16" s="54">
        <f t="shared" si="11"/>
        <v>48</v>
      </c>
      <c r="AW16" s="54">
        <f t="shared" si="11"/>
        <v>0.6</v>
      </c>
      <c r="AX16" s="54"/>
      <c r="AY16" s="182">
        <f t="shared" si="6"/>
        <v>134</v>
      </c>
      <c r="AZ16" s="54"/>
      <c r="BA16" s="54"/>
      <c r="BB16" s="54"/>
      <c r="BC16" s="89"/>
      <c r="BD16" s="54"/>
      <c r="BE16" s="127">
        <v>32.0</v>
      </c>
      <c r="BF16" s="127">
        <v>8.0</v>
      </c>
      <c r="BG16" s="127">
        <v>0.4</v>
      </c>
      <c r="BH16" s="54"/>
      <c r="BI16" s="127">
        <v>22.0</v>
      </c>
      <c r="BJ16" s="127">
        <v>85.0</v>
      </c>
      <c r="BK16" s="127">
        <v>55.0</v>
      </c>
      <c r="BL16" s="89"/>
      <c r="BM16" s="287">
        <v>342.0</v>
      </c>
      <c r="BN16" s="287">
        <v>145.0</v>
      </c>
      <c r="BO16" s="287">
        <v>216.0</v>
      </c>
      <c r="BP16" s="287">
        <v>10.8</v>
      </c>
      <c r="BQ16" s="288"/>
      <c r="BR16" s="287">
        <v>6.0</v>
      </c>
      <c r="BS16" s="287">
        <v>54.0</v>
      </c>
      <c r="BT16" s="287">
        <v>54.0</v>
      </c>
      <c r="BU16" s="288">
        <f t="shared" si="7"/>
        <v>342</v>
      </c>
      <c r="BV16" s="287">
        <v>289.0</v>
      </c>
      <c r="BW16" s="287">
        <v>168.0</v>
      </c>
      <c r="BX16" s="287">
        <v>32.0</v>
      </c>
      <c r="BY16" s="287">
        <v>335.0</v>
      </c>
      <c r="BZ16" s="287">
        <v>311.0</v>
      </c>
      <c r="CA16" s="287">
        <v>170.0</v>
      </c>
      <c r="CB16" s="287">
        <v>30.0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335.0</v>
      </c>
      <c r="CH16" s="287">
        <v>340.0</v>
      </c>
      <c r="CI16" s="287">
        <v>236.0</v>
      </c>
      <c r="CJ16" s="287">
        <v>41.0</v>
      </c>
      <c r="CK16" s="287">
        <v>353.0</v>
      </c>
      <c r="CL16" s="287">
        <v>129.0</v>
      </c>
      <c r="CM16" s="287">
        <v>217.0</v>
      </c>
      <c r="CN16" s="287">
        <v>15.0</v>
      </c>
      <c r="CO16" s="287">
        <v>333.0</v>
      </c>
      <c r="CP16" s="287">
        <v>244.0</v>
      </c>
      <c r="CQ16" s="287">
        <v>119.0</v>
      </c>
      <c r="CR16" s="287">
        <v>15.0</v>
      </c>
      <c r="CS16" s="287">
        <v>336.0</v>
      </c>
      <c r="CT16" s="287">
        <v>223.0</v>
      </c>
      <c r="CU16" s="287">
        <v>144.0</v>
      </c>
      <c r="CV16" s="287">
        <v>46.0</v>
      </c>
      <c r="CW16" s="287">
        <v>338.0</v>
      </c>
      <c r="CX16" s="287">
        <v>159.0</v>
      </c>
      <c r="CY16" s="287">
        <v>89.0</v>
      </c>
      <c r="CZ16" s="287">
        <v>57.0</v>
      </c>
      <c r="DA16" s="287">
        <v>324.0</v>
      </c>
      <c r="DB16" s="287">
        <v>200.0</v>
      </c>
      <c r="DC16" s="287">
        <v>91.0</v>
      </c>
      <c r="DD16" s="287">
        <v>58.0</v>
      </c>
      <c r="DE16" s="288">
        <f t="shared" si="8"/>
        <v>145</v>
      </c>
      <c r="DF16" s="287">
        <v>35.0</v>
      </c>
      <c r="DG16" s="288">
        <f t="shared" ref="DG16:DH16" si="12">BO16</f>
        <v>216</v>
      </c>
      <c r="DH16" s="288">
        <f t="shared" si="12"/>
        <v>10.8</v>
      </c>
      <c r="DI16" s="288"/>
      <c r="DJ16" s="287">
        <v>7.0</v>
      </c>
      <c r="DK16" s="287">
        <v>49.0</v>
      </c>
      <c r="DL16" s="287">
        <v>46.0</v>
      </c>
      <c r="DM16" s="89"/>
      <c r="DN16" s="61">
        <v>338.0</v>
      </c>
      <c r="DO16" s="61">
        <v>139.0</v>
      </c>
      <c r="DP16" s="61">
        <v>35.56</v>
      </c>
      <c r="DQ16" s="61">
        <v>20.01</v>
      </c>
      <c r="DR16" s="61">
        <v>4.97</v>
      </c>
      <c r="DS16" s="61">
        <v>8.0</v>
      </c>
      <c r="DT16" s="61">
        <v>41.0</v>
      </c>
      <c r="DU16" s="61">
        <v>42.3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342.0</v>
      </c>
      <c r="EF16" s="63">
        <v>137.0</v>
      </c>
      <c r="EG16" s="63">
        <v>199.0</v>
      </c>
      <c r="EH16" s="63">
        <v>8.6</v>
      </c>
      <c r="EI16" s="63"/>
      <c r="EJ16" s="63">
        <v>0.0</v>
      </c>
      <c r="EK16" s="63">
        <v>45.0</v>
      </c>
      <c r="EL16" s="63">
        <v>47.0</v>
      </c>
      <c r="EM16" s="63">
        <v>137.0</v>
      </c>
      <c r="EN16" s="63">
        <v>0.0</v>
      </c>
      <c r="EO16" s="63">
        <v>0.0</v>
      </c>
      <c r="EP16" s="64"/>
      <c r="EQ16" s="63">
        <v>9.0</v>
      </c>
      <c r="ER16" s="63">
        <v>40.0</v>
      </c>
      <c r="ES16" s="63">
        <v>42.0</v>
      </c>
      <c r="ET16" s="63">
        <v>340.0</v>
      </c>
      <c r="EU16" s="63">
        <v>0.0</v>
      </c>
      <c r="EV16" s="63">
        <v>0.0</v>
      </c>
      <c r="EW16" s="63">
        <v>0.0</v>
      </c>
      <c r="EX16" s="63">
        <v>339.0</v>
      </c>
      <c r="EY16" s="63">
        <v>272.0</v>
      </c>
      <c r="EZ16" s="63">
        <v>158.2</v>
      </c>
      <c r="FA16" s="63">
        <v>5.2</v>
      </c>
      <c r="FB16" s="63">
        <v>339.0</v>
      </c>
      <c r="FC16" s="63">
        <v>274.0</v>
      </c>
      <c r="FD16" s="63">
        <v>159.1</v>
      </c>
      <c r="FE16" s="63">
        <v>1.0</v>
      </c>
      <c r="FF16" s="63">
        <v>338.0</v>
      </c>
      <c r="FG16" s="63">
        <v>0.0</v>
      </c>
      <c r="FH16" s="63">
        <v>0.0</v>
      </c>
      <c r="FI16" s="63">
        <v>0.0</v>
      </c>
      <c r="FJ16" s="63">
        <v>342.0</v>
      </c>
      <c r="FK16" s="63">
        <v>262.0</v>
      </c>
      <c r="FL16" s="63">
        <v>150.9</v>
      </c>
      <c r="FM16" s="64"/>
      <c r="FN16" s="63">
        <v>342.0</v>
      </c>
      <c r="FO16" s="63">
        <v>277.0</v>
      </c>
      <c r="FP16" s="63">
        <v>151.1</v>
      </c>
      <c r="FQ16" s="63">
        <v>12.3</v>
      </c>
      <c r="FR16" s="63">
        <v>137.0</v>
      </c>
      <c r="FS16" s="64"/>
      <c r="FT16" s="226">
        <v>14.51</v>
      </c>
      <c r="FU16" s="64"/>
      <c r="FV16" s="63">
        <v>137.0</v>
      </c>
      <c r="FW16" s="64"/>
      <c r="FX16" s="64"/>
      <c r="FY16" s="64"/>
      <c r="FZ16" s="89"/>
      <c r="GA16" s="66">
        <v>337.0</v>
      </c>
      <c r="GB16" s="65">
        <v>365.12</v>
      </c>
      <c r="GC16" s="66">
        <v>219.23</v>
      </c>
      <c r="GD16" s="66">
        <v>11.17</v>
      </c>
      <c r="GE16" s="66">
        <v>337.0</v>
      </c>
      <c r="GF16" s="66">
        <v>344.41</v>
      </c>
      <c r="GG16" s="66">
        <v>217.25</v>
      </c>
      <c r="GH16" s="66">
        <v>15.23</v>
      </c>
      <c r="GI16" s="66">
        <v>337.0</v>
      </c>
      <c r="GJ16" s="66">
        <v>208.64</v>
      </c>
      <c r="GK16" s="66">
        <v>-147.25</v>
      </c>
      <c r="GL16" s="66">
        <v>-29.23</v>
      </c>
      <c r="GM16" s="66">
        <v>337.0</v>
      </c>
      <c r="GN16" s="66">
        <v>205.74</v>
      </c>
      <c r="GO16" s="66">
        <v>-147.81</v>
      </c>
      <c r="GP16" s="66">
        <v>13.16</v>
      </c>
      <c r="GQ16" s="66">
        <v>337.0</v>
      </c>
      <c r="GR16" s="66">
        <v>152.63</v>
      </c>
      <c r="GS16" s="66">
        <v>72.45</v>
      </c>
      <c r="GT16" s="66">
        <v>30.74</v>
      </c>
      <c r="GU16" s="66">
        <v>337.0</v>
      </c>
      <c r="GV16" s="66">
        <v>139.87</v>
      </c>
      <c r="GW16" s="66">
        <v>-70.63</v>
      </c>
      <c r="GX16" s="66">
        <v>29.82</v>
      </c>
      <c r="GY16" s="89"/>
      <c r="GZ16" s="98" t="s">
        <v>91</v>
      </c>
      <c r="HA16" s="98" t="s">
        <v>92</v>
      </c>
      <c r="HB16" s="98">
        <v>7.0</v>
      </c>
      <c r="HC16" s="98">
        <v>0.35</v>
      </c>
      <c r="HD16" s="98">
        <v>0.14</v>
      </c>
      <c r="HE16" s="98">
        <v>8.0</v>
      </c>
      <c r="HF16" s="98">
        <v>55.0</v>
      </c>
      <c r="HG16" s="98">
        <v>50.0</v>
      </c>
      <c r="HH16" s="98" t="s">
        <v>91</v>
      </c>
      <c r="HI16" s="98" t="s">
        <v>92</v>
      </c>
      <c r="HJ16" s="98">
        <v>78.0</v>
      </c>
      <c r="HK16" s="98">
        <v>3.9</v>
      </c>
      <c r="HL16" s="98">
        <v>1.56</v>
      </c>
      <c r="HM16" s="98">
        <v>5.0</v>
      </c>
      <c r="HN16" s="98">
        <v>53.0</v>
      </c>
      <c r="HO16" s="98">
        <v>53.0</v>
      </c>
      <c r="HP16" s="98" t="s">
        <v>91</v>
      </c>
      <c r="HQ16" s="98" t="s">
        <v>92</v>
      </c>
      <c r="HR16" s="98">
        <v>240.0</v>
      </c>
      <c r="HS16" s="98">
        <v>12.0</v>
      </c>
      <c r="HT16" s="98">
        <v>6.0</v>
      </c>
      <c r="HU16" s="98">
        <v>7.0</v>
      </c>
      <c r="HV16" s="98">
        <v>54.0</v>
      </c>
      <c r="HW16" s="98">
        <v>54.0</v>
      </c>
      <c r="HX16" s="89"/>
      <c r="HY16" s="72">
        <v>135.0</v>
      </c>
      <c r="HZ16" s="72">
        <v>33.0</v>
      </c>
      <c r="IA16" s="72">
        <v>114.0</v>
      </c>
      <c r="IB16" s="72">
        <v>5.7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142.0</v>
      </c>
      <c r="II16" s="74">
        <v>34.2</v>
      </c>
      <c r="IJ16" s="74">
        <v>97.0</v>
      </c>
      <c r="IK16" s="74">
        <v>4.9</v>
      </c>
      <c r="IL16" s="74">
        <v>5.2</v>
      </c>
      <c r="IM16" s="74">
        <v>6.0</v>
      </c>
      <c r="IN16" s="74">
        <v>46.0</v>
      </c>
      <c r="IO16" s="74">
        <v>45.0</v>
      </c>
      <c r="IP16" s="75">
        <v>141.0</v>
      </c>
      <c r="IQ16" s="74">
        <v>33.1</v>
      </c>
      <c r="IR16" s="74">
        <v>3.0</v>
      </c>
      <c r="IS16" s="74">
        <v>0.1</v>
      </c>
      <c r="IT16" s="74">
        <v>0.2</v>
      </c>
      <c r="IU16" s="74">
        <v>8.0</v>
      </c>
      <c r="IV16" s="74">
        <v>47.0</v>
      </c>
      <c r="IW16" s="74">
        <v>46.0</v>
      </c>
      <c r="IX16" s="89"/>
      <c r="IY16" s="149">
        <v>139.21</v>
      </c>
      <c r="IZ16" s="149">
        <v>34.7</v>
      </c>
      <c r="JA16" s="149">
        <v>338.2</v>
      </c>
      <c r="JB16" s="149">
        <v>16.91</v>
      </c>
      <c r="JC16" s="149">
        <v>6.05</v>
      </c>
      <c r="JD16" s="149">
        <v>3.0</v>
      </c>
      <c r="JE16" s="149">
        <v>57.56</v>
      </c>
      <c r="JF16" s="149">
        <v>43.39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138.0</v>
      </c>
      <c r="JQ16" s="78">
        <v>32.7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40.0</v>
      </c>
      <c r="JW16" s="78">
        <v>40.0</v>
      </c>
      <c r="JX16" s="78">
        <v>138.0</v>
      </c>
      <c r="JY16" s="78">
        <v>34.7</v>
      </c>
      <c r="JZ16" s="78">
        <v>65.0</v>
      </c>
      <c r="KA16" s="78">
        <v>3.4</v>
      </c>
      <c r="KB16" s="78">
        <v>1.5</v>
      </c>
      <c r="KC16" s="150">
        <v>2.0</v>
      </c>
      <c r="KD16" s="78">
        <v>46.0</v>
      </c>
      <c r="KE16" s="78">
        <v>46.0</v>
      </c>
      <c r="KF16" s="89"/>
      <c r="KG16" s="79">
        <v>137.0</v>
      </c>
      <c r="KH16" s="79">
        <v>33.0</v>
      </c>
      <c r="KI16" s="79">
        <v>98.0</v>
      </c>
      <c r="KJ16" s="79">
        <v>5.3</v>
      </c>
      <c r="KK16" s="80"/>
      <c r="KL16" s="79">
        <v>1.0</v>
      </c>
      <c r="KM16" s="79">
        <v>42.0</v>
      </c>
      <c r="KN16" s="79">
        <v>42.0</v>
      </c>
      <c r="KO16" s="79">
        <v>137.0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125.0</v>
      </c>
      <c r="KY16" s="81">
        <v>32.0</v>
      </c>
      <c r="KZ16" s="81">
        <v>184.0</v>
      </c>
      <c r="LA16" s="81">
        <v>9.0</v>
      </c>
      <c r="LB16" s="81">
        <v>0.0</v>
      </c>
      <c r="LC16" s="81">
        <v>3.0</v>
      </c>
      <c r="LD16" s="81">
        <v>49.0</v>
      </c>
      <c r="LE16" s="81">
        <v>50.0</v>
      </c>
      <c r="LF16" s="81">
        <v>125.0</v>
      </c>
      <c r="LG16" s="81">
        <v>32.0</v>
      </c>
      <c r="LH16" s="81">
        <v>435.0</v>
      </c>
      <c r="LI16" s="81">
        <v>21.3</v>
      </c>
      <c r="LJ16" s="81">
        <v>0.0</v>
      </c>
      <c r="LK16" s="81">
        <v>5.0</v>
      </c>
      <c r="LL16" s="81">
        <v>50.0</v>
      </c>
      <c r="LM16" s="81">
        <v>50.0</v>
      </c>
      <c r="LN16" s="89"/>
      <c r="LO16" s="82">
        <v>330.0</v>
      </c>
      <c r="LP16" s="82">
        <v>334.0</v>
      </c>
      <c r="LQ16" s="82">
        <v>167.0</v>
      </c>
      <c r="LR16" s="82">
        <v>66.0</v>
      </c>
      <c r="LS16" s="82">
        <v>321.0</v>
      </c>
      <c r="LT16" s="83">
        <v>59.0</v>
      </c>
      <c r="LU16" s="83">
        <v>6.4</v>
      </c>
      <c r="LV16" s="83">
        <v>139.0</v>
      </c>
      <c r="LW16" s="83">
        <v>127.0</v>
      </c>
      <c r="LX16" s="83">
        <v>57.0</v>
      </c>
      <c r="LY16" s="83">
        <v>53.0</v>
      </c>
      <c r="LZ16" s="83">
        <v>12.0</v>
      </c>
      <c r="MA16" s="83">
        <v>108.0</v>
      </c>
      <c r="MB16" s="83">
        <v>4.5</v>
      </c>
      <c r="MC16" s="83">
        <v>144.0</v>
      </c>
      <c r="MD16" s="83">
        <v>207.0</v>
      </c>
      <c r="ME16" s="83">
        <v>76.0</v>
      </c>
      <c r="MF16" s="83">
        <v>60.0</v>
      </c>
      <c r="MG16" s="83">
        <v>14.0</v>
      </c>
      <c r="MH16" s="83">
        <v>0.0</v>
      </c>
      <c r="MI16" s="83">
        <v>0.0</v>
      </c>
      <c r="MJ16" s="83">
        <v>120.0</v>
      </c>
      <c r="MK16" s="83">
        <v>0.0</v>
      </c>
      <c r="ML16" s="83">
        <v>43.0</v>
      </c>
      <c r="MM16" s="83">
        <v>38.0</v>
      </c>
      <c r="MN16" s="83">
        <v>5.0</v>
      </c>
      <c r="MO16" s="86"/>
      <c r="MP16" s="87"/>
      <c r="MQ16" s="87"/>
      <c r="MR16" s="87"/>
      <c r="MS16" s="87"/>
      <c r="MT16" s="83">
        <v>11.8</v>
      </c>
      <c r="MU16" s="83">
        <v>4.0</v>
      </c>
      <c r="MV16" s="83">
        <v>203.0</v>
      </c>
      <c r="MW16" s="83">
        <v>35.0</v>
      </c>
      <c r="MX16" s="83">
        <v>36.0</v>
      </c>
      <c r="MY16" s="88" t="s">
        <v>96</v>
      </c>
      <c r="MZ16" s="83">
        <v>2.0</v>
      </c>
      <c r="NA16" s="87"/>
      <c r="NB16" s="83">
        <v>18.0</v>
      </c>
      <c r="NC16" s="83">
        <v>5.8</v>
      </c>
      <c r="ND16" s="83">
        <v>333.0</v>
      </c>
      <c r="NE16" s="83">
        <v>34.0</v>
      </c>
      <c r="NF16" s="83">
        <v>45.0</v>
      </c>
      <c r="NG16" s="83">
        <v>45.0</v>
      </c>
      <c r="NH16" s="83">
        <v>7.0</v>
      </c>
      <c r="NI16" s="88"/>
      <c r="NJ16" s="83">
        <v>0.0</v>
      </c>
      <c r="NK16" s="83">
        <v>0.0</v>
      </c>
      <c r="NL16" s="83">
        <v>0.0</v>
      </c>
      <c r="NM16" s="83">
        <v>34.0</v>
      </c>
      <c r="NN16" s="83">
        <v>48.0</v>
      </c>
      <c r="NO16" s="83">
        <v>47.0</v>
      </c>
      <c r="NP16" s="83">
        <v>2.0</v>
      </c>
      <c r="NQ16" s="222"/>
    </row>
    <row r="17" ht="14.25" customHeight="1">
      <c r="A17" s="49">
        <v>0.166666666666667</v>
      </c>
      <c r="B17" s="50"/>
      <c r="C17" s="51">
        <v>50.58</v>
      </c>
      <c r="D17" s="52">
        <v>335.0</v>
      </c>
      <c r="E17" s="53">
        <v>133.0</v>
      </c>
      <c r="F17" s="53">
        <v>78.0</v>
      </c>
      <c r="G17" s="53">
        <v>16.9</v>
      </c>
      <c r="H17" s="54"/>
      <c r="I17" s="53">
        <v>6.0</v>
      </c>
      <c r="J17" s="53">
        <v>50.0</v>
      </c>
      <c r="K17" s="53">
        <v>49.0</v>
      </c>
      <c r="L17" s="53">
        <v>139.0</v>
      </c>
      <c r="M17" s="53">
        <v>42.0</v>
      </c>
      <c r="N17" s="53">
        <v>5.6</v>
      </c>
      <c r="O17" s="54"/>
      <c r="P17" s="53">
        <v>6.0</v>
      </c>
      <c r="Q17" s="53">
        <v>54.0</v>
      </c>
      <c r="R17" s="53">
        <v>52.0</v>
      </c>
      <c r="S17" s="53">
        <v>340.4</v>
      </c>
      <c r="T17" s="53">
        <v>177.5</v>
      </c>
      <c r="U17" s="53">
        <v>106.7</v>
      </c>
      <c r="V17" s="54"/>
      <c r="W17" s="53">
        <v>336.4</v>
      </c>
      <c r="X17" s="53">
        <v>74.2</v>
      </c>
      <c r="Y17" s="53">
        <v>31.1</v>
      </c>
      <c r="Z17" s="54"/>
      <c r="AA17" s="53">
        <v>340.8</v>
      </c>
      <c r="AB17" s="53">
        <v>395.2</v>
      </c>
      <c r="AC17" s="53">
        <v>257.8</v>
      </c>
      <c r="AD17" s="54"/>
      <c r="AE17" s="53">
        <v>340.1</v>
      </c>
      <c r="AF17" s="53">
        <v>440.1</v>
      </c>
      <c r="AG17" s="53">
        <v>232.5</v>
      </c>
      <c r="AH17" s="54"/>
      <c r="AI17" s="53">
        <v>347.7</v>
      </c>
      <c r="AJ17" s="53">
        <v>392.2</v>
      </c>
      <c r="AK17" s="53">
        <v>241.7</v>
      </c>
      <c r="AL17" s="54"/>
      <c r="AM17" s="53">
        <v>338.8</v>
      </c>
      <c r="AN17" s="53">
        <v>419.9</v>
      </c>
      <c r="AO17" s="53">
        <v>227.9</v>
      </c>
      <c r="AP17" s="54"/>
      <c r="AQ17" s="182">
        <f t="shared" ref="AQ17:AS17" si="13">E17</f>
        <v>133</v>
      </c>
      <c r="AR17" s="54">
        <f t="shared" si="13"/>
        <v>78</v>
      </c>
      <c r="AS17" s="56">
        <f t="shared" si="13"/>
        <v>16.9</v>
      </c>
      <c r="AT17" s="54"/>
      <c r="AU17" s="54">
        <f t="shared" ref="AU17:AW17" si="14">L17</f>
        <v>139</v>
      </c>
      <c r="AV17" s="54">
        <f t="shared" si="14"/>
        <v>42</v>
      </c>
      <c r="AW17" s="54">
        <f t="shared" si="14"/>
        <v>5.6</v>
      </c>
      <c r="AX17" s="54"/>
      <c r="AY17" s="182">
        <f t="shared" si="6"/>
        <v>133</v>
      </c>
      <c r="AZ17" s="54"/>
      <c r="BA17" s="54"/>
      <c r="BB17" s="54"/>
      <c r="BC17" s="89"/>
      <c r="BD17" s="54"/>
      <c r="BE17" s="127">
        <v>32.0</v>
      </c>
      <c r="BF17" s="127">
        <v>8.0</v>
      </c>
      <c r="BG17" s="127">
        <v>0.4</v>
      </c>
      <c r="BH17" s="54"/>
      <c r="BI17" s="127">
        <v>22.0</v>
      </c>
      <c r="BJ17" s="127">
        <v>85.0</v>
      </c>
      <c r="BK17" s="127">
        <v>55.0</v>
      </c>
      <c r="BL17" s="89"/>
      <c r="BM17" s="287">
        <v>345.0</v>
      </c>
      <c r="BN17" s="287">
        <v>145.0</v>
      </c>
      <c r="BO17" s="287">
        <v>210.0</v>
      </c>
      <c r="BP17" s="287">
        <v>10.5</v>
      </c>
      <c r="BQ17" s="288"/>
      <c r="BR17" s="287">
        <v>6.0</v>
      </c>
      <c r="BS17" s="287">
        <v>53.0</v>
      </c>
      <c r="BT17" s="287">
        <v>54.0</v>
      </c>
      <c r="BU17" s="288">
        <f t="shared" si="7"/>
        <v>345</v>
      </c>
      <c r="BV17" s="287">
        <v>215.0</v>
      </c>
      <c r="BW17" s="287">
        <v>128.0</v>
      </c>
      <c r="BX17" s="287">
        <v>8.0</v>
      </c>
      <c r="BY17" s="287">
        <v>338.0</v>
      </c>
      <c r="BZ17" s="287">
        <v>229.0</v>
      </c>
      <c r="CA17" s="287">
        <v>128.0</v>
      </c>
      <c r="CB17" s="287">
        <v>9.0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346.0</v>
      </c>
      <c r="CH17" s="287">
        <v>363.0</v>
      </c>
      <c r="CI17" s="287">
        <v>218.0</v>
      </c>
      <c r="CJ17" s="287">
        <v>52.0</v>
      </c>
      <c r="CK17" s="287">
        <v>354.0</v>
      </c>
      <c r="CL17" s="287">
        <v>96.0</v>
      </c>
      <c r="CM17" s="287">
        <v>52.0</v>
      </c>
      <c r="CN17" s="287">
        <v>26.0</v>
      </c>
      <c r="CO17" s="287">
        <v>336.0</v>
      </c>
      <c r="CP17" s="287">
        <v>106.0</v>
      </c>
      <c r="CQ17" s="287">
        <v>47.0</v>
      </c>
      <c r="CR17" s="287">
        <v>23.0</v>
      </c>
      <c r="CS17" s="287">
        <v>339.0</v>
      </c>
      <c r="CT17" s="287">
        <v>116.0</v>
      </c>
      <c r="CU17" s="287">
        <v>78.0</v>
      </c>
      <c r="CV17" s="287">
        <v>27.0</v>
      </c>
      <c r="CW17" s="287">
        <v>342.0</v>
      </c>
      <c r="CX17" s="287">
        <v>255.0</v>
      </c>
      <c r="CY17" s="287">
        <v>142.0</v>
      </c>
      <c r="CZ17" s="287">
        <v>59.0</v>
      </c>
      <c r="DA17" s="287">
        <v>327.0</v>
      </c>
      <c r="DB17" s="287">
        <v>260.0</v>
      </c>
      <c r="DC17" s="287">
        <v>139.0</v>
      </c>
      <c r="DD17" s="287">
        <v>30.0</v>
      </c>
      <c r="DE17" s="288">
        <f t="shared" si="8"/>
        <v>145</v>
      </c>
      <c r="DF17" s="287">
        <v>35.0</v>
      </c>
      <c r="DG17" s="288">
        <f t="shared" ref="DG17:DH17" si="15">BO17</f>
        <v>210</v>
      </c>
      <c r="DH17" s="288">
        <f t="shared" si="15"/>
        <v>10.5</v>
      </c>
      <c r="DI17" s="288"/>
      <c r="DJ17" s="287">
        <v>7.0</v>
      </c>
      <c r="DK17" s="287">
        <v>49.0</v>
      </c>
      <c r="DL17" s="287">
        <v>46.0</v>
      </c>
      <c r="DM17" s="89"/>
      <c r="DN17" s="61">
        <v>339.0</v>
      </c>
      <c r="DO17" s="61">
        <v>140.0</v>
      </c>
      <c r="DP17" s="61">
        <v>29.39</v>
      </c>
      <c r="DQ17" s="61">
        <v>16.62</v>
      </c>
      <c r="DR17" s="61">
        <v>4.83</v>
      </c>
      <c r="DS17" s="61">
        <v>8.0</v>
      </c>
      <c r="DT17" s="61">
        <v>40.0</v>
      </c>
      <c r="DU17" s="61">
        <v>42.3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26">
        <v>340.0</v>
      </c>
      <c r="EF17" s="226">
        <v>137.0</v>
      </c>
      <c r="EG17" s="226">
        <v>174.0</v>
      </c>
      <c r="EH17" s="226">
        <v>7.5</v>
      </c>
      <c r="EI17" s="64"/>
      <c r="EJ17" s="63">
        <v>9.0</v>
      </c>
      <c r="EK17" s="226">
        <v>44.0</v>
      </c>
      <c r="EL17" s="226">
        <v>47.0</v>
      </c>
      <c r="EM17" s="226">
        <v>137.0</v>
      </c>
      <c r="EN17" s="226">
        <v>0.0</v>
      </c>
      <c r="EO17" s="226">
        <v>0.0</v>
      </c>
      <c r="EP17" s="64"/>
      <c r="EQ17" s="63">
        <v>9.0</v>
      </c>
      <c r="ER17" s="226">
        <v>41.0</v>
      </c>
      <c r="ES17" s="226">
        <v>39.0</v>
      </c>
      <c r="ET17" s="226">
        <v>337.0</v>
      </c>
      <c r="EU17" s="226">
        <v>0.0</v>
      </c>
      <c r="EV17" s="226">
        <v>0.0</v>
      </c>
      <c r="EW17" s="226">
        <v>0.0</v>
      </c>
      <c r="EX17" s="226">
        <v>336.0</v>
      </c>
      <c r="EY17" s="226">
        <v>0.0</v>
      </c>
      <c r="EZ17" s="226">
        <v>0.0</v>
      </c>
      <c r="FA17" s="226">
        <v>0.0</v>
      </c>
      <c r="FB17" s="226">
        <v>337.0</v>
      </c>
      <c r="FC17" s="226">
        <v>231.0</v>
      </c>
      <c r="FD17" s="226">
        <v>134.0</v>
      </c>
      <c r="FE17" s="226">
        <v>-3.1</v>
      </c>
      <c r="FF17" s="226">
        <v>338.0</v>
      </c>
      <c r="FG17" s="226">
        <v>233.0</v>
      </c>
      <c r="FH17" s="226">
        <v>133.5</v>
      </c>
      <c r="FI17" s="226">
        <v>20.9</v>
      </c>
      <c r="FJ17" s="226">
        <v>340.0</v>
      </c>
      <c r="FK17" s="226">
        <v>218.0</v>
      </c>
      <c r="FL17" s="226">
        <v>125.0</v>
      </c>
      <c r="FM17" s="64"/>
      <c r="FN17" s="226">
        <v>340.0</v>
      </c>
      <c r="FO17" s="226">
        <v>234.0</v>
      </c>
      <c r="FP17" s="226">
        <v>127.4</v>
      </c>
      <c r="FQ17" s="226">
        <v>7.7</v>
      </c>
      <c r="FR17" s="226">
        <v>137.0</v>
      </c>
      <c r="FS17" s="64"/>
      <c r="FT17" s="226">
        <v>14.51</v>
      </c>
      <c r="FU17" s="64"/>
      <c r="FV17" s="226">
        <v>137.0</v>
      </c>
      <c r="FW17" s="64"/>
      <c r="FX17" s="64"/>
      <c r="FY17" s="64"/>
      <c r="FZ17" s="89"/>
      <c r="GA17" s="65">
        <v>343.0</v>
      </c>
      <c r="GB17" s="66">
        <v>363.57</v>
      </c>
      <c r="GC17" s="66">
        <v>226.4</v>
      </c>
      <c r="GD17" s="66">
        <v>31.49</v>
      </c>
      <c r="GE17" s="66">
        <v>343.0</v>
      </c>
      <c r="GF17" s="66">
        <v>383.88</v>
      </c>
      <c r="GG17" s="66">
        <v>222.04</v>
      </c>
      <c r="GH17" s="66">
        <v>34.51</v>
      </c>
      <c r="GI17" s="66">
        <v>343.0</v>
      </c>
      <c r="GJ17" s="66">
        <v>261.72</v>
      </c>
      <c r="GK17" s="66">
        <v>-150.43</v>
      </c>
      <c r="GL17" s="66">
        <v>-16.75</v>
      </c>
      <c r="GM17" s="66">
        <v>343.0</v>
      </c>
      <c r="GN17" s="66">
        <v>240.91</v>
      </c>
      <c r="GO17" s="66">
        <v>-151.26</v>
      </c>
      <c r="GP17" s="66">
        <v>-25.88</v>
      </c>
      <c r="GQ17" s="66">
        <v>343.0</v>
      </c>
      <c r="GR17" s="66">
        <v>116.59</v>
      </c>
      <c r="GS17" s="66">
        <v>-72.62</v>
      </c>
      <c r="GT17" s="66">
        <v>-12.14</v>
      </c>
      <c r="GU17" s="66">
        <v>343.0</v>
      </c>
      <c r="GV17" s="66">
        <v>125.83</v>
      </c>
      <c r="GW17" s="66">
        <v>-70.61</v>
      </c>
      <c r="GX17" s="66">
        <v>-12.81</v>
      </c>
      <c r="GY17" s="89"/>
      <c r="GZ17" s="98" t="s">
        <v>91</v>
      </c>
      <c r="HA17" s="98" t="s">
        <v>92</v>
      </c>
      <c r="HB17" s="98">
        <v>6.0</v>
      </c>
      <c r="HC17" s="98">
        <v>0.3</v>
      </c>
      <c r="HD17" s="98">
        <v>0.12</v>
      </c>
      <c r="HE17" s="98">
        <v>8.0</v>
      </c>
      <c r="HF17" s="98">
        <v>52.0</v>
      </c>
      <c r="HG17" s="98">
        <v>48.0</v>
      </c>
      <c r="HH17" s="98" t="s">
        <v>91</v>
      </c>
      <c r="HI17" s="98" t="s">
        <v>92</v>
      </c>
      <c r="HJ17" s="98">
        <v>80.0</v>
      </c>
      <c r="HK17" s="98">
        <v>4.0</v>
      </c>
      <c r="HL17" s="98">
        <v>1.6</v>
      </c>
      <c r="HM17" s="98">
        <v>5.0</v>
      </c>
      <c r="HN17" s="98">
        <v>53.0</v>
      </c>
      <c r="HO17" s="98">
        <v>53.0</v>
      </c>
      <c r="HP17" s="98" t="s">
        <v>91</v>
      </c>
      <c r="HQ17" s="98" t="s">
        <v>92</v>
      </c>
      <c r="HR17" s="98">
        <v>255.0</v>
      </c>
      <c r="HS17" s="98">
        <v>12.75</v>
      </c>
      <c r="HT17" s="98">
        <v>6.375</v>
      </c>
      <c r="HU17" s="98">
        <v>7.0</v>
      </c>
      <c r="HV17" s="98">
        <v>53.0</v>
      </c>
      <c r="HW17" s="98">
        <v>53.0</v>
      </c>
      <c r="HX17" s="89"/>
      <c r="HY17" s="72">
        <v>135.0</v>
      </c>
      <c r="HZ17" s="72">
        <v>33.0</v>
      </c>
      <c r="IA17" s="72">
        <v>114.0</v>
      </c>
      <c r="IB17" s="72">
        <v>5.7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142.0</v>
      </c>
      <c r="II17" s="74">
        <v>33.9</v>
      </c>
      <c r="IJ17" s="74">
        <v>98.0</v>
      </c>
      <c r="IK17" s="74">
        <v>4.8</v>
      </c>
      <c r="IL17" s="74">
        <v>5.1</v>
      </c>
      <c r="IM17" s="74">
        <v>6.0</v>
      </c>
      <c r="IN17" s="74">
        <v>45.0</v>
      </c>
      <c r="IO17" s="74">
        <v>44.0</v>
      </c>
      <c r="IP17" s="75">
        <v>141.0</v>
      </c>
      <c r="IQ17" s="74">
        <v>33.1</v>
      </c>
      <c r="IR17" s="74">
        <v>3.0</v>
      </c>
      <c r="IS17" s="74">
        <v>0.1</v>
      </c>
      <c r="IT17" s="74">
        <v>0.2</v>
      </c>
      <c r="IU17" s="74">
        <v>8.0</v>
      </c>
      <c r="IV17" s="74">
        <v>46.0</v>
      </c>
      <c r="IW17" s="74">
        <v>45.0</v>
      </c>
      <c r="IX17" s="89"/>
      <c r="IY17" s="149">
        <v>140.02</v>
      </c>
      <c r="IZ17" s="149">
        <v>34.91</v>
      </c>
      <c r="JA17" s="149">
        <v>345.2</v>
      </c>
      <c r="JB17" s="149">
        <v>17.26</v>
      </c>
      <c r="JC17" s="149">
        <v>6.07</v>
      </c>
      <c r="JD17" s="149">
        <v>3.0</v>
      </c>
      <c r="JE17" s="149">
        <v>56.8</v>
      </c>
      <c r="JF17" s="149">
        <v>42.55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138.0</v>
      </c>
      <c r="JQ17" s="78">
        <v>32.6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39.0</v>
      </c>
      <c r="JW17" s="78">
        <v>38.0</v>
      </c>
      <c r="JX17" s="78">
        <v>138.0</v>
      </c>
      <c r="JY17" s="78">
        <v>34.6</v>
      </c>
      <c r="JZ17" s="78">
        <v>62.0</v>
      </c>
      <c r="KA17" s="78">
        <v>3.3</v>
      </c>
      <c r="KB17" s="78">
        <v>1.4</v>
      </c>
      <c r="KC17" s="150">
        <v>2.0</v>
      </c>
      <c r="KD17" s="78">
        <v>45.0</v>
      </c>
      <c r="KE17" s="78">
        <v>45.0</v>
      </c>
      <c r="KF17" s="89"/>
      <c r="KG17" s="79">
        <v>137.0</v>
      </c>
      <c r="KH17" s="79">
        <v>33.0</v>
      </c>
      <c r="KI17" s="79">
        <v>98.0</v>
      </c>
      <c r="KJ17" s="79">
        <v>5.3</v>
      </c>
      <c r="KK17" s="80"/>
      <c r="KL17" s="79">
        <v>1.0</v>
      </c>
      <c r="KM17" s="79">
        <v>42.0</v>
      </c>
      <c r="KN17" s="79">
        <v>42.0</v>
      </c>
      <c r="KO17" s="79">
        <v>137.0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124.0</v>
      </c>
      <c r="KY17" s="81">
        <v>32.0</v>
      </c>
      <c r="KZ17" s="81">
        <v>178.0</v>
      </c>
      <c r="LA17" s="81">
        <v>8.7</v>
      </c>
      <c r="LB17" s="81">
        <v>0.0</v>
      </c>
      <c r="LC17" s="81">
        <v>3.0</v>
      </c>
      <c r="LD17" s="81">
        <v>49.0</v>
      </c>
      <c r="LE17" s="81">
        <v>49.0</v>
      </c>
      <c r="LF17" s="81">
        <v>124.0</v>
      </c>
      <c r="LG17" s="81">
        <v>32.0</v>
      </c>
      <c r="LH17" s="81">
        <v>418.0</v>
      </c>
      <c r="LI17" s="81">
        <v>20.5</v>
      </c>
      <c r="LJ17" s="81">
        <v>0.0</v>
      </c>
      <c r="LK17" s="81">
        <v>5.0</v>
      </c>
      <c r="LL17" s="81">
        <v>49.0</v>
      </c>
      <c r="LM17" s="81">
        <v>49.0</v>
      </c>
      <c r="LN17" s="89"/>
      <c r="LO17" s="82">
        <v>330.0</v>
      </c>
      <c r="LP17" s="82">
        <v>337.0</v>
      </c>
      <c r="LQ17" s="82">
        <v>167.0</v>
      </c>
      <c r="LR17" s="82">
        <v>66.0</v>
      </c>
      <c r="LS17" s="82">
        <v>319.0</v>
      </c>
      <c r="LT17" s="83">
        <v>60.0</v>
      </c>
      <c r="LU17" s="83">
        <v>11.3</v>
      </c>
      <c r="LV17" s="83">
        <v>138.0</v>
      </c>
      <c r="LW17" s="83">
        <v>120.0</v>
      </c>
      <c r="LX17" s="83">
        <v>56.0</v>
      </c>
      <c r="LY17" s="83">
        <v>52.0</v>
      </c>
      <c r="LZ17" s="83">
        <v>12.0</v>
      </c>
      <c r="MA17" s="83">
        <v>107.0</v>
      </c>
      <c r="MB17" s="83">
        <v>7.5</v>
      </c>
      <c r="MC17" s="83">
        <v>144.0</v>
      </c>
      <c r="MD17" s="83">
        <v>207.0</v>
      </c>
      <c r="ME17" s="83">
        <v>74.0</v>
      </c>
      <c r="MF17" s="83">
        <v>59.0</v>
      </c>
      <c r="MG17" s="83">
        <v>14.0</v>
      </c>
      <c r="MH17" s="83">
        <v>0.0</v>
      </c>
      <c r="MI17" s="83">
        <v>0.0</v>
      </c>
      <c r="MJ17" s="83">
        <v>119.0</v>
      </c>
      <c r="MK17" s="83">
        <v>0.0</v>
      </c>
      <c r="ML17" s="83">
        <v>41.0</v>
      </c>
      <c r="MM17" s="83">
        <v>35.0</v>
      </c>
      <c r="MN17" s="83">
        <v>5.0</v>
      </c>
      <c r="MO17" s="86"/>
      <c r="MP17" s="87"/>
      <c r="MQ17" s="87"/>
      <c r="MR17" s="87"/>
      <c r="MS17" s="87"/>
      <c r="MT17" s="83">
        <v>11.0</v>
      </c>
      <c r="MU17" s="83">
        <v>4.0</v>
      </c>
      <c r="MV17" s="83">
        <v>196.0</v>
      </c>
      <c r="MW17" s="83">
        <v>36.0</v>
      </c>
      <c r="MX17" s="83">
        <v>36.0</v>
      </c>
      <c r="MY17" s="88" t="s">
        <v>96</v>
      </c>
      <c r="MZ17" s="83">
        <v>2.0</v>
      </c>
      <c r="NA17" s="87"/>
      <c r="NB17" s="83">
        <v>18.0</v>
      </c>
      <c r="NC17" s="83">
        <v>5.8</v>
      </c>
      <c r="ND17" s="83">
        <v>325.0</v>
      </c>
      <c r="NE17" s="83">
        <v>35.0</v>
      </c>
      <c r="NF17" s="83">
        <v>44.0</v>
      </c>
      <c r="NG17" s="83">
        <v>44.0</v>
      </c>
      <c r="NH17" s="83">
        <v>7.0</v>
      </c>
      <c r="NI17" s="88"/>
      <c r="NJ17" s="83">
        <v>0.0</v>
      </c>
      <c r="NK17" s="83">
        <v>0.0</v>
      </c>
      <c r="NL17" s="83">
        <v>0.0</v>
      </c>
      <c r="NM17" s="83">
        <v>34.0</v>
      </c>
      <c r="NN17" s="83">
        <v>48.0</v>
      </c>
      <c r="NO17" s="83">
        <v>47.0</v>
      </c>
      <c r="NP17" s="83">
        <v>2.0</v>
      </c>
      <c r="NQ17" s="222"/>
    </row>
    <row r="18" ht="14.25" customHeight="1">
      <c r="A18" s="49">
        <v>0.208333333333334</v>
      </c>
      <c r="B18" s="50"/>
      <c r="C18" s="51">
        <v>50.18</v>
      </c>
      <c r="D18" s="52">
        <v>336.0</v>
      </c>
      <c r="E18" s="53">
        <v>133.0</v>
      </c>
      <c r="F18" s="53">
        <v>81.0</v>
      </c>
      <c r="G18" s="53">
        <v>17.1</v>
      </c>
      <c r="H18" s="54"/>
      <c r="I18" s="53">
        <v>6.0</v>
      </c>
      <c r="J18" s="53">
        <v>50.0</v>
      </c>
      <c r="K18" s="53">
        <v>49.0</v>
      </c>
      <c r="L18" s="53">
        <v>138.0</v>
      </c>
      <c r="M18" s="53">
        <v>43.0</v>
      </c>
      <c r="N18" s="53">
        <v>5.5</v>
      </c>
      <c r="O18" s="54"/>
      <c r="P18" s="53">
        <v>6.0</v>
      </c>
      <c r="Q18" s="53">
        <v>54.0</v>
      </c>
      <c r="R18" s="53">
        <v>52.0</v>
      </c>
      <c r="S18" s="53">
        <v>338.1</v>
      </c>
      <c r="T18" s="53">
        <v>174.3</v>
      </c>
      <c r="U18" s="53">
        <v>103.1</v>
      </c>
      <c r="V18" s="54"/>
      <c r="W18" s="53">
        <v>334.1</v>
      </c>
      <c r="X18" s="53">
        <v>56.8</v>
      </c>
      <c r="Y18" s="53">
        <v>21.7</v>
      </c>
      <c r="Z18" s="54"/>
      <c r="AA18" s="53">
        <v>337.8</v>
      </c>
      <c r="AB18" s="53">
        <v>394.1</v>
      </c>
      <c r="AC18" s="53">
        <v>254.3</v>
      </c>
      <c r="AD18" s="54"/>
      <c r="AE18" s="53">
        <v>337.6</v>
      </c>
      <c r="AF18" s="53">
        <v>439.1</v>
      </c>
      <c r="AG18" s="53">
        <v>229.4</v>
      </c>
      <c r="AH18" s="54"/>
      <c r="AI18" s="53">
        <v>345.1</v>
      </c>
      <c r="AJ18" s="53">
        <v>351.2</v>
      </c>
      <c r="AK18" s="53">
        <v>213.6</v>
      </c>
      <c r="AL18" s="54"/>
      <c r="AM18" s="53">
        <v>336.5</v>
      </c>
      <c r="AN18" s="53">
        <v>372.3</v>
      </c>
      <c r="AO18" s="53">
        <v>199.7</v>
      </c>
      <c r="AP18" s="54"/>
      <c r="AQ18" s="182">
        <f t="shared" ref="AQ18:AS18" si="16">E18</f>
        <v>133</v>
      </c>
      <c r="AR18" s="54">
        <f t="shared" si="16"/>
        <v>81</v>
      </c>
      <c r="AS18" s="56">
        <f t="shared" si="16"/>
        <v>17.1</v>
      </c>
      <c r="AT18" s="54"/>
      <c r="AU18" s="54">
        <f t="shared" ref="AU18:AW18" si="17">L18</f>
        <v>138</v>
      </c>
      <c r="AV18" s="54">
        <f t="shared" si="17"/>
        <v>43</v>
      </c>
      <c r="AW18" s="54">
        <f t="shared" si="17"/>
        <v>5.5</v>
      </c>
      <c r="AX18" s="54"/>
      <c r="AY18" s="182">
        <f t="shared" si="6"/>
        <v>133</v>
      </c>
      <c r="AZ18" s="54"/>
      <c r="BA18" s="54"/>
      <c r="BB18" s="54"/>
      <c r="BC18" s="89"/>
      <c r="BD18" s="54"/>
      <c r="BE18" s="127">
        <v>32.0</v>
      </c>
      <c r="BF18" s="127">
        <v>8.0</v>
      </c>
      <c r="BG18" s="127">
        <v>0.4</v>
      </c>
      <c r="BH18" s="54"/>
      <c r="BI18" s="127">
        <v>22.0</v>
      </c>
      <c r="BJ18" s="127">
        <v>85.0</v>
      </c>
      <c r="BK18" s="127">
        <v>55.0</v>
      </c>
      <c r="BL18" s="89"/>
      <c r="BM18" s="287">
        <v>345.0</v>
      </c>
      <c r="BN18" s="287">
        <v>146.0</v>
      </c>
      <c r="BO18" s="287">
        <v>238.0</v>
      </c>
      <c r="BP18" s="287">
        <v>11.9</v>
      </c>
      <c r="BQ18" s="288"/>
      <c r="BR18" s="287">
        <v>6.0</v>
      </c>
      <c r="BS18" s="287">
        <v>54.0</v>
      </c>
      <c r="BT18" s="287">
        <v>54.0</v>
      </c>
      <c r="BU18" s="288">
        <f t="shared" si="7"/>
        <v>345</v>
      </c>
      <c r="BV18" s="287">
        <v>213.0</v>
      </c>
      <c r="BW18" s="287">
        <v>128.0</v>
      </c>
      <c r="BX18" s="287">
        <v>1.0</v>
      </c>
      <c r="BY18" s="287">
        <v>338.0</v>
      </c>
      <c r="BZ18" s="287">
        <v>228.0</v>
      </c>
      <c r="CA18" s="287">
        <v>129.0</v>
      </c>
      <c r="CB18" s="287">
        <v>1.0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342.0</v>
      </c>
      <c r="CH18" s="287">
        <v>419.0</v>
      </c>
      <c r="CI18" s="287">
        <v>239.0</v>
      </c>
      <c r="CJ18" s="287">
        <v>56.0</v>
      </c>
      <c r="CK18" s="287">
        <v>353.0</v>
      </c>
      <c r="CL18" s="287">
        <v>109.0</v>
      </c>
      <c r="CM18" s="287">
        <v>56.0</v>
      </c>
      <c r="CN18" s="287">
        <v>24.0</v>
      </c>
      <c r="CO18" s="287">
        <v>335.0</v>
      </c>
      <c r="CP18" s="287">
        <v>114.0</v>
      </c>
      <c r="CQ18" s="287">
        <v>53.0</v>
      </c>
      <c r="CR18" s="287">
        <v>20.0</v>
      </c>
      <c r="CS18" s="287">
        <v>338.0</v>
      </c>
      <c r="CT18" s="287">
        <v>135.0</v>
      </c>
      <c r="CU18" s="287">
        <v>90.0</v>
      </c>
      <c r="CV18" s="287">
        <v>17.0</v>
      </c>
      <c r="CW18" s="287">
        <v>340.0</v>
      </c>
      <c r="CX18" s="287">
        <v>265.0</v>
      </c>
      <c r="CY18" s="287">
        <v>147.0</v>
      </c>
      <c r="CZ18" s="287">
        <v>60.0</v>
      </c>
      <c r="DA18" s="287">
        <v>327.0</v>
      </c>
      <c r="DB18" s="287">
        <v>269.0</v>
      </c>
      <c r="DC18" s="287">
        <v>145.0</v>
      </c>
      <c r="DD18" s="287">
        <v>28.0</v>
      </c>
      <c r="DE18" s="288">
        <f t="shared" si="8"/>
        <v>146</v>
      </c>
      <c r="DF18" s="287">
        <v>35.0</v>
      </c>
      <c r="DG18" s="288">
        <f t="shared" ref="DG18:DH18" si="18">BO18</f>
        <v>238</v>
      </c>
      <c r="DH18" s="288">
        <f t="shared" si="18"/>
        <v>11.9</v>
      </c>
      <c r="DI18" s="288"/>
      <c r="DJ18" s="287">
        <v>7.0</v>
      </c>
      <c r="DK18" s="287">
        <v>48.0</v>
      </c>
      <c r="DL18" s="287">
        <v>45.0</v>
      </c>
      <c r="DM18" s="89"/>
      <c r="DN18" s="61">
        <v>338.0</v>
      </c>
      <c r="DO18" s="61">
        <v>139.0</v>
      </c>
      <c r="DP18" s="61">
        <v>43.07</v>
      </c>
      <c r="DQ18" s="61">
        <v>24.04</v>
      </c>
      <c r="DR18" s="61">
        <v>6.85</v>
      </c>
      <c r="DS18" s="61">
        <v>8.0</v>
      </c>
      <c r="DT18" s="61">
        <v>39.0</v>
      </c>
      <c r="DU18" s="61">
        <v>43.4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26">
        <v>340.0</v>
      </c>
      <c r="EF18" s="226">
        <v>137.0</v>
      </c>
      <c r="EG18" s="226">
        <v>174.0</v>
      </c>
      <c r="EH18" s="226">
        <v>7.5</v>
      </c>
      <c r="EI18" s="64"/>
      <c r="EJ18" s="63">
        <v>9.0</v>
      </c>
      <c r="EK18" s="226">
        <v>44.0</v>
      </c>
      <c r="EL18" s="226">
        <v>46.0</v>
      </c>
      <c r="EM18" s="226">
        <v>137.0</v>
      </c>
      <c r="EN18" s="226">
        <v>0.0</v>
      </c>
      <c r="EO18" s="226">
        <v>0.0</v>
      </c>
      <c r="EP18" s="64"/>
      <c r="EQ18" s="63">
        <v>9.0</v>
      </c>
      <c r="ER18" s="226">
        <v>37.0</v>
      </c>
      <c r="ES18" s="226">
        <v>30.0</v>
      </c>
      <c r="ET18" s="226">
        <v>339.0</v>
      </c>
      <c r="EU18" s="226">
        <v>0.0</v>
      </c>
      <c r="EV18" s="226">
        <v>0.0</v>
      </c>
      <c r="EW18" s="226">
        <v>0.0</v>
      </c>
      <c r="EX18" s="226">
        <v>338.0</v>
      </c>
      <c r="EY18" s="226">
        <v>0.0</v>
      </c>
      <c r="EZ18" s="226">
        <v>0.0</v>
      </c>
      <c r="FA18" s="226">
        <v>0.0</v>
      </c>
      <c r="FB18" s="226">
        <v>339.0</v>
      </c>
      <c r="FC18" s="226">
        <v>231.0</v>
      </c>
      <c r="FD18" s="226">
        <v>133.7</v>
      </c>
      <c r="FE18" s="226">
        <v>-3.0</v>
      </c>
      <c r="FF18" s="226">
        <v>339.0</v>
      </c>
      <c r="FG18" s="226">
        <v>233.0</v>
      </c>
      <c r="FH18" s="226">
        <v>133.4</v>
      </c>
      <c r="FI18" s="226">
        <v>21.0</v>
      </c>
      <c r="FJ18" s="226">
        <v>340.0</v>
      </c>
      <c r="FK18" s="226">
        <v>218.0</v>
      </c>
      <c r="FL18" s="226">
        <v>125.0</v>
      </c>
      <c r="FM18" s="64"/>
      <c r="FN18" s="226">
        <v>340.0</v>
      </c>
      <c r="FO18" s="226">
        <v>232.0</v>
      </c>
      <c r="FP18" s="226">
        <v>125.0</v>
      </c>
      <c r="FQ18" s="226">
        <v>16.3</v>
      </c>
      <c r="FR18" s="226">
        <v>137.0</v>
      </c>
      <c r="FS18" s="64"/>
      <c r="FT18" s="226">
        <v>14.61</v>
      </c>
      <c r="FU18" s="64"/>
      <c r="FV18" s="226">
        <v>137.0</v>
      </c>
      <c r="FW18" s="64"/>
      <c r="FX18" s="64"/>
      <c r="FY18" s="64"/>
      <c r="FZ18" s="89"/>
      <c r="GA18" s="65">
        <v>340.0</v>
      </c>
      <c r="GB18" s="66">
        <v>395.66</v>
      </c>
      <c r="GC18" s="66">
        <v>246.33</v>
      </c>
      <c r="GD18" s="66">
        <v>28.56</v>
      </c>
      <c r="GE18" s="66">
        <v>340.0</v>
      </c>
      <c r="GF18" s="66">
        <v>418.37</v>
      </c>
      <c r="GG18" s="66">
        <v>242.14</v>
      </c>
      <c r="GH18" s="66">
        <v>32.16</v>
      </c>
      <c r="GI18" s="66">
        <v>340.0</v>
      </c>
      <c r="GJ18" s="66">
        <v>260.99</v>
      </c>
      <c r="GK18" s="66">
        <v>-149.43</v>
      </c>
      <c r="GL18" s="66">
        <v>-6.7</v>
      </c>
      <c r="GM18" s="66">
        <v>340.0</v>
      </c>
      <c r="GN18" s="66">
        <v>239.89</v>
      </c>
      <c r="GO18" s="66">
        <v>-150.68</v>
      </c>
      <c r="GP18" s="66">
        <v>-13.9</v>
      </c>
      <c r="GQ18" s="66">
        <v>340.0</v>
      </c>
      <c r="GR18" s="66">
        <v>150.94</v>
      </c>
      <c r="GS18" s="66">
        <v>-95.06</v>
      </c>
      <c r="GT18" s="66">
        <v>-16.84</v>
      </c>
      <c r="GU18" s="66">
        <v>340.0</v>
      </c>
      <c r="GV18" s="66">
        <v>164.56</v>
      </c>
      <c r="GW18" s="66">
        <v>-93.81</v>
      </c>
      <c r="GX18" s="66">
        <v>-18.43</v>
      </c>
      <c r="GY18" s="89"/>
      <c r="GZ18" s="98" t="s">
        <v>91</v>
      </c>
      <c r="HA18" s="98" t="s">
        <v>92</v>
      </c>
      <c r="HB18" s="98">
        <v>10.0</v>
      </c>
      <c r="HC18" s="98">
        <v>0.5</v>
      </c>
      <c r="HD18" s="98">
        <v>0.2</v>
      </c>
      <c r="HE18" s="98">
        <v>8.0</v>
      </c>
      <c r="HF18" s="98">
        <v>52.0</v>
      </c>
      <c r="HG18" s="98">
        <v>48.0</v>
      </c>
      <c r="HH18" s="98" t="s">
        <v>91</v>
      </c>
      <c r="HI18" s="98" t="s">
        <v>92</v>
      </c>
      <c r="HJ18" s="98">
        <v>88.0</v>
      </c>
      <c r="HK18" s="98">
        <v>4.4</v>
      </c>
      <c r="HL18" s="98">
        <v>1.76</v>
      </c>
      <c r="HM18" s="98">
        <v>5.0</v>
      </c>
      <c r="HN18" s="98">
        <v>51.0</v>
      </c>
      <c r="HO18" s="98">
        <v>51.0</v>
      </c>
      <c r="HP18" s="98" t="s">
        <v>91</v>
      </c>
      <c r="HQ18" s="98" t="s">
        <v>92</v>
      </c>
      <c r="HR18" s="98">
        <v>266.0</v>
      </c>
      <c r="HS18" s="98">
        <v>13.3</v>
      </c>
      <c r="HT18" s="98">
        <v>6.65</v>
      </c>
      <c r="HU18" s="98">
        <v>7.0</v>
      </c>
      <c r="HV18" s="98">
        <v>53.0</v>
      </c>
      <c r="HW18" s="98">
        <v>53.0</v>
      </c>
      <c r="HX18" s="89"/>
      <c r="HY18" s="72">
        <v>135.0</v>
      </c>
      <c r="HZ18" s="72">
        <v>33.0</v>
      </c>
      <c r="IA18" s="72">
        <v>92.0</v>
      </c>
      <c r="IB18" s="72">
        <v>4.6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142.0</v>
      </c>
      <c r="II18" s="74">
        <v>33.9</v>
      </c>
      <c r="IJ18" s="74">
        <v>97.0</v>
      </c>
      <c r="IK18" s="74">
        <v>4.8</v>
      </c>
      <c r="IL18" s="74">
        <v>5.1</v>
      </c>
      <c r="IM18" s="74">
        <v>6.0</v>
      </c>
      <c r="IN18" s="74">
        <v>45.0</v>
      </c>
      <c r="IO18" s="74">
        <v>44.0</v>
      </c>
      <c r="IP18" s="75">
        <v>141.0</v>
      </c>
      <c r="IQ18" s="74">
        <v>33.1</v>
      </c>
      <c r="IR18" s="74">
        <v>3.0</v>
      </c>
      <c r="IS18" s="74">
        <v>0.1</v>
      </c>
      <c r="IT18" s="74">
        <v>0.2</v>
      </c>
      <c r="IU18" s="74">
        <v>8.0</v>
      </c>
      <c r="IV18" s="74">
        <v>46.0</v>
      </c>
      <c r="IW18" s="74">
        <v>45.0</v>
      </c>
      <c r="IX18" s="89"/>
      <c r="IY18" s="149">
        <v>139.33</v>
      </c>
      <c r="IZ18" s="149">
        <v>34.6</v>
      </c>
      <c r="JA18" s="149">
        <v>403.8</v>
      </c>
      <c r="JB18" s="149">
        <v>20.19</v>
      </c>
      <c r="JC18" s="149">
        <v>7.98</v>
      </c>
      <c r="JD18" s="149">
        <v>3.0</v>
      </c>
      <c r="JE18" s="149">
        <v>57.56</v>
      </c>
      <c r="JF18" s="149">
        <v>41.56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136.0</v>
      </c>
      <c r="JQ18" s="78">
        <v>32.3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38.0</v>
      </c>
      <c r="JW18" s="78">
        <v>37.0</v>
      </c>
      <c r="JX18" s="78">
        <v>136.0</v>
      </c>
      <c r="JY18" s="78">
        <v>34.3</v>
      </c>
      <c r="JZ18" s="78">
        <v>90.0</v>
      </c>
      <c r="KA18" s="78">
        <v>4.8</v>
      </c>
      <c r="KB18" s="78">
        <v>1.8</v>
      </c>
      <c r="KC18" s="150">
        <v>2.0</v>
      </c>
      <c r="KD18" s="78">
        <v>44.0</v>
      </c>
      <c r="KE18" s="78">
        <v>44.0</v>
      </c>
      <c r="KF18" s="89"/>
      <c r="KG18" s="79">
        <v>137.0</v>
      </c>
      <c r="KH18" s="79">
        <v>33.0</v>
      </c>
      <c r="KI18" s="79">
        <v>98.0</v>
      </c>
      <c r="KJ18" s="79">
        <v>5.3</v>
      </c>
      <c r="KK18" s="80"/>
      <c r="KL18" s="79">
        <v>1.0</v>
      </c>
      <c r="KM18" s="79">
        <v>42.0</v>
      </c>
      <c r="KN18" s="79">
        <v>42.0</v>
      </c>
      <c r="KO18" s="79">
        <v>137.0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128.0</v>
      </c>
      <c r="KY18" s="81">
        <v>32.0</v>
      </c>
      <c r="KZ18" s="81">
        <v>180.0</v>
      </c>
      <c r="LA18" s="81">
        <v>8.8</v>
      </c>
      <c r="LB18" s="81">
        <v>0.0</v>
      </c>
      <c r="LC18" s="81">
        <v>3.0</v>
      </c>
      <c r="LD18" s="81">
        <v>48.0</v>
      </c>
      <c r="LE18" s="81">
        <v>47.0</v>
      </c>
      <c r="LF18" s="81">
        <v>128.0</v>
      </c>
      <c r="LG18" s="81">
        <v>32.0</v>
      </c>
      <c r="LH18" s="81">
        <v>404.0</v>
      </c>
      <c r="LI18" s="81">
        <v>19.8</v>
      </c>
      <c r="LJ18" s="81">
        <v>0.0</v>
      </c>
      <c r="LK18" s="81">
        <v>5.0</v>
      </c>
      <c r="LL18" s="81">
        <v>47.0</v>
      </c>
      <c r="LM18" s="81">
        <v>47.0</v>
      </c>
      <c r="LN18" s="89"/>
      <c r="LO18" s="82">
        <v>330.0</v>
      </c>
      <c r="LP18" s="82">
        <v>324.0</v>
      </c>
      <c r="LQ18" s="82">
        <v>163.0</v>
      </c>
      <c r="LR18" s="82">
        <v>67.0</v>
      </c>
      <c r="LS18" s="82">
        <v>324.0</v>
      </c>
      <c r="LT18" s="83">
        <v>62.0</v>
      </c>
      <c r="LU18" s="83">
        <v>11.4</v>
      </c>
      <c r="LV18" s="83">
        <v>138.0</v>
      </c>
      <c r="LW18" s="83">
        <v>125.0</v>
      </c>
      <c r="LX18" s="83">
        <v>54.0</v>
      </c>
      <c r="LY18" s="83">
        <v>50.0</v>
      </c>
      <c r="LZ18" s="83">
        <v>12.0</v>
      </c>
      <c r="MA18" s="83">
        <v>101.0</v>
      </c>
      <c r="MB18" s="83">
        <v>5.6</v>
      </c>
      <c r="MC18" s="83">
        <v>144.0</v>
      </c>
      <c r="MD18" s="83">
        <v>192.0</v>
      </c>
      <c r="ME18" s="83">
        <v>72.0</v>
      </c>
      <c r="MF18" s="83">
        <v>57.0</v>
      </c>
      <c r="MG18" s="83">
        <v>14.0</v>
      </c>
      <c r="MH18" s="83">
        <v>0.0</v>
      </c>
      <c r="MI18" s="83">
        <v>0.0</v>
      </c>
      <c r="MJ18" s="83">
        <v>121.0</v>
      </c>
      <c r="MK18" s="83">
        <v>0.0</v>
      </c>
      <c r="ML18" s="83">
        <v>40.0</v>
      </c>
      <c r="MM18" s="83">
        <v>35.0</v>
      </c>
      <c r="MN18" s="83">
        <v>5.0</v>
      </c>
      <c r="MO18" s="86"/>
      <c r="MP18" s="87"/>
      <c r="MQ18" s="87"/>
      <c r="MR18" s="87"/>
      <c r="MS18" s="87"/>
      <c r="MT18" s="83">
        <v>11.5</v>
      </c>
      <c r="MU18" s="83">
        <v>4.0</v>
      </c>
      <c r="MV18" s="83">
        <v>197.0</v>
      </c>
      <c r="MW18" s="83">
        <v>36.0</v>
      </c>
      <c r="MX18" s="83">
        <v>36.0</v>
      </c>
      <c r="MY18" s="88" t="s">
        <v>96</v>
      </c>
      <c r="MZ18" s="83">
        <v>2.0</v>
      </c>
      <c r="NA18" s="87"/>
      <c r="NB18" s="83">
        <v>17.4</v>
      </c>
      <c r="NC18" s="83">
        <v>5.9</v>
      </c>
      <c r="ND18" s="83">
        <v>306.0</v>
      </c>
      <c r="NE18" s="83">
        <v>35.0</v>
      </c>
      <c r="NF18" s="83">
        <v>44.0</v>
      </c>
      <c r="NG18" s="83">
        <v>43.0</v>
      </c>
      <c r="NH18" s="83">
        <v>7.0</v>
      </c>
      <c r="NI18" s="88"/>
      <c r="NJ18" s="83">
        <v>0.0</v>
      </c>
      <c r="NK18" s="83">
        <v>0.0</v>
      </c>
      <c r="NL18" s="83">
        <v>0.0</v>
      </c>
      <c r="NM18" s="83">
        <v>34.0</v>
      </c>
      <c r="NN18" s="83">
        <v>48.0</v>
      </c>
      <c r="NO18" s="83">
        <v>47.0</v>
      </c>
      <c r="NP18" s="83">
        <v>2.0</v>
      </c>
      <c r="NQ18" s="222"/>
    </row>
    <row r="19" ht="14.25" customHeight="1">
      <c r="A19" s="49">
        <v>0.25</v>
      </c>
      <c r="B19" s="50"/>
      <c r="C19" s="51">
        <v>50.14</v>
      </c>
      <c r="D19" s="52">
        <v>335.0</v>
      </c>
      <c r="E19" s="53">
        <v>133.0</v>
      </c>
      <c r="F19" s="53">
        <v>93.0</v>
      </c>
      <c r="G19" s="53">
        <v>19.9</v>
      </c>
      <c r="H19" s="54"/>
      <c r="I19" s="53">
        <v>6.0</v>
      </c>
      <c r="J19" s="53">
        <v>49.0</v>
      </c>
      <c r="K19" s="53">
        <v>48.0</v>
      </c>
      <c r="L19" s="53">
        <v>139.0</v>
      </c>
      <c r="M19" s="53">
        <v>44.0</v>
      </c>
      <c r="N19" s="53">
        <v>6.1</v>
      </c>
      <c r="O19" s="54"/>
      <c r="P19" s="53">
        <v>6.0</v>
      </c>
      <c r="Q19" s="53">
        <v>54.0</v>
      </c>
      <c r="R19" s="53">
        <v>51.0</v>
      </c>
      <c r="S19" s="53">
        <v>339.7</v>
      </c>
      <c r="T19" s="53">
        <v>173.6</v>
      </c>
      <c r="U19" s="53">
        <v>103.6</v>
      </c>
      <c r="V19" s="54"/>
      <c r="W19" s="53">
        <v>335.3</v>
      </c>
      <c r="X19" s="53">
        <v>85.1</v>
      </c>
      <c r="Y19" s="53">
        <v>35.5</v>
      </c>
      <c r="Z19" s="54"/>
      <c r="AA19" s="53">
        <v>340.2</v>
      </c>
      <c r="AB19" s="53">
        <v>428.3</v>
      </c>
      <c r="AC19" s="53">
        <v>279.1</v>
      </c>
      <c r="AD19" s="54"/>
      <c r="AE19" s="53">
        <v>339.6</v>
      </c>
      <c r="AF19" s="53">
        <v>477.4</v>
      </c>
      <c r="AG19" s="53">
        <v>251.4</v>
      </c>
      <c r="AH19" s="54"/>
      <c r="AI19" s="53">
        <v>346.8</v>
      </c>
      <c r="AJ19" s="53">
        <v>400.2</v>
      </c>
      <c r="AK19" s="53">
        <v>248.2</v>
      </c>
      <c r="AL19" s="54"/>
      <c r="AM19" s="53">
        <v>338.2</v>
      </c>
      <c r="AN19" s="53">
        <v>425.3</v>
      </c>
      <c r="AO19" s="53">
        <v>231.6</v>
      </c>
      <c r="AP19" s="54"/>
      <c r="AQ19" s="182">
        <f t="shared" ref="AQ19:AS19" si="19">E19</f>
        <v>133</v>
      </c>
      <c r="AR19" s="54">
        <f t="shared" si="19"/>
        <v>93</v>
      </c>
      <c r="AS19" s="56">
        <f t="shared" si="19"/>
        <v>19.9</v>
      </c>
      <c r="AT19" s="54"/>
      <c r="AU19" s="54">
        <f t="shared" ref="AU19:AW19" si="20">L19</f>
        <v>139</v>
      </c>
      <c r="AV19" s="54">
        <f t="shared" si="20"/>
        <v>44</v>
      </c>
      <c r="AW19" s="54">
        <f t="shared" si="20"/>
        <v>6.1</v>
      </c>
      <c r="AX19" s="54"/>
      <c r="AY19" s="182">
        <f t="shared" si="6"/>
        <v>133</v>
      </c>
      <c r="AZ19" s="54"/>
      <c r="BA19" s="54"/>
      <c r="BB19" s="54"/>
      <c r="BC19" s="89"/>
      <c r="BD19" s="54"/>
      <c r="BE19" s="127">
        <v>32.0</v>
      </c>
      <c r="BF19" s="127">
        <v>9.0</v>
      </c>
      <c r="BG19" s="127">
        <v>0.5</v>
      </c>
      <c r="BH19" s="54"/>
      <c r="BI19" s="127">
        <v>22.0</v>
      </c>
      <c r="BJ19" s="127">
        <v>85.0</v>
      </c>
      <c r="BK19" s="127">
        <v>55.0</v>
      </c>
      <c r="BL19" s="89"/>
      <c r="BM19" s="287">
        <v>345.0</v>
      </c>
      <c r="BN19" s="287">
        <v>146.0</v>
      </c>
      <c r="BO19" s="287">
        <v>241.0</v>
      </c>
      <c r="BP19" s="287">
        <v>12.1</v>
      </c>
      <c r="BQ19" s="288"/>
      <c r="BR19" s="287">
        <v>6.0</v>
      </c>
      <c r="BS19" s="287">
        <v>54.0</v>
      </c>
      <c r="BT19" s="287">
        <v>53.0</v>
      </c>
      <c r="BU19" s="288">
        <f t="shared" si="7"/>
        <v>345</v>
      </c>
      <c r="BV19" s="287">
        <v>214.0</v>
      </c>
      <c r="BW19" s="287">
        <v>127.0</v>
      </c>
      <c r="BX19" s="287">
        <v>1.0</v>
      </c>
      <c r="BY19" s="287">
        <v>338.0</v>
      </c>
      <c r="BZ19" s="287">
        <v>230.0</v>
      </c>
      <c r="CA19" s="287">
        <v>130.0</v>
      </c>
      <c r="CB19" s="287">
        <v>1.0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338.0</v>
      </c>
      <c r="CH19" s="287">
        <v>442.0</v>
      </c>
      <c r="CI19" s="287">
        <v>245.0</v>
      </c>
      <c r="CJ19" s="287">
        <v>58.0</v>
      </c>
      <c r="CK19" s="287">
        <v>351.0</v>
      </c>
      <c r="CL19" s="287">
        <v>86.0</v>
      </c>
      <c r="CM19" s="287">
        <v>54.0</v>
      </c>
      <c r="CN19" s="287">
        <v>14.0</v>
      </c>
      <c r="CO19" s="287">
        <v>335.0</v>
      </c>
      <c r="CP19" s="287">
        <v>167.0</v>
      </c>
      <c r="CQ19" s="287">
        <v>83.0</v>
      </c>
      <c r="CR19" s="287">
        <v>20.0</v>
      </c>
      <c r="CS19" s="287">
        <v>338.0</v>
      </c>
      <c r="CT19" s="287">
        <v>169.0</v>
      </c>
      <c r="CU19" s="287">
        <v>110.0</v>
      </c>
      <c r="CV19" s="287">
        <v>31.0</v>
      </c>
      <c r="CW19" s="287">
        <v>342.0</v>
      </c>
      <c r="CX19" s="287">
        <v>206.0</v>
      </c>
      <c r="CY19" s="287">
        <v>110.0</v>
      </c>
      <c r="CZ19" s="287">
        <v>51.0</v>
      </c>
      <c r="DA19" s="287">
        <v>327.0</v>
      </c>
      <c r="DB19" s="287">
        <v>207.0</v>
      </c>
      <c r="DC19" s="287">
        <v>109.0</v>
      </c>
      <c r="DD19" s="287">
        <v>36.0</v>
      </c>
      <c r="DE19" s="287">
        <v>35.0</v>
      </c>
      <c r="DF19" s="287">
        <v>35.2</v>
      </c>
      <c r="DG19" s="288">
        <f t="shared" ref="DG19:DH19" si="21">BO19</f>
        <v>241</v>
      </c>
      <c r="DH19" s="288">
        <f t="shared" si="21"/>
        <v>12.1</v>
      </c>
      <c r="DI19" s="288"/>
      <c r="DJ19" s="287">
        <v>7.0</v>
      </c>
      <c r="DK19" s="287">
        <v>53.0</v>
      </c>
      <c r="DL19" s="287">
        <v>47.0</v>
      </c>
      <c r="DM19" s="89"/>
      <c r="DN19" s="61">
        <v>339.0</v>
      </c>
      <c r="DO19" s="61">
        <v>139.0</v>
      </c>
      <c r="DP19" s="61">
        <v>47.62</v>
      </c>
      <c r="DQ19" s="61">
        <v>26.5</v>
      </c>
      <c r="DR19" s="61">
        <v>7.52</v>
      </c>
      <c r="DS19" s="61">
        <v>8.0</v>
      </c>
      <c r="DT19" s="61">
        <v>39.0</v>
      </c>
      <c r="DU19" s="61">
        <v>43.3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26">
        <v>343.0</v>
      </c>
      <c r="EF19" s="226">
        <v>137.0</v>
      </c>
      <c r="EG19" s="226">
        <v>184.0</v>
      </c>
      <c r="EH19" s="226">
        <v>7.7</v>
      </c>
      <c r="EI19" s="64"/>
      <c r="EJ19" s="63">
        <v>9.0</v>
      </c>
      <c r="EK19" s="226">
        <v>44.0</v>
      </c>
      <c r="EL19" s="226">
        <v>45.0</v>
      </c>
      <c r="EM19" s="226">
        <v>137.0</v>
      </c>
      <c r="EN19" s="226">
        <v>0.0</v>
      </c>
      <c r="EO19" s="226">
        <v>0.0</v>
      </c>
      <c r="EP19" s="64"/>
      <c r="EQ19" s="63">
        <v>9.0</v>
      </c>
      <c r="ER19" s="226">
        <v>38.0</v>
      </c>
      <c r="ES19" s="226">
        <v>38.0</v>
      </c>
      <c r="ET19" s="226">
        <v>340.0</v>
      </c>
      <c r="EU19" s="226">
        <v>0.0</v>
      </c>
      <c r="EV19" s="226">
        <v>0.0</v>
      </c>
      <c r="EW19" s="226">
        <v>0.0</v>
      </c>
      <c r="EX19" s="226">
        <v>341.0</v>
      </c>
      <c r="EY19" s="226">
        <v>0.0</v>
      </c>
      <c r="EZ19" s="226">
        <v>0.0</v>
      </c>
      <c r="FA19" s="226">
        <v>0.0</v>
      </c>
      <c r="FB19" s="226">
        <v>340.0</v>
      </c>
      <c r="FC19" s="226">
        <v>233.0</v>
      </c>
      <c r="FD19" s="226">
        <v>133.9</v>
      </c>
      <c r="FE19" s="226">
        <v>-3.5</v>
      </c>
      <c r="FF19" s="226">
        <v>339.0</v>
      </c>
      <c r="FG19" s="226">
        <v>235.0</v>
      </c>
      <c r="FH19" s="226">
        <v>133.1</v>
      </c>
      <c r="FI19" s="226">
        <v>18.7</v>
      </c>
      <c r="FJ19" s="226">
        <v>343.0</v>
      </c>
      <c r="FK19" s="226">
        <v>222.0</v>
      </c>
      <c r="FL19" s="226">
        <v>128.2</v>
      </c>
      <c r="FM19" s="64"/>
      <c r="FN19" s="226">
        <v>343.0</v>
      </c>
      <c r="FO19" s="226">
        <v>237.0</v>
      </c>
      <c r="FP19" s="226">
        <v>128.2</v>
      </c>
      <c r="FQ19" s="226">
        <v>17.8</v>
      </c>
      <c r="FR19" s="226">
        <v>137.0</v>
      </c>
      <c r="FS19" s="64"/>
      <c r="FT19" s="226">
        <v>16.02</v>
      </c>
      <c r="FU19" s="64"/>
      <c r="FV19" s="226">
        <v>137.0</v>
      </c>
      <c r="FW19" s="64"/>
      <c r="FX19" s="64"/>
      <c r="FY19" s="64"/>
      <c r="FZ19" s="89"/>
      <c r="GA19" s="65">
        <v>341.0</v>
      </c>
      <c r="GB19" s="66">
        <v>384.81</v>
      </c>
      <c r="GC19" s="66">
        <v>240.38</v>
      </c>
      <c r="GD19" s="66">
        <v>26.38</v>
      </c>
      <c r="GE19" s="66">
        <v>341.0</v>
      </c>
      <c r="GF19" s="66">
        <v>409.14</v>
      </c>
      <c r="GG19" s="66">
        <v>237.12</v>
      </c>
      <c r="GH19" s="66">
        <v>30.4</v>
      </c>
      <c r="GI19" s="66">
        <v>341.0</v>
      </c>
      <c r="GJ19" s="66">
        <v>259.52</v>
      </c>
      <c r="GK19" s="66">
        <v>-149.17</v>
      </c>
      <c r="GL19" s="66">
        <v>-10.13</v>
      </c>
      <c r="GM19" s="66">
        <v>341.0</v>
      </c>
      <c r="GN19" s="66">
        <v>237.42</v>
      </c>
      <c r="GO19" s="66">
        <v>-149.42</v>
      </c>
      <c r="GP19" s="66">
        <v>-19.35</v>
      </c>
      <c r="GQ19" s="66">
        <v>341.0</v>
      </c>
      <c r="GR19" s="66">
        <v>146.69</v>
      </c>
      <c r="GS19" s="66">
        <v>-92.72</v>
      </c>
      <c r="GT19" s="66">
        <v>-12.98</v>
      </c>
      <c r="GU19" s="66">
        <v>341.0</v>
      </c>
      <c r="GV19" s="66">
        <v>160.56</v>
      </c>
      <c r="GW19" s="66">
        <v>-92.13</v>
      </c>
      <c r="GX19" s="66">
        <v>-14.74</v>
      </c>
      <c r="GY19" s="89"/>
      <c r="GZ19" s="98" t="s">
        <v>91</v>
      </c>
      <c r="HA19" s="98" t="s">
        <v>92</v>
      </c>
      <c r="HB19" s="98">
        <v>16.0</v>
      </c>
      <c r="HC19" s="98">
        <v>0.8</v>
      </c>
      <c r="HD19" s="98">
        <v>0.32</v>
      </c>
      <c r="HE19" s="98">
        <v>8.0</v>
      </c>
      <c r="HF19" s="98">
        <v>52.0</v>
      </c>
      <c r="HG19" s="98">
        <v>48.0</v>
      </c>
      <c r="HH19" s="98" t="s">
        <v>91</v>
      </c>
      <c r="HI19" s="98" t="s">
        <v>92</v>
      </c>
      <c r="HJ19" s="98">
        <v>91.0</v>
      </c>
      <c r="HK19" s="98">
        <v>4.55</v>
      </c>
      <c r="HL19" s="98">
        <v>1.82</v>
      </c>
      <c r="HM19" s="98">
        <v>5.0</v>
      </c>
      <c r="HN19" s="98">
        <v>51.0</v>
      </c>
      <c r="HO19" s="98">
        <v>51.0</v>
      </c>
      <c r="HP19" s="98" t="s">
        <v>91</v>
      </c>
      <c r="HQ19" s="98" t="s">
        <v>92</v>
      </c>
      <c r="HR19" s="98">
        <v>279.0</v>
      </c>
      <c r="HS19" s="98">
        <v>13.95</v>
      </c>
      <c r="HT19" s="98">
        <v>6.975</v>
      </c>
      <c r="HU19" s="98">
        <v>7.0</v>
      </c>
      <c r="HV19" s="98">
        <v>52.0</v>
      </c>
      <c r="HW19" s="98">
        <v>52.0</v>
      </c>
      <c r="HX19" s="89"/>
      <c r="HY19" s="72">
        <v>135.0</v>
      </c>
      <c r="HZ19" s="72">
        <v>33.0</v>
      </c>
      <c r="IA19" s="72">
        <v>82.0</v>
      </c>
      <c r="IB19" s="72">
        <v>4.1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142.0</v>
      </c>
      <c r="II19" s="74">
        <v>33.9</v>
      </c>
      <c r="IJ19" s="74">
        <v>104.0</v>
      </c>
      <c r="IK19" s="74">
        <v>5.3</v>
      </c>
      <c r="IL19" s="74">
        <v>5.8</v>
      </c>
      <c r="IM19" s="74">
        <v>6.0</v>
      </c>
      <c r="IN19" s="74">
        <v>45.0</v>
      </c>
      <c r="IO19" s="74">
        <v>44.0</v>
      </c>
      <c r="IP19" s="75">
        <v>141.0</v>
      </c>
      <c r="IQ19" s="74">
        <v>33.2</v>
      </c>
      <c r="IR19" s="74">
        <v>3.0</v>
      </c>
      <c r="IS19" s="74">
        <v>0.1</v>
      </c>
      <c r="IT19" s="74">
        <v>0.2</v>
      </c>
      <c r="IU19" s="74">
        <v>8.0</v>
      </c>
      <c r="IV19" s="74">
        <v>46.0</v>
      </c>
      <c r="IW19" s="74">
        <v>45.0</v>
      </c>
      <c r="IX19" s="89"/>
      <c r="IY19" s="149">
        <v>139.69</v>
      </c>
      <c r="IZ19" s="149">
        <v>34.63</v>
      </c>
      <c r="JA19" s="149">
        <v>467.2</v>
      </c>
      <c r="JB19" s="149">
        <v>23.36</v>
      </c>
      <c r="JC19" s="149">
        <v>8.43</v>
      </c>
      <c r="JD19" s="149">
        <v>3.0</v>
      </c>
      <c r="JE19" s="149">
        <v>60.62</v>
      </c>
      <c r="JF19" s="149">
        <v>42.55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137.0</v>
      </c>
      <c r="JQ19" s="78">
        <v>32.3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37.0</v>
      </c>
      <c r="JW19" s="78">
        <v>36.0</v>
      </c>
      <c r="JX19" s="78">
        <v>137.0</v>
      </c>
      <c r="JY19" s="78">
        <v>34.4</v>
      </c>
      <c r="JZ19" s="78">
        <v>106.0</v>
      </c>
      <c r="KA19" s="78">
        <v>5.7</v>
      </c>
      <c r="KB19" s="78">
        <v>2.1</v>
      </c>
      <c r="KC19" s="150">
        <v>2.0</v>
      </c>
      <c r="KD19" s="78">
        <v>43.0</v>
      </c>
      <c r="KE19" s="78">
        <v>42.0</v>
      </c>
      <c r="KF19" s="89"/>
      <c r="KG19" s="79">
        <v>136.0</v>
      </c>
      <c r="KH19" s="79">
        <v>33.0</v>
      </c>
      <c r="KI19" s="79">
        <v>114.0</v>
      </c>
      <c r="KJ19" s="79">
        <v>6.1</v>
      </c>
      <c r="KK19" s="80"/>
      <c r="KL19" s="79">
        <v>1.0</v>
      </c>
      <c r="KM19" s="79">
        <v>42.0</v>
      </c>
      <c r="KN19" s="79">
        <v>42.0</v>
      </c>
      <c r="KO19" s="79">
        <v>136.0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131.0</v>
      </c>
      <c r="KY19" s="81">
        <v>32.0</v>
      </c>
      <c r="KZ19" s="81">
        <v>196.0</v>
      </c>
      <c r="LA19" s="81">
        <v>9.6</v>
      </c>
      <c r="LB19" s="81">
        <v>0.0</v>
      </c>
      <c r="LC19" s="81">
        <v>3.0</v>
      </c>
      <c r="LD19" s="81">
        <v>48.0</v>
      </c>
      <c r="LE19" s="81">
        <v>47.0</v>
      </c>
      <c r="LF19" s="81">
        <v>131.0</v>
      </c>
      <c r="LG19" s="81">
        <v>32.0</v>
      </c>
      <c r="LH19" s="81">
        <v>298.0</v>
      </c>
      <c r="LI19" s="81">
        <v>14.6</v>
      </c>
      <c r="LJ19" s="81">
        <v>0.0</v>
      </c>
      <c r="LK19" s="81">
        <v>5.0</v>
      </c>
      <c r="LL19" s="81">
        <v>47.0</v>
      </c>
      <c r="LM19" s="81">
        <v>47.0</v>
      </c>
      <c r="LN19" s="89"/>
      <c r="LO19" s="82">
        <v>334.0</v>
      </c>
      <c r="LP19" s="82">
        <v>303.0</v>
      </c>
      <c r="LQ19" s="82">
        <v>158.0</v>
      </c>
      <c r="LR19" s="82">
        <v>68.0</v>
      </c>
      <c r="LS19" s="82">
        <v>324.0</v>
      </c>
      <c r="LT19" s="83">
        <v>59.0</v>
      </c>
      <c r="LU19" s="83">
        <v>11.1</v>
      </c>
      <c r="LV19" s="83">
        <v>140.0</v>
      </c>
      <c r="LW19" s="83">
        <v>113.0</v>
      </c>
      <c r="LX19" s="83">
        <v>53.0</v>
      </c>
      <c r="LY19" s="83">
        <v>50.0</v>
      </c>
      <c r="LZ19" s="83">
        <v>12.0</v>
      </c>
      <c r="MA19" s="83">
        <v>99.0</v>
      </c>
      <c r="MB19" s="83">
        <v>5.7</v>
      </c>
      <c r="MC19" s="83">
        <v>145.0</v>
      </c>
      <c r="MD19" s="83">
        <v>192.0</v>
      </c>
      <c r="ME19" s="83">
        <v>71.0</v>
      </c>
      <c r="MF19" s="83">
        <v>57.0</v>
      </c>
      <c r="MG19" s="83">
        <v>14.0</v>
      </c>
      <c r="MH19" s="83">
        <v>0.0</v>
      </c>
      <c r="MI19" s="83">
        <v>0.0</v>
      </c>
      <c r="MJ19" s="83">
        <v>121.0</v>
      </c>
      <c r="MK19" s="83">
        <v>0.0</v>
      </c>
      <c r="ML19" s="83">
        <v>40.0</v>
      </c>
      <c r="MM19" s="83">
        <v>35.0</v>
      </c>
      <c r="MN19" s="83">
        <v>5.0</v>
      </c>
      <c r="MO19" s="86"/>
      <c r="MP19" s="87"/>
      <c r="MQ19" s="87"/>
      <c r="MR19" s="87"/>
      <c r="MS19" s="87"/>
      <c r="MT19" s="83">
        <v>4.2</v>
      </c>
      <c r="MU19" s="83">
        <v>1.0</v>
      </c>
      <c r="MV19" s="83">
        <v>72.0</v>
      </c>
      <c r="MW19" s="83">
        <v>36.0</v>
      </c>
      <c r="MX19" s="83">
        <v>36.0</v>
      </c>
      <c r="MY19" s="88" t="s">
        <v>96</v>
      </c>
      <c r="MZ19" s="83">
        <v>2.0</v>
      </c>
      <c r="NA19" s="87"/>
      <c r="NB19" s="83">
        <v>19.0</v>
      </c>
      <c r="NC19" s="83">
        <v>6.8</v>
      </c>
      <c r="ND19" s="83">
        <v>342.0</v>
      </c>
      <c r="NE19" s="83">
        <v>36.0</v>
      </c>
      <c r="NF19" s="83">
        <v>44.0</v>
      </c>
      <c r="NG19" s="83">
        <v>43.0</v>
      </c>
      <c r="NH19" s="88"/>
      <c r="NI19" s="88"/>
      <c r="NJ19" s="83">
        <v>0.0</v>
      </c>
      <c r="NK19" s="83">
        <v>0.0</v>
      </c>
      <c r="NL19" s="83">
        <v>0.0</v>
      </c>
      <c r="NM19" s="83">
        <v>34.0</v>
      </c>
      <c r="NN19" s="83">
        <v>48.0</v>
      </c>
      <c r="NO19" s="83">
        <v>47.0</v>
      </c>
      <c r="NP19" s="83">
        <v>2.0</v>
      </c>
      <c r="NQ19" s="222"/>
    </row>
    <row r="20" ht="14.25" customHeight="1">
      <c r="A20" s="49">
        <v>0.291666666666667</v>
      </c>
      <c r="B20" s="50"/>
      <c r="C20" s="51">
        <v>50.48</v>
      </c>
      <c r="D20" s="52">
        <v>338.0</v>
      </c>
      <c r="E20" s="53">
        <v>135.0</v>
      </c>
      <c r="F20" s="53">
        <v>53.0</v>
      </c>
      <c r="G20" s="53">
        <v>11.9</v>
      </c>
      <c r="H20" s="54"/>
      <c r="I20" s="53">
        <v>6.0</v>
      </c>
      <c r="J20" s="53">
        <v>49.0</v>
      </c>
      <c r="K20" s="53">
        <v>48.0</v>
      </c>
      <c r="L20" s="53">
        <v>140.0</v>
      </c>
      <c r="M20" s="53">
        <v>47.0</v>
      </c>
      <c r="N20" s="53">
        <v>9.0</v>
      </c>
      <c r="O20" s="54"/>
      <c r="P20" s="53">
        <v>6.0</v>
      </c>
      <c r="Q20" s="53">
        <v>54.0</v>
      </c>
      <c r="R20" s="53">
        <v>51.0</v>
      </c>
      <c r="S20" s="53">
        <v>343.1</v>
      </c>
      <c r="T20" s="53">
        <v>226.9</v>
      </c>
      <c r="U20" s="53">
        <v>131.5</v>
      </c>
      <c r="V20" s="54"/>
      <c r="W20" s="53">
        <v>338.7</v>
      </c>
      <c r="X20" s="53">
        <v>164.7</v>
      </c>
      <c r="Y20" s="53">
        <v>73.9</v>
      </c>
      <c r="Z20" s="54"/>
      <c r="AA20" s="53">
        <v>343.5</v>
      </c>
      <c r="AB20" s="53">
        <v>464.0</v>
      </c>
      <c r="AC20" s="53">
        <v>266.0</v>
      </c>
      <c r="AD20" s="54"/>
      <c r="AE20" s="53">
        <v>342.9</v>
      </c>
      <c r="AF20" s="53">
        <v>427.0</v>
      </c>
      <c r="AG20" s="53">
        <v>240.7</v>
      </c>
      <c r="AH20" s="54"/>
      <c r="AI20" s="53">
        <v>350.4</v>
      </c>
      <c r="AJ20" s="53">
        <v>384.5</v>
      </c>
      <c r="AK20" s="53">
        <v>223.8</v>
      </c>
      <c r="AL20" s="54"/>
      <c r="AM20" s="53">
        <v>341.4</v>
      </c>
      <c r="AN20" s="53">
        <v>397.5</v>
      </c>
      <c r="AO20" s="53">
        <v>211.6</v>
      </c>
      <c r="AP20" s="54"/>
      <c r="AQ20" s="182">
        <f t="shared" ref="AQ20:AS20" si="22">E20</f>
        <v>135</v>
      </c>
      <c r="AR20" s="54">
        <f t="shared" si="22"/>
        <v>53</v>
      </c>
      <c r="AS20" s="56">
        <f t="shared" si="22"/>
        <v>11.9</v>
      </c>
      <c r="AT20" s="54"/>
      <c r="AU20" s="54">
        <f t="shared" ref="AU20:AW20" si="23">L20</f>
        <v>140</v>
      </c>
      <c r="AV20" s="54">
        <f t="shared" si="23"/>
        <v>47</v>
      </c>
      <c r="AW20" s="54">
        <f t="shared" si="23"/>
        <v>9</v>
      </c>
      <c r="AX20" s="54"/>
      <c r="AY20" s="182">
        <f t="shared" si="6"/>
        <v>135</v>
      </c>
      <c r="AZ20" s="54"/>
      <c r="BA20" s="54"/>
      <c r="BB20" s="54"/>
      <c r="BC20" s="89"/>
      <c r="BD20" s="54"/>
      <c r="BE20" s="127">
        <v>32.0</v>
      </c>
      <c r="BF20" s="127">
        <v>8.0</v>
      </c>
      <c r="BG20" s="127">
        <v>0.4</v>
      </c>
      <c r="BH20" s="54"/>
      <c r="BI20" s="127">
        <v>22.0</v>
      </c>
      <c r="BJ20" s="127">
        <v>80.0</v>
      </c>
      <c r="BK20" s="127">
        <v>63.0</v>
      </c>
      <c r="BL20" s="89"/>
      <c r="BM20" s="287">
        <v>345.0</v>
      </c>
      <c r="BN20" s="287">
        <v>147.0</v>
      </c>
      <c r="BO20" s="287">
        <v>218.0</v>
      </c>
      <c r="BP20" s="287">
        <v>10.9</v>
      </c>
      <c r="BQ20" s="288"/>
      <c r="BR20" s="287">
        <v>6.0</v>
      </c>
      <c r="BS20" s="287">
        <v>54.0</v>
      </c>
      <c r="BT20" s="287">
        <v>53.0</v>
      </c>
      <c r="BU20" s="288">
        <f t="shared" si="7"/>
        <v>345</v>
      </c>
      <c r="BV20" s="287">
        <v>213.0</v>
      </c>
      <c r="BW20" s="287">
        <v>127.0</v>
      </c>
      <c r="BX20" s="287">
        <v>12.0</v>
      </c>
      <c r="BY20" s="287">
        <v>338.0</v>
      </c>
      <c r="BZ20" s="287">
        <v>233.0</v>
      </c>
      <c r="CA20" s="287">
        <v>131.0</v>
      </c>
      <c r="CB20" s="287">
        <v>14.0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338.0</v>
      </c>
      <c r="CH20" s="287">
        <v>472.0</v>
      </c>
      <c r="CI20" s="287">
        <v>264.0</v>
      </c>
      <c r="CJ20" s="287">
        <v>52.0</v>
      </c>
      <c r="CK20" s="287">
        <v>351.0</v>
      </c>
      <c r="CL20" s="287">
        <v>93.0</v>
      </c>
      <c r="CM20" s="287">
        <v>61.0</v>
      </c>
      <c r="CN20" s="287">
        <v>13.0</v>
      </c>
      <c r="CO20" s="287">
        <v>335.0</v>
      </c>
      <c r="CP20" s="287">
        <v>192.0</v>
      </c>
      <c r="CQ20" s="287">
        <v>94.0</v>
      </c>
      <c r="CR20" s="287">
        <v>18.0</v>
      </c>
      <c r="CS20" s="287">
        <v>338.0</v>
      </c>
      <c r="CT20" s="287">
        <v>212.0</v>
      </c>
      <c r="CU20" s="287">
        <v>137.0</v>
      </c>
      <c r="CV20" s="287">
        <v>47.0</v>
      </c>
      <c r="CW20" s="287">
        <v>342.0</v>
      </c>
      <c r="CX20" s="287">
        <v>184.0</v>
      </c>
      <c r="CY20" s="287">
        <v>93.0</v>
      </c>
      <c r="CZ20" s="287">
        <v>51.0</v>
      </c>
      <c r="DA20" s="287">
        <v>327.0</v>
      </c>
      <c r="DB20" s="287">
        <v>189.0</v>
      </c>
      <c r="DC20" s="287">
        <v>93.0</v>
      </c>
      <c r="DD20" s="287">
        <v>44.0</v>
      </c>
      <c r="DE20" s="288">
        <f t="shared" ref="DE20:DE37" si="27">BN20</f>
        <v>147</v>
      </c>
      <c r="DF20" s="287">
        <v>35.4</v>
      </c>
      <c r="DG20" s="288">
        <f t="shared" ref="DG20:DH20" si="24">BO20</f>
        <v>218</v>
      </c>
      <c r="DH20" s="288">
        <f t="shared" si="24"/>
        <v>10.9</v>
      </c>
      <c r="DI20" s="288"/>
      <c r="DJ20" s="287">
        <v>7.0</v>
      </c>
      <c r="DK20" s="287">
        <v>52.0</v>
      </c>
      <c r="DL20" s="287">
        <v>47.0</v>
      </c>
      <c r="DM20" s="89"/>
      <c r="DN20" s="61">
        <v>339.0</v>
      </c>
      <c r="DO20" s="61">
        <v>140.0</v>
      </c>
      <c r="DP20" s="61">
        <v>49.34</v>
      </c>
      <c r="DQ20" s="61">
        <v>27.73</v>
      </c>
      <c r="DR20" s="61">
        <v>7.32</v>
      </c>
      <c r="DS20" s="61">
        <v>8.0</v>
      </c>
      <c r="DT20" s="61">
        <v>40.0</v>
      </c>
      <c r="DU20" s="61">
        <v>43.9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26">
        <v>342.0</v>
      </c>
      <c r="EF20" s="226">
        <v>138.0</v>
      </c>
      <c r="EG20" s="226">
        <v>189.0</v>
      </c>
      <c r="EH20" s="226">
        <v>6.8</v>
      </c>
      <c r="EI20" s="64"/>
      <c r="EJ20" s="63">
        <v>9.0</v>
      </c>
      <c r="EK20" s="226">
        <v>45.0</v>
      </c>
      <c r="EL20" s="226">
        <v>45.0</v>
      </c>
      <c r="EM20" s="226">
        <v>138.0</v>
      </c>
      <c r="EN20" s="226">
        <v>0.0</v>
      </c>
      <c r="EO20" s="226">
        <v>0.0</v>
      </c>
      <c r="EP20" s="64"/>
      <c r="EQ20" s="63">
        <v>9.0</v>
      </c>
      <c r="ER20" s="226">
        <v>37.0</v>
      </c>
      <c r="ES20" s="226">
        <v>38.0</v>
      </c>
      <c r="ET20" s="226">
        <v>341.0</v>
      </c>
      <c r="EU20" s="226">
        <v>0.0</v>
      </c>
      <c r="EV20" s="226">
        <v>0.0</v>
      </c>
      <c r="EW20" s="226">
        <v>0.0</v>
      </c>
      <c r="EX20" s="226">
        <v>339.0</v>
      </c>
      <c r="EY20" s="226">
        <v>0.0</v>
      </c>
      <c r="EZ20" s="226">
        <v>0.0</v>
      </c>
      <c r="FA20" s="226">
        <v>0.0</v>
      </c>
      <c r="FB20" s="226">
        <v>340.0</v>
      </c>
      <c r="FC20" s="226">
        <v>231.0</v>
      </c>
      <c r="FD20" s="226">
        <v>134.0</v>
      </c>
      <c r="FE20" s="226">
        <v>-4.4</v>
      </c>
      <c r="FF20" s="226">
        <v>339.0</v>
      </c>
      <c r="FG20" s="226">
        <v>232.0</v>
      </c>
      <c r="FH20" s="226">
        <v>133.8</v>
      </c>
      <c r="FI20" s="226">
        <v>21.0</v>
      </c>
      <c r="FJ20" s="226">
        <v>342.0</v>
      </c>
      <c r="FK20" s="226">
        <v>221.0</v>
      </c>
      <c r="FL20" s="226">
        <v>128.1</v>
      </c>
      <c r="FM20" s="64"/>
      <c r="FN20" s="226">
        <v>342.0</v>
      </c>
      <c r="FO20" s="226">
        <v>236.0</v>
      </c>
      <c r="FP20" s="226">
        <v>128.3</v>
      </c>
      <c r="FQ20" s="226">
        <v>18.2</v>
      </c>
      <c r="FR20" s="226">
        <v>138.0</v>
      </c>
      <c r="FS20" s="64"/>
      <c r="FT20" s="226">
        <v>10.21</v>
      </c>
      <c r="FU20" s="64"/>
      <c r="FV20" s="226">
        <v>138.0</v>
      </c>
      <c r="FW20" s="64"/>
      <c r="FX20" s="64"/>
      <c r="FY20" s="64"/>
      <c r="FZ20" s="89"/>
      <c r="GA20" s="65">
        <v>341.0</v>
      </c>
      <c r="GB20" s="66">
        <v>384.81</v>
      </c>
      <c r="GC20" s="66">
        <v>240.38</v>
      </c>
      <c r="GD20" s="66">
        <v>26.38</v>
      </c>
      <c r="GE20" s="66">
        <v>341.0</v>
      </c>
      <c r="GF20" s="66">
        <v>409.14</v>
      </c>
      <c r="GG20" s="66">
        <v>237.12</v>
      </c>
      <c r="GH20" s="66">
        <v>30.4</v>
      </c>
      <c r="GI20" s="66">
        <v>341.0</v>
      </c>
      <c r="GJ20" s="66">
        <v>259.52</v>
      </c>
      <c r="GK20" s="66">
        <v>-149.17</v>
      </c>
      <c r="GL20" s="66">
        <v>-10.13</v>
      </c>
      <c r="GM20" s="66">
        <v>341.0</v>
      </c>
      <c r="GN20" s="66">
        <v>237.42</v>
      </c>
      <c r="GO20" s="66">
        <v>-149.42</v>
      </c>
      <c r="GP20" s="66">
        <v>-19.35</v>
      </c>
      <c r="GQ20" s="66">
        <v>341.0</v>
      </c>
      <c r="GR20" s="66">
        <v>146.69</v>
      </c>
      <c r="GS20" s="66">
        <v>-92.72</v>
      </c>
      <c r="GT20" s="66">
        <v>-12.98</v>
      </c>
      <c r="GU20" s="66">
        <v>341.0</v>
      </c>
      <c r="GV20" s="66">
        <v>160.56</v>
      </c>
      <c r="GW20" s="66">
        <v>-92.13</v>
      </c>
      <c r="GX20" s="66">
        <v>-14.74</v>
      </c>
      <c r="GY20" s="89"/>
      <c r="GZ20" s="98" t="s">
        <v>91</v>
      </c>
      <c r="HA20" s="98" t="s">
        <v>92</v>
      </c>
      <c r="HB20" s="98">
        <v>6.0</v>
      </c>
      <c r="HC20" s="98">
        <v>0.3</v>
      </c>
      <c r="HD20" s="98">
        <v>0.12</v>
      </c>
      <c r="HE20" s="98">
        <v>8.0</v>
      </c>
      <c r="HF20" s="98">
        <v>53.0</v>
      </c>
      <c r="HG20" s="98">
        <v>49.0</v>
      </c>
      <c r="HH20" s="98" t="s">
        <v>91</v>
      </c>
      <c r="HI20" s="98" t="s">
        <v>92</v>
      </c>
      <c r="HJ20" s="98">
        <v>169.0</v>
      </c>
      <c r="HK20" s="98">
        <v>8.45</v>
      </c>
      <c r="HL20" s="98">
        <v>3.38</v>
      </c>
      <c r="HM20" s="98">
        <v>5.0</v>
      </c>
      <c r="HN20" s="98">
        <v>51.0</v>
      </c>
      <c r="HO20" s="98">
        <v>51.0</v>
      </c>
      <c r="HP20" s="98" t="s">
        <v>91</v>
      </c>
      <c r="HQ20" s="98" t="s">
        <v>92</v>
      </c>
      <c r="HR20" s="98">
        <v>163.0</v>
      </c>
      <c r="HS20" s="98">
        <v>8.15</v>
      </c>
      <c r="HT20" s="98">
        <v>4.075</v>
      </c>
      <c r="HU20" s="98">
        <v>7.0</v>
      </c>
      <c r="HV20" s="98">
        <v>50.0</v>
      </c>
      <c r="HW20" s="98">
        <v>50.0</v>
      </c>
      <c r="HX20" s="89"/>
      <c r="HY20" s="72">
        <v>136.0</v>
      </c>
      <c r="HZ20" s="72">
        <v>33.0</v>
      </c>
      <c r="IA20" s="72">
        <v>78.0</v>
      </c>
      <c r="IB20" s="72">
        <v>3.9</v>
      </c>
      <c r="IC20" s="73"/>
      <c r="ID20" s="72">
        <v>2.0</v>
      </c>
      <c r="IE20" s="147">
        <v>64.0</v>
      </c>
      <c r="IF20" s="147">
        <v>44.0</v>
      </c>
      <c r="IG20" s="89"/>
      <c r="IH20" s="74">
        <v>143.0</v>
      </c>
      <c r="II20" s="74">
        <v>34.1</v>
      </c>
      <c r="IJ20" s="74">
        <v>108.0</v>
      </c>
      <c r="IK20" s="74">
        <v>5.5</v>
      </c>
      <c r="IL20" s="74">
        <v>6.0</v>
      </c>
      <c r="IM20" s="74">
        <v>4.0</v>
      </c>
      <c r="IN20" s="74">
        <v>44.0</v>
      </c>
      <c r="IO20" s="74">
        <v>43.0</v>
      </c>
      <c r="IP20" s="74">
        <v>143.0</v>
      </c>
      <c r="IQ20" s="74">
        <v>33.5</v>
      </c>
      <c r="IR20" s="74">
        <v>4.0</v>
      </c>
      <c r="IS20" s="74">
        <v>0.1</v>
      </c>
      <c r="IT20" s="74">
        <v>0.2</v>
      </c>
      <c r="IU20" s="74">
        <v>8.0</v>
      </c>
      <c r="IV20" s="74">
        <v>45.0</v>
      </c>
      <c r="IW20" s="74">
        <v>44.0</v>
      </c>
      <c r="IX20" s="89"/>
      <c r="IY20" s="149">
        <v>138.87</v>
      </c>
      <c r="IZ20" s="149">
        <v>34.66</v>
      </c>
      <c r="JA20" s="149">
        <v>490.2</v>
      </c>
      <c r="JB20" s="149">
        <v>24.51</v>
      </c>
      <c r="JC20" s="149">
        <v>8.36</v>
      </c>
      <c r="JD20" s="149">
        <v>3.0</v>
      </c>
      <c r="JE20" s="149">
        <v>64.86</v>
      </c>
      <c r="JF20" s="149">
        <v>43.39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137.0</v>
      </c>
      <c r="JQ20" s="78">
        <v>32.8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35.0</v>
      </c>
      <c r="JW20" s="78">
        <v>35.0</v>
      </c>
      <c r="JX20" s="78">
        <v>139.0</v>
      </c>
      <c r="JY20" s="78">
        <v>34.9</v>
      </c>
      <c r="JZ20" s="78">
        <v>115.0</v>
      </c>
      <c r="KA20" s="78">
        <v>6.2</v>
      </c>
      <c r="KB20" s="78">
        <v>2.5</v>
      </c>
      <c r="KC20" s="150">
        <v>2.0</v>
      </c>
      <c r="KD20" s="78">
        <v>42.0</v>
      </c>
      <c r="KE20" s="78">
        <v>41.0</v>
      </c>
      <c r="KF20" s="89"/>
      <c r="KG20" s="79">
        <v>141.0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141.0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133.0</v>
      </c>
      <c r="KY20" s="81">
        <v>32.0</v>
      </c>
      <c r="KZ20" s="81">
        <v>200.0</v>
      </c>
      <c r="LA20" s="81">
        <v>9.8</v>
      </c>
      <c r="LB20" s="81">
        <v>0.0</v>
      </c>
      <c r="LC20" s="81">
        <v>3.0</v>
      </c>
      <c r="LD20" s="81">
        <v>48.0</v>
      </c>
      <c r="LE20" s="81">
        <v>47.0</v>
      </c>
      <c r="LF20" s="81">
        <v>133.0</v>
      </c>
      <c r="LG20" s="81">
        <v>32.0</v>
      </c>
      <c r="LH20" s="81">
        <v>267.0</v>
      </c>
      <c r="LI20" s="81">
        <v>13.1</v>
      </c>
      <c r="LJ20" s="81">
        <v>0.0</v>
      </c>
      <c r="LK20" s="81">
        <v>5.0</v>
      </c>
      <c r="LL20" s="81">
        <v>47.0</v>
      </c>
      <c r="LM20" s="81">
        <v>47.0</v>
      </c>
      <c r="LN20" s="89"/>
      <c r="LO20" s="82">
        <v>336.0</v>
      </c>
      <c r="LP20" s="82">
        <v>262.0</v>
      </c>
      <c r="LQ20" s="82">
        <v>141.0</v>
      </c>
      <c r="LR20" s="82">
        <v>69.0</v>
      </c>
      <c r="LS20" s="82">
        <v>323.0</v>
      </c>
      <c r="LT20" s="83">
        <v>52.0</v>
      </c>
      <c r="LU20" s="83">
        <v>6.8</v>
      </c>
      <c r="LV20" s="83">
        <v>141.0</v>
      </c>
      <c r="LW20" s="83">
        <v>97.0</v>
      </c>
      <c r="LX20" s="83">
        <v>52.0</v>
      </c>
      <c r="LY20" s="83">
        <v>49.0</v>
      </c>
      <c r="LZ20" s="83">
        <v>12.0</v>
      </c>
      <c r="MA20" s="83">
        <v>89.0</v>
      </c>
      <c r="MB20" s="83">
        <v>1.3</v>
      </c>
      <c r="MC20" s="83">
        <v>146.0</v>
      </c>
      <c r="MD20" s="83">
        <v>165.0</v>
      </c>
      <c r="ME20" s="83">
        <v>67.0</v>
      </c>
      <c r="MF20" s="83">
        <v>57.0</v>
      </c>
      <c r="MG20" s="83">
        <v>14.0</v>
      </c>
      <c r="MH20" s="83">
        <v>0.0</v>
      </c>
      <c r="MI20" s="83">
        <v>0.0</v>
      </c>
      <c r="MJ20" s="83">
        <v>120.0</v>
      </c>
      <c r="MK20" s="83">
        <v>0.0</v>
      </c>
      <c r="ML20" s="83">
        <v>41.0</v>
      </c>
      <c r="MM20" s="83">
        <v>35.0</v>
      </c>
      <c r="MN20" s="83">
        <v>5.0</v>
      </c>
      <c r="MO20" s="86"/>
      <c r="MP20" s="87"/>
      <c r="MQ20" s="87"/>
      <c r="MR20" s="87"/>
      <c r="MS20" s="87"/>
      <c r="MT20" s="83">
        <v>4.5</v>
      </c>
      <c r="MU20" s="83">
        <v>2.0</v>
      </c>
      <c r="MV20" s="83">
        <v>78.0</v>
      </c>
      <c r="MW20" s="83">
        <v>36.0</v>
      </c>
      <c r="MX20" s="83">
        <v>35.0</v>
      </c>
      <c r="MY20" s="88" t="s">
        <v>96</v>
      </c>
      <c r="MZ20" s="83">
        <v>2.0</v>
      </c>
      <c r="NA20" s="87"/>
      <c r="NB20" s="83">
        <v>11.8</v>
      </c>
      <c r="NC20" s="83">
        <v>5.3</v>
      </c>
      <c r="ND20" s="83">
        <v>216.0</v>
      </c>
      <c r="NE20" s="83">
        <v>36.0</v>
      </c>
      <c r="NF20" s="83">
        <v>42.0</v>
      </c>
      <c r="NG20" s="83">
        <v>42.0</v>
      </c>
      <c r="NH20" s="83">
        <v>7.0</v>
      </c>
      <c r="NI20" s="88"/>
      <c r="NJ20" s="83">
        <v>0.0</v>
      </c>
      <c r="NK20" s="83">
        <v>0.0</v>
      </c>
      <c r="NL20" s="83">
        <v>0.0</v>
      </c>
      <c r="NM20" s="83">
        <v>35.0</v>
      </c>
      <c r="NN20" s="83">
        <v>47.0</v>
      </c>
      <c r="NO20" s="83">
        <v>45.0</v>
      </c>
      <c r="NP20" s="83">
        <v>2.0</v>
      </c>
      <c r="NQ20" s="222"/>
    </row>
    <row r="21" ht="14.25" customHeight="1">
      <c r="A21" s="49">
        <v>0.333333333333334</v>
      </c>
      <c r="B21" s="50"/>
      <c r="C21" s="51">
        <v>50.27</v>
      </c>
      <c r="D21" s="52">
        <v>338.0</v>
      </c>
      <c r="E21" s="53">
        <v>134.0</v>
      </c>
      <c r="F21" s="53">
        <v>75.0</v>
      </c>
      <c r="G21" s="53">
        <v>11.8</v>
      </c>
      <c r="H21" s="54"/>
      <c r="I21" s="53">
        <v>6.0</v>
      </c>
      <c r="J21" s="53">
        <v>45.0</v>
      </c>
      <c r="K21" s="53">
        <v>44.0</v>
      </c>
      <c r="L21" s="53">
        <v>139.0</v>
      </c>
      <c r="M21" s="53">
        <v>48.0</v>
      </c>
      <c r="N21" s="53">
        <v>10.1</v>
      </c>
      <c r="O21" s="54"/>
      <c r="P21" s="53">
        <v>6.0</v>
      </c>
      <c r="Q21" s="53">
        <v>54.0</v>
      </c>
      <c r="R21" s="53">
        <v>47.0</v>
      </c>
      <c r="S21" s="53">
        <v>341.3</v>
      </c>
      <c r="T21" s="53">
        <v>201.4</v>
      </c>
      <c r="U21" s="53">
        <v>121.1</v>
      </c>
      <c r="V21" s="54"/>
      <c r="W21" s="53">
        <v>336.7</v>
      </c>
      <c r="X21" s="53">
        <v>116.8</v>
      </c>
      <c r="Y21" s="53">
        <v>56.9</v>
      </c>
      <c r="Z21" s="54"/>
      <c r="AA21" s="53">
        <v>341.7</v>
      </c>
      <c r="AB21" s="53">
        <v>414.3</v>
      </c>
      <c r="AC21" s="53">
        <v>268.1</v>
      </c>
      <c r="AD21" s="54"/>
      <c r="AE21" s="53">
        <v>341.6</v>
      </c>
      <c r="AF21" s="53">
        <v>456.1</v>
      </c>
      <c r="AG21" s="53">
        <v>241.6</v>
      </c>
      <c r="AH21" s="54"/>
      <c r="AI21" s="53">
        <v>348.2</v>
      </c>
      <c r="AJ21" s="53">
        <v>364.6</v>
      </c>
      <c r="AK21" s="53">
        <v>227.5</v>
      </c>
      <c r="AL21" s="54"/>
      <c r="AM21" s="53">
        <v>339.8</v>
      </c>
      <c r="AN21" s="53">
        <v>386.4</v>
      </c>
      <c r="AO21" s="53">
        <v>211.5</v>
      </c>
      <c r="AP21" s="54"/>
      <c r="AQ21" s="182">
        <f t="shared" ref="AQ21:AS21" si="25">E21</f>
        <v>134</v>
      </c>
      <c r="AR21" s="54">
        <f t="shared" si="25"/>
        <v>75</v>
      </c>
      <c r="AS21" s="56">
        <f t="shared" si="25"/>
        <v>11.8</v>
      </c>
      <c r="AT21" s="54"/>
      <c r="AU21" s="54">
        <f t="shared" ref="AU21:AW21" si="26">L21</f>
        <v>139</v>
      </c>
      <c r="AV21" s="54">
        <f t="shared" si="26"/>
        <v>48</v>
      </c>
      <c r="AW21" s="54">
        <f t="shared" si="26"/>
        <v>10.1</v>
      </c>
      <c r="AX21" s="54"/>
      <c r="AY21" s="182">
        <f t="shared" si="6"/>
        <v>134</v>
      </c>
      <c r="AZ21" s="54"/>
      <c r="BA21" s="54"/>
      <c r="BB21" s="54"/>
      <c r="BC21" s="89"/>
      <c r="BD21" s="54"/>
      <c r="BE21" s="127">
        <v>32.0</v>
      </c>
      <c r="BF21" s="127">
        <v>13.0</v>
      </c>
      <c r="BG21" s="127">
        <v>0.6</v>
      </c>
      <c r="BH21" s="54"/>
      <c r="BI21" s="127">
        <v>22.0</v>
      </c>
      <c r="BJ21" s="127">
        <v>80.0</v>
      </c>
      <c r="BK21" s="127">
        <v>63.0</v>
      </c>
      <c r="BL21" s="89"/>
      <c r="BM21" s="287">
        <v>345.0</v>
      </c>
      <c r="BN21" s="287">
        <v>147.0</v>
      </c>
      <c r="BO21" s="287">
        <v>95.0</v>
      </c>
      <c r="BP21" s="287">
        <v>4.8</v>
      </c>
      <c r="BQ21" s="288"/>
      <c r="BR21" s="287">
        <v>6.0</v>
      </c>
      <c r="BS21" s="287">
        <v>53.0</v>
      </c>
      <c r="BT21" s="287">
        <v>52.0</v>
      </c>
      <c r="BU21" s="288">
        <f t="shared" si="7"/>
        <v>345</v>
      </c>
      <c r="BV21" s="287">
        <v>215.0</v>
      </c>
      <c r="BW21" s="287">
        <v>127.0</v>
      </c>
      <c r="BX21" s="287">
        <v>10.0</v>
      </c>
      <c r="BY21" s="287">
        <v>338.0</v>
      </c>
      <c r="BZ21" s="287">
        <v>233.0</v>
      </c>
      <c r="CA21" s="287">
        <v>131.0</v>
      </c>
      <c r="CB21" s="287">
        <v>10.0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337.0</v>
      </c>
      <c r="CH21" s="287">
        <v>463.0</v>
      </c>
      <c r="CI21" s="287">
        <v>257.0</v>
      </c>
      <c r="CJ21" s="287">
        <v>51.0</v>
      </c>
      <c r="CK21" s="287">
        <v>351.0</v>
      </c>
      <c r="CL21" s="287">
        <v>193.0</v>
      </c>
      <c r="CM21" s="287">
        <v>107.0</v>
      </c>
      <c r="CN21" s="287">
        <v>19.0</v>
      </c>
      <c r="CO21" s="287">
        <v>335.0</v>
      </c>
      <c r="CP21" s="287">
        <v>200.0</v>
      </c>
      <c r="CQ21" s="287">
        <v>99.0</v>
      </c>
      <c r="CR21" s="287">
        <v>14.0</v>
      </c>
      <c r="CS21" s="287">
        <v>338.0</v>
      </c>
      <c r="CT21" s="287">
        <v>206.0</v>
      </c>
      <c r="CU21" s="287">
        <v>134.0</v>
      </c>
      <c r="CV21" s="287">
        <v>46.0</v>
      </c>
      <c r="CW21" s="287">
        <v>342.0</v>
      </c>
      <c r="CX21" s="287">
        <v>172.0</v>
      </c>
      <c r="CY21" s="287">
        <v>84.0</v>
      </c>
      <c r="CZ21" s="287">
        <v>49.0</v>
      </c>
      <c r="DA21" s="287">
        <v>327.0</v>
      </c>
      <c r="DB21" s="287">
        <v>178.0</v>
      </c>
      <c r="DC21" s="287">
        <v>86.0</v>
      </c>
      <c r="DD21" s="287">
        <v>46.0</v>
      </c>
      <c r="DE21" s="288">
        <f t="shared" si="27"/>
        <v>147</v>
      </c>
      <c r="DF21" s="287">
        <v>36.0</v>
      </c>
      <c r="DG21" s="288">
        <f t="shared" ref="DG21:DH21" si="28">BO21</f>
        <v>95</v>
      </c>
      <c r="DH21" s="288">
        <f t="shared" si="28"/>
        <v>4.8</v>
      </c>
      <c r="DI21" s="288"/>
      <c r="DJ21" s="287">
        <v>7.0</v>
      </c>
      <c r="DK21" s="287">
        <v>52.0</v>
      </c>
      <c r="DL21" s="287">
        <v>48.0</v>
      </c>
      <c r="DM21" s="89"/>
      <c r="DN21" s="61">
        <v>339.0</v>
      </c>
      <c r="DO21" s="61">
        <v>140.0</v>
      </c>
      <c r="DP21" s="61">
        <v>49.47</v>
      </c>
      <c r="DQ21" s="61">
        <v>27.74</v>
      </c>
      <c r="DR21" s="61">
        <v>7.79</v>
      </c>
      <c r="DS21" s="61">
        <v>8.0</v>
      </c>
      <c r="DT21" s="61">
        <v>41.0</v>
      </c>
      <c r="DU21" s="61">
        <v>43.9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26">
        <v>342.0</v>
      </c>
      <c r="EF21" s="226">
        <v>138.0</v>
      </c>
      <c r="EG21" s="226">
        <v>168.0</v>
      </c>
      <c r="EH21" s="226">
        <v>6.9</v>
      </c>
      <c r="EI21" s="64"/>
      <c r="EJ21" s="63">
        <v>9.0</v>
      </c>
      <c r="EK21" s="226">
        <v>45.0</v>
      </c>
      <c r="EL21" s="226">
        <v>47.0</v>
      </c>
      <c r="EM21" s="226">
        <v>138.0</v>
      </c>
      <c r="EN21" s="226">
        <v>0.0</v>
      </c>
      <c r="EO21" s="226">
        <v>0.0</v>
      </c>
      <c r="EP21" s="64"/>
      <c r="EQ21" s="63">
        <v>9.0</v>
      </c>
      <c r="ER21" s="226">
        <v>37.0</v>
      </c>
      <c r="ES21" s="226">
        <v>38.0</v>
      </c>
      <c r="ET21" s="226">
        <v>341.0</v>
      </c>
      <c r="EU21" s="226">
        <v>0.0</v>
      </c>
      <c r="EV21" s="226">
        <v>0.0</v>
      </c>
      <c r="EW21" s="226">
        <v>0.0</v>
      </c>
      <c r="EX21" s="226">
        <v>340.0</v>
      </c>
      <c r="EY21" s="226">
        <v>0.0</v>
      </c>
      <c r="EZ21" s="226">
        <v>0.0</v>
      </c>
      <c r="FA21" s="226">
        <v>0.0</v>
      </c>
      <c r="FB21" s="226">
        <v>341.0</v>
      </c>
      <c r="FC21" s="226">
        <v>230.0</v>
      </c>
      <c r="FD21" s="226">
        <v>134.0</v>
      </c>
      <c r="FE21" s="226">
        <v>-4.6</v>
      </c>
      <c r="FF21" s="226">
        <v>340.0</v>
      </c>
      <c r="FG21" s="226">
        <v>231.0</v>
      </c>
      <c r="FH21" s="226">
        <v>133.4</v>
      </c>
      <c r="FI21" s="226">
        <v>19.7</v>
      </c>
      <c r="FJ21" s="226">
        <v>342.0</v>
      </c>
      <c r="FK21" s="226">
        <v>222.0</v>
      </c>
      <c r="FL21" s="226">
        <v>128.0</v>
      </c>
      <c r="FM21" s="64"/>
      <c r="FN21" s="226">
        <v>342.0</v>
      </c>
      <c r="FO21" s="226">
        <v>238.0</v>
      </c>
      <c r="FP21" s="226">
        <v>128.1</v>
      </c>
      <c r="FQ21" s="226">
        <v>17.3</v>
      </c>
      <c r="FR21" s="226">
        <v>138.0</v>
      </c>
      <c r="FS21" s="64"/>
      <c r="FT21" s="226">
        <v>10.61</v>
      </c>
      <c r="FU21" s="64"/>
      <c r="FV21" s="226">
        <v>138.0</v>
      </c>
      <c r="FW21" s="64"/>
      <c r="FX21" s="64"/>
      <c r="FY21" s="64"/>
      <c r="FZ21" s="89"/>
      <c r="GA21" s="93">
        <v>341.0</v>
      </c>
      <c r="GB21" s="94">
        <v>388.18</v>
      </c>
      <c r="GC21" s="94">
        <v>238.12</v>
      </c>
      <c r="GD21" s="94">
        <v>32.67</v>
      </c>
      <c r="GE21" s="94">
        <v>341.0</v>
      </c>
      <c r="GF21" s="94">
        <v>406.8</v>
      </c>
      <c r="GG21" s="94">
        <v>233.44</v>
      </c>
      <c r="GH21" s="94">
        <v>34.09</v>
      </c>
      <c r="GI21" s="94">
        <v>341.0</v>
      </c>
      <c r="GJ21" s="94">
        <v>244.72</v>
      </c>
      <c r="GK21" s="94">
        <v>-139.17</v>
      </c>
      <c r="GL21" s="94">
        <v>-16.17</v>
      </c>
      <c r="GM21" s="94">
        <v>341.0</v>
      </c>
      <c r="GN21" s="94">
        <v>225.23</v>
      </c>
      <c r="GO21" s="94">
        <v>-138.95</v>
      </c>
      <c r="GP21" s="94">
        <v>-23.87</v>
      </c>
      <c r="GQ21" s="94">
        <v>341.0</v>
      </c>
      <c r="GR21" s="94">
        <v>149.01</v>
      </c>
      <c r="GS21" s="94">
        <v>-93.47</v>
      </c>
      <c r="GT21" s="94">
        <v>-9.8</v>
      </c>
      <c r="GU21" s="94">
        <v>341.0</v>
      </c>
      <c r="GV21" s="94">
        <v>163.81</v>
      </c>
      <c r="GW21" s="94">
        <v>-92.97</v>
      </c>
      <c r="GX21" s="94">
        <v>-11.06</v>
      </c>
      <c r="GY21" s="89"/>
      <c r="GZ21" s="98" t="s">
        <v>91</v>
      </c>
      <c r="HA21" s="98" t="s">
        <v>92</v>
      </c>
      <c r="HB21" s="98">
        <v>152.0</v>
      </c>
      <c r="HC21" s="98">
        <v>7.6</v>
      </c>
      <c r="HD21" s="98">
        <v>3.04</v>
      </c>
      <c r="HE21" s="98">
        <v>8.0</v>
      </c>
      <c r="HF21" s="98">
        <v>53.0</v>
      </c>
      <c r="HG21" s="98">
        <v>49.0</v>
      </c>
      <c r="HH21" s="98" t="s">
        <v>91</v>
      </c>
      <c r="HI21" s="98" t="s">
        <v>92</v>
      </c>
      <c r="HJ21" s="98">
        <v>58.0</v>
      </c>
      <c r="HK21" s="98">
        <v>2.9</v>
      </c>
      <c r="HL21" s="98">
        <v>1.16</v>
      </c>
      <c r="HM21" s="98">
        <v>5.0</v>
      </c>
      <c r="HN21" s="98">
        <v>51.0</v>
      </c>
      <c r="HO21" s="98">
        <v>51.0</v>
      </c>
      <c r="HP21" s="98" t="s">
        <v>91</v>
      </c>
      <c r="HQ21" s="98" t="s">
        <v>92</v>
      </c>
      <c r="HR21" s="98">
        <v>288.0</v>
      </c>
      <c r="HS21" s="98">
        <v>14.4</v>
      </c>
      <c r="HT21" s="98">
        <v>7.2</v>
      </c>
      <c r="HU21" s="98">
        <v>7.0</v>
      </c>
      <c r="HV21" s="98">
        <v>49.0</v>
      </c>
      <c r="HW21" s="98">
        <v>49.0</v>
      </c>
      <c r="HX21" s="89"/>
      <c r="HY21" s="72">
        <v>136.0</v>
      </c>
      <c r="HZ21" s="72">
        <v>33.0</v>
      </c>
      <c r="IA21" s="72">
        <v>94.0</v>
      </c>
      <c r="IB21" s="72">
        <v>4.7</v>
      </c>
      <c r="IC21" s="73"/>
      <c r="ID21" s="72">
        <v>2.0</v>
      </c>
      <c r="IE21" s="147">
        <v>64.0</v>
      </c>
      <c r="IF21" s="147">
        <v>44.0</v>
      </c>
      <c r="IG21" s="89"/>
      <c r="IH21" s="74">
        <v>144.0</v>
      </c>
      <c r="II21" s="74">
        <v>34.4</v>
      </c>
      <c r="IJ21" s="74">
        <v>7.0</v>
      </c>
      <c r="IK21" s="74">
        <v>0.1</v>
      </c>
      <c r="IL21" s="74">
        <v>0.1</v>
      </c>
      <c r="IM21" s="74">
        <v>4.0</v>
      </c>
      <c r="IN21" s="74">
        <v>44.0</v>
      </c>
      <c r="IO21" s="74">
        <v>43.0</v>
      </c>
      <c r="IP21" s="74">
        <v>144.0</v>
      </c>
      <c r="IQ21" s="74">
        <v>33.5</v>
      </c>
      <c r="IR21" s="74">
        <v>4.0</v>
      </c>
      <c r="IS21" s="74">
        <v>0.1</v>
      </c>
      <c r="IT21" s="74">
        <v>0.2</v>
      </c>
      <c r="IU21" s="74">
        <v>8.0</v>
      </c>
      <c r="IV21" s="74">
        <v>45.0</v>
      </c>
      <c r="IW21" s="74">
        <v>44.0</v>
      </c>
      <c r="IX21" s="89"/>
      <c r="IY21" s="149">
        <v>139.65</v>
      </c>
      <c r="IZ21" s="149">
        <v>34.59</v>
      </c>
      <c r="JA21" s="149">
        <v>489.0</v>
      </c>
      <c r="JB21" s="149">
        <v>24.45</v>
      </c>
      <c r="JC21" s="149">
        <v>8.64</v>
      </c>
      <c r="JD21" s="149">
        <v>3.0</v>
      </c>
      <c r="JE21" s="149">
        <v>66.63</v>
      </c>
      <c r="JF21" s="149">
        <v>45.54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140.0</v>
      </c>
      <c r="JQ21" s="78">
        <v>32.8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37.0</v>
      </c>
      <c r="JW21" s="78">
        <v>37.0</v>
      </c>
      <c r="JX21" s="78">
        <v>140.0</v>
      </c>
      <c r="JY21" s="78">
        <v>34.9</v>
      </c>
      <c r="JZ21" s="78">
        <v>115.0</v>
      </c>
      <c r="KA21" s="78">
        <v>6.2</v>
      </c>
      <c r="KB21" s="78">
        <v>2.6</v>
      </c>
      <c r="KC21" s="150">
        <v>2.0</v>
      </c>
      <c r="KD21" s="78">
        <v>43.0</v>
      </c>
      <c r="KE21" s="78">
        <v>42.0</v>
      </c>
      <c r="KF21" s="89"/>
      <c r="KG21" s="79">
        <v>141.0</v>
      </c>
      <c r="KH21" s="79">
        <v>34.0</v>
      </c>
      <c r="KI21" s="79" t="s">
        <v>98</v>
      </c>
      <c r="KJ21" s="79" t="s">
        <v>98</v>
      </c>
      <c r="KK21" s="80"/>
      <c r="KL21" s="79">
        <v>1.0</v>
      </c>
      <c r="KM21" s="79">
        <v>44.0</v>
      </c>
      <c r="KN21" s="79">
        <v>44.0</v>
      </c>
      <c r="KO21" s="79">
        <v>141.0</v>
      </c>
      <c r="KP21" s="79">
        <v>34.0</v>
      </c>
      <c r="KQ21" s="79" t="s">
        <v>98</v>
      </c>
      <c r="KR21" s="79" t="s">
        <v>98</v>
      </c>
      <c r="KS21" s="80"/>
      <c r="KT21" s="79">
        <v>1.0</v>
      </c>
      <c r="KU21" s="79">
        <v>44.0</v>
      </c>
      <c r="KV21" s="79">
        <v>42.0</v>
      </c>
      <c r="KW21" s="89"/>
      <c r="KX21" s="81">
        <v>129.0</v>
      </c>
      <c r="KY21" s="81">
        <v>31.0</v>
      </c>
      <c r="KZ21" s="81">
        <v>282.0</v>
      </c>
      <c r="LA21" s="81">
        <v>13.8</v>
      </c>
      <c r="LB21" s="81">
        <v>0.0</v>
      </c>
      <c r="LC21" s="81">
        <v>3.0</v>
      </c>
      <c r="LD21" s="81">
        <v>48.0</v>
      </c>
      <c r="LE21" s="81">
        <v>47.0</v>
      </c>
      <c r="LF21" s="81">
        <v>129.0</v>
      </c>
      <c r="LG21" s="81">
        <v>33.0</v>
      </c>
      <c r="LH21" s="81">
        <v>306.0</v>
      </c>
      <c r="LI21" s="81">
        <v>15.0</v>
      </c>
      <c r="LJ21" s="81">
        <v>0.0</v>
      </c>
      <c r="LK21" s="81">
        <v>5.0</v>
      </c>
      <c r="LL21" s="81">
        <v>47.0</v>
      </c>
      <c r="LM21" s="81">
        <v>47.0</v>
      </c>
      <c r="LN21" s="89"/>
      <c r="LO21" s="82">
        <v>336.0</v>
      </c>
      <c r="LP21" s="82">
        <v>277.0</v>
      </c>
      <c r="LQ21" s="82">
        <v>152.0</v>
      </c>
      <c r="LR21" s="82">
        <v>69.0</v>
      </c>
      <c r="LS21" s="82">
        <v>322.0</v>
      </c>
      <c r="LT21" s="83">
        <v>55.0</v>
      </c>
      <c r="LU21" s="83">
        <v>9.9</v>
      </c>
      <c r="LV21" s="83">
        <v>141.0</v>
      </c>
      <c r="LW21" s="83">
        <v>105.0</v>
      </c>
      <c r="LX21" s="83">
        <v>52.0</v>
      </c>
      <c r="LY21" s="83">
        <v>49.0</v>
      </c>
      <c r="LZ21" s="83">
        <v>12.0</v>
      </c>
      <c r="MA21" s="83">
        <v>97.0</v>
      </c>
      <c r="MB21" s="83">
        <v>3.0</v>
      </c>
      <c r="MC21" s="83">
        <v>145.0</v>
      </c>
      <c r="MD21" s="83">
        <v>172.0</v>
      </c>
      <c r="ME21" s="83">
        <v>67.0</v>
      </c>
      <c r="MF21" s="83">
        <v>57.0</v>
      </c>
      <c r="MG21" s="83">
        <v>14.0</v>
      </c>
      <c r="MH21" s="83">
        <v>0.0</v>
      </c>
      <c r="MI21" s="83">
        <v>0.0</v>
      </c>
      <c r="MJ21" s="83">
        <v>120.0</v>
      </c>
      <c r="MK21" s="83">
        <v>0.0</v>
      </c>
      <c r="ML21" s="83">
        <v>41.0</v>
      </c>
      <c r="MM21" s="83">
        <v>35.0</v>
      </c>
      <c r="MN21" s="83">
        <v>5.0</v>
      </c>
      <c r="MO21" s="86"/>
      <c r="MP21" s="87"/>
      <c r="MQ21" s="87"/>
      <c r="MR21" s="87"/>
      <c r="MS21" s="87"/>
      <c r="MT21" s="83">
        <v>0.2</v>
      </c>
      <c r="MU21" s="83">
        <v>0.0</v>
      </c>
      <c r="MV21" s="83">
        <v>5.0</v>
      </c>
      <c r="MW21" s="83">
        <v>37.0</v>
      </c>
      <c r="MX21" s="83">
        <v>35.0</v>
      </c>
      <c r="MY21" s="88" t="s">
        <v>96</v>
      </c>
      <c r="MZ21" s="83">
        <v>2.0</v>
      </c>
      <c r="NA21" s="87"/>
      <c r="NB21" s="83">
        <v>10.7</v>
      </c>
      <c r="NC21" s="83">
        <v>5.3</v>
      </c>
      <c r="ND21" s="83">
        <v>201.0</v>
      </c>
      <c r="NE21" s="83">
        <v>36.0</v>
      </c>
      <c r="NF21" s="83">
        <v>42.0</v>
      </c>
      <c r="NG21" s="83">
        <v>42.0</v>
      </c>
      <c r="NH21" s="83">
        <v>7.0</v>
      </c>
      <c r="NI21" s="88"/>
      <c r="NJ21" s="83">
        <v>0.0</v>
      </c>
      <c r="NK21" s="83">
        <v>0.0</v>
      </c>
      <c r="NL21" s="83">
        <v>0.0</v>
      </c>
      <c r="NM21" s="83">
        <v>35.0</v>
      </c>
      <c r="NN21" s="83">
        <v>46.0</v>
      </c>
      <c r="NO21" s="83">
        <v>45.0</v>
      </c>
      <c r="NP21" s="83">
        <v>2.0</v>
      </c>
      <c r="NQ21" s="222"/>
    </row>
    <row r="22" ht="14.25" customHeight="1">
      <c r="A22" s="49">
        <v>0.375</v>
      </c>
      <c r="B22" s="50"/>
      <c r="C22" s="51">
        <v>50.4</v>
      </c>
      <c r="D22" s="55">
        <v>339.0</v>
      </c>
      <c r="E22" s="53">
        <v>134.0</v>
      </c>
      <c r="F22" s="53">
        <v>84.0</v>
      </c>
      <c r="G22" s="53">
        <v>18.1</v>
      </c>
      <c r="H22" s="54"/>
      <c r="I22" s="53">
        <v>6.0</v>
      </c>
      <c r="J22" s="53">
        <v>45.0</v>
      </c>
      <c r="K22" s="53">
        <v>44.0</v>
      </c>
      <c r="L22" s="53">
        <v>139.0</v>
      </c>
      <c r="M22" s="53">
        <v>97.0</v>
      </c>
      <c r="N22" s="53">
        <v>22.6</v>
      </c>
      <c r="O22" s="54"/>
      <c r="P22" s="53">
        <v>6.0</v>
      </c>
      <c r="Q22" s="53">
        <v>54.0</v>
      </c>
      <c r="R22" s="53">
        <v>47.0</v>
      </c>
      <c r="S22" s="53">
        <v>342.1</v>
      </c>
      <c r="T22" s="53">
        <v>194.6</v>
      </c>
      <c r="U22" s="53">
        <v>116.5</v>
      </c>
      <c r="V22" s="54"/>
      <c r="W22" s="53">
        <v>338.9</v>
      </c>
      <c r="X22" s="53">
        <v>134.8</v>
      </c>
      <c r="Y22" s="53">
        <v>65.9</v>
      </c>
      <c r="Z22" s="54"/>
      <c r="AA22" s="53">
        <v>342.6</v>
      </c>
      <c r="AB22" s="53">
        <v>384.4</v>
      </c>
      <c r="AC22" s="53">
        <v>253.5</v>
      </c>
      <c r="AD22" s="54"/>
      <c r="AE22" s="53">
        <v>342.5</v>
      </c>
      <c r="AF22" s="53">
        <v>426.9</v>
      </c>
      <c r="AG22" s="53">
        <v>229.6</v>
      </c>
      <c r="AH22" s="54"/>
      <c r="AI22" s="53">
        <v>349.7</v>
      </c>
      <c r="AJ22" s="53">
        <v>345.9</v>
      </c>
      <c r="AK22" s="53">
        <v>216.3</v>
      </c>
      <c r="AL22" s="54"/>
      <c r="AM22" s="53">
        <v>340.9</v>
      </c>
      <c r="AN22" s="53">
        <v>367.9</v>
      </c>
      <c r="AO22" s="53">
        <v>203.2</v>
      </c>
      <c r="AP22" s="54"/>
      <c r="AQ22" s="182">
        <f t="shared" ref="AQ22:AS22" si="29">E22</f>
        <v>134</v>
      </c>
      <c r="AR22" s="54">
        <f t="shared" si="29"/>
        <v>84</v>
      </c>
      <c r="AS22" s="56">
        <f t="shared" si="29"/>
        <v>18.1</v>
      </c>
      <c r="AT22" s="54"/>
      <c r="AU22" s="54">
        <f t="shared" ref="AU22:AW22" si="30">L22</f>
        <v>139</v>
      </c>
      <c r="AV22" s="54">
        <f t="shared" si="30"/>
        <v>97</v>
      </c>
      <c r="AW22" s="54">
        <f t="shared" si="30"/>
        <v>22.6</v>
      </c>
      <c r="AX22" s="54"/>
      <c r="AY22" s="182">
        <f t="shared" si="6"/>
        <v>134</v>
      </c>
      <c r="AZ22" s="54"/>
      <c r="BA22" s="54"/>
      <c r="BB22" s="54"/>
      <c r="BC22" s="89"/>
      <c r="BD22" s="54"/>
      <c r="BE22" s="127">
        <v>32.0</v>
      </c>
      <c r="BF22" s="127">
        <v>134.0</v>
      </c>
      <c r="BG22" s="127">
        <v>6.6</v>
      </c>
      <c r="BH22" s="54"/>
      <c r="BI22" s="127">
        <v>22.0</v>
      </c>
      <c r="BJ22" s="127">
        <v>80.0</v>
      </c>
      <c r="BK22" s="127">
        <v>63.0</v>
      </c>
      <c r="BL22" s="89"/>
      <c r="BM22" s="287">
        <v>345.0</v>
      </c>
      <c r="BN22" s="287">
        <v>147.0</v>
      </c>
      <c r="BO22" s="287">
        <v>172.0</v>
      </c>
      <c r="BP22" s="287">
        <v>8.6</v>
      </c>
      <c r="BQ22" s="288"/>
      <c r="BR22" s="287">
        <v>6.0</v>
      </c>
      <c r="BS22" s="287">
        <v>53.0</v>
      </c>
      <c r="BT22" s="287">
        <v>52.0</v>
      </c>
      <c r="BU22" s="288">
        <f t="shared" si="7"/>
        <v>345</v>
      </c>
      <c r="BV22" s="287">
        <v>214.0</v>
      </c>
      <c r="BW22" s="287">
        <v>127.0</v>
      </c>
      <c r="BX22" s="287">
        <v>14.0</v>
      </c>
      <c r="BY22" s="287">
        <v>338.0</v>
      </c>
      <c r="BZ22" s="287">
        <v>235.0</v>
      </c>
      <c r="CA22" s="287">
        <v>132.0</v>
      </c>
      <c r="CB22" s="287">
        <v>15.0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342.0</v>
      </c>
      <c r="CH22" s="287">
        <v>483.0</v>
      </c>
      <c r="CI22" s="287">
        <v>267.0</v>
      </c>
      <c r="CJ22" s="287">
        <v>52.0</v>
      </c>
      <c r="CK22" s="287">
        <v>355.0</v>
      </c>
      <c r="CL22" s="287">
        <v>206.0</v>
      </c>
      <c r="CM22" s="287">
        <v>114.0</v>
      </c>
      <c r="CN22" s="287">
        <v>20.0</v>
      </c>
      <c r="CO22" s="287">
        <v>336.0</v>
      </c>
      <c r="CP22" s="287">
        <v>214.0</v>
      </c>
      <c r="CQ22" s="287">
        <v>106.0</v>
      </c>
      <c r="CR22" s="287">
        <v>16.0</v>
      </c>
      <c r="CS22" s="287">
        <v>338.0</v>
      </c>
      <c r="CT22" s="287">
        <v>219.0</v>
      </c>
      <c r="CU22" s="287">
        <v>142.0</v>
      </c>
      <c r="CV22" s="287">
        <v>48.0</v>
      </c>
      <c r="CW22" s="287">
        <v>341.0</v>
      </c>
      <c r="CX22" s="287">
        <v>169.0</v>
      </c>
      <c r="CY22" s="287">
        <v>80.0</v>
      </c>
      <c r="CZ22" s="287">
        <v>49.0</v>
      </c>
      <c r="DA22" s="287">
        <v>326.0</v>
      </c>
      <c r="DB22" s="287">
        <v>170.0</v>
      </c>
      <c r="DC22" s="287">
        <v>81.0</v>
      </c>
      <c r="DD22" s="287">
        <v>47.0</v>
      </c>
      <c r="DE22" s="288">
        <f t="shared" si="27"/>
        <v>147</v>
      </c>
      <c r="DF22" s="287">
        <v>36.0</v>
      </c>
      <c r="DG22" s="288">
        <f t="shared" ref="DG22:DH22" si="31">BO22</f>
        <v>172</v>
      </c>
      <c r="DH22" s="288">
        <f t="shared" si="31"/>
        <v>8.6</v>
      </c>
      <c r="DI22" s="288"/>
      <c r="DJ22" s="287">
        <v>7.0</v>
      </c>
      <c r="DK22" s="287">
        <v>52.0</v>
      </c>
      <c r="DL22" s="287">
        <v>48.0</v>
      </c>
      <c r="DM22" s="89"/>
      <c r="DN22" s="61">
        <v>338.0</v>
      </c>
      <c r="DO22" s="61">
        <v>140.0</v>
      </c>
      <c r="DP22" s="61">
        <v>45.69</v>
      </c>
      <c r="DQ22" s="61">
        <v>25.45</v>
      </c>
      <c r="DR22" s="61">
        <v>7.65</v>
      </c>
      <c r="DS22" s="61">
        <v>8.0</v>
      </c>
      <c r="DT22" s="61">
        <v>40.0</v>
      </c>
      <c r="DU22" s="61">
        <v>44.1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26">
        <v>342.0</v>
      </c>
      <c r="EF22" s="226">
        <v>138.0</v>
      </c>
      <c r="EG22" s="226">
        <v>170.0</v>
      </c>
      <c r="EH22" s="226">
        <v>7.1</v>
      </c>
      <c r="EI22" s="64"/>
      <c r="EJ22" s="63">
        <v>9.0</v>
      </c>
      <c r="EK22" s="226">
        <v>46.0</v>
      </c>
      <c r="EL22" s="226">
        <v>48.0</v>
      </c>
      <c r="EM22" s="226">
        <v>138.0</v>
      </c>
      <c r="EN22" s="226">
        <v>0.0</v>
      </c>
      <c r="EO22" s="226">
        <v>0.0</v>
      </c>
      <c r="EP22" s="64"/>
      <c r="EQ22" s="63">
        <v>9.0</v>
      </c>
      <c r="ER22" s="226">
        <v>38.0</v>
      </c>
      <c r="ES22" s="226">
        <v>38.0</v>
      </c>
      <c r="ET22" s="226">
        <v>341.0</v>
      </c>
      <c r="EU22" s="226">
        <v>0.0</v>
      </c>
      <c r="EV22" s="226">
        <v>0.0</v>
      </c>
      <c r="EW22" s="226">
        <v>0.0</v>
      </c>
      <c r="EX22" s="226">
        <v>339.0</v>
      </c>
      <c r="EY22" s="226">
        <v>0.0</v>
      </c>
      <c r="EZ22" s="226">
        <v>0.0</v>
      </c>
      <c r="FA22" s="226">
        <v>0.0</v>
      </c>
      <c r="FB22" s="226">
        <v>339.0</v>
      </c>
      <c r="FC22" s="226">
        <v>231.0</v>
      </c>
      <c r="FD22" s="226">
        <v>134.0</v>
      </c>
      <c r="FE22" s="226">
        <v>-8.0</v>
      </c>
      <c r="FF22" s="226">
        <v>339.0</v>
      </c>
      <c r="FG22" s="226">
        <v>231.0</v>
      </c>
      <c r="FH22" s="226">
        <v>133.8</v>
      </c>
      <c r="FI22" s="226">
        <v>-8.9</v>
      </c>
      <c r="FJ22" s="226">
        <v>342.0</v>
      </c>
      <c r="FK22" s="226">
        <v>222.0</v>
      </c>
      <c r="FL22" s="226">
        <v>128.0</v>
      </c>
      <c r="FM22" s="64"/>
      <c r="FN22" s="226">
        <v>342.0</v>
      </c>
      <c r="FO22" s="226">
        <v>136.0</v>
      </c>
      <c r="FP22" s="226">
        <v>128.0</v>
      </c>
      <c r="FQ22" s="226">
        <v>3.3</v>
      </c>
      <c r="FR22" s="226">
        <v>138.0</v>
      </c>
      <c r="FS22" s="64"/>
      <c r="FT22" s="226">
        <v>10.11</v>
      </c>
      <c r="FU22" s="64"/>
      <c r="FV22" s="226">
        <v>138.0</v>
      </c>
      <c r="FW22" s="64"/>
      <c r="FX22" s="64"/>
      <c r="FY22" s="64"/>
      <c r="FZ22" s="89"/>
      <c r="GA22" s="65">
        <v>342.0</v>
      </c>
      <c r="GB22" s="66">
        <v>339.68</v>
      </c>
      <c r="GC22" s="66">
        <v>210.4</v>
      </c>
      <c r="GD22" s="66">
        <v>28.48</v>
      </c>
      <c r="GE22" s="66">
        <v>341.0</v>
      </c>
      <c r="GF22" s="66">
        <v>362.98</v>
      </c>
      <c r="GG22" s="66">
        <v>209.39</v>
      </c>
      <c r="GH22" s="66">
        <v>32.0</v>
      </c>
      <c r="GI22" s="66">
        <v>341.0</v>
      </c>
      <c r="GJ22" s="66">
        <v>220.4</v>
      </c>
      <c r="GK22" s="66">
        <v>-127.98</v>
      </c>
      <c r="GL22" s="66">
        <v>-9.05</v>
      </c>
      <c r="GM22" s="66">
        <v>341.0</v>
      </c>
      <c r="GN22" s="66">
        <v>202.52</v>
      </c>
      <c r="GO22" s="66">
        <v>-128.57</v>
      </c>
      <c r="GP22" s="66">
        <v>-16.0</v>
      </c>
      <c r="GQ22" s="66">
        <v>342.0</v>
      </c>
      <c r="GR22" s="66">
        <v>131.59</v>
      </c>
      <c r="GS22" s="66">
        <v>-82.92</v>
      </c>
      <c r="GT22" s="66">
        <v>-15.08</v>
      </c>
      <c r="GU22" s="66">
        <v>341.0</v>
      </c>
      <c r="GV22" s="66">
        <v>149.91</v>
      </c>
      <c r="GW22" s="66">
        <v>-84.43</v>
      </c>
      <c r="GX22" s="66">
        <v>-16.42</v>
      </c>
      <c r="GY22" s="89"/>
      <c r="GZ22" s="98" t="s">
        <v>91</v>
      </c>
      <c r="HA22" s="98" t="s">
        <v>92</v>
      </c>
      <c r="HB22" s="98">
        <v>156.0</v>
      </c>
      <c r="HC22" s="98">
        <v>7.8</v>
      </c>
      <c r="HD22" s="98">
        <v>3.12</v>
      </c>
      <c r="HE22" s="98">
        <v>8.0</v>
      </c>
      <c r="HF22" s="98">
        <v>50.0</v>
      </c>
      <c r="HG22" s="98">
        <v>52.0</v>
      </c>
      <c r="HH22" s="98" t="s">
        <v>91</v>
      </c>
      <c r="HI22" s="98" t="s">
        <v>92</v>
      </c>
      <c r="HJ22" s="98">
        <v>58.0</v>
      </c>
      <c r="HK22" s="98">
        <v>2.9</v>
      </c>
      <c r="HL22" s="98">
        <v>1.16</v>
      </c>
      <c r="HM22" s="98">
        <v>5.0</v>
      </c>
      <c r="HN22" s="98">
        <v>51.0</v>
      </c>
      <c r="HO22" s="98">
        <v>51.0</v>
      </c>
      <c r="HP22" s="98" t="s">
        <v>91</v>
      </c>
      <c r="HQ22" s="98" t="s">
        <v>92</v>
      </c>
      <c r="HR22" s="98">
        <v>281.0</v>
      </c>
      <c r="HS22" s="98">
        <v>14.05</v>
      </c>
      <c r="HT22" s="98">
        <v>7.025</v>
      </c>
      <c r="HU22" s="98">
        <v>7.0</v>
      </c>
      <c r="HV22" s="98">
        <v>51.0</v>
      </c>
      <c r="HW22" s="98">
        <v>51.0</v>
      </c>
      <c r="HX22" s="89"/>
      <c r="HY22" s="72">
        <v>134.0</v>
      </c>
      <c r="HZ22" s="72">
        <v>33.0</v>
      </c>
      <c r="IA22" s="72">
        <v>66.0</v>
      </c>
      <c r="IB22" s="72">
        <v>3.3</v>
      </c>
      <c r="IC22" s="73"/>
      <c r="ID22" s="72">
        <v>2.0</v>
      </c>
      <c r="IE22" s="147">
        <v>70.0</v>
      </c>
      <c r="IF22" s="147">
        <v>50.0</v>
      </c>
      <c r="IG22" s="89"/>
      <c r="IH22" s="74">
        <v>144.0</v>
      </c>
      <c r="II22" s="74">
        <v>33.6</v>
      </c>
      <c r="IJ22" s="74">
        <v>106.0</v>
      </c>
      <c r="IK22" s="74">
        <v>5.5</v>
      </c>
      <c r="IL22" s="74">
        <v>6.1</v>
      </c>
      <c r="IM22" s="74">
        <v>4.0</v>
      </c>
      <c r="IN22" s="74">
        <v>44.0</v>
      </c>
      <c r="IO22" s="74">
        <v>43.0</v>
      </c>
      <c r="IP22" s="74">
        <v>144.0</v>
      </c>
      <c r="IQ22" s="74">
        <v>33.5</v>
      </c>
      <c r="IR22" s="74">
        <v>4.0</v>
      </c>
      <c r="IS22" s="74">
        <v>0.1</v>
      </c>
      <c r="IT22" s="74">
        <v>0.2</v>
      </c>
      <c r="IU22" s="74">
        <v>8.0</v>
      </c>
      <c r="IV22" s="74">
        <v>45.0</v>
      </c>
      <c r="IW22" s="74">
        <v>44.0</v>
      </c>
      <c r="IX22" s="89"/>
      <c r="IY22" s="76">
        <v>139.83</v>
      </c>
      <c r="IZ22" s="76">
        <v>34.67</v>
      </c>
      <c r="JA22" s="76">
        <v>454.0</v>
      </c>
      <c r="JB22" s="76">
        <v>22.7</v>
      </c>
      <c r="JC22" s="76">
        <v>8.65</v>
      </c>
      <c r="JD22" s="149">
        <v>3.0</v>
      </c>
      <c r="JE22" s="76">
        <v>65.79</v>
      </c>
      <c r="JF22" s="76">
        <v>44.22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139.0</v>
      </c>
      <c r="JQ22" s="78">
        <v>32.8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39.0</v>
      </c>
      <c r="JW22" s="78">
        <v>39.0</v>
      </c>
      <c r="JX22" s="78">
        <v>139.0</v>
      </c>
      <c r="JY22" s="78">
        <v>35.0</v>
      </c>
      <c r="JZ22" s="78">
        <v>89.0</v>
      </c>
      <c r="KA22" s="78">
        <v>4.7</v>
      </c>
      <c r="KB22" s="78">
        <v>2.1</v>
      </c>
      <c r="KC22" s="150">
        <v>2.0</v>
      </c>
      <c r="KD22" s="78">
        <v>45.0</v>
      </c>
      <c r="KE22" s="78">
        <v>44.0</v>
      </c>
      <c r="KF22" s="89"/>
      <c r="KG22" s="79">
        <v>140.0</v>
      </c>
      <c r="KH22" s="79">
        <v>34.0</v>
      </c>
      <c r="KI22" s="79" t="s">
        <v>98</v>
      </c>
      <c r="KJ22" s="79" t="s">
        <v>98</v>
      </c>
      <c r="KK22" s="80"/>
      <c r="KL22" s="79">
        <v>1.0</v>
      </c>
      <c r="KM22" s="79">
        <v>44.0</v>
      </c>
      <c r="KN22" s="79">
        <v>44.0</v>
      </c>
      <c r="KO22" s="79">
        <v>140.0</v>
      </c>
      <c r="KP22" s="79">
        <v>34.0</v>
      </c>
      <c r="KQ22" s="79">
        <v>37.0</v>
      </c>
      <c r="KR22" s="79">
        <v>2.0</v>
      </c>
      <c r="KS22" s="80"/>
      <c r="KT22" s="79">
        <v>1.0</v>
      </c>
      <c r="KU22" s="79">
        <v>44.0</v>
      </c>
      <c r="KV22" s="79">
        <v>42.0</v>
      </c>
      <c r="KW22" s="89"/>
      <c r="KX22" s="81">
        <v>131.0</v>
      </c>
      <c r="KY22" s="81">
        <v>33.0</v>
      </c>
      <c r="KZ22" s="81">
        <v>222.0</v>
      </c>
      <c r="LA22" s="81">
        <v>10.9</v>
      </c>
      <c r="LB22" s="81">
        <v>0.0</v>
      </c>
      <c r="LC22" s="81">
        <v>3.0</v>
      </c>
      <c r="LD22" s="81">
        <v>49.0</v>
      </c>
      <c r="LE22" s="81">
        <v>50.0</v>
      </c>
      <c r="LF22" s="81">
        <v>131.0</v>
      </c>
      <c r="LG22" s="81">
        <v>33.0</v>
      </c>
      <c r="LH22" s="81">
        <v>333.0</v>
      </c>
      <c r="LI22" s="81">
        <v>16.3</v>
      </c>
      <c r="LJ22" s="81">
        <v>0.0</v>
      </c>
      <c r="LK22" s="81">
        <v>5.0</v>
      </c>
      <c r="LL22" s="81">
        <v>50.0</v>
      </c>
      <c r="LM22" s="81">
        <v>50.0</v>
      </c>
      <c r="LN22" s="89"/>
      <c r="LO22" s="82">
        <v>335.0</v>
      </c>
      <c r="LP22" s="82">
        <v>263.0</v>
      </c>
      <c r="LQ22" s="82">
        <v>147.0</v>
      </c>
      <c r="LR22" s="82">
        <v>69.0</v>
      </c>
      <c r="LS22" s="82">
        <v>323.0</v>
      </c>
      <c r="LT22" s="83">
        <v>62.0</v>
      </c>
      <c r="LU22" s="83">
        <v>11.0</v>
      </c>
      <c r="LV22" s="83">
        <v>140.0</v>
      </c>
      <c r="LW22" s="83">
        <v>115.0</v>
      </c>
      <c r="LX22" s="83">
        <v>53.0</v>
      </c>
      <c r="LY22" s="83">
        <v>50.0</v>
      </c>
      <c r="LZ22" s="83">
        <v>12.0</v>
      </c>
      <c r="MA22" s="83">
        <v>85.0</v>
      </c>
      <c r="MB22" s="83">
        <v>2.0</v>
      </c>
      <c r="MC22" s="83">
        <v>145.0</v>
      </c>
      <c r="MD22" s="83">
        <v>148.0</v>
      </c>
      <c r="ME22" s="83">
        <v>65.0</v>
      </c>
      <c r="MF22" s="83">
        <v>56.0</v>
      </c>
      <c r="MG22" s="83">
        <v>14.0</v>
      </c>
      <c r="MH22" s="83">
        <v>0.0</v>
      </c>
      <c r="MI22" s="83">
        <v>0.0</v>
      </c>
      <c r="MJ22" s="83">
        <v>120.0</v>
      </c>
      <c r="MK22" s="83">
        <v>0.0</v>
      </c>
      <c r="ML22" s="83">
        <v>40.0</v>
      </c>
      <c r="MM22" s="83">
        <v>40.0</v>
      </c>
      <c r="MN22" s="83">
        <v>5.0</v>
      </c>
      <c r="MO22" s="86"/>
      <c r="MP22" s="87"/>
      <c r="MQ22" s="87"/>
      <c r="MR22" s="87"/>
      <c r="MS22" s="87"/>
      <c r="MT22" s="83">
        <v>5.0</v>
      </c>
      <c r="MU22" s="83">
        <v>5.0</v>
      </c>
      <c r="MV22" s="83">
        <v>96.0</v>
      </c>
      <c r="MW22" s="83">
        <v>37.0</v>
      </c>
      <c r="MX22" s="83">
        <v>30.0</v>
      </c>
      <c r="MY22" s="88" t="s">
        <v>96</v>
      </c>
      <c r="MZ22" s="83">
        <v>2.0</v>
      </c>
      <c r="NA22" s="88"/>
      <c r="NB22" s="205">
        <v>22.0</v>
      </c>
      <c r="NC22" s="121">
        <v>8.0</v>
      </c>
      <c r="ND22" s="121">
        <v>377.0</v>
      </c>
      <c r="NE22" s="121">
        <v>36.0</v>
      </c>
      <c r="NF22" s="121">
        <v>42.0</v>
      </c>
      <c r="NG22" s="83">
        <v>42.0</v>
      </c>
      <c r="NH22" s="121">
        <v>7.0</v>
      </c>
      <c r="NI22" s="83"/>
      <c r="NJ22" s="83">
        <v>0.0</v>
      </c>
      <c r="NK22" s="83">
        <v>0.0</v>
      </c>
      <c r="NL22" s="83">
        <v>0.0</v>
      </c>
      <c r="NM22" s="83">
        <v>35.0</v>
      </c>
      <c r="NN22" s="83">
        <v>42.0</v>
      </c>
      <c r="NO22" s="83">
        <v>50.0</v>
      </c>
      <c r="NP22" s="83">
        <v>2.0</v>
      </c>
      <c r="NQ22" s="222"/>
    </row>
    <row r="23" ht="14.25" customHeight="1">
      <c r="A23" s="49">
        <v>0.416666666666667</v>
      </c>
      <c r="B23" s="50"/>
      <c r="C23" s="51">
        <v>50.46</v>
      </c>
      <c r="D23" s="52">
        <v>339.0</v>
      </c>
      <c r="E23" s="53">
        <v>134.0</v>
      </c>
      <c r="F23" s="53">
        <v>96.0</v>
      </c>
      <c r="G23" s="53">
        <v>20.4</v>
      </c>
      <c r="H23" s="54"/>
      <c r="I23" s="53">
        <v>6.0</v>
      </c>
      <c r="J23" s="53">
        <v>45.0</v>
      </c>
      <c r="K23" s="53">
        <v>44.0</v>
      </c>
      <c r="L23" s="53">
        <v>139.0</v>
      </c>
      <c r="M23" s="53">
        <v>99.0</v>
      </c>
      <c r="N23" s="53">
        <v>24.8</v>
      </c>
      <c r="O23" s="54"/>
      <c r="P23" s="53">
        <v>6.0</v>
      </c>
      <c r="Q23" s="53">
        <v>54.0</v>
      </c>
      <c r="R23" s="53">
        <v>47.0</v>
      </c>
      <c r="S23" s="53">
        <v>342.1</v>
      </c>
      <c r="T23" s="53">
        <v>206.7</v>
      </c>
      <c r="U23" s="53">
        <v>122.8</v>
      </c>
      <c r="V23" s="54"/>
      <c r="W23" s="53">
        <v>337.9</v>
      </c>
      <c r="X23" s="53">
        <v>138.1</v>
      </c>
      <c r="Y23" s="53">
        <v>63.4</v>
      </c>
      <c r="Z23" s="54"/>
      <c r="AA23" s="53">
        <v>342.1</v>
      </c>
      <c r="AB23" s="53">
        <v>386.1</v>
      </c>
      <c r="AC23" s="53">
        <v>256.1</v>
      </c>
      <c r="AD23" s="54"/>
      <c r="AE23" s="53">
        <v>341.5</v>
      </c>
      <c r="AF23" s="53">
        <v>426.8</v>
      </c>
      <c r="AG23" s="53">
        <v>232.8</v>
      </c>
      <c r="AH23" s="54"/>
      <c r="AI23" s="53">
        <v>349.2</v>
      </c>
      <c r="AJ23" s="53">
        <v>362.8</v>
      </c>
      <c r="AK23" s="53">
        <v>227.2</v>
      </c>
      <c r="AL23" s="54"/>
      <c r="AM23" s="53">
        <v>339.9</v>
      </c>
      <c r="AN23" s="53">
        <v>386.9</v>
      </c>
      <c r="AO23" s="53">
        <v>216.3</v>
      </c>
      <c r="AP23" s="54"/>
      <c r="AQ23" s="182">
        <f t="shared" ref="AQ23:AS23" si="32">E23</f>
        <v>134</v>
      </c>
      <c r="AR23" s="54">
        <f t="shared" si="32"/>
        <v>96</v>
      </c>
      <c r="AS23" s="56">
        <f t="shared" si="32"/>
        <v>20.4</v>
      </c>
      <c r="AT23" s="54"/>
      <c r="AU23" s="54">
        <f t="shared" ref="AU23:AW23" si="33">L23</f>
        <v>139</v>
      </c>
      <c r="AV23" s="54">
        <f t="shared" si="33"/>
        <v>99</v>
      </c>
      <c r="AW23" s="54">
        <f t="shared" si="33"/>
        <v>24.8</v>
      </c>
      <c r="AX23" s="54"/>
      <c r="AY23" s="182">
        <f t="shared" si="6"/>
        <v>134</v>
      </c>
      <c r="AZ23" s="54"/>
      <c r="BA23" s="54"/>
      <c r="BB23" s="54"/>
      <c r="BC23" s="89"/>
      <c r="BD23" s="54"/>
      <c r="BE23" s="127">
        <v>32.0</v>
      </c>
      <c r="BF23" s="127">
        <v>141.0</v>
      </c>
      <c r="BG23" s="127">
        <v>6.9</v>
      </c>
      <c r="BH23" s="54"/>
      <c r="BI23" s="127">
        <v>22.0</v>
      </c>
      <c r="BJ23" s="127">
        <v>80.0</v>
      </c>
      <c r="BK23" s="127">
        <v>63.0</v>
      </c>
      <c r="BL23" s="89"/>
      <c r="BM23" s="287">
        <v>344.0</v>
      </c>
      <c r="BN23" s="287">
        <v>146.0</v>
      </c>
      <c r="BO23" s="287">
        <v>236.0</v>
      </c>
      <c r="BP23" s="287">
        <v>11.8</v>
      </c>
      <c r="BQ23" s="288"/>
      <c r="BR23" s="287">
        <v>6.0</v>
      </c>
      <c r="BS23" s="287">
        <v>53.0</v>
      </c>
      <c r="BT23" s="287">
        <v>52.0</v>
      </c>
      <c r="BU23" s="288">
        <f t="shared" si="7"/>
        <v>344</v>
      </c>
      <c r="BV23" s="287">
        <v>283.0</v>
      </c>
      <c r="BW23" s="287">
        <v>168.0</v>
      </c>
      <c r="BX23" s="287">
        <v>11.0</v>
      </c>
      <c r="BY23" s="287">
        <v>337.0</v>
      </c>
      <c r="BZ23" s="287">
        <v>306.0</v>
      </c>
      <c r="CA23" s="287">
        <v>171.0</v>
      </c>
      <c r="CB23" s="287">
        <v>11.0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341.0</v>
      </c>
      <c r="CH23" s="287">
        <v>462.0</v>
      </c>
      <c r="CI23" s="287">
        <v>254.0</v>
      </c>
      <c r="CJ23" s="287">
        <v>50.0</v>
      </c>
      <c r="CK23" s="287">
        <v>354.0</v>
      </c>
      <c r="CL23" s="287">
        <v>232.0</v>
      </c>
      <c r="CM23" s="287">
        <v>128.0</v>
      </c>
      <c r="CN23" s="287">
        <v>19.0</v>
      </c>
      <c r="CO23" s="287">
        <v>334.0</v>
      </c>
      <c r="CP23" s="287">
        <v>238.0</v>
      </c>
      <c r="CQ23" s="287">
        <v>118.0</v>
      </c>
      <c r="CR23" s="287">
        <v>15.0</v>
      </c>
      <c r="CS23" s="287">
        <v>338.0</v>
      </c>
      <c r="CT23" s="287">
        <v>246.0</v>
      </c>
      <c r="CU23" s="287">
        <v>156.0</v>
      </c>
      <c r="CV23" s="287">
        <v>59.0</v>
      </c>
      <c r="CW23" s="287">
        <v>340.0</v>
      </c>
      <c r="CX23" s="287">
        <v>184.0</v>
      </c>
      <c r="CY23" s="287">
        <v>91.0</v>
      </c>
      <c r="CZ23" s="287">
        <v>51.0</v>
      </c>
      <c r="DA23" s="287">
        <v>326.0</v>
      </c>
      <c r="DB23" s="287">
        <v>187.0</v>
      </c>
      <c r="DC23" s="287">
        <v>93.0</v>
      </c>
      <c r="DD23" s="287">
        <v>45.0</v>
      </c>
      <c r="DE23" s="288">
        <f t="shared" si="27"/>
        <v>146</v>
      </c>
      <c r="DF23" s="287">
        <v>36.0</v>
      </c>
      <c r="DG23" s="288">
        <f t="shared" ref="DG23:DH23" si="34">BO23</f>
        <v>236</v>
      </c>
      <c r="DH23" s="288">
        <f t="shared" si="34"/>
        <v>11.8</v>
      </c>
      <c r="DI23" s="288"/>
      <c r="DJ23" s="287">
        <v>7.0</v>
      </c>
      <c r="DK23" s="287">
        <v>52.0</v>
      </c>
      <c r="DL23" s="287">
        <v>48.0</v>
      </c>
      <c r="DM23" s="89"/>
      <c r="DN23" s="61">
        <v>338.0</v>
      </c>
      <c r="DO23" s="61">
        <v>140.0</v>
      </c>
      <c r="DP23" s="61">
        <v>44.53</v>
      </c>
      <c r="DQ23" s="61">
        <v>25.06</v>
      </c>
      <c r="DR23" s="61">
        <v>7.36</v>
      </c>
      <c r="DS23" s="61">
        <v>8.0</v>
      </c>
      <c r="DT23" s="61">
        <v>40.0</v>
      </c>
      <c r="DU23" s="61">
        <v>45.1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26">
        <v>340.0</v>
      </c>
      <c r="EF23" s="226">
        <v>137.0</v>
      </c>
      <c r="EG23" s="226">
        <v>168.0</v>
      </c>
      <c r="EH23" s="226">
        <v>7.0</v>
      </c>
      <c r="EI23" s="64"/>
      <c r="EJ23" s="63">
        <v>9.0</v>
      </c>
      <c r="EK23" s="226">
        <v>47.0</v>
      </c>
      <c r="EL23" s="226">
        <v>49.0</v>
      </c>
      <c r="EM23" s="226">
        <v>137.0</v>
      </c>
      <c r="EN23" s="226">
        <v>0.0</v>
      </c>
      <c r="EO23" s="226">
        <v>0.0</v>
      </c>
      <c r="EP23" s="64"/>
      <c r="EQ23" s="63">
        <v>9.0</v>
      </c>
      <c r="ER23" s="226">
        <v>38.0</v>
      </c>
      <c r="ES23" s="226">
        <v>39.0</v>
      </c>
      <c r="ET23" s="226">
        <v>340.0</v>
      </c>
      <c r="EU23" s="226">
        <v>0.0</v>
      </c>
      <c r="EV23" s="226">
        <v>0.0</v>
      </c>
      <c r="EW23" s="226">
        <v>0.0</v>
      </c>
      <c r="EX23" s="226">
        <v>338.0</v>
      </c>
      <c r="EY23" s="226">
        <v>0.0</v>
      </c>
      <c r="EZ23" s="226">
        <v>-0.1</v>
      </c>
      <c r="FA23" s="226">
        <v>0.0</v>
      </c>
      <c r="FB23" s="226">
        <v>339.0</v>
      </c>
      <c r="FC23" s="226">
        <v>231.0</v>
      </c>
      <c r="FD23" s="226">
        <v>133.9</v>
      </c>
      <c r="FE23" s="226">
        <v>-8.1</v>
      </c>
      <c r="FF23" s="226">
        <v>338.0</v>
      </c>
      <c r="FG23" s="226">
        <v>231.0</v>
      </c>
      <c r="FH23" s="226">
        <v>133.7</v>
      </c>
      <c r="FI23" s="226">
        <v>-8.5</v>
      </c>
      <c r="FJ23" s="226">
        <v>340.0</v>
      </c>
      <c r="FK23" s="226">
        <v>221.0</v>
      </c>
      <c r="FL23" s="226">
        <v>127.0</v>
      </c>
      <c r="FM23" s="64"/>
      <c r="FN23" s="226">
        <v>340.0</v>
      </c>
      <c r="FO23" s="226">
        <v>236.0</v>
      </c>
      <c r="FP23" s="226">
        <v>128.0</v>
      </c>
      <c r="FQ23" s="226">
        <v>0.7</v>
      </c>
      <c r="FR23" s="226">
        <v>137.0</v>
      </c>
      <c r="FS23" s="64"/>
      <c r="FT23" s="226">
        <v>11.21</v>
      </c>
      <c r="FU23" s="64"/>
      <c r="FV23" s="226">
        <v>137.0</v>
      </c>
      <c r="FW23" s="64"/>
      <c r="FX23" s="64"/>
      <c r="FY23" s="64"/>
      <c r="FZ23" s="89"/>
      <c r="GA23" s="65">
        <v>340.0</v>
      </c>
      <c r="GB23" s="66">
        <v>357.56</v>
      </c>
      <c r="GC23" s="66">
        <v>221.79</v>
      </c>
      <c r="GD23" s="66">
        <v>24.62</v>
      </c>
      <c r="GE23" s="66">
        <v>340.0</v>
      </c>
      <c r="GF23" s="66">
        <v>380.56</v>
      </c>
      <c r="GG23" s="66">
        <v>218.86</v>
      </c>
      <c r="GH23" s="66">
        <v>28.14</v>
      </c>
      <c r="GI23" s="66">
        <v>340.0</v>
      </c>
      <c r="GJ23" s="66">
        <v>220.69</v>
      </c>
      <c r="GK23" s="66">
        <v>-127.39</v>
      </c>
      <c r="GL23" s="66">
        <v>-7.04</v>
      </c>
      <c r="GM23" s="66">
        <v>340.0</v>
      </c>
      <c r="GN23" s="66">
        <v>203.1</v>
      </c>
      <c r="GO23" s="66">
        <v>-127.56</v>
      </c>
      <c r="GP23" s="66">
        <v>-13.82</v>
      </c>
      <c r="GQ23" s="66">
        <v>340.0</v>
      </c>
      <c r="GR23" s="66">
        <v>147.71</v>
      </c>
      <c r="GS23" s="66">
        <v>-91.88</v>
      </c>
      <c r="GT23" s="66">
        <v>-14.57</v>
      </c>
      <c r="GU23" s="66">
        <v>340.0</v>
      </c>
      <c r="GV23" s="66">
        <v>163.25</v>
      </c>
      <c r="GW23" s="66">
        <v>-92.72</v>
      </c>
      <c r="GX23" s="66">
        <v>-16.08</v>
      </c>
      <c r="GY23" s="89"/>
      <c r="GZ23" s="98" t="s">
        <v>91</v>
      </c>
      <c r="HA23" s="98" t="s">
        <v>92</v>
      </c>
      <c r="HB23" s="98">
        <v>154.0</v>
      </c>
      <c r="HC23" s="98">
        <v>7.7</v>
      </c>
      <c r="HD23" s="98">
        <v>3.08</v>
      </c>
      <c r="HE23" s="98">
        <v>8.0</v>
      </c>
      <c r="HF23" s="98">
        <v>52.0</v>
      </c>
      <c r="HG23" s="98">
        <v>52.0</v>
      </c>
      <c r="HH23" s="98" t="s">
        <v>91</v>
      </c>
      <c r="HI23" s="98" t="s">
        <v>92</v>
      </c>
      <c r="HJ23" s="98">
        <v>184.0</v>
      </c>
      <c r="HK23" s="98">
        <v>9.2</v>
      </c>
      <c r="HL23" s="98">
        <v>3.68</v>
      </c>
      <c r="HM23" s="98">
        <v>5.0</v>
      </c>
      <c r="HN23" s="98">
        <v>54.0</v>
      </c>
      <c r="HO23" s="98">
        <v>54.0</v>
      </c>
      <c r="HP23" s="98" t="s">
        <v>91</v>
      </c>
      <c r="HQ23" s="98" t="s">
        <v>92</v>
      </c>
      <c r="HR23" s="98">
        <v>294.0</v>
      </c>
      <c r="HS23" s="98">
        <v>14.7</v>
      </c>
      <c r="HT23" s="98">
        <v>7.35</v>
      </c>
      <c r="HU23" s="98">
        <v>7.0</v>
      </c>
      <c r="HV23" s="98">
        <v>54.0</v>
      </c>
      <c r="HW23" s="98">
        <v>54.0</v>
      </c>
      <c r="HX23" s="89"/>
      <c r="HY23" s="72">
        <v>136.0</v>
      </c>
      <c r="HZ23" s="72">
        <v>33.0</v>
      </c>
      <c r="IA23" s="72">
        <v>74.0</v>
      </c>
      <c r="IB23" s="72">
        <v>3.7</v>
      </c>
      <c r="IC23" s="73"/>
      <c r="ID23" s="72">
        <v>2.0</v>
      </c>
      <c r="IE23" s="147">
        <v>70.0</v>
      </c>
      <c r="IF23" s="147">
        <v>50.0</v>
      </c>
      <c r="IG23" s="89"/>
      <c r="IH23" s="74">
        <v>138.0</v>
      </c>
      <c r="II23" s="74">
        <v>32.7</v>
      </c>
      <c r="IJ23" s="74">
        <v>188.0</v>
      </c>
      <c r="IK23" s="74">
        <v>9.5</v>
      </c>
      <c r="IL23" s="74">
        <v>10.6</v>
      </c>
      <c r="IM23" s="74">
        <v>4.0</v>
      </c>
      <c r="IN23" s="74">
        <v>44.0</v>
      </c>
      <c r="IO23" s="74">
        <v>44.0</v>
      </c>
      <c r="IP23" s="74">
        <v>138.0</v>
      </c>
      <c r="IQ23" s="74">
        <v>32.4</v>
      </c>
      <c r="IR23" s="74">
        <v>2.0</v>
      </c>
      <c r="IS23" s="74">
        <v>0.1</v>
      </c>
      <c r="IT23" s="74">
        <v>0.2</v>
      </c>
      <c r="IU23" s="74">
        <v>8.0</v>
      </c>
      <c r="IV23" s="74">
        <v>45.0</v>
      </c>
      <c r="IW23" s="74">
        <v>44.0</v>
      </c>
      <c r="IX23" s="89"/>
      <c r="IY23" s="76">
        <v>139.3</v>
      </c>
      <c r="IZ23" s="76">
        <v>34.52</v>
      </c>
      <c r="JA23" s="76">
        <v>445.2</v>
      </c>
      <c r="JB23" s="76">
        <v>22.26</v>
      </c>
      <c r="JC23" s="76">
        <v>8.67</v>
      </c>
      <c r="JD23" s="149">
        <v>3.0</v>
      </c>
      <c r="JE23" s="76">
        <v>62.71</v>
      </c>
      <c r="JF23" s="76">
        <v>42.49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139.0</v>
      </c>
      <c r="JQ23" s="78">
        <v>32.5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41.0</v>
      </c>
      <c r="JW23" s="78">
        <v>41.0</v>
      </c>
      <c r="JX23" s="78">
        <v>139.0</v>
      </c>
      <c r="JY23" s="78">
        <v>34.8</v>
      </c>
      <c r="JZ23" s="78">
        <v>99.0</v>
      </c>
      <c r="KA23" s="78">
        <v>5.5</v>
      </c>
      <c r="KB23" s="78">
        <v>1.9</v>
      </c>
      <c r="KC23" s="150">
        <v>2.0</v>
      </c>
      <c r="KD23" s="78">
        <v>46.0</v>
      </c>
      <c r="KE23" s="78">
        <v>46.0</v>
      </c>
      <c r="KF23" s="89"/>
      <c r="KG23" s="79">
        <v>140.0</v>
      </c>
      <c r="KH23" s="79">
        <v>34.0</v>
      </c>
      <c r="KI23" s="79">
        <v>8.0</v>
      </c>
      <c r="KJ23" s="79">
        <v>0.3</v>
      </c>
      <c r="KK23" s="80"/>
      <c r="KL23" s="79">
        <v>1.0</v>
      </c>
      <c r="KM23" s="79">
        <v>44.0</v>
      </c>
      <c r="KN23" s="79">
        <v>44.0</v>
      </c>
      <c r="KO23" s="79">
        <v>140.0</v>
      </c>
      <c r="KP23" s="79">
        <v>34.0</v>
      </c>
      <c r="KQ23" s="79">
        <v>36.0</v>
      </c>
      <c r="KR23" s="79">
        <v>2.0</v>
      </c>
      <c r="KS23" s="80"/>
      <c r="KT23" s="79">
        <v>1.0</v>
      </c>
      <c r="KU23" s="79">
        <v>44.0</v>
      </c>
      <c r="KV23" s="79">
        <v>42.0</v>
      </c>
      <c r="KW23" s="89"/>
      <c r="KX23" s="81">
        <v>129.0</v>
      </c>
      <c r="KY23" s="81">
        <v>32.0</v>
      </c>
      <c r="KZ23" s="81">
        <v>210.0</v>
      </c>
      <c r="LA23" s="81">
        <v>10.3</v>
      </c>
      <c r="LB23" s="81">
        <v>0.0</v>
      </c>
      <c r="LC23" s="81">
        <v>3.0</v>
      </c>
      <c r="LD23" s="81">
        <v>49.0</v>
      </c>
      <c r="LE23" s="81">
        <v>50.0</v>
      </c>
      <c r="LF23" s="81">
        <v>129.0</v>
      </c>
      <c r="LG23" s="81">
        <v>32.0</v>
      </c>
      <c r="LH23" s="81">
        <v>298.0</v>
      </c>
      <c r="LI23" s="81">
        <v>14.6</v>
      </c>
      <c r="LJ23" s="81">
        <v>0.0</v>
      </c>
      <c r="LK23" s="81">
        <v>5.0</v>
      </c>
      <c r="LL23" s="81">
        <v>50.0</v>
      </c>
      <c r="LM23" s="81">
        <v>50.0</v>
      </c>
      <c r="LN23" s="89"/>
      <c r="LO23" s="82">
        <v>335.0</v>
      </c>
      <c r="LP23" s="82">
        <v>269.0</v>
      </c>
      <c r="LQ23" s="82">
        <v>152.0</v>
      </c>
      <c r="LR23" s="82">
        <v>69.0</v>
      </c>
      <c r="LS23" s="82">
        <v>332.0</v>
      </c>
      <c r="LT23" s="83">
        <v>61.0</v>
      </c>
      <c r="LU23" s="83">
        <v>10.0</v>
      </c>
      <c r="LV23" s="83">
        <v>140.0</v>
      </c>
      <c r="LW23" s="83">
        <v>110.0</v>
      </c>
      <c r="LX23" s="83">
        <v>53.0</v>
      </c>
      <c r="LY23" s="83">
        <v>50.0</v>
      </c>
      <c r="LZ23" s="83">
        <v>12.0</v>
      </c>
      <c r="MA23" s="83">
        <v>91.0</v>
      </c>
      <c r="MB23" s="83">
        <v>5.0</v>
      </c>
      <c r="MC23" s="83">
        <v>145.0</v>
      </c>
      <c r="MD23" s="83">
        <v>159.0</v>
      </c>
      <c r="ME23" s="83">
        <v>66.0</v>
      </c>
      <c r="MF23" s="83">
        <v>56.0</v>
      </c>
      <c r="MG23" s="83">
        <v>14.0</v>
      </c>
      <c r="MH23" s="83">
        <v>0.0</v>
      </c>
      <c r="MI23" s="83">
        <v>0.0</v>
      </c>
      <c r="MJ23" s="83">
        <v>120.0</v>
      </c>
      <c r="MK23" s="83">
        <v>0.0</v>
      </c>
      <c r="ML23" s="83">
        <v>40.0</v>
      </c>
      <c r="MM23" s="83">
        <v>40.0</v>
      </c>
      <c r="MN23" s="83">
        <v>5.0</v>
      </c>
      <c r="MO23" s="86"/>
      <c r="MP23" s="87"/>
      <c r="MQ23" s="87"/>
      <c r="MR23" s="87"/>
      <c r="MS23" s="87"/>
      <c r="MT23" s="83">
        <v>5.0</v>
      </c>
      <c r="MU23" s="83">
        <v>3.0</v>
      </c>
      <c r="MV23" s="83">
        <v>94.0</v>
      </c>
      <c r="MW23" s="83">
        <v>37.0</v>
      </c>
      <c r="MX23" s="83">
        <v>30.0</v>
      </c>
      <c r="MY23" s="88" t="s">
        <v>96</v>
      </c>
      <c r="MZ23" s="83">
        <v>2.0</v>
      </c>
      <c r="NA23" s="88"/>
      <c r="NB23" s="205">
        <v>18.0</v>
      </c>
      <c r="NC23" s="121">
        <v>7.0</v>
      </c>
      <c r="ND23" s="121">
        <v>315.0</v>
      </c>
      <c r="NE23" s="121">
        <v>36.0</v>
      </c>
      <c r="NF23" s="121">
        <v>42.0</v>
      </c>
      <c r="NG23" s="83">
        <v>42.0</v>
      </c>
      <c r="NH23" s="121">
        <v>7.0</v>
      </c>
      <c r="NI23" s="83"/>
      <c r="NJ23" s="83">
        <v>0.0</v>
      </c>
      <c r="NK23" s="83">
        <v>0.0</v>
      </c>
      <c r="NL23" s="83">
        <v>0.0</v>
      </c>
      <c r="NM23" s="83">
        <v>35.0</v>
      </c>
      <c r="NN23" s="83">
        <v>42.0</v>
      </c>
      <c r="NO23" s="83">
        <v>50.0</v>
      </c>
      <c r="NP23" s="83">
        <v>2.0</v>
      </c>
      <c r="NQ23" s="222"/>
    </row>
    <row r="24" ht="14.25" customHeight="1">
      <c r="A24" s="49">
        <v>0.458333333333334</v>
      </c>
      <c r="B24" s="50"/>
      <c r="C24" s="51">
        <v>50.37</v>
      </c>
      <c r="D24" s="52">
        <v>340.0</v>
      </c>
      <c r="E24" s="53">
        <v>135.0</v>
      </c>
      <c r="F24" s="53">
        <v>110.0</v>
      </c>
      <c r="G24" s="53">
        <v>23.6</v>
      </c>
      <c r="H24" s="54"/>
      <c r="I24" s="53">
        <v>6.0</v>
      </c>
      <c r="J24" s="53">
        <v>45.0</v>
      </c>
      <c r="K24" s="53">
        <v>44.0</v>
      </c>
      <c r="L24" s="53">
        <v>139.0</v>
      </c>
      <c r="M24" s="53">
        <v>128.0</v>
      </c>
      <c r="N24" s="53">
        <v>31.2</v>
      </c>
      <c r="O24" s="54"/>
      <c r="P24" s="53">
        <v>6.0</v>
      </c>
      <c r="Q24" s="53">
        <v>54.0</v>
      </c>
      <c r="R24" s="53">
        <v>47.0</v>
      </c>
      <c r="S24" s="53">
        <v>345.9</v>
      </c>
      <c r="T24" s="53">
        <v>221.9</v>
      </c>
      <c r="U24" s="53">
        <v>135.1</v>
      </c>
      <c r="V24" s="54"/>
      <c r="W24" s="53">
        <v>340.8</v>
      </c>
      <c r="X24" s="53">
        <v>164.1</v>
      </c>
      <c r="Y24" s="53">
        <v>86.2</v>
      </c>
      <c r="Z24" s="54"/>
      <c r="AA24" s="53">
        <v>345.0</v>
      </c>
      <c r="AB24" s="53">
        <v>315.5</v>
      </c>
      <c r="AC24" s="53">
        <v>114.7</v>
      </c>
      <c r="AD24" s="54"/>
      <c r="AE24" s="53">
        <v>344.8</v>
      </c>
      <c r="AF24" s="53">
        <v>353.7</v>
      </c>
      <c r="AG24" s="53">
        <v>195.2</v>
      </c>
      <c r="AH24" s="54"/>
      <c r="AI24" s="53">
        <v>352.4</v>
      </c>
      <c r="AJ24" s="53">
        <v>325.3</v>
      </c>
      <c r="AK24" s="53">
        <v>205.7</v>
      </c>
      <c r="AL24" s="54"/>
      <c r="AM24" s="53">
        <v>343.7</v>
      </c>
      <c r="AN24" s="53">
        <v>342.3</v>
      </c>
      <c r="AO24" s="53">
        <v>193.5</v>
      </c>
      <c r="AP24" s="54"/>
      <c r="AQ24" s="182">
        <f t="shared" ref="AQ24:AS24" si="35">E24</f>
        <v>135</v>
      </c>
      <c r="AR24" s="54">
        <f t="shared" si="35"/>
        <v>110</v>
      </c>
      <c r="AS24" s="56">
        <f t="shared" si="35"/>
        <v>23.6</v>
      </c>
      <c r="AT24" s="54"/>
      <c r="AU24" s="54">
        <f t="shared" ref="AU24:AW24" si="36">L24</f>
        <v>139</v>
      </c>
      <c r="AV24" s="54">
        <f t="shared" si="36"/>
        <v>128</v>
      </c>
      <c r="AW24" s="54">
        <f t="shared" si="36"/>
        <v>31.2</v>
      </c>
      <c r="AX24" s="54"/>
      <c r="AY24" s="182">
        <f t="shared" si="6"/>
        <v>135</v>
      </c>
      <c r="AZ24" s="54"/>
      <c r="BA24" s="54"/>
      <c r="BB24" s="54"/>
      <c r="BC24" s="89"/>
      <c r="BD24" s="54"/>
      <c r="BE24" s="127">
        <v>32.0</v>
      </c>
      <c r="BF24" s="127">
        <v>134.0</v>
      </c>
      <c r="BG24" s="127">
        <v>6.9</v>
      </c>
      <c r="BH24" s="54"/>
      <c r="BI24" s="127">
        <v>22.0</v>
      </c>
      <c r="BJ24" s="127">
        <v>80.0</v>
      </c>
      <c r="BK24" s="127">
        <v>63.0</v>
      </c>
      <c r="BL24" s="89"/>
      <c r="BM24" s="287">
        <v>345.0</v>
      </c>
      <c r="BN24" s="287">
        <v>147.0</v>
      </c>
      <c r="BO24" s="287">
        <v>141.0</v>
      </c>
      <c r="BP24" s="287">
        <v>7.05</v>
      </c>
      <c r="BQ24" s="288"/>
      <c r="BR24" s="287">
        <v>6.0</v>
      </c>
      <c r="BS24" s="287">
        <v>58.0</v>
      </c>
      <c r="BT24" s="287">
        <v>58.0</v>
      </c>
      <c r="BU24" s="288">
        <f t="shared" si="7"/>
        <v>345</v>
      </c>
      <c r="BV24" s="287">
        <v>282.0</v>
      </c>
      <c r="BW24" s="287">
        <v>168.0</v>
      </c>
      <c r="BX24" s="287">
        <v>13.0</v>
      </c>
      <c r="BY24" s="287">
        <v>337.0</v>
      </c>
      <c r="BZ24" s="287">
        <v>305.0</v>
      </c>
      <c r="CA24" s="287">
        <v>168.0</v>
      </c>
      <c r="CB24" s="287">
        <v>13.0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341.0</v>
      </c>
      <c r="CH24" s="287">
        <v>414.0</v>
      </c>
      <c r="CI24" s="287">
        <v>227.0</v>
      </c>
      <c r="CJ24" s="287">
        <v>46.0</v>
      </c>
      <c r="CK24" s="287">
        <v>355.0</v>
      </c>
      <c r="CL24" s="287">
        <v>233.0</v>
      </c>
      <c r="CM24" s="287">
        <v>129.0</v>
      </c>
      <c r="CN24" s="287">
        <v>16.0</v>
      </c>
      <c r="CO24" s="287">
        <v>335.0</v>
      </c>
      <c r="CP24" s="287">
        <v>238.0</v>
      </c>
      <c r="CQ24" s="287">
        <v>119.0</v>
      </c>
      <c r="CR24" s="287">
        <v>12.0</v>
      </c>
      <c r="CS24" s="287">
        <v>337.0</v>
      </c>
      <c r="CT24" s="287">
        <v>239.0</v>
      </c>
      <c r="CU24" s="287">
        <v>154.0</v>
      </c>
      <c r="CV24" s="287">
        <v>61.0</v>
      </c>
      <c r="CW24" s="287">
        <v>340.0</v>
      </c>
      <c r="CX24" s="287">
        <v>176.0</v>
      </c>
      <c r="CY24" s="287">
        <v>83.0</v>
      </c>
      <c r="CZ24" s="287">
        <v>51.0</v>
      </c>
      <c r="DA24" s="287">
        <v>326.0</v>
      </c>
      <c r="DB24" s="287">
        <v>178.0</v>
      </c>
      <c r="DC24" s="287">
        <v>84.0</v>
      </c>
      <c r="DD24" s="287">
        <v>51.0</v>
      </c>
      <c r="DE24" s="288">
        <f t="shared" si="27"/>
        <v>147</v>
      </c>
      <c r="DF24" s="287">
        <v>36.0</v>
      </c>
      <c r="DG24" s="288">
        <f t="shared" ref="DG24:DH24" si="37">BO24</f>
        <v>141</v>
      </c>
      <c r="DH24" s="288">
        <f t="shared" si="37"/>
        <v>7.05</v>
      </c>
      <c r="DI24" s="288"/>
      <c r="DJ24" s="287">
        <v>7.0</v>
      </c>
      <c r="DK24" s="287">
        <v>53.0</v>
      </c>
      <c r="DL24" s="287">
        <v>50.0</v>
      </c>
      <c r="DM24" s="89"/>
      <c r="DN24" s="61">
        <v>337.0</v>
      </c>
      <c r="DO24" s="61">
        <v>140.0</v>
      </c>
      <c r="DP24" s="61">
        <v>41.45</v>
      </c>
      <c r="DQ24" s="61">
        <v>23.19</v>
      </c>
      <c r="DR24" s="61">
        <v>6.42</v>
      </c>
      <c r="DS24" s="61">
        <v>8.0</v>
      </c>
      <c r="DT24" s="61">
        <v>41.0</v>
      </c>
      <c r="DU24" s="61">
        <v>50.5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26">
        <v>343.0</v>
      </c>
      <c r="EF24" s="226">
        <v>138.0</v>
      </c>
      <c r="EG24" s="226">
        <v>167.0</v>
      </c>
      <c r="EH24" s="226">
        <v>7.0</v>
      </c>
      <c r="EI24" s="64"/>
      <c r="EJ24" s="63">
        <v>9.0</v>
      </c>
      <c r="EK24" s="226">
        <v>50.0</v>
      </c>
      <c r="EL24" s="226">
        <v>51.0</v>
      </c>
      <c r="EM24" s="226">
        <v>138.0</v>
      </c>
      <c r="EN24" s="226">
        <v>0.0</v>
      </c>
      <c r="EO24" s="226">
        <v>0.0</v>
      </c>
      <c r="EP24" s="64"/>
      <c r="EQ24" s="63">
        <v>9.0</v>
      </c>
      <c r="ER24" s="226">
        <v>41.0</v>
      </c>
      <c r="ES24" s="226">
        <v>39.0</v>
      </c>
      <c r="ET24" s="226">
        <v>342.0</v>
      </c>
      <c r="EU24" s="226">
        <v>0.0</v>
      </c>
      <c r="EV24" s="226">
        <v>0.0</v>
      </c>
      <c r="EW24" s="226">
        <v>0.0</v>
      </c>
      <c r="EX24" s="226">
        <v>341.0</v>
      </c>
      <c r="EY24" s="226">
        <v>0.0</v>
      </c>
      <c r="EZ24" s="226">
        <v>0.0</v>
      </c>
      <c r="FA24" s="226">
        <v>0.0</v>
      </c>
      <c r="FB24" s="226">
        <v>341.0</v>
      </c>
      <c r="FC24" s="226">
        <v>230.0</v>
      </c>
      <c r="FD24" s="226">
        <v>133.6</v>
      </c>
      <c r="FE24" s="226">
        <v>-6.0</v>
      </c>
      <c r="FF24" s="226">
        <v>341.0</v>
      </c>
      <c r="FG24" s="226">
        <v>230.0</v>
      </c>
      <c r="FH24" s="226">
        <v>133.2</v>
      </c>
      <c r="FI24" s="226">
        <v>-7.3</v>
      </c>
      <c r="FJ24" s="226">
        <v>343.0</v>
      </c>
      <c r="FK24" s="226">
        <v>214.0</v>
      </c>
      <c r="FL24" s="226">
        <v>124.2</v>
      </c>
      <c r="FM24" s="64"/>
      <c r="FN24" s="226">
        <v>343.0</v>
      </c>
      <c r="FO24" s="226">
        <v>228.0</v>
      </c>
      <c r="FP24" s="226">
        <v>124.6</v>
      </c>
      <c r="FQ24" s="226">
        <v>-0.3</v>
      </c>
      <c r="FR24" s="226">
        <v>138.0</v>
      </c>
      <c r="FS24" s="64"/>
      <c r="FT24" s="226">
        <v>17.62</v>
      </c>
      <c r="FU24" s="64"/>
      <c r="FV24" s="226">
        <v>138.0</v>
      </c>
      <c r="FW24" s="64"/>
      <c r="FX24" s="64"/>
      <c r="FY24" s="64"/>
      <c r="FZ24" s="89"/>
      <c r="GA24" s="65">
        <v>342.0</v>
      </c>
      <c r="GB24" s="66">
        <v>331.47</v>
      </c>
      <c r="GC24" s="66">
        <v>207.63</v>
      </c>
      <c r="GD24" s="66">
        <v>19.68</v>
      </c>
      <c r="GE24" s="66">
        <v>340.0</v>
      </c>
      <c r="GF24" s="66">
        <v>353.45</v>
      </c>
      <c r="GG24" s="66">
        <v>205.71</v>
      </c>
      <c r="GH24" s="66">
        <v>23.28</v>
      </c>
      <c r="GI24" s="66">
        <v>342.0</v>
      </c>
      <c r="GJ24" s="66">
        <v>213.07</v>
      </c>
      <c r="GK24" s="66">
        <v>-124.04</v>
      </c>
      <c r="GL24" s="66">
        <v>-6.7</v>
      </c>
      <c r="GM24" s="94">
        <v>342.0</v>
      </c>
      <c r="GN24" s="66">
        <v>196.51</v>
      </c>
      <c r="GO24" s="66">
        <v>-124.71</v>
      </c>
      <c r="GP24" s="66">
        <v>-13.82</v>
      </c>
      <c r="GQ24" s="66">
        <v>342.0</v>
      </c>
      <c r="GR24" s="66">
        <v>133.06</v>
      </c>
      <c r="GS24" s="66">
        <v>-84.43</v>
      </c>
      <c r="GT24" s="66">
        <v>-10.55</v>
      </c>
      <c r="GU24" s="66">
        <v>342.0</v>
      </c>
      <c r="GV24" s="66">
        <v>142.58</v>
      </c>
      <c r="GW24" s="66">
        <v>-81.66</v>
      </c>
      <c r="GX24" s="66">
        <v>-11.81</v>
      </c>
      <c r="GY24" s="89"/>
      <c r="GZ24" s="98" t="s">
        <v>91</v>
      </c>
      <c r="HA24" s="98" t="s">
        <v>92</v>
      </c>
      <c r="HB24" s="98">
        <v>186.0</v>
      </c>
      <c r="HC24" s="98">
        <v>9.3</v>
      </c>
      <c r="HD24" s="98">
        <v>3.72</v>
      </c>
      <c r="HE24" s="98">
        <v>8.0</v>
      </c>
      <c r="HF24" s="98">
        <v>54.0</v>
      </c>
      <c r="HG24" s="98">
        <v>52.0</v>
      </c>
      <c r="HH24" s="98" t="s">
        <v>91</v>
      </c>
      <c r="HI24" s="98" t="s">
        <v>92</v>
      </c>
      <c r="HJ24" s="98">
        <v>180.0</v>
      </c>
      <c r="HK24" s="98">
        <v>9.0</v>
      </c>
      <c r="HL24" s="98">
        <v>3.6</v>
      </c>
      <c r="HM24" s="98">
        <v>5.0</v>
      </c>
      <c r="HN24" s="98">
        <v>54.0</v>
      </c>
      <c r="HO24" s="98">
        <v>54.0</v>
      </c>
      <c r="HP24" s="98" t="s">
        <v>91</v>
      </c>
      <c r="HQ24" s="98" t="s">
        <v>92</v>
      </c>
      <c r="HR24" s="98">
        <v>274.0</v>
      </c>
      <c r="HS24" s="98">
        <v>13.7</v>
      </c>
      <c r="HT24" s="98">
        <v>6.85</v>
      </c>
      <c r="HU24" s="98">
        <v>7.0</v>
      </c>
      <c r="HV24" s="98">
        <v>54.0</v>
      </c>
      <c r="HW24" s="98">
        <v>54.0</v>
      </c>
      <c r="HX24" s="89"/>
      <c r="HY24" s="72">
        <v>136.0</v>
      </c>
      <c r="HZ24" s="72">
        <v>33.0</v>
      </c>
      <c r="IA24" s="72">
        <v>134.0</v>
      </c>
      <c r="IB24" s="72">
        <v>6.7</v>
      </c>
      <c r="IC24" s="73"/>
      <c r="ID24" s="72">
        <v>2.0</v>
      </c>
      <c r="IE24" s="147">
        <v>70.0</v>
      </c>
      <c r="IF24" s="147">
        <v>50.0</v>
      </c>
      <c r="IG24" s="89"/>
      <c r="IH24" s="74">
        <v>138.0</v>
      </c>
      <c r="II24" s="74">
        <v>32.2</v>
      </c>
      <c r="IJ24" s="74">
        <v>266.0</v>
      </c>
      <c r="IK24" s="74">
        <v>13.2</v>
      </c>
      <c r="IL24" s="74">
        <v>14.7</v>
      </c>
      <c r="IM24" s="74">
        <v>4.0</v>
      </c>
      <c r="IN24" s="74">
        <v>46.0</v>
      </c>
      <c r="IO24" s="74">
        <v>45.0</v>
      </c>
      <c r="IP24" s="74">
        <v>138.0</v>
      </c>
      <c r="IQ24" s="74">
        <v>32.0</v>
      </c>
      <c r="IR24" s="74">
        <v>2.0</v>
      </c>
      <c r="IS24" s="74">
        <v>0.1</v>
      </c>
      <c r="IT24" s="74">
        <v>0.2</v>
      </c>
      <c r="IU24" s="74">
        <v>8.0</v>
      </c>
      <c r="IV24" s="74">
        <v>47.0</v>
      </c>
      <c r="IW24" s="74">
        <v>46.0</v>
      </c>
      <c r="IX24" s="89"/>
      <c r="IY24" s="76">
        <v>139.7</v>
      </c>
      <c r="IZ24" s="76">
        <v>34.73</v>
      </c>
      <c r="JA24" s="76">
        <v>407.0</v>
      </c>
      <c r="JB24" s="76">
        <v>20.35</v>
      </c>
      <c r="JC24" s="76">
        <v>7.59</v>
      </c>
      <c r="JD24" s="149">
        <v>3.0</v>
      </c>
      <c r="JE24" s="76">
        <v>63.54</v>
      </c>
      <c r="JF24" s="76">
        <v>50.47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138.0</v>
      </c>
      <c r="JQ24" s="78">
        <v>32.5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44.0</v>
      </c>
      <c r="JW24" s="78">
        <v>43.0</v>
      </c>
      <c r="JX24" s="78">
        <v>138.0</v>
      </c>
      <c r="JY24" s="78">
        <v>34.6</v>
      </c>
      <c r="JZ24" s="78">
        <v>113.0</v>
      </c>
      <c r="KA24" s="78">
        <v>6.2</v>
      </c>
      <c r="KB24" s="78">
        <v>2.2</v>
      </c>
      <c r="KC24" s="150">
        <v>2.0</v>
      </c>
      <c r="KD24" s="78">
        <v>49.0</v>
      </c>
      <c r="KE24" s="78">
        <v>48.0</v>
      </c>
      <c r="KF24" s="89"/>
      <c r="KG24" s="79">
        <v>139.0</v>
      </c>
      <c r="KH24" s="79">
        <v>34.0</v>
      </c>
      <c r="KI24" s="79">
        <v>61.0</v>
      </c>
      <c r="KJ24" s="79">
        <v>3.3</v>
      </c>
      <c r="KK24" s="80"/>
      <c r="KL24" s="79">
        <v>1.0</v>
      </c>
      <c r="KM24" s="79">
        <v>44.0</v>
      </c>
      <c r="KN24" s="79">
        <v>44.0</v>
      </c>
      <c r="KO24" s="79">
        <v>139.0</v>
      </c>
      <c r="KP24" s="79">
        <v>34.0</v>
      </c>
      <c r="KQ24" s="79">
        <v>25.0</v>
      </c>
      <c r="KR24" s="79">
        <v>1.4</v>
      </c>
      <c r="KS24" s="80"/>
      <c r="KT24" s="79">
        <v>1.0</v>
      </c>
      <c r="KU24" s="79">
        <v>44.0</v>
      </c>
      <c r="KV24" s="79">
        <v>42.0</v>
      </c>
      <c r="KW24" s="89"/>
      <c r="KX24" s="81">
        <v>128.0</v>
      </c>
      <c r="KY24" s="81">
        <v>32.0</v>
      </c>
      <c r="KZ24" s="81">
        <v>276.0</v>
      </c>
      <c r="LA24" s="81">
        <v>13.5</v>
      </c>
      <c r="LB24" s="81">
        <v>0.0</v>
      </c>
      <c r="LC24" s="81">
        <v>3.0</v>
      </c>
      <c r="LD24" s="81">
        <v>49.0</v>
      </c>
      <c r="LE24" s="81">
        <v>50.0</v>
      </c>
      <c r="LF24" s="81">
        <v>128.0</v>
      </c>
      <c r="LG24" s="81">
        <v>32.0</v>
      </c>
      <c r="LH24" s="81">
        <v>270.0</v>
      </c>
      <c r="LI24" s="81">
        <v>13.2</v>
      </c>
      <c r="LJ24" s="81">
        <v>0.0</v>
      </c>
      <c r="LK24" s="81">
        <v>5.0</v>
      </c>
      <c r="LL24" s="81">
        <v>50.0</v>
      </c>
      <c r="LM24" s="81">
        <v>50.0</v>
      </c>
      <c r="LN24" s="89"/>
      <c r="LO24" s="82">
        <v>332.0</v>
      </c>
      <c r="LP24" s="82">
        <v>280.0</v>
      </c>
      <c r="LQ24" s="82">
        <v>158.0</v>
      </c>
      <c r="LR24" s="82">
        <v>67.0</v>
      </c>
      <c r="LS24" s="82">
        <v>323.0</v>
      </c>
      <c r="LT24" s="83">
        <v>59.0</v>
      </c>
      <c r="LU24" s="83">
        <v>10.0</v>
      </c>
      <c r="LV24" s="83">
        <v>140.0</v>
      </c>
      <c r="LW24" s="83">
        <v>109.0</v>
      </c>
      <c r="LX24" s="83">
        <v>53.0</v>
      </c>
      <c r="LY24" s="83">
        <v>51.0</v>
      </c>
      <c r="LZ24" s="83">
        <v>12.0</v>
      </c>
      <c r="MA24" s="83">
        <v>99.0</v>
      </c>
      <c r="MB24" s="83">
        <v>2.0</v>
      </c>
      <c r="MC24" s="83">
        <v>145.0</v>
      </c>
      <c r="MD24" s="83">
        <v>171.0</v>
      </c>
      <c r="ME24" s="83">
        <v>68.0</v>
      </c>
      <c r="MF24" s="83">
        <v>57.0</v>
      </c>
      <c r="MG24" s="83">
        <v>14.0</v>
      </c>
      <c r="MH24" s="83">
        <v>0.0</v>
      </c>
      <c r="MI24" s="83">
        <v>0.0</v>
      </c>
      <c r="MJ24" s="83">
        <v>120.0</v>
      </c>
      <c r="MK24" s="83">
        <v>0.0</v>
      </c>
      <c r="ML24" s="83">
        <v>40.0</v>
      </c>
      <c r="MM24" s="83">
        <v>40.0</v>
      </c>
      <c r="MN24" s="83">
        <v>5.0</v>
      </c>
      <c r="MO24" s="86"/>
      <c r="MP24" s="87"/>
      <c r="MQ24" s="87"/>
      <c r="MR24" s="87"/>
      <c r="MS24" s="87"/>
      <c r="MT24" s="83">
        <v>0.0</v>
      </c>
      <c r="MU24" s="83">
        <v>2.0</v>
      </c>
      <c r="MV24" s="83">
        <v>3.0</v>
      </c>
      <c r="MW24" s="83">
        <v>37.0</v>
      </c>
      <c r="MX24" s="83">
        <v>30.0</v>
      </c>
      <c r="MY24" s="88" t="s">
        <v>96</v>
      </c>
      <c r="MZ24" s="83">
        <v>2.0</v>
      </c>
      <c r="NA24" s="88"/>
      <c r="NB24" s="205">
        <v>14.0</v>
      </c>
      <c r="NC24" s="121">
        <v>6.0</v>
      </c>
      <c r="ND24" s="121">
        <v>264.0</v>
      </c>
      <c r="NE24" s="121">
        <v>36.0</v>
      </c>
      <c r="NF24" s="121">
        <v>42.0</v>
      </c>
      <c r="NG24" s="83">
        <v>42.0</v>
      </c>
      <c r="NH24" s="121">
        <v>7.0</v>
      </c>
      <c r="NI24" s="83"/>
      <c r="NJ24" s="83">
        <v>0.0</v>
      </c>
      <c r="NK24" s="83">
        <v>0.0</v>
      </c>
      <c r="NL24" s="83">
        <v>0.0</v>
      </c>
      <c r="NM24" s="83">
        <v>35.0</v>
      </c>
      <c r="NN24" s="83">
        <v>42.0</v>
      </c>
      <c r="NO24" s="83">
        <v>50.0</v>
      </c>
      <c r="NP24" s="83">
        <v>2.0</v>
      </c>
      <c r="NQ24" s="222"/>
    </row>
    <row r="25" ht="14.25" customHeight="1">
      <c r="A25" s="49">
        <v>0.5</v>
      </c>
      <c r="B25" s="50"/>
      <c r="C25" s="51">
        <v>50.3</v>
      </c>
      <c r="D25" s="52">
        <v>340.0</v>
      </c>
      <c r="E25" s="53">
        <v>135.0</v>
      </c>
      <c r="F25" s="53">
        <v>62.0</v>
      </c>
      <c r="G25" s="53">
        <v>13.1</v>
      </c>
      <c r="H25" s="54"/>
      <c r="I25" s="53">
        <v>6.0</v>
      </c>
      <c r="J25" s="53">
        <v>45.0</v>
      </c>
      <c r="K25" s="53">
        <v>44.0</v>
      </c>
      <c r="L25" s="53">
        <v>139.0</v>
      </c>
      <c r="M25" s="53">
        <v>81.0</v>
      </c>
      <c r="N25" s="53">
        <v>20.3</v>
      </c>
      <c r="O25" s="54"/>
      <c r="P25" s="53">
        <v>6.0</v>
      </c>
      <c r="Q25" s="53">
        <v>54.0</v>
      </c>
      <c r="R25" s="53">
        <v>47.0</v>
      </c>
      <c r="S25" s="53">
        <v>343.0</v>
      </c>
      <c r="T25" s="53">
        <v>241.6</v>
      </c>
      <c r="U25" s="53">
        <v>144.7</v>
      </c>
      <c r="V25" s="54"/>
      <c r="W25" s="53">
        <v>339.1</v>
      </c>
      <c r="X25" s="53">
        <v>183.2</v>
      </c>
      <c r="Y25" s="53">
        <v>102.0</v>
      </c>
      <c r="Z25" s="54"/>
      <c r="AA25" s="53">
        <v>342.3</v>
      </c>
      <c r="AB25" s="53">
        <v>310.6</v>
      </c>
      <c r="AC25" s="53">
        <v>205.9</v>
      </c>
      <c r="AD25" s="54"/>
      <c r="AE25" s="53">
        <v>342.9</v>
      </c>
      <c r="AF25" s="53">
        <v>336.3</v>
      </c>
      <c r="AG25" s="53">
        <v>186.2</v>
      </c>
      <c r="AH25" s="54"/>
      <c r="AI25" s="53">
        <v>350.3</v>
      </c>
      <c r="AJ25" s="53">
        <v>313.6</v>
      </c>
      <c r="AK25" s="53">
        <v>196.9</v>
      </c>
      <c r="AL25" s="54"/>
      <c r="AM25" s="53">
        <v>341.1</v>
      </c>
      <c r="AN25" s="53">
        <v>333.5</v>
      </c>
      <c r="AO25" s="53">
        <v>186.2</v>
      </c>
      <c r="AP25" s="54"/>
      <c r="AQ25" s="182">
        <f t="shared" ref="AQ25:AS25" si="38">E25</f>
        <v>135</v>
      </c>
      <c r="AR25" s="54">
        <f t="shared" si="38"/>
        <v>62</v>
      </c>
      <c r="AS25" s="56">
        <f t="shared" si="38"/>
        <v>13.1</v>
      </c>
      <c r="AT25" s="54"/>
      <c r="AU25" s="54">
        <f t="shared" ref="AU25:AW25" si="39">L25</f>
        <v>139</v>
      </c>
      <c r="AV25" s="54">
        <f t="shared" si="39"/>
        <v>81</v>
      </c>
      <c r="AW25" s="54">
        <f t="shared" si="39"/>
        <v>20.3</v>
      </c>
      <c r="AX25" s="54"/>
      <c r="AY25" s="182">
        <f t="shared" si="6"/>
        <v>135</v>
      </c>
      <c r="AZ25" s="54"/>
      <c r="BA25" s="54"/>
      <c r="BB25" s="54"/>
      <c r="BC25" s="89"/>
      <c r="BD25" s="54"/>
      <c r="BE25" s="127">
        <v>32.0</v>
      </c>
      <c r="BF25" s="127">
        <v>11.0</v>
      </c>
      <c r="BG25" s="127">
        <v>0.6</v>
      </c>
      <c r="BH25" s="54"/>
      <c r="BI25" s="127">
        <v>22.0</v>
      </c>
      <c r="BJ25" s="53">
        <v>85.0</v>
      </c>
      <c r="BK25" s="127">
        <v>63.0</v>
      </c>
      <c r="BL25" s="89"/>
      <c r="BM25" s="287">
        <v>345.0</v>
      </c>
      <c r="BN25" s="287">
        <v>147.0</v>
      </c>
      <c r="BO25" s="287">
        <v>235.0</v>
      </c>
      <c r="BP25" s="287">
        <v>11.75</v>
      </c>
      <c r="BQ25" s="288"/>
      <c r="BR25" s="287">
        <v>6.0</v>
      </c>
      <c r="BS25" s="287">
        <v>58.0</v>
      </c>
      <c r="BT25" s="287">
        <v>58.0</v>
      </c>
      <c r="BU25" s="288">
        <f t="shared" si="7"/>
        <v>345</v>
      </c>
      <c r="BV25" s="287">
        <v>213.0</v>
      </c>
      <c r="BW25" s="287">
        <v>126.0</v>
      </c>
      <c r="BX25" s="287">
        <v>9.0</v>
      </c>
      <c r="BY25" s="287">
        <v>337.0</v>
      </c>
      <c r="BZ25" s="287">
        <v>233.0</v>
      </c>
      <c r="CA25" s="287">
        <v>131.0</v>
      </c>
      <c r="CB25" s="287">
        <v>9.0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341.0</v>
      </c>
      <c r="CH25" s="287">
        <v>445.0</v>
      </c>
      <c r="CI25" s="287">
        <v>245.0</v>
      </c>
      <c r="CJ25" s="287">
        <v>43.0</v>
      </c>
      <c r="CK25" s="287">
        <v>355.0</v>
      </c>
      <c r="CL25" s="287">
        <v>230.0</v>
      </c>
      <c r="CM25" s="287">
        <v>128.0</v>
      </c>
      <c r="CN25" s="287">
        <v>8.0</v>
      </c>
      <c r="CO25" s="287">
        <v>335.0</v>
      </c>
      <c r="CP25" s="287">
        <v>237.0</v>
      </c>
      <c r="CQ25" s="287">
        <v>119.0</v>
      </c>
      <c r="CR25" s="287">
        <v>7.0</v>
      </c>
      <c r="CS25" s="287">
        <v>337.0</v>
      </c>
      <c r="CT25" s="287">
        <v>341.0</v>
      </c>
      <c r="CU25" s="287">
        <v>153.0</v>
      </c>
      <c r="CV25" s="287">
        <v>69.0</v>
      </c>
      <c r="CW25" s="287">
        <v>341.0</v>
      </c>
      <c r="CX25" s="287">
        <v>135.0</v>
      </c>
      <c r="CY25" s="287">
        <v>46.0</v>
      </c>
      <c r="CZ25" s="287">
        <v>43.0</v>
      </c>
      <c r="DA25" s="287">
        <v>326.0</v>
      </c>
      <c r="DB25" s="287">
        <v>137.0</v>
      </c>
      <c r="DC25" s="287">
        <v>49.0</v>
      </c>
      <c r="DD25" s="287">
        <v>56.0</v>
      </c>
      <c r="DE25" s="288">
        <f t="shared" si="27"/>
        <v>147</v>
      </c>
      <c r="DF25" s="287">
        <v>36.0</v>
      </c>
      <c r="DG25" s="287">
        <v>235.0</v>
      </c>
      <c r="DH25" s="287">
        <v>11.75</v>
      </c>
      <c r="DI25" s="288"/>
      <c r="DJ25" s="287">
        <v>7.0</v>
      </c>
      <c r="DK25" s="287">
        <v>53.0</v>
      </c>
      <c r="DL25" s="287">
        <v>50.0</v>
      </c>
      <c r="DM25" s="89"/>
      <c r="DN25" s="61">
        <v>338.0</v>
      </c>
      <c r="DO25" s="61">
        <v>139.0</v>
      </c>
      <c r="DP25" s="61">
        <v>41.71</v>
      </c>
      <c r="DQ25" s="61">
        <v>23.17</v>
      </c>
      <c r="DR25" s="61">
        <v>6.51</v>
      </c>
      <c r="DS25" s="61">
        <v>8.0</v>
      </c>
      <c r="DT25" s="61">
        <v>43.0</v>
      </c>
      <c r="DU25" s="61">
        <v>52.4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26">
        <v>342.0</v>
      </c>
      <c r="EF25" s="226">
        <v>137.0</v>
      </c>
      <c r="EG25" s="226">
        <v>173.0</v>
      </c>
      <c r="EH25" s="226">
        <v>7.2</v>
      </c>
      <c r="EI25" s="64"/>
      <c r="EJ25" s="63">
        <v>9.0</v>
      </c>
      <c r="EK25" s="226">
        <v>52.0</v>
      </c>
      <c r="EL25" s="226">
        <v>51.0</v>
      </c>
      <c r="EM25" s="226">
        <v>137.0</v>
      </c>
      <c r="EN25" s="226">
        <v>0.0</v>
      </c>
      <c r="EO25" s="226">
        <v>0.0</v>
      </c>
      <c r="EP25" s="64"/>
      <c r="EQ25" s="63">
        <v>9.0</v>
      </c>
      <c r="ER25" s="226">
        <v>45.0</v>
      </c>
      <c r="ES25" s="226">
        <v>45.0</v>
      </c>
      <c r="ET25" s="226">
        <v>340.0</v>
      </c>
      <c r="EU25" s="226">
        <v>0.0</v>
      </c>
      <c r="EV25" s="226">
        <v>0.0</v>
      </c>
      <c r="EW25" s="226">
        <v>0.0</v>
      </c>
      <c r="EX25" s="226">
        <v>338.0</v>
      </c>
      <c r="EY25" s="226">
        <v>0.0</v>
      </c>
      <c r="EZ25" s="226">
        <v>0.0</v>
      </c>
      <c r="FA25" s="226">
        <v>0.0</v>
      </c>
      <c r="FB25" s="226">
        <v>339.0</v>
      </c>
      <c r="FC25" s="226">
        <v>273.0</v>
      </c>
      <c r="FD25" s="226">
        <v>157.0</v>
      </c>
      <c r="FE25" s="226">
        <v>-11.5</v>
      </c>
      <c r="FF25" s="226">
        <v>338.0</v>
      </c>
      <c r="FG25" s="226">
        <v>277.0</v>
      </c>
      <c r="FH25" s="226">
        <v>159.0</v>
      </c>
      <c r="FI25" s="226">
        <v>-10.4</v>
      </c>
      <c r="FJ25" s="226">
        <v>342.0</v>
      </c>
      <c r="FK25" s="226">
        <v>218.0</v>
      </c>
      <c r="FL25" s="226">
        <v>124.2</v>
      </c>
      <c r="FM25" s="64"/>
      <c r="FN25" s="226">
        <v>342.0</v>
      </c>
      <c r="FO25" s="226">
        <v>223.0</v>
      </c>
      <c r="FP25" s="226">
        <v>125.8</v>
      </c>
      <c r="FQ25" s="226">
        <v>-4.2</v>
      </c>
      <c r="FR25" s="226">
        <v>137.0</v>
      </c>
      <c r="FS25" s="64"/>
      <c r="FT25" s="226">
        <v>15.4</v>
      </c>
      <c r="FU25" s="64"/>
      <c r="FV25" s="226">
        <v>137.0</v>
      </c>
      <c r="FW25" s="64"/>
      <c r="FX25" s="64"/>
      <c r="FY25" s="64"/>
      <c r="FZ25" s="89"/>
      <c r="GA25" s="65">
        <v>341.0</v>
      </c>
      <c r="GB25" s="66">
        <v>307.15</v>
      </c>
      <c r="GC25" s="66">
        <v>190.97</v>
      </c>
      <c r="GD25" s="66">
        <v>18.85</v>
      </c>
      <c r="GE25" s="66">
        <v>341.0</v>
      </c>
      <c r="GF25" s="66">
        <v>318.14</v>
      </c>
      <c r="GG25" s="66">
        <v>184.35</v>
      </c>
      <c r="GH25" s="66">
        <v>20.77</v>
      </c>
      <c r="GI25" s="66">
        <v>341.0</v>
      </c>
      <c r="GJ25" s="66">
        <v>258.79</v>
      </c>
      <c r="GK25" s="66">
        <v>-149.51</v>
      </c>
      <c r="GL25" s="66">
        <v>0.0</v>
      </c>
      <c r="GM25" s="66">
        <v>340.0</v>
      </c>
      <c r="GN25" s="66">
        <v>235.49</v>
      </c>
      <c r="GO25" s="66">
        <v>-149.51</v>
      </c>
      <c r="GP25" s="66">
        <v>-8.46</v>
      </c>
      <c r="GQ25" s="66">
        <v>342.0</v>
      </c>
      <c r="GR25" s="66">
        <v>65.21</v>
      </c>
      <c r="GS25" s="66">
        <v>-39.62</v>
      </c>
      <c r="GT25" s="66">
        <v>-14.24</v>
      </c>
      <c r="GU25" s="66">
        <v>341.0</v>
      </c>
      <c r="GV25" s="66">
        <v>73.56</v>
      </c>
      <c r="GW25" s="66">
        <v>-40.71</v>
      </c>
      <c r="GX25" s="66">
        <v>-14.41</v>
      </c>
      <c r="GY25" s="89"/>
      <c r="GZ25" s="98" t="s">
        <v>91</v>
      </c>
      <c r="HA25" s="98" t="s">
        <v>92</v>
      </c>
      <c r="HB25" s="98">
        <v>198.0</v>
      </c>
      <c r="HC25" s="98">
        <v>9.9</v>
      </c>
      <c r="HD25" s="98">
        <v>3.96</v>
      </c>
      <c r="HE25" s="98">
        <v>8.0</v>
      </c>
      <c r="HF25" s="98">
        <v>56.0</v>
      </c>
      <c r="HG25" s="98">
        <v>54.0</v>
      </c>
      <c r="HH25" s="98" t="s">
        <v>91</v>
      </c>
      <c r="HI25" s="98" t="s">
        <v>92</v>
      </c>
      <c r="HJ25" s="98">
        <v>177.0</v>
      </c>
      <c r="HK25" s="98">
        <v>8.85</v>
      </c>
      <c r="HL25" s="98">
        <v>3.54</v>
      </c>
      <c r="HM25" s="98">
        <v>5.0</v>
      </c>
      <c r="HN25" s="98">
        <v>56.0</v>
      </c>
      <c r="HO25" s="98">
        <v>56.0</v>
      </c>
      <c r="HP25" s="98" t="s">
        <v>91</v>
      </c>
      <c r="HQ25" s="98" t="s">
        <v>92</v>
      </c>
      <c r="HR25" s="98">
        <v>203.0</v>
      </c>
      <c r="HS25" s="98">
        <v>10.15</v>
      </c>
      <c r="HT25" s="98">
        <v>5.075</v>
      </c>
      <c r="HU25" s="98">
        <v>7.0</v>
      </c>
      <c r="HV25" s="98">
        <v>56.0</v>
      </c>
      <c r="HW25" s="98">
        <v>56.0</v>
      </c>
      <c r="HX25" s="89"/>
      <c r="HY25" s="72">
        <v>135.0</v>
      </c>
      <c r="HZ25" s="72">
        <v>33.0</v>
      </c>
      <c r="IA25" s="72">
        <v>160.0</v>
      </c>
      <c r="IB25" s="72">
        <v>8.0</v>
      </c>
      <c r="IC25" s="73"/>
      <c r="ID25" s="72">
        <v>2.0</v>
      </c>
      <c r="IE25" s="147">
        <v>70.0</v>
      </c>
      <c r="IF25" s="147">
        <v>50.0</v>
      </c>
      <c r="IG25" s="89"/>
      <c r="IH25" s="74">
        <v>136.0</v>
      </c>
      <c r="II25" s="74">
        <v>32.0</v>
      </c>
      <c r="IJ25" s="74">
        <v>266.0</v>
      </c>
      <c r="IK25" s="74">
        <v>13.2</v>
      </c>
      <c r="IL25" s="74">
        <v>14.7</v>
      </c>
      <c r="IM25" s="74">
        <v>4.0</v>
      </c>
      <c r="IN25" s="74">
        <v>47.0</v>
      </c>
      <c r="IO25" s="74">
        <v>46.0</v>
      </c>
      <c r="IP25" s="74">
        <v>136.0</v>
      </c>
      <c r="IQ25" s="74">
        <v>31.6</v>
      </c>
      <c r="IR25" s="74">
        <v>2.0</v>
      </c>
      <c r="IS25" s="74">
        <v>0.1</v>
      </c>
      <c r="IT25" s="74">
        <v>0.2</v>
      </c>
      <c r="IU25" s="74">
        <v>8.0</v>
      </c>
      <c r="IV25" s="74">
        <v>49.0</v>
      </c>
      <c r="IW25" s="74">
        <v>48.0</v>
      </c>
      <c r="IX25" s="89"/>
      <c r="IY25" s="76">
        <v>139.6</v>
      </c>
      <c r="IZ25" s="76">
        <v>34.73</v>
      </c>
      <c r="JA25" s="76">
        <v>406.6</v>
      </c>
      <c r="JB25" s="76">
        <v>20.33</v>
      </c>
      <c r="JC25" s="76">
        <v>7.41</v>
      </c>
      <c r="JD25" s="149">
        <v>3.0</v>
      </c>
      <c r="JE25" s="76">
        <v>63.54</v>
      </c>
      <c r="JF25" s="76">
        <v>51.3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139.0</v>
      </c>
      <c r="JQ25" s="78">
        <v>32.7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46.0</v>
      </c>
      <c r="JW25" s="78">
        <v>45.0</v>
      </c>
      <c r="JX25" s="78">
        <v>139.0</v>
      </c>
      <c r="JY25" s="78">
        <v>34.7</v>
      </c>
      <c r="JZ25" s="78">
        <v>121.0</v>
      </c>
      <c r="KA25" s="78">
        <v>6.5</v>
      </c>
      <c r="KB25" s="78">
        <v>2.4</v>
      </c>
      <c r="KC25" s="150">
        <v>2.0</v>
      </c>
      <c r="KD25" s="78">
        <v>51.0</v>
      </c>
      <c r="KE25" s="78">
        <v>50.0</v>
      </c>
      <c r="KF25" s="89"/>
      <c r="KG25" s="79">
        <v>140.0</v>
      </c>
      <c r="KH25" s="79">
        <v>34.0</v>
      </c>
      <c r="KI25" s="79">
        <v>15.0</v>
      </c>
      <c r="KJ25" s="79">
        <v>0.8</v>
      </c>
      <c r="KK25" s="80"/>
      <c r="KL25" s="79">
        <v>1.0</v>
      </c>
      <c r="KM25" s="79">
        <v>46.0</v>
      </c>
      <c r="KN25" s="79">
        <v>46.0</v>
      </c>
      <c r="KO25" s="79">
        <v>140.0</v>
      </c>
      <c r="KP25" s="79">
        <v>34.0</v>
      </c>
      <c r="KQ25" s="79" t="s">
        <v>98</v>
      </c>
      <c r="KR25" s="79" t="s">
        <v>98</v>
      </c>
      <c r="KS25" s="80"/>
      <c r="KT25" s="79">
        <v>1.0</v>
      </c>
      <c r="KU25" s="79">
        <v>46.0</v>
      </c>
      <c r="KV25" s="79">
        <v>44.0</v>
      </c>
      <c r="KW25" s="89"/>
      <c r="KX25" s="81">
        <v>128.0</v>
      </c>
      <c r="KY25" s="81">
        <v>32.0</v>
      </c>
      <c r="KZ25" s="81">
        <v>261.0</v>
      </c>
      <c r="LA25" s="81">
        <v>12.8</v>
      </c>
      <c r="LB25" s="81">
        <v>0.0</v>
      </c>
      <c r="LC25" s="81">
        <v>3.0</v>
      </c>
      <c r="LD25" s="81">
        <v>50.0</v>
      </c>
      <c r="LE25" s="81">
        <v>51.0</v>
      </c>
      <c r="LF25" s="81">
        <v>128.0</v>
      </c>
      <c r="LG25" s="81">
        <v>32.0</v>
      </c>
      <c r="LH25" s="81">
        <v>278.0</v>
      </c>
      <c r="LI25" s="81">
        <v>13.6</v>
      </c>
      <c r="LJ25" s="81">
        <v>0.0</v>
      </c>
      <c r="LK25" s="81">
        <v>5.0</v>
      </c>
      <c r="LL25" s="81">
        <v>51.0</v>
      </c>
      <c r="LM25" s="81">
        <v>51.0</v>
      </c>
      <c r="LN25" s="89"/>
      <c r="LO25" s="82">
        <v>332.0</v>
      </c>
      <c r="LP25" s="82">
        <v>295.0</v>
      </c>
      <c r="LQ25" s="82">
        <v>165.0</v>
      </c>
      <c r="LR25" s="82">
        <v>68.0</v>
      </c>
      <c r="LS25" s="82">
        <v>321.0</v>
      </c>
      <c r="LT25" s="83">
        <v>60.0</v>
      </c>
      <c r="LU25" s="83">
        <v>10.0</v>
      </c>
      <c r="LV25" s="83">
        <v>139.0</v>
      </c>
      <c r="LW25" s="83">
        <v>112.0</v>
      </c>
      <c r="LX25" s="83">
        <v>55.0</v>
      </c>
      <c r="LY25" s="83">
        <v>53.0</v>
      </c>
      <c r="LZ25" s="83">
        <v>12.0</v>
      </c>
      <c r="MA25" s="83">
        <v>105.0</v>
      </c>
      <c r="MB25" s="83">
        <v>0.9</v>
      </c>
      <c r="MC25" s="83">
        <v>145.0</v>
      </c>
      <c r="MD25" s="83">
        <v>183.0</v>
      </c>
      <c r="ME25" s="83">
        <v>69.0</v>
      </c>
      <c r="MF25" s="83">
        <v>58.0</v>
      </c>
      <c r="MG25" s="83">
        <v>14.0</v>
      </c>
      <c r="MH25" s="83">
        <v>0.0</v>
      </c>
      <c r="MI25" s="83">
        <v>0.0</v>
      </c>
      <c r="MJ25" s="83">
        <v>120.0</v>
      </c>
      <c r="MK25" s="83">
        <v>0.0</v>
      </c>
      <c r="ML25" s="83">
        <v>40.0</v>
      </c>
      <c r="MM25" s="83">
        <v>40.0</v>
      </c>
      <c r="MN25" s="83">
        <v>5.0</v>
      </c>
      <c r="MO25" s="86"/>
      <c r="MP25" s="87"/>
      <c r="MQ25" s="87"/>
      <c r="MR25" s="87"/>
      <c r="MS25" s="87"/>
      <c r="MT25" s="83">
        <v>0.0</v>
      </c>
      <c r="MU25" s="83">
        <v>2.0</v>
      </c>
      <c r="MV25" s="83">
        <v>4.0</v>
      </c>
      <c r="MW25" s="83">
        <v>37.0</v>
      </c>
      <c r="MX25" s="83">
        <v>30.0</v>
      </c>
      <c r="MY25" s="88" t="s">
        <v>96</v>
      </c>
      <c r="MZ25" s="83">
        <v>2.0</v>
      </c>
      <c r="NA25" s="88"/>
      <c r="NB25" s="205">
        <v>17.0</v>
      </c>
      <c r="NC25" s="121">
        <v>6.0</v>
      </c>
      <c r="ND25" s="121">
        <v>306.0</v>
      </c>
      <c r="NE25" s="121">
        <v>36.0</v>
      </c>
      <c r="NF25" s="121">
        <v>42.0</v>
      </c>
      <c r="NG25" s="83">
        <v>42.0</v>
      </c>
      <c r="NH25" s="121">
        <v>7.0</v>
      </c>
      <c r="NI25" s="83"/>
      <c r="NJ25" s="83">
        <v>0.0</v>
      </c>
      <c r="NK25" s="83">
        <v>0.0</v>
      </c>
      <c r="NL25" s="83">
        <v>0.0</v>
      </c>
      <c r="NM25" s="83">
        <v>35.0</v>
      </c>
      <c r="NN25" s="83">
        <v>42.0</v>
      </c>
      <c r="NO25" s="83">
        <v>50.0</v>
      </c>
      <c r="NP25" s="83">
        <v>2.0</v>
      </c>
      <c r="NQ25" s="222"/>
    </row>
    <row r="26" ht="14.25" customHeight="1">
      <c r="A26" s="49">
        <v>0.541666666666667</v>
      </c>
      <c r="B26" s="50"/>
      <c r="C26" s="51">
        <v>50.3</v>
      </c>
      <c r="D26" s="55">
        <v>339.0</v>
      </c>
      <c r="E26" s="53">
        <v>133.0</v>
      </c>
      <c r="F26" s="53">
        <v>100.0</v>
      </c>
      <c r="G26" s="53">
        <v>21.4</v>
      </c>
      <c r="H26" s="54"/>
      <c r="I26" s="53">
        <v>6.0</v>
      </c>
      <c r="J26" s="53">
        <v>45.0</v>
      </c>
      <c r="K26" s="53">
        <v>44.0</v>
      </c>
      <c r="L26" s="53">
        <v>138.0</v>
      </c>
      <c r="M26" s="53">
        <v>81.0</v>
      </c>
      <c r="N26" s="53">
        <v>19.9</v>
      </c>
      <c r="O26" s="54"/>
      <c r="P26" s="53">
        <v>6.0</v>
      </c>
      <c r="Q26" s="53">
        <v>54.0</v>
      </c>
      <c r="R26" s="53">
        <v>47.0</v>
      </c>
      <c r="S26" s="53">
        <v>340.7</v>
      </c>
      <c r="T26" s="53">
        <v>271.2</v>
      </c>
      <c r="U26" s="53">
        <v>161.3</v>
      </c>
      <c r="V26" s="54"/>
      <c r="W26" s="53">
        <v>336.4</v>
      </c>
      <c r="X26" s="53">
        <v>223.4</v>
      </c>
      <c r="Y26" s="53">
        <v>125.2</v>
      </c>
      <c r="Z26" s="53"/>
      <c r="AA26" s="53">
        <v>340.5</v>
      </c>
      <c r="AB26" s="53">
        <v>313.7</v>
      </c>
      <c r="AC26" s="53">
        <v>204.3</v>
      </c>
      <c r="AD26" s="54"/>
      <c r="AE26" s="53">
        <v>340.8</v>
      </c>
      <c r="AF26" s="53">
        <v>349.2</v>
      </c>
      <c r="AG26" s="53">
        <v>184.6</v>
      </c>
      <c r="AH26" s="54"/>
      <c r="AI26" s="53">
        <v>347.2</v>
      </c>
      <c r="AJ26" s="53">
        <v>353.7</v>
      </c>
      <c r="AK26" s="53">
        <v>220.9</v>
      </c>
      <c r="AL26" s="54"/>
      <c r="AM26" s="53">
        <v>338.8</v>
      </c>
      <c r="AN26" s="53">
        <v>377.2</v>
      </c>
      <c r="AO26" s="53">
        <v>209.1</v>
      </c>
      <c r="AP26" s="54"/>
      <c r="AQ26" s="182">
        <f t="shared" ref="AQ26:AS26" si="40">E26</f>
        <v>133</v>
      </c>
      <c r="AR26" s="54">
        <f t="shared" si="40"/>
        <v>100</v>
      </c>
      <c r="AS26" s="56">
        <f t="shared" si="40"/>
        <v>21.4</v>
      </c>
      <c r="AT26" s="54"/>
      <c r="AU26" s="54">
        <f t="shared" ref="AU26:AW26" si="41">L26</f>
        <v>138</v>
      </c>
      <c r="AV26" s="54">
        <f t="shared" si="41"/>
        <v>81</v>
      </c>
      <c r="AW26" s="54">
        <f t="shared" si="41"/>
        <v>19.9</v>
      </c>
      <c r="AX26" s="54"/>
      <c r="AY26" s="182">
        <f t="shared" si="6"/>
        <v>133</v>
      </c>
      <c r="AZ26" s="54"/>
      <c r="BA26" s="54"/>
      <c r="BB26" s="54"/>
      <c r="BC26" s="89"/>
      <c r="BD26" s="54"/>
      <c r="BE26" s="127">
        <v>32.0</v>
      </c>
      <c r="BF26" s="127">
        <v>16.0</v>
      </c>
      <c r="BG26" s="127">
        <v>0.8</v>
      </c>
      <c r="BH26" s="54"/>
      <c r="BI26" s="127">
        <v>22.0</v>
      </c>
      <c r="BJ26" s="53">
        <v>85.0</v>
      </c>
      <c r="BK26" s="127">
        <v>63.0</v>
      </c>
      <c r="BL26" s="89"/>
      <c r="BM26" s="287">
        <v>343.0</v>
      </c>
      <c r="BN26" s="287">
        <v>147.0</v>
      </c>
      <c r="BO26" s="287">
        <v>198.0</v>
      </c>
      <c r="BP26" s="287">
        <v>9.9</v>
      </c>
      <c r="BQ26" s="288"/>
      <c r="BR26" s="287">
        <v>6.0</v>
      </c>
      <c r="BS26" s="287">
        <v>58.0</v>
      </c>
      <c r="BT26" s="287">
        <v>58.0</v>
      </c>
      <c r="BU26" s="288">
        <f t="shared" si="7"/>
        <v>343</v>
      </c>
      <c r="BV26" s="287">
        <v>282.0</v>
      </c>
      <c r="BW26" s="287">
        <v>167.0</v>
      </c>
      <c r="BX26" s="287">
        <v>9.0</v>
      </c>
      <c r="BY26" s="287">
        <v>336.0</v>
      </c>
      <c r="BZ26" s="287">
        <v>303.0</v>
      </c>
      <c r="CA26" s="287">
        <v>172.0</v>
      </c>
      <c r="CB26" s="287">
        <v>8.0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340.0</v>
      </c>
      <c r="CH26" s="287">
        <v>476.0</v>
      </c>
      <c r="CI26" s="287">
        <v>263.0</v>
      </c>
      <c r="CJ26" s="287">
        <v>35.0</v>
      </c>
      <c r="CK26" s="287">
        <v>351.0</v>
      </c>
      <c r="CL26" s="287">
        <v>249.0</v>
      </c>
      <c r="CM26" s="287">
        <v>154.0</v>
      </c>
      <c r="CN26" s="287">
        <v>12.0</v>
      </c>
      <c r="CO26" s="287">
        <v>334.0</v>
      </c>
      <c r="CP26" s="287">
        <v>283.0</v>
      </c>
      <c r="CQ26" s="287">
        <v>142.0</v>
      </c>
      <c r="CR26" s="287">
        <v>9.0</v>
      </c>
      <c r="CS26" s="287">
        <v>337.0</v>
      </c>
      <c r="CT26" s="287">
        <v>280.0</v>
      </c>
      <c r="CU26" s="287">
        <v>180.0</v>
      </c>
      <c r="CV26" s="287">
        <v>77.0</v>
      </c>
      <c r="CW26" s="287">
        <v>339.0</v>
      </c>
      <c r="CX26" s="287">
        <v>136.0</v>
      </c>
      <c r="CY26" s="287">
        <v>57.0</v>
      </c>
      <c r="CZ26" s="287">
        <v>42.0</v>
      </c>
      <c r="DA26" s="287">
        <v>325.0</v>
      </c>
      <c r="DB26" s="287">
        <v>134.0</v>
      </c>
      <c r="DC26" s="287">
        <v>55.0</v>
      </c>
      <c r="DD26" s="287">
        <v>45.0</v>
      </c>
      <c r="DE26" s="288">
        <f t="shared" si="27"/>
        <v>147</v>
      </c>
      <c r="DF26" s="287">
        <v>36.0</v>
      </c>
      <c r="DG26" s="287">
        <v>198.0</v>
      </c>
      <c r="DH26" s="287">
        <v>9.9</v>
      </c>
      <c r="DI26" s="288"/>
      <c r="DJ26" s="287">
        <v>7.0</v>
      </c>
      <c r="DK26" s="287">
        <v>53.0</v>
      </c>
      <c r="DL26" s="287">
        <v>50.0</v>
      </c>
      <c r="DM26" s="89"/>
      <c r="DN26" s="61">
        <v>339.0</v>
      </c>
      <c r="DO26" s="61">
        <v>140.0</v>
      </c>
      <c r="DP26" s="61">
        <v>32.7</v>
      </c>
      <c r="DQ26" s="61">
        <v>19.93</v>
      </c>
      <c r="DR26" s="61">
        <v>3.91</v>
      </c>
      <c r="DS26" s="61">
        <v>8.0</v>
      </c>
      <c r="DT26" s="61">
        <v>43.0</v>
      </c>
      <c r="DU26" s="61">
        <v>53.8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26">
        <v>339.0</v>
      </c>
      <c r="EF26" s="226">
        <v>137.0</v>
      </c>
      <c r="EG26" s="226">
        <v>177.0</v>
      </c>
      <c r="EH26" s="226">
        <v>8.9</v>
      </c>
      <c r="EI26" s="64"/>
      <c r="EJ26" s="63">
        <v>9.0</v>
      </c>
      <c r="EK26" s="226">
        <v>52.0</v>
      </c>
      <c r="EL26" s="226">
        <v>51.0</v>
      </c>
      <c r="EM26" s="226">
        <v>137.0</v>
      </c>
      <c r="EN26" s="226">
        <v>0.0</v>
      </c>
      <c r="EO26" s="226">
        <v>0.0</v>
      </c>
      <c r="EP26" s="64"/>
      <c r="EQ26" s="63">
        <v>9.0</v>
      </c>
      <c r="ER26" s="226">
        <v>45.0</v>
      </c>
      <c r="ES26" s="226">
        <v>45.0</v>
      </c>
      <c r="ET26" s="226">
        <v>338.0</v>
      </c>
      <c r="EU26" s="226">
        <v>0.0</v>
      </c>
      <c r="EV26" s="226">
        <v>0.0</v>
      </c>
      <c r="EW26" s="226">
        <v>0.0</v>
      </c>
      <c r="EX26" s="226">
        <v>336.0</v>
      </c>
      <c r="EY26" s="226">
        <v>0.0</v>
      </c>
      <c r="EZ26" s="226">
        <v>0.0</v>
      </c>
      <c r="FA26" s="226">
        <v>0.0</v>
      </c>
      <c r="FB26" s="226">
        <v>337.0</v>
      </c>
      <c r="FC26" s="226">
        <v>275.0</v>
      </c>
      <c r="FD26" s="226">
        <v>158.0</v>
      </c>
      <c r="FE26" s="226">
        <v>-11.7</v>
      </c>
      <c r="FF26" s="226">
        <v>337.0</v>
      </c>
      <c r="FG26" s="226">
        <v>277.0</v>
      </c>
      <c r="FH26" s="226">
        <v>159.0</v>
      </c>
      <c r="FI26" s="226">
        <v>12.1</v>
      </c>
      <c r="FJ26" s="226">
        <v>339.0</v>
      </c>
      <c r="FK26" s="226">
        <v>262.0</v>
      </c>
      <c r="FL26" s="226">
        <v>149.7</v>
      </c>
      <c r="FM26" s="64"/>
      <c r="FN26" s="226">
        <v>342.0</v>
      </c>
      <c r="FO26" s="226">
        <v>278.0</v>
      </c>
      <c r="FP26" s="226">
        <v>150.9</v>
      </c>
      <c r="FQ26" s="226">
        <v>-2.8</v>
      </c>
      <c r="FR26" s="226">
        <v>137.0</v>
      </c>
      <c r="FS26" s="64"/>
      <c r="FT26" s="63">
        <v>15.0</v>
      </c>
      <c r="FU26" s="64"/>
      <c r="FV26" s="226">
        <v>137.0</v>
      </c>
      <c r="FW26" s="64"/>
      <c r="FX26" s="64"/>
      <c r="FY26" s="64"/>
      <c r="FZ26" s="89"/>
      <c r="GA26" s="65">
        <v>338.0</v>
      </c>
      <c r="GB26" s="66">
        <v>296.3</v>
      </c>
      <c r="GC26" s="66">
        <v>182.85</v>
      </c>
      <c r="GD26" s="66">
        <v>27.64</v>
      </c>
      <c r="GE26" s="66">
        <v>339.0</v>
      </c>
      <c r="GF26" s="66">
        <v>324.88</v>
      </c>
      <c r="GG26" s="66">
        <v>186.61</v>
      </c>
      <c r="GH26" s="66">
        <v>30.82</v>
      </c>
      <c r="GI26" s="66">
        <v>339.0</v>
      </c>
      <c r="GJ26" s="66">
        <v>261.43</v>
      </c>
      <c r="GK26" s="66">
        <v>-150.18</v>
      </c>
      <c r="GL26" s="66">
        <v>0.0</v>
      </c>
      <c r="GM26" s="66">
        <v>339.0</v>
      </c>
      <c r="GN26" s="66">
        <v>240.03</v>
      </c>
      <c r="GO26" s="66">
        <v>-151.1</v>
      </c>
      <c r="GP26" s="66">
        <v>-8.46</v>
      </c>
      <c r="GQ26" s="66">
        <v>339.0</v>
      </c>
      <c r="GR26" s="66">
        <v>72.68</v>
      </c>
      <c r="GS26" s="66">
        <v>-40.45</v>
      </c>
      <c r="GT26" s="66">
        <v>-23.2</v>
      </c>
      <c r="GU26" s="66">
        <v>339.0</v>
      </c>
      <c r="GV26" s="66" t="s">
        <v>152</v>
      </c>
      <c r="GW26" s="66">
        <v>-39.03</v>
      </c>
      <c r="GX26" s="66">
        <v>-23.03</v>
      </c>
      <c r="GY26" s="89"/>
      <c r="GZ26" s="98" t="s">
        <v>91</v>
      </c>
      <c r="HA26" s="98" t="s">
        <v>92</v>
      </c>
      <c r="HB26" s="98">
        <v>61.0</v>
      </c>
      <c r="HC26" s="98">
        <v>3.05</v>
      </c>
      <c r="HD26" s="98">
        <v>1.22</v>
      </c>
      <c r="HE26" s="98">
        <v>8.0</v>
      </c>
      <c r="HF26" s="98">
        <v>58.0</v>
      </c>
      <c r="HG26" s="98">
        <v>54.0</v>
      </c>
      <c r="HH26" s="98" t="s">
        <v>91</v>
      </c>
      <c r="HI26" s="98" t="s">
        <v>92</v>
      </c>
      <c r="HJ26" s="98">
        <v>219.0</v>
      </c>
      <c r="HK26" s="98">
        <v>10.95</v>
      </c>
      <c r="HL26" s="98">
        <v>4.38</v>
      </c>
      <c r="HM26" s="98">
        <v>5.0</v>
      </c>
      <c r="HN26" s="98">
        <v>56.0</v>
      </c>
      <c r="HO26" s="98">
        <v>56.0</v>
      </c>
      <c r="HP26" s="98" t="s">
        <v>91</v>
      </c>
      <c r="HQ26" s="98" t="s">
        <v>92</v>
      </c>
      <c r="HR26" s="98">
        <v>193.0</v>
      </c>
      <c r="HS26" s="98">
        <v>9.65</v>
      </c>
      <c r="HT26" s="98">
        <v>4.825</v>
      </c>
      <c r="HU26" s="98">
        <v>7.0</v>
      </c>
      <c r="HV26" s="98">
        <v>56.0</v>
      </c>
      <c r="HW26" s="98">
        <v>56.0</v>
      </c>
      <c r="HX26" s="89"/>
      <c r="HY26" s="72">
        <v>135.0</v>
      </c>
      <c r="HZ26" s="72">
        <v>33.0</v>
      </c>
      <c r="IA26" s="72">
        <v>112.0</v>
      </c>
      <c r="IB26" s="72">
        <v>5.6</v>
      </c>
      <c r="IC26" s="73"/>
      <c r="ID26" s="72">
        <v>2.0</v>
      </c>
      <c r="IE26" s="147">
        <v>70.0</v>
      </c>
      <c r="IF26" s="147">
        <v>50.0</v>
      </c>
      <c r="IG26" s="89"/>
      <c r="IH26" s="74">
        <v>135.0</v>
      </c>
      <c r="II26" s="74">
        <v>32.0</v>
      </c>
      <c r="IJ26" s="74">
        <v>266.0</v>
      </c>
      <c r="IK26" s="74">
        <v>13.2</v>
      </c>
      <c r="IL26" s="74">
        <v>14.7</v>
      </c>
      <c r="IM26" s="74">
        <v>4.0</v>
      </c>
      <c r="IN26" s="74">
        <v>48.0</v>
      </c>
      <c r="IO26" s="74">
        <v>47.0</v>
      </c>
      <c r="IP26" s="74">
        <v>136.0</v>
      </c>
      <c r="IQ26" s="74">
        <v>31.6</v>
      </c>
      <c r="IR26" s="74">
        <v>2.0</v>
      </c>
      <c r="IS26" s="74">
        <v>0.1</v>
      </c>
      <c r="IT26" s="74">
        <v>0.2</v>
      </c>
      <c r="IU26" s="74">
        <v>8.0</v>
      </c>
      <c r="IV26" s="74">
        <v>49.0</v>
      </c>
      <c r="IW26" s="74">
        <v>48.0</v>
      </c>
      <c r="IX26" s="89"/>
      <c r="IY26" s="76">
        <v>139.84</v>
      </c>
      <c r="IZ26" s="76">
        <v>34.98</v>
      </c>
      <c r="JA26" s="76">
        <v>339.2</v>
      </c>
      <c r="JB26" s="76">
        <v>16.96</v>
      </c>
      <c r="JC26" s="76">
        <v>5.04</v>
      </c>
      <c r="JD26" s="149">
        <v>3.0</v>
      </c>
      <c r="JE26" s="76">
        <v>65.79</v>
      </c>
      <c r="JF26" s="76">
        <v>51.3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137.0</v>
      </c>
      <c r="JQ26" s="78">
        <v>32.2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48.0</v>
      </c>
      <c r="JW26" s="78">
        <v>47.0</v>
      </c>
      <c r="JX26" s="78">
        <v>137.0</v>
      </c>
      <c r="JY26" s="78">
        <v>34.5</v>
      </c>
      <c r="JZ26" s="78">
        <v>118.0</v>
      </c>
      <c r="KA26" s="78">
        <v>6.4</v>
      </c>
      <c r="KB26" s="78">
        <v>2.2</v>
      </c>
      <c r="KC26" s="150">
        <v>2.0</v>
      </c>
      <c r="KD26" s="78">
        <v>54.0</v>
      </c>
      <c r="KE26" s="78">
        <v>52.0</v>
      </c>
      <c r="KF26" s="89"/>
      <c r="KG26" s="79">
        <v>138.0</v>
      </c>
      <c r="KH26" s="79">
        <v>34.0</v>
      </c>
      <c r="KI26" s="79">
        <v>59.0</v>
      </c>
      <c r="KJ26" s="79">
        <v>3.1</v>
      </c>
      <c r="KK26" s="80"/>
      <c r="KL26" s="79">
        <v>1.0</v>
      </c>
      <c r="KM26" s="79">
        <v>46.0</v>
      </c>
      <c r="KN26" s="79">
        <v>46.0</v>
      </c>
      <c r="KO26" s="79">
        <v>138.0</v>
      </c>
      <c r="KP26" s="79">
        <v>34.0</v>
      </c>
      <c r="KQ26" s="79">
        <v>3.0</v>
      </c>
      <c r="KR26" s="79">
        <v>0.1</v>
      </c>
      <c r="KS26" s="80"/>
      <c r="KT26" s="79">
        <v>1.0</v>
      </c>
      <c r="KU26" s="79">
        <v>46.0</v>
      </c>
      <c r="KV26" s="79">
        <v>44.0</v>
      </c>
      <c r="KW26" s="89"/>
      <c r="KX26" s="81">
        <v>127.0</v>
      </c>
      <c r="KY26" s="81">
        <v>33.0</v>
      </c>
      <c r="KZ26" s="81">
        <v>235.0</v>
      </c>
      <c r="LA26" s="81">
        <v>11.5</v>
      </c>
      <c r="LB26" s="81">
        <v>0.0</v>
      </c>
      <c r="LC26" s="81">
        <v>3.0</v>
      </c>
      <c r="LD26" s="81">
        <v>50.0</v>
      </c>
      <c r="LE26" s="81">
        <v>51.0</v>
      </c>
      <c r="LF26" s="81">
        <v>127.0</v>
      </c>
      <c r="LG26" s="81">
        <v>33.0</v>
      </c>
      <c r="LH26" s="81">
        <v>271.0</v>
      </c>
      <c r="LI26" s="81">
        <v>13.3</v>
      </c>
      <c r="LJ26" s="81">
        <v>0.0</v>
      </c>
      <c r="LK26" s="81">
        <v>5.0</v>
      </c>
      <c r="LL26" s="81">
        <v>51.0</v>
      </c>
      <c r="LM26" s="81">
        <v>51.0</v>
      </c>
      <c r="LN26" s="89"/>
      <c r="LO26" s="82">
        <v>336.0</v>
      </c>
      <c r="LP26" s="82">
        <v>263.0</v>
      </c>
      <c r="LQ26" s="82">
        <v>153.0</v>
      </c>
      <c r="LR26" s="82">
        <v>67.0</v>
      </c>
      <c r="LS26" s="82">
        <v>324.0</v>
      </c>
      <c r="LT26" s="83">
        <v>47.0</v>
      </c>
      <c r="LU26" s="83">
        <v>4.0</v>
      </c>
      <c r="LV26" s="83">
        <v>142.0</v>
      </c>
      <c r="LW26" s="83">
        <v>80.0</v>
      </c>
      <c r="LX26" s="83">
        <v>55.0</v>
      </c>
      <c r="LY26" s="83">
        <v>53.0</v>
      </c>
      <c r="LZ26" s="83">
        <v>12.0</v>
      </c>
      <c r="MA26" s="83">
        <v>106.0</v>
      </c>
      <c r="MB26" s="83">
        <v>4.0</v>
      </c>
      <c r="MC26" s="83">
        <v>146.0</v>
      </c>
      <c r="MD26" s="83">
        <v>183.0</v>
      </c>
      <c r="ME26" s="83">
        <v>71.0</v>
      </c>
      <c r="MF26" s="83">
        <v>59.0</v>
      </c>
      <c r="MG26" s="83">
        <v>14.0</v>
      </c>
      <c r="MH26" s="83">
        <v>0.0</v>
      </c>
      <c r="MI26" s="83">
        <v>0.0</v>
      </c>
      <c r="MJ26" s="83">
        <v>120.0</v>
      </c>
      <c r="MK26" s="83">
        <v>0.0</v>
      </c>
      <c r="ML26" s="83">
        <v>40.0</v>
      </c>
      <c r="MM26" s="83">
        <v>40.0</v>
      </c>
      <c r="MN26" s="83">
        <v>5.0</v>
      </c>
      <c r="MO26" s="86"/>
      <c r="MP26" s="87"/>
      <c r="MQ26" s="87"/>
      <c r="MR26" s="87"/>
      <c r="MS26" s="87"/>
      <c r="MT26" s="83">
        <v>0.0</v>
      </c>
      <c r="MU26" s="83">
        <v>2.0</v>
      </c>
      <c r="MV26" s="83">
        <v>5.0</v>
      </c>
      <c r="MW26" s="83">
        <v>37.0</v>
      </c>
      <c r="MX26" s="83">
        <v>30.0</v>
      </c>
      <c r="MY26" s="88" t="s">
        <v>96</v>
      </c>
      <c r="MZ26" s="83">
        <v>2.0</v>
      </c>
      <c r="NA26" s="88"/>
      <c r="NB26" s="205">
        <v>7.0</v>
      </c>
      <c r="NC26" s="121">
        <v>3.0</v>
      </c>
      <c r="ND26" s="121">
        <v>151.0</v>
      </c>
      <c r="NE26" s="121">
        <v>36.0</v>
      </c>
      <c r="NF26" s="121">
        <v>42.0</v>
      </c>
      <c r="NG26" s="83">
        <v>42.0</v>
      </c>
      <c r="NH26" s="121">
        <v>7.0</v>
      </c>
      <c r="NI26" s="83"/>
      <c r="NJ26" s="83">
        <v>0.0</v>
      </c>
      <c r="NK26" s="83">
        <v>0.0</v>
      </c>
      <c r="NL26" s="83">
        <v>0.0</v>
      </c>
      <c r="NM26" s="83">
        <v>35.0</v>
      </c>
      <c r="NN26" s="83">
        <v>42.0</v>
      </c>
      <c r="NO26" s="83">
        <v>50.0</v>
      </c>
      <c r="NP26" s="83">
        <v>2.0</v>
      </c>
      <c r="NQ26" s="222"/>
    </row>
    <row r="27" ht="14.25" customHeight="1">
      <c r="A27" s="49">
        <v>0.583333333333334</v>
      </c>
      <c r="B27" s="50"/>
      <c r="C27" s="51">
        <v>50.31</v>
      </c>
      <c r="D27" s="52">
        <v>339.0</v>
      </c>
      <c r="E27" s="53">
        <v>134.0</v>
      </c>
      <c r="F27" s="53">
        <v>118.0</v>
      </c>
      <c r="G27" s="53">
        <v>25.5</v>
      </c>
      <c r="H27" s="54"/>
      <c r="I27" s="53">
        <v>6.0</v>
      </c>
      <c r="J27" s="53">
        <v>45.0</v>
      </c>
      <c r="K27" s="53">
        <v>44.0</v>
      </c>
      <c r="L27" s="53">
        <v>139.0</v>
      </c>
      <c r="M27" s="53">
        <v>76.0</v>
      </c>
      <c r="N27" s="53">
        <v>18.9</v>
      </c>
      <c r="O27" s="54"/>
      <c r="P27" s="53">
        <v>6.0</v>
      </c>
      <c r="Q27" s="53">
        <v>54.0</v>
      </c>
      <c r="R27" s="53">
        <v>47.0</v>
      </c>
      <c r="S27" s="53">
        <v>341.6</v>
      </c>
      <c r="T27" s="53">
        <v>260.1</v>
      </c>
      <c r="U27" s="53">
        <v>157.1</v>
      </c>
      <c r="V27" s="54"/>
      <c r="W27" s="53">
        <v>337.6</v>
      </c>
      <c r="X27" s="53">
        <v>201.2</v>
      </c>
      <c r="Y27" s="53">
        <v>111.6</v>
      </c>
      <c r="Z27" s="54"/>
      <c r="AA27" s="53">
        <v>341.9</v>
      </c>
      <c r="AB27" s="53">
        <v>306.5</v>
      </c>
      <c r="AC27" s="53">
        <v>199.7</v>
      </c>
      <c r="AD27" s="54"/>
      <c r="AE27" s="53">
        <v>341.8</v>
      </c>
      <c r="AF27" s="53">
        <v>344.2</v>
      </c>
      <c r="AG27" s="53">
        <v>181.9</v>
      </c>
      <c r="AH27" s="54"/>
      <c r="AI27" s="53">
        <v>349.2</v>
      </c>
      <c r="AJ27" s="53">
        <v>337.1</v>
      </c>
      <c r="AK27" s="53">
        <v>207.8</v>
      </c>
      <c r="AL27" s="54"/>
      <c r="AM27" s="53">
        <v>339.9</v>
      </c>
      <c r="AN27" s="53">
        <v>360.4</v>
      </c>
      <c r="AO27" s="53">
        <v>196.2</v>
      </c>
      <c r="AP27" s="54"/>
      <c r="AQ27" s="182">
        <f t="shared" ref="AQ27:AS27" si="42">E27</f>
        <v>134</v>
      </c>
      <c r="AR27" s="54">
        <f t="shared" si="42"/>
        <v>118</v>
      </c>
      <c r="AS27" s="56">
        <f t="shared" si="42"/>
        <v>25.5</v>
      </c>
      <c r="AT27" s="54"/>
      <c r="AU27" s="54">
        <f t="shared" ref="AU27:AW27" si="43">L27</f>
        <v>139</v>
      </c>
      <c r="AV27" s="54">
        <f t="shared" si="43"/>
        <v>76</v>
      </c>
      <c r="AW27" s="54">
        <f t="shared" si="43"/>
        <v>18.9</v>
      </c>
      <c r="AX27" s="54"/>
      <c r="AY27" s="182">
        <f t="shared" si="6"/>
        <v>134</v>
      </c>
      <c r="AZ27" s="54"/>
      <c r="BA27" s="54"/>
      <c r="BB27" s="54"/>
      <c r="BC27" s="89"/>
      <c r="BD27" s="54"/>
      <c r="BE27" s="53">
        <v>32.0</v>
      </c>
      <c r="BF27" s="53">
        <v>16.0</v>
      </c>
      <c r="BG27" s="53">
        <v>0.8</v>
      </c>
      <c r="BH27" s="54"/>
      <c r="BI27" s="127">
        <v>22.0</v>
      </c>
      <c r="BJ27" s="53">
        <v>85.0</v>
      </c>
      <c r="BK27" s="127">
        <v>63.0</v>
      </c>
      <c r="BL27" s="89"/>
      <c r="BM27" s="287">
        <v>343.0</v>
      </c>
      <c r="BN27" s="287">
        <v>146.0</v>
      </c>
      <c r="BO27" s="287">
        <v>191.0</v>
      </c>
      <c r="BP27" s="287">
        <v>9.55</v>
      </c>
      <c r="BQ27" s="288"/>
      <c r="BR27" s="287">
        <v>6.0</v>
      </c>
      <c r="BS27" s="287">
        <v>65.0</v>
      </c>
      <c r="BT27" s="287">
        <v>58.0</v>
      </c>
      <c r="BU27" s="288">
        <f t="shared" si="7"/>
        <v>343</v>
      </c>
      <c r="BV27" s="287">
        <v>281.0</v>
      </c>
      <c r="BW27" s="287">
        <v>166.0</v>
      </c>
      <c r="BX27" s="287">
        <v>8.0</v>
      </c>
      <c r="BY27" s="287">
        <v>336.0</v>
      </c>
      <c r="BZ27" s="287">
        <v>307.0</v>
      </c>
      <c r="CA27" s="287">
        <v>172.0</v>
      </c>
      <c r="CB27" s="287">
        <v>6.0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339.0</v>
      </c>
      <c r="CH27" s="287">
        <v>477.0</v>
      </c>
      <c r="CI27" s="287">
        <v>264.0</v>
      </c>
      <c r="CJ27" s="287">
        <v>32.0</v>
      </c>
      <c r="CK27" s="287">
        <v>353.0</v>
      </c>
      <c r="CL27" s="287">
        <v>264.0</v>
      </c>
      <c r="CM27" s="287">
        <v>163.0</v>
      </c>
      <c r="CN27" s="287">
        <v>5.0</v>
      </c>
      <c r="CO27" s="287">
        <v>334.0</v>
      </c>
      <c r="CP27" s="287">
        <v>298.0</v>
      </c>
      <c r="CQ27" s="287">
        <v>150.0</v>
      </c>
      <c r="CR27" s="287">
        <v>1.0</v>
      </c>
      <c r="CS27" s="287">
        <v>336.0</v>
      </c>
      <c r="CT27" s="287">
        <v>293.0</v>
      </c>
      <c r="CU27" s="287">
        <v>182.0</v>
      </c>
      <c r="CV27" s="287">
        <v>93.0</v>
      </c>
      <c r="CW27" s="287">
        <v>338.0</v>
      </c>
      <c r="CX27" s="287">
        <v>139.0</v>
      </c>
      <c r="CY27" s="287">
        <v>50.0</v>
      </c>
      <c r="CZ27" s="287">
        <v>44.0</v>
      </c>
      <c r="DA27" s="287">
        <v>325.0</v>
      </c>
      <c r="DB27" s="287">
        <v>141.0</v>
      </c>
      <c r="DC27" s="287">
        <v>53.0</v>
      </c>
      <c r="DD27" s="287">
        <v>56.0</v>
      </c>
      <c r="DE27" s="288">
        <f t="shared" si="27"/>
        <v>146</v>
      </c>
      <c r="DF27" s="287">
        <v>36.0</v>
      </c>
      <c r="DG27" s="288">
        <f t="shared" ref="DG27:DH27" si="44">BO27</f>
        <v>191</v>
      </c>
      <c r="DH27" s="288">
        <f t="shared" si="44"/>
        <v>9.55</v>
      </c>
      <c r="DI27" s="288"/>
      <c r="DJ27" s="287">
        <v>7.0</v>
      </c>
      <c r="DK27" s="287">
        <v>57.0</v>
      </c>
      <c r="DL27" s="287">
        <v>52.0</v>
      </c>
      <c r="DM27" s="89"/>
      <c r="DN27" s="61">
        <v>338.0</v>
      </c>
      <c r="DO27" s="61">
        <v>139.0</v>
      </c>
      <c r="DP27" s="61">
        <v>38.41</v>
      </c>
      <c r="DQ27" s="61">
        <v>21.35</v>
      </c>
      <c r="DR27" s="61">
        <v>6.45</v>
      </c>
      <c r="DS27" s="61">
        <v>8.0</v>
      </c>
      <c r="DT27" s="61">
        <v>45.0</v>
      </c>
      <c r="DU27" s="61">
        <v>53.9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26">
        <v>342.0</v>
      </c>
      <c r="EF27" s="226">
        <v>138.0</v>
      </c>
      <c r="EG27" s="226">
        <v>173.0</v>
      </c>
      <c r="EH27" s="226">
        <v>7.3</v>
      </c>
      <c r="EI27" s="64"/>
      <c r="EJ27" s="63">
        <v>9.0</v>
      </c>
      <c r="EK27" s="226">
        <v>54.0</v>
      </c>
      <c r="EL27" s="226">
        <v>53.0</v>
      </c>
      <c r="EM27" s="226">
        <v>137.0</v>
      </c>
      <c r="EN27" s="226">
        <v>0.0</v>
      </c>
      <c r="EO27" s="226">
        <v>0.0</v>
      </c>
      <c r="EP27" s="64"/>
      <c r="EQ27" s="63">
        <v>9.0</v>
      </c>
      <c r="ER27" s="226">
        <v>47.0</v>
      </c>
      <c r="ES27" s="226">
        <v>46.0</v>
      </c>
      <c r="ET27" s="226">
        <v>341.0</v>
      </c>
      <c r="EU27" s="226">
        <v>0.0</v>
      </c>
      <c r="EV27" s="226">
        <v>0.0</v>
      </c>
      <c r="EW27" s="226">
        <v>0.0</v>
      </c>
      <c r="EX27" s="226">
        <v>340.0</v>
      </c>
      <c r="EY27" s="226">
        <v>0.0</v>
      </c>
      <c r="EZ27" s="226">
        <v>0.0</v>
      </c>
      <c r="FA27" s="226">
        <v>0.0</v>
      </c>
      <c r="FB27" s="226">
        <v>341.0</v>
      </c>
      <c r="FC27" s="226">
        <v>271.0</v>
      </c>
      <c r="FD27" s="226">
        <v>158.0</v>
      </c>
      <c r="FE27" s="226">
        <v>6.4</v>
      </c>
      <c r="FF27" s="226">
        <v>340.0</v>
      </c>
      <c r="FG27" s="226">
        <v>272.0</v>
      </c>
      <c r="FH27" s="226">
        <v>159.0</v>
      </c>
      <c r="FI27" s="226">
        <v>5.7</v>
      </c>
      <c r="FJ27" s="226">
        <v>342.0</v>
      </c>
      <c r="FK27" s="226">
        <v>261.0</v>
      </c>
      <c r="FL27" s="226">
        <v>150.4</v>
      </c>
      <c r="FM27" s="64"/>
      <c r="FN27" s="226">
        <v>342.0</v>
      </c>
      <c r="FO27" s="226">
        <v>277.0</v>
      </c>
      <c r="FP27" s="226">
        <v>150.8</v>
      </c>
      <c r="FQ27" s="226">
        <v>15.5</v>
      </c>
      <c r="FR27" s="226">
        <v>138.0</v>
      </c>
      <c r="FS27" s="64"/>
      <c r="FT27" s="63">
        <v>14.4</v>
      </c>
      <c r="FU27" s="64"/>
      <c r="FV27" s="63">
        <v>138.0</v>
      </c>
      <c r="FW27" s="64"/>
      <c r="FX27" s="64"/>
      <c r="FY27" s="64"/>
      <c r="FZ27" s="89"/>
      <c r="GA27" s="65">
        <v>341.0</v>
      </c>
      <c r="GB27" s="66">
        <v>330.15</v>
      </c>
      <c r="GC27" s="66">
        <v>203.53</v>
      </c>
      <c r="GD27" s="66">
        <v>34.01</v>
      </c>
      <c r="GE27" s="66">
        <v>341.0</v>
      </c>
      <c r="GF27" s="66">
        <v>349.35</v>
      </c>
      <c r="GG27" s="66">
        <v>201.019</v>
      </c>
      <c r="GH27" s="66">
        <v>37.02</v>
      </c>
      <c r="GI27" s="66">
        <v>341.0</v>
      </c>
      <c r="GJ27" s="66">
        <v>262.31</v>
      </c>
      <c r="GK27" s="66">
        <v>-150.76</v>
      </c>
      <c r="GL27" s="66">
        <v>-21.02</v>
      </c>
      <c r="GM27" s="66">
        <v>341.0</v>
      </c>
      <c r="GN27" s="66">
        <v>242.08</v>
      </c>
      <c r="GO27" s="66">
        <v>-150.18</v>
      </c>
      <c r="GP27" s="66">
        <v>-30.4</v>
      </c>
      <c r="GQ27" s="66">
        <v>342.0</v>
      </c>
      <c r="GR27" s="66">
        <v>84.85</v>
      </c>
      <c r="GS27" s="66">
        <v>-53.86</v>
      </c>
      <c r="GT27" s="66">
        <v>-9.63</v>
      </c>
      <c r="GU27" s="66">
        <v>341.0</v>
      </c>
      <c r="GV27" s="66">
        <v>93.93</v>
      </c>
      <c r="GW27" s="66">
        <v>-52.1</v>
      </c>
      <c r="GX27" s="66">
        <v>-9.88</v>
      </c>
      <c r="GY27" s="89"/>
      <c r="GZ27" s="98" t="s">
        <v>91</v>
      </c>
      <c r="HA27" s="98" t="s">
        <v>92</v>
      </c>
      <c r="HB27" s="98">
        <v>60.0</v>
      </c>
      <c r="HC27" s="98">
        <v>3.0</v>
      </c>
      <c r="HD27" s="98">
        <v>3.0</v>
      </c>
      <c r="HE27" s="98">
        <v>8.0</v>
      </c>
      <c r="HF27" s="98">
        <v>58.0</v>
      </c>
      <c r="HG27" s="98">
        <v>54.0</v>
      </c>
      <c r="HH27" s="98" t="s">
        <v>91</v>
      </c>
      <c r="HI27" s="98" t="s">
        <v>92</v>
      </c>
      <c r="HJ27" s="98">
        <v>233.0</v>
      </c>
      <c r="HK27" s="98">
        <v>11.65</v>
      </c>
      <c r="HL27" s="98">
        <v>4.66</v>
      </c>
      <c r="HM27" s="98">
        <v>5.0</v>
      </c>
      <c r="HN27" s="98">
        <v>58.0</v>
      </c>
      <c r="HO27" s="98">
        <v>58.0</v>
      </c>
      <c r="HP27" s="98" t="s">
        <v>91</v>
      </c>
      <c r="HQ27" s="98" t="s">
        <v>92</v>
      </c>
      <c r="HR27" s="98">
        <v>258.0</v>
      </c>
      <c r="HS27" s="98">
        <v>12.9</v>
      </c>
      <c r="HT27" s="98">
        <v>6.45</v>
      </c>
      <c r="HU27" s="98">
        <v>7.0</v>
      </c>
      <c r="HV27" s="98">
        <v>58.0</v>
      </c>
      <c r="HW27" s="98">
        <v>58.0</v>
      </c>
      <c r="HX27" s="89"/>
      <c r="HY27" s="72">
        <v>135.0</v>
      </c>
      <c r="HZ27" s="72">
        <v>33.0</v>
      </c>
      <c r="IA27" s="72">
        <v>110.0</v>
      </c>
      <c r="IB27" s="72">
        <v>5.5</v>
      </c>
      <c r="IC27" s="73"/>
      <c r="ID27" s="72">
        <v>2.0</v>
      </c>
      <c r="IE27" s="147">
        <v>70.0</v>
      </c>
      <c r="IF27" s="147">
        <v>50.0</v>
      </c>
      <c r="IG27" s="89"/>
      <c r="IH27" s="74">
        <v>137.0</v>
      </c>
      <c r="II27" s="74">
        <v>32.3</v>
      </c>
      <c r="IJ27" s="74">
        <v>285.0</v>
      </c>
      <c r="IK27" s="74">
        <v>14.2</v>
      </c>
      <c r="IL27" s="74">
        <v>15.5</v>
      </c>
      <c r="IM27" s="74">
        <v>4.0</v>
      </c>
      <c r="IN27" s="74">
        <v>48.0</v>
      </c>
      <c r="IO27" s="74" t="s">
        <v>115</v>
      </c>
      <c r="IP27" s="74">
        <v>137.0</v>
      </c>
      <c r="IQ27" s="74">
        <v>31.6</v>
      </c>
      <c r="IR27" s="74">
        <v>2.0</v>
      </c>
      <c r="IS27" s="74">
        <v>0.1</v>
      </c>
      <c r="IT27" s="74">
        <v>0.2</v>
      </c>
      <c r="IU27" s="74">
        <v>8.0</v>
      </c>
      <c r="IV27" s="74">
        <v>49.0</v>
      </c>
      <c r="IW27" s="74">
        <v>48.0</v>
      </c>
      <c r="IX27" s="89"/>
      <c r="IY27" s="76">
        <v>139.59</v>
      </c>
      <c r="IZ27" s="76">
        <v>34.72</v>
      </c>
      <c r="JA27" s="76">
        <v>376.0</v>
      </c>
      <c r="JB27" s="76">
        <v>18.8</v>
      </c>
      <c r="JC27" s="76">
        <v>7.48</v>
      </c>
      <c r="JD27" s="149">
        <v>3.0</v>
      </c>
      <c r="JE27" s="76">
        <v>65.79</v>
      </c>
      <c r="JF27" s="76">
        <v>51.3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138.0</v>
      </c>
      <c r="JQ27" s="78">
        <v>32.5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48.0</v>
      </c>
      <c r="JW27" s="78">
        <v>47.0</v>
      </c>
      <c r="JX27" s="78">
        <v>138.0</v>
      </c>
      <c r="JY27" s="78">
        <v>34.4</v>
      </c>
      <c r="JZ27" s="78">
        <v>94.0</v>
      </c>
      <c r="KA27" s="78">
        <v>4.9</v>
      </c>
      <c r="KB27" s="78">
        <v>2.1</v>
      </c>
      <c r="KC27" s="150">
        <v>2.0</v>
      </c>
      <c r="KD27" s="78">
        <v>54.0</v>
      </c>
      <c r="KE27" s="78">
        <v>52.0</v>
      </c>
      <c r="KF27" s="89"/>
      <c r="KG27" s="79">
        <v>138.0</v>
      </c>
      <c r="KH27" s="79">
        <v>34.0</v>
      </c>
      <c r="KI27" s="79">
        <v>70.0</v>
      </c>
      <c r="KJ27" s="79">
        <v>3.8</v>
      </c>
      <c r="KK27" s="80"/>
      <c r="KL27" s="79">
        <v>1.0</v>
      </c>
      <c r="KM27" s="79">
        <v>46.0</v>
      </c>
      <c r="KN27" s="79">
        <v>46.0</v>
      </c>
      <c r="KO27" s="79">
        <v>138.0</v>
      </c>
      <c r="KP27" s="79">
        <v>34.0</v>
      </c>
      <c r="KQ27" s="79">
        <v>3.0</v>
      </c>
      <c r="KR27" s="79">
        <v>0.1</v>
      </c>
      <c r="KS27" s="80"/>
      <c r="KT27" s="79">
        <v>1.0</v>
      </c>
      <c r="KU27" s="79">
        <v>46.0</v>
      </c>
      <c r="KV27" s="79">
        <v>44.0</v>
      </c>
      <c r="KW27" s="89"/>
      <c r="KX27" s="81">
        <v>133.0</v>
      </c>
      <c r="KY27" s="81">
        <v>33.0</v>
      </c>
      <c r="KZ27" s="81">
        <v>151.0</v>
      </c>
      <c r="LA27" s="81">
        <v>7.4</v>
      </c>
      <c r="LB27" s="81">
        <v>0.0</v>
      </c>
      <c r="LC27" s="81">
        <v>3.0</v>
      </c>
      <c r="LD27" s="81">
        <v>52.0</v>
      </c>
      <c r="LE27" s="81">
        <v>52.0</v>
      </c>
      <c r="LF27" s="81">
        <v>133.0</v>
      </c>
      <c r="LG27" s="81">
        <v>33.0</v>
      </c>
      <c r="LH27" s="81">
        <v>382.0</v>
      </c>
      <c r="LI27" s="81">
        <v>18.7</v>
      </c>
      <c r="LJ27" s="81">
        <v>0.0</v>
      </c>
      <c r="LK27" s="81">
        <v>5.0</v>
      </c>
      <c r="LL27" s="81">
        <v>54.0</v>
      </c>
      <c r="LM27" s="81">
        <v>54.0</v>
      </c>
      <c r="LN27" s="89"/>
      <c r="LO27" s="82">
        <v>336.0</v>
      </c>
      <c r="LP27" s="82">
        <v>259.0</v>
      </c>
      <c r="LQ27" s="82">
        <v>150.0</v>
      </c>
      <c r="LR27" s="82">
        <v>69.0</v>
      </c>
      <c r="LS27" s="82">
        <v>325.0</v>
      </c>
      <c r="LT27" s="83">
        <v>48.0</v>
      </c>
      <c r="LU27" s="83">
        <v>5.0</v>
      </c>
      <c r="LV27" s="83">
        <v>141.0</v>
      </c>
      <c r="LW27" s="83">
        <v>87.0</v>
      </c>
      <c r="LX27" s="83">
        <v>56.0</v>
      </c>
      <c r="LY27" s="83">
        <v>54.0</v>
      </c>
      <c r="LZ27" s="83">
        <v>12.0</v>
      </c>
      <c r="MA27" s="83">
        <v>102.0</v>
      </c>
      <c r="MB27" s="83">
        <v>4.0</v>
      </c>
      <c r="MC27" s="83">
        <v>146.0</v>
      </c>
      <c r="MD27" s="83">
        <v>172.0</v>
      </c>
      <c r="ME27" s="83">
        <v>71.0</v>
      </c>
      <c r="MF27" s="83">
        <v>59.0</v>
      </c>
      <c r="MG27" s="83">
        <v>14.0</v>
      </c>
      <c r="MH27" s="83">
        <v>0.0</v>
      </c>
      <c r="MI27" s="83">
        <v>0.0</v>
      </c>
      <c r="MJ27" s="83">
        <v>120.0</v>
      </c>
      <c r="MK27" s="83">
        <v>0.0</v>
      </c>
      <c r="ML27" s="83">
        <v>40.0</v>
      </c>
      <c r="MM27" s="83">
        <v>40.0</v>
      </c>
      <c r="MN27" s="83">
        <v>5.0</v>
      </c>
      <c r="MO27" s="86"/>
      <c r="MP27" s="87"/>
      <c r="MQ27" s="87"/>
      <c r="MR27" s="87"/>
      <c r="MS27" s="87"/>
      <c r="MT27" s="83">
        <v>0.0</v>
      </c>
      <c r="MU27" s="83">
        <v>2.0</v>
      </c>
      <c r="MV27" s="83">
        <v>5.0</v>
      </c>
      <c r="MW27" s="83">
        <v>37.0</v>
      </c>
      <c r="MX27" s="83">
        <v>30.0</v>
      </c>
      <c r="MY27" s="88" t="s">
        <v>96</v>
      </c>
      <c r="MZ27" s="83">
        <v>2.0</v>
      </c>
      <c r="NA27" s="88"/>
      <c r="NB27" s="205">
        <v>11.0</v>
      </c>
      <c r="NC27" s="121">
        <v>5.0</v>
      </c>
      <c r="ND27" s="121">
        <v>214.0</v>
      </c>
      <c r="NE27" s="121">
        <v>36.0</v>
      </c>
      <c r="NF27" s="121">
        <v>42.0</v>
      </c>
      <c r="NG27" s="83">
        <v>42.0</v>
      </c>
      <c r="NH27" s="121">
        <v>7.0</v>
      </c>
      <c r="NI27" s="83"/>
      <c r="NJ27" s="83">
        <v>0.0</v>
      </c>
      <c r="NK27" s="83">
        <v>0.0</v>
      </c>
      <c r="NL27" s="83">
        <v>0.0</v>
      </c>
      <c r="NM27" s="83">
        <v>35.0</v>
      </c>
      <c r="NN27" s="83">
        <v>48.0</v>
      </c>
      <c r="NO27" s="83">
        <v>45.0</v>
      </c>
      <c r="NP27" s="83">
        <v>2.0</v>
      </c>
      <c r="NQ27" s="222"/>
    </row>
    <row r="28" ht="14.25" customHeight="1">
      <c r="A28" s="49">
        <v>0.625</v>
      </c>
      <c r="B28" s="50"/>
      <c r="C28" s="51">
        <v>50.3</v>
      </c>
      <c r="D28" s="52">
        <v>338.0</v>
      </c>
      <c r="E28" s="53">
        <v>133.0</v>
      </c>
      <c r="F28" s="53">
        <v>63.0</v>
      </c>
      <c r="G28" s="53">
        <v>13.6</v>
      </c>
      <c r="H28" s="54"/>
      <c r="I28" s="53">
        <v>6.0</v>
      </c>
      <c r="J28" s="53">
        <v>45.0</v>
      </c>
      <c r="K28" s="53">
        <v>44.0</v>
      </c>
      <c r="L28" s="53">
        <v>138.0</v>
      </c>
      <c r="M28" s="53">
        <v>80.0</v>
      </c>
      <c r="N28" s="53">
        <v>19.7</v>
      </c>
      <c r="O28" s="54"/>
      <c r="P28" s="53">
        <v>6.0</v>
      </c>
      <c r="Q28" s="53">
        <v>54.0</v>
      </c>
      <c r="R28" s="53">
        <v>47.0</v>
      </c>
      <c r="S28" s="53">
        <v>339.9</v>
      </c>
      <c r="T28" s="53">
        <v>282.5</v>
      </c>
      <c r="U28" s="53">
        <v>169.1</v>
      </c>
      <c r="V28" s="54"/>
      <c r="W28" s="53">
        <v>335.7</v>
      </c>
      <c r="X28" s="53">
        <v>227.1</v>
      </c>
      <c r="Y28" s="53">
        <v>123.6</v>
      </c>
      <c r="Z28" s="54"/>
      <c r="AA28" s="53">
        <v>339.7</v>
      </c>
      <c r="AB28" s="53">
        <v>311.5</v>
      </c>
      <c r="AC28" s="53">
        <v>202.2</v>
      </c>
      <c r="AD28" s="54"/>
      <c r="AE28" s="53">
        <v>339.7</v>
      </c>
      <c r="AF28" s="53">
        <v>350.4</v>
      </c>
      <c r="AG28" s="53">
        <v>184.1</v>
      </c>
      <c r="AH28" s="54"/>
      <c r="AI28" s="53">
        <v>347.1</v>
      </c>
      <c r="AJ28" s="53">
        <v>347.3</v>
      </c>
      <c r="AK28" s="53">
        <v>217.3</v>
      </c>
      <c r="AL28" s="54"/>
      <c r="AM28" s="53">
        <v>338.2</v>
      </c>
      <c r="AN28" s="53">
        <v>368.7</v>
      </c>
      <c r="AO28" s="53">
        <v>204.7</v>
      </c>
      <c r="AP28" s="54"/>
      <c r="AQ28" s="182">
        <f t="shared" ref="AQ28:AS28" si="45">E28</f>
        <v>133</v>
      </c>
      <c r="AR28" s="54">
        <f t="shared" si="45"/>
        <v>63</v>
      </c>
      <c r="AS28" s="56">
        <f t="shared" si="45"/>
        <v>13.6</v>
      </c>
      <c r="AT28" s="54"/>
      <c r="AU28" s="54">
        <f t="shared" ref="AU28:AW28" si="46">L28</f>
        <v>138</v>
      </c>
      <c r="AV28" s="54">
        <f t="shared" si="46"/>
        <v>80</v>
      </c>
      <c r="AW28" s="54">
        <f t="shared" si="46"/>
        <v>19.7</v>
      </c>
      <c r="AX28" s="54"/>
      <c r="AY28" s="182">
        <f t="shared" si="6"/>
        <v>133</v>
      </c>
      <c r="AZ28" s="54"/>
      <c r="BA28" s="54"/>
      <c r="BB28" s="54"/>
      <c r="BC28" s="89"/>
      <c r="BD28" s="54"/>
      <c r="BE28" s="53">
        <v>32.0</v>
      </c>
      <c r="BF28" s="53">
        <v>16.0</v>
      </c>
      <c r="BG28" s="53">
        <v>0.8</v>
      </c>
      <c r="BH28" s="54"/>
      <c r="BI28" s="127">
        <v>22.0</v>
      </c>
      <c r="BJ28" s="53">
        <v>85.0</v>
      </c>
      <c r="BK28" s="127">
        <v>63.0</v>
      </c>
      <c r="BL28" s="89"/>
      <c r="BM28" s="287">
        <v>339.0</v>
      </c>
      <c r="BN28" s="287">
        <v>146.0</v>
      </c>
      <c r="BO28" s="287">
        <v>175.0</v>
      </c>
      <c r="BP28" s="287">
        <v>8.8</v>
      </c>
      <c r="BQ28" s="288"/>
      <c r="BR28" s="287">
        <v>6.0</v>
      </c>
      <c r="BS28" s="287">
        <v>65.0</v>
      </c>
      <c r="BT28" s="287">
        <v>58.0</v>
      </c>
      <c r="BU28" s="288">
        <f t="shared" si="7"/>
        <v>339</v>
      </c>
      <c r="BV28" s="287">
        <v>351.0</v>
      </c>
      <c r="BW28" s="287">
        <v>206.0</v>
      </c>
      <c r="BX28" s="287">
        <v>17.0</v>
      </c>
      <c r="BY28" s="287">
        <v>332.0</v>
      </c>
      <c r="BZ28" s="287">
        <v>380.0</v>
      </c>
      <c r="CA28" s="287">
        <v>210.0</v>
      </c>
      <c r="CB28" s="287">
        <v>14.0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336.0</v>
      </c>
      <c r="CH28" s="287">
        <v>476.0</v>
      </c>
      <c r="CI28" s="287">
        <v>262.0</v>
      </c>
      <c r="CJ28" s="287">
        <v>11.0</v>
      </c>
      <c r="CK28" s="287">
        <v>349.0</v>
      </c>
      <c r="CL28" s="287">
        <v>332.0</v>
      </c>
      <c r="CM28" s="287">
        <v>183.0</v>
      </c>
      <c r="CN28" s="287">
        <v>3.0</v>
      </c>
      <c r="CO28" s="287">
        <v>329.0</v>
      </c>
      <c r="CP28" s="287">
        <v>336.0</v>
      </c>
      <c r="CQ28" s="287">
        <v>167.0</v>
      </c>
      <c r="CR28" s="287">
        <v>1.0</v>
      </c>
      <c r="CS28" s="287">
        <v>332.0</v>
      </c>
      <c r="CT28" s="287">
        <v>341.0</v>
      </c>
      <c r="CU28" s="287">
        <v>206.0</v>
      </c>
      <c r="CV28" s="287">
        <v>112.0</v>
      </c>
      <c r="CW28" s="287">
        <v>336.0</v>
      </c>
      <c r="CX28" s="287">
        <v>155.0</v>
      </c>
      <c r="CY28" s="287">
        <v>56.0</v>
      </c>
      <c r="CZ28" s="287">
        <v>48.0</v>
      </c>
      <c r="DA28" s="287">
        <v>321.0</v>
      </c>
      <c r="DB28" s="287">
        <v>157.0</v>
      </c>
      <c r="DC28" s="287">
        <v>62.0</v>
      </c>
      <c r="DD28" s="287">
        <v>60.0</v>
      </c>
      <c r="DE28" s="288">
        <f t="shared" si="27"/>
        <v>146</v>
      </c>
      <c r="DF28" s="287">
        <v>36.0</v>
      </c>
      <c r="DG28" s="287">
        <v>175.0</v>
      </c>
      <c r="DH28" s="287">
        <v>8.8</v>
      </c>
      <c r="DI28" s="288"/>
      <c r="DJ28" s="287">
        <v>7.0</v>
      </c>
      <c r="DK28" s="287">
        <v>57.0</v>
      </c>
      <c r="DL28" s="287">
        <v>52.0</v>
      </c>
      <c r="DM28" s="89"/>
      <c r="DN28" s="61">
        <v>338.0</v>
      </c>
      <c r="DO28" s="61">
        <v>138.0</v>
      </c>
      <c r="DP28" s="61">
        <v>38.46</v>
      </c>
      <c r="DQ28" s="61">
        <v>21.43</v>
      </c>
      <c r="DR28" s="61">
        <v>6.11</v>
      </c>
      <c r="DS28" s="61">
        <v>8.0</v>
      </c>
      <c r="DT28" s="61">
        <v>46.0</v>
      </c>
      <c r="DU28" s="61">
        <v>53.0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339.0</v>
      </c>
      <c r="EF28" s="63">
        <v>137.0</v>
      </c>
      <c r="EG28" s="63">
        <v>171.0</v>
      </c>
      <c r="EH28" s="63">
        <v>7.2</v>
      </c>
      <c r="EI28" s="64"/>
      <c r="EJ28" s="63">
        <v>9.0</v>
      </c>
      <c r="EK28" s="63">
        <v>55.0</v>
      </c>
      <c r="EL28" s="63">
        <v>54.0</v>
      </c>
      <c r="EM28" s="63">
        <v>137.0</v>
      </c>
      <c r="EN28" s="63">
        <v>0.0</v>
      </c>
      <c r="EO28" s="63">
        <v>0.0</v>
      </c>
      <c r="EP28" s="64"/>
      <c r="EQ28" s="63">
        <v>9.0</v>
      </c>
      <c r="ER28" s="63">
        <v>46.0</v>
      </c>
      <c r="ES28" s="63">
        <v>41.0</v>
      </c>
      <c r="ET28" s="63">
        <v>338.0</v>
      </c>
      <c r="EU28" s="63">
        <v>0.0</v>
      </c>
      <c r="EV28" s="63">
        <v>0.0</v>
      </c>
      <c r="EW28" s="63">
        <v>0.0</v>
      </c>
      <c r="EX28" s="63">
        <v>336.0</v>
      </c>
      <c r="EY28" s="63">
        <v>1.0</v>
      </c>
      <c r="EZ28" s="63">
        <v>0.0</v>
      </c>
      <c r="FA28" s="63">
        <v>0.0</v>
      </c>
      <c r="FB28" s="63">
        <v>337.0</v>
      </c>
      <c r="FC28" s="63">
        <v>274.0</v>
      </c>
      <c r="FD28" s="63">
        <v>158.2</v>
      </c>
      <c r="FE28" s="63">
        <v>-2.2</v>
      </c>
      <c r="FF28" s="63">
        <v>336.0</v>
      </c>
      <c r="FG28" s="63">
        <v>275.0</v>
      </c>
      <c r="FH28" s="63">
        <v>158.3</v>
      </c>
      <c r="FI28" s="63">
        <v>-1.5</v>
      </c>
      <c r="FJ28" s="63">
        <v>339.0</v>
      </c>
      <c r="FK28" s="63">
        <v>265.0</v>
      </c>
      <c r="FL28" s="63">
        <v>151.8</v>
      </c>
      <c r="FM28" s="64"/>
      <c r="FN28" s="63">
        <v>339.0</v>
      </c>
      <c r="FO28" s="63">
        <v>281.0</v>
      </c>
      <c r="FP28" s="63">
        <v>152.3</v>
      </c>
      <c r="FQ28" s="63">
        <v>6.6</v>
      </c>
      <c r="FR28" s="63">
        <v>137.0</v>
      </c>
      <c r="FS28" s="64"/>
      <c r="FT28" s="63">
        <v>11.61</v>
      </c>
      <c r="FU28" s="64"/>
      <c r="FV28" s="63">
        <v>137.0</v>
      </c>
      <c r="FW28" s="64"/>
      <c r="FX28" s="64"/>
      <c r="FY28" s="64"/>
      <c r="FZ28" s="89"/>
      <c r="GA28" s="65">
        <v>338.0</v>
      </c>
      <c r="GB28" s="66">
        <v>343.64</v>
      </c>
      <c r="GC28" s="66">
        <v>211.99</v>
      </c>
      <c r="GD28" s="66">
        <v>18.43</v>
      </c>
      <c r="GE28" s="66">
        <v>338.0</v>
      </c>
      <c r="GF28" s="66">
        <v>365.03</v>
      </c>
      <c r="GG28" s="66">
        <v>209.98</v>
      </c>
      <c r="GH28" s="66">
        <v>22.03</v>
      </c>
      <c r="GI28" s="66">
        <v>338.0</v>
      </c>
      <c r="GJ28" s="66">
        <v>266.26</v>
      </c>
      <c r="GK28" s="66">
        <v>-151.35</v>
      </c>
      <c r="GL28" s="66">
        <v>-11.89</v>
      </c>
      <c r="GM28" s="66">
        <v>338.0</v>
      </c>
      <c r="GN28" s="66">
        <v>244.14</v>
      </c>
      <c r="GO28" s="66">
        <v>-151.27</v>
      </c>
      <c r="GP28" s="66">
        <v>-19.77</v>
      </c>
      <c r="GQ28" s="66">
        <v>338.0</v>
      </c>
      <c r="GR28" s="66">
        <v>95.69</v>
      </c>
      <c r="GS28" s="66">
        <v>-60.39</v>
      </c>
      <c r="GT28" s="66">
        <v>-3.27</v>
      </c>
      <c r="GU28" s="66">
        <v>338.0</v>
      </c>
      <c r="GV28" s="66">
        <v>105.51</v>
      </c>
      <c r="GW28" s="66">
        <v>60.89</v>
      </c>
      <c r="GX28" s="66">
        <v>-4.36</v>
      </c>
      <c r="GY28" s="89"/>
      <c r="GZ28" s="98" t="s">
        <v>91</v>
      </c>
      <c r="HA28" s="98" t="s">
        <v>92</v>
      </c>
      <c r="HB28" s="98">
        <v>79.0</v>
      </c>
      <c r="HC28" s="98">
        <v>3.95</v>
      </c>
      <c r="HD28" s="98">
        <v>1.58</v>
      </c>
      <c r="HE28" s="98">
        <v>8.0</v>
      </c>
      <c r="HF28" s="98">
        <v>60.0</v>
      </c>
      <c r="HG28" s="98">
        <v>54.0</v>
      </c>
      <c r="HH28" s="98" t="s">
        <v>91</v>
      </c>
      <c r="HI28" s="98" t="s">
        <v>92</v>
      </c>
      <c r="HJ28" s="98">
        <v>91.0</v>
      </c>
      <c r="HK28" s="98">
        <v>4.55</v>
      </c>
      <c r="HL28" s="98">
        <v>1.82</v>
      </c>
      <c r="HM28" s="98">
        <v>5.0</v>
      </c>
      <c r="HN28" s="98">
        <v>60.0</v>
      </c>
      <c r="HO28" s="98">
        <v>60.0</v>
      </c>
      <c r="HP28" s="98" t="s">
        <v>91</v>
      </c>
      <c r="HQ28" s="98" t="s">
        <v>92</v>
      </c>
      <c r="HR28" s="98">
        <v>183.0</v>
      </c>
      <c r="HS28" s="98">
        <v>9.15</v>
      </c>
      <c r="HT28" s="98">
        <v>4.575</v>
      </c>
      <c r="HU28" s="98">
        <v>7.0</v>
      </c>
      <c r="HV28" s="98">
        <v>60.0</v>
      </c>
      <c r="HW28" s="98">
        <v>60.0</v>
      </c>
      <c r="HX28" s="89"/>
      <c r="HY28" s="72">
        <v>135.0</v>
      </c>
      <c r="HZ28" s="72">
        <v>33.0</v>
      </c>
      <c r="IA28" s="72">
        <v>60.0</v>
      </c>
      <c r="IB28" s="72">
        <v>3.0</v>
      </c>
      <c r="IC28" s="73"/>
      <c r="ID28" s="72">
        <v>2.0</v>
      </c>
      <c r="IE28" s="147">
        <v>70.0</v>
      </c>
      <c r="IF28" s="147">
        <v>50.0</v>
      </c>
      <c r="IG28" s="89"/>
      <c r="IH28" s="74">
        <v>139.0</v>
      </c>
      <c r="II28" s="74">
        <v>33.0</v>
      </c>
      <c r="IJ28" s="74">
        <v>107.0</v>
      </c>
      <c r="IK28" s="74">
        <v>5.6</v>
      </c>
      <c r="IL28" s="74">
        <v>6.0</v>
      </c>
      <c r="IM28" s="74">
        <v>4.0</v>
      </c>
      <c r="IN28" s="74">
        <v>48.0</v>
      </c>
      <c r="IO28" s="74">
        <v>47.0</v>
      </c>
      <c r="IP28" s="74">
        <v>139.0</v>
      </c>
      <c r="IQ28" s="74">
        <v>32.1</v>
      </c>
      <c r="IR28" s="74">
        <v>132.0</v>
      </c>
      <c r="IS28" s="74">
        <v>6.4</v>
      </c>
      <c r="IT28" s="74">
        <v>7.1</v>
      </c>
      <c r="IU28" s="74">
        <v>8.0</v>
      </c>
      <c r="IV28" s="74">
        <v>50.0</v>
      </c>
      <c r="IW28" s="74">
        <v>49.0</v>
      </c>
      <c r="IX28" s="89"/>
      <c r="IY28" s="76">
        <v>138.87</v>
      </c>
      <c r="IZ28" s="76">
        <v>34.53</v>
      </c>
      <c r="JA28" s="76">
        <v>381.0</v>
      </c>
      <c r="JB28" s="76">
        <v>19.05</v>
      </c>
      <c r="JC28" s="76">
        <v>7.17</v>
      </c>
      <c r="JD28" s="149">
        <v>3.0</v>
      </c>
      <c r="JE28" s="76">
        <v>63.54</v>
      </c>
      <c r="JF28" s="76">
        <v>49.08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137.0</v>
      </c>
      <c r="JQ28" s="78">
        <v>32.5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48.0</v>
      </c>
      <c r="JW28" s="78">
        <v>47.0</v>
      </c>
      <c r="JX28" s="78">
        <v>137.0</v>
      </c>
      <c r="JY28" s="78">
        <v>34.1</v>
      </c>
      <c r="JZ28" s="78">
        <v>94.0</v>
      </c>
      <c r="KA28" s="78">
        <v>5.1</v>
      </c>
      <c r="KB28" s="78">
        <v>2.1</v>
      </c>
      <c r="KC28" s="150">
        <v>2.0</v>
      </c>
      <c r="KD28" s="78">
        <v>53.0</v>
      </c>
      <c r="KE28" s="78">
        <v>52.0</v>
      </c>
      <c r="KF28" s="89"/>
      <c r="KG28" s="79">
        <v>138.0</v>
      </c>
      <c r="KH28" s="79">
        <v>33.0</v>
      </c>
      <c r="KI28" s="79">
        <v>67.0</v>
      </c>
      <c r="KJ28" s="79">
        <v>3.5</v>
      </c>
      <c r="KK28" s="80"/>
      <c r="KL28" s="79">
        <v>1.0</v>
      </c>
      <c r="KM28" s="79">
        <v>46.0</v>
      </c>
      <c r="KN28" s="79">
        <v>46.0</v>
      </c>
      <c r="KO28" s="79">
        <v>138.0</v>
      </c>
      <c r="KP28" s="79">
        <v>33.0</v>
      </c>
      <c r="KQ28" s="79">
        <v>3.0</v>
      </c>
      <c r="KR28" s="79">
        <v>0.1</v>
      </c>
      <c r="KS28" s="80"/>
      <c r="KT28" s="79">
        <v>1.0</v>
      </c>
      <c r="KU28" s="79">
        <v>46.0</v>
      </c>
      <c r="KV28" s="79">
        <v>44.0</v>
      </c>
      <c r="KW28" s="89"/>
      <c r="KX28" s="81">
        <v>135.0</v>
      </c>
      <c r="KY28" s="81">
        <v>35.0</v>
      </c>
      <c r="KZ28" s="81">
        <v>132.0</v>
      </c>
      <c r="LA28" s="81">
        <v>6.5</v>
      </c>
      <c r="LB28" s="81">
        <v>0.0</v>
      </c>
      <c r="LC28" s="81">
        <v>3.0</v>
      </c>
      <c r="LD28" s="81">
        <v>52.0</v>
      </c>
      <c r="LE28" s="81">
        <v>52.0</v>
      </c>
      <c r="LF28" s="81">
        <v>135.0</v>
      </c>
      <c r="LG28" s="81">
        <v>35.0</v>
      </c>
      <c r="LH28" s="81">
        <v>341.0</v>
      </c>
      <c r="LI28" s="81">
        <v>16.7</v>
      </c>
      <c r="LJ28" s="81">
        <v>0.0</v>
      </c>
      <c r="LK28" s="81">
        <v>5.0</v>
      </c>
      <c r="LL28" s="81">
        <v>55.0</v>
      </c>
      <c r="LM28" s="81">
        <v>55.0</v>
      </c>
      <c r="LN28" s="89"/>
      <c r="LO28" s="82">
        <v>334.0</v>
      </c>
      <c r="LP28" s="82">
        <v>262.0</v>
      </c>
      <c r="LQ28" s="82">
        <v>152.0</v>
      </c>
      <c r="LR28" s="82">
        <v>69.0</v>
      </c>
      <c r="LS28" s="82">
        <v>322.0</v>
      </c>
      <c r="LT28" s="83">
        <v>48.0</v>
      </c>
      <c r="LU28" s="83">
        <v>4.0</v>
      </c>
      <c r="LV28" s="83">
        <v>140.0</v>
      </c>
      <c r="LW28" s="83">
        <v>85.0</v>
      </c>
      <c r="LX28" s="83">
        <v>56.0</v>
      </c>
      <c r="LY28" s="83">
        <v>54.0</v>
      </c>
      <c r="LZ28" s="83">
        <v>12.0</v>
      </c>
      <c r="MA28" s="83">
        <v>104.0</v>
      </c>
      <c r="MB28" s="83">
        <v>0.8</v>
      </c>
      <c r="MC28" s="83">
        <v>144.0</v>
      </c>
      <c r="MD28" s="83">
        <v>177.0</v>
      </c>
      <c r="ME28" s="83">
        <v>72.0</v>
      </c>
      <c r="MF28" s="83">
        <v>60.0</v>
      </c>
      <c r="MG28" s="83">
        <v>14.0</v>
      </c>
      <c r="MH28" s="83">
        <v>0.0</v>
      </c>
      <c r="MI28" s="83">
        <v>0.0</v>
      </c>
      <c r="MJ28" s="83">
        <v>120.0</v>
      </c>
      <c r="MK28" s="83">
        <v>0.0</v>
      </c>
      <c r="ML28" s="83">
        <v>40.0</v>
      </c>
      <c r="MM28" s="83">
        <v>40.0</v>
      </c>
      <c r="MN28" s="83">
        <v>5.0</v>
      </c>
      <c r="MO28" s="86"/>
      <c r="MP28" s="87"/>
      <c r="MQ28" s="87"/>
      <c r="MR28" s="87"/>
      <c r="MS28" s="87"/>
      <c r="MT28" s="83">
        <v>0.0</v>
      </c>
      <c r="MU28" s="83">
        <v>2.0</v>
      </c>
      <c r="MV28" s="83">
        <v>4.0</v>
      </c>
      <c r="MW28" s="83">
        <v>35.0</v>
      </c>
      <c r="MX28" s="83">
        <v>35.0</v>
      </c>
      <c r="MY28" s="88" t="s">
        <v>96</v>
      </c>
      <c r="MZ28" s="83">
        <v>2.0</v>
      </c>
      <c r="NA28" s="88"/>
      <c r="NB28" s="205">
        <v>17.0</v>
      </c>
      <c r="NC28" s="121">
        <v>6.0</v>
      </c>
      <c r="ND28" s="121">
        <v>319.0</v>
      </c>
      <c r="NE28" s="121">
        <v>36.0</v>
      </c>
      <c r="NF28" s="121">
        <v>45.0</v>
      </c>
      <c r="NG28" s="121">
        <v>42.0</v>
      </c>
      <c r="NH28" s="121">
        <v>7.0</v>
      </c>
      <c r="NI28" s="83"/>
      <c r="NJ28" s="205">
        <v>0.0</v>
      </c>
      <c r="NK28" s="83">
        <v>0.0</v>
      </c>
      <c r="NL28" s="83">
        <v>0.0</v>
      </c>
      <c r="NM28" s="83">
        <v>0.0</v>
      </c>
      <c r="NN28" s="83">
        <v>35.0</v>
      </c>
      <c r="NO28" s="83">
        <v>48.0</v>
      </c>
      <c r="NP28" s="83">
        <v>45.0</v>
      </c>
      <c r="NQ28" s="83">
        <v>2.0</v>
      </c>
    </row>
    <row r="29" ht="14.25" customHeight="1">
      <c r="A29" s="49">
        <v>0.666666666666667</v>
      </c>
      <c r="B29" s="50"/>
      <c r="C29" s="51">
        <v>50.3</v>
      </c>
      <c r="D29" s="52">
        <v>339.0</v>
      </c>
      <c r="E29" s="53">
        <v>135.0</v>
      </c>
      <c r="F29" s="53">
        <v>62.0</v>
      </c>
      <c r="G29" s="53">
        <v>13.6</v>
      </c>
      <c r="H29" s="54"/>
      <c r="I29" s="53">
        <v>6.0</v>
      </c>
      <c r="J29" s="53">
        <v>45.0</v>
      </c>
      <c r="K29" s="53">
        <v>44.0</v>
      </c>
      <c r="L29" s="53">
        <v>139.0</v>
      </c>
      <c r="M29" s="53">
        <v>86.0</v>
      </c>
      <c r="N29" s="53">
        <v>21.5</v>
      </c>
      <c r="O29" s="54"/>
      <c r="P29" s="53">
        <v>6.0</v>
      </c>
      <c r="Q29" s="53">
        <v>54.0</v>
      </c>
      <c r="R29" s="53">
        <v>47.0</v>
      </c>
      <c r="S29" s="53">
        <v>342.9</v>
      </c>
      <c r="T29" s="53">
        <v>263.9</v>
      </c>
      <c r="U29" s="53">
        <v>159.5</v>
      </c>
      <c r="V29" s="54"/>
      <c r="W29" s="53">
        <v>338.6</v>
      </c>
      <c r="X29" s="53">
        <v>208.7</v>
      </c>
      <c r="Y29" s="53">
        <v>115.0</v>
      </c>
      <c r="Z29" s="54"/>
      <c r="AA29" s="53">
        <v>342.9</v>
      </c>
      <c r="AB29" s="53">
        <v>304.2</v>
      </c>
      <c r="AC29" s="53">
        <v>202.6</v>
      </c>
      <c r="AD29" s="54"/>
      <c r="AE29" s="53">
        <v>343.0</v>
      </c>
      <c r="AF29" s="53">
        <v>339.9</v>
      </c>
      <c r="AG29" s="53">
        <v>184.4</v>
      </c>
      <c r="AH29" s="54"/>
      <c r="AI29" s="53">
        <v>350.2</v>
      </c>
      <c r="AJ29" s="53">
        <v>329.5</v>
      </c>
      <c r="AK29" s="53">
        <v>209.3</v>
      </c>
      <c r="AL29" s="54"/>
      <c r="AM29" s="53">
        <v>341.0</v>
      </c>
      <c r="AN29" s="53">
        <v>353.0</v>
      </c>
      <c r="AO29" s="53">
        <v>200.0</v>
      </c>
      <c r="AP29" s="54"/>
      <c r="AQ29" s="182">
        <f t="shared" ref="AQ29:AS29" si="47">E29</f>
        <v>135</v>
      </c>
      <c r="AR29" s="54">
        <f t="shared" si="47"/>
        <v>62</v>
      </c>
      <c r="AS29" s="56">
        <f t="shared" si="47"/>
        <v>13.6</v>
      </c>
      <c r="AT29" s="54"/>
      <c r="AU29" s="54">
        <f t="shared" ref="AU29:AW29" si="48">L29</f>
        <v>139</v>
      </c>
      <c r="AV29" s="54">
        <f t="shared" si="48"/>
        <v>86</v>
      </c>
      <c r="AW29" s="54">
        <f t="shared" si="48"/>
        <v>21.5</v>
      </c>
      <c r="AX29" s="54"/>
      <c r="AY29" s="182">
        <f t="shared" si="6"/>
        <v>135</v>
      </c>
      <c r="AZ29" s="54"/>
      <c r="BA29" s="54"/>
      <c r="BB29" s="54"/>
      <c r="BC29" s="89"/>
      <c r="BD29" s="54"/>
      <c r="BE29" s="53">
        <v>32.0</v>
      </c>
      <c r="BF29" s="53">
        <v>127.0</v>
      </c>
      <c r="BG29" s="53">
        <v>6.3</v>
      </c>
      <c r="BH29" s="54"/>
      <c r="BI29" s="127">
        <v>22.0</v>
      </c>
      <c r="BJ29" s="53">
        <v>85.0</v>
      </c>
      <c r="BK29" s="127">
        <v>63.0</v>
      </c>
      <c r="BL29" s="89"/>
      <c r="BM29" s="287">
        <v>340.0</v>
      </c>
      <c r="BN29" s="287">
        <v>143.0</v>
      </c>
      <c r="BO29" s="287">
        <v>391.0</v>
      </c>
      <c r="BP29" s="287">
        <v>19.6</v>
      </c>
      <c r="BQ29" s="288"/>
      <c r="BR29" s="287">
        <v>6.0</v>
      </c>
      <c r="BS29" s="287">
        <v>63.0</v>
      </c>
      <c r="BT29" s="287">
        <v>61.0</v>
      </c>
      <c r="BU29" s="288">
        <f t="shared" si="7"/>
        <v>340</v>
      </c>
      <c r="BV29" s="287">
        <v>351.0</v>
      </c>
      <c r="BW29" s="287">
        <v>206.0</v>
      </c>
      <c r="BX29" s="287">
        <v>21.0</v>
      </c>
      <c r="BY29" s="287">
        <v>332.0</v>
      </c>
      <c r="BZ29" s="287">
        <v>380.0</v>
      </c>
      <c r="CA29" s="287">
        <v>209.0</v>
      </c>
      <c r="CB29" s="287">
        <v>18.0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336.0</v>
      </c>
      <c r="CH29" s="287">
        <v>472.0</v>
      </c>
      <c r="CI29" s="287">
        <v>262.0</v>
      </c>
      <c r="CJ29" s="287">
        <v>9.0</v>
      </c>
      <c r="CK29" s="287">
        <v>350.0</v>
      </c>
      <c r="CL29" s="287">
        <v>325.0</v>
      </c>
      <c r="CM29" s="287">
        <v>180.0</v>
      </c>
      <c r="CN29" s="287">
        <v>1.0</v>
      </c>
      <c r="CO29" s="287">
        <v>330.0</v>
      </c>
      <c r="CP29" s="287">
        <v>334.0</v>
      </c>
      <c r="CQ29" s="287">
        <v>166.0</v>
      </c>
      <c r="CR29" s="287">
        <v>1.0</v>
      </c>
      <c r="CS29" s="287">
        <v>332.0</v>
      </c>
      <c r="CT29" s="287">
        <v>338.0</v>
      </c>
      <c r="CU29" s="287">
        <v>203.0</v>
      </c>
      <c r="CV29" s="287">
        <v>111.0</v>
      </c>
      <c r="CW29" s="287">
        <v>336.0</v>
      </c>
      <c r="CX29" s="287">
        <v>163.0</v>
      </c>
      <c r="CY29" s="287">
        <v>53.0</v>
      </c>
      <c r="CZ29" s="287">
        <v>52.0</v>
      </c>
      <c r="DA29" s="287">
        <v>321.0</v>
      </c>
      <c r="DB29" s="287">
        <v>166.0</v>
      </c>
      <c r="DC29" s="287">
        <v>59.0</v>
      </c>
      <c r="DD29" s="287">
        <v>69.0</v>
      </c>
      <c r="DE29" s="288">
        <f t="shared" si="27"/>
        <v>143</v>
      </c>
      <c r="DF29" s="287">
        <v>36.0</v>
      </c>
      <c r="DG29" s="287">
        <v>391.0</v>
      </c>
      <c r="DH29" s="287">
        <v>19.55</v>
      </c>
      <c r="DI29" s="288"/>
      <c r="DJ29" s="287">
        <v>7.0</v>
      </c>
      <c r="DK29" s="287">
        <v>64.0</v>
      </c>
      <c r="DL29" s="287">
        <v>53.0</v>
      </c>
      <c r="DM29" s="89"/>
      <c r="DN29" s="61">
        <v>336.0</v>
      </c>
      <c r="DO29" s="61">
        <v>138.0</v>
      </c>
      <c r="DP29" s="61">
        <v>44.12</v>
      </c>
      <c r="DQ29" s="61">
        <v>24.51</v>
      </c>
      <c r="DR29" s="61">
        <v>6.54</v>
      </c>
      <c r="DS29" s="61">
        <v>8.0</v>
      </c>
      <c r="DT29" s="61">
        <v>46.0</v>
      </c>
      <c r="DU29" s="61">
        <v>52.3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341.0</v>
      </c>
      <c r="EF29" s="63">
        <v>137.0</v>
      </c>
      <c r="EG29" s="63">
        <v>168.0</v>
      </c>
      <c r="EH29" s="63">
        <v>7.0</v>
      </c>
      <c r="EI29" s="64"/>
      <c r="EJ29" s="63">
        <v>9.0</v>
      </c>
      <c r="EK29" s="63">
        <v>55.0</v>
      </c>
      <c r="EL29" s="63">
        <v>56.0</v>
      </c>
      <c r="EM29" s="63">
        <v>137.0</v>
      </c>
      <c r="EN29" s="63">
        <v>0.0</v>
      </c>
      <c r="EO29" s="63">
        <v>0.0</v>
      </c>
      <c r="EP29" s="64"/>
      <c r="EQ29" s="63">
        <v>9.0</v>
      </c>
      <c r="ER29" s="63">
        <v>47.0</v>
      </c>
      <c r="ES29" s="63">
        <v>41.0</v>
      </c>
      <c r="ET29" s="63">
        <v>340.0</v>
      </c>
      <c r="EU29" s="63">
        <v>0.0</v>
      </c>
      <c r="EV29" s="63">
        <v>0.0</v>
      </c>
      <c r="EW29" s="63">
        <v>0.0</v>
      </c>
      <c r="EX29" s="63">
        <v>338.0</v>
      </c>
      <c r="EY29" s="63">
        <v>1.0</v>
      </c>
      <c r="EZ29" s="63">
        <v>0.0</v>
      </c>
      <c r="FA29" s="63">
        <v>0.0</v>
      </c>
      <c r="FB29" s="63">
        <v>339.0</v>
      </c>
      <c r="FC29" s="63">
        <v>273.0</v>
      </c>
      <c r="FD29" s="63">
        <v>158.1</v>
      </c>
      <c r="FE29" s="63">
        <v>-0.7</v>
      </c>
      <c r="FF29" s="63">
        <v>338.0</v>
      </c>
      <c r="FG29" s="63">
        <v>273.0</v>
      </c>
      <c r="FH29" s="63">
        <v>158.4</v>
      </c>
      <c r="FI29" s="63">
        <v>-2.1</v>
      </c>
      <c r="FJ29" s="63">
        <v>341.0</v>
      </c>
      <c r="FK29" s="63">
        <v>263.0</v>
      </c>
      <c r="FL29" s="63">
        <v>151.4</v>
      </c>
      <c r="FM29" s="64"/>
      <c r="FN29" s="63">
        <v>341.0</v>
      </c>
      <c r="FO29" s="63">
        <v>279.0</v>
      </c>
      <c r="FP29" s="63">
        <v>151.8</v>
      </c>
      <c r="FQ29" s="63">
        <v>8.4</v>
      </c>
      <c r="FR29" s="63">
        <v>137.0</v>
      </c>
      <c r="FS29" s="64"/>
      <c r="FT29" s="63">
        <v>10.1</v>
      </c>
      <c r="FU29" s="64"/>
      <c r="FV29" s="63">
        <v>137.0</v>
      </c>
      <c r="FW29" s="64"/>
      <c r="FX29" s="64"/>
      <c r="FY29" s="64"/>
      <c r="FZ29" s="89"/>
      <c r="GA29" s="65">
        <v>341.0</v>
      </c>
      <c r="GB29" s="66">
        <v>330.3</v>
      </c>
      <c r="GC29" s="66">
        <v>207.38</v>
      </c>
      <c r="GD29" s="66">
        <v>9.46</v>
      </c>
      <c r="GE29" s="66">
        <v>340.0</v>
      </c>
      <c r="GF29" s="66">
        <v>353.89</v>
      </c>
      <c r="GG29" s="66">
        <v>206.29</v>
      </c>
      <c r="GH29" s="66">
        <v>14.32</v>
      </c>
      <c r="GI29" s="66">
        <v>340.0</v>
      </c>
      <c r="GJ29" s="66">
        <v>264.36</v>
      </c>
      <c r="GK29" s="66">
        <v>-151.52</v>
      </c>
      <c r="GL29" s="66">
        <v>-12.31</v>
      </c>
      <c r="GM29" s="66">
        <v>340.0</v>
      </c>
      <c r="GN29" s="66">
        <v>242.52</v>
      </c>
      <c r="GO29" s="66">
        <v>-151.94</v>
      </c>
      <c r="GP29" s="66">
        <v>-21.11</v>
      </c>
      <c r="GQ29" s="66">
        <v>341.0</v>
      </c>
      <c r="GR29" s="66">
        <v>83.82</v>
      </c>
      <c r="GS29" s="66">
        <v>-54.27</v>
      </c>
      <c r="GT29" s="66">
        <v>5.44</v>
      </c>
      <c r="GU29" s="66">
        <v>341.0</v>
      </c>
      <c r="GV29" s="66">
        <v>93.35</v>
      </c>
      <c r="GW29" s="66">
        <v>-52.77</v>
      </c>
      <c r="GX29" s="66">
        <v>4.94</v>
      </c>
      <c r="GY29" s="89"/>
      <c r="GZ29" s="98" t="s">
        <v>91</v>
      </c>
      <c r="HA29" s="98" t="s">
        <v>92</v>
      </c>
      <c r="HB29" s="98">
        <v>96.0</v>
      </c>
      <c r="HC29" s="98">
        <v>4.8</v>
      </c>
      <c r="HD29" s="98">
        <v>1.92</v>
      </c>
      <c r="HE29" s="98">
        <v>8.0</v>
      </c>
      <c r="HF29" s="98">
        <v>60.0</v>
      </c>
      <c r="HG29" s="98">
        <v>54.0</v>
      </c>
      <c r="HH29" s="98" t="s">
        <v>91</v>
      </c>
      <c r="HI29" s="98" t="s">
        <v>92</v>
      </c>
      <c r="HJ29" s="98">
        <v>92.0</v>
      </c>
      <c r="HK29" s="98">
        <v>4.6</v>
      </c>
      <c r="HL29" s="98">
        <v>1.84</v>
      </c>
      <c r="HM29" s="98">
        <v>5.0</v>
      </c>
      <c r="HN29" s="98">
        <v>60.0</v>
      </c>
      <c r="HO29" s="98">
        <v>60.0</v>
      </c>
      <c r="HP29" s="98" t="s">
        <v>91</v>
      </c>
      <c r="HQ29" s="98" t="s">
        <v>92</v>
      </c>
      <c r="HR29" s="98">
        <v>194.0</v>
      </c>
      <c r="HS29" s="98">
        <v>9.7</v>
      </c>
      <c r="HT29" s="98">
        <v>4.85</v>
      </c>
      <c r="HU29" s="98">
        <v>7.0</v>
      </c>
      <c r="HV29" s="98">
        <v>60.0</v>
      </c>
      <c r="HW29" s="98">
        <v>60.0</v>
      </c>
      <c r="HX29" s="89"/>
      <c r="HY29" s="299">
        <v>135.0</v>
      </c>
      <c r="HZ29" s="299">
        <v>33.0</v>
      </c>
      <c r="IA29" s="72">
        <v>84.0</v>
      </c>
      <c r="IB29" s="72">
        <v>4.5</v>
      </c>
      <c r="IC29" s="73"/>
      <c r="ID29" s="72">
        <v>2.0</v>
      </c>
      <c r="IE29" s="147">
        <v>70.0</v>
      </c>
      <c r="IF29" s="147">
        <v>50.0</v>
      </c>
      <c r="IG29" s="89"/>
      <c r="IH29" s="74">
        <v>140.0</v>
      </c>
      <c r="II29" s="74">
        <v>33.4</v>
      </c>
      <c r="IJ29" s="74">
        <v>12.0</v>
      </c>
      <c r="IK29" s="74">
        <v>0.3</v>
      </c>
      <c r="IL29" s="74">
        <v>0.6</v>
      </c>
      <c r="IM29" s="74">
        <v>4.0</v>
      </c>
      <c r="IN29" s="74">
        <v>49.0</v>
      </c>
      <c r="IO29" s="74">
        <v>48.0</v>
      </c>
      <c r="IP29" s="74">
        <v>140.0</v>
      </c>
      <c r="IQ29" s="74">
        <v>32.2</v>
      </c>
      <c r="IR29" s="74">
        <v>189.0</v>
      </c>
      <c r="IS29" s="74">
        <v>8.7</v>
      </c>
      <c r="IT29" s="74">
        <v>9.6</v>
      </c>
      <c r="IU29" s="74">
        <v>8.0</v>
      </c>
      <c r="IV29" s="74">
        <v>50.0</v>
      </c>
      <c r="IW29" s="74">
        <v>49.0</v>
      </c>
      <c r="IX29" s="89"/>
      <c r="IY29" s="76">
        <v>138.76</v>
      </c>
      <c r="IZ29" s="76">
        <v>34.44</v>
      </c>
      <c r="JA29" s="76">
        <v>436.0</v>
      </c>
      <c r="JB29" s="76">
        <v>21.8</v>
      </c>
      <c r="JC29" s="76">
        <v>7.88</v>
      </c>
      <c r="JD29" s="149">
        <v>3.0</v>
      </c>
      <c r="JE29" s="76">
        <v>64.92</v>
      </c>
      <c r="JF29" s="76">
        <v>49.08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138.0</v>
      </c>
      <c r="JQ29" s="78">
        <v>32.5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48.0</v>
      </c>
      <c r="JW29" s="78">
        <v>47.0</v>
      </c>
      <c r="JX29" s="78">
        <v>138.0</v>
      </c>
      <c r="JY29" s="78">
        <v>34.6</v>
      </c>
      <c r="JZ29" s="78">
        <v>136.0</v>
      </c>
      <c r="KA29" s="78">
        <v>7.3</v>
      </c>
      <c r="KB29" s="78">
        <v>3.0</v>
      </c>
      <c r="KC29" s="150">
        <v>2.0</v>
      </c>
      <c r="KD29" s="78">
        <v>53.0</v>
      </c>
      <c r="KE29" s="78">
        <v>52.0</v>
      </c>
      <c r="KF29" s="89"/>
      <c r="KG29" s="79">
        <v>140.0</v>
      </c>
      <c r="KH29" s="79">
        <v>34.0</v>
      </c>
      <c r="KI29" s="79">
        <v>15.0</v>
      </c>
      <c r="KJ29" s="79">
        <v>0.7</v>
      </c>
      <c r="KK29" s="80"/>
      <c r="KL29" s="79">
        <v>1.0</v>
      </c>
      <c r="KM29" s="79">
        <v>46.0</v>
      </c>
      <c r="KN29" s="79">
        <v>46.0</v>
      </c>
      <c r="KO29" s="79">
        <v>140.0</v>
      </c>
      <c r="KP29" s="79">
        <v>34.0</v>
      </c>
      <c r="KQ29" s="79">
        <v>3.0</v>
      </c>
      <c r="KR29" s="79">
        <v>0.1</v>
      </c>
      <c r="KS29" s="80"/>
      <c r="KT29" s="79">
        <v>1.0</v>
      </c>
      <c r="KU29" s="79">
        <v>46.0</v>
      </c>
      <c r="KV29" s="79">
        <v>44.0</v>
      </c>
      <c r="KW29" s="89"/>
      <c r="KX29" s="81">
        <v>136.0</v>
      </c>
      <c r="KY29" s="81">
        <v>34.0</v>
      </c>
      <c r="KZ29" s="81">
        <v>198.0</v>
      </c>
      <c r="LA29" s="81">
        <v>9.7</v>
      </c>
      <c r="LB29" s="81">
        <v>0.0</v>
      </c>
      <c r="LC29" s="81">
        <v>3.0</v>
      </c>
      <c r="LD29" s="81">
        <v>52.0</v>
      </c>
      <c r="LE29" s="81">
        <v>52.0</v>
      </c>
      <c r="LF29" s="81">
        <v>136.0</v>
      </c>
      <c r="LG29" s="81">
        <v>34.0</v>
      </c>
      <c r="LH29" s="81">
        <v>343.0</v>
      </c>
      <c r="LI29" s="81">
        <v>16.8</v>
      </c>
      <c r="LJ29" s="81">
        <v>0.0</v>
      </c>
      <c r="LK29" s="81">
        <v>5.0</v>
      </c>
      <c r="LL29" s="81">
        <v>55.0</v>
      </c>
      <c r="LM29" s="81">
        <v>55.0</v>
      </c>
      <c r="LN29" s="89"/>
      <c r="LO29" s="82">
        <v>333.0</v>
      </c>
      <c r="LP29" s="82">
        <v>260.0</v>
      </c>
      <c r="LQ29" s="82">
        <v>150.0</v>
      </c>
      <c r="LR29" s="82">
        <v>68.0</v>
      </c>
      <c r="LS29" s="82">
        <v>322.0</v>
      </c>
      <c r="LT29" s="83">
        <v>44.0</v>
      </c>
      <c r="LU29" s="83">
        <v>3.0</v>
      </c>
      <c r="LV29" s="83">
        <v>140.0</v>
      </c>
      <c r="LW29" s="83">
        <v>80.0</v>
      </c>
      <c r="LX29" s="83">
        <v>56.0</v>
      </c>
      <c r="LY29" s="83">
        <v>54.0</v>
      </c>
      <c r="LZ29" s="83">
        <v>12.0</v>
      </c>
      <c r="MA29" s="83">
        <v>106.0</v>
      </c>
      <c r="MB29" s="83">
        <v>1.0</v>
      </c>
      <c r="MC29" s="83">
        <v>144.0</v>
      </c>
      <c r="MD29" s="83">
        <v>180.0</v>
      </c>
      <c r="ME29" s="83">
        <v>72.0</v>
      </c>
      <c r="MF29" s="83">
        <v>60.0</v>
      </c>
      <c r="MG29" s="83">
        <v>14.0</v>
      </c>
      <c r="MH29" s="83">
        <v>0.0</v>
      </c>
      <c r="MI29" s="83">
        <v>0.0</v>
      </c>
      <c r="MJ29" s="83">
        <v>120.0</v>
      </c>
      <c r="MK29" s="83">
        <v>0.0</v>
      </c>
      <c r="ML29" s="83">
        <v>40.0</v>
      </c>
      <c r="MM29" s="83">
        <v>40.0</v>
      </c>
      <c r="MN29" s="83">
        <v>5.0</v>
      </c>
      <c r="MO29" s="86"/>
      <c r="MP29" s="87"/>
      <c r="MQ29" s="87"/>
      <c r="MR29" s="87"/>
      <c r="MS29" s="87"/>
      <c r="MT29" s="83">
        <v>0.0</v>
      </c>
      <c r="MU29" s="83">
        <v>9.0</v>
      </c>
      <c r="MV29" s="83">
        <v>18.0</v>
      </c>
      <c r="MW29" s="83">
        <v>35.0</v>
      </c>
      <c r="MX29" s="83">
        <v>35.0</v>
      </c>
      <c r="MY29" s="88" t="s">
        <v>96</v>
      </c>
      <c r="MZ29" s="83">
        <v>2.0</v>
      </c>
      <c r="NA29" s="88"/>
      <c r="NB29" s="205">
        <v>18.0</v>
      </c>
      <c r="NC29" s="121">
        <v>7.0</v>
      </c>
      <c r="ND29" s="121">
        <v>375.0</v>
      </c>
      <c r="NE29" s="121">
        <v>36.0</v>
      </c>
      <c r="NF29" s="121">
        <v>45.0</v>
      </c>
      <c r="NG29" s="121">
        <v>42.0</v>
      </c>
      <c r="NH29" s="121">
        <v>7.0</v>
      </c>
      <c r="NI29" s="83"/>
      <c r="NJ29" s="205">
        <v>0.0</v>
      </c>
      <c r="NK29" s="83">
        <v>0.0</v>
      </c>
      <c r="NL29" s="83">
        <v>0.0</v>
      </c>
      <c r="NM29" s="83">
        <v>0.0</v>
      </c>
      <c r="NN29" s="83">
        <v>35.0</v>
      </c>
      <c r="NO29" s="83">
        <v>48.0</v>
      </c>
      <c r="NP29" s="83">
        <v>45.0</v>
      </c>
      <c r="NQ29" s="83">
        <v>2.0</v>
      </c>
    </row>
    <row r="30" ht="14.25" customHeight="1">
      <c r="A30" s="49">
        <v>0.708333333333334</v>
      </c>
      <c r="B30" s="50"/>
      <c r="C30" s="51">
        <v>50.05</v>
      </c>
      <c r="D30" s="52">
        <v>339.0</v>
      </c>
      <c r="E30" s="53">
        <v>134.0</v>
      </c>
      <c r="F30" s="53">
        <v>61.0</v>
      </c>
      <c r="G30" s="53">
        <v>13.3</v>
      </c>
      <c r="H30" s="54"/>
      <c r="I30" s="53">
        <v>6.0</v>
      </c>
      <c r="J30" s="53">
        <v>45.0</v>
      </c>
      <c r="K30" s="53">
        <v>44.0</v>
      </c>
      <c r="L30" s="53">
        <v>139.0</v>
      </c>
      <c r="M30" s="53">
        <v>72.0</v>
      </c>
      <c r="N30" s="53">
        <v>18.3</v>
      </c>
      <c r="O30" s="54"/>
      <c r="P30" s="53">
        <v>6.0</v>
      </c>
      <c r="Q30" s="53">
        <v>54.0</v>
      </c>
      <c r="R30" s="53">
        <v>47.0</v>
      </c>
      <c r="S30" s="53">
        <v>341.3</v>
      </c>
      <c r="T30" s="53">
        <v>301.3</v>
      </c>
      <c r="U30" s="53">
        <v>182.7</v>
      </c>
      <c r="V30" s="54"/>
      <c r="W30" s="53">
        <v>337.2</v>
      </c>
      <c r="X30" s="53">
        <v>217.4</v>
      </c>
      <c r="Y30" s="53">
        <v>120.1</v>
      </c>
      <c r="Z30" s="54"/>
      <c r="AA30" s="53">
        <v>341.3</v>
      </c>
      <c r="AB30" s="53">
        <v>292.7</v>
      </c>
      <c r="AC30" s="53">
        <v>194.7</v>
      </c>
      <c r="AD30" s="54"/>
      <c r="AE30" s="53">
        <v>341.4</v>
      </c>
      <c r="AF30" s="53">
        <v>323.3</v>
      </c>
      <c r="AG30" s="53">
        <v>176.5</v>
      </c>
      <c r="AH30" s="54"/>
      <c r="AI30" s="53">
        <v>348.8</v>
      </c>
      <c r="AJ30" s="53">
        <v>340.1</v>
      </c>
      <c r="AK30" s="53">
        <v>213.6</v>
      </c>
      <c r="AL30" s="54"/>
      <c r="AM30" s="53">
        <v>339.9</v>
      </c>
      <c r="AN30" s="53">
        <v>361.7</v>
      </c>
      <c r="AO30" s="53">
        <v>203.9</v>
      </c>
      <c r="AP30" s="54"/>
      <c r="AQ30" s="182">
        <f t="shared" ref="AQ30:AS30" si="49">E30</f>
        <v>134</v>
      </c>
      <c r="AR30" s="54">
        <f t="shared" si="49"/>
        <v>61</v>
      </c>
      <c r="AS30" s="56">
        <f t="shared" si="49"/>
        <v>13.3</v>
      </c>
      <c r="AT30" s="54"/>
      <c r="AU30" s="54">
        <f t="shared" ref="AU30:AW30" si="50">L30</f>
        <v>139</v>
      </c>
      <c r="AV30" s="54">
        <f t="shared" si="50"/>
        <v>72</v>
      </c>
      <c r="AW30" s="54">
        <f t="shared" si="50"/>
        <v>18.3</v>
      </c>
      <c r="AX30" s="54"/>
      <c r="AY30" s="182">
        <f t="shared" si="6"/>
        <v>134</v>
      </c>
      <c r="AZ30" s="54"/>
      <c r="BA30" s="54"/>
      <c r="BB30" s="54"/>
      <c r="BC30" s="89"/>
      <c r="BD30" s="54"/>
      <c r="BE30" s="53">
        <v>32.0</v>
      </c>
      <c r="BF30" s="53">
        <v>151.0</v>
      </c>
      <c r="BG30" s="53">
        <v>7.5</v>
      </c>
      <c r="BH30" s="54"/>
      <c r="BI30" s="53">
        <v>22.0</v>
      </c>
      <c r="BJ30" s="53">
        <v>85.0</v>
      </c>
      <c r="BK30" s="127">
        <v>63.0</v>
      </c>
      <c r="BL30" s="89"/>
      <c r="BM30" s="287">
        <v>340.0</v>
      </c>
      <c r="BN30" s="287">
        <v>144.0</v>
      </c>
      <c r="BO30" s="287">
        <v>207.0</v>
      </c>
      <c r="BP30" s="287">
        <v>10.35</v>
      </c>
      <c r="BQ30" s="288"/>
      <c r="BR30" s="287">
        <v>6.0</v>
      </c>
      <c r="BS30" s="287">
        <v>63.0</v>
      </c>
      <c r="BT30" s="287">
        <v>61.0</v>
      </c>
      <c r="BU30" s="288">
        <f t="shared" si="7"/>
        <v>340</v>
      </c>
      <c r="BV30" s="287">
        <v>350.0</v>
      </c>
      <c r="BW30" s="287">
        <v>205.0</v>
      </c>
      <c r="BX30" s="287">
        <v>21.0</v>
      </c>
      <c r="BY30" s="287">
        <v>332.0</v>
      </c>
      <c r="BZ30" s="287">
        <v>379.0</v>
      </c>
      <c r="CA30" s="287">
        <v>208.0</v>
      </c>
      <c r="CB30" s="287">
        <v>17.0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336.0</v>
      </c>
      <c r="CH30" s="287">
        <v>480.0</v>
      </c>
      <c r="CI30" s="287">
        <v>265.0</v>
      </c>
      <c r="CJ30" s="287">
        <v>13.0</v>
      </c>
      <c r="CK30" s="287">
        <v>349.0</v>
      </c>
      <c r="CL30" s="287">
        <v>329.0</v>
      </c>
      <c r="CM30" s="287">
        <v>182.0</v>
      </c>
      <c r="CN30" s="287">
        <v>3.0</v>
      </c>
      <c r="CO30" s="287">
        <v>330.0</v>
      </c>
      <c r="CP30" s="287">
        <v>336.0</v>
      </c>
      <c r="CQ30" s="287">
        <v>166.0</v>
      </c>
      <c r="CR30" s="287">
        <v>5.0</v>
      </c>
      <c r="CS30" s="287">
        <v>333.0</v>
      </c>
      <c r="CT30" s="287">
        <v>321.0</v>
      </c>
      <c r="CU30" s="287">
        <v>195.0</v>
      </c>
      <c r="CV30" s="287">
        <v>105.0</v>
      </c>
      <c r="CW30" s="287">
        <v>335.0</v>
      </c>
      <c r="CX30" s="287">
        <v>169.0</v>
      </c>
      <c r="CY30" s="287">
        <v>60.0</v>
      </c>
      <c r="CZ30" s="287">
        <v>53.0</v>
      </c>
      <c r="DA30" s="287">
        <v>321.0</v>
      </c>
      <c r="DB30" s="287">
        <v>172.0</v>
      </c>
      <c r="DC30" s="287">
        <v>64.0</v>
      </c>
      <c r="DD30" s="287">
        <v>67.0</v>
      </c>
      <c r="DE30" s="288">
        <f t="shared" si="27"/>
        <v>144</v>
      </c>
      <c r="DF30" s="287">
        <v>36.0</v>
      </c>
      <c r="DG30" s="288">
        <f t="shared" ref="DG30:DH30" si="51">BO30</f>
        <v>207</v>
      </c>
      <c r="DH30" s="288">
        <f t="shared" si="51"/>
        <v>10.35</v>
      </c>
      <c r="DI30" s="288"/>
      <c r="DJ30" s="287">
        <v>7.0</v>
      </c>
      <c r="DK30" s="287">
        <v>64.0</v>
      </c>
      <c r="DL30" s="287">
        <v>53.0</v>
      </c>
      <c r="DM30" s="89"/>
      <c r="DN30" s="61">
        <v>337.0</v>
      </c>
      <c r="DO30" s="61">
        <v>138.0</v>
      </c>
      <c r="DP30" s="61">
        <v>46.21</v>
      </c>
      <c r="DQ30" s="61">
        <v>25.55</v>
      </c>
      <c r="DR30" s="61">
        <v>7.59</v>
      </c>
      <c r="DS30" s="61">
        <v>8.0</v>
      </c>
      <c r="DT30" s="61">
        <v>45.0</v>
      </c>
      <c r="DU30" s="61">
        <v>50.8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341.0</v>
      </c>
      <c r="EF30" s="63">
        <v>137.0</v>
      </c>
      <c r="EG30" s="63">
        <v>172.0</v>
      </c>
      <c r="EH30" s="63">
        <v>7.2</v>
      </c>
      <c r="EI30" s="64"/>
      <c r="EJ30" s="63">
        <v>9.0</v>
      </c>
      <c r="EK30" s="63">
        <v>55.0</v>
      </c>
      <c r="EL30" s="63">
        <v>56.0</v>
      </c>
      <c r="EM30" s="63">
        <v>137.0</v>
      </c>
      <c r="EN30" s="63">
        <v>0.0</v>
      </c>
      <c r="EO30" s="63">
        <v>0.0</v>
      </c>
      <c r="EP30" s="64"/>
      <c r="EQ30" s="63">
        <v>9.0</v>
      </c>
      <c r="ER30" s="63">
        <v>47.0</v>
      </c>
      <c r="ES30" s="63">
        <v>40.0</v>
      </c>
      <c r="ET30" s="63">
        <v>339.0</v>
      </c>
      <c r="EU30" s="63">
        <v>0.0</v>
      </c>
      <c r="EV30" s="63">
        <v>0.0</v>
      </c>
      <c r="EW30" s="63">
        <v>0.0</v>
      </c>
      <c r="EX30" s="63">
        <v>338.0</v>
      </c>
      <c r="EY30" s="63">
        <v>1.0</v>
      </c>
      <c r="EZ30" s="63">
        <v>0.0</v>
      </c>
      <c r="FA30" s="63">
        <v>0.0</v>
      </c>
      <c r="FB30" s="63">
        <v>339.0</v>
      </c>
      <c r="FC30" s="63">
        <v>274.0</v>
      </c>
      <c r="FD30" s="63">
        <v>158.1</v>
      </c>
      <c r="FE30" s="63">
        <v>-2.1</v>
      </c>
      <c r="FF30" s="63">
        <v>337.0</v>
      </c>
      <c r="FG30" s="63">
        <v>275.0</v>
      </c>
      <c r="FH30" s="63">
        <v>158.4</v>
      </c>
      <c r="FI30" s="63">
        <v>-2.1</v>
      </c>
      <c r="FJ30" s="63">
        <v>341.0</v>
      </c>
      <c r="FK30" s="63">
        <v>259.0</v>
      </c>
      <c r="FL30" s="63">
        <v>150.0</v>
      </c>
      <c r="FM30" s="64"/>
      <c r="FN30" s="63">
        <v>341.0</v>
      </c>
      <c r="FO30" s="63">
        <v>275.0</v>
      </c>
      <c r="FP30" s="63">
        <v>150.0</v>
      </c>
      <c r="FQ30" s="63">
        <v>6.3</v>
      </c>
      <c r="FR30" s="63">
        <v>137.0</v>
      </c>
      <c r="FS30" s="64"/>
      <c r="FT30" s="63">
        <v>17.21</v>
      </c>
      <c r="FU30" s="64"/>
      <c r="FV30" s="63">
        <v>137.0</v>
      </c>
      <c r="FW30" s="64"/>
      <c r="FX30" s="64"/>
      <c r="FY30" s="64"/>
      <c r="FZ30" s="89"/>
      <c r="GA30" s="65">
        <v>340.0</v>
      </c>
      <c r="GB30" s="66">
        <v>337.63</v>
      </c>
      <c r="GC30" s="66">
        <v>207.47</v>
      </c>
      <c r="GD30" s="66">
        <v>7.71</v>
      </c>
      <c r="GE30" s="66">
        <v>340.0</v>
      </c>
      <c r="GF30" s="66">
        <v>353.31</v>
      </c>
      <c r="GG30" s="66">
        <v>206.13</v>
      </c>
      <c r="GH30" s="66">
        <v>11.31</v>
      </c>
      <c r="GI30" s="66">
        <v>340.0</v>
      </c>
      <c r="GJ30" s="66">
        <v>258.5</v>
      </c>
      <c r="GK30" s="66">
        <v>-149.51</v>
      </c>
      <c r="GL30" s="66">
        <v>-10.05</v>
      </c>
      <c r="GM30" s="66">
        <v>340.0</v>
      </c>
      <c r="GN30" s="66">
        <v>238.42</v>
      </c>
      <c r="GO30" s="66">
        <v>-149.34</v>
      </c>
      <c r="GP30" s="66">
        <v>-19.18</v>
      </c>
      <c r="GQ30" s="66">
        <v>341.0</v>
      </c>
      <c r="GR30" s="66">
        <v>91.15</v>
      </c>
      <c r="GS30" s="66">
        <v>-58.38</v>
      </c>
      <c r="GT30" s="66">
        <v>5.95</v>
      </c>
      <c r="GU30" s="66">
        <v>340.0</v>
      </c>
      <c r="GV30" s="66">
        <v>101.11</v>
      </c>
      <c r="GW30" s="66">
        <v>-58.55</v>
      </c>
      <c r="GX30" s="66">
        <v>4.61</v>
      </c>
      <c r="GY30" s="89"/>
      <c r="GZ30" s="98" t="s">
        <v>91</v>
      </c>
      <c r="HA30" s="98" t="s">
        <v>92</v>
      </c>
      <c r="HB30" s="98">
        <v>99.0</v>
      </c>
      <c r="HC30" s="98">
        <v>4.95</v>
      </c>
      <c r="HD30" s="98">
        <v>1.98</v>
      </c>
      <c r="HE30" s="98">
        <v>8.0</v>
      </c>
      <c r="HF30" s="98">
        <v>60.0</v>
      </c>
      <c r="HG30" s="98">
        <v>54.0</v>
      </c>
      <c r="HH30" s="98" t="s">
        <v>91</v>
      </c>
      <c r="HI30" s="98" t="s">
        <v>92</v>
      </c>
      <c r="HJ30" s="98">
        <v>88.0</v>
      </c>
      <c r="HK30" s="98">
        <v>4.4</v>
      </c>
      <c r="HL30" s="98">
        <v>1.76</v>
      </c>
      <c r="HM30" s="98">
        <v>5.0</v>
      </c>
      <c r="HN30" s="98">
        <v>60.0</v>
      </c>
      <c r="HO30" s="98">
        <v>60.0</v>
      </c>
      <c r="HP30" s="98" t="s">
        <v>91</v>
      </c>
      <c r="HQ30" s="98" t="s">
        <v>92</v>
      </c>
      <c r="HR30" s="98">
        <v>181.0</v>
      </c>
      <c r="HS30" s="98">
        <v>9.05</v>
      </c>
      <c r="HT30" s="98">
        <v>4.525</v>
      </c>
      <c r="HU30" s="98">
        <v>7.0</v>
      </c>
      <c r="HV30" s="98">
        <v>60.0</v>
      </c>
      <c r="HW30" s="98">
        <v>60.0</v>
      </c>
      <c r="HX30" s="89"/>
      <c r="HY30" s="300">
        <v>136.0</v>
      </c>
      <c r="HZ30" s="299">
        <v>33.0</v>
      </c>
      <c r="IA30" s="72">
        <v>82.0</v>
      </c>
      <c r="IB30" s="72">
        <v>4.1</v>
      </c>
      <c r="IC30" s="73"/>
      <c r="ID30" s="72">
        <v>2.0</v>
      </c>
      <c r="IE30" s="147">
        <v>70.0</v>
      </c>
      <c r="IF30" s="147">
        <v>50.0</v>
      </c>
      <c r="IG30" s="89"/>
      <c r="IH30" s="74">
        <v>139.0</v>
      </c>
      <c r="II30" s="74">
        <v>33.2</v>
      </c>
      <c r="IJ30" s="74">
        <v>25.0</v>
      </c>
      <c r="IK30" s="74">
        <v>1.3</v>
      </c>
      <c r="IL30" s="74">
        <v>1.4</v>
      </c>
      <c r="IM30" s="74">
        <v>4.0</v>
      </c>
      <c r="IN30" s="74">
        <v>49.0</v>
      </c>
      <c r="IO30" s="74">
        <v>48.0</v>
      </c>
      <c r="IP30" s="74">
        <v>139.0</v>
      </c>
      <c r="IQ30" s="74">
        <v>32.0</v>
      </c>
      <c r="IR30" s="74">
        <v>202.0</v>
      </c>
      <c r="IS30" s="74">
        <v>9.7</v>
      </c>
      <c r="IT30" s="74">
        <v>10.4</v>
      </c>
      <c r="IU30" s="74">
        <v>8.0</v>
      </c>
      <c r="IV30" s="74">
        <v>50.0</v>
      </c>
      <c r="IW30" s="74">
        <v>49.0</v>
      </c>
      <c r="IX30" s="89"/>
      <c r="IY30" s="76">
        <v>138.55</v>
      </c>
      <c r="IZ30" s="76">
        <v>34.35</v>
      </c>
      <c r="JA30" s="76">
        <v>455.6</v>
      </c>
      <c r="JB30" s="76">
        <v>22.78</v>
      </c>
      <c r="JC30" s="76">
        <v>8.63</v>
      </c>
      <c r="JD30" s="149">
        <v>3.0</v>
      </c>
      <c r="JE30" s="76">
        <v>65.79</v>
      </c>
      <c r="JF30" s="76">
        <v>46.38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136.0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45.0</v>
      </c>
      <c r="JW30" s="78">
        <v>45.0</v>
      </c>
      <c r="JX30" s="78">
        <v>136.0</v>
      </c>
      <c r="JY30" s="78">
        <v>33.8</v>
      </c>
      <c r="JZ30" s="78">
        <v>168.0</v>
      </c>
      <c r="KA30" s="78">
        <v>8.9</v>
      </c>
      <c r="KB30" s="78">
        <v>3.4</v>
      </c>
      <c r="KC30" s="150">
        <v>2.0</v>
      </c>
      <c r="KD30" s="78">
        <v>52.0</v>
      </c>
      <c r="KE30" s="78">
        <v>51.0</v>
      </c>
      <c r="KF30" s="89"/>
      <c r="KG30" s="79">
        <v>137.0</v>
      </c>
      <c r="KH30" s="79">
        <v>33.0</v>
      </c>
      <c r="KI30" s="79">
        <v>76.0</v>
      </c>
      <c r="KJ30" s="79">
        <v>4.0</v>
      </c>
      <c r="KK30" s="80"/>
      <c r="KL30" s="79">
        <v>1.0</v>
      </c>
      <c r="KM30" s="79">
        <v>46.0</v>
      </c>
      <c r="KN30" s="79">
        <v>46.0</v>
      </c>
      <c r="KO30" s="79">
        <v>137.0</v>
      </c>
      <c r="KP30" s="79">
        <v>33.0</v>
      </c>
      <c r="KQ30" s="79">
        <v>3.0</v>
      </c>
      <c r="KR30" s="79">
        <v>0.1</v>
      </c>
      <c r="KS30" s="80"/>
      <c r="KT30" s="79">
        <v>1.0</v>
      </c>
      <c r="KU30" s="79">
        <v>46.0</v>
      </c>
      <c r="KV30" s="79">
        <v>44.0</v>
      </c>
      <c r="KW30" s="89"/>
      <c r="KX30" s="81">
        <v>136.0</v>
      </c>
      <c r="KY30" s="81">
        <v>34.0</v>
      </c>
      <c r="KZ30" s="81">
        <v>73.0</v>
      </c>
      <c r="LA30" s="81">
        <v>3.6</v>
      </c>
      <c r="LB30" s="81">
        <v>0.0</v>
      </c>
      <c r="LC30" s="81">
        <v>3.0</v>
      </c>
      <c r="LD30" s="81">
        <v>53.0</v>
      </c>
      <c r="LE30" s="81">
        <v>53.0</v>
      </c>
      <c r="LF30" s="81">
        <v>136.0</v>
      </c>
      <c r="LG30" s="81">
        <v>34.0</v>
      </c>
      <c r="LH30" s="81">
        <v>445.0</v>
      </c>
      <c r="LI30" s="81">
        <v>21.8</v>
      </c>
      <c r="LJ30" s="81">
        <v>0.0</v>
      </c>
      <c r="LK30" s="81">
        <v>5.0</v>
      </c>
      <c r="LL30" s="81">
        <v>57.0</v>
      </c>
      <c r="LM30" s="81">
        <v>54.0</v>
      </c>
      <c r="LN30" s="89"/>
      <c r="LO30" s="82">
        <v>334.0</v>
      </c>
      <c r="LP30" s="82">
        <v>355.0</v>
      </c>
      <c r="LQ30" s="82">
        <v>146.0</v>
      </c>
      <c r="LR30" s="82">
        <v>69.0</v>
      </c>
      <c r="LS30" s="82">
        <v>322.0</v>
      </c>
      <c r="LT30" s="83">
        <v>46.0</v>
      </c>
      <c r="LU30" s="83">
        <v>4.0</v>
      </c>
      <c r="LV30" s="83">
        <v>140.0</v>
      </c>
      <c r="LW30" s="83">
        <v>82.0</v>
      </c>
      <c r="LX30" s="83">
        <v>56.0</v>
      </c>
      <c r="LY30" s="83">
        <v>54.0</v>
      </c>
      <c r="LZ30" s="83">
        <v>12.0</v>
      </c>
      <c r="MA30" s="83">
        <v>100.0</v>
      </c>
      <c r="MB30" s="83">
        <v>0.0</v>
      </c>
      <c r="MC30" s="83">
        <v>144.0</v>
      </c>
      <c r="MD30" s="83">
        <v>173.0</v>
      </c>
      <c r="ME30" s="83">
        <v>72.0</v>
      </c>
      <c r="MF30" s="83">
        <v>60.0</v>
      </c>
      <c r="MG30" s="83">
        <v>14.0</v>
      </c>
      <c r="MH30" s="83">
        <v>0.0</v>
      </c>
      <c r="MI30" s="83">
        <v>0.0</v>
      </c>
      <c r="MJ30" s="83">
        <v>120.0</v>
      </c>
      <c r="MK30" s="83">
        <v>0.0</v>
      </c>
      <c r="ML30" s="83">
        <v>40.0</v>
      </c>
      <c r="MM30" s="83">
        <v>40.0</v>
      </c>
      <c r="MN30" s="83">
        <v>5.0</v>
      </c>
      <c r="MO30" s="86"/>
      <c r="MP30" s="87"/>
      <c r="MQ30" s="87"/>
      <c r="MR30" s="87"/>
      <c r="MS30" s="87"/>
      <c r="MT30" s="83">
        <v>5.0</v>
      </c>
      <c r="MU30" s="83">
        <v>4.0</v>
      </c>
      <c r="MV30" s="83">
        <v>93.0</v>
      </c>
      <c r="MW30" s="83">
        <v>35.0</v>
      </c>
      <c r="MX30" s="83">
        <v>35.0</v>
      </c>
      <c r="MY30" s="88" t="s">
        <v>96</v>
      </c>
      <c r="MZ30" s="83">
        <v>2.0</v>
      </c>
      <c r="NA30" s="88"/>
      <c r="NB30" s="205">
        <v>13.0</v>
      </c>
      <c r="NC30" s="121">
        <v>6.0</v>
      </c>
      <c r="ND30" s="121">
        <v>220.0</v>
      </c>
      <c r="NE30" s="121">
        <v>36.0</v>
      </c>
      <c r="NF30" s="121">
        <v>45.0</v>
      </c>
      <c r="NG30" s="121">
        <v>42.0</v>
      </c>
      <c r="NH30" s="121">
        <v>7.0</v>
      </c>
      <c r="NI30" s="83"/>
      <c r="NJ30" s="205">
        <v>0.0</v>
      </c>
      <c r="NK30" s="83">
        <v>0.0</v>
      </c>
      <c r="NL30" s="83">
        <v>0.0</v>
      </c>
      <c r="NM30" s="83">
        <v>0.0</v>
      </c>
      <c r="NN30" s="83">
        <v>35.0</v>
      </c>
      <c r="NO30" s="83">
        <v>48.0</v>
      </c>
      <c r="NP30" s="83">
        <v>45.0</v>
      </c>
      <c r="NQ30" s="83">
        <v>2.0</v>
      </c>
    </row>
    <row r="31" ht="14.25" customHeight="1">
      <c r="A31" s="49">
        <v>0.75</v>
      </c>
      <c r="B31" s="50"/>
      <c r="C31" s="51">
        <v>50.16</v>
      </c>
      <c r="D31" s="52">
        <v>339.0</v>
      </c>
      <c r="E31" s="53">
        <v>135.0</v>
      </c>
      <c r="F31" s="53">
        <v>73.0</v>
      </c>
      <c r="G31" s="53">
        <v>15.9</v>
      </c>
      <c r="H31" s="54"/>
      <c r="I31" s="53">
        <v>6.0</v>
      </c>
      <c r="J31" s="53">
        <v>45.0</v>
      </c>
      <c r="K31" s="53">
        <v>44.0</v>
      </c>
      <c r="L31" s="53">
        <v>139.0</v>
      </c>
      <c r="M31" s="53">
        <v>98.0</v>
      </c>
      <c r="N31" s="53">
        <v>24.9</v>
      </c>
      <c r="O31" s="54"/>
      <c r="P31" s="53">
        <v>6.0</v>
      </c>
      <c r="Q31" s="53">
        <v>54.0</v>
      </c>
      <c r="R31" s="53">
        <v>47.0</v>
      </c>
      <c r="S31" s="53">
        <v>342.4</v>
      </c>
      <c r="T31" s="53">
        <v>315.9</v>
      </c>
      <c r="U31" s="53">
        <v>188.2</v>
      </c>
      <c r="V31" s="54"/>
      <c r="W31" s="53">
        <v>338.5</v>
      </c>
      <c r="X31" s="53">
        <v>241.7</v>
      </c>
      <c r="Y31" s="53">
        <v>141.1</v>
      </c>
      <c r="Z31" s="54"/>
      <c r="AA31" s="53">
        <v>341.9</v>
      </c>
      <c r="AB31" s="53">
        <v>288.5</v>
      </c>
      <c r="AC31" s="53">
        <v>195.4</v>
      </c>
      <c r="AD31" s="54"/>
      <c r="AE31" s="53">
        <v>341.9</v>
      </c>
      <c r="AF31" s="53">
        <v>321.9</v>
      </c>
      <c r="AG31" s="53">
        <v>176.1</v>
      </c>
      <c r="AH31" s="54"/>
      <c r="AI31" s="53">
        <v>349.5</v>
      </c>
      <c r="AJ31" s="53">
        <v>361.6</v>
      </c>
      <c r="AK31" s="53">
        <v>228.4</v>
      </c>
      <c r="AL31" s="54"/>
      <c r="AM31" s="53">
        <v>340.6</v>
      </c>
      <c r="AN31" s="53">
        <v>385.7</v>
      </c>
      <c r="AO31" s="53">
        <v>219.1</v>
      </c>
      <c r="AP31" s="54"/>
      <c r="AQ31" s="182">
        <f t="shared" ref="AQ31:AS31" si="52">E31</f>
        <v>135</v>
      </c>
      <c r="AR31" s="54">
        <f t="shared" si="52"/>
        <v>73</v>
      </c>
      <c r="AS31" s="56">
        <f t="shared" si="52"/>
        <v>15.9</v>
      </c>
      <c r="AT31" s="54"/>
      <c r="AU31" s="54">
        <f t="shared" ref="AU31:AW31" si="53">L31</f>
        <v>139</v>
      </c>
      <c r="AV31" s="54">
        <f t="shared" si="53"/>
        <v>98</v>
      </c>
      <c r="AW31" s="54">
        <f t="shared" si="53"/>
        <v>24.9</v>
      </c>
      <c r="AX31" s="54"/>
      <c r="AY31" s="182">
        <f t="shared" si="6"/>
        <v>135</v>
      </c>
      <c r="AZ31" s="54"/>
      <c r="BA31" s="54"/>
      <c r="BB31" s="54"/>
      <c r="BC31" s="89"/>
      <c r="BD31" s="54"/>
      <c r="BE31" s="53">
        <v>32.0</v>
      </c>
      <c r="BF31" s="53">
        <v>144.0</v>
      </c>
      <c r="BG31" s="53">
        <v>7.0</v>
      </c>
      <c r="BH31" s="54"/>
      <c r="BI31" s="53">
        <v>22.0</v>
      </c>
      <c r="BJ31" s="53">
        <v>87.0</v>
      </c>
      <c r="BK31" s="53">
        <v>69.0</v>
      </c>
      <c r="BL31" s="89"/>
      <c r="BM31" s="287">
        <v>339.0</v>
      </c>
      <c r="BN31" s="287">
        <v>144.0</v>
      </c>
      <c r="BO31" s="287">
        <v>224.0</v>
      </c>
      <c r="BP31" s="287">
        <v>11.2</v>
      </c>
      <c r="BQ31" s="288"/>
      <c r="BR31" s="287">
        <v>6.0</v>
      </c>
      <c r="BS31" s="287">
        <v>63.0</v>
      </c>
      <c r="BT31" s="287">
        <v>61.0</v>
      </c>
      <c r="BU31" s="288">
        <f t="shared" si="7"/>
        <v>339</v>
      </c>
      <c r="BV31" s="287">
        <v>349.0</v>
      </c>
      <c r="BW31" s="287">
        <v>204.0</v>
      </c>
      <c r="BX31" s="287">
        <v>22.0</v>
      </c>
      <c r="BY31" s="287">
        <v>332.0</v>
      </c>
      <c r="BZ31" s="287">
        <v>372.0</v>
      </c>
      <c r="CA31" s="287">
        <v>207.0</v>
      </c>
      <c r="CB31" s="287">
        <v>22.0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336.0</v>
      </c>
      <c r="CH31" s="287">
        <v>466.0</v>
      </c>
      <c r="CI31" s="287">
        <v>256.0</v>
      </c>
      <c r="CJ31" s="287">
        <v>15.0</v>
      </c>
      <c r="CK31" s="287">
        <v>349.0</v>
      </c>
      <c r="CL31" s="287">
        <v>306.0</v>
      </c>
      <c r="CM31" s="287">
        <v>160.0</v>
      </c>
      <c r="CN31" s="287">
        <v>3.0</v>
      </c>
      <c r="CO31" s="287">
        <v>330.0</v>
      </c>
      <c r="CP31" s="287">
        <v>311.0</v>
      </c>
      <c r="CQ31" s="287">
        <v>154.0</v>
      </c>
      <c r="CR31" s="287">
        <v>3.0</v>
      </c>
      <c r="CS31" s="287">
        <v>334.0</v>
      </c>
      <c r="CT31" s="287">
        <v>278.0</v>
      </c>
      <c r="CU31" s="287">
        <v>184.0</v>
      </c>
      <c r="CV31" s="287">
        <v>88.0</v>
      </c>
      <c r="CW31" s="287">
        <v>335.0</v>
      </c>
      <c r="CX31" s="287">
        <v>173.0</v>
      </c>
      <c r="CY31" s="287">
        <v>75.0</v>
      </c>
      <c r="CZ31" s="287">
        <v>52.0</v>
      </c>
      <c r="DA31" s="287">
        <v>321.0</v>
      </c>
      <c r="DB31" s="287">
        <v>175.0</v>
      </c>
      <c r="DC31" s="287">
        <v>78.0</v>
      </c>
      <c r="DD31" s="287">
        <v>56.0</v>
      </c>
      <c r="DE31" s="288">
        <f t="shared" si="27"/>
        <v>144</v>
      </c>
      <c r="DF31" s="287">
        <v>36.0</v>
      </c>
      <c r="DG31" s="288">
        <f t="shared" ref="DG31:DH31" si="54">BO31</f>
        <v>224</v>
      </c>
      <c r="DH31" s="288">
        <f t="shared" si="54"/>
        <v>11.2</v>
      </c>
      <c r="DI31" s="288"/>
      <c r="DJ31" s="287">
        <v>7.0</v>
      </c>
      <c r="DK31" s="287">
        <v>64.0</v>
      </c>
      <c r="DL31" s="287">
        <v>53.0</v>
      </c>
      <c r="DM31" s="89"/>
      <c r="DN31" s="61">
        <v>337.0</v>
      </c>
      <c r="DO31" s="61">
        <v>139.0</v>
      </c>
      <c r="DP31" s="61">
        <v>40.51</v>
      </c>
      <c r="DQ31" s="61">
        <v>22.89</v>
      </c>
      <c r="DR31" s="61">
        <v>5.28</v>
      </c>
      <c r="DS31" s="61">
        <v>8.0</v>
      </c>
      <c r="DT31" s="61">
        <v>44.0</v>
      </c>
      <c r="DU31" s="61">
        <v>51.1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339.0</v>
      </c>
      <c r="EF31" s="63">
        <v>137.0</v>
      </c>
      <c r="EG31" s="63">
        <v>76.0</v>
      </c>
      <c r="EH31" s="63">
        <v>3.9</v>
      </c>
      <c r="EI31" s="64"/>
      <c r="EJ31" s="63">
        <v>9.0</v>
      </c>
      <c r="EK31" s="63">
        <v>51.0</v>
      </c>
      <c r="EL31" s="63">
        <v>54.0</v>
      </c>
      <c r="EM31" s="63">
        <v>137.0</v>
      </c>
      <c r="EN31" s="63">
        <v>80.0</v>
      </c>
      <c r="EO31" s="63">
        <v>3.4</v>
      </c>
      <c r="EP31" s="64"/>
      <c r="EQ31" s="63">
        <v>9.0</v>
      </c>
      <c r="ER31" s="63">
        <v>41.0</v>
      </c>
      <c r="ES31" s="63">
        <v>40.0</v>
      </c>
      <c r="ET31" s="63">
        <v>341.0</v>
      </c>
      <c r="EU31" s="63">
        <v>0.0</v>
      </c>
      <c r="EV31" s="63">
        <v>0.0</v>
      </c>
      <c r="EW31" s="63">
        <v>0.0</v>
      </c>
      <c r="EX31" s="63">
        <v>340.0</v>
      </c>
      <c r="EY31" s="63">
        <v>0.0</v>
      </c>
      <c r="EZ31" s="63">
        <v>0.0</v>
      </c>
      <c r="FA31" s="63">
        <v>0.0</v>
      </c>
      <c r="FB31" s="63">
        <v>340.0</v>
      </c>
      <c r="FC31" s="63">
        <v>272.0</v>
      </c>
      <c r="FD31" s="63">
        <v>158.3</v>
      </c>
      <c r="FE31" s="63">
        <v>-3.6</v>
      </c>
      <c r="FF31" s="63">
        <v>339.0</v>
      </c>
      <c r="FG31" s="63">
        <v>273.0</v>
      </c>
      <c r="FH31" s="63">
        <v>158.3</v>
      </c>
      <c r="FI31" s="63">
        <v>-3.0</v>
      </c>
      <c r="FJ31" s="63">
        <v>339.0</v>
      </c>
      <c r="FK31" s="63">
        <v>262.0</v>
      </c>
      <c r="FL31" s="63">
        <v>151.0</v>
      </c>
      <c r="FM31" s="64"/>
      <c r="FN31" s="63">
        <v>339.0</v>
      </c>
      <c r="FO31" s="63">
        <v>279.0</v>
      </c>
      <c r="FP31" s="63">
        <v>151.0</v>
      </c>
      <c r="FQ31" s="63">
        <v>7.2</v>
      </c>
      <c r="FR31" s="63">
        <v>137.0</v>
      </c>
      <c r="FS31" s="64"/>
      <c r="FT31" s="63">
        <v>13.11</v>
      </c>
      <c r="FU31" s="64"/>
      <c r="FV31" s="63">
        <v>137.0</v>
      </c>
      <c r="FW31" s="64"/>
      <c r="FX31" s="64"/>
      <c r="FY31" s="64"/>
      <c r="FZ31" s="89"/>
      <c r="GA31" s="65">
        <v>340.0</v>
      </c>
      <c r="GB31" s="66">
        <v>370.45</v>
      </c>
      <c r="GC31" s="66">
        <v>230.17</v>
      </c>
      <c r="GD31" s="66">
        <v>10.39</v>
      </c>
      <c r="GE31" s="66">
        <v>340.0</v>
      </c>
      <c r="GF31" s="66">
        <v>390.82</v>
      </c>
      <c r="GG31" s="66">
        <v>227.99</v>
      </c>
      <c r="GH31" s="66">
        <v>14.49</v>
      </c>
      <c r="GI31" s="66">
        <v>340.0</v>
      </c>
      <c r="GJ31" s="66">
        <v>263.63</v>
      </c>
      <c r="GK31" s="66">
        <v>-150.01</v>
      </c>
      <c r="GL31" s="66">
        <v>-11.31</v>
      </c>
      <c r="GM31" s="66">
        <v>340.0</v>
      </c>
      <c r="GN31" s="66">
        <v>241.35</v>
      </c>
      <c r="GO31" s="66">
        <v>-151.01</v>
      </c>
      <c r="GP31" s="66">
        <v>-20.02</v>
      </c>
      <c r="GQ31" s="66">
        <v>341.0</v>
      </c>
      <c r="GR31" s="66">
        <v>114.74</v>
      </c>
      <c r="GS31" s="66">
        <v>-73.12</v>
      </c>
      <c r="GT31" s="66">
        <v>6.11</v>
      </c>
      <c r="GU31" s="66">
        <v>341.0</v>
      </c>
      <c r="GV31" s="66">
        <v>128.96</v>
      </c>
      <c r="GW31" s="66">
        <v>-74.54</v>
      </c>
      <c r="GX31" s="66">
        <v>4.19</v>
      </c>
      <c r="GY31" s="89"/>
      <c r="GZ31" s="98" t="s">
        <v>91</v>
      </c>
      <c r="HA31" s="98" t="s">
        <v>92</v>
      </c>
      <c r="HB31" s="98">
        <v>94.0</v>
      </c>
      <c r="HC31" s="98">
        <v>4.7</v>
      </c>
      <c r="HD31" s="98">
        <v>1.88</v>
      </c>
      <c r="HE31" s="98">
        <v>8.0</v>
      </c>
      <c r="HF31" s="98">
        <v>60.0</v>
      </c>
      <c r="HG31" s="98">
        <v>54.0</v>
      </c>
      <c r="HH31" s="98" t="s">
        <v>91</v>
      </c>
      <c r="HI31" s="98" t="s">
        <v>92</v>
      </c>
      <c r="HJ31" s="98">
        <v>136.0</v>
      </c>
      <c r="HK31" s="98">
        <v>6.8</v>
      </c>
      <c r="HL31" s="98">
        <v>2.72</v>
      </c>
      <c r="HM31" s="98">
        <v>5.0</v>
      </c>
      <c r="HN31" s="98">
        <v>60.0</v>
      </c>
      <c r="HO31" s="98">
        <v>60.0</v>
      </c>
      <c r="HP31" s="98" t="s">
        <v>91</v>
      </c>
      <c r="HQ31" s="98" t="s">
        <v>92</v>
      </c>
      <c r="HR31" s="98">
        <v>176.0</v>
      </c>
      <c r="HS31" s="98">
        <v>8.8</v>
      </c>
      <c r="HT31" s="98">
        <v>4.4</v>
      </c>
      <c r="HU31" s="98">
        <v>7.0</v>
      </c>
      <c r="HV31" s="98">
        <v>60.0</v>
      </c>
      <c r="HW31" s="98">
        <v>60.0</v>
      </c>
      <c r="HX31" s="89"/>
      <c r="HY31" s="300">
        <v>136.0</v>
      </c>
      <c r="HZ31" s="299">
        <v>33.0</v>
      </c>
      <c r="IA31" s="72">
        <v>116.0</v>
      </c>
      <c r="IB31" s="72">
        <v>5.8</v>
      </c>
      <c r="IC31" s="73"/>
      <c r="ID31" s="72">
        <v>2.0</v>
      </c>
      <c r="IE31" s="147">
        <v>70.0</v>
      </c>
      <c r="IF31" s="147">
        <v>50.0</v>
      </c>
      <c r="IG31" s="89"/>
      <c r="IH31" s="74">
        <v>139.0</v>
      </c>
      <c r="II31" s="74">
        <v>33.0</v>
      </c>
      <c r="IJ31" s="74">
        <v>50.0</v>
      </c>
      <c r="IK31" s="74">
        <v>2.7</v>
      </c>
      <c r="IL31" s="74">
        <v>2.8</v>
      </c>
      <c r="IM31" s="74">
        <v>4.0</v>
      </c>
      <c r="IN31" s="74">
        <v>49.0</v>
      </c>
      <c r="IO31" s="74">
        <v>48.0</v>
      </c>
      <c r="IP31" s="74">
        <v>139.0</v>
      </c>
      <c r="IQ31" s="74">
        <v>31.6</v>
      </c>
      <c r="IR31" s="74">
        <v>202.0</v>
      </c>
      <c r="IS31" s="74">
        <v>9.9</v>
      </c>
      <c r="IT31" s="74">
        <v>10.7</v>
      </c>
      <c r="IU31" s="74">
        <v>8.0</v>
      </c>
      <c r="IV31" s="74">
        <v>50.0</v>
      </c>
      <c r="IW31" s="74">
        <v>49.0</v>
      </c>
      <c r="IX31" s="89"/>
      <c r="IY31" s="76">
        <v>138.78</v>
      </c>
      <c r="IZ31" s="76">
        <v>34.59</v>
      </c>
      <c r="JA31" s="76">
        <v>391.8</v>
      </c>
      <c r="JB31" s="76">
        <v>19.59</v>
      </c>
      <c r="JC31" s="76">
        <v>6.55</v>
      </c>
      <c r="JD31" s="149">
        <v>3.0</v>
      </c>
      <c r="JE31" s="76">
        <v>63.54</v>
      </c>
      <c r="JF31" s="76">
        <v>46.38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137.0</v>
      </c>
      <c r="JQ31" s="78">
        <v>32.2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45.0</v>
      </c>
      <c r="JW31" s="78">
        <v>45.0</v>
      </c>
      <c r="JX31" s="78">
        <v>137.0</v>
      </c>
      <c r="JY31" s="78">
        <v>34.4</v>
      </c>
      <c r="JZ31" s="78">
        <v>61.0</v>
      </c>
      <c r="KA31" s="78">
        <v>3.2</v>
      </c>
      <c r="KB31" s="78">
        <v>1.2</v>
      </c>
      <c r="KC31" s="150">
        <v>2.0</v>
      </c>
      <c r="KD31" s="78">
        <v>50.0</v>
      </c>
      <c r="KE31" s="78">
        <v>49.0</v>
      </c>
      <c r="KF31" s="89"/>
      <c r="KG31" s="79">
        <v>137.0</v>
      </c>
      <c r="KH31" s="79">
        <v>33.0</v>
      </c>
      <c r="KI31" s="79">
        <v>80.0</v>
      </c>
      <c r="KJ31" s="79">
        <v>4.1</v>
      </c>
      <c r="KK31" s="80"/>
      <c r="KL31" s="79">
        <v>1.0</v>
      </c>
      <c r="KM31" s="79">
        <v>48.0</v>
      </c>
      <c r="KN31" s="79">
        <v>48.0</v>
      </c>
      <c r="KO31" s="79">
        <v>137.0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48.0</v>
      </c>
      <c r="KV31" s="79">
        <v>46.0</v>
      </c>
      <c r="KW31" s="89"/>
      <c r="KX31" s="81">
        <v>129.0</v>
      </c>
      <c r="KY31" s="81">
        <v>33.0</v>
      </c>
      <c r="KZ31" s="81">
        <v>323.0</v>
      </c>
      <c r="LA31" s="81">
        <v>16.0</v>
      </c>
      <c r="LB31" s="81">
        <v>0.0</v>
      </c>
      <c r="LC31" s="81">
        <v>3.0</v>
      </c>
      <c r="LD31" s="81">
        <v>53.0</v>
      </c>
      <c r="LE31" s="81">
        <v>53.0</v>
      </c>
      <c r="LF31" s="81">
        <v>129.0</v>
      </c>
      <c r="LG31" s="81">
        <v>33.0</v>
      </c>
      <c r="LH31" s="81">
        <v>369.0</v>
      </c>
      <c r="LI31" s="81">
        <v>18.1</v>
      </c>
      <c r="LJ31" s="81">
        <v>0.0</v>
      </c>
      <c r="LK31" s="81">
        <v>5.0</v>
      </c>
      <c r="LL31" s="81">
        <v>57.0</v>
      </c>
      <c r="LM31" s="81">
        <v>54.0</v>
      </c>
      <c r="LN31" s="89"/>
      <c r="LO31" s="82">
        <v>330.0</v>
      </c>
      <c r="LP31" s="82">
        <v>278.0</v>
      </c>
      <c r="LQ31" s="82">
        <v>155.0</v>
      </c>
      <c r="LR31" s="82">
        <v>68.0</v>
      </c>
      <c r="LS31" s="82">
        <v>321.0</v>
      </c>
      <c r="LT31" s="83">
        <v>54.0</v>
      </c>
      <c r="LU31" s="83">
        <v>8.0</v>
      </c>
      <c r="LV31" s="83">
        <v>139.0</v>
      </c>
      <c r="LW31" s="83">
        <v>99.0</v>
      </c>
      <c r="LX31" s="83">
        <v>57.0</v>
      </c>
      <c r="LY31" s="83">
        <v>54.0</v>
      </c>
      <c r="LZ31" s="83">
        <v>12.0</v>
      </c>
      <c r="MA31" s="83">
        <v>101.0</v>
      </c>
      <c r="MB31" s="83">
        <v>1.0</v>
      </c>
      <c r="MC31" s="83">
        <v>144.0</v>
      </c>
      <c r="MD31" s="83">
        <v>179.0</v>
      </c>
      <c r="ME31" s="83">
        <v>72.0</v>
      </c>
      <c r="MF31" s="83">
        <v>60.0</v>
      </c>
      <c r="MG31" s="83">
        <v>14.0</v>
      </c>
      <c r="MH31" s="83">
        <v>0.0</v>
      </c>
      <c r="MI31" s="83">
        <v>0.0</v>
      </c>
      <c r="MJ31" s="83">
        <v>120.0</v>
      </c>
      <c r="MK31" s="83">
        <v>0.0</v>
      </c>
      <c r="ML31" s="83">
        <v>40.0</v>
      </c>
      <c r="MM31" s="83">
        <v>40.0</v>
      </c>
      <c r="MN31" s="83">
        <v>5.0</v>
      </c>
      <c r="MO31" s="86"/>
      <c r="MP31" s="87"/>
      <c r="MQ31" s="87"/>
      <c r="MR31" s="87"/>
      <c r="MS31" s="87"/>
      <c r="MT31" s="83">
        <v>7.0</v>
      </c>
      <c r="MU31" s="83">
        <v>1.0</v>
      </c>
      <c r="MV31" s="83">
        <v>124.0</v>
      </c>
      <c r="MW31" s="83">
        <v>35.0</v>
      </c>
      <c r="MX31" s="83">
        <v>35.0</v>
      </c>
      <c r="MY31" s="88" t="s">
        <v>96</v>
      </c>
      <c r="MZ31" s="83">
        <v>2.0</v>
      </c>
      <c r="NA31" s="88"/>
      <c r="NB31" s="205">
        <v>12.0</v>
      </c>
      <c r="NC31" s="121">
        <v>5.0</v>
      </c>
      <c r="ND31" s="121">
        <v>221.0</v>
      </c>
      <c r="NE31" s="121">
        <v>36.0</v>
      </c>
      <c r="NF31" s="121">
        <v>45.0</v>
      </c>
      <c r="NG31" s="121">
        <v>44.0</v>
      </c>
      <c r="NH31" s="121">
        <v>7.0</v>
      </c>
      <c r="NI31" s="83"/>
      <c r="NJ31" s="83">
        <v>0.0</v>
      </c>
      <c r="NK31" s="83">
        <v>0.0</v>
      </c>
      <c r="NL31" s="83">
        <v>0.0</v>
      </c>
      <c r="NM31" s="83">
        <v>35.0</v>
      </c>
      <c r="NN31" s="83">
        <v>48.0</v>
      </c>
      <c r="NO31" s="83">
        <v>45.0</v>
      </c>
      <c r="NP31" s="83">
        <v>2.0</v>
      </c>
      <c r="NQ31" s="222"/>
    </row>
    <row r="32" ht="14.25" customHeight="1">
      <c r="A32" s="49">
        <v>0.791666666666667</v>
      </c>
      <c r="B32" s="50"/>
      <c r="C32" s="51">
        <v>50.27</v>
      </c>
      <c r="D32" s="52">
        <v>340.0</v>
      </c>
      <c r="E32" s="53">
        <v>135.0</v>
      </c>
      <c r="F32" s="53">
        <v>77.0</v>
      </c>
      <c r="G32" s="53">
        <v>16.7</v>
      </c>
      <c r="H32" s="54"/>
      <c r="I32" s="53">
        <v>6.0</v>
      </c>
      <c r="J32" s="53">
        <v>50.0</v>
      </c>
      <c r="K32" s="53">
        <v>48.0</v>
      </c>
      <c r="L32" s="53">
        <v>139.0</v>
      </c>
      <c r="M32" s="53">
        <v>104.0</v>
      </c>
      <c r="N32" s="53">
        <v>26.1</v>
      </c>
      <c r="O32" s="54"/>
      <c r="P32" s="53">
        <v>6.0</v>
      </c>
      <c r="Q32" s="53">
        <v>54.0</v>
      </c>
      <c r="R32" s="53">
        <v>52.0</v>
      </c>
      <c r="S32" s="53">
        <v>343.5</v>
      </c>
      <c r="T32" s="53">
        <v>316.7</v>
      </c>
      <c r="U32" s="53">
        <v>185.3</v>
      </c>
      <c r="V32" s="54"/>
      <c r="W32" s="53">
        <v>339.1</v>
      </c>
      <c r="X32" s="53">
        <v>249.2</v>
      </c>
      <c r="Y32" s="53">
        <v>129.7</v>
      </c>
      <c r="Z32" s="54"/>
      <c r="AA32" s="53">
        <v>343.5</v>
      </c>
      <c r="AB32" s="53">
        <v>355.5</v>
      </c>
      <c r="AC32" s="53">
        <v>206.2</v>
      </c>
      <c r="AD32" s="54"/>
      <c r="AE32" s="53">
        <v>343.4</v>
      </c>
      <c r="AF32" s="53">
        <v>326.8</v>
      </c>
      <c r="AG32" s="53">
        <v>187.9</v>
      </c>
      <c r="AH32" s="54"/>
      <c r="AI32" s="53">
        <v>350.9</v>
      </c>
      <c r="AJ32" s="53">
        <v>399.6</v>
      </c>
      <c r="AK32" s="53">
        <v>237.8</v>
      </c>
      <c r="AL32" s="54"/>
      <c r="AM32" s="53">
        <v>341.5</v>
      </c>
      <c r="AN32" s="53">
        <v>413.7</v>
      </c>
      <c r="AO32" s="53">
        <v>225.6</v>
      </c>
      <c r="AP32" s="54"/>
      <c r="AQ32" s="182">
        <f t="shared" ref="AQ32:AS32" si="55">E32</f>
        <v>135</v>
      </c>
      <c r="AR32" s="54">
        <f t="shared" si="55"/>
        <v>77</v>
      </c>
      <c r="AS32" s="56">
        <f t="shared" si="55"/>
        <v>16.7</v>
      </c>
      <c r="AT32" s="54"/>
      <c r="AU32" s="54">
        <f t="shared" ref="AU32:AW32" si="56">L32</f>
        <v>139</v>
      </c>
      <c r="AV32" s="54">
        <f t="shared" si="56"/>
        <v>104</v>
      </c>
      <c r="AW32" s="54">
        <f t="shared" si="56"/>
        <v>26.1</v>
      </c>
      <c r="AX32" s="54"/>
      <c r="AY32" s="182">
        <f t="shared" si="6"/>
        <v>135</v>
      </c>
      <c r="AZ32" s="54"/>
      <c r="BA32" s="54"/>
      <c r="BB32" s="54"/>
      <c r="BC32" s="89"/>
      <c r="BD32" s="54"/>
      <c r="BE32" s="53">
        <v>32.0</v>
      </c>
      <c r="BF32" s="53">
        <v>134.0</v>
      </c>
      <c r="BG32" s="53">
        <v>6.6</v>
      </c>
      <c r="BH32" s="54"/>
      <c r="BI32" s="53">
        <v>22.0</v>
      </c>
      <c r="BJ32" s="53">
        <v>87.0</v>
      </c>
      <c r="BK32" s="53">
        <v>69.0</v>
      </c>
      <c r="BL32" s="89"/>
      <c r="BM32" s="287">
        <v>345.0</v>
      </c>
      <c r="BN32" s="287">
        <v>146.0</v>
      </c>
      <c r="BO32" s="287">
        <v>277.0</v>
      </c>
      <c r="BP32" s="287">
        <v>13.9</v>
      </c>
      <c r="BQ32" s="288"/>
      <c r="BR32" s="287">
        <v>6.0</v>
      </c>
      <c r="BS32" s="287">
        <v>63.0</v>
      </c>
      <c r="BT32" s="287">
        <v>61.0</v>
      </c>
      <c r="BU32" s="288">
        <f t="shared" si="7"/>
        <v>345</v>
      </c>
      <c r="BV32" s="287">
        <v>357.0</v>
      </c>
      <c r="BW32" s="287">
        <v>205.0</v>
      </c>
      <c r="BX32" s="287">
        <v>44.0</v>
      </c>
      <c r="BY32" s="287">
        <v>337.0</v>
      </c>
      <c r="BZ32" s="287">
        <v>378.0</v>
      </c>
      <c r="CA32" s="287">
        <v>209.0</v>
      </c>
      <c r="CB32" s="287">
        <v>38.0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339.0</v>
      </c>
      <c r="CH32" s="287">
        <v>486.0</v>
      </c>
      <c r="CI32" s="287">
        <v>270.0</v>
      </c>
      <c r="CJ32" s="287">
        <v>40.0</v>
      </c>
      <c r="CK32" s="287">
        <v>352.0</v>
      </c>
      <c r="CL32" s="287">
        <v>306.0</v>
      </c>
      <c r="CM32" s="287">
        <v>169.0</v>
      </c>
      <c r="CN32" s="287">
        <v>27.0</v>
      </c>
      <c r="CO32" s="287">
        <v>337.0</v>
      </c>
      <c r="CP32" s="287">
        <v>317.0</v>
      </c>
      <c r="CQ32" s="287">
        <v>156.0</v>
      </c>
      <c r="CR32" s="287">
        <v>26.0</v>
      </c>
      <c r="CS32" s="287">
        <v>338.0</v>
      </c>
      <c r="CT32" s="287">
        <v>300.0</v>
      </c>
      <c r="CU32" s="287">
        <v>195.0</v>
      </c>
      <c r="CV32" s="287">
        <v>68.0</v>
      </c>
      <c r="CW32" s="287">
        <v>340.0</v>
      </c>
      <c r="CX32" s="287">
        <v>181.0</v>
      </c>
      <c r="CY32" s="287">
        <v>81.0</v>
      </c>
      <c r="CZ32" s="287">
        <v>54.0</v>
      </c>
      <c r="DA32" s="287">
        <v>324.0</v>
      </c>
      <c r="DB32" s="287">
        <v>189.0</v>
      </c>
      <c r="DC32" s="287">
        <v>85.0</v>
      </c>
      <c r="DD32" s="287">
        <v>62.0</v>
      </c>
      <c r="DE32" s="288">
        <f t="shared" si="27"/>
        <v>146</v>
      </c>
      <c r="DF32" s="287">
        <v>34.0</v>
      </c>
      <c r="DG32" s="288">
        <f t="shared" ref="DG32:DH32" si="57">BO32</f>
        <v>277</v>
      </c>
      <c r="DH32" s="288">
        <f t="shared" si="57"/>
        <v>13.9</v>
      </c>
      <c r="DI32" s="288"/>
      <c r="DJ32" s="287">
        <v>7.0</v>
      </c>
      <c r="DK32" s="287">
        <v>64.0</v>
      </c>
      <c r="DL32" s="287">
        <v>53.0</v>
      </c>
      <c r="DM32" s="89"/>
      <c r="DN32" s="61">
        <v>339.0</v>
      </c>
      <c r="DO32" s="61">
        <v>139.0</v>
      </c>
      <c r="DP32" s="61">
        <v>49.44</v>
      </c>
      <c r="DQ32" s="61">
        <v>27.49</v>
      </c>
      <c r="DR32" s="61">
        <v>8.29</v>
      </c>
      <c r="DS32" s="61">
        <v>8.0</v>
      </c>
      <c r="DT32" s="61">
        <v>42.0</v>
      </c>
      <c r="DU32" s="61">
        <v>50.1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343.0</v>
      </c>
      <c r="EF32" s="63">
        <v>138.0</v>
      </c>
      <c r="EG32" s="63">
        <v>113.0</v>
      </c>
      <c r="EH32" s="63">
        <v>4.5</v>
      </c>
      <c r="EI32" s="64"/>
      <c r="EJ32" s="63">
        <v>9.0</v>
      </c>
      <c r="EK32" s="63">
        <v>52.0</v>
      </c>
      <c r="EL32" s="63">
        <v>54.0</v>
      </c>
      <c r="EM32" s="63">
        <v>138.0</v>
      </c>
      <c r="EN32" s="63">
        <v>85.0</v>
      </c>
      <c r="EO32" s="63">
        <v>3.8</v>
      </c>
      <c r="EP32" s="64"/>
      <c r="EQ32" s="63">
        <v>9.0</v>
      </c>
      <c r="ER32" s="63">
        <v>41.0</v>
      </c>
      <c r="ES32" s="63">
        <v>40.0</v>
      </c>
      <c r="ET32" s="63">
        <v>340.0</v>
      </c>
      <c r="EU32" s="63">
        <v>0.0</v>
      </c>
      <c r="EV32" s="63">
        <v>0.0</v>
      </c>
      <c r="EW32" s="63">
        <v>0.0</v>
      </c>
      <c r="EX32" s="63">
        <v>340.0</v>
      </c>
      <c r="EY32" s="63">
        <v>0.0</v>
      </c>
      <c r="EZ32" s="63">
        <v>0.0</v>
      </c>
      <c r="FA32" s="63">
        <v>0.0</v>
      </c>
      <c r="FB32" s="63">
        <v>338.0</v>
      </c>
      <c r="FC32" s="63">
        <v>272.0</v>
      </c>
      <c r="FD32" s="63">
        <v>158.0</v>
      </c>
      <c r="FE32" s="63">
        <v>-3.1</v>
      </c>
      <c r="FF32" s="63">
        <v>337.0</v>
      </c>
      <c r="FG32" s="63">
        <v>274.0</v>
      </c>
      <c r="FH32" s="63">
        <v>158.0</v>
      </c>
      <c r="FI32" s="63">
        <v>-2.4</v>
      </c>
      <c r="FJ32" s="63">
        <v>343.0</v>
      </c>
      <c r="FK32" s="63">
        <v>263.0</v>
      </c>
      <c r="FL32" s="63">
        <v>152.0</v>
      </c>
      <c r="FM32" s="64"/>
      <c r="FN32" s="63">
        <v>343.0</v>
      </c>
      <c r="FO32" s="63">
        <v>278.0</v>
      </c>
      <c r="FP32" s="63">
        <v>152.4</v>
      </c>
      <c r="FQ32" s="63">
        <v>8.9</v>
      </c>
      <c r="FR32" s="63">
        <v>138.0</v>
      </c>
      <c r="FS32" s="64"/>
      <c r="FT32" s="63">
        <v>12.22</v>
      </c>
      <c r="FU32" s="64"/>
      <c r="FV32" s="63">
        <v>138.0</v>
      </c>
      <c r="FW32" s="64"/>
      <c r="FX32" s="64"/>
      <c r="FY32" s="64"/>
      <c r="FZ32" s="89"/>
      <c r="GA32" s="65">
        <v>342.0</v>
      </c>
      <c r="GB32" s="66">
        <v>377.19</v>
      </c>
      <c r="GC32" s="66">
        <v>235.53</v>
      </c>
      <c r="GD32" s="66" t="s">
        <v>153</v>
      </c>
      <c r="GE32" s="66">
        <v>342.0</v>
      </c>
      <c r="GF32" s="66">
        <v>401.23</v>
      </c>
      <c r="GG32" s="66">
        <v>232.76</v>
      </c>
      <c r="GH32" s="66">
        <v>26.13</v>
      </c>
      <c r="GI32" s="66">
        <v>342.0</v>
      </c>
      <c r="GJ32" s="66">
        <v>264.07</v>
      </c>
      <c r="GK32" s="66">
        <v>-152.35</v>
      </c>
      <c r="GL32" s="66">
        <v>-11.89</v>
      </c>
      <c r="GM32" s="66">
        <v>342.0</v>
      </c>
      <c r="GN32" s="66">
        <v>241.2</v>
      </c>
      <c r="GO32" s="66">
        <v>-151.94</v>
      </c>
      <c r="GP32" s="66">
        <v>-21.02</v>
      </c>
      <c r="GQ32" s="66">
        <v>342.0</v>
      </c>
      <c r="GR32" s="66">
        <v>133.35</v>
      </c>
      <c r="GS32" s="66">
        <v>-84.01</v>
      </c>
      <c r="GT32" s="66">
        <v>-6.62</v>
      </c>
      <c r="GU32" s="66">
        <v>342.0</v>
      </c>
      <c r="GV32" s="66">
        <v>145.07</v>
      </c>
      <c r="GW32" s="66">
        <v>-83.92</v>
      </c>
      <c r="GX32" s="66">
        <v>-8.63</v>
      </c>
      <c r="GY32" s="89"/>
      <c r="GZ32" s="98" t="s">
        <v>91</v>
      </c>
      <c r="HA32" s="98" t="s">
        <v>92</v>
      </c>
      <c r="HB32" s="98">
        <v>109.0</v>
      </c>
      <c r="HC32" s="98">
        <v>5.45</v>
      </c>
      <c r="HD32" s="98">
        <v>2.18</v>
      </c>
      <c r="HE32" s="98">
        <v>8.0</v>
      </c>
      <c r="HF32" s="99">
        <v>60.0</v>
      </c>
      <c r="HG32" s="99">
        <v>60.0</v>
      </c>
      <c r="HH32" s="98" t="s">
        <v>91</v>
      </c>
      <c r="HI32" s="98" t="s">
        <v>92</v>
      </c>
      <c r="HJ32" s="98">
        <v>137.0</v>
      </c>
      <c r="HK32" s="98">
        <v>6.85</v>
      </c>
      <c r="HL32" s="98">
        <v>2.74</v>
      </c>
      <c r="HM32" s="98">
        <v>5.0</v>
      </c>
      <c r="HN32" s="99">
        <v>50.0</v>
      </c>
      <c r="HO32" s="99">
        <v>50.0</v>
      </c>
      <c r="HP32" s="98" t="s">
        <v>91</v>
      </c>
      <c r="HQ32" s="98" t="s">
        <v>92</v>
      </c>
      <c r="HR32" s="98">
        <v>133.0</v>
      </c>
      <c r="HS32" s="98">
        <v>6.65</v>
      </c>
      <c r="HT32" s="98">
        <v>3.325</v>
      </c>
      <c r="HU32" s="98">
        <v>7.0</v>
      </c>
      <c r="HV32" s="99">
        <v>50.0</v>
      </c>
      <c r="HW32" s="99">
        <v>50.0</v>
      </c>
      <c r="HX32" s="89"/>
      <c r="HY32" s="72">
        <v>136.0</v>
      </c>
      <c r="HZ32" s="72">
        <v>33.0</v>
      </c>
      <c r="IA32" s="72">
        <v>98.0</v>
      </c>
      <c r="IB32" s="72">
        <v>4.9</v>
      </c>
      <c r="IC32" s="73"/>
      <c r="ID32" s="72">
        <v>2.0</v>
      </c>
      <c r="IE32" s="147">
        <v>70.0</v>
      </c>
      <c r="IF32" s="147">
        <v>50.0</v>
      </c>
      <c r="IG32" s="89"/>
      <c r="IH32" s="74">
        <v>140.0</v>
      </c>
      <c r="II32" s="74">
        <v>33.4</v>
      </c>
      <c r="IJ32" s="74">
        <v>51.0</v>
      </c>
      <c r="IK32" s="74">
        <v>2.7</v>
      </c>
      <c r="IL32" s="74">
        <v>2.8</v>
      </c>
      <c r="IM32" s="74">
        <v>4.0</v>
      </c>
      <c r="IN32" s="74">
        <v>47.0</v>
      </c>
      <c r="IO32" s="74">
        <v>46.0</v>
      </c>
      <c r="IP32" s="74">
        <v>140.0</v>
      </c>
      <c r="IQ32" s="74">
        <v>32.4</v>
      </c>
      <c r="IR32" s="74">
        <v>147.0</v>
      </c>
      <c r="IS32" s="74">
        <v>7.4</v>
      </c>
      <c r="IT32" s="74">
        <v>8.0</v>
      </c>
      <c r="IU32" s="74">
        <v>8.0</v>
      </c>
      <c r="IV32" s="74">
        <v>48.0</v>
      </c>
      <c r="IW32" s="74">
        <v>47.0</v>
      </c>
      <c r="IX32" s="89"/>
      <c r="IY32" s="76">
        <v>139.83</v>
      </c>
      <c r="IZ32" s="76">
        <v>34.56</v>
      </c>
      <c r="JA32" s="76">
        <v>482.0</v>
      </c>
      <c r="JB32" s="76">
        <v>24.1</v>
      </c>
      <c r="JC32" s="76">
        <v>9.45</v>
      </c>
      <c r="JD32" s="149">
        <v>3.0</v>
      </c>
      <c r="JE32" s="76">
        <v>65.79</v>
      </c>
      <c r="JF32" s="76">
        <v>47.32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139.0</v>
      </c>
      <c r="JQ32" s="78">
        <v>33.0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43.0</v>
      </c>
      <c r="JW32" s="78">
        <v>43.0</v>
      </c>
      <c r="JX32" s="78">
        <v>139.0</v>
      </c>
      <c r="JY32" s="78">
        <v>34.7</v>
      </c>
      <c r="JZ32" s="78">
        <v>118.0</v>
      </c>
      <c r="KA32" s="78">
        <v>6.6</v>
      </c>
      <c r="KB32" s="78">
        <v>2.5</v>
      </c>
      <c r="KC32" s="150">
        <v>2.0</v>
      </c>
      <c r="KD32" s="78">
        <v>49.0</v>
      </c>
      <c r="KE32" s="78">
        <v>47.0</v>
      </c>
      <c r="KF32" s="89"/>
      <c r="KG32" s="79">
        <v>141.0</v>
      </c>
      <c r="KH32" s="79">
        <v>34.0</v>
      </c>
      <c r="KI32" s="79">
        <v>13.0</v>
      </c>
      <c r="KJ32" s="79">
        <v>0.6</v>
      </c>
      <c r="KK32" s="80"/>
      <c r="KL32" s="79">
        <v>1.0</v>
      </c>
      <c r="KM32" s="79">
        <v>48.0</v>
      </c>
      <c r="KN32" s="79">
        <v>48.0</v>
      </c>
      <c r="KO32" s="79">
        <v>141.0</v>
      </c>
      <c r="KP32" s="79">
        <v>34.0</v>
      </c>
      <c r="KQ32" s="79" t="s">
        <v>98</v>
      </c>
      <c r="KR32" s="79" t="s">
        <v>98</v>
      </c>
      <c r="KS32" s="80"/>
      <c r="KT32" s="79">
        <v>1.0</v>
      </c>
      <c r="KU32" s="79">
        <v>48.0</v>
      </c>
      <c r="KV32" s="79">
        <v>46.0</v>
      </c>
      <c r="KW32" s="89"/>
      <c r="KX32" s="81">
        <v>138.0</v>
      </c>
      <c r="KY32" s="81">
        <v>33.0</v>
      </c>
      <c r="KZ32" s="81">
        <v>151.0</v>
      </c>
      <c r="LA32" s="81">
        <v>7.4</v>
      </c>
      <c r="LB32" s="81">
        <v>0.0</v>
      </c>
      <c r="LC32" s="81">
        <v>3.0</v>
      </c>
      <c r="LD32" s="81">
        <v>54.0</v>
      </c>
      <c r="LE32" s="81">
        <v>54.0</v>
      </c>
      <c r="LF32" s="81">
        <v>138.0</v>
      </c>
      <c r="LG32" s="81">
        <v>33.0</v>
      </c>
      <c r="LH32" s="81">
        <v>388.0</v>
      </c>
      <c r="LI32" s="81">
        <v>19.0</v>
      </c>
      <c r="LJ32" s="81">
        <v>0.0</v>
      </c>
      <c r="LK32" s="81">
        <v>5.0</v>
      </c>
      <c r="LL32" s="81">
        <v>55.0</v>
      </c>
      <c r="LM32" s="81">
        <v>55.0</v>
      </c>
      <c r="LN32" s="89"/>
      <c r="LO32" s="82">
        <v>338.0</v>
      </c>
      <c r="LP32" s="82">
        <v>247.0</v>
      </c>
      <c r="LQ32" s="82">
        <v>135.0</v>
      </c>
      <c r="LR32" s="82">
        <v>70.0</v>
      </c>
      <c r="LS32" s="82">
        <v>322.0</v>
      </c>
      <c r="LT32" s="83">
        <v>41.0</v>
      </c>
      <c r="LU32" s="83">
        <v>0.5</v>
      </c>
      <c r="LV32" s="83">
        <v>143.0</v>
      </c>
      <c r="LW32" s="83">
        <v>75.0</v>
      </c>
      <c r="LX32" s="83">
        <v>56.0</v>
      </c>
      <c r="LY32" s="83">
        <v>54.0</v>
      </c>
      <c r="LZ32" s="83">
        <v>12.0</v>
      </c>
      <c r="MA32" s="83">
        <v>94.0</v>
      </c>
      <c r="MB32" s="83">
        <v>1.6</v>
      </c>
      <c r="MC32" s="83">
        <v>147.0</v>
      </c>
      <c r="MD32" s="83">
        <v>172.0</v>
      </c>
      <c r="ME32" s="83">
        <v>71.0</v>
      </c>
      <c r="MF32" s="83">
        <v>61.0</v>
      </c>
      <c r="MG32" s="83">
        <v>14.0</v>
      </c>
      <c r="MH32" s="83">
        <v>0.0</v>
      </c>
      <c r="MI32" s="83">
        <v>0.0</v>
      </c>
      <c r="MJ32" s="83">
        <v>121.0</v>
      </c>
      <c r="MK32" s="83">
        <v>0.0</v>
      </c>
      <c r="ML32" s="83">
        <v>50.0</v>
      </c>
      <c r="MM32" s="83">
        <v>47.0</v>
      </c>
      <c r="MN32" s="83">
        <v>5.0</v>
      </c>
      <c r="MO32" s="86"/>
      <c r="MP32" s="87"/>
      <c r="MQ32" s="87"/>
      <c r="MR32" s="87"/>
      <c r="MS32" s="87"/>
      <c r="MT32" s="83">
        <v>7.4</v>
      </c>
      <c r="MU32" s="83">
        <v>2.0</v>
      </c>
      <c r="MV32" s="83">
        <v>128.0</v>
      </c>
      <c r="MW32" s="83">
        <v>35.0</v>
      </c>
      <c r="MX32" s="83">
        <v>35.0</v>
      </c>
      <c r="MY32" s="88" t="s">
        <v>96</v>
      </c>
      <c r="MZ32" s="83">
        <v>2.0</v>
      </c>
      <c r="NA32" s="87"/>
      <c r="NB32" s="83">
        <v>11.0</v>
      </c>
      <c r="NC32" s="83">
        <v>6.0</v>
      </c>
      <c r="ND32" s="83">
        <v>206.0</v>
      </c>
      <c r="NE32" s="83">
        <v>36.0</v>
      </c>
      <c r="NF32" s="83">
        <v>52.0</v>
      </c>
      <c r="NG32" s="83">
        <v>52.0</v>
      </c>
      <c r="NH32" s="83">
        <v>7.0</v>
      </c>
      <c r="NI32" s="88"/>
      <c r="NJ32" s="83">
        <v>0.0</v>
      </c>
      <c r="NK32" s="83">
        <v>0.0</v>
      </c>
      <c r="NL32" s="83">
        <v>0.0</v>
      </c>
      <c r="NM32" s="83">
        <v>35.0</v>
      </c>
      <c r="NN32" s="83">
        <v>52.0</v>
      </c>
      <c r="NO32" s="83">
        <v>56.0</v>
      </c>
      <c r="NP32" s="83">
        <v>2.0</v>
      </c>
      <c r="NQ32" s="223"/>
    </row>
    <row r="33" ht="14.25" customHeight="1">
      <c r="A33" s="49">
        <v>0.833333333333334</v>
      </c>
      <c r="B33" s="50"/>
      <c r="C33" s="51">
        <v>50.06</v>
      </c>
      <c r="D33" s="52">
        <v>339.0</v>
      </c>
      <c r="E33" s="53">
        <v>133.0</v>
      </c>
      <c r="F33" s="53">
        <v>85.0</v>
      </c>
      <c r="G33" s="53">
        <v>18.8</v>
      </c>
      <c r="H33" s="54"/>
      <c r="I33" s="53">
        <v>6.0</v>
      </c>
      <c r="J33" s="53">
        <v>50.0</v>
      </c>
      <c r="K33" s="53">
        <v>48.0</v>
      </c>
      <c r="L33" s="53">
        <v>138.0</v>
      </c>
      <c r="M33" s="53">
        <v>79.0</v>
      </c>
      <c r="N33" s="53">
        <v>21.0</v>
      </c>
      <c r="O33" s="54"/>
      <c r="P33" s="53">
        <v>6.0</v>
      </c>
      <c r="Q33" s="53">
        <v>54.0</v>
      </c>
      <c r="R33" s="53">
        <v>52.0</v>
      </c>
      <c r="S33" s="53">
        <v>343.1</v>
      </c>
      <c r="T33" s="53">
        <v>314.0</v>
      </c>
      <c r="U33" s="53">
        <v>183.7</v>
      </c>
      <c r="V33" s="54"/>
      <c r="W33" s="53">
        <v>338.5</v>
      </c>
      <c r="X33" s="53">
        <v>237.5</v>
      </c>
      <c r="Y33" s="53">
        <v>124.0</v>
      </c>
      <c r="Z33" s="54"/>
      <c r="AA33" s="53">
        <v>342.7</v>
      </c>
      <c r="AB33" s="53">
        <v>375.3</v>
      </c>
      <c r="AC33" s="53">
        <v>215.0</v>
      </c>
      <c r="AD33" s="54"/>
      <c r="AE33" s="53">
        <v>342.5</v>
      </c>
      <c r="AF33" s="53">
        <v>341.0</v>
      </c>
      <c r="AG33" s="53">
        <v>194.9</v>
      </c>
      <c r="AH33" s="54"/>
      <c r="AI33" s="53">
        <v>350.0</v>
      </c>
      <c r="AJ33" s="53">
        <v>397.8</v>
      </c>
      <c r="AK33" s="53">
        <v>236.5</v>
      </c>
      <c r="AL33" s="54"/>
      <c r="AM33" s="53">
        <v>341.2</v>
      </c>
      <c r="AN33" s="53">
        <v>407.3</v>
      </c>
      <c r="AO33" s="53">
        <v>222.1</v>
      </c>
      <c r="AP33" s="54"/>
      <c r="AQ33" s="182">
        <f t="shared" ref="AQ33:AS33" si="58">E33</f>
        <v>133</v>
      </c>
      <c r="AR33" s="54">
        <f t="shared" si="58"/>
        <v>85</v>
      </c>
      <c r="AS33" s="56">
        <f t="shared" si="58"/>
        <v>18.8</v>
      </c>
      <c r="AT33" s="54"/>
      <c r="AU33" s="54">
        <f t="shared" ref="AU33:AW33" si="59">L33</f>
        <v>138</v>
      </c>
      <c r="AV33" s="54">
        <f t="shared" si="59"/>
        <v>79</v>
      </c>
      <c r="AW33" s="54">
        <f t="shared" si="59"/>
        <v>21</v>
      </c>
      <c r="AX33" s="54"/>
      <c r="AY33" s="182">
        <f t="shared" si="6"/>
        <v>133</v>
      </c>
      <c r="AZ33" s="54"/>
      <c r="BA33" s="54"/>
      <c r="BB33" s="54"/>
      <c r="BC33" s="89"/>
      <c r="BD33" s="54"/>
      <c r="BE33" s="53">
        <v>0.0</v>
      </c>
      <c r="BF33" s="53">
        <v>0.0</v>
      </c>
      <c r="BG33" s="53">
        <v>0.0</v>
      </c>
      <c r="BH33" s="53"/>
      <c r="BI33" s="53">
        <v>22.0</v>
      </c>
      <c r="BJ33" s="53">
        <v>87.0</v>
      </c>
      <c r="BK33" s="53">
        <v>69.0</v>
      </c>
      <c r="BL33" s="89"/>
      <c r="BM33" s="287">
        <v>344.0</v>
      </c>
      <c r="BN33" s="287">
        <v>146.0</v>
      </c>
      <c r="BO33" s="287">
        <v>266.0</v>
      </c>
      <c r="BP33" s="287">
        <v>13.3</v>
      </c>
      <c r="BQ33" s="288"/>
      <c r="BR33" s="287">
        <v>6.0</v>
      </c>
      <c r="BS33" s="287">
        <v>58.0</v>
      </c>
      <c r="BT33" s="287">
        <v>56.0</v>
      </c>
      <c r="BU33" s="288">
        <f t="shared" si="7"/>
        <v>344</v>
      </c>
      <c r="BV33" s="287">
        <v>351.0</v>
      </c>
      <c r="BW33" s="287">
        <v>204.0</v>
      </c>
      <c r="BX33" s="287">
        <v>30.0</v>
      </c>
      <c r="BY33" s="287">
        <v>337.0</v>
      </c>
      <c r="BZ33" s="287">
        <v>374.0</v>
      </c>
      <c r="CA33" s="287">
        <v>207.0</v>
      </c>
      <c r="CB33" s="287">
        <v>30.0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337.0</v>
      </c>
      <c r="CH33" s="287">
        <v>440.0</v>
      </c>
      <c r="CI33" s="287">
        <v>245.0</v>
      </c>
      <c r="CJ33" s="287">
        <v>40.0</v>
      </c>
      <c r="CK33" s="287">
        <v>350.0</v>
      </c>
      <c r="CL33" s="287">
        <v>293.0</v>
      </c>
      <c r="CM33" s="287">
        <v>162.0</v>
      </c>
      <c r="CN33" s="287">
        <v>22.0</v>
      </c>
      <c r="CO33" s="287">
        <v>334.0</v>
      </c>
      <c r="CP33" s="287">
        <v>302.0</v>
      </c>
      <c r="CQ33" s="287">
        <v>149.0</v>
      </c>
      <c r="CR33" s="287">
        <v>19.0</v>
      </c>
      <c r="CS33" s="287">
        <v>337.0</v>
      </c>
      <c r="CT33" s="287">
        <v>288.0</v>
      </c>
      <c r="CU33" s="287">
        <v>186.0</v>
      </c>
      <c r="CV33" s="287">
        <v>66.0</v>
      </c>
      <c r="CW33" s="287">
        <v>340.0</v>
      </c>
      <c r="CX33" s="287">
        <v>170.0</v>
      </c>
      <c r="CY33" s="287">
        <v>78.0</v>
      </c>
      <c r="CZ33" s="287">
        <v>50.0</v>
      </c>
      <c r="DA33" s="287">
        <v>325.0</v>
      </c>
      <c r="DB33" s="287">
        <v>174.0</v>
      </c>
      <c r="DC33" s="287">
        <v>85.0</v>
      </c>
      <c r="DD33" s="287">
        <v>53.0</v>
      </c>
      <c r="DE33" s="288">
        <f t="shared" si="27"/>
        <v>146</v>
      </c>
      <c r="DF33" s="287">
        <v>35.0</v>
      </c>
      <c r="DG33" s="288">
        <f t="shared" ref="DG33:DH33" si="60">BO33</f>
        <v>266</v>
      </c>
      <c r="DH33" s="288">
        <f t="shared" si="60"/>
        <v>13.3</v>
      </c>
      <c r="DI33" s="288"/>
      <c r="DJ33" s="287">
        <v>7.0</v>
      </c>
      <c r="DK33" s="287">
        <v>59.0</v>
      </c>
      <c r="DL33" s="287">
        <v>52.0</v>
      </c>
      <c r="DM33" s="89"/>
      <c r="DN33" s="61">
        <v>338.0</v>
      </c>
      <c r="DO33" s="61">
        <v>140.0</v>
      </c>
      <c r="DP33" s="61">
        <v>40.95</v>
      </c>
      <c r="DQ33" s="61">
        <v>28.2</v>
      </c>
      <c r="DR33" s="61">
        <v>4.53</v>
      </c>
      <c r="DS33" s="61">
        <v>8.0</v>
      </c>
      <c r="DT33" s="61">
        <v>46.0</v>
      </c>
      <c r="DU33" s="61">
        <v>49.5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341.0</v>
      </c>
      <c r="EF33" s="63">
        <v>137.0</v>
      </c>
      <c r="EG33" s="63">
        <v>86.0</v>
      </c>
      <c r="EH33" s="63">
        <v>3.4</v>
      </c>
      <c r="EI33" s="64"/>
      <c r="EJ33" s="63">
        <v>9.0</v>
      </c>
      <c r="EK33" s="63">
        <v>50.0</v>
      </c>
      <c r="EL33" s="63">
        <v>51.0</v>
      </c>
      <c r="EM33" s="63">
        <v>137.0</v>
      </c>
      <c r="EN33" s="63">
        <v>32.0</v>
      </c>
      <c r="EO33" s="63">
        <v>2.9</v>
      </c>
      <c r="EP33" s="64"/>
      <c r="EQ33" s="63">
        <v>9.0</v>
      </c>
      <c r="ER33" s="63">
        <v>39.0</v>
      </c>
      <c r="ES33" s="63">
        <v>38.0</v>
      </c>
      <c r="ET33" s="63">
        <v>341.0</v>
      </c>
      <c r="EU33" s="63">
        <v>0.0</v>
      </c>
      <c r="EV33" s="63">
        <v>0.0</v>
      </c>
      <c r="EW33" s="63">
        <v>0.0</v>
      </c>
      <c r="EX33" s="63">
        <v>339.0</v>
      </c>
      <c r="EY33" s="63">
        <v>0.0</v>
      </c>
      <c r="EZ33" s="63">
        <v>0.0</v>
      </c>
      <c r="FA33" s="63">
        <v>0.0</v>
      </c>
      <c r="FB33" s="63">
        <v>339.0</v>
      </c>
      <c r="FC33" s="63">
        <v>273.0</v>
      </c>
      <c r="FD33" s="63">
        <v>158.4</v>
      </c>
      <c r="FE33" s="63">
        <v>-2.4</v>
      </c>
      <c r="FF33" s="63">
        <v>338.0</v>
      </c>
      <c r="FG33" s="63">
        <v>274.0</v>
      </c>
      <c r="FH33" s="63">
        <v>158.9</v>
      </c>
      <c r="FI33" s="63">
        <v>-1.2</v>
      </c>
      <c r="FJ33" s="63">
        <v>341.0</v>
      </c>
      <c r="FK33" s="63">
        <v>264.0</v>
      </c>
      <c r="FL33" s="63">
        <v>151.6</v>
      </c>
      <c r="FM33" s="64"/>
      <c r="FN33" s="63">
        <v>341.0</v>
      </c>
      <c r="FO33" s="63">
        <v>279.0</v>
      </c>
      <c r="FP33" s="63">
        <v>151.9</v>
      </c>
      <c r="FQ33" s="63">
        <v>7.8</v>
      </c>
      <c r="FR33" s="63">
        <v>137.0</v>
      </c>
      <c r="FS33" s="64"/>
      <c r="FT33" s="63">
        <v>13.81</v>
      </c>
      <c r="FU33" s="64"/>
      <c r="FV33" s="63">
        <v>137.0</v>
      </c>
      <c r="FW33" s="64"/>
      <c r="FX33" s="64"/>
      <c r="FY33" s="64"/>
      <c r="FZ33" s="89"/>
      <c r="GA33" s="65">
        <v>341.0</v>
      </c>
      <c r="GB33" s="66">
        <v>373.09</v>
      </c>
      <c r="GC33" s="66">
        <v>232.59</v>
      </c>
      <c r="GD33" s="66">
        <v>24.04</v>
      </c>
      <c r="GE33" s="66">
        <v>341.0</v>
      </c>
      <c r="GF33" s="66">
        <v>397.27</v>
      </c>
      <c r="GG33" s="66">
        <v>230.92</v>
      </c>
      <c r="GH33" s="66">
        <v>28.06</v>
      </c>
      <c r="GI33" s="66">
        <v>341.0</v>
      </c>
      <c r="GJ33" s="66">
        <v>263.19</v>
      </c>
      <c r="GK33" s="66">
        <v>-151.43</v>
      </c>
      <c r="GL33" s="66">
        <v>-12.06</v>
      </c>
      <c r="GM33" s="66">
        <v>341.0</v>
      </c>
      <c r="GN33" s="66">
        <v>241.5</v>
      </c>
      <c r="GO33" s="66">
        <v>-151.1</v>
      </c>
      <c r="GP33" s="66">
        <v>-20.6</v>
      </c>
      <c r="GQ33" s="66">
        <v>342.0</v>
      </c>
      <c r="GR33" s="66">
        <v>128.37</v>
      </c>
      <c r="GS33" s="66">
        <v>-82.67</v>
      </c>
      <c r="GT33" s="66">
        <v>-8.63</v>
      </c>
      <c r="GU33" s="66">
        <v>341.0</v>
      </c>
      <c r="GV33" s="66">
        <v>142.29</v>
      </c>
      <c r="GW33" s="66">
        <v>-82.25</v>
      </c>
      <c r="GX33" s="66">
        <v>-11.31</v>
      </c>
      <c r="GY33" s="89"/>
      <c r="GZ33" s="98" t="s">
        <v>91</v>
      </c>
      <c r="HA33" s="98" t="s">
        <v>92</v>
      </c>
      <c r="HB33" s="98">
        <v>111.0</v>
      </c>
      <c r="HC33" s="98">
        <v>5.55</v>
      </c>
      <c r="HD33" s="98">
        <v>2.22</v>
      </c>
      <c r="HE33" s="98">
        <v>8.0</v>
      </c>
      <c r="HF33" s="99">
        <v>60.0</v>
      </c>
      <c r="HG33" s="99">
        <v>60.0</v>
      </c>
      <c r="HH33" s="98" t="s">
        <v>91</v>
      </c>
      <c r="HI33" s="98" t="s">
        <v>92</v>
      </c>
      <c r="HJ33" s="98">
        <v>199.0</v>
      </c>
      <c r="HK33" s="98">
        <v>9.95</v>
      </c>
      <c r="HL33" s="98">
        <v>3.98</v>
      </c>
      <c r="HM33" s="98">
        <v>5.0</v>
      </c>
      <c r="HN33" s="99">
        <v>50.0</v>
      </c>
      <c r="HO33" s="99">
        <v>50.0</v>
      </c>
      <c r="HP33" s="98" t="s">
        <v>91</v>
      </c>
      <c r="HQ33" s="98" t="s">
        <v>92</v>
      </c>
      <c r="HR33" s="98">
        <v>78.0</v>
      </c>
      <c r="HS33" s="98">
        <v>3.9</v>
      </c>
      <c r="HT33" s="98">
        <v>1.95</v>
      </c>
      <c r="HU33" s="98">
        <v>7.0</v>
      </c>
      <c r="HV33" s="99">
        <v>50.0</v>
      </c>
      <c r="HW33" s="99">
        <v>50.0</v>
      </c>
      <c r="HX33" s="89"/>
      <c r="HY33" s="72">
        <v>135.0</v>
      </c>
      <c r="HZ33" s="72">
        <v>33.0</v>
      </c>
      <c r="IA33" s="72">
        <v>134.0</v>
      </c>
      <c r="IB33" s="72">
        <v>6.9</v>
      </c>
      <c r="IC33" s="73"/>
      <c r="ID33" s="72">
        <v>2.0</v>
      </c>
      <c r="IE33" s="147">
        <v>64.0</v>
      </c>
      <c r="IF33" s="147">
        <v>44.0</v>
      </c>
      <c r="IG33" s="89"/>
      <c r="IH33" s="74">
        <v>140.0</v>
      </c>
      <c r="II33" s="74">
        <v>33.2</v>
      </c>
      <c r="IJ33" s="74">
        <v>146.0</v>
      </c>
      <c r="IK33" s="74">
        <v>7.7</v>
      </c>
      <c r="IL33" s="74">
        <v>8.3</v>
      </c>
      <c r="IM33" s="74">
        <v>4.0</v>
      </c>
      <c r="IN33" s="74">
        <v>47.0</v>
      </c>
      <c r="IO33" s="74">
        <v>46.0</v>
      </c>
      <c r="IP33" s="74">
        <v>140.0</v>
      </c>
      <c r="IQ33" s="74">
        <v>32.8</v>
      </c>
      <c r="IR33" s="74">
        <v>29.0</v>
      </c>
      <c r="IS33" s="74">
        <v>1.4</v>
      </c>
      <c r="IT33" s="74">
        <v>1.6</v>
      </c>
      <c r="IU33" s="74">
        <v>8.0</v>
      </c>
      <c r="IV33" s="74">
        <v>48.0</v>
      </c>
      <c r="IW33" s="74">
        <v>47.0</v>
      </c>
      <c r="IX33" s="89"/>
      <c r="IY33" s="76">
        <v>139.34</v>
      </c>
      <c r="IZ33" s="76">
        <v>34.57</v>
      </c>
      <c r="JA33" s="76">
        <v>491.2</v>
      </c>
      <c r="JB33" s="76">
        <v>24.56</v>
      </c>
      <c r="JC33" s="76">
        <v>8.4</v>
      </c>
      <c r="JD33" s="149">
        <v>3.0</v>
      </c>
      <c r="JE33" s="76">
        <v>65.79</v>
      </c>
      <c r="JF33" s="76">
        <v>46.47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139.0</v>
      </c>
      <c r="JQ33" s="78">
        <v>32.5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42.0</v>
      </c>
      <c r="JW33" s="78">
        <v>42.0</v>
      </c>
      <c r="JX33" s="78">
        <v>139.0</v>
      </c>
      <c r="JY33" s="78">
        <v>34.5</v>
      </c>
      <c r="JZ33" s="78">
        <v>117.0</v>
      </c>
      <c r="KA33" s="78">
        <v>6.4</v>
      </c>
      <c r="KB33" s="78">
        <v>2.3</v>
      </c>
      <c r="KC33" s="150">
        <v>2.0</v>
      </c>
      <c r="KD33" s="78">
        <v>48.0</v>
      </c>
      <c r="KE33" s="78">
        <v>47.0</v>
      </c>
      <c r="KF33" s="89"/>
      <c r="KG33" s="79">
        <v>140.0</v>
      </c>
      <c r="KH33" s="79">
        <v>34.0</v>
      </c>
      <c r="KI33" s="79">
        <v>13.0</v>
      </c>
      <c r="KJ33" s="79">
        <v>0.6</v>
      </c>
      <c r="KK33" s="80"/>
      <c r="KL33" s="79">
        <v>1.0</v>
      </c>
      <c r="KM33" s="79">
        <v>48.0</v>
      </c>
      <c r="KN33" s="79">
        <v>48.0</v>
      </c>
      <c r="KO33" s="79">
        <v>140.0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48.0</v>
      </c>
      <c r="KV33" s="79">
        <v>46.0</v>
      </c>
      <c r="KW33" s="89"/>
      <c r="KX33" s="81">
        <v>134.0</v>
      </c>
      <c r="KY33" s="81">
        <v>33.0</v>
      </c>
      <c r="KZ33" s="81">
        <v>239.0</v>
      </c>
      <c r="LA33" s="81">
        <v>11.7</v>
      </c>
      <c r="LB33" s="81">
        <v>0.0</v>
      </c>
      <c r="LC33" s="81">
        <v>3.0</v>
      </c>
      <c r="LD33" s="81">
        <v>54.0</v>
      </c>
      <c r="LE33" s="81">
        <v>54.0</v>
      </c>
      <c r="LF33" s="81">
        <v>134.0</v>
      </c>
      <c r="LG33" s="81">
        <v>33.0</v>
      </c>
      <c r="LH33" s="81">
        <v>147.0</v>
      </c>
      <c r="LI33" s="81">
        <v>7.2</v>
      </c>
      <c r="LJ33" s="81">
        <v>0.0</v>
      </c>
      <c r="LK33" s="81">
        <v>5.0</v>
      </c>
      <c r="LL33" s="81">
        <v>55.0</v>
      </c>
      <c r="LM33" s="81">
        <v>55.0</v>
      </c>
      <c r="LN33" s="89"/>
      <c r="LO33" s="82">
        <v>333.0</v>
      </c>
      <c r="LP33" s="82">
        <v>297.0</v>
      </c>
      <c r="LQ33" s="82">
        <v>159.0</v>
      </c>
      <c r="LR33" s="82">
        <v>69.0</v>
      </c>
      <c r="LS33" s="82">
        <v>322.0</v>
      </c>
      <c r="LT33" s="83">
        <v>50.0</v>
      </c>
      <c r="LU33" s="83">
        <v>4.3</v>
      </c>
      <c r="LV33" s="83">
        <v>140.0</v>
      </c>
      <c r="LW33" s="83">
        <v>94.0</v>
      </c>
      <c r="LX33" s="83">
        <v>56.0</v>
      </c>
      <c r="LY33" s="83">
        <v>54.0</v>
      </c>
      <c r="LZ33" s="83">
        <v>12.0</v>
      </c>
      <c r="MA33" s="83">
        <v>109.0</v>
      </c>
      <c r="MB33" s="83">
        <v>1.8</v>
      </c>
      <c r="MC33" s="83">
        <v>144.0</v>
      </c>
      <c r="MD33" s="83">
        <v>203.0</v>
      </c>
      <c r="ME33" s="83">
        <v>75.0</v>
      </c>
      <c r="MF33" s="83">
        <v>61.0</v>
      </c>
      <c r="MG33" s="83">
        <v>14.0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50.0</v>
      </c>
      <c r="MM33" s="83">
        <v>47.0</v>
      </c>
      <c r="MN33" s="83">
        <v>5.0</v>
      </c>
      <c r="MO33" s="86"/>
      <c r="MP33" s="87"/>
      <c r="MQ33" s="87"/>
      <c r="MR33" s="87"/>
      <c r="MS33" s="87"/>
      <c r="MT33" s="83">
        <v>8.4</v>
      </c>
      <c r="MU33" s="83">
        <v>3.0</v>
      </c>
      <c r="MV33" s="83">
        <v>143.0</v>
      </c>
      <c r="MW33" s="83">
        <v>35.0</v>
      </c>
      <c r="MX33" s="83">
        <v>35.0</v>
      </c>
      <c r="MY33" s="88" t="s">
        <v>96</v>
      </c>
      <c r="MZ33" s="83">
        <v>2.0</v>
      </c>
      <c r="NA33" s="87"/>
      <c r="NB33" s="83">
        <v>17.0</v>
      </c>
      <c r="NC33" s="83">
        <v>7.0</v>
      </c>
      <c r="ND33" s="83">
        <v>315.0</v>
      </c>
      <c r="NE33" s="83">
        <v>36.0</v>
      </c>
      <c r="NF33" s="83">
        <v>52.0</v>
      </c>
      <c r="NG33" s="83">
        <v>52.0</v>
      </c>
      <c r="NH33" s="83">
        <v>7.0</v>
      </c>
      <c r="NI33" s="88"/>
      <c r="NJ33" s="83">
        <v>0.0</v>
      </c>
      <c r="NK33" s="83">
        <v>0.0</v>
      </c>
      <c r="NL33" s="83">
        <v>0.0</v>
      </c>
      <c r="NM33" s="83">
        <v>36.0</v>
      </c>
      <c r="NN33" s="83">
        <v>52.0</v>
      </c>
      <c r="NO33" s="83">
        <v>55.0</v>
      </c>
      <c r="NP33" s="83">
        <v>2.0</v>
      </c>
      <c r="NQ33" s="223"/>
    </row>
    <row r="34" ht="14.25" customHeight="1">
      <c r="A34" s="49">
        <v>0.875</v>
      </c>
      <c r="B34" s="50"/>
      <c r="C34" s="51">
        <v>50.01</v>
      </c>
      <c r="D34" s="52">
        <v>338.0</v>
      </c>
      <c r="E34" s="53">
        <v>134.0</v>
      </c>
      <c r="F34" s="53">
        <v>106.0</v>
      </c>
      <c r="G34" s="53">
        <v>23.0</v>
      </c>
      <c r="H34" s="54"/>
      <c r="I34" s="53">
        <v>6.0</v>
      </c>
      <c r="J34" s="53">
        <v>50.0</v>
      </c>
      <c r="K34" s="53">
        <v>48.0</v>
      </c>
      <c r="L34" s="53">
        <v>139.0</v>
      </c>
      <c r="M34" s="53">
        <v>76.0</v>
      </c>
      <c r="N34" s="53">
        <v>19.1</v>
      </c>
      <c r="O34" s="54"/>
      <c r="P34" s="53">
        <v>6.0</v>
      </c>
      <c r="Q34" s="53">
        <v>54.0</v>
      </c>
      <c r="R34" s="53">
        <v>50.0</v>
      </c>
      <c r="S34" s="53">
        <v>341.6</v>
      </c>
      <c r="T34" s="53">
        <v>285.5</v>
      </c>
      <c r="U34" s="53">
        <v>165.0</v>
      </c>
      <c r="V34" s="54"/>
      <c r="W34" s="53">
        <v>337.4</v>
      </c>
      <c r="X34" s="53">
        <v>217.8</v>
      </c>
      <c r="Y34" s="53">
        <v>110.7</v>
      </c>
      <c r="Z34" s="54"/>
      <c r="AA34" s="53">
        <v>341.7</v>
      </c>
      <c r="AB34" s="53">
        <v>420.5</v>
      </c>
      <c r="AC34" s="53">
        <v>243.1</v>
      </c>
      <c r="AD34" s="54"/>
      <c r="AE34" s="53">
        <v>341.6</v>
      </c>
      <c r="AF34" s="53">
        <v>391.8</v>
      </c>
      <c r="AG34" s="53">
        <v>224.0</v>
      </c>
      <c r="AH34" s="54"/>
      <c r="AI34" s="53">
        <v>349.0</v>
      </c>
      <c r="AJ34" s="53">
        <v>430.9</v>
      </c>
      <c r="AK34" s="53">
        <v>253.7</v>
      </c>
      <c r="AL34" s="54"/>
      <c r="AM34" s="53">
        <v>339.8</v>
      </c>
      <c r="AN34" s="53">
        <v>441.8</v>
      </c>
      <c r="AO34" s="53">
        <v>240.5</v>
      </c>
      <c r="AP34" s="54"/>
      <c r="AQ34" s="182">
        <f t="shared" ref="AQ34:AS34" si="61">E34</f>
        <v>134</v>
      </c>
      <c r="AR34" s="54">
        <f t="shared" si="61"/>
        <v>106</v>
      </c>
      <c r="AS34" s="56">
        <f t="shared" si="61"/>
        <v>23</v>
      </c>
      <c r="AT34" s="54"/>
      <c r="AU34" s="54">
        <f t="shared" ref="AU34:AW34" si="62">L34</f>
        <v>139</v>
      </c>
      <c r="AV34" s="54">
        <f t="shared" si="62"/>
        <v>76</v>
      </c>
      <c r="AW34" s="54">
        <f t="shared" si="62"/>
        <v>19.1</v>
      </c>
      <c r="AX34" s="54"/>
      <c r="AY34" s="182">
        <f t="shared" si="6"/>
        <v>134</v>
      </c>
      <c r="AZ34" s="54"/>
      <c r="BA34" s="54"/>
      <c r="BB34" s="54"/>
      <c r="BC34" s="89"/>
      <c r="BD34" s="54"/>
      <c r="BE34" s="53">
        <v>0.0</v>
      </c>
      <c r="BF34" s="53">
        <v>0.0</v>
      </c>
      <c r="BG34" s="53">
        <v>0.0</v>
      </c>
      <c r="BH34" s="54"/>
      <c r="BI34" s="53">
        <v>22.0</v>
      </c>
      <c r="BJ34" s="53">
        <v>87.0</v>
      </c>
      <c r="BK34" s="53">
        <v>69.0</v>
      </c>
      <c r="BL34" s="89"/>
      <c r="BM34" s="287">
        <v>344.0</v>
      </c>
      <c r="BN34" s="287">
        <v>146.0</v>
      </c>
      <c r="BO34" s="287">
        <v>212.0</v>
      </c>
      <c r="BP34" s="287">
        <v>10.6</v>
      </c>
      <c r="BQ34" s="288"/>
      <c r="BR34" s="287">
        <v>6.0</v>
      </c>
      <c r="BS34" s="287">
        <v>58.0</v>
      </c>
      <c r="BT34" s="287">
        <v>57.0</v>
      </c>
      <c r="BU34" s="288">
        <f t="shared" si="7"/>
        <v>344</v>
      </c>
      <c r="BV34" s="287">
        <v>345.0</v>
      </c>
      <c r="BW34" s="287">
        <v>204.0</v>
      </c>
      <c r="BX34" s="287">
        <v>24.0</v>
      </c>
      <c r="BY34" s="287">
        <v>337.0</v>
      </c>
      <c r="BZ34" s="287">
        <v>371.0</v>
      </c>
      <c r="CA34" s="287">
        <v>206.0</v>
      </c>
      <c r="CB34" s="287">
        <v>25.0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338.0</v>
      </c>
      <c r="CH34" s="287">
        <v>454.0</v>
      </c>
      <c r="CI34" s="287">
        <v>253.0</v>
      </c>
      <c r="CJ34" s="287">
        <v>42.0</v>
      </c>
      <c r="CK34" s="287">
        <v>351.0</v>
      </c>
      <c r="CL34" s="287">
        <v>139.0</v>
      </c>
      <c r="CM34" s="287">
        <v>91.0</v>
      </c>
      <c r="CN34" s="287">
        <v>17.0</v>
      </c>
      <c r="CO34" s="287">
        <v>337.0</v>
      </c>
      <c r="CP34" s="287">
        <v>285.0</v>
      </c>
      <c r="CQ34" s="287">
        <v>141.0</v>
      </c>
      <c r="CR34" s="287">
        <v>24.0</v>
      </c>
      <c r="CS34" s="287">
        <v>338.0</v>
      </c>
      <c r="CT34" s="287">
        <v>267.0</v>
      </c>
      <c r="CU34" s="287">
        <v>173.0</v>
      </c>
      <c r="CV34" s="287">
        <v>54.0</v>
      </c>
      <c r="CW34" s="287">
        <v>339.0</v>
      </c>
      <c r="CX34" s="287">
        <v>197.0</v>
      </c>
      <c r="CY34" s="287">
        <v>101.0</v>
      </c>
      <c r="CZ34" s="287">
        <v>69.0</v>
      </c>
      <c r="DA34" s="287">
        <v>326.0</v>
      </c>
      <c r="DB34" s="287">
        <v>201.0</v>
      </c>
      <c r="DC34" s="287">
        <v>102.0</v>
      </c>
      <c r="DD34" s="287">
        <v>47.0</v>
      </c>
      <c r="DE34" s="288">
        <f t="shared" si="27"/>
        <v>146</v>
      </c>
      <c r="DF34" s="287">
        <v>35.5</v>
      </c>
      <c r="DG34" s="288">
        <f t="shared" ref="DG34:DH34" si="63">BO34</f>
        <v>212</v>
      </c>
      <c r="DH34" s="288">
        <f t="shared" si="63"/>
        <v>10.6</v>
      </c>
      <c r="DI34" s="288"/>
      <c r="DJ34" s="287">
        <v>7.0</v>
      </c>
      <c r="DK34" s="287">
        <v>58.0</v>
      </c>
      <c r="DL34" s="287">
        <v>57.0</v>
      </c>
      <c r="DM34" s="89"/>
      <c r="DN34" s="61">
        <v>338.0</v>
      </c>
      <c r="DO34" s="61">
        <v>139.0</v>
      </c>
      <c r="DP34" s="61">
        <v>44.81</v>
      </c>
      <c r="DQ34" s="61">
        <v>24.9</v>
      </c>
      <c r="DR34" s="61">
        <v>5.85</v>
      </c>
      <c r="DS34" s="61">
        <v>8.0</v>
      </c>
      <c r="DT34" s="61">
        <v>49.0</v>
      </c>
      <c r="DU34" s="61">
        <v>50.2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338.0</v>
      </c>
      <c r="EF34" s="63">
        <v>136.0</v>
      </c>
      <c r="EG34" s="63">
        <v>83.0</v>
      </c>
      <c r="EH34" s="63">
        <v>3.3</v>
      </c>
      <c r="EI34" s="64"/>
      <c r="EJ34" s="63">
        <v>9.0</v>
      </c>
      <c r="EK34" s="63">
        <v>50.0</v>
      </c>
      <c r="EL34" s="63">
        <v>52.0</v>
      </c>
      <c r="EM34" s="63">
        <v>136.0</v>
      </c>
      <c r="EN34" s="63">
        <v>62.0</v>
      </c>
      <c r="EO34" s="63">
        <v>2.9</v>
      </c>
      <c r="EP34" s="64"/>
      <c r="EQ34" s="63">
        <v>9.0</v>
      </c>
      <c r="ER34" s="63">
        <v>40.0</v>
      </c>
      <c r="ES34" s="63">
        <v>41.0</v>
      </c>
      <c r="ET34" s="63">
        <v>338.0</v>
      </c>
      <c r="EU34" s="63">
        <v>0.0</v>
      </c>
      <c r="EV34" s="63">
        <v>0.0</v>
      </c>
      <c r="EW34" s="63">
        <v>0.0</v>
      </c>
      <c r="EX34" s="63">
        <v>337.0</v>
      </c>
      <c r="EY34" s="63">
        <v>0.0</v>
      </c>
      <c r="EZ34" s="63">
        <v>0.0</v>
      </c>
      <c r="FA34" s="63">
        <v>0.0</v>
      </c>
      <c r="FB34" s="63">
        <v>337.0</v>
      </c>
      <c r="FC34" s="63">
        <v>275.0</v>
      </c>
      <c r="FD34" s="63">
        <v>158.6</v>
      </c>
      <c r="FE34" s="63">
        <v>1.9</v>
      </c>
      <c r="FF34" s="63">
        <v>337.0</v>
      </c>
      <c r="FG34" s="63">
        <v>276.0</v>
      </c>
      <c r="FH34" s="63">
        <v>159.0</v>
      </c>
      <c r="FI34" s="63">
        <v>-4.3</v>
      </c>
      <c r="FJ34" s="63">
        <v>338.0</v>
      </c>
      <c r="FK34" s="63">
        <v>260.0</v>
      </c>
      <c r="FL34" s="63">
        <v>148.9</v>
      </c>
      <c r="FM34" s="64"/>
      <c r="FN34" s="63">
        <v>338.0</v>
      </c>
      <c r="FO34" s="63">
        <v>275.0</v>
      </c>
      <c r="FP34" s="63">
        <v>149.1</v>
      </c>
      <c r="FQ34" s="63">
        <v>7.6</v>
      </c>
      <c r="FR34" s="63">
        <v>136.0</v>
      </c>
      <c r="FS34" s="64"/>
      <c r="FT34" s="63">
        <v>15.91</v>
      </c>
      <c r="FU34" s="64"/>
      <c r="FV34" s="63">
        <v>136.0</v>
      </c>
      <c r="FW34" s="64"/>
      <c r="FX34" s="64"/>
      <c r="FY34" s="64"/>
      <c r="FZ34" s="89"/>
      <c r="GA34" s="65">
        <v>341.0</v>
      </c>
      <c r="GB34" s="66">
        <v>408.41</v>
      </c>
      <c r="GC34" s="66">
        <v>252.28</v>
      </c>
      <c r="GD34" s="66">
        <v>28.23</v>
      </c>
      <c r="GE34" s="66">
        <v>340.0</v>
      </c>
      <c r="GF34" s="66">
        <v>432.15</v>
      </c>
      <c r="GG34" s="66">
        <v>249.01</v>
      </c>
      <c r="GH34" s="66">
        <v>33.75</v>
      </c>
      <c r="GI34" s="66">
        <v>340.0</v>
      </c>
      <c r="GJ34" s="66">
        <v>262.6</v>
      </c>
      <c r="GK34" s="66">
        <v>-150.09</v>
      </c>
      <c r="GL34" s="66">
        <v>-12.56</v>
      </c>
      <c r="GM34" s="66">
        <v>339.0</v>
      </c>
      <c r="GN34" s="66">
        <v>241.35</v>
      </c>
      <c r="GO34" s="66">
        <v>-150.01</v>
      </c>
      <c r="GP34" s="66">
        <v>-21.53</v>
      </c>
      <c r="GQ34" s="66">
        <v>339.0</v>
      </c>
      <c r="GR34" s="66">
        <v>160.17</v>
      </c>
      <c r="GS34" s="66">
        <v>-100.84</v>
      </c>
      <c r="GT34" s="66">
        <v>-15.83</v>
      </c>
      <c r="GU34" s="66">
        <v>338.0</v>
      </c>
      <c r="GV34" s="66">
        <v>174.38</v>
      </c>
      <c r="GW34" s="66">
        <v>-99.0</v>
      </c>
      <c r="GX34" s="66">
        <v>-18.59</v>
      </c>
      <c r="GY34" s="89"/>
      <c r="GZ34" s="98" t="s">
        <v>91</v>
      </c>
      <c r="HA34" s="98" t="s">
        <v>92</v>
      </c>
      <c r="HB34" s="98">
        <v>108.0</v>
      </c>
      <c r="HC34" s="98">
        <v>5.4</v>
      </c>
      <c r="HD34" s="98">
        <v>2.16</v>
      </c>
      <c r="HE34" s="98">
        <v>8.0</v>
      </c>
      <c r="HF34" s="99">
        <v>60.0</v>
      </c>
      <c r="HG34" s="99">
        <v>60.0</v>
      </c>
      <c r="HH34" s="98" t="s">
        <v>91</v>
      </c>
      <c r="HI34" s="98" t="s">
        <v>92</v>
      </c>
      <c r="HJ34" s="98">
        <v>279.0</v>
      </c>
      <c r="HK34" s="98">
        <v>13.95</v>
      </c>
      <c r="HL34" s="98">
        <v>5.58</v>
      </c>
      <c r="HM34" s="98">
        <v>5.0</v>
      </c>
      <c r="HN34" s="99">
        <v>50.0</v>
      </c>
      <c r="HO34" s="99">
        <v>50.0</v>
      </c>
      <c r="HP34" s="98" t="s">
        <v>91</v>
      </c>
      <c r="HQ34" s="98" t="s">
        <v>92</v>
      </c>
      <c r="HR34" s="98">
        <v>177.0</v>
      </c>
      <c r="HS34" s="98">
        <v>8.85</v>
      </c>
      <c r="HT34" s="98">
        <v>4.425</v>
      </c>
      <c r="HU34" s="98">
        <v>7.0</v>
      </c>
      <c r="HV34" s="99">
        <v>50.0</v>
      </c>
      <c r="HW34" s="99">
        <v>50.0</v>
      </c>
      <c r="HX34" s="89"/>
      <c r="HY34" s="72">
        <v>135.0</v>
      </c>
      <c r="HZ34" s="72">
        <v>33.0</v>
      </c>
      <c r="IA34" s="72">
        <v>128.0</v>
      </c>
      <c r="IB34" s="72">
        <v>6.4</v>
      </c>
      <c r="IC34" s="73"/>
      <c r="ID34" s="72">
        <v>2.0</v>
      </c>
      <c r="IE34" s="147">
        <v>64.0</v>
      </c>
      <c r="IF34" s="147">
        <v>44.0</v>
      </c>
      <c r="IG34" s="89"/>
      <c r="IH34" s="74">
        <v>139.0</v>
      </c>
      <c r="II34" s="74">
        <v>32.9</v>
      </c>
      <c r="IJ34" s="74">
        <v>140.0</v>
      </c>
      <c r="IK34" s="74">
        <v>7.4</v>
      </c>
      <c r="IL34" s="74">
        <v>7.8</v>
      </c>
      <c r="IM34" s="74">
        <v>4.0</v>
      </c>
      <c r="IN34" s="74">
        <v>45.0</v>
      </c>
      <c r="IO34" s="74">
        <v>45.0</v>
      </c>
      <c r="IP34" s="74">
        <v>139.0</v>
      </c>
      <c r="IQ34" s="74">
        <v>32.3</v>
      </c>
      <c r="IR34" s="74">
        <v>119.0</v>
      </c>
      <c r="IS34" s="74">
        <v>5.9</v>
      </c>
      <c r="IT34" s="74">
        <v>6.5</v>
      </c>
      <c r="IU34" s="74">
        <v>8.0</v>
      </c>
      <c r="IV34" s="74">
        <v>47.0</v>
      </c>
      <c r="IW34" s="74">
        <v>46.0</v>
      </c>
      <c r="IX34" s="89"/>
      <c r="IY34" s="76">
        <v>139.57</v>
      </c>
      <c r="IZ34" s="76">
        <v>34.94</v>
      </c>
      <c r="JA34" s="76">
        <v>372.6</v>
      </c>
      <c r="JB34" s="76">
        <v>18.63</v>
      </c>
      <c r="JC34" s="76">
        <v>6.84</v>
      </c>
      <c r="JD34" s="149">
        <v>3.0</v>
      </c>
      <c r="JE34" s="76">
        <v>60.71</v>
      </c>
      <c r="JF34" s="76">
        <v>45.61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137.0</v>
      </c>
      <c r="JQ34" s="78">
        <v>32.2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41.0</v>
      </c>
      <c r="JW34" s="78">
        <v>41.0</v>
      </c>
      <c r="JX34" s="78">
        <v>139.0</v>
      </c>
      <c r="JY34" s="78">
        <v>34.2</v>
      </c>
      <c r="JZ34" s="78">
        <v>118.0</v>
      </c>
      <c r="KA34" s="78">
        <v>6.6</v>
      </c>
      <c r="KB34" s="78">
        <v>2.1</v>
      </c>
      <c r="KC34" s="150">
        <v>2.0</v>
      </c>
      <c r="KD34" s="78">
        <v>48.0</v>
      </c>
      <c r="KE34" s="78">
        <v>47.0</v>
      </c>
      <c r="KF34" s="89"/>
      <c r="KG34" s="79">
        <v>139.0</v>
      </c>
      <c r="KH34" s="79">
        <v>34.0</v>
      </c>
      <c r="KI34" s="79">
        <v>56.0</v>
      </c>
      <c r="KJ34" s="79">
        <v>3.0</v>
      </c>
      <c r="KK34" s="80"/>
      <c r="KL34" s="79">
        <v>1.0</v>
      </c>
      <c r="KM34" s="79">
        <v>48.0</v>
      </c>
      <c r="KN34" s="79">
        <v>48.0</v>
      </c>
      <c r="KO34" s="79">
        <v>139.0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48.0</v>
      </c>
      <c r="KV34" s="79">
        <v>46.0</v>
      </c>
      <c r="KW34" s="89"/>
      <c r="KX34" s="81">
        <v>138.0</v>
      </c>
      <c r="KY34" s="81">
        <v>33.0</v>
      </c>
      <c r="KZ34" s="81">
        <v>292.0</v>
      </c>
      <c r="LA34" s="81">
        <v>14.3</v>
      </c>
      <c r="LB34" s="81">
        <v>0.0</v>
      </c>
      <c r="LC34" s="81">
        <v>3.0</v>
      </c>
      <c r="LD34" s="81">
        <v>53.0</v>
      </c>
      <c r="LE34" s="81">
        <v>53.0</v>
      </c>
      <c r="LF34" s="81">
        <v>138.0</v>
      </c>
      <c r="LG34" s="81">
        <v>33.0</v>
      </c>
      <c r="LH34" s="81">
        <v>267.0</v>
      </c>
      <c r="LI34" s="81">
        <v>13.1</v>
      </c>
      <c r="LJ34" s="81">
        <v>0.0</v>
      </c>
      <c r="LK34" s="81">
        <v>5.0</v>
      </c>
      <c r="LL34" s="81">
        <v>54.0</v>
      </c>
      <c r="LM34" s="81">
        <v>54.0</v>
      </c>
      <c r="LN34" s="89"/>
      <c r="LO34" s="82">
        <v>334.0</v>
      </c>
      <c r="LP34" s="82">
        <v>293.0</v>
      </c>
      <c r="LQ34" s="82">
        <v>159.0</v>
      </c>
      <c r="LR34" s="82">
        <v>69.0</v>
      </c>
      <c r="LS34" s="82">
        <v>323.0</v>
      </c>
      <c r="LT34" s="83">
        <v>52.0</v>
      </c>
      <c r="LU34" s="83">
        <v>6.9</v>
      </c>
      <c r="LV34" s="83">
        <v>141.0</v>
      </c>
      <c r="LW34" s="83">
        <v>95.0</v>
      </c>
      <c r="LX34" s="83">
        <v>56.0</v>
      </c>
      <c r="LY34" s="83">
        <v>54.0</v>
      </c>
      <c r="LZ34" s="83">
        <v>12.0</v>
      </c>
      <c r="MA34" s="83">
        <v>107.0</v>
      </c>
      <c r="MB34" s="83">
        <v>1.1</v>
      </c>
      <c r="MC34" s="83">
        <v>145.0</v>
      </c>
      <c r="MD34" s="83">
        <v>198.0</v>
      </c>
      <c r="ME34" s="83">
        <v>74.0</v>
      </c>
      <c r="MF34" s="83">
        <v>61.0</v>
      </c>
      <c r="MG34" s="83">
        <v>14.0</v>
      </c>
      <c r="MH34" s="83">
        <v>0.0</v>
      </c>
      <c r="MI34" s="83">
        <v>0.0</v>
      </c>
      <c r="MJ34" s="83">
        <v>119.0</v>
      </c>
      <c r="MK34" s="83">
        <v>0.0</v>
      </c>
      <c r="ML34" s="83">
        <v>49.0</v>
      </c>
      <c r="MM34" s="83">
        <v>45.0</v>
      </c>
      <c r="MN34" s="83">
        <v>5.0</v>
      </c>
      <c r="MO34" s="86"/>
      <c r="MP34" s="87"/>
      <c r="MQ34" s="87"/>
      <c r="MR34" s="87"/>
      <c r="MS34" s="87"/>
      <c r="MT34" s="83">
        <v>5.2</v>
      </c>
      <c r="MU34" s="83">
        <v>1.0</v>
      </c>
      <c r="MV34" s="83">
        <v>90.0</v>
      </c>
      <c r="MW34" s="83">
        <v>35.0</v>
      </c>
      <c r="MX34" s="83">
        <v>35.0</v>
      </c>
      <c r="MY34" s="88" t="s">
        <v>96</v>
      </c>
      <c r="MZ34" s="83">
        <v>2.0</v>
      </c>
      <c r="NA34" s="87"/>
      <c r="NB34" s="83">
        <v>17.0</v>
      </c>
      <c r="NC34" s="83">
        <v>6.5</v>
      </c>
      <c r="ND34" s="83">
        <v>298.0</v>
      </c>
      <c r="NE34" s="83">
        <v>36.0</v>
      </c>
      <c r="NF34" s="83">
        <v>50.0</v>
      </c>
      <c r="NG34" s="83">
        <v>48.0</v>
      </c>
      <c r="NH34" s="83">
        <v>7.0</v>
      </c>
      <c r="NI34" s="88"/>
      <c r="NJ34" s="83">
        <v>0.0</v>
      </c>
      <c r="NK34" s="83">
        <v>0.0</v>
      </c>
      <c r="NL34" s="83">
        <v>0.0</v>
      </c>
      <c r="NM34" s="83">
        <v>35.0</v>
      </c>
      <c r="NN34" s="83">
        <v>50.0</v>
      </c>
      <c r="NO34" s="83">
        <v>52.0</v>
      </c>
      <c r="NP34" s="83">
        <v>2.0</v>
      </c>
      <c r="NQ34" s="223"/>
    </row>
    <row r="35" ht="14.25" customHeight="1">
      <c r="A35" s="49">
        <v>0.916666666666667</v>
      </c>
      <c r="B35" s="50"/>
      <c r="C35" s="51">
        <v>50.2</v>
      </c>
      <c r="D35" s="52">
        <v>340.0</v>
      </c>
      <c r="E35" s="53">
        <v>134.0</v>
      </c>
      <c r="F35" s="53">
        <v>64.0</v>
      </c>
      <c r="G35" s="53">
        <v>13.9</v>
      </c>
      <c r="H35" s="54"/>
      <c r="I35" s="53">
        <v>6.0</v>
      </c>
      <c r="J35" s="53">
        <v>50.0</v>
      </c>
      <c r="K35" s="53">
        <v>48.0</v>
      </c>
      <c r="L35" s="53">
        <v>140.0</v>
      </c>
      <c r="M35" s="53">
        <v>57.0</v>
      </c>
      <c r="N35" s="53">
        <v>14.0</v>
      </c>
      <c r="O35" s="54"/>
      <c r="P35" s="53">
        <v>6.0</v>
      </c>
      <c r="Q35" s="53">
        <v>54.0</v>
      </c>
      <c r="R35" s="53">
        <v>50.0</v>
      </c>
      <c r="S35" s="53">
        <v>342.0</v>
      </c>
      <c r="T35" s="53">
        <v>288.5</v>
      </c>
      <c r="U35" s="53">
        <v>168.7</v>
      </c>
      <c r="V35" s="54"/>
      <c r="W35" s="53">
        <v>337.9</v>
      </c>
      <c r="X35" s="53">
        <v>220.2</v>
      </c>
      <c r="Y35" s="53">
        <v>118.7</v>
      </c>
      <c r="Z35" s="54"/>
      <c r="AA35" s="53">
        <v>342.7</v>
      </c>
      <c r="AB35" s="53">
        <v>416.7</v>
      </c>
      <c r="AC35" s="53">
        <v>241.1</v>
      </c>
      <c r="AD35" s="54"/>
      <c r="AE35" s="53">
        <v>342.4</v>
      </c>
      <c r="AF35" s="53">
        <v>380.4</v>
      </c>
      <c r="AG35" s="53">
        <v>218.8</v>
      </c>
      <c r="AH35" s="54"/>
      <c r="AI35" s="53">
        <v>349.3</v>
      </c>
      <c r="AJ35" s="53">
        <v>423.9</v>
      </c>
      <c r="AK35" s="53">
        <v>251.4</v>
      </c>
      <c r="AL35" s="54"/>
      <c r="AM35" s="53">
        <v>340.4</v>
      </c>
      <c r="AN35" s="53">
        <v>436.4</v>
      </c>
      <c r="AO35" s="53">
        <v>238.8</v>
      </c>
      <c r="AP35" s="54"/>
      <c r="AQ35" s="182">
        <f t="shared" ref="AQ35:AS35" si="64">E35</f>
        <v>134</v>
      </c>
      <c r="AR35" s="54">
        <f t="shared" si="64"/>
        <v>64</v>
      </c>
      <c r="AS35" s="56">
        <f t="shared" si="64"/>
        <v>13.9</v>
      </c>
      <c r="AT35" s="54"/>
      <c r="AU35" s="54">
        <f t="shared" ref="AU35:AW35" si="65">L35</f>
        <v>140</v>
      </c>
      <c r="AV35" s="54">
        <f t="shared" si="65"/>
        <v>57</v>
      </c>
      <c r="AW35" s="54">
        <f t="shared" si="65"/>
        <v>14</v>
      </c>
      <c r="AX35" s="54"/>
      <c r="AY35" s="182">
        <f t="shared" si="6"/>
        <v>134</v>
      </c>
      <c r="AZ35" s="54"/>
      <c r="BA35" s="54"/>
      <c r="BB35" s="54"/>
      <c r="BC35" s="89"/>
      <c r="BD35" s="54"/>
      <c r="BE35" s="53">
        <v>0.0</v>
      </c>
      <c r="BF35" s="53">
        <v>0.0</v>
      </c>
      <c r="BG35" s="53">
        <v>0.0</v>
      </c>
      <c r="BH35" s="54"/>
      <c r="BI35" s="53">
        <v>22.0</v>
      </c>
      <c r="BJ35" s="53">
        <v>87.0</v>
      </c>
      <c r="BK35" s="53">
        <v>69.0</v>
      </c>
      <c r="BL35" s="89"/>
      <c r="BM35" s="287">
        <v>344.0</v>
      </c>
      <c r="BN35" s="287">
        <v>146.0</v>
      </c>
      <c r="BO35" s="287">
        <v>235.0</v>
      </c>
      <c r="BP35" s="287">
        <v>11.8</v>
      </c>
      <c r="BQ35" s="288"/>
      <c r="BR35" s="287">
        <v>6.0</v>
      </c>
      <c r="BS35" s="287">
        <v>58.0</v>
      </c>
      <c r="BT35" s="287">
        <v>56.0</v>
      </c>
      <c r="BU35" s="288">
        <f t="shared" si="7"/>
        <v>344</v>
      </c>
      <c r="BV35" s="287">
        <v>350.0</v>
      </c>
      <c r="BW35" s="287">
        <v>203.0</v>
      </c>
      <c r="BX35" s="287">
        <v>32.0</v>
      </c>
      <c r="BY35" s="287">
        <v>337.0</v>
      </c>
      <c r="BZ35" s="287">
        <v>372.0</v>
      </c>
      <c r="CA35" s="287">
        <v>207.0</v>
      </c>
      <c r="CB35" s="287">
        <v>31.0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337.0</v>
      </c>
      <c r="CH35" s="287">
        <v>452.0</v>
      </c>
      <c r="CI35" s="287">
        <v>255.0</v>
      </c>
      <c r="CJ35" s="287">
        <v>39.0</v>
      </c>
      <c r="CK35" s="287">
        <v>350.0</v>
      </c>
      <c r="CL35" s="287">
        <v>296.0</v>
      </c>
      <c r="CM35" s="287">
        <v>164.0</v>
      </c>
      <c r="CN35" s="287">
        <v>21.0</v>
      </c>
      <c r="CO35" s="287">
        <v>335.0</v>
      </c>
      <c r="CP35" s="287">
        <v>294.0</v>
      </c>
      <c r="CQ35" s="287">
        <v>145.0</v>
      </c>
      <c r="CR35" s="287">
        <v>24.0</v>
      </c>
      <c r="CS35" s="287">
        <v>337.0</v>
      </c>
      <c r="CT35" s="287">
        <v>279.0</v>
      </c>
      <c r="CU35" s="287">
        <v>183.0</v>
      </c>
      <c r="CV35" s="287">
        <v>61.0</v>
      </c>
      <c r="CW35" s="287">
        <v>338.0</v>
      </c>
      <c r="CX35" s="287">
        <v>176.0</v>
      </c>
      <c r="CY35" s="287">
        <v>86.0</v>
      </c>
      <c r="CZ35" s="287">
        <v>50.0</v>
      </c>
      <c r="DA35" s="287">
        <v>325.0</v>
      </c>
      <c r="DB35" s="287">
        <v>180.0</v>
      </c>
      <c r="DC35" s="287">
        <v>87.0</v>
      </c>
      <c r="DD35" s="287">
        <v>47.0</v>
      </c>
      <c r="DE35" s="288">
        <f t="shared" si="27"/>
        <v>146</v>
      </c>
      <c r="DF35" s="287">
        <v>35.5</v>
      </c>
      <c r="DG35" s="288">
        <f t="shared" ref="DG35:DH35" si="66">BO35</f>
        <v>235</v>
      </c>
      <c r="DH35" s="288">
        <f t="shared" si="66"/>
        <v>11.8</v>
      </c>
      <c r="DI35" s="288"/>
      <c r="DJ35" s="287">
        <v>7.0</v>
      </c>
      <c r="DK35" s="287">
        <v>58.0</v>
      </c>
      <c r="DL35" s="287">
        <v>52.0</v>
      </c>
      <c r="DM35" s="89"/>
      <c r="DN35" s="61">
        <v>339.0</v>
      </c>
      <c r="DO35" s="61">
        <v>140.0</v>
      </c>
      <c r="DP35" s="61">
        <v>44.22</v>
      </c>
      <c r="DQ35" s="61">
        <v>24.78</v>
      </c>
      <c r="DR35" s="61">
        <v>5.79</v>
      </c>
      <c r="DS35" s="61">
        <v>8.0</v>
      </c>
      <c r="DT35" s="61">
        <v>42.0</v>
      </c>
      <c r="DU35" s="61">
        <v>49.6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342.0</v>
      </c>
      <c r="EF35" s="63">
        <v>137.0</v>
      </c>
      <c r="EG35" s="63">
        <v>86.0</v>
      </c>
      <c r="EH35" s="63">
        <v>3.5</v>
      </c>
      <c r="EI35" s="64"/>
      <c r="EJ35" s="63">
        <v>9.0</v>
      </c>
      <c r="EK35" s="63">
        <v>50.0</v>
      </c>
      <c r="EL35" s="63">
        <v>52.0</v>
      </c>
      <c r="EM35" s="63">
        <v>137.0</v>
      </c>
      <c r="EN35" s="63">
        <v>63.0</v>
      </c>
      <c r="EO35" s="63">
        <v>3.0</v>
      </c>
      <c r="EP35" s="64"/>
      <c r="EQ35" s="63">
        <v>9.0</v>
      </c>
      <c r="ER35" s="63">
        <v>40.0</v>
      </c>
      <c r="ES35" s="63">
        <v>42.0</v>
      </c>
      <c r="ET35" s="63">
        <v>341.0</v>
      </c>
      <c r="EU35" s="63">
        <v>0.0</v>
      </c>
      <c r="EV35" s="63">
        <v>0.0</v>
      </c>
      <c r="EW35" s="63">
        <v>0.0</v>
      </c>
      <c r="EX35" s="63">
        <v>339.0</v>
      </c>
      <c r="EY35" s="63">
        <v>0.0</v>
      </c>
      <c r="EZ35" s="63">
        <v>0.0</v>
      </c>
      <c r="FA35" s="63">
        <v>0.0</v>
      </c>
      <c r="FB35" s="63">
        <v>340.0</v>
      </c>
      <c r="FC35" s="63">
        <v>272.0</v>
      </c>
      <c r="FD35" s="63">
        <v>158.4</v>
      </c>
      <c r="FE35" s="63">
        <v>-2.5</v>
      </c>
      <c r="FF35" s="63">
        <v>340.0</v>
      </c>
      <c r="FG35" s="63">
        <v>273.0</v>
      </c>
      <c r="FH35" s="63">
        <v>158.5</v>
      </c>
      <c r="FI35" s="63">
        <v>-3.1</v>
      </c>
      <c r="FJ35" s="63">
        <v>342.0</v>
      </c>
      <c r="FK35" s="63">
        <v>260.0</v>
      </c>
      <c r="FL35" s="63">
        <v>149.5</v>
      </c>
      <c r="FM35" s="64"/>
      <c r="FN35" s="63">
        <v>342.0</v>
      </c>
      <c r="FO35" s="63">
        <v>274.0</v>
      </c>
      <c r="FP35" s="63">
        <v>150.1</v>
      </c>
      <c r="FQ35" s="63">
        <v>7.2</v>
      </c>
      <c r="FR35" s="63">
        <v>137.0</v>
      </c>
      <c r="FS35" s="64"/>
      <c r="FT35" s="63">
        <v>15.6</v>
      </c>
      <c r="FU35" s="64"/>
      <c r="FV35" s="63">
        <v>137.0</v>
      </c>
      <c r="FW35" s="64"/>
      <c r="FX35" s="64"/>
      <c r="FY35" s="64"/>
      <c r="FZ35" s="89"/>
      <c r="GA35" s="65">
        <v>341.0</v>
      </c>
      <c r="GB35" s="66">
        <v>390.68</v>
      </c>
      <c r="GC35" s="66">
        <v>243.82</v>
      </c>
      <c r="GD35" s="66">
        <v>25.04</v>
      </c>
      <c r="GE35" s="66">
        <v>341.0</v>
      </c>
      <c r="GF35" s="66">
        <v>418.37</v>
      </c>
      <c r="GG35" s="66">
        <v>242.23</v>
      </c>
      <c r="GH35" s="66">
        <v>27.72</v>
      </c>
      <c r="GI35" s="66">
        <v>341.0</v>
      </c>
      <c r="GJ35" s="66">
        <v>260.4</v>
      </c>
      <c r="GK35" s="66">
        <v>-150.01</v>
      </c>
      <c r="GL35" s="66">
        <v>-10.05</v>
      </c>
      <c r="GM35" s="66">
        <v>341.0</v>
      </c>
      <c r="GN35" s="66">
        <v>238.57</v>
      </c>
      <c r="GO35" s="66">
        <v>-150.01</v>
      </c>
      <c r="GP35" s="66">
        <v>-18.51</v>
      </c>
      <c r="GQ35" s="66">
        <v>342.0</v>
      </c>
      <c r="GR35" s="66">
        <v>144.49</v>
      </c>
      <c r="GS35" s="66">
        <v>-92.47</v>
      </c>
      <c r="GT35" s="66">
        <v>-8.54</v>
      </c>
      <c r="GU35" s="66">
        <v>341.0</v>
      </c>
      <c r="GV35" s="66">
        <v>159.88</v>
      </c>
      <c r="GW35" s="66">
        <v>-92.39</v>
      </c>
      <c r="GX35" s="66">
        <v>-10.72</v>
      </c>
      <c r="GY35" s="89"/>
      <c r="GZ35" s="98" t="s">
        <v>91</v>
      </c>
      <c r="HA35" s="98" t="s">
        <v>92</v>
      </c>
      <c r="HB35" s="98">
        <v>107.0</v>
      </c>
      <c r="HC35" s="98">
        <v>5.35</v>
      </c>
      <c r="HD35" s="98">
        <v>2.14</v>
      </c>
      <c r="HE35" s="98">
        <v>8.0</v>
      </c>
      <c r="HF35" s="99">
        <v>60.0</v>
      </c>
      <c r="HG35" s="99">
        <v>60.0</v>
      </c>
      <c r="HH35" s="98" t="s">
        <v>91</v>
      </c>
      <c r="HI35" s="98" t="s">
        <v>92</v>
      </c>
      <c r="HJ35" s="98">
        <v>128.0</v>
      </c>
      <c r="HK35" s="98">
        <v>6.4</v>
      </c>
      <c r="HL35" s="98">
        <v>2.56</v>
      </c>
      <c r="HM35" s="98">
        <v>5.0</v>
      </c>
      <c r="HN35" s="99">
        <v>50.0</v>
      </c>
      <c r="HO35" s="99">
        <v>50.0</v>
      </c>
      <c r="HP35" s="98" t="s">
        <v>91</v>
      </c>
      <c r="HQ35" s="98" t="s">
        <v>92</v>
      </c>
      <c r="HR35" s="98">
        <v>163.0</v>
      </c>
      <c r="HS35" s="98">
        <v>8.15</v>
      </c>
      <c r="HT35" s="98">
        <v>4.075</v>
      </c>
      <c r="HU35" s="98">
        <v>7.0</v>
      </c>
      <c r="HV35" s="99">
        <v>50.0</v>
      </c>
      <c r="HW35" s="99">
        <v>50.0</v>
      </c>
      <c r="HX35" s="89"/>
      <c r="HY35" s="72">
        <v>135.0</v>
      </c>
      <c r="HZ35" s="72">
        <v>33.0</v>
      </c>
      <c r="IA35" s="72">
        <v>188.0</v>
      </c>
      <c r="IB35" s="72">
        <v>9.4</v>
      </c>
      <c r="IC35" s="72" t="s">
        <v>154</v>
      </c>
      <c r="ID35" s="72">
        <v>2.0</v>
      </c>
      <c r="IE35" s="147">
        <v>64.0</v>
      </c>
      <c r="IF35" s="147">
        <v>44.0</v>
      </c>
      <c r="IG35" s="89"/>
      <c r="IH35" s="74">
        <v>140.0</v>
      </c>
      <c r="II35" s="74">
        <v>33.6</v>
      </c>
      <c r="IJ35" s="74">
        <v>49.0</v>
      </c>
      <c r="IK35" s="74">
        <v>2.6</v>
      </c>
      <c r="IL35" s="74">
        <v>2.8</v>
      </c>
      <c r="IM35" s="74">
        <v>4.0</v>
      </c>
      <c r="IN35" s="74">
        <v>45.0</v>
      </c>
      <c r="IO35" s="74">
        <v>45.0</v>
      </c>
      <c r="IP35" s="74">
        <v>140.0</v>
      </c>
      <c r="IQ35" s="74">
        <v>33.0</v>
      </c>
      <c r="IR35" s="74">
        <v>114.0</v>
      </c>
      <c r="IS35" s="74">
        <v>5.8</v>
      </c>
      <c r="IT35" s="74">
        <v>6.5</v>
      </c>
      <c r="IU35" s="74">
        <v>8.0</v>
      </c>
      <c r="IV35" s="74">
        <v>47.0</v>
      </c>
      <c r="IW35" s="74">
        <v>46.0</v>
      </c>
      <c r="IX35" s="89"/>
      <c r="IY35" s="76">
        <v>140.0</v>
      </c>
      <c r="IZ35" s="76">
        <v>34.85</v>
      </c>
      <c r="JA35" s="76">
        <v>424.8</v>
      </c>
      <c r="JB35" s="76">
        <v>21.24</v>
      </c>
      <c r="JC35" s="76">
        <v>6.45</v>
      </c>
      <c r="JD35" s="149">
        <v>3.0</v>
      </c>
      <c r="JE35" s="76">
        <v>60.71</v>
      </c>
      <c r="JF35" s="76">
        <v>44.33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139.0</v>
      </c>
      <c r="JQ35" s="78">
        <v>33.0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40.0</v>
      </c>
      <c r="JW35" s="78">
        <v>40.0</v>
      </c>
      <c r="JX35" s="78">
        <v>139.0</v>
      </c>
      <c r="JY35" s="78">
        <v>34.5</v>
      </c>
      <c r="JZ35" s="78">
        <v>107.0</v>
      </c>
      <c r="KA35" s="78">
        <v>6.2</v>
      </c>
      <c r="KB35" s="78">
        <v>2.1</v>
      </c>
      <c r="KC35" s="150">
        <v>2.0</v>
      </c>
      <c r="KD35" s="78">
        <v>47.0</v>
      </c>
      <c r="KE35" s="78">
        <v>46.0</v>
      </c>
      <c r="KF35" s="89"/>
      <c r="KG35" s="79">
        <v>139.0</v>
      </c>
      <c r="KH35" s="79">
        <v>34.0</v>
      </c>
      <c r="KI35" s="79" t="s">
        <v>98</v>
      </c>
      <c r="KJ35" s="79" t="s">
        <v>98</v>
      </c>
      <c r="KK35" s="80"/>
      <c r="KL35" s="79">
        <v>1.0</v>
      </c>
      <c r="KM35" s="79">
        <v>48.0</v>
      </c>
      <c r="KN35" s="79">
        <v>48.0</v>
      </c>
      <c r="KO35" s="79">
        <v>139.0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48.0</v>
      </c>
      <c r="KV35" s="79">
        <v>46.0</v>
      </c>
      <c r="KW35" s="89"/>
      <c r="KX35" s="81">
        <v>133.0</v>
      </c>
      <c r="KY35" s="81">
        <v>33.0</v>
      </c>
      <c r="KZ35" s="81">
        <v>306.0</v>
      </c>
      <c r="LA35" s="81">
        <v>15.0</v>
      </c>
      <c r="LB35" s="81">
        <v>0.0</v>
      </c>
      <c r="LC35" s="81">
        <v>3.0</v>
      </c>
      <c r="LD35" s="81">
        <v>53.0</v>
      </c>
      <c r="LE35" s="81">
        <v>53.0</v>
      </c>
      <c r="LF35" s="81">
        <v>133.0</v>
      </c>
      <c r="LG35" s="81">
        <v>33.0</v>
      </c>
      <c r="LH35" s="81">
        <v>104.0</v>
      </c>
      <c r="LI35" s="81">
        <v>5.1</v>
      </c>
      <c r="LJ35" s="81">
        <v>0.0</v>
      </c>
      <c r="LK35" s="81">
        <v>5.0</v>
      </c>
      <c r="LL35" s="81">
        <v>54.0</v>
      </c>
      <c r="LM35" s="81">
        <v>54.0</v>
      </c>
      <c r="LN35" s="89"/>
      <c r="LO35" s="82">
        <v>336.0</v>
      </c>
      <c r="LP35" s="82">
        <v>268.0</v>
      </c>
      <c r="LQ35" s="82">
        <v>144.0</v>
      </c>
      <c r="LR35" s="82">
        <v>69.0</v>
      </c>
      <c r="LS35" s="82">
        <v>325.0</v>
      </c>
      <c r="LT35" s="83">
        <v>40.0</v>
      </c>
      <c r="LU35" s="83">
        <v>2.0</v>
      </c>
      <c r="LV35" s="83">
        <v>142.0</v>
      </c>
      <c r="LW35" s="83">
        <v>74.0</v>
      </c>
      <c r="LX35" s="83">
        <v>55.0</v>
      </c>
      <c r="LY35" s="83">
        <v>51.0</v>
      </c>
      <c r="LZ35" s="83">
        <v>12.0</v>
      </c>
      <c r="MA35" s="83">
        <v>104.0</v>
      </c>
      <c r="MB35" s="83">
        <v>0.1</v>
      </c>
      <c r="MC35" s="83">
        <v>146.0</v>
      </c>
      <c r="MD35" s="83">
        <v>194.0</v>
      </c>
      <c r="ME35" s="83">
        <v>73.0</v>
      </c>
      <c r="MF35" s="83">
        <v>57.0</v>
      </c>
      <c r="MG35" s="83">
        <v>14.0</v>
      </c>
      <c r="MH35" s="83">
        <v>0.0</v>
      </c>
      <c r="MI35" s="83">
        <v>0.0</v>
      </c>
      <c r="MJ35" s="83">
        <v>121.0</v>
      </c>
      <c r="MK35" s="83">
        <v>0.0</v>
      </c>
      <c r="ML35" s="83">
        <v>48.0</v>
      </c>
      <c r="MM35" s="83">
        <v>43.0</v>
      </c>
      <c r="MN35" s="83">
        <v>5.0</v>
      </c>
      <c r="MO35" s="86"/>
      <c r="MP35" s="87"/>
      <c r="MQ35" s="87"/>
      <c r="MR35" s="87"/>
      <c r="MS35" s="87"/>
      <c r="MT35" s="83">
        <v>0.0</v>
      </c>
      <c r="MU35" s="83">
        <v>0.0</v>
      </c>
      <c r="MV35" s="83">
        <v>0.0</v>
      </c>
      <c r="MW35" s="83">
        <v>36.0</v>
      </c>
      <c r="MX35" s="83">
        <v>36.0</v>
      </c>
      <c r="MY35" s="88" t="s">
        <v>96</v>
      </c>
      <c r="MZ35" s="83">
        <v>2.0</v>
      </c>
      <c r="NA35" s="87"/>
      <c r="NB35" s="83">
        <v>1.6</v>
      </c>
      <c r="NC35" s="83">
        <v>1.6</v>
      </c>
      <c r="ND35" s="83">
        <v>42.0</v>
      </c>
      <c r="NE35" s="83">
        <v>36.0</v>
      </c>
      <c r="NF35" s="83">
        <v>48.0</v>
      </c>
      <c r="NG35" s="83">
        <v>47.0</v>
      </c>
      <c r="NH35" s="83">
        <v>7.0</v>
      </c>
      <c r="NI35" s="88"/>
      <c r="NJ35" s="83">
        <v>0.0</v>
      </c>
      <c r="NK35" s="83">
        <v>0.0</v>
      </c>
      <c r="NL35" s="83">
        <v>0.0</v>
      </c>
      <c r="NM35" s="83">
        <v>35.0</v>
      </c>
      <c r="NN35" s="83">
        <v>50.0</v>
      </c>
      <c r="NO35" s="83">
        <v>52.0</v>
      </c>
      <c r="NP35" s="83">
        <v>2.0</v>
      </c>
      <c r="NQ35" s="223"/>
    </row>
    <row r="36" ht="14.25" customHeight="1">
      <c r="A36" s="49">
        <v>0.958333333333334</v>
      </c>
      <c r="B36" s="50"/>
      <c r="C36" s="51">
        <v>50.29</v>
      </c>
      <c r="D36" s="52">
        <v>340.0</v>
      </c>
      <c r="E36" s="53">
        <v>134.0</v>
      </c>
      <c r="F36" s="53">
        <v>71.0</v>
      </c>
      <c r="G36" s="53">
        <v>15.8</v>
      </c>
      <c r="H36" s="54"/>
      <c r="I36" s="53">
        <v>6.0</v>
      </c>
      <c r="J36" s="53">
        <v>48.0</v>
      </c>
      <c r="K36" s="53">
        <v>47.0</v>
      </c>
      <c r="L36" s="53">
        <v>138.0</v>
      </c>
      <c r="M36" s="53">
        <v>66.0</v>
      </c>
      <c r="N36" s="53">
        <v>16.3</v>
      </c>
      <c r="O36" s="54"/>
      <c r="P36" s="53">
        <v>6.0</v>
      </c>
      <c r="Q36" s="53">
        <v>56.0</v>
      </c>
      <c r="R36" s="53">
        <v>50.0</v>
      </c>
      <c r="S36" s="53">
        <v>342.8</v>
      </c>
      <c r="T36" s="53">
        <v>305.7</v>
      </c>
      <c r="U36" s="53">
        <v>184.1</v>
      </c>
      <c r="V36" s="54"/>
      <c r="W36" s="53">
        <v>338.8</v>
      </c>
      <c r="X36" s="53">
        <v>227.1</v>
      </c>
      <c r="Y36" s="53">
        <v>131.3</v>
      </c>
      <c r="Z36" s="54"/>
      <c r="AA36" s="53">
        <v>343.5</v>
      </c>
      <c r="AB36" s="53">
        <v>332.4</v>
      </c>
      <c r="AC36" s="53">
        <v>222.8</v>
      </c>
      <c r="AD36" s="54"/>
      <c r="AE36" s="53">
        <v>343.1</v>
      </c>
      <c r="AF36" s="53">
        <v>374.2</v>
      </c>
      <c r="AG36" s="53">
        <v>203.5</v>
      </c>
      <c r="AH36" s="54"/>
      <c r="AI36" s="53">
        <v>349.9</v>
      </c>
      <c r="AJ36" s="53">
        <v>392.4</v>
      </c>
      <c r="AK36" s="53">
        <v>247.5</v>
      </c>
      <c r="AL36" s="54"/>
      <c r="AM36" s="53">
        <v>341.2</v>
      </c>
      <c r="AN36" s="53">
        <v>419.1</v>
      </c>
      <c r="AO36" s="53">
        <v>235.1</v>
      </c>
      <c r="AP36" s="54"/>
      <c r="AQ36" s="182">
        <f t="shared" ref="AQ36:AS36" si="67">E36</f>
        <v>134</v>
      </c>
      <c r="AR36" s="54">
        <f t="shared" si="67"/>
        <v>71</v>
      </c>
      <c r="AS36" s="56">
        <f t="shared" si="67"/>
        <v>15.8</v>
      </c>
      <c r="AT36" s="54"/>
      <c r="AU36" s="54">
        <f t="shared" ref="AU36:AW36" si="68">L36</f>
        <v>138</v>
      </c>
      <c r="AV36" s="54">
        <f t="shared" si="68"/>
        <v>66</v>
      </c>
      <c r="AW36" s="54">
        <f t="shared" si="68"/>
        <v>16.3</v>
      </c>
      <c r="AX36" s="54"/>
      <c r="AY36" s="182">
        <f t="shared" si="6"/>
        <v>134</v>
      </c>
      <c r="AZ36" s="54"/>
      <c r="BA36" s="54"/>
      <c r="BB36" s="54"/>
      <c r="BC36" s="89"/>
      <c r="BD36" s="54"/>
      <c r="BE36" s="53">
        <v>0.0</v>
      </c>
      <c r="BF36" s="53">
        <v>0.0</v>
      </c>
      <c r="BG36" s="53">
        <v>0.0</v>
      </c>
      <c r="BH36" s="54"/>
      <c r="BI36" s="53">
        <v>22.0</v>
      </c>
      <c r="BJ36" s="53">
        <v>87.0</v>
      </c>
      <c r="BK36" s="53">
        <v>69.0</v>
      </c>
      <c r="BL36" s="89"/>
      <c r="BM36" s="287">
        <v>344.0</v>
      </c>
      <c r="BN36" s="287">
        <v>146.0</v>
      </c>
      <c r="BO36" s="287">
        <v>223.0</v>
      </c>
      <c r="BP36" s="287">
        <v>11.2</v>
      </c>
      <c r="BQ36" s="288"/>
      <c r="BR36" s="287">
        <v>6.0</v>
      </c>
      <c r="BS36" s="287">
        <v>59.0</v>
      </c>
      <c r="BT36" s="287">
        <v>58.0</v>
      </c>
      <c r="BU36" s="288">
        <f t="shared" si="7"/>
        <v>344</v>
      </c>
      <c r="BV36" s="287">
        <v>348.0</v>
      </c>
      <c r="BW36" s="287">
        <v>204.0</v>
      </c>
      <c r="BX36" s="287">
        <v>33.0</v>
      </c>
      <c r="BY36" s="287">
        <v>336.0</v>
      </c>
      <c r="BZ36" s="287">
        <v>373.0</v>
      </c>
      <c r="CA36" s="287">
        <v>207.0</v>
      </c>
      <c r="CB36" s="287">
        <v>28.0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341.0</v>
      </c>
      <c r="CH36" s="287">
        <v>482.0</v>
      </c>
      <c r="CI36" s="287">
        <v>268.0</v>
      </c>
      <c r="CJ36" s="287">
        <v>39.0</v>
      </c>
      <c r="CK36" s="287">
        <v>354.0</v>
      </c>
      <c r="CL36" s="287">
        <v>295.0</v>
      </c>
      <c r="CM36" s="287">
        <v>164.0</v>
      </c>
      <c r="CN36" s="287">
        <v>24.0</v>
      </c>
      <c r="CO36" s="287">
        <v>335.0</v>
      </c>
      <c r="CP36" s="287">
        <v>258.0</v>
      </c>
      <c r="CQ36" s="287">
        <v>161.0</v>
      </c>
      <c r="CR36" s="287">
        <v>21.0</v>
      </c>
      <c r="CS36" s="287">
        <v>337.0</v>
      </c>
      <c r="CT36" s="287">
        <v>282.0</v>
      </c>
      <c r="CU36" s="287">
        <v>186.0</v>
      </c>
      <c r="CV36" s="287">
        <v>63.0</v>
      </c>
      <c r="CW36" s="287">
        <v>341.0</v>
      </c>
      <c r="CX36" s="287">
        <v>188.0</v>
      </c>
      <c r="CY36" s="287">
        <v>91.0</v>
      </c>
      <c r="CZ36" s="287">
        <v>53.0</v>
      </c>
      <c r="DA36" s="287">
        <v>325.0</v>
      </c>
      <c r="DB36" s="287">
        <v>190.0</v>
      </c>
      <c r="DC36" s="287">
        <v>92.0</v>
      </c>
      <c r="DD36" s="287">
        <v>51.0</v>
      </c>
      <c r="DE36" s="288">
        <f t="shared" si="27"/>
        <v>146</v>
      </c>
      <c r="DF36" s="287">
        <v>35.4</v>
      </c>
      <c r="DG36" s="288">
        <f t="shared" ref="DG36:DH36" si="69">BO36</f>
        <v>223</v>
      </c>
      <c r="DH36" s="288">
        <f t="shared" si="69"/>
        <v>11.2</v>
      </c>
      <c r="DI36" s="288"/>
      <c r="DJ36" s="287">
        <v>7.0</v>
      </c>
      <c r="DK36" s="287">
        <v>59.0</v>
      </c>
      <c r="DL36" s="287">
        <v>54.0</v>
      </c>
      <c r="DM36" s="89"/>
      <c r="DN36" s="61">
        <v>339.0</v>
      </c>
      <c r="DO36" s="61">
        <v>140.0</v>
      </c>
      <c r="DP36" s="61">
        <v>39.64</v>
      </c>
      <c r="DQ36" s="61">
        <v>22.4</v>
      </c>
      <c r="DR36" s="61">
        <v>5.85</v>
      </c>
      <c r="DS36" s="61">
        <v>8.0</v>
      </c>
      <c r="DT36" s="61">
        <v>40.0</v>
      </c>
      <c r="DU36" s="61">
        <v>46.4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138.0</v>
      </c>
      <c r="EG36" s="63">
        <v>86.0</v>
      </c>
      <c r="EH36" s="63">
        <v>3.5</v>
      </c>
      <c r="EI36" s="64"/>
      <c r="EJ36" s="63">
        <v>9.0</v>
      </c>
      <c r="EK36" s="63">
        <v>49.0</v>
      </c>
      <c r="EL36" s="63">
        <v>51.0</v>
      </c>
      <c r="EM36" s="63">
        <v>138.0</v>
      </c>
      <c r="EN36" s="63">
        <v>64.0</v>
      </c>
      <c r="EO36" s="63">
        <v>3.0</v>
      </c>
      <c r="EP36" s="64"/>
      <c r="EQ36" s="63">
        <v>9.0</v>
      </c>
      <c r="ER36" s="63">
        <v>40.0</v>
      </c>
      <c r="ES36" s="63">
        <v>42.0</v>
      </c>
      <c r="ET36" s="63">
        <v>341.0</v>
      </c>
      <c r="EU36" s="63">
        <v>0.0</v>
      </c>
      <c r="EV36" s="63">
        <v>0.0</v>
      </c>
      <c r="EW36" s="63">
        <v>0.0</v>
      </c>
      <c r="EX36" s="63">
        <v>340.0</v>
      </c>
      <c r="EY36" s="63">
        <v>0.0</v>
      </c>
      <c r="EZ36" s="63">
        <v>0.0</v>
      </c>
      <c r="FA36" s="63">
        <v>0.0</v>
      </c>
      <c r="FB36" s="63">
        <v>340.0</v>
      </c>
      <c r="FC36" s="63">
        <v>271.0</v>
      </c>
      <c r="FD36" s="63">
        <v>158.2</v>
      </c>
      <c r="FE36" s="63">
        <v>-2.0</v>
      </c>
      <c r="FF36" s="63">
        <v>340.0</v>
      </c>
      <c r="FG36" s="63">
        <v>272.0</v>
      </c>
      <c r="FH36" s="63">
        <v>158.5</v>
      </c>
      <c r="FI36" s="63">
        <v>-2.3</v>
      </c>
      <c r="FJ36" s="63">
        <v>342.0</v>
      </c>
      <c r="FK36" s="63">
        <v>265.0</v>
      </c>
      <c r="FL36" s="63">
        <v>151.6</v>
      </c>
      <c r="FM36" s="64"/>
      <c r="FN36" s="63">
        <v>342.0</v>
      </c>
      <c r="FO36" s="63">
        <v>279.0</v>
      </c>
      <c r="FP36" s="63">
        <v>152.1</v>
      </c>
      <c r="FQ36" s="63">
        <v>6.6</v>
      </c>
      <c r="FR36" s="63">
        <v>138.0</v>
      </c>
      <c r="FS36" s="64"/>
      <c r="FT36" s="63">
        <v>11.3</v>
      </c>
      <c r="FU36" s="64"/>
      <c r="FV36" s="63">
        <v>138.0</v>
      </c>
      <c r="FW36" s="64"/>
      <c r="FX36" s="64"/>
      <c r="FY36" s="64"/>
      <c r="FZ36" s="89"/>
      <c r="GA36" s="160">
        <v>340.0</v>
      </c>
      <c r="GB36" s="160">
        <v>394.17</v>
      </c>
      <c r="GC36" s="160">
        <v>242.56</v>
      </c>
      <c r="GD36" s="160">
        <v>31.24</v>
      </c>
      <c r="GE36" s="160">
        <v>340.0</v>
      </c>
      <c r="GF36" s="160">
        <v>416.41</v>
      </c>
      <c r="GG36" s="160">
        <v>238.62</v>
      </c>
      <c r="GH36" s="160">
        <v>36.02</v>
      </c>
      <c r="GI36" s="160">
        <v>340.0</v>
      </c>
      <c r="GJ36" s="160">
        <v>266.12</v>
      </c>
      <c r="GK36" s="160">
        <v>151.77</v>
      </c>
      <c r="GL36" s="160">
        <v>12.65</v>
      </c>
      <c r="GM36" s="160">
        <v>340.0</v>
      </c>
      <c r="GN36" s="160">
        <v>244.43</v>
      </c>
      <c r="GO36" s="160">
        <v>151.6</v>
      </c>
      <c r="GP36" s="160">
        <v>21.11</v>
      </c>
      <c r="GQ36" s="160">
        <v>340.0</v>
      </c>
      <c r="GR36" s="160">
        <v>140.82</v>
      </c>
      <c r="GS36" s="160">
        <v>91.3</v>
      </c>
      <c r="GT36" s="160">
        <v>9.38</v>
      </c>
      <c r="GU36" s="160">
        <v>340.0</v>
      </c>
      <c r="GV36" s="160">
        <v>155.33</v>
      </c>
      <c r="GW36" s="160">
        <v>88.78</v>
      </c>
      <c r="GX36" s="160">
        <v>8.88</v>
      </c>
      <c r="GY36" s="89"/>
      <c r="GZ36" s="98" t="s">
        <v>91</v>
      </c>
      <c r="HA36" s="98" t="s">
        <v>92</v>
      </c>
      <c r="HB36" s="98">
        <v>95.0</v>
      </c>
      <c r="HC36" s="98">
        <v>4.75</v>
      </c>
      <c r="HD36" s="98">
        <v>1.9</v>
      </c>
      <c r="HE36" s="98">
        <v>8.0</v>
      </c>
      <c r="HF36" s="99">
        <v>60.0</v>
      </c>
      <c r="HG36" s="99">
        <v>60.0</v>
      </c>
      <c r="HH36" s="98" t="s">
        <v>91</v>
      </c>
      <c r="HI36" s="98" t="s">
        <v>92</v>
      </c>
      <c r="HJ36" s="98">
        <v>113.0</v>
      </c>
      <c r="HK36" s="98">
        <v>5.65</v>
      </c>
      <c r="HL36" s="98">
        <v>2.26</v>
      </c>
      <c r="HM36" s="98">
        <v>5.0</v>
      </c>
      <c r="HN36" s="99">
        <v>50.0</v>
      </c>
      <c r="HO36" s="99">
        <v>50.0</v>
      </c>
      <c r="HP36" s="98" t="s">
        <v>91</v>
      </c>
      <c r="HQ36" s="98" t="s">
        <v>92</v>
      </c>
      <c r="HR36" s="98">
        <v>190.0</v>
      </c>
      <c r="HS36" s="98">
        <v>9.5</v>
      </c>
      <c r="HT36" s="98">
        <v>4.75</v>
      </c>
      <c r="HU36" s="98">
        <v>7.0</v>
      </c>
      <c r="HV36" s="99">
        <v>50.0</v>
      </c>
      <c r="HW36" s="99">
        <v>50.0</v>
      </c>
      <c r="HX36" s="89"/>
      <c r="HY36" s="72">
        <v>135.0</v>
      </c>
      <c r="HZ36" s="72">
        <v>33.0</v>
      </c>
      <c r="IA36" s="72">
        <v>178.0</v>
      </c>
      <c r="IB36" s="72">
        <v>8.9</v>
      </c>
      <c r="IC36" s="73"/>
      <c r="ID36" s="72">
        <v>2.0</v>
      </c>
      <c r="IE36" s="147">
        <v>64.0</v>
      </c>
      <c r="IF36" s="147">
        <v>44.0</v>
      </c>
      <c r="IG36" s="89"/>
      <c r="IH36" s="74">
        <v>140.0</v>
      </c>
      <c r="II36" s="74">
        <v>33.2</v>
      </c>
      <c r="IJ36" s="74">
        <v>108.0</v>
      </c>
      <c r="IK36" s="74">
        <v>5.6</v>
      </c>
      <c r="IL36" s="74">
        <v>6.1</v>
      </c>
      <c r="IM36" s="74">
        <v>4.0</v>
      </c>
      <c r="IN36" s="74">
        <v>45.0</v>
      </c>
      <c r="IO36" s="74">
        <v>45.0</v>
      </c>
      <c r="IP36" s="74">
        <v>140.0</v>
      </c>
      <c r="IQ36" s="74">
        <v>32.6</v>
      </c>
      <c r="IR36" s="74">
        <v>104.0</v>
      </c>
      <c r="IS36" s="74">
        <v>5.4</v>
      </c>
      <c r="IT36" s="74">
        <v>5.8</v>
      </c>
      <c r="IU36" s="74">
        <v>8.0</v>
      </c>
      <c r="IV36" s="74">
        <v>46.0</v>
      </c>
      <c r="IW36" s="74">
        <v>45.0</v>
      </c>
      <c r="IX36" s="89"/>
      <c r="IY36" s="76">
        <v>140.01</v>
      </c>
      <c r="IZ36" s="76">
        <v>34.85</v>
      </c>
      <c r="JA36" s="76">
        <v>419.8</v>
      </c>
      <c r="JB36" s="76">
        <v>20.99</v>
      </c>
      <c r="JC36" s="76">
        <v>6.72</v>
      </c>
      <c r="JD36" s="149">
        <v>3.0</v>
      </c>
      <c r="JE36" s="76">
        <v>63.54</v>
      </c>
      <c r="JF36" s="76">
        <v>48.24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139.0</v>
      </c>
      <c r="JQ36" s="78">
        <v>33.0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40.0</v>
      </c>
      <c r="JW36" s="78">
        <v>40.0</v>
      </c>
      <c r="JX36" s="78">
        <v>139.0</v>
      </c>
      <c r="JY36" s="78">
        <v>34.9</v>
      </c>
      <c r="JZ36" s="78">
        <v>51.0</v>
      </c>
      <c r="KA36" s="78">
        <v>2.7</v>
      </c>
      <c r="KB36" s="78">
        <v>1.2</v>
      </c>
      <c r="KC36" s="150">
        <v>2.0</v>
      </c>
      <c r="KD36" s="78">
        <v>47.0</v>
      </c>
      <c r="KE36" s="78">
        <v>46.0</v>
      </c>
      <c r="KF36" s="89"/>
      <c r="KG36" s="79">
        <v>140.0</v>
      </c>
      <c r="KH36" s="79">
        <v>34.0</v>
      </c>
      <c r="KI36" s="79" t="s">
        <v>98</v>
      </c>
      <c r="KJ36" s="79" t="s">
        <v>98</v>
      </c>
      <c r="KK36" s="80"/>
      <c r="KL36" s="79">
        <v>1.0</v>
      </c>
      <c r="KM36" s="79">
        <v>48.0</v>
      </c>
      <c r="KN36" s="79">
        <v>48.0</v>
      </c>
      <c r="KO36" s="79">
        <v>140.0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48.0</v>
      </c>
      <c r="KV36" s="79">
        <v>46.0</v>
      </c>
      <c r="KW36" s="89"/>
      <c r="KX36" s="81">
        <v>137.0</v>
      </c>
      <c r="KY36" s="81">
        <v>33.0</v>
      </c>
      <c r="KZ36" s="81">
        <v>274.0</v>
      </c>
      <c r="LA36" s="81">
        <v>13.9</v>
      </c>
      <c r="LB36" s="81">
        <v>0.0</v>
      </c>
      <c r="LC36" s="81">
        <v>3.0</v>
      </c>
      <c r="LD36" s="81">
        <v>52.0</v>
      </c>
      <c r="LE36" s="81">
        <v>52.0</v>
      </c>
      <c r="LF36" s="81">
        <v>137.0</v>
      </c>
      <c r="LG36" s="81">
        <v>33.0</v>
      </c>
      <c r="LH36" s="81">
        <v>246.0</v>
      </c>
      <c r="LI36" s="81">
        <v>12.1</v>
      </c>
      <c r="LJ36" s="81">
        <v>0.0</v>
      </c>
      <c r="LK36" s="81">
        <v>5.0</v>
      </c>
      <c r="LL36" s="81">
        <v>53.0</v>
      </c>
      <c r="LM36" s="81">
        <v>53.0</v>
      </c>
      <c r="LN36" s="89"/>
      <c r="LO36" s="82">
        <v>337.0</v>
      </c>
      <c r="LP36" s="82">
        <v>265.0</v>
      </c>
      <c r="LQ36" s="82">
        <v>144.0</v>
      </c>
      <c r="LR36" s="82">
        <v>70.0</v>
      </c>
      <c r="LS36" s="82">
        <v>326.0</v>
      </c>
      <c r="LT36" s="83">
        <v>35.0</v>
      </c>
      <c r="LU36" s="83">
        <v>1.1</v>
      </c>
      <c r="LV36" s="83">
        <v>142.0</v>
      </c>
      <c r="LW36" s="83">
        <v>65.0</v>
      </c>
      <c r="LX36" s="83">
        <v>49.0</v>
      </c>
      <c r="LY36" s="83">
        <v>44.0</v>
      </c>
      <c r="LZ36" s="83">
        <v>12.0</v>
      </c>
      <c r="MA36" s="83">
        <v>109.0</v>
      </c>
      <c r="MB36" s="83">
        <v>4.5</v>
      </c>
      <c r="MC36" s="83">
        <v>146.0</v>
      </c>
      <c r="MD36" s="83">
        <v>200.0</v>
      </c>
      <c r="ME36" s="83">
        <v>70.0</v>
      </c>
      <c r="MF36" s="83">
        <v>52.0</v>
      </c>
      <c r="MG36" s="83">
        <v>14.0</v>
      </c>
      <c r="MH36" s="83">
        <v>0.0</v>
      </c>
      <c r="MI36" s="83">
        <v>0.0</v>
      </c>
      <c r="MJ36" s="83">
        <v>122.0</v>
      </c>
      <c r="MK36" s="83">
        <v>0.0</v>
      </c>
      <c r="ML36" s="83">
        <v>47.0</v>
      </c>
      <c r="MM36" s="83">
        <v>42.0</v>
      </c>
      <c r="MN36" s="83">
        <v>5.0</v>
      </c>
      <c r="MO36" s="86"/>
      <c r="MP36" s="87"/>
      <c r="MQ36" s="87"/>
      <c r="MR36" s="87"/>
      <c r="MS36" s="87"/>
      <c r="MT36" s="83">
        <v>0.0</v>
      </c>
      <c r="MU36" s="83">
        <v>0.0</v>
      </c>
      <c r="MV36" s="83">
        <v>0.0</v>
      </c>
      <c r="MW36" s="83">
        <v>36.0</v>
      </c>
      <c r="MX36" s="83">
        <v>35.0</v>
      </c>
      <c r="MY36" s="88" t="s">
        <v>96</v>
      </c>
      <c r="MZ36" s="83">
        <v>2.0</v>
      </c>
      <c r="NA36" s="87"/>
      <c r="NB36" s="83">
        <v>1.8</v>
      </c>
      <c r="NC36" s="83">
        <v>2.1</v>
      </c>
      <c r="ND36" s="83">
        <v>49.0</v>
      </c>
      <c r="NE36" s="83">
        <v>36.0</v>
      </c>
      <c r="NF36" s="83">
        <v>48.0</v>
      </c>
      <c r="NG36" s="83">
        <v>46.0</v>
      </c>
      <c r="NH36" s="83">
        <v>7.0</v>
      </c>
      <c r="NI36" s="88"/>
      <c r="NJ36" s="83">
        <v>0.0</v>
      </c>
      <c r="NK36" s="83">
        <v>0.0</v>
      </c>
      <c r="NL36" s="83">
        <v>0.0</v>
      </c>
      <c r="NM36" s="83">
        <v>35.0</v>
      </c>
      <c r="NN36" s="83">
        <v>49.0</v>
      </c>
      <c r="NO36" s="83">
        <v>50.0</v>
      </c>
      <c r="NP36" s="83">
        <v>2.0</v>
      </c>
      <c r="NQ36" s="223"/>
    </row>
    <row r="37" ht="14.25" customHeight="1">
      <c r="A37" s="103" t="s">
        <v>99</v>
      </c>
      <c r="B37" s="104"/>
      <c r="C37" s="51">
        <v>50.21</v>
      </c>
      <c r="D37" s="105">
        <v>340.0</v>
      </c>
      <c r="E37" s="106">
        <v>134.0</v>
      </c>
      <c r="F37" s="53">
        <v>63.0</v>
      </c>
      <c r="G37" s="53">
        <v>13.8</v>
      </c>
      <c r="H37" s="54"/>
      <c r="I37" s="53">
        <v>6.0</v>
      </c>
      <c r="J37" s="53">
        <v>48.0</v>
      </c>
      <c r="K37" s="53">
        <v>47.0</v>
      </c>
      <c r="L37" s="53">
        <v>139.0</v>
      </c>
      <c r="M37" s="53">
        <v>81.0</v>
      </c>
      <c r="N37" s="53">
        <v>20.4</v>
      </c>
      <c r="O37" s="54"/>
      <c r="P37" s="53">
        <v>6.0</v>
      </c>
      <c r="Q37" s="53">
        <v>56.0</v>
      </c>
      <c r="R37" s="53">
        <v>50.0</v>
      </c>
      <c r="S37" s="53">
        <v>342.4</v>
      </c>
      <c r="T37" s="53">
        <v>282.6</v>
      </c>
      <c r="U37" s="53">
        <v>169.3</v>
      </c>
      <c r="V37" s="54"/>
      <c r="W37" s="53">
        <v>338.4</v>
      </c>
      <c r="X37" s="53">
        <v>197.4</v>
      </c>
      <c r="Y37" s="53">
        <v>113.3</v>
      </c>
      <c r="Z37" s="54"/>
      <c r="AA37" s="53">
        <v>342.9</v>
      </c>
      <c r="AB37" s="53">
        <v>353.6</v>
      </c>
      <c r="AC37" s="53">
        <v>235.8</v>
      </c>
      <c r="AD37" s="54"/>
      <c r="AE37" s="53">
        <v>342.3</v>
      </c>
      <c r="AF37" s="53">
        <v>397.7</v>
      </c>
      <c r="AG37" s="53">
        <v>215.1</v>
      </c>
      <c r="AH37" s="54"/>
      <c r="AI37" s="53">
        <v>350.1</v>
      </c>
      <c r="AJ37" s="53">
        <v>378.9</v>
      </c>
      <c r="AK37" s="53">
        <v>236.7</v>
      </c>
      <c r="AL37" s="54"/>
      <c r="AM37" s="53">
        <v>340.7</v>
      </c>
      <c r="AN37" s="53">
        <v>406.2</v>
      </c>
      <c r="AO37" s="53">
        <v>225.6</v>
      </c>
      <c r="AP37" s="54"/>
      <c r="AQ37" s="182">
        <f t="shared" ref="AQ37:AS37" si="70">E37</f>
        <v>134</v>
      </c>
      <c r="AR37" s="54">
        <f t="shared" si="70"/>
        <v>63</v>
      </c>
      <c r="AS37" s="56">
        <f t="shared" si="70"/>
        <v>13.8</v>
      </c>
      <c r="AT37" s="54"/>
      <c r="AU37" s="54">
        <f t="shared" ref="AU37:AW37" si="71">L37</f>
        <v>139</v>
      </c>
      <c r="AV37" s="54">
        <f t="shared" si="71"/>
        <v>81</v>
      </c>
      <c r="AW37" s="54">
        <f t="shared" si="71"/>
        <v>20.4</v>
      </c>
      <c r="AX37" s="54"/>
      <c r="AY37" s="182">
        <f t="shared" si="6"/>
        <v>134</v>
      </c>
      <c r="AZ37" s="54"/>
      <c r="BA37" s="54"/>
      <c r="BB37" s="54"/>
      <c r="BC37" s="107"/>
      <c r="BD37" s="54"/>
      <c r="BE37" s="53">
        <v>32.0</v>
      </c>
      <c r="BF37" s="53">
        <v>102.0</v>
      </c>
      <c r="BG37" s="53">
        <v>5.0</v>
      </c>
      <c r="BH37" s="54"/>
      <c r="BI37" s="53">
        <v>22.0</v>
      </c>
      <c r="BJ37" s="53">
        <v>87.0</v>
      </c>
      <c r="BK37" s="53">
        <v>69.0</v>
      </c>
      <c r="BL37" s="107"/>
      <c r="BM37" s="287">
        <v>345.0</v>
      </c>
      <c r="BN37" s="287">
        <v>147.0</v>
      </c>
      <c r="BO37" s="287">
        <v>222.0</v>
      </c>
      <c r="BP37" s="287">
        <v>11.1</v>
      </c>
      <c r="BQ37" s="288"/>
      <c r="BR37" s="287">
        <v>6.0</v>
      </c>
      <c r="BS37" s="287">
        <v>56.0</v>
      </c>
      <c r="BT37" s="287">
        <v>57.0</v>
      </c>
      <c r="BU37" s="288">
        <f t="shared" si="7"/>
        <v>345</v>
      </c>
      <c r="BV37" s="287">
        <v>280.0</v>
      </c>
      <c r="BW37" s="287">
        <v>165.0</v>
      </c>
      <c r="BX37" s="287">
        <v>25.0</v>
      </c>
      <c r="BY37" s="287">
        <v>338.0</v>
      </c>
      <c r="BZ37" s="287">
        <v>304.0</v>
      </c>
      <c r="CA37" s="287">
        <v>169.0</v>
      </c>
      <c r="CB37" s="287">
        <v>24.0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338.0</v>
      </c>
      <c r="CH37" s="287">
        <v>495.0</v>
      </c>
      <c r="CI37" s="287">
        <v>287.0</v>
      </c>
      <c r="CJ37" s="287">
        <v>44.0</v>
      </c>
      <c r="CK37" s="287">
        <v>351.0</v>
      </c>
      <c r="CL37" s="287">
        <v>136.0</v>
      </c>
      <c r="CM37" s="287">
        <v>89.0</v>
      </c>
      <c r="CN37" s="287">
        <v>15.0</v>
      </c>
      <c r="CO37" s="287">
        <v>335.0</v>
      </c>
      <c r="CP37" s="287">
        <v>279.0</v>
      </c>
      <c r="CQ37" s="287">
        <v>138.0</v>
      </c>
      <c r="CR37" s="287">
        <v>20.0</v>
      </c>
      <c r="CS37" s="287">
        <v>338.0</v>
      </c>
      <c r="CT37" s="287">
        <v>261.0</v>
      </c>
      <c r="CU37" s="287">
        <v>171.0</v>
      </c>
      <c r="CV37" s="287">
        <v>58.0</v>
      </c>
      <c r="CW37" s="287">
        <v>340.0</v>
      </c>
      <c r="CX37" s="287">
        <v>170.0</v>
      </c>
      <c r="CY37" s="287">
        <v>81.0</v>
      </c>
      <c r="CZ37" s="287">
        <v>49.0</v>
      </c>
      <c r="DA37" s="287">
        <v>326.0</v>
      </c>
      <c r="DB37" s="287">
        <v>173.0</v>
      </c>
      <c r="DC37" s="287">
        <v>82.0</v>
      </c>
      <c r="DD37" s="287">
        <v>47.0</v>
      </c>
      <c r="DE37" s="288">
        <f t="shared" si="27"/>
        <v>147</v>
      </c>
      <c r="DF37" s="287">
        <v>35.5</v>
      </c>
      <c r="DG37" s="288">
        <f t="shared" ref="DG37:DH37" si="72">BO37</f>
        <v>222</v>
      </c>
      <c r="DH37" s="288">
        <f t="shared" si="72"/>
        <v>11.1</v>
      </c>
      <c r="DI37" s="288"/>
      <c r="DJ37" s="287">
        <v>7.0</v>
      </c>
      <c r="DK37" s="287">
        <v>59.0</v>
      </c>
      <c r="DL37" s="287">
        <v>54.0</v>
      </c>
      <c r="DM37" s="107"/>
      <c r="DN37" s="61">
        <v>339.0</v>
      </c>
      <c r="DO37" s="61">
        <v>140.0</v>
      </c>
      <c r="DP37" s="61">
        <v>39.92</v>
      </c>
      <c r="DQ37" s="61">
        <v>22.65</v>
      </c>
      <c r="DR37" s="61">
        <v>5.31</v>
      </c>
      <c r="DS37" s="61">
        <v>8.0</v>
      </c>
      <c r="DT37" s="61">
        <v>40.0</v>
      </c>
      <c r="DU37" s="61">
        <v>48.8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342.0</v>
      </c>
      <c r="EF37" s="63">
        <v>137.0</v>
      </c>
      <c r="EG37" s="63">
        <v>80.0</v>
      </c>
      <c r="EH37" s="63">
        <v>3.2</v>
      </c>
      <c r="EI37" s="64"/>
      <c r="EJ37" s="63">
        <v>9.0</v>
      </c>
      <c r="EK37" s="63">
        <v>48.0</v>
      </c>
      <c r="EL37" s="63">
        <v>51.0</v>
      </c>
      <c r="EM37" s="63">
        <v>137.0</v>
      </c>
      <c r="EN37" s="63">
        <v>96.0</v>
      </c>
      <c r="EO37" s="63">
        <v>4.3</v>
      </c>
      <c r="EP37" s="64"/>
      <c r="EQ37" s="63">
        <v>9.0</v>
      </c>
      <c r="ER37" s="63">
        <v>41.0</v>
      </c>
      <c r="ES37" s="63">
        <v>43.0</v>
      </c>
      <c r="ET37" s="63">
        <v>341.0</v>
      </c>
      <c r="EU37" s="63">
        <v>0.0</v>
      </c>
      <c r="EV37" s="63">
        <v>0.0</v>
      </c>
      <c r="EW37" s="63">
        <v>0.0</v>
      </c>
      <c r="EX37" s="63">
        <v>339.0</v>
      </c>
      <c r="EY37" s="63">
        <v>0.0</v>
      </c>
      <c r="EZ37" s="63">
        <v>0.0</v>
      </c>
      <c r="FA37" s="63">
        <v>0.0</v>
      </c>
      <c r="FB37" s="63">
        <v>340.0</v>
      </c>
      <c r="FC37" s="63">
        <v>272.0</v>
      </c>
      <c r="FD37" s="63">
        <v>158.3</v>
      </c>
      <c r="FE37" s="63">
        <v>-2.8</v>
      </c>
      <c r="FF37" s="63">
        <v>340.0</v>
      </c>
      <c r="FG37" s="63">
        <v>273.0</v>
      </c>
      <c r="FH37" s="63">
        <v>158.8</v>
      </c>
      <c r="FI37" s="63">
        <v>-3.1</v>
      </c>
      <c r="FJ37" s="63">
        <v>342.0</v>
      </c>
      <c r="FK37" s="63">
        <v>661.0</v>
      </c>
      <c r="FL37" s="63">
        <v>150.1</v>
      </c>
      <c r="FM37" s="64"/>
      <c r="FN37" s="63">
        <v>342.0</v>
      </c>
      <c r="FO37" s="63">
        <v>271.0</v>
      </c>
      <c r="FP37" s="63">
        <v>147.3</v>
      </c>
      <c r="FQ37" s="63">
        <v>6.5</v>
      </c>
      <c r="FR37" s="63">
        <v>137.0</v>
      </c>
      <c r="FS37" s="64"/>
      <c r="FT37" s="63">
        <v>14.31</v>
      </c>
      <c r="FU37" s="64"/>
      <c r="FV37" s="63">
        <v>137.0</v>
      </c>
      <c r="FW37" s="64"/>
      <c r="FX37" s="64"/>
      <c r="FY37" s="64"/>
      <c r="FZ37" s="107"/>
      <c r="GA37" s="65">
        <v>342.0</v>
      </c>
      <c r="GB37" s="66">
        <v>377.49</v>
      </c>
      <c r="GC37" s="66">
        <v>233.68</v>
      </c>
      <c r="GD37" s="66">
        <v>28.64</v>
      </c>
      <c r="GE37" s="66">
        <v>341.0</v>
      </c>
      <c r="GF37" s="66">
        <v>400.2</v>
      </c>
      <c r="GG37" s="94">
        <v>231.0</v>
      </c>
      <c r="GH37" s="66">
        <v>32.41</v>
      </c>
      <c r="GI37" s="66">
        <v>341.0</v>
      </c>
      <c r="GJ37" s="66">
        <v>261.57</v>
      </c>
      <c r="GK37" s="66">
        <v>-150.26</v>
      </c>
      <c r="GL37" s="66">
        <v>-11.06</v>
      </c>
      <c r="GM37" s="66">
        <v>341.0</v>
      </c>
      <c r="GN37" s="66">
        <v>239.89</v>
      </c>
      <c r="GO37" s="66">
        <v>-150.68</v>
      </c>
      <c r="GP37" s="66">
        <v>-19.6</v>
      </c>
      <c r="GQ37" s="66">
        <v>342.0</v>
      </c>
      <c r="GR37" s="66">
        <v>132.47</v>
      </c>
      <c r="GS37" s="66">
        <v>-83.51</v>
      </c>
      <c r="GT37" s="66">
        <v>-14.41</v>
      </c>
      <c r="GU37" s="66">
        <v>341.0</v>
      </c>
      <c r="GV37" s="66">
        <v>143.17</v>
      </c>
      <c r="GW37" s="66">
        <v>-82.17</v>
      </c>
      <c r="GX37" s="66">
        <v>-15.66</v>
      </c>
      <c r="GY37" s="107"/>
      <c r="GZ37" s="98" t="s">
        <v>91</v>
      </c>
      <c r="HA37" s="98" t="s">
        <v>92</v>
      </c>
      <c r="HB37" s="98">
        <v>92.0</v>
      </c>
      <c r="HC37" s="98">
        <v>4.6</v>
      </c>
      <c r="HD37" s="98">
        <v>1.84</v>
      </c>
      <c r="HE37" s="98">
        <v>8.0</v>
      </c>
      <c r="HF37" s="99">
        <v>60.0</v>
      </c>
      <c r="HG37" s="99">
        <v>60.0</v>
      </c>
      <c r="HH37" s="98" t="s">
        <v>91</v>
      </c>
      <c r="HI37" s="98" t="s">
        <v>92</v>
      </c>
      <c r="HJ37" s="98">
        <v>104.0</v>
      </c>
      <c r="HK37" s="98">
        <v>5.2</v>
      </c>
      <c r="HL37" s="98">
        <v>2.08</v>
      </c>
      <c r="HM37" s="98">
        <v>5.0</v>
      </c>
      <c r="HN37" s="99">
        <v>50.0</v>
      </c>
      <c r="HO37" s="99">
        <v>50.0</v>
      </c>
      <c r="HP37" s="98" t="s">
        <v>91</v>
      </c>
      <c r="HQ37" s="98" t="s">
        <v>92</v>
      </c>
      <c r="HR37" s="98">
        <v>128.0</v>
      </c>
      <c r="HS37" s="98">
        <v>6.4</v>
      </c>
      <c r="HT37" s="98">
        <v>3.2</v>
      </c>
      <c r="HU37" s="99">
        <v>7.0</v>
      </c>
      <c r="HV37" s="99">
        <v>50.0</v>
      </c>
      <c r="HW37" s="99">
        <v>50.0</v>
      </c>
      <c r="HX37" s="107"/>
      <c r="HY37" s="72">
        <v>135.0</v>
      </c>
      <c r="HZ37" s="72">
        <v>33.0</v>
      </c>
      <c r="IA37" s="72">
        <v>154.0</v>
      </c>
      <c r="IB37" s="72">
        <v>7.7</v>
      </c>
      <c r="IC37" s="73"/>
      <c r="ID37" s="72">
        <v>2.0</v>
      </c>
      <c r="IE37" s="147">
        <v>64.0</v>
      </c>
      <c r="IF37" s="147">
        <v>44.0</v>
      </c>
      <c r="IG37" s="107"/>
      <c r="IH37" s="74">
        <v>140.0</v>
      </c>
      <c r="II37" s="74">
        <v>33.2</v>
      </c>
      <c r="IJ37" s="74">
        <v>108.0</v>
      </c>
      <c r="IK37" s="74">
        <v>5.6</v>
      </c>
      <c r="IL37" s="74">
        <v>6.1</v>
      </c>
      <c r="IM37" s="74">
        <v>4.0</v>
      </c>
      <c r="IN37" s="74">
        <v>45.0</v>
      </c>
      <c r="IO37" s="74">
        <v>45.0</v>
      </c>
      <c r="IP37" s="74">
        <v>140.0</v>
      </c>
      <c r="IQ37" s="74">
        <v>32.6</v>
      </c>
      <c r="IR37" s="74">
        <v>104.0</v>
      </c>
      <c r="IS37" s="74">
        <v>5.4</v>
      </c>
      <c r="IT37" s="74">
        <v>5.8</v>
      </c>
      <c r="IU37" s="74">
        <v>8.0</v>
      </c>
      <c r="IV37" s="74">
        <v>46.0</v>
      </c>
      <c r="IW37" s="74">
        <v>45.0</v>
      </c>
      <c r="IX37" s="107"/>
      <c r="IY37" s="76">
        <v>140.46</v>
      </c>
      <c r="IZ37" s="76">
        <v>34.94</v>
      </c>
      <c r="JA37" s="76">
        <v>377.0</v>
      </c>
      <c r="JB37" s="76">
        <v>18.85</v>
      </c>
      <c r="JC37" s="76">
        <v>6.84</v>
      </c>
      <c r="JD37" s="149">
        <v>3.0</v>
      </c>
      <c r="JE37" s="76">
        <v>63.54</v>
      </c>
      <c r="JF37" s="76">
        <v>44.22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139.0</v>
      </c>
      <c r="JQ37" s="78">
        <v>32.5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39.0</v>
      </c>
      <c r="JW37" s="78">
        <v>39.0</v>
      </c>
      <c r="JX37" s="78">
        <v>139.0</v>
      </c>
      <c r="JY37" s="78">
        <v>34.5</v>
      </c>
      <c r="JZ37" s="78">
        <v>119.0</v>
      </c>
      <c r="KA37" s="78">
        <v>6.6</v>
      </c>
      <c r="KB37" s="78">
        <v>2.5</v>
      </c>
      <c r="KC37" s="150">
        <v>2.0</v>
      </c>
      <c r="KD37" s="78">
        <v>46.0</v>
      </c>
      <c r="KE37" s="78">
        <v>45.0</v>
      </c>
      <c r="KF37" s="107"/>
      <c r="KG37" s="79">
        <v>140.0</v>
      </c>
      <c r="KH37" s="79">
        <v>34.0</v>
      </c>
      <c r="KI37" s="79" t="s">
        <v>98</v>
      </c>
      <c r="KJ37" s="79" t="s">
        <v>98</v>
      </c>
      <c r="KK37" s="80"/>
      <c r="KL37" s="79">
        <v>1.0</v>
      </c>
      <c r="KM37" s="79">
        <v>48.0</v>
      </c>
      <c r="KN37" s="79">
        <v>48.0</v>
      </c>
      <c r="KO37" s="79">
        <v>140.0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48.0</v>
      </c>
      <c r="KV37" s="79">
        <v>46.0</v>
      </c>
      <c r="KW37" s="107"/>
      <c r="KX37" s="81">
        <v>139.0</v>
      </c>
      <c r="KY37" s="81">
        <v>34.0</v>
      </c>
      <c r="KZ37" s="81">
        <v>264.0</v>
      </c>
      <c r="LA37" s="81">
        <v>13.4</v>
      </c>
      <c r="LB37" s="81">
        <v>0.0</v>
      </c>
      <c r="LC37" s="81">
        <v>3.0</v>
      </c>
      <c r="LD37" s="81">
        <v>52.0</v>
      </c>
      <c r="LE37" s="81">
        <v>52.0</v>
      </c>
      <c r="LF37" s="81">
        <v>139.0</v>
      </c>
      <c r="LG37" s="81">
        <v>34.0</v>
      </c>
      <c r="LH37" s="81">
        <v>234.0</v>
      </c>
      <c r="LI37" s="81">
        <v>11.5</v>
      </c>
      <c r="LJ37" s="81">
        <v>0.0</v>
      </c>
      <c r="LK37" s="81">
        <v>5.0</v>
      </c>
      <c r="LL37" s="81">
        <v>53.0</v>
      </c>
      <c r="LM37" s="81">
        <v>53.0</v>
      </c>
      <c r="LN37" s="107"/>
      <c r="LO37" s="82">
        <v>341.0</v>
      </c>
      <c r="LP37" s="82">
        <v>226.0</v>
      </c>
      <c r="LQ37" s="82">
        <v>125.0</v>
      </c>
      <c r="LR37" s="82">
        <v>72.0</v>
      </c>
      <c r="LS37" s="82">
        <v>330.0</v>
      </c>
      <c r="LT37" s="83">
        <v>33.0</v>
      </c>
      <c r="LU37" s="83">
        <v>0.3</v>
      </c>
      <c r="LV37" s="83">
        <v>144.0</v>
      </c>
      <c r="LW37" s="83">
        <v>62.0</v>
      </c>
      <c r="LX37" s="83">
        <v>48.0</v>
      </c>
      <c r="LY37" s="83">
        <v>44.0</v>
      </c>
      <c r="LZ37" s="83">
        <v>12.0</v>
      </c>
      <c r="MA37" s="83">
        <v>92.0</v>
      </c>
      <c r="MB37" s="83">
        <v>4.5</v>
      </c>
      <c r="MC37" s="83">
        <v>148.0</v>
      </c>
      <c r="MD37" s="83">
        <v>164.0</v>
      </c>
      <c r="ME37" s="83">
        <v>66.0</v>
      </c>
      <c r="MF37" s="83">
        <v>52.0</v>
      </c>
      <c r="MG37" s="83">
        <v>14.0</v>
      </c>
      <c r="MH37" s="83">
        <v>0.0</v>
      </c>
      <c r="MI37" s="83">
        <v>0.0</v>
      </c>
      <c r="MJ37" s="83">
        <v>122.0</v>
      </c>
      <c r="MK37" s="83">
        <v>0.0</v>
      </c>
      <c r="ML37" s="83">
        <v>40.0</v>
      </c>
      <c r="MM37" s="83">
        <v>35.0</v>
      </c>
      <c r="MN37" s="83">
        <v>5.0</v>
      </c>
      <c r="MO37" s="86"/>
      <c r="MP37" s="87"/>
      <c r="MQ37" s="87"/>
      <c r="MR37" s="87"/>
      <c r="MS37" s="87"/>
      <c r="MT37" s="83">
        <v>0.0</v>
      </c>
      <c r="MU37" s="83">
        <v>0.0</v>
      </c>
      <c r="MV37" s="83">
        <v>0.0</v>
      </c>
      <c r="MW37" s="83">
        <v>37.0</v>
      </c>
      <c r="MX37" s="83">
        <v>34.0</v>
      </c>
      <c r="MY37" s="88" t="s">
        <v>96</v>
      </c>
      <c r="MZ37" s="83">
        <v>2.0</v>
      </c>
      <c r="NA37" s="87"/>
      <c r="NB37" s="83">
        <v>1.7</v>
      </c>
      <c r="NC37" s="83">
        <v>2.6</v>
      </c>
      <c r="ND37" s="83">
        <v>56.0</v>
      </c>
      <c r="NE37" s="83">
        <v>36.0</v>
      </c>
      <c r="NF37" s="83">
        <v>48.0</v>
      </c>
      <c r="NG37" s="83">
        <v>46.0</v>
      </c>
      <c r="NH37" s="83">
        <v>7.0</v>
      </c>
      <c r="NI37" s="88"/>
      <c r="NJ37" s="83">
        <v>0.0</v>
      </c>
      <c r="NK37" s="83">
        <v>0.0</v>
      </c>
      <c r="NL37" s="83">
        <v>0.0</v>
      </c>
      <c r="NM37" s="83">
        <v>35.0</v>
      </c>
      <c r="NN37" s="83">
        <v>49.0</v>
      </c>
      <c r="NO37" s="83">
        <v>48.0</v>
      </c>
      <c r="NP37" s="83">
        <v>2.0</v>
      </c>
      <c r="NQ37" s="223"/>
    </row>
    <row r="38" ht="14.25" customHeight="1">
      <c r="C38" s="108"/>
      <c r="D38" s="7"/>
      <c r="AQ38" s="188"/>
      <c r="AY38" s="18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3">MIN(C14:C37)</f>
        <v>50.01</v>
      </c>
      <c r="D39" s="111">
        <f t="shared" si="73"/>
        <v>335</v>
      </c>
      <c r="E39" s="110">
        <f t="shared" si="73"/>
        <v>133</v>
      </c>
      <c r="F39" s="110">
        <f t="shared" si="73"/>
        <v>53</v>
      </c>
      <c r="G39" s="110">
        <f t="shared" si="73"/>
        <v>11.8</v>
      </c>
      <c r="H39" s="110">
        <f t="shared" si="73"/>
        <v>0</v>
      </c>
      <c r="I39" s="110">
        <f t="shared" si="73"/>
        <v>6</v>
      </c>
      <c r="J39" s="110">
        <f t="shared" si="73"/>
        <v>45</v>
      </c>
      <c r="K39" s="110">
        <f t="shared" si="73"/>
        <v>44</v>
      </c>
      <c r="L39" s="110">
        <f t="shared" si="73"/>
        <v>138</v>
      </c>
      <c r="M39" s="110">
        <f t="shared" si="73"/>
        <v>42</v>
      </c>
      <c r="N39" s="110">
        <f t="shared" si="73"/>
        <v>0.6</v>
      </c>
      <c r="O39" s="110">
        <f t="shared" si="73"/>
        <v>0</v>
      </c>
      <c r="P39" s="110">
        <f t="shared" si="73"/>
        <v>6</v>
      </c>
      <c r="Q39" s="110">
        <f t="shared" si="73"/>
        <v>54</v>
      </c>
      <c r="R39" s="110">
        <f t="shared" si="73"/>
        <v>47</v>
      </c>
      <c r="S39" s="110">
        <f t="shared" si="73"/>
        <v>338.1</v>
      </c>
      <c r="T39" s="110">
        <f t="shared" si="73"/>
        <v>173.6</v>
      </c>
      <c r="U39" s="110"/>
      <c r="V39" s="110">
        <f t="shared" ref="V39:X39" si="74">MIN(V14:V37)</f>
        <v>0</v>
      </c>
      <c r="W39" s="110">
        <f t="shared" si="74"/>
        <v>334.1</v>
      </c>
      <c r="X39" s="110">
        <f t="shared" si="74"/>
        <v>56.8</v>
      </c>
      <c r="Y39" s="110"/>
      <c r="Z39" s="110">
        <f t="shared" ref="Z39:AB39" si="75">MIN(Z14:Z37)</f>
        <v>0</v>
      </c>
      <c r="AA39" s="110">
        <f t="shared" si="75"/>
        <v>337.8</v>
      </c>
      <c r="AB39" s="110">
        <f t="shared" si="75"/>
        <v>288.5</v>
      </c>
      <c r="AC39" s="110"/>
      <c r="AD39" s="110">
        <f t="shared" ref="AD39:AF39" si="76">MIN(AD14:AD37)</f>
        <v>0</v>
      </c>
      <c r="AE39" s="110">
        <f t="shared" si="76"/>
        <v>337.6</v>
      </c>
      <c r="AF39" s="110">
        <f t="shared" si="76"/>
        <v>321.9</v>
      </c>
      <c r="AG39" s="110"/>
      <c r="AH39" s="110">
        <f t="shared" ref="AH39:AJ39" si="77">MIN(AH14:AH37)</f>
        <v>0</v>
      </c>
      <c r="AI39" s="110">
        <f t="shared" si="77"/>
        <v>345.1</v>
      </c>
      <c r="AJ39" s="110">
        <f t="shared" si="77"/>
        <v>313.6</v>
      </c>
      <c r="AK39" s="110"/>
      <c r="AL39" s="110">
        <f t="shared" ref="AL39:AN39" si="78">MIN(AL14:AL37)</f>
        <v>0</v>
      </c>
      <c r="AM39" s="110">
        <f t="shared" si="78"/>
        <v>336.5</v>
      </c>
      <c r="AN39" s="110">
        <f t="shared" si="78"/>
        <v>333.5</v>
      </c>
      <c r="AO39" s="110"/>
      <c r="AP39" s="110">
        <f t="shared" ref="AP39:AR39" si="79">MIN(AP14:AP37)</f>
        <v>0</v>
      </c>
      <c r="AQ39" s="189">
        <f t="shared" si="79"/>
        <v>133</v>
      </c>
      <c r="AR39" s="110">
        <f t="shared" si="79"/>
        <v>53</v>
      </c>
      <c r="AS39" s="110"/>
      <c r="AT39" s="110">
        <f t="shared" ref="AT39:AV39" si="80">MIN(AT14:AT37)</f>
        <v>0</v>
      </c>
      <c r="AU39" s="110">
        <f t="shared" si="80"/>
        <v>138</v>
      </c>
      <c r="AV39" s="110">
        <f t="shared" si="80"/>
        <v>42</v>
      </c>
      <c r="AW39" s="110"/>
      <c r="AX39" s="110">
        <f t="shared" ref="AX39:AY39" si="81">MIN(AX14:AX37)</f>
        <v>0</v>
      </c>
      <c r="AY39" s="189">
        <f t="shared" si="81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2">MIN(BJ14:BJ37)</f>
        <v>80</v>
      </c>
      <c r="BK39" s="110">
        <f t="shared" si="82"/>
        <v>55</v>
      </c>
      <c r="BL39" s="112">
        <f t="shared" si="82"/>
        <v>0</v>
      </c>
      <c r="BM39" s="110">
        <f t="shared" si="82"/>
        <v>339</v>
      </c>
      <c r="BN39" s="110">
        <f t="shared" si="82"/>
        <v>143</v>
      </c>
      <c r="BO39" s="110">
        <f t="shared" si="82"/>
        <v>95</v>
      </c>
      <c r="BP39" s="110">
        <f t="shared" si="82"/>
        <v>4.8</v>
      </c>
      <c r="BQ39" s="110">
        <f t="shared" si="82"/>
        <v>0</v>
      </c>
      <c r="BR39" s="110">
        <f t="shared" si="82"/>
        <v>6</v>
      </c>
      <c r="BS39" s="110">
        <f t="shared" si="82"/>
        <v>53</v>
      </c>
      <c r="BT39" s="110">
        <f t="shared" si="82"/>
        <v>52</v>
      </c>
      <c r="BU39" s="110">
        <f t="shared" si="82"/>
        <v>339</v>
      </c>
      <c r="BV39" s="110">
        <f t="shared" si="82"/>
        <v>213</v>
      </c>
      <c r="BW39" s="110"/>
      <c r="BX39" s="110">
        <f t="shared" ref="BX39:BZ39" si="83">MIN(BX14:BX37)</f>
        <v>1</v>
      </c>
      <c r="BY39" s="110">
        <f t="shared" si="83"/>
        <v>332</v>
      </c>
      <c r="BZ39" s="110">
        <f t="shared" si="83"/>
        <v>228</v>
      </c>
      <c r="CA39" s="110"/>
      <c r="CB39" s="110">
        <f t="shared" ref="CB39:CD39" si="84">MIN(CB14:CB37)</f>
        <v>1</v>
      </c>
      <c r="CC39" s="110">
        <f t="shared" si="84"/>
        <v>0</v>
      </c>
      <c r="CD39" s="110">
        <f t="shared" si="84"/>
        <v>0</v>
      </c>
      <c r="CE39" s="110"/>
      <c r="CF39" s="110">
        <f t="shared" ref="CF39:CH39" si="85">MIN(CF14:CF37)</f>
        <v>0</v>
      </c>
      <c r="CG39" s="110">
        <f t="shared" si="85"/>
        <v>334</v>
      </c>
      <c r="CH39" s="110">
        <f t="shared" si="85"/>
        <v>340</v>
      </c>
      <c r="CI39" s="110"/>
      <c r="CJ39" s="110">
        <f t="shared" ref="CJ39:CL39" si="86">MIN(CJ14:CJ37)</f>
        <v>9</v>
      </c>
      <c r="CK39" s="110">
        <f t="shared" si="86"/>
        <v>347</v>
      </c>
      <c r="CL39" s="110">
        <f t="shared" si="86"/>
        <v>86</v>
      </c>
      <c r="CM39" s="110"/>
      <c r="CN39" s="110">
        <f t="shared" ref="CN39:CP39" si="87">MIN(CN14:CN37)</f>
        <v>1</v>
      </c>
      <c r="CO39" s="110">
        <f t="shared" si="87"/>
        <v>329</v>
      </c>
      <c r="CP39" s="110">
        <f t="shared" si="87"/>
        <v>106</v>
      </c>
      <c r="CQ39" s="110"/>
      <c r="CR39" s="110">
        <f t="shared" ref="CR39:CT39" si="88">MIN(CR14:CR37)</f>
        <v>1</v>
      </c>
      <c r="CS39" s="110">
        <f t="shared" si="88"/>
        <v>332</v>
      </c>
      <c r="CT39" s="110">
        <f t="shared" si="88"/>
        <v>116</v>
      </c>
      <c r="CU39" s="110"/>
      <c r="CV39" s="110">
        <f t="shared" ref="CV39:CX39" si="89">MIN(CV14:CV37)</f>
        <v>17</v>
      </c>
      <c r="CW39" s="110">
        <f t="shared" si="89"/>
        <v>335</v>
      </c>
      <c r="CX39" s="110">
        <f t="shared" si="89"/>
        <v>135</v>
      </c>
      <c r="CY39" s="110"/>
      <c r="CZ39" s="110">
        <f t="shared" ref="CZ39:DB39" si="90">MIN(CZ14:CZ37)</f>
        <v>42</v>
      </c>
      <c r="DA39" s="110">
        <f t="shared" si="90"/>
        <v>321</v>
      </c>
      <c r="DB39" s="110">
        <f t="shared" si="90"/>
        <v>134</v>
      </c>
      <c r="DC39" s="110"/>
      <c r="DD39" s="110">
        <f t="shared" ref="DD39:DE39" si="91">MIN(DD14:DD37)</f>
        <v>28</v>
      </c>
      <c r="DE39" s="110">
        <f t="shared" si="91"/>
        <v>35</v>
      </c>
      <c r="DF39" s="110"/>
      <c r="DG39" s="110">
        <f t="shared" ref="DG39:DH39" si="92">MIN(DG14:DG37)</f>
        <v>95</v>
      </c>
      <c r="DH39" s="110">
        <f t="shared" si="92"/>
        <v>4.8</v>
      </c>
      <c r="DI39" s="110"/>
      <c r="DJ39" s="110">
        <f t="shared" ref="DJ39:DW39" si="93">MIN(DJ14:DJ37)</f>
        <v>7</v>
      </c>
      <c r="DK39" s="110">
        <f t="shared" si="93"/>
        <v>48</v>
      </c>
      <c r="DL39" s="110">
        <f t="shared" si="93"/>
        <v>45</v>
      </c>
      <c r="DM39" s="112">
        <f t="shared" si="93"/>
        <v>0</v>
      </c>
      <c r="DN39" s="110">
        <f t="shared" si="93"/>
        <v>336</v>
      </c>
      <c r="DO39" s="110">
        <f t="shared" si="93"/>
        <v>138</v>
      </c>
      <c r="DP39" s="110">
        <f t="shared" si="93"/>
        <v>29.39</v>
      </c>
      <c r="DQ39" s="110">
        <f t="shared" si="93"/>
        <v>16.62</v>
      </c>
      <c r="DR39" s="110">
        <f t="shared" si="93"/>
        <v>3.91</v>
      </c>
      <c r="DS39" s="110">
        <f t="shared" si="93"/>
        <v>8</v>
      </c>
      <c r="DT39" s="110">
        <f t="shared" si="93"/>
        <v>39</v>
      </c>
      <c r="DU39" s="110">
        <f t="shared" si="93"/>
        <v>41.2</v>
      </c>
      <c r="DV39" s="110">
        <f t="shared" si="93"/>
        <v>0</v>
      </c>
      <c r="DW39" s="110">
        <f t="shared" si="93"/>
        <v>0</v>
      </c>
      <c r="DX39" s="110"/>
      <c r="DY39" s="110">
        <f t="shared" ref="DY39:EA39" si="94">MIN(DY14:DY37)</f>
        <v>0</v>
      </c>
      <c r="DZ39" s="110">
        <f t="shared" si="94"/>
        <v>0</v>
      </c>
      <c r="EA39" s="110">
        <f t="shared" si="94"/>
        <v>0</v>
      </c>
      <c r="EB39" s="110"/>
      <c r="EC39" s="110">
        <f t="shared" ref="EC39:EU39" si="95">MIN(EC14:EC37)</f>
        <v>0</v>
      </c>
      <c r="ED39" s="112">
        <f t="shared" si="95"/>
        <v>0</v>
      </c>
      <c r="EE39" s="110">
        <f t="shared" si="95"/>
        <v>338</v>
      </c>
      <c r="EF39" s="110">
        <f t="shared" si="95"/>
        <v>136</v>
      </c>
      <c r="EG39" s="110">
        <f t="shared" si="95"/>
        <v>76</v>
      </c>
      <c r="EH39" s="110">
        <f t="shared" si="95"/>
        <v>3.2</v>
      </c>
      <c r="EI39" s="110">
        <f t="shared" si="95"/>
        <v>0</v>
      </c>
      <c r="EJ39" s="110">
        <f t="shared" si="95"/>
        <v>0</v>
      </c>
      <c r="EK39" s="110">
        <f t="shared" si="95"/>
        <v>44</v>
      </c>
      <c r="EL39" s="110">
        <f t="shared" si="95"/>
        <v>45</v>
      </c>
      <c r="EM39" s="110">
        <f t="shared" si="95"/>
        <v>136</v>
      </c>
      <c r="EN39" s="110">
        <f t="shared" si="95"/>
        <v>0</v>
      </c>
      <c r="EO39" s="110">
        <f t="shared" si="95"/>
        <v>0</v>
      </c>
      <c r="EP39" s="110">
        <f t="shared" si="95"/>
        <v>0</v>
      </c>
      <c r="EQ39" s="110">
        <f t="shared" si="95"/>
        <v>9</v>
      </c>
      <c r="ER39" s="110">
        <f t="shared" si="95"/>
        <v>37</v>
      </c>
      <c r="ES39" s="110">
        <f t="shared" si="95"/>
        <v>30</v>
      </c>
      <c r="ET39" s="110">
        <f t="shared" si="95"/>
        <v>337</v>
      </c>
      <c r="EU39" s="110">
        <f t="shared" si="95"/>
        <v>0</v>
      </c>
      <c r="EV39" s="110"/>
      <c r="EW39" s="110">
        <f t="shared" ref="EW39:EY39" si="96">MIN(EW14:EW37)</f>
        <v>0</v>
      </c>
      <c r="EX39" s="110">
        <f t="shared" si="96"/>
        <v>336</v>
      </c>
      <c r="EY39" s="110">
        <f t="shared" si="96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7">MIN(FI14:FI37)</f>
        <v>-10.4</v>
      </c>
      <c r="FJ39" s="110">
        <f t="shared" si="97"/>
        <v>338</v>
      </c>
      <c r="FK39" s="110">
        <f t="shared" si="97"/>
        <v>214</v>
      </c>
      <c r="FL39" s="110"/>
      <c r="FM39" s="110">
        <f t="shared" ref="FM39:FN39" si="98">MIN(FM14:FM37)</f>
        <v>0</v>
      </c>
      <c r="FN39" s="110">
        <f t="shared" si="98"/>
        <v>338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9">MIN(FY14:FY37)</f>
        <v>0</v>
      </c>
      <c r="FZ39" s="112">
        <f t="shared" si="99"/>
        <v>0</v>
      </c>
      <c r="GA39" s="110">
        <f t="shared" si="99"/>
        <v>337</v>
      </c>
      <c r="GB39" s="110">
        <f t="shared" si="99"/>
        <v>296.3</v>
      </c>
      <c r="GC39" s="110"/>
      <c r="GD39" s="110">
        <f t="shared" ref="GD39:GF39" si="100">MIN(GD14:GD37)</f>
        <v>5.7</v>
      </c>
      <c r="GE39" s="110">
        <f t="shared" si="100"/>
        <v>337</v>
      </c>
      <c r="GF39" s="110">
        <f t="shared" si="100"/>
        <v>318.14</v>
      </c>
      <c r="GG39" s="110"/>
      <c r="GH39" s="110">
        <f t="shared" ref="GH39:GJ39" si="101">MIN(GH14:GH37)</f>
        <v>9.38</v>
      </c>
      <c r="GI39" s="110">
        <f t="shared" si="101"/>
        <v>337</v>
      </c>
      <c r="GJ39" s="110">
        <f t="shared" si="101"/>
        <v>208.64</v>
      </c>
      <c r="GK39" s="110"/>
      <c r="GL39" s="110">
        <f t="shared" ref="GL39:GN39" si="102">MIN(GL14:GL37)</f>
        <v>-29.23</v>
      </c>
      <c r="GM39" s="110">
        <f t="shared" si="102"/>
        <v>337</v>
      </c>
      <c r="GN39" s="110">
        <f t="shared" si="102"/>
        <v>196.51</v>
      </c>
      <c r="GO39" s="110"/>
      <c r="GP39" s="110">
        <f t="shared" ref="GP39:GR39" si="103">MIN(GP14:GP37)</f>
        <v>-30.4</v>
      </c>
      <c r="GQ39" s="110">
        <f t="shared" si="103"/>
        <v>337</v>
      </c>
      <c r="GR39" s="110">
        <f t="shared" si="103"/>
        <v>65.21</v>
      </c>
      <c r="GS39" s="110"/>
      <c r="GT39" s="110">
        <f t="shared" ref="GT39:GV39" si="104">MIN(GT14:GT37)</f>
        <v>-23.2</v>
      </c>
      <c r="GU39" s="110">
        <f t="shared" si="104"/>
        <v>337</v>
      </c>
      <c r="GV39" s="110">
        <f t="shared" si="104"/>
        <v>73.56</v>
      </c>
      <c r="GW39" s="110"/>
      <c r="GX39" s="110">
        <f t="shared" ref="GX39:HC39" si="105">MIN(GX14:GX37)</f>
        <v>-23.03</v>
      </c>
      <c r="GY39" s="112">
        <f t="shared" si="105"/>
        <v>0</v>
      </c>
      <c r="GZ39" s="110">
        <f t="shared" si="105"/>
        <v>0</v>
      </c>
      <c r="HA39" s="110">
        <f t="shared" si="105"/>
        <v>0</v>
      </c>
      <c r="HB39" s="110">
        <f t="shared" si="105"/>
        <v>6</v>
      </c>
      <c r="HC39" s="110">
        <f t="shared" si="105"/>
        <v>0.3</v>
      </c>
      <c r="HD39" s="110"/>
      <c r="HE39" s="110">
        <f t="shared" ref="HE39:HK39" si="106">MIN(HE14:HE37)</f>
        <v>8</v>
      </c>
      <c r="HF39" s="110">
        <f t="shared" si="106"/>
        <v>50</v>
      </c>
      <c r="HG39" s="110">
        <f t="shared" si="106"/>
        <v>48</v>
      </c>
      <c r="HH39" s="110">
        <f t="shared" si="106"/>
        <v>0</v>
      </c>
      <c r="HI39" s="110">
        <f t="shared" si="106"/>
        <v>0</v>
      </c>
      <c r="HJ39" s="110">
        <f t="shared" si="106"/>
        <v>58</v>
      </c>
      <c r="HK39" s="110">
        <f t="shared" si="106"/>
        <v>2.9</v>
      </c>
      <c r="HL39" s="110"/>
      <c r="HM39" s="110">
        <f t="shared" ref="HM39:HS39" si="107">MIN(HM14:HM37)</f>
        <v>5</v>
      </c>
      <c r="HN39" s="110">
        <f t="shared" si="107"/>
        <v>50</v>
      </c>
      <c r="HO39" s="110">
        <f t="shared" si="107"/>
        <v>50</v>
      </c>
      <c r="HP39" s="110">
        <f t="shared" si="107"/>
        <v>0</v>
      </c>
      <c r="HQ39" s="110">
        <f t="shared" si="107"/>
        <v>0</v>
      </c>
      <c r="HR39" s="110">
        <f t="shared" si="107"/>
        <v>78</v>
      </c>
      <c r="HS39" s="110">
        <f t="shared" si="107"/>
        <v>3.9</v>
      </c>
      <c r="HT39" s="110"/>
      <c r="HU39" s="110">
        <f t="shared" ref="HU39:IB39" si="108">MIN(HU14:HU37)</f>
        <v>7</v>
      </c>
      <c r="HV39" s="110">
        <f t="shared" si="108"/>
        <v>49</v>
      </c>
      <c r="HW39" s="110">
        <f t="shared" si="108"/>
        <v>49</v>
      </c>
      <c r="HX39" s="112">
        <f t="shared" si="108"/>
        <v>0</v>
      </c>
      <c r="HY39" s="110">
        <f t="shared" si="108"/>
        <v>134</v>
      </c>
      <c r="HZ39" s="110">
        <f t="shared" si="108"/>
        <v>33</v>
      </c>
      <c r="IA39" s="110">
        <f t="shared" si="108"/>
        <v>60</v>
      </c>
      <c r="IB39" s="110">
        <f t="shared" si="108"/>
        <v>3</v>
      </c>
      <c r="IC39" s="110"/>
      <c r="ID39" s="110">
        <f t="shared" ref="ID39:IK39" si="109">MIN(ID14:ID37)</f>
        <v>2</v>
      </c>
      <c r="IE39" s="110">
        <f t="shared" si="109"/>
        <v>64</v>
      </c>
      <c r="IF39" s="110">
        <f t="shared" si="109"/>
        <v>44</v>
      </c>
      <c r="IG39" s="112">
        <f t="shared" si="109"/>
        <v>0</v>
      </c>
      <c r="IH39" s="110">
        <f t="shared" si="109"/>
        <v>135</v>
      </c>
      <c r="II39" s="110">
        <f t="shared" si="109"/>
        <v>32</v>
      </c>
      <c r="IJ39" s="110">
        <f t="shared" si="109"/>
        <v>7</v>
      </c>
      <c r="IK39" s="110">
        <f t="shared" si="109"/>
        <v>0.1</v>
      </c>
      <c r="IL39" s="110"/>
      <c r="IM39" s="110">
        <f t="shared" ref="IM39:IS39" si="110">MIN(IM14:IM37)</f>
        <v>4</v>
      </c>
      <c r="IN39" s="110">
        <f t="shared" si="110"/>
        <v>44</v>
      </c>
      <c r="IO39" s="110">
        <f t="shared" si="110"/>
        <v>43</v>
      </c>
      <c r="IP39" s="110">
        <f t="shared" si="110"/>
        <v>136</v>
      </c>
      <c r="IQ39" s="110">
        <f t="shared" si="110"/>
        <v>31.6</v>
      </c>
      <c r="IR39" s="110">
        <f t="shared" si="110"/>
        <v>2</v>
      </c>
      <c r="IS39" s="110">
        <f t="shared" si="110"/>
        <v>0.1</v>
      </c>
      <c r="IT39" s="110"/>
      <c r="IU39" s="110">
        <f t="shared" ref="IU39:JB39" si="111">MIN(IU14:IU37)</f>
        <v>8</v>
      </c>
      <c r="IV39" s="110">
        <f t="shared" si="111"/>
        <v>45</v>
      </c>
      <c r="IW39" s="110">
        <f t="shared" si="111"/>
        <v>44</v>
      </c>
      <c r="IX39" s="112">
        <f t="shared" si="111"/>
        <v>0</v>
      </c>
      <c r="IY39" s="110">
        <f t="shared" si="111"/>
        <v>138.55</v>
      </c>
      <c r="IZ39" s="110">
        <f t="shared" si="111"/>
        <v>34.35</v>
      </c>
      <c r="JA39" s="110">
        <f t="shared" si="111"/>
        <v>338.2</v>
      </c>
      <c r="JB39" s="110">
        <f t="shared" si="111"/>
        <v>16.91</v>
      </c>
      <c r="JC39" s="110"/>
      <c r="JD39" s="110">
        <f t="shared" ref="JD39:JJ39" si="112">MIN(JD14:JD37)</f>
        <v>3</v>
      </c>
      <c r="JE39" s="110">
        <f t="shared" si="112"/>
        <v>56.8</v>
      </c>
      <c r="JF39" s="110">
        <f t="shared" si="112"/>
        <v>41.56</v>
      </c>
      <c r="JG39" s="110">
        <f t="shared" si="112"/>
        <v>0</v>
      </c>
      <c r="JH39" s="110">
        <f t="shared" si="112"/>
        <v>0</v>
      </c>
      <c r="JI39" s="110">
        <f t="shared" si="112"/>
        <v>0</v>
      </c>
      <c r="JJ39" s="110">
        <f t="shared" si="112"/>
        <v>0</v>
      </c>
      <c r="JK39" s="110"/>
      <c r="JL39" s="110">
        <f t="shared" ref="JL39:JS39" si="113">MIN(JL14:JL37)</f>
        <v>0</v>
      </c>
      <c r="JM39" s="110">
        <f t="shared" si="113"/>
        <v>0</v>
      </c>
      <c r="JN39" s="110">
        <f t="shared" si="113"/>
        <v>0</v>
      </c>
      <c r="JO39" s="112">
        <f t="shared" si="113"/>
        <v>0</v>
      </c>
      <c r="JP39" s="110">
        <f t="shared" si="113"/>
        <v>136</v>
      </c>
      <c r="JQ39" s="110">
        <f t="shared" si="113"/>
        <v>32.2</v>
      </c>
      <c r="JR39" s="110">
        <f t="shared" si="113"/>
        <v>0</v>
      </c>
      <c r="JS39" s="110">
        <f t="shared" si="113"/>
        <v>0</v>
      </c>
      <c r="JT39" s="110"/>
      <c r="JU39" s="110">
        <f t="shared" ref="JU39:KA39" si="114">MIN(JU14:JU37)</f>
        <v>2</v>
      </c>
      <c r="JV39" s="110">
        <f t="shared" si="114"/>
        <v>35</v>
      </c>
      <c r="JW39" s="110">
        <f t="shared" si="114"/>
        <v>35</v>
      </c>
      <c r="JX39" s="110">
        <f t="shared" si="114"/>
        <v>136</v>
      </c>
      <c r="JY39" s="110">
        <f t="shared" si="114"/>
        <v>33.8</v>
      </c>
      <c r="JZ39" s="110">
        <f t="shared" si="114"/>
        <v>51</v>
      </c>
      <c r="KA39" s="110">
        <f t="shared" si="114"/>
        <v>2.7</v>
      </c>
      <c r="KB39" s="110"/>
      <c r="KC39" s="110">
        <f t="shared" ref="KC39:KJ39" si="115">MIN(KC14:KC37)</f>
        <v>2</v>
      </c>
      <c r="KD39" s="110">
        <f t="shared" si="115"/>
        <v>42</v>
      </c>
      <c r="KE39" s="110">
        <f t="shared" si="115"/>
        <v>41</v>
      </c>
      <c r="KF39" s="112">
        <f t="shared" si="115"/>
        <v>0</v>
      </c>
      <c r="KG39" s="110">
        <f t="shared" si="115"/>
        <v>136</v>
      </c>
      <c r="KH39" s="110">
        <f t="shared" si="115"/>
        <v>33</v>
      </c>
      <c r="KI39" s="110">
        <f t="shared" si="115"/>
        <v>8</v>
      </c>
      <c r="KJ39" s="110">
        <f t="shared" si="115"/>
        <v>0.3</v>
      </c>
      <c r="KK39" s="110"/>
      <c r="KL39" s="110">
        <f t="shared" ref="KL39:KR39" si="116">MIN(KL14:KL37)</f>
        <v>1</v>
      </c>
      <c r="KM39" s="110">
        <f t="shared" si="116"/>
        <v>42</v>
      </c>
      <c r="KN39" s="110">
        <f t="shared" si="116"/>
        <v>42</v>
      </c>
      <c r="KO39" s="110">
        <f t="shared" si="116"/>
        <v>136</v>
      </c>
      <c r="KP39" s="110">
        <f t="shared" si="116"/>
        <v>33</v>
      </c>
      <c r="KQ39" s="110">
        <f t="shared" si="116"/>
        <v>3</v>
      </c>
      <c r="KR39" s="110">
        <f t="shared" si="116"/>
        <v>0.1</v>
      </c>
      <c r="KS39" s="110"/>
      <c r="KT39" s="110">
        <f t="shared" ref="KT39:LA39" si="117">MIN(KT14:KT37)</f>
        <v>1</v>
      </c>
      <c r="KU39" s="110">
        <f t="shared" si="117"/>
        <v>42</v>
      </c>
      <c r="KV39" s="110">
        <f t="shared" si="117"/>
        <v>40</v>
      </c>
      <c r="KW39" s="112">
        <f t="shared" si="117"/>
        <v>0</v>
      </c>
      <c r="KX39" s="110">
        <f t="shared" si="117"/>
        <v>123</v>
      </c>
      <c r="KY39" s="110">
        <f t="shared" si="117"/>
        <v>31</v>
      </c>
      <c r="KZ39" s="110">
        <f t="shared" si="117"/>
        <v>73</v>
      </c>
      <c r="LA39" s="110">
        <f t="shared" si="117"/>
        <v>3.6</v>
      </c>
      <c r="LB39" s="110"/>
      <c r="LC39" s="110">
        <f t="shared" ref="LC39:LI39" si="118">MIN(LC14:LC37)</f>
        <v>3</v>
      </c>
      <c r="LD39" s="110">
        <f t="shared" si="118"/>
        <v>48</v>
      </c>
      <c r="LE39" s="110">
        <f t="shared" si="118"/>
        <v>47</v>
      </c>
      <c r="LF39" s="110">
        <f t="shared" si="118"/>
        <v>123</v>
      </c>
      <c r="LG39" s="110">
        <f t="shared" si="118"/>
        <v>32</v>
      </c>
      <c r="LH39" s="110">
        <f t="shared" si="118"/>
        <v>104</v>
      </c>
      <c r="LI39" s="110">
        <f t="shared" si="118"/>
        <v>5.1</v>
      </c>
      <c r="LJ39" s="110"/>
      <c r="LK39" s="110">
        <f t="shared" ref="LK39:LO39" si="119">MIN(LK14:LK37)</f>
        <v>5</v>
      </c>
      <c r="LL39" s="110">
        <f t="shared" si="119"/>
        <v>47</v>
      </c>
      <c r="LM39" s="110">
        <f t="shared" si="119"/>
        <v>47</v>
      </c>
      <c r="LN39" s="112">
        <f t="shared" si="119"/>
        <v>0</v>
      </c>
      <c r="LO39" s="110">
        <f t="shared" si="119"/>
        <v>327</v>
      </c>
      <c r="LP39" s="110"/>
      <c r="LQ39" s="110"/>
      <c r="LR39" s="110"/>
      <c r="LS39" s="110"/>
      <c r="LT39" s="110" t="str">
        <f t="shared" ref="LT39:MV39" si="120">MIN(#REF!)</f>
        <v>#REF!</v>
      </c>
      <c r="LU39" s="110" t="str">
        <f t="shared" si="120"/>
        <v>#REF!</v>
      </c>
      <c r="LV39" s="110" t="str">
        <f t="shared" si="120"/>
        <v>#REF!</v>
      </c>
      <c r="LW39" s="110" t="str">
        <f t="shared" si="120"/>
        <v>#REF!</v>
      </c>
      <c r="LX39" s="110" t="str">
        <f t="shared" si="120"/>
        <v>#REF!</v>
      </c>
      <c r="LY39" s="110" t="str">
        <f t="shared" si="120"/>
        <v>#REF!</v>
      </c>
      <c r="LZ39" s="110" t="str">
        <f t="shared" si="120"/>
        <v>#REF!</v>
      </c>
      <c r="MA39" s="110" t="str">
        <f t="shared" si="120"/>
        <v>#REF!</v>
      </c>
      <c r="MB39" s="110" t="str">
        <f t="shared" si="120"/>
        <v>#REF!</v>
      </c>
      <c r="MC39" s="110" t="str">
        <f t="shared" si="120"/>
        <v>#REF!</v>
      </c>
      <c r="MD39" s="110" t="str">
        <f t="shared" si="120"/>
        <v>#REF!</v>
      </c>
      <c r="ME39" s="110" t="str">
        <f t="shared" si="120"/>
        <v>#REF!</v>
      </c>
      <c r="MF39" s="110" t="str">
        <f t="shared" si="120"/>
        <v>#REF!</v>
      </c>
      <c r="MG39" s="110" t="str">
        <f t="shared" si="120"/>
        <v>#REF!</v>
      </c>
      <c r="MH39" s="110" t="str">
        <f t="shared" si="120"/>
        <v>#REF!</v>
      </c>
      <c r="MI39" s="110" t="str">
        <f t="shared" si="120"/>
        <v>#REF!</v>
      </c>
      <c r="MJ39" s="110" t="str">
        <f t="shared" si="120"/>
        <v>#REF!</v>
      </c>
      <c r="MK39" s="110" t="str">
        <f t="shared" si="120"/>
        <v>#REF!</v>
      </c>
      <c r="ML39" s="110" t="str">
        <f t="shared" si="120"/>
        <v>#REF!</v>
      </c>
      <c r="MM39" s="110" t="str">
        <f t="shared" si="120"/>
        <v>#REF!</v>
      </c>
      <c r="MN39" s="110" t="str">
        <f t="shared" si="120"/>
        <v>#REF!</v>
      </c>
      <c r="MO39" s="112" t="str">
        <f t="shared" si="120"/>
        <v>#REF!</v>
      </c>
      <c r="MP39" s="110" t="str">
        <f t="shared" si="120"/>
        <v>#REF!</v>
      </c>
      <c r="MQ39" s="110" t="str">
        <f t="shared" si="120"/>
        <v>#REF!</v>
      </c>
      <c r="MR39" s="110" t="str">
        <f t="shared" si="120"/>
        <v>#REF!</v>
      </c>
      <c r="MS39" s="110" t="str">
        <f t="shared" si="120"/>
        <v>#REF!</v>
      </c>
      <c r="MT39" s="110" t="str">
        <f t="shared" si="120"/>
        <v>#REF!</v>
      </c>
      <c r="MU39" s="110" t="str">
        <f t="shared" si="120"/>
        <v>#REF!</v>
      </c>
      <c r="MV39" s="110" t="str">
        <f t="shared" si="120"/>
        <v>#REF!</v>
      </c>
      <c r="MW39" s="110"/>
      <c r="MX39" s="110"/>
      <c r="MY39" s="110" t="str">
        <f t="shared" ref="MY39:ND39" si="121">MIN(#REF!)</f>
        <v>#REF!</v>
      </c>
      <c r="MZ39" s="110" t="str">
        <f t="shared" si="121"/>
        <v>#REF!</v>
      </c>
      <c r="NA39" s="110" t="str">
        <f t="shared" si="121"/>
        <v>#REF!</v>
      </c>
      <c r="NB39" s="110" t="str">
        <f t="shared" si="121"/>
        <v>#REF!</v>
      </c>
      <c r="NC39" s="110" t="str">
        <f t="shared" si="121"/>
        <v>#REF!</v>
      </c>
      <c r="ND39" s="110" t="str">
        <f t="shared" si="121"/>
        <v>#REF!</v>
      </c>
      <c r="NE39" s="110"/>
      <c r="NF39" s="110"/>
      <c r="NG39" s="110" t="str">
        <f t="shared" ref="NG39:NL39" si="122">MIN(#REF!)</f>
        <v>#REF!</v>
      </c>
      <c r="NH39" s="110" t="str">
        <f t="shared" si="122"/>
        <v>#REF!</v>
      </c>
      <c r="NI39" s="110" t="str">
        <f t="shared" si="122"/>
        <v>#REF!</v>
      </c>
      <c r="NJ39" s="110" t="str">
        <f t="shared" si="122"/>
        <v>#REF!</v>
      </c>
      <c r="NK39" s="110" t="str">
        <f t="shared" si="122"/>
        <v>#REF!</v>
      </c>
      <c r="NL39" s="110" t="str">
        <f t="shared" si="122"/>
        <v>#REF!</v>
      </c>
      <c r="NM39" s="110"/>
      <c r="NN39" s="110"/>
      <c r="NO39" s="110" t="str">
        <f t="shared" ref="NO39:NP39" si="123">MIN(#REF!)</f>
        <v>#REF!</v>
      </c>
      <c r="NP39" s="110" t="str">
        <f t="shared" si="123"/>
        <v>#REF!</v>
      </c>
      <c r="NQ39" s="224"/>
    </row>
    <row r="40" ht="14.25" customHeight="1">
      <c r="B40" s="113" t="s">
        <v>101</v>
      </c>
      <c r="C40" s="114">
        <f t="shared" ref="C40:T40" si="124">MAX(C14:C37)</f>
        <v>50.58</v>
      </c>
      <c r="D40" s="115">
        <f t="shared" si="124"/>
        <v>340</v>
      </c>
      <c r="E40" s="114">
        <f t="shared" si="124"/>
        <v>135</v>
      </c>
      <c r="F40" s="114">
        <f t="shared" si="124"/>
        <v>118</v>
      </c>
      <c r="G40" s="114">
        <f t="shared" si="124"/>
        <v>25.5</v>
      </c>
      <c r="H40" s="114">
        <f t="shared" si="124"/>
        <v>0</v>
      </c>
      <c r="I40" s="114">
        <f t="shared" si="124"/>
        <v>6</v>
      </c>
      <c r="J40" s="114">
        <f t="shared" si="124"/>
        <v>50</v>
      </c>
      <c r="K40" s="114">
        <f t="shared" si="124"/>
        <v>50</v>
      </c>
      <c r="L40" s="114">
        <f t="shared" si="124"/>
        <v>140</v>
      </c>
      <c r="M40" s="114">
        <f t="shared" si="124"/>
        <v>128</v>
      </c>
      <c r="N40" s="114">
        <f t="shared" si="124"/>
        <v>31.2</v>
      </c>
      <c r="O40" s="114">
        <f t="shared" si="124"/>
        <v>0</v>
      </c>
      <c r="P40" s="114">
        <f t="shared" si="124"/>
        <v>6</v>
      </c>
      <c r="Q40" s="114">
        <f t="shared" si="124"/>
        <v>56</v>
      </c>
      <c r="R40" s="114">
        <f t="shared" si="124"/>
        <v>52</v>
      </c>
      <c r="S40" s="114">
        <f t="shared" si="124"/>
        <v>345.9</v>
      </c>
      <c r="T40" s="114">
        <f t="shared" si="124"/>
        <v>316.7</v>
      </c>
      <c r="U40" s="114"/>
      <c r="V40" s="114">
        <f t="shared" ref="V40:X40" si="125">MAX(V14:V37)</f>
        <v>0</v>
      </c>
      <c r="W40" s="114">
        <f t="shared" si="125"/>
        <v>340.8</v>
      </c>
      <c r="X40" s="114">
        <f t="shared" si="125"/>
        <v>249.2</v>
      </c>
      <c r="Y40" s="114"/>
      <c r="Z40" s="114">
        <f t="shared" ref="Z40:AB40" si="126">MAX(Z14:Z37)</f>
        <v>0</v>
      </c>
      <c r="AA40" s="114">
        <f t="shared" si="126"/>
        <v>345</v>
      </c>
      <c r="AB40" s="114">
        <f t="shared" si="126"/>
        <v>464</v>
      </c>
      <c r="AC40" s="114"/>
      <c r="AD40" s="114">
        <f t="shared" ref="AD40:AF40" si="127">MAX(AD14:AD37)</f>
        <v>0</v>
      </c>
      <c r="AE40" s="114">
        <f t="shared" si="127"/>
        <v>344.8</v>
      </c>
      <c r="AF40" s="114">
        <f t="shared" si="127"/>
        <v>477.4</v>
      </c>
      <c r="AG40" s="114"/>
      <c r="AH40" s="114">
        <f t="shared" ref="AH40:AJ40" si="128">MAX(AH14:AH37)</f>
        <v>0</v>
      </c>
      <c r="AI40" s="114">
        <f t="shared" si="128"/>
        <v>352.4</v>
      </c>
      <c r="AJ40" s="114">
        <f t="shared" si="128"/>
        <v>430.9</v>
      </c>
      <c r="AK40" s="114"/>
      <c r="AL40" s="114">
        <f t="shared" ref="AL40:AN40" si="129">MAX(AL14:AL37)</f>
        <v>0</v>
      </c>
      <c r="AM40" s="114">
        <f t="shared" si="129"/>
        <v>343.7</v>
      </c>
      <c r="AN40" s="114">
        <f t="shared" si="129"/>
        <v>441.8</v>
      </c>
      <c r="AO40" s="114"/>
      <c r="AP40" s="114">
        <f t="shared" ref="AP40:AR40" si="130">MAX(AP14:AP37)</f>
        <v>0</v>
      </c>
      <c r="AQ40" s="190">
        <f t="shared" si="130"/>
        <v>135</v>
      </c>
      <c r="AR40" s="114">
        <f t="shared" si="130"/>
        <v>118</v>
      </c>
      <c r="AS40" s="114"/>
      <c r="AT40" s="114">
        <f t="shared" ref="AT40:AV40" si="131">MAX(AT14:AT37)</f>
        <v>0</v>
      </c>
      <c r="AU40" s="114">
        <f t="shared" si="131"/>
        <v>140</v>
      </c>
      <c r="AV40" s="114">
        <f t="shared" si="131"/>
        <v>128</v>
      </c>
      <c r="AW40" s="114"/>
      <c r="AX40" s="114">
        <f t="shared" ref="AX40:AY40" si="132">MAX(AX14:AX37)</f>
        <v>0</v>
      </c>
      <c r="AY40" s="190">
        <f t="shared" si="132"/>
        <v>135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3">MAX(BJ14:BJ37)</f>
        <v>87</v>
      </c>
      <c r="BK40" s="114">
        <f t="shared" si="133"/>
        <v>69</v>
      </c>
      <c r="BL40" s="112">
        <f t="shared" si="133"/>
        <v>0</v>
      </c>
      <c r="BM40" s="114">
        <f t="shared" si="133"/>
        <v>345</v>
      </c>
      <c r="BN40" s="114">
        <f t="shared" si="133"/>
        <v>147</v>
      </c>
      <c r="BO40" s="114">
        <f t="shared" si="133"/>
        <v>391</v>
      </c>
      <c r="BP40" s="114">
        <f t="shared" si="133"/>
        <v>19.6</v>
      </c>
      <c r="BQ40" s="114">
        <f t="shared" si="133"/>
        <v>0</v>
      </c>
      <c r="BR40" s="114">
        <f t="shared" si="133"/>
        <v>6</v>
      </c>
      <c r="BS40" s="114">
        <f t="shared" si="133"/>
        <v>65</v>
      </c>
      <c r="BT40" s="114">
        <f t="shared" si="133"/>
        <v>61</v>
      </c>
      <c r="BU40" s="114">
        <f t="shared" si="133"/>
        <v>345</v>
      </c>
      <c r="BV40" s="114">
        <f t="shared" si="133"/>
        <v>357</v>
      </c>
      <c r="BW40" s="114"/>
      <c r="BX40" s="114">
        <f t="shared" ref="BX40:BZ40" si="134">MAX(BX14:BX37)</f>
        <v>44</v>
      </c>
      <c r="BY40" s="114">
        <f t="shared" si="134"/>
        <v>338</v>
      </c>
      <c r="BZ40" s="114">
        <f t="shared" si="134"/>
        <v>380</v>
      </c>
      <c r="CA40" s="114"/>
      <c r="CB40" s="114">
        <f t="shared" ref="CB40:CD40" si="135">MAX(CB14:CB37)</f>
        <v>38</v>
      </c>
      <c r="CC40" s="114">
        <f t="shared" si="135"/>
        <v>0</v>
      </c>
      <c r="CD40" s="114">
        <f t="shared" si="135"/>
        <v>0</v>
      </c>
      <c r="CE40" s="114"/>
      <c r="CF40" s="114">
        <f t="shared" ref="CF40:CH40" si="136">MAX(CF14:CF37)</f>
        <v>0</v>
      </c>
      <c r="CG40" s="114">
        <f t="shared" si="136"/>
        <v>346</v>
      </c>
      <c r="CH40" s="114">
        <f t="shared" si="136"/>
        <v>495</v>
      </c>
      <c r="CI40" s="114"/>
      <c r="CJ40" s="114">
        <f t="shared" ref="CJ40:CL40" si="137">MAX(CJ14:CJ37)</f>
        <v>58</v>
      </c>
      <c r="CK40" s="114">
        <f t="shared" si="137"/>
        <v>355</v>
      </c>
      <c r="CL40" s="114">
        <f t="shared" si="137"/>
        <v>332</v>
      </c>
      <c r="CM40" s="114"/>
      <c r="CN40" s="114">
        <f t="shared" ref="CN40:CP40" si="138">MAX(CN14:CN37)</f>
        <v>27</v>
      </c>
      <c r="CO40" s="114">
        <f t="shared" si="138"/>
        <v>337</v>
      </c>
      <c r="CP40" s="114">
        <f t="shared" si="138"/>
        <v>336</v>
      </c>
      <c r="CQ40" s="114"/>
      <c r="CR40" s="114">
        <f t="shared" ref="CR40:CT40" si="139">MAX(CR14:CR37)</f>
        <v>26</v>
      </c>
      <c r="CS40" s="114">
        <f t="shared" si="139"/>
        <v>339</v>
      </c>
      <c r="CT40" s="114">
        <f t="shared" si="139"/>
        <v>341</v>
      </c>
      <c r="CU40" s="114"/>
      <c r="CV40" s="114">
        <f t="shared" ref="CV40:CX40" si="140">MAX(CV14:CV37)</f>
        <v>112</v>
      </c>
      <c r="CW40" s="114">
        <f t="shared" si="140"/>
        <v>342</v>
      </c>
      <c r="CX40" s="114">
        <f t="shared" si="140"/>
        <v>265</v>
      </c>
      <c r="CY40" s="114"/>
      <c r="CZ40" s="114">
        <f t="shared" ref="CZ40:DB40" si="141">MAX(CZ14:CZ37)</f>
        <v>69</v>
      </c>
      <c r="DA40" s="114">
        <f t="shared" si="141"/>
        <v>327</v>
      </c>
      <c r="DB40" s="114">
        <f t="shared" si="141"/>
        <v>269</v>
      </c>
      <c r="DC40" s="114"/>
      <c r="DD40" s="114">
        <f t="shared" ref="DD40:DE40" si="142">MAX(DD14:DD37)</f>
        <v>69</v>
      </c>
      <c r="DE40" s="114">
        <f t="shared" si="142"/>
        <v>147</v>
      </c>
      <c r="DF40" s="114"/>
      <c r="DG40" s="114">
        <f t="shared" ref="DG40:DH40" si="143">MAX(DG14:DG37)</f>
        <v>391</v>
      </c>
      <c r="DH40" s="114">
        <f t="shared" si="143"/>
        <v>19.55</v>
      </c>
      <c r="DI40" s="114"/>
      <c r="DJ40" s="114">
        <f t="shared" ref="DJ40:DW40" si="144">MAX(DJ14:DJ37)</f>
        <v>7</v>
      </c>
      <c r="DK40" s="114">
        <f t="shared" si="144"/>
        <v>64</v>
      </c>
      <c r="DL40" s="114">
        <f t="shared" si="144"/>
        <v>57</v>
      </c>
      <c r="DM40" s="112">
        <f t="shared" si="144"/>
        <v>0</v>
      </c>
      <c r="DN40" s="114">
        <f t="shared" si="144"/>
        <v>339</v>
      </c>
      <c r="DO40" s="114">
        <f t="shared" si="144"/>
        <v>140</v>
      </c>
      <c r="DP40" s="114">
        <f t="shared" si="144"/>
        <v>49.47</v>
      </c>
      <c r="DQ40" s="114">
        <f t="shared" si="144"/>
        <v>28.2</v>
      </c>
      <c r="DR40" s="114">
        <f t="shared" si="144"/>
        <v>8.29</v>
      </c>
      <c r="DS40" s="114">
        <f t="shared" si="144"/>
        <v>8</v>
      </c>
      <c r="DT40" s="114">
        <f t="shared" si="144"/>
        <v>49</v>
      </c>
      <c r="DU40" s="114">
        <f t="shared" si="144"/>
        <v>53.9</v>
      </c>
      <c r="DV40" s="114">
        <f t="shared" si="144"/>
        <v>0</v>
      </c>
      <c r="DW40" s="114">
        <f t="shared" si="144"/>
        <v>0</v>
      </c>
      <c r="DX40" s="114"/>
      <c r="DY40" s="114">
        <f t="shared" ref="DY40:EA40" si="145">MAX(DY14:DY37)</f>
        <v>0</v>
      </c>
      <c r="DZ40" s="114">
        <f t="shared" si="145"/>
        <v>0</v>
      </c>
      <c r="EA40" s="114">
        <f t="shared" si="145"/>
        <v>0</v>
      </c>
      <c r="EB40" s="114"/>
      <c r="EC40" s="114">
        <f t="shared" ref="EC40:EU40" si="146">MAX(EC14:EC37)</f>
        <v>0</v>
      </c>
      <c r="ED40" s="112">
        <f t="shared" si="146"/>
        <v>0</v>
      </c>
      <c r="EE40" s="114">
        <f t="shared" si="146"/>
        <v>343</v>
      </c>
      <c r="EF40" s="114">
        <f t="shared" si="146"/>
        <v>138</v>
      </c>
      <c r="EG40" s="114">
        <f t="shared" si="146"/>
        <v>199</v>
      </c>
      <c r="EH40" s="114">
        <f t="shared" si="146"/>
        <v>8.9</v>
      </c>
      <c r="EI40" s="114">
        <f t="shared" si="146"/>
        <v>0</v>
      </c>
      <c r="EJ40" s="114">
        <f t="shared" si="146"/>
        <v>9</v>
      </c>
      <c r="EK40" s="114">
        <f t="shared" si="146"/>
        <v>55</v>
      </c>
      <c r="EL40" s="114">
        <f t="shared" si="146"/>
        <v>56</v>
      </c>
      <c r="EM40" s="114">
        <f t="shared" si="146"/>
        <v>138</v>
      </c>
      <c r="EN40" s="114">
        <f t="shared" si="146"/>
        <v>96</v>
      </c>
      <c r="EO40" s="114">
        <f t="shared" si="146"/>
        <v>4.3</v>
      </c>
      <c r="EP40" s="114">
        <f t="shared" si="146"/>
        <v>0</v>
      </c>
      <c r="EQ40" s="114">
        <f t="shared" si="146"/>
        <v>9</v>
      </c>
      <c r="ER40" s="114">
        <f t="shared" si="146"/>
        <v>47</v>
      </c>
      <c r="ES40" s="114">
        <f t="shared" si="146"/>
        <v>46</v>
      </c>
      <c r="ET40" s="114">
        <f t="shared" si="146"/>
        <v>342</v>
      </c>
      <c r="EU40" s="114">
        <f t="shared" si="146"/>
        <v>0</v>
      </c>
      <c r="EV40" s="114"/>
      <c r="EW40" s="114">
        <f t="shared" ref="EW40:EY40" si="147">MAX(EW14:EW37)</f>
        <v>0</v>
      </c>
      <c r="EX40" s="114">
        <f t="shared" si="147"/>
        <v>341</v>
      </c>
      <c r="EY40" s="114">
        <f t="shared" si="147"/>
        <v>272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48">MAX(FI14:FI37)</f>
        <v>21</v>
      </c>
      <c r="FJ40" s="114">
        <f t="shared" si="148"/>
        <v>343</v>
      </c>
      <c r="FK40" s="114">
        <f t="shared" si="148"/>
        <v>661</v>
      </c>
      <c r="FL40" s="114"/>
      <c r="FM40" s="114">
        <f t="shared" ref="FM40:FN40" si="149">MAX(FM14:FM37)</f>
        <v>0</v>
      </c>
      <c r="FN40" s="114">
        <f t="shared" si="149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0">MAX(FY14:FY37)</f>
        <v>0</v>
      </c>
      <c r="FZ40" s="112">
        <f t="shared" si="150"/>
        <v>0</v>
      </c>
      <c r="GA40" s="114">
        <f t="shared" si="150"/>
        <v>343</v>
      </c>
      <c r="GB40" s="114">
        <f t="shared" si="150"/>
        <v>408.41</v>
      </c>
      <c r="GC40" s="114"/>
      <c r="GD40" s="114">
        <f t="shared" ref="GD40:GF40" si="151">MAX(GD14:GD37)</f>
        <v>34.01</v>
      </c>
      <c r="GE40" s="114">
        <f t="shared" si="151"/>
        <v>343</v>
      </c>
      <c r="GF40" s="114">
        <f t="shared" si="151"/>
        <v>432.15</v>
      </c>
      <c r="GG40" s="114"/>
      <c r="GH40" s="114">
        <f t="shared" ref="GH40:GJ40" si="152">MAX(GH14:GH37)</f>
        <v>37.02</v>
      </c>
      <c r="GI40" s="114">
        <f t="shared" si="152"/>
        <v>343</v>
      </c>
      <c r="GJ40" s="114">
        <f t="shared" si="152"/>
        <v>266.26</v>
      </c>
      <c r="GK40" s="114"/>
      <c r="GL40" s="114">
        <f t="shared" ref="GL40:GN40" si="153">MAX(GL14:GL37)</f>
        <v>12.65</v>
      </c>
      <c r="GM40" s="114">
        <f t="shared" si="153"/>
        <v>343</v>
      </c>
      <c r="GN40" s="114">
        <f t="shared" si="153"/>
        <v>244.43</v>
      </c>
      <c r="GO40" s="114"/>
      <c r="GP40" s="114">
        <f t="shared" ref="GP40:GR40" si="154">MAX(GP14:GP37)</f>
        <v>21.11</v>
      </c>
      <c r="GQ40" s="114">
        <f t="shared" si="154"/>
        <v>343</v>
      </c>
      <c r="GR40" s="114">
        <f t="shared" si="154"/>
        <v>160.17</v>
      </c>
      <c r="GS40" s="114"/>
      <c r="GT40" s="114">
        <f t="shared" ref="GT40:GV40" si="155">MAX(GT14:GT37)</f>
        <v>30.74</v>
      </c>
      <c r="GU40" s="114">
        <f t="shared" si="155"/>
        <v>343</v>
      </c>
      <c r="GV40" s="114">
        <f t="shared" si="155"/>
        <v>174.38</v>
      </c>
      <c r="GW40" s="114"/>
      <c r="GX40" s="114">
        <f t="shared" ref="GX40:HC40" si="156">MAX(GX14:GX37)</f>
        <v>29.82</v>
      </c>
      <c r="GY40" s="112">
        <f t="shared" si="156"/>
        <v>0</v>
      </c>
      <c r="GZ40" s="114">
        <f t="shared" si="156"/>
        <v>0</v>
      </c>
      <c r="HA40" s="114">
        <f t="shared" si="156"/>
        <v>0</v>
      </c>
      <c r="HB40" s="114">
        <f t="shared" si="156"/>
        <v>198</v>
      </c>
      <c r="HC40" s="114">
        <f t="shared" si="156"/>
        <v>9.9</v>
      </c>
      <c r="HD40" s="114"/>
      <c r="HE40" s="114">
        <f t="shared" ref="HE40:HK40" si="157">MAX(HE14:HE37)</f>
        <v>8</v>
      </c>
      <c r="HF40" s="114">
        <f t="shared" si="157"/>
        <v>60</v>
      </c>
      <c r="HG40" s="114">
        <f t="shared" si="157"/>
        <v>60</v>
      </c>
      <c r="HH40" s="114">
        <f t="shared" si="157"/>
        <v>0</v>
      </c>
      <c r="HI40" s="114">
        <f t="shared" si="157"/>
        <v>0</v>
      </c>
      <c r="HJ40" s="114">
        <f t="shared" si="157"/>
        <v>279</v>
      </c>
      <c r="HK40" s="114">
        <f t="shared" si="157"/>
        <v>13.95</v>
      </c>
      <c r="HL40" s="114"/>
      <c r="HM40" s="114">
        <f t="shared" ref="HM40:HS40" si="158">MAX(HM14:HM37)</f>
        <v>5</v>
      </c>
      <c r="HN40" s="114">
        <f t="shared" si="158"/>
        <v>60</v>
      </c>
      <c r="HO40" s="114">
        <f t="shared" si="158"/>
        <v>60</v>
      </c>
      <c r="HP40" s="114">
        <f t="shared" si="158"/>
        <v>0</v>
      </c>
      <c r="HQ40" s="114">
        <f t="shared" si="158"/>
        <v>0</v>
      </c>
      <c r="HR40" s="114">
        <f t="shared" si="158"/>
        <v>294</v>
      </c>
      <c r="HS40" s="114">
        <f t="shared" si="158"/>
        <v>14.7</v>
      </c>
      <c r="HT40" s="114"/>
      <c r="HU40" s="114">
        <f t="shared" ref="HU40:IB40" si="159">MAX(HU14:HU37)</f>
        <v>7</v>
      </c>
      <c r="HV40" s="114">
        <f t="shared" si="159"/>
        <v>60</v>
      </c>
      <c r="HW40" s="114">
        <f t="shared" si="159"/>
        <v>60</v>
      </c>
      <c r="HX40" s="112">
        <f t="shared" si="159"/>
        <v>0</v>
      </c>
      <c r="HY40" s="114">
        <f t="shared" si="159"/>
        <v>136</v>
      </c>
      <c r="HZ40" s="114">
        <f t="shared" si="159"/>
        <v>33</v>
      </c>
      <c r="IA40" s="114">
        <f t="shared" si="159"/>
        <v>188</v>
      </c>
      <c r="IB40" s="114">
        <f t="shared" si="159"/>
        <v>9.4</v>
      </c>
      <c r="IC40" s="114"/>
      <c r="ID40" s="114">
        <f t="shared" ref="ID40:IK40" si="160">MAX(ID14:ID37)</f>
        <v>2</v>
      </c>
      <c r="IE40" s="114">
        <f t="shared" si="160"/>
        <v>70</v>
      </c>
      <c r="IF40" s="114">
        <f t="shared" si="160"/>
        <v>50</v>
      </c>
      <c r="IG40" s="112">
        <f t="shared" si="160"/>
        <v>0</v>
      </c>
      <c r="IH40" s="114">
        <f t="shared" si="160"/>
        <v>144</v>
      </c>
      <c r="II40" s="114">
        <f t="shared" si="160"/>
        <v>34.4</v>
      </c>
      <c r="IJ40" s="114">
        <f t="shared" si="160"/>
        <v>285</v>
      </c>
      <c r="IK40" s="114">
        <f t="shared" si="160"/>
        <v>14.2</v>
      </c>
      <c r="IL40" s="114"/>
      <c r="IM40" s="114">
        <f t="shared" ref="IM40:IS40" si="161">MAX(IM14:IM37)</f>
        <v>6</v>
      </c>
      <c r="IN40" s="114">
        <f t="shared" si="161"/>
        <v>49</v>
      </c>
      <c r="IO40" s="114">
        <f t="shared" si="161"/>
        <v>48</v>
      </c>
      <c r="IP40" s="114">
        <f t="shared" si="161"/>
        <v>144</v>
      </c>
      <c r="IQ40" s="114">
        <f t="shared" si="161"/>
        <v>34.1</v>
      </c>
      <c r="IR40" s="114">
        <f t="shared" si="161"/>
        <v>202</v>
      </c>
      <c r="IS40" s="114">
        <f t="shared" si="161"/>
        <v>9.9</v>
      </c>
      <c r="IT40" s="114"/>
      <c r="IU40" s="114">
        <f t="shared" ref="IU40:JB40" si="162">MAX(IU14:IU37)</f>
        <v>8</v>
      </c>
      <c r="IV40" s="114">
        <f t="shared" si="162"/>
        <v>50</v>
      </c>
      <c r="IW40" s="114">
        <f t="shared" si="162"/>
        <v>49</v>
      </c>
      <c r="IX40" s="112">
        <f t="shared" si="162"/>
        <v>0</v>
      </c>
      <c r="IY40" s="114">
        <f t="shared" si="162"/>
        <v>140.46</v>
      </c>
      <c r="IZ40" s="114">
        <f t="shared" si="162"/>
        <v>34.98</v>
      </c>
      <c r="JA40" s="114">
        <f t="shared" si="162"/>
        <v>491.2</v>
      </c>
      <c r="JB40" s="114">
        <f t="shared" si="162"/>
        <v>24.56</v>
      </c>
      <c r="JC40" s="114"/>
      <c r="JD40" s="114">
        <f t="shared" ref="JD40:JJ40" si="163">MAX(JD14:JD37)</f>
        <v>3</v>
      </c>
      <c r="JE40" s="114">
        <f t="shared" si="163"/>
        <v>66.63</v>
      </c>
      <c r="JF40" s="114">
        <f t="shared" si="163"/>
        <v>51.3</v>
      </c>
      <c r="JG40" s="114">
        <f t="shared" si="163"/>
        <v>0</v>
      </c>
      <c r="JH40" s="114">
        <f t="shared" si="163"/>
        <v>0</v>
      </c>
      <c r="JI40" s="114">
        <f t="shared" si="163"/>
        <v>0</v>
      </c>
      <c r="JJ40" s="114">
        <f t="shared" si="163"/>
        <v>0</v>
      </c>
      <c r="JK40" s="114"/>
      <c r="JL40" s="114">
        <f t="shared" ref="JL40:JS40" si="164">MAX(JL14:JL37)</f>
        <v>0</v>
      </c>
      <c r="JM40" s="114">
        <f t="shared" si="164"/>
        <v>0</v>
      </c>
      <c r="JN40" s="114">
        <f t="shared" si="164"/>
        <v>0</v>
      </c>
      <c r="JO40" s="112">
        <f t="shared" si="164"/>
        <v>0</v>
      </c>
      <c r="JP40" s="114">
        <f t="shared" si="164"/>
        <v>140</v>
      </c>
      <c r="JQ40" s="114">
        <f t="shared" si="164"/>
        <v>33</v>
      </c>
      <c r="JR40" s="114">
        <f t="shared" si="164"/>
        <v>0</v>
      </c>
      <c r="JS40" s="114">
        <f t="shared" si="164"/>
        <v>0</v>
      </c>
      <c r="JT40" s="114"/>
      <c r="JU40" s="114">
        <f t="shared" ref="JU40:KA40" si="165">MAX(JU14:JU37)</f>
        <v>2</v>
      </c>
      <c r="JV40" s="114">
        <f t="shared" si="165"/>
        <v>48</v>
      </c>
      <c r="JW40" s="114">
        <f t="shared" si="165"/>
        <v>47</v>
      </c>
      <c r="JX40" s="114">
        <f t="shared" si="165"/>
        <v>140</v>
      </c>
      <c r="JY40" s="114">
        <f t="shared" si="165"/>
        <v>35</v>
      </c>
      <c r="JZ40" s="114">
        <f t="shared" si="165"/>
        <v>168</v>
      </c>
      <c r="KA40" s="114">
        <f t="shared" si="165"/>
        <v>8.9</v>
      </c>
      <c r="KB40" s="114"/>
      <c r="KC40" s="114">
        <f t="shared" ref="KC40:KJ40" si="166">MAX(KC14:KC37)</f>
        <v>2</v>
      </c>
      <c r="KD40" s="114">
        <f t="shared" si="166"/>
        <v>54</v>
      </c>
      <c r="KE40" s="114">
        <f t="shared" si="166"/>
        <v>52</v>
      </c>
      <c r="KF40" s="112">
        <f t="shared" si="166"/>
        <v>0</v>
      </c>
      <c r="KG40" s="114">
        <f t="shared" si="166"/>
        <v>141</v>
      </c>
      <c r="KH40" s="114">
        <f t="shared" si="166"/>
        <v>34</v>
      </c>
      <c r="KI40" s="114">
        <f t="shared" si="166"/>
        <v>114</v>
      </c>
      <c r="KJ40" s="114">
        <f t="shared" si="166"/>
        <v>6.1</v>
      </c>
      <c r="KK40" s="114"/>
      <c r="KL40" s="114">
        <f t="shared" ref="KL40:KR40" si="167">MAX(KL14:KL37)</f>
        <v>1</v>
      </c>
      <c r="KM40" s="114">
        <f t="shared" si="167"/>
        <v>48</v>
      </c>
      <c r="KN40" s="114">
        <f t="shared" si="167"/>
        <v>48</v>
      </c>
      <c r="KO40" s="114">
        <f t="shared" si="167"/>
        <v>141</v>
      </c>
      <c r="KP40" s="114">
        <f t="shared" si="167"/>
        <v>34</v>
      </c>
      <c r="KQ40" s="114">
        <f t="shared" si="167"/>
        <v>37</v>
      </c>
      <c r="KR40" s="114">
        <f t="shared" si="167"/>
        <v>2</v>
      </c>
      <c r="KS40" s="114"/>
      <c r="KT40" s="114">
        <f t="shared" ref="KT40:LA40" si="168">MAX(KT14:KT37)</f>
        <v>1</v>
      </c>
      <c r="KU40" s="114">
        <f t="shared" si="168"/>
        <v>48</v>
      </c>
      <c r="KV40" s="114">
        <f t="shared" si="168"/>
        <v>46</v>
      </c>
      <c r="KW40" s="112">
        <f t="shared" si="168"/>
        <v>0</v>
      </c>
      <c r="KX40" s="114">
        <f t="shared" si="168"/>
        <v>139</v>
      </c>
      <c r="KY40" s="114">
        <f t="shared" si="168"/>
        <v>35</v>
      </c>
      <c r="KZ40" s="114">
        <f t="shared" si="168"/>
        <v>323</v>
      </c>
      <c r="LA40" s="114">
        <f t="shared" si="168"/>
        <v>16</v>
      </c>
      <c r="LB40" s="114"/>
      <c r="LC40" s="114">
        <f t="shared" ref="LC40:LI40" si="169">MAX(LC14:LC37)</f>
        <v>3</v>
      </c>
      <c r="LD40" s="114">
        <f t="shared" si="169"/>
        <v>54</v>
      </c>
      <c r="LE40" s="114">
        <f t="shared" si="169"/>
        <v>54</v>
      </c>
      <c r="LF40" s="114">
        <f t="shared" si="169"/>
        <v>139</v>
      </c>
      <c r="LG40" s="114">
        <f t="shared" si="169"/>
        <v>35</v>
      </c>
      <c r="LH40" s="114">
        <f t="shared" si="169"/>
        <v>445</v>
      </c>
      <c r="LI40" s="114">
        <f t="shared" si="169"/>
        <v>21.8</v>
      </c>
      <c r="LJ40" s="114"/>
      <c r="LK40" s="114">
        <f t="shared" ref="LK40:LO40" si="170">MAX(LK14:LK37)</f>
        <v>5</v>
      </c>
      <c r="LL40" s="114">
        <f t="shared" si="170"/>
        <v>57</v>
      </c>
      <c r="LM40" s="114">
        <f t="shared" si="170"/>
        <v>55</v>
      </c>
      <c r="LN40" s="112">
        <f t="shared" si="170"/>
        <v>0</v>
      </c>
      <c r="LO40" s="114">
        <f t="shared" si="170"/>
        <v>341</v>
      </c>
      <c r="LP40" s="114"/>
      <c r="LQ40" s="114"/>
      <c r="LR40" s="114"/>
      <c r="LS40" s="114"/>
      <c r="LT40" s="114" t="str">
        <f t="shared" ref="LT40:MV40" si="171">MAX(#REF!)</f>
        <v>#REF!</v>
      </c>
      <c r="LU40" s="114" t="str">
        <f t="shared" si="171"/>
        <v>#REF!</v>
      </c>
      <c r="LV40" s="114" t="str">
        <f t="shared" si="171"/>
        <v>#REF!</v>
      </c>
      <c r="LW40" s="114" t="str">
        <f t="shared" si="171"/>
        <v>#REF!</v>
      </c>
      <c r="LX40" s="114" t="str">
        <f t="shared" si="171"/>
        <v>#REF!</v>
      </c>
      <c r="LY40" s="114" t="str">
        <f t="shared" si="171"/>
        <v>#REF!</v>
      </c>
      <c r="LZ40" s="114" t="str">
        <f t="shared" si="171"/>
        <v>#REF!</v>
      </c>
      <c r="MA40" s="114" t="str">
        <f t="shared" si="171"/>
        <v>#REF!</v>
      </c>
      <c r="MB40" s="114" t="str">
        <f t="shared" si="171"/>
        <v>#REF!</v>
      </c>
      <c r="MC40" s="114" t="str">
        <f t="shared" si="171"/>
        <v>#REF!</v>
      </c>
      <c r="MD40" s="114" t="str">
        <f t="shared" si="171"/>
        <v>#REF!</v>
      </c>
      <c r="ME40" s="114" t="str">
        <f t="shared" si="171"/>
        <v>#REF!</v>
      </c>
      <c r="MF40" s="114" t="str">
        <f t="shared" si="171"/>
        <v>#REF!</v>
      </c>
      <c r="MG40" s="114" t="str">
        <f t="shared" si="171"/>
        <v>#REF!</v>
      </c>
      <c r="MH40" s="114" t="str">
        <f t="shared" si="171"/>
        <v>#REF!</v>
      </c>
      <c r="MI40" s="114" t="str">
        <f t="shared" si="171"/>
        <v>#REF!</v>
      </c>
      <c r="MJ40" s="114" t="str">
        <f t="shared" si="171"/>
        <v>#REF!</v>
      </c>
      <c r="MK40" s="114" t="str">
        <f t="shared" si="171"/>
        <v>#REF!</v>
      </c>
      <c r="ML40" s="114" t="str">
        <f t="shared" si="171"/>
        <v>#REF!</v>
      </c>
      <c r="MM40" s="114" t="str">
        <f t="shared" si="171"/>
        <v>#REF!</v>
      </c>
      <c r="MN40" s="114" t="str">
        <f t="shared" si="171"/>
        <v>#REF!</v>
      </c>
      <c r="MO40" s="112" t="str">
        <f t="shared" si="171"/>
        <v>#REF!</v>
      </c>
      <c r="MP40" s="114" t="str">
        <f t="shared" si="171"/>
        <v>#REF!</v>
      </c>
      <c r="MQ40" s="114" t="str">
        <f t="shared" si="171"/>
        <v>#REF!</v>
      </c>
      <c r="MR40" s="114" t="str">
        <f t="shared" si="171"/>
        <v>#REF!</v>
      </c>
      <c r="MS40" s="114" t="str">
        <f t="shared" si="171"/>
        <v>#REF!</v>
      </c>
      <c r="MT40" s="114" t="str">
        <f t="shared" si="171"/>
        <v>#REF!</v>
      </c>
      <c r="MU40" s="114" t="str">
        <f t="shared" si="171"/>
        <v>#REF!</v>
      </c>
      <c r="MV40" s="114" t="str">
        <f t="shared" si="171"/>
        <v>#REF!</v>
      </c>
      <c r="MW40" s="114"/>
      <c r="MX40" s="114"/>
      <c r="MY40" s="114" t="str">
        <f t="shared" ref="MY40:ND40" si="172">MAX(#REF!)</f>
        <v>#REF!</v>
      </c>
      <c r="MZ40" s="114" t="str">
        <f t="shared" si="172"/>
        <v>#REF!</v>
      </c>
      <c r="NA40" s="114" t="str">
        <f t="shared" si="172"/>
        <v>#REF!</v>
      </c>
      <c r="NB40" s="114" t="str">
        <f t="shared" si="172"/>
        <v>#REF!</v>
      </c>
      <c r="NC40" s="114" t="str">
        <f t="shared" si="172"/>
        <v>#REF!</v>
      </c>
      <c r="ND40" s="114" t="str">
        <f t="shared" si="172"/>
        <v>#REF!</v>
      </c>
      <c r="NE40" s="114"/>
      <c r="NF40" s="114"/>
      <c r="NG40" s="114" t="str">
        <f t="shared" ref="NG40:NL40" si="173">MAX(#REF!)</f>
        <v>#REF!</v>
      </c>
      <c r="NH40" s="114" t="str">
        <f t="shared" si="173"/>
        <v>#REF!</v>
      </c>
      <c r="NI40" s="114" t="str">
        <f t="shared" si="173"/>
        <v>#REF!</v>
      </c>
      <c r="NJ40" s="114" t="str">
        <f t="shared" si="173"/>
        <v>#REF!</v>
      </c>
      <c r="NK40" s="114" t="str">
        <f t="shared" si="173"/>
        <v>#REF!</v>
      </c>
      <c r="NL40" s="114" t="str">
        <f t="shared" si="173"/>
        <v>#REF!</v>
      </c>
      <c r="NM40" s="114"/>
      <c r="NN40" s="114"/>
      <c r="NO40" s="114" t="str">
        <f t="shared" ref="NO40:NP40" si="174">MAX(#REF!)</f>
        <v>#REF!</v>
      </c>
      <c r="NP40" s="114" t="str">
        <f t="shared" si="174"/>
        <v>#REF!</v>
      </c>
      <c r="NQ40" s="225"/>
    </row>
    <row r="41" ht="14.25" customHeight="1">
      <c r="C41" s="6"/>
      <c r="D41" s="7"/>
      <c r="AQ41" s="188"/>
      <c r="AY41" s="188"/>
    </row>
    <row r="42" ht="14.25" customHeight="1">
      <c r="C42" s="6"/>
      <c r="D42" s="7"/>
      <c r="AQ42" s="188"/>
      <c r="AY42" s="188"/>
    </row>
    <row r="43" ht="14.25" customHeight="1">
      <c r="C43" s="6"/>
      <c r="D43" s="7"/>
      <c r="AQ43" s="188"/>
      <c r="AY43" s="188"/>
      <c r="DQ43" s="117"/>
    </row>
    <row r="44" ht="14.25" customHeight="1">
      <c r="C44" s="6"/>
      <c r="D44" s="7"/>
      <c r="AQ44" s="188"/>
      <c r="AY44" s="188"/>
    </row>
    <row r="45" ht="14.25" customHeight="1">
      <c r="C45" s="6"/>
      <c r="D45" s="7"/>
      <c r="AQ45" s="188"/>
      <c r="AY45" s="188"/>
    </row>
    <row r="46" ht="14.25" customHeight="1">
      <c r="C46" s="6"/>
      <c r="D46" s="7"/>
      <c r="AQ46" s="188"/>
      <c r="AY46" s="188"/>
    </row>
    <row r="47" ht="14.25" customHeight="1">
      <c r="C47" s="6"/>
      <c r="D47" s="7"/>
      <c r="AQ47" s="188"/>
      <c r="AY47" s="188"/>
    </row>
    <row r="48" ht="14.25" customHeight="1">
      <c r="C48" s="6"/>
      <c r="D48" s="7"/>
      <c r="AQ48" s="188"/>
      <c r="AY48" s="188"/>
    </row>
    <row r="49" ht="14.25" customHeight="1">
      <c r="C49" s="6"/>
      <c r="D49" s="7"/>
      <c r="AQ49" s="188"/>
      <c r="AY49" s="188"/>
    </row>
    <row r="50" ht="14.25" customHeight="1">
      <c r="C50" s="6"/>
      <c r="D50" s="7"/>
      <c r="AQ50" s="188"/>
      <c r="AY50" s="188"/>
    </row>
    <row r="51" ht="14.25" customHeight="1">
      <c r="C51" s="6"/>
      <c r="D51" s="7"/>
      <c r="AQ51" s="188"/>
      <c r="AY51" s="188"/>
    </row>
    <row r="52" ht="14.25" customHeight="1">
      <c r="C52" s="6"/>
      <c r="D52" s="7"/>
      <c r="AQ52" s="188"/>
      <c r="AY52" s="188"/>
    </row>
    <row r="53" ht="14.25" customHeight="1">
      <c r="C53" s="6"/>
      <c r="D53" s="7"/>
      <c r="AQ53" s="188"/>
      <c r="AY53" s="188"/>
    </row>
    <row r="54" ht="14.25" customHeight="1">
      <c r="C54" s="6"/>
      <c r="D54" s="7"/>
      <c r="AQ54" s="188"/>
      <c r="AY54" s="188"/>
    </row>
    <row r="55" ht="14.25" customHeight="1">
      <c r="C55" s="6"/>
      <c r="D55" s="7"/>
      <c r="AQ55" s="188"/>
      <c r="AY55" s="188"/>
    </row>
    <row r="56" ht="14.25" customHeight="1">
      <c r="C56" s="6"/>
      <c r="D56" s="7"/>
      <c r="AQ56" s="188"/>
      <c r="AY56" s="188"/>
    </row>
    <row r="57" ht="14.25" customHeight="1">
      <c r="C57" s="6"/>
      <c r="D57" s="7"/>
      <c r="AQ57" s="188"/>
      <c r="AY57" s="188"/>
    </row>
    <row r="58" ht="14.25" customHeight="1">
      <c r="C58" s="6"/>
      <c r="D58" s="7"/>
      <c r="AQ58" s="188"/>
      <c r="AY58" s="188"/>
    </row>
    <row r="59" ht="14.25" customHeight="1">
      <c r="C59" s="6"/>
      <c r="D59" s="7"/>
      <c r="AQ59" s="188"/>
      <c r="AY59" s="188"/>
    </row>
    <row r="60" ht="14.25" customHeight="1">
      <c r="C60" s="6"/>
      <c r="D60" s="7"/>
      <c r="AQ60" s="188"/>
      <c r="AY60" s="188"/>
    </row>
    <row r="61" ht="14.25" customHeight="1">
      <c r="C61" s="6"/>
      <c r="D61" s="7"/>
      <c r="AQ61" s="188"/>
      <c r="AY61" s="188"/>
    </row>
    <row r="62" ht="14.25" customHeight="1">
      <c r="C62" s="6"/>
      <c r="D62" s="7"/>
      <c r="AQ62" s="188"/>
      <c r="AY62" s="188"/>
    </row>
    <row r="63" ht="14.25" customHeight="1">
      <c r="C63" s="6"/>
      <c r="D63" s="7"/>
      <c r="AQ63" s="188"/>
      <c r="AY63" s="188"/>
    </row>
    <row r="64" ht="14.25" customHeight="1">
      <c r="C64" s="6"/>
      <c r="D64" s="7"/>
      <c r="AQ64" s="188"/>
      <c r="AY64" s="188"/>
    </row>
    <row r="65" ht="14.25" customHeight="1">
      <c r="C65" s="6"/>
      <c r="D65" s="7"/>
      <c r="AQ65" s="188"/>
      <c r="AY65" s="188"/>
    </row>
    <row r="66" ht="14.25" customHeight="1">
      <c r="C66" s="6"/>
      <c r="D66" s="7"/>
      <c r="AQ66" s="188"/>
      <c r="AY66" s="188"/>
    </row>
    <row r="67" ht="14.25" customHeight="1">
      <c r="C67" s="6"/>
      <c r="D67" s="7"/>
      <c r="AQ67" s="188"/>
      <c r="AY67" s="188"/>
    </row>
    <row r="68" ht="14.25" customHeight="1">
      <c r="C68" s="6"/>
      <c r="D68" s="7"/>
      <c r="AQ68" s="188"/>
      <c r="AY68" s="188"/>
    </row>
    <row r="69" ht="14.25" customHeight="1">
      <c r="C69" s="6"/>
      <c r="D69" s="7"/>
      <c r="AQ69" s="188"/>
      <c r="AY69" s="188"/>
    </row>
    <row r="70" ht="14.25" customHeight="1">
      <c r="C70" s="6"/>
      <c r="D70" s="7"/>
      <c r="AQ70" s="188"/>
      <c r="AY70" s="188"/>
    </row>
    <row r="71" ht="14.25" customHeight="1">
      <c r="C71" s="6"/>
      <c r="D71" s="7"/>
      <c r="AQ71" s="188"/>
      <c r="AY71" s="188"/>
    </row>
    <row r="72" ht="14.25" customHeight="1">
      <c r="C72" s="6"/>
      <c r="D72" s="7"/>
      <c r="AQ72" s="188"/>
      <c r="AY72" s="188"/>
    </row>
    <row r="73" ht="14.25" customHeight="1">
      <c r="C73" s="6"/>
      <c r="D73" s="7"/>
      <c r="AQ73" s="188"/>
      <c r="AY73" s="188"/>
    </row>
    <row r="74" ht="14.25" customHeight="1">
      <c r="C74" s="6"/>
      <c r="D74" s="7"/>
      <c r="AQ74" s="188"/>
      <c r="AY74" s="188"/>
    </row>
    <row r="75" ht="14.25" customHeight="1">
      <c r="C75" s="6"/>
      <c r="D75" s="7"/>
      <c r="AQ75" s="188"/>
      <c r="AY75" s="188"/>
    </row>
    <row r="76" ht="14.25" customHeight="1">
      <c r="C76" s="6"/>
      <c r="D76" s="7"/>
      <c r="AQ76" s="188"/>
      <c r="AY76" s="188"/>
    </row>
    <row r="77" ht="14.25" customHeight="1">
      <c r="C77" s="6"/>
      <c r="D77" s="7"/>
      <c r="AQ77" s="188"/>
      <c r="AY77" s="188"/>
    </row>
    <row r="78" ht="14.25" customHeight="1">
      <c r="C78" s="6"/>
      <c r="D78" s="7"/>
      <c r="AQ78" s="188"/>
      <c r="AY78" s="188"/>
    </row>
    <row r="79" ht="14.25" customHeight="1">
      <c r="C79" s="6"/>
      <c r="D79" s="7"/>
      <c r="AQ79" s="188"/>
      <c r="AY79" s="188"/>
    </row>
    <row r="80" ht="14.25" customHeight="1">
      <c r="C80" s="6"/>
      <c r="D80" s="7"/>
      <c r="AQ80" s="188"/>
      <c r="AY80" s="188"/>
    </row>
    <row r="81" ht="14.25" customHeight="1">
      <c r="C81" s="6"/>
      <c r="D81" s="7"/>
      <c r="AQ81" s="188"/>
      <c r="AY81" s="188"/>
    </row>
    <row r="82" ht="14.25" customHeight="1">
      <c r="C82" s="6"/>
      <c r="D82" s="7"/>
      <c r="AQ82" s="188"/>
      <c r="AY82" s="188"/>
    </row>
    <row r="83" ht="14.25" customHeight="1">
      <c r="C83" s="6"/>
      <c r="D83" s="7"/>
      <c r="AQ83" s="188"/>
      <c r="AY83" s="188"/>
    </row>
    <row r="84" ht="14.25" customHeight="1">
      <c r="C84" s="6"/>
      <c r="D84" s="7"/>
      <c r="AQ84" s="188"/>
      <c r="AY84" s="188"/>
    </row>
    <row r="85" ht="14.25" customHeight="1">
      <c r="C85" s="6"/>
      <c r="D85" s="7"/>
      <c r="AQ85" s="188"/>
      <c r="AY85" s="188"/>
    </row>
    <row r="86" ht="14.25" customHeight="1">
      <c r="C86" s="6"/>
      <c r="D86" s="7"/>
      <c r="AQ86" s="188"/>
      <c r="AY86" s="188"/>
    </row>
    <row r="87" ht="14.25" customHeight="1">
      <c r="C87" s="6"/>
      <c r="D87" s="7"/>
      <c r="AQ87" s="188"/>
      <c r="AY87" s="188"/>
    </row>
    <row r="88" ht="14.25" customHeight="1">
      <c r="C88" s="6"/>
      <c r="D88" s="7"/>
      <c r="AQ88" s="188"/>
      <c r="AY88" s="188"/>
    </row>
    <row r="89" ht="14.25" customHeight="1">
      <c r="C89" s="6"/>
      <c r="D89" s="7"/>
      <c r="AQ89" s="188"/>
      <c r="AY89" s="188"/>
    </row>
    <row r="90" ht="14.25" customHeight="1">
      <c r="C90" s="6"/>
      <c r="D90" s="7"/>
      <c r="AQ90" s="188"/>
      <c r="AY90" s="188"/>
    </row>
    <row r="91" ht="14.25" customHeight="1">
      <c r="C91" s="6"/>
      <c r="D91" s="7"/>
      <c r="AQ91" s="188"/>
      <c r="AY91" s="188"/>
    </row>
    <row r="92" ht="14.25" customHeight="1">
      <c r="C92" s="6"/>
      <c r="D92" s="7"/>
      <c r="AQ92" s="188"/>
      <c r="AY92" s="188"/>
    </row>
    <row r="93" ht="14.25" customHeight="1">
      <c r="C93" s="6"/>
      <c r="D93" s="7"/>
      <c r="AQ93" s="188"/>
      <c r="AY93" s="188"/>
    </row>
    <row r="94" ht="14.25" customHeight="1">
      <c r="C94" s="6"/>
      <c r="D94" s="7"/>
      <c r="AQ94" s="188"/>
      <c r="AY94" s="188"/>
    </row>
    <row r="95" ht="14.25" customHeight="1">
      <c r="C95" s="6"/>
      <c r="D95" s="7"/>
      <c r="AQ95" s="188"/>
      <c r="AY95" s="188"/>
    </row>
    <row r="96" ht="14.25" customHeight="1">
      <c r="C96" s="6"/>
      <c r="D96" s="7"/>
      <c r="AQ96" s="188"/>
      <c r="AY96" s="188"/>
    </row>
    <row r="97" ht="14.25" customHeight="1">
      <c r="C97" s="6"/>
      <c r="D97" s="7"/>
      <c r="AQ97" s="188"/>
      <c r="AY97" s="188"/>
    </row>
    <row r="98" ht="14.25" customHeight="1">
      <c r="C98" s="6"/>
      <c r="D98" s="7"/>
      <c r="AQ98" s="188"/>
      <c r="AY98" s="188"/>
    </row>
    <row r="99" ht="14.25" customHeight="1">
      <c r="C99" s="6"/>
      <c r="D99" s="7"/>
      <c r="AQ99" s="188"/>
      <c r="AY99" s="188"/>
    </row>
    <row r="100" ht="14.25" customHeight="1">
      <c r="C100" s="6"/>
      <c r="D100" s="7"/>
      <c r="AQ100" s="188"/>
      <c r="AY100" s="188"/>
    </row>
    <row r="101" ht="14.25" customHeight="1">
      <c r="C101" s="6"/>
      <c r="D101" s="7"/>
      <c r="AQ101" s="188"/>
      <c r="AY101" s="188"/>
    </row>
    <row r="102" ht="14.25" customHeight="1">
      <c r="C102" s="6"/>
      <c r="D102" s="7"/>
      <c r="AQ102" s="188"/>
      <c r="AY102" s="188"/>
    </row>
    <row r="103" ht="14.25" customHeight="1">
      <c r="C103" s="6"/>
      <c r="D103" s="7"/>
      <c r="AQ103" s="188"/>
      <c r="AY103" s="188"/>
    </row>
    <row r="104" ht="14.25" customHeight="1">
      <c r="C104" s="6"/>
      <c r="D104" s="7"/>
      <c r="AQ104" s="188"/>
      <c r="AY104" s="188"/>
    </row>
    <row r="105" ht="14.25" customHeight="1">
      <c r="C105" s="6"/>
      <c r="D105" s="7"/>
      <c r="AQ105" s="188"/>
      <c r="AY105" s="188"/>
    </row>
    <row r="106" ht="14.25" customHeight="1">
      <c r="C106" s="6"/>
      <c r="D106" s="7"/>
      <c r="AQ106" s="188"/>
      <c r="AY106" s="188"/>
    </row>
    <row r="107" ht="14.25" customHeight="1">
      <c r="C107" s="6"/>
      <c r="D107" s="7"/>
      <c r="AQ107" s="188"/>
      <c r="AY107" s="188"/>
    </row>
    <row r="108" ht="14.25" customHeight="1">
      <c r="C108" s="6"/>
      <c r="D108" s="7"/>
      <c r="AQ108" s="188"/>
      <c r="AY108" s="188"/>
    </row>
    <row r="109" ht="14.25" customHeight="1">
      <c r="C109" s="6"/>
      <c r="D109" s="7"/>
      <c r="AQ109" s="188"/>
      <c r="AY109" s="188"/>
    </row>
    <row r="110" ht="14.25" customHeight="1">
      <c r="C110" s="6"/>
      <c r="D110" s="7"/>
      <c r="AQ110" s="188"/>
      <c r="AY110" s="188"/>
    </row>
    <row r="111" ht="14.25" customHeight="1">
      <c r="C111" s="6"/>
      <c r="D111" s="7"/>
      <c r="AQ111" s="188"/>
      <c r="AY111" s="188"/>
    </row>
    <row r="112" ht="14.25" customHeight="1">
      <c r="C112" s="6"/>
      <c r="D112" s="7"/>
      <c r="AQ112" s="188"/>
      <c r="AY112" s="188"/>
    </row>
    <row r="113" ht="14.25" customHeight="1">
      <c r="C113" s="6"/>
      <c r="D113" s="7"/>
      <c r="AQ113" s="188"/>
      <c r="AY113" s="188"/>
    </row>
    <row r="114" ht="14.25" customHeight="1">
      <c r="C114" s="6"/>
      <c r="D114" s="7"/>
      <c r="AQ114" s="188"/>
      <c r="AY114" s="188"/>
    </row>
    <row r="115" ht="14.25" customHeight="1">
      <c r="C115" s="6"/>
      <c r="D115" s="7"/>
      <c r="AQ115" s="188"/>
      <c r="AY115" s="188"/>
    </row>
    <row r="116" ht="14.25" customHeight="1">
      <c r="C116" s="6"/>
      <c r="D116" s="7"/>
      <c r="AQ116" s="188"/>
      <c r="AY116" s="188"/>
    </row>
    <row r="117" ht="14.25" customHeight="1">
      <c r="C117" s="6"/>
      <c r="D117" s="7"/>
      <c r="AQ117" s="188"/>
      <c r="AY117" s="188"/>
    </row>
    <row r="118" ht="14.25" customHeight="1">
      <c r="C118" s="6"/>
      <c r="D118" s="7"/>
      <c r="AQ118" s="188"/>
      <c r="AY118" s="188"/>
    </row>
    <row r="119" ht="14.25" customHeight="1">
      <c r="C119" s="6"/>
      <c r="D119" s="7"/>
      <c r="AQ119" s="188"/>
      <c r="AY119" s="188"/>
    </row>
    <row r="120" ht="14.25" customHeight="1">
      <c r="C120" s="6"/>
      <c r="D120" s="7"/>
      <c r="AQ120" s="188"/>
      <c r="AY120" s="188"/>
    </row>
    <row r="121" ht="14.25" customHeight="1">
      <c r="C121" s="6"/>
      <c r="D121" s="7"/>
      <c r="AQ121" s="188"/>
      <c r="AY121" s="188"/>
    </row>
    <row r="122" ht="14.25" customHeight="1">
      <c r="C122" s="6"/>
      <c r="D122" s="7"/>
      <c r="AQ122" s="188"/>
      <c r="AY122" s="188"/>
    </row>
    <row r="123" ht="14.25" customHeight="1">
      <c r="C123" s="6"/>
      <c r="D123" s="7"/>
      <c r="AQ123" s="188"/>
      <c r="AY123" s="188"/>
    </row>
    <row r="124" ht="14.25" customHeight="1">
      <c r="C124" s="6"/>
      <c r="D124" s="7"/>
      <c r="AQ124" s="188"/>
      <c r="AY124" s="188"/>
    </row>
    <row r="125" ht="14.25" customHeight="1">
      <c r="C125" s="6"/>
      <c r="D125" s="7"/>
      <c r="AQ125" s="188"/>
      <c r="AY125" s="188"/>
    </row>
    <row r="126" ht="14.25" customHeight="1">
      <c r="C126" s="6"/>
      <c r="D126" s="7"/>
      <c r="AQ126" s="188"/>
      <c r="AY126" s="188"/>
    </row>
    <row r="127" ht="14.25" customHeight="1">
      <c r="C127" s="6"/>
      <c r="D127" s="7"/>
      <c r="AQ127" s="188"/>
      <c r="AY127" s="188"/>
    </row>
    <row r="128" ht="14.25" customHeight="1">
      <c r="C128" s="6"/>
      <c r="D128" s="7"/>
      <c r="AQ128" s="188"/>
      <c r="AY128" s="188"/>
    </row>
    <row r="129" ht="14.25" customHeight="1">
      <c r="C129" s="6"/>
      <c r="D129" s="7"/>
      <c r="AQ129" s="188"/>
      <c r="AY129" s="188"/>
    </row>
    <row r="130" ht="14.25" customHeight="1">
      <c r="C130" s="6"/>
      <c r="D130" s="7"/>
      <c r="AQ130" s="188"/>
      <c r="AY130" s="188"/>
    </row>
    <row r="131" ht="14.25" customHeight="1">
      <c r="C131" s="6"/>
      <c r="D131" s="7"/>
      <c r="AQ131" s="188"/>
      <c r="AY131" s="188"/>
    </row>
    <row r="132" ht="14.25" customHeight="1">
      <c r="C132" s="6"/>
      <c r="D132" s="7"/>
      <c r="AQ132" s="188"/>
      <c r="AY132" s="188"/>
    </row>
    <row r="133" ht="14.25" customHeight="1">
      <c r="C133" s="6"/>
      <c r="D133" s="7"/>
      <c r="AQ133" s="188"/>
      <c r="AY133" s="188"/>
    </row>
    <row r="134" ht="14.25" customHeight="1">
      <c r="C134" s="6"/>
      <c r="D134" s="7"/>
      <c r="AQ134" s="188"/>
      <c r="AY134" s="188"/>
    </row>
    <row r="135" ht="14.25" customHeight="1">
      <c r="C135" s="6"/>
      <c r="D135" s="7"/>
      <c r="AQ135" s="188"/>
      <c r="AY135" s="188"/>
    </row>
    <row r="136" ht="14.25" customHeight="1">
      <c r="C136" s="6"/>
      <c r="D136" s="7"/>
      <c r="AQ136" s="188"/>
      <c r="AY136" s="188"/>
    </row>
    <row r="137" ht="14.25" customHeight="1">
      <c r="C137" s="6"/>
      <c r="D137" s="7"/>
      <c r="AQ137" s="188"/>
      <c r="AY137" s="188"/>
    </row>
    <row r="138" ht="14.25" customHeight="1">
      <c r="C138" s="6"/>
      <c r="D138" s="7"/>
      <c r="AQ138" s="188"/>
      <c r="AY138" s="188"/>
    </row>
    <row r="139" ht="14.25" customHeight="1">
      <c r="C139" s="6"/>
      <c r="D139" s="7"/>
      <c r="AQ139" s="188"/>
      <c r="AY139" s="188"/>
    </row>
    <row r="140" ht="14.25" customHeight="1">
      <c r="C140" s="6"/>
      <c r="D140" s="7"/>
      <c r="AQ140" s="188"/>
      <c r="AY140" s="188"/>
    </row>
    <row r="141" ht="14.25" customHeight="1">
      <c r="C141" s="6"/>
      <c r="D141" s="7"/>
      <c r="AQ141" s="188"/>
      <c r="AY141" s="188"/>
    </row>
    <row r="142" ht="14.25" customHeight="1">
      <c r="C142" s="6"/>
      <c r="D142" s="7"/>
      <c r="AQ142" s="188"/>
      <c r="AY142" s="188"/>
    </row>
    <row r="143" ht="14.25" customHeight="1">
      <c r="C143" s="6"/>
      <c r="D143" s="7"/>
      <c r="AQ143" s="188"/>
      <c r="AY143" s="188"/>
    </row>
    <row r="144" ht="14.25" customHeight="1">
      <c r="C144" s="6"/>
      <c r="D144" s="7"/>
      <c r="AQ144" s="188"/>
      <c r="AY144" s="188"/>
    </row>
    <row r="145" ht="14.25" customHeight="1">
      <c r="C145" s="6"/>
      <c r="D145" s="7"/>
      <c r="AQ145" s="188"/>
      <c r="AY145" s="188"/>
    </row>
    <row r="146" ht="14.25" customHeight="1">
      <c r="C146" s="6"/>
      <c r="D146" s="7"/>
      <c r="AQ146" s="188"/>
      <c r="AY146" s="188"/>
    </row>
    <row r="147" ht="14.25" customHeight="1">
      <c r="C147" s="6"/>
      <c r="D147" s="7"/>
      <c r="AQ147" s="188"/>
      <c r="AY147" s="188"/>
    </row>
    <row r="148" ht="14.25" customHeight="1">
      <c r="C148" s="6"/>
      <c r="D148" s="7"/>
      <c r="AQ148" s="188"/>
      <c r="AY148" s="188"/>
    </row>
    <row r="149" ht="14.25" customHeight="1">
      <c r="C149" s="6"/>
      <c r="D149" s="7"/>
      <c r="AQ149" s="188"/>
      <c r="AY149" s="188"/>
    </row>
    <row r="150" ht="14.25" customHeight="1">
      <c r="C150" s="6"/>
      <c r="D150" s="7"/>
      <c r="AQ150" s="188"/>
      <c r="AY150" s="188"/>
    </row>
    <row r="151" ht="14.25" customHeight="1">
      <c r="C151" s="6"/>
      <c r="D151" s="7"/>
      <c r="AQ151" s="188"/>
      <c r="AY151" s="188"/>
    </row>
    <row r="152" ht="14.25" customHeight="1">
      <c r="C152" s="6"/>
      <c r="D152" s="7"/>
      <c r="AQ152" s="188"/>
      <c r="AY152" s="188"/>
    </row>
    <row r="153" ht="14.25" customHeight="1">
      <c r="C153" s="6"/>
      <c r="D153" s="7"/>
      <c r="AQ153" s="188"/>
      <c r="AY153" s="188"/>
    </row>
    <row r="154" ht="14.25" customHeight="1">
      <c r="C154" s="6"/>
      <c r="D154" s="7"/>
      <c r="AQ154" s="188"/>
      <c r="AY154" s="188"/>
    </row>
    <row r="155" ht="14.25" customHeight="1">
      <c r="C155" s="6"/>
      <c r="D155" s="7"/>
      <c r="AQ155" s="188"/>
      <c r="AY155" s="188"/>
    </row>
    <row r="156" ht="14.25" customHeight="1">
      <c r="C156" s="6"/>
      <c r="D156" s="7"/>
      <c r="AQ156" s="188"/>
      <c r="AY156" s="188"/>
    </row>
    <row r="157" ht="14.25" customHeight="1">
      <c r="C157" s="6"/>
      <c r="D157" s="7"/>
      <c r="AQ157" s="188"/>
      <c r="AY157" s="188"/>
    </row>
    <row r="158" ht="14.25" customHeight="1">
      <c r="C158" s="6"/>
      <c r="D158" s="7"/>
      <c r="AQ158" s="188"/>
      <c r="AY158" s="188"/>
    </row>
    <row r="159" ht="14.25" customHeight="1">
      <c r="C159" s="6"/>
      <c r="D159" s="7"/>
      <c r="AQ159" s="188"/>
      <c r="AY159" s="188"/>
    </row>
    <row r="160" ht="14.25" customHeight="1">
      <c r="C160" s="6"/>
      <c r="D160" s="7"/>
      <c r="AQ160" s="188"/>
      <c r="AY160" s="188"/>
    </row>
    <row r="161" ht="14.25" customHeight="1">
      <c r="C161" s="6"/>
      <c r="D161" s="7"/>
      <c r="AQ161" s="188"/>
      <c r="AY161" s="188"/>
    </row>
    <row r="162" ht="14.25" customHeight="1">
      <c r="C162" s="6"/>
      <c r="D162" s="7"/>
      <c r="AQ162" s="188"/>
      <c r="AY162" s="188"/>
    </row>
    <row r="163" ht="14.25" customHeight="1">
      <c r="C163" s="6"/>
      <c r="D163" s="7"/>
      <c r="AQ163" s="188"/>
      <c r="AY163" s="188"/>
    </row>
    <row r="164" ht="14.25" customHeight="1">
      <c r="C164" s="6"/>
      <c r="D164" s="7"/>
      <c r="AQ164" s="188"/>
      <c r="AY164" s="188"/>
    </row>
    <row r="165" ht="14.25" customHeight="1">
      <c r="C165" s="6"/>
      <c r="D165" s="7"/>
      <c r="AQ165" s="188"/>
      <c r="AY165" s="188"/>
    </row>
    <row r="166" ht="14.25" customHeight="1">
      <c r="C166" s="6"/>
      <c r="D166" s="7"/>
      <c r="AQ166" s="188"/>
      <c r="AY166" s="188"/>
    </row>
    <row r="167" ht="14.25" customHeight="1">
      <c r="C167" s="6"/>
      <c r="D167" s="7"/>
      <c r="AQ167" s="188"/>
      <c r="AY167" s="188"/>
    </row>
    <row r="168" ht="14.25" customHeight="1">
      <c r="C168" s="6"/>
      <c r="D168" s="7"/>
      <c r="AQ168" s="188"/>
      <c r="AY168" s="188"/>
    </row>
    <row r="169" ht="14.25" customHeight="1">
      <c r="C169" s="6"/>
      <c r="D169" s="7"/>
      <c r="AQ169" s="188"/>
      <c r="AY169" s="188"/>
    </row>
    <row r="170" ht="14.25" customHeight="1">
      <c r="C170" s="6"/>
      <c r="D170" s="7"/>
      <c r="AQ170" s="188"/>
      <c r="AY170" s="188"/>
    </row>
    <row r="171" ht="14.25" customHeight="1">
      <c r="C171" s="6"/>
      <c r="D171" s="7"/>
      <c r="AQ171" s="188"/>
      <c r="AY171" s="188"/>
    </row>
    <row r="172" ht="14.25" customHeight="1">
      <c r="C172" s="6"/>
      <c r="D172" s="7"/>
      <c r="AQ172" s="188"/>
      <c r="AY172" s="188"/>
    </row>
    <row r="173" ht="14.25" customHeight="1">
      <c r="C173" s="6"/>
      <c r="D173" s="7"/>
      <c r="AQ173" s="188"/>
      <c r="AY173" s="188"/>
    </row>
    <row r="174" ht="14.25" customHeight="1">
      <c r="C174" s="6"/>
      <c r="D174" s="7"/>
      <c r="AQ174" s="188"/>
      <c r="AY174" s="188"/>
    </row>
    <row r="175" ht="14.25" customHeight="1">
      <c r="C175" s="6"/>
      <c r="D175" s="7"/>
      <c r="AQ175" s="188"/>
      <c r="AY175" s="188"/>
    </row>
    <row r="176" ht="14.25" customHeight="1">
      <c r="C176" s="6"/>
      <c r="D176" s="7"/>
      <c r="AQ176" s="188"/>
      <c r="AY176" s="188"/>
    </row>
    <row r="177" ht="14.25" customHeight="1">
      <c r="C177" s="6"/>
      <c r="D177" s="7"/>
      <c r="AQ177" s="188"/>
      <c r="AY177" s="188"/>
    </row>
    <row r="178" ht="14.25" customHeight="1">
      <c r="C178" s="6"/>
      <c r="D178" s="7"/>
      <c r="AQ178" s="188"/>
      <c r="AY178" s="188"/>
    </row>
    <row r="179" ht="14.25" customHeight="1">
      <c r="C179" s="6"/>
      <c r="D179" s="7"/>
      <c r="AQ179" s="188"/>
      <c r="AY179" s="188"/>
    </row>
    <row r="180" ht="14.25" customHeight="1">
      <c r="C180" s="6"/>
      <c r="D180" s="7"/>
      <c r="AQ180" s="188"/>
      <c r="AY180" s="188"/>
    </row>
    <row r="181" ht="14.25" customHeight="1">
      <c r="C181" s="6"/>
      <c r="D181" s="7"/>
      <c r="AQ181" s="188"/>
      <c r="AY181" s="188"/>
    </row>
    <row r="182" ht="14.25" customHeight="1">
      <c r="C182" s="6"/>
      <c r="D182" s="7"/>
      <c r="AQ182" s="188"/>
      <c r="AY182" s="188"/>
    </row>
    <row r="183" ht="14.25" customHeight="1">
      <c r="C183" s="6"/>
      <c r="D183" s="7"/>
      <c r="AQ183" s="188"/>
      <c r="AY183" s="188"/>
    </row>
    <row r="184" ht="14.25" customHeight="1">
      <c r="C184" s="6"/>
      <c r="D184" s="7"/>
      <c r="AQ184" s="188"/>
      <c r="AY184" s="188"/>
    </row>
    <row r="185" ht="14.25" customHeight="1">
      <c r="C185" s="6"/>
      <c r="D185" s="7"/>
      <c r="AQ185" s="188"/>
      <c r="AY185" s="188"/>
    </row>
    <row r="186" ht="14.25" customHeight="1">
      <c r="C186" s="6"/>
      <c r="D186" s="7"/>
      <c r="AQ186" s="188"/>
      <c r="AY186" s="188"/>
    </row>
    <row r="187" ht="14.25" customHeight="1">
      <c r="C187" s="6"/>
      <c r="D187" s="7"/>
      <c r="AQ187" s="188"/>
      <c r="AY187" s="188"/>
    </row>
    <row r="188" ht="14.25" customHeight="1">
      <c r="C188" s="6"/>
      <c r="D188" s="7"/>
      <c r="AQ188" s="188"/>
      <c r="AY188" s="188"/>
    </row>
    <row r="189" ht="14.25" customHeight="1">
      <c r="C189" s="6"/>
      <c r="D189" s="7"/>
      <c r="AQ189" s="188"/>
      <c r="AY189" s="188"/>
    </row>
    <row r="190" ht="14.25" customHeight="1">
      <c r="C190" s="6"/>
      <c r="D190" s="7"/>
      <c r="AQ190" s="188"/>
      <c r="AY190" s="188"/>
    </row>
    <row r="191" ht="14.25" customHeight="1">
      <c r="C191" s="6"/>
      <c r="D191" s="7"/>
      <c r="AQ191" s="188"/>
      <c r="AY191" s="188"/>
    </row>
    <row r="192" ht="14.25" customHeight="1">
      <c r="C192" s="6"/>
      <c r="D192" s="7"/>
      <c r="AQ192" s="188"/>
      <c r="AY192" s="188"/>
    </row>
    <row r="193" ht="14.25" customHeight="1">
      <c r="C193" s="6"/>
      <c r="D193" s="7"/>
      <c r="AQ193" s="188"/>
      <c r="AY193" s="188"/>
    </row>
    <row r="194" ht="14.25" customHeight="1">
      <c r="C194" s="6"/>
      <c r="D194" s="7"/>
      <c r="AQ194" s="188"/>
      <c r="AY194" s="188"/>
    </row>
    <row r="195" ht="14.25" customHeight="1">
      <c r="C195" s="6"/>
      <c r="D195" s="7"/>
      <c r="AQ195" s="188"/>
      <c r="AY195" s="188"/>
    </row>
    <row r="196" ht="14.25" customHeight="1">
      <c r="C196" s="6"/>
      <c r="D196" s="7"/>
      <c r="AQ196" s="188"/>
      <c r="AY196" s="188"/>
    </row>
    <row r="197" ht="14.25" customHeight="1">
      <c r="C197" s="6"/>
      <c r="D197" s="7"/>
      <c r="AQ197" s="188"/>
      <c r="AY197" s="188"/>
    </row>
    <row r="198" ht="14.25" customHeight="1">
      <c r="C198" s="6"/>
      <c r="D198" s="7"/>
      <c r="AQ198" s="188"/>
      <c r="AY198" s="188"/>
    </row>
    <row r="199" ht="14.25" customHeight="1">
      <c r="C199" s="6"/>
      <c r="D199" s="7"/>
      <c r="AQ199" s="188"/>
      <c r="AY199" s="188"/>
    </row>
    <row r="200" ht="14.25" customHeight="1">
      <c r="C200" s="6"/>
      <c r="D200" s="7"/>
      <c r="AQ200" s="188"/>
      <c r="AY200" s="188"/>
    </row>
    <row r="201" ht="14.25" customHeight="1">
      <c r="C201" s="6"/>
      <c r="D201" s="7"/>
      <c r="AQ201" s="188"/>
      <c r="AY201" s="188"/>
    </row>
    <row r="202" ht="14.25" customHeight="1">
      <c r="C202" s="6"/>
      <c r="D202" s="7"/>
      <c r="AQ202" s="188"/>
      <c r="AY202" s="188"/>
    </row>
    <row r="203" ht="14.25" customHeight="1">
      <c r="C203" s="6"/>
      <c r="D203" s="7"/>
      <c r="AQ203" s="188"/>
      <c r="AY203" s="188"/>
    </row>
    <row r="204" ht="14.25" customHeight="1">
      <c r="C204" s="6"/>
      <c r="D204" s="7"/>
      <c r="AQ204" s="188"/>
      <c r="AY204" s="188"/>
    </row>
    <row r="205" ht="14.25" customHeight="1">
      <c r="C205" s="6"/>
      <c r="D205" s="7"/>
      <c r="AQ205" s="188"/>
      <c r="AY205" s="188"/>
    </row>
    <row r="206" ht="14.25" customHeight="1">
      <c r="C206" s="6"/>
      <c r="D206" s="7"/>
      <c r="AQ206" s="188"/>
      <c r="AY206" s="188"/>
    </row>
    <row r="207" ht="14.25" customHeight="1">
      <c r="C207" s="6"/>
      <c r="D207" s="7"/>
      <c r="AQ207" s="188"/>
      <c r="AY207" s="188"/>
    </row>
    <row r="208" ht="14.25" customHeight="1">
      <c r="C208" s="6"/>
      <c r="D208" s="7"/>
      <c r="AQ208" s="188"/>
      <c r="AY208" s="188"/>
    </row>
    <row r="209" ht="14.25" customHeight="1">
      <c r="C209" s="6"/>
      <c r="D209" s="7"/>
      <c r="AQ209" s="188"/>
      <c r="AY209" s="188"/>
    </row>
    <row r="210" ht="14.25" customHeight="1">
      <c r="C210" s="6"/>
      <c r="D210" s="7"/>
      <c r="AQ210" s="188"/>
      <c r="AY210" s="188"/>
    </row>
    <row r="211" ht="14.25" customHeight="1">
      <c r="C211" s="6"/>
      <c r="D211" s="7"/>
      <c r="AQ211" s="188"/>
      <c r="AY211" s="188"/>
    </row>
    <row r="212" ht="14.25" customHeight="1">
      <c r="C212" s="6"/>
      <c r="D212" s="7"/>
      <c r="AQ212" s="188"/>
      <c r="AY212" s="188"/>
    </row>
    <row r="213" ht="14.25" customHeight="1">
      <c r="C213" s="6"/>
      <c r="D213" s="7"/>
      <c r="AQ213" s="188"/>
      <c r="AY213" s="188"/>
    </row>
    <row r="214" ht="14.25" customHeight="1">
      <c r="C214" s="6"/>
      <c r="D214" s="7"/>
      <c r="AQ214" s="188"/>
      <c r="AY214" s="188"/>
    </row>
    <row r="215" ht="14.25" customHeight="1">
      <c r="C215" s="6"/>
      <c r="D215" s="7"/>
      <c r="AQ215" s="188"/>
      <c r="AY215" s="188"/>
    </row>
    <row r="216" ht="14.25" customHeight="1">
      <c r="C216" s="6"/>
      <c r="D216" s="7"/>
      <c r="AQ216" s="188"/>
      <c r="AY216" s="188"/>
    </row>
    <row r="217" ht="14.25" customHeight="1">
      <c r="C217" s="6"/>
      <c r="D217" s="7"/>
      <c r="AQ217" s="188"/>
      <c r="AY217" s="188"/>
    </row>
    <row r="218" ht="14.25" customHeight="1">
      <c r="C218" s="6"/>
      <c r="D218" s="7"/>
      <c r="AQ218" s="188"/>
      <c r="AY218" s="188"/>
    </row>
    <row r="219" ht="14.25" customHeight="1">
      <c r="C219" s="6"/>
      <c r="D219" s="7"/>
      <c r="AQ219" s="188"/>
      <c r="AY219" s="188"/>
    </row>
    <row r="220" ht="14.25" customHeight="1">
      <c r="C220" s="6"/>
      <c r="D220" s="7"/>
      <c r="AQ220" s="188"/>
      <c r="AY220" s="188"/>
    </row>
    <row r="221" ht="14.25" customHeight="1">
      <c r="C221" s="6"/>
      <c r="D221" s="7"/>
      <c r="AQ221" s="188"/>
      <c r="AY221" s="188"/>
    </row>
    <row r="222" ht="14.25" customHeight="1">
      <c r="C222" s="6"/>
      <c r="D222" s="7"/>
      <c r="AQ222" s="188"/>
      <c r="AY222" s="188"/>
    </row>
    <row r="223" ht="14.25" customHeight="1">
      <c r="C223" s="6"/>
      <c r="D223" s="7"/>
      <c r="AQ223" s="188"/>
      <c r="AY223" s="188"/>
    </row>
    <row r="224" ht="14.25" customHeight="1">
      <c r="C224" s="6"/>
      <c r="D224" s="7"/>
      <c r="AQ224" s="188"/>
      <c r="AY224" s="188"/>
    </row>
    <row r="225" ht="14.25" customHeight="1">
      <c r="C225" s="6"/>
      <c r="D225" s="7"/>
      <c r="AQ225" s="188"/>
      <c r="AY225" s="188"/>
    </row>
    <row r="226" ht="14.25" customHeight="1">
      <c r="C226" s="6"/>
      <c r="D226" s="7"/>
      <c r="AQ226" s="188"/>
      <c r="AY226" s="188"/>
    </row>
    <row r="227" ht="14.25" customHeight="1">
      <c r="C227" s="6"/>
      <c r="D227" s="7"/>
      <c r="AQ227" s="188"/>
      <c r="AY227" s="188"/>
    </row>
    <row r="228" ht="14.25" customHeight="1">
      <c r="C228" s="6"/>
      <c r="D228" s="7"/>
      <c r="AQ228" s="188"/>
      <c r="AY228" s="188"/>
    </row>
    <row r="229" ht="14.25" customHeight="1">
      <c r="C229" s="6"/>
      <c r="D229" s="7"/>
      <c r="AQ229" s="188"/>
      <c r="AY229" s="188"/>
    </row>
    <row r="230" ht="14.25" customHeight="1">
      <c r="C230" s="6"/>
      <c r="D230" s="7"/>
      <c r="AQ230" s="188"/>
      <c r="AY230" s="188"/>
    </row>
    <row r="231" ht="14.25" customHeight="1">
      <c r="C231" s="6"/>
      <c r="D231" s="7"/>
      <c r="AQ231" s="188"/>
      <c r="AY231" s="188"/>
    </row>
    <row r="232" ht="14.25" customHeight="1">
      <c r="C232" s="6"/>
      <c r="D232" s="7"/>
      <c r="AQ232" s="188"/>
      <c r="AY232" s="188"/>
    </row>
    <row r="233" ht="14.25" customHeight="1">
      <c r="C233" s="6"/>
      <c r="D233" s="7"/>
      <c r="AQ233" s="188"/>
      <c r="AY233" s="188"/>
    </row>
    <row r="234" ht="14.25" customHeight="1">
      <c r="C234" s="6"/>
      <c r="D234" s="7"/>
      <c r="AQ234" s="188"/>
      <c r="AY234" s="188"/>
    </row>
    <row r="235" ht="14.25" customHeight="1">
      <c r="C235" s="6"/>
      <c r="D235" s="7"/>
      <c r="AQ235" s="188"/>
      <c r="AY235" s="188"/>
    </row>
    <row r="236" ht="14.25" customHeight="1">
      <c r="C236" s="6"/>
      <c r="D236" s="7"/>
      <c r="AQ236" s="188"/>
      <c r="AY236" s="188"/>
    </row>
    <row r="237" ht="14.25" customHeight="1">
      <c r="C237" s="6"/>
      <c r="D237" s="7"/>
      <c r="AQ237" s="188"/>
      <c r="AY237" s="188"/>
    </row>
    <row r="238" ht="14.25" customHeight="1">
      <c r="C238" s="6"/>
      <c r="D238" s="7"/>
      <c r="AQ238" s="188"/>
      <c r="AY238" s="188"/>
    </row>
    <row r="239" ht="14.25" customHeight="1">
      <c r="C239" s="6"/>
      <c r="D239" s="7"/>
      <c r="AQ239" s="188"/>
      <c r="AY239" s="188"/>
    </row>
    <row r="240" ht="14.25" customHeight="1">
      <c r="C240" s="6"/>
      <c r="D240" s="7"/>
      <c r="AQ240" s="188"/>
      <c r="AY240" s="188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4" t="s">
        <v>124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4" t="s">
        <v>147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/>
      <c r="MQ13" s="41"/>
      <c r="MR13" s="41"/>
      <c r="MS13" s="41"/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/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  <c r="NQ13" s="296"/>
    </row>
    <row r="14" ht="14.25" customHeight="1">
      <c r="A14" s="49">
        <v>0.0416666666666667</v>
      </c>
      <c r="B14" s="50"/>
      <c r="C14" s="51">
        <v>50.1</v>
      </c>
      <c r="D14" s="195">
        <v>336.0</v>
      </c>
      <c r="E14" s="53">
        <v>134.0</v>
      </c>
      <c r="F14" s="53">
        <v>80.0</v>
      </c>
      <c r="G14" s="53">
        <v>16.8</v>
      </c>
      <c r="H14" s="54"/>
      <c r="I14" s="53">
        <v>6.0</v>
      </c>
      <c r="J14" s="53">
        <v>52.0</v>
      </c>
      <c r="K14" s="53">
        <v>51.0</v>
      </c>
      <c r="L14" s="53">
        <v>139.0</v>
      </c>
      <c r="M14" s="53">
        <v>48.0</v>
      </c>
      <c r="N14" s="53">
        <v>9.9</v>
      </c>
      <c r="O14" s="54"/>
      <c r="P14" s="53">
        <v>6.0</v>
      </c>
      <c r="Q14" s="53">
        <v>55.0</v>
      </c>
      <c r="R14" s="53">
        <v>53.0</v>
      </c>
      <c r="S14" s="53">
        <v>341.2</v>
      </c>
      <c r="T14" s="53">
        <v>262.7</v>
      </c>
      <c r="U14" s="53">
        <v>157.1</v>
      </c>
      <c r="V14" s="53"/>
      <c r="W14" s="53">
        <v>336.6</v>
      </c>
      <c r="X14" s="53">
        <v>198.2</v>
      </c>
      <c r="Y14" s="53">
        <v>1139.0</v>
      </c>
      <c r="Z14" s="54"/>
      <c r="AA14" s="53">
        <v>341.2</v>
      </c>
      <c r="AB14" s="53">
        <v>327.1</v>
      </c>
      <c r="AC14" s="53">
        <v>214.8</v>
      </c>
      <c r="AD14" s="54"/>
      <c r="AE14" s="53">
        <v>340.8</v>
      </c>
      <c r="AF14" s="53">
        <v>372.1</v>
      </c>
      <c r="AG14" s="53">
        <v>195.9</v>
      </c>
      <c r="AH14" s="54"/>
      <c r="AI14" s="53">
        <v>348.4</v>
      </c>
      <c r="AJ14" s="53">
        <v>352.1</v>
      </c>
      <c r="AK14" s="53">
        <v>216.5</v>
      </c>
      <c r="AL14" s="54"/>
      <c r="AM14" s="53">
        <v>339.6</v>
      </c>
      <c r="AN14" s="53">
        <v>375.3</v>
      </c>
      <c r="AO14" s="53">
        <v>203.6</v>
      </c>
      <c r="AP14" s="54"/>
      <c r="AQ14" s="54">
        <f t="shared" ref="AQ14:AS14" si="1">E14</f>
        <v>134</v>
      </c>
      <c r="AR14" s="54">
        <f t="shared" si="1"/>
        <v>80</v>
      </c>
      <c r="AS14" s="54">
        <f t="shared" si="1"/>
        <v>16.8</v>
      </c>
      <c r="AT14" s="54"/>
      <c r="AU14" s="54">
        <f t="shared" ref="AU14:AW14" si="2">L14</f>
        <v>139</v>
      </c>
      <c r="AV14" s="54">
        <f t="shared" si="2"/>
        <v>48</v>
      </c>
      <c r="AW14" s="54">
        <f t="shared" si="2"/>
        <v>9.9</v>
      </c>
      <c r="AX14" s="54"/>
      <c r="AY14" s="54">
        <f>E14</f>
        <v>134</v>
      </c>
      <c r="AZ14" s="54"/>
      <c r="BA14" s="54"/>
      <c r="BB14" s="54"/>
      <c r="BC14" s="57"/>
      <c r="BD14" s="54"/>
      <c r="BE14" s="53">
        <v>32.0</v>
      </c>
      <c r="BF14" s="53">
        <v>8.0</v>
      </c>
      <c r="BG14" s="53">
        <v>0.4</v>
      </c>
      <c r="BH14" s="54"/>
      <c r="BI14" s="53">
        <v>22.0</v>
      </c>
      <c r="BJ14" s="53">
        <v>90.0</v>
      </c>
      <c r="BK14" s="53">
        <v>63.0</v>
      </c>
      <c r="BL14" s="57"/>
      <c r="BM14" s="287">
        <v>345.0</v>
      </c>
      <c r="BN14" s="287">
        <v>147.0</v>
      </c>
      <c r="BO14" s="287">
        <v>188.0</v>
      </c>
      <c r="BP14" s="287">
        <v>9.4</v>
      </c>
      <c r="BQ14" s="288"/>
      <c r="BR14" s="287">
        <v>6.0</v>
      </c>
      <c r="BS14" s="287">
        <v>60.0</v>
      </c>
      <c r="BT14" s="287">
        <v>60.0</v>
      </c>
      <c r="BU14" s="288">
        <f t="shared" ref="BU14:BU26" si="6">BM14</f>
        <v>345</v>
      </c>
      <c r="BV14" s="287">
        <v>276.0</v>
      </c>
      <c r="BW14" s="287">
        <v>164.0</v>
      </c>
      <c r="BX14" s="287">
        <v>18.0</v>
      </c>
      <c r="BY14" s="287">
        <v>337.0</v>
      </c>
      <c r="BZ14" s="287">
        <v>297.0</v>
      </c>
      <c r="CA14" s="287">
        <v>166.0</v>
      </c>
      <c r="CB14" s="287">
        <v>17.0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337.0</v>
      </c>
      <c r="CH14" s="287">
        <v>337.0</v>
      </c>
      <c r="CI14" s="287">
        <v>182.0</v>
      </c>
      <c r="CJ14" s="287">
        <v>26.0</v>
      </c>
      <c r="CK14" s="287">
        <v>351.0</v>
      </c>
      <c r="CL14" s="287">
        <v>130.0</v>
      </c>
      <c r="CM14" s="287">
        <v>86.0</v>
      </c>
      <c r="CN14" s="287">
        <v>14.0</v>
      </c>
      <c r="CO14" s="287">
        <v>338.0</v>
      </c>
      <c r="CP14" s="287">
        <v>243.0</v>
      </c>
      <c r="CQ14" s="287">
        <v>119.0</v>
      </c>
      <c r="CR14" s="287">
        <v>20.0</v>
      </c>
      <c r="CS14" s="287">
        <v>339.0</v>
      </c>
      <c r="CT14" s="287">
        <v>231.0</v>
      </c>
      <c r="CU14" s="287">
        <v>147.0</v>
      </c>
      <c r="CV14" s="287">
        <v>51.0</v>
      </c>
      <c r="CW14" s="287">
        <v>341.0</v>
      </c>
      <c r="CX14" s="287">
        <v>148.0</v>
      </c>
      <c r="CY14" s="287">
        <v>73.0</v>
      </c>
      <c r="CZ14" s="287">
        <v>41.0</v>
      </c>
      <c r="DA14" s="287">
        <v>326.0</v>
      </c>
      <c r="DB14" s="287">
        <v>151.0</v>
      </c>
      <c r="DC14" s="287">
        <v>73.0</v>
      </c>
      <c r="DD14" s="287">
        <v>40.0</v>
      </c>
      <c r="DE14" s="288">
        <f t="shared" ref="DE14:DE26" si="7">BN14</f>
        <v>147</v>
      </c>
      <c r="DF14" s="287">
        <v>35.4</v>
      </c>
      <c r="DG14" s="288">
        <f t="shared" ref="DG14:DH14" si="3">BO14</f>
        <v>188</v>
      </c>
      <c r="DH14" s="288">
        <f t="shared" si="3"/>
        <v>9.4</v>
      </c>
      <c r="DI14" s="288"/>
      <c r="DJ14" s="287">
        <v>7.0</v>
      </c>
      <c r="DK14" s="287">
        <v>54.0</v>
      </c>
      <c r="DL14" s="287">
        <v>50.0</v>
      </c>
      <c r="DM14" s="57"/>
      <c r="DN14" s="61">
        <v>342.0</v>
      </c>
      <c r="DO14" s="61">
        <v>141.0</v>
      </c>
      <c r="DP14" s="61">
        <v>27.28</v>
      </c>
      <c r="DQ14" s="61">
        <v>15.37</v>
      </c>
      <c r="DR14" s="61">
        <v>4.26</v>
      </c>
      <c r="DS14" s="61">
        <v>8.0</v>
      </c>
      <c r="DT14" s="61">
        <v>35.0</v>
      </c>
      <c r="DU14" s="61">
        <v>35.8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341.0</v>
      </c>
      <c r="EF14" s="63">
        <v>137.0</v>
      </c>
      <c r="EG14" s="63">
        <v>142.0</v>
      </c>
      <c r="EH14" s="63">
        <v>6.5</v>
      </c>
      <c r="EI14" s="64"/>
      <c r="EJ14" s="63">
        <v>9.0</v>
      </c>
      <c r="EK14" s="63">
        <v>43.0</v>
      </c>
      <c r="EL14" s="63">
        <v>45.0</v>
      </c>
      <c r="EM14" s="63">
        <v>0.0</v>
      </c>
      <c r="EN14" s="63">
        <v>0.0</v>
      </c>
      <c r="EO14" s="63">
        <v>0.0</v>
      </c>
      <c r="EP14" s="63">
        <v>0.0</v>
      </c>
      <c r="EQ14" s="63">
        <v>9.0</v>
      </c>
      <c r="ER14" s="63">
        <v>35.0</v>
      </c>
      <c r="ES14" s="63">
        <v>37.0</v>
      </c>
      <c r="ET14" s="63">
        <v>339.0</v>
      </c>
      <c r="EU14" s="63">
        <v>0.0</v>
      </c>
      <c r="EV14" s="63">
        <v>0.0</v>
      </c>
      <c r="EW14" s="63">
        <v>0.0</v>
      </c>
      <c r="EX14" s="63">
        <v>338.0</v>
      </c>
      <c r="EY14" s="63">
        <v>0.0</v>
      </c>
      <c r="EZ14" s="63">
        <v>0.0</v>
      </c>
      <c r="FA14" s="63">
        <v>0.0</v>
      </c>
      <c r="FB14" s="63">
        <v>338.0</v>
      </c>
      <c r="FC14" s="63">
        <v>274.0</v>
      </c>
      <c r="FD14" s="63">
        <v>158.6</v>
      </c>
      <c r="FE14" s="63">
        <v>-3.3</v>
      </c>
      <c r="FF14" s="63">
        <v>339.0</v>
      </c>
      <c r="FG14" s="63">
        <v>272.0</v>
      </c>
      <c r="FH14" s="63">
        <v>157.8</v>
      </c>
      <c r="FI14" s="63">
        <v>-2.9</v>
      </c>
      <c r="FJ14" s="63">
        <v>341.0</v>
      </c>
      <c r="FK14" s="63">
        <v>260.0</v>
      </c>
      <c r="FL14" s="63">
        <v>149.0</v>
      </c>
      <c r="FM14" s="64"/>
      <c r="FN14" s="63">
        <v>341.0</v>
      </c>
      <c r="FO14" s="63">
        <v>274.0</v>
      </c>
      <c r="FP14" s="63">
        <v>149.0</v>
      </c>
      <c r="FQ14" s="63">
        <v>6.5</v>
      </c>
      <c r="FR14" s="63">
        <v>137.0</v>
      </c>
      <c r="FS14" s="64"/>
      <c r="FT14" s="63">
        <v>16.01</v>
      </c>
      <c r="FU14" s="64"/>
      <c r="FV14" s="63">
        <v>137.0</v>
      </c>
      <c r="FW14" s="64"/>
      <c r="FX14" s="64"/>
      <c r="FY14" s="64"/>
      <c r="FZ14" s="57"/>
      <c r="GA14" s="65">
        <v>343.0</v>
      </c>
      <c r="GB14" s="66">
        <v>334.26</v>
      </c>
      <c r="GC14" s="66">
        <v>207.13</v>
      </c>
      <c r="GD14" s="66">
        <v>34.42</v>
      </c>
      <c r="GE14" s="66">
        <v>342.0</v>
      </c>
      <c r="GF14" s="66">
        <v>357.56</v>
      </c>
      <c r="GG14" s="66">
        <v>205.71</v>
      </c>
      <c r="GH14" s="66">
        <v>37.69</v>
      </c>
      <c r="GI14" s="66">
        <v>342.0</v>
      </c>
      <c r="GJ14" s="66">
        <v>260.4</v>
      </c>
      <c r="GK14" s="66">
        <v>-150.18</v>
      </c>
      <c r="GL14" s="66">
        <v>-12.31</v>
      </c>
      <c r="GM14" s="66">
        <v>342.0</v>
      </c>
      <c r="GN14" s="66">
        <v>240.47</v>
      </c>
      <c r="GO14" s="66">
        <v>-150.43</v>
      </c>
      <c r="GP14" s="66">
        <v>-20.94</v>
      </c>
      <c r="GQ14" s="66">
        <v>343.0</v>
      </c>
      <c r="GR14" s="66">
        <v>93.35</v>
      </c>
      <c r="GS14" s="66">
        <v>-57.29</v>
      </c>
      <c r="GT14" s="66">
        <v>-18.85</v>
      </c>
      <c r="GU14" s="66">
        <v>342.0</v>
      </c>
      <c r="GV14" s="66">
        <v>102.14</v>
      </c>
      <c r="GW14" s="66">
        <v>-56.03</v>
      </c>
      <c r="GX14" s="66">
        <v>-19.43</v>
      </c>
      <c r="GY14" s="57"/>
      <c r="GZ14" s="98" t="s">
        <v>91</v>
      </c>
      <c r="HA14" s="98" t="s">
        <v>92</v>
      </c>
      <c r="HB14" s="98">
        <v>86.0</v>
      </c>
      <c r="HC14" s="98">
        <v>4.3</v>
      </c>
      <c r="HD14" s="98">
        <v>1.72</v>
      </c>
      <c r="HE14" s="98">
        <v>8.0</v>
      </c>
      <c r="HF14" s="99">
        <v>50.0</v>
      </c>
      <c r="HG14" s="99">
        <v>48.0</v>
      </c>
      <c r="HH14" s="98" t="s">
        <v>91</v>
      </c>
      <c r="HI14" s="98" t="s">
        <v>92</v>
      </c>
      <c r="HJ14" s="98">
        <v>3.0</v>
      </c>
      <c r="HK14" s="98">
        <v>0.15</v>
      </c>
      <c r="HL14" s="98">
        <v>0.06</v>
      </c>
      <c r="HM14" s="98">
        <v>5.0</v>
      </c>
      <c r="HN14" s="99">
        <v>46.0</v>
      </c>
      <c r="HO14" s="98">
        <v>46.0</v>
      </c>
      <c r="HP14" s="98" t="s">
        <v>91</v>
      </c>
      <c r="HQ14" s="98" t="s">
        <v>92</v>
      </c>
      <c r="HR14" s="98">
        <v>210.0</v>
      </c>
      <c r="HS14" s="98">
        <v>10.5</v>
      </c>
      <c r="HT14" s="98">
        <v>5.25</v>
      </c>
      <c r="HU14" s="98">
        <v>7.0</v>
      </c>
      <c r="HV14" s="99">
        <v>46.0</v>
      </c>
      <c r="HW14" s="99">
        <v>46.0</v>
      </c>
      <c r="HX14" s="57"/>
      <c r="HY14" s="72">
        <v>136.0</v>
      </c>
      <c r="HZ14" s="72">
        <v>33.0</v>
      </c>
      <c r="IA14" s="72">
        <v>76.0</v>
      </c>
      <c r="IB14" s="72">
        <v>3.8</v>
      </c>
      <c r="IC14" s="73"/>
      <c r="ID14" s="72">
        <v>2.0</v>
      </c>
      <c r="IE14" s="72">
        <v>64.0</v>
      </c>
      <c r="IF14" s="72">
        <v>41.0</v>
      </c>
      <c r="IG14" s="57"/>
      <c r="IH14" s="74">
        <v>140.0</v>
      </c>
      <c r="II14" s="74">
        <v>33.4</v>
      </c>
      <c r="IJ14" s="74">
        <v>97.0</v>
      </c>
      <c r="IK14" s="74">
        <v>4.8</v>
      </c>
      <c r="IL14" s="74">
        <v>5.4</v>
      </c>
      <c r="IM14" s="74">
        <v>4.0</v>
      </c>
      <c r="IN14" s="74">
        <v>42.0</v>
      </c>
      <c r="IO14" s="74">
        <v>41.0</v>
      </c>
      <c r="IP14" s="75">
        <v>140.0</v>
      </c>
      <c r="IQ14" s="74">
        <v>32.9</v>
      </c>
      <c r="IR14" s="74">
        <v>3.0</v>
      </c>
      <c r="IS14" s="74">
        <v>0.1</v>
      </c>
      <c r="IT14" s="74">
        <v>0.2</v>
      </c>
      <c r="IU14" s="74">
        <v>8.0</v>
      </c>
      <c r="IV14" s="74">
        <v>44.0</v>
      </c>
      <c r="IW14" s="74">
        <v>42.0</v>
      </c>
      <c r="IX14" s="57"/>
      <c r="IY14" s="149">
        <v>140.59</v>
      </c>
      <c r="IZ14" s="149">
        <v>35.19</v>
      </c>
      <c r="JA14" s="149">
        <v>269.28</v>
      </c>
      <c r="JB14" s="149">
        <v>13.46</v>
      </c>
      <c r="JC14" s="149">
        <v>5.26</v>
      </c>
      <c r="JD14" s="149">
        <v>3.0</v>
      </c>
      <c r="JE14" s="149">
        <v>41.88</v>
      </c>
      <c r="JF14" s="149">
        <v>29.5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137.0</v>
      </c>
      <c r="JQ14" s="78">
        <v>32.2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41.0</v>
      </c>
      <c r="JW14" s="78">
        <v>40.0</v>
      </c>
      <c r="JX14" s="78">
        <v>137.0</v>
      </c>
      <c r="JY14" s="78">
        <v>33.9</v>
      </c>
      <c r="JZ14" s="78">
        <v>123.0</v>
      </c>
      <c r="KA14" s="78">
        <v>6.4</v>
      </c>
      <c r="KB14" s="78">
        <v>2.4</v>
      </c>
      <c r="KC14" s="78">
        <v>2.0</v>
      </c>
      <c r="KD14" s="78">
        <v>46.0</v>
      </c>
      <c r="KE14" s="78">
        <v>45.0</v>
      </c>
      <c r="KF14" s="57"/>
      <c r="KG14" s="79">
        <v>137.0</v>
      </c>
      <c r="KH14" s="79">
        <v>33.0</v>
      </c>
      <c r="KI14" s="79">
        <v>109.0</v>
      </c>
      <c r="KJ14" s="79">
        <v>5.9</v>
      </c>
      <c r="KK14" s="80"/>
      <c r="KL14" s="79">
        <v>1.0</v>
      </c>
      <c r="KM14" s="79">
        <v>42.0</v>
      </c>
      <c r="KN14" s="79">
        <v>42.0</v>
      </c>
      <c r="KO14" s="79">
        <v>137.0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129.0</v>
      </c>
      <c r="KY14" s="81">
        <v>32.0</v>
      </c>
      <c r="KZ14" s="81">
        <v>179.0</v>
      </c>
      <c r="LA14" s="81">
        <v>8.8</v>
      </c>
      <c r="LB14" s="81">
        <v>0.0</v>
      </c>
      <c r="LC14" s="81">
        <v>3.0</v>
      </c>
      <c r="LD14" s="81">
        <v>48.0</v>
      </c>
      <c r="LE14" s="81">
        <v>48.0</v>
      </c>
      <c r="LF14" s="81">
        <v>129.0</v>
      </c>
      <c r="LG14" s="81">
        <v>32.0</v>
      </c>
      <c r="LH14" s="81">
        <v>328.0</v>
      </c>
      <c r="LI14" s="81">
        <v>16.1</v>
      </c>
      <c r="LJ14" s="81">
        <v>0.0</v>
      </c>
      <c r="LK14" s="81">
        <v>5.0</v>
      </c>
      <c r="LL14" s="81">
        <v>48.0</v>
      </c>
      <c r="LM14" s="81">
        <v>49.0</v>
      </c>
      <c r="LN14" s="60" t="s">
        <v>155</v>
      </c>
      <c r="LO14" s="82">
        <v>339.0</v>
      </c>
      <c r="LP14" s="82">
        <v>266.0</v>
      </c>
      <c r="LQ14" s="82">
        <v>155.0</v>
      </c>
      <c r="LR14" s="82">
        <v>71.0</v>
      </c>
      <c r="LS14" s="82">
        <v>327.0</v>
      </c>
      <c r="LT14" s="83">
        <v>55.0</v>
      </c>
      <c r="LU14" s="83">
        <v>9.0</v>
      </c>
      <c r="LV14" s="83">
        <v>138.0</v>
      </c>
      <c r="LW14" s="83">
        <v>99.0</v>
      </c>
      <c r="LX14" s="83">
        <v>52.0</v>
      </c>
      <c r="LY14" s="83">
        <v>47.0</v>
      </c>
      <c r="LZ14" s="83">
        <v>10.0</v>
      </c>
      <c r="MA14" s="83">
        <v>100.0</v>
      </c>
      <c r="MB14" s="83">
        <v>9.0</v>
      </c>
      <c r="MC14" s="83">
        <v>143.0</v>
      </c>
      <c r="MD14" s="83">
        <v>167.0</v>
      </c>
      <c r="ME14" s="83">
        <v>69.0</v>
      </c>
      <c r="MF14" s="83">
        <v>55.0</v>
      </c>
      <c r="MG14" s="83">
        <v>12.0</v>
      </c>
      <c r="MH14" s="83">
        <v>0.0</v>
      </c>
      <c r="MI14" s="83">
        <v>0.0</v>
      </c>
      <c r="MJ14" s="83">
        <v>124.0</v>
      </c>
      <c r="MK14" s="83">
        <v>0.0</v>
      </c>
      <c r="ML14" s="83">
        <v>47.0</v>
      </c>
      <c r="MM14" s="83">
        <v>45.0</v>
      </c>
      <c r="MN14" s="83">
        <v>5.0</v>
      </c>
      <c r="MO14" s="86"/>
      <c r="MP14" s="87"/>
      <c r="MQ14" s="87"/>
      <c r="MR14" s="87"/>
      <c r="MS14" s="87"/>
      <c r="MT14" s="121">
        <v>2.0</v>
      </c>
      <c r="MU14" s="121">
        <v>1.0</v>
      </c>
      <c r="MV14" s="121">
        <v>41.0</v>
      </c>
      <c r="MW14" s="83">
        <v>36.0</v>
      </c>
      <c r="MX14" s="121">
        <v>30.0</v>
      </c>
      <c r="MY14" s="88" t="s">
        <v>96</v>
      </c>
      <c r="MZ14" s="83">
        <v>5.0</v>
      </c>
      <c r="NA14" s="88"/>
      <c r="NB14" s="205">
        <v>12.0</v>
      </c>
      <c r="NC14" s="121">
        <v>5.0</v>
      </c>
      <c r="ND14" s="121">
        <v>225.0</v>
      </c>
      <c r="NE14" s="121">
        <v>36.0</v>
      </c>
      <c r="NF14" s="121">
        <v>40.0</v>
      </c>
      <c r="NG14" s="121">
        <v>40.0</v>
      </c>
      <c r="NH14" s="121">
        <v>7.0</v>
      </c>
      <c r="NI14" s="83"/>
      <c r="NJ14" s="83">
        <v>0.0</v>
      </c>
      <c r="NK14" s="83">
        <v>0.0</v>
      </c>
      <c r="NL14" s="83">
        <v>0.0</v>
      </c>
      <c r="NM14" s="83">
        <v>35.0</v>
      </c>
      <c r="NN14" s="83">
        <v>48.0</v>
      </c>
      <c r="NO14" s="83">
        <v>50.0</v>
      </c>
      <c r="NP14" s="83">
        <v>2.0</v>
      </c>
      <c r="NQ14" s="222"/>
    </row>
    <row r="15" ht="14.25" customHeight="1">
      <c r="A15" s="49">
        <v>0.0833333333333333</v>
      </c>
      <c r="B15" s="50"/>
      <c r="C15" s="51">
        <v>49.96</v>
      </c>
      <c r="D15" s="195">
        <v>338.0</v>
      </c>
      <c r="E15" s="53">
        <v>134.0</v>
      </c>
      <c r="F15" s="53">
        <v>49.0</v>
      </c>
      <c r="G15" s="53">
        <v>10.2</v>
      </c>
      <c r="H15" s="54"/>
      <c r="I15" s="53">
        <v>6.0</v>
      </c>
      <c r="J15" s="53">
        <v>52.0</v>
      </c>
      <c r="K15" s="53">
        <v>51.0</v>
      </c>
      <c r="L15" s="53">
        <v>138.0</v>
      </c>
      <c r="M15" s="53">
        <v>63.0</v>
      </c>
      <c r="N15" s="53">
        <v>15.6</v>
      </c>
      <c r="O15" s="54"/>
      <c r="P15" s="53">
        <v>6.0</v>
      </c>
      <c r="Q15" s="53">
        <v>55.0</v>
      </c>
      <c r="R15" s="53">
        <v>53.0</v>
      </c>
      <c r="S15" s="53">
        <v>340.7</v>
      </c>
      <c r="T15" s="53">
        <v>245.4</v>
      </c>
      <c r="U15" s="53">
        <v>147.3</v>
      </c>
      <c r="V15" s="54"/>
      <c r="W15" s="53">
        <v>336.5</v>
      </c>
      <c r="X15" s="53">
        <v>187.8</v>
      </c>
      <c r="Y15" s="53">
        <v>105.5</v>
      </c>
      <c r="Z15" s="54"/>
      <c r="AA15" s="53">
        <v>340.8</v>
      </c>
      <c r="AB15" s="53">
        <v>344.8</v>
      </c>
      <c r="AC15" s="53">
        <v>223.2</v>
      </c>
      <c r="AD15" s="54"/>
      <c r="AE15" s="53">
        <v>340.5</v>
      </c>
      <c r="AF15" s="53">
        <v>382.9</v>
      </c>
      <c r="AG15" s="53">
        <v>201.1</v>
      </c>
      <c r="AH15" s="54"/>
      <c r="AI15" s="53">
        <v>348.1</v>
      </c>
      <c r="AJ15" s="53">
        <v>351.4</v>
      </c>
      <c r="AK15" s="53">
        <v>215.3</v>
      </c>
      <c r="AL15" s="54"/>
      <c r="AM15" s="53">
        <v>339.1</v>
      </c>
      <c r="AN15" s="53">
        <v>371.4</v>
      </c>
      <c r="AO15" s="53">
        <v>201.1</v>
      </c>
      <c r="AP15" s="54"/>
      <c r="AQ15" s="54">
        <f t="shared" ref="AQ15:AS15" si="4">E15</f>
        <v>134</v>
      </c>
      <c r="AR15" s="54">
        <f t="shared" si="4"/>
        <v>49</v>
      </c>
      <c r="AS15" s="54">
        <f t="shared" si="4"/>
        <v>10.2</v>
      </c>
      <c r="AT15" s="54"/>
      <c r="AU15" s="54">
        <f t="shared" ref="AU15:AW15" si="5">L15</f>
        <v>138</v>
      </c>
      <c r="AV15" s="54">
        <f t="shared" si="5"/>
        <v>63</v>
      </c>
      <c r="AW15" s="54">
        <f t="shared" si="5"/>
        <v>15.6</v>
      </c>
      <c r="AX15" s="54"/>
      <c r="AY15" s="54"/>
      <c r="AZ15" s="54"/>
      <c r="BA15" s="54"/>
      <c r="BB15" s="54"/>
      <c r="BC15" s="89"/>
      <c r="BD15" s="54"/>
      <c r="BE15" s="53">
        <v>32.0</v>
      </c>
      <c r="BF15" s="53">
        <v>8.0</v>
      </c>
      <c r="BG15" s="53">
        <v>0.4</v>
      </c>
      <c r="BH15" s="54"/>
      <c r="BI15" s="53">
        <v>22.0</v>
      </c>
      <c r="BJ15" s="53">
        <v>90.0</v>
      </c>
      <c r="BK15" s="53">
        <v>63.0</v>
      </c>
      <c r="BL15" s="89"/>
      <c r="BM15" s="287">
        <v>346.0</v>
      </c>
      <c r="BN15" s="287">
        <v>147.0</v>
      </c>
      <c r="BO15" s="287">
        <v>180.0</v>
      </c>
      <c r="BP15" s="287">
        <v>9.0</v>
      </c>
      <c r="BQ15" s="288"/>
      <c r="BR15" s="287">
        <v>6.0</v>
      </c>
      <c r="BS15" s="287">
        <v>60.0</v>
      </c>
      <c r="BT15" s="287">
        <v>59.0</v>
      </c>
      <c r="BU15" s="288">
        <f t="shared" si="6"/>
        <v>346</v>
      </c>
      <c r="BV15" s="287">
        <v>276.0</v>
      </c>
      <c r="BW15" s="287">
        <v>164.0</v>
      </c>
      <c r="BX15" s="287">
        <v>20.0</v>
      </c>
      <c r="BY15" s="287">
        <v>338.0</v>
      </c>
      <c r="BZ15" s="287">
        <v>301.0</v>
      </c>
      <c r="CA15" s="287">
        <v>167.0</v>
      </c>
      <c r="CB15" s="287">
        <v>19.0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338.0</v>
      </c>
      <c r="CH15" s="287">
        <v>337.0</v>
      </c>
      <c r="CI15" s="287">
        <v>204.0</v>
      </c>
      <c r="CJ15" s="287">
        <v>23.0</v>
      </c>
      <c r="CK15" s="287">
        <v>352.0</v>
      </c>
      <c r="CL15" s="287">
        <v>124.0</v>
      </c>
      <c r="CM15" s="287">
        <v>83.0</v>
      </c>
      <c r="CN15" s="287">
        <v>12.0</v>
      </c>
      <c r="CO15" s="287">
        <v>337.0</v>
      </c>
      <c r="CP15" s="287">
        <v>256.0</v>
      </c>
      <c r="CQ15" s="287">
        <v>126.0</v>
      </c>
      <c r="CR15" s="287">
        <v>17.0</v>
      </c>
      <c r="CS15" s="287">
        <v>339.0</v>
      </c>
      <c r="CT15" s="287">
        <v>238.0</v>
      </c>
      <c r="CU15" s="287">
        <v>153.0</v>
      </c>
      <c r="CV15" s="287">
        <v>53.0</v>
      </c>
      <c r="CW15" s="287">
        <v>341.0</v>
      </c>
      <c r="CX15" s="287">
        <v>122.0</v>
      </c>
      <c r="CY15" s="287">
        <v>57.0</v>
      </c>
      <c r="CZ15" s="287">
        <v>36.0</v>
      </c>
      <c r="DA15" s="287">
        <v>327.0</v>
      </c>
      <c r="DB15" s="287">
        <v>127.0</v>
      </c>
      <c r="DC15" s="287">
        <v>59.0</v>
      </c>
      <c r="DD15" s="287">
        <v>30.0</v>
      </c>
      <c r="DE15" s="288">
        <f t="shared" si="7"/>
        <v>147</v>
      </c>
      <c r="DF15" s="287">
        <v>35.4</v>
      </c>
      <c r="DG15" s="288">
        <f t="shared" ref="DG15:DH15" si="8">BO15</f>
        <v>180</v>
      </c>
      <c r="DH15" s="288">
        <f t="shared" si="8"/>
        <v>9</v>
      </c>
      <c r="DI15" s="288"/>
      <c r="DJ15" s="287">
        <v>7.0</v>
      </c>
      <c r="DK15" s="287">
        <v>54.0</v>
      </c>
      <c r="DL15" s="287">
        <v>50.0</v>
      </c>
      <c r="DM15" s="89"/>
      <c r="DN15" s="61">
        <v>341.0</v>
      </c>
      <c r="DO15" s="61">
        <v>141.0</v>
      </c>
      <c r="DP15" s="61">
        <v>26.81</v>
      </c>
      <c r="DQ15" s="61">
        <v>15.07</v>
      </c>
      <c r="DR15" s="61">
        <v>3.96</v>
      </c>
      <c r="DS15" s="61">
        <v>8.0</v>
      </c>
      <c r="DT15" s="61">
        <v>36.0</v>
      </c>
      <c r="DU15" s="61">
        <v>37.3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341.0</v>
      </c>
      <c r="EF15" s="63">
        <v>137.0</v>
      </c>
      <c r="EG15" s="63">
        <v>146.0</v>
      </c>
      <c r="EH15" s="63">
        <v>6.4</v>
      </c>
      <c r="EI15" s="64"/>
      <c r="EJ15" s="63">
        <v>9.0</v>
      </c>
      <c r="EK15" s="63">
        <v>44.0</v>
      </c>
      <c r="EL15" s="63">
        <v>46.0</v>
      </c>
      <c r="EM15" s="63">
        <v>0.0</v>
      </c>
      <c r="EN15" s="63">
        <v>0.0</v>
      </c>
      <c r="EO15" s="63">
        <v>0.0</v>
      </c>
      <c r="EP15" s="63">
        <v>0.0</v>
      </c>
      <c r="EQ15" s="63">
        <v>9.0</v>
      </c>
      <c r="ER15" s="63">
        <v>35.0</v>
      </c>
      <c r="ES15" s="63">
        <v>36.0</v>
      </c>
      <c r="ET15" s="63">
        <v>339.0</v>
      </c>
      <c r="EU15" s="63">
        <v>0.0</v>
      </c>
      <c r="EV15" s="63">
        <v>0.0</v>
      </c>
      <c r="EW15" s="63">
        <v>0.0</v>
      </c>
      <c r="EX15" s="63">
        <v>338.0</v>
      </c>
      <c r="EY15" s="63">
        <v>0.0</v>
      </c>
      <c r="EZ15" s="63">
        <v>0.0</v>
      </c>
      <c r="FA15" s="63">
        <v>0.0</v>
      </c>
      <c r="FB15" s="63">
        <v>338.0</v>
      </c>
      <c r="FC15" s="63">
        <v>247.0</v>
      </c>
      <c r="FD15" s="63">
        <v>158.5</v>
      </c>
      <c r="FE15" s="63">
        <v>-3.2</v>
      </c>
      <c r="FF15" s="63">
        <v>338.0</v>
      </c>
      <c r="FG15" s="63">
        <v>273.0</v>
      </c>
      <c r="FH15" s="63">
        <v>157.8</v>
      </c>
      <c r="FI15" s="63">
        <v>-3.7</v>
      </c>
      <c r="FJ15" s="63">
        <v>341.0</v>
      </c>
      <c r="FK15" s="63">
        <v>262.0</v>
      </c>
      <c r="FL15" s="63">
        <v>150.2</v>
      </c>
      <c r="FM15" s="64"/>
      <c r="FN15" s="63">
        <v>341.0</v>
      </c>
      <c r="FO15" s="63">
        <v>276.0</v>
      </c>
      <c r="FP15" s="63">
        <v>150.6</v>
      </c>
      <c r="FQ15" s="63">
        <v>6.5</v>
      </c>
      <c r="FR15" s="63">
        <v>137.0</v>
      </c>
      <c r="FS15" s="64"/>
      <c r="FT15" s="63">
        <v>14.5</v>
      </c>
      <c r="FU15" s="64"/>
      <c r="FV15" s="63">
        <v>137.0</v>
      </c>
      <c r="FW15" s="64"/>
      <c r="FX15" s="64"/>
      <c r="FY15" s="64"/>
      <c r="FZ15" s="89"/>
      <c r="GA15" s="65">
        <v>341.0</v>
      </c>
      <c r="GB15" s="66">
        <v>334.46</v>
      </c>
      <c r="GC15" s="66">
        <v>204.7</v>
      </c>
      <c r="GD15" s="66">
        <v>35.59</v>
      </c>
      <c r="GE15" s="66">
        <v>341.0</v>
      </c>
      <c r="GF15" s="66">
        <v>346.57</v>
      </c>
      <c r="GG15" s="66">
        <v>199.76</v>
      </c>
      <c r="GH15" s="66">
        <v>36.68</v>
      </c>
      <c r="GI15" s="66">
        <v>342.0</v>
      </c>
      <c r="GJ15" s="66">
        <v>260.69</v>
      </c>
      <c r="GK15" s="66">
        <v>-150.26</v>
      </c>
      <c r="GL15" s="66">
        <v>-11.56</v>
      </c>
      <c r="GM15" s="66">
        <v>342.0</v>
      </c>
      <c r="GN15" s="66">
        <v>239.74</v>
      </c>
      <c r="GO15" s="66">
        <v>-150.93</v>
      </c>
      <c r="GP15" s="66">
        <v>-18.76</v>
      </c>
      <c r="GQ15" s="66">
        <v>343.0</v>
      </c>
      <c r="GR15" s="66">
        <v>87.04</v>
      </c>
      <c r="GS15" s="66">
        <v>-53.77</v>
      </c>
      <c r="GT15" s="66">
        <v>-17.92</v>
      </c>
      <c r="GU15" s="66">
        <v>343.0</v>
      </c>
      <c r="GV15" s="66">
        <v>97.01</v>
      </c>
      <c r="GW15" s="66">
        <v>-53.86</v>
      </c>
      <c r="GX15" s="66">
        <v>-19.18</v>
      </c>
      <c r="GY15" s="89"/>
      <c r="GZ15" s="98" t="s">
        <v>91</v>
      </c>
      <c r="HA15" s="98" t="s">
        <v>92</v>
      </c>
      <c r="HB15" s="98">
        <v>183.0</v>
      </c>
      <c r="HC15" s="98">
        <v>9.15</v>
      </c>
      <c r="HD15" s="98">
        <v>3.66</v>
      </c>
      <c r="HE15" s="98">
        <v>8.0</v>
      </c>
      <c r="HF15" s="99">
        <v>50.0</v>
      </c>
      <c r="HG15" s="99">
        <v>48.0</v>
      </c>
      <c r="HH15" s="98" t="s">
        <v>91</v>
      </c>
      <c r="HI15" s="98" t="s">
        <v>92</v>
      </c>
      <c r="HJ15" s="98">
        <v>3.0</v>
      </c>
      <c r="HK15" s="98">
        <v>0.15</v>
      </c>
      <c r="HL15" s="98">
        <v>0.06</v>
      </c>
      <c r="HM15" s="98">
        <v>5.0</v>
      </c>
      <c r="HN15" s="98">
        <v>46.0</v>
      </c>
      <c r="HO15" s="98">
        <v>46.0</v>
      </c>
      <c r="HP15" s="98" t="s">
        <v>91</v>
      </c>
      <c r="HQ15" s="98" t="s">
        <v>92</v>
      </c>
      <c r="HR15" s="98">
        <v>206.0</v>
      </c>
      <c r="HS15" s="98">
        <v>10.3</v>
      </c>
      <c r="HT15" s="98">
        <v>5.15</v>
      </c>
      <c r="HU15" s="98">
        <v>7.0</v>
      </c>
      <c r="HV15" s="99">
        <v>46.0</v>
      </c>
      <c r="HW15" s="99">
        <v>46.0</v>
      </c>
      <c r="HX15" s="89"/>
      <c r="HY15" s="72">
        <v>136.0</v>
      </c>
      <c r="HZ15" s="72">
        <v>33.0</v>
      </c>
      <c r="IA15" s="72">
        <v>74.0</v>
      </c>
      <c r="IB15" s="72">
        <v>3.7</v>
      </c>
      <c r="IC15" s="73"/>
      <c r="ID15" s="72">
        <v>2.0</v>
      </c>
      <c r="IE15" s="72">
        <v>64.0</v>
      </c>
      <c r="IF15" s="72">
        <v>41.0</v>
      </c>
      <c r="IG15" s="89"/>
      <c r="IH15" s="74">
        <v>140.0</v>
      </c>
      <c r="II15" s="74">
        <v>33.4</v>
      </c>
      <c r="IJ15" s="74">
        <v>97.0</v>
      </c>
      <c r="IK15" s="74">
        <v>4.8</v>
      </c>
      <c r="IL15" s="74">
        <v>5.4</v>
      </c>
      <c r="IM15" s="74">
        <v>4.0</v>
      </c>
      <c r="IN15" s="74">
        <v>42.0</v>
      </c>
      <c r="IO15" s="74">
        <v>41.0</v>
      </c>
      <c r="IP15" s="75">
        <v>140.0</v>
      </c>
      <c r="IQ15" s="74">
        <v>32.9</v>
      </c>
      <c r="IR15" s="74">
        <v>3.0</v>
      </c>
      <c r="IS15" s="74">
        <v>0.1</v>
      </c>
      <c r="IT15" s="74">
        <v>0.2</v>
      </c>
      <c r="IU15" s="74">
        <v>8.0</v>
      </c>
      <c r="IV15" s="74">
        <v>44.0</v>
      </c>
      <c r="IW15" s="74">
        <v>42.0</v>
      </c>
      <c r="IX15" s="89"/>
      <c r="IY15" s="149">
        <v>141.43</v>
      </c>
      <c r="IZ15" s="149">
        <v>35.82</v>
      </c>
      <c r="JA15" s="149">
        <v>181.26</v>
      </c>
      <c r="JB15" s="149">
        <v>9.06</v>
      </c>
      <c r="JC15" s="149">
        <v>0.92</v>
      </c>
      <c r="JD15" s="149">
        <v>3.0</v>
      </c>
      <c r="JE15" s="149">
        <v>40.98</v>
      </c>
      <c r="JF15" s="149">
        <v>31.73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138.0</v>
      </c>
      <c r="JQ15" s="78">
        <v>32.5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40.0</v>
      </c>
      <c r="JW15" s="78">
        <v>39.0</v>
      </c>
      <c r="JX15" s="78">
        <v>138.0</v>
      </c>
      <c r="JY15" s="78">
        <v>34.3</v>
      </c>
      <c r="JZ15" s="78">
        <v>92.0</v>
      </c>
      <c r="KA15" s="78">
        <v>4.8</v>
      </c>
      <c r="KB15" s="78">
        <v>1.9</v>
      </c>
      <c r="KC15" s="78">
        <v>2.0</v>
      </c>
      <c r="KD15" s="78">
        <v>45.0</v>
      </c>
      <c r="KE15" s="78">
        <v>44.0</v>
      </c>
      <c r="KF15" s="89"/>
      <c r="KG15" s="79">
        <v>137.0</v>
      </c>
      <c r="KH15" s="79">
        <v>33.0</v>
      </c>
      <c r="KI15" s="79">
        <v>108.0</v>
      </c>
      <c r="KJ15" s="79">
        <v>5.8</v>
      </c>
      <c r="KK15" s="80"/>
      <c r="KL15" s="79">
        <v>1.0</v>
      </c>
      <c r="KM15" s="79">
        <v>42.0</v>
      </c>
      <c r="KN15" s="79">
        <v>42.0</v>
      </c>
      <c r="KO15" s="79">
        <v>137.0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132.0</v>
      </c>
      <c r="KY15" s="81">
        <v>32.0</v>
      </c>
      <c r="KZ15" s="81">
        <v>193.0</v>
      </c>
      <c r="LA15" s="81">
        <v>9.5</v>
      </c>
      <c r="LB15" s="81">
        <v>0.0</v>
      </c>
      <c r="LC15" s="81">
        <v>3.0</v>
      </c>
      <c r="LD15" s="81">
        <v>48.0</v>
      </c>
      <c r="LE15" s="81">
        <v>48.0</v>
      </c>
      <c r="LF15" s="81">
        <v>132.0</v>
      </c>
      <c r="LG15" s="81">
        <v>32.0</v>
      </c>
      <c r="LH15" s="81">
        <v>230.0</v>
      </c>
      <c r="LI15" s="81">
        <v>11.3</v>
      </c>
      <c r="LJ15" s="81">
        <v>0.0</v>
      </c>
      <c r="LK15" s="81">
        <v>5.0</v>
      </c>
      <c r="LL15" s="81">
        <v>48.0</v>
      </c>
      <c r="LM15" s="81">
        <v>49.0</v>
      </c>
      <c r="LN15" s="89"/>
      <c r="LO15" s="82">
        <v>341.0</v>
      </c>
      <c r="LP15" s="82">
        <v>253.0</v>
      </c>
      <c r="LQ15" s="82">
        <v>142.0</v>
      </c>
      <c r="LR15" s="82">
        <v>72.0</v>
      </c>
      <c r="LS15" s="82">
        <v>335.0</v>
      </c>
      <c r="LT15" s="83">
        <v>44.0</v>
      </c>
      <c r="LU15" s="83">
        <v>3.6</v>
      </c>
      <c r="LV15" s="83">
        <v>140.0</v>
      </c>
      <c r="LW15" s="83">
        <v>78.0</v>
      </c>
      <c r="LX15" s="83">
        <v>50.0</v>
      </c>
      <c r="LY15" s="83">
        <v>46.0</v>
      </c>
      <c r="LZ15" s="83">
        <v>10.0</v>
      </c>
      <c r="MA15" s="83">
        <v>98.0</v>
      </c>
      <c r="MB15" s="83">
        <v>9.3</v>
      </c>
      <c r="MC15" s="83">
        <v>145.0</v>
      </c>
      <c r="MD15" s="83">
        <v>175.0</v>
      </c>
      <c r="ME15" s="83">
        <v>68.0</v>
      </c>
      <c r="MF15" s="83">
        <v>54.0</v>
      </c>
      <c r="MG15" s="83">
        <v>12.0</v>
      </c>
      <c r="MH15" s="83">
        <v>0.0</v>
      </c>
      <c r="MI15" s="83">
        <v>0.0</v>
      </c>
      <c r="MJ15" s="121">
        <v>121.0</v>
      </c>
      <c r="MK15" s="83">
        <v>0.0</v>
      </c>
      <c r="ML15" s="83">
        <v>47.0</v>
      </c>
      <c r="MM15" s="83">
        <v>45.0</v>
      </c>
      <c r="MN15" s="83">
        <v>5.0</v>
      </c>
      <c r="MO15" s="86"/>
      <c r="MP15" s="87"/>
      <c r="MQ15" s="87"/>
      <c r="MR15" s="87"/>
      <c r="MS15" s="87"/>
      <c r="MT15" s="82">
        <v>1.6</v>
      </c>
      <c r="MU15" s="82">
        <v>0.9</v>
      </c>
      <c r="MV15" s="82">
        <v>28.0</v>
      </c>
      <c r="MW15" s="82">
        <v>36.0</v>
      </c>
      <c r="MX15" s="121">
        <v>30.0</v>
      </c>
      <c r="MY15" s="88" t="s">
        <v>96</v>
      </c>
      <c r="MZ15" s="83">
        <v>5.0</v>
      </c>
      <c r="NA15" s="87"/>
      <c r="NB15" s="82">
        <v>6.2</v>
      </c>
      <c r="NC15" s="82">
        <v>3.1</v>
      </c>
      <c r="ND15" s="82">
        <v>113.0</v>
      </c>
      <c r="NE15" s="82">
        <v>36.0</v>
      </c>
      <c r="NF15" s="82">
        <v>40.0</v>
      </c>
      <c r="NG15" s="82">
        <v>40.0</v>
      </c>
      <c r="NH15" s="121">
        <v>7.0</v>
      </c>
      <c r="NI15" s="87"/>
      <c r="NJ15" s="83">
        <v>0.0</v>
      </c>
      <c r="NK15" s="83">
        <v>0.0</v>
      </c>
      <c r="NL15" s="83">
        <v>0.0</v>
      </c>
      <c r="NM15" s="83">
        <v>35.0</v>
      </c>
      <c r="NN15" s="83">
        <v>48.0</v>
      </c>
      <c r="NO15" s="83">
        <v>50.0</v>
      </c>
      <c r="NP15" s="83">
        <v>2.0</v>
      </c>
      <c r="NQ15" s="222"/>
    </row>
    <row r="16" ht="14.25" customHeight="1">
      <c r="A16" s="49">
        <v>0.125</v>
      </c>
      <c r="B16" s="50"/>
      <c r="C16" s="51">
        <v>50.11</v>
      </c>
      <c r="D16" s="195">
        <v>338.0</v>
      </c>
      <c r="E16" s="53">
        <v>134.0</v>
      </c>
      <c r="F16" s="53">
        <v>50.0</v>
      </c>
      <c r="G16" s="53">
        <v>10.7</v>
      </c>
      <c r="H16" s="54"/>
      <c r="I16" s="53">
        <v>6.0</v>
      </c>
      <c r="J16" s="53">
        <v>52.0</v>
      </c>
      <c r="K16" s="53">
        <v>51.0</v>
      </c>
      <c r="L16" s="53">
        <v>139.0</v>
      </c>
      <c r="M16" s="53">
        <v>72.0</v>
      </c>
      <c r="N16" s="53">
        <v>17.8</v>
      </c>
      <c r="O16" s="54"/>
      <c r="P16" s="53">
        <v>6.0</v>
      </c>
      <c r="Q16" s="53">
        <v>55.0</v>
      </c>
      <c r="R16" s="53">
        <v>53.0</v>
      </c>
      <c r="S16" s="53">
        <v>340.7</v>
      </c>
      <c r="T16" s="53">
        <v>244.9</v>
      </c>
      <c r="U16" s="53">
        <v>148.3</v>
      </c>
      <c r="V16" s="54"/>
      <c r="W16" s="53">
        <v>336.4</v>
      </c>
      <c r="X16" s="53">
        <v>186.9</v>
      </c>
      <c r="Y16" s="53">
        <v>105.3</v>
      </c>
      <c r="Z16" s="54"/>
      <c r="AA16" s="53">
        <v>341.4</v>
      </c>
      <c r="AB16" s="53">
        <v>335.2</v>
      </c>
      <c r="AC16" s="53">
        <v>217.9</v>
      </c>
      <c r="AD16" s="54"/>
      <c r="AE16" s="53">
        <v>341.3</v>
      </c>
      <c r="AF16" s="53">
        <v>374.9</v>
      </c>
      <c r="AG16" s="53">
        <v>197.7</v>
      </c>
      <c r="AH16" s="54"/>
      <c r="AI16" s="53">
        <v>348.4</v>
      </c>
      <c r="AJ16" s="53">
        <v>343.5</v>
      </c>
      <c r="AK16" s="53">
        <v>211.3</v>
      </c>
      <c r="AL16" s="54"/>
      <c r="AM16" s="53">
        <v>339.6</v>
      </c>
      <c r="AN16" s="53">
        <v>369.1</v>
      </c>
      <c r="AO16" s="53">
        <v>199.6</v>
      </c>
      <c r="AP16" s="54"/>
      <c r="AQ16" s="54">
        <f t="shared" ref="AQ16:AS16" si="9">E16</f>
        <v>134</v>
      </c>
      <c r="AR16" s="54">
        <f t="shared" si="9"/>
        <v>50</v>
      </c>
      <c r="AS16" s="54">
        <f t="shared" si="9"/>
        <v>10.7</v>
      </c>
      <c r="AT16" s="54"/>
      <c r="AU16" s="54">
        <f t="shared" ref="AU16:AW16" si="10">L16</f>
        <v>139</v>
      </c>
      <c r="AV16" s="54">
        <f t="shared" si="10"/>
        <v>72</v>
      </c>
      <c r="AW16" s="54">
        <f t="shared" si="10"/>
        <v>17.8</v>
      </c>
      <c r="AX16" s="54"/>
      <c r="AY16" s="54"/>
      <c r="AZ16" s="54"/>
      <c r="BA16" s="54"/>
      <c r="BB16" s="54"/>
      <c r="BC16" s="89"/>
      <c r="BD16" s="54"/>
      <c r="BE16" s="53">
        <v>32.0</v>
      </c>
      <c r="BF16" s="53">
        <v>8.0</v>
      </c>
      <c r="BG16" s="53">
        <v>0.4</v>
      </c>
      <c r="BH16" s="54"/>
      <c r="BI16" s="53">
        <v>22.0</v>
      </c>
      <c r="BJ16" s="53">
        <v>90.0</v>
      </c>
      <c r="BK16" s="53">
        <v>63.0</v>
      </c>
      <c r="BL16" s="89"/>
      <c r="BM16" s="287">
        <v>346.0</v>
      </c>
      <c r="BN16" s="287">
        <v>147.0</v>
      </c>
      <c r="BO16" s="287">
        <v>185.0</v>
      </c>
      <c r="BP16" s="287">
        <v>9.3</v>
      </c>
      <c r="BQ16" s="288"/>
      <c r="BR16" s="287">
        <v>6.0</v>
      </c>
      <c r="BS16" s="287">
        <v>59.0</v>
      </c>
      <c r="BT16" s="287">
        <v>58.0</v>
      </c>
      <c r="BU16" s="288">
        <f t="shared" si="6"/>
        <v>346</v>
      </c>
      <c r="BV16" s="287">
        <v>281.0</v>
      </c>
      <c r="BW16" s="287">
        <v>165.0</v>
      </c>
      <c r="BX16" s="287">
        <v>20.0</v>
      </c>
      <c r="BY16" s="287">
        <v>338.0</v>
      </c>
      <c r="BZ16" s="287">
        <v>301.0</v>
      </c>
      <c r="CA16" s="287">
        <v>168.0</v>
      </c>
      <c r="CB16" s="287">
        <v>18.0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338.0</v>
      </c>
      <c r="CH16" s="287">
        <v>345.0</v>
      </c>
      <c r="CI16" s="287">
        <v>188.0</v>
      </c>
      <c r="CJ16" s="287">
        <v>24.0</v>
      </c>
      <c r="CK16" s="287">
        <v>352.0</v>
      </c>
      <c r="CL16" s="287">
        <v>242.0</v>
      </c>
      <c r="CM16" s="287">
        <v>135.0</v>
      </c>
      <c r="CN16" s="287">
        <v>19.0</v>
      </c>
      <c r="CO16" s="287">
        <v>336.0</v>
      </c>
      <c r="CP16" s="287">
        <v>254.0</v>
      </c>
      <c r="CQ16" s="287">
        <v>125.0</v>
      </c>
      <c r="CR16" s="287">
        <v>17.0</v>
      </c>
      <c r="CS16" s="287">
        <v>339.0</v>
      </c>
      <c r="CT16" s="287">
        <v>241.0</v>
      </c>
      <c r="CU16" s="287">
        <v>155.0</v>
      </c>
      <c r="CV16" s="287">
        <v>57.0</v>
      </c>
      <c r="CW16" s="287">
        <v>342.0</v>
      </c>
      <c r="CX16" s="287">
        <v>120.0</v>
      </c>
      <c r="CY16" s="287">
        <v>53.0</v>
      </c>
      <c r="CZ16" s="287">
        <v>36.0</v>
      </c>
      <c r="DA16" s="287">
        <v>327.0</v>
      </c>
      <c r="DB16" s="287">
        <v>123.0</v>
      </c>
      <c r="DC16" s="287">
        <v>53.0</v>
      </c>
      <c r="DD16" s="287">
        <v>42.0</v>
      </c>
      <c r="DE16" s="288">
        <f t="shared" si="7"/>
        <v>147</v>
      </c>
      <c r="DF16" s="287">
        <v>35.2</v>
      </c>
      <c r="DG16" s="288">
        <f t="shared" ref="DG16:DH16" si="11">BO16</f>
        <v>185</v>
      </c>
      <c r="DH16" s="288">
        <f t="shared" si="11"/>
        <v>9.3</v>
      </c>
      <c r="DI16" s="288"/>
      <c r="DJ16" s="287">
        <v>7.0</v>
      </c>
      <c r="DK16" s="287">
        <v>54.0</v>
      </c>
      <c r="DL16" s="287">
        <v>50.0</v>
      </c>
      <c r="DM16" s="89"/>
      <c r="DN16" s="61">
        <v>341.0</v>
      </c>
      <c r="DO16" s="61">
        <v>141.0</v>
      </c>
      <c r="DP16" s="61">
        <v>26.78</v>
      </c>
      <c r="DQ16" s="61">
        <v>15.1</v>
      </c>
      <c r="DR16" s="61">
        <v>4.06</v>
      </c>
      <c r="DS16" s="61">
        <v>8.0</v>
      </c>
      <c r="DT16" s="61">
        <v>36.0</v>
      </c>
      <c r="DU16" s="61">
        <v>37.3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341.0</v>
      </c>
      <c r="EF16" s="63">
        <v>138.0</v>
      </c>
      <c r="EG16" s="63">
        <v>146.0</v>
      </c>
      <c r="EH16" s="63">
        <v>7.0</v>
      </c>
      <c r="EI16" s="64"/>
      <c r="EJ16" s="63">
        <v>9.0</v>
      </c>
      <c r="EK16" s="63">
        <v>44.0</v>
      </c>
      <c r="EL16" s="63">
        <v>46.0</v>
      </c>
      <c r="EM16" s="63">
        <v>0.0</v>
      </c>
      <c r="EN16" s="63">
        <v>0.0</v>
      </c>
      <c r="EO16" s="63">
        <v>0.0</v>
      </c>
      <c r="EP16" s="63">
        <v>0.0</v>
      </c>
      <c r="EQ16" s="63">
        <v>9.0</v>
      </c>
      <c r="ER16" s="63">
        <v>35.0</v>
      </c>
      <c r="ES16" s="63">
        <v>36.0</v>
      </c>
      <c r="ET16" s="63">
        <v>339.0</v>
      </c>
      <c r="EU16" s="63">
        <v>0.0</v>
      </c>
      <c r="EV16" s="63">
        <v>0.0</v>
      </c>
      <c r="EW16" s="63">
        <v>0.0</v>
      </c>
      <c r="EX16" s="63">
        <v>338.0</v>
      </c>
      <c r="EY16" s="63">
        <v>0.0</v>
      </c>
      <c r="EZ16" s="63">
        <v>0.0</v>
      </c>
      <c r="FA16" s="63">
        <v>0.0</v>
      </c>
      <c r="FB16" s="63">
        <v>338.0</v>
      </c>
      <c r="FC16" s="63">
        <v>274.0</v>
      </c>
      <c r="FD16" s="63">
        <v>158.6</v>
      </c>
      <c r="FE16" s="63">
        <v>-1.4</v>
      </c>
      <c r="FF16" s="63">
        <v>337.0</v>
      </c>
      <c r="FG16" s="63">
        <v>274.0</v>
      </c>
      <c r="FH16" s="63">
        <v>157.8</v>
      </c>
      <c r="FI16" s="63">
        <v>-2.9</v>
      </c>
      <c r="FJ16" s="63">
        <v>341.0</v>
      </c>
      <c r="FK16" s="63">
        <v>262.0</v>
      </c>
      <c r="FL16" s="63">
        <v>150.2</v>
      </c>
      <c r="FM16" s="64"/>
      <c r="FN16" s="63">
        <v>341.0</v>
      </c>
      <c r="FO16" s="63">
        <v>276.0</v>
      </c>
      <c r="FP16" s="63">
        <v>150.7</v>
      </c>
      <c r="FQ16" s="63">
        <v>6.7</v>
      </c>
      <c r="FR16" s="63">
        <v>137.0</v>
      </c>
      <c r="FS16" s="64"/>
      <c r="FT16" s="63">
        <v>14.1</v>
      </c>
      <c r="FU16" s="64"/>
      <c r="FV16" s="63">
        <v>137.0</v>
      </c>
      <c r="FW16" s="64"/>
      <c r="FX16" s="64"/>
      <c r="FY16" s="64"/>
      <c r="FZ16" s="89"/>
      <c r="GA16" s="65">
        <v>341.0</v>
      </c>
      <c r="GB16" s="66">
        <v>340.27</v>
      </c>
      <c r="GC16" s="66">
        <v>208.64</v>
      </c>
      <c r="GD16" s="66">
        <v>37.19</v>
      </c>
      <c r="GE16" s="66">
        <v>340.0</v>
      </c>
      <c r="GF16" s="66">
        <v>361.95</v>
      </c>
      <c r="GG16" s="66">
        <v>206.63</v>
      </c>
      <c r="GH16" s="66">
        <v>39.11</v>
      </c>
      <c r="GI16" s="66">
        <v>340.0</v>
      </c>
      <c r="GJ16" s="66">
        <v>262.89</v>
      </c>
      <c r="GK16" s="66">
        <v>-150.76</v>
      </c>
      <c r="GL16" s="66">
        <v>-9.13</v>
      </c>
      <c r="GM16" s="66">
        <v>341.0</v>
      </c>
      <c r="GN16" s="66">
        <v>241.35</v>
      </c>
      <c r="GO16" s="66">
        <v>-151.18</v>
      </c>
      <c r="GP16" s="66">
        <v>-19.6</v>
      </c>
      <c r="GQ16" s="66">
        <v>342.0</v>
      </c>
      <c r="GR16" s="66">
        <v>88.22</v>
      </c>
      <c r="GS16" s="66">
        <v>-53.86</v>
      </c>
      <c r="GT16" s="66">
        <v>-19.35</v>
      </c>
      <c r="GU16" s="66">
        <v>341.0</v>
      </c>
      <c r="GV16" s="66">
        <v>96.86</v>
      </c>
      <c r="GW16" s="66">
        <v>-53.6</v>
      </c>
      <c r="GX16" s="66">
        <v>-20.1</v>
      </c>
      <c r="GY16" s="89"/>
      <c r="GZ16" s="98" t="s">
        <v>91</v>
      </c>
      <c r="HA16" s="98" t="s">
        <v>92</v>
      </c>
      <c r="HB16" s="98">
        <v>181.0</v>
      </c>
      <c r="HC16" s="98">
        <v>9.05</v>
      </c>
      <c r="HD16" s="98">
        <v>3.62</v>
      </c>
      <c r="HE16" s="98">
        <v>8.0</v>
      </c>
      <c r="HF16" s="99">
        <v>50.0</v>
      </c>
      <c r="HG16" s="99">
        <v>48.0</v>
      </c>
      <c r="HH16" s="98" t="s">
        <v>91</v>
      </c>
      <c r="HI16" s="98" t="s">
        <v>92</v>
      </c>
      <c r="HJ16" s="98">
        <v>3.0</v>
      </c>
      <c r="HK16" s="98">
        <v>0.15</v>
      </c>
      <c r="HL16" s="98">
        <v>0.06</v>
      </c>
      <c r="HM16" s="98">
        <v>5.0</v>
      </c>
      <c r="HN16" s="98">
        <v>46.0</v>
      </c>
      <c r="HO16" s="98">
        <v>46.0</v>
      </c>
      <c r="HP16" s="98" t="s">
        <v>91</v>
      </c>
      <c r="HQ16" s="98" t="s">
        <v>92</v>
      </c>
      <c r="HR16" s="98">
        <v>216.0</v>
      </c>
      <c r="HS16" s="98">
        <v>10.8</v>
      </c>
      <c r="HT16" s="98">
        <v>5.4</v>
      </c>
      <c r="HU16" s="98">
        <v>7.0</v>
      </c>
      <c r="HV16" s="99">
        <v>46.0</v>
      </c>
      <c r="HW16" s="99">
        <v>46.0</v>
      </c>
      <c r="HX16" s="89"/>
      <c r="HY16" s="72">
        <v>136.0</v>
      </c>
      <c r="HZ16" s="72">
        <v>33.0</v>
      </c>
      <c r="IA16" s="72">
        <v>70.0</v>
      </c>
      <c r="IB16" s="72">
        <v>3.5</v>
      </c>
      <c r="IC16" s="73"/>
      <c r="ID16" s="72">
        <v>2.0</v>
      </c>
      <c r="IE16" s="72">
        <v>64.0</v>
      </c>
      <c r="IF16" s="72">
        <v>41.0</v>
      </c>
      <c r="IG16" s="89"/>
      <c r="IH16" s="74">
        <v>140.0</v>
      </c>
      <c r="II16" s="74">
        <v>33.4</v>
      </c>
      <c r="IJ16" s="74">
        <v>93.0</v>
      </c>
      <c r="IK16" s="74">
        <v>4.9</v>
      </c>
      <c r="IL16" s="74">
        <v>5.3</v>
      </c>
      <c r="IM16" s="74">
        <v>4.0</v>
      </c>
      <c r="IN16" s="74">
        <v>42.0</v>
      </c>
      <c r="IO16" s="74">
        <v>41.0</v>
      </c>
      <c r="IP16" s="75">
        <v>140.0</v>
      </c>
      <c r="IQ16" s="74">
        <v>32.9</v>
      </c>
      <c r="IR16" s="74">
        <v>39.0</v>
      </c>
      <c r="IS16" s="74">
        <v>2.1</v>
      </c>
      <c r="IT16" s="74">
        <v>2.2</v>
      </c>
      <c r="IU16" s="74">
        <v>8.0</v>
      </c>
      <c r="IV16" s="74">
        <v>44.0</v>
      </c>
      <c r="IW16" s="74">
        <v>42.0</v>
      </c>
      <c r="IX16" s="89"/>
      <c r="IY16" s="149">
        <v>140.77</v>
      </c>
      <c r="IZ16" s="149">
        <v>35.26</v>
      </c>
      <c r="JA16" s="149">
        <v>262.92</v>
      </c>
      <c r="JB16" s="149">
        <v>13.14</v>
      </c>
      <c r="JC16" s="149">
        <v>5.04</v>
      </c>
      <c r="JD16" s="149">
        <v>3.0</v>
      </c>
      <c r="JE16" s="149">
        <v>43.65</v>
      </c>
      <c r="JF16" s="149">
        <v>32.76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137.0</v>
      </c>
      <c r="JQ16" s="78">
        <v>32.5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39.0</v>
      </c>
      <c r="JW16" s="78">
        <v>38.0</v>
      </c>
      <c r="JX16" s="78">
        <v>137.0</v>
      </c>
      <c r="JY16" s="78">
        <v>34.4</v>
      </c>
      <c r="JZ16" s="78">
        <v>89.0</v>
      </c>
      <c r="KA16" s="78">
        <v>4.8</v>
      </c>
      <c r="KB16" s="78">
        <v>2.0</v>
      </c>
      <c r="KC16" s="78">
        <v>2.0</v>
      </c>
      <c r="KD16" s="78">
        <v>44.0</v>
      </c>
      <c r="KE16" s="78">
        <v>43.0</v>
      </c>
      <c r="KF16" s="89"/>
      <c r="KG16" s="79">
        <v>137.0</v>
      </c>
      <c r="KH16" s="79">
        <v>33.0</v>
      </c>
      <c r="KI16" s="79">
        <v>104.0</v>
      </c>
      <c r="KJ16" s="79">
        <v>5.7</v>
      </c>
      <c r="KK16" s="80"/>
      <c r="KL16" s="79">
        <v>1.0</v>
      </c>
      <c r="KM16" s="79">
        <v>42.0</v>
      </c>
      <c r="KN16" s="79">
        <v>42.0</v>
      </c>
      <c r="KO16" s="79">
        <v>137.0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131.0</v>
      </c>
      <c r="KY16" s="81">
        <v>32.0</v>
      </c>
      <c r="KZ16" s="81">
        <v>189.0</v>
      </c>
      <c r="LA16" s="81">
        <v>9.3</v>
      </c>
      <c r="LB16" s="81">
        <v>0.0</v>
      </c>
      <c r="LC16" s="81">
        <v>3.0</v>
      </c>
      <c r="LD16" s="81">
        <v>48.0</v>
      </c>
      <c r="LE16" s="81">
        <v>48.0</v>
      </c>
      <c r="LF16" s="81">
        <v>131.0</v>
      </c>
      <c r="LG16" s="81">
        <v>32.0</v>
      </c>
      <c r="LH16" s="81">
        <v>297.0</v>
      </c>
      <c r="LI16" s="81">
        <v>14.6</v>
      </c>
      <c r="LJ16" s="81">
        <v>0.0</v>
      </c>
      <c r="LK16" s="81">
        <v>5.0</v>
      </c>
      <c r="LL16" s="81">
        <v>48.0</v>
      </c>
      <c r="LM16" s="81">
        <v>49.0</v>
      </c>
      <c r="LN16" s="89"/>
      <c r="LO16" s="83">
        <v>339.0</v>
      </c>
      <c r="LP16" s="82">
        <v>263.0</v>
      </c>
      <c r="LQ16" s="82">
        <v>149.0</v>
      </c>
      <c r="LR16" s="83">
        <v>71.0</v>
      </c>
      <c r="LS16" s="82">
        <v>332.0</v>
      </c>
      <c r="LT16" s="82">
        <v>45.0</v>
      </c>
      <c r="LU16" s="82">
        <v>4.1</v>
      </c>
      <c r="LV16" s="82">
        <v>139.0</v>
      </c>
      <c r="LW16" s="82">
        <v>80.0</v>
      </c>
      <c r="LX16" s="82">
        <v>50.0</v>
      </c>
      <c r="LY16" s="82">
        <v>46.0</v>
      </c>
      <c r="LZ16" s="82">
        <v>10.0</v>
      </c>
      <c r="MA16" s="82">
        <v>104.0</v>
      </c>
      <c r="MB16" s="82">
        <v>4.7</v>
      </c>
      <c r="MC16" s="82">
        <v>143.0</v>
      </c>
      <c r="MD16" s="82">
        <v>182.0</v>
      </c>
      <c r="ME16" s="82">
        <v>69.0</v>
      </c>
      <c r="MF16" s="82">
        <v>54.0</v>
      </c>
      <c r="MG16" s="83">
        <v>12.0</v>
      </c>
      <c r="MH16" s="83">
        <v>0.0</v>
      </c>
      <c r="MI16" s="83">
        <v>0.0</v>
      </c>
      <c r="MJ16" s="82">
        <v>123.0</v>
      </c>
      <c r="MK16" s="83">
        <v>0.0</v>
      </c>
      <c r="ML16" s="83">
        <v>47.0</v>
      </c>
      <c r="MM16" s="83">
        <v>45.0</v>
      </c>
      <c r="MN16" s="83">
        <v>5.0</v>
      </c>
      <c r="MO16" s="86"/>
      <c r="MP16" s="87"/>
      <c r="MQ16" s="87"/>
      <c r="MR16" s="87"/>
      <c r="MS16" s="87"/>
      <c r="MT16" s="82">
        <v>1.5</v>
      </c>
      <c r="MU16" s="82">
        <v>0.8</v>
      </c>
      <c r="MV16" s="82">
        <v>27.0</v>
      </c>
      <c r="MW16" s="82">
        <v>36.0</v>
      </c>
      <c r="MX16" s="121">
        <v>30.0</v>
      </c>
      <c r="MY16" s="88" t="s">
        <v>96</v>
      </c>
      <c r="MZ16" s="83">
        <v>5.0</v>
      </c>
      <c r="NA16" s="87"/>
      <c r="NB16" s="82">
        <v>5.8</v>
      </c>
      <c r="NC16" s="82">
        <v>2.8</v>
      </c>
      <c r="ND16" s="82">
        <v>107.0</v>
      </c>
      <c r="NE16" s="82">
        <v>35.0</v>
      </c>
      <c r="NF16" s="82">
        <v>40.0</v>
      </c>
      <c r="NG16" s="82">
        <v>40.0</v>
      </c>
      <c r="NH16" s="121">
        <v>7.0</v>
      </c>
      <c r="NI16" s="87"/>
      <c r="NJ16" s="83">
        <v>0.0</v>
      </c>
      <c r="NK16" s="83">
        <v>0.0</v>
      </c>
      <c r="NL16" s="83">
        <v>0.0</v>
      </c>
      <c r="NM16" s="83">
        <v>35.0</v>
      </c>
      <c r="NN16" s="83">
        <v>48.0</v>
      </c>
      <c r="NO16" s="83">
        <v>50.0</v>
      </c>
      <c r="NP16" s="83">
        <v>2.0</v>
      </c>
      <c r="NQ16" s="222"/>
    </row>
    <row r="17" ht="14.25" customHeight="1">
      <c r="A17" s="49">
        <v>0.166666666666667</v>
      </c>
      <c r="B17" s="50"/>
      <c r="C17" s="51">
        <v>49.92</v>
      </c>
      <c r="D17" s="195">
        <v>338.0</v>
      </c>
      <c r="E17" s="53">
        <v>135.0</v>
      </c>
      <c r="F17" s="53">
        <v>46.0</v>
      </c>
      <c r="G17" s="53">
        <v>9.7</v>
      </c>
      <c r="H17" s="54"/>
      <c r="I17" s="53">
        <v>6.0</v>
      </c>
      <c r="J17" s="53">
        <v>52.0</v>
      </c>
      <c r="K17" s="53">
        <v>51.0</v>
      </c>
      <c r="L17" s="53">
        <v>140.0</v>
      </c>
      <c r="M17" s="53">
        <v>72.0</v>
      </c>
      <c r="N17" s="53">
        <v>18.4</v>
      </c>
      <c r="O17" s="54"/>
      <c r="P17" s="53">
        <v>6.0</v>
      </c>
      <c r="Q17" s="53">
        <v>55.0</v>
      </c>
      <c r="R17" s="53">
        <v>53.0</v>
      </c>
      <c r="S17" s="53">
        <v>342.9</v>
      </c>
      <c r="T17" s="53">
        <v>242.8</v>
      </c>
      <c r="U17" s="53">
        <v>148.9</v>
      </c>
      <c r="V17" s="54"/>
      <c r="W17" s="53">
        <v>338.7</v>
      </c>
      <c r="X17" s="53">
        <v>177.9</v>
      </c>
      <c r="Y17" s="53">
        <v>102.2</v>
      </c>
      <c r="Z17" s="54"/>
      <c r="AA17" s="53">
        <v>343.3</v>
      </c>
      <c r="AB17" s="53">
        <v>337.4</v>
      </c>
      <c r="AC17" s="53">
        <v>225.1</v>
      </c>
      <c r="AD17" s="54"/>
      <c r="AE17" s="53">
        <v>343.1</v>
      </c>
      <c r="AF17" s="53">
        <v>377.2</v>
      </c>
      <c r="AG17" s="53">
        <v>204.2</v>
      </c>
      <c r="AH17" s="54"/>
      <c r="AI17" s="53">
        <v>350.5</v>
      </c>
      <c r="AJ17" s="53">
        <v>344.5</v>
      </c>
      <c r="AK17" s="53">
        <v>213.9</v>
      </c>
      <c r="AL17" s="54"/>
      <c r="AM17" s="53">
        <v>341.6</v>
      </c>
      <c r="AN17" s="53">
        <v>366.5</v>
      </c>
      <c r="AO17" s="53">
        <v>201.6</v>
      </c>
      <c r="AP17" s="54"/>
      <c r="AQ17" s="54">
        <f t="shared" ref="AQ17:AS17" si="12">E17</f>
        <v>135</v>
      </c>
      <c r="AR17" s="54">
        <f t="shared" si="12"/>
        <v>46</v>
      </c>
      <c r="AS17" s="54">
        <f t="shared" si="12"/>
        <v>9.7</v>
      </c>
      <c r="AT17" s="54"/>
      <c r="AU17" s="54">
        <f t="shared" ref="AU17:AW17" si="13">L17</f>
        <v>140</v>
      </c>
      <c r="AV17" s="54">
        <f t="shared" si="13"/>
        <v>72</v>
      </c>
      <c r="AW17" s="54">
        <f t="shared" si="13"/>
        <v>18.4</v>
      </c>
      <c r="AX17" s="54"/>
      <c r="AY17" s="54"/>
      <c r="AZ17" s="54"/>
      <c r="BA17" s="54"/>
      <c r="BB17" s="54"/>
      <c r="BC17" s="89"/>
      <c r="BD17" s="54"/>
      <c r="BE17" s="53">
        <v>32.0</v>
      </c>
      <c r="BF17" s="53">
        <v>8.0</v>
      </c>
      <c r="BG17" s="53">
        <v>0.4</v>
      </c>
      <c r="BH17" s="54"/>
      <c r="BI17" s="53">
        <v>22.0</v>
      </c>
      <c r="BJ17" s="53">
        <v>90.0</v>
      </c>
      <c r="BK17" s="53">
        <v>63.0</v>
      </c>
      <c r="BL17" s="89"/>
      <c r="BM17" s="287">
        <v>346.0</v>
      </c>
      <c r="BN17" s="287">
        <v>147.0</v>
      </c>
      <c r="BO17" s="287">
        <v>197.0</v>
      </c>
      <c r="BP17" s="287">
        <v>9.9</v>
      </c>
      <c r="BQ17" s="288"/>
      <c r="BR17" s="287">
        <v>6.0</v>
      </c>
      <c r="BS17" s="287">
        <v>58.0</v>
      </c>
      <c r="BT17" s="287">
        <v>56.0</v>
      </c>
      <c r="BU17" s="288">
        <f t="shared" si="6"/>
        <v>346</v>
      </c>
      <c r="BV17" s="287">
        <v>282.0</v>
      </c>
      <c r="BW17" s="287">
        <v>165.0</v>
      </c>
      <c r="BX17" s="287">
        <v>25.0</v>
      </c>
      <c r="BY17" s="287">
        <v>339.0</v>
      </c>
      <c r="BZ17" s="287">
        <v>302.0</v>
      </c>
      <c r="CA17" s="287">
        <v>168.0</v>
      </c>
      <c r="CB17" s="287">
        <v>23.0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339.0</v>
      </c>
      <c r="CH17" s="287">
        <v>374.0</v>
      </c>
      <c r="CI17" s="287">
        <v>206.0</v>
      </c>
      <c r="CJ17" s="287">
        <v>24.0</v>
      </c>
      <c r="CK17" s="287">
        <v>352.0</v>
      </c>
      <c r="CL17" s="287">
        <v>246.0</v>
      </c>
      <c r="CM17" s="287">
        <v>138.0</v>
      </c>
      <c r="CN17" s="287">
        <v>19.0</v>
      </c>
      <c r="CO17" s="287">
        <v>337.0</v>
      </c>
      <c r="CP17" s="287">
        <v>257.0</v>
      </c>
      <c r="CQ17" s="287">
        <v>127.0</v>
      </c>
      <c r="CR17" s="287">
        <v>15.0</v>
      </c>
      <c r="CS17" s="287">
        <v>339.0</v>
      </c>
      <c r="CT17" s="287">
        <v>241.0</v>
      </c>
      <c r="CU17" s="287">
        <v>156.0</v>
      </c>
      <c r="CV17" s="287">
        <v>58.0</v>
      </c>
      <c r="CW17" s="287">
        <v>343.0</v>
      </c>
      <c r="CX17" s="287">
        <v>138.0</v>
      </c>
      <c r="CY17" s="287">
        <v>54.0</v>
      </c>
      <c r="CZ17" s="287">
        <v>41.0</v>
      </c>
      <c r="DA17" s="287">
        <v>327.0</v>
      </c>
      <c r="DB17" s="287">
        <v>133.0</v>
      </c>
      <c r="DC17" s="287">
        <v>58.0</v>
      </c>
      <c r="DD17" s="287">
        <v>45.0</v>
      </c>
      <c r="DE17" s="288">
        <f t="shared" si="7"/>
        <v>147</v>
      </c>
      <c r="DF17" s="287">
        <v>35.2</v>
      </c>
      <c r="DG17" s="288">
        <f t="shared" ref="DG17:DH17" si="14">BO17</f>
        <v>197</v>
      </c>
      <c r="DH17" s="288">
        <f t="shared" si="14"/>
        <v>9.9</v>
      </c>
      <c r="DI17" s="288"/>
      <c r="DJ17" s="287">
        <v>7.0</v>
      </c>
      <c r="DK17" s="287">
        <v>54.0</v>
      </c>
      <c r="DL17" s="287">
        <v>50.0</v>
      </c>
      <c r="DM17" s="89"/>
      <c r="DN17" s="61">
        <v>342.0</v>
      </c>
      <c r="DO17" s="61">
        <v>142.0</v>
      </c>
      <c r="DP17" s="61">
        <v>25.31</v>
      </c>
      <c r="DQ17" s="61">
        <v>14.51</v>
      </c>
      <c r="DR17" s="61">
        <v>5.08</v>
      </c>
      <c r="DS17" s="61">
        <v>8.0</v>
      </c>
      <c r="DT17" s="61">
        <v>36.0</v>
      </c>
      <c r="DU17" s="61">
        <v>37.4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343.0</v>
      </c>
      <c r="EF17" s="63">
        <v>138.0</v>
      </c>
      <c r="EG17" s="63">
        <v>144.0</v>
      </c>
      <c r="EH17" s="63">
        <v>6.3</v>
      </c>
      <c r="EI17" s="64"/>
      <c r="EJ17" s="63">
        <v>9.0</v>
      </c>
      <c r="EK17" s="63">
        <v>44.0</v>
      </c>
      <c r="EL17" s="63">
        <v>46.0</v>
      </c>
      <c r="EM17" s="63">
        <v>0.0</v>
      </c>
      <c r="EN17" s="63">
        <v>0.0</v>
      </c>
      <c r="EO17" s="63">
        <v>0.0</v>
      </c>
      <c r="EP17" s="63">
        <v>0.0</v>
      </c>
      <c r="EQ17" s="63">
        <v>9.0</v>
      </c>
      <c r="ER17" s="63">
        <v>34.0</v>
      </c>
      <c r="ES17" s="63">
        <v>35.0</v>
      </c>
      <c r="ET17" s="63">
        <v>340.0</v>
      </c>
      <c r="EU17" s="63">
        <v>0.0</v>
      </c>
      <c r="EV17" s="63">
        <v>0.0</v>
      </c>
      <c r="EW17" s="63">
        <v>0.0</v>
      </c>
      <c r="EX17" s="63">
        <v>339.0</v>
      </c>
      <c r="EY17" s="63">
        <v>0.0</v>
      </c>
      <c r="EZ17" s="63">
        <v>0.0</v>
      </c>
      <c r="FA17" s="63">
        <v>0.0</v>
      </c>
      <c r="FB17" s="63">
        <v>340.0</v>
      </c>
      <c r="FC17" s="63">
        <v>273.0</v>
      </c>
      <c r="FD17" s="63">
        <v>159.0</v>
      </c>
      <c r="FE17" s="63">
        <v>-1.7</v>
      </c>
      <c r="FF17" s="63">
        <v>339.0</v>
      </c>
      <c r="FG17" s="63">
        <v>270.0</v>
      </c>
      <c r="FH17" s="63">
        <v>158.0</v>
      </c>
      <c r="FI17" s="63">
        <v>-3.7</v>
      </c>
      <c r="FJ17" s="63">
        <v>343.0</v>
      </c>
      <c r="FK17" s="63">
        <v>260.0</v>
      </c>
      <c r="FL17" s="63">
        <v>150.2</v>
      </c>
      <c r="FM17" s="64"/>
      <c r="FN17" s="63">
        <v>343.0</v>
      </c>
      <c r="FO17" s="63">
        <v>275.0</v>
      </c>
      <c r="FP17" s="63">
        <v>150.7</v>
      </c>
      <c r="FQ17" s="63">
        <v>6.3</v>
      </c>
      <c r="FR17" s="63">
        <v>137.0</v>
      </c>
      <c r="FS17" s="64"/>
      <c r="FT17" s="63">
        <v>14.0</v>
      </c>
      <c r="FU17" s="64"/>
      <c r="FV17" s="63">
        <v>137.0</v>
      </c>
      <c r="FW17" s="64"/>
      <c r="FX17" s="64"/>
      <c r="FY17" s="64"/>
      <c r="FZ17" s="89"/>
      <c r="GA17" s="65">
        <v>342.0</v>
      </c>
      <c r="GB17" s="66">
        <v>341.44</v>
      </c>
      <c r="GC17" s="66">
        <v>210.65</v>
      </c>
      <c r="GD17" s="66">
        <v>36.18</v>
      </c>
      <c r="GE17" s="66">
        <v>342.0</v>
      </c>
      <c r="GF17" s="66">
        <v>362.39</v>
      </c>
      <c r="GG17" s="66">
        <v>208.22</v>
      </c>
      <c r="GH17" s="66">
        <v>38.95</v>
      </c>
      <c r="GI17" s="66">
        <v>342.0</v>
      </c>
      <c r="GJ17" s="66">
        <v>261.72</v>
      </c>
      <c r="GK17" s="66">
        <v>-150.6</v>
      </c>
      <c r="GL17" s="66">
        <v>-12.98</v>
      </c>
      <c r="GM17" s="66">
        <v>342.0</v>
      </c>
      <c r="GN17" s="66">
        <v>240.62</v>
      </c>
      <c r="GO17" s="66">
        <v>-150.85</v>
      </c>
      <c r="GP17" s="66">
        <v>-21.02</v>
      </c>
      <c r="GQ17" s="66">
        <v>342.0</v>
      </c>
      <c r="GR17" s="66">
        <v>96.57</v>
      </c>
      <c r="GS17" s="66">
        <v>-58.55</v>
      </c>
      <c r="GT17" s="66">
        <v>-20.19</v>
      </c>
      <c r="GU17" s="66">
        <v>341.0</v>
      </c>
      <c r="GV17" s="66">
        <v>101.85</v>
      </c>
      <c r="GW17" s="66">
        <v>-56.45</v>
      </c>
      <c r="GX17" s="66">
        <v>-20.52</v>
      </c>
      <c r="GY17" s="89"/>
      <c r="GZ17" s="98" t="s">
        <v>91</v>
      </c>
      <c r="HA17" s="98" t="s">
        <v>92</v>
      </c>
      <c r="HB17" s="98">
        <v>190.0</v>
      </c>
      <c r="HC17" s="98">
        <v>9.5</v>
      </c>
      <c r="HD17" s="98">
        <v>3.8</v>
      </c>
      <c r="HE17" s="98">
        <v>8.0</v>
      </c>
      <c r="HF17" s="99">
        <v>52.0</v>
      </c>
      <c r="HG17" s="99">
        <v>50.0</v>
      </c>
      <c r="HH17" s="98" t="s">
        <v>91</v>
      </c>
      <c r="HI17" s="98" t="s">
        <v>92</v>
      </c>
      <c r="HJ17" s="98">
        <v>3.0</v>
      </c>
      <c r="HK17" s="98">
        <v>0.15</v>
      </c>
      <c r="HL17" s="98">
        <v>0.06</v>
      </c>
      <c r="HM17" s="98">
        <v>5.0</v>
      </c>
      <c r="HN17" s="98">
        <v>46.0</v>
      </c>
      <c r="HO17" s="98">
        <v>46.0</v>
      </c>
      <c r="HP17" s="98" t="s">
        <v>91</v>
      </c>
      <c r="HQ17" s="98" t="s">
        <v>92</v>
      </c>
      <c r="HR17" s="98">
        <v>210.0</v>
      </c>
      <c r="HS17" s="98">
        <v>10.5</v>
      </c>
      <c r="HT17" s="98">
        <v>5.25</v>
      </c>
      <c r="HU17" s="98">
        <v>7.0</v>
      </c>
      <c r="HV17" s="99">
        <v>46.0</v>
      </c>
      <c r="HW17" s="99">
        <v>46.0</v>
      </c>
      <c r="HX17" s="89"/>
      <c r="HY17" s="72">
        <v>136.0</v>
      </c>
      <c r="HZ17" s="72">
        <v>33.0</v>
      </c>
      <c r="IA17" s="72">
        <v>68.0</v>
      </c>
      <c r="IB17" s="72">
        <v>3.4</v>
      </c>
      <c r="IC17" s="73"/>
      <c r="ID17" s="72">
        <v>2.0</v>
      </c>
      <c r="IE17" s="72">
        <v>64.0</v>
      </c>
      <c r="IF17" s="72">
        <v>41.0</v>
      </c>
      <c r="IG17" s="89"/>
      <c r="IH17" s="74">
        <v>140.0</v>
      </c>
      <c r="II17" s="74">
        <v>33.4</v>
      </c>
      <c r="IJ17" s="74">
        <v>101.0</v>
      </c>
      <c r="IK17" s="74">
        <v>5.3</v>
      </c>
      <c r="IL17" s="74">
        <v>5.7</v>
      </c>
      <c r="IM17" s="74">
        <v>4.0</v>
      </c>
      <c r="IN17" s="74">
        <v>42.0</v>
      </c>
      <c r="IO17" s="74">
        <v>41.0</v>
      </c>
      <c r="IP17" s="75">
        <v>140.0</v>
      </c>
      <c r="IQ17" s="74">
        <v>32.9</v>
      </c>
      <c r="IR17" s="74">
        <v>57.0</v>
      </c>
      <c r="IS17" s="74">
        <v>3.1</v>
      </c>
      <c r="IT17" s="74">
        <v>3.2</v>
      </c>
      <c r="IU17" s="74">
        <v>8.0</v>
      </c>
      <c r="IV17" s="74">
        <v>44.0</v>
      </c>
      <c r="IW17" s="74">
        <v>42.0</v>
      </c>
      <c r="IX17" s="89"/>
      <c r="IY17" s="149">
        <v>141.15</v>
      </c>
      <c r="IZ17" s="149">
        <v>35.46</v>
      </c>
      <c r="JA17" s="149">
        <v>237.9</v>
      </c>
      <c r="JB17" s="149">
        <v>11.89</v>
      </c>
      <c r="JC17" s="149">
        <v>3.7</v>
      </c>
      <c r="JD17" s="149">
        <v>3.0</v>
      </c>
      <c r="JE17" s="149">
        <v>43.65</v>
      </c>
      <c r="JF17" s="149">
        <v>33.66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139.0</v>
      </c>
      <c r="JQ17" s="78">
        <v>32.8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38.0</v>
      </c>
      <c r="JW17" s="78">
        <v>37.0</v>
      </c>
      <c r="JX17" s="78">
        <v>139.0</v>
      </c>
      <c r="JY17" s="78">
        <v>34.5</v>
      </c>
      <c r="JZ17" s="78">
        <v>88.0</v>
      </c>
      <c r="KA17" s="78">
        <v>4.7</v>
      </c>
      <c r="KB17" s="78">
        <v>2.0</v>
      </c>
      <c r="KC17" s="78">
        <v>2.0</v>
      </c>
      <c r="KD17" s="78">
        <v>43.0</v>
      </c>
      <c r="KE17" s="78">
        <v>42.0</v>
      </c>
      <c r="KF17" s="89"/>
      <c r="KG17" s="79">
        <v>137.0</v>
      </c>
      <c r="KH17" s="79">
        <v>33.0</v>
      </c>
      <c r="KI17" s="79">
        <v>102.0</v>
      </c>
      <c r="KJ17" s="79">
        <v>5.6</v>
      </c>
      <c r="KK17" s="80"/>
      <c r="KL17" s="79">
        <v>1.0</v>
      </c>
      <c r="KM17" s="79">
        <v>42.0</v>
      </c>
      <c r="KN17" s="79">
        <v>42.0</v>
      </c>
      <c r="KO17" s="79">
        <v>137.0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131.0</v>
      </c>
      <c r="KY17" s="81">
        <v>32.0</v>
      </c>
      <c r="KZ17" s="81">
        <v>186.0</v>
      </c>
      <c r="LA17" s="81">
        <v>9.1</v>
      </c>
      <c r="LB17" s="81">
        <v>0.0</v>
      </c>
      <c r="LC17" s="81">
        <v>3.0</v>
      </c>
      <c r="LD17" s="81">
        <v>48.0</v>
      </c>
      <c r="LE17" s="81">
        <v>48.0</v>
      </c>
      <c r="LF17" s="81">
        <v>131.0</v>
      </c>
      <c r="LG17" s="81">
        <v>32.0</v>
      </c>
      <c r="LH17" s="81">
        <v>316.0</v>
      </c>
      <c r="LI17" s="81">
        <v>15.5</v>
      </c>
      <c r="LJ17" s="81">
        <v>0.0</v>
      </c>
      <c r="LK17" s="81">
        <v>5.0</v>
      </c>
      <c r="LL17" s="81">
        <v>48.0</v>
      </c>
      <c r="LM17" s="81">
        <v>49.0</v>
      </c>
      <c r="LN17" s="89"/>
      <c r="LO17" s="83">
        <v>341.0</v>
      </c>
      <c r="LP17" s="82">
        <v>248.0</v>
      </c>
      <c r="LQ17" s="82">
        <v>141.0</v>
      </c>
      <c r="LR17" s="83">
        <v>72.0</v>
      </c>
      <c r="LS17" s="82">
        <v>337.0</v>
      </c>
      <c r="LT17" s="83">
        <v>46.0</v>
      </c>
      <c r="LU17" s="83">
        <v>5.2</v>
      </c>
      <c r="LV17" s="83">
        <v>139.0</v>
      </c>
      <c r="LW17" s="83">
        <v>82.0</v>
      </c>
      <c r="LX17" s="83">
        <v>49.0</v>
      </c>
      <c r="LY17" s="83">
        <v>47.0</v>
      </c>
      <c r="LZ17" s="83">
        <v>10.0</v>
      </c>
      <c r="MA17" s="83">
        <v>95.0</v>
      </c>
      <c r="MB17" s="83">
        <v>5.6</v>
      </c>
      <c r="MC17" s="83">
        <v>144.0</v>
      </c>
      <c r="MD17" s="83">
        <v>166.0</v>
      </c>
      <c r="ME17" s="83">
        <v>66.0</v>
      </c>
      <c r="MF17" s="83">
        <v>55.0</v>
      </c>
      <c r="MG17" s="83">
        <v>12.0</v>
      </c>
      <c r="MH17" s="83">
        <v>0.0</v>
      </c>
      <c r="MI17" s="83">
        <v>0.0</v>
      </c>
      <c r="MJ17" s="82">
        <v>120.0</v>
      </c>
      <c r="MK17" s="83">
        <v>0.0</v>
      </c>
      <c r="ML17" s="83">
        <v>47.0</v>
      </c>
      <c r="MM17" s="83">
        <v>45.0</v>
      </c>
      <c r="MN17" s="83">
        <v>5.0</v>
      </c>
      <c r="MO17" s="86"/>
      <c r="MP17" s="87"/>
      <c r="MQ17" s="87"/>
      <c r="MR17" s="87"/>
      <c r="MS17" s="87"/>
      <c r="MT17" s="83">
        <v>1.4</v>
      </c>
      <c r="MU17" s="83">
        <v>0.7</v>
      </c>
      <c r="MV17" s="83">
        <v>25.0</v>
      </c>
      <c r="MW17" s="83">
        <v>36.0</v>
      </c>
      <c r="MX17" s="83">
        <v>30.0</v>
      </c>
      <c r="MY17" s="88" t="s">
        <v>96</v>
      </c>
      <c r="MZ17" s="83">
        <v>5.0</v>
      </c>
      <c r="NA17" s="87"/>
      <c r="NB17" s="83">
        <v>5.7</v>
      </c>
      <c r="NC17" s="83">
        <v>3.0</v>
      </c>
      <c r="ND17" s="83">
        <v>105.0</v>
      </c>
      <c r="NE17" s="83">
        <v>36.0</v>
      </c>
      <c r="NF17" s="83">
        <v>40.0</v>
      </c>
      <c r="NG17" s="83">
        <v>40.0</v>
      </c>
      <c r="NH17" s="121">
        <v>7.0</v>
      </c>
      <c r="NI17" s="87"/>
      <c r="NJ17" s="83">
        <v>0.0</v>
      </c>
      <c r="NK17" s="83">
        <v>0.0</v>
      </c>
      <c r="NL17" s="83">
        <v>0.0</v>
      </c>
      <c r="NM17" s="83">
        <v>35.0</v>
      </c>
      <c r="NN17" s="83">
        <v>48.0</v>
      </c>
      <c r="NO17" s="83">
        <v>50.0</v>
      </c>
      <c r="NP17" s="83">
        <v>2.0</v>
      </c>
      <c r="NQ17" s="222"/>
    </row>
    <row r="18" ht="14.25" customHeight="1">
      <c r="A18" s="49">
        <v>0.208333333333334</v>
      </c>
      <c r="B18" s="50"/>
      <c r="C18" s="51">
        <v>50.17</v>
      </c>
      <c r="D18" s="195">
        <v>338.0</v>
      </c>
      <c r="E18" s="53">
        <v>135.0</v>
      </c>
      <c r="F18" s="53">
        <v>49.0</v>
      </c>
      <c r="G18" s="53">
        <v>10.6</v>
      </c>
      <c r="H18" s="54"/>
      <c r="I18" s="53">
        <v>6.0</v>
      </c>
      <c r="J18" s="53">
        <v>52.0</v>
      </c>
      <c r="K18" s="53">
        <v>51.0</v>
      </c>
      <c r="L18" s="53">
        <v>140.0</v>
      </c>
      <c r="M18" s="53">
        <v>79.0</v>
      </c>
      <c r="N18" s="53">
        <v>19.8</v>
      </c>
      <c r="O18" s="54"/>
      <c r="P18" s="53">
        <v>6.0</v>
      </c>
      <c r="Q18" s="53">
        <v>55.0</v>
      </c>
      <c r="R18" s="53">
        <v>53.0</v>
      </c>
      <c r="S18" s="53">
        <v>344.2</v>
      </c>
      <c r="T18" s="53">
        <v>237.5</v>
      </c>
      <c r="U18" s="53">
        <v>142.9</v>
      </c>
      <c r="V18" s="54"/>
      <c r="W18" s="53">
        <v>339.8</v>
      </c>
      <c r="X18" s="53">
        <v>179.8</v>
      </c>
      <c r="Y18" s="53">
        <v>102.8</v>
      </c>
      <c r="Z18" s="54"/>
      <c r="AA18" s="53">
        <v>344.4</v>
      </c>
      <c r="AB18" s="53">
        <v>339.5</v>
      </c>
      <c r="AC18" s="53">
        <v>227.7</v>
      </c>
      <c r="AD18" s="54"/>
      <c r="AE18" s="53">
        <v>344.1</v>
      </c>
      <c r="AF18" s="53">
        <v>380.1</v>
      </c>
      <c r="AG18" s="53">
        <v>206.5</v>
      </c>
      <c r="AH18" s="54"/>
      <c r="AI18" s="53">
        <v>351.5</v>
      </c>
      <c r="AJ18" s="53">
        <v>348.3</v>
      </c>
      <c r="AK18" s="53">
        <v>217.5</v>
      </c>
      <c r="AL18" s="54"/>
      <c r="AM18" s="53">
        <v>342.7</v>
      </c>
      <c r="AN18" s="53">
        <v>369.5</v>
      </c>
      <c r="AO18" s="53">
        <v>201.6</v>
      </c>
      <c r="AP18" s="54"/>
      <c r="AQ18" s="54">
        <f t="shared" ref="AQ18:AS18" si="15">E18</f>
        <v>135</v>
      </c>
      <c r="AR18" s="54">
        <f t="shared" si="15"/>
        <v>49</v>
      </c>
      <c r="AS18" s="54">
        <f t="shared" si="15"/>
        <v>10.6</v>
      </c>
      <c r="AT18" s="54"/>
      <c r="AU18" s="54">
        <f t="shared" ref="AU18:AW18" si="16">L18</f>
        <v>140</v>
      </c>
      <c r="AV18" s="54">
        <f t="shared" si="16"/>
        <v>79</v>
      </c>
      <c r="AW18" s="54">
        <f t="shared" si="16"/>
        <v>19.8</v>
      </c>
      <c r="AX18" s="54"/>
      <c r="AY18" s="54"/>
      <c r="AZ18" s="54"/>
      <c r="BA18" s="54"/>
      <c r="BB18" s="54"/>
      <c r="BC18" s="89"/>
      <c r="BD18" s="54"/>
      <c r="BE18" s="53">
        <v>32.0</v>
      </c>
      <c r="BF18" s="53">
        <v>8.0</v>
      </c>
      <c r="BG18" s="53">
        <v>0.4</v>
      </c>
      <c r="BH18" s="54"/>
      <c r="BI18" s="53">
        <v>22.0</v>
      </c>
      <c r="BJ18" s="53">
        <v>90.0</v>
      </c>
      <c r="BK18" s="53">
        <v>63.0</v>
      </c>
      <c r="BL18" s="89"/>
      <c r="BM18" s="287">
        <v>346.0</v>
      </c>
      <c r="BN18" s="287">
        <v>147.0</v>
      </c>
      <c r="BO18" s="287">
        <v>256.0</v>
      </c>
      <c r="BP18" s="287">
        <v>12.8</v>
      </c>
      <c r="BQ18" s="288"/>
      <c r="BR18" s="287">
        <v>6.0</v>
      </c>
      <c r="BS18" s="287">
        <v>58.0</v>
      </c>
      <c r="BT18" s="287">
        <v>56.0</v>
      </c>
      <c r="BU18" s="288">
        <f t="shared" si="6"/>
        <v>346</v>
      </c>
      <c r="BV18" s="287">
        <v>279.0</v>
      </c>
      <c r="BW18" s="287">
        <v>165.0</v>
      </c>
      <c r="BX18" s="287">
        <v>23.0</v>
      </c>
      <c r="BY18" s="287">
        <v>339.0</v>
      </c>
      <c r="BZ18" s="287">
        <v>301.0</v>
      </c>
      <c r="CA18" s="287">
        <v>168.0</v>
      </c>
      <c r="CB18" s="287">
        <v>22.0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339.0</v>
      </c>
      <c r="CH18" s="287">
        <v>345.0</v>
      </c>
      <c r="CI18" s="287">
        <v>191.0</v>
      </c>
      <c r="CJ18" s="287">
        <v>27.0</v>
      </c>
      <c r="CK18" s="287">
        <v>354.0</v>
      </c>
      <c r="CL18" s="287">
        <v>216.0</v>
      </c>
      <c r="CM18" s="287">
        <v>130.0</v>
      </c>
      <c r="CN18" s="287">
        <v>18.0</v>
      </c>
      <c r="CO18" s="287">
        <v>336.0</v>
      </c>
      <c r="CP18" s="287">
        <v>240.0</v>
      </c>
      <c r="CQ18" s="287">
        <v>120.0</v>
      </c>
      <c r="CR18" s="287">
        <v>15.0</v>
      </c>
      <c r="CS18" s="287">
        <v>339.0</v>
      </c>
      <c r="CT18" s="287">
        <v>235.0</v>
      </c>
      <c r="CU18" s="287">
        <v>152.0</v>
      </c>
      <c r="CV18" s="287">
        <v>56.0</v>
      </c>
      <c r="CW18" s="287">
        <v>342.0</v>
      </c>
      <c r="CX18" s="287">
        <v>139.0</v>
      </c>
      <c r="CY18" s="287">
        <v>58.0</v>
      </c>
      <c r="CZ18" s="287">
        <v>43.0</v>
      </c>
      <c r="DA18" s="287">
        <v>328.0</v>
      </c>
      <c r="DB18" s="287">
        <v>142.0</v>
      </c>
      <c r="DC18" s="287">
        <v>61.0</v>
      </c>
      <c r="DD18" s="287">
        <v>50.0</v>
      </c>
      <c r="DE18" s="288">
        <f t="shared" si="7"/>
        <v>147</v>
      </c>
      <c r="DF18" s="287">
        <v>35.2</v>
      </c>
      <c r="DG18" s="288">
        <f t="shared" ref="DG18:DH18" si="17">BO18</f>
        <v>256</v>
      </c>
      <c r="DH18" s="288">
        <f t="shared" si="17"/>
        <v>12.8</v>
      </c>
      <c r="DI18" s="288"/>
      <c r="DJ18" s="287">
        <v>7.0</v>
      </c>
      <c r="DK18" s="287">
        <v>56.0</v>
      </c>
      <c r="DL18" s="287">
        <v>50.0</v>
      </c>
      <c r="DM18" s="89"/>
      <c r="DN18" s="61">
        <v>342.0</v>
      </c>
      <c r="DO18" s="61">
        <v>142.0</v>
      </c>
      <c r="DP18" s="61">
        <v>24.83</v>
      </c>
      <c r="DQ18" s="61">
        <v>14.14</v>
      </c>
      <c r="DR18" s="61">
        <v>2.86</v>
      </c>
      <c r="DS18" s="61">
        <v>8.0</v>
      </c>
      <c r="DT18" s="61">
        <v>36.0</v>
      </c>
      <c r="DU18" s="61">
        <v>37.8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344.0</v>
      </c>
      <c r="EF18" s="63">
        <v>138.0</v>
      </c>
      <c r="EG18" s="63">
        <v>142.0</v>
      </c>
      <c r="EH18" s="63">
        <v>6.2</v>
      </c>
      <c r="EI18" s="64"/>
      <c r="EJ18" s="63">
        <v>9.0</v>
      </c>
      <c r="EK18" s="63">
        <v>44.0</v>
      </c>
      <c r="EL18" s="63">
        <v>46.0</v>
      </c>
      <c r="EM18" s="63">
        <v>0.0</v>
      </c>
      <c r="EN18" s="63">
        <v>0.0</v>
      </c>
      <c r="EO18" s="63">
        <v>0.0</v>
      </c>
      <c r="EP18" s="63">
        <v>0.0</v>
      </c>
      <c r="EQ18" s="63">
        <v>9.0</v>
      </c>
      <c r="ER18" s="63">
        <v>34.0</v>
      </c>
      <c r="ES18" s="63">
        <v>35.0</v>
      </c>
      <c r="ET18" s="63">
        <v>340.0</v>
      </c>
      <c r="EU18" s="63">
        <v>0.0</v>
      </c>
      <c r="EV18" s="63">
        <v>0.0</v>
      </c>
      <c r="EW18" s="63">
        <v>0.0</v>
      </c>
      <c r="EX18" s="63">
        <v>339.0</v>
      </c>
      <c r="EY18" s="63">
        <v>0.0</v>
      </c>
      <c r="EZ18" s="63">
        <v>0.0</v>
      </c>
      <c r="FA18" s="63">
        <v>0.0</v>
      </c>
      <c r="FB18" s="63">
        <v>340.0</v>
      </c>
      <c r="FC18" s="63">
        <v>272.0</v>
      </c>
      <c r="FD18" s="63">
        <v>158.7</v>
      </c>
      <c r="FE18" s="63">
        <v>-0.8</v>
      </c>
      <c r="FF18" s="63">
        <v>339.0</v>
      </c>
      <c r="FG18" s="63">
        <v>273.0</v>
      </c>
      <c r="FH18" s="63">
        <v>158.2</v>
      </c>
      <c r="FI18" s="63">
        <v>-1.5</v>
      </c>
      <c r="FJ18" s="63">
        <v>344.0</v>
      </c>
      <c r="FK18" s="63">
        <v>260.0</v>
      </c>
      <c r="FL18" s="63">
        <v>150.9</v>
      </c>
      <c r="FM18" s="64"/>
      <c r="FN18" s="63">
        <v>344.0</v>
      </c>
      <c r="FO18" s="63">
        <v>275.0</v>
      </c>
      <c r="FP18" s="63">
        <v>150.1</v>
      </c>
      <c r="FQ18" s="63">
        <v>9.5</v>
      </c>
      <c r="FR18" s="63">
        <v>138.0</v>
      </c>
      <c r="FS18" s="64"/>
      <c r="FT18" s="63">
        <v>14.3</v>
      </c>
      <c r="FU18" s="64"/>
      <c r="FV18" s="63">
        <v>138.0</v>
      </c>
      <c r="FW18" s="64"/>
      <c r="FX18" s="64"/>
      <c r="FY18" s="64"/>
      <c r="FZ18" s="89"/>
      <c r="GA18" s="65">
        <v>342.0</v>
      </c>
      <c r="GB18" s="66">
        <v>358.58</v>
      </c>
      <c r="GC18" s="66">
        <v>220.25</v>
      </c>
      <c r="GD18" s="66">
        <v>38.03</v>
      </c>
      <c r="GE18" s="66">
        <v>341.0</v>
      </c>
      <c r="GF18" s="66">
        <v>382.5</v>
      </c>
      <c r="GG18" s="66">
        <v>220.11</v>
      </c>
      <c r="GH18" s="66">
        <v>41.54</v>
      </c>
      <c r="GI18" s="66">
        <v>341.0</v>
      </c>
      <c r="GJ18" s="66">
        <v>265.53</v>
      </c>
      <c r="GK18" s="66">
        <v>-152.52</v>
      </c>
      <c r="GL18" s="66">
        <v>-12.81</v>
      </c>
      <c r="GM18" s="66">
        <v>341.0</v>
      </c>
      <c r="GN18" s="66">
        <v>244.28</v>
      </c>
      <c r="GO18" s="66">
        <v>-152.77</v>
      </c>
      <c r="GP18" s="66">
        <v>-22.11</v>
      </c>
      <c r="GQ18" s="66">
        <v>341.0</v>
      </c>
      <c r="GR18" s="66">
        <v>113.13</v>
      </c>
      <c r="GS18" s="66">
        <v>-68.85</v>
      </c>
      <c r="GT18" s="66">
        <v>-21.86</v>
      </c>
      <c r="GU18" s="66">
        <v>340.0</v>
      </c>
      <c r="GV18" s="66">
        <v>1255.29</v>
      </c>
      <c r="GW18" s="66">
        <v>-68.76</v>
      </c>
      <c r="GX18" s="66">
        <v>-23.95</v>
      </c>
      <c r="GY18" s="89"/>
      <c r="GZ18" s="98" t="s">
        <v>91</v>
      </c>
      <c r="HA18" s="98" t="s">
        <v>92</v>
      </c>
      <c r="HB18" s="98">
        <v>198.0</v>
      </c>
      <c r="HC18" s="98">
        <v>9.9</v>
      </c>
      <c r="HD18" s="98">
        <v>3.96</v>
      </c>
      <c r="HE18" s="98">
        <v>8.0</v>
      </c>
      <c r="HF18" s="99">
        <v>52.0</v>
      </c>
      <c r="HG18" s="99">
        <v>50.0</v>
      </c>
      <c r="HH18" s="98" t="s">
        <v>91</v>
      </c>
      <c r="HI18" s="98" t="s">
        <v>92</v>
      </c>
      <c r="HJ18" s="98">
        <v>3.0</v>
      </c>
      <c r="HK18" s="98">
        <v>0.15</v>
      </c>
      <c r="HL18" s="98">
        <v>0.06</v>
      </c>
      <c r="HM18" s="98">
        <v>5.0</v>
      </c>
      <c r="HN18" s="98">
        <v>48.0</v>
      </c>
      <c r="HO18" s="98">
        <v>48.0</v>
      </c>
      <c r="HP18" s="98" t="s">
        <v>91</v>
      </c>
      <c r="HQ18" s="98" t="s">
        <v>92</v>
      </c>
      <c r="HR18" s="98">
        <v>210.0</v>
      </c>
      <c r="HS18" s="98">
        <v>10.5</v>
      </c>
      <c r="HT18" s="98">
        <v>5.25</v>
      </c>
      <c r="HU18" s="98">
        <v>7.0</v>
      </c>
      <c r="HV18" s="99">
        <v>48.0</v>
      </c>
      <c r="HW18" s="99">
        <v>48.0</v>
      </c>
      <c r="HX18" s="89"/>
      <c r="HY18" s="72">
        <v>136.0</v>
      </c>
      <c r="HZ18" s="72">
        <v>33.0</v>
      </c>
      <c r="IA18" s="72">
        <v>68.0</v>
      </c>
      <c r="IB18" s="72">
        <v>3.4</v>
      </c>
      <c r="IC18" s="73"/>
      <c r="ID18" s="72">
        <v>2.0</v>
      </c>
      <c r="IE18" s="72">
        <v>64.0</v>
      </c>
      <c r="IF18" s="72">
        <v>41.0</v>
      </c>
      <c r="IG18" s="89"/>
      <c r="IH18" s="74">
        <v>140.0</v>
      </c>
      <c r="II18" s="74">
        <v>33.4</v>
      </c>
      <c r="IJ18" s="74">
        <v>101.0</v>
      </c>
      <c r="IK18" s="74">
        <v>5.3</v>
      </c>
      <c r="IL18" s="74">
        <v>5.7</v>
      </c>
      <c r="IM18" s="74">
        <v>4.0</v>
      </c>
      <c r="IN18" s="74">
        <v>42.0</v>
      </c>
      <c r="IO18" s="74">
        <v>41.0</v>
      </c>
      <c r="IP18" s="75">
        <v>140.0</v>
      </c>
      <c r="IQ18" s="74">
        <v>32.9</v>
      </c>
      <c r="IR18" s="74">
        <v>57.0</v>
      </c>
      <c r="IS18" s="74">
        <v>3.1</v>
      </c>
      <c r="IT18" s="74">
        <v>3.2</v>
      </c>
      <c r="IU18" s="74">
        <v>8.0</v>
      </c>
      <c r="IV18" s="74">
        <v>44.0</v>
      </c>
      <c r="IW18" s="74">
        <v>42.0</v>
      </c>
      <c r="IX18" s="89"/>
      <c r="IY18" s="149">
        <v>141.2</v>
      </c>
      <c r="IZ18" s="149">
        <v>35.46</v>
      </c>
      <c r="JA18" s="149">
        <v>229.08</v>
      </c>
      <c r="JB18" s="149">
        <v>11.45</v>
      </c>
      <c r="JC18" s="149">
        <v>3.71</v>
      </c>
      <c r="JD18" s="149">
        <v>3.0</v>
      </c>
      <c r="JE18" s="149">
        <v>43.65</v>
      </c>
      <c r="JF18" s="149">
        <v>33.66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139.0</v>
      </c>
      <c r="JQ18" s="78">
        <v>33.0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37.0</v>
      </c>
      <c r="JW18" s="78">
        <v>36.0</v>
      </c>
      <c r="JX18" s="78">
        <v>139.0</v>
      </c>
      <c r="JY18" s="78">
        <v>34.6</v>
      </c>
      <c r="JZ18" s="78">
        <v>95.0</v>
      </c>
      <c r="KA18" s="78">
        <v>5.1</v>
      </c>
      <c r="KB18" s="78">
        <v>2.0</v>
      </c>
      <c r="KC18" s="78">
        <v>2.0</v>
      </c>
      <c r="KD18" s="78">
        <v>42.0</v>
      </c>
      <c r="KE18" s="78">
        <v>41.0</v>
      </c>
      <c r="KF18" s="89"/>
      <c r="KG18" s="79">
        <v>137.0</v>
      </c>
      <c r="KH18" s="79">
        <v>33.0</v>
      </c>
      <c r="KI18" s="79">
        <v>109.0</v>
      </c>
      <c r="KJ18" s="79">
        <v>5.9</v>
      </c>
      <c r="KK18" s="80"/>
      <c r="KL18" s="79">
        <v>1.0</v>
      </c>
      <c r="KM18" s="79">
        <v>42.0</v>
      </c>
      <c r="KN18" s="79">
        <v>42.0</v>
      </c>
      <c r="KO18" s="79">
        <v>137.0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135.0</v>
      </c>
      <c r="KY18" s="81">
        <v>33.0</v>
      </c>
      <c r="KZ18" s="81">
        <v>192.0</v>
      </c>
      <c r="LA18" s="81">
        <v>9.4</v>
      </c>
      <c r="LB18" s="81">
        <v>0.0</v>
      </c>
      <c r="LC18" s="81">
        <v>3.0</v>
      </c>
      <c r="LD18" s="81">
        <v>48.0</v>
      </c>
      <c r="LE18" s="81">
        <v>48.0</v>
      </c>
      <c r="LF18" s="81">
        <v>135.0</v>
      </c>
      <c r="LG18" s="81">
        <v>33.0</v>
      </c>
      <c r="LH18" s="81">
        <v>340.0</v>
      </c>
      <c r="LI18" s="81">
        <v>16.7</v>
      </c>
      <c r="LJ18" s="81">
        <v>0.0</v>
      </c>
      <c r="LK18" s="81">
        <v>5.0</v>
      </c>
      <c r="LL18" s="81">
        <v>48.0</v>
      </c>
      <c r="LM18" s="81">
        <v>49.0</v>
      </c>
      <c r="LN18" s="89"/>
      <c r="LO18" s="83">
        <v>341.0</v>
      </c>
      <c r="LP18" s="82">
        <v>258.0</v>
      </c>
      <c r="LQ18" s="82">
        <v>147.0</v>
      </c>
      <c r="LR18" s="83">
        <v>71.0</v>
      </c>
      <c r="LS18" s="82">
        <v>337.0</v>
      </c>
      <c r="LT18" s="83">
        <v>47.0</v>
      </c>
      <c r="LU18" s="83">
        <v>3.7</v>
      </c>
      <c r="LV18" s="83">
        <v>140.0</v>
      </c>
      <c r="LW18" s="83">
        <v>82.0</v>
      </c>
      <c r="LX18" s="83">
        <v>49.0</v>
      </c>
      <c r="LY18" s="83">
        <v>46.0</v>
      </c>
      <c r="LZ18" s="83">
        <v>10.0</v>
      </c>
      <c r="MA18" s="83">
        <v>100.0</v>
      </c>
      <c r="MB18" s="83">
        <v>6.0</v>
      </c>
      <c r="MC18" s="83">
        <v>144.0</v>
      </c>
      <c r="MD18" s="83">
        <v>176.0</v>
      </c>
      <c r="ME18" s="83">
        <v>66.0</v>
      </c>
      <c r="MF18" s="83">
        <v>64.0</v>
      </c>
      <c r="MG18" s="83">
        <v>12.0</v>
      </c>
      <c r="MH18" s="83">
        <v>0.0</v>
      </c>
      <c r="MI18" s="83">
        <v>0.0</v>
      </c>
      <c r="MJ18" s="82">
        <v>121.0</v>
      </c>
      <c r="MK18" s="83">
        <v>0.0</v>
      </c>
      <c r="ML18" s="83">
        <v>47.0</v>
      </c>
      <c r="MM18" s="83">
        <v>45.0</v>
      </c>
      <c r="MN18" s="83">
        <v>5.0</v>
      </c>
      <c r="MO18" s="86"/>
      <c r="MP18" s="87"/>
      <c r="MQ18" s="87"/>
      <c r="MR18" s="87"/>
      <c r="MS18" s="87"/>
      <c r="MT18" s="83">
        <v>5.0</v>
      </c>
      <c r="MU18" s="83">
        <v>2.1</v>
      </c>
      <c r="MV18" s="83">
        <v>86.0</v>
      </c>
      <c r="MW18" s="83">
        <v>36.0</v>
      </c>
      <c r="MX18" s="83">
        <v>30.0</v>
      </c>
      <c r="MY18" s="88" t="s">
        <v>96</v>
      </c>
      <c r="MZ18" s="83">
        <v>5.0</v>
      </c>
      <c r="NA18" s="87"/>
      <c r="NB18" s="83">
        <v>14.8</v>
      </c>
      <c r="NC18" s="83">
        <v>6.2</v>
      </c>
      <c r="ND18" s="83">
        <v>265.0</v>
      </c>
      <c r="NE18" s="83">
        <v>36.0</v>
      </c>
      <c r="NF18" s="83">
        <v>40.0</v>
      </c>
      <c r="NG18" s="83">
        <v>40.0</v>
      </c>
      <c r="NH18" s="121">
        <v>7.0</v>
      </c>
      <c r="NI18" s="87"/>
      <c r="NJ18" s="83">
        <v>0.0</v>
      </c>
      <c r="NK18" s="83">
        <v>0.0</v>
      </c>
      <c r="NL18" s="83">
        <v>0.0</v>
      </c>
      <c r="NM18" s="83">
        <v>35.0</v>
      </c>
      <c r="NN18" s="83">
        <v>48.0</v>
      </c>
      <c r="NO18" s="83">
        <v>50.0</v>
      </c>
      <c r="NP18" s="83">
        <v>2.0</v>
      </c>
      <c r="NQ18" s="222"/>
    </row>
    <row r="19" ht="14.25" customHeight="1">
      <c r="A19" s="49">
        <v>0.25</v>
      </c>
      <c r="B19" s="50"/>
      <c r="C19" s="51">
        <v>50.0</v>
      </c>
      <c r="D19" s="195">
        <v>338.0</v>
      </c>
      <c r="E19" s="53">
        <v>134.0</v>
      </c>
      <c r="F19" s="53">
        <v>74.0</v>
      </c>
      <c r="G19" s="53">
        <v>15.6</v>
      </c>
      <c r="H19" s="54"/>
      <c r="I19" s="53">
        <v>6.0</v>
      </c>
      <c r="J19" s="53">
        <v>52.0</v>
      </c>
      <c r="K19" s="53">
        <v>51.0</v>
      </c>
      <c r="L19" s="53">
        <v>139.0</v>
      </c>
      <c r="M19" s="53">
        <v>50.0</v>
      </c>
      <c r="N19" s="53">
        <v>10.0</v>
      </c>
      <c r="O19" s="54"/>
      <c r="P19" s="53">
        <v>6.0</v>
      </c>
      <c r="Q19" s="53">
        <v>55.0</v>
      </c>
      <c r="R19" s="53">
        <v>53.0</v>
      </c>
      <c r="S19" s="53">
        <v>341.6</v>
      </c>
      <c r="T19" s="53">
        <v>264.2</v>
      </c>
      <c r="U19" s="53">
        <v>156.9</v>
      </c>
      <c r="V19" s="54"/>
      <c r="W19" s="53">
        <v>337.0</v>
      </c>
      <c r="X19" s="53">
        <v>179.6</v>
      </c>
      <c r="Y19" s="53">
        <v>104.3</v>
      </c>
      <c r="Z19" s="54"/>
      <c r="AA19" s="53">
        <v>342.4</v>
      </c>
      <c r="AB19" s="53">
        <v>356.1</v>
      </c>
      <c r="AC19" s="53">
        <v>234.5</v>
      </c>
      <c r="AD19" s="54"/>
      <c r="AE19" s="53">
        <v>342.1</v>
      </c>
      <c r="AF19" s="53">
        <v>397.8</v>
      </c>
      <c r="AG19" s="53">
        <v>215.5</v>
      </c>
      <c r="AH19" s="54"/>
      <c r="AI19" s="53">
        <v>349.0</v>
      </c>
      <c r="AJ19" s="53">
        <v>371.0</v>
      </c>
      <c r="AK19" s="53">
        <v>232.1</v>
      </c>
      <c r="AL19" s="54"/>
      <c r="AM19" s="53">
        <v>340.0</v>
      </c>
      <c r="AN19" s="53">
        <v>396.5</v>
      </c>
      <c r="AO19" s="53">
        <v>217.4</v>
      </c>
      <c r="AP19" s="54"/>
      <c r="AQ19" s="54">
        <f t="shared" ref="AQ19:AS19" si="18">E19</f>
        <v>134</v>
      </c>
      <c r="AR19" s="54">
        <f t="shared" si="18"/>
        <v>74</v>
      </c>
      <c r="AS19" s="54">
        <f t="shared" si="18"/>
        <v>15.6</v>
      </c>
      <c r="AT19" s="54"/>
      <c r="AU19" s="54">
        <f t="shared" ref="AU19:AW19" si="19">L19</f>
        <v>139</v>
      </c>
      <c r="AV19" s="54">
        <f t="shared" si="19"/>
        <v>50</v>
      </c>
      <c r="AW19" s="54">
        <f t="shared" si="19"/>
        <v>10</v>
      </c>
      <c r="AX19" s="54"/>
      <c r="AY19" s="54"/>
      <c r="AZ19" s="54"/>
      <c r="BA19" s="54"/>
      <c r="BB19" s="54"/>
      <c r="BC19" s="89"/>
      <c r="BD19" s="54"/>
      <c r="BE19" s="53">
        <v>32.0</v>
      </c>
      <c r="BF19" s="53">
        <v>12.0</v>
      </c>
      <c r="BG19" s="53">
        <v>0.6</v>
      </c>
      <c r="BH19" s="54"/>
      <c r="BI19" s="53">
        <v>22.0</v>
      </c>
      <c r="BJ19" s="53">
        <v>90.0</v>
      </c>
      <c r="BK19" s="53">
        <v>63.0</v>
      </c>
      <c r="BL19" s="89"/>
      <c r="BM19" s="287">
        <v>347.0</v>
      </c>
      <c r="BN19" s="287">
        <v>147.0</v>
      </c>
      <c r="BO19" s="287">
        <v>207.0</v>
      </c>
      <c r="BP19" s="287">
        <v>10.4</v>
      </c>
      <c r="BQ19" s="288"/>
      <c r="BR19" s="287">
        <v>6.0</v>
      </c>
      <c r="BS19" s="287">
        <v>58.0</v>
      </c>
      <c r="BT19" s="287">
        <v>56.0</v>
      </c>
      <c r="BU19" s="288">
        <f t="shared" si="6"/>
        <v>347</v>
      </c>
      <c r="BV19" s="287">
        <v>280.0</v>
      </c>
      <c r="BW19" s="287">
        <v>166.0</v>
      </c>
      <c r="BX19" s="287">
        <v>25.0</v>
      </c>
      <c r="BY19" s="287">
        <v>339.0</v>
      </c>
      <c r="BZ19" s="287">
        <v>301.0</v>
      </c>
      <c r="CA19" s="287">
        <v>168.0</v>
      </c>
      <c r="CB19" s="287">
        <v>25.0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339.0</v>
      </c>
      <c r="CH19" s="287">
        <v>346.0</v>
      </c>
      <c r="CI19" s="287">
        <v>193.0</v>
      </c>
      <c r="CJ19" s="287">
        <v>29.0</v>
      </c>
      <c r="CK19" s="287">
        <v>353.0</v>
      </c>
      <c r="CL19" s="287">
        <v>111.0</v>
      </c>
      <c r="CM19" s="287">
        <v>74.0</v>
      </c>
      <c r="CN19" s="287">
        <v>12.0</v>
      </c>
      <c r="CO19" s="287">
        <v>337.0</v>
      </c>
      <c r="CP19" s="287">
        <v>231.0</v>
      </c>
      <c r="CQ19" s="287">
        <v>113.0</v>
      </c>
      <c r="CR19" s="287">
        <v>19.0</v>
      </c>
      <c r="CS19" s="287">
        <v>340.0</v>
      </c>
      <c r="CT19" s="287">
        <v>227.0</v>
      </c>
      <c r="CU19" s="287">
        <v>149.0</v>
      </c>
      <c r="CV19" s="287">
        <v>50.0</v>
      </c>
      <c r="CW19" s="287">
        <v>341.0</v>
      </c>
      <c r="CX19" s="287">
        <v>149.0</v>
      </c>
      <c r="CY19" s="287">
        <v>70.0</v>
      </c>
      <c r="CZ19" s="287">
        <v>43.0</v>
      </c>
      <c r="DA19" s="287">
        <v>328.0</v>
      </c>
      <c r="DB19" s="287">
        <v>151.0</v>
      </c>
      <c r="DC19" s="287">
        <v>70.0</v>
      </c>
      <c r="DD19" s="287">
        <v>42.0</v>
      </c>
      <c r="DE19" s="288">
        <f t="shared" si="7"/>
        <v>147</v>
      </c>
      <c r="DF19" s="287">
        <v>35.2</v>
      </c>
      <c r="DG19" s="288">
        <f t="shared" ref="DG19:DH19" si="20">BO19</f>
        <v>207</v>
      </c>
      <c r="DH19" s="288">
        <f t="shared" si="20"/>
        <v>10.4</v>
      </c>
      <c r="DI19" s="288"/>
      <c r="DJ19" s="287">
        <v>7.0</v>
      </c>
      <c r="DK19" s="287">
        <v>55.0</v>
      </c>
      <c r="DL19" s="287">
        <v>50.0</v>
      </c>
      <c r="DM19" s="89"/>
      <c r="DN19" s="61">
        <v>342.0</v>
      </c>
      <c r="DO19" s="61">
        <v>142.0</v>
      </c>
      <c r="DP19" s="61">
        <v>12.13</v>
      </c>
      <c r="DQ19" s="61">
        <v>7.02</v>
      </c>
      <c r="DR19" s="61">
        <v>0.29</v>
      </c>
      <c r="DS19" s="61">
        <v>8.0</v>
      </c>
      <c r="DT19" s="61">
        <v>36.0</v>
      </c>
      <c r="DU19" s="61">
        <v>37.7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342.0</v>
      </c>
      <c r="EF19" s="63">
        <v>138.0</v>
      </c>
      <c r="EG19" s="63">
        <v>145.0</v>
      </c>
      <c r="EH19" s="63">
        <v>6.4</v>
      </c>
      <c r="EI19" s="64"/>
      <c r="EJ19" s="63">
        <v>9.0</v>
      </c>
      <c r="EK19" s="63">
        <v>44.0</v>
      </c>
      <c r="EL19" s="63">
        <v>46.0</v>
      </c>
      <c r="EM19" s="63">
        <v>0.0</v>
      </c>
      <c r="EN19" s="63">
        <v>0.0</v>
      </c>
      <c r="EO19" s="63">
        <v>0.0</v>
      </c>
      <c r="EP19" s="63">
        <v>0.0</v>
      </c>
      <c r="EQ19" s="63">
        <v>9.0</v>
      </c>
      <c r="ER19" s="63">
        <v>34.0</v>
      </c>
      <c r="ES19" s="63">
        <v>34.0</v>
      </c>
      <c r="ET19" s="63">
        <v>341.0</v>
      </c>
      <c r="EU19" s="63">
        <v>0.0</v>
      </c>
      <c r="EV19" s="63">
        <v>0.0</v>
      </c>
      <c r="EW19" s="63">
        <v>0.0</v>
      </c>
      <c r="EX19" s="63">
        <v>339.0</v>
      </c>
      <c r="EY19" s="63">
        <v>0.0</v>
      </c>
      <c r="EZ19" s="63">
        <v>0.0</v>
      </c>
      <c r="FA19" s="63">
        <v>0.0</v>
      </c>
      <c r="FB19" s="63">
        <v>340.0</v>
      </c>
      <c r="FC19" s="63">
        <v>273.0</v>
      </c>
      <c r="FD19" s="63">
        <v>158.9</v>
      </c>
      <c r="FE19" s="63">
        <v>-1.9</v>
      </c>
      <c r="FF19" s="63">
        <v>339.0</v>
      </c>
      <c r="FG19" s="63">
        <v>272.0</v>
      </c>
      <c r="FH19" s="63">
        <v>158.2</v>
      </c>
      <c r="FI19" s="63">
        <v>-1.2</v>
      </c>
      <c r="FJ19" s="63">
        <v>342.0</v>
      </c>
      <c r="FK19" s="63">
        <v>265.0</v>
      </c>
      <c r="FL19" s="63">
        <v>152.5</v>
      </c>
      <c r="FM19" s="64"/>
      <c r="FN19" s="63">
        <v>342.0</v>
      </c>
      <c r="FO19" s="63">
        <v>280.0</v>
      </c>
      <c r="FP19" s="63">
        <v>153.1</v>
      </c>
      <c r="FQ19" s="63">
        <v>8.7</v>
      </c>
      <c r="FR19" s="63">
        <v>138.0</v>
      </c>
      <c r="FS19" s="64"/>
      <c r="FT19" s="63">
        <v>10.1</v>
      </c>
      <c r="FU19" s="64"/>
      <c r="FV19" s="63">
        <v>138.0</v>
      </c>
      <c r="FW19" s="64"/>
      <c r="FX19" s="64"/>
      <c r="FY19" s="64"/>
      <c r="FZ19" s="89"/>
      <c r="GA19" s="65">
        <v>341.0</v>
      </c>
      <c r="GB19" s="66">
        <v>364.15</v>
      </c>
      <c r="GC19" s="66">
        <v>224.13</v>
      </c>
      <c r="GD19" s="66">
        <v>36.6</v>
      </c>
      <c r="GE19" s="66">
        <v>341.0</v>
      </c>
      <c r="GF19" s="66">
        <v>386.28</v>
      </c>
      <c r="GG19" s="66">
        <v>221.79</v>
      </c>
      <c r="GH19" s="66">
        <v>40.96</v>
      </c>
      <c r="GI19" s="66">
        <v>341.0</v>
      </c>
      <c r="GJ19" s="66">
        <v>267.29</v>
      </c>
      <c r="GK19" s="66">
        <v>-152.52</v>
      </c>
      <c r="GL19" s="66">
        <v>-13.32</v>
      </c>
      <c r="GM19" s="66">
        <v>341.0</v>
      </c>
      <c r="GN19" s="66">
        <v>244.72</v>
      </c>
      <c r="GO19" s="66">
        <v>-153.28</v>
      </c>
      <c r="GP19" s="66">
        <v>-22.45</v>
      </c>
      <c r="GQ19" s="66">
        <v>341.0</v>
      </c>
      <c r="GR19" s="66">
        <v>117.23</v>
      </c>
      <c r="GS19" s="66">
        <v>-71.95</v>
      </c>
      <c r="GT19" s="66">
        <v>-21.53</v>
      </c>
      <c r="GU19" s="66">
        <v>340.0</v>
      </c>
      <c r="GV19" s="66">
        <v>127.34</v>
      </c>
      <c r="GW19" s="66">
        <v>-70.94</v>
      </c>
      <c r="GX19" s="66">
        <v>-23.12</v>
      </c>
      <c r="GY19" s="89"/>
      <c r="GZ19" s="98" t="s">
        <v>91</v>
      </c>
      <c r="HA19" s="98" t="s">
        <v>92</v>
      </c>
      <c r="HB19" s="98">
        <v>72.0</v>
      </c>
      <c r="HC19" s="98">
        <v>3.6</v>
      </c>
      <c r="HD19" s="98">
        <v>1.44</v>
      </c>
      <c r="HE19" s="98">
        <v>8.0</v>
      </c>
      <c r="HF19" s="99">
        <v>52.0</v>
      </c>
      <c r="HG19" s="99">
        <v>50.0</v>
      </c>
      <c r="HH19" s="98" t="s">
        <v>91</v>
      </c>
      <c r="HI19" s="98" t="s">
        <v>92</v>
      </c>
      <c r="HJ19" s="98">
        <v>3.0</v>
      </c>
      <c r="HK19" s="98">
        <v>0.15</v>
      </c>
      <c r="HL19" s="98">
        <v>0.06</v>
      </c>
      <c r="HM19" s="98">
        <v>5.0</v>
      </c>
      <c r="HN19" s="98">
        <v>48.0</v>
      </c>
      <c r="HO19" s="98">
        <v>48.0</v>
      </c>
      <c r="HP19" s="98" t="s">
        <v>91</v>
      </c>
      <c r="HQ19" s="98" t="s">
        <v>92</v>
      </c>
      <c r="HR19" s="98">
        <v>241.0</v>
      </c>
      <c r="HS19" s="98">
        <v>12.05</v>
      </c>
      <c r="HT19" s="98">
        <v>6.025</v>
      </c>
      <c r="HU19" s="98">
        <v>7.0</v>
      </c>
      <c r="HV19" s="99">
        <v>48.0</v>
      </c>
      <c r="HW19" s="99">
        <v>48.0</v>
      </c>
      <c r="HX19" s="89"/>
      <c r="HY19" s="72">
        <v>136.0</v>
      </c>
      <c r="HZ19" s="72">
        <v>33.0</v>
      </c>
      <c r="IA19" s="72">
        <v>64.0</v>
      </c>
      <c r="IB19" s="72">
        <v>3.2</v>
      </c>
      <c r="IC19" s="73"/>
      <c r="ID19" s="72">
        <v>2.0</v>
      </c>
      <c r="IE19" s="72">
        <v>64.0</v>
      </c>
      <c r="IF19" s="72">
        <v>41.0</v>
      </c>
      <c r="IG19" s="89"/>
      <c r="IH19" s="74">
        <v>141.0</v>
      </c>
      <c r="II19" s="74">
        <v>33.9</v>
      </c>
      <c r="IJ19" s="74">
        <v>110.0</v>
      </c>
      <c r="IK19" s="74">
        <v>5.9</v>
      </c>
      <c r="IL19" s="74">
        <v>6.3</v>
      </c>
      <c r="IM19" s="74">
        <v>4.0</v>
      </c>
      <c r="IN19" s="74">
        <v>41.0</v>
      </c>
      <c r="IO19" s="74">
        <v>40.0</v>
      </c>
      <c r="IP19" s="75">
        <v>141.0</v>
      </c>
      <c r="IQ19" s="74">
        <v>33.5</v>
      </c>
      <c r="IR19" s="74">
        <v>3.0</v>
      </c>
      <c r="IS19" s="74">
        <v>0.1</v>
      </c>
      <c r="IT19" s="74">
        <v>0.2</v>
      </c>
      <c r="IU19" s="74">
        <v>8.0</v>
      </c>
      <c r="IV19" s="74">
        <v>42.0</v>
      </c>
      <c r="IW19" s="74">
        <v>40.0</v>
      </c>
      <c r="IX19" s="89"/>
      <c r="IY19" s="149">
        <v>140.74</v>
      </c>
      <c r="IZ19" s="149">
        <v>35.29</v>
      </c>
      <c r="JA19" s="149">
        <v>261.66</v>
      </c>
      <c r="JB19" s="149">
        <v>13.08</v>
      </c>
      <c r="JC19" s="149">
        <v>4.33</v>
      </c>
      <c r="JD19" s="149">
        <v>3.0</v>
      </c>
      <c r="JE19" s="149">
        <v>44.58</v>
      </c>
      <c r="JF19" s="149">
        <v>33.66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139.0</v>
      </c>
      <c r="JQ19" s="78">
        <v>33.0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37.0</v>
      </c>
      <c r="JW19" s="78">
        <v>36.0</v>
      </c>
      <c r="JX19" s="78">
        <v>139.0</v>
      </c>
      <c r="JY19" s="78">
        <v>34.9</v>
      </c>
      <c r="JZ19" s="78">
        <v>10.0</v>
      </c>
      <c r="KA19" s="78">
        <v>0.5</v>
      </c>
      <c r="KB19" s="78">
        <v>0.0</v>
      </c>
      <c r="KC19" s="78">
        <v>2.0</v>
      </c>
      <c r="KD19" s="78">
        <v>42.0</v>
      </c>
      <c r="KE19" s="78">
        <v>41.0</v>
      </c>
      <c r="KF19" s="89"/>
      <c r="KG19" s="79">
        <v>136.0</v>
      </c>
      <c r="KH19" s="79">
        <v>33.0</v>
      </c>
      <c r="KI19" s="79">
        <v>121.0</v>
      </c>
      <c r="KJ19" s="79">
        <v>6.6</v>
      </c>
      <c r="KK19" s="80"/>
      <c r="KL19" s="79">
        <v>1.0</v>
      </c>
      <c r="KM19" s="79">
        <v>42.0</v>
      </c>
      <c r="KN19" s="79">
        <v>42.0</v>
      </c>
      <c r="KO19" s="79">
        <v>136.0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134.0</v>
      </c>
      <c r="KY19" s="81">
        <v>33.0</v>
      </c>
      <c r="KZ19" s="81">
        <v>182.0</v>
      </c>
      <c r="LA19" s="81">
        <v>8.9</v>
      </c>
      <c r="LB19" s="81">
        <v>0.0</v>
      </c>
      <c r="LC19" s="81">
        <v>3.0</v>
      </c>
      <c r="LD19" s="81">
        <v>48.0</v>
      </c>
      <c r="LE19" s="81">
        <v>48.0</v>
      </c>
      <c r="LF19" s="81">
        <v>134.0</v>
      </c>
      <c r="LG19" s="81">
        <v>33.0</v>
      </c>
      <c r="LH19" s="81">
        <v>363.0</v>
      </c>
      <c r="LI19" s="81">
        <v>17.8</v>
      </c>
      <c r="LJ19" s="81">
        <v>0.0</v>
      </c>
      <c r="LK19" s="81">
        <v>5.0</v>
      </c>
      <c r="LL19" s="81">
        <v>48.0</v>
      </c>
      <c r="LM19" s="81">
        <v>49.0</v>
      </c>
      <c r="LN19" s="89"/>
      <c r="LO19" s="82">
        <v>346.0</v>
      </c>
      <c r="LP19" s="82">
        <v>233.0</v>
      </c>
      <c r="LQ19" s="82">
        <v>134.0</v>
      </c>
      <c r="LR19" s="82">
        <v>72.0</v>
      </c>
      <c r="LS19" s="82">
        <v>337.0</v>
      </c>
      <c r="LT19" s="82">
        <v>49.0</v>
      </c>
      <c r="LU19" s="82">
        <v>4.5</v>
      </c>
      <c r="LV19" s="82">
        <v>139.0</v>
      </c>
      <c r="LW19" s="82">
        <v>87.0</v>
      </c>
      <c r="LX19" s="82">
        <v>49.0</v>
      </c>
      <c r="LY19" s="82">
        <v>46.0</v>
      </c>
      <c r="LZ19" s="82">
        <v>10.0</v>
      </c>
      <c r="MA19" s="82">
        <v>95.0</v>
      </c>
      <c r="MB19" s="82">
        <v>6.6</v>
      </c>
      <c r="MC19" s="82">
        <v>144.0</v>
      </c>
      <c r="MD19" s="82">
        <v>164.0</v>
      </c>
      <c r="ME19" s="82">
        <v>65.0</v>
      </c>
      <c r="MF19" s="82">
        <v>54.0</v>
      </c>
      <c r="MG19" s="83">
        <v>12.0</v>
      </c>
      <c r="MH19" s="83">
        <v>0.0</v>
      </c>
      <c r="MI19" s="83">
        <v>0.0</v>
      </c>
      <c r="MJ19" s="82">
        <v>122.0</v>
      </c>
      <c r="MK19" s="83">
        <v>0.0</v>
      </c>
      <c r="ML19" s="83">
        <v>47.0</v>
      </c>
      <c r="MM19" s="83">
        <v>45.0</v>
      </c>
      <c r="MN19" s="83">
        <v>5.0</v>
      </c>
      <c r="MO19" s="86"/>
      <c r="MP19" s="87"/>
      <c r="MQ19" s="87"/>
      <c r="MR19" s="87"/>
      <c r="MS19" s="87"/>
      <c r="MT19" s="82">
        <v>2.1</v>
      </c>
      <c r="MU19" s="82">
        <v>1.0</v>
      </c>
      <c r="MV19" s="82">
        <v>36.0</v>
      </c>
      <c r="MW19" s="82">
        <v>36.0</v>
      </c>
      <c r="MX19" s="121">
        <v>32.0</v>
      </c>
      <c r="MY19" s="88" t="s">
        <v>96</v>
      </c>
      <c r="MZ19" s="83">
        <v>5.0</v>
      </c>
      <c r="NA19" s="87"/>
      <c r="NB19" s="82">
        <v>16.5</v>
      </c>
      <c r="NC19" s="82">
        <v>6.7</v>
      </c>
      <c r="ND19" s="82">
        <v>294.0</v>
      </c>
      <c r="NE19" s="82">
        <v>35.0</v>
      </c>
      <c r="NF19" s="82">
        <v>42.0</v>
      </c>
      <c r="NG19" s="82">
        <v>42.0</v>
      </c>
      <c r="NH19" s="121">
        <v>7.0</v>
      </c>
      <c r="NI19" s="87"/>
      <c r="NJ19" s="83">
        <v>0.0</v>
      </c>
      <c r="NK19" s="83">
        <v>0.0</v>
      </c>
      <c r="NL19" s="83">
        <v>0.0</v>
      </c>
      <c r="NM19" s="83">
        <v>35.0</v>
      </c>
      <c r="NN19" s="83">
        <v>48.0</v>
      </c>
      <c r="NO19" s="83">
        <v>50.0</v>
      </c>
      <c r="NP19" s="83">
        <v>2.0</v>
      </c>
      <c r="NQ19" s="222"/>
    </row>
    <row r="20" ht="14.25" customHeight="1">
      <c r="A20" s="49">
        <v>0.291666666666667</v>
      </c>
      <c r="B20" s="50"/>
      <c r="C20" s="51">
        <v>50.22</v>
      </c>
      <c r="D20" s="195">
        <v>340.0</v>
      </c>
      <c r="E20" s="53">
        <v>135.0</v>
      </c>
      <c r="F20" s="53">
        <v>70.0</v>
      </c>
      <c r="G20" s="53">
        <v>15.4</v>
      </c>
      <c r="H20" s="54"/>
      <c r="I20" s="53">
        <v>6.0</v>
      </c>
      <c r="J20" s="53">
        <v>52.0</v>
      </c>
      <c r="K20" s="53">
        <v>51.0</v>
      </c>
      <c r="L20" s="53">
        <v>140.0</v>
      </c>
      <c r="M20" s="53">
        <v>56.0</v>
      </c>
      <c r="N20" s="53">
        <v>13.5</v>
      </c>
      <c r="O20" s="54"/>
      <c r="P20" s="53">
        <v>6.0</v>
      </c>
      <c r="Q20" s="53">
        <v>55.0</v>
      </c>
      <c r="R20" s="53">
        <v>53.0</v>
      </c>
      <c r="S20" s="53">
        <v>343.7</v>
      </c>
      <c r="T20" s="53">
        <v>288.2</v>
      </c>
      <c r="U20" s="53">
        <v>172.9</v>
      </c>
      <c r="V20" s="54"/>
      <c r="W20" s="53">
        <v>339.4</v>
      </c>
      <c r="X20" s="53">
        <v>202.1</v>
      </c>
      <c r="Y20" s="53">
        <v>117.3</v>
      </c>
      <c r="Z20" s="54"/>
      <c r="AA20" s="53">
        <v>343.8</v>
      </c>
      <c r="AB20" s="53">
        <v>315.2</v>
      </c>
      <c r="AC20" s="53">
        <v>211.7</v>
      </c>
      <c r="AD20" s="54"/>
      <c r="AE20" s="53">
        <v>343.6</v>
      </c>
      <c r="AF20" s="53">
        <v>350.2</v>
      </c>
      <c r="AG20" s="53">
        <v>189.6</v>
      </c>
      <c r="AH20" s="54"/>
      <c r="AI20" s="53">
        <v>350.7</v>
      </c>
      <c r="AJ20" s="53">
        <v>352.2</v>
      </c>
      <c r="AK20" s="53">
        <v>221.5</v>
      </c>
      <c r="AL20" s="54"/>
      <c r="AM20" s="53">
        <v>341.8</v>
      </c>
      <c r="AN20" s="53">
        <v>375.1</v>
      </c>
      <c r="AO20" s="53">
        <v>209.7</v>
      </c>
      <c r="AP20" s="54"/>
      <c r="AQ20" s="54">
        <f t="shared" ref="AQ20:AS20" si="21">E20</f>
        <v>135</v>
      </c>
      <c r="AR20" s="54">
        <f t="shared" si="21"/>
        <v>70</v>
      </c>
      <c r="AS20" s="54">
        <f t="shared" si="21"/>
        <v>15.4</v>
      </c>
      <c r="AT20" s="54"/>
      <c r="AU20" s="54">
        <f t="shared" ref="AU20:AW20" si="22">L20</f>
        <v>140</v>
      </c>
      <c r="AV20" s="54">
        <f t="shared" si="22"/>
        <v>56</v>
      </c>
      <c r="AW20" s="54">
        <f t="shared" si="22"/>
        <v>13.5</v>
      </c>
      <c r="AX20" s="54"/>
      <c r="AY20" s="54"/>
      <c r="AZ20" s="54"/>
      <c r="BA20" s="54"/>
      <c r="BB20" s="54"/>
      <c r="BC20" s="89"/>
      <c r="BD20" s="54"/>
      <c r="BE20" s="53">
        <v>32.0</v>
      </c>
      <c r="BF20" s="53">
        <v>13.0</v>
      </c>
      <c r="BG20" s="53">
        <v>0.6</v>
      </c>
      <c r="BH20" s="54"/>
      <c r="BI20" s="53">
        <v>22.0</v>
      </c>
      <c r="BJ20" s="53">
        <v>80.0</v>
      </c>
      <c r="BK20" s="53">
        <v>53.0</v>
      </c>
      <c r="BL20" s="89"/>
      <c r="BM20" s="287">
        <v>347.0</v>
      </c>
      <c r="BN20" s="287">
        <v>147.0</v>
      </c>
      <c r="BO20" s="287">
        <v>219.0</v>
      </c>
      <c r="BP20" s="287">
        <v>10.9</v>
      </c>
      <c r="BQ20" s="288"/>
      <c r="BR20" s="287">
        <v>6.0</v>
      </c>
      <c r="BS20" s="287">
        <v>57.0</v>
      </c>
      <c r="BT20" s="287">
        <v>55.0</v>
      </c>
      <c r="BU20" s="288">
        <f t="shared" si="6"/>
        <v>347</v>
      </c>
      <c r="BV20" s="287">
        <v>280.0</v>
      </c>
      <c r="BW20" s="287">
        <v>166.0</v>
      </c>
      <c r="BX20" s="287">
        <v>28.0</v>
      </c>
      <c r="BY20" s="287">
        <v>339.0</v>
      </c>
      <c r="BZ20" s="287">
        <v>302.0</v>
      </c>
      <c r="CA20" s="287">
        <v>168.0</v>
      </c>
      <c r="CB20" s="287">
        <v>27.0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339.0</v>
      </c>
      <c r="CH20" s="287">
        <v>376.0</v>
      </c>
      <c r="CI20" s="287">
        <v>209.0</v>
      </c>
      <c r="CJ20" s="287">
        <v>27.0</v>
      </c>
      <c r="CK20" s="287">
        <v>353.0</v>
      </c>
      <c r="CL20" s="287">
        <v>124.0</v>
      </c>
      <c r="CM20" s="287">
        <v>82.0</v>
      </c>
      <c r="CN20" s="287">
        <v>13.0</v>
      </c>
      <c r="CO20" s="287">
        <v>337.0</v>
      </c>
      <c r="CP20" s="287">
        <v>252.0</v>
      </c>
      <c r="CQ20" s="287">
        <v>125.0</v>
      </c>
      <c r="CR20" s="287">
        <v>18.0</v>
      </c>
      <c r="CS20" s="287">
        <v>340.0</v>
      </c>
      <c r="CT20" s="287">
        <v>236.0</v>
      </c>
      <c r="CU20" s="287">
        <v>154.0</v>
      </c>
      <c r="CV20" s="287">
        <v>54.0</v>
      </c>
      <c r="CW20" s="287">
        <v>341.0</v>
      </c>
      <c r="CX20" s="287">
        <v>143.0</v>
      </c>
      <c r="CY20" s="287">
        <v>61.0</v>
      </c>
      <c r="CZ20" s="287">
        <v>45.0</v>
      </c>
      <c r="DA20" s="287">
        <v>325.0</v>
      </c>
      <c r="DB20" s="287">
        <v>147.0</v>
      </c>
      <c r="DC20" s="287">
        <v>63.0</v>
      </c>
      <c r="DD20" s="287">
        <v>52.0</v>
      </c>
      <c r="DE20" s="288">
        <f t="shared" si="7"/>
        <v>147</v>
      </c>
      <c r="DF20" s="287">
        <v>35.2</v>
      </c>
      <c r="DG20" s="288">
        <f t="shared" ref="DG20:DH20" si="23">BO20</f>
        <v>219</v>
      </c>
      <c r="DH20" s="288">
        <f t="shared" si="23"/>
        <v>10.9</v>
      </c>
      <c r="DI20" s="288"/>
      <c r="DJ20" s="287">
        <v>7.0</v>
      </c>
      <c r="DK20" s="287">
        <v>56.0</v>
      </c>
      <c r="DL20" s="287">
        <v>51.0</v>
      </c>
      <c r="DM20" s="89"/>
      <c r="DN20" s="61">
        <v>343.0</v>
      </c>
      <c r="DO20" s="61">
        <v>142.0</v>
      </c>
      <c r="DP20" s="61">
        <v>34.92</v>
      </c>
      <c r="DQ20" s="61">
        <v>19.77</v>
      </c>
      <c r="DR20" s="61">
        <v>5.45</v>
      </c>
      <c r="DS20" s="61">
        <v>8.0</v>
      </c>
      <c r="DT20" s="61">
        <v>37.0</v>
      </c>
      <c r="DU20" s="61">
        <v>38.0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343.0</v>
      </c>
      <c r="EF20" s="63">
        <v>139.0</v>
      </c>
      <c r="EG20" s="63">
        <v>140.0</v>
      </c>
      <c r="EH20" s="63">
        <v>6.1</v>
      </c>
      <c r="EI20" s="63"/>
      <c r="EJ20" s="63">
        <v>9.0</v>
      </c>
      <c r="EK20" s="63">
        <v>44.0</v>
      </c>
      <c r="EL20" s="63">
        <v>46.0</v>
      </c>
      <c r="EM20" s="63">
        <v>0.0</v>
      </c>
      <c r="EN20" s="63">
        <v>0.0</v>
      </c>
      <c r="EO20" s="63">
        <v>0.0</v>
      </c>
      <c r="EP20" s="63">
        <v>0.0</v>
      </c>
      <c r="EQ20" s="63">
        <v>9.0</v>
      </c>
      <c r="ER20" s="63">
        <v>33.0</v>
      </c>
      <c r="ES20" s="63">
        <v>33.0</v>
      </c>
      <c r="ET20" s="63">
        <v>342.0</v>
      </c>
      <c r="EU20" s="63">
        <v>0.0</v>
      </c>
      <c r="EV20" s="63">
        <v>0.0</v>
      </c>
      <c r="EW20" s="63">
        <v>0.0</v>
      </c>
      <c r="EX20" s="63">
        <v>341.0</v>
      </c>
      <c r="EY20" s="63">
        <v>0.0</v>
      </c>
      <c r="EZ20" s="63">
        <v>0.0</v>
      </c>
      <c r="FA20" s="63">
        <v>0.0</v>
      </c>
      <c r="FB20" s="63">
        <v>341.0</v>
      </c>
      <c r="FC20" s="63">
        <v>272.0</v>
      </c>
      <c r="FD20" s="63">
        <v>158.4</v>
      </c>
      <c r="FE20" s="63">
        <v>-12.0</v>
      </c>
      <c r="FF20" s="63">
        <v>342.0</v>
      </c>
      <c r="FG20" s="63">
        <v>271.0</v>
      </c>
      <c r="FH20" s="63">
        <v>157.6</v>
      </c>
      <c r="FI20" s="63">
        <v>-12.6</v>
      </c>
      <c r="FJ20" s="63">
        <v>343.0</v>
      </c>
      <c r="FK20" s="63">
        <v>263.0</v>
      </c>
      <c r="FL20" s="63">
        <v>152.1</v>
      </c>
      <c r="FM20" s="64"/>
      <c r="FN20" s="63">
        <v>343.0</v>
      </c>
      <c r="FO20" s="63">
        <v>279.0</v>
      </c>
      <c r="FP20" s="63">
        <v>153.0</v>
      </c>
      <c r="FQ20" s="63">
        <v>-0.6</v>
      </c>
      <c r="FR20" s="63">
        <v>139.0</v>
      </c>
      <c r="FS20" s="64"/>
      <c r="FT20" s="63">
        <v>11.0</v>
      </c>
      <c r="FU20" s="64"/>
      <c r="FV20" s="63">
        <v>139.0</v>
      </c>
      <c r="FW20" s="64"/>
      <c r="FX20" s="64"/>
      <c r="FY20" s="64"/>
      <c r="FZ20" s="89"/>
      <c r="GA20" s="93">
        <v>343.0</v>
      </c>
      <c r="GB20" s="94">
        <v>349.06</v>
      </c>
      <c r="GC20" s="94">
        <v>218.36</v>
      </c>
      <c r="GD20" s="94">
        <v>26.89</v>
      </c>
      <c r="GE20" s="94">
        <v>343.0</v>
      </c>
      <c r="GF20" s="94">
        <v>370.6</v>
      </c>
      <c r="GG20" s="94">
        <v>216.51</v>
      </c>
      <c r="GH20" s="94">
        <v>30.32</v>
      </c>
      <c r="GI20" s="94">
        <v>343.0</v>
      </c>
      <c r="GJ20" s="94">
        <v>263.92</v>
      </c>
      <c r="GK20" s="94">
        <v>-152.61</v>
      </c>
      <c r="GL20" s="94">
        <v>-4.94</v>
      </c>
      <c r="GM20" s="94">
        <v>343.0</v>
      </c>
      <c r="GN20" s="94">
        <v>241.5</v>
      </c>
      <c r="GO20" s="94">
        <v>-152.94</v>
      </c>
      <c r="GP20" s="94">
        <v>-12.31</v>
      </c>
      <c r="GQ20" s="94">
        <v>343.0</v>
      </c>
      <c r="GR20" s="94">
        <v>106.68</v>
      </c>
      <c r="GS20" s="94">
        <v>-66.25</v>
      </c>
      <c r="GT20" s="94">
        <v>-18.85</v>
      </c>
      <c r="GU20" s="94">
        <v>343.0</v>
      </c>
      <c r="GV20" s="94">
        <v>116.94</v>
      </c>
      <c r="GW20" s="94">
        <v>-65.25</v>
      </c>
      <c r="GX20" s="94">
        <v>-20.35</v>
      </c>
      <c r="GY20" s="89"/>
      <c r="GZ20" s="98" t="s">
        <v>91</v>
      </c>
      <c r="HA20" s="98" t="s">
        <v>92</v>
      </c>
      <c r="HB20" s="98">
        <v>93.0</v>
      </c>
      <c r="HC20" s="98">
        <v>4.65</v>
      </c>
      <c r="HD20" s="98">
        <v>1.86</v>
      </c>
      <c r="HE20" s="98">
        <v>8.0</v>
      </c>
      <c r="HF20" s="99">
        <v>52.0</v>
      </c>
      <c r="HG20" s="99">
        <v>50.0</v>
      </c>
      <c r="HH20" s="98" t="s">
        <v>91</v>
      </c>
      <c r="HI20" s="98" t="s">
        <v>92</v>
      </c>
      <c r="HJ20" s="98">
        <v>66.0</v>
      </c>
      <c r="HK20" s="98">
        <v>3.3</v>
      </c>
      <c r="HL20" s="98">
        <v>1.32</v>
      </c>
      <c r="HM20" s="98">
        <v>5.0</v>
      </c>
      <c r="HN20" s="98">
        <v>48.0</v>
      </c>
      <c r="HO20" s="98">
        <v>48.0</v>
      </c>
      <c r="HP20" s="98" t="s">
        <v>91</v>
      </c>
      <c r="HQ20" s="98" t="s">
        <v>92</v>
      </c>
      <c r="HR20" s="98">
        <v>232.0</v>
      </c>
      <c r="HS20" s="98">
        <v>11.6</v>
      </c>
      <c r="HT20" s="98">
        <v>5.8</v>
      </c>
      <c r="HU20" s="98">
        <v>7.0</v>
      </c>
      <c r="HV20" s="99">
        <v>48.0</v>
      </c>
      <c r="HW20" s="99">
        <v>48.0</v>
      </c>
      <c r="HX20" s="89"/>
      <c r="HY20" s="72">
        <v>136.0</v>
      </c>
      <c r="HZ20" s="72">
        <v>33.0</v>
      </c>
      <c r="IA20" s="72">
        <v>56.0</v>
      </c>
      <c r="IB20" s="72">
        <v>2.8</v>
      </c>
      <c r="IC20" s="73"/>
      <c r="ID20" s="72">
        <v>2.0</v>
      </c>
      <c r="IE20" s="72">
        <v>64.0</v>
      </c>
      <c r="IF20" s="72">
        <v>41.0</v>
      </c>
      <c r="IG20" s="89"/>
      <c r="IH20" s="74">
        <v>141.0</v>
      </c>
      <c r="II20" s="74">
        <v>33.8</v>
      </c>
      <c r="IJ20" s="74">
        <v>136.0</v>
      </c>
      <c r="IK20" s="74">
        <v>7.3</v>
      </c>
      <c r="IL20" s="74">
        <v>7.8</v>
      </c>
      <c r="IM20" s="74">
        <v>4.0</v>
      </c>
      <c r="IN20" s="74">
        <v>41.0</v>
      </c>
      <c r="IO20" s="74">
        <v>40.0</v>
      </c>
      <c r="IP20" s="75">
        <v>141.0</v>
      </c>
      <c r="IQ20" s="74">
        <v>33.4</v>
      </c>
      <c r="IR20" s="74">
        <v>3.0</v>
      </c>
      <c r="IS20" s="74">
        <v>0.1</v>
      </c>
      <c r="IT20" s="74">
        <v>0.2</v>
      </c>
      <c r="IU20" s="74">
        <v>8.0</v>
      </c>
      <c r="IV20" s="74">
        <v>42.0</v>
      </c>
      <c r="IW20" s="74">
        <v>40.0</v>
      </c>
      <c r="IX20" s="89"/>
      <c r="IY20" s="149">
        <v>141.21</v>
      </c>
      <c r="IZ20" s="149">
        <v>35.18</v>
      </c>
      <c r="JA20" s="149">
        <v>343.98</v>
      </c>
      <c r="JB20" s="149">
        <v>17.2</v>
      </c>
      <c r="JC20" s="149">
        <v>6.64</v>
      </c>
      <c r="JD20" s="149">
        <v>3.0</v>
      </c>
      <c r="JE20" s="149">
        <v>47.66</v>
      </c>
      <c r="JF20" s="149">
        <v>34.49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140.0</v>
      </c>
      <c r="JQ20" s="78">
        <v>33.0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38.0</v>
      </c>
      <c r="JW20" s="78">
        <v>37.0</v>
      </c>
      <c r="JX20" s="78">
        <v>140.0</v>
      </c>
      <c r="JY20" s="78">
        <v>34.8</v>
      </c>
      <c r="JZ20" s="78">
        <v>125.0</v>
      </c>
      <c r="KA20" s="78">
        <v>6.9</v>
      </c>
      <c r="KB20" s="78">
        <v>2.4</v>
      </c>
      <c r="KC20" s="78">
        <v>2.0</v>
      </c>
      <c r="KD20" s="78">
        <v>43.0</v>
      </c>
      <c r="KE20" s="78">
        <v>42.0</v>
      </c>
      <c r="KF20" s="89"/>
      <c r="KG20" s="79">
        <v>141.0</v>
      </c>
      <c r="KH20" s="79">
        <v>34.0</v>
      </c>
      <c r="KI20" s="79">
        <v>20.0</v>
      </c>
      <c r="KJ20" s="79">
        <v>1.1</v>
      </c>
      <c r="KK20" s="80"/>
      <c r="KL20" s="79">
        <v>1.0</v>
      </c>
      <c r="KM20" s="79">
        <v>42.0</v>
      </c>
      <c r="KN20" s="79">
        <v>42.0</v>
      </c>
      <c r="KO20" s="79">
        <v>141.0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138.0</v>
      </c>
      <c r="KY20" s="81">
        <v>33.0</v>
      </c>
      <c r="KZ20" s="81">
        <v>195.0</v>
      </c>
      <c r="LA20" s="81">
        <v>9.6</v>
      </c>
      <c r="LB20" s="81">
        <v>0.0</v>
      </c>
      <c r="LC20" s="81">
        <v>3.0</v>
      </c>
      <c r="LD20" s="81">
        <v>48.0</v>
      </c>
      <c r="LE20" s="81">
        <v>48.0</v>
      </c>
      <c r="LF20" s="81">
        <v>138.0</v>
      </c>
      <c r="LG20" s="81">
        <v>33.0</v>
      </c>
      <c r="LH20" s="81">
        <v>308.0</v>
      </c>
      <c r="LI20" s="81">
        <v>15.1</v>
      </c>
      <c r="LJ20" s="81">
        <v>0.0</v>
      </c>
      <c r="LK20" s="81">
        <v>5.0</v>
      </c>
      <c r="LL20" s="81">
        <v>48.0</v>
      </c>
      <c r="LM20" s="81">
        <v>49.0</v>
      </c>
      <c r="LN20" s="89"/>
      <c r="LO20" s="82">
        <v>341.0</v>
      </c>
      <c r="LP20" s="82">
        <v>231.0</v>
      </c>
      <c r="LQ20" s="82">
        <v>134.0</v>
      </c>
      <c r="LR20" s="82">
        <v>72.0</v>
      </c>
      <c r="LS20" s="82">
        <v>328.0</v>
      </c>
      <c r="LT20" s="82">
        <v>42.0</v>
      </c>
      <c r="LU20" s="82">
        <v>1.3</v>
      </c>
      <c r="LV20" s="82">
        <v>141.0</v>
      </c>
      <c r="LW20" s="82">
        <v>72.0</v>
      </c>
      <c r="LX20" s="82">
        <v>48.0</v>
      </c>
      <c r="LY20" s="82">
        <v>46.0</v>
      </c>
      <c r="LZ20" s="82">
        <v>10.0</v>
      </c>
      <c r="MA20" s="82">
        <v>92.0</v>
      </c>
      <c r="MB20" s="82">
        <v>9.1</v>
      </c>
      <c r="MC20" s="82">
        <v>146.0</v>
      </c>
      <c r="MD20" s="82">
        <v>161.0</v>
      </c>
      <c r="ME20" s="82">
        <v>63.0</v>
      </c>
      <c r="MF20" s="82">
        <v>53.0</v>
      </c>
      <c r="MG20" s="83">
        <v>12.0</v>
      </c>
      <c r="MH20" s="83">
        <v>0.0</v>
      </c>
      <c r="MI20" s="83">
        <v>0.0</v>
      </c>
      <c r="MJ20" s="82">
        <v>122.0</v>
      </c>
      <c r="MK20" s="83">
        <v>0.0</v>
      </c>
      <c r="ML20" s="82">
        <v>47.0</v>
      </c>
      <c r="MM20" s="82">
        <v>45.0</v>
      </c>
      <c r="MN20" s="83">
        <v>5.0</v>
      </c>
      <c r="MO20" s="86"/>
      <c r="MP20" s="87"/>
      <c r="MQ20" s="87"/>
      <c r="MR20" s="87"/>
      <c r="MS20" s="87"/>
      <c r="MT20" s="82">
        <v>0.2</v>
      </c>
      <c r="MU20" s="82">
        <v>0.1</v>
      </c>
      <c r="MV20" s="82">
        <v>5.0</v>
      </c>
      <c r="MW20" s="82">
        <v>36.0</v>
      </c>
      <c r="MX20" s="121">
        <v>32.0</v>
      </c>
      <c r="MY20" s="88" t="s">
        <v>96</v>
      </c>
      <c r="MZ20" s="83">
        <v>5.0</v>
      </c>
      <c r="NA20" s="87"/>
      <c r="NB20" s="82">
        <v>7.0</v>
      </c>
      <c r="NC20" s="82">
        <v>3.4</v>
      </c>
      <c r="ND20" s="82">
        <v>125.0</v>
      </c>
      <c r="NE20" s="82">
        <v>36.0</v>
      </c>
      <c r="NF20" s="82">
        <v>42.0</v>
      </c>
      <c r="NG20" s="82">
        <v>42.0</v>
      </c>
      <c r="NH20" s="121">
        <v>7.0</v>
      </c>
      <c r="NI20" s="87"/>
      <c r="NJ20" s="83">
        <v>0.0</v>
      </c>
      <c r="NK20" s="83">
        <v>0.0</v>
      </c>
      <c r="NL20" s="83">
        <v>0.0</v>
      </c>
      <c r="NM20" s="83">
        <v>35.0</v>
      </c>
      <c r="NN20" s="83">
        <v>48.0</v>
      </c>
      <c r="NO20" s="83">
        <v>50.0</v>
      </c>
      <c r="NP20" s="83">
        <v>2.0</v>
      </c>
      <c r="NQ20" s="222"/>
    </row>
    <row r="21" ht="14.25" customHeight="1">
      <c r="A21" s="49">
        <v>0.333333333333334</v>
      </c>
      <c r="B21" s="50"/>
      <c r="C21" s="51">
        <v>50.26</v>
      </c>
      <c r="D21" s="195">
        <v>335.0</v>
      </c>
      <c r="E21" s="53">
        <v>134.0</v>
      </c>
      <c r="F21" s="53">
        <v>66.0</v>
      </c>
      <c r="G21" s="53">
        <v>14.3</v>
      </c>
      <c r="H21" s="54"/>
      <c r="I21" s="53">
        <v>6.0</v>
      </c>
      <c r="J21" s="53">
        <v>51.0</v>
      </c>
      <c r="K21" s="53">
        <v>49.0</v>
      </c>
      <c r="L21" s="53">
        <v>139.0</v>
      </c>
      <c r="M21" s="53">
        <v>41.0</v>
      </c>
      <c r="N21" s="53">
        <v>7.9</v>
      </c>
      <c r="O21" s="54"/>
      <c r="P21" s="53">
        <v>6.0</v>
      </c>
      <c r="Q21" s="53">
        <v>53.0</v>
      </c>
      <c r="R21" s="53">
        <v>51.0</v>
      </c>
      <c r="S21" s="53">
        <v>340.8</v>
      </c>
      <c r="T21" s="53">
        <v>301.3</v>
      </c>
      <c r="U21" s="53">
        <v>178.5</v>
      </c>
      <c r="V21" s="54"/>
      <c r="W21" s="53">
        <v>336.7</v>
      </c>
      <c r="X21" s="53">
        <v>212.2</v>
      </c>
      <c r="Y21" s="53">
        <v>123.2</v>
      </c>
      <c r="Z21" s="54"/>
      <c r="AA21" s="53">
        <v>340.5</v>
      </c>
      <c r="AB21" s="53">
        <v>319.9</v>
      </c>
      <c r="AC21" s="53">
        <v>210.7</v>
      </c>
      <c r="AD21" s="54"/>
      <c r="AE21" s="53">
        <v>339.8</v>
      </c>
      <c r="AF21" s="53">
        <v>373.8</v>
      </c>
      <c r="AG21" s="53">
        <v>199.1</v>
      </c>
      <c r="AH21" s="54"/>
      <c r="AI21" s="53">
        <v>347.7</v>
      </c>
      <c r="AJ21" s="53">
        <v>365.6</v>
      </c>
      <c r="AK21" s="53">
        <v>227.2</v>
      </c>
      <c r="AL21" s="54"/>
      <c r="AM21" s="53">
        <v>339.1</v>
      </c>
      <c r="AN21" s="53">
        <v>391.5</v>
      </c>
      <c r="AO21" s="53">
        <v>214.7</v>
      </c>
      <c r="AP21" s="54"/>
      <c r="AQ21" s="54">
        <f t="shared" ref="AQ21:AS21" si="24">E21</f>
        <v>134</v>
      </c>
      <c r="AR21" s="54">
        <f t="shared" si="24"/>
        <v>66</v>
      </c>
      <c r="AS21" s="54">
        <f t="shared" si="24"/>
        <v>14.3</v>
      </c>
      <c r="AT21" s="54"/>
      <c r="AU21" s="54">
        <f t="shared" ref="AU21:AW21" si="25">L21</f>
        <v>139</v>
      </c>
      <c r="AV21" s="54">
        <f t="shared" si="25"/>
        <v>41</v>
      </c>
      <c r="AW21" s="54">
        <f t="shared" si="25"/>
        <v>7.9</v>
      </c>
      <c r="AX21" s="54"/>
      <c r="AY21" s="54"/>
      <c r="AZ21" s="54"/>
      <c r="BA21" s="54"/>
      <c r="BB21" s="54"/>
      <c r="BC21" s="89"/>
      <c r="BD21" s="54"/>
      <c r="BE21" s="53">
        <v>32.0</v>
      </c>
      <c r="BF21" s="53">
        <v>17.0</v>
      </c>
      <c r="BG21" s="53">
        <v>0.8</v>
      </c>
      <c r="BH21" s="54"/>
      <c r="BI21" s="53">
        <v>22.0</v>
      </c>
      <c r="BJ21" s="53">
        <v>82.0</v>
      </c>
      <c r="BK21" s="53">
        <v>54.0</v>
      </c>
      <c r="BL21" s="89"/>
      <c r="BM21" s="287">
        <v>345.0</v>
      </c>
      <c r="BN21" s="287">
        <v>147.0</v>
      </c>
      <c r="BO21" s="287">
        <v>86.0</v>
      </c>
      <c r="BP21" s="287">
        <v>4.3</v>
      </c>
      <c r="BQ21" s="288"/>
      <c r="BR21" s="287">
        <v>6.0</v>
      </c>
      <c r="BS21" s="287">
        <v>57.0</v>
      </c>
      <c r="BT21" s="287">
        <v>55.0</v>
      </c>
      <c r="BU21" s="288">
        <f t="shared" si="6"/>
        <v>345</v>
      </c>
      <c r="BV21" s="287">
        <v>278.0</v>
      </c>
      <c r="BW21" s="287">
        <v>165.0</v>
      </c>
      <c r="BX21" s="287">
        <v>18.0</v>
      </c>
      <c r="BY21" s="287">
        <v>337.0</v>
      </c>
      <c r="BZ21" s="287">
        <v>301.0</v>
      </c>
      <c r="CA21" s="287">
        <v>168.0</v>
      </c>
      <c r="CB21" s="287">
        <v>17.0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338.0</v>
      </c>
      <c r="CH21" s="287">
        <v>363.0</v>
      </c>
      <c r="CI21" s="287">
        <v>204.0</v>
      </c>
      <c r="CJ21" s="287">
        <v>22.0</v>
      </c>
      <c r="CK21" s="287">
        <v>352.0</v>
      </c>
      <c r="CL21" s="287">
        <v>117.0</v>
      </c>
      <c r="CM21" s="287">
        <v>78.0</v>
      </c>
      <c r="CN21" s="287">
        <v>11.0</v>
      </c>
      <c r="CO21" s="287">
        <v>337.0</v>
      </c>
      <c r="CP21" s="287">
        <v>244.0</v>
      </c>
      <c r="CQ21" s="287">
        <v>121.0</v>
      </c>
      <c r="CR21" s="287">
        <v>16.0</v>
      </c>
      <c r="CS21" s="287">
        <v>338.0</v>
      </c>
      <c r="CT21" s="287">
        <v>230.0</v>
      </c>
      <c r="CU21" s="287">
        <v>148.0</v>
      </c>
      <c r="CV21" s="287">
        <v>52.0</v>
      </c>
      <c r="CW21" s="287">
        <v>342.0</v>
      </c>
      <c r="CX21" s="287">
        <v>145.0</v>
      </c>
      <c r="CY21" s="287">
        <v>70.0</v>
      </c>
      <c r="CZ21" s="287">
        <v>40.0</v>
      </c>
      <c r="DA21" s="287">
        <v>327.0</v>
      </c>
      <c r="DB21" s="287">
        <v>146.0</v>
      </c>
      <c r="DC21" s="287">
        <v>69.0</v>
      </c>
      <c r="DD21" s="287">
        <v>40.0</v>
      </c>
      <c r="DE21" s="288">
        <f t="shared" si="7"/>
        <v>147</v>
      </c>
      <c r="DF21" s="287">
        <v>35.2</v>
      </c>
      <c r="DG21" s="288">
        <f t="shared" ref="DG21:DH21" si="26">BO21</f>
        <v>86</v>
      </c>
      <c r="DH21" s="288">
        <f t="shared" si="26"/>
        <v>4.3</v>
      </c>
      <c r="DI21" s="288"/>
      <c r="DJ21" s="287">
        <v>7.0</v>
      </c>
      <c r="DK21" s="287">
        <v>56.0</v>
      </c>
      <c r="DL21" s="287">
        <v>51.0</v>
      </c>
      <c r="DM21" s="89"/>
      <c r="DN21" s="61">
        <v>341.0</v>
      </c>
      <c r="DO21" s="61">
        <v>141.0</v>
      </c>
      <c r="DP21" s="61">
        <v>32.36</v>
      </c>
      <c r="DQ21" s="61">
        <v>18.29</v>
      </c>
      <c r="DR21" s="61">
        <v>4.97</v>
      </c>
      <c r="DS21" s="61">
        <v>8.0</v>
      </c>
      <c r="DT21" s="61">
        <v>37.0</v>
      </c>
      <c r="DU21" s="61">
        <v>37.2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339.0</v>
      </c>
      <c r="EF21" s="63">
        <v>137.0</v>
      </c>
      <c r="EG21" s="63">
        <v>140.0</v>
      </c>
      <c r="EH21" s="63">
        <v>6.0</v>
      </c>
      <c r="EI21" s="63"/>
      <c r="EJ21" s="63">
        <v>9.0</v>
      </c>
      <c r="EK21" s="63">
        <v>45.0</v>
      </c>
      <c r="EL21" s="63">
        <v>47.0</v>
      </c>
      <c r="EM21" s="63">
        <v>0.0</v>
      </c>
      <c r="EN21" s="63">
        <v>0.0</v>
      </c>
      <c r="EO21" s="63">
        <v>0.0</v>
      </c>
      <c r="EP21" s="63">
        <v>0.0</v>
      </c>
      <c r="EQ21" s="63">
        <v>9.0</v>
      </c>
      <c r="ER21" s="63">
        <v>33.0</v>
      </c>
      <c r="ES21" s="63">
        <v>33.0</v>
      </c>
      <c r="ET21" s="63">
        <v>338.0</v>
      </c>
      <c r="EU21" s="63">
        <v>0.0</v>
      </c>
      <c r="EV21" s="63">
        <v>0.0</v>
      </c>
      <c r="EW21" s="63">
        <v>0.0</v>
      </c>
      <c r="EX21" s="63">
        <v>337.0</v>
      </c>
      <c r="EY21" s="63">
        <v>0.0</v>
      </c>
      <c r="EZ21" s="63">
        <v>0.0</v>
      </c>
      <c r="FA21" s="63">
        <v>0.0</v>
      </c>
      <c r="FB21" s="63">
        <v>337.0</v>
      </c>
      <c r="FC21" s="63">
        <v>275.0</v>
      </c>
      <c r="FD21" s="63">
        <v>158.4</v>
      </c>
      <c r="FE21" s="63">
        <v>-11.7</v>
      </c>
      <c r="FF21" s="63">
        <v>338.0</v>
      </c>
      <c r="FG21" s="63">
        <v>274.0</v>
      </c>
      <c r="FH21" s="63">
        <v>157.6</v>
      </c>
      <c r="FI21" s="63">
        <v>-12.6</v>
      </c>
      <c r="FJ21" s="63">
        <v>339.0</v>
      </c>
      <c r="FK21" s="63">
        <v>262.0</v>
      </c>
      <c r="FL21" s="63">
        <v>149.3</v>
      </c>
      <c r="FM21" s="64"/>
      <c r="FN21" s="63">
        <v>339.0</v>
      </c>
      <c r="FO21" s="63">
        <v>276.0</v>
      </c>
      <c r="FP21" s="63">
        <v>1150.0</v>
      </c>
      <c r="FQ21" s="63">
        <v>-1.9</v>
      </c>
      <c r="FR21" s="63">
        <v>137.0</v>
      </c>
      <c r="FS21" s="64"/>
      <c r="FT21" s="63">
        <v>12.8</v>
      </c>
      <c r="FU21" s="64"/>
      <c r="FV21" s="63">
        <v>137.0</v>
      </c>
      <c r="FW21" s="64"/>
      <c r="FX21" s="64"/>
      <c r="FY21" s="64"/>
      <c r="FZ21" s="89"/>
      <c r="GA21" s="65">
        <v>340.0</v>
      </c>
      <c r="GB21" s="66">
        <v>362.69</v>
      </c>
      <c r="GC21" s="66">
        <v>223.46</v>
      </c>
      <c r="GD21" s="66">
        <v>31.07</v>
      </c>
      <c r="GE21" s="66">
        <v>340.0</v>
      </c>
      <c r="GF21" s="66">
        <v>387.6</v>
      </c>
      <c r="GG21" s="66">
        <v>222.54</v>
      </c>
      <c r="GH21" s="66">
        <v>33.84</v>
      </c>
      <c r="GI21" s="66">
        <v>340.0</v>
      </c>
      <c r="GJ21" s="66">
        <v>259.23</v>
      </c>
      <c r="GK21" s="66">
        <v>-148.59</v>
      </c>
      <c r="GL21" s="66">
        <v>0.0</v>
      </c>
      <c r="GM21" s="66">
        <v>340.0</v>
      </c>
      <c r="GN21" s="66">
        <v>236.37</v>
      </c>
      <c r="GO21" s="66">
        <v>-149.67</v>
      </c>
      <c r="GP21" s="66">
        <v>-7.45</v>
      </c>
      <c r="GQ21" s="66">
        <v>341.0</v>
      </c>
      <c r="GR21" s="66">
        <v>124.71</v>
      </c>
      <c r="GS21" s="66">
        <v>-74.21</v>
      </c>
      <c r="GT21" s="66">
        <v>-25.8</v>
      </c>
      <c r="GU21" s="66">
        <v>341.0</v>
      </c>
      <c r="GV21" s="66">
        <v>135.11</v>
      </c>
      <c r="GW21" s="66">
        <v>-73.87</v>
      </c>
      <c r="GX21" s="66">
        <v>-27.3</v>
      </c>
      <c r="GY21" s="89"/>
      <c r="GZ21" s="98" t="s">
        <v>91</v>
      </c>
      <c r="HA21" s="98" t="s">
        <v>92</v>
      </c>
      <c r="HB21" s="98">
        <v>60.0</v>
      </c>
      <c r="HC21" s="97">
        <f t="shared" ref="HC21:HC29" si="30">HB21/20</f>
        <v>3</v>
      </c>
      <c r="HD21" s="97">
        <f t="shared" ref="HD21:HD29" si="31">HC21*0.4</f>
        <v>1.2</v>
      </c>
      <c r="HE21" s="98">
        <v>8.0</v>
      </c>
      <c r="HF21" s="99">
        <v>52.0</v>
      </c>
      <c r="HG21" s="99">
        <v>50.0</v>
      </c>
      <c r="HH21" s="98" t="s">
        <v>91</v>
      </c>
      <c r="HI21" s="98" t="s">
        <v>92</v>
      </c>
      <c r="HJ21" s="98">
        <v>58.0</v>
      </c>
      <c r="HK21" s="97">
        <f t="shared" ref="HK21:HK29" si="32">HJ21/20</f>
        <v>2.9</v>
      </c>
      <c r="HL21" s="97">
        <f t="shared" ref="HL21:HL29" si="33">HK21*0.4</f>
        <v>1.16</v>
      </c>
      <c r="HM21" s="98">
        <v>5.0</v>
      </c>
      <c r="HN21" s="99">
        <v>50.0</v>
      </c>
      <c r="HO21" s="99">
        <v>50.0</v>
      </c>
      <c r="HP21" s="98" t="s">
        <v>91</v>
      </c>
      <c r="HQ21" s="98" t="s">
        <v>92</v>
      </c>
      <c r="HR21" s="98">
        <v>226.0</v>
      </c>
      <c r="HS21" s="97">
        <f t="shared" ref="HS21:HS29" si="34">HR21/20</f>
        <v>11.3</v>
      </c>
      <c r="HT21" s="97">
        <f t="shared" ref="HT21:HT29" si="35">HS21*0.4</f>
        <v>4.52</v>
      </c>
      <c r="HU21" s="98">
        <v>7.0</v>
      </c>
      <c r="HV21" s="99">
        <v>52.0</v>
      </c>
      <c r="HW21" s="99">
        <v>50.0</v>
      </c>
      <c r="HX21" s="89"/>
      <c r="HY21" s="72">
        <v>135.0</v>
      </c>
      <c r="HZ21" s="72">
        <v>33.0</v>
      </c>
      <c r="IA21" s="72">
        <v>74.0</v>
      </c>
      <c r="IB21" s="72">
        <v>3.7</v>
      </c>
      <c r="IC21" s="73"/>
      <c r="ID21" s="72">
        <v>2.0</v>
      </c>
      <c r="IE21" s="72">
        <v>64.0</v>
      </c>
      <c r="IF21" s="72">
        <v>41.0</v>
      </c>
      <c r="IG21" s="89"/>
      <c r="IH21" s="74">
        <v>141.0</v>
      </c>
      <c r="II21" s="74">
        <v>33.9</v>
      </c>
      <c r="IJ21" s="74">
        <v>90.0</v>
      </c>
      <c r="IK21" s="74">
        <v>4.4</v>
      </c>
      <c r="IL21" s="74">
        <v>5.2</v>
      </c>
      <c r="IM21" s="74">
        <v>4.0</v>
      </c>
      <c r="IN21" s="74">
        <v>41.0</v>
      </c>
      <c r="IO21" s="74">
        <v>40.0</v>
      </c>
      <c r="IP21" s="75">
        <v>141.0</v>
      </c>
      <c r="IQ21" s="74">
        <v>33.5</v>
      </c>
      <c r="IR21" s="74">
        <v>3.0</v>
      </c>
      <c r="IS21" s="74">
        <v>0.1</v>
      </c>
      <c r="IT21" s="74">
        <v>0.2</v>
      </c>
      <c r="IU21" s="74">
        <v>8.0</v>
      </c>
      <c r="IV21" s="74">
        <v>43.0</v>
      </c>
      <c r="IW21" s="74">
        <v>42.0</v>
      </c>
      <c r="IX21" s="89"/>
      <c r="IY21" s="149">
        <v>140.62</v>
      </c>
      <c r="IZ21" s="149">
        <v>35.11</v>
      </c>
      <c r="JA21" s="149">
        <v>323.74</v>
      </c>
      <c r="JB21" s="149">
        <v>16.18</v>
      </c>
      <c r="JC21" s="149">
        <v>6.15</v>
      </c>
      <c r="JD21" s="149">
        <v>3.0</v>
      </c>
      <c r="JE21" s="149">
        <v>48.5</v>
      </c>
      <c r="JF21" s="149">
        <v>35.35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137.0</v>
      </c>
      <c r="JQ21" s="78">
        <v>32.2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39.0</v>
      </c>
      <c r="JW21" s="78">
        <v>38.0</v>
      </c>
      <c r="JX21" s="78">
        <v>137.0</v>
      </c>
      <c r="JY21" s="78">
        <v>34.2</v>
      </c>
      <c r="JZ21" s="78">
        <v>120.0</v>
      </c>
      <c r="KA21" s="78">
        <v>6.3</v>
      </c>
      <c r="KB21" s="78">
        <v>2.3</v>
      </c>
      <c r="KC21" s="78">
        <v>2.0</v>
      </c>
      <c r="KD21" s="78">
        <v>44.0</v>
      </c>
      <c r="KE21" s="78">
        <v>43.0</v>
      </c>
      <c r="KF21" s="89"/>
      <c r="KG21" s="79">
        <v>138.0</v>
      </c>
      <c r="KH21" s="79">
        <v>34.0</v>
      </c>
      <c r="KI21" s="79">
        <v>52.0</v>
      </c>
      <c r="KJ21" s="79">
        <v>2.8</v>
      </c>
      <c r="KK21" s="80"/>
      <c r="KL21" s="79">
        <v>1.0</v>
      </c>
      <c r="KM21" s="79">
        <v>44.0</v>
      </c>
      <c r="KN21" s="79">
        <v>44.0</v>
      </c>
      <c r="KO21" s="79">
        <v>138.0</v>
      </c>
      <c r="KP21" s="79">
        <v>34.0</v>
      </c>
      <c r="KQ21" s="79">
        <v>3.0</v>
      </c>
      <c r="KR21" s="79">
        <v>0.1</v>
      </c>
      <c r="KS21" s="80"/>
      <c r="KT21" s="79">
        <v>1.0</v>
      </c>
      <c r="KU21" s="79">
        <v>44.0</v>
      </c>
      <c r="KV21" s="79">
        <v>42.0</v>
      </c>
      <c r="KW21" s="89"/>
      <c r="KX21" s="81">
        <v>134.0</v>
      </c>
      <c r="KY21" s="81">
        <v>34.0</v>
      </c>
      <c r="KZ21" s="81">
        <v>288.0</v>
      </c>
      <c r="LA21" s="81">
        <v>14.1</v>
      </c>
      <c r="LB21" s="81">
        <v>0.0</v>
      </c>
      <c r="LC21" s="81">
        <v>3.0</v>
      </c>
      <c r="LD21" s="81">
        <v>48.0</v>
      </c>
      <c r="LE21" s="81">
        <v>48.0</v>
      </c>
      <c r="LF21" s="81">
        <v>134.0</v>
      </c>
      <c r="LG21" s="81">
        <v>34.0</v>
      </c>
      <c r="LH21" s="81">
        <v>282.0</v>
      </c>
      <c r="LI21" s="81">
        <v>14.3</v>
      </c>
      <c r="LJ21" s="81">
        <v>0.0</v>
      </c>
      <c r="LK21" s="81">
        <v>5.0</v>
      </c>
      <c r="LL21" s="81">
        <v>48.0</v>
      </c>
      <c r="LM21" s="81">
        <v>49.0</v>
      </c>
      <c r="LN21" s="89"/>
      <c r="LO21" s="82">
        <v>340.0</v>
      </c>
      <c r="LP21" s="82">
        <v>254.0</v>
      </c>
      <c r="LQ21" s="82">
        <v>146.0</v>
      </c>
      <c r="LR21" s="82">
        <v>71.0</v>
      </c>
      <c r="LS21" s="82">
        <v>329.0</v>
      </c>
      <c r="LT21" s="82">
        <v>40.0</v>
      </c>
      <c r="LU21" s="82">
        <v>0.3</v>
      </c>
      <c r="LV21" s="82">
        <v>140.0</v>
      </c>
      <c r="LW21" s="82">
        <v>70.0</v>
      </c>
      <c r="LX21" s="82">
        <v>49.0</v>
      </c>
      <c r="LY21" s="82">
        <v>45.0</v>
      </c>
      <c r="LZ21" s="82">
        <v>10.0</v>
      </c>
      <c r="MA21" s="82">
        <v>106.0</v>
      </c>
      <c r="MB21" s="82">
        <v>5.7</v>
      </c>
      <c r="MC21" s="82">
        <v>144.0</v>
      </c>
      <c r="MD21" s="82">
        <v>184.0</v>
      </c>
      <c r="ME21" s="82">
        <v>65.0</v>
      </c>
      <c r="MF21" s="82">
        <v>56.0</v>
      </c>
      <c r="MG21" s="83">
        <v>12.0</v>
      </c>
      <c r="MH21" s="82">
        <v>0.0</v>
      </c>
      <c r="MI21" s="82">
        <v>0.0</v>
      </c>
      <c r="MJ21" s="82">
        <v>123.0</v>
      </c>
      <c r="MK21" s="82">
        <v>0.0</v>
      </c>
      <c r="ML21" s="82">
        <v>42.0</v>
      </c>
      <c r="MM21" s="82">
        <v>40.0</v>
      </c>
      <c r="MN21" s="82">
        <v>5.0</v>
      </c>
      <c r="MO21" s="86"/>
      <c r="MP21" s="87"/>
      <c r="MQ21" s="87"/>
      <c r="MR21" s="87"/>
      <c r="MS21" s="87"/>
      <c r="MT21" s="121">
        <v>0.2</v>
      </c>
      <c r="MU21" s="121">
        <v>0.1</v>
      </c>
      <c r="MV21" s="83">
        <v>5.0</v>
      </c>
      <c r="MW21" s="83">
        <v>36.0</v>
      </c>
      <c r="MX21" s="83">
        <v>32.0</v>
      </c>
      <c r="MY21" s="88" t="s">
        <v>96</v>
      </c>
      <c r="MZ21" s="83">
        <v>5.0</v>
      </c>
      <c r="NA21" s="88"/>
      <c r="NB21" s="205">
        <v>5.0</v>
      </c>
      <c r="NC21" s="121">
        <v>3.2</v>
      </c>
      <c r="ND21" s="121">
        <v>98.0</v>
      </c>
      <c r="NE21" s="121">
        <v>36.0</v>
      </c>
      <c r="NF21" s="121">
        <v>42.0</v>
      </c>
      <c r="NG21" s="83">
        <v>42.0</v>
      </c>
      <c r="NH21" s="121">
        <v>7.0</v>
      </c>
      <c r="NI21" s="83"/>
      <c r="NJ21" s="83">
        <v>0.0</v>
      </c>
      <c r="NK21" s="83">
        <v>0.0</v>
      </c>
      <c r="NL21" s="83">
        <v>0.0</v>
      </c>
      <c r="NM21" s="83">
        <v>35.0</v>
      </c>
      <c r="NN21" s="83">
        <v>48.0</v>
      </c>
      <c r="NO21" s="83">
        <v>50.0</v>
      </c>
      <c r="NP21" s="83">
        <v>2.0</v>
      </c>
      <c r="NQ21" s="222"/>
    </row>
    <row r="22" ht="14.25" customHeight="1">
      <c r="A22" s="49">
        <v>0.375</v>
      </c>
      <c r="B22" s="50"/>
      <c r="C22" s="51">
        <v>50.227</v>
      </c>
      <c r="D22" s="195">
        <v>335.0</v>
      </c>
      <c r="E22" s="53">
        <v>133.0</v>
      </c>
      <c r="F22" s="53">
        <v>70.0</v>
      </c>
      <c r="G22" s="53">
        <v>15.0</v>
      </c>
      <c r="H22" s="54"/>
      <c r="I22" s="53">
        <v>6.0</v>
      </c>
      <c r="J22" s="53">
        <v>51.0</v>
      </c>
      <c r="K22" s="53">
        <v>49.0</v>
      </c>
      <c r="L22" s="53">
        <v>137.0</v>
      </c>
      <c r="M22" s="53">
        <v>41.0</v>
      </c>
      <c r="N22" s="53">
        <v>7.6</v>
      </c>
      <c r="O22" s="54"/>
      <c r="P22" s="53">
        <v>6.0</v>
      </c>
      <c r="Q22" s="53">
        <v>53.0</v>
      </c>
      <c r="R22" s="53">
        <v>51.0</v>
      </c>
      <c r="S22" s="53">
        <v>338.3</v>
      </c>
      <c r="T22" s="53">
        <v>313.1</v>
      </c>
      <c r="U22" s="53">
        <v>182.9</v>
      </c>
      <c r="V22" s="54"/>
      <c r="W22" s="53">
        <v>333.9</v>
      </c>
      <c r="X22" s="53">
        <v>211.4</v>
      </c>
      <c r="Y22" s="53">
        <v>123.4</v>
      </c>
      <c r="Z22" s="54"/>
      <c r="AA22" s="53">
        <v>341.0</v>
      </c>
      <c r="AB22" s="53">
        <v>302.7</v>
      </c>
      <c r="AC22" s="53">
        <v>200.2</v>
      </c>
      <c r="AD22" s="54"/>
      <c r="AE22" s="53">
        <v>341.0</v>
      </c>
      <c r="AF22" s="53">
        <v>333.2</v>
      </c>
      <c r="AG22" s="53">
        <v>181.3</v>
      </c>
      <c r="AH22" s="54"/>
      <c r="AI22" s="53">
        <v>348.3</v>
      </c>
      <c r="AJ22" s="53">
        <v>355.1</v>
      </c>
      <c r="AK22" s="53">
        <v>217.5</v>
      </c>
      <c r="AL22" s="54"/>
      <c r="AM22" s="53">
        <v>337.4</v>
      </c>
      <c r="AN22" s="53">
        <v>388.7</v>
      </c>
      <c r="AO22" s="53">
        <v>210.7</v>
      </c>
      <c r="AP22" s="54"/>
      <c r="AQ22" s="54">
        <f t="shared" ref="AQ22:AS22" si="27">E22</f>
        <v>133</v>
      </c>
      <c r="AR22" s="54">
        <f t="shared" si="27"/>
        <v>70</v>
      </c>
      <c r="AS22" s="54">
        <f t="shared" si="27"/>
        <v>15</v>
      </c>
      <c r="AT22" s="54"/>
      <c r="AU22" s="54">
        <f t="shared" ref="AU22:AW22" si="28">L22</f>
        <v>137</v>
      </c>
      <c r="AV22" s="54">
        <f t="shared" si="28"/>
        <v>41</v>
      </c>
      <c r="AW22" s="54">
        <f t="shared" si="28"/>
        <v>7.6</v>
      </c>
      <c r="AX22" s="54"/>
      <c r="AY22" s="54"/>
      <c r="AZ22" s="54"/>
      <c r="BA22" s="54"/>
      <c r="BB22" s="54"/>
      <c r="BC22" s="89"/>
      <c r="BD22" s="54"/>
      <c r="BE22" s="53">
        <v>32.0</v>
      </c>
      <c r="BF22" s="53">
        <v>19.0</v>
      </c>
      <c r="BG22" s="53">
        <v>0.9</v>
      </c>
      <c r="BH22" s="54"/>
      <c r="BI22" s="53">
        <v>22.0</v>
      </c>
      <c r="BJ22" s="53">
        <v>82.0</v>
      </c>
      <c r="BK22" s="53">
        <v>54.0</v>
      </c>
      <c r="BL22" s="89"/>
      <c r="BM22" s="287">
        <v>344.0</v>
      </c>
      <c r="BN22" s="287">
        <v>146.0</v>
      </c>
      <c r="BO22" s="287">
        <v>164.0</v>
      </c>
      <c r="BP22" s="287">
        <v>8.2</v>
      </c>
      <c r="BQ22" s="288"/>
      <c r="BR22" s="287">
        <v>6.0</v>
      </c>
      <c r="BS22" s="287">
        <v>60.0</v>
      </c>
      <c r="BT22" s="287">
        <v>60.0</v>
      </c>
      <c r="BU22" s="288">
        <f t="shared" si="6"/>
        <v>344</v>
      </c>
      <c r="BV22" s="287">
        <v>287.0</v>
      </c>
      <c r="BW22" s="287">
        <v>165.0</v>
      </c>
      <c r="BX22" s="287">
        <v>32.0</v>
      </c>
      <c r="BY22" s="287">
        <v>337.0</v>
      </c>
      <c r="BZ22" s="287">
        <v>307.0</v>
      </c>
      <c r="CA22" s="287">
        <v>169.0</v>
      </c>
      <c r="CB22" s="287">
        <v>34.0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337.0</v>
      </c>
      <c r="CH22" s="287">
        <v>341.0</v>
      </c>
      <c r="CI22" s="287">
        <v>198.0</v>
      </c>
      <c r="CJ22" s="287">
        <v>25.0</v>
      </c>
      <c r="CK22" s="287">
        <v>349.0</v>
      </c>
      <c r="CL22" s="287">
        <v>219.0</v>
      </c>
      <c r="CM22" s="287">
        <v>131.0</v>
      </c>
      <c r="CN22" s="287">
        <v>18.0</v>
      </c>
      <c r="CO22" s="287">
        <v>335.0</v>
      </c>
      <c r="CP22" s="287">
        <v>248.0</v>
      </c>
      <c r="CQ22" s="287">
        <v>122.0</v>
      </c>
      <c r="CR22" s="287">
        <v>16.0</v>
      </c>
      <c r="CS22" s="287">
        <v>337.0</v>
      </c>
      <c r="CT22" s="287">
        <v>243.0</v>
      </c>
      <c r="CU22" s="287">
        <v>156.0</v>
      </c>
      <c r="CV22" s="287">
        <v>59.0</v>
      </c>
      <c r="CW22" s="287">
        <v>337.0</v>
      </c>
      <c r="CX22" s="287">
        <v>144.0</v>
      </c>
      <c r="CY22" s="287">
        <v>70.0</v>
      </c>
      <c r="CZ22" s="287">
        <v>40.0</v>
      </c>
      <c r="DA22" s="287">
        <v>324.0</v>
      </c>
      <c r="DB22" s="287">
        <v>145.0</v>
      </c>
      <c r="DC22" s="287">
        <v>71.0</v>
      </c>
      <c r="DD22" s="287">
        <v>40.0</v>
      </c>
      <c r="DE22" s="288">
        <f t="shared" si="7"/>
        <v>146</v>
      </c>
      <c r="DF22" s="287">
        <v>35.0</v>
      </c>
      <c r="DG22" s="288">
        <f t="shared" ref="DG22:DH22" si="29">BO22</f>
        <v>164</v>
      </c>
      <c r="DH22" s="288">
        <f t="shared" si="29"/>
        <v>8.2</v>
      </c>
      <c r="DI22" s="288"/>
      <c r="DJ22" s="287">
        <v>7.0</v>
      </c>
      <c r="DK22" s="287">
        <v>55.0</v>
      </c>
      <c r="DL22" s="287">
        <v>52.0</v>
      </c>
      <c r="DM22" s="89"/>
      <c r="DN22" s="61">
        <v>341.0</v>
      </c>
      <c r="DO22" s="61">
        <v>141.0</v>
      </c>
      <c r="DP22" s="61">
        <v>30.9</v>
      </c>
      <c r="DQ22" s="61">
        <v>17.18</v>
      </c>
      <c r="DR22" s="61">
        <v>4.77</v>
      </c>
      <c r="DS22" s="61">
        <v>8.0</v>
      </c>
      <c r="DT22" s="61">
        <v>37.0</v>
      </c>
      <c r="DU22" s="61">
        <v>38.1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342.0</v>
      </c>
      <c r="EF22" s="63">
        <v>137.0</v>
      </c>
      <c r="EG22" s="63">
        <v>139.0</v>
      </c>
      <c r="EH22" s="63">
        <v>6.0</v>
      </c>
      <c r="EI22" s="63"/>
      <c r="EJ22" s="63">
        <v>9.0</v>
      </c>
      <c r="EK22" s="63">
        <v>48.0</v>
      </c>
      <c r="EL22" s="63">
        <v>46.0</v>
      </c>
      <c r="EM22" s="63">
        <v>0.0</v>
      </c>
      <c r="EN22" s="63">
        <v>0.0</v>
      </c>
      <c r="EO22" s="63">
        <v>0.0</v>
      </c>
      <c r="EP22" s="63">
        <v>0.0</v>
      </c>
      <c r="EQ22" s="63">
        <v>9.0</v>
      </c>
      <c r="ER22" s="63">
        <v>33.0</v>
      </c>
      <c r="ES22" s="63">
        <v>33.0</v>
      </c>
      <c r="ET22" s="63">
        <v>339.0</v>
      </c>
      <c r="EU22" s="63">
        <v>0.0</v>
      </c>
      <c r="EV22" s="63">
        <v>0.0</v>
      </c>
      <c r="EW22" s="63">
        <v>0.0</v>
      </c>
      <c r="EX22" s="63">
        <v>338.0</v>
      </c>
      <c r="EY22" s="63">
        <v>0.0</v>
      </c>
      <c r="EZ22" s="63">
        <v>0.0</v>
      </c>
      <c r="FA22" s="63">
        <v>0.0</v>
      </c>
      <c r="FB22" s="63">
        <v>338.0</v>
      </c>
      <c r="FC22" s="63">
        <v>275.0</v>
      </c>
      <c r="FD22" s="63">
        <v>158.3</v>
      </c>
      <c r="FE22" s="63">
        <v>-2.1</v>
      </c>
      <c r="FF22" s="63">
        <v>338.0</v>
      </c>
      <c r="FG22" s="63">
        <v>274.0</v>
      </c>
      <c r="FH22" s="63">
        <v>157.6</v>
      </c>
      <c r="FI22" s="63">
        <v>-1.1</v>
      </c>
      <c r="FJ22" s="63">
        <v>342.0</v>
      </c>
      <c r="FK22" s="63">
        <v>259.0</v>
      </c>
      <c r="FL22" s="63">
        <v>149.3</v>
      </c>
      <c r="FM22" s="64"/>
      <c r="FN22" s="63">
        <v>342.0</v>
      </c>
      <c r="FO22" s="63">
        <v>274.0</v>
      </c>
      <c r="FP22" s="63">
        <v>150.0</v>
      </c>
      <c r="FQ22" s="63">
        <v>7.9</v>
      </c>
      <c r="FR22" s="63">
        <v>137.0</v>
      </c>
      <c r="FS22" s="64"/>
      <c r="FT22" s="63">
        <v>16.0</v>
      </c>
      <c r="FU22" s="64"/>
      <c r="FV22" s="63">
        <v>137.0</v>
      </c>
      <c r="FW22" s="64"/>
      <c r="FX22" s="64"/>
      <c r="FY22" s="64"/>
      <c r="FZ22" s="89"/>
      <c r="GA22" s="65">
        <v>340.0</v>
      </c>
      <c r="GB22" s="66">
        <v>368.26</v>
      </c>
      <c r="GC22" s="66">
        <v>226.4</v>
      </c>
      <c r="GD22" s="66">
        <v>40.45</v>
      </c>
      <c r="GE22" s="66">
        <v>340.0</v>
      </c>
      <c r="GF22" s="66">
        <v>393.31</v>
      </c>
      <c r="GG22" s="66">
        <v>223.97</v>
      </c>
      <c r="GH22" s="66">
        <v>43.64</v>
      </c>
      <c r="GI22" s="66">
        <v>340.0</v>
      </c>
      <c r="GJ22" s="66">
        <v>271.98</v>
      </c>
      <c r="GK22" s="66">
        <v>-155.12</v>
      </c>
      <c r="GL22" s="66">
        <v>-12.98</v>
      </c>
      <c r="GM22" s="66">
        <v>340.0</v>
      </c>
      <c r="GN22" s="66">
        <v>249.7</v>
      </c>
      <c r="GO22" s="66">
        <v>-154.95</v>
      </c>
      <c r="GP22" s="66">
        <v>-21.94</v>
      </c>
      <c r="GQ22" s="66">
        <v>341.0</v>
      </c>
      <c r="GR22" s="66">
        <v>116.35</v>
      </c>
      <c r="GS22" s="66">
        <v>-70.1</v>
      </c>
      <c r="GT22" s="66">
        <v>-25.13</v>
      </c>
      <c r="GU22" s="66">
        <v>340.0</v>
      </c>
      <c r="GV22" s="66">
        <v>126.17</v>
      </c>
      <c r="GW22" s="66">
        <v>-68.68</v>
      </c>
      <c r="GX22" s="66">
        <v>-26.05</v>
      </c>
      <c r="GY22" s="89"/>
      <c r="GZ22" s="98" t="s">
        <v>91</v>
      </c>
      <c r="HA22" s="98" t="s">
        <v>92</v>
      </c>
      <c r="HB22" s="98">
        <v>73.0</v>
      </c>
      <c r="HC22" s="97">
        <f t="shared" si="30"/>
        <v>3.65</v>
      </c>
      <c r="HD22" s="97">
        <f t="shared" si="31"/>
        <v>1.46</v>
      </c>
      <c r="HE22" s="98">
        <v>8.0</v>
      </c>
      <c r="HF22" s="99">
        <v>52.0</v>
      </c>
      <c r="HG22" s="99">
        <v>50.0</v>
      </c>
      <c r="HH22" s="98" t="s">
        <v>91</v>
      </c>
      <c r="HI22" s="98" t="s">
        <v>92</v>
      </c>
      <c r="HJ22" s="98">
        <v>54.0</v>
      </c>
      <c r="HK22" s="97">
        <f t="shared" si="32"/>
        <v>2.7</v>
      </c>
      <c r="HL22" s="97">
        <f t="shared" si="33"/>
        <v>1.08</v>
      </c>
      <c r="HM22" s="98">
        <v>5.0</v>
      </c>
      <c r="HN22" s="99">
        <v>50.0</v>
      </c>
      <c r="HO22" s="99">
        <v>50.0</v>
      </c>
      <c r="HP22" s="98" t="s">
        <v>91</v>
      </c>
      <c r="HQ22" s="98" t="s">
        <v>92</v>
      </c>
      <c r="HR22" s="98">
        <v>240.0</v>
      </c>
      <c r="HS22" s="97">
        <f t="shared" si="34"/>
        <v>12</v>
      </c>
      <c r="HT22" s="97">
        <f t="shared" si="35"/>
        <v>4.8</v>
      </c>
      <c r="HU22" s="98">
        <v>7.0</v>
      </c>
      <c r="HV22" s="99">
        <v>52.0</v>
      </c>
      <c r="HW22" s="99">
        <v>50.0</v>
      </c>
      <c r="HX22" s="89"/>
      <c r="HY22" s="72">
        <v>135.0</v>
      </c>
      <c r="HZ22" s="72">
        <v>33.0</v>
      </c>
      <c r="IA22" s="72">
        <v>82.0</v>
      </c>
      <c r="IB22" s="72">
        <v>4.1</v>
      </c>
      <c r="IC22" s="73"/>
      <c r="ID22" s="72">
        <v>2.0</v>
      </c>
      <c r="IE22" s="72">
        <v>64.0</v>
      </c>
      <c r="IF22" s="72">
        <v>41.0</v>
      </c>
      <c r="IG22" s="89"/>
      <c r="IH22" s="74">
        <v>141.0</v>
      </c>
      <c r="II22" s="74">
        <v>33.7</v>
      </c>
      <c r="IJ22" s="74">
        <v>71.0</v>
      </c>
      <c r="IK22" s="74">
        <v>3.5</v>
      </c>
      <c r="IL22" s="74">
        <v>4.2</v>
      </c>
      <c r="IM22" s="74">
        <v>4.0</v>
      </c>
      <c r="IN22" s="74">
        <v>41.0</v>
      </c>
      <c r="IO22" s="74">
        <v>40.0</v>
      </c>
      <c r="IP22" s="75">
        <v>141.0</v>
      </c>
      <c r="IQ22" s="74">
        <v>33.1</v>
      </c>
      <c r="IR22" s="74">
        <v>3.0</v>
      </c>
      <c r="IS22" s="74">
        <v>0.1</v>
      </c>
      <c r="IT22" s="74">
        <v>0.2</v>
      </c>
      <c r="IU22" s="74">
        <v>8.0</v>
      </c>
      <c r="IV22" s="74">
        <v>43.0</v>
      </c>
      <c r="IW22" s="74">
        <v>42.0</v>
      </c>
      <c r="IX22" s="89"/>
      <c r="IY22" s="149">
        <v>140.2</v>
      </c>
      <c r="IZ22" s="149">
        <v>35.53</v>
      </c>
      <c r="JA22" s="149">
        <v>188.16</v>
      </c>
      <c r="JB22" s="149">
        <v>9.41</v>
      </c>
      <c r="JC22" s="149">
        <v>2.4</v>
      </c>
      <c r="JD22" s="149">
        <v>3.0</v>
      </c>
      <c r="JE22" s="149">
        <v>47.66</v>
      </c>
      <c r="JF22" s="149">
        <v>37.58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137.0</v>
      </c>
      <c r="JQ22" s="78">
        <v>32.2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40.0</v>
      </c>
      <c r="JW22" s="78">
        <v>39.0</v>
      </c>
      <c r="JX22" s="78">
        <v>137.0</v>
      </c>
      <c r="JY22" s="78">
        <v>34.5</v>
      </c>
      <c r="JZ22" s="78">
        <v>114.0</v>
      </c>
      <c r="KA22" s="78">
        <v>6.1</v>
      </c>
      <c r="KB22" s="78">
        <v>2.3</v>
      </c>
      <c r="KC22" s="78">
        <v>2.0</v>
      </c>
      <c r="KD22" s="78">
        <v>44.0</v>
      </c>
      <c r="KE22" s="78">
        <v>44.0</v>
      </c>
      <c r="KF22" s="89"/>
      <c r="KG22" s="79">
        <v>137.0</v>
      </c>
      <c r="KH22" s="79">
        <v>33.0</v>
      </c>
      <c r="KI22" s="79">
        <v>104.0</v>
      </c>
      <c r="KJ22" s="79">
        <v>5.6</v>
      </c>
      <c r="KK22" s="80"/>
      <c r="KL22" s="79">
        <v>1.0</v>
      </c>
      <c r="KM22" s="79">
        <v>44.0</v>
      </c>
      <c r="KN22" s="79">
        <v>44.0</v>
      </c>
      <c r="KO22" s="79">
        <v>137.0</v>
      </c>
      <c r="KP22" s="79">
        <v>33.0</v>
      </c>
      <c r="KQ22" s="79">
        <v>3.0</v>
      </c>
      <c r="KR22" s="79">
        <v>0.1</v>
      </c>
      <c r="KS22" s="80"/>
      <c r="KT22" s="79">
        <v>1.0</v>
      </c>
      <c r="KU22" s="79">
        <v>44.0</v>
      </c>
      <c r="KV22" s="79">
        <v>42.0</v>
      </c>
      <c r="KW22" s="89"/>
      <c r="KX22" s="81">
        <v>133.0</v>
      </c>
      <c r="KY22" s="81">
        <v>34.0</v>
      </c>
      <c r="KZ22" s="81">
        <v>288.0</v>
      </c>
      <c r="LA22" s="81">
        <v>14.1</v>
      </c>
      <c r="LB22" s="81">
        <v>0.0</v>
      </c>
      <c r="LC22" s="81">
        <v>3.0</v>
      </c>
      <c r="LD22" s="81">
        <v>48.0</v>
      </c>
      <c r="LE22" s="81">
        <v>48.0</v>
      </c>
      <c r="LF22" s="81">
        <v>133.0</v>
      </c>
      <c r="LG22" s="81">
        <v>34.0</v>
      </c>
      <c r="LH22" s="81">
        <v>277.0</v>
      </c>
      <c r="LI22" s="81">
        <v>13.6</v>
      </c>
      <c r="LJ22" s="81">
        <v>0.0</v>
      </c>
      <c r="LK22" s="81">
        <v>5.0</v>
      </c>
      <c r="LL22" s="81">
        <v>48.0</v>
      </c>
      <c r="LM22" s="81">
        <v>49.0</v>
      </c>
      <c r="LN22" s="89"/>
      <c r="LO22" s="82">
        <v>340.0</v>
      </c>
      <c r="LP22" s="82">
        <v>254.0</v>
      </c>
      <c r="LQ22" s="82">
        <v>146.0</v>
      </c>
      <c r="LR22" s="82">
        <v>71.0</v>
      </c>
      <c r="LS22" s="82">
        <v>329.0</v>
      </c>
      <c r="LT22" s="82">
        <v>40.0</v>
      </c>
      <c r="LU22" s="82">
        <v>0.3</v>
      </c>
      <c r="LV22" s="82">
        <v>140.0</v>
      </c>
      <c r="LW22" s="82">
        <v>70.0</v>
      </c>
      <c r="LX22" s="82">
        <v>49.0</v>
      </c>
      <c r="LY22" s="82">
        <v>45.0</v>
      </c>
      <c r="LZ22" s="82">
        <v>10.0</v>
      </c>
      <c r="MA22" s="82">
        <v>106.0</v>
      </c>
      <c r="MB22" s="82">
        <v>5.7</v>
      </c>
      <c r="MC22" s="82">
        <v>144.0</v>
      </c>
      <c r="MD22" s="82">
        <v>184.0</v>
      </c>
      <c r="ME22" s="82">
        <v>65.0</v>
      </c>
      <c r="MF22" s="82">
        <v>56.0</v>
      </c>
      <c r="MG22" s="83">
        <v>12.0</v>
      </c>
      <c r="MH22" s="82">
        <v>0.0</v>
      </c>
      <c r="MI22" s="82">
        <v>0.0</v>
      </c>
      <c r="MJ22" s="82">
        <v>123.0</v>
      </c>
      <c r="MK22" s="82">
        <v>0.0</v>
      </c>
      <c r="ML22" s="82">
        <v>42.0</v>
      </c>
      <c r="MM22" s="82">
        <v>40.0</v>
      </c>
      <c r="MN22" s="82">
        <v>5.0</v>
      </c>
      <c r="MO22" s="86"/>
      <c r="MP22" s="87"/>
      <c r="MQ22" s="87"/>
      <c r="MR22" s="87"/>
      <c r="MS22" s="87"/>
      <c r="MT22" s="82">
        <v>4.3</v>
      </c>
      <c r="MU22" s="82">
        <v>1.4</v>
      </c>
      <c r="MV22" s="82">
        <v>74.0</v>
      </c>
      <c r="MW22" s="82">
        <v>36.0</v>
      </c>
      <c r="MX22" s="82">
        <v>34.0</v>
      </c>
      <c r="MY22" s="88" t="s">
        <v>96</v>
      </c>
      <c r="MZ22" s="82">
        <v>5.0</v>
      </c>
      <c r="NA22" s="87"/>
      <c r="NB22" s="82">
        <v>5.5</v>
      </c>
      <c r="NC22" s="82">
        <v>5.9</v>
      </c>
      <c r="ND22" s="82">
        <v>107.0</v>
      </c>
      <c r="NE22" s="82">
        <v>36.0</v>
      </c>
      <c r="NF22" s="82">
        <v>41.0</v>
      </c>
      <c r="NG22" s="82">
        <v>41.0</v>
      </c>
      <c r="NH22" s="82">
        <v>7.0</v>
      </c>
      <c r="NI22" s="87"/>
      <c r="NJ22" s="82">
        <v>0.0</v>
      </c>
      <c r="NK22" s="82">
        <v>0.0</v>
      </c>
      <c r="NL22" s="82">
        <v>0.0</v>
      </c>
      <c r="NM22" s="82">
        <v>35.0</v>
      </c>
      <c r="NN22" s="82">
        <v>47.0</v>
      </c>
      <c r="NO22" s="82">
        <v>50.0</v>
      </c>
      <c r="NP22" s="82">
        <v>2.0</v>
      </c>
      <c r="NQ22" s="263"/>
    </row>
    <row r="23" ht="14.25" customHeight="1">
      <c r="A23" s="49">
        <v>0.416666666666667</v>
      </c>
      <c r="B23" s="50"/>
      <c r="C23" s="51">
        <v>50.2</v>
      </c>
      <c r="D23" s="195">
        <v>338.0</v>
      </c>
      <c r="E23" s="53">
        <v>134.0</v>
      </c>
      <c r="F23" s="53">
        <v>74.0</v>
      </c>
      <c r="G23" s="53">
        <v>16.0</v>
      </c>
      <c r="H23" s="54"/>
      <c r="I23" s="53">
        <v>6.0</v>
      </c>
      <c r="J23" s="53">
        <v>51.0</v>
      </c>
      <c r="K23" s="53">
        <v>49.0</v>
      </c>
      <c r="L23" s="53">
        <v>139.0</v>
      </c>
      <c r="M23" s="53">
        <v>44.0</v>
      </c>
      <c r="N23" s="53">
        <v>9.1</v>
      </c>
      <c r="O23" s="54"/>
      <c r="P23" s="53">
        <v>6.0</v>
      </c>
      <c r="Q23" s="53">
        <v>53.0</v>
      </c>
      <c r="R23" s="53">
        <v>51.0</v>
      </c>
      <c r="S23" s="53">
        <v>341.2</v>
      </c>
      <c r="T23" s="53">
        <v>288.3</v>
      </c>
      <c r="U23" s="53">
        <v>168.2</v>
      </c>
      <c r="V23" s="54"/>
      <c r="W23" s="53">
        <v>337.0</v>
      </c>
      <c r="X23" s="53">
        <v>200.6</v>
      </c>
      <c r="Y23" s="53">
        <v>101.1</v>
      </c>
      <c r="Z23" s="54"/>
      <c r="AA23" s="53">
        <v>340.8</v>
      </c>
      <c r="AB23" s="53">
        <v>385.8</v>
      </c>
      <c r="AC23" s="53">
        <v>219.2</v>
      </c>
      <c r="AD23" s="54"/>
      <c r="AE23" s="53">
        <v>340.6</v>
      </c>
      <c r="AF23" s="53">
        <v>348.2</v>
      </c>
      <c r="AG23" s="53">
        <v>199.4</v>
      </c>
      <c r="AH23" s="54"/>
      <c r="AI23" s="53">
        <v>348.1</v>
      </c>
      <c r="AJ23" s="53">
        <v>382.6</v>
      </c>
      <c r="AK23" s="53">
        <v>224.1</v>
      </c>
      <c r="AL23" s="54"/>
      <c r="AM23" s="53">
        <v>339.5</v>
      </c>
      <c r="AN23" s="53">
        <v>391.3</v>
      </c>
      <c r="AO23" s="53">
        <v>209.2</v>
      </c>
      <c r="AP23" s="54"/>
      <c r="AQ23" s="54">
        <f t="shared" ref="AQ23:AS23" si="36">E23</f>
        <v>134</v>
      </c>
      <c r="AR23" s="54">
        <f t="shared" si="36"/>
        <v>74</v>
      </c>
      <c r="AS23" s="54">
        <f t="shared" si="36"/>
        <v>16</v>
      </c>
      <c r="AT23" s="54"/>
      <c r="AU23" s="54">
        <f t="shared" ref="AU23:AW23" si="37">L23</f>
        <v>139</v>
      </c>
      <c r="AV23" s="54">
        <f t="shared" si="37"/>
        <v>44</v>
      </c>
      <c r="AW23" s="54">
        <f t="shared" si="37"/>
        <v>9.1</v>
      </c>
      <c r="AX23" s="54"/>
      <c r="AY23" s="54"/>
      <c r="AZ23" s="54"/>
      <c r="BA23" s="54"/>
      <c r="BB23" s="54"/>
      <c r="BC23" s="89"/>
      <c r="BD23" s="54"/>
      <c r="BE23" s="53">
        <v>32.0</v>
      </c>
      <c r="BF23" s="53">
        <v>16.0</v>
      </c>
      <c r="BG23" s="53">
        <v>0.8</v>
      </c>
      <c r="BH23" s="54"/>
      <c r="BI23" s="53">
        <v>22.0</v>
      </c>
      <c r="BJ23" s="53">
        <v>92.0</v>
      </c>
      <c r="BK23" s="53">
        <v>63.0</v>
      </c>
      <c r="BL23" s="89"/>
      <c r="BM23" s="287">
        <v>344.0</v>
      </c>
      <c r="BN23" s="287">
        <v>146.0</v>
      </c>
      <c r="BO23" s="287">
        <v>243.0</v>
      </c>
      <c r="BP23" s="287">
        <v>12.2</v>
      </c>
      <c r="BQ23" s="288"/>
      <c r="BR23" s="287">
        <v>6.0</v>
      </c>
      <c r="BS23" s="287">
        <v>63.0</v>
      </c>
      <c r="BT23" s="287">
        <v>63.0</v>
      </c>
      <c r="BU23" s="288">
        <f t="shared" si="6"/>
        <v>344</v>
      </c>
      <c r="BV23" s="287">
        <v>287.0</v>
      </c>
      <c r="BW23" s="287">
        <v>166.0</v>
      </c>
      <c r="BX23" s="287">
        <v>37.0</v>
      </c>
      <c r="BY23" s="287">
        <v>337.0</v>
      </c>
      <c r="BZ23" s="287">
        <v>307.0</v>
      </c>
      <c r="CA23" s="287">
        <v>168.0</v>
      </c>
      <c r="CB23" s="287">
        <v>34.0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341.0</v>
      </c>
      <c r="CH23" s="287">
        <v>303.0</v>
      </c>
      <c r="CI23" s="287">
        <v>177.0</v>
      </c>
      <c r="CJ23" s="287">
        <v>14.0</v>
      </c>
      <c r="CK23" s="287">
        <v>354.0</v>
      </c>
      <c r="CL23" s="287">
        <v>195.0</v>
      </c>
      <c r="CM23" s="287">
        <v>114.0</v>
      </c>
      <c r="CN23" s="287">
        <v>26.0</v>
      </c>
      <c r="CO23" s="287">
        <v>335.0</v>
      </c>
      <c r="CP23" s="287">
        <v>224.0</v>
      </c>
      <c r="CQ23" s="287">
        <v>106.0</v>
      </c>
      <c r="CR23" s="287">
        <v>23.0</v>
      </c>
      <c r="CS23" s="287">
        <v>339.0</v>
      </c>
      <c r="CT23" s="287">
        <v>226.0</v>
      </c>
      <c r="CU23" s="287">
        <v>130.0</v>
      </c>
      <c r="CV23" s="287">
        <v>19.0</v>
      </c>
      <c r="CW23" s="287">
        <v>340.0</v>
      </c>
      <c r="CX23" s="287">
        <v>152.0</v>
      </c>
      <c r="CY23" s="287">
        <v>74.0</v>
      </c>
      <c r="CZ23" s="287">
        <v>43.0</v>
      </c>
      <c r="DA23" s="287">
        <v>323.0</v>
      </c>
      <c r="DB23" s="287">
        <v>145.0</v>
      </c>
      <c r="DC23" s="287">
        <v>67.0</v>
      </c>
      <c r="DD23" s="287">
        <v>43.0</v>
      </c>
      <c r="DE23" s="288">
        <f t="shared" si="7"/>
        <v>146</v>
      </c>
      <c r="DF23" s="287">
        <v>35.0</v>
      </c>
      <c r="DG23" s="288">
        <f t="shared" ref="DG23:DH23" si="38">BO23</f>
        <v>243</v>
      </c>
      <c r="DH23" s="288">
        <f t="shared" si="38"/>
        <v>12.2</v>
      </c>
      <c r="DI23" s="288"/>
      <c r="DJ23" s="287">
        <v>7.0</v>
      </c>
      <c r="DK23" s="287">
        <v>59.0</v>
      </c>
      <c r="DL23" s="287">
        <v>53.0</v>
      </c>
      <c r="DM23" s="89"/>
      <c r="DN23" s="61">
        <v>340.0</v>
      </c>
      <c r="DO23" s="61">
        <v>140.0</v>
      </c>
      <c r="DP23" s="61">
        <v>29.56</v>
      </c>
      <c r="DQ23" s="61">
        <v>16.72</v>
      </c>
      <c r="DR23" s="61">
        <v>4.18</v>
      </c>
      <c r="DS23" s="61">
        <v>8.0</v>
      </c>
      <c r="DT23" s="61">
        <v>38.0</v>
      </c>
      <c r="DU23" s="61">
        <v>38.5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137.0</v>
      </c>
      <c r="EG23" s="63">
        <v>140.0</v>
      </c>
      <c r="EH23" s="63">
        <v>6.0</v>
      </c>
      <c r="EI23" s="63"/>
      <c r="EJ23" s="63">
        <v>9.0</v>
      </c>
      <c r="EK23" s="63">
        <v>49.0</v>
      </c>
      <c r="EL23" s="63">
        <v>47.0</v>
      </c>
      <c r="EM23" s="63">
        <v>0.0</v>
      </c>
      <c r="EN23" s="63">
        <v>0.0</v>
      </c>
      <c r="EO23" s="63">
        <v>0.0</v>
      </c>
      <c r="EP23" s="63">
        <v>0.0</v>
      </c>
      <c r="EQ23" s="63">
        <v>9.0</v>
      </c>
      <c r="ER23" s="63">
        <v>36.0</v>
      </c>
      <c r="ES23" s="63">
        <v>35.0</v>
      </c>
      <c r="ET23" s="63">
        <v>339.0</v>
      </c>
      <c r="EU23" s="63">
        <v>0.0</v>
      </c>
      <c r="EV23" s="63">
        <v>0.0</v>
      </c>
      <c r="EW23" s="63">
        <v>0.0</v>
      </c>
      <c r="EX23" s="63">
        <v>338.0</v>
      </c>
      <c r="EY23" s="63">
        <v>0.0</v>
      </c>
      <c r="EZ23" s="63">
        <v>0.0</v>
      </c>
      <c r="FA23" s="63">
        <v>0.0</v>
      </c>
      <c r="FB23" s="63">
        <v>338.0</v>
      </c>
      <c r="FC23" s="63">
        <v>274.0</v>
      </c>
      <c r="FD23" s="63">
        <v>158.3</v>
      </c>
      <c r="FE23" s="63">
        <v>-1.7</v>
      </c>
      <c r="FF23" s="63">
        <v>337.0</v>
      </c>
      <c r="FG23" s="63">
        <v>275.0</v>
      </c>
      <c r="FH23" s="63">
        <v>158.4</v>
      </c>
      <c r="FI23" s="63">
        <v>-1.2</v>
      </c>
      <c r="FJ23" s="63">
        <v>340.0</v>
      </c>
      <c r="FK23" s="63">
        <v>259.0</v>
      </c>
      <c r="FL23" s="63">
        <v>149.3</v>
      </c>
      <c r="FM23" s="64"/>
      <c r="FN23" s="63">
        <v>340.0</v>
      </c>
      <c r="FO23" s="63">
        <v>272.0</v>
      </c>
      <c r="FP23" s="63">
        <v>149.0</v>
      </c>
      <c r="FQ23" s="63">
        <v>6.1</v>
      </c>
      <c r="FR23" s="63">
        <v>137.0</v>
      </c>
      <c r="FS23" s="64"/>
      <c r="FT23" s="63">
        <v>23.01</v>
      </c>
      <c r="FU23" s="64"/>
      <c r="FV23" s="63">
        <v>137.0</v>
      </c>
      <c r="FW23" s="64"/>
      <c r="FX23" s="64"/>
      <c r="FY23" s="64"/>
      <c r="FZ23" s="89"/>
      <c r="GA23" s="65">
        <v>340.0</v>
      </c>
      <c r="GB23" s="66">
        <v>370.45</v>
      </c>
      <c r="GC23" s="66">
        <v>230.17</v>
      </c>
      <c r="GD23" s="66">
        <v>10.39</v>
      </c>
      <c r="GE23" s="66">
        <v>340.0</v>
      </c>
      <c r="GF23" s="66">
        <v>390.82</v>
      </c>
      <c r="GG23" s="66">
        <v>227.99</v>
      </c>
      <c r="GH23" s="66">
        <v>14.49</v>
      </c>
      <c r="GI23" s="66">
        <v>340.0</v>
      </c>
      <c r="GJ23" s="66">
        <v>263.63</v>
      </c>
      <c r="GK23" s="66">
        <v>-150.01</v>
      </c>
      <c r="GL23" s="66">
        <v>-11.31</v>
      </c>
      <c r="GM23" s="66">
        <v>340.0</v>
      </c>
      <c r="GN23" s="66">
        <v>241.35</v>
      </c>
      <c r="GO23" s="66">
        <v>-151.01</v>
      </c>
      <c r="GP23" s="66">
        <v>-20.02</v>
      </c>
      <c r="GQ23" s="66">
        <v>341.0</v>
      </c>
      <c r="GR23" s="66">
        <v>114.74</v>
      </c>
      <c r="GS23" s="66">
        <v>-73.12</v>
      </c>
      <c r="GT23" s="66">
        <v>6.11</v>
      </c>
      <c r="GU23" s="66">
        <v>341.0</v>
      </c>
      <c r="GV23" s="66">
        <v>128.96</v>
      </c>
      <c r="GW23" s="66">
        <v>-74.54</v>
      </c>
      <c r="GX23" s="66">
        <v>4.19</v>
      </c>
      <c r="GY23" s="89"/>
      <c r="GZ23" s="98" t="s">
        <v>91</v>
      </c>
      <c r="HA23" s="98" t="s">
        <v>92</v>
      </c>
      <c r="HB23" s="98">
        <v>103.0</v>
      </c>
      <c r="HC23" s="97">
        <f t="shared" si="30"/>
        <v>5.15</v>
      </c>
      <c r="HD23" s="97">
        <f t="shared" si="31"/>
        <v>2.06</v>
      </c>
      <c r="HE23" s="98">
        <v>8.0</v>
      </c>
      <c r="HF23" s="99">
        <v>52.0</v>
      </c>
      <c r="HG23" s="99">
        <v>50.0</v>
      </c>
      <c r="HH23" s="98" t="s">
        <v>91</v>
      </c>
      <c r="HI23" s="98" t="s">
        <v>92</v>
      </c>
      <c r="HJ23" s="98">
        <v>83.0</v>
      </c>
      <c r="HK23" s="97">
        <f t="shared" si="32"/>
        <v>4.15</v>
      </c>
      <c r="HL23" s="97">
        <f t="shared" si="33"/>
        <v>1.66</v>
      </c>
      <c r="HM23" s="98">
        <v>5.0</v>
      </c>
      <c r="HN23" s="99">
        <v>50.0</v>
      </c>
      <c r="HO23" s="99">
        <v>50.0</v>
      </c>
      <c r="HP23" s="98" t="s">
        <v>91</v>
      </c>
      <c r="HQ23" s="98" t="s">
        <v>92</v>
      </c>
      <c r="HR23" s="98">
        <v>221.0</v>
      </c>
      <c r="HS23" s="97">
        <f t="shared" si="34"/>
        <v>11.05</v>
      </c>
      <c r="HT23" s="97">
        <f t="shared" si="35"/>
        <v>4.42</v>
      </c>
      <c r="HU23" s="98">
        <v>7.0</v>
      </c>
      <c r="HV23" s="99">
        <v>52.0</v>
      </c>
      <c r="HW23" s="99">
        <v>50.0</v>
      </c>
      <c r="HX23" s="89"/>
      <c r="HY23" s="72">
        <v>135.0</v>
      </c>
      <c r="HZ23" s="72">
        <v>33.0</v>
      </c>
      <c r="IA23" s="72">
        <v>148.0</v>
      </c>
      <c r="IB23" s="72">
        <v>7.4</v>
      </c>
      <c r="IC23" s="73"/>
      <c r="ID23" s="72">
        <v>2.0</v>
      </c>
      <c r="IE23" s="72">
        <v>64.0</v>
      </c>
      <c r="IF23" s="72">
        <v>41.0</v>
      </c>
      <c r="IG23" s="89"/>
      <c r="IH23" s="74">
        <v>141.0</v>
      </c>
      <c r="II23" s="74">
        <v>33.7</v>
      </c>
      <c r="IJ23" s="74">
        <v>71.0</v>
      </c>
      <c r="IK23" s="74">
        <v>3.5</v>
      </c>
      <c r="IL23" s="74">
        <v>4.2</v>
      </c>
      <c r="IM23" s="74">
        <v>4.0</v>
      </c>
      <c r="IN23" s="74">
        <v>41.0</v>
      </c>
      <c r="IO23" s="74">
        <v>40.0</v>
      </c>
      <c r="IP23" s="75">
        <v>141.0</v>
      </c>
      <c r="IQ23" s="74">
        <v>33.1</v>
      </c>
      <c r="IR23" s="74">
        <v>3.0</v>
      </c>
      <c r="IS23" s="74">
        <v>0.1</v>
      </c>
      <c r="IT23" s="74">
        <v>0.2</v>
      </c>
      <c r="IU23" s="74">
        <v>8.0</v>
      </c>
      <c r="IV23" s="74">
        <v>43.0</v>
      </c>
      <c r="IW23" s="74">
        <v>42.0</v>
      </c>
      <c r="IX23" s="89"/>
      <c r="IY23" s="149">
        <v>140.44</v>
      </c>
      <c r="IZ23" s="149">
        <v>35.1</v>
      </c>
      <c r="JA23" s="149">
        <v>290.34</v>
      </c>
      <c r="JB23" s="149">
        <v>14.53</v>
      </c>
      <c r="JC23" s="149">
        <v>5.39</v>
      </c>
      <c r="JD23" s="149">
        <v>3.0</v>
      </c>
      <c r="JE23" s="149">
        <v>50.81</v>
      </c>
      <c r="JF23" s="149">
        <v>40.63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137.0</v>
      </c>
      <c r="JQ23" s="78">
        <v>32.0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42.0</v>
      </c>
      <c r="JW23" s="78">
        <v>40.0</v>
      </c>
      <c r="JX23" s="78">
        <v>137.0</v>
      </c>
      <c r="JY23" s="78">
        <v>33.5</v>
      </c>
      <c r="JZ23" s="78">
        <v>191.0</v>
      </c>
      <c r="KA23" s="78">
        <v>10.4</v>
      </c>
      <c r="KB23" s="78">
        <v>4.3</v>
      </c>
      <c r="KC23" s="78">
        <v>2.0</v>
      </c>
      <c r="KD23" s="78">
        <v>47.0</v>
      </c>
      <c r="KE23" s="78">
        <v>46.0</v>
      </c>
      <c r="KF23" s="89"/>
      <c r="KG23" s="79">
        <v>136.0</v>
      </c>
      <c r="KH23" s="79">
        <v>33.0</v>
      </c>
      <c r="KI23" s="79">
        <v>99.0</v>
      </c>
      <c r="KJ23" s="79">
        <v>5.3</v>
      </c>
      <c r="KK23" s="80"/>
      <c r="KL23" s="79">
        <v>1.0</v>
      </c>
      <c r="KM23" s="79">
        <v>44.0</v>
      </c>
      <c r="KN23" s="79">
        <v>44.0</v>
      </c>
      <c r="KO23" s="79">
        <v>136.0</v>
      </c>
      <c r="KP23" s="79">
        <v>33.0</v>
      </c>
      <c r="KQ23" s="79">
        <v>3.0</v>
      </c>
      <c r="KR23" s="79">
        <v>0.1</v>
      </c>
      <c r="KS23" s="80"/>
      <c r="KT23" s="79">
        <v>1.0</v>
      </c>
      <c r="KU23" s="79">
        <v>44.0</v>
      </c>
      <c r="KV23" s="79">
        <v>42.0</v>
      </c>
      <c r="KW23" s="89"/>
      <c r="KX23" s="81">
        <v>131.0</v>
      </c>
      <c r="KY23" s="81">
        <v>33.0</v>
      </c>
      <c r="KZ23" s="81">
        <v>235.0</v>
      </c>
      <c r="LA23" s="81">
        <v>11.5</v>
      </c>
      <c r="LB23" s="81">
        <v>0.0</v>
      </c>
      <c r="LC23" s="81">
        <v>3.0</v>
      </c>
      <c r="LD23" s="81">
        <v>53.0</v>
      </c>
      <c r="LE23" s="81">
        <v>53.0</v>
      </c>
      <c r="LF23" s="81">
        <v>131.0</v>
      </c>
      <c r="LG23" s="81">
        <v>33.0</v>
      </c>
      <c r="LH23" s="81">
        <v>373.0</v>
      </c>
      <c r="LI23" s="81">
        <v>18.3</v>
      </c>
      <c r="LJ23" s="81">
        <v>0.0</v>
      </c>
      <c r="LK23" s="81">
        <v>5.0</v>
      </c>
      <c r="LL23" s="81">
        <v>51.0</v>
      </c>
      <c r="LM23" s="81">
        <v>51.0</v>
      </c>
      <c r="LN23" s="89"/>
      <c r="LO23" s="82">
        <v>338.0</v>
      </c>
      <c r="LP23" s="82">
        <v>279.0</v>
      </c>
      <c r="LQ23" s="82">
        <v>154.0</v>
      </c>
      <c r="LR23" s="82">
        <v>70.0</v>
      </c>
      <c r="LS23" s="82">
        <v>327.0</v>
      </c>
      <c r="LT23" s="83">
        <v>45.0</v>
      </c>
      <c r="LU23" s="83">
        <v>2.7</v>
      </c>
      <c r="LV23" s="83">
        <v>138.0</v>
      </c>
      <c r="LW23" s="83">
        <v>85.0</v>
      </c>
      <c r="LX23" s="83">
        <v>50.0</v>
      </c>
      <c r="LY23" s="83">
        <v>49.0</v>
      </c>
      <c r="LZ23" s="120">
        <v>10.0</v>
      </c>
      <c r="MA23" s="83">
        <v>109.0</v>
      </c>
      <c r="MB23" s="83">
        <v>5.0</v>
      </c>
      <c r="MC23" s="83">
        <v>143.0</v>
      </c>
      <c r="MD23" s="83">
        <v>194.0</v>
      </c>
      <c r="ME23" s="83">
        <v>68.0</v>
      </c>
      <c r="MF23" s="83">
        <v>55.0</v>
      </c>
      <c r="MG23" s="83">
        <v>12.0</v>
      </c>
      <c r="MH23" s="83">
        <v>0.0</v>
      </c>
      <c r="MI23" s="83">
        <v>0.0</v>
      </c>
      <c r="MJ23" s="83">
        <v>123.0</v>
      </c>
      <c r="MK23" s="83">
        <v>0.0</v>
      </c>
      <c r="ML23" s="83">
        <v>47.0</v>
      </c>
      <c r="MM23" s="83">
        <v>45.0</v>
      </c>
      <c r="MN23" s="120">
        <v>5.0</v>
      </c>
      <c r="MO23" s="86"/>
      <c r="MP23" s="87"/>
      <c r="MQ23" s="87"/>
      <c r="MR23" s="87"/>
      <c r="MS23" s="87"/>
      <c r="MT23" s="83">
        <v>11.0</v>
      </c>
      <c r="MU23" s="83">
        <v>3.6</v>
      </c>
      <c r="MV23" s="83">
        <v>197.0</v>
      </c>
      <c r="MW23" s="83">
        <v>36.0</v>
      </c>
      <c r="MX23" s="83">
        <v>32.0</v>
      </c>
      <c r="MY23" s="88" t="s">
        <v>96</v>
      </c>
      <c r="MZ23" s="120">
        <v>5.0</v>
      </c>
      <c r="NA23" s="88"/>
      <c r="NB23" s="83">
        <v>10.1</v>
      </c>
      <c r="NC23" s="83">
        <v>3.8</v>
      </c>
      <c r="ND23" s="83">
        <v>184.0</v>
      </c>
      <c r="NE23" s="83">
        <v>35.0</v>
      </c>
      <c r="NF23" s="83">
        <v>42.0</v>
      </c>
      <c r="NG23" s="83">
        <v>42.0</v>
      </c>
      <c r="NH23" s="120">
        <v>7.0</v>
      </c>
      <c r="NI23" s="237"/>
      <c r="NJ23" s="83">
        <v>0.0</v>
      </c>
      <c r="NK23" s="83">
        <v>0.0</v>
      </c>
      <c r="NL23" s="83">
        <v>0.0</v>
      </c>
      <c r="NM23" s="83">
        <v>35.0</v>
      </c>
      <c r="NN23" s="121">
        <v>47.0</v>
      </c>
      <c r="NO23" s="121">
        <v>50.0</v>
      </c>
      <c r="NP23" s="83">
        <v>2.0</v>
      </c>
      <c r="NQ23" s="263"/>
    </row>
    <row r="24" ht="14.25" customHeight="1">
      <c r="A24" s="49">
        <v>0.458333333333334</v>
      </c>
      <c r="B24" s="50"/>
      <c r="C24" s="51">
        <v>50.19</v>
      </c>
      <c r="D24" s="195">
        <v>339.0</v>
      </c>
      <c r="E24" s="53">
        <v>134.0</v>
      </c>
      <c r="F24" s="53">
        <v>78.0</v>
      </c>
      <c r="G24" s="53">
        <v>17.1</v>
      </c>
      <c r="H24" s="54"/>
      <c r="I24" s="53">
        <v>6.0</v>
      </c>
      <c r="J24" s="53">
        <v>51.0</v>
      </c>
      <c r="K24" s="53">
        <v>49.0</v>
      </c>
      <c r="L24" s="53">
        <v>139.0</v>
      </c>
      <c r="M24" s="53">
        <v>55.0</v>
      </c>
      <c r="N24" s="53">
        <v>14.4</v>
      </c>
      <c r="O24" s="54"/>
      <c r="P24" s="53">
        <v>6.0</v>
      </c>
      <c r="Q24" s="53">
        <v>53.0</v>
      </c>
      <c r="R24" s="53">
        <v>51.0</v>
      </c>
      <c r="S24" s="53">
        <v>341.0</v>
      </c>
      <c r="T24" s="53">
        <v>319.4</v>
      </c>
      <c r="U24" s="53">
        <v>183.9</v>
      </c>
      <c r="V24" s="54"/>
      <c r="W24" s="53">
        <v>336.8</v>
      </c>
      <c r="X24" s="53">
        <v>231.7</v>
      </c>
      <c r="Y24" s="53">
        <v>121.3</v>
      </c>
      <c r="Z24" s="54"/>
      <c r="AA24" s="53">
        <v>342.3</v>
      </c>
      <c r="AB24" s="53">
        <v>329.7</v>
      </c>
      <c r="AC24" s="53">
        <v>189.1</v>
      </c>
      <c r="AD24" s="54"/>
      <c r="AE24" s="53">
        <v>342.3</v>
      </c>
      <c r="AF24" s="53">
        <v>297.2</v>
      </c>
      <c r="AG24" s="53">
        <v>172.8</v>
      </c>
      <c r="AH24" s="54"/>
      <c r="AI24" s="53">
        <v>348.8</v>
      </c>
      <c r="AJ24" s="53">
        <v>362.9</v>
      </c>
      <c r="AK24" s="53">
        <v>213.6</v>
      </c>
      <c r="AL24" s="54"/>
      <c r="AM24" s="53">
        <v>339.5</v>
      </c>
      <c r="AN24" s="53">
        <v>375.3</v>
      </c>
      <c r="AO24" s="53">
        <v>201.9</v>
      </c>
      <c r="AP24" s="54"/>
      <c r="AQ24" s="54">
        <f t="shared" ref="AQ24:AS24" si="39">E24</f>
        <v>134</v>
      </c>
      <c r="AR24" s="54">
        <f t="shared" si="39"/>
        <v>78</v>
      </c>
      <c r="AS24" s="54">
        <f t="shared" si="39"/>
        <v>17.1</v>
      </c>
      <c r="AT24" s="54"/>
      <c r="AU24" s="54">
        <f t="shared" ref="AU24:AW24" si="40">L24</f>
        <v>139</v>
      </c>
      <c r="AV24" s="54">
        <f t="shared" si="40"/>
        <v>55</v>
      </c>
      <c r="AW24" s="54">
        <f t="shared" si="40"/>
        <v>14.4</v>
      </c>
      <c r="AX24" s="54"/>
      <c r="AY24" s="54"/>
      <c r="AZ24" s="54"/>
      <c r="BA24" s="54"/>
      <c r="BB24" s="54"/>
      <c r="BC24" s="89"/>
      <c r="BD24" s="54"/>
      <c r="BE24" s="53">
        <v>32.0</v>
      </c>
      <c r="BF24" s="53">
        <v>148.0</v>
      </c>
      <c r="BG24" s="53">
        <v>8.1</v>
      </c>
      <c r="BH24" s="54"/>
      <c r="BI24" s="53">
        <v>22.0</v>
      </c>
      <c r="BJ24" s="53">
        <v>92.0</v>
      </c>
      <c r="BK24" s="53">
        <v>63.0</v>
      </c>
      <c r="BL24" s="89"/>
      <c r="BM24" s="287">
        <v>344.0</v>
      </c>
      <c r="BN24" s="287">
        <v>146.0</v>
      </c>
      <c r="BO24" s="287">
        <v>210.0</v>
      </c>
      <c r="BP24" s="287">
        <v>10.5</v>
      </c>
      <c r="BQ24" s="288"/>
      <c r="BR24" s="287">
        <v>6.0</v>
      </c>
      <c r="BS24" s="287">
        <v>65.0</v>
      </c>
      <c r="BT24" s="287">
        <v>63.0</v>
      </c>
      <c r="BU24" s="288">
        <f t="shared" si="6"/>
        <v>344</v>
      </c>
      <c r="BV24" s="287">
        <v>285.0</v>
      </c>
      <c r="BW24" s="287">
        <v>165.0</v>
      </c>
      <c r="BX24" s="287">
        <v>32.0</v>
      </c>
      <c r="BY24" s="287">
        <v>336.0</v>
      </c>
      <c r="BZ24" s="287">
        <v>305.0</v>
      </c>
      <c r="CA24" s="287">
        <v>168.0</v>
      </c>
      <c r="CB24" s="287">
        <v>32.0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338.0</v>
      </c>
      <c r="CH24" s="287">
        <v>302.0</v>
      </c>
      <c r="CI24" s="287">
        <v>175.0</v>
      </c>
      <c r="CJ24" s="287">
        <v>15.0</v>
      </c>
      <c r="CK24" s="287">
        <v>350.0</v>
      </c>
      <c r="CL24" s="287">
        <v>210.0</v>
      </c>
      <c r="CM24" s="287">
        <v>124.0</v>
      </c>
      <c r="CN24" s="287">
        <v>22.0</v>
      </c>
      <c r="CO24" s="287">
        <v>336.0</v>
      </c>
      <c r="CP24" s="287">
        <v>237.0</v>
      </c>
      <c r="CQ24" s="287">
        <v>116.0</v>
      </c>
      <c r="CR24" s="287">
        <v>18.0</v>
      </c>
      <c r="CS24" s="287">
        <v>339.0</v>
      </c>
      <c r="CT24" s="287">
        <v>233.0</v>
      </c>
      <c r="CU24" s="287">
        <v>136.0</v>
      </c>
      <c r="CV24" s="287">
        <v>16.0</v>
      </c>
      <c r="CW24" s="287">
        <v>340.0</v>
      </c>
      <c r="CX24" s="287">
        <v>139.0</v>
      </c>
      <c r="CY24" s="287">
        <v>60.0</v>
      </c>
      <c r="CZ24" s="287">
        <v>43.0</v>
      </c>
      <c r="DA24" s="287">
        <v>325.0</v>
      </c>
      <c r="DB24" s="287">
        <v>143.0</v>
      </c>
      <c r="DC24" s="287">
        <v>61.0</v>
      </c>
      <c r="DD24" s="287">
        <v>49.0</v>
      </c>
      <c r="DE24" s="288">
        <f t="shared" si="7"/>
        <v>146</v>
      </c>
      <c r="DF24" s="287">
        <v>35.0</v>
      </c>
      <c r="DG24" s="288">
        <f t="shared" ref="DG24:DH24" si="41">BO24</f>
        <v>210</v>
      </c>
      <c r="DH24" s="288">
        <f t="shared" si="41"/>
        <v>10.5</v>
      </c>
      <c r="DI24" s="288"/>
      <c r="DJ24" s="287">
        <v>7.0</v>
      </c>
      <c r="DK24" s="287">
        <v>58.0</v>
      </c>
      <c r="DL24" s="287">
        <v>54.0</v>
      </c>
      <c r="DM24" s="89"/>
      <c r="DN24" s="61">
        <v>340.0</v>
      </c>
      <c r="DO24" s="61">
        <v>141.0</v>
      </c>
      <c r="DP24" s="61">
        <v>33.32</v>
      </c>
      <c r="DQ24" s="61">
        <v>18.65</v>
      </c>
      <c r="DR24" s="61">
        <v>5.08</v>
      </c>
      <c r="DS24" s="61">
        <v>8.0</v>
      </c>
      <c r="DT24" s="61">
        <v>40.0</v>
      </c>
      <c r="DU24" s="61">
        <v>42.5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340.0</v>
      </c>
      <c r="EF24" s="63">
        <v>137.0</v>
      </c>
      <c r="EG24" s="63">
        <v>171.0</v>
      </c>
      <c r="EH24" s="63">
        <v>7.1</v>
      </c>
      <c r="EI24" s="63"/>
      <c r="EJ24" s="63">
        <v>9.0</v>
      </c>
      <c r="EK24" s="63">
        <v>51.0</v>
      </c>
      <c r="EL24" s="63">
        <v>51.0</v>
      </c>
      <c r="EM24" s="63">
        <v>0.0</v>
      </c>
      <c r="EN24" s="63">
        <v>0.0</v>
      </c>
      <c r="EO24" s="63">
        <v>0.0</v>
      </c>
      <c r="EP24" s="63">
        <v>0.0</v>
      </c>
      <c r="EQ24" s="63">
        <v>9.0</v>
      </c>
      <c r="ER24" s="63">
        <v>36.0</v>
      </c>
      <c r="ES24" s="63">
        <v>35.0</v>
      </c>
      <c r="ET24" s="63">
        <v>339.0</v>
      </c>
      <c r="EU24" s="63">
        <v>0.0</v>
      </c>
      <c r="EV24" s="63">
        <v>0.0</v>
      </c>
      <c r="EW24" s="63">
        <v>0.0</v>
      </c>
      <c r="EX24" s="63">
        <v>337.0</v>
      </c>
      <c r="EY24" s="63">
        <v>0.0</v>
      </c>
      <c r="EZ24" s="63">
        <v>0.0</v>
      </c>
      <c r="FA24" s="63">
        <v>0.0</v>
      </c>
      <c r="FB24" s="63">
        <v>338.0</v>
      </c>
      <c r="FC24" s="63">
        <v>274.0</v>
      </c>
      <c r="FD24" s="63">
        <v>158.3</v>
      </c>
      <c r="FE24" s="63">
        <v>-2.3</v>
      </c>
      <c r="FF24" s="63">
        <v>337.0</v>
      </c>
      <c r="FG24" s="63">
        <v>275.0</v>
      </c>
      <c r="FH24" s="63">
        <v>158.4</v>
      </c>
      <c r="FI24" s="63">
        <v>-1.9</v>
      </c>
      <c r="FJ24" s="63">
        <v>340.0</v>
      </c>
      <c r="FK24" s="63">
        <v>263.0</v>
      </c>
      <c r="FL24" s="63">
        <v>150.0</v>
      </c>
      <c r="FM24" s="64"/>
      <c r="FN24" s="63">
        <v>340.0</v>
      </c>
      <c r="FO24" s="63">
        <v>276.0</v>
      </c>
      <c r="FP24" s="63">
        <v>150.0</v>
      </c>
      <c r="FQ24" s="63">
        <v>7.1</v>
      </c>
      <c r="FR24" s="63">
        <v>137.0</v>
      </c>
      <c r="FS24" s="64"/>
      <c r="FT24" s="63">
        <v>14.31</v>
      </c>
      <c r="FU24" s="64"/>
      <c r="FV24" s="63">
        <v>137.0</v>
      </c>
      <c r="FW24" s="64"/>
      <c r="FX24" s="64"/>
      <c r="FY24" s="64"/>
      <c r="FZ24" s="89"/>
      <c r="GA24" s="65">
        <v>342.0</v>
      </c>
      <c r="GB24" s="66">
        <v>341.44</v>
      </c>
      <c r="GC24" s="66">
        <v>210.65</v>
      </c>
      <c r="GD24" s="66">
        <v>36.18</v>
      </c>
      <c r="GE24" s="66">
        <v>342.0</v>
      </c>
      <c r="GF24" s="66">
        <v>362.39</v>
      </c>
      <c r="GG24" s="66">
        <v>208.22</v>
      </c>
      <c r="GH24" s="66">
        <v>38.95</v>
      </c>
      <c r="GI24" s="66">
        <v>342.0</v>
      </c>
      <c r="GJ24" s="66">
        <v>261.72</v>
      </c>
      <c r="GK24" s="66">
        <v>-150.6</v>
      </c>
      <c r="GL24" s="66">
        <v>-12.98</v>
      </c>
      <c r="GM24" s="66">
        <v>342.0</v>
      </c>
      <c r="GN24" s="66">
        <v>240.62</v>
      </c>
      <c r="GO24" s="66">
        <v>-150.85</v>
      </c>
      <c r="GP24" s="66">
        <v>-21.02</v>
      </c>
      <c r="GQ24" s="66">
        <v>342.0</v>
      </c>
      <c r="GR24" s="66">
        <v>96.57</v>
      </c>
      <c r="GS24" s="66">
        <v>-58.55</v>
      </c>
      <c r="GT24" s="66">
        <v>-20.19</v>
      </c>
      <c r="GU24" s="66">
        <v>341.0</v>
      </c>
      <c r="GV24" s="66">
        <v>101.85</v>
      </c>
      <c r="GW24" s="66">
        <v>-56.45</v>
      </c>
      <c r="GX24" s="66">
        <v>-20.52</v>
      </c>
      <c r="GY24" s="89"/>
      <c r="GZ24" s="98" t="s">
        <v>91</v>
      </c>
      <c r="HA24" s="98" t="s">
        <v>92</v>
      </c>
      <c r="HB24" s="98">
        <v>114.0</v>
      </c>
      <c r="HC24" s="97">
        <f t="shared" si="30"/>
        <v>5.7</v>
      </c>
      <c r="HD24" s="97">
        <f t="shared" si="31"/>
        <v>2.28</v>
      </c>
      <c r="HE24" s="98">
        <v>8.0</v>
      </c>
      <c r="HF24" s="99">
        <v>52.0</v>
      </c>
      <c r="HG24" s="99">
        <v>50.0</v>
      </c>
      <c r="HH24" s="98" t="s">
        <v>91</v>
      </c>
      <c r="HI24" s="98" t="s">
        <v>92</v>
      </c>
      <c r="HJ24" s="98">
        <v>200.0</v>
      </c>
      <c r="HK24" s="97">
        <f t="shared" si="32"/>
        <v>10</v>
      </c>
      <c r="HL24" s="97">
        <f t="shared" si="33"/>
        <v>4</v>
      </c>
      <c r="HM24" s="98">
        <v>5.0</v>
      </c>
      <c r="HN24" s="99">
        <v>50.0</v>
      </c>
      <c r="HO24" s="99">
        <v>50.0</v>
      </c>
      <c r="HP24" s="98" t="s">
        <v>91</v>
      </c>
      <c r="HQ24" s="98" t="s">
        <v>92</v>
      </c>
      <c r="HR24" s="98">
        <v>148.0</v>
      </c>
      <c r="HS24" s="97">
        <f t="shared" si="34"/>
        <v>7.4</v>
      </c>
      <c r="HT24" s="97">
        <f t="shared" si="35"/>
        <v>2.96</v>
      </c>
      <c r="HU24" s="98">
        <v>7.0</v>
      </c>
      <c r="HV24" s="99">
        <v>52.0</v>
      </c>
      <c r="HW24" s="99">
        <v>50.0</v>
      </c>
      <c r="HX24" s="89"/>
      <c r="HY24" s="72">
        <v>135.0</v>
      </c>
      <c r="HZ24" s="72">
        <v>33.0</v>
      </c>
      <c r="IA24" s="72">
        <v>192.0</v>
      </c>
      <c r="IB24" s="72">
        <v>9.6</v>
      </c>
      <c r="IC24" s="73"/>
      <c r="ID24" s="72">
        <v>2.0</v>
      </c>
      <c r="IE24" s="72">
        <v>64.0</v>
      </c>
      <c r="IF24" s="72">
        <v>41.0</v>
      </c>
      <c r="IG24" s="89"/>
      <c r="IH24" s="74">
        <v>142.0</v>
      </c>
      <c r="II24" s="74">
        <v>34.1</v>
      </c>
      <c r="IJ24" s="74">
        <v>68.0</v>
      </c>
      <c r="IK24" s="74">
        <v>3.2</v>
      </c>
      <c r="IL24" s="74">
        <v>3.8</v>
      </c>
      <c r="IM24" s="74">
        <v>4.0</v>
      </c>
      <c r="IN24" s="74">
        <v>46.0</v>
      </c>
      <c r="IO24" s="74">
        <v>44.0</v>
      </c>
      <c r="IP24" s="75">
        <v>142.0</v>
      </c>
      <c r="IQ24" s="74">
        <v>33.5</v>
      </c>
      <c r="IR24" s="74">
        <v>3.0</v>
      </c>
      <c r="IS24" s="74">
        <v>0.1</v>
      </c>
      <c r="IT24" s="74">
        <v>0.2</v>
      </c>
      <c r="IU24" s="74">
        <v>8.0</v>
      </c>
      <c r="IV24" s="74">
        <v>48.0</v>
      </c>
      <c r="IW24" s="74">
        <v>49.0</v>
      </c>
      <c r="IX24" s="89"/>
      <c r="IY24" s="149">
        <v>140.22</v>
      </c>
      <c r="IZ24" s="149">
        <v>35.01</v>
      </c>
      <c r="JA24" s="149">
        <v>298.38</v>
      </c>
      <c r="JB24" s="149">
        <v>14.92</v>
      </c>
      <c r="JC24" s="149">
        <v>6.16</v>
      </c>
      <c r="JD24" s="149">
        <v>3.0</v>
      </c>
      <c r="JE24" s="149">
        <v>56.63</v>
      </c>
      <c r="JF24" s="149">
        <v>40.63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150" t="s">
        <v>112</v>
      </c>
      <c r="JQ24" s="150" t="s">
        <v>112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44.0</v>
      </c>
      <c r="JW24" s="78">
        <v>42.0</v>
      </c>
      <c r="JX24" s="150" t="s">
        <v>112</v>
      </c>
      <c r="JY24" s="150" t="s">
        <v>112</v>
      </c>
      <c r="JZ24" s="150" t="s">
        <v>112</v>
      </c>
      <c r="KA24" s="150" t="s">
        <v>112</v>
      </c>
      <c r="KB24" s="150" t="s">
        <v>112</v>
      </c>
      <c r="KC24" s="78">
        <v>2.0</v>
      </c>
      <c r="KD24" s="78">
        <v>49.0</v>
      </c>
      <c r="KE24" s="78">
        <v>48.0</v>
      </c>
      <c r="KF24" s="89"/>
      <c r="KG24" s="79">
        <v>141.0</v>
      </c>
      <c r="KH24" s="79">
        <v>34.0</v>
      </c>
      <c r="KI24" s="79" t="s">
        <v>98</v>
      </c>
      <c r="KJ24" s="79" t="s">
        <v>98</v>
      </c>
      <c r="KK24" s="80"/>
      <c r="KL24" s="79">
        <v>1.0</v>
      </c>
      <c r="KM24" s="79">
        <v>44.0</v>
      </c>
      <c r="KN24" s="79">
        <v>44.0</v>
      </c>
      <c r="KO24" s="79">
        <v>141.0</v>
      </c>
      <c r="KP24" s="79">
        <v>34.0</v>
      </c>
      <c r="KQ24" s="79">
        <v>3.0</v>
      </c>
      <c r="KR24" s="79">
        <v>0.1</v>
      </c>
      <c r="KS24" s="80"/>
      <c r="KT24" s="79">
        <v>1.0</v>
      </c>
      <c r="KU24" s="79">
        <v>44.0</v>
      </c>
      <c r="KV24" s="79">
        <v>42.0</v>
      </c>
      <c r="KW24" s="89"/>
      <c r="KX24" s="81">
        <v>138.0</v>
      </c>
      <c r="KY24" s="81">
        <v>32.0</v>
      </c>
      <c r="KZ24" s="81">
        <v>245.0</v>
      </c>
      <c r="LA24" s="81">
        <v>12.0</v>
      </c>
      <c r="LB24" s="81">
        <v>0.0</v>
      </c>
      <c r="LC24" s="81">
        <v>3.0</v>
      </c>
      <c r="LD24" s="81">
        <v>54.0</v>
      </c>
      <c r="LE24" s="81">
        <v>54.0</v>
      </c>
      <c r="LF24" s="81">
        <v>138.0</v>
      </c>
      <c r="LG24" s="81">
        <v>32.0</v>
      </c>
      <c r="LH24" s="81">
        <v>367.0</v>
      </c>
      <c r="LI24" s="81">
        <v>18.0</v>
      </c>
      <c r="LJ24" s="81">
        <v>0.0</v>
      </c>
      <c r="LK24" s="81">
        <v>5.0</v>
      </c>
      <c r="LL24" s="81">
        <v>52.0</v>
      </c>
      <c r="LM24" s="81">
        <v>52.0</v>
      </c>
      <c r="LN24" s="89"/>
      <c r="LO24" s="82">
        <v>341.0</v>
      </c>
      <c r="LP24" s="82">
        <v>253.0</v>
      </c>
      <c r="LQ24" s="82">
        <v>145.0</v>
      </c>
      <c r="LR24" s="82">
        <v>72.0</v>
      </c>
      <c r="LS24" s="82">
        <v>329.0</v>
      </c>
      <c r="LT24" s="82">
        <v>32.0</v>
      </c>
      <c r="LU24" s="82">
        <v>4.0</v>
      </c>
      <c r="LV24" s="82">
        <v>140.0</v>
      </c>
      <c r="LW24" s="82">
        <v>57.0</v>
      </c>
      <c r="LX24" s="82">
        <v>52.0</v>
      </c>
      <c r="LY24" s="82">
        <v>52.0</v>
      </c>
      <c r="LZ24" s="82">
        <v>10.0</v>
      </c>
      <c r="MA24" s="82">
        <v>113.0</v>
      </c>
      <c r="MB24" s="82">
        <v>4.7</v>
      </c>
      <c r="MC24" s="82">
        <v>144.0</v>
      </c>
      <c r="MD24" s="82">
        <v>196.0</v>
      </c>
      <c r="ME24" s="82">
        <v>72.0</v>
      </c>
      <c r="MF24" s="82">
        <v>58.0</v>
      </c>
      <c r="MG24" s="83">
        <v>12.0</v>
      </c>
      <c r="MH24" s="82">
        <v>0.0</v>
      </c>
      <c r="MI24" s="82">
        <v>0.0</v>
      </c>
      <c r="MJ24" s="82">
        <v>123.0</v>
      </c>
      <c r="MK24" s="82">
        <v>0.0</v>
      </c>
      <c r="ML24" s="82">
        <v>46.0</v>
      </c>
      <c r="MM24" s="82">
        <v>44.0</v>
      </c>
      <c r="MN24" s="82">
        <v>5.0</v>
      </c>
      <c r="MO24" s="86"/>
      <c r="MP24" s="87"/>
      <c r="MQ24" s="87"/>
      <c r="MR24" s="87"/>
      <c r="MS24" s="87"/>
      <c r="MT24" s="82">
        <v>11.8</v>
      </c>
      <c r="MU24" s="82">
        <v>3.9</v>
      </c>
      <c r="MV24" s="82">
        <v>203.0</v>
      </c>
      <c r="MW24" s="82">
        <v>35.0</v>
      </c>
      <c r="MX24" s="82">
        <v>34.0</v>
      </c>
      <c r="MY24" s="88" t="s">
        <v>96</v>
      </c>
      <c r="MZ24" s="82">
        <v>5.0</v>
      </c>
      <c r="NA24" s="87"/>
      <c r="NB24" s="82">
        <v>10.5</v>
      </c>
      <c r="NC24" s="82">
        <v>9.3</v>
      </c>
      <c r="ND24" s="82">
        <v>185.0</v>
      </c>
      <c r="NE24" s="82">
        <v>36.0</v>
      </c>
      <c r="NF24" s="82">
        <v>42.0</v>
      </c>
      <c r="NG24" s="82">
        <v>42.0</v>
      </c>
      <c r="NH24" s="82">
        <v>7.0</v>
      </c>
      <c r="NI24" s="82"/>
      <c r="NJ24" s="82">
        <v>0.0</v>
      </c>
      <c r="NK24" s="82">
        <v>0.0</v>
      </c>
      <c r="NL24" s="82">
        <v>0.0</v>
      </c>
      <c r="NM24" s="82">
        <v>35.0</v>
      </c>
      <c r="NN24" s="82">
        <v>47.0</v>
      </c>
      <c r="NO24" s="82">
        <v>50.0</v>
      </c>
      <c r="NP24" s="82">
        <v>2.0</v>
      </c>
      <c r="NQ24" s="263"/>
    </row>
    <row r="25" ht="14.25" customHeight="1">
      <c r="A25" s="49">
        <v>0.5</v>
      </c>
      <c r="B25" s="50"/>
      <c r="C25" s="51">
        <v>50.22</v>
      </c>
      <c r="D25" s="195">
        <v>335.0</v>
      </c>
      <c r="E25" s="53">
        <v>132.0</v>
      </c>
      <c r="F25" s="53">
        <v>98.0</v>
      </c>
      <c r="G25" s="53">
        <v>20.9</v>
      </c>
      <c r="H25" s="54"/>
      <c r="I25" s="53">
        <v>6.0</v>
      </c>
      <c r="J25" s="53">
        <v>51.0</v>
      </c>
      <c r="K25" s="53">
        <v>49.0</v>
      </c>
      <c r="L25" s="53">
        <v>137.0</v>
      </c>
      <c r="M25" s="53">
        <v>58.0</v>
      </c>
      <c r="N25" s="53">
        <v>13.4</v>
      </c>
      <c r="O25" s="54"/>
      <c r="P25" s="53">
        <v>6.0</v>
      </c>
      <c r="Q25" s="53">
        <v>53.0</v>
      </c>
      <c r="R25" s="53">
        <v>51.0</v>
      </c>
      <c r="S25" s="53">
        <v>338.4</v>
      </c>
      <c r="T25" s="53">
        <v>316.7</v>
      </c>
      <c r="U25" s="53">
        <v>180.3</v>
      </c>
      <c r="V25" s="54"/>
      <c r="W25" s="53">
        <v>334.3</v>
      </c>
      <c r="X25" s="53">
        <v>241.5</v>
      </c>
      <c r="Y25" s="53">
        <v>124.9</v>
      </c>
      <c r="Z25" s="54"/>
      <c r="AA25" s="53">
        <v>338.6</v>
      </c>
      <c r="AB25" s="53">
        <v>341.7</v>
      </c>
      <c r="AC25" s="53">
        <v>193.5</v>
      </c>
      <c r="AD25" s="54"/>
      <c r="AE25" s="53">
        <v>338.5</v>
      </c>
      <c r="AF25" s="53">
        <v>314.4</v>
      </c>
      <c r="AG25" s="53">
        <v>176.4</v>
      </c>
      <c r="AH25" s="54"/>
      <c r="AI25" s="53">
        <v>345.7</v>
      </c>
      <c r="AJ25" s="53">
        <v>377.4</v>
      </c>
      <c r="AK25" s="53">
        <v>215.7</v>
      </c>
      <c r="AL25" s="54"/>
      <c r="AM25" s="53">
        <v>336.6</v>
      </c>
      <c r="AN25" s="53">
        <v>387.2</v>
      </c>
      <c r="AO25" s="53">
        <v>126.8</v>
      </c>
      <c r="AP25" s="54"/>
      <c r="AQ25" s="54">
        <f t="shared" ref="AQ25:AS25" si="42">E25</f>
        <v>132</v>
      </c>
      <c r="AR25" s="54">
        <f t="shared" si="42"/>
        <v>98</v>
      </c>
      <c r="AS25" s="54">
        <f t="shared" si="42"/>
        <v>20.9</v>
      </c>
      <c r="AT25" s="54"/>
      <c r="AU25" s="54">
        <f t="shared" ref="AU25:AW25" si="43">L25</f>
        <v>137</v>
      </c>
      <c r="AV25" s="54">
        <f t="shared" si="43"/>
        <v>58</v>
      </c>
      <c r="AW25" s="54">
        <f t="shared" si="43"/>
        <v>13.4</v>
      </c>
      <c r="AX25" s="54"/>
      <c r="AY25" s="54"/>
      <c r="AZ25" s="54"/>
      <c r="BA25" s="54"/>
      <c r="BB25" s="54"/>
      <c r="BC25" s="89"/>
      <c r="BD25" s="54"/>
      <c r="BE25" s="53">
        <v>32.0</v>
      </c>
      <c r="BF25" s="53">
        <v>18.0</v>
      </c>
      <c r="BG25" s="53">
        <v>0.9</v>
      </c>
      <c r="BH25" s="54"/>
      <c r="BI25" s="53">
        <v>22.0</v>
      </c>
      <c r="BJ25" s="53">
        <v>92.0</v>
      </c>
      <c r="BK25" s="53">
        <v>63.0</v>
      </c>
      <c r="BL25" s="89"/>
      <c r="BM25" s="287">
        <v>343.0</v>
      </c>
      <c r="BN25" s="287">
        <v>146.0</v>
      </c>
      <c r="BO25" s="287">
        <v>183.0</v>
      </c>
      <c r="BP25" s="287">
        <v>9.2</v>
      </c>
      <c r="BQ25" s="288"/>
      <c r="BR25" s="287">
        <v>6.0</v>
      </c>
      <c r="BS25" s="287">
        <v>67.0</v>
      </c>
      <c r="BT25" s="287">
        <v>68.0</v>
      </c>
      <c r="BU25" s="288">
        <f t="shared" si="6"/>
        <v>343</v>
      </c>
      <c r="BV25" s="287">
        <v>282.0</v>
      </c>
      <c r="BW25" s="287">
        <v>166.0</v>
      </c>
      <c r="BX25" s="287">
        <v>27.0</v>
      </c>
      <c r="BY25" s="287">
        <v>336.0</v>
      </c>
      <c r="BZ25" s="287">
        <v>304.0</v>
      </c>
      <c r="CA25" s="287">
        <v>168.0</v>
      </c>
      <c r="CB25" s="287">
        <v>26.0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336.0</v>
      </c>
      <c r="CH25" s="287">
        <v>284.0</v>
      </c>
      <c r="CI25" s="287">
        <v>166.0</v>
      </c>
      <c r="CJ25" s="287">
        <v>16.0</v>
      </c>
      <c r="CK25" s="287">
        <v>348.0</v>
      </c>
      <c r="CL25" s="287">
        <v>224.0</v>
      </c>
      <c r="CM25" s="287">
        <v>132.0</v>
      </c>
      <c r="CN25" s="287">
        <v>23.0</v>
      </c>
      <c r="CO25" s="287">
        <v>333.0</v>
      </c>
      <c r="CP25" s="287">
        <v>247.0</v>
      </c>
      <c r="CQ25" s="287">
        <v>121.0</v>
      </c>
      <c r="CR25" s="287">
        <v>18.0</v>
      </c>
      <c r="CS25" s="287">
        <v>336.0</v>
      </c>
      <c r="CT25" s="287">
        <v>249.0</v>
      </c>
      <c r="CU25" s="287">
        <v>159.0</v>
      </c>
      <c r="CV25" s="287">
        <v>6.0</v>
      </c>
      <c r="CW25" s="287">
        <v>340.0</v>
      </c>
      <c r="CX25" s="287">
        <v>110.0</v>
      </c>
      <c r="CY25" s="287">
        <v>46.0</v>
      </c>
      <c r="CZ25" s="287">
        <v>34.0</v>
      </c>
      <c r="DA25" s="287">
        <v>324.0</v>
      </c>
      <c r="DB25" s="287">
        <v>113.0</v>
      </c>
      <c r="DC25" s="287">
        <v>50.0</v>
      </c>
      <c r="DD25" s="287">
        <v>41.0</v>
      </c>
      <c r="DE25" s="288">
        <f t="shared" si="7"/>
        <v>146</v>
      </c>
      <c r="DF25" s="287">
        <v>35.0</v>
      </c>
      <c r="DG25" s="288">
        <f t="shared" ref="DG25:DH25" si="44">BO25</f>
        <v>183</v>
      </c>
      <c r="DH25" s="288">
        <f t="shared" si="44"/>
        <v>9.2</v>
      </c>
      <c r="DI25" s="288"/>
      <c r="DJ25" s="287">
        <v>7.0</v>
      </c>
      <c r="DK25" s="287">
        <v>60.0</v>
      </c>
      <c r="DL25" s="287">
        <v>56.0</v>
      </c>
      <c r="DM25" s="89"/>
      <c r="DN25" s="61">
        <v>339.0</v>
      </c>
      <c r="DO25" s="61">
        <v>140.0</v>
      </c>
      <c r="DP25" s="61">
        <v>33.61</v>
      </c>
      <c r="DQ25" s="61">
        <v>18.81</v>
      </c>
      <c r="DR25" s="61">
        <v>5.07</v>
      </c>
      <c r="DS25" s="61">
        <v>8.0</v>
      </c>
      <c r="DT25" s="61">
        <v>42.0</v>
      </c>
      <c r="DU25" s="61">
        <v>49.9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339.0</v>
      </c>
      <c r="EF25" s="63">
        <v>135.0</v>
      </c>
      <c r="EG25" s="63">
        <v>139.0</v>
      </c>
      <c r="EH25" s="63">
        <v>6.0</v>
      </c>
      <c r="EI25" s="63"/>
      <c r="EJ25" s="63">
        <v>9.0</v>
      </c>
      <c r="EK25" s="63">
        <v>51.0</v>
      </c>
      <c r="EL25" s="63">
        <v>51.0</v>
      </c>
      <c r="EM25" s="63">
        <v>0.0</v>
      </c>
      <c r="EN25" s="63">
        <v>0.0</v>
      </c>
      <c r="EO25" s="63">
        <v>0.0</v>
      </c>
      <c r="EP25" s="63">
        <v>0.0</v>
      </c>
      <c r="EQ25" s="63">
        <v>9.0</v>
      </c>
      <c r="ER25" s="63">
        <v>38.0</v>
      </c>
      <c r="ES25" s="63">
        <v>41.0</v>
      </c>
      <c r="ET25" s="63">
        <v>339.0</v>
      </c>
      <c r="EU25" s="63">
        <v>0.0</v>
      </c>
      <c r="EV25" s="63">
        <v>0.0</v>
      </c>
      <c r="EW25" s="63">
        <v>0.0</v>
      </c>
      <c r="EX25" s="63">
        <v>337.0</v>
      </c>
      <c r="EY25" s="63">
        <v>0.0</v>
      </c>
      <c r="EZ25" s="63">
        <v>0.0</v>
      </c>
      <c r="FA25" s="63">
        <v>0.0</v>
      </c>
      <c r="FB25" s="63">
        <v>337.0</v>
      </c>
      <c r="FC25" s="63">
        <v>274.0</v>
      </c>
      <c r="FD25" s="63">
        <v>158.3</v>
      </c>
      <c r="FE25" s="63">
        <v>-2.3</v>
      </c>
      <c r="FF25" s="63">
        <v>337.0</v>
      </c>
      <c r="FG25" s="63">
        <v>275.0</v>
      </c>
      <c r="FH25" s="63">
        <v>158.4</v>
      </c>
      <c r="FI25" s="63">
        <v>5.2</v>
      </c>
      <c r="FJ25" s="63">
        <v>339.0</v>
      </c>
      <c r="FK25" s="63">
        <v>278.0</v>
      </c>
      <c r="FL25" s="63">
        <v>157.0</v>
      </c>
      <c r="FM25" s="64"/>
      <c r="FN25" s="63">
        <v>339.0</v>
      </c>
      <c r="FO25" s="63">
        <v>291.0</v>
      </c>
      <c r="FP25" s="63">
        <v>158.0</v>
      </c>
      <c r="FQ25" s="63">
        <v>10.0</v>
      </c>
      <c r="FR25" s="63">
        <v>135.0</v>
      </c>
      <c r="FS25" s="64"/>
      <c r="FT25" s="64"/>
      <c r="FU25" s="64"/>
      <c r="FV25" s="63">
        <v>135.0</v>
      </c>
      <c r="FW25" s="64"/>
      <c r="FX25" s="64"/>
      <c r="FY25" s="64"/>
      <c r="FZ25" s="89"/>
      <c r="GA25" s="65">
        <v>338.0</v>
      </c>
      <c r="GB25" s="66">
        <v>343.64</v>
      </c>
      <c r="GC25" s="66">
        <v>211.99</v>
      </c>
      <c r="GD25" s="66">
        <v>18.43</v>
      </c>
      <c r="GE25" s="66">
        <v>338.0</v>
      </c>
      <c r="GF25" s="66">
        <v>365.03</v>
      </c>
      <c r="GG25" s="66">
        <v>209.98</v>
      </c>
      <c r="GH25" s="66">
        <v>22.03</v>
      </c>
      <c r="GI25" s="66">
        <v>338.0</v>
      </c>
      <c r="GJ25" s="66">
        <v>266.26</v>
      </c>
      <c r="GK25" s="66">
        <v>-151.35</v>
      </c>
      <c r="GL25" s="66">
        <v>-11.89</v>
      </c>
      <c r="GM25" s="66">
        <v>338.0</v>
      </c>
      <c r="GN25" s="66">
        <v>244.14</v>
      </c>
      <c r="GO25" s="66">
        <v>-151.27</v>
      </c>
      <c r="GP25" s="66">
        <v>-19.77</v>
      </c>
      <c r="GQ25" s="66">
        <v>338.0</v>
      </c>
      <c r="GR25" s="66">
        <v>95.69</v>
      </c>
      <c r="GS25" s="66">
        <v>-60.39</v>
      </c>
      <c r="GT25" s="66">
        <v>-3.27</v>
      </c>
      <c r="GU25" s="66">
        <v>338.0</v>
      </c>
      <c r="GV25" s="66">
        <v>105.51</v>
      </c>
      <c r="GW25" s="66">
        <v>60.89</v>
      </c>
      <c r="GX25" s="66">
        <v>-4.36</v>
      </c>
      <c r="GY25" s="89"/>
      <c r="GZ25" s="98" t="s">
        <v>91</v>
      </c>
      <c r="HA25" s="98" t="s">
        <v>92</v>
      </c>
      <c r="HB25" s="98">
        <v>120.0</v>
      </c>
      <c r="HC25" s="97">
        <f t="shared" si="30"/>
        <v>6</v>
      </c>
      <c r="HD25" s="97">
        <f t="shared" si="31"/>
        <v>2.4</v>
      </c>
      <c r="HE25" s="98">
        <v>8.0</v>
      </c>
      <c r="HF25" s="99">
        <v>52.0</v>
      </c>
      <c r="HG25" s="99">
        <v>50.0</v>
      </c>
      <c r="HH25" s="98" t="s">
        <v>91</v>
      </c>
      <c r="HI25" s="98" t="s">
        <v>92</v>
      </c>
      <c r="HJ25" s="98">
        <v>268.0</v>
      </c>
      <c r="HK25" s="97">
        <f t="shared" si="32"/>
        <v>13.4</v>
      </c>
      <c r="HL25" s="97">
        <f t="shared" si="33"/>
        <v>5.36</v>
      </c>
      <c r="HM25" s="98">
        <v>5.0</v>
      </c>
      <c r="HN25" s="99">
        <v>50.0</v>
      </c>
      <c r="HO25" s="99">
        <v>50.0</v>
      </c>
      <c r="HP25" s="98" t="s">
        <v>91</v>
      </c>
      <c r="HQ25" s="98" t="s">
        <v>92</v>
      </c>
      <c r="HR25" s="98">
        <v>151.0</v>
      </c>
      <c r="HS25" s="97">
        <f t="shared" si="34"/>
        <v>7.55</v>
      </c>
      <c r="HT25" s="97">
        <f t="shared" si="35"/>
        <v>3.02</v>
      </c>
      <c r="HU25" s="98">
        <v>7.0</v>
      </c>
      <c r="HV25" s="99">
        <v>52.0</v>
      </c>
      <c r="HW25" s="99">
        <v>50.0</v>
      </c>
      <c r="HX25" s="89"/>
      <c r="HY25" s="72">
        <v>0.0</v>
      </c>
      <c r="HZ25" s="72">
        <v>0.0</v>
      </c>
      <c r="IA25" s="72">
        <v>0.0</v>
      </c>
      <c r="IB25" s="72">
        <v>0.0</v>
      </c>
      <c r="IC25" s="73"/>
      <c r="ID25" s="72">
        <v>2.0</v>
      </c>
      <c r="IE25" s="72">
        <v>64.0</v>
      </c>
      <c r="IF25" s="72">
        <v>41.0</v>
      </c>
      <c r="IG25" s="89"/>
      <c r="IH25" s="74">
        <v>139.0</v>
      </c>
      <c r="II25" s="74">
        <v>33.4</v>
      </c>
      <c r="IJ25" s="74">
        <v>11.0</v>
      </c>
      <c r="IK25" s="74">
        <v>0.6</v>
      </c>
      <c r="IL25" s="74">
        <v>0.6</v>
      </c>
      <c r="IM25" s="74">
        <v>4.0</v>
      </c>
      <c r="IN25" s="74">
        <v>46.0</v>
      </c>
      <c r="IO25" s="74">
        <v>44.0</v>
      </c>
      <c r="IP25" s="75">
        <v>139.0</v>
      </c>
      <c r="IQ25" s="74">
        <v>32.3</v>
      </c>
      <c r="IR25" s="74">
        <v>123.0</v>
      </c>
      <c r="IS25" s="74">
        <v>6.0</v>
      </c>
      <c r="IT25" s="74">
        <v>6.6</v>
      </c>
      <c r="IU25" s="74">
        <v>8.0</v>
      </c>
      <c r="IV25" s="74">
        <v>48.0</v>
      </c>
      <c r="IW25" s="74">
        <v>49.0</v>
      </c>
      <c r="IX25" s="89"/>
      <c r="IY25" s="149">
        <v>139.88</v>
      </c>
      <c r="IZ25" s="149">
        <v>34.92</v>
      </c>
      <c r="JA25" s="149">
        <v>304.32</v>
      </c>
      <c r="JB25" s="149">
        <v>15.22</v>
      </c>
      <c r="JC25" s="149">
        <v>6.27</v>
      </c>
      <c r="JD25" s="149">
        <v>3.0</v>
      </c>
      <c r="JE25" s="149">
        <v>53.58</v>
      </c>
      <c r="JF25" s="149">
        <v>47.32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150" t="s">
        <v>112</v>
      </c>
      <c r="JQ25" s="150" t="s">
        <v>112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46.0</v>
      </c>
      <c r="JW25" s="78">
        <v>43.0</v>
      </c>
      <c r="JX25" s="150" t="s">
        <v>112</v>
      </c>
      <c r="JY25" s="150" t="s">
        <v>112</v>
      </c>
      <c r="JZ25" s="150" t="s">
        <v>112</v>
      </c>
      <c r="KA25" s="150" t="s">
        <v>112</v>
      </c>
      <c r="KB25" s="150" t="s">
        <v>112</v>
      </c>
      <c r="KC25" s="78">
        <v>2.0</v>
      </c>
      <c r="KD25" s="78">
        <v>51.0</v>
      </c>
      <c r="KE25" s="78">
        <v>50.0</v>
      </c>
      <c r="KF25" s="89"/>
      <c r="KG25" s="79" t="s">
        <v>105</v>
      </c>
      <c r="KH25" s="79" t="s">
        <v>105</v>
      </c>
      <c r="KI25" s="79" t="s">
        <v>105</v>
      </c>
      <c r="KJ25" s="79" t="s">
        <v>105</v>
      </c>
      <c r="KK25" s="79" t="s">
        <v>105</v>
      </c>
      <c r="KL25" s="79" t="s">
        <v>105</v>
      </c>
      <c r="KM25" s="79" t="s">
        <v>105</v>
      </c>
      <c r="KN25" s="79" t="s">
        <v>105</v>
      </c>
      <c r="KO25" s="79" t="s">
        <v>105</v>
      </c>
      <c r="KP25" s="79" t="s">
        <v>105</v>
      </c>
      <c r="KQ25" s="79" t="s">
        <v>105</v>
      </c>
      <c r="KR25" s="79" t="s">
        <v>105</v>
      </c>
      <c r="KS25" s="79" t="s">
        <v>105</v>
      </c>
      <c r="KT25" s="79" t="s">
        <v>105</v>
      </c>
      <c r="KU25" s="79" t="s">
        <v>105</v>
      </c>
      <c r="KV25" s="79" t="s">
        <v>105</v>
      </c>
      <c r="KW25" s="89"/>
      <c r="KX25" s="81">
        <v>125.0</v>
      </c>
      <c r="KY25" s="81">
        <v>31.0</v>
      </c>
      <c r="KZ25" s="81">
        <v>235.0</v>
      </c>
      <c r="LA25" s="81">
        <v>11.5</v>
      </c>
      <c r="LB25" s="81">
        <v>0.0</v>
      </c>
      <c r="LC25" s="81">
        <v>3.0</v>
      </c>
      <c r="LD25" s="81">
        <v>54.0</v>
      </c>
      <c r="LE25" s="81">
        <v>54.0</v>
      </c>
      <c r="LF25" s="81">
        <v>125.0</v>
      </c>
      <c r="LG25" s="81">
        <v>31.0</v>
      </c>
      <c r="LH25" s="81">
        <v>351.0</v>
      </c>
      <c r="LI25" s="81">
        <v>17.2</v>
      </c>
      <c r="LJ25" s="81">
        <v>0.0</v>
      </c>
      <c r="LK25" s="81">
        <v>5.0</v>
      </c>
      <c r="LL25" s="81">
        <v>52.0</v>
      </c>
      <c r="LM25" s="81">
        <v>52.0</v>
      </c>
      <c r="LN25" s="89"/>
      <c r="LO25" s="82">
        <v>331.0</v>
      </c>
      <c r="LP25" s="82">
        <v>295.0</v>
      </c>
      <c r="LQ25" s="82">
        <v>168.0</v>
      </c>
      <c r="LR25" s="82">
        <v>67.0</v>
      </c>
      <c r="LS25" s="82">
        <v>324.0</v>
      </c>
      <c r="LT25" s="82">
        <v>55.0</v>
      </c>
      <c r="LU25" s="82">
        <v>9.6</v>
      </c>
      <c r="LV25" s="82">
        <v>136.0</v>
      </c>
      <c r="LW25" s="82">
        <v>100.0</v>
      </c>
      <c r="LX25" s="82">
        <v>55.0</v>
      </c>
      <c r="LY25" s="82">
        <v>53.0</v>
      </c>
      <c r="LZ25" s="82">
        <v>10.0</v>
      </c>
      <c r="MA25" s="82">
        <v>113.0</v>
      </c>
      <c r="MB25" s="82">
        <v>5.3</v>
      </c>
      <c r="MC25" s="82">
        <v>141.0</v>
      </c>
      <c r="MD25" s="82">
        <v>195.0</v>
      </c>
      <c r="ME25" s="82">
        <v>73.0</v>
      </c>
      <c r="MF25" s="82">
        <v>59.0</v>
      </c>
      <c r="MG25" s="83">
        <v>12.0</v>
      </c>
      <c r="MH25" s="82">
        <v>0.0</v>
      </c>
      <c r="MI25" s="82">
        <v>0.0</v>
      </c>
      <c r="MJ25" s="82">
        <v>123.0</v>
      </c>
      <c r="MK25" s="82">
        <v>0.0</v>
      </c>
      <c r="ML25" s="82">
        <v>47.0</v>
      </c>
      <c r="MM25" s="82">
        <v>45.0</v>
      </c>
      <c r="MN25" s="82">
        <v>5.0</v>
      </c>
      <c r="MO25" s="86"/>
      <c r="MP25" s="87"/>
      <c r="MQ25" s="87"/>
      <c r="MR25" s="87"/>
      <c r="MS25" s="87"/>
      <c r="MT25" s="82">
        <v>10.9</v>
      </c>
      <c r="MU25" s="82">
        <v>3.3</v>
      </c>
      <c r="MV25" s="82">
        <v>193.0</v>
      </c>
      <c r="MW25" s="82">
        <v>35.0</v>
      </c>
      <c r="MX25" s="82">
        <v>34.0</v>
      </c>
      <c r="MY25" s="88" t="s">
        <v>96</v>
      </c>
      <c r="MZ25" s="82">
        <v>5.0</v>
      </c>
      <c r="NA25" s="87"/>
      <c r="NB25" s="82">
        <v>9.5</v>
      </c>
      <c r="NC25" s="82">
        <v>6.9</v>
      </c>
      <c r="ND25" s="82">
        <v>170.0</v>
      </c>
      <c r="NE25" s="82">
        <v>35.0</v>
      </c>
      <c r="NF25" s="82">
        <v>42.0</v>
      </c>
      <c r="NG25" s="82">
        <v>42.0</v>
      </c>
      <c r="NH25" s="82">
        <v>7.0</v>
      </c>
      <c r="NI25" s="87"/>
      <c r="NJ25" s="82">
        <v>0.0</v>
      </c>
      <c r="NK25" s="82">
        <v>0.0</v>
      </c>
      <c r="NL25" s="82">
        <v>0.0</v>
      </c>
      <c r="NM25" s="82">
        <v>35.0</v>
      </c>
      <c r="NN25" s="82">
        <v>47.0</v>
      </c>
      <c r="NO25" s="82">
        <v>50.0</v>
      </c>
      <c r="NP25" s="82">
        <v>2.0</v>
      </c>
      <c r="NQ25" s="223"/>
    </row>
    <row r="26" ht="14.25" customHeight="1">
      <c r="A26" s="49">
        <v>0.541666666666667</v>
      </c>
      <c r="B26" s="50"/>
      <c r="C26" s="51">
        <v>50.24</v>
      </c>
      <c r="D26" s="195">
        <v>335.0</v>
      </c>
      <c r="E26" s="53">
        <v>133.0</v>
      </c>
      <c r="F26" s="53">
        <v>92.0</v>
      </c>
      <c r="G26" s="53">
        <v>19.7</v>
      </c>
      <c r="H26" s="54"/>
      <c r="I26" s="53">
        <v>6.0</v>
      </c>
      <c r="J26" s="53">
        <v>51.0</v>
      </c>
      <c r="K26" s="53">
        <v>49.0</v>
      </c>
      <c r="L26" s="53">
        <v>138.0</v>
      </c>
      <c r="M26" s="53">
        <v>57.0</v>
      </c>
      <c r="N26" s="53">
        <v>13.3</v>
      </c>
      <c r="O26" s="54"/>
      <c r="P26" s="53">
        <v>6.0</v>
      </c>
      <c r="Q26" s="53">
        <v>53.0</v>
      </c>
      <c r="R26" s="53">
        <v>51.0</v>
      </c>
      <c r="S26" s="53">
        <v>338.3</v>
      </c>
      <c r="T26" s="53">
        <v>318.8</v>
      </c>
      <c r="U26" s="53">
        <v>189.1</v>
      </c>
      <c r="V26" s="54"/>
      <c r="W26" s="53">
        <v>334.1</v>
      </c>
      <c r="X26" s="53">
        <v>233.9</v>
      </c>
      <c r="Y26" s="53">
        <v>119.5</v>
      </c>
      <c r="Z26" s="54"/>
      <c r="AA26" s="53">
        <v>377.9</v>
      </c>
      <c r="AB26" s="53">
        <v>344.7</v>
      </c>
      <c r="AC26" s="53">
        <v>193.9</v>
      </c>
      <c r="AD26" s="54"/>
      <c r="AE26" s="53">
        <v>338.1</v>
      </c>
      <c r="AF26" s="53">
        <v>312.7</v>
      </c>
      <c r="AG26" s="53">
        <v>175.2</v>
      </c>
      <c r="AH26" s="54"/>
      <c r="AI26" s="53">
        <v>345.9</v>
      </c>
      <c r="AJ26" s="53">
        <v>372.3</v>
      </c>
      <c r="AK26" s="53">
        <v>213.2</v>
      </c>
      <c r="AL26" s="54"/>
      <c r="AM26" s="53">
        <v>336.6</v>
      </c>
      <c r="AN26" s="53">
        <v>383.3</v>
      </c>
      <c r="AO26" s="53">
        <v>200.1</v>
      </c>
      <c r="AP26" s="54"/>
      <c r="AQ26" s="54">
        <f t="shared" ref="AQ26:AS26" si="45">E26</f>
        <v>133</v>
      </c>
      <c r="AR26" s="54">
        <f t="shared" si="45"/>
        <v>92</v>
      </c>
      <c r="AS26" s="54">
        <f t="shared" si="45"/>
        <v>19.7</v>
      </c>
      <c r="AT26" s="54"/>
      <c r="AU26" s="54">
        <f t="shared" ref="AU26:AW26" si="46">L26</f>
        <v>138</v>
      </c>
      <c r="AV26" s="54">
        <f t="shared" si="46"/>
        <v>57</v>
      </c>
      <c r="AW26" s="54">
        <f t="shared" si="46"/>
        <v>13.3</v>
      </c>
      <c r="AX26" s="54"/>
      <c r="AY26" s="54"/>
      <c r="AZ26" s="54"/>
      <c r="BA26" s="54"/>
      <c r="BB26" s="54"/>
      <c r="BC26" s="89"/>
      <c r="BD26" s="54"/>
      <c r="BE26" s="53">
        <v>32.0</v>
      </c>
      <c r="BF26" s="53">
        <v>21.0</v>
      </c>
      <c r="BG26" s="53">
        <v>1.1</v>
      </c>
      <c r="BH26" s="54"/>
      <c r="BI26" s="53">
        <v>22.0</v>
      </c>
      <c r="BJ26" s="53">
        <v>92.0</v>
      </c>
      <c r="BK26" s="53">
        <v>63.0</v>
      </c>
      <c r="BL26" s="89"/>
      <c r="BM26" s="287">
        <v>343.0</v>
      </c>
      <c r="BN26" s="287">
        <v>146.0</v>
      </c>
      <c r="BO26" s="287">
        <v>192.0</v>
      </c>
      <c r="BP26" s="287">
        <v>9.6</v>
      </c>
      <c r="BQ26" s="288"/>
      <c r="BR26" s="287">
        <v>6.0</v>
      </c>
      <c r="BS26" s="287">
        <v>69.0</v>
      </c>
      <c r="BT26" s="287">
        <v>71.0</v>
      </c>
      <c r="BU26" s="288">
        <f t="shared" si="6"/>
        <v>343</v>
      </c>
      <c r="BV26" s="287">
        <v>284.0</v>
      </c>
      <c r="BW26" s="287">
        <v>166.0</v>
      </c>
      <c r="BX26" s="287">
        <v>28.0</v>
      </c>
      <c r="BY26" s="287">
        <v>335.0</v>
      </c>
      <c r="BZ26" s="287">
        <v>302.0</v>
      </c>
      <c r="CA26" s="287">
        <v>168.0</v>
      </c>
      <c r="CB26" s="287">
        <v>26.0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338.0</v>
      </c>
      <c r="CH26" s="287">
        <v>282.0</v>
      </c>
      <c r="CI26" s="287">
        <v>164.0</v>
      </c>
      <c r="CJ26" s="287">
        <v>15.0</v>
      </c>
      <c r="CK26" s="287">
        <v>348.0</v>
      </c>
      <c r="CL26" s="287">
        <v>218.0</v>
      </c>
      <c r="CM26" s="287">
        <v>128.0</v>
      </c>
      <c r="CN26" s="287">
        <v>24.0</v>
      </c>
      <c r="CO26" s="287">
        <v>334.0</v>
      </c>
      <c r="CP26" s="287">
        <v>237.0</v>
      </c>
      <c r="CQ26" s="287">
        <v>117.0</v>
      </c>
      <c r="CR26" s="287">
        <v>19.0</v>
      </c>
      <c r="CS26" s="287">
        <v>336.0</v>
      </c>
      <c r="CT26" s="287">
        <v>246.0</v>
      </c>
      <c r="CU26" s="287">
        <v>156.0</v>
      </c>
      <c r="CV26" s="287">
        <v>59.0</v>
      </c>
      <c r="CW26" s="287">
        <v>339.0</v>
      </c>
      <c r="CX26" s="287">
        <v>114.0</v>
      </c>
      <c r="CY26" s="287">
        <v>48.0</v>
      </c>
      <c r="CZ26" s="287">
        <v>35.0</v>
      </c>
      <c r="DA26" s="287">
        <v>325.0</v>
      </c>
      <c r="DB26" s="287">
        <v>119.0</v>
      </c>
      <c r="DC26" s="287">
        <v>50.0</v>
      </c>
      <c r="DD26" s="287">
        <v>41.0</v>
      </c>
      <c r="DE26" s="288">
        <f t="shared" si="7"/>
        <v>146</v>
      </c>
      <c r="DF26" s="287">
        <v>35.2</v>
      </c>
      <c r="DG26" s="288">
        <f t="shared" ref="DG26:DH26" si="47">BO26</f>
        <v>192</v>
      </c>
      <c r="DH26" s="288">
        <f t="shared" si="47"/>
        <v>9.6</v>
      </c>
      <c r="DI26" s="288"/>
      <c r="DJ26" s="287">
        <v>7.0</v>
      </c>
      <c r="DK26" s="287">
        <v>60.0</v>
      </c>
      <c r="DL26" s="287">
        <v>56.0</v>
      </c>
      <c r="DM26" s="89"/>
      <c r="DN26" s="61">
        <v>339.0</v>
      </c>
      <c r="DO26" s="61">
        <v>140.0</v>
      </c>
      <c r="DP26" s="61">
        <v>31.31</v>
      </c>
      <c r="DQ26" s="61">
        <v>17.47</v>
      </c>
      <c r="DR26" s="61">
        <v>5.08</v>
      </c>
      <c r="DS26" s="61">
        <v>8.0</v>
      </c>
      <c r="DT26" s="61">
        <v>41.0</v>
      </c>
      <c r="DU26" s="61">
        <v>52.3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339.0</v>
      </c>
      <c r="EF26" s="63">
        <v>0.0</v>
      </c>
      <c r="EG26" s="63">
        <v>141.0</v>
      </c>
      <c r="EH26" s="63">
        <v>6.1</v>
      </c>
      <c r="EI26" s="63"/>
      <c r="EJ26" s="63">
        <v>9.0</v>
      </c>
      <c r="EK26" s="63">
        <v>54.0</v>
      </c>
      <c r="EL26" s="63">
        <v>51.0</v>
      </c>
      <c r="EM26" s="63">
        <v>0.0</v>
      </c>
      <c r="EN26" s="63">
        <v>0.0</v>
      </c>
      <c r="EO26" s="63">
        <v>0.0</v>
      </c>
      <c r="EP26" s="63">
        <v>0.0</v>
      </c>
      <c r="EQ26" s="63">
        <v>9.0</v>
      </c>
      <c r="ER26" s="63">
        <v>39.0</v>
      </c>
      <c r="ES26" s="63">
        <v>42.0</v>
      </c>
      <c r="ET26" s="63">
        <v>339.0</v>
      </c>
      <c r="EU26" s="63">
        <v>0.0</v>
      </c>
      <c r="EV26" s="63">
        <v>0.0</v>
      </c>
      <c r="EW26" s="63">
        <v>0.0</v>
      </c>
      <c r="EX26" s="63">
        <v>336.0</v>
      </c>
      <c r="EY26" s="63">
        <v>0.0</v>
      </c>
      <c r="EZ26" s="63">
        <v>0.0</v>
      </c>
      <c r="FA26" s="63">
        <v>0.0</v>
      </c>
      <c r="FB26" s="63">
        <v>337.0</v>
      </c>
      <c r="FC26" s="63">
        <v>275.0</v>
      </c>
      <c r="FD26" s="63">
        <v>158.3</v>
      </c>
      <c r="FE26" s="63">
        <v>6.5</v>
      </c>
      <c r="FF26" s="63">
        <v>337.0</v>
      </c>
      <c r="FG26" s="63">
        <v>275.0</v>
      </c>
      <c r="FH26" s="63">
        <v>158.4</v>
      </c>
      <c r="FI26" s="63">
        <v>6.4</v>
      </c>
      <c r="FJ26" s="63">
        <v>342.0</v>
      </c>
      <c r="FK26" s="63">
        <v>275.0</v>
      </c>
      <c r="FL26" s="63">
        <v>158.0</v>
      </c>
      <c r="FM26" s="64"/>
      <c r="FN26" s="63">
        <v>342.0</v>
      </c>
      <c r="FO26" s="63">
        <v>289.0</v>
      </c>
      <c r="FP26" s="63">
        <v>158.0</v>
      </c>
      <c r="FQ26" s="63">
        <v>12.0</v>
      </c>
      <c r="FR26" s="63">
        <v>0.0</v>
      </c>
      <c r="FS26" s="64"/>
      <c r="FT26" s="64"/>
      <c r="FU26" s="64"/>
      <c r="FV26" s="63">
        <v>0.0</v>
      </c>
      <c r="FW26" s="64"/>
      <c r="FX26" s="64"/>
      <c r="FY26" s="64"/>
      <c r="FZ26" s="89"/>
      <c r="GA26" s="65">
        <v>339.0</v>
      </c>
      <c r="GB26" s="66">
        <v>362.54</v>
      </c>
      <c r="GC26" s="66">
        <v>226.41</v>
      </c>
      <c r="GD26" s="66">
        <v>18.01</v>
      </c>
      <c r="GE26" s="66">
        <v>339.0</v>
      </c>
      <c r="GF26" s="66">
        <v>365.32</v>
      </c>
      <c r="GG26" s="66">
        <v>223.42</v>
      </c>
      <c r="GH26" s="66">
        <v>19.01</v>
      </c>
      <c r="GI26" s="66">
        <v>339.0</v>
      </c>
      <c r="GJ26" s="66">
        <v>227.04</v>
      </c>
      <c r="GK26" s="66">
        <v>-149.54</v>
      </c>
      <c r="GL26" s="66">
        <v>-10.13</v>
      </c>
      <c r="GM26" s="66">
        <v>339.0</v>
      </c>
      <c r="GN26" s="66">
        <v>209.72</v>
      </c>
      <c r="GO26" s="66">
        <v>-149.17</v>
      </c>
      <c r="GP26" s="66">
        <v>-17.25</v>
      </c>
      <c r="GQ26" s="66">
        <v>339.0</v>
      </c>
      <c r="GR26" s="66">
        <v>151.87</v>
      </c>
      <c r="GS26" s="66">
        <v>-77.56</v>
      </c>
      <c r="GT26" s="66">
        <v>-5.61</v>
      </c>
      <c r="GU26" s="66">
        <v>339.0</v>
      </c>
      <c r="GV26" s="66">
        <v>169.23</v>
      </c>
      <c r="GW26" s="66">
        <v>-75.23</v>
      </c>
      <c r="GX26" s="66">
        <v>-7.29</v>
      </c>
      <c r="GY26" s="89"/>
      <c r="GZ26" s="98" t="s">
        <v>91</v>
      </c>
      <c r="HA26" s="98" t="s">
        <v>92</v>
      </c>
      <c r="HB26" s="98">
        <v>113.0</v>
      </c>
      <c r="HC26" s="97">
        <f t="shared" si="30"/>
        <v>5.65</v>
      </c>
      <c r="HD26" s="97">
        <f t="shared" si="31"/>
        <v>2.26</v>
      </c>
      <c r="HE26" s="98">
        <v>8.0</v>
      </c>
      <c r="HF26" s="99">
        <v>54.0</v>
      </c>
      <c r="HG26" s="99">
        <v>52.0</v>
      </c>
      <c r="HH26" s="98" t="s">
        <v>91</v>
      </c>
      <c r="HI26" s="98" t="s">
        <v>92</v>
      </c>
      <c r="HJ26" s="98">
        <v>242.0</v>
      </c>
      <c r="HK26" s="97">
        <f t="shared" si="32"/>
        <v>12.1</v>
      </c>
      <c r="HL26" s="97">
        <f t="shared" si="33"/>
        <v>4.84</v>
      </c>
      <c r="HM26" s="98">
        <v>5.0</v>
      </c>
      <c r="HN26" s="99">
        <v>52.0</v>
      </c>
      <c r="HO26" s="99">
        <v>52.0</v>
      </c>
      <c r="HP26" s="98" t="s">
        <v>91</v>
      </c>
      <c r="HQ26" s="98" t="s">
        <v>92</v>
      </c>
      <c r="HR26" s="98">
        <v>151.0</v>
      </c>
      <c r="HS26" s="97">
        <f t="shared" si="34"/>
        <v>7.55</v>
      </c>
      <c r="HT26" s="97">
        <f t="shared" si="35"/>
        <v>3.02</v>
      </c>
      <c r="HU26" s="98">
        <v>7.0</v>
      </c>
      <c r="HV26" s="98">
        <v>54.0</v>
      </c>
      <c r="HW26" s="98">
        <v>52.0</v>
      </c>
      <c r="HX26" s="89"/>
      <c r="HY26" s="72">
        <v>0.0</v>
      </c>
      <c r="HZ26" s="72">
        <v>0.0</v>
      </c>
      <c r="IA26" s="72">
        <v>0.0</v>
      </c>
      <c r="IB26" s="72">
        <v>0.0</v>
      </c>
      <c r="IC26" s="73"/>
      <c r="ID26" s="72">
        <v>2.0</v>
      </c>
      <c r="IE26" s="72">
        <v>64.0</v>
      </c>
      <c r="IF26" s="72">
        <v>41.0</v>
      </c>
      <c r="IG26" s="89"/>
      <c r="IH26" s="74">
        <v>140.0</v>
      </c>
      <c r="II26" s="74">
        <v>33.5</v>
      </c>
      <c r="IJ26" s="74">
        <v>12.0</v>
      </c>
      <c r="IK26" s="74">
        <v>0.6</v>
      </c>
      <c r="IL26" s="74">
        <v>0.6</v>
      </c>
      <c r="IM26" s="74">
        <v>4.0</v>
      </c>
      <c r="IN26" s="74">
        <v>46.0</v>
      </c>
      <c r="IO26" s="74">
        <v>44.0</v>
      </c>
      <c r="IP26" s="75">
        <v>140.0</v>
      </c>
      <c r="IQ26" s="74">
        <v>32.3</v>
      </c>
      <c r="IR26" s="74">
        <v>121.0</v>
      </c>
      <c r="IS26" s="74">
        <v>5.9</v>
      </c>
      <c r="IT26" s="74">
        <v>6.5</v>
      </c>
      <c r="IU26" s="74">
        <v>8.0</v>
      </c>
      <c r="IV26" s="74">
        <v>48.0</v>
      </c>
      <c r="IW26" s="74">
        <v>49.0</v>
      </c>
      <c r="IX26" s="89"/>
      <c r="IY26" s="149">
        <v>139.74</v>
      </c>
      <c r="IZ26" s="149">
        <v>34.87</v>
      </c>
      <c r="JA26" s="149">
        <v>308.22</v>
      </c>
      <c r="JB26" s="149">
        <v>15.41</v>
      </c>
      <c r="JC26" s="149">
        <v>6.24</v>
      </c>
      <c r="JD26" s="149">
        <v>3.0</v>
      </c>
      <c r="JE26" s="149">
        <v>55.8</v>
      </c>
      <c r="JF26" s="149">
        <v>49.08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150" t="s">
        <v>112</v>
      </c>
      <c r="JQ26" s="150" t="s">
        <v>112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47.0</v>
      </c>
      <c r="JW26" s="78">
        <v>45.0</v>
      </c>
      <c r="JX26" s="150" t="s">
        <v>112</v>
      </c>
      <c r="JY26" s="150" t="s">
        <v>112</v>
      </c>
      <c r="JZ26" s="150" t="s">
        <v>112</v>
      </c>
      <c r="KA26" s="150" t="s">
        <v>112</v>
      </c>
      <c r="KB26" s="150" t="s">
        <v>112</v>
      </c>
      <c r="KC26" s="78">
        <v>2.0</v>
      </c>
      <c r="KD26" s="78">
        <v>54.0</v>
      </c>
      <c r="KE26" s="78">
        <v>52.0</v>
      </c>
      <c r="KF26" s="89"/>
      <c r="KG26" s="79" t="s">
        <v>105</v>
      </c>
      <c r="KH26" s="79" t="s">
        <v>105</v>
      </c>
      <c r="KI26" s="79" t="s">
        <v>105</v>
      </c>
      <c r="KJ26" s="79" t="s">
        <v>105</v>
      </c>
      <c r="KK26" s="79" t="s">
        <v>105</v>
      </c>
      <c r="KL26" s="79" t="s">
        <v>105</v>
      </c>
      <c r="KM26" s="79" t="s">
        <v>105</v>
      </c>
      <c r="KN26" s="79" t="s">
        <v>105</v>
      </c>
      <c r="KO26" s="79" t="s">
        <v>105</v>
      </c>
      <c r="KP26" s="79" t="s">
        <v>105</v>
      </c>
      <c r="KQ26" s="79" t="s">
        <v>105</v>
      </c>
      <c r="KR26" s="79" t="s">
        <v>105</v>
      </c>
      <c r="KS26" s="79" t="s">
        <v>105</v>
      </c>
      <c r="KT26" s="79" t="s">
        <v>105</v>
      </c>
      <c r="KU26" s="79" t="s">
        <v>105</v>
      </c>
      <c r="KV26" s="79" t="s">
        <v>105</v>
      </c>
      <c r="KW26" s="89"/>
      <c r="KX26" s="81">
        <v>127.0</v>
      </c>
      <c r="KY26" s="81">
        <v>31.0</v>
      </c>
      <c r="KZ26" s="81">
        <v>337.0</v>
      </c>
      <c r="LA26" s="81">
        <v>16.5</v>
      </c>
      <c r="LB26" s="81">
        <v>0.0</v>
      </c>
      <c r="LC26" s="81">
        <v>3.0</v>
      </c>
      <c r="LD26" s="81">
        <v>54.0</v>
      </c>
      <c r="LE26" s="81">
        <v>54.0</v>
      </c>
      <c r="LF26" s="81">
        <v>127.0</v>
      </c>
      <c r="LG26" s="81">
        <v>31.0</v>
      </c>
      <c r="LH26" s="81">
        <v>277.0</v>
      </c>
      <c r="LI26" s="81">
        <v>13.6</v>
      </c>
      <c r="LJ26" s="81">
        <v>0.0</v>
      </c>
      <c r="LK26" s="81">
        <v>5.0</v>
      </c>
      <c r="LL26" s="81">
        <v>52.0</v>
      </c>
      <c r="LM26" s="81">
        <v>52.0</v>
      </c>
      <c r="LN26" s="89"/>
      <c r="LO26" s="82">
        <v>335.0</v>
      </c>
      <c r="LP26" s="82">
        <v>298.0</v>
      </c>
      <c r="LQ26" s="82">
        <v>164.0</v>
      </c>
      <c r="LR26" s="82">
        <v>69.0</v>
      </c>
      <c r="LS26" s="82">
        <v>323.0</v>
      </c>
      <c r="LT26" s="82">
        <v>60.0</v>
      </c>
      <c r="LU26" s="82">
        <v>12.5</v>
      </c>
      <c r="LV26" s="82">
        <v>140.0</v>
      </c>
      <c r="LW26" s="82">
        <v>110.0</v>
      </c>
      <c r="LX26" s="82">
        <v>57.0</v>
      </c>
      <c r="LY26" s="82">
        <v>54.0</v>
      </c>
      <c r="LZ26" s="82">
        <v>10.0</v>
      </c>
      <c r="MA26" s="82">
        <v>104.0</v>
      </c>
      <c r="MB26" s="82">
        <v>9.2</v>
      </c>
      <c r="MC26" s="82">
        <v>141.0</v>
      </c>
      <c r="MD26" s="82">
        <v>188.0</v>
      </c>
      <c r="ME26" s="82">
        <v>75.0</v>
      </c>
      <c r="MF26" s="82">
        <v>60.0</v>
      </c>
      <c r="MG26" s="83">
        <v>12.0</v>
      </c>
      <c r="MH26" s="82">
        <v>0.0</v>
      </c>
      <c r="MI26" s="82">
        <v>0.0</v>
      </c>
      <c r="MJ26" s="82">
        <v>120.0</v>
      </c>
      <c r="MK26" s="82">
        <v>0.0</v>
      </c>
      <c r="ML26" s="82">
        <v>47.0</v>
      </c>
      <c r="MM26" s="82">
        <v>45.0</v>
      </c>
      <c r="MN26" s="82">
        <v>5.0</v>
      </c>
      <c r="MO26" s="86"/>
      <c r="MP26" s="87"/>
      <c r="MQ26" s="87"/>
      <c r="MR26" s="87"/>
      <c r="MS26" s="87"/>
      <c r="MT26" s="82">
        <v>6.9</v>
      </c>
      <c r="MU26" s="82">
        <v>3.0</v>
      </c>
      <c r="MV26" s="82">
        <v>122.0</v>
      </c>
      <c r="MW26" s="82">
        <v>35.0</v>
      </c>
      <c r="MX26" s="82">
        <v>34.0</v>
      </c>
      <c r="MY26" s="88" t="s">
        <v>96</v>
      </c>
      <c r="MZ26" s="82">
        <v>5.0</v>
      </c>
      <c r="NA26" s="87"/>
      <c r="NB26" s="82">
        <v>12.7</v>
      </c>
      <c r="NC26" s="82">
        <v>0.6</v>
      </c>
      <c r="ND26" s="82">
        <v>220.0</v>
      </c>
      <c r="NE26" s="82">
        <v>36.0</v>
      </c>
      <c r="NF26" s="82">
        <v>42.0</v>
      </c>
      <c r="NG26" s="82">
        <v>42.0</v>
      </c>
      <c r="NH26" s="82">
        <v>7.0</v>
      </c>
      <c r="NI26" s="87"/>
      <c r="NJ26" s="82">
        <v>0.0</v>
      </c>
      <c r="NK26" s="82">
        <v>0.0</v>
      </c>
      <c r="NL26" s="82">
        <v>0.0</v>
      </c>
      <c r="NM26" s="82">
        <v>35.0</v>
      </c>
      <c r="NN26" s="82">
        <v>47.0</v>
      </c>
      <c r="NO26" s="82">
        <v>50.0</v>
      </c>
      <c r="NP26" s="82">
        <v>2.0</v>
      </c>
      <c r="NQ26" s="223"/>
    </row>
    <row r="27" ht="14.25" customHeight="1">
      <c r="A27" s="49">
        <v>0.583333333333334</v>
      </c>
      <c r="B27" s="50"/>
      <c r="C27" s="51">
        <v>50.24</v>
      </c>
      <c r="D27" s="195">
        <v>339.0</v>
      </c>
      <c r="E27" s="53">
        <v>134.0</v>
      </c>
      <c r="F27" s="53">
        <v>98.0</v>
      </c>
      <c r="G27" s="53">
        <v>20.9</v>
      </c>
      <c r="H27" s="54"/>
      <c r="I27" s="53">
        <v>6.0</v>
      </c>
      <c r="J27" s="53">
        <v>51.0</v>
      </c>
      <c r="K27" s="53">
        <v>49.0</v>
      </c>
      <c r="L27" s="53">
        <v>139.0</v>
      </c>
      <c r="M27" s="53">
        <v>56.0</v>
      </c>
      <c r="N27" s="53">
        <v>13.2</v>
      </c>
      <c r="O27" s="54"/>
      <c r="P27" s="53">
        <v>6.0</v>
      </c>
      <c r="Q27" s="53">
        <v>53.0</v>
      </c>
      <c r="R27" s="53">
        <v>51.0</v>
      </c>
      <c r="S27" s="53">
        <v>341.0</v>
      </c>
      <c r="T27" s="53">
        <v>307.6</v>
      </c>
      <c r="U27" s="53">
        <v>183.0</v>
      </c>
      <c r="V27" s="54"/>
      <c r="W27" s="53">
        <v>336.5</v>
      </c>
      <c r="X27" s="53">
        <v>200.0</v>
      </c>
      <c r="Y27" s="53">
        <v>116.9</v>
      </c>
      <c r="Z27" s="54"/>
      <c r="AA27" s="53">
        <v>341.4</v>
      </c>
      <c r="AB27" s="53">
        <v>340.3</v>
      </c>
      <c r="AC27" s="53">
        <v>225.1</v>
      </c>
      <c r="AD27" s="54"/>
      <c r="AE27" s="53">
        <v>341.3</v>
      </c>
      <c r="AF27" s="53">
        <v>377.5</v>
      </c>
      <c r="AG27" s="53">
        <v>203.9</v>
      </c>
      <c r="AH27" s="54"/>
      <c r="AI27" s="53">
        <v>348.4</v>
      </c>
      <c r="AJ27" s="53">
        <v>389.9</v>
      </c>
      <c r="AK27" s="53">
        <v>242.9</v>
      </c>
      <c r="AL27" s="54"/>
      <c r="AM27" s="53">
        <v>339.3</v>
      </c>
      <c r="AN27" s="53">
        <v>417.8</v>
      </c>
      <c r="AO27" s="53">
        <v>229.3</v>
      </c>
      <c r="AP27" s="54"/>
      <c r="AQ27" s="54">
        <f t="shared" ref="AQ27:AS27" si="48">E27</f>
        <v>134</v>
      </c>
      <c r="AR27" s="54">
        <f t="shared" si="48"/>
        <v>98</v>
      </c>
      <c r="AS27" s="54">
        <f t="shared" si="48"/>
        <v>20.9</v>
      </c>
      <c r="AT27" s="54"/>
      <c r="AU27" s="54">
        <f t="shared" ref="AU27:AW27" si="49">L27</f>
        <v>139</v>
      </c>
      <c r="AV27" s="54">
        <f t="shared" si="49"/>
        <v>56</v>
      </c>
      <c r="AW27" s="54">
        <f t="shared" si="49"/>
        <v>13.2</v>
      </c>
      <c r="AX27" s="54"/>
      <c r="AY27" s="54"/>
      <c r="AZ27" s="54"/>
      <c r="BA27" s="54"/>
      <c r="BB27" s="54"/>
      <c r="BC27" s="89"/>
      <c r="BD27" s="54"/>
      <c r="BE27" s="53">
        <v>32.0</v>
      </c>
      <c r="BF27" s="53">
        <v>21.0</v>
      </c>
      <c r="BG27" s="53">
        <v>1.0</v>
      </c>
      <c r="BH27" s="54"/>
      <c r="BI27" s="53">
        <v>22.0</v>
      </c>
      <c r="BJ27" s="53">
        <v>92.0</v>
      </c>
      <c r="BK27" s="53">
        <v>63.0</v>
      </c>
      <c r="BL27" s="89"/>
      <c r="BM27" s="287">
        <v>345.0</v>
      </c>
      <c r="BN27" s="287">
        <v>147.0</v>
      </c>
      <c r="BO27" s="287">
        <v>197.0</v>
      </c>
      <c r="BP27" s="287">
        <v>9.9</v>
      </c>
      <c r="BQ27" s="288"/>
      <c r="BR27" s="287">
        <v>6.0</v>
      </c>
      <c r="BS27" s="287">
        <v>71.0</v>
      </c>
      <c r="BT27" s="287">
        <v>70.0</v>
      </c>
      <c r="BU27" s="287">
        <v>345.0</v>
      </c>
      <c r="BV27" s="287">
        <v>289.0</v>
      </c>
      <c r="BW27" s="287">
        <v>166.0</v>
      </c>
      <c r="BX27" s="287">
        <v>39.0</v>
      </c>
      <c r="BY27" s="287">
        <v>335.0</v>
      </c>
      <c r="BZ27" s="287">
        <v>309.0</v>
      </c>
      <c r="CA27" s="287">
        <v>168.0</v>
      </c>
      <c r="CB27" s="287">
        <v>38.0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338.0</v>
      </c>
      <c r="CH27" s="287">
        <v>304.0</v>
      </c>
      <c r="CI27" s="287">
        <v>177.0</v>
      </c>
      <c r="CJ27" s="287">
        <v>20.0</v>
      </c>
      <c r="CK27" s="287">
        <v>350.0</v>
      </c>
      <c r="CL27" s="287">
        <v>191.0</v>
      </c>
      <c r="CM27" s="287">
        <v>112.0</v>
      </c>
      <c r="CN27" s="287">
        <v>29.0</v>
      </c>
      <c r="CO27" s="287">
        <v>335.0</v>
      </c>
      <c r="CP27" s="287">
        <v>207.0</v>
      </c>
      <c r="CQ27" s="287">
        <v>101.0</v>
      </c>
      <c r="CR27" s="287">
        <v>20.0</v>
      </c>
      <c r="CS27" s="287">
        <v>337.0</v>
      </c>
      <c r="CT27" s="287">
        <v>217.0</v>
      </c>
      <c r="CU27" s="287">
        <v>127.0</v>
      </c>
      <c r="CV27" s="287">
        <v>20.0</v>
      </c>
      <c r="CW27" s="287">
        <v>340.0</v>
      </c>
      <c r="CX27" s="287">
        <v>162.0</v>
      </c>
      <c r="CY27" s="287">
        <v>77.0</v>
      </c>
      <c r="CZ27" s="287">
        <v>47.0</v>
      </c>
      <c r="DA27" s="287">
        <v>326.0</v>
      </c>
      <c r="DB27" s="287">
        <v>165.0</v>
      </c>
      <c r="DC27" s="287">
        <v>79.0</v>
      </c>
      <c r="DD27" s="287">
        <v>46.0</v>
      </c>
      <c r="DE27" s="287">
        <v>147.0</v>
      </c>
      <c r="DF27" s="287">
        <v>35.2</v>
      </c>
      <c r="DG27" s="287">
        <v>197.0</v>
      </c>
      <c r="DH27" s="287">
        <v>9.9</v>
      </c>
      <c r="DI27" s="288"/>
      <c r="DJ27" s="287">
        <v>7.0</v>
      </c>
      <c r="DK27" s="287">
        <v>60.0</v>
      </c>
      <c r="DL27" s="287">
        <v>56.0</v>
      </c>
      <c r="DM27" s="89"/>
      <c r="DN27" s="61">
        <v>340.0</v>
      </c>
      <c r="DO27" s="61">
        <v>141.0</v>
      </c>
      <c r="DP27" s="61">
        <v>35.15</v>
      </c>
      <c r="DQ27" s="61">
        <v>21.16</v>
      </c>
      <c r="DR27" s="61">
        <v>5.64</v>
      </c>
      <c r="DS27" s="61">
        <v>8.0</v>
      </c>
      <c r="DT27" s="61">
        <v>44.0</v>
      </c>
      <c r="DU27" s="61">
        <v>51.7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342.0</v>
      </c>
      <c r="EF27" s="63">
        <v>0.0</v>
      </c>
      <c r="EG27" s="63">
        <v>140.0</v>
      </c>
      <c r="EH27" s="63">
        <v>6.1</v>
      </c>
      <c r="EI27" s="63"/>
      <c r="EJ27" s="63">
        <v>9.0</v>
      </c>
      <c r="EK27" s="63">
        <v>56.0</v>
      </c>
      <c r="EL27" s="63">
        <v>55.0</v>
      </c>
      <c r="EM27" s="63">
        <v>0.0</v>
      </c>
      <c r="EN27" s="63">
        <v>0.0</v>
      </c>
      <c r="EO27" s="63">
        <v>0.0</v>
      </c>
      <c r="EP27" s="63">
        <v>0.0</v>
      </c>
      <c r="EQ27" s="63">
        <v>9.0</v>
      </c>
      <c r="ER27" s="63">
        <v>46.0</v>
      </c>
      <c r="ES27" s="63">
        <v>47.0</v>
      </c>
      <c r="ET27" s="63">
        <v>348.0</v>
      </c>
      <c r="EU27" s="63">
        <v>0.0</v>
      </c>
      <c r="EV27" s="63">
        <v>0.0</v>
      </c>
      <c r="EW27" s="63">
        <v>0.0</v>
      </c>
      <c r="EX27" s="63">
        <v>346.0</v>
      </c>
      <c r="EY27" s="63">
        <v>0.0</v>
      </c>
      <c r="EZ27" s="63">
        <v>0.0</v>
      </c>
      <c r="FA27" s="63">
        <v>0.0</v>
      </c>
      <c r="FB27" s="63">
        <v>347.0</v>
      </c>
      <c r="FC27" s="63">
        <v>266.0</v>
      </c>
      <c r="FD27" s="63">
        <v>157.0</v>
      </c>
      <c r="FE27" s="63">
        <v>6.7</v>
      </c>
      <c r="FF27" s="63">
        <v>347.0</v>
      </c>
      <c r="FG27" s="63">
        <v>266.0</v>
      </c>
      <c r="FH27" s="63">
        <v>157.0</v>
      </c>
      <c r="FI27" s="63">
        <v>7.1</v>
      </c>
      <c r="FJ27" s="63">
        <v>343.0</v>
      </c>
      <c r="FK27" s="63">
        <v>273.0</v>
      </c>
      <c r="FL27" s="63">
        <v>158.0</v>
      </c>
      <c r="FM27" s="64"/>
      <c r="FN27" s="63">
        <v>343.0</v>
      </c>
      <c r="FO27" s="63">
        <v>288.0</v>
      </c>
      <c r="FP27" s="63">
        <v>158.0</v>
      </c>
      <c r="FQ27" s="63">
        <v>0.5</v>
      </c>
      <c r="FR27" s="63">
        <v>0.0</v>
      </c>
      <c r="FS27" s="64"/>
      <c r="FT27" s="64"/>
      <c r="FU27" s="64"/>
      <c r="FV27" s="63">
        <v>0.0</v>
      </c>
      <c r="FW27" s="64"/>
      <c r="FX27" s="64"/>
      <c r="FY27" s="64"/>
      <c r="FZ27" s="89"/>
      <c r="GA27" s="65">
        <v>341.0</v>
      </c>
      <c r="GB27" s="66">
        <v>330.3</v>
      </c>
      <c r="GC27" s="66">
        <v>207.38</v>
      </c>
      <c r="GD27" s="66">
        <v>9.46</v>
      </c>
      <c r="GE27" s="66">
        <v>340.0</v>
      </c>
      <c r="GF27" s="66">
        <v>353.89</v>
      </c>
      <c r="GG27" s="66">
        <v>206.29</v>
      </c>
      <c r="GH27" s="66">
        <v>14.32</v>
      </c>
      <c r="GI27" s="66">
        <v>340.0</v>
      </c>
      <c r="GJ27" s="66">
        <v>264.36</v>
      </c>
      <c r="GK27" s="66">
        <v>-151.52</v>
      </c>
      <c r="GL27" s="66">
        <v>-12.31</v>
      </c>
      <c r="GM27" s="66">
        <v>340.0</v>
      </c>
      <c r="GN27" s="66">
        <v>242.52</v>
      </c>
      <c r="GO27" s="66">
        <v>-151.94</v>
      </c>
      <c r="GP27" s="66">
        <v>-21.11</v>
      </c>
      <c r="GQ27" s="66">
        <v>341.0</v>
      </c>
      <c r="GR27" s="66">
        <v>83.82</v>
      </c>
      <c r="GS27" s="66">
        <v>-54.27</v>
      </c>
      <c r="GT27" s="66">
        <v>5.44</v>
      </c>
      <c r="GU27" s="66">
        <v>341.0</v>
      </c>
      <c r="GV27" s="66">
        <v>93.35</v>
      </c>
      <c r="GW27" s="66">
        <v>-52.77</v>
      </c>
      <c r="GX27" s="66">
        <v>4.94</v>
      </c>
      <c r="GY27" s="89"/>
      <c r="GZ27" s="98" t="s">
        <v>91</v>
      </c>
      <c r="HA27" s="98" t="s">
        <v>92</v>
      </c>
      <c r="HB27" s="98">
        <v>107.0</v>
      </c>
      <c r="HC27" s="97">
        <f t="shared" si="30"/>
        <v>5.35</v>
      </c>
      <c r="HD27" s="97">
        <f t="shared" si="31"/>
        <v>2.14</v>
      </c>
      <c r="HE27" s="98">
        <v>8.0</v>
      </c>
      <c r="HF27" s="99">
        <v>54.0</v>
      </c>
      <c r="HG27" s="99">
        <v>52.0</v>
      </c>
      <c r="HH27" s="98" t="s">
        <v>91</v>
      </c>
      <c r="HI27" s="98" t="s">
        <v>92</v>
      </c>
      <c r="HJ27" s="98">
        <v>163.0</v>
      </c>
      <c r="HK27" s="97">
        <f t="shared" si="32"/>
        <v>8.15</v>
      </c>
      <c r="HL27" s="97">
        <f t="shared" si="33"/>
        <v>3.26</v>
      </c>
      <c r="HM27" s="98">
        <v>5.0</v>
      </c>
      <c r="HN27" s="99">
        <v>52.0</v>
      </c>
      <c r="HO27" s="99">
        <v>52.0</v>
      </c>
      <c r="HP27" s="98" t="s">
        <v>91</v>
      </c>
      <c r="HQ27" s="98" t="s">
        <v>92</v>
      </c>
      <c r="HR27" s="98">
        <v>180.0</v>
      </c>
      <c r="HS27" s="97">
        <f t="shared" si="34"/>
        <v>9</v>
      </c>
      <c r="HT27" s="97">
        <f t="shared" si="35"/>
        <v>3.6</v>
      </c>
      <c r="HU27" s="98">
        <v>7.0</v>
      </c>
      <c r="HV27" s="98">
        <v>54.0</v>
      </c>
      <c r="HW27" s="98">
        <v>52.0</v>
      </c>
      <c r="HX27" s="89"/>
      <c r="HY27" s="72">
        <v>0.0</v>
      </c>
      <c r="HZ27" s="72">
        <v>0.0</v>
      </c>
      <c r="IA27" s="72">
        <v>0.0</v>
      </c>
      <c r="IB27" s="72">
        <v>0.0</v>
      </c>
      <c r="IC27" s="73"/>
      <c r="ID27" s="72">
        <v>2.0</v>
      </c>
      <c r="IE27" s="72">
        <v>64.0</v>
      </c>
      <c r="IF27" s="72">
        <v>41.0</v>
      </c>
      <c r="IG27" s="89"/>
      <c r="IH27" s="74">
        <v>140.0</v>
      </c>
      <c r="II27" s="74">
        <v>33.6</v>
      </c>
      <c r="IJ27" s="74">
        <v>12.0</v>
      </c>
      <c r="IK27" s="74">
        <v>0.6</v>
      </c>
      <c r="IL27" s="74">
        <v>0.6</v>
      </c>
      <c r="IM27" s="74">
        <v>4.0</v>
      </c>
      <c r="IN27" s="74">
        <v>48.0</v>
      </c>
      <c r="IO27" s="74">
        <v>47.0</v>
      </c>
      <c r="IP27" s="75">
        <v>140.0</v>
      </c>
      <c r="IQ27" s="74">
        <v>32.7</v>
      </c>
      <c r="IR27" s="74">
        <v>123.0</v>
      </c>
      <c r="IS27" s="74">
        <v>6.1</v>
      </c>
      <c r="IT27" s="74">
        <v>6.7</v>
      </c>
      <c r="IU27" s="74">
        <v>8.0</v>
      </c>
      <c r="IV27" s="74">
        <v>50.0</v>
      </c>
      <c r="IW27" s="74">
        <v>50.0</v>
      </c>
      <c r="IX27" s="89"/>
      <c r="IY27" s="149">
        <v>140.4</v>
      </c>
      <c r="IZ27" s="149">
        <v>34.86</v>
      </c>
      <c r="JA27" s="149">
        <v>341.22</v>
      </c>
      <c r="JB27" s="149">
        <v>17.07</v>
      </c>
      <c r="JC27" s="149">
        <v>6.58</v>
      </c>
      <c r="JD27" s="149">
        <v>3.0</v>
      </c>
      <c r="JE27" s="149">
        <v>65.63</v>
      </c>
      <c r="JF27" s="149">
        <v>53.22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150" t="s">
        <v>112</v>
      </c>
      <c r="JQ27" s="150" t="s">
        <v>112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46.0</v>
      </c>
      <c r="JW27" s="78">
        <v>45.0</v>
      </c>
      <c r="JX27" s="150" t="s">
        <v>112</v>
      </c>
      <c r="JY27" s="150" t="s">
        <v>112</v>
      </c>
      <c r="JZ27" s="150" t="s">
        <v>112</v>
      </c>
      <c r="KA27" s="150" t="s">
        <v>112</v>
      </c>
      <c r="KB27" s="150" t="s">
        <v>112</v>
      </c>
      <c r="KC27" s="78">
        <v>2.0</v>
      </c>
      <c r="KD27" s="78">
        <v>53.0</v>
      </c>
      <c r="KE27" s="78">
        <v>50.0</v>
      </c>
      <c r="KF27" s="89"/>
      <c r="KG27" s="79" t="s">
        <v>105</v>
      </c>
      <c r="KH27" s="79" t="s">
        <v>105</v>
      </c>
      <c r="KI27" s="79" t="s">
        <v>105</v>
      </c>
      <c r="KJ27" s="79" t="s">
        <v>105</v>
      </c>
      <c r="KK27" s="79" t="s">
        <v>105</v>
      </c>
      <c r="KL27" s="79" t="s">
        <v>105</v>
      </c>
      <c r="KM27" s="79" t="s">
        <v>105</v>
      </c>
      <c r="KN27" s="79" t="s">
        <v>105</v>
      </c>
      <c r="KO27" s="79" t="s">
        <v>105</v>
      </c>
      <c r="KP27" s="79" t="s">
        <v>105</v>
      </c>
      <c r="KQ27" s="79" t="s">
        <v>105</v>
      </c>
      <c r="KR27" s="79" t="s">
        <v>105</v>
      </c>
      <c r="KS27" s="79" t="s">
        <v>105</v>
      </c>
      <c r="KT27" s="79" t="s">
        <v>105</v>
      </c>
      <c r="KU27" s="79" t="s">
        <v>105</v>
      </c>
      <c r="KV27" s="79" t="s">
        <v>105</v>
      </c>
      <c r="KW27" s="89"/>
      <c r="KX27" s="81">
        <v>132.0</v>
      </c>
      <c r="KY27" s="81">
        <v>31.0</v>
      </c>
      <c r="KZ27" s="81">
        <v>324.0</v>
      </c>
      <c r="LA27" s="81">
        <v>15.9</v>
      </c>
      <c r="LB27" s="81">
        <v>0.0</v>
      </c>
      <c r="LC27" s="81">
        <v>3.0</v>
      </c>
      <c r="LD27" s="81">
        <v>56.0</v>
      </c>
      <c r="LE27" s="81">
        <v>56.0</v>
      </c>
      <c r="LF27" s="81">
        <v>132.0</v>
      </c>
      <c r="LG27" s="81">
        <v>31.0</v>
      </c>
      <c r="LH27" s="81">
        <v>288.0</v>
      </c>
      <c r="LI27" s="81">
        <v>15.1</v>
      </c>
      <c r="LJ27" s="81">
        <v>0.0</v>
      </c>
      <c r="LK27" s="81">
        <v>5.0</v>
      </c>
      <c r="LL27" s="81">
        <v>52.0</v>
      </c>
      <c r="LM27" s="81">
        <v>52.0</v>
      </c>
      <c r="LN27" s="89"/>
      <c r="LO27" s="82">
        <v>338.0</v>
      </c>
      <c r="LP27" s="82">
        <v>278.0</v>
      </c>
      <c r="LQ27" s="82">
        <v>158.0</v>
      </c>
      <c r="LR27" s="82">
        <v>70.0</v>
      </c>
      <c r="LS27" s="82">
        <v>326.0</v>
      </c>
      <c r="LT27" s="83">
        <v>58.0</v>
      </c>
      <c r="LU27" s="83">
        <v>9.6</v>
      </c>
      <c r="LV27" s="83">
        <v>142.0</v>
      </c>
      <c r="LW27" s="83">
        <v>104.0</v>
      </c>
      <c r="LX27" s="83">
        <v>52.0</v>
      </c>
      <c r="LY27" s="83">
        <v>54.0</v>
      </c>
      <c r="LZ27" s="120">
        <v>12.0</v>
      </c>
      <c r="MA27" s="83">
        <v>100.0</v>
      </c>
      <c r="MB27" s="83">
        <v>9.0</v>
      </c>
      <c r="MC27" s="83">
        <v>143.0</v>
      </c>
      <c r="MD27" s="83">
        <v>174.0</v>
      </c>
      <c r="ME27" s="83">
        <v>73.0</v>
      </c>
      <c r="MF27" s="83">
        <v>61.0</v>
      </c>
      <c r="MG27" s="83">
        <v>12.0</v>
      </c>
      <c r="MH27" s="83">
        <v>0.0</v>
      </c>
      <c r="MI27" s="83">
        <v>0.0</v>
      </c>
      <c r="MJ27" s="83">
        <v>123.0</v>
      </c>
      <c r="MK27" s="83">
        <v>0.0</v>
      </c>
      <c r="ML27" s="83">
        <v>47.0</v>
      </c>
      <c r="MM27" s="83">
        <v>45.0</v>
      </c>
      <c r="MN27" s="120">
        <v>5.0</v>
      </c>
      <c r="MO27" s="86"/>
      <c r="MP27" s="87"/>
      <c r="MQ27" s="87"/>
      <c r="MR27" s="87"/>
      <c r="MS27" s="87"/>
      <c r="MT27" s="83">
        <v>7.7</v>
      </c>
      <c r="MU27" s="83">
        <v>2.5</v>
      </c>
      <c r="MV27" s="83">
        <v>136.0</v>
      </c>
      <c r="MW27" s="83">
        <v>35.0</v>
      </c>
      <c r="MX27" s="83">
        <v>36.0</v>
      </c>
      <c r="MY27" s="88" t="s">
        <v>96</v>
      </c>
      <c r="MZ27" s="120">
        <v>5.0</v>
      </c>
      <c r="NA27" s="88"/>
      <c r="NB27" s="83">
        <v>15.3</v>
      </c>
      <c r="NC27" s="83">
        <v>6.2</v>
      </c>
      <c r="ND27" s="83">
        <v>270.0</v>
      </c>
      <c r="NE27" s="83">
        <v>36.0</v>
      </c>
      <c r="NF27" s="83">
        <v>44.0</v>
      </c>
      <c r="NG27" s="83">
        <v>44.0</v>
      </c>
      <c r="NH27" s="120">
        <v>7.0</v>
      </c>
      <c r="NI27" s="237"/>
      <c r="NJ27" s="83">
        <v>0.0</v>
      </c>
      <c r="NK27" s="83">
        <v>0.0</v>
      </c>
      <c r="NL27" s="83">
        <v>0.0</v>
      </c>
      <c r="NM27" s="83">
        <v>35.0</v>
      </c>
      <c r="NN27" s="83">
        <v>47.0</v>
      </c>
      <c r="NO27" s="83">
        <v>50.0</v>
      </c>
      <c r="NP27" s="83">
        <v>2.0</v>
      </c>
      <c r="NQ27" s="223"/>
    </row>
    <row r="28" ht="14.25" customHeight="1">
      <c r="A28" s="49">
        <v>0.625</v>
      </c>
      <c r="B28" s="50"/>
      <c r="C28" s="51">
        <v>50.47</v>
      </c>
      <c r="D28" s="195">
        <v>339.0</v>
      </c>
      <c r="E28" s="53">
        <v>135.0</v>
      </c>
      <c r="F28" s="53">
        <v>71.0</v>
      </c>
      <c r="G28" s="53">
        <v>15.4</v>
      </c>
      <c r="H28" s="54"/>
      <c r="I28" s="53">
        <v>6.0</v>
      </c>
      <c r="J28" s="53">
        <v>51.0</v>
      </c>
      <c r="K28" s="53">
        <v>49.0</v>
      </c>
      <c r="L28" s="53">
        <v>139.0</v>
      </c>
      <c r="M28" s="53">
        <v>52.0</v>
      </c>
      <c r="N28" s="53">
        <v>12.3</v>
      </c>
      <c r="O28" s="54"/>
      <c r="P28" s="53">
        <v>6.0</v>
      </c>
      <c r="Q28" s="53">
        <v>53.0</v>
      </c>
      <c r="R28" s="53">
        <v>51.0</v>
      </c>
      <c r="S28" s="53">
        <v>343.0</v>
      </c>
      <c r="T28" s="53">
        <v>287.1</v>
      </c>
      <c r="U28" s="53">
        <v>158.9</v>
      </c>
      <c r="V28" s="54"/>
      <c r="W28" s="53">
        <v>338.6</v>
      </c>
      <c r="X28" s="53">
        <v>211.2</v>
      </c>
      <c r="Y28" s="53">
        <v>108.0</v>
      </c>
      <c r="Z28" s="54"/>
      <c r="AA28" s="53">
        <v>343.0</v>
      </c>
      <c r="AB28" s="53">
        <v>403.6</v>
      </c>
      <c r="AC28" s="53">
        <v>232.1</v>
      </c>
      <c r="AD28" s="54"/>
      <c r="AE28" s="53">
        <v>343.8</v>
      </c>
      <c r="AF28" s="53">
        <v>371.2</v>
      </c>
      <c r="AG28" s="53">
        <v>212.7</v>
      </c>
      <c r="AH28" s="54"/>
      <c r="AI28" s="53">
        <v>350.1</v>
      </c>
      <c r="AJ28" s="53">
        <v>389.4</v>
      </c>
      <c r="AK28" s="53">
        <v>229.3</v>
      </c>
      <c r="AL28" s="54"/>
      <c r="AM28" s="53">
        <v>216.2</v>
      </c>
      <c r="AN28" s="53">
        <v>399.8</v>
      </c>
      <c r="AO28" s="53">
        <v>341.3</v>
      </c>
      <c r="AP28" s="54"/>
      <c r="AQ28" s="54">
        <f t="shared" ref="AQ28:AS28" si="50">E28</f>
        <v>135</v>
      </c>
      <c r="AR28" s="54">
        <f t="shared" si="50"/>
        <v>71</v>
      </c>
      <c r="AS28" s="54">
        <f t="shared" si="50"/>
        <v>15.4</v>
      </c>
      <c r="AT28" s="54"/>
      <c r="AU28" s="54">
        <f t="shared" ref="AU28:AW28" si="51">L28</f>
        <v>139</v>
      </c>
      <c r="AV28" s="54">
        <f t="shared" si="51"/>
        <v>52</v>
      </c>
      <c r="AW28" s="54">
        <f t="shared" si="51"/>
        <v>12.3</v>
      </c>
      <c r="AX28" s="54"/>
      <c r="AY28" s="54"/>
      <c r="AZ28" s="54"/>
      <c r="BA28" s="54"/>
      <c r="BB28" s="54"/>
      <c r="BC28" s="89"/>
      <c r="BD28" s="54"/>
      <c r="BE28" s="53">
        <v>33.0</v>
      </c>
      <c r="BF28" s="53">
        <v>86.0</v>
      </c>
      <c r="BG28" s="53">
        <v>4.2</v>
      </c>
      <c r="BH28" s="54"/>
      <c r="BI28" s="53">
        <v>22.0</v>
      </c>
      <c r="BJ28" s="53">
        <v>92.0</v>
      </c>
      <c r="BK28" s="53">
        <v>63.0</v>
      </c>
      <c r="BL28" s="89"/>
      <c r="BM28" s="287">
        <v>345.0</v>
      </c>
      <c r="BN28" s="287">
        <v>146.0</v>
      </c>
      <c r="BO28" s="287">
        <v>212.0</v>
      </c>
      <c r="BP28" s="287">
        <v>10.6</v>
      </c>
      <c r="BQ28" s="288"/>
      <c r="BR28" s="287">
        <v>6.0</v>
      </c>
      <c r="BS28" s="287">
        <v>71.0</v>
      </c>
      <c r="BT28" s="287">
        <v>69.0</v>
      </c>
      <c r="BU28" s="288">
        <f t="shared" ref="BU28:BU37" si="55">BM28</f>
        <v>345</v>
      </c>
      <c r="BV28" s="287">
        <v>288.0</v>
      </c>
      <c r="BW28" s="287">
        <v>166.0</v>
      </c>
      <c r="BX28" s="287">
        <v>38.0</v>
      </c>
      <c r="BY28" s="287">
        <v>345.0</v>
      </c>
      <c r="BZ28" s="287">
        <v>305.0</v>
      </c>
      <c r="CA28" s="287">
        <v>168.0</v>
      </c>
      <c r="CB28" s="287">
        <v>37.0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342.0</v>
      </c>
      <c r="CH28" s="287">
        <v>293.0</v>
      </c>
      <c r="CI28" s="287">
        <v>156.0</v>
      </c>
      <c r="CJ28" s="287">
        <v>27.0</v>
      </c>
      <c r="CK28" s="287">
        <v>351.0</v>
      </c>
      <c r="CL28" s="287">
        <v>205.0</v>
      </c>
      <c r="CM28" s="287">
        <v>43.0</v>
      </c>
      <c r="CN28" s="287">
        <v>28.0</v>
      </c>
      <c r="CO28" s="287">
        <v>335.0</v>
      </c>
      <c r="CP28" s="287">
        <v>213.0</v>
      </c>
      <c r="CQ28" s="287">
        <v>104.0</v>
      </c>
      <c r="CR28" s="287">
        <v>23.0</v>
      </c>
      <c r="CS28" s="287">
        <v>342.0</v>
      </c>
      <c r="CT28" s="287">
        <v>231.0</v>
      </c>
      <c r="CU28" s="287">
        <v>126.0</v>
      </c>
      <c r="CV28" s="287">
        <v>21.0</v>
      </c>
      <c r="CW28" s="287">
        <v>339.0</v>
      </c>
      <c r="CX28" s="287">
        <v>152.0</v>
      </c>
      <c r="CY28" s="287">
        <v>65.0</v>
      </c>
      <c r="CZ28" s="287">
        <v>43.0</v>
      </c>
      <c r="DA28" s="287">
        <v>327.0</v>
      </c>
      <c r="DB28" s="287">
        <v>152.0</v>
      </c>
      <c r="DC28" s="287">
        <v>66.0</v>
      </c>
      <c r="DD28" s="287">
        <v>52.0</v>
      </c>
      <c r="DE28" s="288">
        <f t="shared" ref="DE28:DE37" si="56">BN28</f>
        <v>146</v>
      </c>
      <c r="DF28" s="287">
        <v>35.2</v>
      </c>
      <c r="DG28" s="288">
        <f t="shared" ref="DG28:DH28" si="52">BO28</f>
        <v>212</v>
      </c>
      <c r="DH28" s="288">
        <f t="shared" si="52"/>
        <v>10.6</v>
      </c>
      <c r="DI28" s="288"/>
      <c r="DJ28" s="287">
        <v>7.0</v>
      </c>
      <c r="DK28" s="287">
        <v>60.0</v>
      </c>
      <c r="DL28" s="287">
        <v>56.0</v>
      </c>
      <c r="DM28" s="89"/>
      <c r="DN28" s="61">
        <v>340.0</v>
      </c>
      <c r="DO28" s="61">
        <v>140.0</v>
      </c>
      <c r="DP28" s="61">
        <v>34.06</v>
      </c>
      <c r="DQ28" s="61">
        <v>19.05</v>
      </c>
      <c r="DR28" s="61">
        <v>5.64</v>
      </c>
      <c r="DS28" s="61">
        <v>8.0</v>
      </c>
      <c r="DT28" s="61">
        <v>47.0</v>
      </c>
      <c r="DU28" s="61">
        <v>51.4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343.0</v>
      </c>
      <c r="EF28" s="63">
        <v>0.0</v>
      </c>
      <c r="EG28" s="63">
        <v>151.0</v>
      </c>
      <c r="EH28" s="63">
        <v>6.1</v>
      </c>
      <c r="EI28" s="63"/>
      <c r="EJ28" s="63">
        <v>9.0</v>
      </c>
      <c r="EK28" s="63">
        <v>56.0</v>
      </c>
      <c r="EL28" s="63">
        <v>55.0</v>
      </c>
      <c r="EM28" s="63">
        <v>0.0</v>
      </c>
      <c r="EN28" s="63">
        <v>0.0</v>
      </c>
      <c r="EO28" s="63">
        <v>0.0</v>
      </c>
      <c r="EP28" s="63">
        <v>0.0</v>
      </c>
      <c r="EQ28" s="63">
        <v>9.0</v>
      </c>
      <c r="ER28" s="63">
        <v>46.0</v>
      </c>
      <c r="ES28" s="63">
        <v>47.0</v>
      </c>
      <c r="ET28" s="63">
        <v>348.0</v>
      </c>
      <c r="EU28" s="63">
        <v>0.0</v>
      </c>
      <c r="EV28" s="63">
        <v>0.0</v>
      </c>
      <c r="EW28" s="63">
        <v>0.0</v>
      </c>
      <c r="EX28" s="63">
        <v>346.0</v>
      </c>
      <c r="EY28" s="63">
        <v>0.0</v>
      </c>
      <c r="EZ28" s="63">
        <v>0.0</v>
      </c>
      <c r="FA28" s="63">
        <v>0.0</v>
      </c>
      <c r="FB28" s="63">
        <v>347.0</v>
      </c>
      <c r="FC28" s="63">
        <v>266.0</v>
      </c>
      <c r="FD28" s="63">
        <v>157.0</v>
      </c>
      <c r="FE28" s="63">
        <v>6.7</v>
      </c>
      <c r="FF28" s="63">
        <v>347.0</v>
      </c>
      <c r="FG28" s="63">
        <v>266.0</v>
      </c>
      <c r="FH28" s="63">
        <v>157.0</v>
      </c>
      <c r="FI28" s="63">
        <v>7.1</v>
      </c>
      <c r="FJ28" s="63">
        <v>343.0</v>
      </c>
      <c r="FK28" s="63">
        <v>273.0</v>
      </c>
      <c r="FL28" s="63">
        <v>158.0</v>
      </c>
      <c r="FM28" s="64"/>
      <c r="FN28" s="63">
        <v>343.0</v>
      </c>
      <c r="FO28" s="63">
        <v>285.0</v>
      </c>
      <c r="FP28" s="63">
        <v>158.0</v>
      </c>
      <c r="FQ28" s="63">
        <v>14.1</v>
      </c>
      <c r="FR28" s="63">
        <v>0.0</v>
      </c>
      <c r="FS28" s="64"/>
      <c r="FT28" s="64"/>
      <c r="FU28" s="64"/>
      <c r="FV28" s="63">
        <v>0.0</v>
      </c>
      <c r="FW28" s="64"/>
      <c r="FX28" s="64"/>
      <c r="FY28" s="64"/>
      <c r="FZ28" s="89"/>
      <c r="GA28" s="65">
        <v>344.0</v>
      </c>
      <c r="GB28" s="66">
        <v>294.4</v>
      </c>
      <c r="GC28" s="66">
        <v>184.43</v>
      </c>
      <c r="GD28" s="66">
        <v>22.7</v>
      </c>
      <c r="GE28" s="66">
        <v>344.0</v>
      </c>
      <c r="GF28" s="66">
        <v>313.89</v>
      </c>
      <c r="GG28" s="66">
        <v>182.0</v>
      </c>
      <c r="GH28" s="66">
        <v>25.21</v>
      </c>
      <c r="GI28" s="66">
        <v>344.0</v>
      </c>
      <c r="GJ28" s="66">
        <v>258.64</v>
      </c>
      <c r="GK28" s="66">
        <v>-150.51</v>
      </c>
      <c r="GL28" s="66">
        <v>-8.04</v>
      </c>
      <c r="GM28" s="66">
        <v>344.0</v>
      </c>
      <c r="GN28" s="66">
        <v>236.96</v>
      </c>
      <c r="GO28" s="66">
        <v>-150.18</v>
      </c>
      <c r="GP28" s="66">
        <v>-16.5</v>
      </c>
      <c r="GQ28" s="66">
        <v>344.0</v>
      </c>
      <c r="GR28" s="66">
        <v>52.9</v>
      </c>
      <c r="GS28" s="66">
        <v>-32.08</v>
      </c>
      <c r="GT28" s="66">
        <v>-11.39</v>
      </c>
      <c r="GU28" s="66">
        <v>344.0</v>
      </c>
      <c r="GV28" s="66">
        <v>56.39</v>
      </c>
      <c r="GW28" s="66">
        <v>-30.99</v>
      </c>
      <c r="GX28" s="66">
        <v>-11.81</v>
      </c>
      <c r="GY28" s="89"/>
      <c r="GZ28" s="98" t="s">
        <v>91</v>
      </c>
      <c r="HA28" s="98" t="s">
        <v>92</v>
      </c>
      <c r="HB28" s="98">
        <v>114.0</v>
      </c>
      <c r="HC28" s="97">
        <f t="shared" si="30"/>
        <v>5.7</v>
      </c>
      <c r="HD28" s="97">
        <f t="shared" si="31"/>
        <v>2.28</v>
      </c>
      <c r="HE28" s="98">
        <v>8.0</v>
      </c>
      <c r="HF28" s="99">
        <v>54.0</v>
      </c>
      <c r="HG28" s="99">
        <v>52.0</v>
      </c>
      <c r="HH28" s="98" t="s">
        <v>91</v>
      </c>
      <c r="HI28" s="98" t="s">
        <v>92</v>
      </c>
      <c r="HJ28" s="98">
        <v>46.0</v>
      </c>
      <c r="HK28" s="97">
        <f t="shared" si="32"/>
        <v>2.3</v>
      </c>
      <c r="HL28" s="97">
        <f t="shared" si="33"/>
        <v>0.92</v>
      </c>
      <c r="HM28" s="98">
        <v>5.0</v>
      </c>
      <c r="HN28" s="99">
        <v>52.0</v>
      </c>
      <c r="HO28" s="99">
        <v>52.0</v>
      </c>
      <c r="HP28" s="98" t="s">
        <v>91</v>
      </c>
      <c r="HQ28" s="98" t="s">
        <v>92</v>
      </c>
      <c r="HR28" s="98">
        <v>255.0</v>
      </c>
      <c r="HS28" s="97">
        <f t="shared" si="34"/>
        <v>12.75</v>
      </c>
      <c r="HT28" s="97">
        <f t="shared" si="35"/>
        <v>5.1</v>
      </c>
      <c r="HU28" s="98">
        <v>7.0</v>
      </c>
      <c r="HV28" s="98">
        <v>54.0</v>
      </c>
      <c r="HW28" s="98">
        <v>52.0</v>
      </c>
      <c r="HX28" s="89"/>
      <c r="HY28" s="72">
        <v>0.0</v>
      </c>
      <c r="HZ28" s="72">
        <v>0.0</v>
      </c>
      <c r="IA28" s="72">
        <v>0.0</v>
      </c>
      <c r="IB28" s="72">
        <v>0.0</v>
      </c>
      <c r="IC28" s="73"/>
      <c r="ID28" s="72">
        <v>2.0</v>
      </c>
      <c r="IE28" s="72">
        <v>64.0</v>
      </c>
      <c r="IF28" s="72">
        <v>41.0</v>
      </c>
      <c r="IG28" s="89"/>
      <c r="IH28" s="74">
        <v>140.0</v>
      </c>
      <c r="II28" s="74">
        <v>33.9</v>
      </c>
      <c r="IJ28" s="74">
        <v>12.0</v>
      </c>
      <c r="IK28" s="74">
        <v>0.5</v>
      </c>
      <c r="IL28" s="74">
        <v>0.6</v>
      </c>
      <c r="IM28" s="74">
        <v>4.0</v>
      </c>
      <c r="IN28" s="74">
        <v>48.0</v>
      </c>
      <c r="IO28" s="74">
        <v>47.0</v>
      </c>
      <c r="IP28" s="75">
        <v>140.0</v>
      </c>
      <c r="IQ28" s="74">
        <v>32.9</v>
      </c>
      <c r="IR28" s="74">
        <v>120.0</v>
      </c>
      <c r="IS28" s="74">
        <v>5.9</v>
      </c>
      <c r="IT28" s="74">
        <v>6.6</v>
      </c>
      <c r="IU28" s="74">
        <v>8.0</v>
      </c>
      <c r="IV28" s="74">
        <v>50.0</v>
      </c>
      <c r="IW28" s="74">
        <v>50.0</v>
      </c>
      <c r="IX28" s="89"/>
      <c r="IY28" s="149">
        <v>140.25</v>
      </c>
      <c r="IZ28" s="149">
        <v>34.94</v>
      </c>
      <c r="JA28" s="149">
        <v>185.76</v>
      </c>
      <c r="JB28" s="149">
        <v>15.15</v>
      </c>
      <c r="JC28" s="149">
        <v>6.66</v>
      </c>
      <c r="JD28" s="149">
        <v>3.0</v>
      </c>
      <c r="JE28" s="149">
        <v>63.54</v>
      </c>
      <c r="JF28" s="149">
        <v>52.29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150" t="s">
        <v>112</v>
      </c>
      <c r="JQ28" s="150" t="s">
        <v>112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46.0</v>
      </c>
      <c r="JW28" s="78">
        <v>44.0</v>
      </c>
      <c r="JX28" s="150" t="s">
        <v>112</v>
      </c>
      <c r="JY28" s="150" t="s">
        <v>112</v>
      </c>
      <c r="JZ28" s="150" t="s">
        <v>112</v>
      </c>
      <c r="KA28" s="150" t="s">
        <v>112</v>
      </c>
      <c r="KB28" s="150" t="s">
        <v>112</v>
      </c>
      <c r="KC28" s="78">
        <v>2.0</v>
      </c>
      <c r="KD28" s="78">
        <v>52.0</v>
      </c>
      <c r="KE28" s="78">
        <v>50.0</v>
      </c>
      <c r="KF28" s="89"/>
      <c r="KG28" s="79" t="s">
        <v>105</v>
      </c>
      <c r="KH28" s="79" t="s">
        <v>105</v>
      </c>
      <c r="KI28" s="79" t="s">
        <v>105</v>
      </c>
      <c r="KJ28" s="79" t="s">
        <v>105</v>
      </c>
      <c r="KK28" s="79" t="s">
        <v>105</v>
      </c>
      <c r="KL28" s="79" t="s">
        <v>105</v>
      </c>
      <c r="KM28" s="79" t="s">
        <v>105</v>
      </c>
      <c r="KN28" s="79" t="s">
        <v>105</v>
      </c>
      <c r="KO28" s="79" t="s">
        <v>105</v>
      </c>
      <c r="KP28" s="79" t="s">
        <v>105</v>
      </c>
      <c r="KQ28" s="79" t="s">
        <v>105</v>
      </c>
      <c r="KR28" s="79" t="s">
        <v>105</v>
      </c>
      <c r="KS28" s="79" t="s">
        <v>105</v>
      </c>
      <c r="KT28" s="79" t="s">
        <v>105</v>
      </c>
      <c r="KU28" s="79" t="s">
        <v>105</v>
      </c>
      <c r="KV28" s="79" t="s">
        <v>105</v>
      </c>
      <c r="KW28" s="89"/>
      <c r="KX28" s="81">
        <v>129.0</v>
      </c>
      <c r="KY28" s="81">
        <v>31.0</v>
      </c>
      <c r="KZ28" s="81">
        <v>297.0</v>
      </c>
      <c r="LA28" s="81">
        <v>14.6</v>
      </c>
      <c r="LB28" s="81">
        <v>0.0</v>
      </c>
      <c r="LC28" s="81">
        <v>3.0</v>
      </c>
      <c r="LD28" s="81">
        <v>58.0</v>
      </c>
      <c r="LE28" s="81">
        <v>58.0</v>
      </c>
      <c r="LF28" s="81">
        <v>129.0</v>
      </c>
      <c r="LG28" s="81">
        <v>31.0</v>
      </c>
      <c r="LH28" s="81">
        <v>288.0</v>
      </c>
      <c r="LI28" s="81">
        <v>14.4</v>
      </c>
      <c r="LJ28" s="81">
        <v>0.0</v>
      </c>
      <c r="LK28" s="81">
        <v>5.0</v>
      </c>
      <c r="LL28" s="81">
        <v>52.0</v>
      </c>
      <c r="LM28" s="81">
        <v>52.0</v>
      </c>
      <c r="LN28" s="89"/>
      <c r="LO28" s="82">
        <v>334.0</v>
      </c>
      <c r="LP28" s="82">
        <v>309.0</v>
      </c>
      <c r="LQ28" s="82">
        <v>171.0</v>
      </c>
      <c r="LR28" s="82">
        <v>68.0</v>
      </c>
      <c r="LS28" s="82">
        <v>323.0</v>
      </c>
      <c r="LT28" s="83">
        <v>59.0</v>
      </c>
      <c r="LU28" s="83">
        <v>10.8</v>
      </c>
      <c r="LV28" s="83">
        <v>140.0</v>
      </c>
      <c r="LW28" s="83">
        <v>108.0</v>
      </c>
      <c r="LX28" s="83">
        <v>58.0</v>
      </c>
      <c r="LY28" s="83">
        <v>54.0</v>
      </c>
      <c r="LZ28" s="120">
        <v>12.0</v>
      </c>
      <c r="MA28" s="83">
        <v>112.0</v>
      </c>
      <c r="MB28" s="83">
        <v>7.0</v>
      </c>
      <c r="MC28" s="83">
        <v>141.0</v>
      </c>
      <c r="MD28" s="83">
        <v>201.0</v>
      </c>
      <c r="ME28" s="83">
        <v>78.0</v>
      </c>
      <c r="MF28" s="83">
        <v>61.0</v>
      </c>
      <c r="MG28" s="83">
        <v>12.0</v>
      </c>
      <c r="MH28" s="83">
        <v>0.0</v>
      </c>
      <c r="MI28" s="83">
        <v>0.0</v>
      </c>
      <c r="MJ28" s="83">
        <v>123.0</v>
      </c>
      <c r="MK28" s="83">
        <v>0.0</v>
      </c>
      <c r="ML28" s="83">
        <v>47.0</v>
      </c>
      <c r="MM28" s="83">
        <v>45.0</v>
      </c>
      <c r="MN28" s="120">
        <v>5.0</v>
      </c>
      <c r="MO28" s="86"/>
      <c r="MP28" s="87"/>
      <c r="MQ28" s="87"/>
      <c r="MR28" s="87"/>
      <c r="MS28" s="87"/>
      <c r="MT28" s="83">
        <v>9.6</v>
      </c>
      <c r="MU28" s="83">
        <v>3.2</v>
      </c>
      <c r="MV28" s="83">
        <v>166.0</v>
      </c>
      <c r="MW28" s="83">
        <v>35.0</v>
      </c>
      <c r="MX28" s="83">
        <v>36.0</v>
      </c>
      <c r="MY28" s="88" t="s">
        <v>96</v>
      </c>
      <c r="MZ28" s="120">
        <v>5.0</v>
      </c>
      <c r="NA28" s="88"/>
      <c r="NB28" s="83">
        <v>14.3</v>
      </c>
      <c r="NC28" s="83">
        <v>5.6</v>
      </c>
      <c r="ND28" s="83">
        <v>253.0</v>
      </c>
      <c r="NE28" s="83">
        <v>36.0</v>
      </c>
      <c r="NF28" s="83">
        <v>44.0</v>
      </c>
      <c r="NG28" s="83">
        <v>44.0</v>
      </c>
      <c r="NH28" s="120">
        <v>7.0</v>
      </c>
      <c r="NI28" s="237"/>
      <c r="NJ28" s="83">
        <v>0.0</v>
      </c>
      <c r="NK28" s="83">
        <v>0.0</v>
      </c>
      <c r="NL28" s="83">
        <v>0.0</v>
      </c>
      <c r="NM28" s="83">
        <v>35.0</v>
      </c>
      <c r="NN28" s="83">
        <v>47.0</v>
      </c>
      <c r="NO28" s="83">
        <v>50.0</v>
      </c>
      <c r="NP28" s="83">
        <v>2.0</v>
      </c>
      <c r="NQ28" s="223"/>
    </row>
    <row r="29" ht="14.25" customHeight="1">
      <c r="A29" s="49">
        <v>0.666666666666667</v>
      </c>
      <c r="B29" s="50"/>
      <c r="C29" s="51">
        <v>50.26</v>
      </c>
      <c r="D29" s="53">
        <v>344.0</v>
      </c>
      <c r="E29" s="53">
        <v>137.0</v>
      </c>
      <c r="F29" s="53">
        <v>30.0</v>
      </c>
      <c r="G29" s="53">
        <v>6.5</v>
      </c>
      <c r="H29" s="54"/>
      <c r="I29" s="53">
        <v>6.0</v>
      </c>
      <c r="J29" s="53">
        <v>53.0</v>
      </c>
      <c r="K29" s="53">
        <v>51.0</v>
      </c>
      <c r="L29" s="53">
        <v>141.0</v>
      </c>
      <c r="M29" s="53">
        <v>80.0</v>
      </c>
      <c r="N29" s="53">
        <v>20.5</v>
      </c>
      <c r="O29" s="54"/>
      <c r="P29" s="53">
        <v>6.0</v>
      </c>
      <c r="Q29" s="53">
        <v>55.0</v>
      </c>
      <c r="R29" s="53">
        <v>52.0</v>
      </c>
      <c r="S29" s="53">
        <v>347.9</v>
      </c>
      <c r="T29" s="53">
        <v>153.7</v>
      </c>
      <c r="U29" s="53">
        <v>90.2</v>
      </c>
      <c r="V29" s="54"/>
      <c r="W29" s="53">
        <v>343.6</v>
      </c>
      <c r="X29" s="53">
        <v>112.7</v>
      </c>
      <c r="Y29" s="53">
        <v>45.4</v>
      </c>
      <c r="Z29" s="54"/>
      <c r="AA29" s="53">
        <v>348.3</v>
      </c>
      <c r="AB29" s="53">
        <v>439.3</v>
      </c>
      <c r="AC29" s="53">
        <v>256.6</v>
      </c>
      <c r="AD29" s="54"/>
      <c r="AE29" s="53">
        <v>347.8</v>
      </c>
      <c r="AF29" s="53">
        <v>399.3</v>
      </c>
      <c r="AG29" s="53">
        <v>400.1</v>
      </c>
      <c r="AH29" s="54"/>
      <c r="AI29" s="53">
        <v>355.5</v>
      </c>
      <c r="AJ29" s="53">
        <v>388.1</v>
      </c>
      <c r="AK29" s="53">
        <v>232.7</v>
      </c>
      <c r="AL29" s="54"/>
      <c r="AM29" s="53">
        <v>346.8</v>
      </c>
      <c r="AN29" s="53">
        <v>395.6</v>
      </c>
      <c r="AO29" s="53">
        <v>217.9</v>
      </c>
      <c r="AP29" s="54"/>
      <c r="AQ29" s="54">
        <f t="shared" ref="AQ29:AS29" si="53">E29</f>
        <v>137</v>
      </c>
      <c r="AR29" s="54">
        <f t="shared" si="53"/>
        <v>30</v>
      </c>
      <c r="AS29" s="54">
        <f t="shared" si="53"/>
        <v>6.5</v>
      </c>
      <c r="AT29" s="54"/>
      <c r="AU29" s="54">
        <f t="shared" ref="AU29:AW29" si="54">L29</f>
        <v>141</v>
      </c>
      <c r="AV29" s="54">
        <f t="shared" si="54"/>
        <v>80</v>
      </c>
      <c r="AW29" s="54">
        <f t="shared" si="54"/>
        <v>20.5</v>
      </c>
      <c r="AX29" s="54"/>
      <c r="AY29" s="54"/>
      <c r="AZ29" s="54"/>
      <c r="BA29" s="54"/>
      <c r="BB29" s="54"/>
      <c r="BC29" s="89"/>
      <c r="BD29" s="54"/>
      <c r="BE29" s="53">
        <v>33.0</v>
      </c>
      <c r="BF29" s="53">
        <v>170.0</v>
      </c>
      <c r="BG29" s="53">
        <v>8.5</v>
      </c>
      <c r="BH29" s="54"/>
      <c r="BI29" s="53">
        <v>22.0</v>
      </c>
      <c r="BJ29" s="53">
        <v>93.0</v>
      </c>
      <c r="BK29" s="53">
        <v>64.0</v>
      </c>
      <c r="BL29" s="89"/>
      <c r="BM29" s="287">
        <v>348.0</v>
      </c>
      <c r="BN29" s="287">
        <v>146.0</v>
      </c>
      <c r="BO29" s="287">
        <v>261.0</v>
      </c>
      <c r="BP29" s="287">
        <v>13.1</v>
      </c>
      <c r="BQ29" s="288"/>
      <c r="BR29" s="287">
        <v>6.0</v>
      </c>
      <c r="BS29" s="287">
        <v>71.0</v>
      </c>
      <c r="BT29" s="287">
        <v>71.0</v>
      </c>
      <c r="BU29" s="288">
        <f t="shared" si="55"/>
        <v>348</v>
      </c>
      <c r="BV29" s="287">
        <v>279.0</v>
      </c>
      <c r="BW29" s="287">
        <v>165.0</v>
      </c>
      <c r="BX29" s="287">
        <v>29.0</v>
      </c>
      <c r="BY29" s="287">
        <v>341.0</v>
      </c>
      <c r="BZ29" s="287">
        <v>218.0</v>
      </c>
      <c r="CA29" s="287">
        <v>167.0</v>
      </c>
      <c r="CB29" s="287">
        <v>29.0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344.0</v>
      </c>
      <c r="CH29" s="287">
        <v>299.0</v>
      </c>
      <c r="CI29" s="287">
        <v>171.0</v>
      </c>
      <c r="CJ29" s="287">
        <v>13.0</v>
      </c>
      <c r="CK29" s="287">
        <v>356.0</v>
      </c>
      <c r="CL29" s="287">
        <v>191.0</v>
      </c>
      <c r="CM29" s="287">
        <v>114.0</v>
      </c>
      <c r="CN29" s="287">
        <v>22.0</v>
      </c>
      <c r="CO29" s="287">
        <v>338.0</v>
      </c>
      <c r="CP29" s="287">
        <v>203.0</v>
      </c>
      <c r="CQ29" s="287">
        <v>101.0</v>
      </c>
      <c r="CR29" s="287">
        <v>18.0</v>
      </c>
      <c r="CS29" s="287">
        <v>341.0</v>
      </c>
      <c r="CT29" s="287">
        <v>219.0</v>
      </c>
      <c r="CU29" s="287">
        <v>142.0</v>
      </c>
      <c r="CV29" s="287">
        <v>51.0</v>
      </c>
      <c r="CW29" s="287">
        <v>343.0</v>
      </c>
      <c r="CX29" s="287">
        <v>164.0</v>
      </c>
      <c r="CY29" s="287">
        <v>68.0</v>
      </c>
      <c r="CZ29" s="287">
        <v>51.0</v>
      </c>
      <c r="DA29" s="287">
        <v>330.0</v>
      </c>
      <c r="DB29" s="287">
        <v>165.0</v>
      </c>
      <c r="DC29" s="287">
        <v>70.0</v>
      </c>
      <c r="DD29" s="287">
        <v>60.0</v>
      </c>
      <c r="DE29" s="288">
        <f t="shared" si="56"/>
        <v>146</v>
      </c>
      <c r="DF29" s="287">
        <v>35.5</v>
      </c>
      <c r="DG29" s="288">
        <f t="shared" ref="DG29:DH29" si="57">BO29</f>
        <v>261</v>
      </c>
      <c r="DH29" s="288">
        <f t="shared" si="57"/>
        <v>13.1</v>
      </c>
      <c r="DI29" s="288"/>
      <c r="DJ29" s="287">
        <v>7.0</v>
      </c>
      <c r="DK29" s="287">
        <v>60.0</v>
      </c>
      <c r="DL29" s="287">
        <v>56.0</v>
      </c>
      <c r="DM29" s="89"/>
      <c r="DN29" s="61">
        <v>342.0</v>
      </c>
      <c r="DO29" s="61">
        <v>142.0</v>
      </c>
      <c r="DP29" s="61">
        <v>14.47</v>
      </c>
      <c r="DQ29" s="61">
        <v>7.75</v>
      </c>
      <c r="DR29" s="61">
        <v>3.48</v>
      </c>
      <c r="DS29" s="61">
        <v>8.0</v>
      </c>
      <c r="DT29" s="61">
        <v>48.0</v>
      </c>
      <c r="DU29" s="61">
        <v>52.23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347.0</v>
      </c>
      <c r="EF29" s="63">
        <v>0.0</v>
      </c>
      <c r="EG29" s="63">
        <v>142.0</v>
      </c>
      <c r="EH29" s="63">
        <v>6.1</v>
      </c>
      <c r="EI29" s="63"/>
      <c r="EJ29" s="63">
        <v>9.0</v>
      </c>
      <c r="EK29" s="63">
        <v>55.0</v>
      </c>
      <c r="EL29" s="63">
        <v>55.0</v>
      </c>
      <c r="EM29" s="63">
        <v>0.0</v>
      </c>
      <c r="EN29" s="63">
        <v>0.0</v>
      </c>
      <c r="EO29" s="63">
        <v>0.0</v>
      </c>
      <c r="EP29" s="63">
        <v>0.0</v>
      </c>
      <c r="EQ29" s="63">
        <v>9.0</v>
      </c>
      <c r="ER29" s="63">
        <v>46.0</v>
      </c>
      <c r="ES29" s="63">
        <v>47.0</v>
      </c>
      <c r="ET29" s="63">
        <v>345.0</v>
      </c>
      <c r="EU29" s="63">
        <v>0.0</v>
      </c>
      <c r="EV29" s="63">
        <v>0.0</v>
      </c>
      <c r="EW29" s="63">
        <v>0.0</v>
      </c>
      <c r="EX29" s="63">
        <v>343.0</v>
      </c>
      <c r="EY29" s="63">
        <v>0.0</v>
      </c>
      <c r="EZ29" s="63">
        <v>0.0</v>
      </c>
      <c r="FA29" s="63">
        <v>0.0</v>
      </c>
      <c r="FB29" s="63">
        <v>344.0</v>
      </c>
      <c r="FC29" s="63">
        <v>268.0</v>
      </c>
      <c r="FD29" s="63">
        <v>156.0</v>
      </c>
      <c r="FE29" s="63">
        <v>7.0</v>
      </c>
      <c r="FF29" s="63">
        <v>343.0</v>
      </c>
      <c r="FG29" s="63">
        <v>269.0</v>
      </c>
      <c r="FH29" s="63">
        <v>157.0</v>
      </c>
      <c r="FI29" s="63">
        <v>7.1</v>
      </c>
      <c r="FJ29" s="63">
        <v>346.0</v>
      </c>
      <c r="FK29" s="63">
        <v>272.0</v>
      </c>
      <c r="FL29" s="63">
        <v>158.0</v>
      </c>
      <c r="FM29" s="64"/>
      <c r="FN29" s="63">
        <v>346.0</v>
      </c>
      <c r="FO29" s="63">
        <v>286.0</v>
      </c>
      <c r="FP29" s="63">
        <v>158.0</v>
      </c>
      <c r="FQ29" s="63">
        <v>13.9</v>
      </c>
      <c r="FR29" s="63">
        <v>0.0</v>
      </c>
      <c r="FS29" s="64"/>
      <c r="FT29" s="64"/>
      <c r="FU29" s="64"/>
      <c r="FV29" s="63">
        <v>0.0</v>
      </c>
      <c r="FW29" s="64"/>
      <c r="FX29" s="64"/>
      <c r="FY29" s="64"/>
      <c r="FZ29" s="89"/>
      <c r="GA29" s="65">
        <v>345.0</v>
      </c>
      <c r="GB29" s="66">
        <v>312.42</v>
      </c>
      <c r="GC29" s="66">
        <v>197.5</v>
      </c>
      <c r="GD29" s="66">
        <v>7.71</v>
      </c>
      <c r="GE29" s="66">
        <v>345.0</v>
      </c>
      <c r="GF29" s="66">
        <v>329.71</v>
      </c>
      <c r="GG29" s="66">
        <v>194.57</v>
      </c>
      <c r="GH29" s="66">
        <v>11.31</v>
      </c>
      <c r="GI29" s="66">
        <v>345.0</v>
      </c>
      <c r="GJ29" s="66">
        <v>261.72</v>
      </c>
      <c r="GK29" s="66">
        <v>-151.6</v>
      </c>
      <c r="GL29" s="66">
        <v>-4.77</v>
      </c>
      <c r="GM29" s="66">
        <v>345.0</v>
      </c>
      <c r="GN29" s="66">
        <v>239.74</v>
      </c>
      <c r="GO29" s="66">
        <v>-152.02</v>
      </c>
      <c r="GP29" s="66">
        <v>-12.73</v>
      </c>
      <c r="GQ29" s="66">
        <v>345.0</v>
      </c>
      <c r="GR29" s="66">
        <v>59.5</v>
      </c>
      <c r="GS29" s="66">
        <v>-41.21</v>
      </c>
      <c r="GT29" s="66">
        <v>0.0</v>
      </c>
      <c r="GU29" s="66">
        <v>345.0</v>
      </c>
      <c r="GV29" s="66">
        <v>71.93</v>
      </c>
      <c r="GW29" s="66">
        <v>-42.21</v>
      </c>
      <c r="GX29" s="66">
        <v>0.0</v>
      </c>
      <c r="GY29" s="89"/>
      <c r="GZ29" s="98" t="s">
        <v>91</v>
      </c>
      <c r="HA29" s="98" t="s">
        <v>92</v>
      </c>
      <c r="HB29" s="99">
        <v>82.0</v>
      </c>
      <c r="HC29" s="97">
        <f t="shared" si="30"/>
        <v>4.1</v>
      </c>
      <c r="HD29" s="97">
        <f t="shared" si="31"/>
        <v>1.64</v>
      </c>
      <c r="HE29" s="98">
        <v>8.0</v>
      </c>
      <c r="HF29" s="99">
        <v>54.0</v>
      </c>
      <c r="HG29" s="99">
        <v>52.0</v>
      </c>
      <c r="HH29" s="98" t="s">
        <v>91</v>
      </c>
      <c r="HI29" s="98" t="s">
        <v>92</v>
      </c>
      <c r="HJ29" s="98">
        <v>45.0</v>
      </c>
      <c r="HK29" s="97">
        <f t="shared" si="32"/>
        <v>2.25</v>
      </c>
      <c r="HL29" s="97">
        <f t="shared" si="33"/>
        <v>0.9</v>
      </c>
      <c r="HM29" s="98">
        <v>5.0</v>
      </c>
      <c r="HN29" s="99">
        <v>52.0</v>
      </c>
      <c r="HO29" s="99">
        <v>52.0</v>
      </c>
      <c r="HP29" s="98" t="s">
        <v>91</v>
      </c>
      <c r="HQ29" s="98" t="s">
        <v>92</v>
      </c>
      <c r="HR29" s="99">
        <v>200.0</v>
      </c>
      <c r="HS29" s="97">
        <f t="shared" si="34"/>
        <v>10</v>
      </c>
      <c r="HT29" s="97">
        <f t="shared" si="35"/>
        <v>4</v>
      </c>
      <c r="HU29" s="98">
        <v>7.0</v>
      </c>
      <c r="HV29" s="98">
        <v>54.0</v>
      </c>
      <c r="HW29" s="98">
        <v>52.0</v>
      </c>
      <c r="HX29" s="89"/>
      <c r="HY29" s="72">
        <v>0.0</v>
      </c>
      <c r="HZ29" s="72">
        <v>0.0</v>
      </c>
      <c r="IA29" s="72">
        <v>0.0</v>
      </c>
      <c r="IB29" s="72">
        <v>0.0</v>
      </c>
      <c r="IC29" s="73"/>
      <c r="ID29" s="72">
        <v>2.0</v>
      </c>
      <c r="IE29" s="72">
        <v>64.0</v>
      </c>
      <c r="IF29" s="72">
        <v>41.0</v>
      </c>
      <c r="IG29" s="89"/>
      <c r="IH29" s="74">
        <v>142.0</v>
      </c>
      <c r="II29" s="74">
        <v>34.1</v>
      </c>
      <c r="IJ29" s="74">
        <v>109.0</v>
      </c>
      <c r="IK29" s="74">
        <v>5.7</v>
      </c>
      <c r="IL29" s="74">
        <v>6.3</v>
      </c>
      <c r="IM29" s="74">
        <v>4.0</v>
      </c>
      <c r="IN29" s="74">
        <v>50.0</v>
      </c>
      <c r="IO29" s="74">
        <v>49.0</v>
      </c>
      <c r="IP29" s="75">
        <v>140.0</v>
      </c>
      <c r="IQ29" s="74">
        <v>33.5</v>
      </c>
      <c r="IR29" s="74">
        <v>28.0</v>
      </c>
      <c r="IS29" s="74">
        <v>1.5</v>
      </c>
      <c r="IT29" s="74">
        <v>1.7</v>
      </c>
      <c r="IU29" s="74">
        <v>8.0</v>
      </c>
      <c r="IV29" s="74">
        <v>50.0</v>
      </c>
      <c r="IW29" s="74">
        <v>50.0</v>
      </c>
      <c r="IX29" s="89"/>
      <c r="IY29" s="149">
        <v>141.62</v>
      </c>
      <c r="IZ29" s="149">
        <v>35.85</v>
      </c>
      <c r="JA29" s="149">
        <v>180.8</v>
      </c>
      <c r="JB29" s="149">
        <v>9.04</v>
      </c>
      <c r="JC29" s="149">
        <v>0.18</v>
      </c>
      <c r="JD29" s="149">
        <v>3.0</v>
      </c>
      <c r="JE29" s="149">
        <v>56.73</v>
      </c>
      <c r="JF29" s="149">
        <v>52.29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150" t="s">
        <v>112</v>
      </c>
      <c r="JQ29" s="150" t="s">
        <v>112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46.0</v>
      </c>
      <c r="JW29" s="78">
        <v>44.0</v>
      </c>
      <c r="JX29" s="150" t="s">
        <v>112</v>
      </c>
      <c r="JY29" s="150" t="s">
        <v>112</v>
      </c>
      <c r="JZ29" s="150" t="s">
        <v>112</v>
      </c>
      <c r="KA29" s="150" t="s">
        <v>112</v>
      </c>
      <c r="KB29" s="150" t="s">
        <v>112</v>
      </c>
      <c r="KC29" s="78">
        <v>2.0</v>
      </c>
      <c r="KD29" s="78">
        <v>51.0</v>
      </c>
      <c r="KE29" s="78">
        <v>49.0</v>
      </c>
      <c r="KF29" s="89"/>
      <c r="KG29" s="79" t="s">
        <v>105</v>
      </c>
      <c r="KH29" s="79" t="s">
        <v>105</v>
      </c>
      <c r="KI29" s="79" t="s">
        <v>105</v>
      </c>
      <c r="KJ29" s="79" t="s">
        <v>105</v>
      </c>
      <c r="KK29" s="79" t="s">
        <v>105</v>
      </c>
      <c r="KL29" s="79" t="s">
        <v>105</v>
      </c>
      <c r="KM29" s="79" t="s">
        <v>105</v>
      </c>
      <c r="KN29" s="79" t="s">
        <v>105</v>
      </c>
      <c r="KO29" s="79" t="s">
        <v>105</v>
      </c>
      <c r="KP29" s="79" t="s">
        <v>105</v>
      </c>
      <c r="KQ29" s="79" t="s">
        <v>105</v>
      </c>
      <c r="KR29" s="79" t="s">
        <v>105</v>
      </c>
      <c r="KS29" s="79" t="s">
        <v>105</v>
      </c>
      <c r="KT29" s="79" t="s">
        <v>105</v>
      </c>
      <c r="KU29" s="79" t="s">
        <v>105</v>
      </c>
      <c r="KV29" s="79" t="s">
        <v>105</v>
      </c>
      <c r="KW29" s="89"/>
      <c r="KX29" s="81">
        <v>129.0</v>
      </c>
      <c r="KY29" s="81">
        <v>31.0</v>
      </c>
      <c r="KZ29" s="81">
        <v>157.0</v>
      </c>
      <c r="LA29" s="81">
        <v>7.7</v>
      </c>
      <c r="LB29" s="81">
        <v>0.0</v>
      </c>
      <c r="LC29" s="81">
        <v>3.0</v>
      </c>
      <c r="LD29" s="81">
        <v>60.0</v>
      </c>
      <c r="LE29" s="81">
        <v>60.0</v>
      </c>
      <c r="LF29" s="81">
        <v>129.0</v>
      </c>
      <c r="LG29" s="81">
        <v>31.0</v>
      </c>
      <c r="LH29" s="81">
        <v>296.0</v>
      </c>
      <c r="LI29" s="81">
        <v>14.5</v>
      </c>
      <c r="LJ29" s="81">
        <v>0.0</v>
      </c>
      <c r="LK29" s="81">
        <v>5.0</v>
      </c>
      <c r="LL29" s="81">
        <v>55.0</v>
      </c>
      <c r="LM29" s="81">
        <v>55.0</v>
      </c>
      <c r="LN29" s="89"/>
      <c r="LO29" s="82">
        <v>335.0</v>
      </c>
      <c r="LP29" s="82">
        <v>300.0</v>
      </c>
      <c r="LQ29" s="82">
        <v>167.0</v>
      </c>
      <c r="LR29" s="82">
        <v>69.0</v>
      </c>
      <c r="LS29" s="82">
        <v>325.0</v>
      </c>
      <c r="LT29" s="83">
        <v>57.0</v>
      </c>
      <c r="LU29" s="83">
        <v>11.0</v>
      </c>
      <c r="LV29" s="83">
        <v>141.0</v>
      </c>
      <c r="LW29" s="83">
        <v>104.0</v>
      </c>
      <c r="LX29" s="83">
        <v>58.0</v>
      </c>
      <c r="LY29" s="83">
        <v>53.0</v>
      </c>
      <c r="LZ29" s="120">
        <v>12.0</v>
      </c>
      <c r="MA29" s="83">
        <v>110.0</v>
      </c>
      <c r="MB29" s="83">
        <v>4.4</v>
      </c>
      <c r="MC29" s="83">
        <v>142.0</v>
      </c>
      <c r="MD29" s="83">
        <v>196.0</v>
      </c>
      <c r="ME29" s="83">
        <v>78.0</v>
      </c>
      <c r="MF29" s="83">
        <v>61.0</v>
      </c>
      <c r="MG29" s="83">
        <v>12.0</v>
      </c>
      <c r="MH29" s="83">
        <v>0.0</v>
      </c>
      <c r="MI29" s="83">
        <v>0.0</v>
      </c>
      <c r="MJ29" s="83">
        <v>123.0</v>
      </c>
      <c r="MK29" s="83">
        <v>0.0</v>
      </c>
      <c r="ML29" s="83">
        <v>47.0</v>
      </c>
      <c r="MM29" s="83">
        <v>45.0</v>
      </c>
      <c r="MN29" s="120">
        <v>5.0</v>
      </c>
      <c r="MO29" s="86"/>
      <c r="MP29" s="87"/>
      <c r="MQ29" s="87"/>
      <c r="MR29" s="87"/>
      <c r="MS29" s="87"/>
      <c r="MT29" s="83">
        <v>2.8</v>
      </c>
      <c r="MU29" s="83">
        <v>1.0</v>
      </c>
      <c r="MV29" s="83">
        <v>49.0</v>
      </c>
      <c r="MW29" s="83">
        <v>35.0</v>
      </c>
      <c r="MX29" s="83">
        <v>36.0</v>
      </c>
      <c r="MY29" s="88" t="s">
        <v>96</v>
      </c>
      <c r="MZ29" s="120">
        <v>5.0</v>
      </c>
      <c r="NA29" s="88"/>
      <c r="NB29" s="83">
        <v>12.3</v>
      </c>
      <c r="NC29" s="83">
        <v>5.1</v>
      </c>
      <c r="ND29" s="83">
        <v>217.0</v>
      </c>
      <c r="NE29" s="83">
        <v>36.0</v>
      </c>
      <c r="NF29" s="83">
        <v>44.0</v>
      </c>
      <c r="NG29" s="83">
        <v>44.0</v>
      </c>
      <c r="NH29" s="120">
        <v>7.0</v>
      </c>
      <c r="NI29" s="237"/>
      <c r="NJ29" s="83">
        <v>0.0</v>
      </c>
      <c r="NK29" s="83">
        <v>0.0</v>
      </c>
      <c r="NL29" s="83">
        <v>0.0</v>
      </c>
      <c r="NM29" s="83">
        <v>35.0</v>
      </c>
      <c r="NN29" s="83">
        <v>47.0</v>
      </c>
      <c r="NO29" s="83">
        <v>50.0</v>
      </c>
      <c r="NP29" s="83">
        <v>2.0</v>
      </c>
      <c r="NQ29" s="223"/>
    </row>
    <row r="30" ht="14.25" customHeight="1">
      <c r="A30" s="49">
        <v>0.708333333333334</v>
      </c>
      <c r="B30" s="50"/>
      <c r="C30" s="51">
        <v>50.32</v>
      </c>
      <c r="D30" s="53">
        <v>342.0</v>
      </c>
      <c r="E30" s="53">
        <v>136.0</v>
      </c>
      <c r="F30" s="53">
        <v>71.0</v>
      </c>
      <c r="G30" s="53">
        <v>12.4</v>
      </c>
      <c r="H30" s="54"/>
      <c r="I30" s="53">
        <v>6.0</v>
      </c>
      <c r="J30" s="53">
        <v>53.0</v>
      </c>
      <c r="K30" s="53">
        <v>51.0</v>
      </c>
      <c r="L30" s="53">
        <v>140.0</v>
      </c>
      <c r="M30" s="53">
        <v>94.0</v>
      </c>
      <c r="N30" s="53">
        <v>23.6</v>
      </c>
      <c r="O30" s="54"/>
      <c r="P30" s="53">
        <v>6.0</v>
      </c>
      <c r="Q30" s="53">
        <v>55.0</v>
      </c>
      <c r="R30" s="53">
        <v>52.0</v>
      </c>
      <c r="S30" s="53">
        <v>345.8</v>
      </c>
      <c r="T30" s="53">
        <v>198.8</v>
      </c>
      <c r="U30" s="53">
        <v>115.9</v>
      </c>
      <c r="V30" s="54"/>
      <c r="W30" s="53">
        <v>341.3</v>
      </c>
      <c r="X30" s="53">
        <v>139.4</v>
      </c>
      <c r="Y30" s="53">
        <v>59.2</v>
      </c>
      <c r="Z30" s="54"/>
      <c r="AA30" s="53">
        <v>345.3</v>
      </c>
      <c r="AB30" s="53">
        <v>431.2</v>
      </c>
      <c r="AC30" s="53">
        <v>248.3</v>
      </c>
      <c r="AD30" s="54"/>
      <c r="AE30" s="53">
        <v>345.8</v>
      </c>
      <c r="AF30" s="53">
        <v>469.2</v>
      </c>
      <c r="AG30" s="53">
        <v>272.0</v>
      </c>
      <c r="AH30" s="54"/>
      <c r="AI30" s="53">
        <v>353.0</v>
      </c>
      <c r="AJ30" s="53">
        <v>450.1</v>
      </c>
      <c r="AK30" s="53">
        <v>269.5</v>
      </c>
      <c r="AL30" s="54"/>
      <c r="AM30" s="53">
        <v>344.2</v>
      </c>
      <c r="AN30" s="53">
        <v>461.2</v>
      </c>
      <c r="AO30" s="53">
        <v>253.8</v>
      </c>
      <c r="AP30" s="54"/>
      <c r="AQ30" s="54">
        <f t="shared" ref="AQ30:AS30" si="58">E30</f>
        <v>136</v>
      </c>
      <c r="AR30" s="54">
        <f t="shared" si="58"/>
        <v>71</v>
      </c>
      <c r="AS30" s="54">
        <f t="shared" si="58"/>
        <v>12.4</v>
      </c>
      <c r="AT30" s="54"/>
      <c r="AU30" s="54">
        <f t="shared" ref="AU30:AW30" si="59">L30</f>
        <v>140</v>
      </c>
      <c r="AV30" s="54">
        <f t="shared" si="59"/>
        <v>94</v>
      </c>
      <c r="AW30" s="54">
        <f t="shared" si="59"/>
        <v>23.6</v>
      </c>
      <c r="AX30" s="54"/>
      <c r="AY30" s="54"/>
      <c r="AZ30" s="54"/>
      <c r="BA30" s="54"/>
      <c r="BB30" s="54"/>
      <c r="BC30" s="89"/>
      <c r="BD30" s="54"/>
      <c r="BE30" s="53">
        <v>33.0</v>
      </c>
      <c r="BF30" s="53">
        <v>180.0</v>
      </c>
      <c r="BG30" s="53">
        <v>9.0</v>
      </c>
      <c r="BH30" s="54"/>
      <c r="BI30" s="53">
        <v>22.0</v>
      </c>
      <c r="BJ30" s="53">
        <v>93.0</v>
      </c>
      <c r="BK30" s="53">
        <v>64.0</v>
      </c>
      <c r="BL30" s="89"/>
      <c r="BM30" s="287">
        <v>349.0</v>
      </c>
      <c r="BN30" s="287">
        <v>146.0</v>
      </c>
      <c r="BO30" s="287">
        <v>292.0</v>
      </c>
      <c r="BP30" s="287">
        <v>14.6</v>
      </c>
      <c r="BQ30" s="288"/>
      <c r="BR30" s="287">
        <v>6.0</v>
      </c>
      <c r="BS30" s="287">
        <v>71.0</v>
      </c>
      <c r="BT30" s="287">
        <v>71.0</v>
      </c>
      <c r="BU30" s="288">
        <f t="shared" si="55"/>
        <v>349</v>
      </c>
      <c r="BV30" s="287">
        <v>281.0</v>
      </c>
      <c r="BW30" s="287">
        <v>166.0</v>
      </c>
      <c r="BX30" s="287">
        <v>34.0</v>
      </c>
      <c r="BY30" s="287">
        <v>341.0</v>
      </c>
      <c r="BZ30" s="287">
        <v>300.0</v>
      </c>
      <c r="CA30" s="287">
        <v>168.0</v>
      </c>
      <c r="CB30" s="287">
        <v>33.0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345.0</v>
      </c>
      <c r="CH30" s="287">
        <v>200.0</v>
      </c>
      <c r="CI30" s="287">
        <v>101.0</v>
      </c>
      <c r="CJ30" s="287">
        <v>56.0</v>
      </c>
      <c r="CK30" s="287">
        <v>360.0</v>
      </c>
      <c r="CL30" s="287">
        <v>165.0</v>
      </c>
      <c r="CM30" s="287">
        <v>95.0</v>
      </c>
      <c r="CN30" s="287">
        <v>33.0</v>
      </c>
      <c r="CO30" s="287">
        <v>339.0</v>
      </c>
      <c r="CP30" s="287">
        <v>173.0</v>
      </c>
      <c r="CQ30" s="287">
        <v>85.0</v>
      </c>
      <c r="CR30" s="287">
        <v>27.0</v>
      </c>
      <c r="CS30" s="287">
        <v>342.0</v>
      </c>
      <c r="CT30" s="287">
        <v>189.0</v>
      </c>
      <c r="CU30" s="287">
        <v>128.0</v>
      </c>
      <c r="CV30" s="287">
        <v>27.0</v>
      </c>
      <c r="CW30" s="287">
        <v>345.0</v>
      </c>
      <c r="CX30" s="287">
        <v>200.0</v>
      </c>
      <c r="CY30" s="287">
        <v>101.0</v>
      </c>
      <c r="CZ30" s="287">
        <v>56.0</v>
      </c>
      <c r="DA30" s="287">
        <v>330.0</v>
      </c>
      <c r="DB30" s="287">
        <v>203.0</v>
      </c>
      <c r="DC30" s="287">
        <v>103.0</v>
      </c>
      <c r="DD30" s="287">
        <v>48.0</v>
      </c>
      <c r="DE30" s="288">
        <f t="shared" si="56"/>
        <v>146</v>
      </c>
      <c r="DF30" s="287">
        <v>35.5</v>
      </c>
      <c r="DG30" s="288">
        <f t="shared" ref="DG30:DH30" si="60">BO30</f>
        <v>292</v>
      </c>
      <c r="DH30" s="288">
        <f t="shared" si="60"/>
        <v>14.6</v>
      </c>
      <c r="DI30" s="288"/>
      <c r="DJ30" s="287">
        <v>7.0</v>
      </c>
      <c r="DK30" s="287">
        <v>60.0</v>
      </c>
      <c r="DL30" s="287">
        <v>56.0</v>
      </c>
      <c r="DM30" s="89"/>
      <c r="DN30" s="61">
        <v>343.0</v>
      </c>
      <c r="DO30" s="61">
        <v>142.0</v>
      </c>
      <c r="DP30" s="61">
        <v>15.64</v>
      </c>
      <c r="DQ30" s="61">
        <v>9.15</v>
      </c>
      <c r="DR30" s="61">
        <v>0.32</v>
      </c>
      <c r="DS30" s="61">
        <v>8.0</v>
      </c>
      <c r="DT30" s="61">
        <v>47.0</v>
      </c>
      <c r="DU30" s="61">
        <v>51.4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346.0</v>
      </c>
      <c r="EF30" s="63">
        <v>0.0</v>
      </c>
      <c r="EG30" s="63">
        <v>162.0</v>
      </c>
      <c r="EH30" s="63">
        <v>6.9</v>
      </c>
      <c r="EI30" s="64"/>
      <c r="EJ30" s="63">
        <v>9.0</v>
      </c>
      <c r="EK30" s="63">
        <v>52.0</v>
      </c>
      <c r="EL30" s="63">
        <v>52.0</v>
      </c>
      <c r="EM30" s="63">
        <v>0.0</v>
      </c>
      <c r="EN30" s="63">
        <v>0.0</v>
      </c>
      <c r="EO30" s="63">
        <v>0.0</v>
      </c>
      <c r="EP30" s="63">
        <v>0.0</v>
      </c>
      <c r="EQ30" s="63">
        <v>9.0</v>
      </c>
      <c r="ER30" s="63">
        <v>42.0</v>
      </c>
      <c r="ES30" s="63">
        <v>41.0</v>
      </c>
      <c r="ET30" s="63">
        <v>345.0</v>
      </c>
      <c r="EU30" s="63">
        <v>0.0</v>
      </c>
      <c r="EV30" s="63">
        <v>0.0</v>
      </c>
      <c r="EW30" s="63">
        <v>0.0</v>
      </c>
      <c r="EX30" s="63">
        <v>343.0</v>
      </c>
      <c r="EY30" s="63">
        <v>1.0</v>
      </c>
      <c r="EZ30" s="63">
        <v>0.0</v>
      </c>
      <c r="FA30" s="63">
        <v>0.0</v>
      </c>
      <c r="FB30" s="63">
        <v>344.0</v>
      </c>
      <c r="FC30" s="63">
        <v>268.0</v>
      </c>
      <c r="FD30" s="63">
        <v>158.1</v>
      </c>
      <c r="FE30" s="63">
        <v>8.5</v>
      </c>
      <c r="FF30" s="63">
        <v>343.0</v>
      </c>
      <c r="FG30" s="63">
        <v>269.0</v>
      </c>
      <c r="FH30" s="63">
        <v>158.0</v>
      </c>
      <c r="FI30" s="63">
        <v>8.3</v>
      </c>
      <c r="FJ30" s="63">
        <v>346.0</v>
      </c>
      <c r="FK30" s="63">
        <v>273.0</v>
      </c>
      <c r="FL30" s="63">
        <v>158.3</v>
      </c>
      <c r="FM30" s="64"/>
      <c r="FN30" s="63">
        <v>346.0</v>
      </c>
      <c r="FO30" s="63">
        <v>288.0</v>
      </c>
      <c r="FP30" s="63">
        <v>158.3</v>
      </c>
      <c r="FQ30" s="63">
        <v>17.4</v>
      </c>
      <c r="FR30" s="63">
        <v>0.0</v>
      </c>
      <c r="FS30" s="64"/>
      <c r="FT30" s="64"/>
      <c r="FU30" s="64"/>
      <c r="FV30" s="63">
        <v>0.0</v>
      </c>
      <c r="FW30" s="64"/>
      <c r="FX30" s="64"/>
      <c r="FY30" s="64"/>
      <c r="FZ30" s="89"/>
      <c r="GA30" s="65">
        <v>345.0</v>
      </c>
      <c r="GB30" s="66">
        <v>312.46</v>
      </c>
      <c r="GC30" s="66">
        <v>198.52</v>
      </c>
      <c r="GD30" s="66">
        <v>8.71</v>
      </c>
      <c r="GE30" s="66">
        <v>345.0</v>
      </c>
      <c r="GF30" s="66">
        <v>330.02</v>
      </c>
      <c r="GG30" s="66">
        <v>193.52</v>
      </c>
      <c r="GH30" s="66">
        <v>12.06</v>
      </c>
      <c r="GI30" s="66">
        <v>345.0</v>
      </c>
      <c r="GJ30" s="66">
        <v>271.82</v>
      </c>
      <c r="GK30" s="66">
        <v>-152.34</v>
      </c>
      <c r="GL30" s="66">
        <v>-5.47</v>
      </c>
      <c r="GM30" s="66">
        <v>345.0</v>
      </c>
      <c r="GN30" s="66">
        <v>238.84</v>
      </c>
      <c r="GO30" s="66">
        <v>-152.34</v>
      </c>
      <c r="GP30" s="66">
        <v>-12.75</v>
      </c>
      <c r="GQ30" s="66">
        <v>345.0</v>
      </c>
      <c r="GR30" s="66">
        <v>60.52</v>
      </c>
      <c r="GS30" s="66">
        <v>-41.21</v>
      </c>
      <c r="GT30" s="66">
        <v>-11.46</v>
      </c>
      <c r="GU30" s="66">
        <v>345.0</v>
      </c>
      <c r="GV30" s="66">
        <v>71.93</v>
      </c>
      <c r="GW30" s="66">
        <v>-42.21</v>
      </c>
      <c r="GX30" s="66">
        <v>-10.45</v>
      </c>
      <c r="GY30" s="89"/>
      <c r="GZ30" s="98" t="s">
        <v>91</v>
      </c>
      <c r="HA30" s="98" t="s">
        <v>92</v>
      </c>
      <c r="HB30" s="99">
        <v>79.0</v>
      </c>
      <c r="HC30" s="98">
        <v>3.95</v>
      </c>
      <c r="HD30" s="98">
        <v>1.58</v>
      </c>
      <c r="HE30" s="98">
        <v>8.0</v>
      </c>
      <c r="HF30" s="99">
        <v>54.0</v>
      </c>
      <c r="HG30" s="99">
        <v>52.0</v>
      </c>
      <c r="HH30" s="98" t="s">
        <v>91</v>
      </c>
      <c r="HI30" s="98" t="s">
        <v>92</v>
      </c>
      <c r="HJ30" s="99">
        <v>206.0</v>
      </c>
      <c r="HK30" s="98">
        <v>10.3</v>
      </c>
      <c r="HL30" s="98">
        <v>4.12</v>
      </c>
      <c r="HM30" s="98">
        <v>5.0</v>
      </c>
      <c r="HN30" s="99">
        <v>52.0</v>
      </c>
      <c r="HO30" s="99">
        <v>52.0</v>
      </c>
      <c r="HP30" s="98" t="s">
        <v>91</v>
      </c>
      <c r="HQ30" s="98" t="s">
        <v>92</v>
      </c>
      <c r="HR30" s="99">
        <v>99.0</v>
      </c>
      <c r="HS30" s="98">
        <v>4.95</v>
      </c>
      <c r="HT30" s="98">
        <v>2.475</v>
      </c>
      <c r="HU30" s="98">
        <v>7.0</v>
      </c>
      <c r="HV30" s="98">
        <v>54.0</v>
      </c>
      <c r="HW30" s="98">
        <v>52.0</v>
      </c>
      <c r="HX30" s="89"/>
      <c r="HY30" s="72">
        <v>0.0</v>
      </c>
      <c r="HZ30" s="72">
        <v>0.0</v>
      </c>
      <c r="IA30" s="72">
        <v>0.0</v>
      </c>
      <c r="IB30" s="72">
        <v>0.0</v>
      </c>
      <c r="IC30" s="73"/>
      <c r="ID30" s="72">
        <v>2.0</v>
      </c>
      <c r="IE30" s="72">
        <v>64.0</v>
      </c>
      <c r="IF30" s="72">
        <v>41.0</v>
      </c>
      <c r="IG30" s="89"/>
      <c r="IH30" s="74">
        <v>140.0</v>
      </c>
      <c r="II30" s="74">
        <v>33.6</v>
      </c>
      <c r="IJ30" s="74">
        <v>129.0</v>
      </c>
      <c r="IK30" s="74">
        <v>6.5</v>
      </c>
      <c r="IL30" s="74">
        <v>7.1</v>
      </c>
      <c r="IM30" s="74">
        <v>4.0</v>
      </c>
      <c r="IN30" s="74">
        <v>50.0</v>
      </c>
      <c r="IO30" s="74">
        <v>49.0</v>
      </c>
      <c r="IP30" s="75">
        <v>140.0</v>
      </c>
      <c r="IQ30" s="74">
        <v>32.6</v>
      </c>
      <c r="IR30" s="74">
        <v>95.0</v>
      </c>
      <c r="IS30" s="74">
        <v>4.8</v>
      </c>
      <c r="IT30" s="74">
        <v>5.4</v>
      </c>
      <c r="IU30" s="74">
        <v>8.0</v>
      </c>
      <c r="IV30" s="74">
        <v>52.0</v>
      </c>
      <c r="IW30" s="74">
        <v>51.0</v>
      </c>
      <c r="IX30" s="89"/>
      <c r="IY30" s="149">
        <v>142.16</v>
      </c>
      <c r="IZ30" s="149">
        <v>35.95</v>
      </c>
      <c r="JA30" s="149">
        <v>145.2</v>
      </c>
      <c r="JB30" s="149">
        <v>7.26</v>
      </c>
      <c r="JC30" s="149">
        <v>0.79</v>
      </c>
      <c r="JD30" s="149">
        <v>3.0</v>
      </c>
      <c r="JE30" s="149">
        <v>55.8</v>
      </c>
      <c r="JF30" s="149">
        <v>50.36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150" t="s">
        <v>112</v>
      </c>
      <c r="JQ30" s="150" t="s">
        <v>112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44.0</v>
      </c>
      <c r="JW30" s="78">
        <v>42.0</v>
      </c>
      <c r="JX30" s="150" t="s">
        <v>112</v>
      </c>
      <c r="JY30" s="150" t="s">
        <v>112</v>
      </c>
      <c r="JZ30" s="150" t="s">
        <v>112</v>
      </c>
      <c r="KA30" s="150" t="s">
        <v>112</v>
      </c>
      <c r="KB30" s="150" t="s">
        <v>112</v>
      </c>
      <c r="KC30" s="78">
        <v>2.0</v>
      </c>
      <c r="KD30" s="78">
        <v>51.0</v>
      </c>
      <c r="KE30" s="78">
        <v>47.0</v>
      </c>
      <c r="KF30" s="89"/>
      <c r="KG30" s="79" t="s">
        <v>105</v>
      </c>
      <c r="KH30" s="79" t="s">
        <v>105</v>
      </c>
      <c r="KI30" s="79" t="s">
        <v>105</v>
      </c>
      <c r="KJ30" s="79" t="s">
        <v>105</v>
      </c>
      <c r="KK30" s="79" t="s">
        <v>105</v>
      </c>
      <c r="KL30" s="79" t="s">
        <v>105</v>
      </c>
      <c r="KM30" s="79" t="s">
        <v>105</v>
      </c>
      <c r="KN30" s="79" t="s">
        <v>105</v>
      </c>
      <c r="KO30" s="79" t="s">
        <v>105</v>
      </c>
      <c r="KP30" s="79" t="s">
        <v>105</v>
      </c>
      <c r="KQ30" s="79" t="s">
        <v>105</v>
      </c>
      <c r="KR30" s="79" t="s">
        <v>105</v>
      </c>
      <c r="KS30" s="79" t="s">
        <v>105</v>
      </c>
      <c r="KT30" s="79" t="s">
        <v>105</v>
      </c>
      <c r="KU30" s="79" t="s">
        <v>105</v>
      </c>
      <c r="KV30" s="79" t="s">
        <v>105</v>
      </c>
      <c r="KW30" s="89"/>
      <c r="KX30" s="81">
        <v>131.0</v>
      </c>
      <c r="KY30" s="81">
        <v>31.0</v>
      </c>
      <c r="KZ30" s="81">
        <v>167.0</v>
      </c>
      <c r="LA30" s="81">
        <v>8.2</v>
      </c>
      <c r="LB30" s="81">
        <v>0.0</v>
      </c>
      <c r="LC30" s="81">
        <v>3.0</v>
      </c>
      <c r="LD30" s="81">
        <v>60.0</v>
      </c>
      <c r="LE30" s="81">
        <v>60.0</v>
      </c>
      <c r="LF30" s="81">
        <v>131.0</v>
      </c>
      <c r="LG30" s="81">
        <v>31.0</v>
      </c>
      <c r="LH30" s="81">
        <v>302.0</v>
      </c>
      <c r="LI30" s="81">
        <v>14.5</v>
      </c>
      <c r="LJ30" s="81">
        <v>0.0</v>
      </c>
      <c r="LK30" s="81">
        <v>5.0</v>
      </c>
      <c r="LL30" s="81">
        <v>56.0</v>
      </c>
      <c r="LM30" s="81">
        <v>56.0</v>
      </c>
      <c r="LN30" s="89"/>
      <c r="LO30" s="82">
        <v>339.0</v>
      </c>
      <c r="LP30" s="82">
        <v>279.0</v>
      </c>
      <c r="LQ30" s="82">
        <v>156.0</v>
      </c>
      <c r="LR30" s="82">
        <v>70.0</v>
      </c>
      <c r="LS30" s="82">
        <v>328.0</v>
      </c>
      <c r="LT30" s="83">
        <v>58.0</v>
      </c>
      <c r="LU30" s="83">
        <v>12.0</v>
      </c>
      <c r="LV30" s="83">
        <v>142.0</v>
      </c>
      <c r="LW30" s="83">
        <v>106.0</v>
      </c>
      <c r="LX30" s="83">
        <v>57.0</v>
      </c>
      <c r="LY30" s="83">
        <v>53.0</v>
      </c>
      <c r="LZ30" s="120">
        <v>12.0</v>
      </c>
      <c r="MA30" s="83">
        <v>98.0</v>
      </c>
      <c r="MB30" s="83">
        <v>8.4</v>
      </c>
      <c r="MC30" s="83">
        <v>144.0</v>
      </c>
      <c r="MD30" s="83">
        <v>173.0</v>
      </c>
      <c r="ME30" s="83">
        <v>74.0</v>
      </c>
      <c r="MF30" s="83">
        <v>61.0</v>
      </c>
      <c r="MG30" s="83">
        <v>12.0</v>
      </c>
      <c r="MH30" s="83">
        <v>0.0</v>
      </c>
      <c r="MI30" s="83">
        <v>0.0</v>
      </c>
      <c r="MJ30" s="83">
        <v>123.0</v>
      </c>
      <c r="MK30" s="83">
        <v>0.0</v>
      </c>
      <c r="ML30" s="83">
        <v>47.0</v>
      </c>
      <c r="MM30" s="83">
        <v>45.0</v>
      </c>
      <c r="MN30" s="120">
        <v>5.0</v>
      </c>
      <c r="MO30" s="86"/>
      <c r="MP30" s="87"/>
      <c r="MQ30" s="87"/>
      <c r="MR30" s="87"/>
      <c r="MS30" s="87"/>
      <c r="MT30" s="83">
        <v>1.8</v>
      </c>
      <c r="MU30" s="83">
        <v>0.6</v>
      </c>
      <c r="MV30" s="83">
        <v>30.0</v>
      </c>
      <c r="MW30" s="83">
        <v>35.0</v>
      </c>
      <c r="MX30" s="83">
        <v>36.0</v>
      </c>
      <c r="MY30" s="88" t="s">
        <v>96</v>
      </c>
      <c r="MZ30" s="120">
        <v>5.0</v>
      </c>
      <c r="NA30" s="88"/>
      <c r="NB30" s="83">
        <v>15.2</v>
      </c>
      <c r="NC30" s="83">
        <v>6.3</v>
      </c>
      <c r="ND30" s="83">
        <v>268.0</v>
      </c>
      <c r="NE30" s="83">
        <v>36.0</v>
      </c>
      <c r="NF30" s="83">
        <v>44.0</v>
      </c>
      <c r="NG30" s="83">
        <v>44.0</v>
      </c>
      <c r="NH30" s="120">
        <v>7.0</v>
      </c>
      <c r="NI30" s="237"/>
      <c r="NJ30" s="83">
        <v>0.0</v>
      </c>
      <c r="NK30" s="83">
        <v>0.0</v>
      </c>
      <c r="NL30" s="83">
        <v>0.0</v>
      </c>
      <c r="NM30" s="83">
        <v>35.0</v>
      </c>
      <c r="NN30" s="83">
        <v>47.0</v>
      </c>
      <c r="NO30" s="83">
        <v>50.0</v>
      </c>
      <c r="NP30" s="83">
        <v>2.0</v>
      </c>
      <c r="NQ30" s="223"/>
    </row>
    <row r="31" ht="14.25" customHeight="1">
      <c r="A31" s="49">
        <v>0.75</v>
      </c>
      <c r="B31" s="50"/>
      <c r="C31" s="51">
        <v>50.16</v>
      </c>
      <c r="D31" s="127">
        <v>339.0</v>
      </c>
      <c r="E31" s="53">
        <v>134.0</v>
      </c>
      <c r="F31" s="53">
        <v>167.0</v>
      </c>
      <c r="G31" s="53">
        <v>34.8</v>
      </c>
      <c r="H31" s="54"/>
      <c r="I31" s="53">
        <v>6.0</v>
      </c>
      <c r="J31" s="53">
        <v>53.0</v>
      </c>
      <c r="K31" s="53">
        <v>51.0</v>
      </c>
      <c r="L31" s="53">
        <v>139.0</v>
      </c>
      <c r="M31" s="53">
        <v>76.0</v>
      </c>
      <c r="N31" s="53">
        <v>19.1</v>
      </c>
      <c r="O31" s="54"/>
      <c r="P31" s="53">
        <v>6.0</v>
      </c>
      <c r="Q31" s="53">
        <v>55.0</v>
      </c>
      <c r="R31" s="53">
        <v>52.0</v>
      </c>
      <c r="S31" s="53">
        <v>343.4</v>
      </c>
      <c r="T31" s="53">
        <v>252.4</v>
      </c>
      <c r="U31" s="53">
        <v>147.1</v>
      </c>
      <c r="V31" s="54"/>
      <c r="W31" s="53">
        <v>339.2</v>
      </c>
      <c r="X31" s="53">
        <v>176.2</v>
      </c>
      <c r="Y31" s="53">
        <v>88.4</v>
      </c>
      <c r="Z31" s="54"/>
      <c r="AA31" s="53">
        <v>343.6</v>
      </c>
      <c r="AB31" s="53">
        <v>468.1</v>
      </c>
      <c r="AC31" s="53">
        <v>269.9</v>
      </c>
      <c r="AD31" s="54"/>
      <c r="AE31" s="53">
        <v>343.5</v>
      </c>
      <c r="AF31" s="53">
        <v>429.3</v>
      </c>
      <c r="AG31" s="53">
        <v>246.4</v>
      </c>
      <c r="AH31" s="54"/>
      <c r="AI31" s="53">
        <v>350.8</v>
      </c>
      <c r="AJ31" s="53">
        <v>448.9</v>
      </c>
      <c r="AK31" s="53">
        <v>266.4</v>
      </c>
      <c r="AL31" s="54"/>
      <c r="AM31" s="53">
        <v>341.8</v>
      </c>
      <c r="AN31" s="53">
        <v>461.2</v>
      </c>
      <c r="AO31" s="53">
        <v>250.1</v>
      </c>
      <c r="AP31" s="54"/>
      <c r="AQ31" s="54">
        <f t="shared" ref="AQ31:AS31" si="61">E31</f>
        <v>134</v>
      </c>
      <c r="AR31" s="54">
        <f t="shared" si="61"/>
        <v>167</v>
      </c>
      <c r="AS31" s="54">
        <f t="shared" si="61"/>
        <v>34.8</v>
      </c>
      <c r="AT31" s="54"/>
      <c r="AU31" s="54">
        <f t="shared" ref="AU31:AW31" si="62">L31</f>
        <v>139</v>
      </c>
      <c r="AV31" s="54">
        <f t="shared" si="62"/>
        <v>76</v>
      </c>
      <c r="AW31" s="54">
        <f t="shared" si="62"/>
        <v>19.1</v>
      </c>
      <c r="AX31" s="54"/>
      <c r="AY31" s="54"/>
      <c r="AZ31" s="54"/>
      <c r="BA31" s="54"/>
      <c r="BB31" s="54"/>
      <c r="BC31" s="89"/>
      <c r="BD31" s="54"/>
      <c r="BE31" s="53">
        <v>33.0</v>
      </c>
      <c r="BF31" s="53">
        <v>184.0</v>
      </c>
      <c r="BG31" s="53">
        <v>9.2</v>
      </c>
      <c r="BH31" s="54"/>
      <c r="BI31" s="53">
        <v>22.0</v>
      </c>
      <c r="BJ31" s="53">
        <v>91.0</v>
      </c>
      <c r="BK31" s="53">
        <v>62.0</v>
      </c>
      <c r="BL31" s="89"/>
      <c r="BM31" s="287">
        <v>348.0</v>
      </c>
      <c r="BN31" s="287">
        <v>146.0</v>
      </c>
      <c r="BO31" s="287">
        <v>303.0</v>
      </c>
      <c r="BP31" s="287">
        <v>15.2</v>
      </c>
      <c r="BQ31" s="288"/>
      <c r="BR31" s="287">
        <v>6.0</v>
      </c>
      <c r="BS31" s="287">
        <v>69.0</v>
      </c>
      <c r="BT31" s="287">
        <v>66.0</v>
      </c>
      <c r="BU31" s="288">
        <f t="shared" si="55"/>
        <v>348</v>
      </c>
      <c r="BV31" s="287">
        <v>277.0</v>
      </c>
      <c r="BW31" s="287">
        <v>165.0</v>
      </c>
      <c r="BX31" s="287">
        <v>25.0</v>
      </c>
      <c r="BY31" s="287">
        <v>340.0</v>
      </c>
      <c r="BZ31" s="287">
        <v>298.0</v>
      </c>
      <c r="CA31" s="287">
        <v>168.0</v>
      </c>
      <c r="CB31" s="287">
        <v>26.0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344.0</v>
      </c>
      <c r="CH31" s="287">
        <v>357.0</v>
      </c>
      <c r="CI31" s="287">
        <v>210.0</v>
      </c>
      <c r="CJ31" s="287">
        <v>12.0</v>
      </c>
      <c r="CK31" s="287">
        <v>356.0</v>
      </c>
      <c r="CL31" s="287">
        <v>174.0</v>
      </c>
      <c r="CM31" s="287">
        <v>101.0</v>
      </c>
      <c r="CN31" s="287">
        <v>31.0</v>
      </c>
      <c r="CO31" s="287">
        <v>339.0</v>
      </c>
      <c r="CP31" s="287">
        <v>185.0</v>
      </c>
      <c r="CQ31" s="287">
        <v>92.0</v>
      </c>
      <c r="CR31" s="287">
        <v>26.0</v>
      </c>
      <c r="CS31" s="287">
        <v>341.0</v>
      </c>
      <c r="CT31" s="287">
        <v>203.0</v>
      </c>
      <c r="CU31" s="287">
        <v>135.0</v>
      </c>
      <c r="CV31" s="287">
        <v>34.0</v>
      </c>
      <c r="CW31" s="287">
        <v>344.0</v>
      </c>
      <c r="CX31" s="287">
        <v>195.0</v>
      </c>
      <c r="CY31" s="287">
        <v>103.0</v>
      </c>
      <c r="CZ31" s="287">
        <v>51.0</v>
      </c>
      <c r="DA31" s="287">
        <v>329.0</v>
      </c>
      <c r="DB31" s="287">
        <v>199.0</v>
      </c>
      <c r="DC31" s="287">
        <v>105.0</v>
      </c>
      <c r="DD31" s="287">
        <v>41.0</v>
      </c>
      <c r="DE31" s="288">
        <f t="shared" si="56"/>
        <v>146</v>
      </c>
      <c r="DF31" s="287">
        <v>35.1</v>
      </c>
      <c r="DG31" s="288">
        <f t="shared" ref="DG31:DH31" si="63">BO31</f>
        <v>303</v>
      </c>
      <c r="DH31" s="288">
        <f t="shared" si="63"/>
        <v>15.2</v>
      </c>
      <c r="DI31" s="288"/>
      <c r="DJ31" s="287">
        <v>7.0</v>
      </c>
      <c r="DK31" s="287">
        <v>65.0</v>
      </c>
      <c r="DL31" s="287">
        <v>56.0</v>
      </c>
      <c r="DM31" s="89"/>
      <c r="DN31" s="61">
        <v>343.0</v>
      </c>
      <c r="DO31" s="61">
        <v>142.0</v>
      </c>
      <c r="DP31" s="61">
        <v>15.74</v>
      </c>
      <c r="DQ31" s="61">
        <v>9.13</v>
      </c>
      <c r="DR31" s="61">
        <v>0.28</v>
      </c>
      <c r="DS31" s="61">
        <v>8.0</v>
      </c>
      <c r="DT31" s="61">
        <v>46.0</v>
      </c>
      <c r="DU31" s="61">
        <v>50.7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346.0</v>
      </c>
      <c r="EF31" s="63">
        <v>0.0</v>
      </c>
      <c r="EG31" s="63">
        <v>142.0</v>
      </c>
      <c r="EH31" s="63">
        <v>6.1</v>
      </c>
      <c r="EI31" s="64"/>
      <c r="EJ31" s="63">
        <v>9.0</v>
      </c>
      <c r="EK31" s="63">
        <v>52.0</v>
      </c>
      <c r="EL31" s="63">
        <v>52.0</v>
      </c>
      <c r="EM31" s="63">
        <v>0.0</v>
      </c>
      <c r="EN31" s="63">
        <v>0.0</v>
      </c>
      <c r="EO31" s="63">
        <v>0.0</v>
      </c>
      <c r="EP31" s="63">
        <v>0.0</v>
      </c>
      <c r="EQ31" s="63">
        <v>9.0</v>
      </c>
      <c r="ER31" s="63">
        <v>42.0</v>
      </c>
      <c r="ES31" s="63">
        <v>41.0</v>
      </c>
      <c r="ET31" s="63">
        <v>345.0</v>
      </c>
      <c r="EU31" s="63">
        <v>0.0</v>
      </c>
      <c r="EV31" s="63">
        <v>0.0</v>
      </c>
      <c r="EW31" s="63">
        <v>0.0</v>
      </c>
      <c r="EX31" s="63">
        <v>343.0</v>
      </c>
      <c r="EY31" s="63">
        <v>1.0</v>
      </c>
      <c r="EZ31" s="63">
        <v>0.0</v>
      </c>
      <c r="FA31" s="63">
        <v>0.0</v>
      </c>
      <c r="FB31" s="63">
        <v>344.0</v>
      </c>
      <c r="FC31" s="63">
        <v>268.0</v>
      </c>
      <c r="FD31" s="63">
        <v>158.1</v>
      </c>
      <c r="FE31" s="63">
        <v>8.5</v>
      </c>
      <c r="FF31" s="63">
        <v>343.0</v>
      </c>
      <c r="FG31" s="63">
        <v>269.0</v>
      </c>
      <c r="FH31" s="63">
        <v>158.0</v>
      </c>
      <c r="FI31" s="63">
        <v>8.3</v>
      </c>
      <c r="FJ31" s="63">
        <v>346.0</v>
      </c>
      <c r="FK31" s="63">
        <v>273.0</v>
      </c>
      <c r="FL31" s="63">
        <v>158.3</v>
      </c>
      <c r="FM31" s="64"/>
      <c r="FN31" s="63">
        <v>346.0</v>
      </c>
      <c r="FO31" s="63">
        <v>288.0</v>
      </c>
      <c r="FP31" s="63">
        <v>158.3</v>
      </c>
      <c r="FQ31" s="63">
        <v>17.4</v>
      </c>
      <c r="FR31" s="63">
        <v>0.0</v>
      </c>
      <c r="FS31" s="64"/>
      <c r="FT31" s="64"/>
      <c r="FU31" s="64"/>
      <c r="FV31" s="63">
        <v>0.0</v>
      </c>
      <c r="FW31" s="64"/>
      <c r="FX31" s="64"/>
      <c r="FY31" s="64"/>
      <c r="FZ31" s="89"/>
      <c r="GA31" s="65">
        <v>342.0</v>
      </c>
      <c r="GB31" s="66">
        <v>430.68</v>
      </c>
      <c r="GC31" s="66">
        <v>268.61</v>
      </c>
      <c r="GD31" s="66">
        <v>16.92</v>
      </c>
      <c r="GE31" s="66">
        <v>342.0</v>
      </c>
      <c r="GF31" s="66">
        <v>457.5</v>
      </c>
      <c r="GG31" s="66">
        <v>266.52</v>
      </c>
      <c r="GH31" s="66">
        <v>21.44</v>
      </c>
      <c r="GI31" s="66">
        <v>342.0</v>
      </c>
      <c r="GJ31" s="66">
        <v>256.74</v>
      </c>
      <c r="GK31" s="66">
        <v>-146.07</v>
      </c>
      <c r="GL31" s="66">
        <v>-24.54</v>
      </c>
      <c r="GM31" s="66">
        <v>342.0</v>
      </c>
      <c r="GN31" s="66">
        <v>235.34</v>
      </c>
      <c r="GO31" s="66">
        <v>-145.91</v>
      </c>
      <c r="GP31" s="66">
        <v>-33.5</v>
      </c>
      <c r="GQ31" s="66">
        <v>342.0</v>
      </c>
      <c r="GR31" s="66">
        <v>198.85</v>
      </c>
      <c r="GS31" s="66">
        <v>-125.64</v>
      </c>
      <c r="GT31" s="66">
        <v>10.22</v>
      </c>
      <c r="GU31" s="66">
        <v>342.0</v>
      </c>
      <c r="GV31" s="66">
        <v>195.04</v>
      </c>
      <c r="GW31" s="66">
        <v>-122.96</v>
      </c>
      <c r="GX31" s="66">
        <v>10.22</v>
      </c>
      <c r="GY31" s="89"/>
      <c r="GZ31" s="98" t="s">
        <v>91</v>
      </c>
      <c r="HA31" s="98" t="s">
        <v>92</v>
      </c>
      <c r="HB31" s="98">
        <v>77.0</v>
      </c>
      <c r="HC31" s="98">
        <v>3.85</v>
      </c>
      <c r="HD31" s="98">
        <v>1.54</v>
      </c>
      <c r="HE31" s="98">
        <v>8.0</v>
      </c>
      <c r="HF31" s="99">
        <v>60.0</v>
      </c>
      <c r="HG31" s="99">
        <v>56.0</v>
      </c>
      <c r="HH31" s="98" t="s">
        <v>91</v>
      </c>
      <c r="HI31" s="98" t="s">
        <v>92</v>
      </c>
      <c r="HJ31" s="98">
        <v>279.0</v>
      </c>
      <c r="HK31" s="98">
        <v>13.95</v>
      </c>
      <c r="HL31" s="98">
        <v>5.58</v>
      </c>
      <c r="HM31" s="98">
        <v>5.0</v>
      </c>
      <c r="HN31" s="99">
        <v>62.0</v>
      </c>
      <c r="HO31" s="99">
        <v>58.0</v>
      </c>
      <c r="HP31" s="98" t="s">
        <v>91</v>
      </c>
      <c r="HQ31" s="98" t="s">
        <v>92</v>
      </c>
      <c r="HR31" s="98">
        <v>418.0</v>
      </c>
      <c r="HS31" s="98">
        <v>20.9</v>
      </c>
      <c r="HT31" s="98">
        <v>10.45</v>
      </c>
      <c r="HU31" s="98">
        <v>7.0</v>
      </c>
      <c r="HV31" s="99">
        <v>58.0</v>
      </c>
      <c r="HW31" s="99">
        <v>58.0</v>
      </c>
      <c r="HX31" s="89"/>
      <c r="HY31" s="72">
        <v>0.0</v>
      </c>
      <c r="HZ31" s="72">
        <v>0.0</v>
      </c>
      <c r="IA31" s="72">
        <v>0.0</v>
      </c>
      <c r="IB31" s="72">
        <v>0.0</v>
      </c>
      <c r="IC31" s="73"/>
      <c r="ID31" s="72">
        <v>2.0</v>
      </c>
      <c r="IE31" s="72">
        <v>64.0</v>
      </c>
      <c r="IF31" s="72">
        <v>41.0</v>
      </c>
      <c r="IG31" s="89"/>
      <c r="IH31" s="74">
        <v>141.0</v>
      </c>
      <c r="II31" s="74">
        <v>33.9</v>
      </c>
      <c r="IJ31" s="74">
        <v>126.0</v>
      </c>
      <c r="IK31" s="74">
        <v>6.2</v>
      </c>
      <c r="IL31" s="74">
        <v>7.0</v>
      </c>
      <c r="IM31" s="74">
        <v>4.0</v>
      </c>
      <c r="IN31" s="74">
        <v>52.0</v>
      </c>
      <c r="IO31" s="74">
        <v>51.0</v>
      </c>
      <c r="IP31" s="75">
        <v>141.0</v>
      </c>
      <c r="IQ31" s="74">
        <v>33.5</v>
      </c>
      <c r="IR31" s="74">
        <v>3.0</v>
      </c>
      <c r="IS31" s="74">
        <v>0.1</v>
      </c>
      <c r="IT31" s="74">
        <v>0.2</v>
      </c>
      <c r="IU31" s="74">
        <v>8.0</v>
      </c>
      <c r="IV31" s="74">
        <v>52.0</v>
      </c>
      <c r="IW31" s="74">
        <v>51.0</v>
      </c>
      <c r="IX31" s="89"/>
      <c r="IY31" s="149">
        <v>141.82</v>
      </c>
      <c r="IZ31" s="149">
        <v>35.86</v>
      </c>
      <c r="JA31" s="149">
        <v>146.6</v>
      </c>
      <c r="JB31" s="149">
        <v>7.33</v>
      </c>
      <c r="JC31" s="149">
        <v>0.84</v>
      </c>
      <c r="JD31" s="149">
        <v>3.0</v>
      </c>
      <c r="JE31" s="149">
        <v>55.8</v>
      </c>
      <c r="JF31" s="149">
        <v>48.15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150" t="s">
        <v>112</v>
      </c>
      <c r="JQ31" s="150" t="s">
        <v>112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41.0</v>
      </c>
      <c r="JW31" s="78">
        <v>39.0</v>
      </c>
      <c r="JX31" s="150" t="s">
        <v>112</v>
      </c>
      <c r="JY31" s="150" t="s">
        <v>112</v>
      </c>
      <c r="JZ31" s="150" t="s">
        <v>112</v>
      </c>
      <c r="KA31" s="150" t="s">
        <v>112</v>
      </c>
      <c r="KB31" s="150" t="s">
        <v>112</v>
      </c>
      <c r="KC31" s="78">
        <v>2.0</v>
      </c>
      <c r="KD31" s="78">
        <v>45.0</v>
      </c>
      <c r="KE31" s="78">
        <v>44.0</v>
      </c>
      <c r="KF31" s="89"/>
      <c r="KG31" s="79" t="s">
        <v>105</v>
      </c>
      <c r="KH31" s="79" t="s">
        <v>105</v>
      </c>
      <c r="KI31" s="79" t="s">
        <v>105</v>
      </c>
      <c r="KJ31" s="79" t="s">
        <v>105</v>
      </c>
      <c r="KK31" s="79" t="s">
        <v>105</v>
      </c>
      <c r="KL31" s="79" t="s">
        <v>105</v>
      </c>
      <c r="KM31" s="79" t="s">
        <v>105</v>
      </c>
      <c r="KN31" s="79" t="s">
        <v>105</v>
      </c>
      <c r="KO31" s="79" t="s">
        <v>105</v>
      </c>
      <c r="KP31" s="79" t="s">
        <v>105</v>
      </c>
      <c r="KQ31" s="79" t="s">
        <v>105</v>
      </c>
      <c r="KR31" s="79" t="s">
        <v>105</v>
      </c>
      <c r="KS31" s="79" t="s">
        <v>105</v>
      </c>
      <c r="KT31" s="79" t="s">
        <v>105</v>
      </c>
      <c r="KU31" s="79" t="s">
        <v>105</v>
      </c>
      <c r="KV31" s="79" t="s">
        <v>105</v>
      </c>
      <c r="KW31" s="89"/>
      <c r="KX31" s="81">
        <v>131.0</v>
      </c>
      <c r="KY31" s="81">
        <v>32.0</v>
      </c>
      <c r="KZ31" s="81">
        <v>163.0</v>
      </c>
      <c r="LA31" s="81">
        <v>8.0</v>
      </c>
      <c r="LB31" s="81">
        <v>0.0</v>
      </c>
      <c r="LC31" s="81">
        <v>3.0</v>
      </c>
      <c r="LD31" s="81">
        <v>50.0</v>
      </c>
      <c r="LE31" s="81">
        <v>60.0</v>
      </c>
      <c r="LF31" s="81">
        <v>129.0</v>
      </c>
      <c r="LG31" s="81">
        <v>32.0</v>
      </c>
      <c r="LH31" s="81">
        <v>369.0</v>
      </c>
      <c r="LI31" s="81">
        <v>18.1</v>
      </c>
      <c r="LJ31" s="81">
        <v>0.0</v>
      </c>
      <c r="LK31" s="81">
        <v>5.0</v>
      </c>
      <c r="LL31" s="81">
        <v>56.0</v>
      </c>
      <c r="LM31" s="81">
        <v>56.0</v>
      </c>
      <c r="LN31" s="89"/>
      <c r="LO31" s="82">
        <v>336.0</v>
      </c>
      <c r="LP31" s="82">
        <v>270.0</v>
      </c>
      <c r="LQ31" s="82">
        <v>148.0</v>
      </c>
      <c r="LR31" s="82">
        <v>70.0</v>
      </c>
      <c r="LS31" s="82">
        <v>319.0</v>
      </c>
      <c r="LT31" s="83">
        <v>69.0</v>
      </c>
      <c r="LU31" s="83">
        <v>16.9</v>
      </c>
      <c r="LV31" s="83">
        <v>141.0</v>
      </c>
      <c r="LW31" s="83">
        <v>127.0</v>
      </c>
      <c r="LX31" s="83">
        <v>57.0</v>
      </c>
      <c r="LY31" s="83">
        <v>52.0</v>
      </c>
      <c r="LZ31" s="120">
        <v>12.0</v>
      </c>
      <c r="MA31" s="83">
        <v>79.0</v>
      </c>
      <c r="MB31" s="83">
        <v>10.3</v>
      </c>
      <c r="MC31" s="83">
        <v>143.0</v>
      </c>
      <c r="MD31" s="83">
        <v>143.0</v>
      </c>
      <c r="ME31" s="83">
        <v>146.0</v>
      </c>
      <c r="MF31" s="83">
        <v>68.0</v>
      </c>
      <c r="MG31" s="83">
        <v>57.0</v>
      </c>
      <c r="MH31" s="83">
        <v>0.0</v>
      </c>
      <c r="MI31" s="83">
        <v>0.0</v>
      </c>
      <c r="MJ31" s="83">
        <v>123.0</v>
      </c>
      <c r="MK31" s="83">
        <v>0.0</v>
      </c>
      <c r="ML31" s="83">
        <v>47.0</v>
      </c>
      <c r="MM31" s="83">
        <v>45.0</v>
      </c>
      <c r="MN31" s="120">
        <v>5.0</v>
      </c>
      <c r="MO31" s="86"/>
      <c r="MP31" s="87"/>
      <c r="MQ31" s="87"/>
      <c r="MR31" s="87"/>
      <c r="MS31" s="87"/>
      <c r="MT31" s="83">
        <v>0.0</v>
      </c>
      <c r="MU31" s="83">
        <v>0.0</v>
      </c>
      <c r="MV31" s="83">
        <v>0.0</v>
      </c>
      <c r="MW31" s="83">
        <v>35.0</v>
      </c>
      <c r="MX31" s="83">
        <v>36.0</v>
      </c>
      <c r="MY31" s="88" t="s">
        <v>96</v>
      </c>
      <c r="MZ31" s="120">
        <v>5.0</v>
      </c>
      <c r="NA31" s="88"/>
      <c r="NB31" s="83">
        <v>31.7</v>
      </c>
      <c r="NC31" s="83">
        <v>8.6</v>
      </c>
      <c r="ND31" s="83">
        <v>382.0</v>
      </c>
      <c r="NE31" s="83">
        <v>35.0</v>
      </c>
      <c r="NF31" s="83">
        <v>44.0</v>
      </c>
      <c r="NG31" s="83">
        <v>44.0</v>
      </c>
      <c r="NH31" s="120">
        <v>7.0</v>
      </c>
      <c r="NI31" s="237"/>
      <c r="NJ31" s="83">
        <v>0.0</v>
      </c>
      <c r="NK31" s="83">
        <v>0.0</v>
      </c>
      <c r="NL31" s="83">
        <v>0.0</v>
      </c>
      <c r="NM31" s="83">
        <v>35.0</v>
      </c>
      <c r="NN31" s="83">
        <v>47.0</v>
      </c>
      <c r="NO31" s="83">
        <v>50.0</v>
      </c>
      <c r="NP31" s="83">
        <v>2.0</v>
      </c>
      <c r="NQ31" s="223"/>
    </row>
    <row r="32" ht="14.25" customHeight="1">
      <c r="A32" s="49">
        <v>0.791666666666667</v>
      </c>
      <c r="B32" s="50"/>
      <c r="C32" s="51">
        <v>50.19</v>
      </c>
      <c r="D32" s="127">
        <v>340.0</v>
      </c>
      <c r="E32" s="53">
        <v>135.0</v>
      </c>
      <c r="F32" s="53">
        <v>135.0</v>
      </c>
      <c r="G32" s="53">
        <v>29.4</v>
      </c>
      <c r="H32" s="54"/>
      <c r="I32" s="53">
        <v>6.0</v>
      </c>
      <c r="J32" s="53">
        <v>52.0</v>
      </c>
      <c r="K32" s="53">
        <v>51.0</v>
      </c>
      <c r="L32" s="53">
        <v>141.0</v>
      </c>
      <c r="M32" s="53">
        <v>50.0</v>
      </c>
      <c r="N32" s="53">
        <v>11.3</v>
      </c>
      <c r="O32" s="54"/>
      <c r="P32" s="53">
        <v>6.0</v>
      </c>
      <c r="Q32" s="53">
        <v>56.0</v>
      </c>
      <c r="R32" s="53">
        <v>53.0</v>
      </c>
      <c r="S32" s="53">
        <v>344.9</v>
      </c>
      <c r="T32" s="53">
        <v>278.8</v>
      </c>
      <c r="U32" s="53">
        <v>167.4</v>
      </c>
      <c r="V32" s="54"/>
      <c r="W32" s="53">
        <v>340.2</v>
      </c>
      <c r="X32" s="53">
        <v>188.8</v>
      </c>
      <c r="Y32" s="53">
        <v>112.4</v>
      </c>
      <c r="Z32" s="54"/>
      <c r="AA32" s="53">
        <v>345.5</v>
      </c>
      <c r="AB32" s="53">
        <v>388.9</v>
      </c>
      <c r="AC32" s="53">
        <v>260.5</v>
      </c>
      <c r="AD32" s="54"/>
      <c r="AE32" s="53">
        <v>344.6</v>
      </c>
      <c r="AF32" s="53">
        <v>429.9</v>
      </c>
      <c r="AG32" s="53">
        <v>233.6</v>
      </c>
      <c r="AH32" s="54"/>
      <c r="AI32" s="53">
        <v>352.4</v>
      </c>
      <c r="AJ32" s="53">
        <v>430.1</v>
      </c>
      <c r="AK32" s="53">
        <v>272.2</v>
      </c>
      <c r="AL32" s="54"/>
      <c r="AM32" s="53">
        <v>343.6</v>
      </c>
      <c r="AN32" s="53">
        <v>460.6</v>
      </c>
      <c r="AO32" s="53">
        <v>257.5</v>
      </c>
      <c r="AP32" s="54"/>
      <c r="AQ32" s="54">
        <f t="shared" ref="AQ32:AS32" si="64">E32</f>
        <v>135</v>
      </c>
      <c r="AR32" s="54">
        <f t="shared" si="64"/>
        <v>135</v>
      </c>
      <c r="AS32" s="54">
        <f t="shared" si="64"/>
        <v>29.4</v>
      </c>
      <c r="AT32" s="54"/>
      <c r="AU32" s="54">
        <f t="shared" ref="AU32:AW32" si="65">L32</f>
        <v>141</v>
      </c>
      <c r="AV32" s="54">
        <f t="shared" si="65"/>
        <v>50</v>
      </c>
      <c r="AW32" s="54">
        <f t="shared" si="65"/>
        <v>11.3</v>
      </c>
      <c r="AX32" s="54"/>
      <c r="AY32" s="54"/>
      <c r="AZ32" s="54"/>
      <c r="BA32" s="54"/>
      <c r="BB32" s="54"/>
      <c r="BC32" s="89"/>
      <c r="BD32" s="54"/>
      <c r="BE32" s="53">
        <v>33.0</v>
      </c>
      <c r="BF32" s="53">
        <v>16.0</v>
      </c>
      <c r="BG32" s="53">
        <v>0.7</v>
      </c>
      <c r="BH32" s="54"/>
      <c r="BI32" s="53">
        <v>22.0</v>
      </c>
      <c r="BJ32" s="53">
        <v>91.0</v>
      </c>
      <c r="BK32" s="53">
        <v>62.0</v>
      </c>
      <c r="BL32" s="89"/>
      <c r="BM32" s="287">
        <v>349.0</v>
      </c>
      <c r="BN32" s="287">
        <v>147.0</v>
      </c>
      <c r="BO32" s="287">
        <v>364.0</v>
      </c>
      <c r="BP32" s="287">
        <v>18.2</v>
      </c>
      <c r="BQ32" s="288"/>
      <c r="BR32" s="287">
        <v>6.0</v>
      </c>
      <c r="BS32" s="287">
        <v>68.0</v>
      </c>
      <c r="BT32" s="287">
        <v>65.0</v>
      </c>
      <c r="BU32" s="288">
        <f t="shared" si="55"/>
        <v>349</v>
      </c>
      <c r="BV32" s="287">
        <v>344.0</v>
      </c>
      <c r="BW32" s="287">
        <v>205.0</v>
      </c>
      <c r="BX32" s="287">
        <v>33.0</v>
      </c>
      <c r="BY32" s="287">
        <v>341.0</v>
      </c>
      <c r="BZ32" s="287">
        <v>365.0</v>
      </c>
      <c r="CA32" s="287">
        <v>206.0</v>
      </c>
      <c r="CB32" s="287">
        <v>33.0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345.0</v>
      </c>
      <c r="CH32" s="287">
        <v>362.0</v>
      </c>
      <c r="CI32" s="287">
        <v>199.0</v>
      </c>
      <c r="CJ32" s="287">
        <v>10.0</v>
      </c>
      <c r="CK32" s="287">
        <v>356.0</v>
      </c>
      <c r="CL32" s="287">
        <v>220.0</v>
      </c>
      <c r="CM32" s="287">
        <v>119.0</v>
      </c>
      <c r="CN32" s="287">
        <v>34.0</v>
      </c>
      <c r="CO32" s="287">
        <v>339.0</v>
      </c>
      <c r="CP32" s="287">
        <v>215.0</v>
      </c>
      <c r="CQ32" s="287">
        <v>106.0</v>
      </c>
      <c r="CR32" s="287">
        <v>27.0</v>
      </c>
      <c r="CS32" s="287">
        <v>346.0</v>
      </c>
      <c r="CT32" s="287">
        <v>244.0</v>
      </c>
      <c r="CU32" s="287">
        <v>135.0</v>
      </c>
      <c r="CV32" s="287">
        <v>27.0</v>
      </c>
      <c r="CW32" s="287">
        <v>344.0</v>
      </c>
      <c r="CX32" s="287">
        <v>207.0</v>
      </c>
      <c r="CY32" s="287">
        <v>107.0</v>
      </c>
      <c r="CZ32" s="287">
        <v>56.0</v>
      </c>
      <c r="DA32" s="287">
        <v>330.0</v>
      </c>
      <c r="DB32" s="287">
        <v>208.0</v>
      </c>
      <c r="DC32" s="287">
        <v>106.0</v>
      </c>
      <c r="DD32" s="287">
        <v>48.0</v>
      </c>
      <c r="DE32" s="288">
        <f t="shared" si="56"/>
        <v>147</v>
      </c>
      <c r="DF32" s="287">
        <v>35.1</v>
      </c>
      <c r="DG32" s="288">
        <f t="shared" ref="DG32:DH32" si="66">BO32</f>
        <v>364</v>
      </c>
      <c r="DH32" s="288">
        <f t="shared" si="66"/>
        <v>18.2</v>
      </c>
      <c r="DI32" s="288"/>
      <c r="DJ32" s="287">
        <v>7.0</v>
      </c>
      <c r="DK32" s="287">
        <v>63.0</v>
      </c>
      <c r="DL32" s="287">
        <v>55.0</v>
      </c>
      <c r="DM32" s="89"/>
      <c r="DN32" s="61">
        <v>343.0</v>
      </c>
      <c r="DO32" s="61">
        <v>142.0</v>
      </c>
      <c r="DP32" s="61">
        <v>18.4</v>
      </c>
      <c r="DQ32" s="61">
        <v>10.72</v>
      </c>
      <c r="DR32" s="61">
        <v>0.11</v>
      </c>
      <c r="DS32" s="61">
        <v>8.0</v>
      </c>
      <c r="DT32" s="61">
        <v>46.0</v>
      </c>
      <c r="DU32" s="61">
        <v>49.8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345.0</v>
      </c>
      <c r="EF32" s="63">
        <v>0.0</v>
      </c>
      <c r="EG32" s="63">
        <v>147.0</v>
      </c>
      <c r="EH32" s="63">
        <v>6.4</v>
      </c>
      <c r="EI32" s="64"/>
      <c r="EJ32" s="63">
        <v>9.0</v>
      </c>
      <c r="EK32" s="63">
        <v>52.0</v>
      </c>
      <c r="EL32" s="63">
        <v>54.0</v>
      </c>
      <c r="EM32" s="63">
        <v>0.0</v>
      </c>
      <c r="EN32" s="63">
        <v>0.0</v>
      </c>
      <c r="EO32" s="63">
        <v>0.0</v>
      </c>
      <c r="EP32" s="63">
        <v>0.0</v>
      </c>
      <c r="EQ32" s="63">
        <v>9.0</v>
      </c>
      <c r="ER32" s="63">
        <v>40.0</v>
      </c>
      <c r="ES32" s="63">
        <v>40.0</v>
      </c>
      <c r="ET32" s="63">
        <v>345.0</v>
      </c>
      <c r="EU32" s="63">
        <v>0.0</v>
      </c>
      <c r="EV32" s="63">
        <v>0.0</v>
      </c>
      <c r="EW32" s="63">
        <v>0.0</v>
      </c>
      <c r="EX32" s="63">
        <v>343.0</v>
      </c>
      <c r="EY32" s="63">
        <v>1.0</v>
      </c>
      <c r="EZ32" s="63">
        <v>0.0</v>
      </c>
      <c r="FA32" s="63">
        <v>0.0</v>
      </c>
      <c r="FB32" s="63">
        <v>344.0</v>
      </c>
      <c r="FC32" s="63">
        <v>269.0</v>
      </c>
      <c r="FD32" s="63">
        <v>158.5</v>
      </c>
      <c r="FE32" s="63">
        <v>9.6</v>
      </c>
      <c r="FF32" s="63">
        <v>342.0</v>
      </c>
      <c r="FG32" s="63">
        <v>270.0</v>
      </c>
      <c r="FH32" s="63">
        <v>158.2</v>
      </c>
      <c r="FI32" s="63">
        <v>8.7</v>
      </c>
      <c r="FJ32" s="63">
        <v>345.0</v>
      </c>
      <c r="FK32" s="63">
        <v>265.0</v>
      </c>
      <c r="FL32" s="63">
        <v>153.8</v>
      </c>
      <c r="FM32" s="64"/>
      <c r="FN32" s="63">
        <v>345.0</v>
      </c>
      <c r="FO32" s="63">
        <v>279.0</v>
      </c>
      <c r="FP32" s="63">
        <v>153.9</v>
      </c>
      <c r="FQ32" s="63">
        <v>17.3</v>
      </c>
      <c r="FR32" s="63">
        <v>0.0</v>
      </c>
      <c r="FS32" s="64"/>
      <c r="FT32" s="63">
        <v>8.21</v>
      </c>
      <c r="FU32" s="64"/>
      <c r="FV32" s="63">
        <v>0.0</v>
      </c>
      <c r="FW32" s="64"/>
      <c r="FX32" s="64"/>
      <c r="FY32" s="64"/>
      <c r="FZ32" s="89"/>
      <c r="GA32" s="160">
        <v>345.0</v>
      </c>
      <c r="GB32" s="160">
        <v>485.2</v>
      </c>
      <c r="GC32" s="160">
        <v>268.6</v>
      </c>
      <c r="GD32" s="160">
        <v>40.2</v>
      </c>
      <c r="GE32" s="160">
        <v>344.0</v>
      </c>
      <c r="GF32" s="160">
        <v>468.6</v>
      </c>
      <c r="GG32" s="160">
        <v>264.6</v>
      </c>
      <c r="GH32" s="160">
        <v>48.7</v>
      </c>
      <c r="GI32" s="160">
        <v>345.0</v>
      </c>
      <c r="GJ32" s="160">
        <v>267.7</v>
      </c>
      <c r="GK32" s="160">
        <v>153.7</v>
      </c>
      <c r="GL32" s="160">
        <v>21.3</v>
      </c>
      <c r="GM32" s="160">
        <v>345.0</v>
      </c>
      <c r="GN32" s="160">
        <v>261.4</v>
      </c>
      <c r="GO32" s="160">
        <v>153.1</v>
      </c>
      <c r="GP32" s="160">
        <v>30.74</v>
      </c>
      <c r="GQ32" s="160">
        <v>345.0</v>
      </c>
      <c r="GR32" s="160">
        <v>207.2</v>
      </c>
      <c r="GS32" s="160">
        <v>-111.4</v>
      </c>
      <c r="GT32" s="160">
        <v>13.37</v>
      </c>
      <c r="GU32" s="160">
        <v>345.0</v>
      </c>
      <c r="GV32" s="160">
        <v>190.5</v>
      </c>
      <c r="GW32" s="160">
        <v>-109.98</v>
      </c>
      <c r="GX32" s="160">
        <v>15.33</v>
      </c>
      <c r="GY32" s="89"/>
      <c r="GZ32" s="98" t="s">
        <v>91</v>
      </c>
      <c r="HA32" s="98" t="s">
        <v>92</v>
      </c>
      <c r="HB32" s="98">
        <v>78.0</v>
      </c>
      <c r="HC32" s="98">
        <v>3.9</v>
      </c>
      <c r="HD32" s="98">
        <v>1.56</v>
      </c>
      <c r="HE32" s="98">
        <v>8.0</v>
      </c>
      <c r="HF32" s="99">
        <v>60.0</v>
      </c>
      <c r="HG32" s="99">
        <v>56.0</v>
      </c>
      <c r="HH32" s="98" t="s">
        <v>91</v>
      </c>
      <c r="HI32" s="98" t="s">
        <v>92</v>
      </c>
      <c r="HJ32" s="98">
        <v>288.0</v>
      </c>
      <c r="HK32" s="98">
        <v>14.4</v>
      </c>
      <c r="HL32" s="98">
        <v>5.76</v>
      </c>
      <c r="HM32" s="98">
        <v>5.0</v>
      </c>
      <c r="HN32" s="99">
        <v>62.0</v>
      </c>
      <c r="HO32" s="99">
        <v>58.0</v>
      </c>
      <c r="HP32" s="98" t="s">
        <v>91</v>
      </c>
      <c r="HQ32" s="98" t="s">
        <v>92</v>
      </c>
      <c r="HR32" s="98">
        <v>333.0</v>
      </c>
      <c r="HS32" s="98">
        <v>16.65</v>
      </c>
      <c r="HT32" s="98">
        <v>8.325</v>
      </c>
      <c r="HU32" s="98">
        <v>7.0</v>
      </c>
      <c r="HV32" s="99">
        <v>58.0</v>
      </c>
      <c r="HW32" s="99">
        <v>58.0</v>
      </c>
      <c r="HX32" s="89"/>
      <c r="HY32" s="72">
        <v>135.0</v>
      </c>
      <c r="HZ32" s="72">
        <v>33.0</v>
      </c>
      <c r="IA32" s="72">
        <v>42.0</v>
      </c>
      <c r="IB32" s="72">
        <v>2.1</v>
      </c>
      <c r="IC32" s="73"/>
      <c r="ID32" s="72">
        <v>2.0</v>
      </c>
      <c r="IE32" s="72">
        <v>64.0</v>
      </c>
      <c r="IF32" s="72">
        <v>41.0</v>
      </c>
      <c r="IG32" s="89"/>
      <c r="IH32" s="74">
        <v>141.0</v>
      </c>
      <c r="II32" s="74">
        <v>33.9</v>
      </c>
      <c r="IJ32" s="74">
        <v>126.0</v>
      </c>
      <c r="IK32" s="74">
        <v>6.2</v>
      </c>
      <c r="IL32" s="74">
        <v>7.0</v>
      </c>
      <c r="IM32" s="74">
        <v>4.0</v>
      </c>
      <c r="IN32" s="74">
        <v>52.0</v>
      </c>
      <c r="IO32" s="74">
        <v>51.0</v>
      </c>
      <c r="IP32" s="75">
        <v>141.0</v>
      </c>
      <c r="IQ32" s="74">
        <v>33.5</v>
      </c>
      <c r="IR32" s="74">
        <v>3.0</v>
      </c>
      <c r="IS32" s="74">
        <v>0.1</v>
      </c>
      <c r="IT32" s="74">
        <v>0.2</v>
      </c>
      <c r="IU32" s="74">
        <v>8.0</v>
      </c>
      <c r="IV32" s="74">
        <v>52.0</v>
      </c>
      <c r="IW32" s="74">
        <v>51.0</v>
      </c>
      <c r="IX32" s="89"/>
      <c r="IY32" s="149">
        <v>142.11</v>
      </c>
      <c r="IZ32" s="149">
        <v>35.9</v>
      </c>
      <c r="JA32" s="149">
        <v>112.68</v>
      </c>
      <c r="JB32" s="149">
        <v>11.33</v>
      </c>
      <c r="JC32" s="149">
        <v>1.06</v>
      </c>
      <c r="JD32" s="149">
        <v>3.0</v>
      </c>
      <c r="JE32" s="149">
        <v>55.8</v>
      </c>
      <c r="JF32" s="149">
        <v>49.08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140.0</v>
      </c>
      <c r="JQ32" s="78">
        <v>33.0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38.0</v>
      </c>
      <c r="JW32" s="78">
        <v>37.0</v>
      </c>
      <c r="JX32" s="78">
        <v>140.0</v>
      </c>
      <c r="JY32" s="78">
        <v>35.1</v>
      </c>
      <c r="JZ32" s="78">
        <v>128.0</v>
      </c>
      <c r="KA32" s="78">
        <v>7.2</v>
      </c>
      <c r="KB32" s="78">
        <v>2.9</v>
      </c>
      <c r="KC32" s="78">
        <v>2.0</v>
      </c>
      <c r="KD32" s="78">
        <v>42.0</v>
      </c>
      <c r="KE32" s="78">
        <v>41.0</v>
      </c>
      <c r="KF32" s="89"/>
      <c r="KG32" s="79">
        <v>142.0</v>
      </c>
      <c r="KH32" s="79">
        <v>35.0</v>
      </c>
      <c r="KI32" s="79" t="s">
        <v>98</v>
      </c>
      <c r="KJ32" s="79" t="s">
        <v>98</v>
      </c>
      <c r="KK32" s="80"/>
      <c r="KL32" s="79">
        <v>1.0</v>
      </c>
      <c r="KM32" s="79">
        <v>46.0</v>
      </c>
      <c r="KN32" s="79">
        <v>46.0</v>
      </c>
      <c r="KO32" s="79">
        <v>142.0</v>
      </c>
      <c r="KP32" s="79">
        <v>35.0</v>
      </c>
      <c r="KQ32" s="79" t="s">
        <v>98</v>
      </c>
      <c r="KR32" s="79" t="s">
        <v>98</v>
      </c>
      <c r="KS32" s="80"/>
      <c r="KT32" s="79">
        <v>1.0</v>
      </c>
      <c r="KU32" s="79">
        <v>46.0</v>
      </c>
      <c r="KV32" s="79">
        <v>44.0</v>
      </c>
      <c r="KW32" s="89"/>
      <c r="KX32" s="81">
        <v>129.0</v>
      </c>
      <c r="KY32" s="81">
        <v>32.0</v>
      </c>
      <c r="KZ32" s="81">
        <v>165.0</v>
      </c>
      <c r="LA32" s="81">
        <v>8.1</v>
      </c>
      <c r="LB32" s="81">
        <v>0.0</v>
      </c>
      <c r="LC32" s="81">
        <v>3.0</v>
      </c>
      <c r="LD32" s="81">
        <v>60.0</v>
      </c>
      <c r="LE32" s="81">
        <v>60.0</v>
      </c>
      <c r="LF32" s="81">
        <v>131.0</v>
      </c>
      <c r="LG32" s="81">
        <v>32.0</v>
      </c>
      <c r="LH32" s="81">
        <v>108.0</v>
      </c>
      <c r="LI32" s="81">
        <v>5.3</v>
      </c>
      <c r="LJ32" s="81">
        <v>0.0</v>
      </c>
      <c r="LK32" s="81">
        <v>5.0</v>
      </c>
      <c r="LL32" s="81">
        <v>56.0</v>
      </c>
      <c r="LM32" s="81">
        <v>56.0</v>
      </c>
      <c r="LN32" s="89"/>
      <c r="LO32" s="82">
        <v>340.0</v>
      </c>
      <c r="LP32" s="82">
        <v>144.0</v>
      </c>
      <c r="LQ32" s="82">
        <v>145.0</v>
      </c>
      <c r="LR32" s="82">
        <v>71.0</v>
      </c>
      <c r="LS32" s="82">
        <v>330.0</v>
      </c>
      <c r="LT32" s="83">
        <v>62.0</v>
      </c>
      <c r="LU32" s="83">
        <v>13.0</v>
      </c>
      <c r="LV32" s="83">
        <v>143.0</v>
      </c>
      <c r="LW32" s="83">
        <v>112.0</v>
      </c>
      <c r="LX32" s="83">
        <v>57.0</v>
      </c>
      <c r="LY32" s="83">
        <v>52.0</v>
      </c>
      <c r="LZ32" s="83">
        <v>12.0</v>
      </c>
      <c r="MA32" s="83">
        <v>82.0</v>
      </c>
      <c r="MB32" s="83">
        <v>8.0</v>
      </c>
      <c r="MC32" s="83">
        <v>145.0</v>
      </c>
      <c r="MD32" s="83">
        <v>141.0</v>
      </c>
      <c r="ME32" s="83">
        <v>68.0</v>
      </c>
      <c r="MF32" s="83">
        <v>60.0</v>
      </c>
      <c r="MG32" s="83">
        <v>12.0</v>
      </c>
      <c r="MH32" s="83">
        <v>0.0</v>
      </c>
      <c r="MI32" s="83">
        <v>0.0</v>
      </c>
      <c r="MJ32" s="83">
        <v>123.0</v>
      </c>
      <c r="MK32" s="83">
        <v>0.0</v>
      </c>
      <c r="ML32" s="83">
        <v>47.0</v>
      </c>
      <c r="MM32" s="83">
        <v>45.0</v>
      </c>
      <c r="MN32" s="83">
        <v>5.0</v>
      </c>
      <c r="MO32" s="86"/>
      <c r="MP32" s="87"/>
      <c r="MQ32" s="87"/>
      <c r="MR32" s="87"/>
      <c r="MS32" s="87"/>
      <c r="MT32" s="83">
        <v>4.0</v>
      </c>
      <c r="MU32" s="83">
        <v>2.0</v>
      </c>
      <c r="MV32" s="83">
        <v>71.0</v>
      </c>
      <c r="MW32" s="121">
        <v>40.0</v>
      </c>
      <c r="MX32" s="83">
        <v>35.0</v>
      </c>
      <c r="MY32" s="88" t="s">
        <v>96</v>
      </c>
      <c r="MZ32" s="83">
        <v>5.0</v>
      </c>
      <c r="NA32" s="88"/>
      <c r="NB32" s="205">
        <v>16.0</v>
      </c>
      <c r="NC32" s="121">
        <v>7.0</v>
      </c>
      <c r="ND32" s="121">
        <v>292.0</v>
      </c>
      <c r="NE32" s="121">
        <v>35.0</v>
      </c>
      <c r="NF32" s="121">
        <v>42.0</v>
      </c>
      <c r="NG32" s="121">
        <v>45.0</v>
      </c>
      <c r="NH32" s="121">
        <v>7.0</v>
      </c>
      <c r="NI32" s="83"/>
      <c r="NJ32" s="83">
        <v>0.0</v>
      </c>
      <c r="NK32" s="83">
        <v>0.0</v>
      </c>
      <c r="NL32" s="83">
        <v>0.0</v>
      </c>
      <c r="NM32" s="83">
        <v>35.0</v>
      </c>
      <c r="NN32" s="121">
        <v>55.0</v>
      </c>
      <c r="NO32" s="121">
        <v>60.0</v>
      </c>
      <c r="NP32" s="83">
        <v>2.0</v>
      </c>
      <c r="NQ32" s="223"/>
    </row>
    <row r="33" ht="14.25" customHeight="1">
      <c r="A33" s="49">
        <v>0.833333333333334</v>
      </c>
      <c r="B33" s="50"/>
      <c r="C33" s="51">
        <v>50.12</v>
      </c>
      <c r="D33" s="195">
        <v>341.0</v>
      </c>
      <c r="E33" s="53">
        <v>135.0</v>
      </c>
      <c r="F33" s="53">
        <v>79.0</v>
      </c>
      <c r="G33" s="53">
        <v>17.0</v>
      </c>
      <c r="H33" s="54"/>
      <c r="I33" s="53">
        <v>6.0</v>
      </c>
      <c r="J33" s="53">
        <v>52.0</v>
      </c>
      <c r="K33" s="53">
        <v>51.0</v>
      </c>
      <c r="L33" s="53">
        <v>141.0</v>
      </c>
      <c r="M33" s="53">
        <v>67.0</v>
      </c>
      <c r="N33" s="53">
        <v>16.7</v>
      </c>
      <c r="O33" s="54"/>
      <c r="P33" s="53">
        <v>6.0</v>
      </c>
      <c r="Q33" s="53">
        <v>56.0</v>
      </c>
      <c r="R33" s="53">
        <v>53.0</v>
      </c>
      <c r="S33" s="53">
        <v>345.8</v>
      </c>
      <c r="T33" s="53">
        <v>301.6</v>
      </c>
      <c r="U33" s="53">
        <v>183.2</v>
      </c>
      <c r="V33" s="54"/>
      <c r="W33" s="53">
        <v>341.8</v>
      </c>
      <c r="X33" s="53">
        <v>221.2</v>
      </c>
      <c r="Y33" s="53">
        <v>126.3</v>
      </c>
      <c r="Z33" s="54"/>
      <c r="AA33" s="53">
        <v>345.5</v>
      </c>
      <c r="AB33" s="53">
        <v>342.3</v>
      </c>
      <c r="AC33" s="53">
        <v>129.2</v>
      </c>
      <c r="AD33" s="54"/>
      <c r="AE33" s="53">
        <v>345.9</v>
      </c>
      <c r="AF33" s="53">
        <v>384.7</v>
      </c>
      <c r="AG33" s="53">
        <v>210.4</v>
      </c>
      <c r="AH33" s="54"/>
      <c r="AI33" s="53">
        <v>352.8</v>
      </c>
      <c r="AJ33" s="53">
        <v>417.5</v>
      </c>
      <c r="AK33" s="53">
        <v>260.8</v>
      </c>
      <c r="AL33" s="54"/>
      <c r="AM33" s="53">
        <v>342.7</v>
      </c>
      <c r="AN33" s="53">
        <v>442.6</v>
      </c>
      <c r="AO33" s="53">
        <v>248.3</v>
      </c>
      <c r="AP33" s="54"/>
      <c r="AQ33" s="53">
        <v>135.0</v>
      </c>
      <c r="AR33" s="53">
        <v>79.0</v>
      </c>
      <c r="AS33" s="53">
        <v>17.0</v>
      </c>
      <c r="AT33" s="54"/>
      <c r="AU33" s="53">
        <v>141.0</v>
      </c>
      <c r="AV33" s="53">
        <v>67.0</v>
      </c>
      <c r="AW33" s="53">
        <v>16.7</v>
      </c>
      <c r="AX33" s="54"/>
      <c r="AY33" s="54"/>
      <c r="AZ33" s="54"/>
      <c r="BA33" s="54"/>
      <c r="BB33" s="54"/>
      <c r="BC33" s="89"/>
      <c r="BD33" s="54"/>
      <c r="BE33" s="53">
        <v>33.0</v>
      </c>
      <c r="BF33" s="53">
        <v>13.0</v>
      </c>
      <c r="BG33" s="53">
        <v>0.6</v>
      </c>
      <c r="BH33" s="54"/>
      <c r="BI33" s="53">
        <v>22.0</v>
      </c>
      <c r="BJ33" s="53">
        <v>91.0</v>
      </c>
      <c r="BK33" s="53">
        <v>62.0</v>
      </c>
      <c r="BL33" s="89"/>
      <c r="BM33" s="287">
        <v>349.0</v>
      </c>
      <c r="BN33" s="287">
        <v>147.0</v>
      </c>
      <c r="BO33" s="287">
        <v>256.0</v>
      </c>
      <c r="BP33" s="287">
        <v>12.8</v>
      </c>
      <c r="BQ33" s="288"/>
      <c r="BR33" s="287">
        <v>6.0</v>
      </c>
      <c r="BS33" s="287">
        <v>68.0</v>
      </c>
      <c r="BT33" s="287">
        <v>65.0</v>
      </c>
      <c r="BU33" s="288">
        <f t="shared" si="55"/>
        <v>349</v>
      </c>
      <c r="BV33" s="287">
        <v>345.0</v>
      </c>
      <c r="BW33" s="287">
        <v>203.0</v>
      </c>
      <c r="BX33" s="287">
        <v>34.0</v>
      </c>
      <c r="BY33" s="287">
        <v>341.0</v>
      </c>
      <c r="BZ33" s="287">
        <v>364.0</v>
      </c>
      <c r="CA33" s="287">
        <v>206.0</v>
      </c>
      <c r="CB33" s="287">
        <v>28.0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345.0</v>
      </c>
      <c r="CH33" s="287">
        <v>336.0</v>
      </c>
      <c r="CI33" s="287">
        <v>194.0</v>
      </c>
      <c r="CJ33" s="287">
        <v>36.0</v>
      </c>
      <c r="CK33" s="287">
        <v>357.0</v>
      </c>
      <c r="CL33" s="287">
        <v>208.0</v>
      </c>
      <c r="CM33" s="287">
        <v>125.0</v>
      </c>
      <c r="CN33" s="287">
        <v>29.0</v>
      </c>
      <c r="CO33" s="287">
        <v>340.0</v>
      </c>
      <c r="CP33" s="287">
        <v>227.0</v>
      </c>
      <c r="CQ33" s="287">
        <v>113.0</v>
      </c>
      <c r="CR33" s="287">
        <v>22.0</v>
      </c>
      <c r="CS33" s="287">
        <v>341.0</v>
      </c>
      <c r="CT33" s="287">
        <v>241.0</v>
      </c>
      <c r="CU33" s="287">
        <v>155.0</v>
      </c>
      <c r="CV33" s="287">
        <v>52.0</v>
      </c>
      <c r="CW33" s="287">
        <v>344.0</v>
      </c>
      <c r="CX33" s="287">
        <v>202.0</v>
      </c>
      <c r="CY33" s="287">
        <v>105.0</v>
      </c>
      <c r="CZ33" s="287">
        <v>55.0</v>
      </c>
      <c r="DA33" s="287">
        <v>330.0</v>
      </c>
      <c r="DB33" s="287">
        <v>206.0</v>
      </c>
      <c r="DC33" s="287">
        <v>106.0</v>
      </c>
      <c r="DD33" s="287">
        <v>46.0</v>
      </c>
      <c r="DE33" s="288">
        <f t="shared" si="56"/>
        <v>147</v>
      </c>
      <c r="DF33" s="287">
        <v>35.1</v>
      </c>
      <c r="DG33" s="288">
        <f t="shared" ref="DG33:DH33" si="67">BO33</f>
        <v>256</v>
      </c>
      <c r="DH33" s="288">
        <f t="shared" si="67"/>
        <v>12.8</v>
      </c>
      <c r="DI33" s="288"/>
      <c r="DJ33" s="287">
        <v>7.0</v>
      </c>
      <c r="DK33" s="287">
        <v>63.0</v>
      </c>
      <c r="DL33" s="287">
        <v>55.0</v>
      </c>
      <c r="DM33" s="89"/>
      <c r="DN33" s="61">
        <v>344.0</v>
      </c>
      <c r="DO33" s="61">
        <v>142.0</v>
      </c>
      <c r="DP33" s="61">
        <v>18.3</v>
      </c>
      <c r="DQ33" s="61">
        <v>10.74</v>
      </c>
      <c r="DR33" s="61">
        <v>0.22</v>
      </c>
      <c r="DS33" s="61">
        <v>8.0</v>
      </c>
      <c r="DT33" s="61">
        <v>44.0</v>
      </c>
      <c r="DU33" s="61">
        <v>48.3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345.0</v>
      </c>
      <c r="EF33" s="63">
        <v>0.0</v>
      </c>
      <c r="EG33" s="63">
        <v>152.0</v>
      </c>
      <c r="EH33" s="63">
        <v>6.7</v>
      </c>
      <c r="EI33" s="64"/>
      <c r="EJ33" s="63">
        <v>9.0</v>
      </c>
      <c r="EK33" s="63">
        <v>51.0</v>
      </c>
      <c r="EL33" s="63">
        <v>54.0</v>
      </c>
      <c r="EM33" s="63">
        <v>0.0</v>
      </c>
      <c r="EN33" s="63">
        <v>0.0</v>
      </c>
      <c r="EO33" s="63">
        <v>0.0</v>
      </c>
      <c r="EP33" s="63">
        <v>0.0</v>
      </c>
      <c r="EQ33" s="63">
        <v>9.0</v>
      </c>
      <c r="ER33" s="63">
        <v>38.0</v>
      </c>
      <c r="ES33" s="63">
        <v>39.0</v>
      </c>
      <c r="ET33" s="63">
        <v>346.0</v>
      </c>
      <c r="EU33" s="63">
        <v>0.0</v>
      </c>
      <c r="EV33" s="63">
        <v>0.0</v>
      </c>
      <c r="EW33" s="63">
        <v>0.0</v>
      </c>
      <c r="EX33" s="63">
        <v>344.0</v>
      </c>
      <c r="EY33" s="63">
        <v>1.0</v>
      </c>
      <c r="EZ33" s="63">
        <v>0.0</v>
      </c>
      <c r="FA33" s="63">
        <v>0.0</v>
      </c>
      <c r="FB33" s="63">
        <v>345.0</v>
      </c>
      <c r="FC33" s="63">
        <v>269.0</v>
      </c>
      <c r="FD33" s="63">
        <v>158.1</v>
      </c>
      <c r="FE33" s="63">
        <v>7.1</v>
      </c>
      <c r="FF33" s="63">
        <v>344.0</v>
      </c>
      <c r="FG33" s="63">
        <v>270.0</v>
      </c>
      <c r="FH33" s="63">
        <v>158.6</v>
      </c>
      <c r="FI33" s="63">
        <v>8.1</v>
      </c>
      <c r="FJ33" s="63">
        <v>345.0</v>
      </c>
      <c r="FK33" s="63">
        <v>264.0</v>
      </c>
      <c r="FL33" s="63">
        <v>153.4</v>
      </c>
      <c r="FM33" s="64"/>
      <c r="FN33" s="63">
        <v>345.0</v>
      </c>
      <c r="FO33" s="63">
        <v>279.0</v>
      </c>
      <c r="FP33" s="63">
        <v>153.4</v>
      </c>
      <c r="FQ33" s="63">
        <v>17.4</v>
      </c>
      <c r="FR33" s="63">
        <v>0.0</v>
      </c>
      <c r="FS33" s="64"/>
      <c r="FT33" s="63">
        <v>9.52</v>
      </c>
      <c r="FU33" s="64"/>
      <c r="FV33" s="63">
        <v>0.0</v>
      </c>
      <c r="FW33" s="64"/>
      <c r="FX33" s="64"/>
      <c r="FY33" s="64"/>
      <c r="FZ33" s="89"/>
      <c r="GA33" s="65">
        <v>345.0</v>
      </c>
      <c r="GB33" s="66">
        <v>369.72</v>
      </c>
      <c r="GC33" s="66">
        <v>233.35</v>
      </c>
      <c r="GD33" s="94">
        <v>23.44</v>
      </c>
      <c r="GE33" s="66">
        <v>345.0</v>
      </c>
      <c r="GF33" s="66">
        <v>389.8</v>
      </c>
      <c r="GG33" s="66">
        <v>231.33</v>
      </c>
      <c r="GH33" s="94">
        <v>22.23</v>
      </c>
      <c r="GI33" s="66">
        <v>345.0</v>
      </c>
      <c r="GJ33" s="66">
        <v>246.33</v>
      </c>
      <c r="GK33" s="66">
        <v>-144.57</v>
      </c>
      <c r="GL33" s="94">
        <v>-13.55</v>
      </c>
      <c r="GM33" s="66">
        <v>345.0</v>
      </c>
      <c r="GN33" s="66">
        <v>225.53</v>
      </c>
      <c r="GO33" s="66">
        <v>-144.65</v>
      </c>
      <c r="GP33" s="66">
        <v>-9.97</v>
      </c>
      <c r="GQ33" s="66">
        <v>345.0</v>
      </c>
      <c r="GR33" s="66">
        <v>142.97</v>
      </c>
      <c r="GS33" s="66">
        <v>-90.63</v>
      </c>
      <c r="GT33" s="66">
        <v>5.78</v>
      </c>
      <c r="GU33" s="66">
        <v>345.0</v>
      </c>
      <c r="GV33" s="66">
        <v>153.28</v>
      </c>
      <c r="GW33" s="66">
        <v>-91.25</v>
      </c>
      <c r="GX33" s="66">
        <v>4.61</v>
      </c>
      <c r="GY33" s="89"/>
      <c r="GZ33" s="98" t="s">
        <v>91</v>
      </c>
      <c r="HA33" s="98" t="s">
        <v>92</v>
      </c>
      <c r="HB33" s="98">
        <v>80.0</v>
      </c>
      <c r="HC33" s="98">
        <v>4.0</v>
      </c>
      <c r="HD33" s="98">
        <v>1.6</v>
      </c>
      <c r="HE33" s="98">
        <v>8.0</v>
      </c>
      <c r="HF33" s="99">
        <v>60.0</v>
      </c>
      <c r="HG33" s="99">
        <v>56.0</v>
      </c>
      <c r="HH33" s="98" t="s">
        <v>91</v>
      </c>
      <c r="HI33" s="98" t="s">
        <v>92</v>
      </c>
      <c r="HJ33" s="98">
        <v>270.0</v>
      </c>
      <c r="HK33" s="98">
        <v>13.5</v>
      </c>
      <c r="HL33" s="98">
        <v>5.4</v>
      </c>
      <c r="HM33" s="98">
        <v>5.0</v>
      </c>
      <c r="HN33" s="99">
        <v>60.0</v>
      </c>
      <c r="HO33" s="99">
        <v>56.0</v>
      </c>
      <c r="HP33" s="98" t="s">
        <v>91</v>
      </c>
      <c r="HQ33" s="98" t="s">
        <v>92</v>
      </c>
      <c r="HR33" s="98">
        <v>93.0</v>
      </c>
      <c r="HS33" s="98">
        <v>4.65</v>
      </c>
      <c r="HT33" s="98">
        <v>2.325</v>
      </c>
      <c r="HU33" s="98">
        <v>7.0</v>
      </c>
      <c r="HV33" s="99">
        <v>56.0</v>
      </c>
      <c r="HW33" s="99">
        <v>56.0</v>
      </c>
      <c r="HX33" s="89"/>
      <c r="HY33" s="72">
        <v>135.0</v>
      </c>
      <c r="HZ33" s="72">
        <v>33.0</v>
      </c>
      <c r="IA33" s="72">
        <v>48.0</v>
      </c>
      <c r="IB33" s="72">
        <v>2.4</v>
      </c>
      <c r="IC33" s="73"/>
      <c r="ID33" s="72">
        <v>2.0</v>
      </c>
      <c r="IE33" s="72">
        <v>64.0</v>
      </c>
      <c r="IF33" s="72">
        <v>41.0</v>
      </c>
      <c r="IG33" s="89"/>
      <c r="IH33" s="74">
        <v>140.0</v>
      </c>
      <c r="II33" s="74">
        <v>33.6</v>
      </c>
      <c r="IJ33" s="74">
        <v>119.0</v>
      </c>
      <c r="IK33" s="74">
        <v>6.2</v>
      </c>
      <c r="IL33" s="74">
        <v>6.7</v>
      </c>
      <c r="IM33" s="74">
        <v>4.0</v>
      </c>
      <c r="IN33" s="74">
        <v>52.0</v>
      </c>
      <c r="IO33" s="74">
        <v>51.0</v>
      </c>
      <c r="IP33" s="75">
        <v>140.0</v>
      </c>
      <c r="IQ33" s="74">
        <v>32.9</v>
      </c>
      <c r="IR33" s="74">
        <v>102.0</v>
      </c>
      <c r="IS33" s="74">
        <v>5.2</v>
      </c>
      <c r="IT33" s="74">
        <v>5.8</v>
      </c>
      <c r="IU33" s="74">
        <v>8.0</v>
      </c>
      <c r="IV33" s="74">
        <v>52.0</v>
      </c>
      <c r="IW33" s="74">
        <v>51.0</v>
      </c>
      <c r="IX33" s="89"/>
      <c r="IY33" s="149">
        <v>142.34</v>
      </c>
      <c r="IZ33" s="149">
        <v>36.0</v>
      </c>
      <c r="JA33" s="149">
        <v>112.5</v>
      </c>
      <c r="JB33" s="149">
        <v>8.51</v>
      </c>
      <c r="JC33" s="149">
        <v>0.94</v>
      </c>
      <c r="JD33" s="149">
        <v>3.0</v>
      </c>
      <c r="JE33" s="149">
        <v>55.8</v>
      </c>
      <c r="JF33" s="149">
        <v>49.08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140.0</v>
      </c>
      <c r="JQ33" s="78">
        <v>32.9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38.0</v>
      </c>
      <c r="JW33" s="78">
        <v>37.0</v>
      </c>
      <c r="JX33" s="78">
        <v>140.0</v>
      </c>
      <c r="JY33" s="78">
        <v>34.9</v>
      </c>
      <c r="JZ33" s="78">
        <v>131.0</v>
      </c>
      <c r="KA33" s="78">
        <v>7.1</v>
      </c>
      <c r="KB33" s="78">
        <v>2.9</v>
      </c>
      <c r="KC33" s="78">
        <v>2.0</v>
      </c>
      <c r="KD33" s="78">
        <v>40.0</v>
      </c>
      <c r="KE33" s="78">
        <v>40.0</v>
      </c>
      <c r="KF33" s="89"/>
      <c r="KG33" s="79">
        <v>142.0</v>
      </c>
      <c r="KH33" s="79">
        <v>35.0</v>
      </c>
      <c r="KI33" s="79" t="s">
        <v>98</v>
      </c>
      <c r="KJ33" s="79" t="s">
        <v>98</v>
      </c>
      <c r="KK33" s="80"/>
      <c r="KL33" s="79">
        <v>1.0</v>
      </c>
      <c r="KM33" s="79">
        <v>46.0</v>
      </c>
      <c r="KN33" s="79">
        <v>46.0</v>
      </c>
      <c r="KO33" s="79">
        <v>142.0</v>
      </c>
      <c r="KP33" s="79">
        <v>35.0</v>
      </c>
      <c r="KQ33" s="79">
        <v>3.0</v>
      </c>
      <c r="KR33" s="79">
        <v>0.1</v>
      </c>
      <c r="KS33" s="80"/>
      <c r="KT33" s="79">
        <v>1.0</v>
      </c>
      <c r="KU33" s="79">
        <v>46.0</v>
      </c>
      <c r="KV33" s="79">
        <v>44.0</v>
      </c>
      <c r="KW33" s="89"/>
      <c r="KX33" s="81">
        <v>137.0</v>
      </c>
      <c r="KY33" s="81">
        <v>32.0</v>
      </c>
      <c r="KZ33" s="81">
        <v>269.0</v>
      </c>
      <c r="LA33" s="81">
        <v>13.2</v>
      </c>
      <c r="LB33" s="81">
        <v>0.0</v>
      </c>
      <c r="LC33" s="81">
        <v>3.0</v>
      </c>
      <c r="LD33" s="81">
        <v>55.0</v>
      </c>
      <c r="LE33" s="81">
        <v>58.0</v>
      </c>
      <c r="LF33" s="81">
        <v>137.0</v>
      </c>
      <c r="LG33" s="81">
        <v>32.0</v>
      </c>
      <c r="LH33" s="81">
        <v>116.0</v>
      </c>
      <c r="LI33" s="81">
        <v>5.7</v>
      </c>
      <c r="LJ33" s="81">
        <v>0.0</v>
      </c>
      <c r="LK33" s="81">
        <v>5.0</v>
      </c>
      <c r="LL33" s="81">
        <v>52.0</v>
      </c>
      <c r="LM33" s="81">
        <v>52.0</v>
      </c>
      <c r="LN33" s="89"/>
      <c r="LO33" s="82">
        <v>342.0</v>
      </c>
      <c r="LP33" s="82">
        <v>248.0</v>
      </c>
      <c r="LQ33" s="82">
        <v>146.0</v>
      </c>
      <c r="LR33" s="82">
        <v>71.0</v>
      </c>
      <c r="LS33" s="82">
        <v>330.0</v>
      </c>
      <c r="LT33" s="83">
        <v>45.0</v>
      </c>
      <c r="LU33" s="83">
        <v>4.2</v>
      </c>
      <c r="LV33" s="83">
        <v>143.0</v>
      </c>
      <c r="LW33" s="83">
        <v>79.0</v>
      </c>
      <c r="LX33" s="83">
        <v>55.0</v>
      </c>
      <c r="LY33" s="83">
        <v>53.0</v>
      </c>
      <c r="LZ33" s="83">
        <v>12.0</v>
      </c>
      <c r="MA33" s="83">
        <v>101.0</v>
      </c>
      <c r="MB33" s="83">
        <v>2.3</v>
      </c>
      <c r="MC33" s="83">
        <v>144.0</v>
      </c>
      <c r="MD33" s="83">
        <v>169.0</v>
      </c>
      <c r="ME33" s="83">
        <v>72.0</v>
      </c>
      <c r="MF33" s="83">
        <v>60.0</v>
      </c>
      <c r="MG33" s="83">
        <v>12.0</v>
      </c>
      <c r="MH33" s="83">
        <v>0.0</v>
      </c>
      <c r="MI33" s="83">
        <v>0.0</v>
      </c>
      <c r="MJ33" s="83">
        <v>123.0</v>
      </c>
      <c r="MK33" s="83">
        <v>0.0</v>
      </c>
      <c r="ML33" s="83">
        <v>47.0</v>
      </c>
      <c r="MM33" s="83">
        <v>45.0</v>
      </c>
      <c r="MN33" s="83">
        <v>5.0</v>
      </c>
      <c r="MO33" s="86"/>
      <c r="MP33" s="87"/>
      <c r="MQ33" s="87"/>
      <c r="MR33" s="87"/>
      <c r="MS33" s="87"/>
      <c r="MT33" s="83">
        <v>4.0</v>
      </c>
      <c r="MU33" s="83">
        <v>3.0</v>
      </c>
      <c r="MV33" s="83">
        <v>72.0</v>
      </c>
      <c r="MW33" s="121">
        <v>40.0</v>
      </c>
      <c r="MX33" s="83">
        <v>35.0</v>
      </c>
      <c r="MY33" s="88" t="s">
        <v>96</v>
      </c>
      <c r="MZ33" s="83">
        <v>5.0</v>
      </c>
      <c r="NA33" s="88"/>
      <c r="NB33" s="205">
        <v>9.1</v>
      </c>
      <c r="NC33" s="121">
        <v>4.0</v>
      </c>
      <c r="ND33" s="121">
        <v>160.0</v>
      </c>
      <c r="NE33" s="121">
        <v>35.0</v>
      </c>
      <c r="NF33" s="121">
        <v>42.0</v>
      </c>
      <c r="NG33" s="121">
        <v>45.0</v>
      </c>
      <c r="NH33" s="121">
        <v>7.0</v>
      </c>
      <c r="NI33" s="83"/>
      <c r="NJ33" s="83">
        <v>0.0</v>
      </c>
      <c r="NK33" s="83">
        <v>0.0</v>
      </c>
      <c r="NL33" s="83">
        <v>0.0</v>
      </c>
      <c r="NM33" s="83">
        <v>35.0</v>
      </c>
      <c r="NN33" s="121">
        <v>55.0</v>
      </c>
      <c r="NO33" s="121">
        <v>60.0</v>
      </c>
      <c r="NP33" s="83">
        <v>2.0</v>
      </c>
      <c r="NQ33" s="223"/>
    </row>
    <row r="34" ht="14.25" customHeight="1">
      <c r="A34" s="49">
        <v>0.875</v>
      </c>
      <c r="B34" s="50"/>
      <c r="C34" s="51">
        <v>50.64</v>
      </c>
      <c r="D34" s="127">
        <v>345.0</v>
      </c>
      <c r="E34" s="53">
        <v>137.0</v>
      </c>
      <c r="F34" s="53">
        <v>60.0</v>
      </c>
      <c r="G34" s="53">
        <v>13.3</v>
      </c>
      <c r="H34" s="54"/>
      <c r="I34" s="53">
        <v>6.0</v>
      </c>
      <c r="J34" s="53">
        <v>52.0</v>
      </c>
      <c r="K34" s="53">
        <v>51.0</v>
      </c>
      <c r="L34" s="53">
        <v>142.0</v>
      </c>
      <c r="M34" s="53">
        <v>83.0</v>
      </c>
      <c r="N34" s="53">
        <v>21.1</v>
      </c>
      <c r="O34" s="54"/>
      <c r="P34" s="53">
        <v>6.0</v>
      </c>
      <c r="Q34" s="53">
        <v>56.0</v>
      </c>
      <c r="R34" s="53">
        <v>53.0</v>
      </c>
      <c r="S34" s="53">
        <v>348.1</v>
      </c>
      <c r="T34" s="53">
        <v>274.8</v>
      </c>
      <c r="U34" s="53">
        <v>167.8</v>
      </c>
      <c r="V34" s="54"/>
      <c r="W34" s="53">
        <v>343.7</v>
      </c>
      <c r="X34" s="53">
        <v>177.2</v>
      </c>
      <c r="Y34" s="53">
        <v>101.4</v>
      </c>
      <c r="Z34" s="54"/>
      <c r="AA34" s="53">
        <v>348.0</v>
      </c>
      <c r="AB34" s="53">
        <v>375.7</v>
      </c>
      <c r="AC34" s="53">
        <v>254.2</v>
      </c>
      <c r="AD34" s="54"/>
      <c r="AE34" s="53">
        <v>347.0</v>
      </c>
      <c r="AF34" s="53">
        <v>415.6</v>
      </c>
      <c r="AG34" s="53">
        <v>228.9</v>
      </c>
      <c r="AH34" s="54"/>
      <c r="AI34" s="53">
        <v>355.0</v>
      </c>
      <c r="AJ34" s="53">
        <v>398.5</v>
      </c>
      <c r="AK34" s="53">
        <v>257.6</v>
      </c>
      <c r="AL34" s="54"/>
      <c r="AM34" s="53">
        <v>346.2</v>
      </c>
      <c r="AN34" s="53">
        <v>425.7</v>
      </c>
      <c r="AO34" s="53">
        <v>242.2</v>
      </c>
      <c r="AP34" s="54"/>
      <c r="AQ34" s="53">
        <v>137.0</v>
      </c>
      <c r="AR34" s="53">
        <v>60.0</v>
      </c>
      <c r="AS34" s="53">
        <v>13.3</v>
      </c>
      <c r="AT34" s="54"/>
      <c r="AU34" s="53">
        <v>142.0</v>
      </c>
      <c r="AV34" s="53">
        <v>83.0</v>
      </c>
      <c r="AW34" s="53">
        <v>21.1</v>
      </c>
      <c r="AX34" s="54"/>
      <c r="AY34" s="54"/>
      <c r="AZ34" s="54"/>
      <c r="BA34" s="54"/>
      <c r="BB34" s="54"/>
      <c r="BC34" s="89"/>
      <c r="BD34" s="54"/>
      <c r="BE34" s="53">
        <v>33.0</v>
      </c>
      <c r="BF34" s="53">
        <v>92.0</v>
      </c>
      <c r="BG34" s="53">
        <v>4.4</v>
      </c>
      <c r="BH34" s="54"/>
      <c r="BI34" s="53">
        <v>22.0</v>
      </c>
      <c r="BJ34" s="53">
        <v>91.0</v>
      </c>
      <c r="BK34" s="53">
        <v>62.0</v>
      </c>
      <c r="BL34" s="89"/>
      <c r="BM34" s="287">
        <v>354.0</v>
      </c>
      <c r="BN34" s="287">
        <v>147.0</v>
      </c>
      <c r="BO34" s="287">
        <v>334.0</v>
      </c>
      <c r="BP34" s="287">
        <v>16.7</v>
      </c>
      <c r="BQ34" s="288"/>
      <c r="BR34" s="287">
        <v>6.0</v>
      </c>
      <c r="BS34" s="287">
        <v>68.0</v>
      </c>
      <c r="BT34" s="287">
        <v>65.0</v>
      </c>
      <c r="BU34" s="288">
        <f t="shared" si="55"/>
        <v>354</v>
      </c>
      <c r="BV34" s="287">
        <v>352.0</v>
      </c>
      <c r="BW34" s="287">
        <v>207.0</v>
      </c>
      <c r="BX34" s="287">
        <v>59.0</v>
      </c>
      <c r="BY34" s="287">
        <v>346.0</v>
      </c>
      <c r="BZ34" s="287">
        <v>361.0</v>
      </c>
      <c r="CA34" s="287">
        <v>204.0</v>
      </c>
      <c r="CB34" s="287">
        <v>55.0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350.0</v>
      </c>
      <c r="CH34" s="287">
        <v>336.0</v>
      </c>
      <c r="CI34" s="287">
        <v>141.0</v>
      </c>
      <c r="CJ34" s="287">
        <v>64.0</v>
      </c>
      <c r="CK34" s="287">
        <v>357.0</v>
      </c>
      <c r="CL34" s="287">
        <v>161.0</v>
      </c>
      <c r="CM34" s="287">
        <v>82.0</v>
      </c>
      <c r="CN34" s="287">
        <v>34.0</v>
      </c>
      <c r="CO34" s="287">
        <v>344.0</v>
      </c>
      <c r="CP34" s="287">
        <v>172.0</v>
      </c>
      <c r="CQ34" s="287">
        <v>74.0</v>
      </c>
      <c r="CR34" s="287">
        <v>57.0</v>
      </c>
      <c r="CS34" s="287">
        <v>347.0</v>
      </c>
      <c r="CT34" s="287">
        <v>184.0</v>
      </c>
      <c r="CU34" s="287">
        <v>127.0</v>
      </c>
      <c r="CV34" s="287">
        <v>3.0</v>
      </c>
      <c r="CW34" s="287">
        <v>350.0</v>
      </c>
      <c r="CX34" s="287">
        <v>171.0</v>
      </c>
      <c r="CY34" s="287">
        <v>93.0</v>
      </c>
      <c r="CZ34" s="287">
        <v>44.0</v>
      </c>
      <c r="DA34" s="287">
        <v>335.0</v>
      </c>
      <c r="DB34" s="287">
        <v>175.0</v>
      </c>
      <c r="DC34" s="287">
        <v>94.0</v>
      </c>
      <c r="DD34" s="287">
        <v>36.0</v>
      </c>
      <c r="DE34" s="288">
        <f t="shared" si="56"/>
        <v>147</v>
      </c>
      <c r="DF34" s="287">
        <v>35.1</v>
      </c>
      <c r="DG34" s="288">
        <f t="shared" ref="DG34:DH34" si="68">BO34</f>
        <v>334</v>
      </c>
      <c r="DH34" s="288">
        <f t="shared" si="68"/>
        <v>16.7</v>
      </c>
      <c r="DI34" s="288"/>
      <c r="DJ34" s="287">
        <v>7.0</v>
      </c>
      <c r="DK34" s="287">
        <v>63.0</v>
      </c>
      <c r="DL34" s="287">
        <v>55.0</v>
      </c>
      <c r="DM34" s="89"/>
      <c r="DN34" s="61">
        <v>348.0</v>
      </c>
      <c r="DO34" s="61">
        <v>144.0</v>
      </c>
      <c r="DP34" s="61">
        <v>17.76</v>
      </c>
      <c r="DQ34" s="61">
        <v>10.57</v>
      </c>
      <c r="DR34" s="61">
        <v>0.53</v>
      </c>
      <c r="DS34" s="61">
        <v>8.0</v>
      </c>
      <c r="DT34" s="61">
        <v>41.0</v>
      </c>
      <c r="DU34" s="61">
        <v>50.7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353.0</v>
      </c>
      <c r="EF34" s="63">
        <v>0.0</v>
      </c>
      <c r="EG34" s="63">
        <v>149.0</v>
      </c>
      <c r="EH34" s="63">
        <v>6.7</v>
      </c>
      <c r="EI34" s="64"/>
      <c r="EJ34" s="63">
        <v>9.0</v>
      </c>
      <c r="EK34" s="63">
        <v>51.0</v>
      </c>
      <c r="EL34" s="63">
        <v>53.0</v>
      </c>
      <c r="EM34" s="63">
        <v>0.0</v>
      </c>
      <c r="EN34" s="63">
        <v>0.0</v>
      </c>
      <c r="EO34" s="63">
        <v>0.0</v>
      </c>
      <c r="EP34" s="63">
        <v>0.0</v>
      </c>
      <c r="EQ34" s="63">
        <v>9.0</v>
      </c>
      <c r="ER34" s="63">
        <v>37.0</v>
      </c>
      <c r="ES34" s="63">
        <v>38.0</v>
      </c>
      <c r="ET34" s="63">
        <v>346.0</v>
      </c>
      <c r="EU34" s="63">
        <v>0.0</v>
      </c>
      <c r="EV34" s="63">
        <v>0.0</v>
      </c>
      <c r="EW34" s="63">
        <v>0.0</v>
      </c>
      <c r="EX34" s="63">
        <v>345.0</v>
      </c>
      <c r="EY34" s="63">
        <v>0.0</v>
      </c>
      <c r="EZ34" s="63">
        <v>0.0</v>
      </c>
      <c r="FA34" s="63">
        <v>0.0</v>
      </c>
      <c r="FB34" s="63">
        <v>345.0</v>
      </c>
      <c r="FC34" s="63">
        <v>271.0</v>
      </c>
      <c r="FD34" s="63">
        <v>157.7</v>
      </c>
      <c r="FE34" s="63">
        <v>-27.6</v>
      </c>
      <c r="FF34" s="63">
        <v>345.0</v>
      </c>
      <c r="FG34" s="63">
        <v>272.0</v>
      </c>
      <c r="FH34" s="63">
        <v>157.9</v>
      </c>
      <c r="FI34" s="63">
        <v>-28.1</v>
      </c>
      <c r="FJ34" s="63">
        <v>353.0</v>
      </c>
      <c r="FK34" s="63">
        <v>253.0</v>
      </c>
      <c r="FL34" s="63">
        <v>150.0</v>
      </c>
      <c r="FM34" s="64"/>
      <c r="FN34" s="63">
        <v>353.0</v>
      </c>
      <c r="FO34" s="63">
        <v>267.0</v>
      </c>
      <c r="FP34" s="63">
        <v>150.0</v>
      </c>
      <c r="FQ34" s="63">
        <v>16.3</v>
      </c>
      <c r="FR34" s="63">
        <v>0.0</v>
      </c>
      <c r="FS34" s="64"/>
      <c r="FT34" s="63">
        <v>17.01</v>
      </c>
      <c r="FU34" s="64"/>
      <c r="FV34" s="63">
        <v>0.0</v>
      </c>
      <c r="FW34" s="64"/>
      <c r="FX34" s="64"/>
      <c r="FY34" s="64"/>
      <c r="FZ34" s="89"/>
      <c r="GA34" s="65">
        <v>345.0</v>
      </c>
      <c r="GB34" s="66">
        <v>422.86</v>
      </c>
      <c r="GC34" s="66">
        <v>260.4</v>
      </c>
      <c r="GD34" s="66">
        <v>25.29</v>
      </c>
      <c r="GE34" s="66">
        <v>345.0</v>
      </c>
      <c r="GF34" s="66">
        <v>447.65</v>
      </c>
      <c r="GG34" s="66">
        <v>257.22</v>
      </c>
      <c r="GH34" s="66">
        <v>29.82</v>
      </c>
      <c r="GI34" s="66">
        <v>345.0</v>
      </c>
      <c r="GJ34" s="66">
        <v>241.77</v>
      </c>
      <c r="GK34" s="66">
        <v>-138.45</v>
      </c>
      <c r="GL34" s="66">
        <v>-21.02</v>
      </c>
      <c r="GM34" s="66">
        <v>345.0</v>
      </c>
      <c r="GN34" s="66">
        <v>222.74</v>
      </c>
      <c r="GO34" s="66">
        <v>-138.12</v>
      </c>
      <c r="GP34" s="66">
        <v>-31.07</v>
      </c>
      <c r="GQ34" s="66">
        <v>345.0</v>
      </c>
      <c r="GR34" s="66">
        <v>212.63</v>
      </c>
      <c r="GS34" s="66">
        <v>-136.27</v>
      </c>
      <c r="GT34" s="66">
        <v>7.37</v>
      </c>
      <c r="GU34" s="66">
        <v>345.0</v>
      </c>
      <c r="GV34" s="66">
        <v>229.48</v>
      </c>
      <c r="GW34" s="66">
        <v>-133.17</v>
      </c>
      <c r="GX34" s="66">
        <v>4.27</v>
      </c>
      <c r="GY34" s="89"/>
      <c r="GZ34" s="98" t="s">
        <v>91</v>
      </c>
      <c r="HA34" s="98" t="s">
        <v>92</v>
      </c>
      <c r="HB34" s="98">
        <v>122.0</v>
      </c>
      <c r="HC34" s="98">
        <v>6.1</v>
      </c>
      <c r="HD34" s="98">
        <v>2.44</v>
      </c>
      <c r="HE34" s="98">
        <v>8.0</v>
      </c>
      <c r="HF34" s="99">
        <v>58.0</v>
      </c>
      <c r="HG34" s="99">
        <v>54.0</v>
      </c>
      <c r="HH34" s="98" t="s">
        <v>91</v>
      </c>
      <c r="HI34" s="98" t="s">
        <v>92</v>
      </c>
      <c r="HJ34" s="98">
        <v>84.0</v>
      </c>
      <c r="HK34" s="98">
        <v>4.2</v>
      </c>
      <c r="HL34" s="98">
        <v>1.68</v>
      </c>
      <c r="HM34" s="98">
        <v>5.0</v>
      </c>
      <c r="HN34" s="99">
        <v>60.0</v>
      </c>
      <c r="HO34" s="99">
        <v>56.0</v>
      </c>
      <c r="HP34" s="98" t="s">
        <v>91</v>
      </c>
      <c r="HQ34" s="98" t="s">
        <v>92</v>
      </c>
      <c r="HR34" s="98">
        <v>173.0</v>
      </c>
      <c r="HS34" s="98">
        <v>8.65</v>
      </c>
      <c r="HT34" s="98">
        <v>4.325</v>
      </c>
      <c r="HU34" s="98">
        <v>7.0</v>
      </c>
      <c r="HV34" s="99">
        <v>56.0</v>
      </c>
      <c r="HW34" s="99">
        <v>56.0</v>
      </c>
      <c r="HX34" s="89"/>
      <c r="HY34" s="72">
        <v>135.0</v>
      </c>
      <c r="HZ34" s="72">
        <v>33.0</v>
      </c>
      <c r="IA34" s="72">
        <v>86.0</v>
      </c>
      <c r="IB34" s="72">
        <v>4.3</v>
      </c>
      <c r="IC34" s="73"/>
      <c r="ID34" s="72">
        <v>2.0</v>
      </c>
      <c r="IE34" s="72">
        <v>64.0</v>
      </c>
      <c r="IF34" s="72">
        <v>41.0</v>
      </c>
      <c r="IG34" s="89"/>
      <c r="IH34" s="74">
        <v>142.0</v>
      </c>
      <c r="II34" s="74">
        <v>34.2</v>
      </c>
      <c r="IJ34" s="74">
        <v>10.0</v>
      </c>
      <c r="IK34" s="74">
        <v>0.5</v>
      </c>
      <c r="IL34" s="74">
        <v>0.6</v>
      </c>
      <c r="IM34" s="74">
        <v>4.0</v>
      </c>
      <c r="IN34" s="74">
        <v>52.0</v>
      </c>
      <c r="IO34" s="74">
        <v>51.0</v>
      </c>
      <c r="IP34" s="75">
        <v>142.0</v>
      </c>
      <c r="IQ34" s="74">
        <v>33.0</v>
      </c>
      <c r="IR34" s="74">
        <v>161.0</v>
      </c>
      <c r="IS34" s="74">
        <v>8.6</v>
      </c>
      <c r="IT34" s="74">
        <v>9.1</v>
      </c>
      <c r="IU34" s="74">
        <v>8.0</v>
      </c>
      <c r="IV34" s="74">
        <v>52.0</v>
      </c>
      <c r="IW34" s="74">
        <v>51.0</v>
      </c>
      <c r="IX34" s="89"/>
      <c r="IY34" s="149">
        <v>144.13</v>
      </c>
      <c r="IZ34" s="149">
        <v>35.12</v>
      </c>
      <c r="JA34" s="149">
        <v>140.1</v>
      </c>
      <c r="JB34" s="149">
        <v>8.49</v>
      </c>
      <c r="JC34" s="149">
        <v>0.67</v>
      </c>
      <c r="JD34" s="149">
        <v>3.0</v>
      </c>
      <c r="JE34" s="149">
        <v>55.8</v>
      </c>
      <c r="JF34" s="149">
        <v>49.08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142.0</v>
      </c>
      <c r="JQ34" s="78">
        <v>33.1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39.0</v>
      </c>
      <c r="JW34" s="78">
        <v>39.0</v>
      </c>
      <c r="JX34" s="78">
        <v>142.0</v>
      </c>
      <c r="JY34" s="78">
        <v>34.8</v>
      </c>
      <c r="JZ34" s="78">
        <v>121.0</v>
      </c>
      <c r="KA34" s="78">
        <v>6.7</v>
      </c>
      <c r="KB34" s="78">
        <v>2.2</v>
      </c>
      <c r="KC34" s="78">
        <v>2.0</v>
      </c>
      <c r="KD34" s="78">
        <v>43.0</v>
      </c>
      <c r="KE34" s="78">
        <v>43.0</v>
      </c>
      <c r="KF34" s="89"/>
      <c r="KG34" s="79">
        <v>141.0</v>
      </c>
      <c r="KH34" s="79">
        <v>34.0</v>
      </c>
      <c r="KI34" s="79">
        <v>106.0</v>
      </c>
      <c r="KJ34" s="79">
        <v>5.9</v>
      </c>
      <c r="KK34" s="80"/>
      <c r="KL34" s="79">
        <v>1.0</v>
      </c>
      <c r="KM34" s="79">
        <v>46.0</v>
      </c>
      <c r="KN34" s="79">
        <v>46.0</v>
      </c>
      <c r="KO34" s="79">
        <v>141.0</v>
      </c>
      <c r="KP34" s="79">
        <v>34.0</v>
      </c>
      <c r="KQ34" s="79">
        <v>3.0</v>
      </c>
      <c r="KR34" s="79">
        <v>0.1</v>
      </c>
      <c r="KS34" s="80"/>
      <c r="KT34" s="79">
        <v>1.0</v>
      </c>
      <c r="KU34" s="79">
        <v>46.0</v>
      </c>
      <c r="KV34" s="79">
        <v>44.0</v>
      </c>
      <c r="KW34" s="89"/>
      <c r="KX34" s="81">
        <v>138.0</v>
      </c>
      <c r="KY34" s="81">
        <v>32.0</v>
      </c>
      <c r="KZ34" s="81">
        <v>237.0</v>
      </c>
      <c r="LA34" s="81">
        <v>11.6</v>
      </c>
      <c r="LB34" s="81">
        <v>0.0</v>
      </c>
      <c r="LC34" s="81">
        <v>3.0</v>
      </c>
      <c r="LD34" s="81">
        <v>55.0</v>
      </c>
      <c r="LE34" s="81">
        <v>58.0</v>
      </c>
      <c r="LF34" s="81">
        <v>138.0</v>
      </c>
      <c r="LG34" s="81">
        <v>32.0</v>
      </c>
      <c r="LH34" s="81">
        <v>224.0</v>
      </c>
      <c r="LI34" s="81">
        <v>11.0</v>
      </c>
      <c r="LJ34" s="81">
        <v>0.0</v>
      </c>
      <c r="LK34" s="81">
        <v>5.0</v>
      </c>
      <c r="LL34" s="81">
        <v>52.0</v>
      </c>
      <c r="LM34" s="81">
        <v>52.0</v>
      </c>
      <c r="LN34" s="89"/>
      <c r="LO34" s="82">
        <v>339.0</v>
      </c>
      <c r="LP34" s="82">
        <v>260.0</v>
      </c>
      <c r="LQ34" s="82">
        <v>153.0</v>
      </c>
      <c r="LR34" s="82">
        <v>71.0</v>
      </c>
      <c r="LS34" s="82">
        <v>328.0</v>
      </c>
      <c r="LT34" s="83">
        <v>51.0</v>
      </c>
      <c r="LU34" s="83">
        <v>4.2</v>
      </c>
      <c r="LV34" s="83">
        <v>145.0</v>
      </c>
      <c r="LW34" s="83">
        <v>90.0</v>
      </c>
      <c r="LX34" s="83">
        <v>56.0</v>
      </c>
      <c r="LY34" s="83">
        <v>54.0</v>
      </c>
      <c r="LZ34" s="83">
        <v>12.0</v>
      </c>
      <c r="MA34" s="83">
        <v>104.0</v>
      </c>
      <c r="MB34" s="83">
        <v>1.3</v>
      </c>
      <c r="MC34" s="83">
        <v>146.0</v>
      </c>
      <c r="MD34" s="83">
        <v>182.0</v>
      </c>
      <c r="ME34" s="83">
        <v>72.0</v>
      </c>
      <c r="MF34" s="83">
        <v>59.0</v>
      </c>
      <c r="MG34" s="83">
        <v>12.0</v>
      </c>
      <c r="MH34" s="83">
        <v>0.0</v>
      </c>
      <c r="MI34" s="83">
        <v>0.0</v>
      </c>
      <c r="MJ34" s="83">
        <v>123.0</v>
      </c>
      <c r="MK34" s="83">
        <v>0.0</v>
      </c>
      <c r="ML34" s="83">
        <v>47.0</v>
      </c>
      <c r="MM34" s="83">
        <v>45.0</v>
      </c>
      <c r="MN34" s="83">
        <v>5.0</v>
      </c>
      <c r="MO34" s="86"/>
      <c r="MP34" s="87"/>
      <c r="MQ34" s="87"/>
      <c r="MR34" s="87"/>
      <c r="MS34" s="87"/>
      <c r="MT34" s="83">
        <v>1.6</v>
      </c>
      <c r="MU34" s="83">
        <v>0.9</v>
      </c>
      <c r="MV34" s="83">
        <v>28.0</v>
      </c>
      <c r="MW34" s="121">
        <v>40.0</v>
      </c>
      <c r="MX34" s="83">
        <v>35.0</v>
      </c>
      <c r="MY34" s="88" t="s">
        <v>96</v>
      </c>
      <c r="MZ34" s="83">
        <v>5.0</v>
      </c>
      <c r="NA34" s="88"/>
      <c r="NB34" s="205">
        <v>11.6</v>
      </c>
      <c r="NC34" s="121">
        <v>5.3</v>
      </c>
      <c r="ND34" s="121">
        <v>20.3</v>
      </c>
      <c r="NE34" s="121">
        <v>35.0</v>
      </c>
      <c r="NF34" s="121">
        <v>42.0</v>
      </c>
      <c r="NG34" s="121">
        <v>45.0</v>
      </c>
      <c r="NH34" s="121">
        <v>7.0</v>
      </c>
      <c r="NI34" s="83"/>
      <c r="NJ34" s="83">
        <v>0.0</v>
      </c>
      <c r="NK34" s="83">
        <v>0.0</v>
      </c>
      <c r="NL34" s="83">
        <v>0.0</v>
      </c>
      <c r="NM34" s="83">
        <v>35.0</v>
      </c>
      <c r="NN34" s="121">
        <v>55.0</v>
      </c>
      <c r="NO34" s="121">
        <v>60.0</v>
      </c>
      <c r="NP34" s="83">
        <v>2.0</v>
      </c>
      <c r="NQ34" s="223"/>
    </row>
    <row r="35" ht="14.25" customHeight="1">
      <c r="A35" s="49">
        <v>0.916666666666667</v>
      </c>
      <c r="B35" s="50"/>
      <c r="C35" s="51">
        <v>50.0</v>
      </c>
      <c r="D35" s="127">
        <v>339.0</v>
      </c>
      <c r="E35" s="53">
        <v>134.0</v>
      </c>
      <c r="F35" s="53">
        <v>76.0</v>
      </c>
      <c r="G35" s="53">
        <v>16.1</v>
      </c>
      <c r="H35" s="54"/>
      <c r="I35" s="53">
        <v>6.0</v>
      </c>
      <c r="J35" s="53">
        <v>52.0</v>
      </c>
      <c r="K35" s="53">
        <v>51.0</v>
      </c>
      <c r="L35" s="53">
        <v>139.0</v>
      </c>
      <c r="M35" s="53">
        <v>89.0</v>
      </c>
      <c r="N35" s="53">
        <v>22.3</v>
      </c>
      <c r="O35" s="54"/>
      <c r="P35" s="53">
        <v>6.0</v>
      </c>
      <c r="Q35" s="53">
        <v>56.0</v>
      </c>
      <c r="R35" s="53">
        <v>53.0</v>
      </c>
      <c r="S35" s="53">
        <v>342.6</v>
      </c>
      <c r="T35" s="53">
        <v>279.4</v>
      </c>
      <c r="U35" s="53">
        <v>167.1</v>
      </c>
      <c r="V35" s="54"/>
      <c r="W35" s="53">
        <v>337.6</v>
      </c>
      <c r="X35" s="53">
        <v>200.8</v>
      </c>
      <c r="Y35" s="53">
        <v>113.0</v>
      </c>
      <c r="Z35" s="54"/>
      <c r="AA35" s="53">
        <v>342.8</v>
      </c>
      <c r="AB35" s="53">
        <v>390.8</v>
      </c>
      <c r="AC35" s="53">
        <v>260.0</v>
      </c>
      <c r="AD35" s="54"/>
      <c r="AE35" s="53">
        <v>342.4</v>
      </c>
      <c r="AF35" s="53">
        <v>437.7</v>
      </c>
      <c r="AG35" s="53">
        <v>235.2</v>
      </c>
      <c r="AH35" s="54"/>
      <c r="AI35" s="53">
        <v>349.7</v>
      </c>
      <c r="AJ35" s="53">
        <v>422.0</v>
      </c>
      <c r="AK35" s="53">
        <v>267.9</v>
      </c>
      <c r="AL35" s="54"/>
      <c r="AM35" s="53">
        <v>340.7</v>
      </c>
      <c r="AN35" s="53">
        <v>449.7</v>
      </c>
      <c r="AO35" s="53">
        <v>255.4</v>
      </c>
      <c r="AP35" s="54"/>
      <c r="AQ35" s="53">
        <v>134.0</v>
      </c>
      <c r="AR35" s="53">
        <v>76.0</v>
      </c>
      <c r="AS35" s="53">
        <v>16.1</v>
      </c>
      <c r="AT35" s="54"/>
      <c r="AU35" s="53">
        <v>139.0</v>
      </c>
      <c r="AV35" s="53">
        <v>89.0</v>
      </c>
      <c r="AW35" s="53">
        <v>22.3</v>
      </c>
      <c r="AX35" s="54"/>
      <c r="AY35" s="54"/>
      <c r="AZ35" s="54"/>
      <c r="BA35" s="54"/>
      <c r="BB35" s="54"/>
      <c r="BC35" s="89"/>
      <c r="BD35" s="54"/>
      <c r="BE35" s="53">
        <v>33.0</v>
      </c>
      <c r="BF35" s="53">
        <v>106.0</v>
      </c>
      <c r="BG35" s="53">
        <v>4.4</v>
      </c>
      <c r="BH35" s="54"/>
      <c r="BI35" s="53">
        <v>22.0</v>
      </c>
      <c r="BJ35" s="53">
        <v>91.0</v>
      </c>
      <c r="BK35" s="53">
        <v>62.0</v>
      </c>
      <c r="BL35" s="89"/>
      <c r="BM35" s="287">
        <v>346.0</v>
      </c>
      <c r="BN35" s="287">
        <v>147.0</v>
      </c>
      <c r="BO35" s="287">
        <v>234.0</v>
      </c>
      <c r="BP35" s="287">
        <v>11.7</v>
      </c>
      <c r="BQ35" s="288"/>
      <c r="BR35" s="287">
        <v>6.0</v>
      </c>
      <c r="BS35" s="287">
        <v>65.0</v>
      </c>
      <c r="BT35" s="287">
        <v>64.0</v>
      </c>
      <c r="BU35" s="288">
        <f t="shared" si="55"/>
        <v>346</v>
      </c>
      <c r="BV35" s="287">
        <v>347.0</v>
      </c>
      <c r="BW35" s="287">
        <v>204.0</v>
      </c>
      <c r="BX35" s="287">
        <v>35.0</v>
      </c>
      <c r="BY35" s="287">
        <v>339.0</v>
      </c>
      <c r="BZ35" s="287">
        <v>362.0</v>
      </c>
      <c r="CA35" s="287">
        <v>204.0</v>
      </c>
      <c r="CB35" s="287">
        <v>31.0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343.0</v>
      </c>
      <c r="CH35" s="287">
        <v>322.0</v>
      </c>
      <c r="CI35" s="287">
        <v>189.0</v>
      </c>
      <c r="CJ35" s="287">
        <v>95.0</v>
      </c>
      <c r="CK35" s="287">
        <v>356.0</v>
      </c>
      <c r="CL35" s="287">
        <v>293.0</v>
      </c>
      <c r="CM35" s="287">
        <v>173.0</v>
      </c>
      <c r="CN35" s="287">
        <v>44.0</v>
      </c>
      <c r="CO35" s="301" t="s">
        <v>94</v>
      </c>
      <c r="CP35" s="302" t="s">
        <v>94</v>
      </c>
      <c r="CQ35" s="302" t="s">
        <v>94</v>
      </c>
      <c r="CR35" s="302" t="s">
        <v>94</v>
      </c>
      <c r="CS35" s="287">
        <v>339.0</v>
      </c>
      <c r="CT35" s="287">
        <v>338.0</v>
      </c>
      <c r="CU35" s="287">
        <v>221.0</v>
      </c>
      <c r="CV35" s="287">
        <v>78.0</v>
      </c>
      <c r="CW35" s="287">
        <v>342.0</v>
      </c>
      <c r="CX35" s="287">
        <v>213.0</v>
      </c>
      <c r="CY35" s="287">
        <v>112.0</v>
      </c>
      <c r="CZ35" s="287">
        <v>53.0</v>
      </c>
      <c r="DA35" s="287">
        <v>328.0</v>
      </c>
      <c r="DB35" s="287">
        <v>216.0</v>
      </c>
      <c r="DC35" s="287">
        <v>113.0</v>
      </c>
      <c r="DD35" s="287">
        <v>35.0</v>
      </c>
      <c r="DE35" s="288">
        <f t="shared" si="56"/>
        <v>147</v>
      </c>
      <c r="DF35" s="287">
        <v>35.1</v>
      </c>
      <c r="DG35" s="288">
        <f t="shared" ref="DG35:DH35" si="69">BO35</f>
        <v>234</v>
      </c>
      <c r="DH35" s="288">
        <f t="shared" si="69"/>
        <v>11.7</v>
      </c>
      <c r="DI35" s="288"/>
      <c r="DJ35" s="287">
        <v>7.0</v>
      </c>
      <c r="DK35" s="287">
        <v>63.0</v>
      </c>
      <c r="DL35" s="287">
        <v>55.0</v>
      </c>
      <c r="DM35" s="89"/>
      <c r="DN35" s="61">
        <v>343.0</v>
      </c>
      <c r="DO35" s="61">
        <v>144.0</v>
      </c>
      <c r="DP35" s="61">
        <v>19.58</v>
      </c>
      <c r="DQ35" s="61">
        <v>11.44</v>
      </c>
      <c r="DR35" s="61">
        <v>0.22</v>
      </c>
      <c r="DS35" s="61">
        <v>8.0</v>
      </c>
      <c r="DT35" s="61">
        <v>46.0</v>
      </c>
      <c r="DU35" s="61">
        <v>47.3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340.0</v>
      </c>
      <c r="EF35" s="63">
        <v>0.0</v>
      </c>
      <c r="EG35" s="63">
        <v>149.0</v>
      </c>
      <c r="EH35" s="63">
        <v>6.7</v>
      </c>
      <c r="EI35" s="64"/>
      <c r="EJ35" s="63">
        <v>9.0</v>
      </c>
      <c r="EK35" s="63">
        <v>50.0</v>
      </c>
      <c r="EL35" s="63">
        <v>52.0</v>
      </c>
      <c r="EM35" s="63">
        <v>0.0</v>
      </c>
      <c r="EN35" s="63">
        <v>0.0</v>
      </c>
      <c r="EO35" s="63">
        <v>0.0</v>
      </c>
      <c r="EP35" s="63">
        <v>0.0</v>
      </c>
      <c r="EQ35" s="63">
        <v>9.0</v>
      </c>
      <c r="ER35" s="63">
        <v>36.0</v>
      </c>
      <c r="ES35" s="63">
        <v>36.0</v>
      </c>
      <c r="ET35" s="63">
        <v>339.0</v>
      </c>
      <c r="EU35" s="63">
        <v>0.0</v>
      </c>
      <c r="EV35" s="63">
        <v>0.0</v>
      </c>
      <c r="EW35" s="63">
        <v>0.0</v>
      </c>
      <c r="EX35" s="63">
        <v>337.0</v>
      </c>
      <c r="EY35" s="63">
        <v>0.0</v>
      </c>
      <c r="EZ35" s="63">
        <v>0.0</v>
      </c>
      <c r="FA35" s="63">
        <v>0.0</v>
      </c>
      <c r="FB35" s="63">
        <v>338.0</v>
      </c>
      <c r="FC35" s="63">
        <v>279.0</v>
      </c>
      <c r="FD35" s="63">
        <v>158.5</v>
      </c>
      <c r="FE35" s="63">
        <v>-27.2</v>
      </c>
      <c r="FF35" s="63">
        <v>338.0</v>
      </c>
      <c r="FG35" s="63">
        <v>280.0</v>
      </c>
      <c r="FH35" s="63">
        <v>158.7</v>
      </c>
      <c r="FI35" s="63">
        <v>-27.5</v>
      </c>
      <c r="FJ35" s="63">
        <v>340.0</v>
      </c>
      <c r="FK35" s="63">
        <v>266.0</v>
      </c>
      <c r="FL35" s="63">
        <v>148.7</v>
      </c>
      <c r="FM35" s="64"/>
      <c r="FN35" s="63">
        <v>340.0</v>
      </c>
      <c r="FO35" s="63">
        <v>278.0</v>
      </c>
      <c r="FP35" s="63">
        <v>150.7</v>
      </c>
      <c r="FQ35" s="63">
        <v>-20.7</v>
      </c>
      <c r="FR35" s="63">
        <v>0.0</v>
      </c>
      <c r="FS35" s="64"/>
      <c r="FT35" s="63">
        <v>16.61</v>
      </c>
      <c r="FU35" s="64"/>
      <c r="FV35" s="63">
        <v>0.0</v>
      </c>
      <c r="FW35" s="64"/>
      <c r="FX35" s="64"/>
      <c r="FY35" s="64"/>
      <c r="FZ35" s="89"/>
      <c r="GA35" s="65">
        <v>344.0</v>
      </c>
      <c r="GB35" s="66">
        <v>411.02</v>
      </c>
      <c r="GC35" s="66">
        <v>255.54</v>
      </c>
      <c r="GD35" s="66">
        <v>22.36</v>
      </c>
      <c r="GE35" s="66">
        <v>344.0</v>
      </c>
      <c r="GF35" s="66">
        <v>432.76</v>
      </c>
      <c r="GG35" s="66">
        <v>251.36</v>
      </c>
      <c r="GH35" s="66">
        <v>26.72</v>
      </c>
      <c r="GI35" s="66">
        <v>344.0</v>
      </c>
      <c r="GJ35" s="66">
        <v>269.05</v>
      </c>
      <c r="GK35" s="66">
        <v>-154.03</v>
      </c>
      <c r="GL35" s="66">
        <v>-21.94</v>
      </c>
      <c r="GM35" s="66">
        <v>344.0</v>
      </c>
      <c r="GN35" s="66">
        <v>247.77</v>
      </c>
      <c r="GO35" s="66">
        <v>-152.94</v>
      </c>
      <c r="GP35" s="66">
        <v>-30.07</v>
      </c>
      <c r="GQ35" s="66">
        <v>344.0</v>
      </c>
      <c r="GR35" s="66">
        <v>150.96</v>
      </c>
      <c r="GS35" s="66">
        <v>-96.66</v>
      </c>
      <c r="GT35" s="66">
        <v>4.22</v>
      </c>
      <c r="GU35" s="66">
        <v>344.0</v>
      </c>
      <c r="GV35" s="66">
        <v>163.86</v>
      </c>
      <c r="GW35" s="66">
        <v>-94.48</v>
      </c>
      <c r="GX35" s="66">
        <v>3.87</v>
      </c>
      <c r="GY35" s="89"/>
      <c r="GZ35" s="98" t="s">
        <v>91</v>
      </c>
      <c r="HA35" s="98" t="s">
        <v>92</v>
      </c>
      <c r="HB35" s="98">
        <v>117.0</v>
      </c>
      <c r="HC35" s="98">
        <v>5.85</v>
      </c>
      <c r="HD35" s="98">
        <v>2.34</v>
      </c>
      <c r="HE35" s="98">
        <v>8.0</v>
      </c>
      <c r="HF35" s="99">
        <v>58.0</v>
      </c>
      <c r="HG35" s="99">
        <v>54.0</v>
      </c>
      <c r="HH35" s="98" t="s">
        <v>91</v>
      </c>
      <c r="HI35" s="98" t="s">
        <v>92</v>
      </c>
      <c r="HJ35" s="98">
        <v>140.0</v>
      </c>
      <c r="HK35" s="98">
        <v>7.0</v>
      </c>
      <c r="HL35" s="98">
        <v>2.8</v>
      </c>
      <c r="HM35" s="98">
        <v>5.0</v>
      </c>
      <c r="HN35" s="99">
        <v>56.0</v>
      </c>
      <c r="HO35" s="99">
        <v>54.0</v>
      </c>
      <c r="HP35" s="98" t="s">
        <v>91</v>
      </c>
      <c r="HQ35" s="98" t="s">
        <v>92</v>
      </c>
      <c r="HR35" s="98">
        <v>179.0</v>
      </c>
      <c r="HS35" s="98">
        <v>8.95</v>
      </c>
      <c r="HT35" s="98">
        <v>4.475</v>
      </c>
      <c r="HU35" s="98">
        <v>7.0</v>
      </c>
      <c r="HV35" s="99">
        <v>54.0</v>
      </c>
      <c r="HW35" s="99">
        <v>54.0</v>
      </c>
      <c r="HX35" s="89"/>
      <c r="HY35" s="72">
        <v>135.0</v>
      </c>
      <c r="HZ35" s="72">
        <v>33.0</v>
      </c>
      <c r="IA35" s="72">
        <v>94.0</v>
      </c>
      <c r="IB35" s="72">
        <v>4.7</v>
      </c>
      <c r="IC35" s="73"/>
      <c r="ID35" s="72">
        <v>2.0</v>
      </c>
      <c r="IE35" s="72">
        <v>64.0</v>
      </c>
      <c r="IF35" s="72">
        <v>41.0</v>
      </c>
      <c r="IG35" s="89"/>
      <c r="IH35" s="74">
        <v>140.0</v>
      </c>
      <c r="II35" s="74">
        <v>33.6</v>
      </c>
      <c r="IJ35" s="74">
        <v>40.0</v>
      </c>
      <c r="IK35" s="74">
        <v>2.1</v>
      </c>
      <c r="IL35" s="74">
        <v>2.2</v>
      </c>
      <c r="IM35" s="74">
        <v>4.0</v>
      </c>
      <c r="IN35" s="74">
        <v>46.0</v>
      </c>
      <c r="IO35" s="74">
        <v>45.0</v>
      </c>
      <c r="IP35" s="75">
        <v>140.0</v>
      </c>
      <c r="IQ35" s="74">
        <v>32.6</v>
      </c>
      <c r="IR35" s="74">
        <v>160.0</v>
      </c>
      <c r="IS35" s="74">
        <v>8.5</v>
      </c>
      <c r="IT35" s="74">
        <v>8.9</v>
      </c>
      <c r="IU35" s="74">
        <v>8.0</v>
      </c>
      <c r="IV35" s="74">
        <v>52.0</v>
      </c>
      <c r="IW35" s="74">
        <v>49.0</v>
      </c>
      <c r="IX35" s="89"/>
      <c r="IY35" s="149">
        <v>142.14</v>
      </c>
      <c r="IZ35" s="149">
        <v>35.85</v>
      </c>
      <c r="JA35" s="149">
        <v>139.92</v>
      </c>
      <c r="JB35" s="149">
        <v>6.15</v>
      </c>
      <c r="JC35" s="149">
        <v>1.21</v>
      </c>
      <c r="JD35" s="149">
        <v>3.0</v>
      </c>
      <c r="JE35" s="149">
        <v>55.8</v>
      </c>
      <c r="JF35" s="149">
        <v>47.32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136.0</v>
      </c>
      <c r="JQ35" s="78">
        <v>32.0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40.0</v>
      </c>
      <c r="JW35" s="78">
        <v>39.0</v>
      </c>
      <c r="JX35" s="78">
        <v>136.0</v>
      </c>
      <c r="JY35" s="78">
        <v>34.2</v>
      </c>
      <c r="JZ35" s="78">
        <v>111.0</v>
      </c>
      <c r="KA35" s="78">
        <v>6.0</v>
      </c>
      <c r="KB35" s="78">
        <v>2.0</v>
      </c>
      <c r="KC35" s="78">
        <v>2.0</v>
      </c>
      <c r="KD35" s="78">
        <v>45.0</v>
      </c>
      <c r="KE35" s="78">
        <v>45.0</v>
      </c>
      <c r="KF35" s="89"/>
      <c r="KG35" s="79">
        <v>136.0</v>
      </c>
      <c r="KH35" s="79">
        <v>33.0</v>
      </c>
      <c r="KI35" s="79">
        <v>109.0</v>
      </c>
      <c r="KJ35" s="79">
        <v>5.9</v>
      </c>
      <c r="KK35" s="80"/>
      <c r="KL35" s="79">
        <v>1.0</v>
      </c>
      <c r="KM35" s="79">
        <v>46.0</v>
      </c>
      <c r="KN35" s="79">
        <v>46.0</v>
      </c>
      <c r="KO35" s="79">
        <v>136.0</v>
      </c>
      <c r="KP35" s="79">
        <v>33.0</v>
      </c>
      <c r="KQ35" s="79">
        <v>3.0</v>
      </c>
      <c r="KR35" s="79">
        <v>0.1</v>
      </c>
      <c r="KS35" s="80"/>
      <c r="KT35" s="79">
        <v>1.0</v>
      </c>
      <c r="KU35" s="79">
        <v>46.0</v>
      </c>
      <c r="KV35" s="79">
        <v>44.0</v>
      </c>
      <c r="KW35" s="89"/>
      <c r="KX35" s="81">
        <v>137.0</v>
      </c>
      <c r="KY35" s="81">
        <v>32.0</v>
      </c>
      <c r="KZ35" s="81">
        <v>224.0</v>
      </c>
      <c r="LA35" s="81">
        <v>11.0</v>
      </c>
      <c r="LB35" s="81">
        <v>0.0</v>
      </c>
      <c r="LC35" s="81">
        <v>3.0</v>
      </c>
      <c r="LD35" s="81">
        <v>55.0</v>
      </c>
      <c r="LE35" s="81">
        <v>58.0</v>
      </c>
      <c r="LF35" s="81">
        <v>137.0</v>
      </c>
      <c r="LG35" s="81">
        <v>32.0</v>
      </c>
      <c r="LH35" s="81">
        <v>216.0</v>
      </c>
      <c r="LI35" s="81">
        <v>10.6</v>
      </c>
      <c r="LJ35" s="81">
        <v>0.0</v>
      </c>
      <c r="LK35" s="81">
        <v>5.0</v>
      </c>
      <c r="LL35" s="81">
        <v>52.0</v>
      </c>
      <c r="LM35" s="81">
        <v>52.0</v>
      </c>
      <c r="LN35" s="89"/>
      <c r="LO35" s="82">
        <v>336.0</v>
      </c>
      <c r="LP35" s="82">
        <v>285.0</v>
      </c>
      <c r="LQ35" s="82">
        <v>163.0</v>
      </c>
      <c r="LR35" s="82">
        <v>69.0</v>
      </c>
      <c r="LS35" s="82">
        <v>325.0</v>
      </c>
      <c r="LT35" s="83">
        <v>51.0</v>
      </c>
      <c r="LU35" s="83">
        <v>5.0</v>
      </c>
      <c r="LV35" s="83">
        <v>143.0</v>
      </c>
      <c r="LW35" s="83">
        <v>85.0</v>
      </c>
      <c r="LX35" s="83">
        <v>55.0</v>
      </c>
      <c r="LY35" s="83">
        <v>53.0</v>
      </c>
      <c r="LZ35" s="83">
        <v>12.0</v>
      </c>
      <c r="MA35" s="83">
        <v>102.0</v>
      </c>
      <c r="MB35" s="83">
        <v>1.2</v>
      </c>
      <c r="MC35" s="83">
        <v>145.0</v>
      </c>
      <c r="MD35" s="83">
        <v>175.0</v>
      </c>
      <c r="ME35" s="83">
        <v>70.0</v>
      </c>
      <c r="MF35" s="83">
        <v>59.0</v>
      </c>
      <c r="MG35" s="83">
        <v>12.0</v>
      </c>
      <c r="MH35" s="83">
        <v>0.0</v>
      </c>
      <c r="MI35" s="83">
        <v>0.0</v>
      </c>
      <c r="MJ35" s="83">
        <v>123.0</v>
      </c>
      <c r="MK35" s="83">
        <v>0.0</v>
      </c>
      <c r="ML35" s="83">
        <v>47.0</v>
      </c>
      <c r="MM35" s="83">
        <v>45.0</v>
      </c>
      <c r="MN35" s="83">
        <v>5.0</v>
      </c>
      <c r="MO35" s="86"/>
      <c r="MP35" s="87"/>
      <c r="MQ35" s="87"/>
      <c r="MR35" s="87"/>
      <c r="MS35" s="87"/>
      <c r="MT35" s="83">
        <v>2.0</v>
      </c>
      <c r="MU35" s="83">
        <v>5.0</v>
      </c>
      <c r="MV35" s="83">
        <v>44.0</v>
      </c>
      <c r="MW35" s="121">
        <v>40.0</v>
      </c>
      <c r="MX35" s="83">
        <v>35.0</v>
      </c>
      <c r="MY35" s="88" t="s">
        <v>96</v>
      </c>
      <c r="MZ35" s="83">
        <v>5.0</v>
      </c>
      <c r="NA35" s="88"/>
      <c r="NB35" s="205">
        <v>11.0</v>
      </c>
      <c r="NC35" s="121">
        <v>5.0</v>
      </c>
      <c r="ND35" s="121">
        <v>204.0</v>
      </c>
      <c r="NE35" s="121">
        <v>35.0</v>
      </c>
      <c r="NF35" s="121">
        <v>41.0</v>
      </c>
      <c r="NG35" s="121">
        <v>43.0</v>
      </c>
      <c r="NH35" s="121">
        <v>7.0</v>
      </c>
      <c r="NI35" s="83"/>
      <c r="NJ35" s="83">
        <v>0.0</v>
      </c>
      <c r="NK35" s="83">
        <v>0.0</v>
      </c>
      <c r="NL35" s="83">
        <v>0.0</v>
      </c>
      <c r="NM35" s="83">
        <v>35.0</v>
      </c>
      <c r="NN35" s="121">
        <v>55.0</v>
      </c>
      <c r="NO35" s="121">
        <v>60.0</v>
      </c>
      <c r="NP35" s="83">
        <v>2.0</v>
      </c>
      <c r="NQ35" s="223"/>
    </row>
    <row r="36" ht="14.25" customHeight="1">
      <c r="A36" s="49">
        <v>0.958333333333334</v>
      </c>
      <c r="B36" s="50"/>
      <c r="C36" s="51">
        <v>50.2</v>
      </c>
      <c r="D36" s="127">
        <v>340.0</v>
      </c>
      <c r="E36" s="53">
        <v>135.0</v>
      </c>
      <c r="F36" s="53">
        <v>54.0</v>
      </c>
      <c r="G36" s="53">
        <v>11.6</v>
      </c>
      <c r="H36" s="54"/>
      <c r="I36" s="53">
        <v>6.0</v>
      </c>
      <c r="J36" s="53">
        <v>52.0</v>
      </c>
      <c r="K36" s="53">
        <v>51.0</v>
      </c>
      <c r="L36" s="53">
        <v>139.0</v>
      </c>
      <c r="M36" s="53">
        <v>90.0</v>
      </c>
      <c r="N36" s="53">
        <v>22.8</v>
      </c>
      <c r="O36" s="54"/>
      <c r="P36" s="53">
        <v>6.0</v>
      </c>
      <c r="Q36" s="53">
        <v>56.0</v>
      </c>
      <c r="R36" s="53">
        <v>53.0</v>
      </c>
      <c r="S36" s="53">
        <v>343.3</v>
      </c>
      <c r="T36" s="53">
        <v>293.3</v>
      </c>
      <c r="U36" s="53">
        <v>175.0</v>
      </c>
      <c r="V36" s="54"/>
      <c r="W36" s="53">
        <v>338.9</v>
      </c>
      <c r="X36" s="53">
        <v>222.7</v>
      </c>
      <c r="Y36" s="53">
        <v>124.8</v>
      </c>
      <c r="Z36" s="54"/>
      <c r="AA36" s="53">
        <v>343.5</v>
      </c>
      <c r="AB36" s="53">
        <v>362.2</v>
      </c>
      <c r="AC36" s="53">
        <v>238.0</v>
      </c>
      <c r="AD36" s="54"/>
      <c r="AE36" s="53">
        <v>343.5</v>
      </c>
      <c r="AF36" s="53">
        <v>407.2</v>
      </c>
      <c r="AG36" s="53">
        <v>217.3</v>
      </c>
      <c r="AH36" s="54"/>
      <c r="AI36" s="53">
        <v>350.6</v>
      </c>
      <c r="AJ36" s="53">
        <v>403.3</v>
      </c>
      <c r="AK36" s="53">
        <v>255.6</v>
      </c>
      <c r="AL36" s="54"/>
      <c r="AM36" s="53">
        <v>341.2</v>
      </c>
      <c r="AN36" s="53">
        <v>429.1</v>
      </c>
      <c r="AO36" s="53">
        <v>242.7</v>
      </c>
      <c r="AP36" s="54"/>
      <c r="AQ36" s="53">
        <v>135.0</v>
      </c>
      <c r="AR36" s="53">
        <v>54.0</v>
      </c>
      <c r="AS36" s="53">
        <v>11.6</v>
      </c>
      <c r="AT36" s="54"/>
      <c r="AU36" s="53">
        <v>139.0</v>
      </c>
      <c r="AV36" s="53">
        <v>90.0</v>
      </c>
      <c r="AW36" s="53">
        <v>22.8</v>
      </c>
      <c r="AX36" s="54"/>
      <c r="AY36" s="54"/>
      <c r="AZ36" s="54"/>
      <c r="BA36" s="54"/>
      <c r="BB36" s="54"/>
      <c r="BC36" s="89"/>
      <c r="BD36" s="54"/>
      <c r="BE36" s="53">
        <v>33.0</v>
      </c>
      <c r="BF36" s="53">
        <v>132.0</v>
      </c>
      <c r="BG36" s="53">
        <v>6.5</v>
      </c>
      <c r="BH36" s="54"/>
      <c r="BI36" s="53">
        <v>22.0</v>
      </c>
      <c r="BJ36" s="53">
        <v>91.0</v>
      </c>
      <c r="BK36" s="53">
        <v>62.0</v>
      </c>
      <c r="BL36" s="89"/>
      <c r="BM36" s="287">
        <v>346.0</v>
      </c>
      <c r="BN36" s="287">
        <v>147.0</v>
      </c>
      <c r="BO36" s="287">
        <v>240.0</v>
      </c>
      <c r="BP36" s="287">
        <v>12.0</v>
      </c>
      <c r="BQ36" s="288"/>
      <c r="BR36" s="287">
        <v>6.0</v>
      </c>
      <c r="BS36" s="287">
        <v>65.0</v>
      </c>
      <c r="BT36" s="287">
        <v>64.0</v>
      </c>
      <c r="BU36" s="288">
        <f t="shared" si="55"/>
        <v>346</v>
      </c>
      <c r="BV36" s="287">
        <v>347.0</v>
      </c>
      <c r="BW36" s="287">
        <v>203.0</v>
      </c>
      <c r="BX36" s="287">
        <v>30.0</v>
      </c>
      <c r="BY36" s="287">
        <v>338.0</v>
      </c>
      <c r="BZ36" s="287">
        <v>361.0</v>
      </c>
      <c r="CA36" s="287">
        <v>202.0</v>
      </c>
      <c r="CB36" s="287">
        <v>30.0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343.0</v>
      </c>
      <c r="CH36" s="287">
        <v>305.0</v>
      </c>
      <c r="CI36" s="287">
        <v>179.0</v>
      </c>
      <c r="CJ36" s="287">
        <v>26.0</v>
      </c>
      <c r="CK36" s="287">
        <v>356.0</v>
      </c>
      <c r="CL36" s="287">
        <v>318.0</v>
      </c>
      <c r="CM36" s="287">
        <v>188.0</v>
      </c>
      <c r="CN36" s="287">
        <v>39.0</v>
      </c>
      <c r="CO36" s="287" t="s">
        <v>94</v>
      </c>
      <c r="CP36" s="287" t="s">
        <v>94</v>
      </c>
      <c r="CQ36" s="287" t="s">
        <v>94</v>
      </c>
      <c r="CR36" s="287" t="s">
        <v>94</v>
      </c>
      <c r="CS36" s="287">
        <v>339.0</v>
      </c>
      <c r="CT36" s="287">
        <v>332.0</v>
      </c>
      <c r="CU36" s="287">
        <v>217.0</v>
      </c>
      <c r="CV36" s="287">
        <v>67.0</v>
      </c>
      <c r="CW36" s="287">
        <v>343.0</v>
      </c>
      <c r="CX36" s="287">
        <v>198.0</v>
      </c>
      <c r="CY36" s="287">
        <v>102.0</v>
      </c>
      <c r="CZ36" s="287">
        <v>53.0</v>
      </c>
      <c r="DA36" s="287">
        <v>327.0</v>
      </c>
      <c r="DB36" s="287">
        <v>202.0</v>
      </c>
      <c r="DC36" s="287">
        <v>102.0</v>
      </c>
      <c r="DD36" s="287">
        <v>45.0</v>
      </c>
      <c r="DE36" s="288">
        <f t="shared" si="56"/>
        <v>147</v>
      </c>
      <c r="DF36" s="287">
        <v>35.1</v>
      </c>
      <c r="DG36" s="288">
        <f t="shared" ref="DG36:DH36" si="70">BO36</f>
        <v>240</v>
      </c>
      <c r="DH36" s="288">
        <f t="shared" si="70"/>
        <v>12</v>
      </c>
      <c r="DI36" s="288"/>
      <c r="DJ36" s="287">
        <v>7.0</v>
      </c>
      <c r="DK36" s="287">
        <v>63.0</v>
      </c>
      <c r="DL36" s="287">
        <v>55.0</v>
      </c>
      <c r="DM36" s="89"/>
      <c r="DN36" s="61">
        <v>342.0</v>
      </c>
      <c r="DO36" s="61">
        <v>141.0</v>
      </c>
      <c r="DP36" s="61">
        <v>37.33</v>
      </c>
      <c r="DQ36" s="61">
        <v>21.18</v>
      </c>
      <c r="DR36" s="61">
        <v>4.81</v>
      </c>
      <c r="DS36" s="61">
        <v>8.0</v>
      </c>
      <c r="DT36" s="61">
        <v>42.0</v>
      </c>
      <c r="DU36" s="61">
        <v>46.3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342.0</v>
      </c>
      <c r="EF36" s="63">
        <v>0.0</v>
      </c>
      <c r="EG36" s="63">
        <v>153.0</v>
      </c>
      <c r="EH36" s="63">
        <v>6.7</v>
      </c>
      <c r="EI36" s="64"/>
      <c r="EJ36" s="63">
        <v>9.0</v>
      </c>
      <c r="EK36" s="63">
        <v>49.0</v>
      </c>
      <c r="EL36" s="63">
        <v>52.0</v>
      </c>
      <c r="EM36" s="63">
        <v>0.0</v>
      </c>
      <c r="EN36" s="63">
        <v>0.0</v>
      </c>
      <c r="EO36" s="63">
        <v>0.0</v>
      </c>
      <c r="EP36" s="63">
        <v>0.0</v>
      </c>
      <c r="EQ36" s="63">
        <v>9.0</v>
      </c>
      <c r="ER36" s="63">
        <v>35.0</v>
      </c>
      <c r="ES36" s="63">
        <v>35.0</v>
      </c>
      <c r="ET36" s="63">
        <v>341.0</v>
      </c>
      <c r="EU36" s="63">
        <v>0.0</v>
      </c>
      <c r="EV36" s="63">
        <v>0.0</v>
      </c>
      <c r="EW36" s="63">
        <v>0.0</v>
      </c>
      <c r="EX36" s="63">
        <v>340.0</v>
      </c>
      <c r="EY36" s="63">
        <v>0.0</v>
      </c>
      <c r="EZ36" s="63">
        <v>0.0</v>
      </c>
      <c r="FA36" s="63">
        <v>0.0</v>
      </c>
      <c r="FB36" s="63">
        <v>341.0</v>
      </c>
      <c r="FC36" s="63">
        <v>273.0</v>
      </c>
      <c r="FD36" s="63">
        <v>158.2</v>
      </c>
      <c r="FE36" s="63">
        <v>-7.3</v>
      </c>
      <c r="FF36" s="63">
        <v>340.0</v>
      </c>
      <c r="FG36" s="63">
        <v>273.0</v>
      </c>
      <c r="FH36" s="63">
        <v>158.8</v>
      </c>
      <c r="FI36" s="63">
        <v>-8.4</v>
      </c>
      <c r="FJ36" s="63">
        <v>342.0</v>
      </c>
      <c r="FK36" s="63">
        <v>259.0</v>
      </c>
      <c r="FL36" s="63">
        <v>149.2</v>
      </c>
      <c r="FM36" s="64"/>
      <c r="FN36" s="63">
        <v>342.0</v>
      </c>
      <c r="FO36" s="63">
        <v>273.0</v>
      </c>
      <c r="FP36" s="63">
        <v>149.9</v>
      </c>
      <c r="FQ36" s="63">
        <v>0.4</v>
      </c>
      <c r="FR36" s="63">
        <v>0.0</v>
      </c>
      <c r="FS36" s="64"/>
      <c r="FT36" s="63">
        <v>17.01</v>
      </c>
      <c r="FU36" s="64"/>
      <c r="FV36" s="63">
        <v>0.0</v>
      </c>
      <c r="FW36" s="64"/>
      <c r="FX36" s="64"/>
      <c r="FY36" s="64"/>
      <c r="FZ36" s="89"/>
      <c r="GA36" s="65">
        <v>342.0</v>
      </c>
      <c r="GB36" s="66">
        <v>408.41</v>
      </c>
      <c r="GC36" s="66">
        <v>252.28</v>
      </c>
      <c r="GD36" s="66">
        <v>28.23</v>
      </c>
      <c r="GE36" s="66">
        <v>342.0</v>
      </c>
      <c r="GF36" s="66">
        <v>432.15</v>
      </c>
      <c r="GG36" s="66">
        <v>249.01</v>
      </c>
      <c r="GH36" s="66">
        <v>33.75</v>
      </c>
      <c r="GI36" s="66">
        <v>342.0</v>
      </c>
      <c r="GJ36" s="66">
        <v>262.6</v>
      </c>
      <c r="GK36" s="66">
        <v>-150.09</v>
      </c>
      <c r="GL36" s="66">
        <v>-12.56</v>
      </c>
      <c r="GM36" s="66">
        <v>342.0</v>
      </c>
      <c r="GN36" s="66">
        <v>241.35</v>
      </c>
      <c r="GO36" s="66">
        <v>-150.01</v>
      </c>
      <c r="GP36" s="66">
        <v>-21.53</v>
      </c>
      <c r="GQ36" s="66">
        <v>342.0</v>
      </c>
      <c r="GR36" s="66">
        <v>160.17</v>
      </c>
      <c r="GS36" s="66">
        <v>-100.84</v>
      </c>
      <c r="GT36" s="66">
        <v>-15.83</v>
      </c>
      <c r="GU36" s="66">
        <v>342.0</v>
      </c>
      <c r="GV36" s="66">
        <v>174.38</v>
      </c>
      <c r="GW36" s="66">
        <v>-99.0</v>
      </c>
      <c r="GX36" s="66">
        <v>-18.59</v>
      </c>
      <c r="GY36" s="89"/>
      <c r="GZ36" s="98" t="s">
        <v>91</v>
      </c>
      <c r="HA36" s="98" t="s">
        <v>92</v>
      </c>
      <c r="HB36" s="98">
        <v>119.0</v>
      </c>
      <c r="HC36" s="98">
        <v>5.95</v>
      </c>
      <c r="HD36" s="98">
        <v>2.38</v>
      </c>
      <c r="HE36" s="98">
        <v>8.0</v>
      </c>
      <c r="HF36" s="99">
        <v>56.0</v>
      </c>
      <c r="HG36" s="99">
        <v>52.0</v>
      </c>
      <c r="HH36" s="98" t="s">
        <v>91</v>
      </c>
      <c r="HI36" s="98" t="s">
        <v>92</v>
      </c>
      <c r="HJ36" s="98">
        <v>122.0</v>
      </c>
      <c r="HK36" s="98">
        <v>6.1</v>
      </c>
      <c r="HL36" s="98">
        <v>2.44</v>
      </c>
      <c r="HM36" s="98">
        <v>5.0</v>
      </c>
      <c r="HN36" s="99">
        <v>56.0</v>
      </c>
      <c r="HO36" s="99">
        <v>54.0</v>
      </c>
      <c r="HP36" s="98" t="s">
        <v>91</v>
      </c>
      <c r="HQ36" s="98" t="s">
        <v>92</v>
      </c>
      <c r="HR36" s="98">
        <v>111.0</v>
      </c>
      <c r="HS36" s="98">
        <v>5.55</v>
      </c>
      <c r="HT36" s="98">
        <v>2.775</v>
      </c>
      <c r="HU36" s="98">
        <v>7.0</v>
      </c>
      <c r="HV36" s="99">
        <v>54.0</v>
      </c>
      <c r="HW36" s="99">
        <v>54.0</v>
      </c>
      <c r="HX36" s="89"/>
      <c r="HY36" s="72">
        <v>135.0</v>
      </c>
      <c r="HZ36" s="72">
        <v>33.0</v>
      </c>
      <c r="IA36" s="72">
        <v>90.0</v>
      </c>
      <c r="IB36" s="72">
        <v>4.5</v>
      </c>
      <c r="IC36" s="73"/>
      <c r="ID36" s="72">
        <v>2.0</v>
      </c>
      <c r="IE36" s="72">
        <v>64.0</v>
      </c>
      <c r="IF36" s="72">
        <v>41.0</v>
      </c>
      <c r="IG36" s="89"/>
      <c r="IH36" s="74">
        <v>140.0</v>
      </c>
      <c r="II36" s="74">
        <v>33.6</v>
      </c>
      <c r="IJ36" s="74">
        <v>53.0</v>
      </c>
      <c r="IK36" s="74">
        <v>2.8</v>
      </c>
      <c r="IL36" s="74">
        <v>2.9</v>
      </c>
      <c r="IM36" s="74">
        <v>4.0</v>
      </c>
      <c r="IN36" s="74">
        <v>46.0</v>
      </c>
      <c r="IO36" s="74">
        <v>45.0</v>
      </c>
      <c r="IP36" s="75">
        <v>140.0</v>
      </c>
      <c r="IQ36" s="74">
        <v>32.7</v>
      </c>
      <c r="IR36" s="74">
        <v>129.0</v>
      </c>
      <c r="IS36" s="74">
        <v>6.8</v>
      </c>
      <c r="IT36" s="74">
        <v>7.2</v>
      </c>
      <c r="IU36" s="74">
        <v>8.0</v>
      </c>
      <c r="IV36" s="74">
        <v>52.0</v>
      </c>
      <c r="IW36" s="74">
        <v>49.0</v>
      </c>
      <c r="IX36" s="89"/>
      <c r="IY36" s="149">
        <v>140.8</v>
      </c>
      <c r="IZ36" s="149">
        <v>35.15</v>
      </c>
      <c r="JA36" s="149">
        <v>238.44</v>
      </c>
      <c r="JB36" s="149">
        <v>15.21</v>
      </c>
      <c r="JC36" s="149">
        <v>5.79</v>
      </c>
      <c r="JD36" s="149">
        <v>3.0</v>
      </c>
      <c r="JE36" s="149">
        <v>52.65</v>
      </c>
      <c r="JF36" s="149">
        <v>43.32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137.0</v>
      </c>
      <c r="JQ36" s="78">
        <v>32.2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39.0</v>
      </c>
      <c r="JW36" s="78">
        <v>38.0</v>
      </c>
      <c r="JX36" s="78">
        <v>137.0</v>
      </c>
      <c r="JY36" s="78">
        <v>34.3</v>
      </c>
      <c r="JZ36" s="78">
        <v>119.0</v>
      </c>
      <c r="KA36" s="78">
        <v>6.7</v>
      </c>
      <c r="KB36" s="78">
        <v>2.5</v>
      </c>
      <c r="KC36" s="78">
        <v>2.0</v>
      </c>
      <c r="KD36" s="78">
        <v>45.0</v>
      </c>
      <c r="KE36" s="78">
        <v>45.0</v>
      </c>
      <c r="KF36" s="89"/>
      <c r="KG36" s="79">
        <v>138.0</v>
      </c>
      <c r="KH36" s="79">
        <v>33.0</v>
      </c>
      <c r="KI36" s="79">
        <v>109.0</v>
      </c>
      <c r="KJ36" s="79">
        <v>5.9</v>
      </c>
      <c r="KK36" s="80"/>
      <c r="KL36" s="79">
        <v>1.0</v>
      </c>
      <c r="KM36" s="79">
        <v>46.0</v>
      </c>
      <c r="KN36" s="79">
        <v>46.0</v>
      </c>
      <c r="KO36" s="79">
        <v>138.0</v>
      </c>
      <c r="KP36" s="79">
        <v>33.0</v>
      </c>
      <c r="KQ36" s="79" t="s">
        <v>98</v>
      </c>
      <c r="KR36" s="79" t="s">
        <v>98</v>
      </c>
      <c r="KS36" s="80"/>
      <c r="KT36" s="79">
        <v>1.0</v>
      </c>
      <c r="KU36" s="79">
        <v>46.0</v>
      </c>
      <c r="KV36" s="79">
        <v>44.0</v>
      </c>
      <c r="KW36" s="89"/>
      <c r="KX36" s="81">
        <v>132.0</v>
      </c>
      <c r="KY36" s="81">
        <v>32.0</v>
      </c>
      <c r="KZ36" s="81">
        <v>212.0</v>
      </c>
      <c r="LA36" s="81">
        <v>10.4</v>
      </c>
      <c r="LB36" s="81">
        <v>0.0</v>
      </c>
      <c r="LC36" s="81">
        <v>3.0</v>
      </c>
      <c r="LD36" s="81">
        <v>55.0</v>
      </c>
      <c r="LE36" s="81">
        <v>58.0</v>
      </c>
      <c r="LF36" s="81">
        <v>132.0</v>
      </c>
      <c r="LG36" s="81">
        <v>32.0</v>
      </c>
      <c r="LH36" s="81">
        <v>241.0</v>
      </c>
      <c r="LI36" s="81">
        <v>11.8</v>
      </c>
      <c r="LJ36" s="81">
        <v>0.0</v>
      </c>
      <c r="LK36" s="81">
        <v>5.0</v>
      </c>
      <c r="LL36" s="81">
        <v>52.0</v>
      </c>
      <c r="LM36" s="81">
        <v>52.0</v>
      </c>
      <c r="LN36" s="89"/>
      <c r="LO36" s="82">
        <v>336.0</v>
      </c>
      <c r="LP36" s="82">
        <v>285.0</v>
      </c>
      <c r="LQ36" s="82">
        <v>163.0</v>
      </c>
      <c r="LR36" s="82">
        <v>69.0</v>
      </c>
      <c r="LS36" s="82">
        <v>325.0</v>
      </c>
      <c r="LT36" s="83">
        <v>49.0</v>
      </c>
      <c r="LU36" s="83">
        <v>5.0</v>
      </c>
      <c r="LV36" s="83">
        <v>141.0</v>
      </c>
      <c r="LW36" s="83">
        <v>90.0</v>
      </c>
      <c r="LX36" s="83">
        <v>55.0</v>
      </c>
      <c r="LY36" s="83">
        <v>53.0</v>
      </c>
      <c r="LZ36" s="83">
        <v>12.0</v>
      </c>
      <c r="MA36" s="83">
        <v>114.0</v>
      </c>
      <c r="MB36" s="83">
        <v>0.66</v>
      </c>
      <c r="MC36" s="83">
        <v>142.0</v>
      </c>
      <c r="MD36" s="83">
        <v>195.0</v>
      </c>
      <c r="ME36" s="83">
        <v>73.0</v>
      </c>
      <c r="MF36" s="83">
        <v>59.0</v>
      </c>
      <c r="MG36" s="83">
        <v>12.0</v>
      </c>
      <c r="MH36" s="83">
        <v>0.0</v>
      </c>
      <c r="MI36" s="83">
        <v>0.0</v>
      </c>
      <c r="MJ36" s="83">
        <v>123.0</v>
      </c>
      <c r="MK36" s="83">
        <v>0.0</v>
      </c>
      <c r="ML36" s="83">
        <v>47.0</v>
      </c>
      <c r="MM36" s="83">
        <v>45.0</v>
      </c>
      <c r="MN36" s="83">
        <v>5.0</v>
      </c>
      <c r="MO36" s="86"/>
      <c r="MP36" s="87"/>
      <c r="MQ36" s="87"/>
      <c r="MR36" s="87"/>
      <c r="MS36" s="87"/>
      <c r="MT36" s="83">
        <v>4.0</v>
      </c>
      <c r="MU36" s="83">
        <v>7.0</v>
      </c>
      <c r="MV36" s="83">
        <v>84.0</v>
      </c>
      <c r="MW36" s="121">
        <v>38.0</v>
      </c>
      <c r="MX36" s="83">
        <v>35.0</v>
      </c>
      <c r="MY36" s="88" t="s">
        <v>96</v>
      </c>
      <c r="MZ36" s="83">
        <v>5.0</v>
      </c>
      <c r="NA36" s="88"/>
      <c r="NB36" s="205">
        <v>7.0</v>
      </c>
      <c r="NC36" s="121">
        <v>4.0</v>
      </c>
      <c r="ND36" s="121">
        <v>133.0</v>
      </c>
      <c r="NE36" s="121">
        <v>35.0</v>
      </c>
      <c r="NF36" s="121">
        <v>41.0</v>
      </c>
      <c r="NG36" s="121">
        <v>43.0</v>
      </c>
      <c r="NH36" s="121">
        <v>7.0</v>
      </c>
      <c r="NI36" s="83"/>
      <c r="NJ36" s="83">
        <v>0.0</v>
      </c>
      <c r="NK36" s="83">
        <v>0.0</v>
      </c>
      <c r="NL36" s="83">
        <v>0.0</v>
      </c>
      <c r="NM36" s="83">
        <v>35.0</v>
      </c>
      <c r="NN36" s="121">
        <v>55.0</v>
      </c>
      <c r="NO36" s="121">
        <v>60.0</v>
      </c>
      <c r="NP36" s="83">
        <v>2.0</v>
      </c>
      <c r="NQ36" s="223"/>
    </row>
    <row r="37" ht="14.25" customHeight="1">
      <c r="A37" s="103" t="s">
        <v>99</v>
      </c>
      <c r="B37" s="104"/>
      <c r="C37" s="51">
        <v>50.09</v>
      </c>
      <c r="D37" s="203">
        <v>341.0</v>
      </c>
      <c r="E37" s="106">
        <v>136.0</v>
      </c>
      <c r="F37" s="53">
        <v>50.0</v>
      </c>
      <c r="G37" s="53">
        <v>10.5</v>
      </c>
      <c r="H37" s="54"/>
      <c r="I37" s="53">
        <v>6.0</v>
      </c>
      <c r="J37" s="53">
        <v>52.0</v>
      </c>
      <c r="K37" s="53">
        <v>51.0</v>
      </c>
      <c r="L37" s="53">
        <v>140.0</v>
      </c>
      <c r="M37" s="53">
        <v>90.0</v>
      </c>
      <c r="N37" s="53">
        <v>22.9</v>
      </c>
      <c r="O37" s="54"/>
      <c r="P37" s="53">
        <v>6.0</v>
      </c>
      <c r="Q37" s="53">
        <v>56.0</v>
      </c>
      <c r="R37" s="53">
        <v>53.0</v>
      </c>
      <c r="S37" s="53">
        <v>346.0</v>
      </c>
      <c r="T37" s="53">
        <v>272.6</v>
      </c>
      <c r="U37" s="53">
        <v>165.8</v>
      </c>
      <c r="V37" s="54"/>
      <c r="W37" s="53">
        <v>341.9</v>
      </c>
      <c r="X37" s="53">
        <v>218.0</v>
      </c>
      <c r="Y37" s="53">
        <v>123.2</v>
      </c>
      <c r="Z37" s="54"/>
      <c r="AA37" s="53">
        <v>345.4</v>
      </c>
      <c r="AB37" s="53">
        <v>359.7</v>
      </c>
      <c r="AC37" s="53">
        <v>240.6</v>
      </c>
      <c r="AD37" s="54"/>
      <c r="AE37" s="53">
        <v>345.1</v>
      </c>
      <c r="AF37" s="53">
        <v>402.9</v>
      </c>
      <c r="AG37" s="53">
        <v>219.6</v>
      </c>
      <c r="AH37" s="54"/>
      <c r="AI37" s="53">
        <v>353.1</v>
      </c>
      <c r="AJ37" s="53">
        <v>396.7</v>
      </c>
      <c r="AK37" s="53">
        <v>253.9</v>
      </c>
      <c r="AL37" s="54"/>
      <c r="AM37" s="53">
        <v>343.5</v>
      </c>
      <c r="AN37" s="53">
        <v>420.7</v>
      </c>
      <c r="AO37" s="53">
        <v>240.3</v>
      </c>
      <c r="AP37" s="54"/>
      <c r="AQ37" s="53">
        <v>136.0</v>
      </c>
      <c r="AR37" s="53">
        <v>50.0</v>
      </c>
      <c r="AS37" s="53">
        <v>10.5</v>
      </c>
      <c r="AT37" s="54"/>
      <c r="AU37" s="53">
        <v>140.0</v>
      </c>
      <c r="AV37" s="53">
        <v>90.0</v>
      </c>
      <c r="AW37" s="53">
        <v>22.9</v>
      </c>
      <c r="AX37" s="54"/>
      <c r="AY37" s="54"/>
      <c r="AZ37" s="54"/>
      <c r="BA37" s="54"/>
      <c r="BB37" s="54"/>
      <c r="BC37" s="107"/>
      <c r="BD37" s="54"/>
      <c r="BE37" s="54"/>
      <c r="BF37" s="53">
        <v>123.0</v>
      </c>
      <c r="BG37" s="53">
        <v>6.1</v>
      </c>
      <c r="BH37" s="54"/>
      <c r="BI37" s="53">
        <v>22.0</v>
      </c>
      <c r="BJ37" s="53">
        <v>91.0</v>
      </c>
      <c r="BK37" s="53">
        <v>62.0</v>
      </c>
      <c r="BL37" s="107"/>
      <c r="BM37" s="287">
        <v>346.0</v>
      </c>
      <c r="BN37" s="287">
        <v>147.0</v>
      </c>
      <c r="BO37" s="287">
        <v>300.0</v>
      </c>
      <c r="BP37" s="287">
        <v>15.0</v>
      </c>
      <c r="BQ37" s="288"/>
      <c r="BR37" s="287">
        <v>6.0</v>
      </c>
      <c r="BS37" s="287">
        <v>58.0</v>
      </c>
      <c r="BT37" s="287">
        <v>56.0</v>
      </c>
      <c r="BU37" s="288">
        <f t="shared" si="55"/>
        <v>346</v>
      </c>
      <c r="BV37" s="287">
        <v>345.0</v>
      </c>
      <c r="BW37" s="287">
        <v>204.0</v>
      </c>
      <c r="BX37" s="287">
        <v>33.0</v>
      </c>
      <c r="BY37" s="287">
        <v>339.0</v>
      </c>
      <c r="BZ37" s="287">
        <v>362.0</v>
      </c>
      <c r="CA37" s="287">
        <v>204.0</v>
      </c>
      <c r="CB37" s="287">
        <v>31.0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343.0</v>
      </c>
      <c r="CH37" s="287">
        <v>314.0</v>
      </c>
      <c r="CI37" s="287">
        <v>172.0</v>
      </c>
      <c r="CJ37" s="287">
        <v>26.0</v>
      </c>
      <c r="CK37" s="287">
        <v>352.0</v>
      </c>
      <c r="CL37" s="287">
        <v>171.0</v>
      </c>
      <c r="CM37" s="287">
        <v>117.0</v>
      </c>
      <c r="CN37" s="287">
        <v>16.0</v>
      </c>
      <c r="CO37" s="287" t="s">
        <v>94</v>
      </c>
      <c r="CP37" s="287" t="s">
        <v>94</v>
      </c>
      <c r="CQ37" s="287" t="s">
        <v>94</v>
      </c>
      <c r="CR37" s="287" t="s">
        <v>94</v>
      </c>
      <c r="CS37" s="287">
        <v>339.0</v>
      </c>
      <c r="CT37" s="287">
        <v>345.0</v>
      </c>
      <c r="CU37" s="287">
        <v>220.0</v>
      </c>
      <c r="CV37" s="287">
        <v>82.0</v>
      </c>
      <c r="CW37" s="287">
        <v>343.0</v>
      </c>
      <c r="CX37" s="287">
        <v>183.0</v>
      </c>
      <c r="CY37" s="287">
        <v>85.0</v>
      </c>
      <c r="CZ37" s="287">
        <v>53.0</v>
      </c>
      <c r="DA37" s="287">
        <v>328.0</v>
      </c>
      <c r="DB37" s="287">
        <v>189.0</v>
      </c>
      <c r="DC37" s="287">
        <v>88.0</v>
      </c>
      <c r="DD37" s="287">
        <v>54.0</v>
      </c>
      <c r="DE37" s="288">
        <f t="shared" si="56"/>
        <v>147</v>
      </c>
      <c r="DF37" s="287">
        <v>35.0</v>
      </c>
      <c r="DG37" s="288">
        <f t="shared" ref="DG37:DH37" si="71">BO37</f>
        <v>300</v>
      </c>
      <c r="DH37" s="288">
        <f t="shared" si="71"/>
        <v>15</v>
      </c>
      <c r="DI37" s="288"/>
      <c r="DJ37" s="287">
        <v>7.0</v>
      </c>
      <c r="DK37" s="287">
        <v>57.0</v>
      </c>
      <c r="DL37" s="287">
        <v>52.0</v>
      </c>
      <c r="DM37" s="107"/>
      <c r="DN37" s="61">
        <v>342.0</v>
      </c>
      <c r="DO37" s="61">
        <v>141.0</v>
      </c>
      <c r="DP37" s="61">
        <v>35.46</v>
      </c>
      <c r="DQ37" s="61">
        <v>20.58</v>
      </c>
      <c r="DR37" s="61">
        <v>4.78</v>
      </c>
      <c r="DS37" s="61">
        <v>8.0</v>
      </c>
      <c r="DT37" s="61">
        <v>37.0</v>
      </c>
      <c r="DU37" s="61">
        <v>45.9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344.0</v>
      </c>
      <c r="EF37" s="63">
        <v>0.0</v>
      </c>
      <c r="EG37" s="63">
        <v>169.0</v>
      </c>
      <c r="EH37" s="63">
        <v>7.4</v>
      </c>
      <c r="EI37" s="64"/>
      <c r="EJ37" s="63">
        <v>9.0</v>
      </c>
      <c r="EK37" s="63">
        <v>49.0</v>
      </c>
      <c r="EL37" s="63">
        <v>51.0</v>
      </c>
      <c r="EM37" s="63">
        <v>0.0</v>
      </c>
      <c r="EN37" s="63">
        <v>0.0</v>
      </c>
      <c r="EO37" s="63">
        <v>0.0</v>
      </c>
      <c r="EP37" s="63">
        <v>0.0</v>
      </c>
      <c r="EQ37" s="63">
        <v>9.0</v>
      </c>
      <c r="ER37" s="63">
        <v>34.0</v>
      </c>
      <c r="ES37" s="63">
        <v>34.0</v>
      </c>
      <c r="ET37" s="63">
        <v>342.0</v>
      </c>
      <c r="EU37" s="63">
        <v>0.0</v>
      </c>
      <c r="EV37" s="63">
        <v>0.0</v>
      </c>
      <c r="EW37" s="63">
        <v>0.0</v>
      </c>
      <c r="EX37" s="63">
        <v>340.0</v>
      </c>
      <c r="EY37" s="63">
        <v>0.0</v>
      </c>
      <c r="EZ37" s="63">
        <v>0.0</v>
      </c>
      <c r="FA37" s="63">
        <v>0.0</v>
      </c>
      <c r="FB37" s="63">
        <v>341.0</v>
      </c>
      <c r="FC37" s="63">
        <v>272.0</v>
      </c>
      <c r="FD37" s="63">
        <v>158.4</v>
      </c>
      <c r="FE37" s="63">
        <v>-8.0</v>
      </c>
      <c r="FF37" s="63">
        <v>340.0</v>
      </c>
      <c r="FG37" s="63">
        <v>273.0</v>
      </c>
      <c r="FH37" s="63">
        <v>158.2</v>
      </c>
      <c r="FI37" s="63">
        <v>-8.4</v>
      </c>
      <c r="FJ37" s="63">
        <v>344.0</v>
      </c>
      <c r="FK37" s="63">
        <v>259.0</v>
      </c>
      <c r="FL37" s="63">
        <v>149.0</v>
      </c>
      <c r="FM37" s="64"/>
      <c r="FN37" s="63">
        <v>344.0</v>
      </c>
      <c r="FO37" s="63">
        <v>272.0</v>
      </c>
      <c r="FP37" s="63">
        <v>150.3</v>
      </c>
      <c r="FQ37" s="63">
        <v>0.3</v>
      </c>
      <c r="FR37" s="63">
        <v>0.0</v>
      </c>
      <c r="FS37" s="64"/>
      <c r="FT37" s="63">
        <v>15.71</v>
      </c>
      <c r="FU37" s="64"/>
      <c r="FV37" s="63">
        <v>0.0</v>
      </c>
      <c r="FW37" s="64"/>
      <c r="FX37" s="64"/>
      <c r="FY37" s="64"/>
      <c r="FZ37" s="107"/>
      <c r="GA37" s="65">
        <v>345.0</v>
      </c>
      <c r="GB37" s="66">
        <v>382.03</v>
      </c>
      <c r="GC37" s="66">
        <v>235.61</v>
      </c>
      <c r="GD37" s="66">
        <v>30.82</v>
      </c>
      <c r="GE37" s="66">
        <v>345.0</v>
      </c>
      <c r="GF37" s="66">
        <v>406.5</v>
      </c>
      <c r="GG37" s="66">
        <v>235.44</v>
      </c>
      <c r="GH37" s="66">
        <v>34.84</v>
      </c>
      <c r="GI37" s="66">
        <v>345.0</v>
      </c>
      <c r="GJ37" s="66">
        <v>262.6</v>
      </c>
      <c r="GK37" s="66">
        <v>-151.68</v>
      </c>
      <c r="GL37" s="66">
        <v>-10.72</v>
      </c>
      <c r="GM37" s="66">
        <v>345.0</v>
      </c>
      <c r="GN37" s="66">
        <v>241.06</v>
      </c>
      <c r="GO37" s="66">
        <v>-151.77</v>
      </c>
      <c r="GP37" s="66">
        <v>-20.35</v>
      </c>
      <c r="GQ37" s="66">
        <v>345.0</v>
      </c>
      <c r="GR37" s="66">
        <v>140.82</v>
      </c>
      <c r="GS37" s="66">
        <v>-88.2</v>
      </c>
      <c r="GT37" s="66">
        <v>-16.92</v>
      </c>
      <c r="GU37" s="66">
        <v>345.0</v>
      </c>
      <c r="GV37" s="66">
        <v>153.57</v>
      </c>
      <c r="GW37" s="66">
        <v>-86.86</v>
      </c>
      <c r="GX37" s="66">
        <v>-18.34</v>
      </c>
      <c r="GY37" s="107"/>
      <c r="GZ37" s="98" t="s">
        <v>91</v>
      </c>
      <c r="HA37" s="98" t="s">
        <v>92</v>
      </c>
      <c r="HB37" s="98">
        <v>120.0</v>
      </c>
      <c r="HC37" s="98">
        <v>6.0</v>
      </c>
      <c r="HD37" s="98">
        <v>2.4</v>
      </c>
      <c r="HE37" s="98">
        <v>8.0</v>
      </c>
      <c r="HF37" s="99">
        <v>56.0</v>
      </c>
      <c r="HG37" s="99">
        <v>52.0</v>
      </c>
      <c r="HH37" s="98" t="s">
        <v>91</v>
      </c>
      <c r="HI37" s="98" t="s">
        <v>92</v>
      </c>
      <c r="HJ37" s="98">
        <v>108.0</v>
      </c>
      <c r="HK37" s="98">
        <v>5.4</v>
      </c>
      <c r="HL37" s="98">
        <v>2.16</v>
      </c>
      <c r="HM37" s="98">
        <v>5.0</v>
      </c>
      <c r="HN37" s="99">
        <v>54.0</v>
      </c>
      <c r="HO37" s="99">
        <v>52.0</v>
      </c>
      <c r="HP37" s="98" t="s">
        <v>91</v>
      </c>
      <c r="HQ37" s="98" t="s">
        <v>92</v>
      </c>
      <c r="HR37" s="98">
        <v>107.0</v>
      </c>
      <c r="HS37" s="98">
        <v>5.35</v>
      </c>
      <c r="HT37" s="98">
        <v>2.675</v>
      </c>
      <c r="HU37" s="98">
        <v>7.0</v>
      </c>
      <c r="HV37" s="99">
        <v>52.0</v>
      </c>
      <c r="HW37" s="99">
        <v>52.0</v>
      </c>
      <c r="HX37" s="107"/>
      <c r="HY37" s="72">
        <v>135.0</v>
      </c>
      <c r="HZ37" s="72">
        <v>33.0</v>
      </c>
      <c r="IA37" s="72">
        <v>78.0</v>
      </c>
      <c r="IB37" s="72">
        <v>3.9</v>
      </c>
      <c r="IC37" s="73"/>
      <c r="ID37" s="72">
        <v>2.0</v>
      </c>
      <c r="IE37" s="72">
        <v>64.0</v>
      </c>
      <c r="IF37" s="72">
        <v>41.0</v>
      </c>
      <c r="IG37" s="107"/>
      <c r="IH37" s="74">
        <v>140.0</v>
      </c>
      <c r="II37" s="74">
        <v>33.6</v>
      </c>
      <c r="IJ37" s="74">
        <v>136.0</v>
      </c>
      <c r="IK37" s="74">
        <v>7.1</v>
      </c>
      <c r="IL37" s="74">
        <v>7.7</v>
      </c>
      <c r="IM37" s="74">
        <v>4.0</v>
      </c>
      <c r="IN37" s="74">
        <v>46.0</v>
      </c>
      <c r="IO37" s="74">
        <v>45.0</v>
      </c>
      <c r="IP37" s="75">
        <v>140.0</v>
      </c>
      <c r="IQ37" s="74">
        <v>33.2</v>
      </c>
      <c r="IR37" s="74">
        <v>58.0</v>
      </c>
      <c r="IS37" s="74">
        <v>3.1</v>
      </c>
      <c r="IT37" s="74">
        <v>3.3</v>
      </c>
      <c r="IU37" s="74">
        <v>8.0</v>
      </c>
      <c r="IV37" s="74">
        <v>52.0</v>
      </c>
      <c r="IW37" s="74">
        <v>49.0</v>
      </c>
      <c r="IX37" s="107"/>
      <c r="IY37" s="149">
        <v>141.01</v>
      </c>
      <c r="IZ37" s="149">
        <v>35.17</v>
      </c>
      <c r="JA37" s="149">
        <v>289.14</v>
      </c>
      <c r="JB37" s="149">
        <v>17.64</v>
      </c>
      <c r="JC37" s="149">
        <v>5.81</v>
      </c>
      <c r="JD37" s="149">
        <v>3.0</v>
      </c>
      <c r="JE37" s="149">
        <v>53.58</v>
      </c>
      <c r="JF37" s="149">
        <v>38.41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138.0</v>
      </c>
      <c r="JQ37" s="78">
        <v>32.4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38.0</v>
      </c>
      <c r="JW37" s="78">
        <v>38.0</v>
      </c>
      <c r="JX37" s="78">
        <v>138.0</v>
      </c>
      <c r="JY37" s="78">
        <v>34.7</v>
      </c>
      <c r="JZ37" s="78">
        <v>115.0</v>
      </c>
      <c r="KA37" s="78">
        <v>6.3</v>
      </c>
      <c r="KB37" s="78">
        <v>2.6</v>
      </c>
      <c r="KC37" s="78">
        <v>2.0</v>
      </c>
      <c r="KD37" s="78">
        <v>44.0</v>
      </c>
      <c r="KE37" s="78">
        <v>44.0</v>
      </c>
      <c r="KF37" s="107"/>
      <c r="KG37" s="79">
        <v>137.0</v>
      </c>
      <c r="KH37" s="79">
        <v>33.0</v>
      </c>
      <c r="KI37" s="79">
        <v>103.0</v>
      </c>
      <c r="KJ37" s="79">
        <v>5.6</v>
      </c>
      <c r="KK37" s="80"/>
      <c r="KL37" s="79">
        <v>1.0</v>
      </c>
      <c r="KM37" s="79">
        <v>46.0</v>
      </c>
      <c r="KN37" s="79">
        <v>46.0</v>
      </c>
      <c r="KO37" s="79">
        <v>137.0</v>
      </c>
      <c r="KP37" s="79">
        <v>33.0</v>
      </c>
      <c r="KQ37" s="79" t="s">
        <v>98</v>
      </c>
      <c r="KR37" s="79" t="s">
        <v>98</v>
      </c>
      <c r="KS37" s="80"/>
      <c r="KT37" s="79">
        <v>1.0</v>
      </c>
      <c r="KU37" s="79">
        <v>46.0</v>
      </c>
      <c r="KV37" s="79">
        <v>44.0</v>
      </c>
      <c r="KW37" s="107"/>
      <c r="KX37" s="81">
        <v>134.0</v>
      </c>
      <c r="KY37" s="81">
        <v>32.0</v>
      </c>
      <c r="KZ37" s="81">
        <v>228.0</v>
      </c>
      <c r="LA37" s="81">
        <v>11.2</v>
      </c>
      <c r="LB37" s="81">
        <v>0.0</v>
      </c>
      <c r="LC37" s="81">
        <v>3.0</v>
      </c>
      <c r="LD37" s="81">
        <v>55.0</v>
      </c>
      <c r="LE37" s="81">
        <v>56.0</v>
      </c>
      <c r="LF37" s="81">
        <v>132.0</v>
      </c>
      <c r="LG37" s="81">
        <v>32.0</v>
      </c>
      <c r="LH37" s="81">
        <v>231.0</v>
      </c>
      <c r="LI37" s="81">
        <v>11.3</v>
      </c>
      <c r="LJ37" s="81">
        <v>0.0</v>
      </c>
      <c r="LK37" s="81">
        <v>5.0</v>
      </c>
      <c r="LL37" s="81">
        <v>52.0</v>
      </c>
      <c r="LM37" s="81">
        <v>52.0</v>
      </c>
      <c r="LN37" s="107"/>
      <c r="LO37" s="82">
        <v>337.0</v>
      </c>
      <c r="LP37" s="82">
        <v>287.0</v>
      </c>
      <c r="LQ37" s="82">
        <v>167.0</v>
      </c>
      <c r="LR37" s="82">
        <v>70.0</v>
      </c>
      <c r="LS37" s="82">
        <v>328.0</v>
      </c>
      <c r="LT37" s="83">
        <v>49.0</v>
      </c>
      <c r="LU37" s="83">
        <v>5.0</v>
      </c>
      <c r="LV37" s="83">
        <v>143.0</v>
      </c>
      <c r="LW37" s="83">
        <v>87.0</v>
      </c>
      <c r="LX37" s="83">
        <v>55.0</v>
      </c>
      <c r="LY37" s="83">
        <v>53.0</v>
      </c>
      <c r="LZ37" s="83">
        <v>12.0</v>
      </c>
      <c r="MA37" s="83">
        <v>118.0</v>
      </c>
      <c r="MB37" s="83">
        <v>7.0</v>
      </c>
      <c r="MC37" s="83">
        <v>144.0</v>
      </c>
      <c r="MD37" s="83">
        <v>200.0</v>
      </c>
      <c r="ME37" s="83">
        <v>75.0</v>
      </c>
      <c r="MF37" s="83">
        <v>59.0</v>
      </c>
      <c r="MG37" s="83">
        <v>12.0</v>
      </c>
      <c r="MH37" s="83">
        <v>0.0</v>
      </c>
      <c r="MI37" s="83">
        <v>0.0</v>
      </c>
      <c r="MJ37" s="83">
        <v>123.0</v>
      </c>
      <c r="MK37" s="83">
        <v>0.0</v>
      </c>
      <c r="ML37" s="83">
        <v>47.0</v>
      </c>
      <c r="MM37" s="83">
        <v>45.0</v>
      </c>
      <c r="MN37" s="83">
        <v>5.0</v>
      </c>
      <c r="MO37" s="86"/>
      <c r="MP37" s="87"/>
      <c r="MQ37" s="87"/>
      <c r="MR37" s="87"/>
      <c r="MS37" s="87"/>
      <c r="MT37" s="83">
        <v>5.0</v>
      </c>
      <c r="MU37" s="83">
        <v>2.0</v>
      </c>
      <c r="MV37" s="83">
        <v>90.0</v>
      </c>
      <c r="MW37" s="121">
        <v>38.0</v>
      </c>
      <c r="MX37" s="83">
        <v>35.0</v>
      </c>
      <c r="MY37" s="88" t="s">
        <v>96</v>
      </c>
      <c r="MZ37" s="83">
        <v>5.0</v>
      </c>
      <c r="NA37" s="88"/>
      <c r="NB37" s="205">
        <v>8.0</v>
      </c>
      <c r="NC37" s="121">
        <v>4.0</v>
      </c>
      <c r="ND37" s="121">
        <v>137.0</v>
      </c>
      <c r="NE37" s="121">
        <v>35.0</v>
      </c>
      <c r="NF37" s="121">
        <v>41.0</v>
      </c>
      <c r="NG37" s="121">
        <v>43.0</v>
      </c>
      <c r="NH37" s="121">
        <v>7.0</v>
      </c>
      <c r="NI37" s="83"/>
      <c r="NJ37" s="83">
        <v>0.0</v>
      </c>
      <c r="NK37" s="83">
        <v>0.0</v>
      </c>
      <c r="NL37" s="83">
        <v>0.0</v>
      </c>
      <c r="NM37" s="83">
        <v>35.0</v>
      </c>
      <c r="NN37" s="121">
        <v>55.0</v>
      </c>
      <c r="NO37" s="121">
        <v>60.0</v>
      </c>
      <c r="NP37" s="83">
        <v>2.0</v>
      </c>
      <c r="NQ37" s="223"/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2">MIN(C14:C37)</f>
        <v>49.92</v>
      </c>
      <c r="D39" s="110">
        <f t="shared" si="72"/>
        <v>335</v>
      </c>
      <c r="E39" s="110">
        <f t="shared" si="72"/>
        <v>132</v>
      </c>
      <c r="F39" s="110">
        <f t="shared" si="72"/>
        <v>30</v>
      </c>
      <c r="G39" s="110">
        <f t="shared" si="72"/>
        <v>6.5</v>
      </c>
      <c r="H39" s="110">
        <f t="shared" si="72"/>
        <v>0</v>
      </c>
      <c r="I39" s="110">
        <f t="shared" si="72"/>
        <v>6</v>
      </c>
      <c r="J39" s="110">
        <f t="shared" si="72"/>
        <v>51</v>
      </c>
      <c r="K39" s="110">
        <f t="shared" si="72"/>
        <v>49</v>
      </c>
      <c r="L39" s="110">
        <f t="shared" si="72"/>
        <v>137</v>
      </c>
      <c r="M39" s="110">
        <f t="shared" si="72"/>
        <v>41</v>
      </c>
      <c r="N39" s="110">
        <f t="shared" si="72"/>
        <v>7.6</v>
      </c>
      <c r="O39" s="110">
        <f t="shared" si="72"/>
        <v>0</v>
      </c>
      <c r="P39" s="110">
        <f t="shared" si="72"/>
        <v>6</v>
      </c>
      <c r="Q39" s="110">
        <f t="shared" si="72"/>
        <v>53</v>
      </c>
      <c r="R39" s="110">
        <f t="shared" si="72"/>
        <v>51</v>
      </c>
      <c r="S39" s="110">
        <f t="shared" si="72"/>
        <v>338.3</v>
      </c>
      <c r="T39" s="110">
        <f t="shared" si="72"/>
        <v>153.7</v>
      </c>
      <c r="U39" s="110"/>
      <c r="V39" s="110">
        <f t="shared" ref="V39:X39" si="73">MIN(V14:V37)</f>
        <v>0</v>
      </c>
      <c r="W39" s="110">
        <f t="shared" si="73"/>
        <v>333.9</v>
      </c>
      <c r="X39" s="110">
        <f t="shared" si="73"/>
        <v>112.7</v>
      </c>
      <c r="Y39" s="110"/>
      <c r="Z39" s="110">
        <f t="shared" ref="Z39:AB39" si="74">MIN(Z14:Z37)</f>
        <v>0</v>
      </c>
      <c r="AA39" s="110">
        <f t="shared" si="74"/>
        <v>338.6</v>
      </c>
      <c r="AB39" s="110">
        <f t="shared" si="74"/>
        <v>302.7</v>
      </c>
      <c r="AC39" s="110"/>
      <c r="AD39" s="110">
        <f t="shared" ref="AD39:AF39" si="75">MIN(AD14:AD37)</f>
        <v>0</v>
      </c>
      <c r="AE39" s="110">
        <f t="shared" si="75"/>
        <v>338.1</v>
      </c>
      <c r="AF39" s="110">
        <f t="shared" si="75"/>
        <v>297.2</v>
      </c>
      <c r="AG39" s="110"/>
      <c r="AH39" s="110">
        <f t="shared" ref="AH39:AJ39" si="76">MIN(AH14:AH37)</f>
        <v>0</v>
      </c>
      <c r="AI39" s="110">
        <f t="shared" si="76"/>
        <v>345.7</v>
      </c>
      <c r="AJ39" s="110">
        <f t="shared" si="76"/>
        <v>343.5</v>
      </c>
      <c r="AK39" s="110"/>
      <c r="AL39" s="110">
        <f t="shared" ref="AL39:AN39" si="77">MIN(AL14:AL37)</f>
        <v>0</v>
      </c>
      <c r="AM39" s="110">
        <f t="shared" si="77"/>
        <v>216.2</v>
      </c>
      <c r="AN39" s="110">
        <f t="shared" si="77"/>
        <v>366.5</v>
      </c>
      <c r="AO39" s="110"/>
      <c r="AP39" s="110">
        <f t="shared" ref="AP39:AR39" si="78">MIN(AP14:AP37)</f>
        <v>0</v>
      </c>
      <c r="AQ39" s="110">
        <f t="shared" si="78"/>
        <v>132</v>
      </c>
      <c r="AR39" s="110">
        <f t="shared" si="78"/>
        <v>30</v>
      </c>
      <c r="AS39" s="110"/>
      <c r="AT39" s="110">
        <f t="shared" ref="AT39:AV39" si="79">MIN(AT14:AT37)</f>
        <v>0</v>
      </c>
      <c r="AU39" s="110">
        <f t="shared" si="79"/>
        <v>137</v>
      </c>
      <c r="AV39" s="110">
        <f t="shared" si="79"/>
        <v>41</v>
      </c>
      <c r="AW39" s="110"/>
      <c r="AX39" s="110">
        <f t="shared" ref="AX39:AY39" si="80">MIN(AX14:AX37)</f>
        <v>0</v>
      </c>
      <c r="AY39" s="110">
        <f t="shared" si="80"/>
        <v>134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1">MIN(BJ14:BJ37)</f>
        <v>80</v>
      </c>
      <c r="BK39" s="110">
        <f t="shared" si="81"/>
        <v>53</v>
      </c>
      <c r="BL39" s="112">
        <f t="shared" si="81"/>
        <v>0</v>
      </c>
      <c r="BM39" s="110">
        <f t="shared" si="81"/>
        <v>343</v>
      </c>
      <c r="BN39" s="110">
        <f t="shared" si="81"/>
        <v>146</v>
      </c>
      <c r="BO39" s="110">
        <f t="shared" si="81"/>
        <v>86</v>
      </c>
      <c r="BP39" s="110">
        <f t="shared" si="81"/>
        <v>4.3</v>
      </c>
      <c r="BQ39" s="110">
        <f t="shared" si="81"/>
        <v>0</v>
      </c>
      <c r="BR39" s="110">
        <f t="shared" si="81"/>
        <v>6</v>
      </c>
      <c r="BS39" s="110">
        <f t="shared" si="81"/>
        <v>57</v>
      </c>
      <c r="BT39" s="110">
        <f t="shared" si="81"/>
        <v>55</v>
      </c>
      <c r="BU39" s="110">
        <f t="shared" si="81"/>
        <v>343</v>
      </c>
      <c r="BV39" s="110">
        <f t="shared" si="81"/>
        <v>276</v>
      </c>
      <c r="BW39" s="110"/>
      <c r="BX39" s="110">
        <f t="shared" ref="BX39:BZ39" si="82">MIN(BX14:BX37)</f>
        <v>18</v>
      </c>
      <c r="BY39" s="110">
        <f t="shared" si="82"/>
        <v>335</v>
      </c>
      <c r="BZ39" s="110">
        <f t="shared" si="82"/>
        <v>218</v>
      </c>
      <c r="CA39" s="110"/>
      <c r="CB39" s="110">
        <f t="shared" ref="CB39:CD39" si="83">MIN(CB14:CB37)</f>
        <v>17</v>
      </c>
      <c r="CC39" s="110">
        <f t="shared" si="83"/>
        <v>0</v>
      </c>
      <c r="CD39" s="110">
        <f t="shared" si="83"/>
        <v>0</v>
      </c>
      <c r="CE39" s="110"/>
      <c r="CF39" s="110">
        <f t="shared" ref="CF39:CH39" si="84">MIN(CF14:CF37)</f>
        <v>0</v>
      </c>
      <c r="CG39" s="110">
        <f t="shared" si="84"/>
        <v>336</v>
      </c>
      <c r="CH39" s="110">
        <f t="shared" si="84"/>
        <v>200</v>
      </c>
      <c r="CI39" s="110"/>
      <c r="CJ39" s="110">
        <f t="shared" ref="CJ39:CL39" si="85">MIN(CJ14:CJ37)</f>
        <v>10</v>
      </c>
      <c r="CK39" s="110">
        <f t="shared" si="85"/>
        <v>348</v>
      </c>
      <c r="CL39" s="110">
        <f t="shared" si="85"/>
        <v>111</v>
      </c>
      <c r="CM39" s="110"/>
      <c r="CN39" s="110">
        <f t="shared" ref="CN39:CP39" si="86">MIN(CN14:CN37)</f>
        <v>11</v>
      </c>
      <c r="CO39" s="110">
        <f t="shared" si="86"/>
        <v>333</v>
      </c>
      <c r="CP39" s="110">
        <f t="shared" si="86"/>
        <v>172</v>
      </c>
      <c r="CQ39" s="110"/>
      <c r="CR39" s="110">
        <f t="shared" ref="CR39:CT39" si="87">MIN(CR14:CR37)</f>
        <v>15</v>
      </c>
      <c r="CS39" s="110">
        <f t="shared" si="87"/>
        <v>336</v>
      </c>
      <c r="CT39" s="110">
        <f t="shared" si="87"/>
        <v>184</v>
      </c>
      <c r="CU39" s="110"/>
      <c r="CV39" s="110">
        <f t="shared" ref="CV39:CX39" si="88">MIN(CV14:CV37)</f>
        <v>3</v>
      </c>
      <c r="CW39" s="110">
        <f t="shared" si="88"/>
        <v>337</v>
      </c>
      <c r="CX39" s="110">
        <f t="shared" si="88"/>
        <v>110</v>
      </c>
      <c r="CY39" s="110"/>
      <c r="CZ39" s="110">
        <f t="shared" ref="CZ39:DB39" si="89">MIN(CZ14:CZ37)</f>
        <v>34</v>
      </c>
      <c r="DA39" s="110">
        <f t="shared" si="89"/>
        <v>323</v>
      </c>
      <c r="DB39" s="110">
        <f t="shared" si="89"/>
        <v>113</v>
      </c>
      <c r="DC39" s="110"/>
      <c r="DD39" s="110">
        <f t="shared" ref="DD39:DE39" si="90">MIN(DD14:DD37)</f>
        <v>30</v>
      </c>
      <c r="DE39" s="110">
        <f t="shared" si="90"/>
        <v>146</v>
      </c>
      <c r="DF39" s="110"/>
      <c r="DG39" s="110">
        <f t="shared" ref="DG39:DH39" si="91">MIN(DG14:DG37)</f>
        <v>86</v>
      </c>
      <c r="DH39" s="110">
        <f t="shared" si="91"/>
        <v>4.3</v>
      </c>
      <c r="DI39" s="110"/>
      <c r="DJ39" s="110">
        <f t="shared" ref="DJ39:DW39" si="92">MIN(DJ14:DJ37)</f>
        <v>7</v>
      </c>
      <c r="DK39" s="110">
        <f t="shared" si="92"/>
        <v>54</v>
      </c>
      <c r="DL39" s="110">
        <f t="shared" si="92"/>
        <v>50</v>
      </c>
      <c r="DM39" s="112">
        <f t="shared" si="92"/>
        <v>0</v>
      </c>
      <c r="DN39" s="110">
        <f t="shared" si="92"/>
        <v>339</v>
      </c>
      <c r="DO39" s="110">
        <f t="shared" si="92"/>
        <v>140</v>
      </c>
      <c r="DP39" s="110">
        <f t="shared" si="92"/>
        <v>12.13</v>
      </c>
      <c r="DQ39" s="110">
        <f t="shared" si="92"/>
        <v>7.02</v>
      </c>
      <c r="DR39" s="110">
        <f t="shared" si="92"/>
        <v>0.11</v>
      </c>
      <c r="DS39" s="110">
        <f t="shared" si="92"/>
        <v>8</v>
      </c>
      <c r="DT39" s="110">
        <f t="shared" si="92"/>
        <v>35</v>
      </c>
      <c r="DU39" s="110">
        <f t="shared" si="92"/>
        <v>35.8</v>
      </c>
      <c r="DV39" s="110">
        <f t="shared" si="92"/>
        <v>0</v>
      </c>
      <c r="DW39" s="110">
        <f t="shared" si="92"/>
        <v>0</v>
      </c>
      <c r="DX39" s="110"/>
      <c r="DY39" s="110">
        <f t="shared" ref="DY39:EA39" si="93">MIN(DY14:DY37)</f>
        <v>0</v>
      </c>
      <c r="DZ39" s="110">
        <f t="shared" si="93"/>
        <v>0</v>
      </c>
      <c r="EA39" s="110">
        <f t="shared" si="93"/>
        <v>0</v>
      </c>
      <c r="EB39" s="110"/>
      <c r="EC39" s="110">
        <f t="shared" ref="EC39:ED39" si="94">MIN(EC14:EC37)</f>
        <v>0</v>
      </c>
      <c r="ED39" s="303">
        <f t="shared" si="94"/>
        <v>0</v>
      </c>
      <c r="EE39" s="304"/>
      <c r="EF39" s="304"/>
      <c r="EG39" s="304"/>
      <c r="EH39" s="304"/>
      <c r="EI39" s="304"/>
      <c r="EJ39" s="304"/>
      <c r="EK39" s="304"/>
      <c r="EL39" s="304"/>
      <c r="EM39" s="304"/>
      <c r="EN39" s="304"/>
      <c r="EO39" s="304"/>
      <c r="EP39" s="304"/>
      <c r="EQ39" s="304"/>
      <c r="ER39" s="304"/>
      <c r="ES39" s="304"/>
      <c r="ET39" s="304"/>
      <c r="EU39" s="304"/>
      <c r="EV39" s="304"/>
      <c r="EW39" s="304"/>
      <c r="EX39" s="304"/>
      <c r="EY39" s="304"/>
      <c r="EZ39" s="304"/>
      <c r="FA39" s="304"/>
      <c r="FB39" s="304"/>
      <c r="FC39" s="304"/>
      <c r="FD39" s="304"/>
      <c r="FE39" s="304"/>
      <c r="FF39" s="304"/>
      <c r="FG39" s="304"/>
      <c r="FH39" s="304"/>
      <c r="FI39" s="304"/>
      <c r="FJ39" s="304"/>
      <c r="FK39" s="304"/>
      <c r="FL39" s="304"/>
      <c r="FM39" s="305"/>
      <c r="FN39" s="304"/>
      <c r="FO39" s="304"/>
      <c r="FP39" s="306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95">MIN(FY14:FY37)</f>
        <v>0</v>
      </c>
      <c r="FZ39" s="112">
        <f t="shared" si="95"/>
        <v>0</v>
      </c>
      <c r="GA39" s="110">
        <f t="shared" si="95"/>
        <v>338</v>
      </c>
      <c r="GB39" s="110">
        <f t="shared" si="95"/>
        <v>294.4</v>
      </c>
      <c r="GC39" s="110"/>
      <c r="GD39" s="110">
        <f t="shared" ref="GD39:GF39" si="96">MIN(GD14:GD37)</f>
        <v>7.71</v>
      </c>
      <c r="GE39" s="110">
        <f t="shared" si="96"/>
        <v>338</v>
      </c>
      <c r="GF39" s="110">
        <f t="shared" si="96"/>
        <v>313.89</v>
      </c>
      <c r="GG39" s="110"/>
      <c r="GH39" s="110">
        <f t="shared" ref="GH39:GJ39" si="97">MIN(GH14:GH37)</f>
        <v>11.31</v>
      </c>
      <c r="GI39" s="110">
        <f t="shared" si="97"/>
        <v>338</v>
      </c>
      <c r="GJ39" s="110">
        <f t="shared" si="97"/>
        <v>227.04</v>
      </c>
      <c r="GK39" s="110"/>
      <c r="GL39" s="110">
        <f t="shared" ref="GL39:GN39" si="98">MIN(GL14:GL37)</f>
        <v>-24.54</v>
      </c>
      <c r="GM39" s="110">
        <f t="shared" si="98"/>
        <v>338</v>
      </c>
      <c r="GN39" s="110">
        <f t="shared" si="98"/>
        <v>209.72</v>
      </c>
      <c r="GO39" s="110"/>
      <c r="GP39" s="110">
        <f t="shared" ref="GP39:GR39" si="99">MIN(GP14:GP37)</f>
        <v>-33.5</v>
      </c>
      <c r="GQ39" s="110">
        <f t="shared" si="99"/>
        <v>338</v>
      </c>
      <c r="GR39" s="110">
        <f t="shared" si="99"/>
        <v>52.9</v>
      </c>
      <c r="GS39" s="110"/>
      <c r="GT39" s="110">
        <f t="shared" ref="GT39:GV39" si="100">MIN(GT14:GT37)</f>
        <v>-25.8</v>
      </c>
      <c r="GU39" s="110">
        <f t="shared" si="100"/>
        <v>338</v>
      </c>
      <c r="GV39" s="110">
        <f t="shared" si="100"/>
        <v>56.39</v>
      </c>
      <c r="GW39" s="110"/>
      <c r="GX39" s="110">
        <f t="shared" ref="GX39:HC39" si="101">MIN(GX14:GX37)</f>
        <v>-27.3</v>
      </c>
      <c r="GY39" s="112">
        <f t="shared" si="101"/>
        <v>0</v>
      </c>
      <c r="GZ39" s="110">
        <f t="shared" si="101"/>
        <v>0</v>
      </c>
      <c r="HA39" s="110">
        <f t="shared" si="101"/>
        <v>0</v>
      </c>
      <c r="HB39" s="110">
        <f t="shared" si="101"/>
        <v>60</v>
      </c>
      <c r="HC39" s="110">
        <f t="shared" si="101"/>
        <v>3</v>
      </c>
      <c r="HD39" s="110"/>
      <c r="HE39" s="110">
        <f t="shared" ref="HE39:HK39" si="102">MIN(HE14:HE37)</f>
        <v>8</v>
      </c>
      <c r="HF39" s="110">
        <f t="shared" si="102"/>
        <v>50</v>
      </c>
      <c r="HG39" s="110">
        <f t="shared" si="102"/>
        <v>48</v>
      </c>
      <c r="HH39" s="110">
        <f t="shared" si="102"/>
        <v>0</v>
      </c>
      <c r="HI39" s="110">
        <f t="shared" si="102"/>
        <v>0</v>
      </c>
      <c r="HJ39" s="110">
        <f t="shared" si="102"/>
        <v>3</v>
      </c>
      <c r="HK39" s="110">
        <f t="shared" si="102"/>
        <v>0.15</v>
      </c>
      <c r="HL39" s="110"/>
      <c r="HM39" s="110">
        <f t="shared" ref="HM39:HS39" si="103">MIN(HM14:HM37)</f>
        <v>5</v>
      </c>
      <c r="HN39" s="110">
        <f t="shared" si="103"/>
        <v>46</v>
      </c>
      <c r="HO39" s="110">
        <f t="shared" si="103"/>
        <v>46</v>
      </c>
      <c r="HP39" s="110">
        <f t="shared" si="103"/>
        <v>0</v>
      </c>
      <c r="HQ39" s="110">
        <f t="shared" si="103"/>
        <v>0</v>
      </c>
      <c r="HR39" s="110">
        <f t="shared" si="103"/>
        <v>93</v>
      </c>
      <c r="HS39" s="110">
        <f t="shared" si="103"/>
        <v>4.65</v>
      </c>
      <c r="HT39" s="110"/>
      <c r="HU39" s="110">
        <f t="shared" ref="HU39:IB39" si="104">MIN(HU14:HU37)</f>
        <v>7</v>
      </c>
      <c r="HV39" s="110">
        <f t="shared" si="104"/>
        <v>46</v>
      </c>
      <c r="HW39" s="110">
        <f t="shared" si="104"/>
        <v>46</v>
      </c>
      <c r="HX39" s="112">
        <f t="shared" si="104"/>
        <v>0</v>
      </c>
      <c r="HY39" s="110">
        <f t="shared" si="104"/>
        <v>0</v>
      </c>
      <c r="HZ39" s="110">
        <f t="shared" si="104"/>
        <v>0</v>
      </c>
      <c r="IA39" s="110">
        <f t="shared" si="104"/>
        <v>0</v>
      </c>
      <c r="IB39" s="110">
        <f t="shared" si="104"/>
        <v>0</v>
      </c>
      <c r="IC39" s="110"/>
      <c r="ID39" s="110">
        <f t="shared" ref="ID39:IK39" si="105">MIN(ID14:ID37)</f>
        <v>2</v>
      </c>
      <c r="IE39" s="110">
        <f t="shared" si="105"/>
        <v>64</v>
      </c>
      <c r="IF39" s="110">
        <f t="shared" si="105"/>
        <v>41</v>
      </c>
      <c r="IG39" s="112">
        <f t="shared" si="105"/>
        <v>0</v>
      </c>
      <c r="IH39" s="110">
        <f t="shared" si="105"/>
        <v>139</v>
      </c>
      <c r="II39" s="110">
        <f t="shared" si="105"/>
        <v>33.4</v>
      </c>
      <c r="IJ39" s="110">
        <f t="shared" si="105"/>
        <v>10</v>
      </c>
      <c r="IK39" s="110">
        <f t="shared" si="105"/>
        <v>0.5</v>
      </c>
      <c r="IL39" s="110"/>
      <c r="IM39" s="110">
        <f t="shared" ref="IM39:IS39" si="106">MIN(IM14:IM37)</f>
        <v>4</v>
      </c>
      <c r="IN39" s="110">
        <f t="shared" si="106"/>
        <v>41</v>
      </c>
      <c r="IO39" s="110">
        <f t="shared" si="106"/>
        <v>40</v>
      </c>
      <c r="IP39" s="110">
        <f t="shared" si="106"/>
        <v>139</v>
      </c>
      <c r="IQ39" s="110">
        <f t="shared" si="106"/>
        <v>32.3</v>
      </c>
      <c r="IR39" s="110">
        <f t="shared" si="106"/>
        <v>3</v>
      </c>
      <c r="IS39" s="110">
        <f t="shared" si="106"/>
        <v>0.1</v>
      </c>
      <c r="IT39" s="110"/>
      <c r="IU39" s="110">
        <f t="shared" ref="IU39:JB39" si="107">MIN(IU14:IU37)</f>
        <v>8</v>
      </c>
      <c r="IV39" s="110">
        <f t="shared" si="107"/>
        <v>42</v>
      </c>
      <c r="IW39" s="110">
        <f t="shared" si="107"/>
        <v>40</v>
      </c>
      <c r="IX39" s="112">
        <f t="shared" si="107"/>
        <v>0</v>
      </c>
      <c r="IY39" s="110">
        <f t="shared" si="107"/>
        <v>139.74</v>
      </c>
      <c r="IZ39" s="110">
        <f t="shared" si="107"/>
        <v>34.86</v>
      </c>
      <c r="JA39" s="110">
        <f t="shared" si="107"/>
        <v>112.5</v>
      </c>
      <c r="JB39" s="110">
        <f t="shared" si="107"/>
        <v>6.15</v>
      </c>
      <c r="JC39" s="110"/>
      <c r="JD39" s="110">
        <f t="shared" ref="JD39:JJ39" si="108">MIN(JD14:JD37)</f>
        <v>3</v>
      </c>
      <c r="JE39" s="110">
        <f t="shared" si="108"/>
        <v>40.98</v>
      </c>
      <c r="JF39" s="110">
        <f t="shared" si="108"/>
        <v>29.5</v>
      </c>
      <c r="JG39" s="110">
        <f t="shared" si="108"/>
        <v>0</v>
      </c>
      <c r="JH39" s="110">
        <f t="shared" si="108"/>
        <v>0</v>
      </c>
      <c r="JI39" s="110">
        <f t="shared" si="108"/>
        <v>0</v>
      </c>
      <c r="JJ39" s="110">
        <f t="shared" si="108"/>
        <v>0</v>
      </c>
      <c r="JK39" s="110"/>
      <c r="JL39" s="110">
        <f t="shared" ref="JL39:JS39" si="109">MIN(JL14:JL37)</f>
        <v>0</v>
      </c>
      <c r="JM39" s="110">
        <f t="shared" si="109"/>
        <v>0</v>
      </c>
      <c r="JN39" s="110">
        <f t="shared" si="109"/>
        <v>0</v>
      </c>
      <c r="JO39" s="112">
        <f t="shared" si="109"/>
        <v>0</v>
      </c>
      <c r="JP39" s="110">
        <f t="shared" si="109"/>
        <v>136</v>
      </c>
      <c r="JQ39" s="110">
        <f t="shared" si="109"/>
        <v>32</v>
      </c>
      <c r="JR39" s="110">
        <f t="shared" si="109"/>
        <v>0</v>
      </c>
      <c r="JS39" s="110">
        <f t="shared" si="109"/>
        <v>0</v>
      </c>
      <c r="JT39" s="110"/>
      <c r="JU39" s="110">
        <f t="shared" ref="JU39:KA39" si="110">MIN(JU14:JU37)</f>
        <v>2</v>
      </c>
      <c r="JV39" s="110">
        <f t="shared" si="110"/>
        <v>37</v>
      </c>
      <c r="JW39" s="110">
        <f t="shared" si="110"/>
        <v>36</v>
      </c>
      <c r="JX39" s="110">
        <f t="shared" si="110"/>
        <v>136</v>
      </c>
      <c r="JY39" s="110">
        <f t="shared" si="110"/>
        <v>33.5</v>
      </c>
      <c r="JZ39" s="110">
        <f t="shared" si="110"/>
        <v>10</v>
      </c>
      <c r="KA39" s="110">
        <f t="shared" si="110"/>
        <v>0.5</v>
      </c>
      <c r="KB39" s="110"/>
      <c r="KC39" s="110">
        <f t="shared" ref="KC39:KJ39" si="111">MIN(KC14:KC37)</f>
        <v>2</v>
      </c>
      <c r="KD39" s="110">
        <f t="shared" si="111"/>
        <v>40</v>
      </c>
      <c r="KE39" s="110">
        <f t="shared" si="111"/>
        <v>40</v>
      </c>
      <c r="KF39" s="112">
        <f t="shared" si="111"/>
        <v>0</v>
      </c>
      <c r="KG39" s="110">
        <f t="shared" si="111"/>
        <v>136</v>
      </c>
      <c r="KH39" s="110">
        <f t="shared" si="111"/>
        <v>33</v>
      </c>
      <c r="KI39" s="110">
        <f t="shared" si="111"/>
        <v>20</v>
      </c>
      <c r="KJ39" s="110">
        <f t="shared" si="111"/>
        <v>1.1</v>
      </c>
      <c r="KK39" s="110"/>
      <c r="KL39" s="110">
        <f t="shared" ref="KL39:KR39" si="112">MIN(KL14:KL37)</f>
        <v>1</v>
      </c>
      <c r="KM39" s="110">
        <f t="shared" si="112"/>
        <v>42</v>
      </c>
      <c r="KN39" s="110">
        <f t="shared" si="112"/>
        <v>42</v>
      </c>
      <c r="KO39" s="110">
        <f t="shared" si="112"/>
        <v>136</v>
      </c>
      <c r="KP39" s="110">
        <f t="shared" si="112"/>
        <v>33</v>
      </c>
      <c r="KQ39" s="110">
        <f t="shared" si="112"/>
        <v>3</v>
      </c>
      <c r="KR39" s="110">
        <f t="shared" si="112"/>
        <v>0.1</v>
      </c>
      <c r="KS39" s="110"/>
      <c r="KT39" s="110">
        <f t="shared" ref="KT39:LA39" si="113">MIN(KT14:KT37)</f>
        <v>1</v>
      </c>
      <c r="KU39" s="110">
        <f t="shared" si="113"/>
        <v>42</v>
      </c>
      <c r="KV39" s="110">
        <f t="shared" si="113"/>
        <v>40</v>
      </c>
      <c r="KW39" s="112">
        <f t="shared" si="113"/>
        <v>0</v>
      </c>
      <c r="KX39" s="110">
        <f t="shared" si="113"/>
        <v>125</v>
      </c>
      <c r="KY39" s="110">
        <f t="shared" si="113"/>
        <v>31</v>
      </c>
      <c r="KZ39" s="110">
        <f t="shared" si="113"/>
        <v>157</v>
      </c>
      <c r="LA39" s="110">
        <f t="shared" si="113"/>
        <v>7.7</v>
      </c>
      <c r="LB39" s="110"/>
      <c r="LC39" s="110">
        <f t="shared" ref="LC39:LI39" si="114">MIN(LC14:LC37)</f>
        <v>3</v>
      </c>
      <c r="LD39" s="110">
        <f t="shared" si="114"/>
        <v>48</v>
      </c>
      <c r="LE39" s="110">
        <f t="shared" si="114"/>
        <v>48</v>
      </c>
      <c r="LF39" s="110">
        <f t="shared" si="114"/>
        <v>125</v>
      </c>
      <c r="LG39" s="110">
        <f t="shared" si="114"/>
        <v>31</v>
      </c>
      <c r="LH39" s="110">
        <f t="shared" si="114"/>
        <v>108</v>
      </c>
      <c r="LI39" s="110">
        <f t="shared" si="114"/>
        <v>5.3</v>
      </c>
      <c r="LJ39" s="110"/>
      <c r="LK39" s="110">
        <f t="shared" ref="LK39:LO39" si="115">MIN(LK14:LK37)</f>
        <v>5</v>
      </c>
      <c r="LL39" s="110">
        <f t="shared" si="115"/>
        <v>48</v>
      </c>
      <c r="LM39" s="110">
        <f t="shared" si="115"/>
        <v>49</v>
      </c>
      <c r="LN39" s="112">
        <f t="shared" si="115"/>
        <v>0</v>
      </c>
      <c r="LO39" s="110">
        <f t="shared" si="115"/>
        <v>331</v>
      </c>
      <c r="LP39" s="110"/>
      <c r="LQ39" s="110"/>
      <c r="LR39" s="110"/>
      <c r="LS39" s="110"/>
      <c r="LT39" s="110" t="str">
        <f t="shared" ref="LT39:MV39" si="116">MIN(#REF!)</f>
        <v>#REF!</v>
      </c>
      <c r="LU39" s="110" t="str">
        <f t="shared" si="116"/>
        <v>#REF!</v>
      </c>
      <c r="LV39" s="110" t="str">
        <f t="shared" si="116"/>
        <v>#REF!</v>
      </c>
      <c r="LW39" s="110" t="str">
        <f t="shared" si="116"/>
        <v>#REF!</v>
      </c>
      <c r="LX39" s="110" t="str">
        <f t="shared" si="116"/>
        <v>#REF!</v>
      </c>
      <c r="LY39" s="110" t="str">
        <f t="shared" si="116"/>
        <v>#REF!</v>
      </c>
      <c r="LZ39" s="110" t="str">
        <f t="shared" si="116"/>
        <v>#REF!</v>
      </c>
      <c r="MA39" s="110" t="str">
        <f t="shared" si="116"/>
        <v>#REF!</v>
      </c>
      <c r="MB39" s="110" t="str">
        <f t="shared" si="116"/>
        <v>#REF!</v>
      </c>
      <c r="MC39" s="110" t="str">
        <f t="shared" si="116"/>
        <v>#REF!</v>
      </c>
      <c r="MD39" s="110" t="str">
        <f t="shared" si="116"/>
        <v>#REF!</v>
      </c>
      <c r="ME39" s="110" t="str">
        <f t="shared" si="116"/>
        <v>#REF!</v>
      </c>
      <c r="MF39" s="110" t="str">
        <f t="shared" si="116"/>
        <v>#REF!</v>
      </c>
      <c r="MG39" s="110" t="str">
        <f t="shared" si="116"/>
        <v>#REF!</v>
      </c>
      <c r="MH39" s="110" t="str">
        <f t="shared" si="116"/>
        <v>#REF!</v>
      </c>
      <c r="MI39" s="110" t="str">
        <f t="shared" si="116"/>
        <v>#REF!</v>
      </c>
      <c r="MJ39" s="110" t="str">
        <f t="shared" si="116"/>
        <v>#REF!</v>
      </c>
      <c r="MK39" s="110" t="str">
        <f t="shared" si="116"/>
        <v>#REF!</v>
      </c>
      <c r="ML39" s="110" t="str">
        <f t="shared" si="116"/>
        <v>#REF!</v>
      </c>
      <c r="MM39" s="110" t="str">
        <f t="shared" si="116"/>
        <v>#REF!</v>
      </c>
      <c r="MN39" s="110" t="str">
        <f t="shared" si="116"/>
        <v>#REF!</v>
      </c>
      <c r="MO39" s="112" t="str">
        <f t="shared" si="116"/>
        <v>#REF!</v>
      </c>
      <c r="MP39" s="110" t="str">
        <f t="shared" si="116"/>
        <v>#REF!</v>
      </c>
      <c r="MQ39" s="110" t="str">
        <f t="shared" si="116"/>
        <v>#REF!</v>
      </c>
      <c r="MR39" s="110" t="str">
        <f t="shared" si="116"/>
        <v>#REF!</v>
      </c>
      <c r="MS39" s="110" t="str">
        <f t="shared" si="116"/>
        <v>#REF!</v>
      </c>
      <c r="MT39" s="110" t="str">
        <f t="shared" si="116"/>
        <v>#REF!</v>
      </c>
      <c r="MU39" s="110" t="str">
        <f t="shared" si="116"/>
        <v>#REF!</v>
      </c>
      <c r="MV39" s="110" t="str">
        <f t="shared" si="116"/>
        <v>#REF!</v>
      </c>
      <c r="MW39" s="110"/>
      <c r="MX39" s="110"/>
      <c r="MY39" s="110" t="str">
        <f t="shared" ref="MY39:ND39" si="117">MIN(#REF!)</f>
        <v>#REF!</v>
      </c>
      <c r="MZ39" s="110" t="str">
        <f t="shared" si="117"/>
        <v>#REF!</v>
      </c>
      <c r="NA39" s="110" t="str">
        <f t="shared" si="117"/>
        <v>#REF!</v>
      </c>
      <c r="NB39" s="110" t="str">
        <f t="shared" si="117"/>
        <v>#REF!</v>
      </c>
      <c r="NC39" s="110" t="str">
        <f t="shared" si="117"/>
        <v>#REF!</v>
      </c>
      <c r="ND39" s="110" t="str">
        <f t="shared" si="117"/>
        <v>#REF!</v>
      </c>
      <c r="NE39" s="110"/>
      <c r="NF39" s="110"/>
      <c r="NG39" s="110" t="str">
        <f t="shared" ref="NG39:NL39" si="118">MIN(#REF!)</f>
        <v>#REF!</v>
      </c>
      <c r="NH39" s="110" t="str">
        <f t="shared" si="118"/>
        <v>#REF!</v>
      </c>
      <c r="NI39" s="110" t="str">
        <f t="shared" si="118"/>
        <v>#REF!</v>
      </c>
      <c r="NJ39" s="110" t="str">
        <f t="shared" si="118"/>
        <v>#REF!</v>
      </c>
      <c r="NK39" s="110" t="str">
        <f t="shared" si="118"/>
        <v>#REF!</v>
      </c>
      <c r="NL39" s="110" t="str">
        <f t="shared" si="118"/>
        <v>#REF!</v>
      </c>
      <c r="NM39" s="110"/>
      <c r="NN39" s="110"/>
      <c r="NO39" s="110" t="str">
        <f t="shared" ref="NO39:NP39" si="119">MIN(#REF!)</f>
        <v>#REF!</v>
      </c>
      <c r="NP39" s="110" t="str">
        <f t="shared" si="119"/>
        <v>#REF!</v>
      </c>
      <c r="NQ39" s="224"/>
    </row>
    <row r="40" ht="14.25" customHeight="1">
      <c r="B40" s="113" t="s">
        <v>101</v>
      </c>
      <c r="C40" s="114">
        <f t="shared" ref="C40:T40" si="120">MAX(C14:C37)</f>
        <v>50.64</v>
      </c>
      <c r="D40" s="114">
        <f t="shared" si="120"/>
        <v>345</v>
      </c>
      <c r="E40" s="114">
        <f t="shared" si="120"/>
        <v>137</v>
      </c>
      <c r="F40" s="114">
        <f t="shared" si="120"/>
        <v>167</v>
      </c>
      <c r="G40" s="114">
        <f t="shared" si="120"/>
        <v>34.8</v>
      </c>
      <c r="H40" s="114">
        <f t="shared" si="120"/>
        <v>0</v>
      </c>
      <c r="I40" s="114">
        <f t="shared" si="120"/>
        <v>6</v>
      </c>
      <c r="J40" s="114">
        <f t="shared" si="120"/>
        <v>53</v>
      </c>
      <c r="K40" s="114">
        <f t="shared" si="120"/>
        <v>51</v>
      </c>
      <c r="L40" s="114">
        <f t="shared" si="120"/>
        <v>142</v>
      </c>
      <c r="M40" s="114">
        <f t="shared" si="120"/>
        <v>94</v>
      </c>
      <c r="N40" s="114">
        <f t="shared" si="120"/>
        <v>23.6</v>
      </c>
      <c r="O40" s="114">
        <f t="shared" si="120"/>
        <v>0</v>
      </c>
      <c r="P40" s="114">
        <f t="shared" si="120"/>
        <v>6</v>
      </c>
      <c r="Q40" s="114">
        <f t="shared" si="120"/>
        <v>56</v>
      </c>
      <c r="R40" s="114">
        <f t="shared" si="120"/>
        <v>53</v>
      </c>
      <c r="S40" s="114">
        <f t="shared" si="120"/>
        <v>348.1</v>
      </c>
      <c r="T40" s="114">
        <f t="shared" si="120"/>
        <v>319.4</v>
      </c>
      <c r="U40" s="114"/>
      <c r="V40" s="114">
        <f t="shared" ref="V40:X40" si="121">MAX(V14:V37)</f>
        <v>0</v>
      </c>
      <c r="W40" s="114">
        <f t="shared" si="121"/>
        <v>343.7</v>
      </c>
      <c r="X40" s="114">
        <f t="shared" si="121"/>
        <v>241.5</v>
      </c>
      <c r="Y40" s="114"/>
      <c r="Z40" s="114">
        <f t="shared" ref="Z40:AB40" si="122">MAX(Z14:Z37)</f>
        <v>0</v>
      </c>
      <c r="AA40" s="114">
        <f t="shared" si="122"/>
        <v>377.9</v>
      </c>
      <c r="AB40" s="114">
        <f t="shared" si="122"/>
        <v>468.1</v>
      </c>
      <c r="AC40" s="114"/>
      <c r="AD40" s="114">
        <f t="shared" ref="AD40:AF40" si="123">MAX(AD14:AD37)</f>
        <v>0</v>
      </c>
      <c r="AE40" s="114">
        <f t="shared" si="123"/>
        <v>347.8</v>
      </c>
      <c r="AF40" s="114">
        <f t="shared" si="123"/>
        <v>469.2</v>
      </c>
      <c r="AG40" s="114"/>
      <c r="AH40" s="114">
        <f t="shared" ref="AH40:AJ40" si="124">MAX(AH14:AH37)</f>
        <v>0</v>
      </c>
      <c r="AI40" s="114">
        <f t="shared" si="124"/>
        <v>355.5</v>
      </c>
      <c r="AJ40" s="114">
        <f t="shared" si="124"/>
        <v>450.1</v>
      </c>
      <c r="AK40" s="114"/>
      <c r="AL40" s="114">
        <f t="shared" ref="AL40:AN40" si="125">MAX(AL14:AL37)</f>
        <v>0</v>
      </c>
      <c r="AM40" s="114">
        <f t="shared" si="125"/>
        <v>346.8</v>
      </c>
      <c r="AN40" s="114">
        <f t="shared" si="125"/>
        <v>461.2</v>
      </c>
      <c r="AO40" s="114"/>
      <c r="AP40" s="114">
        <f t="shared" ref="AP40:AR40" si="126">MAX(AP14:AP37)</f>
        <v>0</v>
      </c>
      <c r="AQ40" s="114">
        <f t="shared" si="126"/>
        <v>137</v>
      </c>
      <c r="AR40" s="114">
        <f t="shared" si="126"/>
        <v>167</v>
      </c>
      <c r="AS40" s="114"/>
      <c r="AT40" s="114">
        <f t="shared" ref="AT40:AV40" si="127">MAX(AT14:AT37)</f>
        <v>0</v>
      </c>
      <c r="AU40" s="114">
        <f t="shared" si="127"/>
        <v>142</v>
      </c>
      <c r="AV40" s="114">
        <f t="shared" si="127"/>
        <v>94</v>
      </c>
      <c r="AW40" s="114"/>
      <c r="AX40" s="114">
        <f t="shared" ref="AX40:AY40" si="128">MAX(AX14:AX37)</f>
        <v>0</v>
      </c>
      <c r="AY40" s="114">
        <f t="shared" si="128"/>
        <v>134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29">MAX(BJ14:BJ37)</f>
        <v>93</v>
      </c>
      <c r="BK40" s="114">
        <f t="shared" si="129"/>
        <v>64</v>
      </c>
      <c r="BL40" s="112">
        <f t="shared" si="129"/>
        <v>0</v>
      </c>
      <c r="BM40" s="114">
        <f t="shared" si="129"/>
        <v>354</v>
      </c>
      <c r="BN40" s="114">
        <f t="shared" si="129"/>
        <v>147</v>
      </c>
      <c r="BO40" s="114">
        <f t="shared" si="129"/>
        <v>364</v>
      </c>
      <c r="BP40" s="114">
        <f t="shared" si="129"/>
        <v>18.2</v>
      </c>
      <c r="BQ40" s="114">
        <f t="shared" si="129"/>
        <v>0</v>
      </c>
      <c r="BR40" s="114">
        <f t="shared" si="129"/>
        <v>6</v>
      </c>
      <c r="BS40" s="114">
        <f t="shared" si="129"/>
        <v>71</v>
      </c>
      <c r="BT40" s="114">
        <f t="shared" si="129"/>
        <v>71</v>
      </c>
      <c r="BU40" s="114">
        <f t="shared" si="129"/>
        <v>354</v>
      </c>
      <c r="BV40" s="114">
        <f t="shared" si="129"/>
        <v>352</v>
      </c>
      <c r="BW40" s="114"/>
      <c r="BX40" s="114">
        <f t="shared" ref="BX40:BZ40" si="130">MAX(BX14:BX37)</f>
        <v>59</v>
      </c>
      <c r="BY40" s="114">
        <f t="shared" si="130"/>
        <v>346</v>
      </c>
      <c r="BZ40" s="114">
        <f t="shared" si="130"/>
        <v>365</v>
      </c>
      <c r="CA40" s="114"/>
      <c r="CB40" s="114">
        <f t="shared" ref="CB40:CD40" si="131">MAX(CB14:CB37)</f>
        <v>55</v>
      </c>
      <c r="CC40" s="114">
        <f t="shared" si="131"/>
        <v>0</v>
      </c>
      <c r="CD40" s="114">
        <f t="shared" si="131"/>
        <v>0</v>
      </c>
      <c r="CE40" s="114"/>
      <c r="CF40" s="114">
        <f t="shared" ref="CF40:CH40" si="132">MAX(CF14:CF37)</f>
        <v>0</v>
      </c>
      <c r="CG40" s="114">
        <f t="shared" si="132"/>
        <v>350</v>
      </c>
      <c r="CH40" s="114">
        <f t="shared" si="132"/>
        <v>376</v>
      </c>
      <c r="CI40" s="114"/>
      <c r="CJ40" s="114">
        <f t="shared" ref="CJ40:CL40" si="133">MAX(CJ14:CJ37)</f>
        <v>95</v>
      </c>
      <c r="CK40" s="114">
        <f t="shared" si="133"/>
        <v>360</v>
      </c>
      <c r="CL40" s="114">
        <f t="shared" si="133"/>
        <v>318</v>
      </c>
      <c r="CM40" s="114"/>
      <c r="CN40" s="114">
        <f t="shared" ref="CN40:CP40" si="134">MAX(CN14:CN37)</f>
        <v>44</v>
      </c>
      <c r="CO40" s="114">
        <f t="shared" si="134"/>
        <v>344</v>
      </c>
      <c r="CP40" s="114">
        <f t="shared" si="134"/>
        <v>257</v>
      </c>
      <c r="CQ40" s="114"/>
      <c r="CR40" s="114">
        <f t="shared" ref="CR40:CT40" si="135">MAX(CR14:CR37)</f>
        <v>57</v>
      </c>
      <c r="CS40" s="114">
        <f t="shared" si="135"/>
        <v>347</v>
      </c>
      <c r="CT40" s="114">
        <f t="shared" si="135"/>
        <v>345</v>
      </c>
      <c r="CU40" s="114"/>
      <c r="CV40" s="114">
        <f t="shared" ref="CV40:CX40" si="136">MAX(CV14:CV37)</f>
        <v>82</v>
      </c>
      <c r="CW40" s="114">
        <f t="shared" si="136"/>
        <v>350</v>
      </c>
      <c r="CX40" s="114">
        <f t="shared" si="136"/>
        <v>213</v>
      </c>
      <c r="CY40" s="114"/>
      <c r="CZ40" s="114">
        <f t="shared" ref="CZ40:DB40" si="137">MAX(CZ14:CZ37)</f>
        <v>56</v>
      </c>
      <c r="DA40" s="114">
        <f t="shared" si="137"/>
        <v>335</v>
      </c>
      <c r="DB40" s="114">
        <f t="shared" si="137"/>
        <v>216</v>
      </c>
      <c r="DC40" s="114"/>
      <c r="DD40" s="114">
        <f t="shared" ref="DD40:DE40" si="138">MAX(DD14:DD37)</f>
        <v>60</v>
      </c>
      <c r="DE40" s="114">
        <f t="shared" si="138"/>
        <v>147</v>
      </c>
      <c r="DF40" s="114"/>
      <c r="DG40" s="114">
        <f t="shared" ref="DG40:DH40" si="139">MAX(DG14:DG37)</f>
        <v>364</v>
      </c>
      <c r="DH40" s="114">
        <f t="shared" si="139"/>
        <v>18.2</v>
      </c>
      <c r="DI40" s="114"/>
      <c r="DJ40" s="114">
        <f t="shared" ref="DJ40:DW40" si="140">MAX(DJ14:DJ37)</f>
        <v>7</v>
      </c>
      <c r="DK40" s="114">
        <f t="shared" si="140"/>
        <v>65</v>
      </c>
      <c r="DL40" s="114">
        <f t="shared" si="140"/>
        <v>56</v>
      </c>
      <c r="DM40" s="112">
        <f t="shared" si="140"/>
        <v>0</v>
      </c>
      <c r="DN40" s="114">
        <f t="shared" si="140"/>
        <v>348</v>
      </c>
      <c r="DO40" s="114">
        <f t="shared" si="140"/>
        <v>144</v>
      </c>
      <c r="DP40" s="114">
        <f t="shared" si="140"/>
        <v>37.33</v>
      </c>
      <c r="DQ40" s="114">
        <f t="shared" si="140"/>
        <v>21.18</v>
      </c>
      <c r="DR40" s="114">
        <f t="shared" si="140"/>
        <v>5.64</v>
      </c>
      <c r="DS40" s="114">
        <f t="shared" si="140"/>
        <v>8</v>
      </c>
      <c r="DT40" s="114">
        <f t="shared" si="140"/>
        <v>48</v>
      </c>
      <c r="DU40" s="114">
        <f t="shared" si="140"/>
        <v>52.3</v>
      </c>
      <c r="DV40" s="114">
        <f t="shared" si="140"/>
        <v>0</v>
      </c>
      <c r="DW40" s="114">
        <f t="shared" si="140"/>
        <v>0</v>
      </c>
      <c r="DX40" s="114"/>
      <c r="DY40" s="114">
        <f t="shared" ref="DY40:EA40" si="141">MAX(DY14:DY37)</f>
        <v>0</v>
      </c>
      <c r="DZ40" s="114">
        <f t="shared" si="141"/>
        <v>0</v>
      </c>
      <c r="EA40" s="114">
        <f t="shared" si="141"/>
        <v>0</v>
      </c>
      <c r="EB40" s="114"/>
      <c r="EC40" s="114">
        <f t="shared" ref="EC40:ED40" si="142">MAX(EC14:EC37)</f>
        <v>0</v>
      </c>
      <c r="ED40" s="112">
        <f t="shared" si="142"/>
        <v>0</v>
      </c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4"/>
      <c r="FN40" s="63"/>
      <c r="FO40" s="63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43">MAX(FY14:FY37)</f>
        <v>0</v>
      </c>
      <c r="FZ40" s="112">
        <f t="shared" si="143"/>
        <v>0</v>
      </c>
      <c r="GA40" s="114">
        <f t="shared" si="143"/>
        <v>345</v>
      </c>
      <c r="GB40" s="114">
        <f t="shared" si="143"/>
        <v>485.2</v>
      </c>
      <c r="GC40" s="114"/>
      <c r="GD40" s="114">
        <f t="shared" ref="GD40:GF40" si="144">MAX(GD14:GD37)</f>
        <v>40.45</v>
      </c>
      <c r="GE40" s="114">
        <f t="shared" si="144"/>
        <v>345</v>
      </c>
      <c r="GF40" s="114">
        <f t="shared" si="144"/>
        <v>468.6</v>
      </c>
      <c r="GG40" s="114"/>
      <c r="GH40" s="114">
        <f t="shared" ref="GH40:GJ40" si="145">MAX(GH14:GH37)</f>
        <v>48.7</v>
      </c>
      <c r="GI40" s="114">
        <f t="shared" si="145"/>
        <v>345</v>
      </c>
      <c r="GJ40" s="114">
        <f t="shared" si="145"/>
        <v>271.98</v>
      </c>
      <c r="GK40" s="114"/>
      <c r="GL40" s="114">
        <f t="shared" ref="GL40:GN40" si="146">MAX(GL14:GL37)</f>
        <v>21.3</v>
      </c>
      <c r="GM40" s="114">
        <f t="shared" si="146"/>
        <v>345</v>
      </c>
      <c r="GN40" s="114">
        <f t="shared" si="146"/>
        <v>261.4</v>
      </c>
      <c r="GO40" s="114"/>
      <c r="GP40" s="114">
        <f t="shared" ref="GP40:GR40" si="147">MAX(GP14:GP37)</f>
        <v>30.74</v>
      </c>
      <c r="GQ40" s="114">
        <f t="shared" si="147"/>
        <v>345</v>
      </c>
      <c r="GR40" s="114">
        <f t="shared" si="147"/>
        <v>212.63</v>
      </c>
      <c r="GS40" s="114"/>
      <c r="GT40" s="114">
        <f t="shared" ref="GT40:GV40" si="148">MAX(GT14:GT37)</f>
        <v>13.37</v>
      </c>
      <c r="GU40" s="114">
        <f t="shared" si="148"/>
        <v>345</v>
      </c>
      <c r="GV40" s="114">
        <f t="shared" si="148"/>
        <v>1255.29</v>
      </c>
      <c r="GW40" s="114"/>
      <c r="GX40" s="114">
        <f t="shared" ref="GX40:HC40" si="149">MAX(GX14:GX37)</f>
        <v>15.33</v>
      </c>
      <c r="GY40" s="112">
        <f t="shared" si="149"/>
        <v>0</v>
      </c>
      <c r="GZ40" s="114">
        <f t="shared" si="149"/>
        <v>0</v>
      </c>
      <c r="HA40" s="114">
        <f t="shared" si="149"/>
        <v>0</v>
      </c>
      <c r="HB40" s="114">
        <f t="shared" si="149"/>
        <v>198</v>
      </c>
      <c r="HC40" s="114">
        <f t="shared" si="149"/>
        <v>9.9</v>
      </c>
      <c r="HD40" s="114"/>
      <c r="HE40" s="114">
        <f t="shared" ref="HE40:HK40" si="150">MAX(HE14:HE37)</f>
        <v>8</v>
      </c>
      <c r="HF40" s="114">
        <f t="shared" si="150"/>
        <v>60</v>
      </c>
      <c r="HG40" s="114">
        <f t="shared" si="150"/>
        <v>56</v>
      </c>
      <c r="HH40" s="114">
        <f t="shared" si="150"/>
        <v>0</v>
      </c>
      <c r="HI40" s="114">
        <f t="shared" si="150"/>
        <v>0</v>
      </c>
      <c r="HJ40" s="114">
        <f t="shared" si="150"/>
        <v>288</v>
      </c>
      <c r="HK40" s="114">
        <f t="shared" si="150"/>
        <v>14.4</v>
      </c>
      <c r="HL40" s="114"/>
      <c r="HM40" s="114">
        <f t="shared" ref="HM40:HS40" si="151">MAX(HM14:HM37)</f>
        <v>5</v>
      </c>
      <c r="HN40" s="114">
        <f t="shared" si="151"/>
        <v>62</v>
      </c>
      <c r="HO40" s="114">
        <f t="shared" si="151"/>
        <v>58</v>
      </c>
      <c r="HP40" s="114">
        <f t="shared" si="151"/>
        <v>0</v>
      </c>
      <c r="HQ40" s="114">
        <f t="shared" si="151"/>
        <v>0</v>
      </c>
      <c r="HR40" s="114">
        <f t="shared" si="151"/>
        <v>418</v>
      </c>
      <c r="HS40" s="114">
        <f t="shared" si="151"/>
        <v>20.9</v>
      </c>
      <c r="HT40" s="114"/>
      <c r="HU40" s="114">
        <f t="shared" ref="HU40:IB40" si="152">MAX(HU14:HU37)</f>
        <v>7</v>
      </c>
      <c r="HV40" s="114">
        <f t="shared" si="152"/>
        <v>58</v>
      </c>
      <c r="HW40" s="114">
        <f t="shared" si="152"/>
        <v>58</v>
      </c>
      <c r="HX40" s="112">
        <f t="shared" si="152"/>
        <v>0</v>
      </c>
      <c r="HY40" s="114">
        <f t="shared" si="152"/>
        <v>136</v>
      </c>
      <c r="HZ40" s="114">
        <f t="shared" si="152"/>
        <v>33</v>
      </c>
      <c r="IA40" s="114">
        <f t="shared" si="152"/>
        <v>192</v>
      </c>
      <c r="IB40" s="114">
        <f t="shared" si="152"/>
        <v>9.6</v>
      </c>
      <c r="IC40" s="114"/>
      <c r="ID40" s="114">
        <f t="shared" ref="ID40:IK40" si="153">MAX(ID14:ID37)</f>
        <v>2</v>
      </c>
      <c r="IE40" s="114">
        <f t="shared" si="153"/>
        <v>64</v>
      </c>
      <c r="IF40" s="114">
        <f t="shared" si="153"/>
        <v>41</v>
      </c>
      <c r="IG40" s="112">
        <f t="shared" si="153"/>
        <v>0</v>
      </c>
      <c r="IH40" s="114">
        <f t="shared" si="153"/>
        <v>142</v>
      </c>
      <c r="II40" s="114">
        <f t="shared" si="153"/>
        <v>34.2</v>
      </c>
      <c r="IJ40" s="114">
        <f t="shared" si="153"/>
        <v>136</v>
      </c>
      <c r="IK40" s="114">
        <f t="shared" si="153"/>
        <v>7.3</v>
      </c>
      <c r="IL40" s="114"/>
      <c r="IM40" s="114">
        <f t="shared" ref="IM40:IS40" si="154">MAX(IM14:IM37)</f>
        <v>4</v>
      </c>
      <c r="IN40" s="114">
        <f t="shared" si="154"/>
        <v>52</v>
      </c>
      <c r="IO40" s="114">
        <f t="shared" si="154"/>
        <v>51</v>
      </c>
      <c r="IP40" s="114">
        <f t="shared" si="154"/>
        <v>142</v>
      </c>
      <c r="IQ40" s="114">
        <f t="shared" si="154"/>
        <v>33.5</v>
      </c>
      <c r="IR40" s="114">
        <f t="shared" si="154"/>
        <v>161</v>
      </c>
      <c r="IS40" s="114">
        <f t="shared" si="154"/>
        <v>8.6</v>
      </c>
      <c r="IT40" s="114"/>
      <c r="IU40" s="114">
        <f t="shared" ref="IU40:JB40" si="155">MAX(IU14:IU37)</f>
        <v>8</v>
      </c>
      <c r="IV40" s="114">
        <f t="shared" si="155"/>
        <v>52</v>
      </c>
      <c r="IW40" s="114">
        <f t="shared" si="155"/>
        <v>51</v>
      </c>
      <c r="IX40" s="112">
        <f t="shared" si="155"/>
        <v>0</v>
      </c>
      <c r="IY40" s="114">
        <f t="shared" si="155"/>
        <v>144.13</v>
      </c>
      <c r="IZ40" s="114">
        <f t="shared" si="155"/>
        <v>36</v>
      </c>
      <c r="JA40" s="114">
        <f t="shared" si="155"/>
        <v>343.98</v>
      </c>
      <c r="JB40" s="114">
        <f t="shared" si="155"/>
        <v>17.64</v>
      </c>
      <c r="JC40" s="114"/>
      <c r="JD40" s="114">
        <f t="shared" ref="JD40:JJ40" si="156">MAX(JD14:JD37)</f>
        <v>3</v>
      </c>
      <c r="JE40" s="114">
        <f t="shared" si="156"/>
        <v>65.63</v>
      </c>
      <c r="JF40" s="114">
        <f t="shared" si="156"/>
        <v>53.22</v>
      </c>
      <c r="JG40" s="114">
        <f t="shared" si="156"/>
        <v>0</v>
      </c>
      <c r="JH40" s="114">
        <f t="shared" si="156"/>
        <v>0</v>
      </c>
      <c r="JI40" s="114">
        <f t="shared" si="156"/>
        <v>0</v>
      </c>
      <c r="JJ40" s="114">
        <f t="shared" si="156"/>
        <v>0</v>
      </c>
      <c r="JK40" s="114"/>
      <c r="JL40" s="114">
        <f t="shared" ref="JL40:JS40" si="157">MAX(JL14:JL37)</f>
        <v>0</v>
      </c>
      <c r="JM40" s="114">
        <f t="shared" si="157"/>
        <v>0</v>
      </c>
      <c r="JN40" s="114">
        <f t="shared" si="157"/>
        <v>0</v>
      </c>
      <c r="JO40" s="112">
        <f t="shared" si="157"/>
        <v>0</v>
      </c>
      <c r="JP40" s="114">
        <f t="shared" si="157"/>
        <v>142</v>
      </c>
      <c r="JQ40" s="114">
        <f t="shared" si="157"/>
        <v>33.1</v>
      </c>
      <c r="JR40" s="114">
        <f t="shared" si="157"/>
        <v>0</v>
      </c>
      <c r="JS40" s="114">
        <f t="shared" si="157"/>
        <v>0</v>
      </c>
      <c r="JT40" s="114"/>
      <c r="JU40" s="114">
        <f t="shared" ref="JU40:KA40" si="158">MAX(JU14:JU37)</f>
        <v>2</v>
      </c>
      <c r="JV40" s="114">
        <f t="shared" si="158"/>
        <v>47</v>
      </c>
      <c r="JW40" s="114">
        <f t="shared" si="158"/>
        <v>45</v>
      </c>
      <c r="JX40" s="114">
        <f t="shared" si="158"/>
        <v>142</v>
      </c>
      <c r="JY40" s="114">
        <f t="shared" si="158"/>
        <v>35.1</v>
      </c>
      <c r="JZ40" s="114">
        <f t="shared" si="158"/>
        <v>191</v>
      </c>
      <c r="KA40" s="114">
        <f t="shared" si="158"/>
        <v>10.4</v>
      </c>
      <c r="KB40" s="114"/>
      <c r="KC40" s="114">
        <f t="shared" ref="KC40:KJ40" si="159">MAX(KC14:KC37)</f>
        <v>2</v>
      </c>
      <c r="KD40" s="114">
        <f t="shared" si="159"/>
        <v>54</v>
      </c>
      <c r="KE40" s="114">
        <f t="shared" si="159"/>
        <v>52</v>
      </c>
      <c r="KF40" s="112">
        <f t="shared" si="159"/>
        <v>0</v>
      </c>
      <c r="KG40" s="114">
        <f t="shared" si="159"/>
        <v>142</v>
      </c>
      <c r="KH40" s="114">
        <f t="shared" si="159"/>
        <v>35</v>
      </c>
      <c r="KI40" s="114">
        <f t="shared" si="159"/>
        <v>121</v>
      </c>
      <c r="KJ40" s="114">
        <f t="shared" si="159"/>
        <v>6.6</v>
      </c>
      <c r="KK40" s="114"/>
      <c r="KL40" s="114">
        <f t="shared" ref="KL40:KR40" si="160">MAX(KL14:KL37)</f>
        <v>1</v>
      </c>
      <c r="KM40" s="114">
        <f t="shared" si="160"/>
        <v>46</v>
      </c>
      <c r="KN40" s="114">
        <f t="shared" si="160"/>
        <v>46</v>
      </c>
      <c r="KO40" s="114">
        <f t="shared" si="160"/>
        <v>142</v>
      </c>
      <c r="KP40" s="114">
        <f t="shared" si="160"/>
        <v>35</v>
      </c>
      <c r="KQ40" s="114">
        <f t="shared" si="160"/>
        <v>3</v>
      </c>
      <c r="KR40" s="114">
        <f t="shared" si="160"/>
        <v>0.1</v>
      </c>
      <c r="KS40" s="114"/>
      <c r="KT40" s="114">
        <f t="shared" ref="KT40:LA40" si="161">MAX(KT14:KT37)</f>
        <v>1</v>
      </c>
      <c r="KU40" s="114">
        <f t="shared" si="161"/>
        <v>46</v>
      </c>
      <c r="KV40" s="114">
        <f t="shared" si="161"/>
        <v>44</v>
      </c>
      <c r="KW40" s="112">
        <f t="shared" si="161"/>
        <v>0</v>
      </c>
      <c r="KX40" s="114">
        <f t="shared" si="161"/>
        <v>138</v>
      </c>
      <c r="KY40" s="114">
        <f t="shared" si="161"/>
        <v>34</v>
      </c>
      <c r="KZ40" s="114">
        <f t="shared" si="161"/>
        <v>337</v>
      </c>
      <c r="LA40" s="114">
        <f t="shared" si="161"/>
        <v>16.5</v>
      </c>
      <c r="LB40" s="114"/>
      <c r="LC40" s="114">
        <f t="shared" ref="LC40:LI40" si="162">MAX(LC14:LC37)</f>
        <v>3</v>
      </c>
      <c r="LD40" s="114">
        <f t="shared" si="162"/>
        <v>60</v>
      </c>
      <c r="LE40" s="114">
        <f t="shared" si="162"/>
        <v>60</v>
      </c>
      <c r="LF40" s="114">
        <f t="shared" si="162"/>
        <v>138</v>
      </c>
      <c r="LG40" s="114">
        <f t="shared" si="162"/>
        <v>34</v>
      </c>
      <c r="LH40" s="114">
        <f t="shared" si="162"/>
        <v>373</v>
      </c>
      <c r="LI40" s="114">
        <f t="shared" si="162"/>
        <v>18.3</v>
      </c>
      <c r="LJ40" s="114"/>
      <c r="LK40" s="114">
        <f t="shared" ref="LK40:LO40" si="163">MAX(LK14:LK37)</f>
        <v>5</v>
      </c>
      <c r="LL40" s="114">
        <f t="shared" si="163"/>
        <v>56</v>
      </c>
      <c r="LM40" s="114">
        <f t="shared" si="163"/>
        <v>56</v>
      </c>
      <c r="LN40" s="112">
        <f t="shared" si="163"/>
        <v>0</v>
      </c>
      <c r="LO40" s="114">
        <f t="shared" si="163"/>
        <v>346</v>
      </c>
      <c r="LP40" s="114"/>
      <c r="LQ40" s="114"/>
      <c r="LR40" s="114"/>
      <c r="LS40" s="114"/>
      <c r="LT40" s="114" t="str">
        <f t="shared" ref="LT40:MV40" si="164">MAX(#REF!)</f>
        <v>#REF!</v>
      </c>
      <c r="LU40" s="114" t="str">
        <f t="shared" si="164"/>
        <v>#REF!</v>
      </c>
      <c r="LV40" s="114" t="str">
        <f t="shared" si="164"/>
        <v>#REF!</v>
      </c>
      <c r="LW40" s="114" t="str">
        <f t="shared" si="164"/>
        <v>#REF!</v>
      </c>
      <c r="LX40" s="114" t="str">
        <f t="shared" si="164"/>
        <v>#REF!</v>
      </c>
      <c r="LY40" s="114" t="str">
        <f t="shared" si="164"/>
        <v>#REF!</v>
      </c>
      <c r="LZ40" s="114" t="str">
        <f t="shared" si="164"/>
        <v>#REF!</v>
      </c>
      <c r="MA40" s="114" t="str">
        <f t="shared" si="164"/>
        <v>#REF!</v>
      </c>
      <c r="MB40" s="114" t="str">
        <f t="shared" si="164"/>
        <v>#REF!</v>
      </c>
      <c r="MC40" s="114" t="str">
        <f t="shared" si="164"/>
        <v>#REF!</v>
      </c>
      <c r="MD40" s="114" t="str">
        <f t="shared" si="164"/>
        <v>#REF!</v>
      </c>
      <c r="ME40" s="114" t="str">
        <f t="shared" si="164"/>
        <v>#REF!</v>
      </c>
      <c r="MF40" s="114" t="str">
        <f t="shared" si="164"/>
        <v>#REF!</v>
      </c>
      <c r="MG40" s="114" t="str">
        <f t="shared" si="164"/>
        <v>#REF!</v>
      </c>
      <c r="MH40" s="114" t="str">
        <f t="shared" si="164"/>
        <v>#REF!</v>
      </c>
      <c r="MI40" s="114" t="str">
        <f t="shared" si="164"/>
        <v>#REF!</v>
      </c>
      <c r="MJ40" s="114" t="str">
        <f t="shared" si="164"/>
        <v>#REF!</v>
      </c>
      <c r="MK40" s="114" t="str">
        <f t="shared" si="164"/>
        <v>#REF!</v>
      </c>
      <c r="ML40" s="114" t="str">
        <f t="shared" si="164"/>
        <v>#REF!</v>
      </c>
      <c r="MM40" s="114" t="str">
        <f t="shared" si="164"/>
        <v>#REF!</v>
      </c>
      <c r="MN40" s="114" t="str">
        <f t="shared" si="164"/>
        <v>#REF!</v>
      </c>
      <c r="MO40" s="112" t="str">
        <f t="shared" si="164"/>
        <v>#REF!</v>
      </c>
      <c r="MP40" s="114" t="str">
        <f t="shared" si="164"/>
        <v>#REF!</v>
      </c>
      <c r="MQ40" s="114" t="str">
        <f t="shared" si="164"/>
        <v>#REF!</v>
      </c>
      <c r="MR40" s="114" t="str">
        <f t="shared" si="164"/>
        <v>#REF!</v>
      </c>
      <c r="MS40" s="114" t="str">
        <f t="shared" si="164"/>
        <v>#REF!</v>
      </c>
      <c r="MT40" s="114" t="str">
        <f t="shared" si="164"/>
        <v>#REF!</v>
      </c>
      <c r="MU40" s="114" t="str">
        <f t="shared" si="164"/>
        <v>#REF!</v>
      </c>
      <c r="MV40" s="114" t="str">
        <f t="shared" si="164"/>
        <v>#REF!</v>
      </c>
      <c r="MW40" s="114"/>
      <c r="MX40" s="114"/>
      <c r="MY40" s="114" t="str">
        <f t="shared" ref="MY40:ND40" si="165">MAX(#REF!)</f>
        <v>#REF!</v>
      </c>
      <c r="MZ40" s="114" t="str">
        <f t="shared" si="165"/>
        <v>#REF!</v>
      </c>
      <c r="NA40" s="114" t="str">
        <f t="shared" si="165"/>
        <v>#REF!</v>
      </c>
      <c r="NB40" s="114" t="str">
        <f t="shared" si="165"/>
        <v>#REF!</v>
      </c>
      <c r="NC40" s="114" t="str">
        <f t="shared" si="165"/>
        <v>#REF!</v>
      </c>
      <c r="ND40" s="114" t="str">
        <f t="shared" si="165"/>
        <v>#REF!</v>
      </c>
      <c r="NE40" s="114"/>
      <c r="NF40" s="114"/>
      <c r="NG40" s="114" t="str">
        <f t="shared" ref="NG40:NL40" si="166">MAX(#REF!)</f>
        <v>#REF!</v>
      </c>
      <c r="NH40" s="114" t="str">
        <f t="shared" si="166"/>
        <v>#REF!</v>
      </c>
      <c r="NI40" s="114" t="str">
        <f t="shared" si="166"/>
        <v>#REF!</v>
      </c>
      <c r="NJ40" s="114" t="str">
        <f t="shared" si="166"/>
        <v>#REF!</v>
      </c>
      <c r="NK40" s="114" t="str">
        <f t="shared" si="166"/>
        <v>#REF!</v>
      </c>
      <c r="NL40" s="114" t="str">
        <f t="shared" si="166"/>
        <v>#REF!</v>
      </c>
      <c r="NM40" s="114"/>
      <c r="NN40" s="114"/>
      <c r="NO40" s="114" t="str">
        <f t="shared" ref="NO40:NP40" si="167">MAX(#REF!)</f>
        <v>#REF!</v>
      </c>
      <c r="NP40" s="114" t="str">
        <f t="shared" si="167"/>
        <v>#REF!</v>
      </c>
      <c r="NQ40" s="225"/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  <c r="GJ44" s="307"/>
      <c r="GK44" s="307"/>
      <c r="GL44" s="307"/>
      <c r="GM44" s="307"/>
      <c r="GN44" s="307"/>
      <c r="GO44" s="307"/>
      <c r="GP44" s="307"/>
      <c r="GQ44" s="307"/>
    </row>
    <row r="45" ht="14.25" customHeight="1">
      <c r="C45" s="6"/>
      <c r="IJ45" s="117" t="s">
        <v>156</v>
      </c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18">
        <v>76.0</v>
      </c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82" t="s">
        <v>103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8" t="s">
        <v>71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9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9" t="s">
        <v>77</v>
      </c>
      <c r="NB12" s="20"/>
      <c r="NC12" s="20"/>
      <c r="ND12" s="20"/>
      <c r="NE12" s="20"/>
      <c r="NF12" s="20"/>
      <c r="NG12" s="20"/>
      <c r="NH12" s="21"/>
      <c r="NI12" s="39" t="s">
        <v>78</v>
      </c>
      <c r="NJ12" s="20"/>
      <c r="NK12" s="20"/>
      <c r="NL12" s="20"/>
      <c r="NM12" s="20"/>
      <c r="NN12" s="20"/>
      <c r="NO12" s="20"/>
      <c r="NP12" s="21"/>
      <c r="NQ12" s="26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5" t="s">
        <v>84</v>
      </c>
      <c r="MU13" s="45" t="s">
        <v>85</v>
      </c>
      <c r="MV13" s="45" t="s">
        <v>83</v>
      </c>
      <c r="MW13" s="45" t="s">
        <v>90</v>
      </c>
      <c r="MX13" s="45" t="s">
        <v>87</v>
      </c>
      <c r="MY13" s="45" t="s">
        <v>88</v>
      </c>
      <c r="MZ13" s="45" t="s">
        <v>86</v>
      </c>
      <c r="NA13" s="41" t="s">
        <v>82</v>
      </c>
      <c r="NB13" s="45" t="s">
        <v>84</v>
      </c>
      <c r="NC13" s="45" t="s">
        <v>85</v>
      </c>
      <c r="ND13" s="45" t="s">
        <v>83</v>
      </c>
      <c r="NE13" s="45" t="s">
        <v>90</v>
      </c>
      <c r="NF13" s="45" t="s">
        <v>87</v>
      </c>
      <c r="NG13" s="45" t="s">
        <v>88</v>
      </c>
      <c r="NH13" s="45" t="s">
        <v>86</v>
      </c>
      <c r="NI13" s="41" t="s">
        <v>82</v>
      </c>
      <c r="NJ13" s="45" t="s">
        <v>84</v>
      </c>
      <c r="NK13" s="45" t="s">
        <v>85</v>
      </c>
      <c r="NL13" s="45" t="s">
        <v>83</v>
      </c>
      <c r="NM13" s="45" t="s">
        <v>90</v>
      </c>
      <c r="NN13" s="45" t="s">
        <v>87</v>
      </c>
      <c r="NO13" s="45" t="s">
        <v>88</v>
      </c>
      <c r="NP13" s="45" t="s">
        <v>86</v>
      </c>
      <c r="NQ13" s="296"/>
    </row>
    <row r="14" ht="14.25" customHeight="1">
      <c r="A14" s="49">
        <v>0.0416666666666667</v>
      </c>
      <c r="B14" s="50"/>
      <c r="C14" s="51">
        <v>50.19</v>
      </c>
      <c r="D14" s="195">
        <v>338.0</v>
      </c>
      <c r="E14" s="53">
        <v>134.0</v>
      </c>
      <c r="F14" s="53">
        <v>65.0</v>
      </c>
      <c r="G14" s="53">
        <v>13.9</v>
      </c>
      <c r="H14" s="54"/>
      <c r="I14" s="53">
        <v>6.0</v>
      </c>
      <c r="J14" s="53">
        <v>48.0</v>
      </c>
      <c r="K14" s="53">
        <v>47.0</v>
      </c>
      <c r="L14" s="53">
        <v>139.0</v>
      </c>
      <c r="M14" s="53">
        <v>54.0</v>
      </c>
      <c r="N14" s="53">
        <v>13.1</v>
      </c>
      <c r="O14" s="54"/>
      <c r="P14" s="53">
        <v>6.0</v>
      </c>
      <c r="Q14" s="53">
        <v>56.0</v>
      </c>
      <c r="R14" s="53">
        <v>48.0</v>
      </c>
      <c r="S14" s="53">
        <v>342.8</v>
      </c>
      <c r="T14" s="53">
        <v>284.6</v>
      </c>
      <c r="U14" s="53">
        <v>169.9</v>
      </c>
      <c r="V14" s="54"/>
      <c r="W14" s="53">
        <v>338.5</v>
      </c>
      <c r="X14" s="53">
        <v>195.7</v>
      </c>
      <c r="Y14" s="53">
        <v>113.2</v>
      </c>
      <c r="Z14" s="54"/>
      <c r="AA14" s="53">
        <v>343.1</v>
      </c>
      <c r="AB14" s="53">
        <v>326.8</v>
      </c>
      <c r="AC14" s="53">
        <v>218.4</v>
      </c>
      <c r="AD14" s="54"/>
      <c r="AE14" s="53">
        <v>342.7</v>
      </c>
      <c r="AF14" s="53">
        <v>365.2</v>
      </c>
      <c r="AG14" s="53">
        <v>198.8</v>
      </c>
      <c r="AH14" s="54"/>
      <c r="AI14" s="53">
        <v>350.2</v>
      </c>
      <c r="AJ14" s="53">
        <v>355.7</v>
      </c>
      <c r="AK14" s="53">
        <v>223.1</v>
      </c>
      <c r="AL14" s="54"/>
      <c r="AM14" s="53">
        <v>341.4</v>
      </c>
      <c r="AN14" s="53">
        <v>377.4</v>
      </c>
      <c r="AO14" s="53">
        <v>209.7</v>
      </c>
      <c r="AP14" s="54"/>
      <c r="AQ14" s="54">
        <f t="shared" ref="AQ14:AS14" si="1">E14</f>
        <v>134</v>
      </c>
      <c r="AR14" s="54">
        <f t="shared" si="1"/>
        <v>65</v>
      </c>
      <c r="AS14" s="54">
        <f t="shared" si="1"/>
        <v>13.9</v>
      </c>
      <c r="AT14" s="54"/>
      <c r="AU14" s="54">
        <f t="shared" ref="AU14:AW14" si="2">L14</f>
        <v>139</v>
      </c>
      <c r="AV14" s="54">
        <f t="shared" si="2"/>
        <v>54</v>
      </c>
      <c r="AW14" s="54">
        <f t="shared" si="2"/>
        <v>13.1</v>
      </c>
      <c r="AX14" s="54"/>
      <c r="AY14" s="54">
        <f t="shared" ref="AY14:AY37" si="6">E14</f>
        <v>134</v>
      </c>
      <c r="AZ14" s="54"/>
      <c r="BA14" s="54"/>
      <c r="BB14" s="54"/>
      <c r="BC14" s="57"/>
      <c r="BD14" s="54"/>
      <c r="BE14" s="53">
        <v>32.0</v>
      </c>
      <c r="BF14" s="53">
        <v>103.0</v>
      </c>
      <c r="BG14" s="53">
        <v>5.1</v>
      </c>
      <c r="BH14" s="54"/>
      <c r="BI14" s="53">
        <v>22.0</v>
      </c>
      <c r="BJ14" s="53">
        <v>85.0</v>
      </c>
      <c r="BK14" s="53">
        <v>55.0</v>
      </c>
      <c r="BL14" s="57"/>
      <c r="BM14" s="287">
        <v>345.0</v>
      </c>
      <c r="BN14" s="287">
        <v>147.0</v>
      </c>
      <c r="BO14" s="287">
        <v>202.0</v>
      </c>
      <c r="BP14" s="287">
        <v>10.1</v>
      </c>
      <c r="BQ14" s="288"/>
      <c r="BR14" s="287">
        <v>6.0</v>
      </c>
      <c r="BS14" s="287">
        <v>59.0</v>
      </c>
      <c r="BT14" s="287">
        <v>58.0</v>
      </c>
      <c r="BU14" s="288">
        <f t="shared" ref="BU14:BU37" si="7">BM14</f>
        <v>345</v>
      </c>
      <c r="BV14" s="287">
        <v>281.0</v>
      </c>
      <c r="BW14" s="287">
        <v>166.0</v>
      </c>
      <c r="BX14" s="287">
        <v>23.0</v>
      </c>
      <c r="BY14" s="287">
        <v>337.0</v>
      </c>
      <c r="BZ14" s="287">
        <v>305.0</v>
      </c>
      <c r="CA14" s="287">
        <v>170.0</v>
      </c>
      <c r="CB14" s="287">
        <v>22.0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337.0</v>
      </c>
      <c r="CH14" s="287">
        <v>461.0</v>
      </c>
      <c r="CI14" s="287">
        <v>255.0</v>
      </c>
      <c r="CJ14" s="287">
        <v>37.0</v>
      </c>
      <c r="CK14" s="287">
        <v>352.0</v>
      </c>
      <c r="CL14" s="287">
        <v>269.0</v>
      </c>
      <c r="CM14" s="287">
        <v>150.0</v>
      </c>
      <c r="CN14" s="287">
        <v>12.0</v>
      </c>
      <c r="CO14" s="287">
        <v>335.0</v>
      </c>
      <c r="CP14" s="287">
        <v>278.0</v>
      </c>
      <c r="CQ14" s="287">
        <v>138.0</v>
      </c>
      <c r="CR14" s="287">
        <v>17.0</v>
      </c>
      <c r="CS14" s="287">
        <v>338.0</v>
      </c>
      <c r="CT14" s="287">
        <v>259.0</v>
      </c>
      <c r="CU14" s="287">
        <v>169.0</v>
      </c>
      <c r="CV14" s="287">
        <v>61.0</v>
      </c>
      <c r="CW14" s="287">
        <v>339.0</v>
      </c>
      <c r="CX14" s="287">
        <v>151.0</v>
      </c>
      <c r="CY14" s="287">
        <v>65.0</v>
      </c>
      <c r="CZ14" s="287">
        <v>46.0</v>
      </c>
      <c r="DA14" s="287">
        <v>326.0</v>
      </c>
      <c r="DB14" s="287">
        <v>154.0</v>
      </c>
      <c r="DC14" s="287">
        <v>67.0</v>
      </c>
      <c r="DD14" s="287">
        <v>52.0</v>
      </c>
      <c r="DE14" s="288">
        <f t="shared" ref="DE14:DE17" si="8">BN14</f>
        <v>147</v>
      </c>
      <c r="DF14" s="287">
        <v>35.4</v>
      </c>
      <c r="DG14" s="288">
        <f t="shared" ref="DG14:DH14" si="3">BO14</f>
        <v>202</v>
      </c>
      <c r="DH14" s="288">
        <f t="shared" si="3"/>
        <v>10.1</v>
      </c>
      <c r="DI14" s="288"/>
      <c r="DJ14" s="287">
        <v>7.0</v>
      </c>
      <c r="DK14" s="287">
        <v>59.0</v>
      </c>
      <c r="DL14" s="287">
        <v>54.0</v>
      </c>
      <c r="DM14" s="57"/>
      <c r="DN14" s="61">
        <v>339.0</v>
      </c>
      <c r="DO14" s="61">
        <v>140.0</v>
      </c>
      <c r="DP14" s="61">
        <v>38.84</v>
      </c>
      <c r="DQ14" s="61">
        <v>22.03</v>
      </c>
      <c r="DR14" s="61">
        <v>5.07</v>
      </c>
      <c r="DS14" s="61">
        <v>8.0</v>
      </c>
      <c r="DT14" s="61">
        <v>40.0</v>
      </c>
      <c r="DU14" s="61">
        <v>48.1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342.0</v>
      </c>
      <c r="EF14" s="63">
        <v>137.0</v>
      </c>
      <c r="EG14" s="63">
        <v>80.0</v>
      </c>
      <c r="EH14" s="63">
        <v>3.2</v>
      </c>
      <c r="EI14" s="64"/>
      <c r="EJ14" s="63">
        <v>9.0</v>
      </c>
      <c r="EK14" s="63">
        <v>47.0</v>
      </c>
      <c r="EL14" s="63">
        <v>50.0</v>
      </c>
      <c r="EM14" s="63">
        <v>137.0</v>
      </c>
      <c r="EN14" s="63">
        <v>96.0</v>
      </c>
      <c r="EO14" s="63">
        <v>4.3</v>
      </c>
      <c r="EP14" s="64"/>
      <c r="EQ14" s="63">
        <v>9.0</v>
      </c>
      <c r="ER14" s="63">
        <v>41.0</v>
      </c>
      <c r="ES14" s="63">
        <v>42.0</v>
      </c>
      <c r="ET14" s="63">
        <v>341.0</v>
      </c>
      <c r="EU14" s="63">
        <v>0.0</v>
      </c>
      <c r="EV14" s="63">
        <v>0.0</v>
      </c>
      <c r="EW14" s="63">
        <v>0.0</v>
      </c>
      <c r="EX14" s="63">
        <v>340.0</v>
      </c>
      <c r="EY14" s="63">
        <v>0.0</v>
      </c>
      <c r="EZ14" s="63">
        <v>0.0</v>
      </c>
      <c r="FA14" s="63">
        <v>0.0</v>
      </c>
      <c r="FB14" s="63">
        <v>341.0</v>
      </c>
      <c r="FC14" s="63">
        <v>271.0</v>
      </c>
      <c r="FD14" s="63">
        <v>158.0</v>
      </c>
      <c r="FE14" s="63">
        <v>-1.9</v>
      </c>
      <c r="FF14" s="63">
        <v>341.0</v>
      </c>
      <c r="FG14" s="63">
        <v>272.0</v>
      </c>
      <c r="FH14" s="63">
        <v>158.8</v>
      </c>
      <c r="FI14" s="63">
        <v>-2.8</v>
      </c>
      <c r="FJ14" s="63">
        <v>342.0</v>
      </c>
      <c r="FK14" s="63">
        <v>257.0</v>
      </c>
      <c r="FL14" s="63">
        <v>148.3</v>
      </c>
      <c r="FM14" s="64"/>
      <c r="FN14" s="63">
        <v>342.0</v>
      </c>
      <c r="FO14" s="63">
        <v>272.0</v>
      </c>
      <c r="FP14" s="63">
        <v>148.9</v>
      </c>
      <c r="FQ14" s="63">
        <v>6.9</v>
      </c>
      <c r="FR14" s="63">
        <v>137.0</v>
      </c>
      <c r="FS14" s="64"/>
      <c r="FT14" s="63">
        <v>19.1</v>
      </c>
      <c r="FU14" s="64"/>
      <c r="FV14" s="63">
        <v>137.0</v>
      </c>
      <c r="FW14" s="64"/>
      <c r="FX14" s="64"/>
      <c r="FY14" s="64"/>
      <c r="FZ14" s="57"/>
      <c r="GA14" s="65">
        <v>342.0</v>
      </c>
      <c r="GB14" s="66">
        <v>344.66</v>
      </c>
      <c r="GC14" s="66">
        <v>214.67</v>
      </c>
      <c r="GD14" s="66">
        <v>24.79</v>
      </c>
      <c r="GE14" s="66">
        <v>342.0</v>
      </c>
      <c r="GF14" s="66">
        <v>365.32</v>
      </c>
      <c r="GG14" s="66">
        <v>212.83</v>
      </c>
      <c r="GH14" s="66">
        <v>27.97</v>
      </c>
      <c r="GI14" s="66">
        <v>342.0</v>
      </c>
      <c r="GJ14" s="66">
        <v>256.88</v>
      </c>
      <c r="GK14" s="66">
        <v>-148.92</v>
      </c>
      <c r="GL14" s="66">
        <v>-10.55</v>
      </c>
      <c r="GM14" s="66">
        <v>342.0</v>
      </c>
      <c r="GN14" s="66">
        <v>236.22</v>
      </c>
      <c r="GO14" s="66">
        <v>-148.84</v>
      </c>
      <c r="GP14" s="66">
        <v>-19.01</v>
      </c>
      <c r="GQ14" s="66">
        <v>343.0</v>
      </c>
      <c r="GR14" s="66">
        <v>104.19</v>
      </c>
      <c r="GS14" s="66">
        <v>-66.92</v>
      </c>
      <c r="GT14" s="66">
        <v>-11.22</v>
      </c>
      <c r="GU14" s="66">
        <v>342.0</v>
      </c>
      <c r="GV14" s="66">
        <v>115.33</v>
      </c>
      <c r="GW14" s="66">
        <v>-65.67</v>
      </c>
      <c r="GX14" s="66">
        <v>-12.56</v>
      </c>
      <c r="GY14" s="57"/>
      <c r="GZ14" s="98" t="s">
        <v>91</v>
      </c>
      <c r="HA14" s="98" t="s">
        <v>92</v>
      </c>
      <c r="HB14" s="98">
        <v>92.0</v>
      </c>
      <c r="HC14" s="98">
        <v>4.6</v>
      </c>
      <c r="HD14" s="98">
        <v>1.84</v>
      </c>
      <c r="HE14" s="99">
        <v>8.0</v>
      </c>
      <c r="HF14" s="99">
        <v>48.0</v>
      </c>
      <c r="HG14" s="99">
        <v>45.0</v>
      </c>
      <c r="HH14" s="98" t="s">
        <v>91</v>
      </c>
      <c r="HI14" s="98" t="s">
        <v>92</v>
      </c>
      <c r="HJ14" s="98">
        <v>149.0</v>
      </c>
      <c r="HK14" s="98">
        <v>7.45</v>
      </c>
      <c r="HL14" s="98">
        <v>2.98</v>
      </c>
      <c r="HM14" s="99">
        <v>5.0</v>
      </c>
      <c r="HN14" s="99">
        <v>40.0</v>
      </c>
      <c r="HO14" s="99">
        <v>40.0</v>
      </c>
      <c r="HP14" s="98" t="s">
        <v>91</v>
      </c>
      <c r="HQ14" s="98" t="s">
        <v>92</v>
      </c>
      <c r="HR14" s="98">
        <v>128.0</v>
      </c>
      <c r="HS14" s="98">
        <v>6.4</v>
      </c>
      <c r="HT14" s="98">
        <v>3.2</v>
      </c>
      <c r="HU14" s="99">
        <v>7.0</v>
      </c>
      <c r="HV14" s="99">
        <v>45.0</v>
      </c>
      <c r="HW14" s="99">
        <v>45.0</v>
      </c>
      <c r="HX14" s="57"/>
      <c r="HY14" s="72">
        <v>135.0</v>
      </c>
      <c r="HZ14" s="72">
        <v>33.0</v>
      </c>
      <c r="IA14" s="72">
        <v>156.0</v>
      </c>
      <c r="IB14" s="72">
        <v>7.8</v>
      </c>
      <c r="IC14" s="73"/>
      <c r="ID14" s="72">
        <v>2.0</v>
      </c>
      <c r="IE14" s="147">
        <v>64.0</v>
      </c>
      <c r="IF14" s="147">
        <v>44.0</v>
      </c>
      <c r="IG14" s="57"/>
      <c r="IH14" s="74">
        <v>141.0</v>
      </c>
      <c r="II14" s="74">
        <v>33.9</v>
      </c>
      <c r="IJ14" s="74">
        <v>73.0</v>
      </c>
      <c r="IK14" s="74">
        <v>3.6</v>
      </c>
      <c r="IL14" s="74">
        <v>4.2</v>
      </c>
      <c r="IM14" s="74">
        <v>4.0</v>
      </c>
      <c r="IN14" s="74">
        <v>47.0</v>
      </c>
      <c r="IO14" s="74">
        <v>46.0</v>
      </c>
      <c r="IP14" s="75">
        <v>141.0</v>
      </c>
      <c r="IQ14" s="74">
        <v>33.8</v>
      </c>
      <c r="IR14" s="74">
        <v>3.0</v>
      </c>
      <c r="IS14" s="74">
        <v>0.1</v>
      </c>
      <c r="IT14" s="74">
        <v>0.2</v>
      </c>
      <c r="IU14" s="74">
        <v>8.0</v>
      </c>
      <c r="IV14" s="74">
        <v>48.0</v>
      </c>
      <c r="IW14" s="74">
        <v>47.0</v>
      </c>
      <c r="IX14" s="57"/>
      <c r="IY14" s="76">
        <v>139.86</v>
      </c>
      <c r="IZ14" s="76">
        <v>34.84</v>
      </c>
      <c r="JA14" s="76">
        <v>387.0</v>
      </c>
      <c r="JB14" s="76">
        <v>19.35</v>
      </c>
      <c r="JC14" s="76">
        <v>6.29</v>
      </c>
      <c r="JD14" s="149">
        <v>3.0</v>
      </c>
      <c r="JE14" s="76">
        <v>63.54</v>
      </c>
      <c r="JF14" s="76">
        <v>44.33</v>
      </c>
      <c r="JG14" s="76" t="s">
        <v>93</v>
      </c>
      <c r="JH14" s="76" t="s">
        <v>93</v>
      </c>
      <c r="JI14" s="76" t="s">
        <v>93</v>
      </c>
      <c r="JJ14" s="76" t="s">
        <v>93</v>
      </c>
      <c r="JK14" s="76" t="s">
        <v>93</v>
      </c>
      <c r="JL14" s="76" t="s">
        <v>93</v>
      </c>
      <c r="JM14" s="76" t="s">
        <v>93</v>
      </c>
      <c r="JN14" s="76" t="s">
        <v>93</v>
      </c>
      <c r="JO14" s="57"/>
      <c r="JP14" s="78">
        <v>137.0</v>
      </c>
      <c r="JQ14" s="78">
        <v>32.2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39.0</v>
      </c>
      <c r="JW14" s="78">
        <v>39.0</v>
      </c>
      <c r="JX14" s="78">
        <v>137.0</v>
      </c>
      <c r="JY14" s="78">
        <v>34.4</v>
      </c>
      <c r="JZ14" s="78">
        <v>110.0</v>
      </c>
      <c r="KA14" s="78">
        <v>6.0</v>
      </c>
      <c r="KB14" s="78">
        <v>2.2</v>
      </c>
      <c r="KC14" s="150">
        <v>2.0</v>
      </c>
      <c r="KD14" s="78">
        <v>46.0</v>
      </c>
      <c r="KE14" s="78">
        <v>45.0</v>
      </c>
      <c r="KF14" s="57"/>
      <c r="KG14" s="79">
        <v>137.0</v>
      </c>
      <c r="KH14" s="79">
        <v>33.0</v>
      </c>
      <c r="KI14" s="79">
        <v>98.0</v>
      </c>
      <c r="KJ14" s="79">
        <v>5.3</v>
      </c>
      <c r="KK14" s="80"/>
      <c r="KL14" s="79">
        <v>1.0</v>
      </c>
      <c r="KM14" s="79">
        <v>42.0</v>
      </c>
      <c r="KN14" s="79">
        <v>42.0</v>
      </c>
      <c r="KO14" s="79">
        <v>133.0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136.0</v>
      </c>
      <c r="KY14" s="81">
        <v>33.0</v>
      </c>
      <c r="KZ14" s="81">
        <v>204.0</v>
      </c>
      <c r="LA14" s="81">
        <v>10.0</v>
      </c>
      <c r="LB14" s="81">
        <v>0.0</v>
      </c>
      <c r="LC14" s="81">
        <v>3.0</v>
      </c>
      <c r="LD14" s="81">
        <v>50.0</v>
      </c>
      <c r="LE14" s="81">
        <v>50.0</v>
      </c>
      <c r="LF14" s="81">
        <v>136.0</v>
      </c>
      <c r="LG14" s="81">
        <v>33.0</v>
      </c>
      <c r="LH14" s="81">
        <v>371.0</v>
      </c>
      <c r="LI14" s="81">
        <v>18.2</v>
      </c>
      <c r="LJ14" s="81">
        <v>0.0</v>
      </c>
      <c r="LK14" s="81">
        <v>5.0</v>
      </c>
      <c r="LL14" s="81">
        <v>52.0</v>
      </c>
      <c r="LM14" s="81">
        <v>52.0</v>
      </c>
      <c r="LN14" s="57"/>
      <c r="LO14" s="82">
        <v>334.0</v>
      </c>
      <c r="LP14" s="82">
        <v>293.0</v>
      </c>
      <c r="LQ14" s="82">
        <v>159.0</v>
      </c>
      <c r="LR14" s="82">
        <v>68.0</v>
      </c>
      <c r="LS14" s="82">
        <v>320.0</v>
      </c>
      <c r="LT14" s="83">
        <v>54.0</v>
      </c>
      <c r="LU14" s="83">
        <v>10.0</v>
      </c>
      <c r="LV14" s="83">
        <v>140.0</v>
      </c>
      <c r="LW14" s="83">
        <v>104.0</v>
      </c>
      <c r="LX14" s="83">
        <v>49.0</v>
      </c>
      <c r="LY14" s="83">
        <v>44.0</v>
      </c>
      <c r="LZ14" s="83">
        <v>12.0</v>
      </c>
      <c r="MA14" s="83">
        <v>105.0</v>
      </c>
      <c r="MB14" s="83">
        <v>1.5</v>
      </c>
      <c r="MC14" s="83">
        <v>145.0</v>
      </c>
      <c r="MD14" s="83">
        <v>189.0</v>
      </c>
      <c r="ME14" s="83">
        <v>67.0</v>
      </c>
      <c r="MF14" s="83">
        <v>52.0</v>
      </c>
      <c r="MG14" s="83">
        <v>14.0</v>
      </c>
      <c r="MH14" s="83">
        <v>0.0</v>
      </c>
      <c r="MI14" s="83">
        <v>0.0</v>
      </c>
      <c r="MJ14" s="83">
        <v>120.0</v>
      </c>
      <c r="MK14" s="83">
        <v>0.0</v>
      </c>
      <c r="ML14" s="83">
        <v>40.0</v>
      </c>
      <c r="MM14" s="83">
        <v>35.0</v>
      </c>
      <c r="MN14" s="83">
        <v>5.0</v>
      </c>
      <c r="MO14" s="86"/>
      <c r="MP14" s="87"/>
      <c r="MQ14" s="87"/>
      <c r="MR14" s="87"/>
      <c r="MS14" s="87"/>
      <c r="MT14" s="83">
        <v>0.0</v>
      </c>
      <c r="MU14" s="83">
        <v>0.0</v>
      </c>
      <c r="MV14" s="83">
        <v>0.0</v>
      </c>
      <c r="MW14" s="83">
        <v>37.0</v>
      </c>
      <c r="MX14" s="83">
        <v>34.0</v>
      </c>
      <c r="MY14" s="88" t="s">
        <v>96</v>
      </c>
      <c r="MZ14" s="83">
        <v>2.0</v>
      </c>
      <c r="NA14" s="87"/>
      <c r="NB14" s="83">
        <v>12.6</v>
      </c>
      <c r="NC14" s="83">
        <v>5.8</v>
      </c>
      <c r="ND14" s="83">
        <v>232.0</v>
      </c>
      <c r="NE14" s="83">
        <v>36.0</v>
      </c>
      <c r="NF14" s="83">
        <v>48.0</v>
      </c>
      <c r="NG14" s="83">
        <v>46.0</v>
      </c>
      <c r="NH14" s="83">
        <v>7.0</v>
      </c>
      <c r="NI14" s="88"/>
      <c r="NJ14" s="83">
        <v>0.0</v>
      </c>
      <c r="NK14" s="83">
        <v>0.0</v>
      </c>
      <c r="NL14" s="83">
        <v>0.0</v>
      </c>
      <c r="NM14" s="83">
        <v>35.0</v>
      </c>
      <c r="NN14" s="83">
        <v>49.0</v>
      </c>
      <c r="NO14" s="83">
        <v>48.0</v>
      </c>
      <c r="NP14" s="83">
        <v>2.0</v>
      </c>
      <c r="NQ14" s="223"/>
    </row>
    <row r="15" ht="14.25" customHeight="1">
      <c r="A15" s="49">
        <v>0.0833333333333333</v>
      </c>
      <c r="B15" s="50"/>
      <c r="C15" s="51">
        <v>50.15</v>
      </c>
      <c r="D15" s="195">
        <v>340.0</v>
      </c>
      <c r="E15" s="53">
        <v>135.0</v>
      </c>
      <c r="F15" s="53">
        <v>67.0</v>
      </c>
      <c r="G15" s="53">
        <v>14.4</v>
      </c>
      <c r="H15" s="54"/>
      <c r="I15" s="53">
        <v>6.0</v>
      </c>
      <c r="J15" s="53">
        <v>48.0</v>
      </c>
      <c r="K15" s="53">
        <v>47.0</v>
      </c>
      <c r="L15" s="53">
        <v>140.0</v>
      </c>
      <c r="M15" s="53">
        <v>67.0</v>
      </c>
      <c r="N15" s="53">
        <v>14.4</v>
      </c>
      <c r="O15" s="54"/>
      <c r="P15" s="53">
        <v>6.0</v>
      </c>
      <c r="Q15" s="53">
        <v>56.0</v>
      </c>
      <c r="R15" s="53">
        <v>48.0</v>
      </c>
      <c r="S15" s="53">
        <v>344.3</v>
      </c>
      <c r="T15" s="53">
        <v>268.4</v>
      </c>
      <c r="U15" s="53">
        <v>159.9</v>
      </c>
      <c r="V15" s="54"/>
      <c r="W15" s="53">
        <v>339.9</v>
      </c>
      <c r="X15" s="53">
        <v>200.9</v>
      </c>
      <c r="Y15" s="53">
        <v>115.8</v>
      </c>
      <c r="Z15" s="54"/>
      <c r="AA15" s="53">
        <v>344.5</v>
      </c>
      <c r="AB15" s="53">
        <v>320.3</v>
      </c>
      <c r="AC15" s="53">
        <v>214.8</v>
      </c>
      <c r="AD15" s="54"/>
      <c r="AE15" s="53">
        <v>344.1</v>
      </c>
      <c r="AF15" s="53">
        <v>358.7</v>
      </c>
      <c r="AG15" s="53">
        <v>196.5</v>
      </c>
      <c r="AH15" s="54"/>
      <c r="AI15" s="53">
        <v>351.6</v>
      </c>
      <c r="AJ15" s="53">
        <v>342.8</v>
      </c>
      <c r="AK15" s="53">
        <v>216.4</v>
      </c>
      <c r="AL15" s="54"/>
      <c r="AM15" s="53">
        <v>342.6</v>
      </c>
      <c r="AN15" s="53">
        <v>366.9</v>
      </c>
      <c r="AO15" s="53">
        <v>204.6</v>
      </c>
      <c r="AP15" s="54"/>
      <c r="AQ15" s="54">
        <f t="shared" ref="AQ15:AS15" si="4">E15</f>
        <v>135</v>
      </c>
      <c r="AR15" s="54">
        <f t="shared" si="4"/>
        <v>67</v>
      </c>
      <c r="AS15" s="54">
        <f t="shared" si="4"/>
        <v>14.4</v>
      </c>
      <c r="AT15" s="54"/>
      <c r="AU15" s="54">
        <f t="shared" ref="AU15:AW15" si="5">L15</f>
        <v>140</v>
      </c>
      <c r="AV15" s="54">
        <f t="shared" si="5"/>
        <v>67</v>
      </c>
      <c r="AW15" s="54">
        <f t="shared" si="5"/>
        <v>14.4</v>
      </c>
      <c r="AX15" s="54"/>
      <c r="AY15" s="54">
        <f t="shared" si="6"/>
        <v>135</v>
      </c>
      <c r="AZ15" s="54"/>
      <c r="BA15" s="54"/>
      <c r="BB15" s="54"/>
      <c r="BC15" s="89"/>
      <c r="BD15" s="54"/>
      <c r="BE15" s="53">
        <v>32.0</v>
      </c>
      <c r="BF15" s="53">
        <v>97.0</v>
      </c>
      <c r="BG15" s="53">
        <v>4.7</v>
      </c>
      <c r="BH15" s="54"/>
      <c r="BI15" s="53">
        <v>22.0</v>
      </c>
      <c r="BJ15" s="53">
        <v>85.0</v>
      </c>
      <c r="BK15" s="53">
        <v>55.0</v>
      </c>
      <c r="BL15" s="89"/>
      <c r="BM15" s="287">
        <v>345.0</v>
      </c>
      <c r="BN15" s="287">
        <v>147.0</v>
      </c>
      <c r="BO15" s="287">
        <v>197.0</v>
      </c>
      <c r="BP15" s="287">
        <v>9.9</v>
      </c>
      <c r="BQ15" s="288"/>
      <c r="BR15" s="287">
        <v>6.0</v>
      </c>
      <c r="BS15" s="287">
        <v>59.0</v>
      </c>
      <c r="BT15" s="287">
        <v>58.0</v>
      </c>
      <c r="BU15" s="288">
        <f t="shared" si="7"/>
        <v>345</v>
      </c>
      <c r="BV15" s="287">
        <v>282.0</v>
      </c>
      <c r="BW15" s="287">
        <v>166.0</v>
      </c>
      <c r="BX15" s="287">
        <v>25.0</v>
      </c>
      <c r="BY15" s="287">
        <v>338.0</v>
      </c>
      <c r="BZ15" s="287">
        <v>306.0</v>
      </c>
      <c r="CA15" s="287">
        <v>170.0</v>
      </c>
      <c r="CB15" s="287">
        <v>25.0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337.0</v>
      </c>
      <c r="CH15" s="287">
        <v>450.0</v>
      </c>
      <c r="CI15" s="287">
        <v>248.0</v>
      </c>
      <c r="CJ15" s="287">
        <v>51.0</v>
      </c>
      <c r="CK15" s="287">
        <v>353.0</v>
      </c>
      <c r="CL15" s="287">
        <v>251.0</v>
      </c>
      <c r="CM15" s="287">
        <v>150.0</v>
      </c>
      <c r="CN15" s="287">
        <v>23.0</v>
      </c>
      <c r="CO15" s="287">
        <v>335.0</v>
      </c>
      <c r="CP15" s="287">
        <v>281.0</v>
      </c>
      <c r="CQ15" s="287">
        <v>139.0</v>
      </c>
      <c r="CR15" s="287">
        <v>18.0</v>
      </c>
      <c r="CS15" s="287">
        <v>338.0</v>
      </c>
      <c r="CT15" s="287">
        <v>262.0</v>
      </c>
      <c r="CU15" s="287">
        <v>172.0</v>
      </c>
      <c r="CV15" s="287">
        <v>60.0</v>
      </c>
      <c r="CW15" s="287">
        <v>340.0</v>
      </c>
      <c r="CX15" s="287">
        <v>151.0</v>
      </c>
      <c r="CY15" s="287">
        <v>63.0</v>
      </c>
      <c r="CZ15" s="287">
        <v>46.0</v>
      </c>
      <c r="DA15" s="287">
        <v>326.0</v>
      </c>
      <c r="DB15" s="287">
        <v>153.0</v>
      </c>
      <c r="DC15" s="287">
        <v>65.0</v>
      </c>
      <c r="DD15" s="287">
        <v>54.0</v>
      </c>
      <c r="DE15" s="288">
        <f t="shared" si="8"/>
        <v>147</v>
      </c>
      <c r="DF15" s="287">
        <v>35.4</v>
      </c>
      <c r="DG15" s="288">
        <f t="shared" ref="DG15:DH15" si="9">BO15</f>
        <v>197</v>
      </c>
      <c r="DH15" s="288">
        <f t="shared" si="9"/>
        <v>9.9</v>
      </c>
      <c r="DI15" s="288"/>
      <c r="DJ15" s="287">
        <v>7.0</v>
      </c>
      <c r="DK15" s="287">
        <v>59.0</v>
      </c>
      <c r="DL15" s="287">
        <v>53.0</v>
      </c>
      <c r="DM15" s="89"/>
      <c r="DN15" s="61">
        <v>339.0</v>
      </c>
      <c r="DO15" s="61">
        <v>139.0</v>
      </c>
      <c r="DP15" s="61">
        <v>43.33</v>
      </c>
      <c r="DQ15" s="61">
        <v>24.28</v>
      </c>
      <c r="DR15" s="61">
        <v>7.18</v>
      </c>
      <c r="DS15" s="61">
        <v>8.0</v>
      </c>
      <c r="DT15" s="61">
        <v>40.0</v>
      </c>
      <c r="DU15" s="61">
        <v>43.6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343.0</v>
      </c>
      <c r="EF15" s="63">
        <v>138.0</v>
      </c>
      <c r="EG15" s="63">
        <v>81.0</v>
      </c>
      <c r="EH15" s="63">
        <v>3.2</v>
      </c>
      <c r="EI15" s="64"/>
      <c r="EJ15" s="63">
        <v>9.0</v>
      </c>
      <c r="EK15" s="63">
        <v>47.0</v>
      </c>
      <c r="EL15" s="63">
        <v>49.0</v>
      </c>
      <c r="EM15" s="63">
        <v>138.0</v>
      </c>
      <c r="EN15" s="63">
        <v>113.0</v>
      </c>
      <c r="EO15" s="63">
        <v>5.0</v>
      </c>
      <c r="EP15" s="64"/>
      <c r="EQ15" s="63">
        <v>9.0</v>
      </c>
      <c r="ER15" s="63">
        <v>41.0</v>
      </c>
      <c r="ES15" s="63">
        <v>43.0</v>
      </c>
      <c r="ET15" s="63">
        <v>341.0</v>
      </c>
      <c r="EU15" s="63">
        <v>0.0</v>
      </c>
      <c r="EV15" s="63">
        <v>0.0</v>
      </c>
      <c r="EW15" s="63">
        <v>0.0</v>
      </c>
      <c r="EX15" s="63">
        <v>340.0</v>
      </c>
      <c r="EY15" s="63">
        <v>0.0</v>
      </c>
      <c r="EZ15" s="63">
        <v>0.0</v>
      </c>
      <c r="FA15" s="63">
        <v>0.0</v>
      </c>
      <c r="FB15" s="63">
        <v>340.0</v>
      </c>
      <c r="FC15" s="63">
        <v>273.0</v>
      </c>
      <c r="FD15" s="63">
        <v>158.3</v>
      </c>
      <c r="FE15" s="63">
        <v>-1.0</v>
      </c>
      <c r="FF15" s="63">
        <v>340.0</v>
      </c>
      <c r="FG15" s="63">
        <v>272.0</v>
      </c>
      <c r="FH15" s="63">
        <v>157.87</v>
      </c>
      <c r="FI15" s="63">
        <v>-1.4</v>
      </c>
      <c r="FJ15" s="63">
        <v>343.0</v>
      </c>
      <c r="FK15" s="63">
        <v>256.0</v>
      </c>
      <c r="FL15" s="63">
        <v>148.3</v>
      </c>
      <c r="FM15" s="64"/>
      <c r="FN15" s="63">
        <v>343.0</v>
      </c>
      <c r="FO15" s="63">
        <v>271.0</v>
      </c>
      <c r="FP15" s="63">
        <v>148.9</v>
      </c>
      <c r="FQ15" s="63">
        <v>6.1</v>
      </c>
      <c r="FR15" s="63">
        <v>138.0</v>
      </c>
      <c r="FS15" s="64"/>
      <c r="FT15" s="63">
        <v>18.71</v>
      </c>
      <c r="FU15" s="64"/>
      <c r="FV15" s="63">
        <v>138.0</v>
      </c>
      <c r="FW15" s="64"/>
      <c r="FX15" s="64"/>
      <c r="FY15" s="64"/>
      <c r="FZ15" s="89"/>
      <c r="GA15" s="65">
        <v>341.0</v>
      </c>
      <c r="GB15" s="66">
        <v>386.57</v>
      </c>
      <c r="GC15" s="66">
        <v>216.88</v>
      </c>
      <c r="GD15" s="66">
        <v>25.46</v>
      </c>
      <c r="GE15" s="66">
        <v>341.0</v>
      </c>
      <c r="GF15" s="66">
        <v>396.38</v>
      </c>
      <c r="GG15" s="66">
        <v>214.57</v>
      </c>
      <c r="GH15" s="66">
        <v>23.66</v>
      </c>
      <c r="GI15" s="66">
        <v>341.0</v>
      </c>
      <c r="GJ15" s="66">
        <v>248.39</v>
      </c>
      <c r="GK15" s="66">
        <v>-151.01</v>
      </c>
      <c r="GL15" s="66">
        <v>-13.65</v>
      </c>
      <c r="GM15" s="66">
        <v>341.0</v>
      </c>
      <c r="GN15" s="66">
        <v>258.35</v>
      </c>
      <c r="GO15" s="66">
        <v>-151.01</v>
      </c>
      <c r="GP15" s="66">
        <v>-20.03</v>
      </c>
      <c r="GQ15" s="66">
        <v>341.0</v>
      </c>
      <c r="GR15" s="66">
        <v>115.62</v>
      </c>
      <c r="GS15" s="66">
        <v>-70.87</v>
      </c>
      <c r="GT15" s="66">
        <v>-11.89</v>
      </c>
      <c r="GU15" s="66">
        <v>341.0</v>
      </c>
      <c r="GV15" s="66">
        <v>117.66</v>
      </c>
      <c r="GW15" s="66">
        <v>-73.8</v>
      </c>
      <c r="GX15" s="66">
        <v>-12.81</v>
      </c>
      <c r="GY15" s="89"/>
      <c r="GZ15" s="98" t="s">
        <v>91</v>
      </c>
      <c r="HA15" s="98" t="s">
        <v>92</v>
      </c>
      <c r="HB15" s="98">
        <v>140.0</v>
      </c>
      <c r="HC15" s="98">
        <v>7.0</v>
      </c>
      <c r="HD15" s="98">
        <v>2.8</v>
      </c>
      <c r="HE15" s="99">
        <v>8.0</v>
      </c>
      <c r="HF15" s="99">
        <v>48.0</v>
      </c>
      <c r="HG15" s="99">
        <v>45.0</v>
      </c>
      <c r="HH15" s="98" t="s">
        <v>91</v>
      </c>
      <c r="HI15" s="98" t="s">
        <v>92</v>
      </c>
      <c r="HJ15" s="98">
        <v>150.0</v>
      </c>
      <c r="HK15" s="98">
        <v>7.5</v>
      </c>
      <c r="HL15" s="98">
        <v>3.0</v>
      </c>
      <c r="HM15" s="99">
        <v>5.0</v>
      </c>
      <c r="HN15" s="99">
        <v>40.0</v>
      </c>
      <c r="HO15" s="99">
        <v>40.0</v>
      </c>
      <c r="HP15" s="98" t="s">
        <v>91</v>
      </c>
      <c r="HQ15" s="98" t="s">
        <v>92</v>
      </c>
      <c r="HR15" s="98">
        <v>130.0</v>
      </c>
      <c r="HS15" s="98">
        <v>6.5</v>
      </c>
      <c r="HT15" s="98">
        <v>3.25</v>
      </c>
      <c r="HU15" s="99">
        <v>7.0</v>
      </c>
      <c r="HV15" s="99">
        <v>45.0</v>
      </c>
      <c r="HW15" s="99">
        <v>45.0</v>
      </c>
      <c r="HX15" s="89"/>
      <c r="HY15" s="72">
        <v>135.0</v>
      </c>
      <c r="HZ15" s="72">
        <v>33.0</v>
      </c>
      <c r="IA15" s="72">
        <v>150.0</v>
      </c>
      <c r="IB15" s="72">
        <v>7.5</v>
      </c>
      <c r="IC15" s="73"/>
      <c r="ID15" s="72">
        <v>2.0</v>
      </c>
      <c r="IE15" s="147">
        <v>64.0</v>
      </c>
      <c r="IF15" s="147">
        <v>44.0</v>
      </c>
      <c r="IG15" s="89"/>
      <c r="IH15" s="74">
        <v>141.0</v>
      </c>
      <c r="II15" s="74">
        <v>34.1</v>
      </c>
      <c r="IJ15" s="74">
        <v>69.0</v>
      </c>
      <c r="IK15" s="74">
        <v>3.4</v>
      </c>
      <c r="IL15" s="74">
        <v>4.0</v>
      </c>
      <c r="IM15" s="74">
        <v>4.0</v>
      </c>
      <c r="IN15" s="74">
        <v>47.0</v>
      </c>
      <c r="IO15" s="74">
        <v>46.0</v>
      </c>
      <c r="IP15" s="75">
        <v>141.0</v>
      </c>
      <c r="IQ15" s="74">
        <v>33.9</v>
      </c>
      <c r="IR15" s="74">
        <v>3.0</v>
      </c>
      <c r="IS15" s="74">
        <v>0.1</v>
      </c>
      <c r="IT15" s="74">
        <v>0.2</v>
      </c>
      <c r="IU15" s="74">
        <v>8.0</v>
      </c>
      <c r="IV15" s="74">
        <v>48.0</v>
      </c>
      <c r="IW15" s="74">
        <v>47.0</v>
      </c>
      <c r="IX15" s="89"/>
      <c r="IY15" s="76">
        <v>139.78</v>
      </c>
      <c r="IZ15" s="76">
        <v>34.67</v>
      </c>
      <c r="JA15" s="76">
        <v>432.6</v>
      </c>
      <c r="JB15" s="76">
        <v>21.63</v>
      </c>
      <c r="JC15" s="76">
        <v>8.01</v>
      </c>
      <c r="JD15" s="149">
        <v>3.0</v>
      </c>
      <c r="JE15" s="76">
        <v>65.79</v>
      </c>
      <c r="JF15" s="76">
        <v>47.37</v>
      </c>
      <c r="JG15" s="76" t="s">
        <v>93</v>
      </c>
      <c r="JH15" s="76" t="s">
        <v>93</v>
      </c>
      <c r="JI15" s="76" t="s">
        <v>93</v>
      </c>
      <c r="JJ15" s="76" t="s">
        <v>93</v>
      </c>
      <c r="JK15" s="76" t="s">
        <v>93</v>
      </c>
      <c r="JL15" s="76" t="s">
        <v>93</v>
      </c>
      <c r="JM15" s="76" t="s">
        <v>93</v>
      </c>
      <c r="JN15" s="76" t="s">
        <v>93</v>
      </c>
      <c r="JO15" s="89"/>
      <c r="JP15" s="78">
        <v>138.0</v>
      </c>
      <c r="JQ15" s="78">
        <v>32.3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39.0</v>
      </c>
      <c r="JW15" s="78">
        <v>39.0</v>
      </c>
      <c r="JX15" s="78">
        <v>138.0</v>
      </c>
      <c r="JY15" s="78">
        <v>34.5</v>
      </c>
      <c r="JZ15" s="78">
        <v>109.0</v>
      </c>
      <c r="KA15" s="78">
        <v>5.9</v>
      </c>
      <c r="KB15" s="78">
        <v>2.3</v>
      </c>
      <c r="KC15" s="150">
        <v>2.0</v>
      </c>
      <c r="KD15" s="78">
        <v>45.0</v>
      </c>
      <c r="KE15" s="78">
        <v>45.0</v>
      </c>
      <c r="KF15" s="89"/>
      <c r="KG15" s="79">
        <v>137.0</v>
      </c>
      <c r="KH15" s="79">
        <v>33.0</v>
      </c>
      <c r="KI15" s="79">
        <v>98.0</v>
      </c>
      <c r="KJ15" s="79">
        <v>5.3</v>
      </c>
      <c r="KK15" s="80"/>
      <c r="KL15" s="79">
        <v>1.0</v>
      </c>
      <c r="KM15" s="79">
        <v>42.0</v>
      </c>
      <c r="KN15" s="79">
        <v>42.0</v>
      </c>
      <c r="KO15" s="79">
        <v>133.0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134.0</v>
      </c>
      <c r="KY15" s="81">
        <v>33.0</v>
      </c>
      <c r="KZ15" s="81">
        <v>253.0</v>
      </c>
      <c r="LA15" s="81">
        <v>12.4</v>
      </c>
      <c r="LB15" s="81">
        <v>0.0</v>
      </c>
      <c r="LC15" s="81">
        <v>3.0</v>
      </c>
      <c r="LD15" s="81">
        <v>50.0</v>
      </c>
      <c r="LE15" s="81">
        <v>50.0</v>
      </c>
      <c r="LF15" s="81">
        <v>134.0</v>
      </c>
      <c r="LG15" s="81">
        <v>33.0</v>
      </c>
      <c r="LH15" s="81">
        <v>416.0</v>
      </c>
      <c r="LI15" s="81">
        <v>20.4</v>
      </c>
      <c r="LJ15" s="81">
        <v>0.0</v>
      </c>
      <c r="LK15" s="81">
        <v>5.0</v>
      </c>
      <c r="LL15" s="81">
        <v>52.0</v>
      </c>
      <c r="LM15" s="81">
        <v>52.0</v>
      </c>
      <c r="LN15" s="89"/>
      <c r="LO15" s="82">
        <v>333.0</v>
      </c>
      <c r="LP15" s="82">
        <v>299.0</v>
      </c>
      <c r="LQ15" s="82">
        <v>159.0</v>
      </c>
      <c r="LR15" s="82">
        <v>68.0</v>
      </c>
      <c r="LS15" s="82">
        <v>321.0</v>
      </c>
      <c r="LT15" s="83">
        <v>62.0</v>
      </c>
      <c r="LU15" s="83">
        <v>14.7</v>
      </c>
      <c r="LV15" s="83">
        <v>140.0</v>
      </c>
      <c r="LW15" s="83">
        <v>120.0</v>
      </c>
      <c r="LX15" s="83">
        <v>49.0</v>
      </c>
      <c r="LY15" s="83">
        <v>45.0</v>
      </c>
      <c r="LZ15" s="83">
        <v>12.0</v>
      </c>
      <c r="MA15" s="83">
        <v>97.0</v>
      </c>
      <c r="MB15" s="83">
        <v>5.4</v>
      </c>
      <c r="MC15" s="83">
        <v>145.0</v>
      </c>
      <c r="MD15" s="83">
        <v>179.0</v>
      </c>
      <c r="ME15" s="83">
        <v>66.0</v>
      </c>
      <c r="MF15" s="83">
        <v>53.0</v>
      </c>
      <c r="MG15" s="83">
        <v>14.0</v>
      </c>
      <c r="MH15" s="83">
        <v>0.0</v>
      </c>
      <c r="MI15" s="83">
        <v>0.0</v>
      </c>
      <c r="MJ15" s="83">
        <v>120.0</v>
      </c>
      <c r="MK15" s="83">
        <v>0.0</v>
      </c>
      <c r="ML15" s="83">
        <v>38.0</v>
      </c>
      <c r="MM15" s="83">
        <v>34.0</v>
      </c>
      <c r="MN15" s="83">
        <v>5.0</v>
      </c>
      <c r="MO15" s="86"/>
      <c r="MP15" s="87"/>
      <c r="MQ15" s="87"/>
      <c r="MR15" s="87"/>
      <c r="MS15" s="87"/>
      <c r="MT15" s="83">
        <v>1.0</v>
      </c>
      <c r="MU15" s="83">
        <v>0.0</v>
      </c>
      <c r="MV15" s="83">
        <v>20.0</v>
      </c>
      <c r="MW15" s="83">
        <v>36.0</v>
      </c>
      <c r="MX15" s="83">
        <v>34.0</v>
      </c>
      <c r="MY15" s="88" t="s">
        <v>96</v>
      </c>
      <c r="MZ15" s="83">
        <v>2.0</v>
      </c>
      <c r="NA15" s="87"/>
      <c r="NB15" s="83">
        <v>13.8</v>
      </c>
      <c r="NC15" s="83">
        <v>6.0</v>
      </c>
      <c r="ND15" s="83">
        <v>253.0</v>
      </c>
      <c r="NE15" s="83">
        <v>36.0</v>
      </c>
      <c r="NF15" s="83">
        <v>46.0</v>
      </c>
      <c r="NG15" s="83">
        <v>45.0</v>
      </c>
      <c r="NH15" s="83">
        <v>7.0</v>
      </c>
      <c r="NI15" s="88"/>
      <c r="NJ15" s="83">
        <v>0.0</v>
      </c>
      <c r="NK15" s="83">
        <v>0.0</v>
      </c>
      <c r="NL15" s="83">
        <v>0.0</v>
      </c>
      <c r="NM15" s="83">
        <v>35.0</v>
      </c>
      <c r="NN15" s="83">
        <v>47.0</v>
      </c>
      <c r="NO15" s="83">
        <v>45.0</v>
      </c>
      <c r="NP15" s="83">
        <v>2.0</v>
      </c>
      <c r="NQ15" s="223"/>
    </row>
    <row r="16" ht="14.25" customHeight="1">
      <c r="A16" s="49">
        <v>0.125</v>
      </c>
      <c r="B16" s="50"/>
      <c r="C16" s="51">
        <v>50.13</v>
      </c>
      <c r="D16" s="195">
        <v>339.0</v>
      </c>
      <c r="E16" s="53">
        <v>135.0</v>
      </c>
      <c r="F16" s="53">
        <v>66.0</v>
      </c>
      <c r="G16" s="53">
        <v>14.2</v>
      </c>
      <c r="H16" s="54"/>
      <c r="I16" s="53">
        <v>6.0</v>
      </c>
      <c r="J16" s="53">
        <v>48.0</v>
      </c>
      <c r="K16" s="53">
        <v>47.0</v>
      </c>
      <c r="L16" s="53">
        <v>140.0</v>
      </c>
      <c r="M16" s="53">
        <v>51.0</v>
      </c>
      <c r="N16" s="53">
        <v>12.1</v>
      </c>
      <c r="O16" s="54"/>
      <c r="P16" s="53">
        <v>6.0</v>
      </c>
      <c r="Q16" s="53">
        <v>56.0</v>
      </c>
      <c r="R16" s="53">
        <v>48.0</v>
      </c>
      <c r="S16" s="53">
        <v>342.8</v>
      </c>
      <c r="T16" s="53">
        <v>282.7</v>
      </c>
      <c r="U16" s="53">
        <v>169.4</v>
      </c>
      <c r="V16" s="54"/>
      <c r="W16" s="53">
        <v>338.5</v>
      </c>
      <c r="X16" s="53">
        <v>221.9</v>
      </c>
      <c r="Y16" s="53">
        <v>129.4</v>
      </c>
      <c r="Z16" s="54"/>
      <c r="AA16" s="53">
        <v>343.6</v>
      </c>
      <c r="AB16" s="53">
        <v>321.6</v>
      </c>
      <c r="AC16" s="53">
        <v>213.8</v>
      </c>
      <c r="AD16" s="54"/>
      <c r="AE16" s="53">
        <v>342.2</v>
      </c>
      <c r="AF16" s="53">
        <v>359.4</v>
      </c>
      <c r="AG16" s="53">
        <v>194.5</v>
      </c>
      <c r="AH16" s="54"/>
      <c r="AI16" s="53">
        <v>349.7</v>
      </c>
      <c r="AJ16" s="53">
        <v>365.3</v>
      </c>
      <c r="AK16" s="53">
        <v>228.6</v>
      </c>
      <c r="AL16" s="54"/>
      <c r="AM16" s="53">
        <v>341.1</v>
      </c>
      <c r="AN16" s="53">
        <v>386.7</v>
      </c>
      <c r="AO16" s="53">
        <v>214.7</v>
      </c>
      <c r="AP16" s="54"/>
      <c r="AQ16" s="54">
        <f t="shared" ref="AQ16:AS16" si="10">E16</f>
        <v>135</v>
      </c>
      <c r="AR16" s="54">
        <f t="shared" si="10"/>
        <v>66</v>
      </c>
      <c r="AS16" s="54">
        <f t="shared" si="10"/>
        <v>14.2</v>
      </c>
      <c r="AT16" s="54"/>
      <c r="AU16" s="54">
        <f t="shared" ref="AU16:AW16" si="11">L16</f>
        <v>140</v>
      </c>
      <c r="AV16" s="54">
        <f t="shared" si="11"/>
        <v>51</v>
      </c>
      <c r="AW16" s="54">
        <f t="shared" si="11"/>
        <v>12.1</v>
      </c>
      <c r="AX16" s="54"/>
      <c r="AY16" s="54">
        <f t="shared" si="6"/>
        <v>135</v>
      </c>
      <c r="AZ16" s="54"/>
      <c r="BA16" s="54"/>
      <c r="BB16" s="54"/>
      <c r="BC16" s="89"/>
      <c r="BD16" s="54"/>
      <c r="BE16" s="53">
        <v>32.0</v>
      </c>
      <c r="BF16" s="53">
        <v>96.0</v>
      </c>
      <c r="BG16" s="53">
        <v>4.7</v>
      </c>
      <c r="BH16" s="54"/>
      <c r="BI16" s="53">
        <v>22.0</v>
      </c>
      <c r="BJ16" s="53">
        <v>85.0</v>
      </c>
      <c r="BK16" s="53">
        <v>55.0</v>
      </c>
      <c r="BL16" s="89"/>
      <c r="BM16" s="287">
        <v>345.0</v>
      </c>
      <c r="BN16" s="287">
        <v>147.0</v>
      </c>
      <c r="BO16" s="287">
        <v>140.0</v>
      </c>
      <c r="BP16" s="287">
        <v>7.0</v>
      </c>
      <c r="BQ16" s="288"/>
      <c r="BR16" s="287">
        <v>6.0</v>
      </c>
      <c r="BS16" s="287">
        <v>59.0</v>
      </c>
      <c r="BT16" s="287">
        <v>58.0</v>
      </c>
      <c r="BU16" s="288">
        <f t="shared" si="7"/>
        <v>345</v>
      </c>
      <c r="BV16" s="287">
        <v>282.0</v>
      </c>
      <c r="BW16" s="287">
        <v>166.0</v>
      </c>
      <c r="BX16" s="287">
        <v>26.0</v>
      </c>
      <c r="BY16" s="287">
        <v>338.0</v>
      </c>
      <c r="BZ16" s="287">
        <v>306.0</v>
      </c>
      <c r="CA16" s="287">
        <v>171.0</v>
      </c>
      <c r="CB16" s="287">
        <v>24.0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338.0</v>
      </c>
      <c r="CH16" s="287">
        <v>463.0</v>
      </c>
      <c r="CI16" s="287">
        <v>256.0</v>
      </c>
      <c r="CJ16" s="287">
        <v>49.0</v>
      </c>
      <c r="CK16" s="287">
        <v>352.0</v>
      </c>
      <c r="CL16" s="287">
        <v>135.0</v>
      </c>
      <c r="CM16" s="287">
        <v>89.0</v>
      </c>
      <c r="CN16" s="287">
        <v>14.0</v>
      </c>
      <c r="CO16" s="287">
        <v>336.0</v>
      </c>
      <c r="CP16" s="287">
        <v>274.0</v>
      </c>
      <c r="CQ16" s="287">
        <v>136.0</v>
      </c>
      <c r="CR16" s="287">
        <v>20.0</v>
      </c>
      <c r="CS16" s="287">
        <v>339.0</v>
      </c>
      <c r="CT16" s="287">
        <v>255.0</v>
      </c>
      <c r="CU16" s="287">
        <v>168.0</v>
      </c>
      <c r="CV16" s="287">
        <v>59.0</v>
      </c>
      <c r="CW16" s="287">
        <v>341.0</v>
      </c>
      <c r="CX16" s="287">
        <v>160.0</v>
      </c>
      <c r="CY16" s="287">
        <v>71.0</v>
      </c>
      <c r="CZ16" s="287">
        <v>48.0</v>
      </c>
      <c r="DA16" s="287">
        <v>327.0</v>
      </c>
      <c r="DB16" s="287">
        <v>162.0</v>
      </c>
      <c r="DC16" s="287">
        <v>72.0</v>
      </c>
      <c r="DD16" s="287">
        <v>54.0</v>
      </c>
      <c r="DE16" s="288">
        <f t="shared" si="8"/>
        <v>147</v>
      </c>
      <c r="DF16" s="287">
        <v>35.4</v>
      </c>
      <c r="DG16" s="288">
        <f t="shared" ref="DG16:DH16" si="12">BO16</f>
        <v>140</v>
      </c>
      <c r="DH16" s="288">
        <f t="shared" si="12"/>
        <v>7</v>
      </c>
      <c r="DI16" s="288"/>
      <c r="DJ16" s="287">
        <v>7.0</v>
      </c>
      <c r="DK16" s="287">
        <v>59.0</v>
      </c>
      <c r="DL16" s="287">
        <v>53.0</v>
      </c>
      <c r="DM16" s="89"/>
      <c r="DN16" s="61">
        <v>339.0</v>
      </c>
      <c r="DO16" s="61">
        <v>140.0</v>
      </c>
      <c r="DP16" s="61">
        <v>42.69</v>
      </c>
      <c r="DQ16" s="61">
        <v>23.89</v>
      </c>
      <c r="DR16" s="61">
        <v>6.91</v>
      </c>
      <c r="DS16" s="61">
        <v>8.0</v>
      </c>
      <c r="DT16" s="61">
        <v>40.0</v>
      </c>
      <c r="DU16" s="61">
        <v>43.1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343.0</v>
      </c>
      <c r="EF16" s="63">
        <v>138.0</v>
      </c>
      <c r="EG16" s="63">
        <v>80.0</v>
      </c>
      <c r="EH16" s="63">
        <v>3.2</v>
      </c>
      <c r="EI16" s="64"/>
      <c r="EJ16" s="63">
        <v>9.0</v>
      </c>
      <c r="EK16" s="63">
        <v>46.0</v>
      </c>
      <c r="EL16" s="63">
        <v>49.0</v>
      </c>
      <c r="EM16" s="63">
        <v>138.0</v>
      </c>
      <c r="EN16" s="63">
        <v>95.0</v>
      </c>
      <c r="EO16" s="63">
        <v>4.2</v>
      </c>
      <c r="EP16" s="64"/>
      <c r="EQ16" s="63">
        <v>9.0</v>
      </c>
      <c r="ER16" s="63">
        <v>42.0</v>
      </c>
      <c r="ES16" s="63">
        <v>43.0</v>
      </c>
      <c r="ET16" s="63">
        <v>340.0</v>
      </c>
      <c r="EU16" s="63">
        <v>0.0</v>
      </c>
      <c r="EV16" s="63">
        <v>0.0</v>
      </c>
      <c r="EW16" s="63">
        <v>0.0</v>
      </c>
      <c r="EX16" s="63">
        <v>339.0</v>
      </c>
      <c r="EY16" s="63">
        <v>0.0</v>
      </c>
      <c r="EZ16" s="63">
        <v>0.0</v>
      </c>
      <c r="FA16" s="63">
        <v>0.0</v>
      </c>
      <c r="FB16" s="63">
        <v>339.0</v>
      </c>
      <c r="FC16" s="63">
        <v>272.0</v>
      </c>
      <c r="FD16" s="63">
        <v>158.5</v>
      </c>
      <c r="FE16" s="63">
        <v>-1.8</v>
      </c>
      <c r="FF16" s="63">
        <v>340.0</v>
      </c>
      <c r="FG16" s="63">
        <v>271.0</v>
      </c>
      <c r="FH16" s="63">
        <v>157.7</v>
      </c>
      <c r="FI16" s="63">
        <v>-2.2</v>
      </c>
      <c r="FJ16" s="63">
        <v>343.0</v>
      </c>
      <c r="FK16" s="63">
        <v>256.0</v>
      </c>
      <c r="FL16" s="63">
        <v>148.3</v>
      </c>
      <c r="FM16" s="64"/>
      <c r="FN16" s="63">
        <v>343.0</v>
      </c>
      <c r="FO16" s="63">
        <v>271.0</v>
      </c>
      <c r="FP16" s="63">
        <v>148.7</v>
      </c>
      <c r="FQ16" s="63">
        <v>7.2</v>
      </c>
      <c r="FR16" s="63">
        <v>138.0</v>
      </c>
      <c r="FS16" s="64"/>
      <c r="FT16" s="63">
        <v>18.4</v>
      </c>
      <c r="FU16" s="64"/>
      <c r="FV16" s="63">
        <v>138.0</v>
      </c>
      <c r="FW16" s="64"/>
      <c r="FX16" s="64"/>
      <c r="FY16" s="64"/>
      <c r="FZ16" s="89"/>
      <c r="GA16" s="65">
        <v>341.0</v>
      </c>
      <c r="GB16" s="66">
        <v>367.23</v>
      </c>
      <c r="GC16" s="66">
        <v>229.27</v>
      </c>
      <c r="GD16" s="66">
        <v>29.4</v>
      </c>
      <c r="GE16" s="66">
        <v>341.0</v>
      </c>
      <c r="GF16" s="66">
        <v>380.27</v>
      </c>
      <c r="GG16" s="66">
        <v>225.89</v>
      </c>
      <c r="GH16" s="66">
        <v>33.67</v>
      </c>
      <c r="GI16" s="66">
        <v>341.0</v>
      </c>
      <c r="GJ16" s="66">
        <v>254.25</v>
      </c>
      <c r="GK16" s="66">
        <v>-154.36</v>
      </c>
      <c r="GL16" s="66">
        <v>-14.24</v>
      </c>
      <c r="GM16" s="66">
        <v>341.0</v>
      </c>
      <c r="GN16" s="66">
        <v>265.09</v>
      </c>
      <c r="GO16" s="66">
        <v>-154.53</v>
      </c>
      <c r="GP16" s="66">
        <v>-23.2</v>
      </c>
      <c r="GQ16" s="66">
        <v>341.0</v>
      </c>
      <c r="GR16" s="66">
        <v>122.8</v>
      </c>
      <c r="GS16" s="66">
        <v>-77.14</v>
      </c>
      <c r="GT16" s="66">
        <v>-13.9</v>
      </c>
      <c r="GU16" s="66">
        <v>341.0</v>
      </c>
      <c r="GV16" s="66">
        <v>131.15</v>
      </c>
      <c r="GW16" s="66">
        <v>-77.89</v>
      </c>
      <c r="GX16" s="66">
        <v>-14.83</v>
      </c>
      <c r="GY16" s="89"/>
      <c r="GZ16" s="98" t="s">
        <v>91</v>
      </c>
      <c r="HA16" s="98" t="s">
        <v>92</v>
      </c>
      <c r="HB16" s="98">
        <v>114.0</v>
      </c>
      <c r="HC16" s="98">
        <v>5.7</v>
      </c>
      <c r="HD16" s="98">
        <v>2.28</v>
      </c>
      <c r="HE16" s="99">
        <v>8.0</v>
      </c>
      <c r="HF16" s="99">
        <v>48.0</v>
      </c>
      <c r="HG16" s="99">
        <v>45.0</v>
      </c>
      <c r="HH16" s="98" t="s">
        <v>91</v>
      </c>
      <c r="HI16" s="98" t="s">
        <v>92</v>
      </c>
      <c r="HJ16" s="98">
        <v>155.0</v>
      </c>
      <c r="HK16" s="98">
        <v>7.75</v>
      </c>
      <c r="HL16" s="98">
        <v>3.1</v>
      </c>
      <c r="HM16" s="99">
        <v>5.0</v>
      </c>
      <c r="HN16" s="99">
        <v>40.0</v>
      </c>
      <c r="HO16" s="99">
        <v>40.0</v>
      </c>
      <c r="HP16" s="98" t="s">
        <v>91</v>
      </c>
      <c r="HQ16" s="98" t="s">
        <v>92</v>
      </c>
      <c r="HR16" s="98">
        <v>140.0</v>
      </c>
      <c r="HS16" s="98">
        <v>7.0</v>
      </c>
      <c r="HT16" s="98">
        <v>3.5</v>
      </c>
      <c r="HU16" s="99">
        <v>7.0</v>
      </c>
      <c r="HV16" s="99">
        <v>45.0</v>
      </c>
      <c r="HW16" s="99">
        <v>45.0</v>
      </c>
      <c r="HX16" s="89"/>
      <c r="HY16" s="72">
        <v>135.0</v>
      </c>
      <c r="HZ16" s="72">
        <v>33.0</v>
      </c>
      <c r="IA16" s="72">
        <v>146.0</v>
      </c>
      <c r="IB16" s="72">
        <v>7.3</v>
      </c>
      <c r="IC16" s="73"/>
      <c r="ID16" s="72">
        <v>2.0</v>
      </c>
      <c r="IE16" s="147">
        <v>64.0</v>
      </c>
      <c r="IF16" s="147">
        <v>44.0</v>
      </c>
      <c r="IG16" s="89"/>
      <c r="IH16" s="74">
        <v>141.0</v>
      </c>
      <c r="II16" s="74">
        <v>34.1</v>
      </c>
      <c r="IJ16" s="74">
        <v>67.0</v>
      </c>
      <c r="IK16" s="74">
        <v>3.3</v>
      </c>
      <c r="IL16" s="74">
        <v>3.9</v>
      </c>
      <c r="IM16" s="74">
        <v>4.0</v>
      </c>
      <c r="IN16" s="74">
        <v>47.0</v>
      </c>
      <c r="IO16" s="74">
        <v>46.0</v>
      </c>
      <c r="IP16" s="75">
        <v>141.0</v>
      </c>
      <c r="IQ16" s="74">
        <v>33.8</v>
      </c>
      <c r="IR16" s="74">
        <v>3.0</v>
      </c>
      <c r="IS16" s="74">
        <v>0.1</v>
      </c>
      <c r="IT16" s="74">
        <v>0.2</v>
      </c>
      <c r="IU16" s="74">
        <v>8.0</v>
      </c>
      <c r="IV16" s="74">
        <v>48.0</v>
      </c>
      <c r="IW16" s="74">
        <v>47.0</v>
      </c>
      <c r="IX16" s="89"/>
      <c r="IY16" s="76">
        <v>139.86</v>
      </c>
      <c r="IZ16" s="76">
        <v>34.7</v>
      </c>
      <c r="JA16" s="76">
        <v>421.8</v>
      </c>
      <c r="JB16" s="76">
        <v>21.09</v>
      </c>
      <c r="JC16" s="76">
        <v>7.92</v>
      </c>
      <c r="JD16" s="149">
        <v>3.0</v>
      </c>
      <c r="JE16" s="76">
        <v>65.79</v>
      </c>
      <c r="JF16" s="76">
        <v>48.24</v>
      </c>
      <c r="JG16" s="76" t="s">
        <v>93</v>
      </c>
      <c r="JH16" s="76" t="s">
        <v>93</v>
      </c>
      <c r="JI16" s="76" t="s">
        <v>93</v>
      </c>
      <c r="JJ16" s="76" t="s">
        <v>93</v>
      </c>
      <c r="JK16" s="76" t="s">
        <v>93</v>
      </c>
      <c r="JL16" s="76" t="s">
        <v>93</v>
      </c>
      <c r="JM16" s="76" t="s">
        <v>93</v>
      </c>
      <c r="JN16" s="76" t="s">
        <v>93</v>
      </c>
      <c r="JO16" s="89"/>
      <c r="JP16" s="78">
        <v>138.0</v>
      </c>
      <c r="JQ16" s="78">
        <v>32.3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38.0</v>
      </c>
      <c r="JW16" s="78">
        <v>38.0</v>
      </c>
      <c r="JX16" s="78">
        <v>138.0</v>
      </c>
      <c r="JY16" s="78">
        <v>34.4</v>
      </c>
      <c r="JZ16" s="78">
        <v>106.0</v>
      </c>
      <c r="KA16" s="78">
        <v>5.8</v>
      </c>
      <c r="KB16" s="78">
        <v>2.3</v>
      </c>
      <c r="KC16" s="150">
        <v>2.0</v>
      </c>
      <c r="KD16" s="78">
        <v>45.0</v>
      </c>
      <c r="KE16" s="78">
        <v>45.0</v>
      </c>
      <c r="KF16" s="89"/>
      <c r="KG16" s="79">
        <v>137.0</v>
      </c>
      <c r="KH16" s="79">
        <v>33.0</v>
      </c>
      <c r="KI16" s="79">
        <v>96.0</v>
      </c>
      <c r="KJ16" s="79">
        <v>5.1</v>
      </c>
      <c r="KK16" s="80"/>
      <c r="KL16" s="79">
        <v>1.0</v>
      </c>
      <c r="KM16" s="79">
        <v>42.0</v>
      </c>
      <c r="KN16" s="79">
        <v>42.0</v>
      </c>
      <c r="KO16" s="79">
        <v>133.0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133.0</v>
      </c>
      <c r="KY16" s="81">
        <v>33.0</v>
      </c>
      <c r="KZ16" s="81">
        <v>251.0</v>
      </c>
      <c r="LA16" s="81">
        <v>12.3</v>
      </c>
      <c r="LB16" s="81">
        <v>0.0</v>
      </c>
      <c r="LC16" s="81">
        <v>3.0</v>
      </c>
      <c r="LD16" s="81">
        <v>50.0</v>
      </c>
      <c r="LE16" s="81">
        <v>50.0</v>
      </c>
      <c r="LF16" s="81">
        <v>133.0</v>
      </c>
      <c r="LG16" s="81">
        <v>33.0</v>
      </c>
      <c r="LH16" s="81">
        <v>286.0</v>
      </c>
      <c r="LI16" s="81">
        <v>14.0</v>
      </c>
      <c r="LJ16" s="81">
        <v>0.0</v>
      </c>
      <c r="LK16" s="81">
        <v>5.0</v>
      </c>
      <c r="LL16" s="81">
        <v>52.0</v>
      </c>
      <c r="LM16" s="81">
        <v>52.0</v>
      </c>
      <c r="LN16" s="89"/>
      <c r="LO16" s="82">
        <v>335.0</v>
      </c>
      <c r="LP16" s="82">
        <v>284.0</v>
      </c>
      <c r="LQ16" s="82">
        <v>151.0</v>
      </c>
      <c r="LR16" s="82">
        <v>69.0</v>
      </c>
      <c r="LS16" s="82">
        <v>323.0</v>
      </c>
      <c r="LT16" s="83">
        <v>54.0</v>
      </c>
      <c r="LU16" s="83">
        <v>11.2</v>
      </c>
      <c r="LV16" s="83">
        <v>141.0</v>
      </c>
      <c r="LW16" s="83">
        <v>104.0</v>
      </c>
      <c r="LX16" s="83">
        <v>48.0</v>
      </c>
      <c r="LY16" s="83">
        <v>44.0</v>
      </c>
      <c r="LZ16" s="83">
        <v>12.0</v>
      </c>
      <c r="MA16" s="83">
        <v>97.0</v>
      </c>
      <c r="MB16" s="83">
        <v>6.4</v>
      </c>
      <c r="MC16" s="83">
        <v>145.0</v>
      </c>
      <c r="MD16" s="83">
        <v>180.0</v>
      </c>
      <c r="ME16" s="83">
        <v>65.0</v>
      </c>
      <c r="MF16" s="83">
        <v>52.0</v>
      </c>
      <c r="MG16" s="83">
        <v>14.0</v>
      </c>
      <c r="MH16" s="83">
        <v>0.0</v>
      </c>
      <c r="MI16" s="83">
        <v>0.0</v>
      </c>
      <c r="MJ16" s="83">
        <v>121.0</v>
      </c>
      <c r="MK16" s="83">
        <v>0.0</v>
      </c>
      <c r="ML16" s="83">
        <v>36.0</v>
      </c>
      <c r="MM16" s="83">
        <v>32.0</v>
      </c>
      <c r="MN16" s="83">
        <v>5.0</v>
      </c>
      <c r="MO16" s="86"/>
      <c r="MP16" s="87"/>
      <c r="MQ16" s="87"/>
      <c r="MR16" s="87"/>
      <c r="MS16" s="87"/>
      <c r="MT16" s="83">
        <v>1.1</v>
      </c>
      <c r="MU16" s="83">
        <v>0.0</v>
      </c>
      <c r="MV16" s="83">
        <v>20.0</v>
      </c>
      <c r="MW16" s="83">
        <v>36.0</v>
      </c>
      <c r="MX16" s="83">
        <v>34.0</v>
      </c>
      <c r="MY16" s="88" t="s">
        <v>96</v>
      </c>
      <c r="MZ16" s="83">
        <v>2.0</v>
      </c>
      <c r="NA16" s="87"/>
      <c r="NB16" s="83">
        <v>13.7</v>
      </c>
      <c r="NC16" s="83">
        <v>6.7</v>
      </c>
      <c r="ND16" s="83">
        <v>253.0</v>
      </c>
      <c r="NE16" s="83">
        <v>36.0</v>
      </c>
      <c r="NF16" s="83">
        <v>46.0</v>
      </c>
      <c r="NG16" s="83">
        <v>45.0</v>
      </c>
      <c r="NH16" s="83">
        <v>7.0</v>
      </c>
      <c r="NI16" s="88"/>
      <c r="NJ16" s="83">
        <v>0.0</v>
      </c>
      <c r="NK16" s="83">
        <v>0.0</v>
      </c>
      <c r="NL16" s="83">
        <v>0.0</v>
      </c>
      <c r="NM16" s="83">
        <v>35.0</v>
      </c>
      <c r="NN16" s="83">
        <v>47.0</v>
      </c>
      <c r="NO16" s="83">
        <v>45.0</v>
      </c>
      <c r="NP16" s="83">
        <v>2.0</v>
      </c>
      <c r="NQ16" s="223"/>
    </row>
    <row r="17" ht="14.25" customHeight="1">
      <c r="A17" s="49">
        <v>0.166666666666667</v>
      </c>
      <c r="B17" s="50"/>
      <c r="C17" s="51">
        <v>50.24</v>
      </c>
      <c r="D17" s="195">
        <v>338.0</v>
      </c>
      <c r="E17" s="91">
        <v>135.0</v>
      </c>
      <c r="F17" s="53">
        <v>54.0</v>
      </c>
      <c r="G17" s="53">
        <v>11.7</v>
      </c>
      <c r="H17" s="54"/>
      <c r="I17" s="53">
        <v>6.0</v>
      </c>
      <c r="J17" s="53">
        <v>48.0</v>
      </c>
      <c r="K17" s="53">
        <v>47.0</v>
      </c>
      <c r="L17" s="53">
        <v>140.0</v>
      </c>
      <c r="M17" s="53">
        <v>63.0</v>
      </c>
      <c r="N17" s="53">
        <v>15.6</v>
      </c>
      <c r="O17" s="54"/>
      <c r="P17" s="53">
        <v>6.0</v>
      </c>
      <c r="Q17" s="53">
        <v>56.0</v>
      </c>
      <c r="R17" s="53">
        <v>48.0</v>
      </c>
      <c r="S17" s="53">
        <v>342.3</v>
      </c>
      <c r="T17" s="53">
        <v>271.1</v>
      </c>
      <c r="U17" s="53">
        <v>163.1</v>
      </c>
      <c r="V17" s="54"/>
      <c r="W17" s="53">
        <v>338.1</v>
      </c>
      <c r="X17" s="53">
        <v>216.3</v>
      </c>
      <c r="Y17" s="53">
        <v>123.9</v>
      </c>
      <c r="Z17" s="54"/>
      <c r="AA17" s="53">
        <v>342.6</v>
      </c>
      <c r="AB17" s="53">
        <v>334.8</v>
      </c>
      <c r="AC17" s="53">
        <v>222.2</v>
      </c>
      <c r="AD17" s="54"/>
      <c r="AE17" s="53">
        <v>342.3</v>
      </c>
      <c r="AF17" s="53">
        <v>370.5</v>
      </c>
      <c r="AG17" s="53">
        <v>200.1</v>
      </c>
      <c r="AH17" s="54"/>
      <c r="AI17" s="53">
        <v>349.4</v>
      </c>
      <c r="AJ17" s="53">
        <v>370.7</v>
      </c>
      <c r="AK17" s="53">
        <v>233.1</v>
      </c>
      <c r="AL17" s="54"/>
      <c r="AM17" s="53">
        <v>340.6</v>
      </c>
      <c r="AN17" s="53">
        <v>391.1</v>
      </c>
      <c r="AO17" s="53">
        <v>218.5</v>
      </c>
      <c r="AP17" s="54"/>
      <c r="AQ17" s="54">
        <f t="shared" ref="AQ17:AS17" si="13">E17</f>
        <v>135</v>
      </c>
      <c r="AR17" s="54">
        <f t="shared" si="13"/>
        <v>54</v>
      </c>
      <c r="AS17" s="54">
        <f t="shared" si="13"/>
        <v>11.7</v>
      </c>
      <c r="AT17" s="54"/>
      <c r="AU17" s="54">
        <f t="shared" ref="AU17:AW17" si="14">L17</f>
        <v>140</v>
      </c>
      <c r="AV17" s="54">
        <f t="shared" si="14"/>
        <v>63</v>
      </c>
      <c r="AW17" s="54">
        <f t="shared" si="14"/>
        <v>15.6</v>
      </c>
      <c r="AX17" s="54"/>
      <c r="AY17" s="54">
        <f t="shared" si="6"/>
        <v>135</v>
      </c>
      <c r="AZ17" s="54"/>
      <c r="BA17" s="54"/>
      <c r="BB17" s="54"/>
      <c r="BC17" s="89"/>
      <c r="BD17" s="54"/>
      <c r="BE17" s="53">
        <v>32.0</v>
      </c>
      <c r="BF17" s="53">
        <v>89.0</v>
      </c>
      <c r="BG17" s="53">
        <v>4.4</v>
      </c>
      <c r="BH17" s="54"/>
      <c r="BI17" s="53">
        <v>22.0</v>
      </c>
      <c r="BJ17" s="53">
        <v>85.0</v>
      </c>
      <c r="BK17" s="53">
        <v>55.0</v>
      </c>
      <c r="BL17" s="89"/>
      <c r="BM17" s="287">
        <v>345.0</v>
      </c>
      <c r="BN17" s="287">
        <v>147.0</v>
      </c>
      <c r="BO17" s="287">
        <v>179.0</v>
      </c>
      <c r="BP17" s="287">
        <v>9.0</v>
      </c>
      <c r="BQ17" s="288"/>
      <c r="BR17" s="287">
        <v>6.0</v>
      </c>
      <c r="BS17" s="287">
        <v>57.0</v>
      </c>
      <c r="BT17" s="287">
        <v>56.0</v>
      </c>
      <c r="BU17" s="288">
        <f t="shared" si="7"/>
        <v>345</v>
      </c>
      <c r="BV17" s="287">
        <v>281.0</v>
      </c>
      <c r="BW17" s="287">
        <v>167.0</v>
      </c>
      <c r="BX17" s="287">
        <v>24.0</v>
      </c>
      <c r="BY17" s="287">
        <v>338.0</v>
      </c>
      <c r="BZ17" s="287">
        <v>306.0</v>
      </c>
      <c r="CA17" s="287">
        <v>171.0</v>
      </c>
      <c r="CB17" s="287">
        <v>22.0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338.0</v>
      </c>
      <c r="CH17" s="287">
        <v>492.0</v>
      </c>
      <c r="CI17" s="287">
        <v>275.0</v>
      </c>
      <c r="CJ17" s="287">
        <v>44.0</v>
      </c>
      <c r="CK17" s="287">
        <v>351.0</v>
      </c>
      <c r="CL17" s="287">
        <v>140.0</v>
      </c>
      <c r="CM17" s="287">
        <v>92.0</v>
      </c>
      <c r="CN17" s="287">
        <v>14.0</v>
      </c>
      <c r="CO17" s="287">
        <v>336.0</v>
      </c>
      <c r="CP17" s="287">
        <v>284.0</v>
      </c>
      <c r="CQ17" s="287">
        <v>141.0</v>
      </c>
      <c r="CR17" s="287">
        <v>18.0</v>
      </c>
      <c r="CS17" s="287">
        <v>338.0</v>
      </c>
      <c r="CT17" s="287">
        <v>267.0</v>
      </c>
      <c r="CU17" s="287">
        <v>175.0</v>
      </c>
      <c r="CV17" s="287">
        <v>65.0</v>
      </c>
      <c r="CW17" s="287">
        <v>341.0</v>
      </c>
      <c r="CX17" s="287">
        <v>159.0</v>
      </c>
      <c r="CY17" s="287">
        <v>73.0</v>
      </c>
      <c r="CZ17" s="287">
        <v>47.0</v>
      </c>
      <c r="DA17" s="287">
        <v>326.0</v>
      </c>
      <c r="DB17" s="287">
        <v>161.0</v>
      </c>
      <c r="DC17" s="287">
        <v>74.0</v>
      </c>
      <c r="DD17" s="287">
        <v>49.0</v>
      </c>
      <c r="DE17" s="288">
        <f t="shared" si="8"/>
        <v>147</v>
      </c>
      <c r="DF17" s="287">
        <v>35.4</v>
      </c>
      <c r="DG17" s="288">
        <f t="shared" ref="DG17:DH17" si="15">BO17</f>
        <v>179</v>
      </c>
      <c r="DH17" s="288">
        <f t="shared" si="15"/>
        <v>9</v>
      </c>
      <c r="DI17" s="288"/>
      <c r="DJ17" s="287">
        <v>7.0</v>
      </c>
      <c r="DK17" s="287">
        <v>53.0</v>
      </c>
      <c r="DL17" s="287">
        <v>52.0</v>
      </c>
      <c r="DM17" s="89"/>
      <c r="DN17" s="61">
        <v>340.0</v>
      </c>
      <c r="DO17" s="61">
        <v>140.0</v>
      </c>
      <c r="DP17" s="61">
        <v>39.67</v>
      </c>
      <c r="DQ17" s="61">
        <v>22.48</v>
      </c>
      <c r="DR17" s="61">
        <v>5.58</v>
      </c>
      <c r="DS17" s="61">
        <v>8.0</v>
      </c>
      <c r="DT17" s="61">
        <v>41.0</v>
      </c>
      <c r="DU17" s="61">
        <v>47.2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342.0</v>
      </c>
      <c r="EF17" s="63">
        <v>137.0</v>
      </c>
      <c r="EG17" s="63">
        <v>80.0</v>
      </c>
      <c r="EH17" s="63">
        <v>3.2</v>
      </c>
      <c r="EI17" s="64"/>
      <c r="EJ17" s="63">
        <v>9.0</v>
      </c>
      <c r="EK17" s="63">
        <v>46.0</v>
      </c>
      <c r="EL17" s="63">
        <v>48.0</v>
      </c>
      <c r="EM17" s="63">
        <v>137.0</v>
      </c>
      <c r="EN17" s="63">
        <v>95.0</v>
      </c>
      <c r="EO17" s="63">
        <v>4.2</v>
      </c>
      <c r="EP17" s="64"/>
      <c r="EQ17" s="63">
        <v>9.0</v>
      </c>
      <c r="ER17" s="63">
        <v>42.0</v>
      </c>
      <c r="ES17" s="63">
        <v>44.0</v>
      </c>
      <c r="ET17" s="63">
        <v>339.0</v>
      </c>
      <c r="EU17" s="63">
        <v>0.0</v>
      </c>
      <c r="EV17" s="63">
        <v>0.0</v>
      </c>
      <c r="EW17" s="63">
        <v>0.0</v>
      </c>
      <c r="EX17" s="63">
        <v>338.0</v>
      </c>
      <c r="EY17" s="63">
        <v>0.0</v>
      </c>
      <c r="EZ17" s="63">
        <v>0.0</v>
      </c>
      <c r="FA17" s="63">
        <v>0.0</v>
      </c>
      <c r="FB17" s="63">
        <v>339.0</v>
      </c>
      <c r="FC17" s="63">
        <v>273.0</v>
      </c>
      <c r="FD17" s="63">
        <v>158.6</v>
      </c>
      <c r="FE17" s="63">
        <v>-0.8</v>
      </c>
      <c r="FF17" s="63">
        <v>338.0</v>
      </c>
      <c r="FG17" s="63">
        <v>273.0</v>
      </c>
      <c r="FH17" s="63">
        <v>157.8</v>
      </c>
      <c r="FI17" s="63">
        <v>-0.9</v>
      </c>
      <c r="FJ17" s="63">
        <v>342.0</v>
      </c>
      <c r="FK17" s="63">
        <v>257.0</v>
      </c>
      <c r="FL17" s="63">
        <v>148.2</v>
      </c>
      <c r="FM17" s="63"/>
      <c r="FN17" s="63">
        <v>342.0</v>
      </c>
      <c r="FO17" s="63">
        <v>273.0</v>
      </c>
      <c r="FP17" s="63">
        <v>148.8</v>
      </c>
      <c r="FQ17" s="63">
        <v>6.9</v>
      </c>
      <c r="FR17" s="63">
        <v>137.0</v>
      </c>
      <c r="FS17" s="64"/>
      <c r="FT17" s="63">
        <v>18.11</v>
      </c>
      <c r="FU17" s="64"/>
      <c r="FV17" s="63">
        <v>137.0</v>
      </c>
      <c r="FW17" s="64"/>
      <c r="FX17" s="64"/>
      <c r="FY17" s="64"/>
      <c r="FZ17" s="89"/>
      <c r="GA17" s="65">
        <v>341.0</v>
      </c>
      <c r="GB17" s="66">
        <v>363.27</v>
      </c>
      <c r="GC17" s="66">
        <v>225.47</v>
      </c>
      <c r="GD17" s="66">
        <v>28.31</v>
      </c>
      <c r="GE17" s="66">
        <v>341.0</v>
      </c>
      <c r="GF17" s="66">
        <v>385.4</v>
      </c>
      <c r="GG17" s="66">
        <v>222.71</v>
      </c>
      <c r="GH17" s="66">
        <v>32.75</v>
      </c>
      <c r="GI17" s="66">
        <v>341.0</v>
      </c>
      <c r="GJ17" s="66">
        <v>258.2</v>
      </c>
      <c r="GK17" s="66">
        <v>-148.7</v>
      </c>
      <c r="GL17" s="66">
        <v>-10.72</v>
      </c>
      <c r="GM17" s="66">
        <v>341.0</v>
      </c>
      <c r="GN17" s="66">
        <v>236.52</v>
      </c>
      <c r="GO17" s="66">
        <v>-148.5</v>
      </c>
      <c r="GP17" s="66">
        <v>-19.26</v>
      </c>
      <c r="GQ17" s="66">
        <v>342.0</v>
      </c>
      <c r="GR17" s="66">
        <v>126.17</v>
      </c>
      <c r="GS17" s="66">
        <v>-78.9</v>
      </c>
      <c r="GT17" s="66">
        <v>-15.24</v>
      </c>
      <c r="GU17" s="66">
        <v>341.0</v>
      </c>
      <c r="GV17" s="66">
        <v>136.23</v>
      </c>
      <c r="GW17" s="66">
        <v>-76.14</v>
      </c>
      <c r="GX17" s="66">
        <v>-16.08</v>
      </c>
      <c r="GY17" s="89"/>
      <c r="GZ17" s="98" t="s">
        <v>91</v>
      </c>
      <c r="HA17" s="98" t="s">
        <v>92</v>
      </c>
      <c r="HB17" s="98">
        <v>197.0</v>
      </c>
      <c r="HC17" s="98">
        <v>9.85</v>
      </c>
      <c r="HD17" s="98">
        <v>3.94</v>
      </c>
      <c r="HE17" s="99">
        <v>8.0</v>
      </c>
      <c r="HF17" s="99">
        <v>48.0</v>
      </c>
      <c r="HG17" s="99">
        <v>45.0</v>
      </c>
      <c r="HH17" s="98" t="s">
        <v>91</v>
      </c>
      <c r="HI17" s="98" t="s">
        <v>92</v>
      </c>
      <c r="HJ17" s="98">
        <v>96.0</v>
      </c>
      <c r="HK17" s="98">
        <v>4.8</v>
      </c>
      <c r="HL17" s="98">
        <v>1.92</v>
      </c>
      <c r="HM17" s="99">
        <v>5.0</v>
      </c>
      <c r="HN17" s="99">
        <v>40.0</v>
      </c>
      <c r="HO17" s="99">
        <v>40.0</v>
      </c>
      <c r="HP17" s="98" t="s">
        <v>91</v>
      </c>
      <c r="HQ17" s="98" t="s">
        <v>92</v>
      </c>
      <c r="HR17" s="98">
        <v>136.0</v>
      </c>
      <c r="HS17" s="98">
        <v>6.8</v>
      </c>
      <c r="HT17" s="98">
        <v>3.4</v>
      </c>
      <c r="HU17" s="99">
        <v>7.0</v>
      </c>
      <c r="HV17" s="99">
        <v>45.0</v>
      </c>
      <c r="HW17" s="99">
        <v>45.0</v>
      </c>
      <c r="HX17" s="89"/>
      <c r="HY17" s="72">
        <v>135.0</v>
      </c>
      <c r="HZ17" s="72">
        <v>33.0</v>
      </c>
      <c r="IA17" s="72">
        <v>146.0</v>
      </c>
      <c r="IB17" s="72">
        <v>7.3</v>
      </c>
      <c r="IC17" s="73"/>
      <c r="ID17" s="72">
        <v>2.0</v>
      </c>
      <c r="IE17" s="147">
        <v>64.0</v>
      </c>
      <c r="IF17" s="147">
        <v>44.0</v>
      </c>
      <c r="IG17" s="89"/>
      <c r="IH17" s="74">
        <v>141.0</v>
      </c>
      <c r="II17" s="74">
        <v>34.1</v>
      </c>
      <c r="IJ17" s="74">
        <v>67.0</v>
      </c>
      <c r="IK17" s="74">
        <v>3.3</v>
      </c>
      <c r="IL17" s="74">
        <v>3.9</v>
      </c>
      <c r="IM17" s="74">
        <v>4.0</v>
      </c>
      <c r="IN17" s="74">
        <v>47.0</v>
      </c>
      <c r="IO17" s="74">
        <v>46.0</v>
      </c>
      <c r="IP17" s="75">
        <v>141.0</v>
      </c>
      <c r="IQ17" s="74">
        <v>33.8</v>
      </c>
      <c r="IR17" s="74">
        <v>3.0</v>
      </c>
      <c r="IS17" s="74">
        <v>0.1</v>
      </c>
      <c r="IT17" s="74">
        <v>0.2</v>
      </c>
      <c r="IU17" s="74">
        <v>8.0</v>
      </c>
      <c r="IV17" s="74">
        <v>47.0</v>
      </c>
      <c r="IW17" s="74">
        <v>46.0</v>
      </c>
      <c r="IX17" s="89"/>
      <c r="IY17" s="76">
        <v>140.0</v>
      </c>
      <c r="IZ17" s="76">
        <v>34.76</v>
      </c>
      <c r="JA17" s="76">
        <v>417.2</v>
      </c>
      <c r="JB17" s="76">
        <v>20.86</v>
      </c>
      <c r="JC17" s="76">
        <v>7.73</v>
      </c>
      <c r="JD17" s="149">
        <v>3.0</v>
      </c>
      <c r="JE17" s="76">
        <v>65.79</v>
      </c>
      <c r="JF17" s="76">
        <v>47.32</v>
      </c>
      <c r="JG17" s="76" t="s">
        <v>93</v>
      </c>
      <c r="JH17" s="76" t="s">
        <v>93</v>
      </c>
      <c r="JI17" s="76" t="s">
        <v>93</v>
      </c>
      <c r="JJ17" s="76" t="s">
        <v>93</v>
      </c>
      <c r="JK17" s="76" t="s">
        <v>93</v>
      </c>
      <c r="JL17" s="76" t="s">
        <v>93</v>
      </c>
      <c r="JM17" s="76" t="s">
        <v>93</v>
      </c>
      <c r="JN17" s="76" t="s">
        <v>93</v>
      </c>
      <c r="JO17" s="89"/>
      <c r="JP17" s="78">
        <v>137.0</v>
      </c>
      <c r="JQ17" s="78">
        <v>32.4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38.0</v>
      </c>
      <c r="JW17" s="78">
        <v>38.0</v>
      </c>
      <c r="JX17" s="78">
        <v>137.0</v>
      </c>
      <c r="JY17" s="78">
        <v>34.4</v>
      </c>
      <c r="JZ17" s="78">
        <v>105.0</v>
      </c>
      <c r="KA17" s="78">
        <v>5.7</v>
      </c>
      <c r="KB17" s="78">
        <v>2.2</v>
      </c>
      <c r="KC17" s="150">
        <v>2.0</v>
      </c>
      <c r="KD17" s="78">
        <v>44.0</v>
      </c>
      <c r="KE17" s="78">
        <v>44.0</v>
      </c>
      <c r="KF17" s="89"/>
      <c r="KG17" s="79">
        <v>137.0</v>
      </c>
      <c r="KH17" s="79">
        <v>33.0</v>
      </c>
      <c r="KI17" s="79">
        <v>96.0</v>
      </c>
      <c r="KJ17" s="79">
        <v>5.1</v>
      </c>
      <c r="KK17" s="80"/>
      <c r="KL17" s="79">
        <v>1.0</v>
      </c>
      <c r="KM17" s="79">
        <v>42.0</v>
      </c>
      <c r="KN17" s="79">
        <v>42.0</v>
      </c>
      <c r="KO17" s="79">
        <v>133.0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137.0</v>
      </c>
      <c r="KY17" s="81">
        <v>34.0</v>
      </c>
      <c r="KZ17" s="81">
        <v>251.0</v>
      </c>
      <c r="LA17" s="81">
        <v>12.3</v>
      </c>
      <c r="LB17" s="81">
        <v>0.0</v>
      </c>
      <c r="LC17" s="81">
        <v>3.0</v>
      </c>
      <c r="LD17" s="81">
        <v>48.0</v>
      </c>
      <c r="LE17" s="81">
        <v>48.0</v>
      </c>
      <c r="LF17" s="81">
        <v>137.0</v>
      </c>
      <c r="LG17" s="81">
        <v>34.0</v>
      </c>
      <c r="LH17" s="81">
        <v>290.0</v>
      </c>
      <c r="LI17" s="81">
        <v>14.2</v>
      </c>
      <c r="LJ17" s="81">
        <v>0.0</v>
      </c>
      <c r="LK17" s="81">
        <v>5.0</v>
      </c>
      <c r="LL17" s="81">
        <v>50.0</v>
      </c>
      <c r="LM17" s="81">
        <v>50.0</v>
      </c>
      <c r="LN17" s="89"/>
      <c r="LO17" s="82">
        <v>338.0</v>
      </c>
      <c r="LP17" s="82">
        <v>257.0</v>
      </c>
      <c r="LQ17" s="82">
        <v>143.0</v>
      </c>
      <c r="LR17" s="82">
        <v>70.0</v>
      </c>
      <c r="LS17" s="82">
        <v>325.0</v>
      </c>
      <c r="LT17" s="83">
        <v>48.0</v>
      </c>
      <c r="LU17" s="83">
        <v>0.4</v>
      </c>
      <c r="LV17" s="83">
        <v>142.0</v>
      </c>
      <c r="LW17" s="83">
        <v>92.0</v>
      </c>
      <c r="LX17" s="83">
        <v>46.0</v>
      </c>
      <c r="LY17" s="83">
        <v>44.0</v>
      </c>
      <c r="LZ17" s="83">
        <v>12.0</v>
      </c>
      <c r="MA17" s="83">
        <v>95.0</v>
      </c>
      <c r="MB17" s="83">
        <v>3.2</v>
      </c>
      <c r="MC17" s="83">
        <v>146.0</v>
      </c>
      <c r="MD17" s="83">
        <v>165.0</v>
      </c>
      <c r="ME17" s="83">
        <v>62.0</v>
      </c>
      <c r="MF17" s="83">
        <v>52.0</v>
      </c>
      <c r="MG17" s="83">
        <v>14.0</v>
      </c>
      <c r="MH17" s="83">
        <v>0.0</v>
      </c>
      <c r="MI17" s="83">
        <v>0.0</v>
      </c>
      <c r="MJ17" s="83">
        <v>122.0</v>
      </c>
      <c r="MK17" s="83">
        <v>0.0</v>
      </c>
      <c r="ML17" s="83">
        <v>35.0</v>
      </c>
      <c r="MM17" s="83">
        <v>30.0</v>
      </c>
      <c r="MN17" s="83">
        <v>5.0</v>
      </c>
      <c r="MO17" s="86"/>
      <c r="MP17" s="87"/>
      <c r="MQ17" s="87"/>
      <c r="MR17" s="87"/>
      <c r="MS17" s="87"/>
      <c r="MT17" s="83">
        <v>1.2</v>
      </c>
      <c r="MU17" s="83">
        <v>0.0</v>
      </c>
      <c r="MV17" s="83">
        <v>21.0</v>
      </c>
      <c r="MW17" s="83">
        <v>37.0</v>
      </c>
      <c r="MX17" s="83">
        <v>32.0</v>
      </c>
      <c r="MY17" s="88" t="s">
        <v>96</v>
      </c>
      <c r="MZ17" s="83">
        <v>2.0</v>
      </c>
      <c r="NA17" s="87"/>
      <c r="NB17" s="83">
        <v>6.4</v>
      </c>
      <c r="NC17" s="83">
        <v>3.7</v>
      </c>
      <c r="ND17" s="83">
        <v>127.0</v>
      </c>
      <c r="NE17" s="83">
        <v>36.0</v>
      </c>
      <c r="NF17" s="83">
        <v>44.0</v>
      </c>
      <c r="NG17" s="83">
        <v>44.0</v>
      </c>
      <c r="NH17" s="83">
        <v>7.0</v>
      </c>
      <c r="NI17" s="88"/>
      <c r="NJ17" s="83">
        <v>0.0</v>
      </c>
      <c r="NK17" s="83">
        <v>0.0</v>
      </c>
      <c r="NL17" s="83">
        <v>0.0</v>
      </c>
      <c r="NM17" s="83">
        <v>35.0</v>
      </c>
      <c r="NN17" s="83">
        <v>47.0</v>
      </c>
      <c r="NO17" s="83">
        <v>45.0</v>
      </c>
      <c r="NP17" s="83">
        <v>2.0</v>
      </c>
      <c r="NQ17" s="223"/>
    </row>
    <row r="18" ht="14.25" customHeight="1">
      <c r="A18" s="49">
        <v>0.208333333333334</v>
      </c>
      <c r="B18" s="50"/>
      <c r="C18" s="51">
        <v>49.89</v>
      </c>
      <c r="D18" s="195">
        <v>338.0</v>
      </c>
      <c r="E18" s="53">
        <v>135.0</v>
      </c>
      <c r="F18" s="53">
        <v>65.0</v>
      </c>
      <c r="G18" s="53">
        <v>14.3</v>
      </c>
      <c r="H18" s="54"/>
      <c r="I18" s="53">
        <v>6.0</v>
      </c>
      <c r="J18" s="53">
        <v>48.0</v>
      </c>
      <c r="K18" s="53">
        <v>47.0</v>
      </c>
      <c r="L18" s="53">
        <v>139.0</v>
      </c>
      <c r="M18" s="53">
        <v>103.0</v>
      </c>
      <c r="N18" s="53">
        <v>25.8</v>
      </c>
      <c r="O18" s="54"/>
      <c r="P18" s="53">
        <v>6.0</v>
      </c>
      <c r="Q18" s="53">
        <v>56.0</v>
      </c>
      <c r="R18" s="53">
        <v>48.0</v>
      </c>
      <c r="S18" s="53">
        <v>341.9</v>
      </c>
      <c r="T18" s="53">
        <v>311.8</v>
      </c>
      <c r="U18" s="53">
        <v>181.3</v>
      </c>
      <c r="V18" s="54"/>
      <c r="W18" s="53">
        <v>337.3</v>
      </c>
      <c r="X18" s="53">
        <v>252.1</v>
      </c>
      <c r="Y18" s="53">
        <v>132.5</v>
      </c>
      <c r="Z18" s="54"/>
      <c r="AA18" s="53">
        <v>342.2</v>
      </c>
      <c r="AB18" s="53">
        <v>369.2</v>
      </c>
      <c r="AC18" s="53">
        <v>212.7</v>
      </c>
      <c r="AD18" s="54"/>
      <c r="AE18" s="53">
        <v>342.1</v>
      </c>
      <c r="AF18" s="53">
        <v>338.5</v>
      </c>
      <c r="AG18" s="53">
        <v>194.2</v>
      </c>
      <c r="AH18" s="54"/>
      <c r="AI18" s="53">
        <v>349.2</v>
      </c>
      <c r="AJ18" s="53">
        <v>406.7</v>
      </c>
      <c r="AK18" s="53">
        <v>239.8</v>
      </c>
      <c r="AL18" s="54"/>
      <c r="AM18" s="53">
        <v>340.3</v>
      </c>
      <c r="AN18" s="53">
        <v>415.9</v>
      </c>
      <c r="AO18" s="53">
        <v>226.0</v>
      </c>
      <c r="AP18" s="54"/>
      <c r="AQ18" s="54">
        <f t="shared" ref="AQ18:AS18" si="16">E18</f>
        <v>135</v>
      </c>
      <c r="AR18" s="54">
        <f t="shared" si="16"/>
        <v>65</v>
      </c>
      <c r="AS18" s="54">
        <f t="shared" si="16"/>
        <v>14.3</v>
      </c>
      <c r="AT18" s="54"/>
      <c r="AU18" s="54">
        <f t="shared" ref="AU18:AW18" si="17">L18</f>
        <v>139</v>
      </c>
      <c r="AV18" s="54">
        <f t="shared" si="17"/>
        <v>103</v>
      </c>
      <c r="AW18" s="54">
        <f t="shared" si="17"/>
        <v>25.8</v>
      </c>
      <c r="AX18" s="54"/>
      <c r="AY18" s="54">
        <f t="shared" si="6"/>
        <v>135</v>
      </c>
      <c r="AZ18" s="54"/>
      <c r="BA18" s="54"/>
      <c r="BB18" s="54"/>
      <c r="BC18" s="89"/>
      <c r="BD18" s="54"/>
      <c r="BE18" s="53">
        <v>32.0</v>
      </c>
      <c r="BF18" s="53">
        <v>94.0</v>
      </c>
      <c r="BG18" s="53">
        <v>4.6</v>
      </c>
      <c r="BH18" s="54"/>
      <c r="BI18" s="53">
        <v>22.0</v>
      </c>
      <c r="BJ18" s="53">
        <v>85.0</v>
      </c>
      <c r="BK18" s="53">
        <v>55.0</v>
      </c>
      <c r="BL18" s="89"/>
      <c r="BM18" s="287">
        <v>345.0</v>
      </c>
      <c r="BN18" s="287">
        <v>147.0</v>
      </c>
      <c r="BO18" s="287">
        <v>192.0</v>
      </c>
      <c r="BP18" s="287">
        <v>9.6</v>
      </c>
      <c r="BQ18" s="288"/>
      <c r="BR18" s="287">
        <v>6.0</v>
      </c>
      <c r="BS18" s="287">
        <v>57.0</v>
      </c>
      <c r="BT18" s="287">
        <v>55.0</v>
      </c>
      <c r="BU18" s="288">
        <f t="shared" si="7"/>
        <v>345</v>
      </c>
      <c r="BV18" s="287">
        <v>282.0</v>
      </c>
      <c r="BW18" s="287">
        <v>166.0</v>
      </c>
      <c r="BX18" s="287">
        <v>24.0</v>
      </c>
      <c r="BY18" s="287">
        <v>338.0</v>
      </c>
      <c r="BZ18" s="287">
        <v>307.0</v>
      </c>
      <c r="CA18" s="287">
        <v>172.0</v>
      </c>
      <c r="CB18" s="287">
        <v>22.0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340.0</v>
      </c>
      <c r="CH18" s="287">
        <v>500.0</v>
      </c>
      <c r="CI18" s="287">
        <v>291.0</v>
      </c>
      <c r="CJ18" s="287">
        <v>40.0</v>
      </c>
      <c r="CK18" s="287">
        <v>351.0</v>
      </c>
      <c r="CL18" s="287">
        <v>240.0</v>
      </c>
      <c r="CM18" s="287">
        <v>152.0</v>
      </c>
      <c r="CN18" s="287">
        <v>23.0</v>
      </c>
      <c r="CO18" s="287">
        <v>335.0</v>
      </c>
      <c r="CP18" s="287">
        <v>282.0</v>
      </c>
      <c r="CQ18" s="287">
        <v>140.0</v>
      </c>
      <c r="CR18" s="287">
        <v>19.0</v>
      </c>
      <c r="CS18" s="287">
        <v>338.0</v>
      </c>
      <c r="CT18" s="287">
        <v>272.0</v>
      </c>
      <c r="CU18" s="287">
        <v>178.0</v>
      </c>
      <c r="CV18" s="287">
        <v>65.0</v>
      </c>
      <c r="CW18" s="287">
        <v>341.0</v>
      </c>
      <c r="CX18" s="287">
        <v>169.0</v>
      </c>
      <c r="CY18" s="287">
        <v>80.0</v>
      </c>
      <c r="CZ18" s="287">
        <v>49.0</v>
      </c>
      <c r="DA18" s="287">
        <v>326.0</v>
      </c>
      <c r="DB18" s="287">
        <v>170.0</v>
      </c>
      <c r="DC18" s="287">
        <v>80.0</v>
      </c>
      <c r="DD18" s="287">
        <v>48.0</v>
      </c>
      <c r="DE18" s="287">
        <v>326.0</v>
      </c>
      <c r="DF18" s="287">
        <v>35.5</v>
      </c>
      <c r="DG18" s="288">
        <f t="shared" ref="DG18:DH18" si="18">BO18</f>
        <v>192</v>
      </c>
      <c r="DH18" s="288">
        <f t="shared" si="18"/>
        <v>9.6</v>
      </c>
      <c r="DI18" s="288"/>
      <c r="DJ18" s="287">
        <v>7.0</v>
      </c>
      <c r="DK18" s="287">
        <v>56.0</v>
      </c>
      <c r="DL18" s="287">
        <v>52.0</v>
      </c>
      <c r="DM18" s="89"/>
      <c r="DN18" s="61">
        <v>340.0</v>
      </c>
      <c r="DO18" s="61">
        <v>140.0</v>
      </c>
      <c r="DP18" s="61">
        <v>42.41</v>
      </c>
      <c r="DQ18" s="61">
        <v>23.93</v>
      </c>
      <c r="DR18" s="61">
        <v>5.95</v>
      </c>
      <c r="DS18" s="61">
        <v>8.0</v>
      </c>
      <c r="DT18" s="61">
        <v>42.0</v>
      </c>
      <c r="DU18" s="61">
        <v>46.9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342.0</v>
      </c>
      <c r="EF18" s="63">
        <v>137.0</v>
      </c>
      <c r="EG18" s="63">
        <v>80.0</v>
      </c>
      <c r="EH18" s="63">
        <v>3.1</v>
      </c>
      <c r="EI18" s="64"/>
      <c r="EJ18" s="63">
        <v>9.0</v>
      </c>
      <c r="EK18" s="63">
        <v>46.0</v>
      </c>
      <c r="EL18" s="63">
        <v>48.0</v>
      </c>
      <c r="EM18" s="63">
        <v>137.0</v>
      </c>
      <c r="EN18" s="63">
        <v>95.0</v>
      </c>
      <c r="EO18" s="63">
        <v>4.2</v>
      </c>
      <c r="EP18" s="64"/>
      <c r="EQ18" s="63">
        <v>9.0</v>
      </c>
      <c r="ER18" s="63">
        <v>43.0</v>
      </c>
      <c r="ES18" s="63">
        <v>44.0</v>
      </c>
      <c r="ET18" s="63">
        <v>340.0</v>
      </c>
      <c r="EU18" s="63">
        <v>0.0</v>
      </c>
      <c r="EV18" s="63">
        <v>0.0</v>
      </c>
      <c r="EW18" s="63">
        <v>0.0</v>
      </c>
      <c r="EX18" s="63">
        <v>338.0</v>
      </c>
      <c r="EY18" s="63">
        <v>0.0</v>
      </c>
      <c r="EZ18" s="63">
        <v>0.0</v>
      </c>
      <c r="FA18" s="63">
        <v>0.0</v>
      </c>
      <c r="FB18" s="63">
        <v>339.0</v>
      </c>
      <c r="FC18" s="63">
        <v>273.0</v>
      </c>
      <c r="FD18" s="63">
        <v>158.8</v>
      </c>
      <c r="FE18" s="63">
        <v>-3.5</v>
      </c>
      <c r="FF18" s="63">
        <v>339.0</v>
      </c>
      <c r="FG18" s="63">
        <v>272.0</v>
      </c>
      <c r="FH18" s="63">
        <v>157.7</v>
      </c>
      <c r="FI18" s="63">
        <v>-2.9</v>
      </c>
      <c r="FJ18" s="63">
        <v>342.0</v>
      </c>
      <c r="FK18" s="63">
        <v>259.0</v>
      </c>
      <c r="FL18" s="63">
        <v>149.5</v>
      </c>
      <c r="FM18" s="64"/>
      <c r="FN18" s="63">
        <v>342.0</v>
      </c>
      <c r="FO18" s="63">
        <v>273.0</v>
      </c>
      <c r="FP18" s="63">
        <v>150.2</v>
      </c>
      <c r="FQ18" s="63">
        <v>7.4</v>
      </c>
      <c r="FR18" s="63">
        <v>137.0</v>
      </c>
      <c r="FS18" s="64"/>
      <c r="FT18" s="63">
        <v>16.01</v>
      </c>
      <c r="FU18" s="64"/>
      <c r="FV18" s="63">
        <v>137.0</v>
      </c>
      <c r="FW18" s="64"/>
      <c r="FX18" s="64"/>
      <c r="FY18" s="64"/>
      <c r="FZ18" s="89"/>
      <c r="GA18" s="65">
        <v>341.0</v>
      </c>
      <c r="GB18" s="66">
        <v>383.35</v>
      </c>
      <c r="GC18" s="66">
        <v>237.2</v>
      </c>
      <c r="GD18" s="66">
        <v>33.34</v>
      </c>
      <c r="GE18" s="66">
        <v>340.0</v>
      </c>
      <c r="GF18" s="66">
        <v>407.67</v>
      </c>
      <c r="GG18" s="66">
        <v>234.35</v>
      </c>
      <c r="GH18" s="66">
        <v>36.52</v>
      </c>
      <c r="GI18" s="66">
        <v>340.0</v>
      </c>
      <c r="GJ18" s="66">
        <v>262.31</v>
      </c>
      <c r="GK18" s="66">
        <v>-150.26</v>
      </c>
      <c r="GL18" s="66">
        <v>-12.14</v>
      </c>
      <c r="GM18" s="66">
        <v>340.0</v>
      </c>
      <c r="GN18" s="66">
        <v>239.74</v>
      </c>
      <c r="GO18" s="66">
        <v>-150.26</v>
      </c>
      <c r="GP18" s="66">
        <v>-20.6</v>
      </c>
      <c r="GQ18" s="66">
        <v>340.0</v>
      </c>
      <c r="GR18" s="66">
        <v>136.43</v>
      </c>
      <c r="GS18" s="66">
        <v>-84.59</v>
      </c>
      <c r="GT18" s="66">
        <v>-19.26</v>
      </c>
      <c r="GU18" s="66">
        <v>339.0</v>
      </c>
      <c r="GV18" s="66">
        <v>146.54</v>
      </c>
      <c r="GW18" s="66">
        <v>-81.58</v>
      </c>
      <c r="GX18" s="66">
        <v>-20.86</v>
      </c>
      <c r="GY18" s="89"/>
      <c r="GZ18" s="98" t="s">
        <v>91</v>
      </c>
      <c r="HA18" s="98" t="s">
        <v>92</v>
      </c>
      <c r="HB18" s="98">
        <v>198.0</v>
      </c>
      <c r="HC18" s="98">
        <v>9.9</v>
      </c>
      <c r="HD18" s="98">
        <v>3.96</v>
      </c>
      <c r="HE18" s="99">
        <v>8.0</v>
      </c>
      <c r="HF18" s="99">
        <v>48.0</v>
      </c>
      <c r="HG18" s="99">
        <v>45.0</v>
      </c>
      <c r="HH18" s="98" t="s">
        <v>91</v>
      </c>
      <c r="HI18" s="98" t="s">
        <v>92</v>
      </c>
      <c r="HJ18" s="98">
        <v>97.0</v>
      </c>
      <c r="HK18" s="98">
        <v>4.85</v>
      </c>
      <c r="HL18" s="98">
        <v>1.94</v>
      </c>
      <c r="HM18" s="99">
        <v>5.0</v>
      </c>
      <c r="HN18" s="99">
        <v>40.0</v>
      </c>
      <c r="HO18" s="99">
        <v>40.0</v>
      </c>
      <c r="HP18" s="98" t="s">
        <v>91</v>
      </c>
      <c r="HQ18" s="98" t="s">
        <v>92</v>
      </c>
      <c r="HR18" s="98">
        <v>170.0</v>
      </c>
      <c r="HS18" s="98">
        <v>8.5</v>
      </c>
      <c r="HT18" s="98">
        <v>4.25</v>
      </c>
      <c r="HU18" s="99">
        <v>7.0</v>
      </c>
      <c r="HV18" s="99">
        <v>45.0</v>
      </c>
      <c r="HW18" s="99">
        <v>45.0</v>
      </c>
      <c r="HX18" s="89"/>
      <c r="HY18" s="72">
        <v>135.0</v>
      </c>
      <c r="HZ18" s="72">
        <v>33.0</v>
      </c>
      <c r="IA18" s="72">
        <v>118.0</v>
      </c>
      <c r="IB18" s="72">
        <v>5.9</v>
      </c>
      <c r="IC18" s="73"/>
      <c r="ID18" s="72">
        <v>2.0</v>
      </c>
      <c r="IE18" s="147">
        <v>64.0</v>
      </c>
      <c r="IF18" s="147">
        <v>44.0</v>
      </c>
      <c r="IG18" s="89"/>
      <c r="IH18" s="74">
        <v>139.0</v>
      </c>
      <c r="II18" s="74">
        <v>32.7</v>
      </c>
      <c r="IJ18" s="74">
        <v>187.0</v>
      </c>
      <c r="IK18" s="74">
        <v>9.2</v>
      </c>
      <c r="IL18" s="74">
        <v>10.4</v>
      </c>
      <c r="IM18" s="74">
        <v>4.0</v>
      </c>
      <c r="IN18" s="74">
        <v>46.0</v>
      </c>
      <c r="IO18" s="74">
        <v>45.0</v>
      </c>
      <c r="IP18" s="74">
        <v>139.0</v>
      </c>
      <c r="IQ18" s="74">
        <v>32.6</v>
      </c>
      <c r="IR18" s="74">
        <v>3.0</v>
      </c>
      <c r="IS18" s="74">
        <v>0.1</v>
      </c>
      <c r="IT18" s="74">
        <v>0.2</v>
      </c>
      <c r="IU18" s="74">
        <v>8.0</v>
      </c>
      <c r="IV18" s="74">
        <v>47.0</v>
      </c>
      <c r="IW18" s="74">
        <v>46.0</v>
      </c>
      <c r="IX18" s="89"/>
      <c r="IY18" s="76">
        <v>140.23</v>
      </c>
      <c r="IZ18" s="76">
        <v>34.96</v>
      </c>
      <c r="JA18" s="76">
        <v>409.0</v>
      </c>
      <c r="JB18" s="76">
        <v>20.45</v>
      </c>
      <c r="JC18" s="76">
        <v>7.0</v>
      </c>
      <c r="JD18" s="149">
        <v>3.0</v>
      </c>
      <c r="JE18" s="76">
        <v>64.86</v>
      </c>
      <c r="JF18" s="76">
        <v>47.32</v>
      </c>
      <c r="JG18" s="76" t="s">
        <v>93</v>
      </c>
      <c r="JH18" s="76" t="s">
        <v>93</v>
      </c>
      <c r="JI18" s="76" t="s">
        <v>93</v>
      </c>
      <c r="JJ18" s="76" t="s">
        <v>93</v>
      </c>
      <c r="JK18" s="76" t="s">
        <v>93</v>
      </c>
      <c r="JL18" s="76" t="s">
        <v>93</v>
      </c>
      <c r="JM18" s="76" t="s">
        <v>93</v>
      </c>
      <c r="JN18" s="76" t="s">
        <v>93</v>
      </c>
      <c r="JO18" s="89"/>
      <c r="JP18" s="78">
        <v>137.0</v>
      </c>
      <c r="JQ18" s="78">
        <v>32.4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37.0</v>
      </c>
      <c r="JW18" s="78">
        <v>37.0</v>
      </c>
      <c r="JX18" s="78">
        <v>137.0</v>
      </c>
      <c r="JY18" s="78">
        <v>34.4</v>
      </c>
      <c r="JZ18" s="78">
        <v>91.0</v>
      </c>
      <c r="KA18" s="78">
        <v>4.9</v>
      </c>
      <c r="KB18" s="78">
        <v>2.0</v>
      </c>
      <c r="KC18" s="150">
        <v>2.0</v>
      </c>
      <c r="KD18" s="78">
        <v>44.0</v>
      </c>
      <c r="KE18" s="78">
        <v>44.0</v>
      </c>
      <c r="KF18" s="89"/>
      <c r="KG18" s="79">
        <v>137.0</v>
      </c>
      <c r="KH18" s="79">
        <v>33.0</v>
      </c>
      <c r="KI18" s="79">
        <v>98.0</v>
      </c>
      <c r="KJ18" s="79">
        <v>5.3</v>
      </c>
      <c r="KK18" s="80"/>
      <c r="KL18" s="79">
        <v>1.0</v>
      </c>
      <c r="KM18" s="79">
        <v>42.0</v>
      </c>
      <c r="KN18" s="79">
        <v>42.0</v>
      </c>
      <c r="KO18" s="79">
        <v>133.0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142.0</v>
      </c>
      <c r="KY18" s="81">
        <v>35.0</v>
      </c>
      <c r="KZ18" s="81">
        <v>169.0</v>
      </c>
      <c r="LA18" s="81">
        <v>8.3</v>
      </c>
      <c r="LB18" s="81">
        <v>0.0</v>
      </c>
      <c r="LC18" s="81">
        <v>3.0</v>
      </c>
      <c r="LD18" s="81">
        <v>48.0</v>
      </c>
      <c r="LE18" s="81">
        <v>48.0</v>
      </c>
      <c r="LF18" s="81">
        <v>142.0</v>
      </c>
      <c r="LG18" s="81">
        <v>35.0</v>
      </c>
      <c r="LH18" s="81">
        <v>235.0</v>
      </c>
      <c r="LI18" s="81">
        <v>11.5</v>
      </c>
      <c r="LJ18" s="81">
        <v>0.0</v>
      </c>
      <c r="LK18" s="81">
        <v>5.0</v>
      </c>
      <c r="LL18" s="81">
        <v>50.0</v>
      </c>
      <c r="LM18" s="81">
        <v>50.0</v>
      </c>
      <c r="LN18" s="89"/>
      <c r="LO18" s="82">
        <v>341.0</v>
      </c>
      <c r="LP18" s="82">
        <v>224.0</v>
      </c>
      <c r="LQ18" s="82">
        <v>123.0</v>
      </c>
      <c r="LR18" s="82">
        <v>72.0</v>
      </c>
      <c r="LS18" s="82">
        <v>327.0</v>
      </c>
      <c r="LT18" s="83">
        <v>32.0</v>
      </c>
      <c r="LU18" s="83">
        <v>0.3</v>
      </c>
      <c r="LV18" s="83">
        <v>144.0</v>
      </c>
      <c r="LW18" s="83">
        <v>59.0</v>
      </c>
      <c r="LX18" s="83">
        <v>46.0</v>
      </c>
      <c r="LY18" s="83">
        <v>44.0</v>
      </c>
      <c r="LZ18" s="83">
        <v>12.0</v>
      </c>
      <c r="MA18" s="83">
        <v>91.0</v>
      </c>
      <c r="MB18" s="83">
        <v>3.1</v>
      </c>
      <c r="MC18" s="83">
        <v>148.0</v>
      </c>
      <c r="MD18" s="83">
        <v>165.0</v>
      </c>
      <c r="ME18" s="83">
        <v>62.0</v>
      </c>
      <c r="MF18" s="83">
        <v>51.0</v>
      </c>
      <c r="MG18" s="83">
        <v>14.0</v>
      </c>
      <c r="MH18" s="83">
        <v>0.0</v>
      </c>
      <c r="MI18" s="83">
        <v>0.0</v>
      </c>
      <c r="MJ18" s="83">
        <v>122.0</v>
      </c>
      <c r="MK18" s="83">
        <v>0.0</v>
      </c>
      <c r="ML18" s="83">
        <v>35.0</v>
      </c>
      <c r="MM18" s="83">
        <v>30.0</v>
      </c>
      <c r="MN18" s="83">
        <v>5.0</v>
      </c>
      <c r="MO18" s="86"/>
      <c r="MP18" s="87"/>
      <c r="MQ18" s="87"/>
      <c r="MR18" s="87"/>
      <c r="MS18" s="87"/>
      <c r="MT18" s="83">
        <v>0.0</v>
      </c>
      <c r="MU18" s="83">
        <v>0.0</v>
      </c>
      <c r="MV18" s="83">
        <v>0.0</v>
      </c>
      <c r="MW18" s="83">
        <v>37.0</v>
      </c>
      <c r="MX18" s="83">
        <v>32.0</v>
      </c>
      <c r="MY18" s="88" t="s">
        <v>96</v>
      </c>
      <c r="MZ18" s="83">
        <v>2.0</v>
      </c>
      <c r="NA18" s="87"/>
      <c r="NB18" s="83">
        <v>5.8</v>
      </c>
      <c r="NC18" s="83">
        <v>4.0</v>
      </c>
      <c r="ND18" s="83">
        <v>117.0</v>
      </c>
      <c r="NE18" s="83">
        <v>36.0</v>
      </c>
      <c r="NF18" s="83">
        <v>42.0</v>
      </c>
      <c r="NG18" s="83">
        <v>42.0</v>
      </c>
      <c r="NH18" s="83">
        <v>7.0</v>
      </c>
      <c r="NI18" s="88"/>
      <c r="NJ18" s="83">
        <v>0.0</v>
      </c>
      <c r="NK18" s="83">
        <v>0.0</v>
      </c>
      <c r="NL18" s="83">
        <v>0.0</v>
      </c>
      <c r="NM18" s="83">
        <v>35.0</v>
      </c>
      <c r="NN18" s="83">
        <v>47.0</v>
      </c>
      <c r="NO18" s="83">
        <v>45.0</v>
      </c>
      <c r="NP18" s="83">
        <v>2.0</v>
      </c>
      <c r="NQ18" s="223"/>
    </row>
    <row r="19" ht="14.25" customHeight="1">
      <c r="A19" s="49">
        <v>0.25</v>
      </c>
      <c r="B19" s="50"/>
      <c r="C19" s="51">
        <v>50.08</v>
      </c>
      <c r="D19" s="195">
        <v>340.0</v>
      </c>
      <c r="E19" s="53">
        <v>135.0</v>
      </c>
      <c r="F19" s="53">
        <v>40.0</v>
      </c>
      <c r="G19" s="53">
        <v>8.8</v>
      </c>
      <c r="H19" s="54"/>
      <c r="I19" s="53">
        <v>6.0</v>
      </c>
      <c r="J19" s="53">
        <v>48.0</v>
      </c>
      <c r="K19" s="53">
        <v>47.0</v>
      </c>
      <c r="L19" s="53">
        <v>139.0</v>
      </c>
      <c r="M19" s="53">
        <v>96.0</v>
      </c>
      <c r="N19" s="53">
        <v>24.0</v>
      </c>
      <c r="O19" s="54"/>
      <c r="P19" s="53">
        <v>6.0</v>
      </c>
      <c r="Q19" s="53">
        <v>56.0</v>
      </c>
      <c r="R19" s="53">
        <v>48.0</v>
      </c>
      <c r="S19" s="53">
        <v>342.2</v>
      </c>
      <c r="T19" s="53">
        <v>307.0</v>
      </c>
      <c r="U19" s="53">
        <v>179.8</v>
      </c>
      <c r="V19" s="54"/>
      <c r="W19" s="53">
        <v>338.0</v>
      </c>
      <c r="X19" s="53">
        <v>242.4</v>
      </c>
      <c r="Y19" s="53">
        <v>126.1</v>
      </c>
      <c r="Z19" s="54"/>
      <c r="AA19" s="53">
        <v>342.5</v>
      </c>
      <c r="AB19" s="53">
        <v>342.5</v>
      </c>
      <c r="AC19" s="53">
        <v>220.2</v>
      </c>
      <c r="AD19" s="54"/>
      <c r="AE19" s="53">
        <v>342.6</v>
      </c>
      <c r="AF19" s="53">
        <v>350.7</v>
      </c>
      <c r="AG19" s="53">
        <v>199.9</v>
      </c>
      <c r="AH19" s="54"/>
      <c r="AI19" s="53">
        <v>349.6</v>
      </c>
      <c r="AJ19" s="53">
        <v>410.3</v>
      </c>
      <c r="AK19" s="53">
        <v>243.1</v>
      </c>
      <c r="AL19" s="54"/>
      <c r="AM19" s="53">
        <v>340.6</v>
      </c>
      <c r="AN19" s="53">
        <v>423.8</v>
      </c>
      <c r="AO19" s="53">
        <v>230.1</v>
      </c>
      <c r="AP19" s="54"/>
      <c r="AQ19" s="54">
        <f t="shared" ref="AQ19:AS19" si="19">E19</f>
        <v>135</v>
      </c>
      <c r="AR19" s="54">
        <f t="shared" si="19"/>
        <v>40</v>
      </c>
      <c r="AS19" s="54">
        <f t="shared" si="19"/>
        <v>8.8</v>
      </c>
      <c r="AT19" s="54"/>
      <c r="AU19" s="54">
        <f t="shared" ref="AU19:AW19" si="20">L19</f>
        <v>139</v>
      </c>
      <c r="AV19" s="54">
        <f t="shared" si="20"/>
        <v>96</v>
      </c>
      <c r="AW19" s="54">
        <f t="shared" si="20"/>
        <v>24</v>
      </c>
      <c r="AX19" s="54"/>
      <c r="AY19" s="54">
        <f t="shared" si="6"/>
        <v>135</v>
      </c>
      <c r="AZ19" s="54"/>
      <c r="BA19" s="54"/>
      <c r="BB19" s="54"/>
      <c r="BC19" s="89"/>
      <c r="BD19" s="54"/>
      <c r="BE19" s="53">
        <v>0.0</v>
      </c>
      <c r="BF19" s="53">
        <v>0.0</v>
      </c>
      <c r="BG19" s="53">
        <v>0.0</v>
      </c>
      <c r="BH19" s="54"/>
      <c r="BI19" s="53">
        <v>22.0</v>
      </c>
      <c r="BJ19" s="53">
        <v>85.0</v>
      </c>
      <c r="BK19" s="53">
        <v>55.0</v>
      </c>
      <c r="BL19" s="89"/>
      <c r="BM19" s="287">
        <v>345.0</v>
      </c>
      <c r="BN19" s="287">
        <v>147.0</v>
      </c>
      <c r="BO19" s="287">
        <v>335.0</v>
      </c>
      <c r="BP19" s="287">
        <v>16.8</v>
      </c>
      <c r="BQ19" s="288"/>
      <c r="BR19" s="287">
        <v>6.0</v>
      </c>
      <c r="BS19" s="287">
        <v>57.0</v>
      </c>
      <c r="BT19" s="287">
        <v>56.0</v>
      </c>
      <c r="BU19" s="288">
        <f t="shared" si="7"/>
        <v>345</v>
      </c>
      <c r="BV19" s="287">
        <v>281.0</v>
      </c>
      <c r="BW19" s="287">
        <v>166.0</v>
      </c>
      <c r="BX19" s="287">
        <v>23.0</v>
      </c>
      <c r="BY19" s="287">
        <v>338.0</v>
      </c>
      <c r="BZ19" s="287">
        <v>305.0</v>
      </c>
      <c r="CA19" s="287">
        <v>170.0</v>
      </c>
      <c r="CB19" s="287">
        <v>20.0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338.0</v>
      </c>
      <c r="CH19" s="287">
        <v>488.0</v>
      </c>
      <c r="CI19" s="287">
        <v>288.0</v>
      </c>
      <c r="CJ19" s="287">
        <v>44.0</v>
      </c>
      <c r="CK19" s="287">
        <v>351.0</v>
      </c>
      <c r="CL19" s="287">
        <v>135.0</v>
      </c>
      <c r="CM19" s="287">
        <v>88.0</v>
      </c>
      <c r="CN19" s="287">
        <v>14.0</v>
      </c>
      <c r="CO19" s="287">
        <v>336.0</v>
      </c>
      <c r="CP19" s="287">
        <v>278.0</v>
      </c>
      <c r="CQ19" s="287">
        <v>138.0</v>
      </c>
      <c r="CR19" s="287">
        <v>20.0</v>
      </c>
      <c r="CS19" s="287">
        <v>338.0</v>
      </c>
      <c r="CT19" s="287">
        <v>259.0</v>
      </c>
      <c r="CU19" s="287">
        <v>168.0</v>
      </c>
      <c r="CV19" s="287">
        <v>58.0</v>
      </c>
      <c r="CW19" s="287">
        <v>342.0</v>
      </c>
      <c r="CX19" s="287">
        <v>171.0</v>
      </c>
      <c r="CY19" s="287">
        <v>82.0</v>
      </c>
      <c r="CZ19" s="287">
        <v>49.0</v>
      </c>
      <c r="DA19" s="287">
        <v>326.0</v>
      </c>
      <c r="DB19" s="287">
        <v>175.0</v>
      </c>
      <c r="DC19" s="287">
        <v>85.0</v>
      </c>
      <c r="DD19" s="287">
        <v>48.0</v>
      </c>
      <c r="DE19" s="288">
        <f t="shared" ref="DE19:DE37" si="24">BN19</f>
        <v>147</v>
      </c>
      <c r="DF19" s="287">
        <v>35.0</v>
      </c>
      <c r="DG19" s="288">
        <f t="shared" ref="DG19:DH19" si="21">BO19</f>
        <v>335</v>
      </c>
      <c r="DH19" s="288">
        <f t="shared" si="21"/>
        <v>16.8</v>
      </c>
      <c r="DI19" s="288"/>
      <c r="DJ19" s="287">
        <v>7.0</v>
      </c>
      <c r="DK19" s="287">
        <v>59.0</v>
      </c>
      <c r="DL19" s="287">
        <v>52.0</v>
      </c>
      <c r="DM19" s="89"/>
      <c r="DN19" s="61">
        <v>340.0</v>
      </c>
      <c r="DO19" s="61">
        <v>140.0</v>
      </c>
      <c r="DP19" s="61">
        <v>42.08</v>
      </c>
      <c r="DQ19" s="61">
        <v>23.85</v>
      </c>
      <c r="DR19" s="61">
        <v>4.96</v>
      </c>
      <c r="DS19" s="61">
        <v>8.0</v>
      </c>
      <c r="DT19" s="61">
        <v>40.0</v>
      </c>
      <c r="DU19" s="61">
        <v>45.6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340.0</v>
      </c>
      <c r="EF19" s="63">
        <v>136.0</v>
      </c>
      <c r="EG19" s="63">
        <v>79.0</v>
      </c>
      <c r="EH19" s="63">
        <v>3.1</v>
      </c>
      <c r="EI19" s="64"/>
      <c r="EJ19" s="63">
        <v>9.0</v>
      </c>
      <c r="EK19" s="63">
        <v>46.0</v>
      </c>
      <c r="EL19" s="63">
        <v>48.0</v>
      </c>
      <c r="EM19" s="63">
        <v>136.0</v>
      </c>
      <c r="EN19" s="63">
        <v>95.0</v>
      </c>
      <c r="EO19" s="63">
        <v>4.2</v>
      </c>
      <c r="EP19" s="64"/>
      <c r="EQ19" s="63">
        <v>9.0</v>
      </c>
      <c r="ER19" s="63">
        <v>43.0</v>
      </c>
      <c r="ES19" s="63">
        <v>45.0</v>
      </c>
      <c r="ET19" s="63">
        <v>340.0</v>
      </c>
      <c r="EU19" s="63">
        <v>0.0</v>
      </c>
      <c r="EV19" s="63">
        <v>0.0</v>
      </c>
      <c r="EW19" s="63">
        <v>0.0</v>
      </c>
      <c r="EX19" s="63">
        <v>339.0</v>
      </c>
      <c r="EY19" s="63">
        <v>0.0</v>
      </c>
      <c r="EZ19" s="63">
        <v>0.0</v>
      </c>
      <c r="FA19" s="63">
        <v>0.0</v>
      </c>
      <c r="FB19" s="63">
        <v>340.0</v>
      </c>
      <c r="FC19" s="63">
        <v>273.0</v>
      </c>
      <c r="FD19" s="63">
        <v>158.5</v>
      </c>
      <c r="FE19" s="63">
        <v>-3.0</v>
      </c>
      <c r="FF19" s="63">
        <v>339.0</v>
      </c>
      <c r="FG19" s="63">
        <v>271.0</v>
      </c>
      <c r="FH19" s="63">
        <v>157.4</v>
      </c>
      <c r="FI19" s="63">
        <v>-3.6</v>
      </c>
      <c r="FJ19" s="63">
        <v>340.0</v>
      </c>
      <c r="FK19" s="63">
        <v>256.0</v>
      </c>
      <c r="FL19" s="63">
        <v>147.8</v>
      </c>
      <c r="FM19" s="63"/>
      <c r="FN19" s="63">
        <v>340.0</v>
      </c>
      <c r="FO19" s="63">
        <v>272.0</v>
      </c>
      <c r="FP19" s="63">
        <v>148.3</v>
      </c>
      <c r="FQ19" s="63">
        <v>7.0</v>
      </c>
      <c r="FR19" s="63">
        <v>136.0</v>
      </c>
      <c r="FS19" s="64"/>
      <c r="FT19" s="63">
        <v>18.41</v>
      </c>
      <c r="FU19" s="64"/>
      <c r="FV19" s="63">
        <v>136.0</v>
      </c>
      <c r="FW19" s="64"/>
      <c r="FX19" s="64"/>
      <c r="FY19" s="64"/>
      <c r="FZ19" s="89"/>
      <c r="GA19" s="65">
        <v>342.0</v>
      </c>
      <c r="GB19" s="66">
        <v>373.09</v>
      </c>
      <c r="GC19" s="66">
        <v>231.59</v>
      </c>
      <c r="GD19" s="66">
        <v>28.48</v>
      </c>
      <c r="GE19" s="66">
        <v>342.0</v>
      </c>
      <c r="GF19" s="66">
        <v>396.1</v>
      </c>
      <c r="GG19" s="66">
        <v>229.24</v>
      </c>
      <c r="GH19" s="66">
        <v>33.42</v>
      </c>
      <c r="GI19" s="66">
        <v>342.0</v>
      </c>
      <c r="GJ19" s="66">
        <v>256.15</v>
      </c>
      <c r="GK19" s="66">
        <v>148.17</v>
      </c>
      <c r="GL19" s="66">
        <v>11.39</v>
      </c>
      <c r="GM19" s="66">
        <v>342.0</v>
      </c>
      <c r="GN19" s="66">
        <v>234.9</v>
      </c>
      <c r="GO19" s="66">
        <v>148.25</v>
      </c>
      <c r="GP19" s="66">
        <v>17.77</v>
      </c>
      <c r="GQ19" s="66">
        <v>342.0</v>
      </c>
      <c r="GR19" s="66">
        <v>131.59</v>
      </c>
      <c r="GS19" s="66">
        <v>83.84</v>
      </c>
      <c r="GT19" s="66">
        <v>14.99</v>
      </c>
      <c r="GU19" s="66">
        <v>342.0</v>
      </c>
      <c r="GV19" s="66">
        <v>144.63</v>
      </c>
      <c r="GW19" s="66">
        <v>83.17</v>
      </c>
      <c r="GX19" s="66">
        <v>15.75</v>
      </c>
      <c r="GY19" s="89"/>
      <c r="GZ19" s="98" t="s">
        <v>91</v>
      </c>
      <c r="HA19" s="98" t="s">
        <v>92</v>
      </c>
      <c r="HB19" s="98">
        <v>230.0</v>
      </c>
      <c r="HC19" s="98">
        <v>11.5</v>
      </c>
      <c r="HD19" s="98">
        <v>4.6</v>
      </c>
      <c r="HE19" s="99">
        <v>8.0</v>
      </c>
      <c r="HF19" s="99">
        <v>48.0</v>
      </c>
      <c r="HG19" s="99">
        <v>45.0</v>
      </c>
      <c r="HH19" s="98" t="s">
        <v>91</v>
      </c>
      <c r="HI19" s="98" t="s">
        <v>92</v>
      </c>
      <c r="HJ19" s="98">
        <v>39.0</v>
      </c>
      <c r="HK19" s="98">
        <v>1.95</v>
      </c>
      <c r="HL19" s="98">
        <v>0.78</v>
      </c>
      <c r="HM19" s="99">
        <v>5.0</v>
      </c>
      <c r="HN19" s="99">
        <v>40.0</v>
      </c>
      <c r="HO19" s="99">
        <v>40.0</v>
      </c>
      <c r="HP19" s="98" t="s">
        <v>91</v>
      </c>
      <c r="HQ19" s="98" t="s">
        <v>92</v>
      </c>
      <c r="HR19" s="98">
        <v>279.0</v>
      </c>
      <c r="HS19" s="98">
        <v>13.95</v>
      </c>
      <c r="HT19" s="98">
        <v>6.975</v>
      </c>
      <c r="HU19" s="99">
        <v>7.0</v>
      </c>
      <c r="HV19" s="99">
        <v>45.0</v>
      </c>
      <c r="HW19" s="99">
        <v>45.0</v>
      </c>
      <c r="HX19" s="89"/>
      <c r="HY19" s="72">
        <v>135.0</v>
      </c>
      <c r="HZ19" s="72">
        <v>33.0</v>
      </c>
      <c r="IA19" s="72">
        <v>128.0</v>
      </c>
      <c r="IB19" s="72">
        <v>6.4</v>
      </c>
      <c r="IC19" s="73"/>
      <c r="ID19" s="72">
        <v>2.0</v>
      </c>
      <c r="IE19" s="147">
        <v>64.0</v>
      </c>
      <c r="IF19" s="147">
        <v>44.0</v>
      </c>
      <c r="IG19" s="89"/>
      <c r="IH19" s="74">
        <v>136.0</v>
      </c>
      <c r="II19" s="74">
        <v>32.3</v>
      </c>
      <c r="IJ19" s="74">
        <v>215.0</v>
      </c>
      <c r="IK19" s="74">
        <v>10.7</v>
      </c>
      <c r="IL19" s="74">
        <v>11.9</v>
      </c>
      <c r="IM19" s="74">
        <v>4.0</v>
      </c>
      <c r="IN19" s="74">
        <v>46.0</v>
      </c>
      <c r="IO19" s="74">
        <v>45.0</v>
      </c>
      <c r="IP19" s="74">
        <v>136.0</v>
      </c>
      <c r="IQ19" s="74">
        <v>32.4</v>
      </c>
      <c r="IR19" s="74">
        <v>3.0</v>
      </c>
      <c r="IS19" s="74">
        <v>0.1</v>
      </c>
      <c r="IT19" s="74">
        <v>0.2</v>
      </c>
      <c r="IU19" s="74">
        <v>8.0</v>
      </c>
      <c r="IV19" s="74">
        <v>47.0</v>
      </c>
      <c r="IW19" s="74">
        <v>46.0</v>
      </c>
      <c r="IX19" s="89"/>
      <c r="IY19" s="76">
        <v>140.29</v>
      </c>
      <c r="IZ19" s="76">
        <v>35.09</v>
      </c>
      <c r="JA19" s="76">
        <v>401.8</v>
      </c>
      <c r="JB19" s="76">
        <v>20.09</v>
      </c>
      <c r="JC19" s="76">
        <v>6.11</v>
      </c>
      <c r="JD19" s="149">
        <v>3.0</v>
      </c>
      <c r="JE19" s="76">
        <v>64.86</v>
      </c>
      <c r="JF19" s="76">
        <v>47.32</v>
      </c>
      <c r="JG19" s="76" t="s">
        <v>93</v>
      </c>
      <c r="JH19" s="76" t="s">
        <v>93</v>
      </c>
      <c r="JI19" s="76" t="s">
        <v>93</v>
      </c>
      <c r="JJ19" s="76" t="s">
        <v>93</v>
      </c>
      <c r="JK19" s="76" t="s">
        <v>93</v>
      </c>
      <c r="JL19" s="76" t="s">
        <v>93</v>
      </c>
      <c r="JM19" s="76" t="s">
        <v>93</v>
      </c>
      <c r="JN19" s="76" t="s">
        <v>93</v>
      </c>
      <c r="JO19" s="89"/>
      <c r="JP19" s="78">
        <v>137.0</v>
      </c>
      <c r="JQ19" s="78">
        <v>32.3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37.0</v>
      </c>
      <c r="JW19" s="78">
        <v>37.0</v>
      </c>
      <c r="JX19" s="78">
        <v>137.0</v>
      </c>
      <c r="JY19" s="78">
        <v>34.4</v>
      </c>
      <c r="JZ19" s="78">
        <v>109.0</v>
      </c>
      <c r="KA19" s="78">
        <v>5.9</v>
      </c>
      <c r="KB19" s="78">
        <v>2.0</v>
      </c>
      <c r="KC19" s="150">
        <v>2.0</v>
      </c>
      <c r="KD19" s="78">
        <v>44.0</v>
      </c>
      <c r="KE19" s="78">
        <v>44.0</v>
      </c>
      <c r="KF19" s="89"/>
      <c r="KG19" s="79">
        <v>137.0</v>
      </c>
      <c r="KH19" s="79">
        <v>33.0</v>
      </c>
      <c r="KI19" s="79">
        <v>114.0</v>
      </c>
      <c r="KJ19" s="79">
        <v>6.1</v>
      </c>
      <c r="KK19" s="80"/>
      <c r="KL19" s="79">
        <v>1.0</v>
      </c>
      <c r="KM19" s="79">
        <v>42.0</v>
      </c>
      <c r="KN19" s="79">
        <v>42.0</v>
      </c>
      <c r="KO19" s="79">
        <v>133.0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139.0</v>
      </c>
      <c r="KY19" s="81">
        <v>35.0</v>
      </c>
      <c r="KZ19" s="81">
        <v>188.0</v>
      </c>
      <c r="LA19" s="81">
        <v>9.1</v>
      </c>
      <c r="LB19" s="81">
        <v>0.0</v>
      </c>
      <c r="LC19" s="81">
        <v>3.0</v>
      </c>
      <c r="LD19" s="81">
        <v>48.0</v>
      </c>
      <c r="LE19" s="81">
        <v>48.0</v>
      </c>
      <c r="LF19" s="81">
        <v>139.0</v>
      </c>
      <c r="LG19" s="81">
        <v>35.0</v>
      </c>
      <c r="LH19" s="81">
        <v>278.0</v>
      </c>
      <c r="LI19" s="81">
        <v>13.6</v>
      </c>
      <c r="LJ19" s="81">
        <v>0.0</v>
      </c>
      <c r="LK19" s="81">
        <v>5.0</v>
      </c>
      <c r="LL19" s="81">
        <v>49.0</v>
      </c>
      <c r="LM19" s="81">
        <v>49.0</v>
      </c>
      <c r="LN19" s="89"/>
      <c r="LO19" s="82">
        <v>341.0</v>
      </c>
      <c r="LP19" s="82">
        <v>222.0</v>
      </c>
      <c r="LQ19" s="82">
        <v>122.0</v>
      </c>
      <c r="LR19" s="82">
        <v>72.0</v>
      </c>
      <c r="LS19" s="82">
        <v>330.0</v>
      </c>
      <c r="LT19" s="83">
        <v>29.0</v>
      </c>
      <c r="LU19" s="83">
        <v>2.0</v>
      </c>
      <c r="LV19" s="83">
        <v>144.0</v>
      </c>
      <c r="LW19" s="83">
        <v>54.0</v>
      </c>
      <c r="LX19" s="83">
        <v>43.0</v>
      </c>
      <c r="LY19" s="83">
        <v>40.0</v>
      </c>
      <c r="LZ19" s="83">
        <v>12.0</v>
      </c>
      <c r="MA19" s="83">
        <v>93.0</v>
      </c>
      <c r="MB19" s="83">
        <v>1.0</v>
      </c>
      <c r="MC19" s="83">
        <v>148.0</v>
      </c>
      <c r="MD19" s="83">
        <v>168.0</v>
      </c>
      <c r="ME19" s="83">
        <v>58.0</v>
      </c>
      <c r="MF19" s="83">
        <v>48.0</v>
      </c>
      <c r="MG19" s="83">
        <v>14.0</v>
      </c>
      <c r="MH19" s="83">
        <v>0.0</v>
      </c>
      <c r="MI19" s="83">
        <v>0.0</v>
      </c>
      <c r="MJ19" s="83">
        <v>122.0</v>
      </c>
      <c r="MK19" s="83">
        <v>0.0</v>
      </c>
      <c r="ML19" s="83">
        <v>34.0</v>
      </c>
      <c r="MM19" s="83">
        <v>30.0</v>
      </c>
      <c r="MN19" s="83">
        <v>5.0</v>
      </c>
      <c r="MO19" s="86"/>
      <c r="MP19" s="87"/>
      <c r="MQ19" s="87"/>
      <c r="MR19" s="87"/>
      <c r="MS19" s="87"/>
      <c r="MT19" s="83">
        <v>0.0</v>
      </c>
      <c r="MU19" s="83">
        <v>0.0</v>
      </c>
      <c r="MV19" s="83">
        <v>0.0</v>
      </c>
      <c r="MW19" s="83">
        <v>37.0</v>
      </c>
      <c r="MX19" s="83">
        <v>32.0</v>
      </c>
      <c r="MY19" s="88" t="s">
        <v>96</v>
      </c>
      <c r="MZ19" s="83">
        <v>2.0</v>
      </c>
      <c r="NA19" s="87"/>
      <c r="NB19" s="83">
        <v>0.4</v>
      </c>
      <c r="NC19" s="83">
        <v>1.3</v>
      </c>
      <c r="ND19" s="83">
        <v>28.0</v>
      </c>
      <c r="NE19" s="83">
        <v>37.0</v>
      </c>
      <c r="NF19" s="83">
        <v>40.0</v>
      </c>
      <c r="NG19" s="83">
        <v>40.0</v>
      </c>
      <c r="NH19" s="83">
        <v>7.0</v>
      </c>
      <c r="NI19" s="88"/>
      <c r="NJ19" s="83">
        <v>0.0</v>
      </c>
      <c r="NK19" s="83">
        <v>0.0</v>
      </c>
      <c r="NL19" s="83">
        <v>0.0</v>
      </c>
      <c r="NM19" s="83">
        <v>36.0</v>
      </c>
      <c r="NN19" s="83">
        <v>47.0</v>
      </c>
      <c r="NO19" s="83">
        <v>45.0</v>
      </c>
      <c r="NP19" s="83">
        <v>2.0</v>
      </c>
      <c r="NQ19" s="223"/>
    </row>
    <row r="20" ht="14.25" customHeight="1">
      <c r="A20" s="49">
        <v>0.291666666666667</v>
      </c>
      <c r="B20" s="50"/>
      <c r="C20" s="51">
        <v>50.29</v>
      </c>
      <c r="D20" s="195">
        <v>340.0</v>
      </c>
      <c r="E20" s="53">
        <v>135.0</v>
      </c>
      <c r="F20" s="53">
        <v>111.0</v>
      </c>
      <c r="G20" s="53">
        <v>23.9</v>
      </c>
      <c r="H20" s="54"/>
      <c r="I20" s="53">
        <v>6.0</v>
      </c>
      <c r="J20" s="53">
        <v>48.0</v>
      </c>
      <c r="K20" s="53">
        <v>47.0</v>
      </c>
      <c r="L20" s="53">
        <v>140.0</v>
      </c>
      <c r="M20" s="53">
        <v>42.0</v>
      </c>
      <c r="N20" s="53">
        <v>8.0</v>
      </c>
      <c r="O20" s="54"/>
      <c r="P20" s="53">
        <v>6.0</v>
      </c>
      <c r="Q20" s="53">
        <v>56.0</v>
      </c>
      <c r="R20" s="53">
        <v>48.0</v>
      </c>
      <c r="S20" s="53">
        <v>343.2</v>
      </c>
      <c r="T20" s="53">
        <v>292.1</v>
      </c>
      <c r="U20" s="53">
        <v>170.0</v>
      </c>
      <c r="V20" s="54"/>
      <c r="W20" s="53">
        <v>339.4</v>
      </c>
      <c r="X20" s="53">
        <v>246.1</v>
      </c>
      <c r="Y20" s="53">
        <v>128.1</v>
      </c>
      <c r="Z20" s="54"/>
      <c r="AA20" s="53">
        <v>343.9</v>
      </c>
      <c r="AB20" s="53">
        <v>379.0</v>
      </c>
      <c r="AC20" s="53">
        <v>220.0</v>
      </c>
      <c r="AD20" s="54"/>
      <c r="AE20" s="53">
        <v>343.6</v>
      </c>
      <c r="AF20" s="53">
        <v>347.5</v>
      </c>
      <c r="AG20" s="53">
        <v>200.3</v>
      </c>
      <c r="AH20" s="54"/>
      <c r="AI20" s="53">
        <v>351.0</v>
      </c>
      <c r="AJ20" s="53">
        <v>398.8</v>
      </c>
      <c r="AK20" s="53">
        <v>236.9</v>
      </c>
      <c r="AL20" s="54"/>
      <c r="AM20" s="53">
        <v>342.9</v>
      </c>
      <c r="AN20" s="53">
        <v>408.8</v>
      </c>
      <c r="AO20" s="53">
        <v>222.9</v>
      </c>
      <c r="AP20" s="54"/>
      <c r="AQ20" s="54">
        <f t="shared" ref="AQ20:AS20" si="22">E20</f>
        <v>135</v>
      </c>
      <c r="AR20" s="54">
        <f t="shared" si="22"/>
        <v>111</v>
      </c>
      <c r="AS20" s="54">
        <f t="shared" si="22"/>
        <v>23.9</v>
      </c>
      <c r="AT20" s="54"/>
      <c r="AU20" s="54">
        <f t="shared" ref="AU20:AW20" si="23">L20</f>
        <v>140</v>
      </c>
      <c r="AV20" s="54">
        <f t="shared" si="23"/>
        <v>42</v>
      </c>
      <c r="AW20" s="54">
        <f t="shared" si="23"/>
        <v>8</v>
      </c>
      <c r="AX20" s="54"/>
      <c r="AY20" s="54">
        <f t="shared" si="6"/>
        <v>135</v>
      </c>
      <c r="AZ20" s="54"/>
      <c r="BA20" s="54"/>
      <c r="BB20" s="54"/>
      <c r="BC20" s="89"/>
      <c r="BD20" s="54"/>
      <c r="BE20" s="53">
        <v>0.0</v>
      </c>
      <c r="BF20" s="53">
        <v>0.0</v>
      </c>
      <c r="BG20" s="53">
        <v>0.0</v>
      </c>
      <c r="BH20" s="54"/>
      <c r="BI20" s="53">
        <v>22.0</v>
      </c>
      <c r="BJ20" s="53">
        <v>85.0</v>
      </c>
      <c r="BK20" s="53">
        <v>55.0</v>
      </c>
      <c r="BL20" s="89"/>
      <c r="BM20" s="287">
        <v>346.0</v>
      </c>
      <c r="BN20" s="287">
        <v>147.0</v>
      </c>
      <c r="BO20" s="288">
        <f>187+75+11</f>
        <v>273</v>
      </c>
      <c r="BP20" s="287">
        <v>13.7</v>
      </c>
      <c r="BQ20" s="288"/>
      <c r="BR20" s="287">
        <v>6.0</v>
      </c>
      <c r="BS20" s="287">
        <v>56.0</v>
      </c>
      <c r="BT20" s="287">
        <v>55.0</v>
      </c>
      <c r="BU20" s="288">
        <f t="shared" si="7"/>
        <v>346</v>
      </c>
      <c r="BV20" s="287">
        <v>286.0</v>
      </c>
      <c r="BW20" s="287">
        <v>166.0</v>
      </c>
      <c r="BX20" s="287">
        <v>28.0</v>
      </c>
      <c r="BY20" s="287">
        <v>338.0</v>
      </c>
      <c r="BZ20" s="287">
        <v>308.0</v>
      </c>
      <c r="CA20" s="287">
        <v>171.0</v>
      </c>
      <c r="CB20" s="287">
        <v>27.0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338.0</v>
      </c>
      <c r="CH20" s="287">
        <v>546.0</v>
      </c>
      <c r="CI20" s="287">
        <v>306.0</v>
      </c>
      <c r="CJ20" s="287">
        <v>35.0</v>
      </c>
      <c r="CK20" s="287">
        <v>351.0</v>
      </c>
      <c r="CL20" s="287">
        <v>286.0</v>
      </c>
      <c r="CM20" s="287">
        <v>159.0</v>
      </c>
      <c r="CN20" s="287">
        <v>21.0</v>
      </c>
      <c r="CO20" s="287">
        <v>336.0</v>
      </c>
      <c r="CP20" s="287">
        <v>294.0</v>
      </c>
      <c r="CQ20" s="287">
        <v>146.0</v>
      </c>
      <c r="CR20" s="287">
        <v>17.0</v>
      </c>
      <c r="CS20" s="287">
        <v>338.0</v>
      </c>
      <c r="CT20" s="287">
        <v>279.0</v>
      </c>
      <c r="CU20" s="287">
        <v>182.0</v>
      </c>
      <c r="CV20" s="287">
        <v>114.0</v>
      </c>
      <c r="CW20" s="287">
        <v>342.0</v>
      </c>
      <c r="CX20" s="287">
        <v>166.0</v>
      </c>
      <c r="CY20" s="287">
        <v>77.0</v>
      </c>
      <c r="CZ20" s="287">
        <v>49.0</v>
      </c>
      <c r="DA20" s="287">
        <v>327.0</v>
      </c>
      <c r="DB20" s="287">
        <v>173.0</v>
      </c>
      <c r="DC20" s="287">
        <v>79.0</v>
      </c>
      <c r="DD20" s="287">
        <v>53.0</v>
      </c>
      <c r="DE20" s="288">
        <f t="shared" si="24"/>
        <v>147</v>
      </c>
      <c r="DF20" s="287">
        <v>35.0</v>
      </c>
      <c r="DG20" s="288">
        <f t="shared" ref="DG20:DH20" si="25">BO20</f>
        <v>273</v>
      </c>
      <c r="DH20" s="288">
        <f t="shared" si="25"/>
        <v>13.7</v>
      </c>
      <c r="DI20" s="288"/>
      <c r="DJ20" s="287">
        <v>7.0</v>
      </c>
      <c r="DK20" s="287">
        <v>58.0</v>
      </c>
      <c r="DL20" s="287">
        <v>50.0</v>
      </c>
      <c r="DM20" s="89"/>
      <c r="DN20" s="61">
        <v>341.0</v>
      </c>
      <c r="DO20" s="61">
        <v>141.0</v>
      </c>
      <c r="DP20" s="61">
        <v>31.37</v>
      </c>
      <c r="DQ20" s="61">
        <v>18.0</v>
      </c>
      <c r="DR20" s="61">
        <v>1.81</v>
      </c>
      <c r="DS20" s="61">
        <v>8.0</v>
      </c>
      <c r="DT20" s="61">
        <v>43.0</v>
      </c>
      <c r="DU20" s="61">
        <v>44.4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343.0</v>
      </c>
      <c r="EF20" s="63">
        <v>138.0</v>
      </c>
      <c r="EG20" s="63">
        <v>82.0</v>
      </c>
      <c r="EH20" s="63">
        <v>3.4</v>
      </c>
      <c r="EI20" s="64"/>
      <c r="EJ20" s="63">
        <v>9.0</v>
      </c>
      <c r="EK20" s="63">
        <v>46.0</v>
      </c>
      <c r="EL20" s="63">
        <v>47.0</v>
      </c>
      <c r="EM20" s="63">
        <v>138.0</v>
      </c>
      <c r="EN20" s="63">
        <v>87.0</v>
      </c>
      <c r="EO20" s="63">
        <v>3.7</v>
      </c>
      <c r="EP20" s="64"/>
      <c r="EQ20" s="63">
        <v>9.0</v>
      </c>
      <c r="ER20" s="63">
        <v>44.0</v>
      </c>
      <c r="ES20" s="63">
        <v>45.0</v>
      </c>
      <c r="ET20" s="63">
        <v>342.0</v>
      </c>
      <c r="EU20" s="63">
        <v>0.0</v>
      </c>
      <c r="EV20" s="63">
        <v>0.0</v>
      </c>
      <c r="EW20" s="63">
        <v>0.0</v>
      </c>
      <c r="EX20" s="63">
        <v>341.0</v>
      </c>
      <c r="EY20" s="63">
        <v>0.0</v>
      </c>
      <c r="EZ20" s="63">
        <v>0.0</v>
      </c>
      <c r="FA20" s="63">
        <v>0.0</v>
      </c>
      <c r="FB20" s="63">
        <v>341.0</v>
      </c>
      <c r="FC20" s="63">
        <v>271.0</v>
      </c>
      <c r="FD20" s="63">
        <v>158.0</v>
      </c>
      <c r="FE20" s="63">
        <v>-4.1</v>
      </c>
      <c r="FF20" s="63">
        <v>340.0</v>
      </c>
      <c r="FG20" s="63">
        <v>270.0</v>
      </c>
      <c r="FH20" s="63">
        <v>157.3</v>
      </c>
      <c r="FI20" s="63">
        <v>-2.9</v>
      </c>
      <c r="FJ20" s="63">
        <v>343.0</v>
      </c>
      <c r="FK20" s="63">
        <v>261.0</v>
      </c>
      <c r="FL20" s="63">
        <v>150.9</v>
      </c>
      <c r="FM20" s="64"/>
      <c r="FN20" s="63">
        <v>343.0</v>
      </c>
      <c r="FO20" s="63">
        <v>276.0</v>
      </c>
      <c r="FP20" s="63">
        <v>151.2</v>
      </c>
      <c r="FQ20" s="63">
        <v>8.6</v>
      </c>
      <c r="FR20" s="63">
        <v>138.0</v>
      </c>
      <c r="FS20" s="64"/>
      <c r="FT20" s="63">
        <v>12.31</v>
      </c>
      <c r="FU20" s="64"/>
      <c r="FV20" s="63">
        <v>138.0</v>
      </c>
      <c r="FW20" s="64"/>
      <c r="FX20" s="64"/>
      <c r="FY20" s="64"/>
      <c r="FZ20" s="89"/>
      <c r="GA20" s="93">
        <v>343.0</v>
      </c>
      <c r="GB20" s="94">
        <v>372.21</v>
      </c>
      <c r="GC20" s="94">
        <v>233.35</v>
      </c>
      <c r="GD20" s="94">
        <v>27.72</v>
      </c>
      <c r="GE20" s="94">
        <v>343.0</v>
      </c>
      <c r="GF20" s="94">
        <v>390.09</v>
      </c>
      <c r="GG20" s="94">
        <v>227.32</v>
      </c>
      <c r="GH20" s="94">
        <v>29.48</v>
      </c>
      <c r="GI20" s="94">
        <v>343.0</v>
      </c>
      <c r="GJ20" s="94">
        <v>361.13</v>
      </c>
      <c r="GK20" s="94">
        <v>150.93</v>
      </c>
      <c r="GL20" s="94">
        <v>11.89</v>
      </c>
      <c r="GM20" s="94">
        <v>343.0</v>
      </c>
      <c r="GN20" s="94">
        <v>239.45</v>
      </c>
      <c r="GO20" s="94">
        <v>150.51</v>
      </c>
      <c r="GP20" s="94">
        <v>20.44</v>
      </c>
      <c r="GQ20" s="94">
        <v>343.0</v>
      </c>
      <c r="GR20" s="94">
        <v>120.9</v>
      </c>
      <c r="GS20" s="94">
        <v>77.06</v>
      </c>
      <c r="GT20" s="94">
        <v>11.06</v>
      </c>
      <c r="GU20" s="94">
        <v>343.0</v>
      </c>
      <c r="GV20" s="94">
        <v>135.4</v>
      </c>
      <c r="GW20" s="94">
        <v>78.31</v>
      </c>
      <c r="GX20" s="94">
        <v>12.4</v>
      </c>
      <c r="GY20" s="89"/>
      <c r="GZ20" s="98" t="s">
        <v>91</v>
      </c>
      <c r="HA20" s="98" t="s">
        <v>92</v>
      </c>
      <c r="HB20" s="98">
        <v>72.0</v>
      </c>
      <c r="HC20" s="98">
        <v>3.6</v>
      </c>
      <c r="HD20" s="98">
        <v>1.44</v>
      </c>
      <c r="HE20" s="99">
        <v>8.0</v>
      </c>
      <c r="HF20" s="99">
        <v>48.0</v>
      </c>
      <c r="HG20" s="99">
        <v>45.0</v>
      </c>
      <c r="HH20" s="98" t="s">
        <v>91</v>
      </c>
      <c r="HI20" s="98" t="s">
        <v>92</v>
      </c>
      <c r="HJ20" s="98">
        <v>200.0</v>
      </c>
      <c r="HK20" s="98">
        <v>10.0</v>
      </c>
      <c r="HL20" s="98">
        <v>4.0</v>
      </c>
      <c r="HM20" s="99">
        <v>5.0</v>
      </c>
      <c r="HN20" s="99">
        <v>40.0</v>
      </c>
      <c r="HO20" s="99">
        <v>40.0</v>
      </c>
      <c r="HP20" s="98" t="s">
        <v>91</v>
      </c>
      <c r="HQ20" s="98" t="s">
        <v>92</v>
      </c>
      <c r="HR20" s="98">
        <v>260.0</v>
      </c>
      <c r="HS20" s="97">
        <f t="shared" ref="HS20:HS30" si="29">HR20/20</f>
        <v>13</v>
      </c>
      <c r="HT20" s="97">
        <f t="shared" ref="HT20:HT30" si="30">HS20*0.4</f>
        <v>5.2</v>
      </c>
      <c r="HU20" s="99">
        <v>7.0</v>
      </c>
      <c r="HV20" s="99">
        <v>45.0</v>
      </c>
      <c r="HW20" s="99">
        <v>45.0</v>
      </c>
      <c r="HX20" s="89"/>
      <c r="HY20" s="72">
        <v>136.0</v>
      </c>
      <c r="HZ20" s="72">
        <v>33.0</v>
      </c>
      <c r="IA20" s="72">
        <v>126.0</v>
      </c>
      <c r="IB20" s="72">
        <v>6.3</v>
      </c>
      <c r="IC20" s="73"/>
      <c r="ID20" s="72">
        <v>2.0</v>
      </c>
      <c r="IE20" s="72">
        <v>64.0</v>
      </c>
      <c r="IF20" s="72">
        <v>44.0</v>
      </c>
      <c r="IG20" s="89"/>
      <c r="IH20" s="74">
        <v>143.0</v>
      </c>
      <c r="II20" s="74">
        <v>34.1</v>
      </c>
      <c r="IJ20" s="74">
        <v>98.0</v>
      </c>
      <c r="IK20" s="74">
        <v>5.1</v>
      </c>
      <c r="IL20" s="74">
        <v>5.7</v>
      </c>
      <c r="IM20" s="74">
        <v>4.0</v>
      </c>
      <c r="IN20" s="74">
        <v>44.0</v>
      </c>
      <c r="IO20" s="74">
        <v>44.0</v>
      </c>
      <c r="IP20" s="74">
        <v>143.0</v>
      </c>
      <c r="IQ20" s="74">
        <v>32.4</v>
      </c>
      <c r="IR20" s="74">
        <v>3.0</v>
      </c>
      <c r="IS20" s="74">
        <v>0.1</v>
      </c>
      <c r="IT20" s="74">
        <v>0.2</v>
      </c>
      <c r="IU20" s="74">
        <v>8.0</v>
      </c>
      <c r="IV20" s="74">
        <v>46.0</v>
      </c>
      <c r="IW20" s="74">
        <v>46.0</v>
      </c>
      <c r="IX20" s="89"/>
      <c r="IY20" s="76">
        <v>140.94</v>
      </c>
      <c r="IZ20" s="76">
        <v>35.5</v>
      </c>
      <c r="JA20" s="76">
        <v>328.6</v>
      </c>
      <c r="JB20" s="76">
        <v>16.43</v>
      </c>
      <c r="JC20" s="76">
        <v>4.45</v>
      </c>
      <c r="JD20" s="149">
        <v>3.0</v>
      </c>
      <c r="JE20" s="76">
        <v>63.54</v>
      </c>
      <c r="JF20" s="76">
        <v>46.47</v>
      </c>
      <c r="JG20" s="76" t="s">
        <v>93</v>
      </c>
      <c r="JH20" s="76" t="s">
        <v>93</v>
      </c>
      <c r="JI20" s="76" t="s">
        <v>93</v>
      </c>
      <c r="JJ20" s="76" t="s">
        <v>93</v>
      </c>
      <c r="JK20" s="76" t="s">
        <v>93</v>
      </c>
      <c r="JL20" s="76" t="s">
        <v>93</v>
      </c>
      <c r="JM20" s="76" t="s">
        <v>93</v>
      </c>
      <c r="JN20" s="76" t="s">
        <v>93</v>
      </c>
      <c r="JO20" s="89"/>
      <c r="JP20" s="78">
        <v>139.0</v>
      </c>
      <c r="JQ20" s="78">
        <v>32.8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37.0</v>
      </c>
      <c r="JW20" s="78">
        <v>37.0</v>
      </c>
      <c r="JX20" s="78">
        <v>139.0</v>
      </c>
      <c r="JY20" s="78">
        <v>34.9</v>
      </c>
      <c r="JZ20" s="78">
        <v>114.0</v>
      </c>
      <c r="KA20" s="78">
        <v>6.2</v>
      </c>
      <c r="KB20" s="78">
        <v>2.3</v>
      </c>
      <c r="KC20" s="150">
        <v>2.0</v>
      </c>
      <c r="KD20" s="78">
        <v>44.0</v>
      </c>
      <c r="KE20" s="78">
        <v>44.0</v>
      </c>
      <c r="KF20" s="89"/>
      <c r="KG20" s="79">
        <v>141.0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141.0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150.0</v>
      </c>
      <c r="KY20" s="81">
        <v>36.0</v>
      </c>
      <c r="KZ20" s="81">
        <v>0.0</v>
      </c>
      <c r="LA20" s="81">
        <v>0.0</v>
      </c>
      <c r="LB20" s="81">
        <v>0.0</v>
      </c>
      <c r="LC20" s="81">
        <v>3.0</v>
      </c>
      <c r="LD20" s="81">
        <v>48.0</v>
      </c>
      <c r="LE20" s="81">
        <v>48.0</v>
      </c>
      <c r="LF20" s="81">
        <v>150.0</v>
      </c>
      <c r="LG20" s="81">
        <v>36.0</v>
      </c>
      <c r="LH20" s="81">
        <v>6.0</v>
      </c>
      <c r="LI20" s="81">
        <v>0.3</v>
      </c>
      <c r="LJ20" s="81">
        <v>0.0</v>
      </c>
      <c r="LK20" s="81">
        <v>5.0</v>
      </c>
      <c r="LL20" s="81">
        <v>49.0</v>
      </c>
      <c r="LM20" s="81">
        <v>49.0</v>
      </c>
      <c r="LN20" s="89"/>
      <c r="LO20" s="82">
        <v>342.0</v>
      </c>
      <c r="LP20" s="82">
        <v>196.0</v>
      </c>
      <c r="LQ20" s="82">
        <v>106.0</v>
      </c>
      <c r="LR20" s="82">
        <v>74.0</v>
      </c>
      <c r="LS20" s="82">
        <v>330.0</v>
      </c>
      <c r="LT20" s="83">
        <v>13.0</v>
      </c>
      <c r="LU20" s="83">
        <v>9.3</v>
      </c>
      <c r="LV20" s="83">
        <v>146.0</v>
      </c>
      <c r="LW20" s="83">
        <v>30.0</v>
      </c>
      <c r="LX20" s="83">
        <v>44.0</v>
      </c>
      <c r="LY20" s="83">
        <v>42.0</v>
      </c>
      <c r="LZ20" s="83">
        <v>10.0</v>
      </c>
      <c r="MA20" s="83">
        <v>93.0</v>
      </c>
      <c r="MB20" s="83">
        <v>0.9</v>
      </c>
      <c r="MC20" s="83">
        <v>148.0</v>
      </c>
      <c r="MD20" s="83">
        <v>166.0</v>
      </c>
      <c r="ME20" s="83">
        <v>60.0</v>
      </c>
      <c r="MF20" s="83">
        <v>49.0</v>
      </c>
      <c r="MG20" s="83">
        <v>12.0</v>
      </c>
      <c r="MH20" s="83">
        <v>0.0</v>
      </c>
      <c r="MI20" s="83">
        <v>0.0</v>
      </c>
      <c r="MJ20" s="83">
        <v>122.0</v>
      </c>
      <c r="MK20" s="83">
        <v>0.0</v>
      </c>
      <c r="ML20" s="83">
        <v>34.0</v>
      </c>
      <c r="MM20" s="83">
        <v>30.0</v>
      </c>
      <c r="MN20" s="83">
        <v>5.0</v>
      </c>
      <c r="MO20" s="86"/>
      <c r="MP20" s="87"/>
      <c r="MQ20" s="87"/>
      <c r="MR20" s="87"/>
      <c r="MS20" s="87"/>
      <c r="MT20" s="83">
        <v>1.3</v>
      </c>
      <c r="MU20" s="83">
        <v>0.0</v>
      </c>
      <c r="MV20" s="83">
        <v>25.0</v>
      </c>
      <c r="MW20" s="83">
        <v>37.0</v>
      </c>
      <c r="MX20" s="83">
        <v>30.0</v>
      </c>
      <c r="MY20" s="88" t="s">
        <v>96</v>
      </c>
      <c r="MZ20" s="83">
        <v>2.0</v>
      </c>
      <c r="NA20" s="87"/>
      <c r="NB20" s="83">
        <v>5.4</v>
      </c>
      <c r="NC20" s="83">
        <v>4.5</v>
      </c>
      <c r="ND20" s="83">
        <v>117.0</v>
      </c>
      <c r="NE20" s="83">
        <v>37.0</v>
      </c>
      <c r="NF20" s="83">
        <v>40.0</v>
      </c>
      <c r="NG20" s="83">
        <v>40.0</v>
      </c>
      <c r="NH20" s="83">
        <v>7.0</v>
      </c>
      <c r="NI20" s="88"/>
      <c r="NJ20" s="83">
        <v>0.0</v>
      </c>
      <c r="NK20" s="83">
        <v>0.0</v>
      </c>
      <c r="NL20" s="83">
        <v>0.0</v>
      </c>
      <c r="NM20" s="83">
        <v>36.0</v>
      </c>
      <c r="NN20" s="83">
        <v>46.0</v>
      </c>
      <c r="NO20" s="83">
        <v>45.0</v>
      </c>
      <c r="NP20" s="83">
        <v>2.0</v>
      </c>
      <c r="NQ20" s="223"/>
    </row>
    <row r="21" ht="14.25" customHeight="1">
      <c r="A21" s="49">
        <v>0.333333333333334</v>
      </c>
      <c r="B21" s="50"/>
      <c r="C21" s="51">
        <v>49.86</v>
      </c>
      <c r="D21" s="195">
        <v>337.0</v>
      </c>
      <c r="E21" s="53">
        <v>134.0</v>
      </c>
      <c r="F21" s="53">
        <v>83.0</v>
      </c>
      <c r="G21" s="53">
        <v>17.7</v>
      </c>
      <c r="H21" s="54"/>
      <c r="I21" s="53">
        <v>6.0</v>
      </c>
      <c r="J21" s="53">
        <v>48.0</v>
      </c>
      <c r="K21" s="53">
        <v>47.0</v>
      </c>
      <c r="L21" s="53">
        <v>139.0</v>
      </c>
      <c r="M21" s="53">
        <v>36.0</v>
      </c>
      <c r="N21" s="53">
        <v>7.6</v>
      </c>
      <c r="O21" s="54"/>
      <c r="P21" s="53">
        <v>6.0</v>
      </c>
      <c r="Q21" s="53">
        <v>56.0</v>
      </c>
      <c r="R21" s="53">
        <v>48.0</v>
      </c>
      <c r="S21" s="53">
        <v>342.1</v>
      </c>
      <c r="T21" s="53">
        <v>299.8</v>
      </c>
      <c r="U21" s="53">
        <v>175.2</v>
      </c>
      <c r="V21" s="54"/>
      <c r="W21" s="53">
        <v>337.8</v>
      </c>
      <c r="X21" s="53">
        <v>253.5</v>
      </c>
      <c r="Y21" s="53">
        <v>133.5</v>
      </c>
      <c r="Z21" s="54"/>
      <c r="AA21" s="53">
        <v>341.8</v>
      </c>
      <c r="AB21" s="53">
        <v>372.6</v>
      </c>
      <c r="AC21" s="53">
        <v>213.6</v>
      </c>
      <c r="AD21" s="54"/>
      <c r="AE21" s="53">
        <v>341.4</v>
      </c>
      <c r="AF21" s="53">
        <v>339.4</v>
      </c>
      <c r="AG21" s="53">
        <v>193.5</v>
      </c>
      <c r="AH21" s="54"/>
      <c r="AI21" s="53">
        <v>349.0</v>
      </c>
      <c r="AJ21" s="53">
        <v>398.1</v>
      </c>
      <c r="AK21" s="53">
        <v>234.4</v>
      </c>
      <c r="AL21" s="54"/>
      <c r="AM21" s="53">
        <v>340.4</v>
      </c>
      <c r="AN21" s="53">
        <v>407.8</v>
      </c>
      <c r="AO21" s="53">
        <v>220.7</v>
      </c>
      <c r="AP21" s="54"/>
      <c r="AQ21" s="54">
        <f t="shared" ref="AQ21:AS21" si="26">E21</f>
        <v>134</v>
      </c>
      <c r="AR21" s="54">
        <f t="shared" si="26"/>
        <v>83</v>
      </c>
      <c r="AS21" s="54">
        <f t="shared" si="26"/>
        <v>17.7</v>
      </c>
      <c r="AT21" s="54"/>
      <c r="AU21" s="54">
        <f t="shared" ref="AU21:AW21" si="27">L21</f>
        <v>139</v>
      </c>
      <c r="AV21" s="54">
        <f t="shared" si="27"/>
        <v>36</v>
      </c>
      <c r="AW21" s="54">
        <f t="shared" si="27"/>
        <v>7.6</v>
      </c>
      <c r="AX21" s="54"/>
      <c r="AY21" s="54">
        <f t="shared" si="6"/>
        <v>134</v>
      </c>
      <c r="AZ21" s="54"/>
      <c r="BA21" s="54"/>
      <c r="BB21" s="54"/>
      <c r="BC21" s="89"/>
      <c r="BD21" s="54"/>
      <c r="BE21" s="53">
        <v>0.0</v>
      </c>
      <c r="BF21" s="53">
        <v>0.0</v>
      </c>
      <c r="BG21" s="53">
        <v>0.0</v>
      </c>
      <c r="BH21" s="54"/>
      <c r="BI21" s="53">
        <v>22.0</v>
      </c>
      <c r="BJ21" s="53">
        <v>80.0</v>
      </c>
      <c r="BK21" s="53">
        <v>64.0</v>
      </c>
      <c r="BL21" s="89"/>
      <c r="BM21" s="287">
        <v>346.0</v>
      </c>
      <c r="BN21" s="287">
        <v>145.0</v>
      </c>
      <c r="BO21" s="287">
        <v>256.0</v>
      </c>
      <c r="BP21" s="287">
        <v>12.8</v>
      </c>
      <c r="BQ21" s="288"/>
      <c r="BR21" s="287">
        <v>6.0</v>
      </c>
      <c r="BS21" s="287">
        <v>58.0</v>
      </c>
      <c r="BT21" s="287">
        <v>56.0</v>
      </c>
      <c r="BU21" s="288">
        <f t="shared" si="7"/>
        <v>346</v>
      </c>
      <c r="BV21" s="287">
        <v>278.0</v>
      </c>
      <c r="BW21" s="287">
        <v>165.0</v>
      </c>
      <c r="BX21" s="287">
        <v>11.0</v>
      </c>
      <c r="BY21" s="287">
        <v>336.0</v>
      </c>
      <c r="BZ21" s="287">
        <v>305.0</v>
      </c>
      <c r="CA21" s="287">
        <v>170.0</v>
      </c>
      <c r="CB21" s="287">
        <v>11.0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338.0</v>
      </c>
      <c r="CH21" s="287">
        <v>493.0</v>
      </c>
      <c r="CI21" s="287">
        <v>289.0</v>
      </c>
      <c r="CJ21" s="287">
        <v>35.0</v>
      </c>
      <c r="CK21" s="287">
        <v>352.0</v>
      </c>
      <c r="CL21" s="287">
        <v>260.0</v>
      </c>
      <c r="CM21" s="287">
        <v>155.0</v>
      </c>
      <c r="CN21" s="287">
        <v>17.0</v>
      </c>
      <c r="CO21" s="287">
        <v>335.0</v>
      </c>
      <c r="CP21" s="287">
        <v>292.0</v>
      </c>
      <c r="CQ21" s="287">
        <v>146.0</v>
      </c>
      <c r="CR21" s="287">
        <v>14.0</v>
      </c>
      <c r="CS21" s="287">
        <v>337.0</v>
      </c>
      <c r="CT21" s="287">
        <v>276.0</v>
      </c>
      <c r="CU21" s="287">
        <v>173.0</v>
      </c>
      <c r="CV21" s="287">
        <v>70.0</v>
      </c>
      <c r="CW21" s="287">
        <v>340.0</v>
      </c>
      <c r="CX21" s="287">
        <v>157.0</v>
      </c>
      <c r="CY21" s="287">
        <v>74.0</v>
      </c>
      <c r="CZ21" s="287">
        <v>46.0</v>
      </c>
      <c r="DA21" s="287">
        <v>326.0</v>
      </c>
      <c r="DB21" s="287">
        <v>162.0</v>
      </c>
      <c r="DC21" s="287">
        <v>75.0</v>
      </c>
      <c r="DD21" s="287">
        <v>49.0</v>
      </c>
      <c r="DE21" s="288">
        <f t="shared" si="24"/>
        <v>145</v>
      </c>
      <c r="DF21" s="287">
        <v>35.0</v>
      </c>
      <c r="DG21" s="288">
        <f t="shared" ref="DG21:DH21" si="28">BO21</f>
        <v>256</v>
      </c>
      <c r="DH21" s="288">
        <f t="shared" si="28"/>
        <v>12.8</v>
      </c>
      <c r="DI21" s="288"/>
      <c r="DJ21" s="287">
        <v>7.0</v>
      </c>
      <c r="DK21" s="287">
        <v>59.0</v>
      </c>
      <c r="DL21" s="287">
        <v>53.0</v>
      </c>
      <c r="DM21" s="89"/>
      <c r="DN21" s="61">
        <v>341.0</v>
      </c>
      <c r="DO21" s="61">
        <v>141.0</v>
      </c>
      <c r="DP21" s="61">
        <v>37.84</v>
      </c>
      <c r="DQ21" s="61">
        <v>21.77</v>
      </c>
      <c r="DR21" s="61">
        <v>4.3</v>
      </c>
      <c r="DS21" s="61">
        <v>8.0</v>
      </c>
      <c r="DT21" s="61">
        <v>43.0</v>
      </c>
      <c r="DU21" s="61">
        <v>45.2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342.0</v>
      </c>
      <c r="EF21" s="63">
        <v>138.0</v>
      </c>
      <c r="EG21" s="63">
        <v>90.0</v>
      </c>
      <c r="EH21" s="63">
        <v>3.7</v>
      </c>
      <c r="EI21" s="64"/>
      <c r="EJ21" s="63">
        <v>9.0</v>
      </c>
      <c r="EK21" s="63">
        <v>47.0</v>
      </c>
      <c r="EL21" s="63">
        <v>49.0</v>
      </c>
      <c r="EM21" s="63">
        <v>138.0</v>
      </c>
      <c r="EN21" s="63">
        <v>64.0</v>
      </c>
      <c r="EO21" s="63">
        <v>2.8</v>
      </c>
      <c r="EP21" s="64"/>
      <c r="EQ21" s="63">
        <v>9.0</v>
      </c>
      <c r="ER21" s="63">
        <v>45.0</v>
      </c>
      <c r="ES21" s="63">
        <v>46.0</v>
      </c>
      <c r="ET21" s="63">
        <v>341.0</v>
      </c>
      <c r="EU21" s="63">
        <v>0.0</v>
      </c>
      <c r="EV21" s="63">
        <v>0.0</v>
      </c>
      <c r="EW21" s="63">
        <v>0.0</v>
      </c>
      <c r="EX21" s="63">
        <v>339.0</v>
      </c>
      <c r="EY21" s="63">
        <v>0.0</v>
      </c>
      <c r="EZ21" s="63">
        <v>0.0</v>
      </c>
      <c r="FA21" s="63">
        <v>0.0</v>
      </c>
      <c r="FB21" s="63">
        <v>340.0</v>
      </c>
      <c r="FC21" s="63">
        <v>273.0</v>
      </c>
      <c r="FD21" s="63">
        <v>158.4</v>
      </c>
      <c r="FE21" s="63">
        <v>-3.8</v>
      </c>
      <c r="FF21" s="63">
        <v>339.0</v>
      </c>
      <c r="FG21" s="63">
        <v>272.0</v>
      </c>
      <c r="FH21" s="63">
        <v>157.6</v>
      </c>
      <c r="FI21" s="63">
        <v>-3.7</v>
      </c>
      <c r="FJ21" s="63">
        <v>342.0</v>
      </c>
      <c r="FK21" s="63">
        <v>266.0</v>
      </c>
      <c r="FL21" s="63">
        <v>152.7</v>
      </c>
      <c r="FM21" s="64"/>
      <c r="FN21" s="63">
        <v>342.0</v>
      </c>
      <c r="FO21" s="63">
        <v>281.0</v>
      </c>
      <c r="FP21" s="63">
        <v>153.2</v>
      </c>
      <c r="FQ21" s="63">
        <v>9.2</v>
      </c>
      <c r="FR21" s="63">
        <v>138.0</v>
      </c>
      <c r="FS21" s="64"/>
      <c r="FT21" s="63">
        <v>10.81</v>
      </c>
      <c r="FU21" s="64"/>
      <c r="FV21" s="63">
        <v>138.0</v>
      </c>
      <c r="FW21" s="64"/>
      <c r="FX21" s="64"/>
      <c r="FY21" s="64"/>
      <c r="FZ21" s="89"/>
      <c r="GA21" s="65">
        <v>341.0</v>
      </c>
      <c r="GB21" s="66">
        <v>382.03</v>
      </c>
      <c r="GC21" s="66">
        <v>235.61</v>
      </c>
      <c r="GD21" s="66">
        <v>30.82</v>
      </c>
      <c r="GE21" s="66">
        <v>341.0</v>
      </c>
      <c r="GF21" s="66">
        <v>406.5</v>
      </c>
      <c r="GG21" s="66">
        <v>235.44</v>
      </c>
      <c r="GH21" s="66">
        <v>34.84</v>
      </c>
      <c r="GI21" s="66">
        <v>341.0</v>
      </c>
      <c r="GJ21" s="66">
        <v>262.6</v>
      </c>
      <c r="GK21" s="66">
        <v>-151.68</v>
      </c>
      <c r="GL21" s="66">
        <v>-10.72</v>
      </c>
      <c r="GM21" s="66">
        <v>341.0</v>
      </c>
      <c r="GN21" s="66">
        <v>241.06</v>
      </c>
      <c r="GO21" s="66">
        <v>-151.77</v>
      </c>
      <c r="GP21" s="66">
        <v>-20.35</v>
      </c>
      <c r="GQ21" s="66">
        <v>341.0</v>
      </c>
      <c r="GR21" s="66">
        <v>140.82</v>
      </c>
      <c r="GS21" s="66">
        <v>-88.2</v>
      </c>
      <c r="GT21" s="66">
        <v>-16.92</v>
      </c>
      <c r="GU21" s="66">
        <v>341.0</v>
      </c>
      <c r="GV21" s="66">
        <v>153.57</v>
      </c>
      <c r="GW21" s="66">
        <v>-86.86</v>
      </c>
      <c r="GX21" s="66">
        <v>-18.34</v>
      </c>
      <c r="GY21" s="89"/>
      <c r="GZ21" s="98" t="s">
        <v>91</v>
      </c>
      <c r="HA21" s="98" t="s">
        <v>92</v>
      </c>
      <c r="HB21" s="98">
        <v>71.0</v>
      </c>
      <c r="HC21" s="97">
        <f t="shared" ref="HC21:HC31" si="34">HB21/20</f>
        <v>3.55</v>
      </c>
      <c r="HD21" s="97">
        <f t="shared" ref="HD21:HD31" si="35">HC21*0.4</f>
        <v>1.42</v>
      </c>
      <c r="HE21" s="99">
        <v>8.0</v>
      </c>
      <c r="HF21" s="99">
        <v>52.0</v>
      </c>
      <c r="HG21" s="99">
        <v>50.0</v>
      </c>
      <c r="HH21" s="98" t="s">
        <v>91</v>
      </c>
      <c r="HI21" s="98" t="s">
        <v>92</v>
      </c>
      <c r="HJ21" s="98">
        <v>244.0</v>
      </c>
      <c r="HK21" s="97">
        <f t="shared" ref="HK21:HK30" si="36">HJ21/20</f>
        <v>12.2</v>
      </c>
      <c r="HL21" s="97">
        <f t="shared" ref="HL21:HL30" si="37">HK21*0.4</f>
        <v>4.88</v>
      </c>
      <c r="HM21" s="99">
        <v>5.0</v>
      </c>
      <c r="HN21" s="99">
        <v>54.0</v>
      </c>
      <c r="HO21" s="99">
        <v>52.0</v>
      </c>
      <c r="HP21" s="98" t="s">
        <v>91</v>
      </c>
      <c r="HQ21" s="98" t="s">
        <v>92</v>
      </c>
      <c r="HR21" s="99">
        <v>167.0</v>
      </c>
      <c r="HS21" s="97">
        <f t="shared" si="29"/>
        <v>8.35</v>
      </c>
      <c r="HT21" s="97">
        <f t="shared" si="30"/>
        <v>3.34</v>
      </c>
      <c r="HU21" s="99">
        <v>7.0</v>
      </c>
      <c r="HV21" s="99">
        <v>50.0</v>
      </c>
      <c r="HW21" s="99">
        <v>50.0</v>
      </c>
      <c r="HX21" s="89"/>
      <c r="HY21" s="72">
        <v>135.0</v>
      </c>
      <c r="HZ21" s="72">
        <v>33.0</v>
      </c>
      <c r="IA21" s="72">
        <v>76.0</v>
      </c>
      <c r="IB21" s="72">
        <v>3.8</v>
      </c>
      <c r="IC21" s="73"/>
      <c r="ID21" s="72">
        <v>2.0</v>
      </c>
      <c r="IE21" s="72">
        <v>64.0</v>
      </c>
      <c r="IF21" s="72">
        <v>44.0</v>
      </c>
      <c r="IG21" s="89"/>
      <c r="IH21" s="74">
        <v>141.0</v>
      </c>
      <c r="II21" s="74">
        <v>33.9</v>
      </c>
      <c r="IJ21" s="74">
        <v>86.0</v>
      </c>
      <c r="IK21" s="74">
        <v>4.4</v>
      </c>
      <c r="IL21" s="74">
        <v>5.0</v>
      </c>
      <c r="IM21" s="74">
        <v>4.0</v>
      </c>
      <c r="IN21" s="74">
        <v>44.0</v>
      </c>
      <c r="IO21" s="74">
        <v>44.0</v>
      </c>
      <c r="IP21" s="74">
        <v>141.0</v>
      </c>
      <c r="IQ21" s="74">
        <v>33.6</v>
      </c>
      <c r="IR21" s="74">
        <v>4.0</v>
      </c>
      <c r="IS21" s="74">
        <v>0.1</v>
      </c>
      <c r="IT21" s="74">
        <v>0.2</v>
      </c>
      <c r="IU21" s="74">
        <v>8.0</v>
      </c>
      <c r="IV21" s="74">
        <v>46.0</v>
      </c>
      <c r="IW21" s="74">
        <v>46.0</v>
      </c>
      <c r="IX21" s="89"/>
      <c r="IY21" s="76">
        <v>140.2</v>
      </c>
      <c r="IZ21" s="76">
        <v>35.03</v>
      </c>
      <c r="JA21" s="76">
        <v>363.6</v>
      </c>
      <c r="JB21" s="76">
        <v>18.18</v>
      </c>
      <c r="JC21" s="76">
        <v>5.61</v>
      </c>
      <c r="JD21" s="149">
        <v>3.0</v>
      </c>
      <c r="JE21" s="76">
        <v>62.64</v>
      </c>
      <c r="JF21" s="76">
        <v>47.32</v>
      </c>
      <c r="JG21" s="76" t="s">
        <v>93</v>
      </c>
      <c r="JH21" s="76" t="s">
        <v>93</v>
      </c>
      <c r="JI21" s="76" t="s">
        <v>93</v>
      </c>
      <c r="JJ21" s="76" t="s">
        <v>93</v>
      </c>
      <c r="JK21" s="76" t="s">
        <v>93</v>
      </c>
      <c r="JL21" s="76" t="s">
        <v>93</v>
      </c>
      <c r="JM21" s="76" t="s">
        <v>93</v>
      </c>
      <c r="JN21" s="76" t="s">
        <v>93</v>
      </c>
      <c r="JO21" s="89"/>
      <c r="JP21" s="78">
        <v>138.0</v>
      </c>
      <c r="JQ21" s="78">
        <v>32.6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39.0</v>
      </c>
      <c r="JW21" s="78">
        <v>38.0</v>
      </c>
      <c r="JX21" s="78">
        <v>138.0</v>
      </c>
      <c r="JY21" s="78">
        <v>34.4</v>
      </c>
      <c r="JZ21" s="78">
        <v>113.0</v>
      </c>
      <c r="KA21" s="78">
        <v>5.9</v>
      </c>
      <c r="KB21" s="78">
        <v>2.6</v>
      </c>
      <c r="KC21" s="150">
        <v>2.0</v>
      </c>
      <c r="KD21" s="78">
        <v>45.0</v>
      </c>
      <c r="KE21" s="78">
        <v>45.0</v>
      </c>
      <c r="KF21" s="89"/>
      <c r="KG21" s="79">
        <v>138.0</v>
      </c>
      <c r="KH21" s="79">
        <v>34.0</v>
      </c>
      <c r="KI21" s="79" t="s">
        <v>98</v>
      </c>
      <c r="KJ21" s="79" t="s">
        <v>98</v>
      </c>
      <c r="KK21" s="80"/>
      <c r="KL21" s="79">
        <v>1.0</v>
      </c>
      <c r="KM21" s="79">
        <v>44.0</v>
      </c>
      <c r="KN21" s="79">
        <v>44.0</v>
      </c>
      <c r="KO21" s="79">
        <v>138.0</v>
      </c>
      <c r="KP21" s="79">
        <v>34.0</v>
      </c>
      <c r="KQ21" s="79">
        <v>22.0</v>
      </c>
      <c r="KR21" s="79">
        <v>1.1</v>
      </c>
      <c r="KS21" s="80"/>
      <c r="KT21" s="79">
        <v>1.0</v>
      </c>
      <c r="KU21" s="79">
        <v>44.0</v>
      </c>
      <c r="KV21" s="79">
        <v>42.0</v>
      </c>
      <c r="KW21" s="89"/>
      <c r="KX21" s="81">
        <v>150.0</v>
      </c>
      <c r="KY21" s="81">
        <v>35.0</v>
      </c>
      <c r="KZ21" s="81">
        <v>0.0</v>
      </c>
      <c r="LA21" s="81">
        <v>0.0</v>
      </c>
      <c r="LB21" s="81">
        <v>0.0</v>
      </c>
      <c r="LC21" s="81">
        <v>3.0</v>
      </c>
      <c r="LD21" s="81">
        <v>48.0</v>
      </c>
      <c r="LE21" s="81">
        <v>48.0</v>
      </c>
      <c r="LF21" s="81">
        <v>150.0</v>
      </c>
      <c r="LG21" s="81">
        <v>35.0</v>
      </c>
      <c r="LH21" s="81">
        <v>224.0</v>
      </c>
      <c r="LI21" s="81">
        <v>11.0</v>
      </c>
      <c r="LJ21" s="81">
        <v>0.0</v>
      </c>
      <c r="LK21" s="81">
        <v>5.0</v>
      </c>
      <c r="LL21" s="81">
        <v>49.0</v>
      </c>
      <c r="LM21" s="81">
        <v>49.0</v>
      </c>
      <c r="LN21" s="89"/>
      <c r="LO21" s="82">
        <v>342.0</v>
      </c>
      <c r="LP21" s="82">
        <v>196.0</v>
      </c>
      <c r="LQ21" s="82">
        <v>106.0</v>
      </c>
      <c r="LR21" s="82">
        <v>74.0</v>
      </c>
      <c r="LS21" s="82">
        <v>330.0</v>
      </c>
      <c r="LT21" s="83">
        <v>13.0</v>
      </c>
      <c r="LU21" s="83">
        <v>9.3</v>
      </c>
      <c r="LV21" s="83">
        <v>146.0</v>
      </c>
      <c r="LW21" s="83">
        <v>30.0</v>
      </c>
      <c r="LX21" s="83">
        <v>44.0</v>
      </c>
      <c r="LY21" s="83">
        <v>42.0</v>
      </c>
      <c r="LZ21" s="83">
        <v>10.0</v>
      </c>
      <c r="MA21" s="83">
        <v>93.0</v>
      </c>
      <c r="MB21" s="83">
        <v>0.9</v>
      </c>
      <c r="MC21" s="83">
        <v>148.0</v>
      </c>
      <c r="MD21" s="83">
        <v>166.0</v>
      </c>
      <c r="ME21" s="83">
        <v>60.0</v>
      </c>
      <c r="MF21" s="83">
        <v>49.0</v>
      </c>
      <c r="MG21" s="83">
        <v>12.0</v>
      </c>
      <c r="MH21" s="83">
        <v>0.0</v>
      </c>
      <c r="MI21" s="83">
        <v>0.0</v>
      </c>
      <c r="MJ21" s="83">
        <v>124.0</v>
      </c>
      <c r="MK21" s="83">
        <v>0.0</v>
      </c>
      <c r="ML21" s="83">
        <v>34.0</v>
      </c>
      <c r="MM21" s="83">
        <v>30.0</v>
      </c>
      <c r="MN21" s="83">
        <v>5.0</v>
      </c>
      <c r="MO21" s="86"/>
      <c r="MP21" s="87"/>
      <c r="MQ21" s="87"/>
      <c r="MR21" s="87"/>
      <c r="MS21" s="87"/>
      <c r="MT21" s="83">
        <v>1.3</v>
      </c>
      <c r="MU21" s="83">
        <v>0.0</v>
      </c>
      <c r="MV21" s="83">
        <v>25.0</v>
      </c>
      <c r="MW21" s="83">
        <v>38.0</v>
      </c>
      <c r="MX21" s="83">
        <v>30.0</v>
      </c>
      <c r="MY21" s="88" t="s">
        <v>96</v>
      </c>
      <c r="MZ21" s="83">
        <v>2.0</v>
      </c>
      <c r="NA21" s="87"/>
      <c r="NB21" s="83">
        <v>5.4</v>
      </c>
      <c r="NC21" s="83">
        <v>4.5</v>
      </c>
      <c r="ND21" s="83">
        <v>117.0</v>
      </c>
      <c r="NE21" s="83">
        <v>37.0</v>
      </c>
      <c r="NF21" s="83">
        <v>40.0</v>
      </c>
      <c r="NG21" s="83">
        <v>40.0</v>
      </c>
      <c r="NH21" s="83">
        <v>7.0</v>
      </c>
      <c r="NI21" s="88"/>
      <c r="NJ21" s="83">
        <v>0.0</v>
      </c>
      <c r="NK21" s="83">
        <v>0.0</v>
      </c>
      <c r="NL21" s="83">
        <v>0.0</v>
      </c>
      <c r="NM21" s="83">
        <v>36.0</v>
      </c>
      <c r="NN21" s="83">
        <v>46.0</v>
      </c>
      <c r="NO21" s="83">
        <v>45.0</v>
      </c>
      <c r="NP21" s="83">
        <v>2.0</v>
      </c>
      <c r="NQ21" s="223"/>
    </row>
    <row r="22" ht="14.25" customHeight="1">
      <c r="A22" s="49">
        <v>0.375</v>
      </c>
      <c r="B22" s="50"/>
      <c r="C22" s="51">
        <v>50.13</v>
      </c>
      <c r="D22" s="195">
        <v>338.0</v>
      </c>
      <c r="E22" s="53">
        <v>134.0</v>
      </c>
      <c r="F22" s="53">
        <v>92.0</v>
      </c>
      <c r="G22" s="53">
        <v>19.5</v>
      </c>
      <c r="H22" s="54"/>
      <c r="I22" s="53">
        <v>6.0</v>
      </c>
      <c r="J22" s="53">
        <v>50.0</v>
      </c>
      <c r="K22" s="53">
        <v>48.0</v>
      </c>
      <c r="L22" s="53">
        <v>139.0</v>
      </c>
      <c r="M22" s="53">
        <v>47.0</v>
      </c>
      <c r="N22" s="53">
        <v>10.3</v>
      </c>
      <c r="O22" s="54"/>
      <c r="P22" s="53">
        <v>6.0</v>
      </c>
      <c r="Q22" s="53">
        <v>54.0</v>
      </c>
      <c r="R22" s="53">
        <v>50.0</v>
      </c>
      <c r="S22" s="53">
        <v>340.8</v>
      </c>
      <c r="T22" s="53">
        <v>326.6</v>
      </c>
      <c r="U22" s="53">
        <v>189.3</v>
      </c>
      <c r="V22" s="54"/>
      <c r="W22" s="53">
        <v>336.5</v>
      </c>
      <c r="X22" s="53">
        <v>259.2</v>
      </c>
      <c r="Y22" s="53">
        <v>137.7</v>
      </c>
      <c r="Z22" s="54"/>
      <c r="AA22" s="53">
        <v>340.5</v>
      </c>
      <c r="AB22" s="53">
        <v>358.1</v>
      </c>
      <c r="AC22" s="53">
        <v>205.7</v>
      </c>
      <c r="AD22" s="54"/>
      <c r="AE22" s="53">
        <v>339.8</v>
      </c>
      <c r="AF22" s="53">
        <v>330.0</v>
      </c>
      <c r="AG22" s="53">
        <v>188.3</v>
      </c>
      <c r="AH22" s="54"/>
      <c r="AI22" s="53">
        <v>347.6</v>
      </c>
      <c r="AJ22" s="53">
        <v>406.5</v>
      </c>
      <c r="AK22" s="53">
        <v>238.6</v>
      </c>
      <c r="AL22" s="54"/>
      <c r="AM22" s="53">
        <v>338.8</v>
      </c>
      <c r="AN22" s="53">
        <v>416.3</v>
      </c>
      <c r="AO22" s="53">
        <v>223.9</v>
      </c>
      <c r="AP22" s="54"/>
      <c r="AQ22" s="54">
        <f t="shared" ref="AQ22:AS22" si="31">E22</f>
        <v>134</v>
      </c>
      <c r="AR22" s="54">
        <f t="shared" si="31"/>
        <v>92</v>
      </c>
      <c r="AS22" s="54">
        <f t="shared" si="31"/>
        <v>19.5</v>
      </c>
      <c r="AT22" s="54"/>
      <c r="AU22" s="54">
        <f t="shared" ref="AU22:AW22" si="32">L22</f>
        <v>139</v>
      </c>
      <c r="AV22" s="54">
        <f t="shared" si="32"/>
        <v>47</v>
      </c>
      <c r="AW22" s="54">
        <f t="shared" si="32"/>
        <v>10.3</v>
      </c>
      <c r="AX22" s="54"/>
      <c r="AY22" s="54">
        <f t="shared" si="6"/>
        <v>134</v>
      </c>
      <c r="AZ22" s="54"/>
      <c r="BA22" s="54"/>
      <c r="BB22" s="54"/>
      <c r="BC22" s="89"/>
      <c r="BD22" s="54"/>
      <c r="BE22" s="53">
        <v>0.0</v>
      </c>
      <c r="BF22" s="53">
        <v>0.0</v>
      </c>
      <c r="BG22" s="53">
        <v>0.0</v>
      </c>
      <c r="BH22" s="54"/>
      <c r="BI22" s="53">
        <v>22.0</v>
      </c>
      <c r="BJ22" s="53">
        <v>80.0</v>
      </c>
      <c r="BK22" s="53">
        <v>64.0</v>
      </c>
      <c r="BL22" s="89"/>
      <c r="BM22" s="287">
        <v>345.0</v>
      </c>
      <c r="BN22" s="287">
        <v>146.0</v>
      </c>
      <c r="BO22" s="287">
        <v>192.0</v>
      </c>
      <c r="BP22" s="287">
        <v>9.6</v>
      </c>
      <c r="BQ22" s="288"/>
      <c r="BR22" s="287">
        <v>6.0</v>
      </c>
      <c r="BS22" s="287">
        <v>58.0</v>
      </c>
      <c r="BT22" s="287">
        <v>56.0</v>
      </c>
      <c r="BU22" s="288">
        <f t="shared" si="7"/>
        <v>345</v>
      </c>
      <c r="BV22" s="287">
        <v>284.0</v>
      </c>
      <c r="BW22" s="287">
        <v>166.0</v>
      </c>
      <c r="BX22" s="287">
        <v>20.0</v>
      </c>
      <c r="BY22" s="287">
        <v>337.0</v>
      </c>
      <c r="BZ22" s="287">
        <v>305.0</v>
      </c>
      <c r="CA22" s="287">
        <v>171.0</v>
      </c>
      <c r="CB22" s="287">
        <v>19.0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337.0</v>
      </c>
      <c r="CH22" s="287">
        <v>500.0</v>
      </c>
      <c r="CI22" s="287">
        <v>290.0</v>
      </c>
      <c r="CJ22" s="287">
        <v>31.0</v>
      </c>
      <c r="CK22" s="287">
        <v>350.0</v>
      </c>
      <c r="CL22" s="287">
        <v>257.0</v>
      </c>
      <c r="CM22" s="287">
        <v>154.0</v>
      </c>
      <c r="CN22" s="287">
        <v>20.0</v>
      </c>
      <c r="CO22" s="287">
        <v>335.0</v>
      </c>
      <c r="CP22" s="287">
        <v>284.0</v>
      </c>
      <c r="CQ22" s="287">
        <v>142.0</v>
      </c>
      <c r="CR22" s="287">
        <v>16.0</v>
      </c>
      <c r="CS22" s="287">
        <v>338.0</v>
      </c>
      <c r="CT22" s="287">
        <v>271.0</v>
      </c>
      <c r="CU22" s="287">
        <v>174.0</v>
      </c>
      <c r="CV22" s="287">
        <v>66.0</v>
      </c>
      <c r="CW22" s="287">
        <v>340.0</v>
      </c>
      <c r="CX22" s="287">
        <v>162.0</v>
      </c>
      <c r="CY22" s="287">
        <v>78.0</v>
      </c>
      <c r="CZ22" s="287">
        <v>46.0</v>
      </c>
      <c r="DA22" s="287">
        <v>327.0</v>
      </c>
      <c r="DB22" s="287">
        <v>165.0</v>
      </c>
      <c r="DC22" s="287">
        <v>79.0</v>
      </c>
      <c r="DD22" s="287">
        <v>45.0</v>
      </c>
      <c r="DE22" s="288">
        <f t="shared" si="24"/>
        <v>146</v>
      </c>
      <c r="DF22" s="287">
        <v>35.0</v>
      </c>
      <c r="DG22" s="288">
        <f t="shared" ref="DG22:DH22" si="33">BO22</f>
        <v>192</v>
      </c>
      <c r="DH22" s="288">
        <f t="shared" si="33"/>
        <v>9.6</v>
      </c>
      <c r="DI22" s="288"/>
      <c r="DJ22" s="287">
        <v>7.0</v>
      </c>
      <c r="DK22" s="287">
        <v>59.0</v>
      </c>
      <c r="DL22" s="287">
        <v>53.0</v>
      </c>
      <c r="DM22" s="89"/>
      <c r="DN22" s="61">
        <v>341.0</v>
      </c>
      <c r="DO22" s="61">
        <v>141.0</v>
      </c>
      <c r="DP22" s="61">
        <v>37.35</v>
      </c>
      <c r="DQ22" s="61">
        <v>21.41</v>
      </c>
      <c r="DR22" s="61">
        <v>4.58</v>
      </c>
      <c r="DS22" s="61">
        <v>8.0</v>
      </c>
      <c r="DT22" s="61">
        <v>43.0</v>
      </c>
      <c r="DU22" s="61">
        <v>50.8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340.0</v>
      </c>
      <c r="EF22" s="63">
        <v>137.0</v>
      </c>
      <c r="EG22" s="63">
        <v>77.0</v>
      </c>
      <c r="EH22" s="63">
        <v>3.3</v>
      </c>
      <c r="EI22" s="64"/>
      <c r="EJ22" s="63">
        <v>9.0</v>
      </c>
      <c r="EK22" s="63">
        <v>47.0</v>
      </c>
      <c r="EL22" s="63">
        <v>49.0</v>
      </c>
      <c r="EM22" s="63">
        <v>137.0</v>
      </c>
      <c r="EN22" s="63">
        <v>89.0</v>
      </c>
      <c r="EO22" s="63">
        <v>3.8</v>
      </c>
      <c r="EP22" s="64"/>
      <c r="EQ22" s="63">
        <v>9.0</v>
      </c>
      <c r="ER22" s="63">
        <v>46.0</v>
      </c>
      <c r="ES22" s="63">
        <v>47.0</v>
      </c>
      <c r="ET22" s="63">
        <v>338.0</v>
      </c>
      <c r="EU22" s="63">
        <v>0.0</v>
      </c>
      <c r="EV22" s="63">
        <v>0.0</v>
      </c>
      <c r="EW22" s="63">
        <v>0.0</v>
      </c>
      <c r="EX22" s="63">
        <v>337.0</v>
      </c>
      <c r="EY22" s="63">
        <v>0.0</v>
      </c>
      <c r="EZ22" s="63">
        <v>0.0</v>
      </c>
      <c r="FA22" s="63">
        <v>0.0</v>
      </c>
      <c r="FB22" s="63">
        <v>337.0</v>
      </c>
      <c r="FC22" s="63">
        <v>275.0</v>
      </c>
      <c r="FD22" s="63">
        <v>158.3</v>
      </c>
      <c r="FE22" s="63">
        <v>-1.4</v>
      </c>
      <c r="FF22" s="63">
        <v>336.0</v>
      </c>
      <c r="FG22" s="63">
        <v>275.0</v>
      </c>
      <c r="FH22" s="63">
        <v>157.7</v>
      </c>
      <c r="FI22" s="63">
        <v>-1.3</v>
      </c>
      <c r="FJ22" s="63">
        <v>340.0</v>
      </c>
      <c r="FK22" s="63">
        <v>262.0</v>
      </c>
      <c r="FL22" s="63">
        <v>150.3</v>
      </c>
      <c r="FM22" s="64"/>
      <c r="FN22" s="63">
        <v>340.0</v>
      </c>
      <c r="FO22" s="63">
        <v>277.0</v>
      </c>
      <c r="FP22" s="63">
        <v>151.2</v>
      </c>
      <c r="FQ22" s="63">
        <v>9.0</v>
      </c>
      <c r="FR22" s="63">
        <v>137.0</v>
      </c>
      <c r="FS22" s="64"/>
      <c r="FT22" s="63">
        <v>13.21</v>
      </c>
      <c r="FU22" s="64"/>
      <c r="FV22" s="63">
        <v>137.0</v>
      </c>
      <c r="FW22" s="64"/>
      <c r="FX22" s="64"/>
      <c r="FY22" s="64"/>
      <c r="FZ22" s="89"/>
      <c r="GA22" s="65">
        <v>340.0</v>
      </c>
      <c r="GB22" s="66">
        <v>382.03</v>
      </c>
      <c r="GC22" s="66">
        <v>233.26</v>
      </c>
      <c r="GD22" s="66">
        <v>35.85</v>
      </c>
      <c r="GE22" s="66">
        <v>340.0</v>
      </c>
      <c r="GF22" s="66">
        <v>403.42</v>
      </c>
      <c r="GG22" s="66">
        <v>231.42</v>
      </c>
      <c r="GH22" s="66">
        <v>39.53</v>
      </c>
      <c r="GI22" s="66">
        <v>340.0</v>
      </c>
      <c r="GJ22" s="66">
        <v>264.21</v>
      </c>
      <c r="GK22" s="66">
        <v>-150.93</v>
      </c>
      <c r="GL22" s="66">
        <v>-13.15</v>
      </c>
      <c r="GM22" s="66">
        <v>339.0</v>
      </c>
      <c r="GN22" s="66">
        <v>241.94</v>
      </c>
      <c r="GO22" s="66">
        <v>-150.6</v>
      </c>
      <c r="GP22" s="66">
        <v>-21.02</v>
      </c>
      <c r="GQ22" s="66">
        <v>340.0</v>
      </c>
      <c r="GR22" s="66">
        <v>134.23</v>
      </c>
      <c r="GS22" s="66">
        <v>-82.17</v>
      </c>
      <c r="GT22" s="66">
        <v>-21.19</v>
      </c>
      <c r="GU22" s="66">
        <v>339.0</v>
      </c>
      <c r="GV22" s="66">
        <v>144.93</v>
      </c>
      <c r="GW22" s="66">
        <v>-79.65</v>
      </c>
      <c r="GX22" s="66">
        <v>-22.95</v>
      </c>
      <c r="GY22" s="89"/>
      <c r="GZ22" s="98" t="s">
        <v>91</v>
      </c>
      <c r="HA22" s="98" t="s">
        <v>92</v>
      </c>
      <c r="HB22" s="99">
        <v>72.0</v>
      </c>
      <c r="HC22" s="97">
        <f t="shared" si="34"/>
        <v>3.6</v>
      </c>
      <c r="HD22" s="97">
        <f t="shared" si="35"/>
        <v>1.44</v>
      </c>
      <c r="HE22" s="99">
        <v>8.0</v>
      </c>
      <c r="HF22" s="99">
        <v>52.0</v>
      </c>
      <c r="HG22" s="99">
        <v>50.0</v>
      </c>
      <c r="HH22" s="98" t="s">
        <v>91</v>
      </c>
      <c r="HI22" s="98" t="s">
        <v>92</v>
      </c>
      <c r="HJ22" s="99">
        <v>121.0</v>
      </c>
      <c r="HK22" s="97">
        <f t="shared" si="36"/>
        <v>6.05</v>
      </c>
      <c r="HL22" s="97">
        <f t="shared" si="37"/>
        <v>2.42</v>
      </c>
      <c r="HM22" s="99">
        <v>5.0</v>
      </c>
      <c r="HN22" s="99">
        <v>54.0</v>
      </c>
      <c r="HO22" s="99">
        <v>52.0</v>
      </c>
      <c r="HP22" s="98" t="s">
        <v>91</v>
      </c>
      <c r="HQ22" s="98" t="s">
        <v>92</v>
      </c>
      <c r="HR22" s="99">
        <v>263.0</v>
      </c>
      <c r="HS22" s="97">
        <f t="shared" si="29"/>
        <v>13.15</v>
      </c>
      <c r="HT22" s="97">
        <f t="shared" si="30"/>
        <v>5.26</v>
      </c>
      <c r="HU22" s="99">
        <v>7.0</v>
      </c>
      <c r="HV22" s="99">
        <v>50.0</v>
      </c>
      <c r="HW22" s="99">
        <v>50.0</v>
      </c>
      <c r="HX22" s="89"/>
      <c r="HY22" s="72">
        <v>135.0</v>
      </c>
      <c r="HZ22" s="72">
        <v>33.0</v>
      </c>
      <c r="IA22" s="72">
        <v>84.0</v>
      </c>
      <c r="IB22" s="72">
        <v>4.2</v>
      </c>
      <c r="IC22" s="73"/>
      <c r="ID22" s="72">
        <v>2.0</v>
      </c>
      <c r="IE22" s="72">
        <v>64.0</v>
      </c>
      <c r="IF22" s="72">
        <v>44.0</v>
      </c>
      <c r="IG22" s="89"/>
      <c r="IH22" s="74">
        <v>140.0</v>
      </c>
      <c r="II22" s="74">
        <v>33.7</v>
      </c>
      <c r="IJ22" s="74">
        <v>14.0</v>
      </c>
      <c r="IK22" s="74">
        <v>0.6</v>
      </c>
      <c r="IL22" s="74">
        <v>0.7</v>
      </c>
      <c r="IM22" s="74">
        <v>4.0</v>
      </c>
      <c r="IN22" s="74">
        <v>41.0</v>
      </c>
      <c r="IO22" s="74">
        <v>42.0</v>
      </c>
      <c r="IP22" s="74">
        <v>140.0</v>
      </c>
      <c r="IQ22" s="74">
        <v>32.7</v>
      </c>
      <c r="IR22" s="74">
        <v>122.0</v>
      </c>
      <c r="IS22" s="74">
        <v>6.0</v>
      </c>
      <c r="IT22" s="74">
        <v>6.6</v>
      </c>
      <c r="IU22" s="74">
        <v>8.0</v>
      </c>
      <c r="IV22" s="74">
        <v>48.0</v>
      </c>
      <c r="IW22" s="74">
        <v>46.0</v>
      </c>
      <c r="IX22" s="89"/>
      <c r="IY22" s="76">
        <v>140.68</v>
      </c>
      <c r="IZ22" s="76">
        <v>35.12</v>
      </c>
      <c r="JA22" s="76">
        <v>363.48</v>
      </c>
      <c r="JB22" s="76">
        <v>18.17</v>
      </c>
      <c r="JC22" s="76">
        <v>5.63</v>
      </c>
      <c r="JD22" s="149">
        <v>3.0</v>
      </c>
      <c r="JE22" s="76">
        <v>62.64</v>
      </c>
      <c r="JF22" s="76">
        <v>44.22</v>
      </c>
      <c r="JG22" s="76" t="s">
        <v>93</v>
      </c>
      <c r="JH22" s="76" t="s">
        <v>93</v>
      </c>
      <c r="JI22" s="76" t="s">
        <v>93</v>
      </c>
      <c r="JJ22" s="76" t="s">
        <v>93</v>
      </c>
      <c r="JK22" s="76" t="s">
        <v>93</v>
      </c>
      <c r="JL22" s="76" t="s">
        <v>93</v>
      </c>
      <c r="JM22" s="76" t="s">
        <v>93</v>
      </c>
      <c r="JN22" s="76" t="s">
        <v>93</v>
      </c>
      <c r="JO22" s="89"/>
      <c r="JP22" s="78">
        <v>137.0</v>
      </c>
      <c r="JQ22" s="78">
        <v>32.4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40.0</v>
      </c>
      <c r="JW22" s="78">
        <v>40.0</v>
      </c>
      <c r="JX22" s="78">
        <v>137.0</v>
      </c>
      <c r="JY22" s="78">
        <v>34.3</v>
      </c>
      <c r="JZ22" s="78">
        <v>132.0</v>
      </c>
      <c r="KA22" s="78">
        <v>7.0</v>
      </c>
      <c r="KB22" s="78">
        <v>2.9</v>
      </c>
      <c r="KC22" s="150">
        <v>2.0</v>
      </c>
      <c r="KD22" s="78">
        <v>46.0</v>
      </c>
      <c r="KE22" s="78">
        <v>45.0</v>
      </c>
      <c r="KF22" s="89"/>
      <c r="KG22" s="79">
        <v>138.0</v>
      </c>
      <c r="KH22" s="79">
        <v>34.0</v>
      </c>
      <c r="KI22" s="79" t="s">
        <v>98</v>
      </c>
      <c r="KJ22" s="79" t="s">
        <v>98</v>
      </c>
      <c r="KK22" s="80"/>
      <c r="KL22" s="79">
        <v>1.0</v>
      </c>
      <c r="KM22" s="79">
        <v>44.0</v>
      </c>
      <c r="KN22" s="79">
        <v>44.0</v>
      </c>
      <c r="KO22" s="79">
        <v>138.0</v>
      </c>
      <c r="KP22" s="79">
        <v>34.0</v>
      </c>
      <c r="KQ22" s="79">
        <v>36.0</v>
      </c>
      <c r="KR22" s="79">
        <v>2.0</v>
      </c>
      <c r="KS22" s="80"/>
      <c r="KT22" s="79">
        <v>1.0</v>
      </c>
      <c r="KU22" s="79">
        <v>44.0</v>
      </c>
      <c r="KV22" s="79">
        <v>42.0</v>
      </c>
      <c r="KW22" s="89"/>
      <c r="KX22" s="81">
        <v>144.0</v>
      </c>
      <c r="KY22" s="81">
        <v>36.0</v>
      </c>
      <c r="KZ22" s="81">
        <v>0.0</v>
      </c>
      <c r="LA22" s="81">
        <v>0.0</v>
      </c>
      <c r="LB22" s="81">
        <v>0.0</v>
      </c>
      <c r="LC22" s="81">
        <v>3.0</v>
      </c>
      <c r="LD22" s="81">
        <v>48.0</v>
      </c>
      <c r="LE22" s="81">
        <v>48.0</v>
      </c>
      <c r="LF22" s="81">
        <v>144.0</v>
      </c>
      <c r="LG22" s="81">
        <v>36.0</v>
      </c>
      <c r="LH22" s="81">
        <v>108.0</v>
      </c>
      <c r="LI22" s="81">
        <v>5.3</v>
      </c>
      <c r="LJ22" s="81">
        <v>0.0</v>
      </c>
      <c r="LK22" s="81">
        <v>5.0</v>
      </c>
      <c r="LL22" s="81">
        <v>46.0</v>
      </c>
      <c r="LM22" s="81">
        <v>49.0</v>
      </c>
      <c r="LN22" s="89"/>
      <c r="LO22" s="82">
        <v>344.0</v>
      </c>
      <c r="LP22" s="82">
        <v>217.0</v>
      </c>
      <c r="LQ22" s="82">
        <v>126.0</v>
      </c>
      <c r="LR22" s="82">
        <v>73.0</v>
      </c>
      <c r="LS22" s="82">
        <v>326.0</v>
      </c>
      <c r="LT22" s="83">
        <v>18.0</v>
      </c>
      <c r="LU22" s="83">
        <v>8.4</v>
      </c>
      <c r="LV22" s="83">
        <v>141.0</v>
      </c>
      <c r="LW22" s="83">
        <v>34.0</v>
      </c>
      <c r="LX22" s="83">
        <v>44.0</v>
      </c>
      <c r="LY22" s="83">
        <v>42.0</v>
      </c>
      <c r="LZ22" s="83">
        <v>10.0</v>
      </c>
      <c r="MA22" s="83">
        <v>108.0</v>
      </c>
      <c r="MB22" s="83">
        <v>6.3</v>
      </c>
      <c r="MC22" s="83">
        <v>146.0</v>
      </c>
      <c r="MD22" s="83">
        <v>183.0</v>
      </c>
      <c r="ME22" s="83">
        <v>64.0</v>
      </c>
      <c r="MF22" s="83">
        <v>49.0</v>
      </c>
      <c r="MG22" s="83">
        <v>12.0</v>
      </c>
      <c r="MH22" s="83">
        <v>0.0</v>
      </c>
      <c r="MI22" s="83">
        <v>0.0</v>
      </c>
      <c r="MJ22" s="83">
        <v>124.0</v>
      </c>
      <c r="MK22" s="83">
        <v>0.0</v>
      </c>
      <c r="ML22" s="83">
        <v>38.0</v>
      </c>
      <c r="MM22" s="83">
        <v>36.0</v>
      </c>
      <c r="MN22" s="83">
        <v>5.0</v>
      </c>
      <c r="MO22" s="86"/>
      <c r="MP22" s="87"/>
      <c r="MQ22" s="87"/>
      <c r="MR22" s="87"/>
      <c r="MS22" s="87"/>
      <c r="MT22" s="83">
        <v>0.0</v>
      </c>
      <c r="MU22" s="83">
        <v>0.0</v>
      </c>
      <c r="MV22" s="83">
        <v>0.0</v>
      </c>
      <c r="MW22" s="83">
        <v>37.0</v>
      </c>
      <c r="MX22" s="83">
        <v>27.0</v>
      </c>
      <c r="MY22" s="88" t="s">
        <v>96</v>
      </c>
      <c r="MZ22" s="83">
        <v>2.0</v>
      </c>
      <c r="NA22" s="88"/>
      <c r="NB22" s="83">
        <v>5.2</v>
      </c>
      <c r="NC22" s="83">
        <v>3.2</v>
      </c>
      <c r="ND22" s="83">
        <v>103.0</v>
      </c>
      <c r="NE22" s="83">
        <v>36.0</v>
      </c>
      <c r="NF22" s="83">
        <v>46.0</v>
      </c>
      <c r="NG22" s="83">
        <v>46.0</v>
      </c>
      <c r="NH22" s="83">
        <v>7.0</v>
      </c>
      <c r="NI22" s="237"/>
      <c r="NJ22" s="83">
        <v>0.0</v>
      </c>
      <c r="NK22" s="83">
        <v>0.0</v>
      </c>
      <c r="NL22" s="83">
        <v>0.0</v>
      </c>
      <c r="NM22" s="83">
        <v>36.0</v>
      </c>
      <c r="NN22" s="83">
        <v>48.0</v>
      </c>
      <c r="NO22" s="83">
        <v>42.0</v>
      </c>
      <c r="NP22" s="83">
        <v>2.0</v>
      </c>
      <c r="NQ22" s="223"/>
    </row>
    <row r="23" ht="14.25" customHeight="1">
      <c r="A23" s="49">
        <v>0.416666666666667</v>
      </c>
      <c r="B23" s="50"/>
      <c r="C23" s="51">
        <v>50.04</v>
      </c>
      <c r="D23" s="195">
        <v>338.0</v>
      </c>
      <c r="E23" s="53">
        <v>133.0</v>
      </c>
      <c r="F23" s="53">
        <v>85.0</v>
      </c>
      <c r="G23" s="53">
        <v>18.2</v>
      </c>
      <c r="H23" s="54"/>
      <c r="I23" s="53">
        <v>6.0</v>
      </c>
      <c r="J23" s="53">
        <v>50.0</v>
      </c>
      <c r="K23" s="53">
        <v>48.0</v>
      </c>
      <c r="L23" s="53">
        <v>138.0</v>
      </c>
      <c r="M23" s="53">
        <v>75.0</v>
      </c>
      <c r="N23" s="53">
        <v>11.1</v>
      </c>
      <c r="O23" s="54"/>
      <c r="P23" s="53">
        <v>6.0</v>
      </c>
      <c r="Q23" s="53">
        <v>54.0</v>
      </c>
      <c r="R23" s="53">
        <v>50.0</v>
      </c>
      <c r="S23" s="53">
        <v>339.7</v>
      </c>
      <c r="T23" s="53">
        <v>317.9</v>
      </c>
      <c r="U23" s="53">
        <v>187.6</v>
      </c>
      <c r="V23" s="54"/>
      <c r="W23" s="53">
        <v>334.8</v>
      </c>
      <c r="X23" s="53">
        <v>223.4</v>
      </c>
      <c r="Y23" s="53">
        <v>130.1</v>
      </c>
      <c r="Z23" s="54"/>
      <c r="AA23" s="53">
        <v>340.4</v>
      </c>
      <c r="AB23" s="53">
        <v>306.7</v>
      </c>
      <c r="AC23" s="53">
        <v>202.1</v>
      </c>
      <c r="AD23" s="54"/>
      <c r="AE23" s="53">
        <v>340.5</v>
      </c>
      <c r="AF23" s="53">
        <v>337.1</v>
      </c>
      <c r="AG23" s="53">
        <v>181.1</v>
      </c>
      <c r="AH23" s="54"/>
      <c r="AI23" s="53">
        <v>347.5</v>
      </c>
      <c r="AJ23" s="53">
        <v>367.7</v>
      </c>
      <c r="AK23" s="53">
        <v>226.1</v>
      </c>
      <c r="AL23" s="54"/>
      <c r="AM23" s="53">
        <v>338.1</v>
      </c>
      <c r="AN23" s="53">
        <v>388.6</v>
      </c>
      <c r="AO23" s="53">
        <v>213.5</v>
      </c>
      <c r="AP23" s="54"/>
      <c r="AQ23" s="54">
        <f t="shared" ref="AQ23:AS23" si="38">E23</f>
        <v>133</v>
      </c>
      <c r="AR23" s="54">
        <f t="shared" si="38"/>
        <v>85</v>
      </c>
      <c r="AS23" s="54">
        <f t="shared" si="38"/>
        <v>18.2</v>
      </c>
      <c r="AT23" s="54"/>
      <c r="AU23" s="54">
        <f t="shared" ref="AU23:AW23" si="39">L23</f>
        <v>138</v>
      </c>
      <c r="AV23" s="54">
        <f t="shared" si="39"/>
        <v>75</v>
      </c>
      <c r="AW23" s="54">
        <f t="shared" si="39"/>
        <v>11.1</v>
      </c>
      <c r="AX23" s="54"/>
      <c r="AY23" s="54">
        <f t="shared" si="6"/>
        <v>133</v>
      </c>
      <c r="AZ23" s="54"/>
      <c r="BA23" s="54"/>
      <c r="BB23" s="54"/>
      <c r="BC23" s="89"/>
      <c r="BD23" s="54"/>
      <c r="BE23" s="53">
        <v>0.0</v>
      </c>
      <c r="BF23" s="53">
        <v>0.0</v>
      </c>
      <c r="BG23" s="53">
        <v>0.0</v>
      </c>
      <c r="BH23" s="54"/>
      <c r="BI23" s="53">
        <v>22.0</v>
      </c>
      <c r="BJ23" s="53">
        <v>80.0</v>
      </c>
      <c r="BK23" s="53">
        <v>64.0</v>
      </c>
      <c r="BL23" s="89"/>
      <c r="BM23" s="287">
        <v>344.0</v>
      </c>
      <c r="BN23" s="287">
        <v>146.0</v>
      </c>
      <c r="BO23" s="287">
        <v>270.0</v>
      </c>
      <c r="BP23" s="287">
        <v>13.5</v>
      </c>
      <c r="BQ23" s="288"/>
      <c r="BR23" s="287">
        <v>6.0</v>
      </c>
      <c r="BS23" s="287">
        <v>58.0</v>
      </c>
      <c r="BT23" s="287">
        <v>56.0</v>
      </c>
      <c r="BU23" s="288">
        <f t="shared" si="7"/>
        <v>344</v>
      </c>
      <c r="BV23" s="287">
        <v>283.0</v>
      </c>
      <c r="BW23" s="287">
        <v>166.0</v>
      </c>
      <c r="BX23" s="287">
        <v>14.0</v>
      </c>
      <c r="BY23" s="287">
        <v>337.0</v>
      </c>
      <c r="BZ23" s="287">
        <v>306.0</v>
      </c>
      <c r="CA23" s="287">
        <v>171.0</v>
      </c>
      <c r="CB23" s="287">
        <v>13.0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336.0</v>
      </c>
      <c r="CH23" s="287">
        <v>467.0</v>
      </c>
      <c r="CI23" s="287">
        <v>273.0</v>
      </c>
      <c r="CJ23" s="287">
        <v>28.0</v>
      </c>
      <c r="CK23" s="287">
        <v>350.0</v>
      </c>
      <c r="CL23" s="287">
        <v>255.0</v>
      </c>
      <c r="CM23" s="287">
        <v>152.0</v>
      </c>
      <c r="CN23" s="287">
        <v>17.0</v>
      </c>
      <c r="CO23" s="287">
        <v>335.0</v>
      </c>
      <c r="CP23" s="287">
        <v>282.0</v>
      </c>
      <c r="CQ23" s="287">
        <v>140.0</v>
      </c>
      <c r="CR23" s="287">
        <v>15.0</v>
      </c>
      <c r="CS23" s="287">
        <v>337.0</v>
      </c>
      <c r="CT23" s="287">
        <v>275.0</v>
      </c>
      <c r="CU23" s="287">
        <v>175.0</v>
      </c>
      <c r="CV23" s="287">
        <v>74.0</v>
      </c>
      <c r="CW23" s="287">
        <v>340.0</v>
      </c>
      <c r="CX23" s="287">
        <v>148.0</v>
      </c>
      <c r="CY23" s="287">
        <v>71.0</v>
      </c>
      <c r="CZ23" s="287">
        <v>43.0</v>
      </c>
      <c r="DA23" s="287">
        <v>323.0</v>
      </c>
      <c r="DB23" s="287">
        <v>154.0</v>
      </c>
      <c r="DC23" s="287">
        <v>72.0</v>
      </c>
      <c r="DD23" s="287">
        <v>43.0</v>
      </c>
      <c r="DE23" s="288">
        <f t="shared" si="24"/>
        <v>146</v>
      </c>
      <c r="DF23" s="287">
        <v>35.0</v>
      </c>
      <c r="DG23" s="287">
        <v>270.0</v>
      </c>
      <c r="DH23" s="287">
        <v>13.5</v>
      </c>
      <c r="DI23" s="288"/>
      <c r="DJ23" s="287">
        <v>7.0</v>
      </c>
      <c r="DK23" s="287">
        <v>59.0</v>
      </c>
      <c r="DL23" s="287">
        <v>53.0</v>
      </c>
      <c r="DM23" s="89"/>
      <c r="DN23" s="61">
        <v>343.0</v>
      </c>
      <c r="DO23" s="61">
        <v>141.0</v>
      </c>
      <c r="DP23" s="61">
        <v>43.8</v>
      </c>
      <c r="DQ23" s="61">
        <v>24.94</v>
      </c>
      <c r="DR23" s="61">
        <v>7.0</v>
      </c>
      <c r="DS23" s="61">
        <v>8.0</v>
      </c>
      <c r="DT23" s="61">
        <v>43.0</v>
      </c>
      <c r="DU23" s="61">
        <v>50.1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340.0</v>
      </c>
      <c r="EF23" s="63">
        <v>136.0</v>
      </c>
      <c r="EG23" s="63">
        <v>75.0</v>
      </c>
      <c r="EH23" s="63">
        <v>3.8</v>
      </c>
      <c r="EI23" s="64"/>
      <c r="EJ23" s="63">
        <v>9.0</v>
      </c>
      <c r="EK23" s="63">
        <v>48.0</v>
      </c>
      <c r="EL23" s="63">
        <v>50.0</v>
      </c>
      <c r="EM23" s="63">
        <v>136.0</v>
      </c>
      <c r="EN23" s="63">
        <v>66.0</v>
      </c>
      <c r="EO23" s="63">
        <v>3.0</v>
      </c>
      <c r="EP23" s="64"/>
      <c r="EQ23" s="63">
        <v>9.0</v>
      </c>
      <c r="ER23" s="63">
        <v>47.0</v>
      </c>
      <c r="ES23" s="63">
        <v>49.0</v>
      </c>
      <c r="ET23" s="63">
        <v>338.0</v>
      </c>
      <c r="EU23" s="63">
        <v>0.0</v>
      </c>
      <c r="EV23" s="63">
        <v>0.0</v>
      </c>
      <c r="EW23" s="63">
        <v>0.0</v>
      </c>
      <c r="EX23" s="63">
        <v>337.0</v>
      </c>
      <c r="EY23" s="63">
        <v>0.0</v>
      </c>
      <c r="EZ23" s="63">
        <v>0.0</v>
      </c>
      <c r="FA23" s="63">
        <v>0.0</v>
      </c>
      <c r="FB23" s="63">
        <v>338.0</v>
      </c>
      <c r="FC23" s="63">
        <v>274.0</v>
      </c>
      <c r="FD23" s="63">
        <v>158.3</v>
      </c>
      <c r="FE23" s="63">
        <v>-3.7</v>
      </c>
      <c r="FF23" s="63">
        <v>337.0</v>
      </c>
      <c r="FG23" s="63">
        <v>274.0</v>
      </c>
      <c r="FH23" s="63">
        <v>158.1</v>
      </c>
      <c r="FI23" s="63">
        <v>-3.4</v>
      </c>
      <c r="FJ23" s="63">
        <v>340.0</v>
      </c>
      <c r="FK23" s="63">
        <v>261.0</v>
      </c>
      <c r="FL23" s="63">
        <v>149.3</v>
      </c>
      <c r="FM23" s="63"/>
      <c r="FN23" s="63">
        <v>340.0</v>
      </c>
      <c r="FO23" s="63">
        <v>276.0</v>
      </c>
      <c r="FP23" s="63">
        <v>150.0</v>
      </c>
      <c r="FQ23" s="63">
        <v>7.0</v>
      </c>
      <c r="FR23" s="63">
        <v>136.0</v>
      </c>
      <c r="FS23" s="64"/>
      <c r="FT23" s="117">
        <v>16.21</v>
      </c>
      <c r="FU23" s="64"/>
      <c r="FV23" s="63">
        <v>136.0</v>
      </c>
      <c r="FW23" s="64"/>
      <c r="FX23" s="64"/>
      <c r="FY23" s="64"/>
      <c r="FZ23" s="89"/>
      <c r="GA23" s="65">
        <v>340.0</v>
      </c>
      <c r="GB23" s="66">
        <v>359.17</v>
      </c>
      <c r="GC23" s="66">
        <v>219.61</v>
      </c>
      <c r="GD23" s="66">
        <v>32.75</v>
      </c>
      <c r="GE23" s="66">
        <v>339.0</v>
      </c>
      <c r="GF23" s="66">
        <v>380.86</v>
      </c>
      <c r="GG23" s="66">
        <v>219.11</v>
      </c>
      <c r="GH23" s="66">
        <v>37.1</v>
      </c>
      <c r="GI23" s="66">
        <v>339.0</v>
      </c>
      <c r="GJ23" s="66">
        <v>262.16</v>
      </c>
      <c r="GK23" s="66">
        <v>-149.51</v>
      </c>
      <c r="GL23" s="66">
        <v>-11.22</v>
      </c>
      <c r="GM23" s="66">
        <v>338.0</v>
      </c>
      <c r="GN23" s="66">
        <v>241.2</v>
      </c>
      <c r="GO23" s="66">
        <v>-150.34</v>
      </c>
      <c r="GP23" s="66">
        <v>-20.27</v>
      </c>
      <c r="GQ23" s="66">
        <v>339.0</v>
      </c>
      <c r="GR23" s="66">
        <v>115.77</v>
      </c>
      <c r="GS23" s="66">
        <v>-70.02</v>
      </c>
      <c r="GT23" s="66">
        <v>-22.7</v>
      </c>
      <c r="GU23" s="66">
        <v>339.0</v>
      </c>
      <c r="GV23" s="66">
        <v>126.32</v>
      </c>
      <c r="GW23" s="66">
        <v>-69.94</v>
      </c>
      <c r="GX23" s="66">
        <v>-22.87</v>
      </c>
      <c r="GY23" s="89"/>
      <c r="GZ23" s="98" t="s">
        <v>91</v>
      </c>
      <c r="HA23" s="98" t="s">
        <v>92</v>
      </c>
      <c r="HB23" s="99">
        <v>98.0</v>
      </c>
      <c r="HC23" s="97">
        <f t="shared" si="34"/>
        <v>4.9</v>
      </c>
      <c r="HD23" s="97">
        <f t="shared" si="35"/>
        <v>1.96</v>
      </c>
      <c r="HE23" s="99">
        <v>8.0</v>
      </c>
      <c r="HF23" s="99">
        <v>52.0</v>
      </c>
      <c r="HG23" s="99">
        <v>50.0</v>
      </c>
      <c r="HH23" s="98" t="s">
        <v>91</v>
      </c>
      <c r="HI23" s="98" t="s">
        <v>92</v>
      </c>
      <c r="HJ23" s="99">
        <v>58.0</v>
      </c>
      <c r="HK23" s="97">
        <f t="shared" si="36"/>
        <v>2.9</v>
      </c>
      <c r="HL23" s="97">
        <f t="shared" si="37"/>
        <v>1.16</v>
      </c>
      <c r="HM23" s="99">
        <v>5.0</v>
      </c>
      <c r="HN23" s="99">
        <v>54.0</v>
      </c>
      <c r="HO23" s="99">
        <v>52.0</v>
      </c>
      <c r="HP23" s="98" t="s">
        <v>91</v>
      </c>
      <c r="HQ23" s="98" t="s">
        <v>92</v>
      </c>
      <c r="HR23" s="99">
        <v>276.0</v>
      </c>
      <c r="HS23" s="97">
        <f t="shared" si="29"/>
        <v>13.8</v>
      </c>
      <c r="HT23" s="97">
        <f t="shared" si="30"/>
        <v>5.52</v>
      </c>
      <c r="HU23" s="99">
        <v>7.0</v>
      </c>
      <c r="HV23" s="99">
        <v>50.0</v>
      </c>
      <c r="HW23" s="99">
        <v>50.0</v>
      </c>
      <c r="HX23" s="89"/>
      <c r="HY23" s="72">
        <v>135.0</v>
      </c>
      <c r="HZ23" s="72">
        <v>33.0</v>
      </c>
      <c r="IA23" s="72">
        <v>90.0</v>
      </c>
      <c r="IB23" s="72">
        <v>4.5</v>
      </c>
      <c r="IC23" s="73"/>
      <c r="ID23" s="72">
        <v>2.0</v>
      </c>
      <c r="IE23" s="72">
        <v>64.0</v>
      </c>
      <c r="IF23" s="72">
        <v>44.0</v>
      </c>
      <c r="IG23" s="89"/>
      <c r="IH23" s="74">
        <v>140.0</v>
      </c>
      <c r="II23" s="74">
        <v>33.7</v>
      </c>
      <c r="IJ23" s="74">
        <v>13.0</v>
      </c>
      <c r="IK23" s="74">
        <v>0.5</v>
      </c>
      <c r="IL23" s="74">
        <v>0.7</v>
      </c>
      <c r="IM23" s="74">
        <v>4.0</v>
      </c>
      <c r="IN23" s="74">
        <v>41.0</v>
      </c>
      <c r="IO23" s="74">
        <v>42.0</v>
      </c>
      <c r="IP23" s="74">
        <v>140.0</v>
      </c>
      <c r="IQ23" s="74">
        <v>32.7</v>
      </c>
      <c r="IR23" s="74">
        <v>116.0</v>
      </c>
      <c r="IS23" s="74">
        <v>5.7</v>
      </c>
      <c r="IT23" s="74">
        <v>6.4</v>
      </c>
      <c r="IU23" s="74">
        <v>8.0</v>
      </c>
      <c r="IV23" s="74">
        <v>48.0</v>
      </c>
      <c r="IW23" s="74">
        <v>46.0</v>
      </c>
      <c r="IX23" s="89"/>
      <c r="IY23" s="76">
        <v>139.94</v>
      </c>
      <c r="IZ23" s="76">
        <v>34.74</v>
      </c>
      <c r="JA23" s="76">
        <v>430.64</v>
      </c>
      <c r="JB23" s="76">
        <v>21.53</v>
      </c>
      <c r="JC23" s="76">
        <v>7.94</v>
      </c>
      <c r="JD23" s="149">
        <v>3.0</v>
      </c>
      <c r="JE23" s="76">
        <v>64.86</v>
      </c>
      <c r="JF23" s="76">
        <v>53.22</v>
      </c>
      <c r="JG23" s="76" t="s">
        <v>93</v>
      </c>
      <c r="JH23" s="76" t="s">
        <v>93</v>
      </c>
      <c r="JI23" s="76" t="s">
        <v>93</v>
      </c>
      <c r="JJ23" s="76" t="s">
        <v>93</v>
      </c>
      <c r="JK23" s="76" t="s">
        <v>93</v>
      </c>
      <c r="JL23" s="76" t="s">
        <v>93</v>
      </c>
      <c r="JM23" s="76" t="s">
        <v>93</v>
      </c>
      <c r="JN23" s="76" t="s">
        <v>93</v>
      </c>
      <c r="JO23" s="89"/>
      <c r="JP23" s="78">
        <v>136.0</v>
      </c>
      <c r="JQ23" s="78">
        <v>32.2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43.0</v>
      </c>
      <c r="JW23" s="78">
        <v>42.0</v>
      </c>
      <c r="JX23" s="78">
        <v>136.0</v>
      </c>
      <c r="JY23" s="78">
        <v>33.8</v>
      </c>
      <c r="JZ23" s="78">
        <v>144.0</v>
      </c>
      <c r="KA23" s="78">
        <v>7.5</v>
      </c>
      <c r="KB23" s="78">
        <v>3.1</v>
      </c>
      <c r="KC23" s="150">
        <v>2.0</v>
      </c>
      <c r="KD23" s="78">
        <v>48.0</v>
      </c>
      <c r="KE23" s="78">
        <v>47.0</v>
      </c>
      <c r="KF23" s="89"/>
      <c r="KG23" s="79">
        <v>137.0</v>
      </c>
      <c r="KH23" s="79">
        <v>33.0</v>
      </c>
      <c r="KI23" s="79">
        <v>47.0</v>
      </c>
      <c r="KJ23" s="79">
        <v>2.5</v>
      </c>
      <c r="KK23" s="80"/>
      <c r="KL23" s="79">
        <v>1.0</v>
      </c>
      <c r="KM23" s="79">
        <v>44.0</v>
      </c>
      <c r="KN23" s="79">
        <v>44.0</v>
      </c>
      <c r="KO23" s="79">
        <v>137.0</v>
      </c>
      <c r="KP23" s="79">
        <v>33.0</v>
      </c>
      <c r="KQ23" s="79">
        <v>38.0</v>
      </c>
      <c r="KR23" s="79">
        <v>2.0</v>
      </c>
      <c r="KS23" s="80"/>
      <c r="KT23" s="79">
        <v>1.0</v>
      </c>
      <c r="KU23" s="79">
        <v>44.0</v>
      </c>
      <c r="KV23" s="79">
        <v>42.0</v>
      </c>
      <c r="KW23" s="89"/>
      <c r="KX23" s="81">
        <v>136.0</v>
      </c>
      <c r="KY23" s="81">
        <v>35.0</v>
      </c>
      <c r="KZ23" s="81">
        <v>0.0</v>
      </c>
      <c r="LA23" s="81">
        <v>0.0</v>
      </c>
      <c r="LB23" s="81">
        <v>0.0</v>
      </c>
      <c r="LC23" s="81">
        <v>3.0</v>
      </c>
      <c r="LD23" s="81">
        <v>48.0</v>
      </c>
      <c r="LE23" s="81">
        <v>48.0</v>
      </c>
      <c r="LF23" s="81">
        <v>136.0</v>
      </c>
      <c r="LG23" s="81">
        <v>35.0</v>
      </c>
      <c r="LH23" s="81">
        <v>271.0</v>
      </c>
      <c r="LI23" s="81">
        <v>13.3</v>
      </c>
      <c r="LJ23" s="81">
        <v>0.0</v>
      </c>
      <c r="LK23" s="81">
        <v>5.0</v>
      </c>
      <c r="LL23" s="81">
        <v>46.0</v>
      </c>
      <c r="LM23" s="81">
        <v>49.0</v>
      </c>
      <c r="LN23" s="89"/>
      <c r="LO23" s="82">
        <v>340.0</v>
      </c>
      <c r="LP23" s="82">
        <v>227.0</v>
      </c>
      <c r="LQ23" s="82">
        <v>135.0</v>
      </c>
      <c r="LR23" s="82">
        <v>72.0</v>
      </c>
      <c r="LS23" s="82">
        <v>333.0</v>
      </c>
      <c r="LT23" s="83">
        <v>33.0</v>
      </c>
      <c r="LU23" s="83">
        <v>1.5</v>
      </c>
      <c r="LV23" s="83">
        <v>140.0</v>
      </c>
      <c r="LW23" s="83">
        <v>58.0</v>
      </c>
      <c r="LX23" s="83">
        <v>45.0</v>
      </c>
      <c r="LY23" s="83">
        <v>42.0</v>
      </c>
      <c r="LZ23" s="83">
        <v>10.0</v>
      </c>
      <c r="MA23" s="83">
        <v>102.0</v>
      </c>
      <c r="MB23" s="83">
        <v>1.2</v>
      </c>
      <c r="MC23" s="83">
        <v>143.0</v>
      </c>
      <c r="MD23" s="83">
        <v>169.0</v>
      </c>
      <c r="ME23" s="83">
        <v>64.0</v>
      </c>
      <c r="MF23" s="83">
        <v>50.0</v>
      </c>
      <c r="MG23" s="83">
        <v>12.0</v>
      </c>
      <c r="MH23" s="83">
        <v>0.0</v>
      </c>
      <c r="MI23" s="83">
        <v>0.0</v>
      </c>
      <c r="MJ23" s="83">
        <v>124.0</v>
      </c>
      <c r="MK23" s="83">
        <v>0.0</v>
      </c>
      <c r="ML23" s="83">
        <v>40.0</v>
      </c>
      <c r="MM23" s="83">
        <v>38.0</v>
      </c>
      <c r="MN23" s="83">
        <v>5.0</v>
      </c>
      <c r="MO23" s="86"/>
      <c r="MP23" s="87"/>
      <c r="MQ23" s="87"/>
      <c r="MR23" s="87"/>
      <c r="MS23" s="87"/>
      <c r="MT23" s="83">
        <v>0.0</v>
      </c>
      <c r="MU23" s="83">
        <v>0.0</v>
      </c>
      <c r="MV23" s="83">
        <v>0.0</v>
      </c>
      <c r="MW23" s="83">
        <v>37.0</v>
      </c>
      <c r="MX23" s="83">
        <v>27.0</v>
      </c>
      <c r="MY23" s="88" t="s">
        <v>96</v>
      </c>
      <c r="MZ23" s="83">
        <v>2.0</v>
      </c>
      <c r="NA23" s="88"/>
      <c r="NB23" s="83">
        <v>5.5</v>
      </c>
      <c r="NC23" s="83">
        <v>3.0</v>
      </c>
      <c r="ND23" s="83">
        <v>106.0</v>
      </c>
      <c r="NE23" s="83">
        <v>36.0</v>
      </c>
      <c r="NF23" s="83">
        <v>46.0</v>
      </c>
      <c r="NG23" s="83">
        <v>46.0</v>
      </c>
      <c r="NH23" s="83">
        <v>7.0</v>
      </c>
      <c r="NI23" s="237"/>
      <c r="NJ23" s="83">
        <v>0.0</v>
      </c>
      <c r="NK23" s="83">
        <v>0.0</v>
      </c>
      <c r="NL23" s="83">
        <v>0.0</v>
      </c>
      <c r="NM23" s="83">
        <v>36.0</v>
      </c>
      <c r="NN23" s="83">
        <v>48.0</v>
      </c>
      <c r="NO23" s="83">
        <v>42.0</v>
      </c>
      <c r="NP23" s="83">
        <v>2.0</v>
      </c>
      <c r="NQ23" s="223"/>
    </row>
    <row r="24" ht="14.25" customHeight="1">
      <c r="A24" s="49">
        <v>0.458333333333334</v>
      </c>
      <c r="B24" s="50"/>
      <c r="C24" s="51">
        <v>50.01</v>
      </c>
      <c r="D24" s="195">
        <v>339.0</v>
      </c>
      <c r="E24" s="53">
        <v>134.0</v>
      </c>
      <c r="F24" s="53">
        <v>59.0</v>
      </c>
      <c r="G24" s="53">
        <v>12.5</v>
      </c>
      <c r="H24" s="54"/>
      <c r="I24" s="53">
        <v>6.0</v>
      </c>
      <c r="J24" s="53">
        <v>52.0</v>
      </c>
      <c r="K24" s="53">
        <v>51.0</v>
      </c>
      <c r="L24" s="53">
        <v>139.0</v>
      </c>
      <c r="M24" s="53">
        <v>50.0</v>
      </c>
      <c r="N24" s="53">
        <v>11.8</v>
      </c>
      <c r="O24" s="54"/>
      <c r="P24" s="53">
        <v>6.0</v>
      </c>
      <c r="Q24" s="53">
        <v>54.0</v>
      </c>
      <c r="R24" s="53">
        <v>51.0</v>
      </c>
      <c r="S24" s="53">
        <v>341.3</v>
      </c>
      <c r="T24" s="53">
        <v>293.3</v>
      </c>
      <c r="U24" s="53">
        <v>172.3</v>
      </c>
      <c r="V24" s="54"/>
      <c r="W24" s="53">
        <v>337.1</v>
      </c>
      <c r="X24" s="53">
        <v>193.4</v>
      </c>
      <c r="Y24" s="53">
        <v>112.9</v>
      </c>
      <c r="Z24" s="54"/>
      <c r="AA24" s="53">
        <v>341.3</v>
      </c>
      <c r="AB24" s="53">
        <v>293.5</v>
      </c>
      <c r="AC24" s="53">
        <v>193.3</v>
      </c>
      <c r="AD24" s="54"/>
      <c r="AE24" s="53">
        <v>341.1</v>
      </c>
      <c r="AF24" s="53">
        <v>327.6</v>
      </c>
      <c r="AG24" s="53">
        <v>176.9</v>
      </c>
      <c r="AH24" s="54"/>
      <c r="AI24" s="53">
        <v>348.4</v>
      </c>
      <c r="AJ24" s="53">
        <v>326.4</v>
      </c>
      <c r="AK24" s="53">
        <v>200.6</v>
      </c>
      <c r="AL24" s="54"/>
      <c r="AM24" s="53">
        <v>339.5</v>
      </c>
      <c r="AN24" s="53">
        <v>346.7</v>
      </c>
      <c r="AO24" s="53">
        <v>187.8</v>
      </c>
      <c r="AP24" s="54"/>
      <c r="AQ24" s="54">
        <f t="shared" ref="AQ24:AS24" si="40">E24</f>
        <v>134</v>
      </c>
      <c r="AR24" s="54">
        <f t="shared" si="40"/>
        <v>59</v>
      </c>
      <c r="AS24" s="54">
        <f t="shared" si="40"/>
        <v>12.5</v>
      </c>
      <c r="AT24" s="54"/>
      <c r="AU24" s="54">
        <f t="shared" ref="AU24:AW24" si="41">L24</f>
        <v>139</v>
      </c>
      <c r="AV24" s="54">
        <f t="shared" si="41"/>
        <v>50</v>
      </c>
      <c r="AW24" s="54">
        <f t="shared" si="41"/>
        <v>11.8</v>
      </c>
      <c r="AX24" s="54"/>
      <c r="AY24" s="54">
        <f t="shared" si="6"/>
        <v>134</v>
      </c>
      <c r="AZ24" s="54"/>
      <c r="BA24" s="54"/>
      <c r="BB24" s="54"/>
      <c r="BC24" s="89"/>
      <c r="BD24" s="54"/>
      <c r="BE24" s="53">
        <v>0.0</v>
      </c>
      <c r="BF24" s="53">
        <v>0.0</v>
      </c>
      <c r="BG24" s="53">
        <v>0.0</v>
      </c>
      <c r="BH24" s="54"/>
      <c r="BI24" s="53">
        <v>22.0</v>
      </c>
      <c r="BJ24" s="53">
        <v>80.0</v>
      </c>
      <c r="BK24" s="53">
        <v>64.0</v>
      </c>
      <c r="BL24" s="89"/>
      <c r="BM24" s="287">
        <v>345.0</v>
      </c>
      <c r="BN24" s="287">
        <v>146.0</v>
      </c>
      <c r="BO24" s="287">
        <v>314.0</v>
      </c>
      <c r="BP24" s="287">
        <v>10.7</v>
      </c>
      <c r="BQ24" s="288"/>
      <c r="BR24" s="287">
        <v>6.0</v>
      </c>
      <c r="BS24" s="287">
        <v>58.0</v>
      </c>
      <c r="BT24" s="287">
        <v>56.0</v>
      </c>
      <c r="BU24" s="288">
        <f t="shared" si="7"/>
        <v>345</v>
      </c>
      <c r="BV24" s="287">
        <v>287.0</v>
      </c>
      <c r="BW24" s="287">
        <v>167.0</v>
      </c>
      <c r="BX24" s="287">
        <v>20.0</v>
      </c>
      <c r="BY24" s="287">
        <v>337.0</v>
      </c>
      <c r="BZ24" s="287">
        <v>306.0</v>
      </c>
      <c r="CA24" s="287">
        <v>179.0</v>
      </c>
      <c r="CB24" s="287">
        <v>20.0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338.0</v>
      </c>
      <c r="CH24" s="287">
        <v>303.0</v>
      </c>
      <c r="CI24" s="287">
        <v>178.0</v>
      </c>
      <c r="CJ24" s="287">
        <v>16.0</v>
      </c>
      <c r="CK24" s="287">
        <v>351.0</v>
      </c>
      <c r="CL24" s="287">
        <v>223.0</v>
      </c>
      <c r="CM24" s="287">
        <v>132.0</v>
      </c>
      <c r="CN24" s="287">
        <v>16.0</v>
      </c>
      <c r="CO24" s="287">
        <v>336.0</v>
      </c>
      <c r="CP24" s="287">
        <v>249.0</v>
      </c>
      <c r="CQ24" s="287">
        <v>124.0</v>
      </c>
      <c r="CR24" s="287">
        <v>15.0</v>
      </c>
      <c r="CS24" s="287">
        <v>338.0</v>
      </c>
      <c r="CT24" s="287">
        <v>251.0</v>
      </c>
      <c r="CU24" s="287">
        <v>159.0</v>
      </c>
      <c r="CV24" s="287">
        <v>64.0</v>
      </c>
      <c r="CW24" s="287">
        <v>340.0</v>
      </c>
      <c r="CX24" s="287">
        <v>115.0</v>
      </c>
      <c r="CY24" s="287">
        <v>44.0</v>
      </c>
      <c r="CZ24" s="287">
        <v>37.0</v>
      </c>
      <c r="DA24" s="287">
        <v>326.0</v>
      </c>
      <c r="DB24" s="287">
        <v>119.0</v>
      </c>
      <c r="DC24" s="287">
        <v>42.0</v>
      </c>
      <c r="DD24" s="287">
        <v>47.0</v>
      </c>
      <c r="DE24" s="288">
        <f t="shared" si="24"/>
        <v>146</v>
      </c>
      <c r="DF24" s="287">
        <v>35.0</v>
      </c>
      <c r="DG24" s="288">
        <f t="shared" ref="DG24:DH24" si="42">BO24</f>
        <v>314</v>
      </c>
      <c r="DH24" s="288">
        <f t="shared" si="42"/>
        <v>10.7</v>
      </c>
      <c r="DI24" s="288"/>
      <c r="DJ24" s="287">
        <v>7.0</v>
      </c>
      <c r="DK24" s="287">
        <v>59.0</v>
      </c>
      <c r="DL24" s="287">
        <v>53.0</v>
      </c>
      <c r="DM24" s="89"/>
      <c r="DN24" s="61">
        <v>340.0</v>
      </c>
      <c r="DO24" s="61">
        <v>141.0</v>
      </c>
      <c r="DP24" s="61">
        <v>32.08</v>
      </c>
      <c r="DQ24" s="61">
        <v>16.65</v>
      </c>
      <c r="DR24" s="61">
        <v>4.55</v>
      </c>
      <c r="DS24" s="61">
        <v>8.0</v>
      </c>
      <c r="DT24" s="61">
        <v>41.0</v>
      </c>
      <c r="DU24" s="61">
        <v>52.0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341.0</v>
      </c>
      <c r="EF24" s="63">
        <v>137.0</v>
      </c>
      <c r="EG24" s="63">
        <v>86.0</v>
      </c>
      <c r="EH24" s="63">
        <v>3.5</v>
      </c>
      <c r="EI24" s="64"/>
      <c r="EJ24" s="63">
        <v>9.0</v>
      </c>
      <c r="EK24" s="63">
        <v>51.0</v>
      </c>
      <c r="EL24" s="63">
        <v>52.0</v>
      </c>
      <c r="EM24" s="63">
        <v>137.0</v>
      </c>
      <c r="EN24" s="63">
        <v>57.0</v>
      </c>
      <c r="EO24" s="63">
        <v>2.6</v>
      </c>
      <c r="EP24" s="64"/>
      <c r="EQ24" s="63">
        <v>9.0</v>
      </c>
      <c r="ER24" s="63">
        <v>50.0</v>
      </c>
      <c r="ES24" s="63">
        <v>50.0</v>
      </c>
      <c r="ET24" s="63">
        <v>340.0</v>
      </c>
      <c r="EU24" s="63">
        <v>0.0</v>
      </c>
      <c r="EV24" s="63">
        <v>0.0</v>
      </c>
      <c r="EW24" s="63">
        <v>0.0</v>
      </c>
      <c r="EX24" s="63">
        <v>339.0</v>
      </c>
      <c r="EY24" s="63">
        <v>0.0</v>
      </c>
      <c r="EZ24" s="63">
        <v>0.0</v>
      </c>
      <c r="FA24" s="63">
        <v>0.0</v>
      </c>
      <c r="FB24" s="63">
        <v>339.0</v>
      </c>
      <c r="FC24" s="63">
        <v>274.0</v>
      </c>
      <c r="FD24" s="63">
        <v>158.4</v>
      </c>
      <c r="FE24" s="63">
        <v>-2.0</v>
      </c>
      <c r="FF24" s="63">
        <v>338.0</v>
      </c>
      <c r="FG24" s="63">
        <v>274.0</v>
      </c>
      <c r="FH24" s="63">
        <v>158.7</v>
      </c>
      <c r="FI24" s="63">
        <v>-2.4</v>
      </c>
      <c r="FJ24" s="63">
        <v>341.0</v>
      </c>
      <c r="FK24" s="63">
        <v>261.0</v>
      </c>
      <c r="FL24" s="63">
        <v>149.2</v>
      </c>
      <c r="FM24" s="64"/>
      <c r="FN24" s="63">
        <v>341.0</v>
      </c>
      <c r="FO24" s="63">
        <v>274.0</v>
      </c>
      <c r="FP24" s="63">
        <v>150.0</v>
      </c>
      <c r="FQ24" s="63">
        <v>6.1</v>
      </c>
      <c r="FR24" s="63">
        <v>137.0</v>
      </c>
      <c r="FS24" s="64"/>
      <c r="FT24" s="63">
        <v>17.71</v>
      </c>
      <c r="FU24" s="64"/>
      <c r="FV24" s="63">
        <v>137.0</v>
      </c>
      <c r="FW24" s="64"/>
      <c r="FX24" s="64"/>
      <c r="FY24" s="64"/>
      <c r="FZ24" s="89"/>
      <c r="GA24" s="65">
        <v>341.0</v>
      </c>
      <c r="GB24" s="94">
        <v>330.89</v>
      </c>
      <c r="GC24" s="66">
        <v>203.45</v>
      </c>
      <c r="GD24" s="66">
        <v>36.27</v>
      </c>
      <c r="GE24" s="66">
        <v>341.0</v>
      </c>
      <c r="GF24" s="66">
        <v>355.36</v>
      </c>
      <c r="GG24" s="66">
        <v>202.02</v>
      </c>
      <c r="GH24" s="66">
        <v>39.2</v>
      </c>
      <c r="GI24" s="66">
        <v>341.0</v>
      </c>
      <c r="GJ24" s="66">
        <v>259.36</v>
      </c>
      <c r="GK24" s="66">
        <v>148.42</v>
      </c>
      <c r="GL24" s="66">
        <v>9.63</v>
      </c>
      <c r="GM24" s="66">
        <v>341.0</v>
      </c>
      <c r="GN24" s="66">
        <v>238.37</v>
      </c>
      <c r="GO24" s="66">
        <v>149.9</v>
      </c>
      <c r="GP24" s="66">
        <v>18.76</v>
      </c>
      <c r="GQ24" s="66">
        <v>341.0</v>
      </c>
      <c r="GR24" s="66">
        <v>94.66</v>
      </c>
      <c r="GS24" s="66">
        <v>58.3</v>
      </c>
      <c r="GT24" s="66">
        <v>22.78</v>
      </c>
      <c r="GU24" s="66">
        <v>341.0</v>
      </c>
      <c r="GV24" s="66">
        <v>104.48</v>
      </c>
      <c r="GW24" s="66">
        <v>57.71</v>
      </c>
      <c r="GX24" s="66">
        <v>23.54</v>
      </c>
      <c r="GY24" s="89"/>
      <c r="GZ24" s="98" t="s">
        <v>91</v>
      </c>
      <c r="HA24" s="98" t="s">
        <v>92</v>
      </c>
      <c r="HB24" s="98">
        <v>108.0</v>
      </c>
      <c r="HC24" s="97">
        <f t="shared" si="34"/>
        <v>5.4</v>
      </c>
      <c r="HD24" s="97">
        <f t="shared" si="35"/>
        <v>2.16</v>
      </c>
      <c r="HE24" s="99">
        <v>8.0</v>
      </c>
      <c r="HF24" s="99">
        <v>54.0</v>
      </c>
      <c r="HG24" s="99">
        <v>52.0</v>
      </c>
      <c r="HH24" s="98" t="s">
        <v>91</v>
      </c>
      <c r="HI24" s="98" t="s">
        <v>92</v>
      </c>
      <c r="HJ24" s="98">
        <v>59.0</v>
      </c>
      <c r="HK24" s="97">
        <f t="shared" si="36"/>
        <v>2.95</v>
      </c>
      <c r="HL24" s="97">
        <f t="shared" si="37"/>
        <v>1.18</v>
      </c>
      <c r="HM24" s="99">
        <v>5.0</v>
      </c>
      <c r="HN24" s="99">
        <v>54.0</v>
      </c>
      <c r="HO24" s="99">
        <v>52.0</v>
      </c>
      <c r="HP24" s="98" t="s">
        <v>91</v>
      </c>
      <c r="HQ24" s="98" t="s">
        <v>92</v>
      </c>
      <c r="HR24" s="98">
        <v>197.0</v>
      </c>
      <c r="HS24" s="97">
        <f t="shared" si="29"/>
        <v>9.85</v>
      </c>
      <c r="HT24" s="97">
        <f t="shared" si="30"/>
        <v>3.94</v>
      </c>
      <c r="HU24" s="99">
        <v>7.0</v>
      </c>
      <c r="HV24" s="99">
        <v>50.0</v>
      </c>
      <c r="HW24" s="99">
        <v>50.0</v>
      </c>
      <c r="HX24" s="89"/>
      <c r="HY24" s="72">
        <v>135.0</v>
      </c>
      <c r="HZ24" s="72">
        <v>33.0</v>
      </c>
      <c r="IA24" s="72">
        <v>146.0</v>
      </c>
      <c r="IB24" s="72">
        <v>7.3</v>
      </c>
      <c r="IC24" s="73"/>
      <c r="ID24" s="72">
        <v>2.0</v>
      </c>
      <c r="IE24" s="72">
        <v>64.0</v>
      </c>
      <c r="IF24" s="72">
        <v>44.0</v>
      </c>
      <c r="IG24" s="89"/>
      <c r="IH24" s="74">
        <v>140.0</v>
      </c>
      <c r="II24" s="74">
        <v>33.7</v>
      </c>
      <c r="IJ24" s="74">
        <v>14.0</v>
      </c>
      <c r="IK24" s="74">
        <v>0.6</v>
      </c>
      <c r="IL24" s="74">
        <v>0.8</v>
      </c>
      <c r="IM24" s="74">
        <v>4.0</v>
      </c>
      <c r="IN24" s="74">
        <v>41.0</v>
      </c>
      <c r="IO24" s="74">
        <v>42.0</v>
      </c>
      <c r="IP24" s="74">
        <v>140.0</v>
      </c>
      <c r="IQ24" s="74">
        <v>32.3</v>
      </c>
      <c r="IR24" s="74">
        <v>117.0</v>
      </c>
      <c r="IS24" s="74">
        <v>5.8</v>
      </c>
      <c r="IT24" s="74">
        <v>6.4</v>
      </c>
      <c r="IU24" s="74">
        <v>8.0</v>
      </c>
      <c r="IV24" s="74">
        <v>48.0</v>
      </c>
      <c r="IW24" s="74">
        <v>46.0</v>
      </c>
      <c r="IX24" s="89"/>
      <c r="IY24" s="76">
        <v>140.23</v>
      </c>
      <c r="IZ24" s="76">
        <v>35.05</v>
      </c>
      <c r="JA24" s="76">
        <v>318.78</v>
      </c>
      <c r="JB24" s="76">
        <v>15.94</v>
      </c>
      <c r="JC24" s="76">
        <v>5.84</v>
      </c>
      <c r="JD24" s="149">
        <v>3.0</v>
      </c>
      <c r="JE24" s="76">
        <v>70.71</v>
      </c>
      <c r="JF24" s="76">
        <v>51.37</v>
      </c>
      <c r="JG24" s="76" t="s">
        <v>93</v>
      </c>
      <c r="JH24" s="76" t="s">
        <v>93</v>
      </c>
      <c r="JI24" s="76" t="s">
        <v>93</v>
      </c>
      <c r="JJ24" s="76" t="s">
        <v>93</v>
      </c>
      <c r="JK24" s="76" t="s">
        <v>93</v>
      </c>
      <c r="JL24" s="76" t="s">
        <v>93</v>
      </c>
      <c r="JM24" s="76" t="s">
        <v>93</v>
      </c>
      <c r="JN24" s="76" t="s">
        <v>93</v>
      </c>
      <c r="JO24" s="89"/>
      <c r="JP24" s="78">
        <v>138.0</v>
      </c>
      <c r="JQ24" s="78">
        <v>32.5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45.0</v>
      </c>
      <c r="JW24" s="78">
        <v>43.0</v>
      </c>
      <c r="JX24" s="78">
        <v>138.0</v>
      </c>
      <c r="JY24" s="78">
        <v>34.4</v>
      </c>
      <c r="JZ24" s="78">
        <v>89.0</v>
      </c>
      <c r="KA24" s="78">
        <v>5.3</v>
      </c>
      <c r="KB24" s="78">
        <v>2.1</v>
      </c>
      <c r="KC24" s="150">
        <v>2.0</v>
      </c>
      <c r="KD24" s="78">
        <v>51.0</v>
      </c>
      <c r="KE24" s="78">
        <v>50.0</v>
      </c>
      <c r="KF24" s="89"/>
      <c r="KG24" s="79">
        <v>137.0</v>
      </c>
      <c r="KH24" s="79">
        <v>33.0</v>
      </c>
      <c r="KI24" s="79">
        <v>64.0</v>
      </c>
      <c r="KJ24" s="79">
        <v>3.5</v>
      </c>
      <c r="KK24" s="80"/>
      <c r="KL24" s="79">
        <v>1.0</v>
      </c>
      <c r="KM24" s="79">
        <v>44.0</v>
      </c>
      <c r="KN24" s="79">
        <v>44.0</v>
      </c>
      <c r="KO24" s="79">
        <v>137.0</v>
      </c>
      <c r="KP24" s="79">
        <v>33.0</v>
      </c>
      <c r="KQ24" s="79">
        <v>36.0</v>
      </c>
      <c r="KR24" s="79">
        <v>1.9</v>
      </c>
      <c r="KS24" s="80"/>
      <c r="KT24" s="79">
        <v>1.0</v>
      </c>
      <c r="KU24" s="79">
        <v>44.0</v>
      </c>
      <c r="KV24" s="79">
        <v>42.0</v>
      </c>
      <c r="KW24" s="89"/>
      <c r="KX24" s="81">
        <v>129.0</v>
      </c>
      <c r="KY24" s="81">
        <v>32.0</v>
      </c>
      <c r="KZ24" s="81">
        <v>216.0</v>
      </c>
      <c r="LA24" s="81">
        <v>10.6</v>
      </c>
      <c r="LB24" s="81">
        <v>0.0</v>
      </c>
      <c r="LC24" s="81">
        <v>3.0</v>
      </c>
      <c r="LD24" s="81">
        <v>48.0</v>
      </c>
      <c r="LE24" s="81">
        <v>48.0</v>
      </c>
      <c r="LF24" s="81">
        <v>129.0</v>
      </c>
      <c r="LG24" s="81">
        <v>32.0</v>
      </c>
      <c r="LH24" s="81">
        <v>390.0</v>
      </c>
      <c r="LI24" s="81">
        <v>19.1</v>
      </c>
      <c r="LJ24" s="81">
        <v>0.0</v>
      </c>
      <c r="LK24" s="81">
        <v>5.0</v>
      </c>
      <c r="LL24" s="81">
        <v>46.0</v>
      </c>
      <c r="LM24" s="81">
        <v>49.0</v>
      </c>
      <c r="LN24" s="89"/>
      <c r="LO24" s="82">
        <v>336.0</v>
      </c>
      <c r="LP24" s="82">
        <v>274.0</v>
      </c>
      <c r="LQ24" s="82">
        <v>159.0</v>
      </c>
      <c r="LR24" s="82">
        <v>70.0</v>
      </c>
      <c r="LS24" s="82">
        <v>318.0</v>
      </c>
      <c r="LT24" s="83">
        <v>52.0</v>
      </c>
      <c r="LU24" s="83">
        <v>7.1</v>
      </c>
      <c r="LV24" s="83">
        <v>137.0</v>
      </c>
      <c r="LW24" s="83">
        <v>94.0</v>
      </c>
      <c r="LX24" s="83">
        <v>46.0</v>
      </c>
      <c r="LY24" s="83">
        <v>42.0</v>
      </c>
      <c r="LZ24" s="83">
        <v>10.0</v>
      </c>
      <c r="MA24" s="83">
        <v>107.0</v>
      </c>
      <c r="MB24" s="83">
        <v>2.3</v>
      </c>
      <c r="MC24" s="83">
        <v>142.0</v>
      </c>
      <c r="MD24" s="83">
        <v>180.0</v>
      </c>
      <c r="ME24" s="83">
        <v>64.0</v>
      </c>
      <c r="MF24" s="83">
        <v>50.0</v>
      </c>
      <c r="MG24" s="83">
        <v>12.0</v>
      </c>
      <c r="MH24" s="83">
        <v>0.0</v>
      </c>
      <c r="MI24" s="83">
        <v>0.0</v>
      </c>
      <c r="MJ24" s="83">
        <v>124.0</v>
      </c>
      <c r="MK24" s="83">
        <v>0.0</v>
      </c>
      <c r="ML24" s="83">
        <v>40.0</v>
      </c>
      <c r="MM24" s="83">
        <v>38.0</v>
      </c>
      <c r="MN24" s="83">
        <v>5.0</v>
      </c>
      <c r="MO24" s="86"/>
      <c r="MP24" s="87"/>
      <c r="MQ24" s="87"/>
      <c r="MR24" s="87"/>
      <c r="MS24" s="87"/>
      <c r="MT24" s="83">
        <v>1.5</v>
      </c>
      <c r="MU24" s="83">
        <v>0.0</v>
      </c>
      <c r="MV24" s="83">
        <v>27.0</v>
      </c>
      <c r="MW24" s="83">
        <v>27.0</v>
      </c>
      <c r="MX24" s="83">
        <v>27.0</v>
      </c>
      <c r="MY24" s="88" t="s">
        <v>96</v>
      </c>
      <c r="MZ24" s="83">
        <v>2.0</v>
      </c>
      <c r="NA24" s="88"/>
      <c r="NB24" s="83">
        <v>10.6</v>
      </c>
      <c r="NC24" s="83">
        <v>4.1</v>
      </c>
      <c r="ND24" s="83">
        <v>198.0</v>
      </c>
      <c r="NE24" s="83">
        <v>35.0</v>
      </c>
      <c r="NF24" s="83">
        <v>46.0</v>
      </c>
      <c r="NG24" s="83">
        <v>46.0</v>
      </c>
      <c r="NH24" s="83">
        <v>7.0</v>
      </c>
      <c r="NI24" s="237"/>
      <c r="NJ24" s="83">
        <v>0.0</v>
      </c>
      <c r="NK24" s="83">
        <v>0.0</v>
      </c>
      <c r="NL24" s="83">
        <v>0.0</v>
      </c>
      <c r="NM24" s="83">
        <v>36.0</v>
      </c>
      <c r="NN24" s="83">
        <v>48.0</v>
      </c>
      <c r="NO24" s="83">
        <v>42.0</v>
      </c>
      <c r="NP24" s="83">
        <v>2.0</v>
      </c>
      <c r="NQ24" s="223"/>
    </row>
    <row r="25" ht="14.25" customHeight="1">
      <c r="A25" s="49">
        <v>0.5</v>
      </c>
      <c r="B25" s="50"/>
      <c r="C25" s="51">
        <v>50.24</v>
      </c>
      <c r="D25" s="195">
        <v>339.0</v>
      </c>
      <c r="E25" s="53">
        <v>134.0</v>
      </c>
      <c r="F25" s="53">
        <v>67.0</v>
      </c>
      <c r="G25" s="53">
        <v>14.6</v>
      </c>
      <c r="H25" s="54"/>
      <c r="I25" s="53">
        <v>6.0</v>
      </c>
      <c r="J25" s="53">
        <v>53.0</v>
      </c>
      <c r="K25" s="53">
        <v>52.0</v>
      </c>
      <c r="L25" s="53">
        <v>139.0</v>
      </c>
      <c r="M25" s="53">
        <v>50.0</v>
      </c>
      <c r="N25" s="53">
        <v>11.8</v>
      </c>
      <c r="O25" s="54"/>
      <c r="P25" s="53">
        <v>6.0</v>
      </c>
      <c r="Q25" s="53">
        <v>54.0</v>
      </c>
      <c r="R25" s="53">
        <v>51.0</v>
      </c>
      <c r="S25" s="53">
        <v>341.4</v>
      </c>
      <c r="T25" s="53">
        <v>280.1</v>
      </c>
      <c r="U25" s="53">
        <v>162.8</v>
      </c>
      <c r="V25" s="54"/>
      <c r="W25" s="53">
        <v>337.3</v>
      </c>
      <c r="X25" s="53">
        <v>205.8</v>
      </c>
      <c r="Y25" s="53">
        <v>105.4</v>
      </c>
      <c r="Z25" s="54"/>
      <c r="AA25" s="53">
        <v>341.3</v>
      </c>
      <c r="AB25" s="53">
        <v>364.3</v>
      </c>
      <c r="AC25" s="53">
        <v>208.5</v>
      </c>
      <c r="AD25" s="54"/>
      <c r="AE25" s="53">
        <v>341.5</v>
      </c>
      <c r="AF25" s="53">
        <v>327.7</v>
      </c>
      <c r="AG25" s="53">
        <v>187.1</v>
      </c>
      <c r="AH25" s="54"/>
      <c r="AI25" s="53">
        <v>348.6</v>
      </c>
      <c r="AJ25" s="53">
        <v>360.6</v>
      </c>
      <c r="AK25" s="53">
        <v>209.4</v>
      </c>
      <c r="AL25" s="54"/>
      <c r="AM25" s="53">
        <v>339.9</v>
      </c>
      <c r="AN25" s="53">
        <v>369.2</v>
      </c>
      <c r="AO25" s="53">
        <v>195.5</v>
      </c>
      <c r="AP25" s="54"/>
      <c r="AQ25" s="54">
        <f t="shared" ref="AQ25:AS25" si="43">E25</f>
        <v>134</v>
      </c>
      <c r="AR25" s="54">
        <f t="shared" si="43"/>
        <v>67</v>
      </c>
      <c r="AS25" s="54">
        <f t="shared" si="43"/>
        <v>14.6</v>
      </c>
      <c r="AT25" s="54"/>
      <c r="AU25" s="54">
        <f t="shared" ref="AU25:AW25" si="44">L25</f>
        <v>139</v>
      </c>
      <c r="AV25" s="54">
        <f t="shared" si="44"/>
        <v>50</v>
      </c>
      <c r="AW25" s="54">
        <f t="shared" si="44"/>
        <v>11.8</v>
      </c>
      <c r="AX25" s="54"/>
      <c r="AY25" s="54">
        <f t="shared" si="6"/>
        <v>134</v>
      </c>
      <c r="AZ25" s="54"/>
      <c r="BA25" s="54"/>
      <c r="BB25" s="54"/>
      <c r="BC25" s="89"/>
      <c r="BD25" s="54"/>
      <c r="BE25" s="53">
        <v>0.0</v>
      </c>
      <c r="BF25" s="53">
        <v>0.0</v>
      </c>
      <c r="BG25" s="53">
        <v>0.0</v>
      </c>
      <c r="BH25" s="54"/>
      <c r="BI25" s="53">
        <v>22.0</v>
      </c>
      <c r="BJ25" s="53">
        <v>80.0</v>
      </c>
      <c r="BK25" s="53">
        <v>64.0</v>
      </c>
      <c r="BL25" s="89"/>
      <c r="BM25" s="287">
        <v>346.0</v>
      </c>
      <c r="BN25" s="287">
        <v>147.0</v>
      </c>
      <c r="BO25" s="287">
        <v>86.0</v>
      </c>
      <c r="BP25" s="287">
        <v>4.3</v>
      </c>
      <c r="BQ25" s="288"/>
      <c r="BR25" s="287">
        <v>6.0</v>
      </c>
      <c r="BS25" s="287">
        <v>58.0</v>
      </c>
      <c r="BT25" s="287">
        <v>56.0</v>
      </c>
      <c r="BU25" s="288">
        <f t="shared" si="7"/>
        <v>346</v>
      </c>
      <c r="BV25" s="287">
        <v>285.0</v>
      </c>
      <c r="BW25" s="287">
        <v>167.0</v>
      </c>
      <c r="BX25" s="287">
        <v>24.0</v>
      </c>
      <c r="BY25" s="287">
        <v>337.0</v>
      </c>
      <c r="BZ25" s="287">
        <v>306.0</v>
      </c>
      <c r="CA25" s="287">
        <v>171.0</v>
      </c>
      <c r="CB25" s="287">
        <v>24.0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337.0</v>
      </c>
      <c r="CH25" s="287">
        <v>294.0</v>
      </c>
      <c r="CI25" s="287">
        <v>171.0</v>
      </c>
      <c r="CJ25" s="287">
        <v>20.0</v>
      </c>
      <c r="CK25" s="287">
        <v>351.0</v>
      </c>
      <c r="CL25" s="287">
        <v>216.0</v>
      </c>
      <c r="CM25" s="287">
        <v>129.0</v>
      </c>
      <c r="CN25" s="287">
        <v>19.0</v>
      </c>
      <c r="CO25" s="287">
        <v>336.0</v>
      </c>
      <c r="CP25" s="287">
        <v>241.0</v>
      </c>
      <c r="CQ25" s="287">
        <v>120.0</v>
      </c>
      <c r="CR25" s="287">
        <v>17.0</v>
      </c>
      <c r="CS25" s="287">
        <v>338.0</v>
      </c>
      <c r="CT25" s="287">
        <v>237.0</v>
      </c>
      <c r="CU25" s="287">
        <v>154.0</v>
      </c>
      <c r="CV25" s="287">
        <v>57.0</v>
      </c>
      <c r="CW25" s="287">
        <v>342.0</v>
      </c>
      <c r="CX25" s="287">
        <v>126.0</v>
      </c>
      <c r="CY25" s="287">
        <v>53.0</v>
      </c>
      <c r="CZ25" s="287">
        <v>39.0</v>
      </c>
      <c r="DA25" s="287">
        <v>327.0</v>
      </c>
      <c r="DB25" s="287">
        <v>127.0</v>
      </c>
      <c r="DC25" s="287">
        <v>55.0</v>
      </c>
      <c r="DD25" s="287">
        <v>46.0</v>
      </c>
      <c r="DE25" s="288">
        <f t="shared" si="24"/>
        <v>147</v>
      </c>
      <c r="DF25" s="287">
        <v>35.0</v>
      </c>
      <c r="DG25" s="287">
        <v>86.0</v>
      </c>
      <c r="DH25" s="287">
        <v>4.3</v>
      </c>
      <c r="DI25" s="288"/>
      <c r="DJ25" s="287">
        <v>7.0</v>
      </c>
      <c r="DK25" s="287">
        <v>59.0</v>
      </c>
      <c r="DL25" s="287">
        <v>53.0</v>
      </c>
      <c r="DM25" s="89"/>
      <c r="DN25" s="61">
        <v>341.0</v>
      </c>
      <c r="DO25" s="61">
        <v>141.0</v>
      </c>
      <c r="DP25" s="61">
        <v>27.81</v>
      </c>
      <c r="DQ25" s="61">
        <v>15.81</v>
      </c>
      <c r="DR25" s="61">
        <v>3.66</v>
      </c>
      <c r="DS25" s="61">
        <v>8.0</v>
      </c>
      <c r="DT25" s="61">
        <v>43.0</v>
      </c>
      <c r="DU25" s="61">
        <v>52.8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342.0</v>
      </c>
      <c r="EF25" s="63">
        <v>137.0</v>
      </c>
      <c r="EG25" s="63">
        <v>105.0</v>
      </c>
      <c r="EH25" s="63">
        <v>4.3</v>
      </c>
      <c r="EI25" s="64"/>
      <c r="EJ25" s="63">
        <v>9.0</v>
      </c>
      <c r="EK25" s="63">
        <v>52.0</v>
      </c>
      <c r="EL25" s="63">
        <v>53.0</v>
      </c>
      <c r="EM25" s="63">
        <v>137.0</v>
      </c>
      <c r="EN25" s="63">
        <v>71.0</v>
      </c>
      <c r="EO25" s="63">
        <v>3.1</v>
      </c>
      <c r="EP25" s="64"/>
      <c r="EQ25" s="63">
        <v>9.0</v>
      </c>
      <c r="ER25" s="63">
        <v>52.0</v>
      </c>
      <c r="ES25" s="63">
        <v>52.0</v>
      </c>
      <c r="ET25" s="63">
        <v>341.0</v>
      </c>
      <c r="EU25" s="63">
        <v>0.0</v>
      </c>
      <c r="EV25" s="63">
        <v>0.0</v>
      </c>
      <c r="EW25" s="63">
        <v>0.0</v>
      </c>
      <c r="EX25" s="63">
        <v>339.0</v>
      </c>
      <c r="EY25" s="63">
        <v>0.0</v>
      </c>
      <c r="EZ25" s="63">
        <v>0.0</v>
      </c>
      <c r="FA25" s="63">
        <v>0.0</v>
      </c>
      <c r="FB25" s="63">
        <v>340.0</v>
      </c>
      <c r="FC25" s="63">
        <v>273.0</v>
      </c>
      <c r="FD25" s="63">
        <v>158.3</v>
      </c>
      <c r="FE25" s="63">
        <v>-2.0</v>
      </c>
      <c r="FF25" s="63">
        <v>340.0</v>
      </c>
      <c r="FG25" s="63">
        <v>274.0</v>
      </c>
      <c r="FH25" s="63">
        <v>158.3</v>
      </c>
      <c r="FI25" s="63">
        <v>-1.6</v>
      </c>
      <c r="FJ25" s="63">
        <v>342.0</v>
      </c>
      <c r="FK25" s="63">
        <v>260.0</v>
      </c>
      <c r="FL25" s="63">
        <v>149.1</v>
      </c>
      <c r="FM25" s="64"/>
      <c r="FN25" s="63">
        <v>342.0</v>
      </c>
      <c r="FO25" s="63">
        <v>273.0</v>
      </c>
      <c r="FP25" s="63">
        <v>150.0</v>
      </c>
      <c r="FQ25" s="63">
        <v>7.5</v>
      </c>
      <c r="FR25" s="63">
        <v>137.0</v>
      </c>
      <c r="FS25" s="64"/>
      <c r="FT25" s="63">
        <v>18.51</v>
      </c>
      <c r="FU25" s="64"/>
      <c r="FV25" s="63">
        <v>137.0</v>
      </c>
      <c r="FW25" s="64"/>
      <c r="FX25" s="64"/>
      <c r="FY25" s="64"/>
      <c r="FZ25" s="89"/>
      <c r="GA25" s="65">
        <v>340.0</v>
      </c>
      <c r="GB25" s="66">
        <v>342.76</v>
      </c>
      <c r="GC25" s="66">
        <v>209.31</v>
      </c>
      <c r="GD25" s="66">
        <v>39.28</v>
      </c>
      <c r="GE25" s="66">
        <v>340.0</v>
      </c>
      <c r="GF25" s="66">
        <v>359.32</v>
      </c>
      <c r="GG25" s="66">
        <v>204.45</v>
      </c>
      <c r="GH25" s="66">
        <v>41.79</v>
      </c>
      <c r="GI25" s="66">
        <v>340.0</v>
      </c>
      <c r="GJ25" s="66">
        <v>259.08</v>
      </c>
      <c r="GK25" s="66">
        <v>148.25</v>
      </c>
      <c r="GL25" s="66">
        <v>8.88</v>
      </c>
      <c r="GM25" s="66">
        <v>340.0</v>
      </c>
      <c r="GN25" s="66">
        <v>236.81</v>
      </c>
      <c r="GO25" s="66">
        <v>148.17</v>
      </c>
      <c r="GP25" s="66">
        <v>18.09</v>
      </c>
      <c r="GQ25" s="66">
        <v>340.0</v>
      </c>
      <c r="GR25" s="66">
        <v>97.3</v>
      </c>
      <c r="GS25" s="66">
        <v>58.21</v>
      </c>
      <c r="GT25" s="66">
        <v>22.36</v>
      </c>
      <c r="GU25" s="66">
        <v>340.0</v>
      </c>
      <c r="GV25" s="66">
        <v>104.78</v>
      </c>
      <c r="GW25" s="66">
        <v>56.45</v>
      </c>
      <c r="GX25" s="66">
        <v>23.45</v>
      </c>
      <c r="GY25" s="89"/>
      <c r="GZ25" s="98" t="s">
        <v>91</v>
      </c>
      <c r="HA25" s="98" t="s">
        <v>92</v>
      </c>
      <c r="HB25" s="98">
        <v>107.0</v>
      </c>
      <c r="HC25" s="97">
        <f t="shared" si="34"/>
        <v>5.35</v>
      </c>
      <c r="HD25" s="97">
        <f t="shared" si="35"/>
        <v>2.14</v>
      </c>
      <c r="HE25" s="99">
        <v>8.0</v>
      </c>
      <c r="HF25" s="99">
        <v>54.0</v>
      </c>
      <c r="HG25" s="99">
        <v>52.0</v>
      </c>
      <c r="HH25" s="98" t="s">
        <v>91</v>
      </c>
      <c r="HI25" s="98" t="s">
        <v>92</v>
      </c>
      <c r="HJ25" s="98">
        <v>94.0</v>
      </c>
      <c r="HK25" s="97">
        <f t="shared" si="36"/>
        <v>4.7</v>
      </c>
      <c r="HL25" s="97">
        <f t="shared" si="37"/>
        <v>1.88</v>
      </c>
      <c r="HM25" s="99">
        <v>5.0</v>
      </c>
      <c r="HN25" s="99">
        <v>54.0</v>
      </c>
      <c r="HO25" s="99">
        <v>52.0</v>
      </c>
      <c r="HP25" s="98" t="s">
        <v>91</v>
      </c>
      <c r="HQ25" s="98" t="s">
        <v>92</v>
      </c>
      <c r="HR25" s="98">
        <v>197.0</v>
      </c>
      <c r="HS25" s="97">
        <f t="shared" si="29"/>
        <v>9.85</v>
      </c>
      <c r="HT25" s="97">
        <f t="shared" si="30"/>
        <v>3.94</v>
      </c>
      <c r="HU25" s="99">
        <v>7.0</v>
      </c>
      <c r="HV25" s="99">
        <v>50.0</v>
      </c>
      <c r="HW25" s="99">
        <v>50.0</v>
      </c>
      <c r="HX25" s="89"/>
      <c r="HY25" s="72">
        <v>135.0</v>
      </c>
      <c r="HZ25" s="72">
        <v>33.0</v>
      </c>
      <c r="IA25" s="72">
        <v>144.0</v>
      </c>
      <c r="IB25" s="72">
        <v>7.2</v>
      </c>
      <c r="IC25" s="73"/>
      <c r="ID25" s="72">
        <v>2.0</v>
      </c>
      <c r="IE25" s="147">
        <v>70.0</v>
      </c>
      <c r="IF25" s="147">
        <v>50.0</v>
      </c>
      <c r="IG25" s="89"/>
      <c r="IH25" s="74">
        <v>141.0</v>
      </c>
      <c r="II25" s="74">
        <v>33.7</v>
      </c>
      <c r="IJ25" s="74">
        <v>12.0</v>
      </c>
      <c r="IK25" s="74">
        <v>0.6</v>
      </c>
      <c r="IL25" s="74">
        <v>0.7</v>
      </c>
      <c r="IM25" s="74">
        <v>4.0</v>
      </c>
      <c r="IN25" s="74">
        <v>47.0</v>
      </c>
      <c r="IO25" s="74">
        <v>46.0</v>
      </c>
      <c r="IP25" s="74">
        <v>141.0</v>
      </c>
      <c r="IQ25" s="74">
        <v>32.9</v>
      </c>
      <c r="IR25" s="74">
        <v>114.0</v>
      </c>
      <c r="IS25" s="74">
        <v>5.6</v>
      </c>
      <c r="IT25" s="74">
        <v>6.3</v>
      </c>
      <c r="IU25" s="74">
        <v>8.0</v>
      </c>
      <c r="IV25" s="74">
        <v>52.0</v>
      </c>
      <c r="IW25" s="74">
        <v>51.0</v>
      </c>
      <c r="IX25" s="89"/>
      <c r="IY25" s="76">
        <v>140.49</v>
      </c>
      <c r="IZ25" s="76">
        <v>35.28</v>
      </c>
      <c r="JA25" s="76">
        <v>271.22</v>
      </c>
      <c r="JB25" s="76">
        <v>13.56</v>
      </c>
      <c r="JC25" s="76">
        <v>4.74</v>
      </c>
      <c r="JD25" s="149">
        <v>3.0</v>
      </c>
      <c r="JE25" s="76">
        <v>66.63</v>
      </c>
      <c r="JF25" s="76">
        <v>52.36</v>
      </c>
      <c r="JG25" s="76" t="s">
        <v>93</v>
      </c>
      <c r="JH25" s="76" t="s">
        <v>93</v>
      </c>
      <c r="JI25" s="76" t="s">
        <v>93</v>
      </c>
      <c r="JJ25" s="76" t="s">
        <v>93</v>
      </c>
      <c r="JK25" s="76" t="s">
        <v>93</v>
      </c>
      <c r="JL25" s="76" t="s">
        <v>93</v>
      </c>
      <c r="JM25" s="76" t="s">
        <v>93</v>
      </c>
      <c r="JN25" s="76" t="s">
        <v>93</v>
      </c>
      <c r="JO25" s="89"/>
      <c r="JP25" s="78">
        <v>138.0</v>
      </c>
      <c r="JQ25" s="78">
        <v>32.6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47.0</v>
      </c>
      <c r="JW25" s="78">
        <v>45.0</v>
      </c>
      <c r="JX25" s="78">
        <v>138.0</v>
      </c>
      <c r="JY25" s="78">
        <v>34.7</v>
      </c>
      <c r="JZ25" s="78">
        <v>85.0</v>
      </c>
      <c r="KA25" s="78">
        <v>5.2</v>
      </c>
      <c r="KB25" s="78">
        <v>2.0</v>
      </c>
      <c r="KC25" s="150">
        <v>2.0</v>
      </c>
      <c r="KD25" s="78">
        <v>53.0</v>
      </c>
      <c r="KE25" s="78">
        <v>52.0</v>
      </c>
      <c r="KF25" s="89"/>
      <c r="KG25" s="79">
        <v>137.0</v>
      </c>
      <c r="KH25" s="79">
        <v>33.0</v>
      </c>
      <c r="KI25" s="79">
        <v>88.0</v>
      </c>
      <c r="KJ25" s="79">
        <v>4.7</v>
      </c>
      <c r="KK25" s="80"/>
      <c r="KL25" s="79">
        <v>1.0</v>
      </c>
      <c r="KM25" s="79">
        <v>48.0</v>
      </c>
      <c r="KN25" s="79">
        <v>48.0</v>
      </c>
      <c r="KO25" s="79">
        <v>137.0</v>
      </c>
      <c r="KP25" s="79">
        <v>33.0</v>
      </c>
      <c r="KQ25" s="79">
        <v>32.0</v>
      </c>
      <c r="KR25" s="79">
        <v>1.7</v>
      </c>
      <c r="KS25" s="80"/>
      <c r="KT25" s="79">
        <v>1.0</v>
      </c>
      <c r="KU25" s="79">
        <v>48.0</v>
      </c>
      <c r="KV25" s="79">
        <v>46.0</v>
      </c>
      <c r="KW25" s="89"/>
      <c r="KX25" s="81">
        <v>121.0</v>
      </c>
      <c r="KY25" s="81">
        <v>31.0</v>
      </c>
      <c r="KZ25" s="81">
        <v>259.0</v>
      </c>
      <c r="LA25" s="81">
        <v>12.7</v>
      </c>
      <c r="LB25" s="81">
        <v>0.0</v>
      </c>
      <c r="LC25" s="81">
        <v>3.0</v>
      </c>
      <c r="LD25" s="81">
        <v>48.0</v>
      </c>
      <c r="LE25" s="81">
        <v>48.0</v>
      </c>
      <c r="LF25" s="81">
        <v>121.0</v>
      </c>
      <c r="LG25" s="81">
        <v>31.0</v>
      </c>
      <c r="LH25" s="81">
        <v>426.0</v>
      </c>
      <c r="LI25" s="81">
        <v>20.9</v>
      </c>
      <c r="LJ25" s="81">
        <v>0.0</v>
      </c>
      <c r="LK25" s="81">
        <v>5.0</v>
      </c>
      <c r="LL25" s="81">
        <v>46.0</v>
      </c>
      <c r="LM25" s="81">
        <v>49.0</v>
      </c>
      <c r="LN25" s="89"/>
      <c r="LO25" s="82">
        <v>337.0</v>
      </c>
      <c r="LP25" s="82">
        <v>285.0</v>
      </c>
      <c r="LQ25" s="82">
        <v>158.0</v>
      </c>
      <c r="LR25" s="82">
        <v>70.0</v>
      </c>
      <c r="LS25" s="82">
        <v>325.0</v>
      </c>
      <c r="LT25" s="83">
        <v>52.0</v>
      </c>
      <c r="LU25" s="83">
        <v>10.0</v>
      </c>
      <c r="LV25" s="83">
        <v>137.0</v>
      </c>
      <c r="LW25" s="83">
        <v>95.0</v>
      </c>
      <c r="LX25" s="83">
        <v>47.0</v>
      </c>
      <c r="LY25" s="83">
        <v>44.0</v>
      </c>
      <c r="LZ25" s="83">
        <v>10.0</v>
      </c>
      <c r="MA25" s="83">
        <v>106.0</v>
      </c>
      <c r="MB25" s="83">
        <v>6.6</v>
      </c>
      <c r="MC25" s="83">
        <v>142.0</v>
      </c>
      <c r="MD25" s="83">
        <v>190.0</v>
      </c>
      <c r="ME25" s="83">
        <v>65.0</v>
      </c>
      <c r="MF25" s="83">
        <v>52.0</v>
      </c>
      <c r="MG25" s="83">
        <v>12.0</v>
      </c>
      <c r="MH25" s="83">
        <v>0.0</v>
      </c>
      <c r="MI25" s="83">
        <v>0.0</v>
      </c>
      <c r="MJ25" s="83">
        <v>124.0</v>
      </c>
      <c r="MK25" s="83">
        <v>0.0</v>
      </c>
      <c r="ML25" s="83">
        <v>41.0</v>
      </c>
      <c r="MM25" s="83">
        <v>39.0</v>
      </c>
      <c r="MN25" s="83">
        <v>5.0</v>
      </c>
      <c r="MO25" s="86"/>
      <c r="MP25" s="87"/>
      <c r="MQ25" s="87"/>
      <c r="MR25" s="87"/>
      <c r="MS25" s="87"/>
      <c r="MT25" s="83">
        <v>8.0</v>
      </c>
      <c r="MU25" s="83">
        <v>2.8</v>
      </c>
      <c r="MV25" s="120">
        <v>143.0</v>
      </c>
      <c r="MW25" s="83">
        <v>37.0</v>
      </c>
      <c r="MX25" s="83">
        <v>27.0</v>
      </c>
      <c r="MY25" s="88" t="s">
        <v>96</v>
      </c>
      <c r="MZ25" s="83">
        <v>2.0</v>
      </c>
      <c r="NA25" s="88"/>
      <c r="NB25" s="83">
        <v>7.2</v>
      </c>
      <c r="NC25" s="83">
        <v>2.5</v>
      </c>
      <c r="ND25" s="83">
        <v>130.0</v>
      </c>
      <c r="NE25" s="83">
        <v>35.0</v>
      </c>
      <c r="NF25" s="83">
        <v>46.0</v>
      </c>
      <c r="NG25" s="83">
        <v>46.0</v>
      </c>
      <c r="NH25" s="83">
        <v>7.0</v>
      </c>
      <c r="NI25" s="83"/>
      <c r="NJ25" s="83">
        <v>0.0</v>
      </c>
      <c r="NK25" s="83">
        <v>0.0</v>
      </c>
      <c r="NL25" s="83">
        <v>0.0</v>
      </c>
      <c r="NM25" s="83">
        <v>36.0</v>
      </c>
      <c r="NN25" s="83">
        <v>48.0</v>
      </c>
      <c r="NO25" s="83">
        <v>42.0</v>
      </c>
      <c r="NP25" s="83">
        <v>2.0</v>
      </c>
      <c r="NQ25" s="223"/>
    </row>
    <row r="26" ht="14.25" customHeight="1">
      <c r="A26" s="49">
        <v>0.541666666666667</v>
      </c>
      <c r="B26" s="50"/>
      <c r="C26" s="51">
        <v>50.48</v>
      </c>
      <c r="D26" s="195">
        <v>339.0</v>
      </c>
      <c r="E26" s="53">
        <v>134.0</v>
      </c>
      <c r="F26" s="53">
        <v>61.0</v>
      </c>
      <c r="G26" s="53">
        <v>13.2</v>
      </c>
      <c r="H26" s="54"/>
      <c r="I26" s="53">
        <v>6.0</v>
      </c>
      <c r="J26" s="53">
        <v>54.0</v>
      </c>
      <c r="K26" s="53">
        <v>53.0</v>
      </c>
      <c r="L26" s="53">
        <v>139.0</v>
      </c>
      <c r="M26" s="53">
        <v>50.0</v>
      </c>
      <c r="N26" s="53">
        <v>11.6</v>
      </c>
      <c r="O26" s="54"/>
      <c r="P26" s="53">
        <v>6.0</v>
      </c>
      <c r="Q26" s="53">
        <v>54.0</v>
      </c>
      <c r="R26" s="53">
        <v>51.0</v>
      </c>
      <c r="S26" s="53">
        <v>341.9</v>
      </c>
      <c r="T26" s="53">
        <v>319.5</v>
      </c>
      <c r="U26" s="53">
        <v>184.1</v>
      </c>
      <c r="V26" s="54"/>
      <c r="W26" s="53">
        <v>337.9</v>
      </c>
      <c r="X26" s="53">
        <v>240.5</v>
      </c>
      <c r="Y26" s="53">
        <v>129.1</v>
      </c>
      <c r="Z26" s="54"/>
      <c r="AA26" s="53">
        <v>341.8</v>
      </c>
      <c r="AB26" s="53">
        <v>320.8</v>
      </c>
      <c r="AC26" s="53">
        <v>184.6</v>
      </c>
      <c r="AD26" s="54"/>
      <c r="AE26" s="53">
        <v>341.7</v>
      </c>
      <c r="AF26" s="53">
        <v>293.9</v>
      </c>
      <c r="AG26" s="53">
        <v>168.9</v>
      </c>
      <c r="AH26" s="54"/>
      <c r="AI26" s="53">
        <v>349.0</v>
      </c>
      <c r="AJ26" s="53">
        <v>353.9</v>
      </c>
      <c r="AK26" s="53">
        <v>205.5</v>
      </c>
      <c r="AL26" s="54"/>
      <c r="AM26" s="53">
        <v>340.3</v>
      </c>
      <c r="AN26" s="53">
        <v>361.3</v>
      </c>
      <c r="AO26" s="53">
        <v>191.5</v>
      </c>
      <c r="AP26" s="54"/>
      <c r="AQ26" s="54">
        <f t="shared" ref="AQ26:AS26" si="45">E26</f>
        <v>134</v>
      </c>
      <c r="AR26" s="54">
        <f t="shared" si="45"/>
        <v>61</v>
      </c>
      <c r="AS26" s="54">
        <f t="shared" si="45"/>
        <v>13.2</v>
      </c>
      <c r="AT26" s="54"/>
      <c r="AU26" s="54">
        <f t="shared" ref="AU26:AW26" si="46">L26</f>
        <v>139</v>
      </c>
      <c r="AV26" s="54">
        <f t="shared" si="46"/>
        <v>50</v>
      </c>
      <c r="AW26" s="54">
        <f t="shared" si="46"/>
        <v>11.6</v>
      </c>
      <c r="AX26" s="54"/>
      <c r="AY26" s="54">
        <f t="shared" si="6"/>
        <v>134</v>
      </c>
      <c r="AZ26" s="54"/>
      <c r="BA26" s="54"/>
      <c r="BB26" s="54"/>
      <c r="BC26" s="89"/>
      <c r="BD26" s="54"/>
      <c r="BE26" s="53">
        <v>31.0</v>
      </c>
      <c r="BF26" s="53">
        <v>104.0</v>
      </c>
      <c r="BG26" s="53">
        <v>5.2</v>
      </c>
      <c r="BH26" s="54"/>
      <c r="BI26" s="53">
        <v>22.0</v>
      </c>
      <c r="BJ26" s="53">
        <v>80.0</v>
      </c>
      <c r="BK26" s="53">
        <v>64.0</v>
      </c>
      <c r="BL26" s="89"/>
      <c r="BM26" s="287">
        <v>346.0</v>
      </c>
      <c r="BN26" s="287">
        <v>147.0</v>
      </c>
      <c r="BO26" s="287">
        <v>271.0</v>
      </c>
      <c r="BP26" s="287">
        <v>13.6</v>
      </c>
      <c r="BQ26" s="288"/>
      <c r="BR26" s="287">
        <v>6.0</v>
      </c>
      <c r="BS26" s="287">
        <v>58.0</v>
      </c>
      <c r="BT26" s="287">
        <v>56.0</v>
      </c>
      <c r="BU26" s="288">
        <f t="shared" si="7"/>
        <v>346</v>
      </c>
      <c r="BV26" s="287">
        <v>284.0</v>
      </c>
      <c r="BW26" s="287">
        <v>169.0</v>
      </c>
      <c r="BX26" s="287">
        <v>27.0</v>
      </c>
      <c r="BY26" s="287">
        <v>338.0</v>
      </c>
      <c r="BZ26" s="287">
        <v>303.0</v>
      </c>
      <c r="CA26" s="287">
        <v>170.0</v>
      </c>
      <c r="CB26" s="287">
        <v>25.0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342.0</v>
      </c>
      <c r="CH26" s="287">
        <v>287.0</v>
      </c>
      <c r="CI26" s="287">
        <v>171.0</v>
      </c>
      <c r="CJ26" s="287">
        <v>24.0</v>
      </c>
      <c r="CK26" s="287">
        <v>351.0</v>
      </c>
      <c r="CL26" s="287">
        <v>113.0</v>
      </c>
      <c r="CM26" s="287">
        <v>73.0</v>
      </c>
      <c r="CN26" s="287">
        <v>14.0</v>
      </c>
      <c r="CO26" s="287">
        <v>335.0</v>
      </c>
      <c r="CP26" s="287">
        <v>233.0</v>
      </c>
      <c r="CQ26" s="287">
        <v>113.0</v>
      </c>
      <c r="CR26" s="287">
        <v>19.0</v>
      </c>
      <c r="CS26" s="287">
        <v>338.0</v>
      </c>
      <c r="CT26" s="287">
        <v>229.0</v>
      </c>
      <c r="CU26" s="287">
        <v>150.0</v>
      </c>
      <c r="CV26" s="287">
        <v>50.0</v>
      </c>
      <c r="CW26" s="287">
        <v>341.0</v>
      </c>
      <c r="CX26" s="287">
        <v>136.0</v>
      </c>
      <c r="CY26" s="287">
        <v>60.0</v>
      </c>
      <c r="CZ26" s="287">
        <v>41.0</v>
      </c>
      <c r="DA26" s="287">
        <v>327.0</v>
      </c>
      <c r="DB26" s="287">
        <v>140.0</v>
      </c>
      <c r="DC26" s="287">
        <v>62.0</v>
      </c>
      <c r="DD26" s="287">
        <v>46.0</v>
      </c>
      <c r="DE26" s="288">
        <f t="shared" si="24"/>
        <v>147</v>
      </c>
      <c r="DF26" s="287">
        <v>35.0</v>
      </c>
      <c r="DG26" s="288">
        <f t="shared" ref="DG26:DH26" si="47">BO26</f>
        <v>271</v>
      </c>
      <c r="DH26" s="288">
        <f t="shared" si="47"/>
        <v>13.6</v>
      </c>
      <c r="DI26" s="288"/>
      <c r="DJ26" s="287">
        <v>7.0</v>
      </c>
      <c r="DK26" s="287">
        <v>59.0</v>
      </c>
      <c r="DL26" s="287">
        <v>53.0</v>
      </c>
      <c r="DM26" s="89"/>
      <c r="DN26" s="61">
        <v>340.0</v>
      </c>
      <c r="DO26" s="61">
        <v>141.0</v>
      </c>
      <c r="DP26" s="61">
        <v>31.52</v>
      </c>
      <c r="DQ26" s="61">
        <v>17.53</v>
      </c>
      <c r="DR26" s="61">
        <v>5.02</v>
      </c>
      <c r="DS26" s="61">
        <v>8.0</v>
      </c>
      <c r="DT26" s="61">
        <v>44.0</v>
      </c>
      <c r="DU26" s="61">
        <v>53.9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341.0</v>
      </c>
      <c r="EF26" s="63">
        <v>137.0</v>
      </c>
      <c r="EG26" s="63">
        <v>63.0</v>
      </c>
      <c r="EH26" s="63">
        <v>2.6</v>
      </c>
      <c r="EI26" s="64"/>
      <c r="EJ26" s="63">
        <v>9.0</v>
      </c>
      <c r="EK26" s="63">
        <v>53.0</v>
      </c>
      <c r="EL26" s="63">
        <v>54.0</v>
      </c>
      <c r="EM26" s="63">
        <v>137.0</v>
      </c>
      <c r="EN26" s="63">
        <v>88.0</v>
      </c>
      <c r="EO26" s="63">
        <v>3.8</v>
      </c>
      <c r="EP26" s="64"/>
      <c r="EQ26" s="63">
        <v>9.0</v>
      </c>
      <c r="ER26" s="63">
        <v>53.0</v>
      </c>
      <c r="ES26" s="63">
        <v>53.0</v>
      </c>
      <c r="ET26" s="63">
        <v>340.0</v>
      </c>
      <c r="EU26" s="63">
        <v>0.0</v>
      </c>
      <c r="EV26" s="63">
        <v>0.0</v>
      </c>
      <c r="EW26" s="63">
        <v>0.0</v>
      </c>
      <c r="EX26" s="63">
        <v>339.0</v>
      </c>
      <c r="EY26" s="63">
        <v>0.0</v>
      </c>
      <c r="EZ26" s="63">
        <v>0.0</v>
      </c>
      <c r="FA26" s="63">
        <v>0.0</v>
      </c>
      <c r="FB26" s="63">
        <v>339.0</v>
      </c>
      <c r="FC26" s="63">
        <v>272.0</v>
      </c>
      <c r="FD26" s="63">
        <v>158.5</v>
      </c>
      <c r="FE26" s="63">
        <v>-1.6</v>
      </c>
      <c r="FF26" s="63">
        <v>338.0</v>
      </c>
      <c r="FG26" s="63">
        <v>273.0</v>
      </c>
      <c r="FH26" s="63">
        <v>158.2</v>
      </c>
      <c r="FI26" s="63">
        <v>-1.0</v>
      </c>
      <c r="FJ26" s="63">
        <v>341.0</v>
      </c>
      <c r="FK26" s="63">
        <v>258.0</v>
      </c>
      <c r="FL26" s="63">
        <v>148.0</v>
      </c>
      <c r="FM26" s="64"/>
      <c r="FN26" s="63">
        <v>341.0</v>
      </c>
      <c r="FO26" s="63">
        <v>272.0</v>
      </c>
      <c r="FP26" s="63">
        <v>149.0</v>
      </c>
      <c r="FQ26" s="63">
        <v>7.0</v>
      </c>
      <c r="FR26" s="63">
        <v>137.0</v>
      </c>
      <c r="FS26" s="64"/>
      <c r="FT26" s="63">
        <v>18.32</v>
      </c>
      <c r="FU26" s="64"/>
      <c r="FV26" s="63">
        <v>137.0</v>
      </c>
      <c r="FW26" s="64"/>
      <c r="FX26" s="64"/>
      <c r="FY26" s="64"/>
      <c r="FZ26" s="89"/>
      <c r="GA26" s="65">
        <v>341.0</v>
      </c>
      <c r="GB26" s="66">
        <v>326.05</v>
      </c>
      <c r="GC26" s="66">
        <v>200.77</v>
      </c>
      <c r="GD26" s="66">
        <v>35.35</v>
      </c>
      <c r="GE26" s="66">
        <v>341.0</v>
      </c>
      <c r="GF26" s="66">
        <v>346.27</v>
      </c>
      <c r="GG26" s="66">
        <v>197.5</v>
      </c>
      <c r="GH26" s="66">
        <v>38.61</v>
      </c>
      <c r="GI26" s="66">
        <v>341.0</v>
      </c>
      <c r="GJ26" s="66">
        <v>259.23</v>
      </c>
      <c r="GK26" s="66">
        <v>-149.09</v>
      </c>
      <c r="GL26" s="66">
        <v>-11.31</v>
      </c>
      <c r="GM26" s="66">
        <v>341.0</v>
      </c>
      <c r="GN26" s="66">
        <v>237.83</v>
      </c>
      <c r="GO26" s="66">
        <v>-148.67</v>
      </c>
      <c r="GP26" s="66">
        <v>-19.26</v>
      </c>
      <c r="GQ26" s="66">
        <v>342.0</v>
      </c>
      <c r="GR26" s="66">
        <v>84.99</v>
      </c>
      <c r="GS26" s="66">
        <v>-53.27</v>
      </c>
      <c r="GT26" s="66">
        <v>-20.6</v>
      </c>
      <c r="GU26" s="66">
        <v>341.0</v>
      </c>
      <c r="GV26" s="66">
        <v>94.52</v>
      </c>
      <c r="GW26" s="66">
        <v>-2.18</v>
      </c>
      <c r="GX26" s="66">
        <v>-22.03</v>
      </c>
      <c r="GY26" s="89"/>
      <c r="GZ26" s="98" t="s">
        <v>91</v>
      </c>
      <c r="HA26" s="98" t="s">
        <v>92</v>
      </c>
      <c r="HB26" s="98">
        <v>102.0</v>
      </c>
      <c r="HC26" s="97">
        <f t="shared" si="34"/>
        <v>5.1</v>
      </c>
      <c r="HD26" s="97">
        <f t="shared" si="35"/>
        <v>2.04</v>
      </c>
      <c r="HE26" s="99">
        <v>8.0</v>
      </c>
      <c r="HF26" s="99">
        <v>54.0</v>
      </c>
      <c r="HG26" s="99">
        <v>52.0</v>
      </c>
      <c r="HH26" s="98" t="s">
        <v>91</v>
      </c>
      <c r="HI26" s="98" t="s">
        <v>92</v>
      </c>
      <c r="HJ26" s="98">
        <v>144.0</v>
      </c>
      <c r="HK26" s="97">
        <f t="shared" si="36"/>
        <v>7.2</v>
      </c>
      <c r="HL26" s="97">
        <f t="shared" si="37"/>
        <v>2.88</v>
      </c>
      <c r="HM26" s="99">
        <v>5.0</v>
      </c>
      <c r="HN26" s="99">
        <v>54.0</v>
      </c>
      <c r="HO26" s="99">
        <v>52.0</v>
      </c>
      <c r="HP26" s="98" t="s">
        <v>91</v>
      </c>
      <c r="HQ26" s="98" t="s">
        <v>92</v>
      </c>
      <c r="HR26" s="98">
        <v>121.0</v>
      </c>
      <c r="HS26" s="97">
        <f t="shared" si="29"/>
        <v>6.05</v>
      </c>
      <c r="HT26" s="97">
        <f t="shared" si="30"/>
        <v>2.42</v>
      </c>
      <c r="HU26" s="99">
        <v>7.0</v>
      </c>
      <c r="HV26" s="99">
        <v>52.0</v>
      </c>
      <c r="HW26" s="99">
        <v>52.0</v>
      </c>
      <c r="HX26" s="89"/>
      <c r="HY26" s="72">
        <v>135.0</v>
      </c>
      <c r="HZ26" s="72">
        <v>33.0</v>
      </c>
      <c r="IA26" s="72">
        <v>108.0</v>
      </c>
      <c r="IB26" s="72">
        <v>5.4</v>
      </c>
      <c r="IC26" s="73"/>
      <c r="ID26" s="72">
        <v>2.0</v>
      </c>
      <c r="IE26" s="147">
        <v>70.0</v>
      </c>
      <c r="IF26" s="147">
        <v>50.0</v>
      </c>
      <c r="IG26" s="89"/>
      <c r="IH26" s="74">
        <v>141.0</v>
      </c>
      <c r="II26" s="74">
        <v>33.9</v>
      </c>
      <c r="IJ26" s="74">
        <v>13.0</v>
      </c>
      <c r="IK26" s="74">
        <v>0.6</v>
      </c>
      <c r="IL26" s="74">
        <v>0.7</v>
      </c>
      <c r="IM26" s="74">
        <v>4.0</v>
      </c>
      <c r="IN26" s="74">
        <v>47.0</v>
      </c>
      <c r="IO26" s="74">
        <v>46.0</v>
      </c>
      <c r="IP26" s="74">
        <v>141.0</v>
      </c>
      <c r="IQ26" s="74">
        <v>32.8</v>
      </c>
      <c r="IR26" s="74">
        <v>101.0</v>
      </c>
      <c r="IS26" s="74">
        <v>5.2</v>
      </c>
      <c r="IT26" s="74">
        <v>5.7</v>
      </c>
      <c r="IU26" s="74">
        <v>8.0</v>
      </c>
      <c r="IV26" s="74">
        <v>52.0</v>
      </c>
      <c r="IW26" s="74">
        <v>51.0</v>
      </c>
      <c r="IX26" s="89"/>
      <c r="IY26" s="76">
        <v>140.44</v>
      </c>
      <c r="IZ26" s="76">
        <v>35.02</v>
      </c>
      <c r="JA26" s="76">
        <v>311.04</v>
      </c>
      <c r="JB26" s="76">
        <v>15.55</v>
      </c>
      <c r="JC26" s="76">
        <v>5.94</v>
      </c>
      <c r="JD26" s="149">
        <v>3.0</v>
      </c>
      <c r="JE26" s="76">
        <v>65.79</v>
      </c>
      <c r="JF26" s="76">
        <v>51.3</v>
      </c>
      <c r="JG26" s="76" t="s">
        <v>93</v>
      </c>
      <c r="JH26" s="76" t="s">
        <v>93</v>
      </c>
      <c r="JI26" s="76" t="s">
        <v>93</v>
      </c>
      <c r="JJ26" s="76" t="s">
        <v>93</v>
      </c>
      <c r="JK26" s="76" t="s">
        <v>93</v>
      </c>
      <c r="JL26" s="76" t="s">
        <v>93</v>
      </c>
      <c r="JM26" s="76" t="s">
        <v>93</v>
      </c>
      <c r="JN26" s="76" t="s">
        <v>93</v>
      </c>
      <c r="JO26" s="89"/>
      <c r="JP26" s="78">
        <v>137.0</v>
      </c>
      <c r="JQ26" s="78">
        <v>32.2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48.0</v>
      </c>
      <c r="JW26" s="78">
        <v>47.0</v>
      </c>
      <c r="JX26" s="78">
        <v>137.0</v>
      </c>
      <c r="JY26" s="78">
        <v>34.2</v>
      </c>
      <c r="JZ26" s="78">
        <v>133.0</v>
      </c>
      <c r="KA26" s="78">
        <v>7.2</v>
      </c>
      <c r="KB26" s="78">
        <v>2.7</v>
      </c>
      <c r="KC26" s="150">
        <v>2.0</v>
      </c>
      <c r="KD26" s="78">
        <v>55.0</v>
      </c>
      <c r="KE26" s="78">
        <v>54.0</v>
      </c>
      <c r="KF26" s="89"/>
      <c r="KG26" s="79">
        <v>137.0</v>
      </c>
      <c r="KH26" s="79">
        <v>33.0</v>
      </c>
      <c r="KI26" s="79">
        <v>105.0</v>
      </c>
      <c r="KJ26" s="79">
        <v>5.6</v>
      </c>
      <c r="KK26" s="80"/>
      <c r="KL26" s="80"/>
      <c r="KM26" s="80"/>
      <c r="KN26" s="80"/>
      <c r="KO26" s="79">
        <v>137.0</v>
      </c>
      <c r="KP26" s="79">
        <v>33.0</v>
      </c>
      <c r="KQ26" s="79">
        <v>3.0</v>
      </c>
      <c r="KR26" s="79">
        <v>0.1</v>
      </c>
      <c r="KS26" s="80"/>
      <c r="KT26" s="80"/>
      <c r="KU26" s="80"/>
      <c r="KV26" s="80"/>
      <c r="KW26" s="89"/>
      <c r="KX26" s="81">
        <v>123.0</v>
      </c>
      <c r="KY26" s="81">
        <v>31.0</v>
      </c>
      <c r="KZ26" s="81">
        <v>316.0</v>
      </c>
      <c r="LA26" s="81">
        <v>15.5</v>
      </c>
      <c r="LB26" s="81">
        <v>0.0</v>
      </c>
      <c r="LC26" s="81">
        <v>3.0</v>
      </c>
      <c r="LD26" s="81">
        <v>48.0</v>
      </c>
      <c r="LE26" s="81">
        <v>48.0</v>
      </c>
      <c r="LF26" s="81">
        <v>123.0</v>
      </c>
      <c r="LG26" s="81">
        <v>31.0</v>
      </c>
      <c r="LH26" s="81">
        <v>345.0</v>
      </c>
      <c r="LI26" s="81">
        <v>16.9</v>
      </c>
      <c r="LJ26" s="81">
        <v>0.0</v>
      </c>
      <c r="LK26" s="81">
        <v>5.0</v>
      </c>
      <c r="LL26" s="81">
        <v>46.0</v>
      </c>
      <c r="LM26" s="81">
        <v>49.0</v>
      </c>
      <c r="LN26" s="89"/>
      <c r="LO26" s="82">
        <v>333.0</v>
      </c>
      <c r="LP26" s="82">
        <v>272.0</v>
      </c>
      <c r="LQ26" s="82">
        <v>147.0</v>
      </c>
      <c r="LR26" s="82">
        <v>69.0</v>
      </c>
      <c r="LS26" s="82">
        <v>324.0</v>
      </c>
      <c r="LT26" s="83">
        <v>67.0</v>
      </c>
      <c r="LU26" s="83">
        <v>16.0</v>
      </c>
      <c r="LV26" s="83">
        <v>136.0</v>
      </c>
      <c r="LW26" s="83">
        <v>129.0</v>
      </c>
      <c r="LX26" s="83">
        <v>51.0</v>
      </c>
      <c r="LY26" s="83">
        <v>46.0</v>
      </c>
      <c r="LZ26" s="83">
        <v>10.0</v>
      </c>
      <c r="MA26" s="83">
        <v>80.0</v>
      </c>
      <c r="MB26" s="83">
        <v>11.5</v>
      </c>
      <c r="MC26" s="83">
        <v>142.0</v>
      </c>
      <c r="MD26" s="83">
        <v>143.0</v>
      </c>
      <c r="ME26" s="83">
        <v>65.0</v>
      </c>
      <c r="MF26" s="83">
        <v>54.0</v>
      </c>
      <c r="MG26" s="83">
        <v>12.0</v>
      </c>
      <c r="MH26" s="83">
        <v>0.0</v>
      </c>
      <c r="MI26" s="83">
        <v>0.0</v>
      </c>
      <c r="MJ26" s="83">
        <v>124.0</v>
      </c>
      <c r="MK26" s="83">
        <v>0.0</v>
      </c>
      <c r="ML26" s="83">
        <v>44.0</v>
      </c>
      <c r="MM26" s="83">
        <v>42.0</v>
      </c>
      <c r="MN26" s="83">
        <v>5.0</v>
      </c>
      <c r="MO26" s="86"/>
      <c r="MP26" s="87"/>
      <c r="MQ26" s="87"/>
      <c r="MR26" s="87"/>
      <c r="MS26" s="87"/>
      <c r="MT26" s="83">
        <v>0.6</v>
      </c>
      <c r="MU26" s="83">
        <v>0.2</v>
      </c>
      <c r="MV26" s="83">
        <v>9.0</v>
      </c>
      <c r="MW26" s="83">
        <v>37.0</v>
      </c>
      <c r="MX26" s="83">
        <v>27.0</v>
      </c>
      <c r="MY26" s="88" t="s">
        <v>96</v>
      </c>
      <c r="MZ26" s="83">
        <v>2.0</v>
      </c>
      <c r="NA26" s="88"/>
      <c r="NB26" s="83">
        <v>17.8</v>
      </c>
      <c r="NC26" s="83">
        <v>6.0</v>
      </c>
      <c r="ND26" s="83">
        <v>319.0</v>
      </c>
      <c r="NE26" s="83">
        <v>34.0</v>
      </c>
      <c r="NF26" s="83">
        <v>46.0</v>
      </c>
      <c r="NG26" s="83">
        <v>46.0</v>
      </c>
      <c r="NH26" s="83">
        <v>7.0</v>
      </c>
      <c r="NI26" s="237"/>
      <c r="NJ26" s="83">
        <v>0.0</v>
      </c>
      <c r="NK26" s="83">
        <v>0.0</v>
      </c>
      <c r="NL26" s="83">
        <v>0.0</v>
      </c>
      <c r="NM26" s="83">
        <v>36.0</v>
      </c>
      <c r="NN26" s="83">
        <v>48.0</v>
      </c>
      <c r="NO26" s="83">
        <v>42.0</v>
      </c>
      <c r="NP26" s="83">
        <v>2.0</v>
      </c>
      <c r="NQ26" s="223"/>
    </row>
    <row r="27" ht="14.25" customHeight="1">
      <c r="A27" s="49">
        <v>0.583333333333334</v>
      </c>
      <c r="B27" s="50"/>
      <c r="C27" s="51">
        <v>50.01</v>
      </c>
      <c r="D27" s="195">
        <v>339.0</v>
      </c>
      <c r="E27" s="53">
        <v>135.0</v>
      </c>
      <c r="F27" s="53">
        <v>49.0</v>
      </c>
      <c r="G27" s="53">
        <v>10.5</v>
      </c>
      <c r="H27" s="54"/>
      <c r="I27" s="53">
        <v>6.0</v>
      </c>
      <c r="J27" s="53">
        <v>54.0</v>
      </c>
      <c r="K27" s="53">
        <v>53.0</v>
      </c>
      <c r="L27" s="53">
        <v>139.0</v>
      </c>
      <c r="M27" s="53">
        <v>73.0</v>
      </c>
      <c r="N27" s="53">
        <v>18.3</v>
      </c>
      <c r="O27" s="54"/>
      <c r="P27" s="53">
        <v>6.0</v>
      </c>
      <c r="Q27" s="53">
        <v>54.0</v>
      </c>
      <c r="R27" s="53">
        <v>51.0</v>
      </c>
      <c r="S27" s="53">
        <v>342.0</v>
      </c>
      <c r="T27" s="53">
        <v>327.7</v>
      </c>
      <c r="U27" s="53">
        <v>189.3</v>
      </c>
      <c r="V27" s="54"/>
      <c r="W27" s="53">
        <v>338.4</v>
      </c>
      <c r="X27" s="53">
        <v>244.3</v>
      </c>
      <c r="Y27" s="53">
        <v>130.3</v>
      </c>
      <c r="Z27" s="54"/>
      <c r="AA27" s="53">
        <v>341.4</v>
      </c>
      <c r="AB27" s="53">
        <v>328.5</v>
      </c>
      <c r="AC27" s="53">
        <v>189.3</v>
      </c>
      <c r="AD27" s="54"/>
      <c r="AE27" s="53">
        <v>314.5</v>
      </c>
      <c r="AF27" s="53">
        <v>302.4</v>
      </c>
      <c r="AG27" s="53">
        <v>170.9</v>
      </c>
      <c r="AH27" s="54"/>
      <c r="AI27" s="53">
        <v>349.8</v>
      </c>
      <c r="AJ27" s="53">
        <v>369.2</v>
      </c>
      <c r="AK27" s="53">
        <v>213.5</v>
      </c>
      <c r="AL27" s="54"/>
      <c r="AM27" s="53">
        <v>340.4</v>
      </c>
      <c r="AN27" s="53">
        <v>368.7</v>
      </c>
      <c r="AO27" s="53">
        <v>199.5</v>
      </c>
      <c r="AP27" s="54"/>
      <c r="AQ27" s="54">
        <f t="shared" ref="AQ27:AS27" si="48">E27</f>
        <v>135</v>
      </c>
      <c r="AR27" s="54">
        <f t="shared" si="48"/>
        <v>49</v>
      </c>
      <c r="AS27" s="54">
        <f t="shared" si="48"/>
        <v>10.5</v>
      </c>
      <c r="AT27" s="54"/>
      <c r="AU27" s="54">
        <f t="shared" ref="AU27:AW27" si="49">L27</f>
        <v>139</v>
      </c>
      <c r="AV27" s="54">
        <f t="shared" si="49"/>
        <v>73</v>
      </c>
      <c r="AW27" s="54">
        <f t="shared" si="49"/>
        <v>18.3</v>
      </c>
      <c r="AX27" s="54"/>
      <c r="AY27" s="54">
        <f t="shared" si="6"/>
        <v>135</v>
      </c>
      <c r="AZ27" s="54"/>
      <c r="BA27" s="54"/>
      <c r="BB27" s="54"/>
      <c r="BC27" s="89"/>
      <c r="BD27" s="54"/>
      <c r="BE27" s="53">
        <v>31.0</v>
      </c>
      <c r="BF27" s="53">
        <v>94.0</v>
      </c>
      <c r="BG27" s="53">
        <v>5.2</v>
      </c>
      <c r="BH27" s="54"/>
      <c r="BI27" s="53">
        <v>22.0</v>
      </c>
      <c r="BJ27" s="53">
        <v>80.0</v>
      </c>
      <c r="BK27" s="53">
        <v>64.0</v>
      </c>
      <c r="BL27" s="89"/>
      <c r="BM27" s="287">
        <v>348.0</v>
      </c>
      <c r="BN27" s="287">
        <v>147.0</v>
      </c>
      <c r="BO27" s="287">
        <v>279.0</v>
      </c>
      <c r="BP27" s="287">
        <v>14.0</v>
      </c>
      <c r="BQ27" s="288"/>
      <c r="BR27" s="287">
        <v>6.0</v>
      </c>
      <c r="BS27" s="287">
        <v>61.0</v>
      </c>
      <c r="BT27" s="287">
        <v>57.0</v>
      </c>
      <c r="BU27" s="288">
        <f t="shared" si="7"/>
        <v>348</v>
      </c>
      <c r="BV27" s="287">
        <v>285.0</v>
      </c>
      <c r="BW27" s="287">
        <v>168.0</v>
      </c>
      <c r="BX27" s="287">
        <v>30.0</v>
      </c>
      <c r="BY27" s="287">
        <v>340.0</v>
      </c>
      <c r="BZ27" s="287">
        <v>301.0</v>
      </c>
      <c r="CA27" s="287">
        <v>167.0</v>
      </c>
      <c r="CB27" s="287">
        <v>29.0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344.0</v>
      </c>
      <c r="CH27" s="287">
        <v>179.0</v>
      </c>
      <c r="CI27" s="287">
        <v>92.0</v>
      </c>
      <c r="CJ27" s="287">
        <v>20.0</v>
      </c>
      <c r="CK27" s="287">
        <v>354.0</v>
      </c>
      <c r="CL27" s="287">
        <v>90.0</v>
      </c>
      <c r="CM27" s="287">
        <v>58.0</v>
      </c>
      <c r="CN27" s="287">
        <v>17.0</v>
      </c>
      <c r="CO27" s="287">
        <v>338.0</v>
      </c>
      <c r="CP27" s="287">
        <v>188.0</v>
      </c>
      <c r="CQ27" s="287">
        <v>89.0</v>
      </c>
      <c r="CR27" s="287">
        <v>26.0</v>
      </c>
      <c r="CS27" s="287">
        <v>341.0</v>
      </c>
      <c r="CT27" s="287">
        <v>190.0</v>
      </c>
      <c r="CU27" s="287">
        <v>126.0</v>
      </c>
      <c r="CV27" s="287">
        <v>33.0</v>
      </c>
      <c r="CW27" s="287">
        <v>345.0</v>
      </c>
      <c r="CX27" s="287">
        <v>120.0</v>
      </c>
      <c r="CY27" s="287">
        <v>55.0</v>
      </c>
      <c r="CZ27" s="287">
        <v>36.0</v>
      </c>
      <c r="DA27" s="287">
        <v>329.0</v>
      </c>
      <c r="DB27" s="287">
        <v>123.0</v>
      </c>
      <c r="DC27" s="287">
        <v>56.0</v>
      </c>
      <c r="DD27" s="287">
        <v>40.0</v>
      </c>
      <c r="DE27" s="288">
        <f t="shared" si="24"/>
        <v>147</v>
      </c>
      <c r="DF27" s="287">
        <v>35.0</v>
      </c>
      <c r="DG27" s="287">
        <v>279.0</v>
      </c>
      <c r="DH27" s="288">
        <f>BP27</f>
        <v>14</v>
      </c>
      <c r="DI27" s="288"/>
      <c r="DJ27" s="287">
        <v>7.0</v>
      </c>
      <c r="DK27" s="287">
        <v>63.0</v>
      </c>
      <c r="DL27" s="287">
        <v>55.0</v>
      </c>
      <c r="DM27" s="89"/>
      <c r="DN27" s="61">
        <v>341.0</v>
      </c>
      <c r="DO27" s="61">
        <v>141.0</v>
      </c>
      <c r="DP27" s="61">
        <v>35.92</v>
      </c>
      <c r="DQ27" s="61">
        <v>19.76</v>
      </c>
      <c r="DR27" s="61">
        <v>6.04</v>
      </c>
      <c r="DS27" s="61">
        <v>8.0</v>
      </c>
      <c r="DT27" s="61">
        <v>46.0</v>
      </c>
      <c r="DU27" s="61">
        <v>55.1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343.0</v>
      </c>
      <c r="EF27" s="63">
        <v>138.0</v>
      </c>
      <c r="EG27" s="63">
        <v>60.0</v>
      </c>
      <c r="EH27" s="63">
        <v>2.6</v>
      </c>
      <c r="EI27" s="64"/>
      <c r="EJ27" s="63">
        <v>9.0</v>
      </c>
      <c r="EK27" s="63">
        <v>56.0</v>
      </c>
      <c r="EL27" s="63">
        <v>56.0</v>
      </c>
      <c r="EM27" s="63">
        <v>138.0</v>
      </c>
      <c r="EN27" s="63">
        <v>57.0</v>
      </c>
      <c r="EO27" s="63">
        <v>2.7</v>
      </c>
      <c r="EP27" s="64"/>
      <c r="EQ27" s="63">
        <v>9.0</v>
      </c>
      <c r="ER27" s="63">
        <v>55.0</v>
      </c>
      <c r="ES27" s="63">
        <v>55.0</v>
      </c>
      <c r="ET27" s="63">
        <v>341.0</v>
      </c>
      <c r="EU27" s="63">
        <v>0.0</v>
      </c>
      <c r="EV27" s="63">
        <v>0.0</v>
      </c>
      <c r="EW27" s="63">
        <v>0.0</v>
      </c>
      <c r="EX27" s="63">
        <v>339.0</v>
      </c>
      <c r="EY27" s="63">
        <v>0.0</v>
      </c>
      <c r="EZ27" s="63">
        <v>0.0</v>
      </c>
      <c r="FA27" s="63">
        <v>0.0</v>
      </c>
      <c r="FB27" s="63">
        <v>340.0</v>
      </c>
      <c r="FC27" s="63">
        <v>272.0</v>
      </c>
      <c r="FD27" s="63">
        <v>158.9</v>
      </c>
      <c r="FE27" s="63">
        <v>-1.0</v>
      </c>
      <c r="FF27" s="63">
        <v>339.0</v>
      </c>
      <c r="FG27" s="63">
        <v>273.0</v>
      </c>
      <c r="FH27" s="63">
        <v>158.8</v>
      </c>
      <c r="FI27" s="63">
        <v>-1.1</v>
      </c>
      <c r="FJ27" s="63">
        <v>343.0</v>
      </c>
      <c r="FK27" s="63">
        <v>258.0</v>
      </c>
      <c r="FL27" s="63">
        <v>148.0</v>
      </c>
      <c r="FM27" s="64"/>
      <c r="FN27" s="63">
        <v>343.0</v>
      </c>
      <c r="FO27" s="63">
        <v>272.0</v>
      </c>
      <c r="FP27" s="63">
        <v>149.0</v>
      </c>
      <c r="FQ27" s="63">
        <v>5.3</v>
      </c>
      <c r="FR27" s="63">
        <v>138.0</v>
      </c>
      <c r="FS27" s="64"/>
      <c r="FT27" s="63">
        <v>17.91</v>
      </c>
      <c r="FU27" s="64"/>
      <c r="FV27" s="63">
        <v>138.0</v>
      </c>
      <c r="FW27" s="64"/>
      <c r="FX27" s="64"/>
      <c r="FY27" s="64"/>
      <c r="FZ27" s="89"/>
      <c r="GA27" s="65">
        <v>343.0</v>
      </c>
      <c r="GB27" s="66">
        <v>330.3</v>
      </c>
      <c r="GC27" s="66">
        <v>202.86</v>
      </c>
      <c r="GD27" s="66">
        <v>39.7</v>
      </c>
      <c r="GE27" s="66">
        <v>342.0</v>
      </c>
      <c r="GF27" s="66">
        <v>351.26</v>
      </c>
      <c r="GG27" s="66">
        <v>201.02</v>
      </c>
      <c r="GH27" s="66">
        <v>44.22</v>
      </c>
      <c r="GI27" s="66">
        <v>342.0</v>
      </c>
      <c r="GJ27" s="66">
        <v>256.88</v>
      </c>
      <c r="GK27" s="66">
        <v>-148.0</v>
      </c>
      <c r="GL27" s="66">
        <v>-11.56</v>
      </c>
      <c r="GM27" s="66">
        <v>342.0</v>
      </c>
      <c r="GN27" s="66">
        <v>236.37</v>
      </c>
      <c r="GO27" s="66">
        <v>-147.92</v>
      </c>
      <c r="GP27" s="66">
        <v>-19.26</v>
      </c>
      <c r="GQ27" s="66">
        <v>342.0</v>
      </c>
      <c r="GR27" s="66">
        <v>90.42</v>
      </c>
      <c r="GS27" s="66">
        <v>-52.52</v>
      </c>
      <c r="GT27" s="66">
        <v>-52.04</v>
      </c>
      <c r="GU27" s="66">
        <v>342.0</v>
      </c>
      <c r="GV27" s="66">
        <v>98.04</v>
      </c>
      <c r="GW27" s="66">
        <v>-51.85</v>
      </c>
      <c r="GX27" s="66">
        <v>-26.05</v>
      </c>
      <c r="GY27" s="89"/>
      <c r="GZ27" s="98" t="s">
        <v>91</v>
      </c>
      <c r="HA27" s="98" t="s">
        <v>92</v>
      </c>
      <c r="HB27" s="98">
        <v>109.0</v>
      </c>
      <c r="HC27" s="97">
        <f t="shared" si="34"/>
        <v>5.45</v>
      </c>
      <c r="HD27" s="97">
        <f t="shared" si="35"/>
        <v>2.18</v>
      </c>
      <c r="HE27" s="99">
        <v>8.0</v>
      </c>
      <c r="HF27" s="99">
        <v>54.0</v>
      </c>
      <c r="HG27" s="99">
        <v>52.0</v>
      </c>
      <c r="HH27" s="98" t="s">
        <v>91</v>
      </c>
      <c r="HI27" s="98" t="s">
        <v>92</v>
      </c>
      <c r="HJ27" s="98">
        <v>88.0</v>
      </c>
      <c r="HK27" s="97">
        <f t="shared" si="36"/>
        <v>4.4</v>
      </c>
      <c r="HL27" s="97">
        <f t="shared" si="37"/>
        <v>1.76</v>
      </c>
      <c r="HM27" s="99">
        <v>5.0</v>
      </c>
      <c r="HN27" s="99">
        <v>54.0</v>
      </c>
      <c r="HO27" s="99">
        <v>52.0</v>
      </c>
      <c r="HP27" s="98" t="s">
        <v>91</v>
      </c>
      <c r="HQ27" s="98" t="s">
        <v>92</v>
      </c>
      <c r="HR27" s="98">
        <v>124.0</v>
      </c>
      <c r="HS27" s="97">
        <f t="shared" si="29"/>
        <v>6.2</v>
      </c>
      <c r="HT27" s="97">
        <f t="shared" si="30"/>
        <v>2.48</v>
      </c>
      <c r="HU27" s="99">
        <v>7.0</v>
      </c>
      <c r="HV27" s="99">
        <v>52.0</v>
      </c>
      <c r="HW27" s="99">
        <v>52.0</v>
      </c>
      <c r="HX27" s="89"/>
      <c r="HY27" s="72">
        <v>135.0</v>
      </c>
      <c r="HZ27" s="72">
        <v>33.0</v>
      </c>
      <c r="IA27" s="72">
        <v>112.0</v>
      </c>
      <c r="IB27" s="72">
        <v>5.6</v>
      </c>
      <c r="IC27" s="73"/>
      <c r="ID27" s="72">
        <v>2.0</v>
      </c>
      <c r="IE27" s="147">
        <v>70.0</v>
      </c>
      <c r="IF27" s="147">
        <v>50.0</v>
      </c>
      <c r="IG27" s="89"/>
      <c r="IH27" s="74">
        <v>141.0</v>
      </c>
      <c r="II27" s="74">
        <v>33.9</v>
      </c>
      <c r="IJ27" s="74">
        <v>13.0</v>
      </c>
      <c r="IK27" s="74">
        <v>0.6</v>
      </c>
      <c r="IL27" s="74">
        <v>0.7</v>
      </c>
      <c r="IM27" s="74">
        <v>4.0</v>
      </c>
      <c r="IN27" s="74">
        <v>47.0</v>
      </c>
      <c r="IO27" s="74">
        <v>46.0</v>
      </c>
      <c r="IP27" s="74">
        <v>141.0</v>
      </c>
      <c r="IQ27" s="74">
        <v>33.0</v>
      </c>
      <c r="IR27" s="74">
        <v>104.0</v>
      </c>
      <c r="IS27" s="74">
        <v>5.3</v>
      </c>
      <c r="IT27" s="74">
        <v>5.8</v>
      </c>
      <c r="IU27" s="74">
        <v>8.0</v>
      </c>
      <c r="IV27" s="74">
        <v>52.0</v>
      </c>
      <c r="IW27" s="74">
        <v>51.0</v>
      </c>
      <c r="IX27" s="89"/>
      <c r="IY27" s="76">
        <v>140.98</v>
      </c>
      <c r="IZ27" s="76">
        <v>35.25</v>
      </c>
      <c r="JA27" s="76">
        <v>320.58</v>
      </c>
      <c r="JB27" s="76">
        <v>16.03</v>
      </c>
      <c r="JC27" s="76">
        <v>6.3</v>
      </c>
      <c r="JD27" s="149">
        <v>3.0</v>
      </c>
      <c r="JE27" s="76">
        <v>64.86</v>
      </c>
      <c r="JF27" s="76">
        <v>52.36</v>
      </c>
      <c r="JG27" s="76" t="s">
        <v>93</v>
      </c>
      <c r="JH27" s="76" t="s">
        <v>93</v>
      </c>
      <c r="JI27" s="76" t="s">
        <v>93</v>
      </c>
      <c r="JJ27" s="76" t="s">
        <v>93</v>
      </c>
      <c r="JK27" s="76" t="s">
        <v>93</v>
      </c>
      <c r="JL27" s="76" t="s">
        <v>93</v>
      </c>
      <c r="JM27" s="76" t="s">
        <v>93</v>
      </c>
      <c r="JN27" s="76" t="s">
        <v>93</v>
      </c>
      <c r="JO27" s="89"/>
      <c r="JP27" s="78">
        <v>138.0</v>
      </c>
      <c r="JQ27" s="78">
        <v>32.3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49.0</v>
      </c>
      <c r="JW27" s="78">
        <v>48.0</v>
      </c>
      <c r="JX27" s="78">
        <v>138.0</v>
      </c>
      <c r="JY27" s="78">
        <v>34.4</v>
      </c>
      <c r="JZ27" s="78">
        <v>140.0</v>
      </c>
      <c r="KA27" s="78">
        <v>7.7</v>
      </c>
      <c r="KB27" s="78">
        <v>2.9</v>
      </c>
      <c r="KC27" s="150">
        <v>2.0</v>
      </c>
      <c r="KD27" s="78">
        <v>58.0</v>
      </c>
      <c r="KE27" s="78">
        <v>56.0</v>
      </c>
      <c r="KF27" s="89"/>
      <c r="KG27" s="79">
        <v>137.0</v>
      </c>
      <c r="KH27" s="79">
        <v>33.0</v>
      </c>
      <c r="KI27" s="79">
        <v>86.0</v>
      </c>
      <c r="KJ27" s="79">
        <v>4.6</v>
      </c>
      <c r="KK27" s="80"/>
      <c r="KL27" s="80"/>
      <c r="KM27" s="80"/>
      <c r="KN27" s="80"/>
      <c r="KO27" s="79">
        <v>137.0</v>
      </c>
      <c r="KP27" s="79">
        <v>33.0</v>
      </c>
      <c r="KQ27" s="79">
        <v>3.0</v>
      </c>
      <c r="KR27" s="79">
        <v>0.1</v>
      </c>
      <c r="KS27" s="80"/>
      <c r="KT27" s="80"/>
      <c r="KU27" s="80"/>
      <c r="KV27" s="80"/>
      <c r="KW27" s="89"/>
      <c r="KX27" s="81">
        <v>129.0</v>
      </c>
      <c r="KY27" s="81">
        <v>32.0</v>
      </c>
      <c r="KZ27" s="81">
        <v>312.0</v>
      </c>
      <c r="LA27" s="81">
        <v>15.3</v>
      </c>
      <c r="LB27" s="81">
        <v>0.0</v>
      </c>
      <c r="LC27" s="81">
        <v>3.0</v>
      </c>
      <c r="LD27" s="81">
        <v>60.0</v>
      </c>
      <c r="LE27" s="81">
        <v>58.0</v>
      </c>
      <c r="LF27" s="81">
        <v>129.0</v>
      </c>
      <c r="LG27" s="81">
        <v>32.0</v>
      </c>
      <c r="LH27" s="81">
        <v>204.0</v>
      </c>
      <c r="LI27" s="81">
        <v>10.0</v>
      </c>
      <c r="LJ27" s="81">
        <v>0.0</v>
      </c>
      <c r="LK27" s="81">
        <v>5.0</v>
      </c>
      <c r="LL27" s="81">
        <v>53.0</v>
      </c>
      <c r="LM27" s="81">
        <v>51.0</v>
      </c>
      <c r="LN27" s="89"/>
      <c r="LO27" s="82">
        <v>340.0</v>
      </c>
      <c r="LP27" s="82">
        <v>273.0</v>
      </c>
      <c r="LQ27" s="82">
        <v>153.0</v>
      </c>
      <c r="LR27" s="82">
        <v>71.0</v>
      </c>
      <c r="LS27" s="82">
        <v>328.0</v>
      </c>
      <c r="LT27" s="82">
        <v>57.0</v>
      </c>
      <c r="LU27" s="82">
        <v>9.1</v>
      </c>
      <c r="LV27" s="82">
        <v>139.0</v>
      </c>
      <c r="LW27" s="82">
        <v>105.0</v>
      </c>
      <c r="LX27" s="82">
        <v>51.0</v>
      </c>
      <c r="LY27" s="82">
        <v>49.0</v>
      </c>
      <c r="LZ27" s="83">
        <v>10.0</v>
      </c>
      <c r="MA27" s="82">
        <v>96.0</v>
      </c>
      <c r="MB27" s="82">
        <v>10.5</v>
      </c>
      <c r="MC27" s="82">
        <v>144.0</v>
      </c>
      <c r="MD27" s="82">
        <v>168.0</v>
      </c>
      <c r="ME27" s="82">
        <v>67.0</v>
      </c>
      <c r="MF27" s="82">
        <v>56.0</v>
      </c>
      <c r="MG27" s="83">
        <v>12.0</v>
      </c>
      <c r="MH27" s="82">
        <v>0.0</v>
      </c>
      <c r="MI27" s="82">
        <v>0.0</v>
      </c>
      <c r="MJ27" s="82">
        <v>124.0</v>
      </c>
      <c r="MK27" s="82">
        <v>0.0</v>
      </c>
      <c r="ML27" s="82">
        <v>42.0</v>
      </c>
      <c r="MM27" s="82">
        <v>40.0</v>
      </c>
      <c r="MN27" s="83">
        <v>5.0</v>
      </c>
      <c r="MO27" s="86"/>
      <c r="MP27" s="87"/>
      <c r="MQ27" s="87"/>
      <c r="MR27" s="87"/>
      <c r="MS27" s="87"/>
      <c r="MT27" s="82">
        <v>0.0</v>
      </c>
      <c r="MU27" s="82">
        <v>0.0</v>
      </c>
      <c r="MV27" s="82">
        <v>0.0</v>
      </c>
      <c r="MW27" s="82">
        <v>37.0</v>
      </c>
      <c r="MX27" s="82">
        <v>30.0</v>
      </c>
      <c r="MY27" s="82" t="s">
        <v>96</v>
      </c>
      <c r="MZ27" s="83">
        <v>2.0</v>
      </c>
      <c r="NA27" s="87"/>
      <c r="NB27" s="82">
        <v>18.0</v>
      </c>
      <c r="NC27" s="82">
        <v>4.5</v>
      </c>
      <c r="ND27" s="82">
        <v>321.0</v>
      </c>
      <c r="NE27" s="82">
        <v>35.0</v>
      </c>
      <c r="NF27" s="82">
        <v>46.0</v>
      </c>
      <c r="NG27" s="82">
        <v>46.0</v>
      </c>
      <c r="NH27" s="82">
        <v>7.0</v>
      </c>
      <c r="NI27" s="87"/>
      <c r="NJ27" s="82">
        <v>0.0</v>
      </c>
      <c r="NK27" s="82">
        <v>0.0</v>
      </c>
      <c r="NL27" s="82">
        <v>0.0</v>
      </c>
      <c r="NM27" s="82">
        <v>36.0</v>
      </c>
      <c r="NN27" s="82">
        <v>50.0</v>
      </c>
      <c r="NO27" s="82">
        <v>48.0</v>
      </c>
      <c r="NP27" s="83">
        <v>2.0</v>
      </c>
      <c r="NQ27" s="223"/>
    </row>
    <row r="28" ht="14.25" customHeight="1">
      <c r="A28" s="49">
        <v>0.625</v>
      </c>
      <c r="B28" s="50"/>
      <c r="C28" s="51">
        <v>50.5</v>
      </c>
      <c r="D28" s="53">
        <v>340.0</v>
      </c>
      <c r="E28" s="53">
        <v>135.0</v>
      </c>
      <c r="F28" s="53">
        <v>65.0</v>
      </c>
      <c r="G28" s="53">
        <v>13.8</v>
      </c>
      <c r="H28" s="54"/>
      <c r="I28" s="53">
        <v>6.0</v>
      </c>
      <c r="J28" s="53">
        <v>54.0</v>
      </c>
      <c r="K28" s="53">
        <v>53.0</v>
      </c>
      <c r="L28" s="53">
        <v>139.0</v>
      </c>
      <c r="M28" s="53">
        <v>55.0</v>
      </c>
      <c r="N28" s="53">
        <v>13.1</v>
      </c>
      <c r="O28" s="54"/>
      <c r="P28" s="53">
        <v>6.0</v>
      </c>
      <c r="Q28" s="53">
        <v>54.0</v>
      </c>
      <c r="R28" s="53">
        <v>52.0</v>
      </c>
      <c r="S28" s="53">
        <v>343.8</v>
      </c>
      <c r="T28" s="53">
        <v>293.7</v>
      </c>
      <c r="U28" s="53">
        <v>172.4</v>
      </c>
      <c r="V28" s="54"/>
      <c r="W28" s="53">
        <v>339.5</v>
      </c>
      <c r="X28" s="53">
        <v>218.8</v>
      </c>
      <c r="Y28" s="53">
        <v>115.8</v>
      </c>
      <c r="Z28" s="54"/>
      <c r="AA28" s="53">
        <v>344.9</v>
      </c>
      <c r="AB28" s="53">
        <v>354.1</v>
      </c>
      <c r="AC28" s="53">
        <v>205.0</v>
      </c>
      <c r="AD28" s="54"/>
      <c r="AE28" s="53">
        <v>343.6</v>
      </c>
      <c r="AF28" s="53">
        <v>323.0</v>
      </c>
      <c r="AG28" s="53">
        <v>185.0</v>
      </c>
      <c r="AH28" s="54"/>
      <c r="AI28" s="53">
        <v>350.7</v>
      </c>
      <c r="AJ28" s="53">
        <v>366.8</v>
      </c>
      <c r="AK28" s="53">
        <v>215.6</v>
      </c>
      <c r="AL28" s="54"/>
      <c r="AM28" s="53">
        <v>342.1</v>
      </c>
      <c r="AN28" s="53">
        <v>378.2</v>
      </c>
      <c r="AO28" s="53">
        <v>199.7</v>
      </c>
      <c r="AP28" s="54"/>
      <c r="AQ28" s="54">
        <f t="shared" ref="AQ28:AS28" si="50">E28</f>
        <v>135</v>
      </c>
      <c r="AR28" s="54">
        <f t="shared" si="50"/>
        <v>65</v>
      </c>
      <c r="AS28" s="54">
        <f t="shared" si="50"/>
        <v>13.8</v>
      </c>
      <c r="AT28" s="54"/>
      <c r="AU28" s="54">
        <f t="shared" ref="AU28:AW28" si="51">L28</f>
        <v>139</v>
      </c>
      <c r="AV28" s="54">
        <f t="shared" si="51"/>
        <v>55</v>
      </c>
      <c r="AW28" s="54">
        <f t="shared" si="51"/>
        <v>13.1</v>
      </c>
      <c r="AX28" s="54"/>
      <c r="AY28" s="54">
        <f t="shared" si="6"/>
        <v>135</v>
      </c>
      <c r="AZ28" s="54"/>
      <c r="BA28" s="54"/>
      <c r="BB28" s="54"/>
      <c r="BC28" s="89"/>
      <c r="BD28" s="54"/>
      <c r="BE28" s="53">
        <v>31.0</v>
      </c>
      <c r="BF28" s="53">
        <v>176.0</v>
      </c>
      <c r="BG28" s="53">
        <v>8.8</v>
      </c>
      <c r="BH28" s="54"/>
      <c r="BI28" s="53">
        <v>22.0</v>
      </c>
      <c r="BJ28" s="53">
        <v>80.0</v>
      </c>
      <c r="BK28" s="53">
        <v>64.0</v>
      </c>
      <c r="BL28" s="89"/>
      <c r="BM28" s="287">
        <v>347.0</v>
      </c>
      <c r="BN28" s="287">
        <v>147.0</v>
      </c>
      <c r="BO28" s="287">
        <v>268.0</v>
      </c>
      <c r="BP28" s="287">
        <v>13.4</v>
      </c>
      <c r="BQ28" s="288"/>
      <c r="BR28" s="287">
        <v>6.0</v>
      </c>
      <c r="BS28" s="287">
        <v>73.0</v>
      </c>
      <c r="BT28" s="287">
        <v>73.0</v>
      </c>
      <c r="BU28" s="288">
        <f t="shared" si="7"/>
        <v>347</v>
      </c>
      <c r="BV28" s="287">
        <v>290.0</v>
      </c>
      <c r="BW28" s="287">
        <v>168.0</v>
      </c>
      <c r="BX28" s="287">
        <v>35.0</v>
      </c>
      <c r="BY28" s="287">
        <v>339.0</v>
      </c>
      <c r="BZ28" s="287">
        <v>307.0</v>
      </c>
      <c r="CA28" s="287">
        <v>170.0</v>
      </c>
      <c r="CB28" s="287">
        <v>36.0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340.0</v>
      </c>
      <c r="CH28" s="287">
        <v>305.0</v>
      </c>
      <c r="CI28" s="287">
        <v>32.0</v>
      </c>
      <c r="CJ28" s="287">
        <v>3.0</v>
      </c>
      <c r="CK28" s="287">
        <v>353.0</v>
      </c>
      <c r="CL28" s="287">
        <v>104.0</v>
      </c>
      <c r="CM28" s="287">
        <v>67.0</v>
      </c>
      <c r="CN28" s="287">
        <v>18.0</v>
      </c>
      <c r="CO28" s="287">
        <v>337.0</v>
      </c>
      <c r="CP28" s="287">
        <v>230.0</v>
      </c>
      <c r="CQ28" s="287">
        <v>112.0</v>
      </c>
      <c r="CR28" s="287">
        <v>27.0</v>
      </c>
      <c r="CS28" s="287">
        <v>340.0</v>
      </c>
      <c r="CT28" s="287">
        <v>224.0</v>
      </c>
      <c r="CU28" s="287">
        <v>151.0</v>
      </c>
      <c r="CV28" s="287">
        <v>41.0</v>
      </c>
      <c r="CW28" s="287">
        <v>342.0</v>
      </c>
      <c r="CX28" s="287">
        <v>122.0</v>
      </c>
      <c r="CY28" s="287">
        <v>51.0</v>
      </c>
      <c r="CZ28" s="287">
        <v>38.0</v>
      </c>
      <c r="DA28" s="287">
        <v>328.0</v>
      </c>
      <c r="DB28" s="287">
        <v>120.0</v>
      </c>
      <c r="DC28" s="287">
        <v>49.0</v>
      </c>
      <c r="DD28" s="287">
        <v>45.0</v>
      </c>
      <c r="DE28" s="288">
        <f t="shared" si="24"/>
        <v>147</v>
      </c>
      <c r="DF28" s="287">
        <v>35.0</v>
      </c>
      <c r="DG28" s="288">
        <f t="shared" ref="DG28:DH28" si="52">BO28</f>
        <v>268</v>
      </c>
      <c r="DH28" s="288">
        <f t="shared" si="52"/>
        <v>13.4</v>
      </c>
      <c r="DI28" s="288"/>
      <c r="DJ28" s="287">
        <v>7.0</v>
      </c>
      <c r="DK28" s="287">
        <v>62.0</v>
      </c>
      <c r="DL28" s="287">
        <v>58.0</v>
      </c>
      <c r="DM28" s="89"/>
      <c r="DN28" s="61">
        <v>343.0</v>
      </c>
      <c r="DO28" s="61">
        <v>141.0</v>
      </c>
      <c r="DP28" s="61">
        <v>38.91</v>
      </c>
      <c r="DQ28" s="61">
        <v>21.54</v>
      </c>
      <c r="DR28" s="61">
        <v>6.91</v>
      </c>
      <c r="DS28" s="61">
        <v>8.0</v>
      </c>
      <c r="DT28" s="61">
        <v>45.0</v>
      </c>
      <c r="DU28" s="61">
        <v>54.8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343.0</v>
      </c>
      <c r="EF28" s="63">
        <v>138.0</v>
      </c>
      <c r="EG28" s="63">
        <v>60.0</v>
      </c>
      <c r="EH28" s="63">
        <v>2.6</v>
      </c>
      <c r="EI28" s="63"/>
      <c r="EJ28" s="63">
        <v>9.0</v>
      </c>
      <c r="EK28" s="63">
        <v>58.0</v>
      </c>
      <c r="EL28" s="63">
        <v>57.0</v>
      </c>
      <c r="EM28" s="63">
        <v>138.0</v>
      </c>
      <c r="EN28" s="63">
        <v>55.0</v>
      </c>
      <c r="EO28" s="63">
        <v>2.5</v>
      </c>
      <c r="EP28" s="64"/>
      <c r="EQ28" s="63">
        <v>9.0</v>
      </c>
      <c r="ER28" s="63">
        <v>58.0</v>
      </c>
      <c r="ES28" s="63">
        <v>56.0</v>
      </c>
      <c r="ET28" s="63">
        <v>343.0</v>
      </c>
      <c r="EU28" s="63">
        <v>0.0</v>
      </c>
      <c r="EV28" s="63">
        <v>0.0</v>
      </c>
      <c r="EW28" s="63">
        <v>0.0</v>
      </c>
      <c r="EX28" s="63">
        <v>341.0</v>
      </c>
      <c r="EY28" s="63">
        <v>0.0</v>
      </c>
      <c r="EZ28" s="63">
        <v>0.0</v>
      </c>
      <c r="FA28" s="63">
        <v>0.0</v>
      </c>
      <c r="FB28" s="63">
        <v>342.0</v>
      </c>
      <c r="FC28" s="63">
        <v>270.0</v>
      </c>
      <c r="FD28" s="63">
        <v>158.0</v>
      </c>
      <c r="FE28" s="63">
        <v>-1.6</v>
      </c>
      <c r="FF28" s="63">
        <v>341.0</v>
      </c>
      <c r="FG28" s="63">
        <v>271.0</v>
      </c>
      <c r="FH28" s="63">
        <v>158.2</v>
      </c>
      <c r="FI28" s="63">
        <v>-3.2</v>
      </c>
      <c r="FJ28" s="63">
        <v>343.0</v>
      </c>
      <c r="FK28" s="63">
        <v>255.0</v>
      </c>
      <c r="FL28" s="63">
        <v>147.0</v>
      </c>
      <c r="FM28" s="64"/>
      <c r="FN28" s="63">
        <v>343.0</v>
      </c>
      <c r="FO28" s="63">
        <v>269.0</v>
      </c>
      <c r="FP28" s="63">
        <v>148.0</v>
      </c>
      <c r="FQ28" s="63">
        <v>5.2</v>
      </c>
      <c r="FR28" s="63">
        <v>138.0</v>
      </c>
      <c r="FS28" s="64"/>
      <c r="FT28" s="63">
        <v>19.41</v>
      </c>
      <c r="FU28" s="64"/>
      <c r="FV28" s="63">
        <v>138.0</v>
      </c>
      <c r="FW28" s="64"/>
      <c r="FX28" s="64"/>
      <c r="FY28" s="64"/>
      <c r="FZ28" s="89"/>
      <c r="GA28" s="65">
        <v>342.0</v>
      </c>
      <c r="GB28" s="66">
        <v>337.04</v>
      </c>
      <c r="GC28" s="66">
        <v>208.56</v>
      </c>
      <c r="GD28" s="66">
        <v>38.11</v>
      </c>
      <c r="GE28" s="66">
        <v>342.0</v>
      </c>
      <c r="GF28" s="66">
        <v>359.17</v>
      </c>
      <c r="GG28" s="66">
        <v>208.39</v>
      </c>
      <c r="GH28" s="66">
        <v>40.71</v>
      </c>
      <c r="GI28" s="66">
        <v>342.0</v>
      </c>
      <c r="GJ28" s="66">
        <v>256.44</v>
      </c>
      <c r="GK28" s="66">
        <v>-147.92</v>
      </c>
      <c r="GL28" s="66">
        <v>-12.14</v>
      </c>
      <c r="GM28" s="66">
        <v>342.0</v>
      </c>
      <c r="GN28" s="66">
        <v>235.2</v>
      </c>
      <c r="GO28" s="66">
        <v>-147.66</v>
      </c>
      <c r="GP28" s="66">
        <v>-20.35</v>
      </c>
      <c r="GQ28" s="66">
        <v>342.0</v>
      </c>
      <c r="GR28" s="66">
        <v>101.55</v>
      </c>
      <c r="GS28" s="66">
        <v>-62.23</v>
      </c>
      <c r="GT28" s="66">
        <v>-22.78</v>
      </c>
      <c r="GU28" s="66">
        <v>342.0</v>
      </c>
      <c r="GV28" s="66">
        <v>110.49</v>
      </c>
      <c r="GW28" s="66">
        <v>-60.47</v>
      </c>
      <c r="GX28" s="66">
        <v>-24.46</v>
      </c>
      <c r="GY28" s="89"/>
      <c r="GZ28" s="98" t="s">
        <v>91</v>
      </c>
      <c r="HA28" s="98" t="s">
        <v>92</v>
      </c>
      <c r="HB28" s="98">
        <v>42.0</v>
      </c>
      <c r="HC28" s="97">
        <f t="shared" si="34"/>
        <v>2.1</v>
      </c>
      <c r="HD28" s="97">
        <f t="shared" si="35"/>
        <v>0.84</v>
      </c>
      <c r="HE28" s="99">
        <v>8.0</v>
      </c>
      <c r="HF28" s="99">
        <v>56.0</v>
      </c>
      <c r="HG28" s="99">
        <v>56.0</v>
      </c>
      <c r="HH28" s="98" t="s">
        <v>91</v>
      </c>
      <c r="HI28" s="98" t="s">
        <v>92</v>
      </c>
      <c r="HJ28" s="98">
        <v>59.0</v>
      </c>
      <c r="HK28" s="97">
        <f t="shared" si="36"/>
        <v>2.95</v>
      </c>
      <c r="HL28" s="97">
        <f t="shared" si="37"/>
        <v>1.18</v>
      </c>
      <c r="HM28" s="99">
        <v>5.0</v>
      </c>
      <c r="HN28" s="99">
        <v>56.0</v>
      </c>
      <c r="HO28" s="99">
        <v>56.0</v>
      </c>
      <c r="HP28" s="98" t="s">
        <v>91</v>
      </c>
      <c r="HQ28" s="98" t="s">
        <v>92</v>
      </c>
      <c r="HR28" s="98">
        <v>216.0</v>
      </c>
      <c r="HS28" s="97">
        <f t="shared" si="29"/>
        <v>10.8</v>
      </c>
      <c r="HT28" s="97">
        <f t="shared" si="30"/>
        <v>4.32</v>
      </c>
      <c r="HU28" s="99">
        <v>7.0</v>
      </c>
      <c r="HV28" s="99">
        <v>52.0</v>
      </c>
      <c r="HW28" s="99">
        <v>52.0</v>
      </c>
      <c r="HX28" s="89"/>
      <c r="HY28" s="72">
        <v>136.0</v>
      </c>
      <c r="HZ28" s="72">
        <v>33.0</v>
      </c>
      <c r="IA28" s="72">
        <v>130.0</v>
      </c>
      <c r="IB28" s="72">
        <v>6.5</v>
      </c>
      <c r="IC28" s="73"/>
      <c r="ID28" s="72">
        <v>2.0</v>
      </c>
      <c r="IE28" s="147">
        <v>70.0</v>
      </c>
      <c r="IF28" s="147">
        <v>50.0</v>
      </c>
      <c r="IG28" s="89"/>
      <c r="IH28" s="74">
        <v>141.0</v>
      </c>
      <c r="II28" s="74">
        <v>33.9</v>
      </c>
      <c r="IJ28" s="74">
        <v>13.0</v>
      </c>
      <c r="IK28" s="74">
        <v>0.6</v>
      </c>
      <c r="IL28" s="74">
        <v>0.7</v>
      </c>
      <c r="IM28" s="74">
        <v>4.0</v>
      </c>
      <c r="IN28" s="74">
        <v>47.0</v>
      </c>
      <c r="IO28" s="74">
        <v>46.0</v>
      </c>
      <c r="IP28" s="74">
        <v>141.0</v>
      </c>
      <c r="IQ28" s="74">
        <v>33.8</v>
      </c>
      <c r="IR28" s="74">
        <v>58.0</v>
      </c>
      <c r="IS28" s="74">
        <v>3.2</v>
      </c>
      <c r="IT28" s="74">
        <v>3.4</v>
      </c>
      <c r="IU28" s="74">
        <v>8.0</v>
      </c>
      <c r="IV28" s="74">
        <v>52.0</v>
      </c>
      <c r="IW28" s="74">
        <v>51.0</v>
      </c>
      <c r="IX28" s="89"/>
      <c r="IY28" s="76">
        <v>140.67</v>
      </c>
      <c r="IZ28" s="76">
        <v>35.0</v>
      </c>
      <c r="JA28" s="76">
        <v>360.66</v>
      </c>
      <c r="JB28" s="76">
        <v>18.03</v>
      </c>
      <c r="JC28" s="76">
        <v>8.08</v>
      </c>
      <c r="JD28" s="149">
        <v>3.0</v>
      </c>
      <c r="JE28" s="76">
        <v>65.79</v>
      </c>
      <c r="JF28" s="76">
        <v>51.3</v>
      </c>
      <c r="JG28" s="76" t="s">
        <v>93</v>
      </c>
      <c r="JH28" s="76" t="s">
        <v>93</v>
      </c>
      <c r="JI28" s="76" t="s">
        <v>93</v>
      </c>
      <c r="JJ28" s="76" t="s">
        <v>93</v>
      </c>
      <c r="JK28" s="76" t="s">
        <v>93</v>
      </c>
      <c r="JL28" s="76" t="s">
        <v>93</v>
      </c>
      <c r="JM28" s="76" t="s">
        <v>93</v>
      </c>
      <c r="JN28" s="76" t="s">
        <v>93</v>
      </c>
      <c r="JO28" s="89"/>
      <c r="JP28" s="78">
        <v>138.0</v>
      </c>
      <c r="JQ28" s="78">
        <v>32.5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49.0</v>
      </c>
      <c r="JW28" s="78">
        <v>49.0</v>
      </c>
      <c r="JX28" s="78">
        <v>138.0</v>
      </c>
      <c r="JY28" s="78">
        <v>34.4</v>
      </c>
      <c r="JZ28" s="78">
        <v>136.0</v>
      </c>
      <c r="KA28" s="78">
        <v>7.5</v>
      </c>
      <c r="KB28" s="78">
        <v>2.8</v>
      </c>
      <c r="KC28" s="150">
        <v>2.0</v>
      </c>
      <c r="KD28" s="78">
        <v>58.0</v>
      </c>
      <c r="KE28" s="78">
        <v>56.0</v>
      </c>
      <c r="KF28" s="89"/>
      <c r="KG28" s="79">
        <v>137.0</v>
      </c>
      <c r="KH28" s="79">
        <v>33.0</v>
      </c>
      <c r="KI28" s="79">
        <v>96.0</v>
      </c>
      <c r="KJ28" s="79">
        <v>5.1</v>
      </c>
      <c r="KK28" s="80"/>
      <c r="KL28" s="80"/>
      <c r="KM28" s="80"/>
      <c r="KN28" s="80"/>
      <c r="KO28" s="79">
        <v>137.0</v>
      </c>
      <c r="KP28" s="79">
        <v>33.0</v>
      </c>
      <c r="KQ28" s="79">
        <v>3.0</v>
      </c>
      <c r="KR28" s="79">
        <v>0.1</v>
      </c>
      <c r="KS28" s="80"/>
      <c r="KT28" s="80"/>
      <c r="KU28" s="80"/>
      <c r="KV28" s="80"/>
      <c r="KW28" s="89"/>
      <c r="KX28" s="81">
        <v>132.0</v>
      </c>
      <c r="KY28" s="81">
        <v>33.0</v>
      </c>
      <c r="KZ28" s="81">
        <v>324.0</v>
      </c>
      <c r="LA28" s="81">
        <v>15.9</v>
      </c>
      <c r="LB28" s="81">
        <v>0.0</v>
      </c>
      <c r="LC28" s="81">
        <v>3.0</v>
      </c>
      <c r="LD28" s="81">
        <v>60.0</v>
      </c>
      <c r="LE28" s="81">
        <v>58.0</v>
      </c>
      <c r="LF28" s="81">
        <v>132.0</v>
      </c>
      <c r="LG28" s="81">
        <v>33.0</v>
      </c>
      <c r="LH28" s="81">
        <v>178.0</v>
      </c>
      <c r="LI28" s="81">
        <v>8.7</v>
      </c>
      <c r="LJ28" s="81">
        <v>0.0</v>
      </c>
      <c r="LK28" s="81">
        <v>5.0</v>
      </c>
      <c r="LL28" s="81">
        <v>53.0</v>
      </c>
      <c r="LM28" s="81">
        <v>51.0</v>
      </c>
      <c r="LN28" s="89"/>
      <c r="LO28" s="82">
        <v>340.0</v>
      </c>
      <c r="LP28" s="82">
        <v>274.0</v>
      </c>
      <c r="LQ28" s="82">
        <v>154.0</v>
      </c>
      <c r="LR28" s="82">
        <v>71.0</v>
      </c>
      <c r="LS28" s="82">
        <v>328.0</v>
      </c>
      <c r="LT28" s="82">
        <v>42.0</v>
      </c>
      <c r="LU28" s="82">
        <v>0.5</v>
      </c>
      <c r="LV28" s="82">
        <v>139.0</v>
      </c>
      <c r="LW28" s="82">
        <v>75.0</v>
      </c>
      <c r="LX28" s="82">
        <v>51.0</v>
      </c>
      <c r="LY28" s="82">
        <v>48.0</v>
      </c>
      <c r="LZ28" s="83">
        <v>10.0</v>
      </c>
      <c r="MA28" s="82">
        <v>112.0</v>
      </c>
      <c r="MB28" s="82">
        <v>2.4</v>
      </c>
      <c r="MC28" s="82">
        <v>143.0</v>
      </c>
      <c r="MD28" s="82">
        <v>199.0</v>
      </c>
      <c r="ME28" s="82">
        <v>72.0</v>
      </c>
      <c r="MF28" s="82">
        <v>55.0</v>
      </c>
      <c r="MG28" s="83">
        <v>12.0</v>
      </c>
      <c r="MH28" s="82">
        <v>0.0</v>
      </c>
      <c r="MI28" s="82">
        <v>0.0</v>
      </c>
      <c r="MJ28" s="82">
        <v>125.0</v>
      </c>
      <c r="MK28" s="82">
        <v>0.0</v>
      </c>
      <c r="ML28" s="82">
        <v>42.0</v>
      </c>
      <c r="MM28" s="82">
        <v>40.0</v>
      </c>
      <c r="MN28" s="83">
        <v>5.0</v>
      </c>
      <c r="MO28" s="86"/>
      <c r="MP28" s="87"/>
      <c r="MQ28" s="87"/>
      <c r="MR28" s="87"/>
      <c r="MS28" s="87"/>
      <c r="MT28" s="82">
        <v>10.4</v>
      </c>
      <c r="MU28" s="82">
        <v>2.5</v>
      </c>
      <c r="MV28" s="82">
        <v>180.0</v>
      </c>
      <c r="MW28" s="82">
        <v>37.0</v>
      </c>
      <c r="MX28" s="82">
        <v>30.0</v>
      </c>
      <c r="MY28" s="82" t="s">
        <v>96</v>
      </c>
      <c r="MZ28" s="83">
        <v>2.0</v>
      </c>
      <c r="NA28" s="87"/>
      <c r="NB28" s="82">
        <v>6.8</v>
      </c>
      <c r="NC28" s="82">
        <v>2.5</v>
      </c>
      <c r="ND28" s="82">
        <v>125.0</v>
      </c>
      <c r="NE28" s="82">
        <v>35.0</v>
      </c>
      <c r="NF28" s="82">
        <v>46.0</v>
      </c>
      <c r="NG28" s="82">
        <v>46.0</v>
      </c>
      <c r="NH28" s="82">
        <v>7.0</v>
      </c>
      <c r="NI28" s="87"/>
      <c r="NJ28" s="82">
        <v>0.0</v>
      </c>
      <c r="NK28" s="82">
        <v>0.0</v>
      </c>
      <c r="NL28" s="82">
        <v>0.0</v>
      </c>
      <c r="NM28" s="82">
        <v>36.0</v>
      </c>
      <c r="NN28" s="82">
        <v>50.0</v>
      </c>
      <c r="NO28" s="82">
        <v>48.0</v>
      </c>
      <c r="NP28" s="83">
        <v>2.0</v>
      </c>
      <c r="NQ28" s="223"/>
    </row>
    <row r="29" ht="14.25" customHeight="1">
      <c r="A29" s="49">
        <v>0.666666666666667</v>
      </c>
      <c r="B29" s="50"/>
      <c r="C29" s="51">
        <v>50.02</v>
      </c>
      <c r="D29" s="53">
        <v>341.0</v>
      </c>
      <c r="E29" s="53">
        <v>134.0</v>
      </c>
      <c r="F29" s="53">
        <v>68.0</v>
      </c>
      <c r="G29" s="53">
        <v>10.5</v>
      </c>
      <c r="H29" s="54"/>
      <c r="I29" s="53">
        <v>6.0</v>
      </c>
      <c r="J29" s="53">
        <v>52.0</v>
      </c>
      <c r="K29" s="53">
        <v>51.0</v>
      </c>
      <c r="L29" s="53">
        <v>139.0</v>
      </c>
      <c r="M29" s="53">
        <v>62.0</v>
      </c>
      <c r="N29" s="53">
        <v>11.5</v>
      </c>
      <c r="O29" s="54"/>
      <c r="P29" s="53">
        <v>6.0</v>
      </c>
      <c r="Q29" s="53">
        <v>56.0</v>
      </c>
      <c r="R29" s="53">
        <v>54.0</v>
      </c>
      <c r="S29" s="53">
        <v>341.2</v>
      </c>
      <c r="T29" s="53">
        <v>315.2</v>
      </c>
      <c r="U29" s="53">
        <v>181.6</v>
      </c>
      <c r="V29" s="54"/>
      <c r="W29" s="53">
        <v>337.1</v>
      </c>
      <c r="X29" s="53">
        <v>226.5</v>
      </c>
      <c r="Y29" s="53">
        <v>118.6</v>
      </c>
      <c r="Z29" s="54"/>
      <c r="AA29" s="53">
        <v>341.0</v>
      </c>
      <c r="AB29" s="53">
        <v>341.2</v>
      </c>
      <c r="AC29" s="53">
        <v>195.8</v>
      </c>
      <c r="AD29" s="54"/>
      <c r="AE29" s="53">
        <v>341.5</v>
      </c>
      <c r="AF29" s="53">
        <v>311.7</v>
      </c>
      <c r="AG29" s="53">
        <v>177.5</v>
      </c>
      <c r="AH29" s="54"/>
      <c r="AI29" s="53">
        <v>348.1</v>
      </c>
      <c r="AJ29" s="53">
        <v>377.1</v>
      </c>
      <c r="AK29" s="53">
        <v>215.8</v>
      </c>
      <c r="AL29" s="54"/>
      <c r="AM29" s="53">
        <v>339.2</v>
      </c>
      <c r="AN29" s="53">
        <v>386.2</v>
      </c>
      <c r="AO29" s="53">
        <v>204.8</v>
      </c>
      <c r="AP29" s="54"/>
      <c r="AQ29" s="54">
        <f t="shared" ref="AQ29:AS29" si="53">E29</f>
        <v>134</v>
      </c>
      <c r="AR29" s="54">
        <f t="shared" si="53"/>
        <v>68</v>
      </c>
      <c r="AS29" s="54">
        <f t="shared" si="53"/>
        <v>10.5</v>
      </c>
      <c r="AT29" s="54"/>
      <c r="AU29" s="54">
        <f t="shared" ref="AU29:AW29" si="54">L29</f>
        <v>139</v>
      </c>
      <c r="AV29" s="54">
        <f t="shared" si="54"/>
        <v>62</v>
      </c>
      <c r="AW29" s="54">
        <f t="shared" si="54"/>
        <v>11.5</v>
      </c>
      <c r="AX29" s="54"/>
      <c r="AY29" s="54">
        <f t="shared" si="6"/>
        <v>134</v>
      </c>
      <c r="AZ29" s="54"/>
      <c r="BA29" s="54"/>
      <c r="BB29" s="54"/>
      <c r="BC29" s="89"/>
      <c r="BD29" s="54"/>
      <c r="BE29" s="53">
        <v>0.0</v>
      </c>
      <c r="BF29" s="53">
        <v>0.0</v>
      </c>
      <c r="BG29" s="53">
        <v>0.0</v>
      </c>
      <c r="BH29" s="54"/>
      <c r="BI29" s="53">
        <v>22.0</v>
      </c>
      <c r="BJ29" s="53">
        <v>80.0</v>
      </c>
      <c r="BK29" s="53">
        <v>64.0</v>
      </c>
      <c r="BL29" s="89"/>
      <c r="BM29" s="287">
        <v>347.0</v>
      </c>
      <c r="BN29" s="287">
        <v>147.0</v>
      </c>
      <c r="BO29" s="287">
        <v>235.0</v>
      </c>
      <c r="BP29" s="287">
        <v>11.8</v>
      </c>
      <c r="BQ29" s="288"/>
      <c r="BR29" s="287">
        <v>6.0</v>
      </c>
      <c r="BS29" s="287">
        <v>73.0</v>
      </c>
      <c r="BT29" s="287">
        <v>73.0</v>
      </c>
      <c r="BU29" s="288">
        <f t="shared" si="7"/>
        <v>347</v>
      </c>
      <c r="BV29" s="287">
        <v>288.0</v>
      </c>
      <c r="BW29" s="287">
        <v>168.0</v>
      </c>
      <c r="BX29" s="287">
        <v>29.0</v>
      </c>
      <c r="BY29" s="287">
        <v>339.0</v>
      </c>
      <c r="BZ29" s="287">
        <v>304.0</v>
      </c>
      <c r="CA29" s="287">
        <v>170.0</v>
      </c>
      <c r="CB29" s="287">
        <v>30.0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339.0</v>
      </c>
      <c r="CH29" s="287">
        <v>339.0</v>
      </c>
      <c r="CI29" s="287">
        <v>188.0</v>
      </c>
      <c r="CJ29" s="287">
        <v>30.0</v>
      </c>
      <c r="CK29" s="287">
        <v>353.0</v>
      </c>
      <c r="CL29" s="287">
        <v>118.0</v>
      </c>
      <c r="CM29" s="287">
        <v>77.0</v>
      </c>
      <c r="CN29" s="287">
        <v>14.0</v>
      </c>
      <c r="CO29" s="287">
        <v>337.0</v>
      </c>
      <c r="CP29" s="287">
        <v>234.0</v>
      </c>
      <c r="CQ29" s="287">
        <v>116.0</v>
      </c>
      <c r="CR29" s="287">
        <v>20.0</v>
      </c>
      <c r="CS29" s="287">
        <v>340.0</v>
      </c>
      <c r="CT29" s="287">
        <v>230.0</v>
      </c>
      <c r="CU29" s="287">
        <v>151.0</v>
      </c>
      <c r="CV29" s="287">
        <v>47.0</v>
      </c>
      <c r="CW29" s="287">
        <v>343.0</v>
      </c>
      <c r="CX29" s="287">
        <v>141.0</v>
      </c>
      <c r="CY29" s="287">
        <v>62.0</v>
      </c>
      <c r="CZ29" s="287">
        <v>42.0</v>
      </c>
      <c r="DA29" s="287">
        <v>328.0</v>
      </c>
      <c r="DB29" s="287">
        <v>141.0</v>
      </c>
      <c r="DC29" s="287">
        <v>62.0</v>
      </c>
      <c r="DD29" s="287">
        <v>48.0</v>
      </c>
      <c r="DE29" s="288">
        <f t="shared" si="24"/>
        <v>147</v>
      </c>
      <c r="DF29" s="287">
        <v>35.0</v>
      </c>
      <c r="DG29" s="288">
        <f t="shared" ref="DG29:DH29" si="55">BO29</f>
        <v>235</v>
      </c>
      <c r="DH29" s="288">
        <f t="shared" si="55"/>
        <v>11.8</v>
      </c>
      <c r="DI29" s="288"/>
      <c r="DJ29" s="287">
        <v>7.0</v>
      </c>
      <c r="DK29" s="287">
        <v>62.0</v>
      </c>
      <c r="DL29" s="287">
        <v>58.0</v>
      </c>
      <c r="DM29" s="89"/>
      <c r="DN29" s="61">
        <v>342.0</v>
      </c>
      <c r="DO29" s="61">
        <v>141.0</v>
      </c>
      <c r="DP29" s="61">
        <v>42.75</v>
      </c>
      <c r="DQ29" s="61">
        <v>23.21</v>
      </c>
      <c r="DR29" s="61">
        <v>7.47</v>
      </c>
      <c r="DS29" s="61">
        <v>8.0</v>
      </c>
      <c r="DT29" s="61">
        <v>44.0</v>
      </c>
      <c r="DU29" s="61">
        <v>53.7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341.0</v>
      </c>
      <c r="EF29" s="63">
        <v>137.0</v>
      </c>
      <c r="EG29" s="63">
        <v>88.0</v>
      </c>
      <c r="EH29" s="63">
        <v>3.7</v>
      </c>
      <c r="EI29" s="64"/>
      <c r="EJ29" s="63">
        <v>9.0</v>
      </c>
      <c r="EK29" s="63">
        <v>58.0</v>
      </c>
      <c r="EL29" s="63">
        <v>57.0</v>
      </c>
      <c r="EM29" s="63">
        <v>137.0</v>
      </c>
      <c r="EN29" s="63">
        <v>54.0</v>
      </c>
      <c r="EO29" s="63">
        <v>2.4</v>
      </c>
      <c r="EP29" s="64"/>
      <c r="EQ29" s="63">
        <v>9.0</v>
      </c>
      <c r="ER29" s="63">
        <v>58.0</v>
      </c>
      <c r="ES29" s="63">
        <v>57.0</v>
      </c>
      <c r="ET29" s="63">
        <v>342.0</v>
      </c>
      <c r="EU29" s="63">
        <v>0.0</v>
      </c>
      <c r="EV29" s="63">
        <v>0.0</v>
      </c>
      <c r="EW29" s="63">
        <v>0.0</v>
      </c>
      <c r="EX29" s="63">
        <v>341.0</v>
      </c>
      <c r="EY29" s="63">
        <v>0.0</v>
      </c>
      <c r="EZ29" s="63">
        <v>0.0</v>
      </c>
      <c r="FA29" s="63">
        <v>0.0</v>
      </c>
      <c r="FB29" s="63">
        <v>342.0</v>
      </c>
      <c r="FC29" s="63">
        <v>270.0</v>
      </c>
      <c r="FD29" s="63">
        <v>158.4</v>
      </c>
      <c r="FE29" s="63">
        <v>-3.4</v>
      </c>
      <c r="FF29" s="63">
        <v>341.0</v>
      </c>
      <c r="FG29" s="63">
        <v>272.0</v>
      </c>
      <c r="FH29" s="63">
        <v>158.7</v>
      </c>
      <c r="FI29" s="63">
        <v>-3.0</v>
      </c>
      <c r="FJ29" s="63">
        <v>341.0</v>
      </c>
      <c r="FK29" s="63">
        <v>261.0</v>
      </c>
      <c r="FL29" s="63">
        <v>149.8</v>
      </c>
      <c r="FM29" s="64"/>
      <c r="FN29" s="63">
        <v>341.0</v>
      </c>
      <c r="FO29" s="63">
        <v>275.0</v>
      </c>
      <c r="FP29" s="63">
        <v>150.3</v>
      </c>
      <c r="FQ29" s="63">
        <v>5.8</v>
      </c>
      <c r="FR29" s="63">
        <v>137.0</v>
      </c>
      <c r="FS29" s="64"/>
      <c r="FT29" s="63">
        <v>15.7</v>
      </c>
      <c r="FU29" s="64"/>
      <c r="FV29" s="63">
        <v>137.0</v>
      </c>
      <c r="FW29" s="64"/>
      <c r="FX29" s="64"/>
      <c r="FY29" s="64"/>
      <c r="FZ29" s="89"/>
      <c r="GA29" s="65">
        <v>342.0</v>
      </c>
      <c r="GB29" s="66">
        <v>352.14</v>
      </c>
      <c r="GC29" s="66">
        <v>216.76</v>
      </c>
      <c r="GD29" s="66">
        <v>37.86</v>
      </c>
      <c r="GE29" s="66">
        <v>341.0</v>
      </c>
      <c r="GF29" s="66">
        <v>374.26</v>
      </c>
      <c r="GG29" s="66">
        <v>241.08</v>
      </c>
      <c r="GH29" s="66">
        <v>41.71</v>
      </c>
      <c r="GI29" s="66">
        <v>341.0</v>
      </c>
      <c r="GJ29" s="66">
        <v>262.31</v>
      </c>
      <c r="GK29" s="66">
        <v>-150.18</v>
      </c>
      <c r="GL29" s="66">
        <v>-11.64</v>
      </c>
      <c r="GM29" s="66">
        <v>341.0</v>
      </c>
      <c r="GN29" s="66">
        <v>240.62</v>
      </c>
      <c r="GO29" s="66">
        <v>-150.43</v>
      </c>
      <c r="GP29" s="66">
        <v>-20.27</v>
      </c>
      <c r="GQ29" s="66">
        <v>341.0</v>
      </c>
      <c r="GR29" s="66">
        <v>100.67</v>
      </c>
      <c r="GS29" s="66">
        <v>-59.3</v>
      </c>
      <c r="GT29" s="66">
        <v>-23.62</v>
      </c>
      <c r="GU29" s="66">
        <v>340.0</v>
      </c>
      <c r="GV29" s="66">
        <v>106.09</v>
      </c>
      <c r="GW29" s="66">
        <v>-57.29</v>
      </c>
      <c r="GX29" s="66">
        <v>-24.04</v>
      </c>
      <c r="GY29" s="89"/>
      <c r="GZ29" s="98" t="s">
        <v>91</v>
      </c>
      <c r="HA29" s="98" t="s">
        <v>92</v>
      </c>
      <c r="HB29" s="98">
        <v>41.0</v>
      </c>
      <c r="HC29" s="97">
        <f t="shared" si="34"/>
        <v>2.05</v>
      </c>
      <c r="HD29" s="97">
        <f t="shared" si="35"/>
        <v>0.82</v>
      </c>
      <c r="HE29" s="99">
        <v>8.0</v>
      </c>
      <c r="HF29" s="99">
        <v>56.0</v>
      </c>
      <c r="HG29" s="99">
        <v>56.0</v>
      </c>
      <c r="HH29" s="98" t="s">
        <v>91</v>
      </c>
      <c r="HI29" s="98" t="s">
        <v>92</v>
      </c>
      <c r="HJ29" s="98">
        <v>59.0</v>
      </c>
      <c r="HK29" s="97">
        <f t="shared" si="36"/>
        <v>2.95</v>
      </c>
      <c r="HL29" s="97">
        <f t="shared" si="37"/>
        <v>1.18</v>
      </c>
      <c r="HM29" s="99">
        <v>5.0</v>
      </c>
      <c r="HN29" s="99">
        <v>56.0</v>
      </c>
      <c r="HO29" s="99">
        <v>56.0</v>
      </c>
      <c r="HP29" s="98" t="s">
        <v>91</v>
      </c>
      <c r="HQ29" s="98" t="s">
        <v>92</v>
      </c>
      <c r="HR29" s="98">
        <v>185.0</v>
      </c>
      <c r="HS29" s="97">
        <f t="shared" si="29"/>
        <v>9.25</v>
      </c>
      <c r="HT29" s="97">
        <f t="shared" si="30"/>
        <v>3.7</v>
      </c>
      <c r="HU29" s="99">
        <v>7.0</v>
      </c>
      <c r="HV29" s="99">
        <v>52.0</v>
      </c>
      <c r="HW29" s="99">
        <v>52.0</v>
      </c>
      <c r="HX29" s="89"/>
      <c r="HY29" s="72">
        <v>136.0</v>
      </c>
      <c r="HZ29" s="72">
        <v>33.0</v>
      </c>
      <c r="IA29" s="72">
        <v>88.0</v>
      </c>
      <c r="IB29" s="72">
        <v>4.4</v>
      </c>
      <c r="IC29" s="73"/>
      <c r="ID29" s="72">
        <v>2.0</v>
      </c>
      <c r="IE29" s="147">
        <v>70.0</v>
      </c>
      <c r="IF29" s="147">
        <v>50.0</v>
      </c>
      <c r="IG29" s="89"/>
      <c r="IH29" s="74">
        <v>143.0</v>
      </c>
      <c r="II29" s="74">
        <v>34.2</v>
      </c>
      <c r="IJ29" s="74">
        <v>22.0</v>
      </c>
      <c r="IK29" s="74">
        <v>1.0</v>
      </c>
      <c r="IL29" s="74">
        <v>1.2</v>
      </c>
      <c r="IM29" s="74">
        <v>4.0</v>
      </c>
      <c r="IN29" s="74">
        <v>47.0</v>
      </c>
      <c r="IO29" s="74">
        <v>46.0</v>
      </c>
      <c r="IP29" s="74">
        <v>143.0</v>
      </c>
      <c r="IQ29" s="74">
        <v>33.1</v>
      </c>
      <c r="IR29" s="74">
        <v>64.0</v>
      </c>
      <c r="IS29" s="74">
        <v>3.4</v>
      </c>
      <c r="IT29" s="74">
        <v>3.6</v>
      </c>
      <c r="IU29" s="74">
        <v>8.0</v>
      </c>
      <c r="IV29" s="74">
        <v>52.0</v>
      </c>
      <c r="IW29" s="74">
        <v>51.0</v>
      </c>
      <c r="IX29" s="89"/>
      <c r="IY29" s="76">
        <v>140.35</v>
      </c>
      <c r="IZ29" s="76">
        <v>34.94</v>
      </c>
      <c r="JA29" s="76">
        <v>364.84</v>
      </c>
      <c r="JB29" s="76">
        <v>18.24</v>
      </c>
      <c r="JC29" s="76">
        <v>8.28</v>
      </c>
      <c r="JD29" s="149">
        <v>3.0</v>
      </c>
      <c r="JE29" s="76">
        <v>66.69</v>
      </c>
      <c r="JF29" s="76">
        <v>49.14</v>
      </c>
      <c r="JG29" s="76" t="s">
        <v>93</v>
      </c>
      <c r="JH29" s="76" t="s">
        <v>93</v>
      </c>
      <c r="JI29" s="76" t="s">
        <v>93</v>
      </c>
      <c r="JJ29" s="76" t="s">
        <v>93</v>
      </c>
      <c r="JK29" s="76" t="s">
        <v>93</v>
      </c>
      <c r="JL29" s="76" t="s">
        <v>93</v>
      </c>
      <c r="JM29" s="76" t="s">
        <v>93</v>
      </c>
      <c r="JN29" s="76" t="s">
        <v>93</v>
      </c>
      <c r="JO29" s="89"/>
      <c r="JP29" s="78">
        <v>137.0</v>
      </c>
      <c r="JQ29" s="78">
        <v>32.3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49.0</v>
      </c>
      <c r="JW29" s="78">
        <v>50.0</v>
      </c>
      <c r="JX29" s="78">
        <v>137.0</v>
      </c>
      <c r="JY29" s="78">
        <v>34.2</v>
      </c>
      <c r="JZ29" s="78">
        <v>131.0</v>
      </c>
      <c r="KA29" s="78">
        <v>7.1</v>
      </c>
      <c r="KB29" s="78">
        <v>2.7</v>
      </c>
      <c r="KC29" s="150">
        <v>2.0</v>
      </c>
      <c r="KD29" s="78">
        <v>58.0</v>
      </c>
      <c r="KE29" s="78">
        <v>55.0</v>
      </c>
      <c r="KF29" s="89"/>
      <c r="KG29" s="79">
        <v>138.0</v>
      </c>
      <c r="KH29" s="79">
        <v>34.0</v>
      </c>
      <c r="KI29" s="79">
        <v>79.0</v>
      </c>
      <c r="KJ29" s="79">
        <v>4.1</v>
      </c>
      <c r="KK29" s="80"/>
      <c r="KL29" s="80"/>
      <c r="KM29" s="80"/>
      <c r="KN29" s="80"/>
      <c r="KO29" s="79">
        <v>138.0</v>
      </c>
      <c r="KP29" s="79">
        <v>34.0</v>
      </c>
      <c r="KQ29" s="79">
        <v>3.0</v>
      </c>
      <c r="KR29" s="79">
        <v>0.1</v>
      </c>
      <c r="KS29" s="80"/>
      <c r="KT29" s="80"/>
      <c r="KU29" s="80"/>
      <c r="KV29" s="80"/>
      <c r="KW29" s="89"/>
      <c r="KX29" s="81">
        <v>134.0</v>
      </c>
      <c r="KY29" s="81">
        <v>34.0</v>
      </c>
      <c r="KZ29" s="81">
        <v>324.0</v>
      </c>
      <c r="LA29" s="81">
        <v>15.9</v>
      </c>
      <c r="LB29" s="81">
        <v>0.0</v>
      </c>
      <c r="LC29" s="81">
        <v>3.0</v>
      </c>
      <c r="LD29" s="81">
        <v>60.0</v>
      </c>
      <c r="LE29" s="81">
        <v>58.0</v>
      </c>
      <c r="LF29" s="81">
        <v>134.0</v>
      </c>
      <c r="LG29" s="81">
        <v>34.0</v>
      </c>
      <c r="LH29" s="81">
        <v>171.0</v>
      </c>
      <c r="LI29" s="81">
        <v>8.4</v>
      </c>
      <c r="LJ29" s="81">
        <v>0.0</v>
      </c>
      <c r="LK29" s="81">
        <v>5.0</v>
      </c>
      <c r="LL29" s="81">
        <v>53.0</v>
      </c>
      <c r="LM29" s="81">
        <v>51.0</v>
      </c>
      <c r="LN29" s="89"/>
      <c r="LO29" s="82">
        <v>341.0</v>
      </c>
      <c r="LP29" s="82">
        <v>262.0</v>
      </c>
      <c r="LQ29" s="82">
        <v>147.0</v>
      </c>
      <c r="LR29" s="82">
        <v>71.0</v>
      </c>
      <c r="LS29" s="82">
        <v>328.0</v>
      </c>
      <c r="LT29" s="82">
        <v>47.0</v>
      </c>
      <c r="LU29" s="82">
        <v>3.6</v>
      </c>
      <c r="LV29" s="82">
        <v>139.0</v>
      </c>
      <c r="LW29" s="82">
        <v>85.0</v>
      </c>
      <c r="LX29" s="82">
        <v>52.0</v>
      </c>
      <c r="LY29" s="82">
        <v>49.0</v>
      </c>
      <c r="LZ29" s="83">
        <v>10.0</v>
      </c>
      <c r="MA29" s="82">
        <v>100.0</v>
      </c>
      <c r="MB29" s="82">
        <v>8.7</v>
      </c>
      <c r="MC29" s="82">
        <v>144.0</v>
      </c>
      <c r="MD29" s="82">
        <v>177.0</v>
      </c>
      <c r="ME29" s="82">
        <v>70.0</v>
      </c>
      <c r="MF29" s="82">
        <v>56.0</v>
      </c>
      <c r="MG29" s="83">
        <v>12.0</v>
      </c>
      <c r="MH29" s="82">
        <v>0.0</v>
      </c>
      <c r="MI29" s="82">
        <v>0.0</v>
      </c>
      <c r="MJ29" s="82">
        <v>126.0</v>
      </c>
      <c r="MK29" s="82">
        <v>0.0</v>
      </c>
      <c r="ML29" s="82">
        <v>47.0</v>
      </c>
      <c r="MM29" s="82">
        <v>45.0</v>
      </c>
      <c r="MN29" s="83">
        <v>5.0</v>
      </c>
      <c r="MO29" s="86"/>
      <c r="MP29" s="87"/>
      <c r="MQ29" s="87"/>
      <c r="MR29" s="87"/>
      <c r="MS29" s="87"/>
      <c r="MT29" s="82">
        <v>6.6</v>
      </c>
      <c r="MU29" s="82">
        <v>2.2</v>
      </c>
      <c r="MV29" s="82">
        <v>115.0</v>
      </c>
      <c r="MW29" s="82">
        <v>36.0</v>
      </c>
      <c r="MX29" s="82">
        <v>32.0</v>
      </c>
      <c r="MY29" s="82" t="s">
        <v>96</v>
      </c>
      <c r="MZ29" s="83">
        <v>2.0</v>
      </c>
      <c r="NA29" s="87"/>
      <c r="NB29" s="82">
        <v>13.6</v>
      </c>
      <c r="NC29" s="82">
        <v>1.6</v>
      </c>
      <c r="ND29" s="82">
        <v>239.0</v>
      </c>
      <c r="NE29" s="82">
        <v>35.0</v>
      </c>
      <c r="NF29" s="82">
        <v>46.0</v>
      </c>
      <c r="NG29" s="82">
        <v>46.0</v>
      </c>
      <c r="NH29" s="82">
        <v>7.0</v>
      </c>
      <c r="NI29" s="87"/>
      <c r="NJ29" s="82">
        <v>0.0</v>
      </c>
      <c r="NK29" s="82">
        <v>0.0</v>
      </c>
      <c r="NL29" s="82">
        <v>0.0</v>
      </c>
      <c r="NM29" s="82">
        <v>35.0</v>
      </c>
      <c r="NN29" s="82">
        <v>50.0</v>
      </c>
      <c r="NO29" s="82">
        <v>48.0</v>
      </c>
      <c r="NP29" s="83">
        <v>2.0</v>
      </c>
      <c r="NQ29" s="223"/>
    </row>
    <row r="30" ht="14.25" customHeight="1">
      <c r="A30" s="49">
        <v>0.708333333333334</v>
      </c>
      <c r="B30" s="50"/>
      <c r="C30" s="51">
        <v>50.31</v>
      </c>
      <c r="D30" s="127">
        <v>340.0</v>
      </c>
      <c r="E30" s="53">
        <v>135.0</v>
      </c>
      <c r="F30" s="53">
        <v>55.0</v>
      </c>
      <c r="G30" s="53">
        <v>11.7</v>
      </c>
      <c r="H30" s="54"/>
      <c r="I30" s="53">
        <v>6.0</v>
      </c>
      <c r="J30" s="53">
        <v>52.0</v>
      </c>
      <c r="K30" s="53">
        <v>51.0</v>
      </c>
      <c r="L30" s="53">
        <v>140.0</v>
      </c>
      <c r="M30" s="53">
        <v>50.0</v>
      </c>
      <c r="N30" s="53">
        <v>10.2</v>
      </c>
      <c r="O30" s="54"/>
      <c r="P30" s="53">
        <v>6.0</v>
      </c>
      <c r="Q30" s="53">
        <v>56.0</v>
      </c>
      <c r="R30" s="53">
        <v>54.0</v>
      </c>
      <c r="S30" s="53">
        <v>342.6</v>
      </c>
      <c r="T30" s="53">
        <v>316.4</v>
      </c>
      <c r="U30" s="53">
        <v>184.8</v>
      </c>
      <c r="V30" s="54"/>
      <c r="W30" s="53">
        <v>338.2</v>
      </c>
      <c r="X30" s="53">
        <v>238.1</v>
      </c>
      <c r="Y30" s="53">
        <v>125.7</v>
      </c>
      <c r="Z30" s="54"/>
      <c r="AA30" s="53">
        <v>343.7</v>
      </c>
      <c r="AB30" s="53">
        <v>354.1</v>
      </c>
      <c r="AC30" s="53">
        <v>202.9</v>
      </c>
      <c r="AD30" s="54"/>
      <c r="AE30" s="53">
        <v>343.4</v>
      </c>
      <c r="AF30" s="53">
        <v>322.7</v>
      </c>
      <c r="AG30" s="53">
        <v>186.0</v>
      </c>
      <c r="AH30" s="54"/>
      <c r="AI30" s="53">
        <v>349.2</v>
      </c>
      <c r="AJ30" s="53">
        <v>392.7</v>
      </c>
      <c r="AK30" s="53">
        <v>231.8</v>
      </c>
      <c r="AL30" s="54"/>
      <c r="AM30" s="53">
        <v>340.7</v>
      </c>
      <c r="AN30" s="53">
        <v>402.9</v>
      </c>
      <c r="AO30" s="53">
        <v>217.9</v>
      </c>
      <c r="AP30" s="54"/>
      <c r="AQ30" s="54">
        <f t="shared" ref="AQ30:AS30" si="56">E30</f>
        <v>135</v>
      </c>
      <c r="AR30" s="54">
        <f t="shared" si="56"/>
        <v>55</v>
      </c>
      <c r="AS30" s="54">
        <f t="shared" si="56"/>
        <v>11.7</v>
      </c>
      <c r="AT30" s="54"/>
      <c r="AU30" s="54">
        <f t="shared" ref="AU30:AW30" si="57">L30</f>
        <v>140</v>
      </c>
      <c r="AV30" s="54">
        <f t="shared" si="57"/>
        <v>50</v>
      </c>
      <c r="AW30" s="54">
        <f t="shared" si="57"/>
        <v>10.2</v>
      </c>
      <c r="AX30" s="54"/>
      <c r="AY30" s="54">
        <f t="shared" si="6"/>
        <v>135</v>
      </c>
      <c r="AZ30" s="54"/>
      <c r="BA30" s="54"/>
      <c r="BB30" s="54"/>
      <c r="BC30" s="89"/>
      <c r="BD30" s="54"/>
      <c r="BE30" s="53">
        <v>31.0</v>
      </c>
      <c r="BF30" s="53">
        <v>23.0</v>
      </c>
      <c r="BG30" s="53">
        <v>1.2</v>
      </c>
      <c r="BH30" s="54"/>
      <c r="BI30" s="53">
        <v>22.0</v>
      </c>
      <c r="BJ30" s="53">
        <v>80.0</v>
      </c>
      <c r="BK30" s="53">
        <v>64.0</v>
      </c>
      <c r="BL30" s="89"/>
      <c r="BM30" s="287">
        <v>346.0</v>
      </c>
      <c r="BN30" s="287">
        <v>147.0</v>
      </c>
      <c r="BO30" s="287">
        <v>234.0</v>
      </c>
      <c r="BP30" s="287">
        <v>11.7</v>
      </c>
      <c r="BQ30" s="288"/>
      <c r="BR30" s="287">
        <v>6.0</v>
      </c>
      <c r="BS30" s="287">
        <v>70.0</v>
      </c>
      <c r="BT30" s="287">
        <v>68.0</v>
      </c>
      <c r="BU30" s="288">
        <f t="shared" si="7"/>
        <v>346</v>
      </c>
      <c r="BV30" s="287">
        <v>346.0</v>
      </c>
      <c r="BW30" s="287">
        <v>205.0</v>
      </c>
      <c r="BX30" s="287">
        <v>27.0</v>
      </c>
      <c r="BY30" s="287">
        <v>339.0</v>
      </c>
      <c r="BZ30" s="287">
        <v>369.0</v>
      </c>
      <c r="CA30" s="287">
        <v>207.0</v>
      </c>
      <c r="CB30" s="287">
        <v>25.0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339.0</v>
      </c>
      <c r="CH30" s="287">
        <v>324.0</v>
      </c>
      <c r="CI30" s="287">
        <v>175.0</v>
      </c>
      <c r="CJ30" s="287">
        <v>30.0</v>
      </c>
      <c r="CK30" s="287">
        <v>351.0</v>
      </c>
      <c r="CL30" s="287">
        <v>133.0</v>
      </c>
      <c r="CM30" s="287">
        <v>88.0</v>
      </c>
      <c r="CN30" s="287">
        <v>13.0</v>
      </c>
      <c r="CO30" s="287">
        <v>336.0</v>
      </c>
      <c r="CP30" s="287">
        <v>259.0</v>
      </c>
      <c r="CQ30" s="287">
        <v>131.0</v>
      </c>
      <c r="CR30" s="287">
        <v>16.0</v>
      </c>
      <c r="CS30" s="287">
        <v>339.0</v>
      </c>
      <c r="CT30" s="287">
        <v>254.0</v>
      </c>
      <c r="CU30" s="287">
        <v>166.0</v>
      </c>
      <c r="CV30" s="287">
        <v>58.0</v>
      </c>
      <c r="CW30" s="287">
        <v>342.0</v>
      </c>
      <c r="CX30" s="287">
        <v>152.0</v>
      </c>
      <c r="CY30" s="287">
        <v>68.0</v>
      </c>
      <c r="CZ30" s="287">
        <v>45.0</v>
      </c>
      <c r="DA30" s="287">
        <v>327.0</v>
      </c>
      <c r="DB30" s="287">
        <v>152.0</v>
      </c>
      <c r="DC30" s="287">
        <v>70.0</v>
      </c>
      <c r="DD30" s="287">
        <v>49.0</v>
      </c>
      <c r="DE30" s="288">
        <f t="shared" si="24"/>
        <v>147</v>
      </c>
      <c r="DF30" s="287">
        <v>35.0</v>
      </c>
      <c r="DG30" s="288">
        <f t="shared" ref="DG30:DG35" si="60">BO30</f>
        <v>234</v>
      </c>
      <c r="DH30" s="287">
        <v>11.7</v>
      </c>
      <c r="DI30" s="288"/>
      <c r="DJ30" s="287">
        <v>7.0</v>
      </c>
      <c r="DK30" s="287">
        <v>62.0</v>
      </c>
      <c r="DL30" s="287">
        <v>56.0</v>
      </c>
      <c r="DM30" s="89"/>
      <c r="DN30" s="61">
        <v>341.0</v>
      </c>
      <c r="DO30" s="61">
        <v>141.0</v>
      </c>
      <c r="DP30" s="61">
        <v>33.86</v>
      </c>
      <c r="DQ30" s="61">
        <v>18.82</v>
      </c>
      <c r="DR30" s="61">
        <v>5.71</v>
      </c>
      <c r="DS30" s="61">
        <v>8.0</v>
      </c>
      <c r="DT30" s="61">
        <v>42.0</v>
      </c>
      <c r="DU30" s="61">
        <v>52.1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343.0</v>
      </c>
      <c r="EF30" s="63">
        <v>137.0</v>
      </c>
      <c r="EG30" s="63">
        <v>103.0</v>
      </c>
      <c r="EH30" s="63">
        <v>5.3</v>
      </c>
      <c r="EI30" s="64"/>
      <c r="EJ30" s="63">
        <v>9.0</v>
      </c>
      <c r="EK30" s="63">
        <v>56.0</v>
      </c>
      <c r="EL30" s="63">
        <v>58.0</v>
      </c>
      <c r="EM30" s="63">
        <v>137.0</v>
      </c>
      <c r="EN30" s="64"/>
      <c r="EO30" s="64"/>
      <c r="EP30" s="64"/>
      <c r="EQ30" s="63">
        <v>9.0</v>
      </c>
      <c r="ER30" s="63">
        <v>55.0</v>
      </c>
      <c r="ES30" s="63">
        <v>57.0</v>
      </c>
      <c r="ET30" s="63">
        <v>341.0</v>
      </c>
      <c r="EU30" s="63">
        <v>0.0</v>
      </c>
      <c r="EV30" s="63">
        <v>0.0</v>
      </c>
      <c r="EW30" s="63">
        <v>0.0</v>
      </c>
      <c r="EX30" s="63">
        <v>340.0</v>
      </c>
      <c r="EY30" s="63">
        <v>0.0</v>
      </c>
      <c r="EZ30" s="63">
        <v>0.0</v>
      </c>
      <c r="FA30" s="63">
        <v>0.0</v>
      </c>
      <c r="FB30" s="63">
        <v>340.0</v>
      </c>
      <c r="FC30" s="63">
        <v>272.0</v>
      </c>
      <c r="FD30" s="63">
        <v>158.3</v>
      </c>
      <c r="FE30" s="63">
        <v>-3.1</v>
      </c>
      <c r="FF30" s="63">
        <v>340.0</v>
      </c>
      <c r="FG30" s="63">
        <v>271.0</v>
      </c>
      <c r="FH30" s="63">
        <v>157.6</v>
      </c>
      <c r="FI30" s="63">
        <v>-3.0</v>
      </c>
      <c r="FJ30" s="63">
        <v>343.0</v>
      </c>
      <c r="FK30" s="63">
        <v>260.0</v>
      </c>
      <c r="FL30" s="63">
        <v>157.0</v>
      </c>
      <c r="FM30" s="64"/>
      <c r="FN30" s="63">
        <v>343.0</v>
      </c>
      <c r="FO30" s="63">
        <v>274.0</v>
      </c>
      <c r="FP30" s="63">
        <v>150.0</v>
      </c>
      <c r="FQ30" s="63">
        <v>8.1</v>
      </c>
      <c r="FR30" s="63">
        <v>137.0</v>
      </c>
      <c r="FS30" s="64"/>
      <c r="FT30" s="63">
        <v>0.0</v>
      </c>
      <c r="FU30" s="64"/>
      <c r="FV30" s="63">
        <v>137.0</v>
      </c>
      <c r="FW30" s="64"/>
      <c r="FX30" s="64"/>
      <c r="FY30" s="64"/>
      <c r="FZ30" s="89"/>
      <c r="GA30" s="65">
        <v>342.0</v>
      </c>
      <c r="GB30" s="66">
        <v>359.76</v>
      </c>
      <c r="GC30" s="66">
        <v>222.63</v>
      </c>
      <c r="GD30" s="66">
        <v>33.17</v>
      </c>
      <c r="GE30" s="66">
        <v>341.0</v>
      </c>
      <c r="GF30" s="66">
        <v>378.07</v>
      </c>
      <c r="GG30" s="66">
        <v>218.36</v>
      </c>
      <c r="GH30" s="66">
        <v>36.69</v>
      </c>
      <c r="GI30" s="66">
        <v>342.0</v>
      </c>
      <c r="GJ30" s="66">
        <v>260.4</v>
      </c>
      <c r="GK30" s="66">
        <v>-150.43</v>
      </c>
      <c r="GL30" s="66">
        <v>-11.98</v>
      </c>
      <c r="GM30" s="66">
        <v>341.0</v>
      </c>
      <c r="GN30" s="66">
        <v>239.01</v>
      </c>
      <c r="GO30" s="66">
        <v>-149.76</v>
      </c>
      <c r="GP30" s="66">
        <v>-21.19</v>
      </c>
      <c r="GQ30" s="66">
        <v>342.0</v>
      </c>
      <c r="GR30" s="66">
        <v>117.96</v>
      </c>
      <c r="GS30" s="66">
        <v>-72.87</v>
      </c>
      <c r="GT30" s="66">
        <v>-18.18</v>
      </c>
      <c r="GU30" s="66">
        <v>342.0</v>
      </c>
      <c r="GV30" s="66">
        <v>126.32</v>
      </c>
      <c r="GW30" s="66">
        <v>-71.7</v>
      </c>
      <c r="GX30" s="66">
        <v>-18.51</v>
      </c>
      <c r="GY30" s="89"/>
      <c r="GZ30" s="98" t="s">
        <v>91</v>
      </c>
      <c r="HA30" s="98" t="s">
        <v>92</v>
      </c>
      <c r="HB30" s="99">
        <v>31.0</v>
      </c>
      <c r="HC30" s="97">
        <f t="shared" si="34"/>
        <v>1.55</v>
      </c>
      <c r="HD30" s="97">
        <f t="shared" si="35"/>
        <v>0.62</v>
      </c>
      <c r="HE30" s="99">
        <v>8.0</v>
      </c>
      <c r="HF30" s="99">
        <v>56.0</v>
      </c>
      <c r="HG30" s="99">
        <v>56.0</v>
      </c>
      <c r="HH30" s="98" t="s">
        <v>91</v>
      </c>
      <c r="HI30" s="98" t="s">
        <v>92</v>
      </c>
      <c r="HJ30" s="99">
        <v>58.0</v>
      </c>
      <c r="HK30" s="97">
        <f t="shared" si="36"/>
        <v>2.9</v>
      </c>
      <c r="HL30" s="97">
        <f t="shared" si="37"/>
        <v>1.16</v>
      </c>
      <c r="HM30" s="99">
        <v>5.0</v>
      </c>
      <c r="HN30" s="99">
        <v>56.0</v>
      </c>
      <c r="HO30" s="99">
        <v>56.0</v>
      </c>
      <c r="HP30" s="98" t="s">
        <v>91</v>
      </c>
      <c r="HQ30" s="98" t="s">
        <v>92</v>
      </c>
      <c r="HR30" s="99">
        <v>173.0</v>
      </c>
      <c r="HS30" s="97">
        <f t="shared" si="29"/>
        <v>8.65</v>
      </c>
      <c r="HT30" s="97">
        <f t="shared" si="30"/>
        <v>3.46</v>
      </c>
      <c r="HU30" s="99">
        <v>7.0</v>
      </c>
      <c r="HV30" s="99">
        <v>52.0</v>
      </c>
      <c r="HW30" s="99">
        <v>52.0</v>
      </c>
      <c r="HX30" s="89"/>
      <c r="HY30" s="72">
        <v>135.0</v>
      </c>
      <c r="HZ30" s="72">
        <v>33.0</v>
      </c>
      <c r="IA30" s="72">
        <v>0.0</v>
      </c>
      <c r="IB30" s="72">
        <v>0.0</v>
      </c>
      <c r="IC30" s="73"/>
      <c r="ID30" s="72">
        <v>2.0</v>
      </c>
      <c r="IE30" s="147">
        <v>70.0</v>
      </c>
      <c r="IF30" s="147">
        <v>50.0</v>
      </c>
      <c r="IG30" s="89"/>
      <c r="IH30" s="74">
        <v>143.0</v>
      </c>
      <c r="II30" s="74">
        <v>33.9</v>
      </c>
      <c r="IJ30" s="74">
        <v>50.0</v>
      </c>
      <c r="IK30" s="74">
        <v>2.5</v>
      </c>
      <c r="IL30" s="74">
        <v>2.8</v>
      </c>
      <c r="IM30" s="74">
        <v>4.0</v>
      </c>
      <c r="IN30" s="74">
        <v>45.0</v>
      </c>
      <c r="IO30" s="74">
        <v>45.0</v>
      </c>
      <c r="IP30" s="74">
        <v>143.0</v>
      </c>
      <c r="IQ30" s="74">
        <v>33.1</v>
      </c>
      <c r="IR30" s="74">
        <v>64.0</v>
      </c>
      <c r="IS30" s="74">
        <v>3.4</v>
      </c>
      <c r="IT30" s="74">
        <v>3.6</v>
      </c>
      <c r="IU30" s="74">
        <v>8.0</v>
      </c>
      <c r="IV30" s="74">
        <v>52.0</v>
      </c>
      <c r="IW30" s="74">
        <v>51.0</v>
      </c>
      <c r="IX30" s="89"/>
      <c r="IY30" s="76">
        <v>140.53</v>
      </c>
      <c r="IZ30" s="76">
        <v>34.97</v>
      </c>
      <c r="JA30" s="76">
        <v>415.22</v>
      </c>
      <c r="JB30" s="76">
        <v>20.76</v>
      </c>
      <c r="JC30" s="76">
        <v>6.8</v>
      </c>
      <c r="JD30" s="149">
        <v>3.0</v>
      </c>
      <c r="JE30" s="76">
        <v>62.71</v>
      </c>
      <c r="JF30" s="76">
        <v>48.24</v>
      </c>
      <c r="JG30" s="76" t="s">
        <v>93</v>
      </c>
      <c r="JH30" s="76" t="s">
        <v>93</v>
      </c>
      <c r="JI30" s="76" t="s">
        <v>93</v>
      </c>
      <c r="JJ30" s="76" t="s">
        <v>93</v>
      </c>
      <c r="JK30" s="76" t="s">
        <v>93</v>
      </c>
      <c r="JL30" s="76" t="s">
        <v>93</v>
      </c>
      <c r="JM30" s="76" t="s">
        <v>93</v>
      </c>
      <c r="JN30" s="76" t="s">
        <v>93</v>
      </c>
      <c r="JO30" s="89"/>
      <c r="JP30" s="78">
        <v>0.0</v>
      </c>
      <c r="JQ30" s="78">
        <v>0.0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0.0</v>
      </c>
      <c r="JW30" s="78">
        <v>0.0</v>
      </c>
      <c r="JX30" s="78">
        <v>0.0</v>
      </c>
      <c r="JY30" s="78">
        <v>0.0</v>
      </c>
      <c r="JZ30" s="78">
        <v>0.0</v>
      </c>
      <c r="KA30" s="78">
        <v>0.0</v>
      </c>
      <c r="KB30" s="78">
        <v>0.0</v>
      </c>
      <c r="KC30" s="150">
        <v>2.0</v>
      </c>
      <c r="KD30" s="78">
        <v>0.0</v>
      </c>
      <c r="KE30" s="78">
        <v>0.0</v>
      </c>
      <c r="KF30" s="89"/>
      <c r="KG30" s="79">
        <v>138.0</v>
      </c>
      <c r="KH30" s="79">
        <v>34.0</v>
      </c>
      <c r="KI30" s="79">
        <v>80.0</v>
      </c>
      <c r="KJ30" s="79">
        <v>4.1</v>
      </c>
      <c r="KK30" s="80"/>
      <c r="KL30" s="80"/>
      <c r="KM30" s="80"/>
      <c r="KN30" s="80"/>
      <c r="KO30" s="79">
        <v>138.0</v>
      </c>
      <c r="KP30" s="79">
        <v>34.0</v>
      </c>
      <c r="KQ30" s="79">
        <v>3.0</v>
      </c>
      <c r="KR30" s="79">
        <v>0.1</v>
      </c>
      <c r="KS30" s="80"/>
      <c r="KT30" s="80"/>
      <c r="KU30" s="80"/>
      <c r="KV30" s="80"/>
      <c r="KW30" s="89"/>
      <c r="KX30" s="81">
        <v>128.0</v>
      </c>
      <c r="KY30" s="81">
        <v>32.0</v>
      </c>
      <c r="KZ30" s="81">
        <v>294.0</v>
      </c>
      <c r="LA30" s="81">
        <v>14.4</v>
      </c>
      <c r="LB30" s="81">
        <v>0.0</v>
      </c>
      <c r="LC30" s="81">
        <v>3.0</v>
      </c>
      <c r="LD30" s="81">
        <v>60.0</v>
      </c>
      <c r="LE30" s="81">
        <v>58.0</v>
      </c>
      <c r="LF30" s="81">
        <v>128.0</v>
      </c>
      <c r="LG30" s="81">
        <v>32.0</v>
      </c>
      <c r="LH30" s="81">
        <v>157.0</v>
      </c>
      <c r="LI30" s="81">
        <v>7.7</v>
      </c>
      <c r="LJ30" s="81">
        <v>0.0</v>
      </c>
      <c r="LK30" s="81">
        <v>5.0</v>
      </c>
      <c r="LL30" s="81">
        <v>53.0</v>
      </c>
      <c r="LM30" s="81">
        <v>51.0</v>
      </c>
      <c r="LN30" s="89"/>
      <c r="LO30" s="82">
        <v>337.0</v>
      </c>
      <c r="LP30" s="82">
        <v>280.0</v>
      </c>
      <c r="LQ30" s="82">
        <v>157.0</v>
      </c>
      <c r="LR30" s="82">
        <v>69.0</v>
      </c>
      <c r="LS30" s="82">
        <v>326.0</v>
      </c>
      <c r="LT30" s="82">
        <v>54.0</v>
      </c>
      <c r="LU30" s="82">
        <v>7.4</v>
      </c>
      <c r="LV30" s="82">
        <v>138.0</v>
      </c>
      <c r="LW30" s="82">
        <v>98.0</v>
      </c>
      <c r="LX30" s="82">
        <v>52.0</v>
      </c>
      <c r="LY30" s="82">
        <v>48.0</v>
      </c>
      <c r="LZ30" s="83">
        <v>10.0</v>
      </c>
      <c r="MA30" s="82">
        <v>103.0</v>
      </c>
      <c r="MB30" s="82">
        <v>5.0</v>
      </c>
      <c r="MC30" s="82">
        <v>142.0</v>
      </c>
      <c r="MD30" s="82">
        <v>182.0</v>
      </c>
      <c r="ME30" s="82">
        <v>70.0</v>
      </c>
      <c r="MF30" s="82">
        <v>56.0</v>
      </c>
      <c r="MG30" s="83">
        <v>12.0</v>
      </c>
      <c r="MH30" s="82">
        <v>0.0</v>
      </c>
      <c r="MI30" s="82">
        <v>0.0</v>
      </c>
      <c r="MJ30" s="82">
        <v>126.0</v>
      </c>
      <c r="MK30" s="82">
        <v>0.0</v>
      </c>
      <c r="ML30" s="82">
        <v>48.0</v>
      </c>
      <c r="MM30" s="82">
        <v>46.0</v>
      </c>
      <c r="MN30" s="83">
        <v>5.0</v>
      </c>
      <c r="MO30" s="86"/>
      <c r="MP30" s="87"/>
      <c r="MQ30" s="87"/>
      <c r="MR30" s="87"/>
      <c r="MS30" s="87"/>
      <c r="MT30" s="82">
        <v>7.5</v>
      </c>
      <c r="MU30" s="82">
        <v>2.6</v>
      </c>
      <c r="MV30" s="82">
        <v>134.0</v>
      </c>
      <c r="MW30" s="82">
        <v>35.0</v>
      </c>
      <c r="MX30" s="82">
        <v>32.0</v>
      </c>
      <c r="MY30" s="82" t="s">
        <v>96</v>
      </c>
      <c r="MZ30" s="83">
        <v>2.0</v>
      </c>
      <c r="NA30" s="87"/>
      <c r="NB30" s="82">
        <v>12.6</v>
      </c>
      <c r="NC30" s="82">
        <v>7.8</v>
      </c>
      <c r="ND30" s="82">
        <v>222.0</v>
      </c>
      <c r="NE30" s="82">
        <v>35.0</v>
      </c>
      <c r="NF30" s="82">
        <v>46.0</v>
      </c>
      <c r="NG30" s="82">
        <v>46.0</v>
      </c>
      <c r="NH30" s="82">
        <v>7.0</v>
      </c>
      <c r="NI30" s="87"/>
      <c r="NJ30" s="82">
        <v>0.0</v>
      </c>
      <c r="NK30" s="82">
        <v>0.0</v>
      </c>
      <c r="NL30" s="82">
        <v>0.0</v>
      </c>
      <c r="NM30" s="82">
        <v>35.0</v>
      </c>
      <c r="NN30" s="82">
        <v>50.0</v>
      </c>
      <c r="NO30" s="82">
        <v>48.0</v>
      </c>
      <c r="NP30" s="83">
        <v>2.0</v>
      </c>
      <c r="NQ30" s="223"/>
    </row>
    <row r="31" ht="14.25" customHeight="1">
      <c r="A31" s="49">
        <v>0.75</v>
      </c>
      <c r="B31" s="50"/>
      <c r="C31" s="51">
        <v>50.28</v>
      </c>
      <c r="D31" s="127">
        <v>341.0</v>
      </c>
      <c r="E31" s="53">
        <v>136.0</v>
      </c>
      <c r="F31" s="53">
        <v>22.0</v>
      </c>
      <c r="G31" s="53">
        <v>4.6</v>
      </c>
      <c r="H31" s="54"/>
      <c r="I31" s="53">
        <v>6.0</v>
      </c>
      <c r="J31" s="53">
        <v>52.0</v>
      </c>
      <c r="K31" s="53">
        <v>51.0</v>
      </c>
      <c r="L31" s="53">
        <v>140.0</v>
      </c>
      <c r="M31" s="53">
        <v>55.0</v>
      </c>
      <c r="N31" s="53">
        <v>12.8</v>
      </c>
      <c r="O31" s="54"/>
      <c r="P31" s="53">
        <v>6.0</v>
      </c>
      <c r="Q31" s="53">
        <v>55.0</v>
      </c>
      <c r="R31" s="53">
        <v>53.0</v>
      </c>
      <c r="S31" s="53">
        <v>343.9</v>
      </c>
      <c r="T31" s="53">
        <v>331.8</v>
      </c>
      <c r="U31" s="53">
        <v>193.0</v>
      </c>
      <c r="V31" s="54"/>
      <c r="W31" s="53">
        <v>340.0</v>
      </c>
      <c r="X31" s="53">
        <v>281.9</v>
      </c>
      <c r="Y31" s="53">
        <v>151.9</v>
      </c>
      <c r="Z31" s="54"/>
      <c r="AA31" s="53">
        <v>343.5</v>
      </c>
      <c r="AB31" s="53">
        <v>297.2</v>
      </c>
      <c r="AC31" s="53">
        <v>171.8</v>
      </c>
      <c r="AD31" s="54"/>
      <c r="AE31" s="53">
        <v>344.0</v>
      </c>
      <c r="AF31" s="53">
        <v>276.3</v>
      </c>
      <c r="AG31" s="53">
        <v>158.8</v>
      </c>
      <c r="AH31" s="54"/>
      <c r="AI31" s="53">
        <v>349.8</v>
      </c>
      <c r="AJ31" s="53">
        <v>335.3</v>
      </c>
      <c r="AK31" s="53">
        <v>195.6</v>
      </c>
      <c r="AL31" s="54"/>
      <c r="AM31" s="53">
        <v>341.7</v>
      </c>
      <c r="AN31" s="53">
        <v>372.7</v>
      </c>
      <c r="AO31" s="53">
        <v>201.3</v>
      </c>
      <c r="AP31" s="54"/>
      <c r="AQ31" s="54">
        <f t="shared" ref="AQ31:AS31" si="58">E31</f>
        <v>136</v>
      </c>
      <c r="AR31" s="54">
        <f t="shared" si="58"/>
        <v>22</v>
      </c>
      <c r="AS31" s="54">
        <f t="shared" si="58"/>
        <v>4.6</v>
      </c>
      <c r="AT31" s="54"/>
      <c r="AU31" s="54">
        <f t="shared" ref="AU31:AW31" si="59">L31</f>
        <v>140</v>
      </c>
      <c r="AV31" s="54">
        <f t="shared" si="59"/>
        <v>55</v>
      </c>
      <c r="AW31" s="54">
        <f t="shared" si="59"/>
        <v>12.8</v>
      </c>
      <c r="AX31" s="54"/>
      <c r="AY31" s="54">
        <f t="shared" si="6"/>
        <v>136</v>
      </c>
      <c r="AZ31" s="54"/>
      <c r="BA31" s="54"/>
      <c r="BB31" s="54"/>
      <c r="BC31" s="89"/>
      <c r="BD31" s="54"/>
      <c r="BE31" s="53">
        <v>31.0</v>
      </c>
      <c r="BF31" s="53">
        <v>21.0</v>
      </c>
      <c r="BG31" s="53">
        <v>1.1</v>
      </c>
      <c r="BH31" s="54"/>
      <c r="BI31" s="53">
        <v>22.0</v>
      </c>
      <c r="BJ31" s="53">
        <v>80.0</v>
      </c>
      <c r="BK31" s="53">
        <v>63.0</v>
      </c>
      <c r="BL31" s="89"/>
      <c r="BM31" s="287">
        <v>345.0</v>
      </c>
      <c r="BN31" s="287">
        <v>147.0</v>
      </c>
      <c r="BO31" s="287">
        <v>236.0</v>
      </c>
      <c r="BP31" s="287">
        <v>11.8</v>
      </c>
      <c r="BQ31" s="288"/>
      <c r="BR31" s="287">
        <v>6.0</v>
      </c>
      <c r="BS31" s="287">
        <v>70.0</v>
      </c>
      <c r="BT31" s="287">
        <v>68.0</v>
      </c>
      <c r="BU31" s="288">
        <f t="shared" si="7"/>
        <v>345</v>
      </c>
      <c r="BV31" s="287">
        <v>343.0</v>
      </c>
      <c r="BW31" s="287">
        <v>204.0</v>
      </c>
      <c r="BX31" s="287">
        <v>25.0</v>
      </c>
      <c r="BY31" s="287">
        <v>338.0</v>
      </c>
      <c r="BZ31" s="287">
        <v>371.0</v>
      </c>
      <c r="CA31" s="287">
        <v>207.0</v>
      </c>
      <c r="CB31" s="287">
        <v>23.0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338.0</v>
      </c>
      <c r="CH31" s="287">
        <v>342.0</v>
      </c>
      <c r="CI31" s="287">
        <v>174.0</v>
      </c>
      <c r="CJ31" s="287">
        <v>21.0</v>
      </c>
      <c r="CK31" s="287">
        <v>359.0</v>
      </c>
      <c r="CL31" s="287">
        <v>154.0</v>
      </c>
      <c r="CM31" s="287">
        <v>103.0</v>
      </c>
      <c r="CN31" s="287">
        <v>6.0</v>
      </c>
      <c r="CO31" s="287">
        <v>336.0</v>
      </c>
      <c r="CP31" s="287">
        <v>311.0</v>
      </c>
      <c r="CQ31" s="287">
        <v>156.0</v>
      </c>
      <c r="CR31" s="287">
        <v>9.0</v>
      </c>
      <c r="CS31" s="287">
        <v>338.0</v>
      </c>
      <c r="CT31" s="287">
        <v>293.0</v>
      </c>
      <c r="CU31" s="287">
        <v>186.0</v>
      </c>
      <c r="CV31" s="287">
        <v>77.0</v>
      </c>
      <c r="CW31" s="287">
        <v>339.0</v>
      </c>
      <c r="CX31" s="287">
        <v>111.0</v>
      </c>
      <c r="CY31" s="287">
        <v>32.0</v>
      </c>
      <c r="CZ31" s="287">
        <v>36.0</v>
      </c>
      <c r="DA31" s="287">
        <v>326.0</v>
      </c>
      <c r="DB31" s="287">
        <v>118.0</v>
      </c>
      <c r="DC31" s="287">
        <v>49.0</v>
      </c>
      <c r="DD31" s="287">
        <v>55.0</v>
      </c>
      <c r="DE31" s="288">
        <f t="shared" si="24"/>
        <v>147</v>
      </c>
      <c r="DF31" s="287">
        <v>35.0</v>
      </c>
      <c r="DG31" s="288">
        <f t="shared" si="60"/>
        <v>236</v>
      </c>
      <c r="DH31" s="288">
        <f t="shared" ref="DH31:DH35" si="63">BP31</f>
        <v>11.8</v>
      </c>
      <c r="DI31" s="288"/>
      <c r="DJ31" s="287">
        <v>7.0</v>
      </c>
      <c r="DK31" s="287">
        <v>62.0</v>
      </c>
      <c r="DL31" s="287">
        <v>56.0</v>
      </c>
      <c r="DM31" s="89"/>
      <c r="DN31" s="61">
        <v>342.0</v>
      </c>
      <c r="DO31" s="61">
        <v>141.0</v>
      </c>
      <c r="DP31" s="61">
        <v>42.28</v>
      </c>
      <c r="DQ31" s="61">
        <v>23.6</v>
      </c>
      <c r="DR31" s="61">
        <v>7.32</v>
      </c>
      <c r="DS31" s="61">
        <v>8.0</v>
      </c>
      <c r="DT31" s="61">
        <v>48.0</v>
      </c>
      <c r="DU31" s="61">
        <v>50.0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343.0</v>
      </c>
      <c r="EF31" s="63">
        <v>139.0</v>
      </c>
      <c r="EG31" s="63">
        <v>145.0</v>
      </c>
      <c r="EH31" s="63">
        <v>6.3</v>
      </c>
      <c r="EI31" s="64"/>
      <c r="EJ31" s="63">
        <v>9.0</v>
      </c>
      <c r="EK31" s="63">
        <v>48.0</v>
      </c>
      <c r="EL31" s="63">
        <v>50.0</v>
      </c>
      <c r="EM31" s="63">
        <v>139.0</v>
      </c>
      <c r="EN31" s="63">
        <v>0.0</v>
      </c>
      <c r="EO31" s="63">
        <v>0.0</v>
      </c>
      <c r="EP31" s="64"/>
      <c r="EQ31" s="63">
        <v>9.0</v>
      </c>
      <c r="ER31" s="63">
        <v>48.0</v>
      </c>
      <c r="ES31" s="63">
        <v>50.0</v>
      </c>
      <c r="ET31" s="63">
        <v>342.0</v>
      </c>
      <c r="EU31" s="63">
        <v>0.0</v>
      </c>
      <c r="EV31" s="63">
        <v>0.0</v>
      </c>
      <c r="EW31" s="63">
        <v>0.0</v>
      </c>
      <c r="EX31" s="63">
        <v>341.0</v>
      </c>
      <c r="EY31" s="63">
        <v>0.0</v>
      </c>
      <c r="EZ31" s="63">
        <v>0.0</v>
      </c>
      <c r="FA31" s="63">
        <v>0.0</v>
      </c>
      <c r="FB31" s="63">
        <v>341.0</v>
      </c>
      <c r="FC31" s="63">
        <v>272.0</v>
      </c>
      <c r="FD31" s="63">
        <v>159.0</v>
      </c>
      <c r="FE31" s="63">
        <v>-1.9</v>
      </c>
      <c r="FF31" s="63">
        <v>341.0</v>
      </c>
      <c r="FG31" s="63">
        <v>271.0</v>
      </c>
      <c r="FH31" s="63">
        <v>158.2</v>
      </c>
      <c r="FI31" s="63">
        <v>-1.54</v>
      </c>
      <c r="FJ31" s="63">
        <v>340.0</v>
      </c>
      <c r="FK31" s="63">
        <v>255.0</v>
      </c>
      <c r="FL31" s="63">
        <v>148.0</v>
      </c>
      <c r="FM31" s="64"/>
      <c r="FN31" s="63">
        <v>343.0</v>
      </c>
      <c r="FO31" s="63">
        <v>270.0</v>
      </c>
      <c r="FP31" s="63">
        <v>148.5</v>
      </c>
      <c r="FQ31" s="63">
        <v>6.7</v>
      </c>
      <c r="FR31" s="63">
        <v>139.0</v>
      </c>
      <c r="FS31" s="64"/>
      <c r="FT31" s="63">
        <v>0.0</v>
      </c>
      <c r="FU31" s="64"/>
      <c r="FV31" s="63">
        <v>139.0</v>
      </c>
      <c r="FW31" s="64"/>
      <c r="FX31" s="64"/>
      <c r="FY31" s="64"/>
      <c r="FZ31" s="89"/>
      <c r="GA31" s="65">
        <v>343.0</v>
      </c>
      <c r="GB31" s="66">
        <v>333.53</v>
      </c>
      <c r="GC31" s="66">
        <v>209.23</v>
      </c>
      <c r="GD31" s="66">
        <v>27.14</v>
      </c>
      <c r="GE31" s="66">
        <v>342.0</v>
      </c>
      <c r="GF31" s="66">
        <v>326.93</v>
      </c>
      <c r="GG31" s="66">
        <v>189.12</v>
      </c>
      <c r="GH31" s="66">
        <v>31.41</v>
      </c>
      <c r="GI31" s="66">
        <v>342.0</v>
      </c>
      <c r="GJ31" s="66">
        <v>274.03</v>
      </c>
      <c r="GK31" s="66">
        <v>-158.72</v>
      </c>
      <c r="GL31" s="66">
        <v>-10.89</v>
      </c>
      <c r="GM31" s="66">
        <v>341.0</v>
      </c>
      <c r="GN31" s="66">
        <v>249.7</v>
      </c>
      <c r="GO31" s="66">
        <v>-157.97</v>
      </c>
      <c r="GP31" s="66">
        <v>-17.67</v>
      </c>
      <c r="GQ31" s="66">
        <v>342.0</v>
      </c>
      <c r="GR31" s="66">
        <v>54.95</v>
      </c>
      <c r="GS31" s="66">
        <v>-33.08</v>
      </c>
      <c r="GT31" s="66">
        <v>-15.41</v>
      </c>
      <c r="GU31" s="66">
        <v>342.0</v>
      </c>
      <c r="GV31" s="66">
        <v>61.99</v>
      </c>
      <c r="GW31" s="66">
        <v>-35.43</v>
      </c>
      <c r="GX31" s="66">
        <v>-15.91</v>
      </c>
      <c r="GY31" s="89"/>
      <c r="GZ31" s="98" t="s">
        <v>91</v>
      </c>
      <c r="HA31" s="98" t="s">
        <v>92</v>
      </c>
      <c r="HB31" s="99">
        <v>81.0</v>
      </c>
      <c r="HC31" s="97">
        <f t="shared" si="34"/>
        <v>4.05</v>
      </c>
      <c r="HD31" s="97">
        <f t="shared" si="35"/>
        <v>1.62</v>
      </c>
      <c r="HE31" s="99">
        <v>8.0</v>
      </c>
      <c r="HF31" s="99">
        <v>60.0</v>
      </c>
      <c r="HG31" s="99">
        <v>58.0</v>
      </c>
      <c r="HH31" s="98" t="s">
        <v>91</v>
      </c>
      <c r="HI31" s="98" t="s">
        <v>92</v>
      </c>
      <c r="HJ31" s="99">
        <v>4.0</v>
      </c>
      <c r="HK31" s="98">
        <v>0.2</v>
      </c>
      <c r="HL31" s="98">
        <v>0.08</v>
      </c>
      <c r="HM31" s="99">
        <v>5.0</v>
      </c>
      <c r="HN31" s="99">
        <v>58.0</v>
      </c>
      <c r="HO31" s="99">
        <v>58.0</v>
      </c>
      <c r="HP31" s="98" t="s">
        <v>91</v>
      </c>
      <c r="HQ31" s="98" t="s">
        <v>92</v>
      </c>
      <c r="HR31" s="99">
        <v>225.0</v>
      </c>
      <c r="HS31" s="98">
        <v>11.25</v>
      </c>
      <c r="HT31" s="98">
        <v>5.625</v>
      </c>
      <c r="HU31" s="99">
        <v>7.0</v>
      </c>
      <c r="HV31" s="99">
        <v>58.0</v>
      </c>
      <c r="HW31" s="99">
        <v>58.0</v>
      </c>
      <c r="HX31" s="89"/>
      <c r="HY31" s="72">
        <v>135.0</v>
      </c>
      <c r="HZ31" s="72">
        <v>33.0</v>
      </c>
      <c r="IA31" s="72">
        <v>0.0</v>
      </c>
      <c r="IB31" s="72">
        <v>0.0</v>
      </c>
      <c r="IC31" s="73"/>
      <c r="ID31" s="72">
        <v>2.0</v>
      </c>
      <c r="IE31" s="147">
        <v>70.0</v>
      </c>
      <c r="IF31" s="147">
        <v>50.0</v>
      </c>
      <c r="IG31" s="89"/>
      <c r="IH31" s="74">
        <v>141.0</v>
      </c>
      <c r="II31" s="74">
        <v>33.9</v>
      </c>
      <c r="IJ31" s="74">
        <v>52.0</v>
      </c>
      <c r="IK31" s="74">
        <v>2.7</v>
      </c>
      <c r="IL31" s="74">
        <v>2.9</v>
      </c>
      <c r="IM31" s="74">
        <v>4.0</v>
      </c>
      <c r="IN31" s="74">
        <v>45.0</v>
      </c>
      <c r="IO31" s="74">
        <v>45.0</v>
      </c>
      <c r="IP31" s="74">
        <v>141.0</v>
      </c>
      <c r="IQ31" s="74">
        <v>33.2</v>
      </c>
      <c r="IR31" s="74">
        <v>91.0</v>
      </c>
      <c r="IS31" s="74">
        <v>4.9</v>
      </c>
      <c r="IT31" s="74">
        <v>5.1</v>
      </c>
      <c r="IU31" s="74">
        <v>8.0</v>
      </c>
      <c r="IV31" s="74">
        <v>50.0</v>
      </c>
      <c r="IW31" s="74">
        <v>49.0</v>
      </c>
      <c r="IX31" s="89"/>
      <c r="IY31" s="76">
        <v>139.92</v>
      </c>
      <c r="IZ31" s="76">
        <v>34.8</v>
      </c>
      <c r="JA31" s="76">
        <v>400.28</v>
      </c>
      <c r="JB31" s="76">
        <v>20.01</v>
      </c>
      <c r="JC31" s="76">
        <v>8.57</v>
      </c>
      <c r="JD31" s="149">
        <v>3.0</v>
      </c>
      <c r="JE31" s="76">
        <v>63.54</v>
      </c>
      <c r="JF31" s="76">
        <v>45.61</v>
      </c>
      <c r="JG31" s="76" t="s">
        <v>93</v>
      </c>
      <c r="JH31" s="76" t="s">
        <v>93</v>
      </c>
      <c r="JI31" s="76" t="s">
        <v>93</v>
      </c>
      <c r="JJ31" s="76" t="s">
        <v>93</v>
      </c>
      <c r="JK31" s="76" t="s">
        <v>93</v>
      </c>
      <c r="JL31" s="76" t="s">
        <v>93</v>
      </c>
      <c r="JM31" s="76" t="s">
        <v>93</v>
      </c>
      <c r="JN31" s="76" t="s">
        <v>93</v>
      </c>
      <c r="JO31" s="89"/>
      <c r="JP31" s="78">
        <v>0.0</v>
      </c>
      <c r="JQ31" s="78">
        <v>0.0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0.0</v>
      </c>
      <c r="JW31" s="78">
        <v>0.0</v>
      </c>
      <c r="JX31" s="78">
        <v>0.0</v>
      </c>
      <c r="JY31" s="78">
        <v>0.0</v>
      </c>
      <c r="JZ31" s="78">
        <v>0.0</v>
      </c>
      <c r="KA31" s="78">
        <v>0.0</v>
      </c>
      <c r="KB31" s="78">
        <v>0.0</v>
      </c>
      <c r="KC31" s="150">
        <v>2.0</v>
      </c>
      <c r="KD31" s="78">
        <v>0.0</v>
      </c>
      <c r="KE31" s="78">
        <v>0.0</v>
      </c>
      <c r="KF31" s="89"/>
      <c r="KG31" s="79" t="s">
        <v>94</v>
      </c>
      <c r="KH31" s="79" t="s">
        <v>94</v>
      </c>
      <c r="KI31" s="79" t="s">
        <v>94</v>
      </c>
      <c r="KJ31" s="79" t="s">
        <v>94</v>
      </c>
      <c r="KK31" s="79" t="s">
        <v>94</v>
      </c>
      <c r="KL31" s="79" t="s">
        <v>94</v>
      </c>
      <c r="KM31" s="79" t="s">
        <v>94</v>
      </c>
      <c r="KN31" s="79" t="s">
        <v>94</v>
      </c>
      <c r="KO31" s="79" t="s">
        <v>94</v>
      </c>
      <c r="KP31" s="79" t="s">
        <v>94</v>
      </c>
      <c r="KQ31" s="79" t="s">
        <v>94</v>
      </c>
      <c r="KR31" s="79" t="s">
        <v>94</v>
      </c>
      <c r="KS31" s="79" t="s">
        <v>94</v>
      </c>
      <c r="KT31" s="79" t="s">
        <v>94</v>
      </c>
      <c r="KU31" s="79" t="s">
        <v>94</v>
      </c>
      <c r="KV31" s="79" t="s">
        <v>94</v>
      </c>
      <c r="KW31" s="89"/>
      <c r="KX31" s="81">
        <v>131.0</v>
      </c>
      <c r="KY31" s="81">
        <v>33.0</v>
      </c>
      <c r="KZ31" s="81">
        <v>290.0</v>
      </c>
      <c r="LA31" s="81">
        <v>14.2</v>
      </c>
      <c r="LB31" s="81">
        <v>0.0</v>
      </c>
      <c r="LC31" s="81">
        <v>3.0</v>
      </c>
      <c r="LD31" s="81">
        <v>60.0</v>
      </c>
      <c r="LE31" s="81">
        <v>58.0</v>
      </c>
      <c r="LF31" s="81">
        <v>131.0</v>
      </c>
      <c r="LG31" s="81">
        <v>33.0</v>
      </c>
      <c r="LH31" s="81">
        <v>187.0</v>
      </c>
      <c r="LI31" s="81">
        <v>9.2</v>
      </c>
      <c r="LJ31" s="81">
        <v>0.0</v>
      </c>
      <c r="LK31" s="81">
        <v>5.0</v>
      </c>
      <c r="LL31" s="81">
        <v>53.0</v>
      </c>
      <c r="LM31" s="81">
        <v>51.0</v>
      </c>
      <c r="LN31" s="89"/>
      <c r="LO31" s="82">
        <v>340.0</v>
      </c>
      <c r="LP31" s="82">
        <v>248.0</v>
      </c>
      <c r="LQ31" s="82">
        <v>139.0</v>
      </c>
      <c r="LR31" s="82">
        <v>71.0</v>
      </c>
      <c r="LS31" s="82">
        <v>328.0</v>
      </c>
      <c r="LT31" s="82">
        <v>52.0</v>
      </c>
      <c r="LU31" s="82">
        <v>6.7</v>
      </c>
      <c r="LV31" s="82">
        <v>139.0</v>
      </c>
      <c r="LW31" s="82">
        <v>92.0</v>
      </c>
      <c r="LX31" s="82">
        <v>52.0</v>
      </c>
      <c r="LY31" s="82">
        <v>48.0</v>
      </c>
      <c r="LZ31" s="83">
        <v>10.0</v>
      </c>
      <c r="MA31" s="82">
        <v>87.0</v>
      </c>
      <c r="MB31" s="82">
        <v>8.9</v>
      </c>
      <c r="MC31" s="82">
        <v>143.0</v>
      </c>
      <c r="MD31" s="82">
        <v>156.0</v>
      </c>
      <c r="ME31" s="82">
        <v>68.0</v>
      </c>
      <c r="MF31" s="82">
        <v>56.0</v>
      </c>
      <c r="MG31" s="83">
        <v>12.0</v>
      </c>
      <c r="MH31" s="82">
        <v>0.0</v>
      </c>
      <c r="MI31" s="82">
        <v>0.0</v>
      </c>
      <c r="MJ31" s="82">
        <v>126.0</v>
      </c>
      <c r="MK31" s="82">
        <v>0.0</v>
      </c>
      <c r="ML31" s="82">
        <v>48.0</v>
      </c>
      <c r="MM31" s="82">
        <v>46.0</v>
      </c>
      <c r="MN31" s="83">
        <v>5.0</v>
      </c>
      <c r="MO31" s="86"/>
      <c r="MP31" s="87"/>
      <c r="MQ31" s="87"/>
      <c r="MR31" s="87"/>
      <c r="MS31" s="87"/>
      <c r="MT31" s="82">
        <v>5.9</v>
      </c>
      <c r="MU31" s="82">
        <v>2.1</v>
      </c>
      <c r="MV31" s="82">
        <v>103.0</v>
      </c>
      <c r="MW31" s="82">
        <v>36.0</v>
      </c>
      <c r="MX31" s="82">
        <v>32.0</v>
      </c>
      <c r="MY31" s="82" t="s">
        <v>96</v>
      </c>
      <c r="MZ31" s="83">
        <v>2.0</v>
      </c>
      <c r="NA31" s="87"/>
      <c r="NB31" s="82">
        <v>10.9</v>
      </c>
      <c r="NC31" s="82">
        <v>8.1</v>
      </c>
      <c r="ND31" s="82">
        <v>195.0</v>
      </c>
      <c r="NE31" s="82">
        <v>36.0</v>
      </c>
      <c r="NF31" s="82">
        <v>48.0</v>
      </c>
      <c r="NG31" s="82">
        <v>48.0</v>
      </c>
      <c r="NH31" s="82">
        <v>7.0</v>
      </c>
      <c r="NI31" s="87"/>
      <c r="NJ31" s="82">
        <v>0.0</v>
      </c>
      <c r="NK31" s="82">
        <v>0.0</v>
      </c>
      <c r="NL31" s="82">
        <v>0.0</v>
      </c>
      <c r="NM31" s="82">
        <v>35.0</v>
      </c>
      <c r="NN31" s="82">
        <v>50.0</v>
      </c>
      <c r="NO31" s="82">
        <v>48.0</v>
      </c>
      <c r="NP31" s="83">
        <v>2.0</v>
      </c>
      <c r="NQ31" s="223"/>
    </row>
    <row r="32" ht="14.25" customHeight="1">
      <c r="A32" s="49">
        <v>0.791666666666667</v>
      </c>
      <c r="B32" s="50"/>
      <c r="C32" s="51">
        <v>50.09</v>
      </c>
      <c r="D32" s="127">
        <v>340.0</v>
      </c>
      <c r="E32" s="53">
        <v>135.0</v>
      </c>
      <c r="F32" s="53">
        <v>58.0</v>
      </c>
      <c r="G32" s="53">
        <v>12.2</v>
      </c>
      <c r="H32" s="54"/>
      <c r="I32" s="53">
        <v>6.0</v>
      </c>
      <c r="J32" s="53">
        <v>52.0</v>
      </c>
      <c r="K32" s="53">
        <v>51.0</v>
      </c>
      <c r="L32" s="53">
        <v>140.0</v>
      </c>
      <c r="M32" s="53">
        <v>36.0</v>
      </c>
      <c r="N32" s="53">
        <v>4.4</v>
      </c>
      <c r="O32" s="54"/>
      <c r="P32" s="53">
        <v>6.0</v>
      </c>
      <c r="Q32" s="53">
        <v>55.0</v>
      </c>
      <c r="R32" s="53">
        <v>53.0</v>
      </c>
      <c r="S32" s="53">
        <v>344.5</v>
      </c>
      <c r="T32" s="53">
        <v>322.3</v>
      </c>
      <c r="U32" s="53">
        <v>191.9</v>
      </c>
      <c r="V32" s="54"/>
      <c r="W32" s="53">
        <v>339.9</v>
      </c>
      <c r="X32" s="53">
        <v>255.1</v>
      </c>
      <c r="Y32" s="53">
        <v>151.4</v>
      </c>
      <c r="Z32" s="54"/>
      <c r="AA32" s="53">
        <v>344.4</v>
      </c>
      <c r="AB32" s="53">
        <v>278.4</v>
      </c>
      <c r="AC32" s="53">
        <v>188.3</v>
      </c>
      <c r="AD32" s="54"/>
      <c r="AE32" s="53">
        <v>344.2</v>
      </c>
      <c r="AF32" s="53">
        <v>310.4</v>
      </c>
      <c r="AG32" s="53">
        <v>171.6</v>
      </c>
      <c r="AH32" s="54"/>
      <c r="AI32" s="53">
        <v>351.6</v>
      </c>
      <c r="AJ32" s="53">
        <v>353.5</v>
      </c>
      <c r="AK32" s="53">
        <v>220.8</v>
      </c>
      <c r="AL32" s="54"/>
      <c r="AM32" s="53">
        <v>342.6</v>
      </c>
      <c r="AN32" s="53">
        <v>371.8</v>
      </c>
      <c r="AO32" s="53">
        <v>208.8</v>
      </c>
      <c r="AP32" s="54"/>
      <c r="AQ32" s="54">
        <f t="shared" ref="AQ32:AS32" si="61">E32</f>
        <v>135</v>
      </c>
      <c r="AR32" s="54">
        <f t="shared" si="61"/>
        <v>58</v>
      </c>
      <c r="AS32" s="54">
        <f t="shared" si="61"/>
        <v>12.2</v>
      </c>
      <c r="AT32" s="54"/>
      <c r="AU32" s="54">
        <f t="shared" ref="AU32:AW32" si="62">L32</f>
        <v>140</v>
      </c>
      <c r="AV32" s="54">
        <f t="shared" si="62"/>
        <v>36</v>
      </c>
      <c r="AW32" s="54">
        <f t="shared" si="62"/>
        <v>4.4</v>
      </c>
      <c r="AX32" s="54"/>
      <c r="AY32" s="54">
        <f t="shared" si="6"/>
        <v>135</v>
      </c>
      <c r="AZ32" s="54"/>
      <c r="BA32" s="54"/>
      <c r="BB32" s="54"/>
      <c r="BC32" s="89"/>
      <c r="BD32" s="54"/>
      <c r="BE32" s="53">
        <v>32.0</v>
      </c>
      <c r="BF32" s="53">
        <v>8.0</v>
      </c>
      <c r="BG32" s="53">
        <v>0.4</v>
      </c>
      <c r="BH32" s="54"/>
      <c r="BI32" s="53">
        <v>22.0</v>
      </c>
      <c r="BJ32" s="53">
        <v>80.0</v>
      </c>
      <c r="BK32" s="53">
        <v>63.0</v>
      </c>
      <c r="BL32" s="89"/>
      <c r="BM32" s="287">
        <v>346.0</v>
      </c>
      <c r="BN32" s="287">
        <v>147.0</v>
      </c>
      <c r="BO32" s="287">
        <v>250.0</v>
      </c>
      <c r="BP32" s="287">
        <v>12.5</v>
      </c>
      <c r="BQ32" s="288"/>
      <c r="BR32" s="287">
        <v>6.0</v>
      </c>
      <c r="BS32" s="287">
        <v>70.0</v>
      </c>
      <c r="BT32" s="287">
        <v>68.0</v>
      </c>
      <c r="BU32" s="288">
        <f t="shared" si="7"/>
        <v>346</v>
      </c>
      <c r="BV32" s="287">
        <v>348.0</v>
      </c>
      <c r="BW32" s="287">
        <v>204.0</v>
      </c>
      <c r="BX32" s="287">
        <v>33.0</v>
      </c>
      <c r="BY32" s="287">
        <v>338.0</v>
      </c>
      <c r="BZ32" s="287">
        <v>367.0</v>
      </c>
      <c r="CA32" s="287">
        <v>206.0</v>
      </c>
      <c r="CB32" s="287">
        <v>31.0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339.0</v>
      </c>
      <c r="CH32" s="287">
        <v>340.0</v>
      </c>
      <c r="CI32" s="287">
        <v>187.0</v>
      </c>
      <c r="CJ32" s="287">
        <v>28.0</v>
      </c>
      <c r="CK32" s="287">
        <v>352.0</v>
      </c>
      <c r="CL32" s="287">
        <v>270.0</v>
      </c>
      <c r="CM32" s="287">
        <v>150.0</v>
      </c>
      <c r="CN32" s="287">
        <v>22.0</v>
      </c>
      <c r="CO32" s="287">
        <v>337.0</v>
      </c>
      <c r="CP32" s="287">
        <v>273.0</v>
      </c>
      <c r="CQ32" s="287">
        <v>136.0</v>
      </c>
      <c r="CR32" s="287">
        <v>19.0</v>
      </c>
      <c r="CS32" s="287">
        <v>339.0</v>
      </c>
      <c r="CT32" s="287">
        <v>263.0</v>
      </c>
      <c r="CU32" s="287">
        <v>171.0</v>
      </c>
      <c r="CV32" s="287">
        <v>61.0</v>
      </c>
      <c r="CW32" s="287">
        <v>342.0</v>
      </c>
      <c r="CX32" s="287">
        <v>151.0</v>
      </c>
      <c r="CY32" s="287">
        <v>67.0</v>
      </c>
      <c r="CZ32" s="287">
        <v>46.0</v>
      </c>
      <c r="DA32" s="287">
        <v>327.0</v>
      </c>
      <c r="DB32" s="287">
        <v>156.0</v>
      </c>
      <c r="DC32" s="287">
        <v>70.0</v>
      </c>
      <c r="DD32" s="287">
        <v>56.0</v>
      </c>
      <c r="DE32" s="288">
        <f t="shared" si="24"/>
        <v>147</v>
      </c>
      <c r="DF32" s="287">
        <v>35.0</v>
      </c>
      <c r="DG32" s="288">
        <f t="shared" si="60"/>
        <v>250</v>
      </c>
      <c r="DH32" s="288">
        <f t="shared" si="63"/>
        <v>12.5</v>
      </c>
      <c r="DI32" s="288"/>
      <c r="DJ32" s="287">
        <v>7.0</v>
      </c>
      <c r="DK32" s="287">
        <v>62.0</v>
      </c>
      <c r="DL32" s="287">
        <v>56.0</v>
      </c>
      <c r="DM32" s="89"/>
      <c r="DN32" s="61">
        <v>342.0</v>
      </c>
      <c r="DO32" s="61">
        <v>141.0</v>
      </c>
      <c r="DP32" s="61">
        <v>36.21</v>
      </c>
      <c r="DQ32" s="61">
        <v>22.83</v>
      </c>
      <c r="DR32" s="61">
        <v>6.25</v>
      </c>
      <c r="DS32" s="61">
        <v>8.0</v>
      </c>
      <c r="DT32" s="61">
        <v>43.0</v>
      </c>
      <c r="DU32" s="61">
        <v>50.1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343.0</v>
      </c>
      <c r="EF32" s="63">
        <v>139.0</v>
      </c>
      <c r="EG32" s="63">
        <v>161.0</v>
      </c>
      <c r="EH32" s="63">
        <v>7.0</v>
      </c>
      <c r="EI32" s="64"/>
      <c r="EJ32" s="63">
        <v>9.0</v>
      </c>
      <c r="EK32" s="63">
        <v>44.0</v>
      </c>
      <c r="EL32" s="63">
        <v>44.0</v>
      </c>
      <c r="EM32" s="63">
        <v>40.0</v>
      </c>
      <c r="EN32" s="63">
        <v>0.0</v>
      </c>
      <c r="EO32" s="63">
        <v>0.0</v>
      </c>
      <c r="EP32" s="64"/>
      <c r="EQ32" s="63">
        <v>9.0</v>
      </c>
      <c r="ER32" s="63">
        <v>40.0</v>
      </c>
      <c r="ES32" s="63">
        <v>41.0</v>
      </c>
      <c r="ET32" s="63">
        <v>342.0</v>
      </c>
      <c r="EU32" s="63">
        <v>0.0</v>
      </c>
      <c r="EV32" s="63">
        <v>0.0</v>
      </c>
      <c r="EW32" s="63">
        <v>0.0</v>
      </c>
      <c r="EX32" s="63">
        <v>340.0</v>
      </c>
      <c r="EY32" s="63">
        <v>0.0</v>
      </c>
      <c r="EZ32" s="63">
        <v>0.0</v>
      </c>
      <c r="FA32" s="63">
        <v>0.0</v>
      </c>
      <c r="FB32" s="63">
        <v>340.0</v>
      </c>
      <c r="FC32" s="63">
        <v>272.0</v>
      </c>
      <c r="FD32" s="63">
        <v>158.6</v>
      </c>
      <c r="FE32" s="63">
        <v>-0.5</v>
      </c>
      <c r="FF32" s="63">
        <v>340.0</v>
      </c>
      <c r="FG32" s="63">
        <v>271.0</v>
      </c>
      <c r="FH32" s="63">
        <v>157.9</v>
      </c>
      <c r="FI32" s="63">
        <v>-1.1</v>
      </c>
      <c r="FJ32" s="63">
        <v>343.0</v>
      </c>
      <c r="FK32" s="63">
        <v>264.0</v>
      </c>
      <c r="FL32" s="63">
        <v>152.0</v>
      </c>
      <c r="FM32" s="64"/>
      <c r="FN32" s="63">
        <v>343.0</v>
      </c>
      <c r="FO32" s="63">
        <v>279.0</v>
      </c>
      <c r="FP32" s="63">
        <v>153.0</v>
      </c>
      <c r="FQ32" s="63">
        <v>8.2</v>
      </c>
      <c r="FR32" s="63">
        <v>139.0</v>
      </c>
      <c r="FS32" s="64"/>
      <c r="FT32" s="63">
        <v>19.62</v>
      </c>
      <c r="FU32" s="64"/>
      <c r="FV32" s="63">
        <v>139.0</v>
      </c>
      <c r="FW32" s="64"/>
      <c r="FX32" s="64"/>
      <c r="FY32" s="64"/>
      <c r="FZ32" s="89"/>
      <c r="GA32" s="65">
        <v>342.0</v>
      </c>
      <c r="GB32" s="66">
        <v>355.07</v>
      </c>
      <c r="GC32" s="66">
        <v>219.03</v>
      </c>
      <c r="GD32" s="66">
        <v>27.81</v>
      </c>
      <c r="GE32" s="66">
        <v>342.0</v>
      </c>
      <c r="GF32" s="66">
        <v>37.06</v>
      </c>
      <c r="GG32" s="66">
        <v>217.18</v>
      </c>
      <c r="GH32" s="66">
        <v>32.5</v>
      </c>
      <c r="GI32" s="66">
        <v>341.0</v>
      </c>
      <c r="GJ32" s="66">
        <v>257.03</v>
      </c>
      <c r="GK32" s="66">
        <v>-149.09</v>
      </c>
      <c r="GL32" s="66">
        <v>-10.72</v>
      </c>
      <c r="GM32" s="66">
        <v>341.0</v>
      </c>
      <c r="GN32" s="66">
        <v>236.52</v>
      </c>
      <c r="GO32" s="66">
        <v>-148.5</v>
      </c>
      <c r="GP32" s="66">
        <v>-19.01</v>
      </c>
      <c r="GQ32" s="66">
        <v>342.0</v>
      </c>
      <c r="GR32" s="66">
        <v>111.22</v>
      </c>
      <c r="GS32" s="66">
        <v>-72.7</v>
      </c>
      <c r="GT32" s="66">
        <v>-17.25</v>
      </c>
      <c r="GU32" s="66">
        <v>340.0</v>
      </c>
      <c r="GV32" s="66">
        <v>125.58</v>
      </c>
      <c r="GW32" s="66">
        <v>-71.13</v>
      </c>
      <c r="GX32" s="66">
        <v>-18.18</v>
      </c>
      <c r="GY32" s="89"/>
      <c r="GZ32" s="98" t="s">
        <v>91</v>
      </c>
      <c r="HA32" s="98" t="s">
        <v>92</v>
      </c>
      <c r="HB32" s="98">
        <v>83.0</v>
      </c>
      <c r="HC32" s="98">
        <v>4.15</v>
      </c>
      <c r="HD32" s="98">
        <v>1.66</v>
      </c>
      <c r="HE32" s="99">
        <v>8.0</v>
      </c>
      <c r="HF32" s="99">
        <v>60.0</v>
      </c>
      <c r="HG32" s="99">
        <v>58.0</v>
      </c>
      <c r="HH32" s="98" t="s">
        <v>91</v>
      </c>
      <c r="HI32" s="98" t="s">
        <v>92</v>
      </c>
      <c r="HJ32" s="98">
        <v>2.0</v>
      </c>
      <c r="HK32" s="98">
        <v>0.1</v>
      </c>
      <c r="HL32" s="98">
        <v>0.04</v>
      </c>
      <c r="HM32" s="99">
        <v>5.0</v>
      </c>
      <c r="HN32" s="98">
        <v>58.0</v>
      </c>
      <c r="HO32" s="98">
        <v>58.0</v>
      </c>
      <c r="HP32" s="98" t="s">
        <v>91</v>
      </c>
      <c r="HQ32" s="98" t="s">
        <v>92</v>
      </c>
      <c r="HR32" s="98">
        <v>243.0</v>
      </c>
      <c r="HS32" s="98">
        <v>12.15</v>
      </c>
      <c r="HT32" s="98">
        <v>6.075</v>
      </c>
      <c r="HU32" s="99">
        <v>7.0</v>
      </c>
      <c r="HV32" s="99">
        <v>58.0</v>
      </c>
      <c r="HW32" s="99">
        <v>58.0</v>
      </c>
      <c r="HX32" s="89"/>
      <c r="HY32" s="72">
        <v>136.0</v>
      </c>
      <c r="HZ32" s="72">
        <v>33.0</v>
      </c>
      <c r="IA32" s="72">
        <v>96.0</v>
      </c>
      <c r="IB32" s="72">
        <v>4.8</v>
      </c>
      <c r="IC32" s="73"/>
      <c r="ID32" s="72">
        <v>2.0</v>
      </c>
      <c r="IE32" s="72">
        <v>66.0</v>
      </c>
      <c r="IF32" s="72">
        <v>44.0</v>
      </c>
      <c r="IG32" s="89"/>
      <c r="IH32" s="74">
        <v>141.0</v>
      </c>
      <c r="II32" s="74">
        <v>33.7</v>
      </c>
      <c r="IJ32" s="74">
        <v>135.0</v>
      </c>
      <c r="IK32" s="74">
        <v>7.0</v>
      </c>
      <c r="IL32" s="74">
        <v>7.7</v>
      </c>
      <c r="IM32" s="74">
        <v>4.0</v>
      </c>
      <c r="IN32" s="74">
        <v>45.0</v>
      </c>
      <c r="IO32" s="74">
        <v>45.0</v>
      </c>
      <c r="IP32" s="74">
        <v>141.0</v>
      </c>
      <c r="IQ32" s="74">
        <v>33.1</v>
      </c>
      <c r="IR32" s="74">
        <v>4.0</v>
      </c>
      <c r="IS32" s="74">
        <v>0.1</v>
      </c>
      <c r="IT32" s="74">
        <v>0.2</v>
      </c>
      <c r="IU32" s="74">
        <v>8.0</v>
      </c>
      <c r="IV32" s="74">
        <v>48.0</v>
      </c>
      <c r="IW32" s="74">
        <v>48.0</v>
      </c>
      <c r="IX32" s="89"/>
      <c r="IY32" s="76">
        <v>140.29</v>
      </c>
      <c r="IZ32" s="76">
        <v>35.0</v>
      </c>
      <c r="JA32" s="76">
        <v>384.66</v>
      </c>
      <c r="JB32" s="76">
        <v>19.23</v>
      </c>
      <c r="JC32" s="76">
        <v>7.55</v>
      </c>
      <c r="JD32" s="149">
        <v>3.0</v>
      </c>
      <c r="JE32" s="76">
        <v>62.64</v>
      </c>
      <c r="JF32" s="76">
        <v>48.24</v>
      </c>
      <c r="JG32" s="76" t="s">
        <v>93</v>
      </c>
      <c r="JH32" s="76" t="s">
        <v>93</v>
      </c>
      <c r="JI32" s="76" t="s">
        <v>93</v>
      </c>
      <c r="JJ32" s="76" t="s">
        <v>93</v>
      </c>
      <c r="JK32" s="76" t="s">
        <v>93</v>
      </c>
      <c r="JL32" s="76" t="s">
        <v>93</v>
      </c>
      <c r="JM32" s="76" t="s">
        <v>93</v>
      </c>
      <c r="JN32" s="76" t="s">
        <v>93</v>
      </c>
      <c r="JO32" s="89"/>
      <c r="JP32" s="78">
        <v>137.0</v>
      </c>
      <c r="JQ32" s="78">
        <v>32.5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40.0</v>
      </c>
      <c r="JW32" s="78">
        <v>39.0</v>
      </c>
      <c r="JX32" s="78">
        <v>137.0</v>
      </c>
      <c r="JY32" s="78">
        <v>33.8</v>
      </c>
      <c r="JZ32" s="78">
        <v>197.0</v>
      </c>
      <c r="KA32" s="78">
        <v>10.9</v>
      </c>
      <c r="KB32" s="78">
        <v>4.2</v>
      </c>
      <c r="KC32" s="150">
        <v>2.0</v>
      </c>
      <c r="KD32" s="78">
        <v>47.0</v>
      </c>
      <c r="KE32" s="78">
        <v>45.0</v>
      </c>
      <c r="KF32" s="89"/>
      <c r="KG32" s="79">
        <v>137.0</v>
      </c>
      <c r="KH32" s="79">
        <v>33.0</v>
      </c>
      <c r="KI32" s="79">
        <v>79.0</v>
      </c>
      <c r="KJ32" s="79">
        <v>4.0</v>
      </c>
      <c r="KK32" s="80"/>
      <c r="KL32" s="79">
        <v>1.0</v>
      </c>
      <c r="KM32" s="79">
        <v>50.0</v>
      </c>
      <c r="KN32" s="79">
        <v>50.0</v>
      </c>
      <c r="KO32" s="79">
        <v>137.0</v>
      </c>
      <c r="KP32" s="79">
        <v>33.0</v>
      </c>
      <c r="KQ32" s="79" t="s">
        <v>98</v>
      </c>
      <c r="KR32" s="79" t="s">
        <v>98</v>
      </c>
      <c r="KS32" s="80"/>
      <c r="KT32" s="79">
        <v>1.0</v>
      </c>
      <c r="KU32" s="79">
        <v>50.0</v>
      </c>
      <c r="KV32" s="79">
        <v>48.0</v>
      </c>
      <c r="KW32" s="89"/>
      <c r="KX32" s="81">
        <v>127.0</v>
      </c>
      <c r="KY32" s="81">
        <v>33.0</v>
      </c>
      <c r="KZ32" s="81">
        <v>224.0</v>
      </c>
      <c r="LA32" s="81">
        <v>11.0</v>
      </c>
      <c r="LB32" s="81">
        <v>0.0</v>
      </c>
      <c r="LC32" s="81">
        <v>3.0</v>
      </c>
      <c r="LD32" s="81">
        <v>60.0</v>
      </c>
      <c r="LE32" s="81">
        <v>58.0</v>
      </c>
      <c r="LF32" s="81">
        <v>127.0</v>
      </c>
      <c r="LG32" s="81">
        <v>33.0</v>
      </c>
      <c r="LH32" s="81">
        <v>294.0</v>
      </c>
      <c r="LI32" s="81">
        <v>14.4</v>
      </c>
      <c r="LJ32" s="81">
        <v>0.0</v>
      </c>
      <c r="LK32" s="81">
        <v>5.0</v>
      </c>
      <c r="LL32" s="81">
        <v>53.0</v>
      </c>
      <c r="LM32" s="81">
        <v>51.0</v>
      </c>
      <c r="LN32" s="89"/>
      <c r="LO32" s="82">
        <v>339.0</v>
      </c>
      <c r="LP32" s="82">
        <v>256.0</v>
      </c>
      <c r="LQ32" s="82">
        <v>146.0</v>
      </c>
      <c r="LR32" s="82">
        <v>71.0</v>
      </c>
      <c r="LS32" s="82">
        <v>328.0</v>
      </c>
      <c r="LT32" s="83">
        <v>64.0</v>
      </c>
      <c r="LU32" s="83">
        <v>13.0</v>
      </c>
      <c r="LV32" s="83">
        <v>138.0</v>
      </c>
      <c r="LW32" s="83">
        <v>116.0</v>
      </c>
      <c r="LX32" s="83">
        <v>52.0</v>
      </c>
      <c r="LY32" s="83">
        <v>49.0</v>
      </c>
      <c r="LZ32" s="83">
        <v>10.0</v>
      </c>
      <c r="MA32" s="83">
        <v>82.0</v>
      </c>
      <c r="MB32" s="83">
        <v>12.0</v>
      </c>
      <c r="MC32" s="83">
        <v>144.0</v>
      </c>
      <c r="MD32" s="83">
        <v>140.0</v>
      </c>
      <c r="ME32" s="83">
        <v>65.0</v>
      </c>
      <c r="MF32" s="83">
        <v>57.0</v>
      </c>
      <c r="MG32" s="83">
        <v>12.0</v>
      </c>
      <c r="MH32" s="83">
        <v>0.0</v>
      </c>
      <c r="MI32" s="83">
        <v>0.0</v>
      </c>
      <c r="MJ32" s="83">
        <v>124.0</v>
      </c>
      <c r="MK32" s="83">
        <v>0.0</v>
      </c>
      <c r="ML32" s="83">
        <v>47.0</v>
      </c>
      <c r="MM32" s="83">
        <v>45.0</v>
      </c>
      <c r="MN32" s="83">
        <v>5.0</v>
      </c>
      <c r="MO32" s="86"/>
      <c r="MP32" s="87"/>
      <c r="MQ32" s="87"/>
      <c r="MR32" s="87"/>
      <c r="MS32" s="87"/>
      <c r="MT32" s="83">
        <v>0.0</v>
      </c>
      <c r="MU32" s="83">
        <v>0.0</v>
      </c>
      <c r="MV32" s="83">
        <v>2.0</v>
      </c>
      <c r="MW32" s="83">
        <v>36.0</v>
      </c>
      <c r="MX32" s="83">
        <v>32.0</v>
      </c>
      <c r="MY32" s="88" t="s">
        <v>96</v>
      </c>
      <c r="MZ32" s="83">
        <v>5.0</v>
      </c>
      <c r="NA32" s="88"/>
      <c r="NB32" s="205">
        <v>18.0</v>
      </c>
      <c r="NC32" s="121">
        <v>7.0</v>
      </c>
      <c r="ND32" s="121">
        <v>337.0</v>
      </c>
      <c r="NE32" s="121">
        <v>36.0</v>
      </c>
      <c r="NF32" s="121">
        <v>47.0</v>
      </c>
      <c r="NG32" s="83">
        <v>47.0</v>
      </c>
      <c r="NH32" s="121">
        <v>7.0</v>
      </c>
      <c r="NI32" s="83"/>
      <c r="NJ32" s="82">
        <v>0.0</v>
      </c>
      <c r="NK32" s="82">
        <v>0.0</v>
      </c>
      <c r="NL32" s="82">
        <v>0.0</v>
      </c>
      <c r="NM32" s="82">
        <v>35.0</v>
      </c>
      <c r="NN32" s="82">
        <v>50.0</v>
      </c>
      <c r="NO32" s="82">
        <v>48.0</v>
      </c>
      <c r="NP32" s="83">
        <v>2.0</v>
      </c>
      <c r="NQ32" s="223"/>
    </row>
    <row r="33" ht="14.25" customHeight="1">
      <c r="A33" s="49">
        <v>0.833333333333334</v>
      </c>
      <c r="B33" s="50"/>
      <c r="C33" s="51">
        <v>50.02</v>
      </c>
      <c r="D33" s="128">
        <v>337.0</v>
      </c>
      <c r="E33" s="53">
        <v>135.0</v>
      </c>
      <c r="F33" s="53">
        <v>56.0</v>
      </c>
      <c r="G33" s="53">
        <v>11.7</v>
      </c>
      <c r="H33" s="54"/>
      <c r="I33" s="53">
        <v>6.0</v>
      </c>
      <c r="J33" s="53">
        <v>52.0</v>
      </c>
      <c r="K33" s="53">
        <v>51.0</v>
      </c>
      <c r="L33" s="53">
        <v>140.0</v>
      </c>
      <c r="M33" s="53">
        <v>37.0</v>
      </c>
      <c r="N33" s="53">
        <v>4.8</v>
      </c>
      <c r="O33" s="54"/>
      <c r="P33" s="53">
        <v>6.0</v>
      </c>
      <c r="Q33" s="53">
        <v>55.0</v>
      </c>
      <c r="R33" s="53">
        <v>53.0</v>
      </c>
      <c r="S33" s="53">
        <v>342.9</v>
      </c>
      <c r="T33" s="53">
        <v>323.1</v>
      </c>
      <c r="U33" s="53">
        <v>193.9</v>
      </c>
      <c r="V33" s="54"/>
      <c r="W33" s="53">
        <v>338.7</v>
      </c>
      <c r="X33" s="53">
        <v>249.3</v>
      </c>
      <c r="Y33" s="53">
        <v>146.3</v>
      </c>
      <c r="Z33" s="54"/>
      <c r="AA33" s="53">
        <v>342.1</v>
      </c>
      <c r="AB33" s="53">
        <v>285.4</v>
      </c>
      <c r="AC33" s="53">
        <v>189.7</v>
      </c>
      <c r="AD33" s="54"/>
      <c r="AE33" s="53">
        <v>342.1</v>
      </c>
      <c r="AF33" s="53">
        <v>319.3</v>
      </c>
      <c r="AG33" s="53">
        <v>171.9</v>
      </c>
      <c r="AH33" s="54"/>
      <c r="AI33" s="53">
        <v>349.3</v>
      </c>
      <c r="AJ33" s="53">
        <v>350.4</v>
      </c>
      <c r="AK33" s="53">
        <v>218.1</v>
      </c>
      <c r="AL33" s="54"/>
      <c r="AM33" s="53">
        <v>340.7</v>
      </c>
      <c r="AN33" s="53">
        <v>372.4</v>
      </c>
      <c r="AO33" s="53">
        <v>204.7</v>
      </c>
      <c r="AP33" s="54"/>
      <c r="AQ33" s="54">
        <f t="shared" ref="AQ33:AS33" si="64">E33</f>
        <v>135</v>
      </c>
      <c r="AR33" s="54">
        <f t="shared" si="64"/>
        <v>56</v>
      </c>
      <c r="AS33" s="54">
        <f t="shared" si="64"/>
        <v>11.7</v>
      </c>
      <c r="AT33" s="54"/>
      <c r="AU33" s="54">
        <f t="shared" ref="AU33:AW33" si="65">L33</f>
        <v>140</v>
      </c>
      <c r="AV33" s="54">
        <f t="shared" si="65"/>
        <v>37</v>
      </c>
      <c r="AW33" s="54">
        <f t="shared" si="65"/>
        <v>4.8</v>
      </c>
      <c r="AX33" s="54"/>
      <c r="AY33" s="54">
        <f t="shared" si="6"/>
        <v>135</v>
      </c>
      <c r="AZ33" s="54"/>
      <c r="BA33" s="54"/>
      <c r="BB33" s="54"/>
      <c r="BC33" s="89"/>
      <c r="BD33" s="54"/>
      <c r="BE33" s="53">
        <v>32.0</v>
      </c>
      <c r="BF33" s="53">
        <v>14.0</v>
      </c>
      <c r="BG33" s="53">
        <v>0.7</v>
      </c>
      <c r="BH33" s="54"/>
      <c r="BI33" s="53">
        <v>22.0</v>
      </c>
      <c r="BJ33" s="53">
        <v>80.0</v>
      </c>
      <c r="BK33" s="53">
        <v>63.0</v>
      </c>
      <c r="BL33" s="89"/>
      <c r="BM33" s="287">
        <v>345.0</v>
      </c>
      <c r="BN33" s="287">
        <v>147.0</v>
      </c>
      <c r="BO33" s="287">
        <v>209.0</v>
      </c>
      <c r="BP33" s="287">
        <v>10.5</v>
      </c>
      <c r="BQ33" s="288"/>
      <c r="BR33" s="287">
        <v>6.0</v>
      </c>
      <c r="BS33" s="287">
        <v>68.0</v>
      </c>
      <c r="BT33" s="287">
        <v>65.0</v>
      </c>
      <c r="BU33" s="288">
        <f t="shared" si="7"/>
        <v>345</v>
      </c>
      <c r="BV33" s="287">
        <v>345.0</v>
      </c>
      <c r="BW33" s="287">
        <v>203.0</v>
      </c>
      <c r="BX33" s="287">
        <v>29.0</v>
      </c>
      <c r="BY33" s="287">
        <v>339.0</v>
      </c>
      <c r="BZ33" s="287">
        <v>370.0</v>
      </c>
      <c r="CA33" s="287">
        <v>206.0</v>
      </c>
      <c r="CB33" s="287">
        <v>33.0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338.0</v>
      </c>
      <c r="CH33" s="287">
        <v>350.0</v>
      </c>
      <c r="CI33" s="287">
        <v>195.0</v>
      </c>
      <c r="CJ33" s="287">
        <v>24.0</v>
      </c>
      <c r="CK33" s="287">
        <v>352.0</v>
      </c>
      <c r="CL33" s="287">
        <v>143.0</v>
      </c>
      <c r="CM33" s="287">
        <v>95.0</v>
      </c>
      <c r="CN33" s="287">
        <v>13.0</v>
      </c>
      <c r="CO33" s="287">
        <v>324.0</v>
      </c>
      <c r="CP33" s="287">
        <v>291.0</v>
      </c>
      <c r="CQ33" s="287">
        <v>145.0</v>
      </c>
      <c r="CR33" s="287">
        <v>17.0</v>
      </c>
      <c r="CS33" s="287">
        <v>339.0</v>
      </c>
      <c r="CT33" s="287">
        <v>370.0</v>
      </c>
      <c r="CU33" s="287">
        <v>206.0</v>
      </c>
      <c r="CV33" s="287">
        <v>33.0</v>
      </c>
      <c r="CW33" s="287">
        <v>342.0</v>
      </c>
      <c r="CX33" s="287">
        <v>137.0</v>
      </c>
      <c r="CY33" s="287">
        <v>58.0</v>
      </c>
      <c r="CZ33" s="287">
        <v>42.0</v>
      </c>
      <c r="DA33" s="287">
        <v>327.0</v>
      </c>
      <c r="DB33" s="287">
        <v>141.0</v>
      </c>
      <c r="DC33" s="287">
        <v>60.0</v>
      </c>
      <c r="DD33" s="287">
        <v>50.0</v>
      </c>
      <c r="DE33" s="288">
        <f t="shared" si="24"/>
        <v>147</v>
      </c>
      <c r="DF33" s="287">
        <v>35.0</v>
      </c>
      <c r="DG33" s="288">
        <f t="shared" si="60"/>
        <v>209</v>
      </c>
      <c r="DH33" s="288">
        <f t="shared" si="63"/>
        <v>10.5</v>
      </c>
      <c r="DI33" s="288"/>
      <c r="DJ33" s="287">
        <v>7.0</v>
      </c>
      <c r="DK33" s="287">
        <v>60.0</v>
      </c>
      <c r="DL33" s="287">
        <v>56.0</v>
      </c>
      <c r="DM33" s="89"/>
      <c r="DN33" s="61">
        <v>342.0</v>
      </c>
      <c r="DO33" s="61">
        <v>142.0</v>
      </c>
      <c r="DP33" s="61">
        <v>38.29</v>
      </c>
      <c r="DQ33" s="61">
        <v>22.1</v>
      </c>
      <c r="DR33" s="61">
        <v>3.53</v>
      </c>
      <c r="DS33" s="61">
        <v>8.0</v>
      </c>
      <c r="DT33" s="61">
        <v>46.0</v>
      </c>
      <c r="DU33" s="61">
        <v>50.1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343.0</v>
      </c>
      <c r="EF33" s="63">
        <v>139.0</v>
      </c>
      <c r="EG33" s="63">
        <v>161.0</v>
      </c>
      <c r="EH33" s="63">
        <v>7.0</v>
      </c>
      <c r="EI33" s="64"/>
      <c r="EJ33" s="63">
        <v>9.0</v>
      </c>
      <c r="EK33" s="63">
        <v>44.0</v>
      </c>
      <c r="EL33" s="63">
        <v>44.0</v>
      </c>
      <c r="EM33" s="63">
        <v>40.0</v>
      </c>
      <c r="EN33" s="63">
        <v>0.0</v>
      </c>
      <c r="EO33" s="63">
        <v>0.0</v>
      </c>
      <c r="EP33" s="64"/>
      <c r="EQ33" s="63">
        <v>9.0</v>
      </c>
      <c r="ER33" s="63">
        <v>40.0</v>
      </c>
      <c r="ES33" s="63">
        <v>41.0</v>
      </c>
      <c r="ET33" s="63">
        <v>342.0</v>
      </c>
      <c r="EU33" s="63">
        <v>0.0</v>
      </c>
      <c r="EV33" s="63">
        <v>0.0</v>
      </c>
      <c r="EW33" s="63">
        <v>0.0</v>
      </c>
      <c r="EX33" s="63">
        <v>340.0</v>
      </c>
      <c r="EY33" s="63">
        <v>0.0</v>
      </c>
      <c r="EZ33" s="63">
        <v>0.0</v>
      </c>
      <c r="FA33" s="63">
        <v>0.0</v>
      </c>
      <c r="FB33" s="63">
        <v>340.0</v>
      </c>
      <c r="FC33" s="63">
        <v>272.0</v>
      </c>
      <c r="FD33" s="63">
        <v>158.6</v>
      </c>
      <c r="FE33" s="63">
        <v>-0.5</v>
      </c>
      <c r="FF33" s="63">
        <v>340.0</v>
      </c>
      <c r="FG33" s="63">
        <v>271.0</v>
      </c>
      <c r="FH33" s="63">
        <v>157.9</v>
      </c>
      <c r="FI33" s="63">
        <v>-1.1</v>
      </c>
      <c r="FJ33" s="63">
        <v>343.0</v>
      </c>
      <c r="FK33" s="63">
        <v>264.0</v>
      </c>
      <c r="FL33" s="63">
        <v>152.0</v>
      </c>
      <c r="FM33" s="64"/>
      <c r="FN33" s="63">
        <v>343.0</v>
      </c>
      <c r="FO33" s="63">
        <v>279.0</v>
      </c>
      <c r="FP33" s="63">
        <v>153.0</v>
      </c>
      <c r="FQ33" s="63">
        <v>8.2</v>
      </c>
      <c r="FR33" s="63">
        <v>139.0</v>
      </c>
      <c r="FS33" s="64"/>
      <c r="FT33" s="63">
        <v>15.2</v>
      </c>
      <c r="FU33" s="64"/>
      <c r="FV33" s="63">
        <v>139.0</v>
      </c>
      <c r="FW33" s="64"/>
      <c r="FX33" s="64"/>
      <c r="FY33" s="64"/>
      <c r="FZ33" s="89"/>
      <c r="GA33" s="93">
        <v>343.0</v>
      </c>
      <c r="GB33" s="66">
        <v>344.81</v>
      </c>
      <c r="GC33" s="66">
        <v>212.99</v>
      </c>
      <c r="GD33" s="66">
        <v>32.08</v>
      </c>
      <c r="GE33" s="66">
        <v>342.0</v>
      </c>
      <c r="GF33" s="66">
        <v>363.86</v>
      </c>
      <c r="GG33" s="66">
        <v>210.82</v>
      </c>
      <c r="GH33" s="66">
        <v>37.1</v>
      </c>
      <c r="GI33" s="66">
        <v>342.0</v>
      </c>
      <c r="GJ33" s="66">
        <v>265.82</v>
      </c>
      <c r="GK33" s="66">
        <v>-153.11</v>
      </c>
      <c r="GL33" s="66">
        <v>-13.48</v>
      </c>
      <c r="GM33" s="66">
        <v>342.0</v>
      </c>
      <c r="GN33" s="66">
        <v>243.4</v>
      </c>
      <c r="GO33" s="66">
        <v>-152.69</v>
      </c>
      <c r="GP33" s="66">
        <v>-21.94</v>
      </c>
      <c r="GQ33" s="66">
        <v>342.0</v>
      </c>
      <c r="GR33" s="66">
        <v>95.84</v>
      </c>
      <c r="GS33" s="66">
        <v>-60.72</v>
      </c>
      <c r="GT33" s="66">
        <v>-17.34</v>
      </c>
      <c r="GU33" s="66">
        <v>342.0</v>
      </c>
      <c r="GV33" s="66">
        <v>104.92</v>
      </c>
      <c r="GW33" s="66">
        <v>-59.13</v>
      </c>
      <c r="GX33" s="66">
        <v>-18.43</v>
      </c>
      <c r="GY33" s="89"/>
      <c r="GZ33" s="98" t="s">
        <v>91</v>
      </c>
      <c r="HA33" s="98" t="s">
        <v>92</v>
      </c>
      <c r="HB33" s="98">
        <v>88.0</v>
      </c>
      <c r="HC33" s="98">
        <v>4.4</v>
      </c>
      <c r="HD33" s="98">
        <v>1.76</v>
      </c>
      <c r="HE33" s="99">
        <v>8.0</v>
      </c>
      <c r="HF33" s="99">
        <v>58.0</v>
      </c>
      <c r="HG33" s="99">
        <v>56.0</v>
      </c>
      <c r="HH33" s="98" t="s">
        <v>91</v>
      </c>
      <c r="HI33" s="98" t="s">
        <v>92</v>
      </c>
      <c r="HJ33" s="98">
        <v>3.0</v>
      </c>
      <c r="HK33" s="98">
        <v>0.15</v>
      </c>
      <c r="HL33" s="98">
        <v>0.06</v>
      </c>
      <c r="HM33" s="99">
        <v>5.0</v>
      </c>
      <c r="HN33" s="98">
        <v>56.0</v>
      </c>
      <c r="HO33" s="98">
        <v>56.0</v>
      </c>
      <c r="HP33" s="98" t="s">
        <v>91</v>
      </c>
      <c r="HQ33" s="98" t="s">
        <v>92</v>
      </c>
      <c r="HR33" s="98">
        <v>232.0</v>
      </c>
      <c r="HS33" s="98">
        <v>11.6</v>
      </c>
      <c r="HT33" s="98">
        <v>5.8</v>
      </c>
      <c r="HU33" s="99">
        <v>7.0</v>
      </c>
      <c r="HV33" s="99">
        <v>56.0</v>
      </c>
      <c r="HW33" s="99">
        <v>56.0</v>
      </c>
      <c r="HX33" s="89"/>
      <c r="HY33" s="72">
        <v>136.0</v>
      </c>
      <c r="HZ33" s="72">
        <v>33.0</v>
      </c>
      <c r="IA33" s="72">
        <v>38.0</v>
      </c>
      <c r="IB33" s="72">
        <v>1.9</v>
      </c>
      <c r="IC33" s="73"/>
      <c r="ID33" s="72">
        <v>2.0</v>
      </c>
      <c r="IE33" s="72">
        <v>66.0</v>
      </c>
      <c r="IF33" s="72">
        <v>44.0</v>
      </c>
      <c r="IG33" s="89"/>
      <c r="IH33" s="74">
        <v>144.0</v>
      </c>
      <c r="II33" s="74">
        <v>34.8</v>
      </c>
      <c r="IJ33" s="74">
        <v>8.0</v>
      </c>
      <c r="IK33" s="74">
        <v>0.4</v>
      </c>
      <c r="IL33" s="74">
        <v>0.6</v>
      </c>
      <c r="IM33" s="74">
        <v>4.0</v>
      </c>
      <c r="IN33" s="74">
        <v>45.0</v>
      </c>
      <c r="IO33" s="74">
        <v>45.0</v>
      </c>
      <c r="IP33" s="74">
        <v>144.0</v>
      </c>
      <c r="IQ33" s="74">
        <v>33.8</v>
      </c>
      <c r="IR33" s="74">
        <v>4.0</v>
      </c>
      <c r="IS33" s="74">
        <v>0.2</v>
      </c>
      <c r="IT33" s="74">
        <v>0.5</v>
      </c>
      <c r="IU33" s="74">
        <v>8.0</v>
      </c>
      <c r="IV33" s="74">
        <v>48.0</v>
      </c>
      <c r="IW33" s="74">
        <v>48.0</v>
      </c>
      <c r="IX33" s="89"/>
      <c r="IY33" s="76">
        <v>140.89</v>
      </c>
      <c r="IZ33" s="76">
        <v>35.27</v>
      </c>
      <c r="JA33" s="76">
        <v>371.9</v>
      </c>
      <c r="JB33" s="76">
        <v>18.59</v>
      </c>
      <c r="JC33" s="76">
        <v>4.92</v>
      </c>
      <c r="JD33" s="149">
        <v>3.0</v>
      </c>
      <c r="JE33" s="76">
        <v>64.86</v>
      </c>
      <c r="JF33" s="76">
        <v>49.14</v>
      </c>
      <c r="JG33" s="76" t="s">
        <v>93</v>
      </c>
      <c r="JH33" s="76" t="s">
        <v>93</v>
      </c>
      <c r="JI33" s="76" t="s">
        <v>93</v>
      </c>
      <c r="JJ33" s="76" t="s">
        <v>93</v>
      </c>
      <c r="JK33" s="76" t="s">
        <v>93</v>
      </c>
      <c r="JL33" s="76" t="s">
        <v>93</v>
      </c>
      <c r="JM33" s="76" t="s">
        <v>93</v>
      </c>
      <c r="JN33" s="76" t="s">
        <v>93</v>
      </c>
      <c r="JO33" s="89"/>
      <c r="JP33" s="78">
        <v>140.0</v>
      </c>
      <c r="JQ33" s="78">
        <v>33.0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240"/>
      <c r="JW33" s="240"/>
      <c r="JX33" s="78">
        <v>140.0</v>
      </c>
      <c r="JY33" s="78">
        <v>34.7</v>
      </c>
      <c r="JZ33" s="78">
        <v>125.0</v>
      </c>
      <c r="KA33" s="78">
        <v>6.6</v>
      </c>
      <c r="KB33" s="78">
        <v>2.6</v>
      </c>
      <c r="KC33" s="150">
        <v>2.0</v>
      </c>
      <c r="KD33" s="240"/>
      <c r="KE33" s="240"/>
      <c r="KF33" s="89"/>
      <c r="KG33" s="79">
        <v>141.0</v>
      </c>
      <c r="KH33" s="79">
        <v>34.0</v>
      </c>
      <c r="KI33" s="79">
        <v>16.0</v>
      </c>
      <c r="KJ33" s="79">
        <v>0.8</v>
      </c>
      <c r="KK33" s="80"/>
      <c r="KL33" s="79">
        <v>1.0</v>
      </c>
      <c r="KM33" s="79">
        <v>50.0</v>
      </c>
      <c r="KN33" s="79">
        <v>50.0</v>
      </c>
      <c r="KO33" s="79">
        <v>141.0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50.0</v>
      </c>
      <c r="KV33" s="79">
        <v>48.0</v>
      </c>
      <c r="KW33" s="89"/>
      <c r="KX33" s="81">
        <v>136.0</v>
      </c>
      <c r="KY33" s="81">
        <v>34.0</v>
      </c>
      <c r="KZ33" s="81">
        <v>161.0</v>
      </c>
      <c r="LA33" s="81">
        <v>7.9</v>
      </c>
      <c r="LB33" s="81">
        <v>0.0</v>
      </c>
      <c r="LC33" s="81">
        <v>3.0</v>
      </c>
      <c r="LD33" s="81">
        <v>60.0</v>
      </c>
      <c r="LE33" s="81">
        <v>58.0</v>
      </c>
      <c r="LF33" s="81">
        <v>136.0</v>
      </c>
      <c r="LG33" s="81">
        <v>34.0</v>
      </c>
      <c r="LH33" s="81">
        <v>243.0</v>
      </c>
      <c r="LI33" s="81">
        <v>11.9</v>
      </c>
      <c r="LJ33" s="81">
        <v>0.0</v>
      </c>
      <c r="LK33" s="81">
        <v>5.0</v>
      </c>
      <c r="LL33" s="81">
        <v>53.0</v>
      </c>
      <c r="LM33" s="81">
        <v>51.0</v>
      </c>
      <c r="LN33" s="89"/>
      <c r="LO33" s="82">
        <v>342.0</v>
      </c>
      <c r="LP33" s="82">
        <v>239.0</v>
      </c>
      <c r="LQ33" s="82">
        <v>140.0</v>
      </c>
      <c r="LR33" s="82">
        <v>72.0</v>
      </c>
      <c r="LS33" s="82">
        <v>330.0</v>
      </c>
      <c r="LT33" s="83">
        <v>43.0</v>
      </c>
      <c r="LU33" s="83">
        <v>2.0</v>
      </c>
      <c r="LV33" s="83">
        <v>140.0</v>
      </c>
      <c r="LW33" s="83">
        <v>74.0</v>
      </c>
      <c r="LX33" s="83">
        <v>51.0</v>
      </c>
      <c r="LY33" s="83">
        <v>49.0</v>
      </c>
      <c r="LZ33" s="83">
        <v>10.0</v>
      </c>
      <c r="MA33" s="83">
        <v>97.0</v>
      </c>
      <c r="MB33" s="83">
        <v>8.0</v>
      </c>
      <c r="MC33" s="83">
        <v>145.0</v>
      </c>
      <c r="MD33" s="83">
        <v>165.0</v>
      </c>
      <c r="ME33" s="83">
        <v>67.0</v>
      </c>
      <c r="MF33" s="83">
        <v>57.0</v>
      </c>
      <c r="MG33" s="83">
        <v>12.0</v>
      </c>
      <c r="MH33" s="83">
        <v>0.0</v>
      </c>
      <c r="MI33" s="83">
        <v>0.0</v>
      </c>
      <c r="MJ33" s="83">
        <v>124.0</v>
      </c>
      <c r="MK33" s="83">
        <v>0.0</v>
      </c>
      <c r="ML33" s="83">
        <v>47.0</v>
      </c>
      <c r="MM33" s="83">
        <v>45.0</v>
      </c>
      <c r="MN33" s="83">
        <v>5.0</v>
      </c>
      <c r="MO33" s="86"/>
      <c r="MP33" s="87"/>
      <c r="MQ33" s="87"/>
      <c r="MR33" s="87"/>
      <c r="MS33" s="87"/>
      <c r="MT33" s="83">
        <v>0.0</v>
      </c>
      <c r="MU33" s="83">
        <v>2.0</v>
      </c>
      <c r="MV33" s="83">
        <v>4.0</v>
      </c>
      <c r="MW33" s="83">
        <v>36.0</v>
      </c>
      <c r="MX33" s="83">
        <v>32.0</v>
      </c>
      <c r="MY33" s="88" t="s">
        <v>96</v>
      </c>
      <c r="MZ33" s="83">
        <v>5.0</v>
      </c>
      <c r="NA33" s="88"/>
      <c r="NB33" s="205">
        <v>12.0</v>
      </c>
      <c r="NC33" s="121">
        <v>5.0</v>
      </c>
      <c r="ND33" s="121">
        <v>203.0</v>
      </c>
      <c r="NE33" s="121">
        <v>36.0</v>
      </c>
      <c r="NF33" s="121">
        <v>47.0</v>
      </c>
      <c r="NG33" s="83">
        <v>47.0</v>
      </c>
      <c r="NH33" s="121">
        <v>7.0</v>
      </c>
      <c r="NI33" s="83"/>
      <c r="NJ33" s="82">
        <v>0.0</v>
      </c>
      <c r="NK33" s="82">
        <v>0.0</v>
      </c>
      <c r="NL33" s="82">
        <v>0.0</v>
      </c>
      <c r="NM33" s="82">
        <v>35.0</v>
      </c>
      <c r="NN33" s="82">
        <v>50.0</v>
      </c>
      <c r="NO33" s="82">
        <v>48.0</v>
      </c>
      <c r="NP33" s="83">
        <v>2.0</v>
      </c>
      <c r="NQ33" s="223"/>
    </row>
    <row r="34" ht="14.25" customHeight="1">
      <c r="A34" s="49">
        <v>0.875</v>
      </c>
      <c r="B34" s="50"/>
      <c r="C34" s="51">
        <v>50.15</v>
      </c>
      <c r="D34" s="127">
        <v>335.0</v>
      </c>
      <c r="E34" s="53">
        <v>134.0</v>
      </c>
      <c r="F34" s="53">
        <v>52.0</v>
      </c>
      <c r="G34" s="53">
        <v>11.1</v>
      </c>
      <c r="H34" s="54"/>
      <c r="I34" s="53">
        <v>6.0</v>
      </c>
      <c r="J34" s="53">
        <v>52.0</v>
      </c>
      <c r="K34" s="53">
        <v>51.0</v>
      </c>
      <c r="L34" s="53">
        <v>139.0</v>
      </c>
      <c r="M34" s="53">
        <v>38.0</v>
      </c>
      <c r="N34" s="53">
        <v>4.5</v>
      </c>
      <c r="O34" s="54"/>
      <c r="P34" s="53">
        <v>6.0</v>
      </c>
      <c r="Q34" s="53">
        <v>55.0</v>
      </c>
      <c r="R34" s="53">
        <v>53.0</v>
      </c>
      <c r="S34" s="53">
        <v>340.2</v>
      </c>
      <c r="T34" s="53">
        <v>301.5</v>
      </c>
      <c r="U34" s="53">
        <v>180.1</v>
      </c>
      <c r="V34" s="54"/>
      <c r="W34" s="53">
        <v>336.1</v>
      </c>
      <c r="X34" s="53">
        <v>222.2</v>
      </c>
      <c r="Y34" s="53">
        <v>127.4</v>
      </c>
      <c r="Z34" s="54"/>
      <c r="AA34" s="53">
        <v>340.7</v>
      </c>
      <c r="AB34" s="53">
        <v>358.2</v>
      </c>
      <c r="AC34" s="53">
        <v>233.2</v>
      </c>
      <c r="AD34" s="54"/>
      <c r="AE34" s="53">
        <v>340.2</v>
      </c>
      <c r="AF34" s="53">
        <v>401.2</v>
      </c>
      <c r="AG34" s="53">
        <v>212.1</v>
      </c>
      <c r="AH34" s="54"/>
      <c r="AI34" s="53">
        <v>347.3</v>
      </c>
      <c r="AJ34" s="53">
        <v>345.1</v>
      </c>
      <c r="AK34" s="53">
        <v>244.6</v>
      </c>
      <c r="AL34" s="54"/>
      <c r="AM34" s="53">
        <v>338.4</v>
      </c>
      <c r="AN34" s="53">
        <v>421.2</v>
      </c>
      <c r="AO34" s="53">
        <v>230.2</v>
      </c>
      <c r="AP34" s="54"/>
      <c r="AQ34" s="54">
        <f t="shared" ref="AQ34:AS34" si="66">E34</f>
        <v>134</v>
      </c>
      <c r="AR34" s="54">
        <f t="shared" si="66"/>
        <v>52</v>
      </c>
      <c r="AS34" s="54">
        <f t="shared" si="66"/>
        <v>11.1</v>
      </c>
      <c r="AT34" s="54"/>
      <c r="AU34" s="54">
        <f t="shared" ref="AU34:AW34" si="67">L34</f>
        <v>139</v>
      </c>
      <c r="AV34" s="54">
        <f t="shared" si="67"/>
        <v>38</v>
      </c>
      <c r="AW34" s="54">
        <f t="shared" si="67"/>
        <v>4.5</v>
      </c>
      <c r="AX34" s="54"/>
      <c r="AY34" s="54">
        <f t="shared" si="6"/>
        <v>134</v>
      </c>
      <c r="AZ34" s="54"/>
      <c r="BA34" s="54"/>
      <c r="BB34" s="54"/>
      <c r="BC34" s="89"/>
      <c r="BD34" s="54"/>
      <c r="BE34" s="53">
        <v>32.0</v>
      </c>
      <c r="BF34" s="53">
        <v>13.0</v>
      </c>
      <c r="BG34" s="53">
        <v>0.7</v>
      </c>
      <c r="BH34" s="54"/>
      <c r="BI34" s="53">
        <v>22.0</v>
      </c>
      <c r="BJ34" s="53">
        <v>80.0</v>
      </c>
      <c r="BK34" s="53">
        <v>63.0</v>
      </c>
      <c r="BL34" s="89"/>
      <c r="BM34" s="287">
        <v>346.0</v>
      </c>
      <c r="BN34" s="287">
        <v>147.0</v>
      </c>
      <c r="BO34" s="287">
        <v>204.0</v>
      </c>
      <c r="BP34" s="287">
        <v>10.2</v>
      </c>
      <c r="BQ34" s="288"/>
      <c r="BR34" s="287">
        <v>6.0</v>
      </c>
      <c r="BS34" s="287">
        <v>65.0</v>
      </c>
      <c r="BT34" s="287">
        <v>63.0</v>
      </c>
      <c r="BU34" s="288">
        <f t="shared" si="7"/>
        <v>346</v>
      </c>
      <c r="BV34" s="287">
        <v>344.0</v>
      </c>
      <c r="BW34" s="287">
        <v>204.0</v>
      </c>
      <c r="BX34" s="287">
        <v>30.0</v>
      </c>
      <c r="BY34" s="287">
        <v>339.0</v>
      </c>
      <c r="BZ34" s="287">
        <v>368.0</v>
      </c>
      <c r="CA34" s="287">
        <v>205.0</v>
      </c>
      <c r="CB34" s="287">
        <v>29.0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338.0</v>
      </c>
      <c r="CH34" s="287">
        <v>362.0</v>
      </c>
      <c r="CI34" s="287">
        <v>215.0</v>
      </c>
      <c r="CJ34" s="287">
        <v>21.0</v>
      </c>
      <c r="CK34" s="287">
        <v>354.0</v>
      </c>
      <c r="CL34" s="287">
        <v>247.0</v>
      </c>
      <c r="CM34" s="287">
        <v>148.0</v>
      </c>
      <c r="CN34" s="287">
        <v>28.0</v>
      </c>
      <c r="CO34" s="287">
        <v>336.0</v>
      </c>
      <c r="CP34" s="287">
        <v>270.0</v>
      </c>
      <c r="CQ34" s="287">
        <v>134.0</v>
      </c>
      <c r="CR34" s="287">
        <v>23.0</v>
      </c>
      <c r="CS34" s="287">
        <v>339.0</v>
      </c>
      <c r="CT34" s="287">
        <v>257.0</v>
      </c>
      <c r="CU34" s="287">
        <v>170.0</v>
      </c>
      <c r="CV34" s="287">
        <v>53.0</v>
      </c>
      <c r="CW34" s="287">
        <v>342.0</v>
      </c>
      <c r="CX34" s="287">
        <v>168.0</v>
      </c>
      <c r="CY34" s="287">
        <v>88.0</v>
      </c>
      <c r="CZ34" s="287">
        <v>44.0</v>
      </c>
      <c r="DA34" s="287">
        <v>327.0</v>
      </c>
      <c r="DB34" s="287">
        <v>170.0</v>
      </c>
      <c r="DC34" s="287">
        <v>87.0</v>
      </c>
      <c r="DD34" s="287">
        <v>36.0</v>
      </c>
      <c r="DE34" s="288">
        <f t="shared" si="24"/>
        <v>147</v>
      </c>
      <c r="DF34" s="287">
        <v>35.0</v>
      </c>
      <c r="DG34" s="288">
        <f t="shared" si="60"/>
        <v>204</v>
      </c>
      <c r="DH34" s="288">
        <f t="shared" si="63"/>
        <v>10.2</v>
      </c>
      <c r="DI34" s="288"/>
      <c r="DJ34" s="287">
        <v>7.0</v>
      </c>
      <c r="DK34" s="287">
        <v>58.0</v>
      </c>
      <c r="DL34" s="287">
        <v>54.0</v>
      </c>
      <c r="DM34" s="89"/>
      <c r="DN34" s="61">
        <v>341.0</v>
      </c>
      <c r="DO34" s="61">
        <v>142.0</v>
      </c>
      <c r="DP34" s="61">
        <v>20.2</v>
      </c>
      <c r="DQ34" s="61">
        <v>11.38</v>
      </c>
      <c r="DR34" s="61">
        <v>2.31</v>
      </c>
      <c r="DS34" s="61">
        <v>8.0</v>
      </c>
      <c r="DT34" s="61">
        <v>34.0</v>
      </c>
      <c r="DU34" s="61">
        <v>34.0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341.0</v>
      </c>
      <c r="EF34" s="63">
        <v>138.0</v>
      </c>
      <c r="EG34" s="63">
        <v>148.0</v>
      </c>
      <c r="EH34" s="63">
        <v>6.4</v>
      </c>
      <c r="EI34" s="64"/>
      <c r="EJ34" s="63">
        <v>9.0</v>
      </c>
      <c r="EK34" s="63">
        <v>39.0</v>
      </c>
      <c r="EL34" s="63">
        <v>42.0</v>
      </c>
      <c r="EM34" s="63">
        <v>0.0</v>
      </c>
      <c r="EN34" s="63">
        <v>0.0</v>
      </c>
      <c r="EO34" s="63">
        <v>0.0</v>
      </c>
      <c r="EP34" s="64"/>
      <c r="EQ34" s="63">
        <v>9.0</v>
      </c>
      <c r="ER34" s="63">
        <v>34.0</v>
      </c>
      <c r="ES34" s="63">
        <v>38.0</v>
      </c>
      <c r="ET34" s="63">
        <v>340.0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0.0</v>
      </c>
      <c r="EZ34" s="63">
        <v>0.0</v>
      </c>
      <c r="FA34" s="63">
        <v>0.0</v>
      </c>
      <c r="FB34" s="63">
        <v>339.0</v>
      </c>
      <c r="FC34" s="63">
        <v>273.0</v>
      </c>
      <c r="FD34" s="63">
        <v>158.4</v>
      </c>
      <c r="FE34" s="63">
        <v>-2.0</v>
      </c>
      <c r="FF34" s="63">
        <v>338.0</v>
      </c>
      <c r="FG34" s="63">
        <v>272.0</v>
      </c>
      <c r="FH34" s="63">
        <v>157.0</v>
      </c>
      <c r="FI34" s="63">
        <v>-0.9</v>
      </c>
      <c r="FJ34" s="63">
        <v>341.0</v>
      </c>
      <c r="FK34" s="63">
        <v>265.0</v>
      </c>
      <c r="FL34" s="63">
        <v>132.0</v>
      </c>
      <c r="FM34" s="64"/>
      <c r="FN34" s="63">
        <v>341.0</v>
      </c>
      <c r="FO34" s="63">
        <v>280.0</v>
      </c>
      <c r="FP34" s="63">
        <v>152.0</v>
      </c>
      <c r="FQ34" s="63">
        <v>7.6</v>
      </c>
      <c r="FR34" s="63">
        <v>138.0</v>
      </c>
      <c r="FS34" s="64"/>
      <c r="FT34" s="63">
        <v>11.4</v>
      </c>
      <c r="FU34" s="64"/>
      <c r="FV34" s="63">
        <v>138.0</v>
      </c>
      <c r="FW34" s="64"/>
      <c r="FX34" s="64"/>
      <c r="FY34" s="64"/>
      <c r="FZ34" s="89"/>
      <c r="GA34" s="65">
        <v>338.0</v>
      </c>
      <c r="GB34" s="66">
        <v>379.1</v>
      </c>
      <c r="GC34" s="66">
        <v>232.93</v>
      </c>
      <c r="GD34" s="66">
        <v>40.79</v>
      </c>
      <c r="GE34" s="66">
        <v>339.0</v>
      </c>
      <c r="GF34" s="66">
        <v>403.28</v>
      </c>
      <c r="GG34" s="66">
        <v>230.58</v>
      </c>
      <c r="GH34" s="66">
        <v>43.64</v>
      </c>
      <c r="GI34" s="66">
        <v>339.0</v>
      </c>
      <c r="GJ34" s="66">
        <v>265.24</v>
      </c>
      <c r="GK34" s="66">
        <v>-151.35</v>
      </c>
      <c r="GL34" s="66">
        <v>-11.06</v>
      </c>
      <c r="GM34" s="66">
        <v>339.0</v>
      </c>
      <c r="GN34" s="66">
        <v>242.96</v>
      </c>
      <c r="GO34" s="66">
        <v>-151.43</v>
      </c>
      <c r="GP34" s="66">
        <v>-19.1</v>
      </c>
      <c r="GQ34" s="66">
        <v>340.0</v>
      </c>
      <c r="GR34" s="66">
        <v>139.95</v>
      </c>
      <c r="GS34" s="66">
        <v>-85.6</v>
      </c>
      <c r="GT34" s="66">
        <v>-25.96</v>
      </c>
      <c r="GU34" s="66">
        <v>340.0</v>
      </c>
      <c r="GV34" s="66">
        <v>153.28</v>
      </c>
      <c r="GW34" s="66">
        <v>-84.59</v>
      </c>
      <c r="GX34" s="66">
        <v>-27.05</v>
      </c>
      <c r="GY34" s="89"/>
      <c r="GZ34" s="98" t="s">
        <v>91</v>
      </c>
      <c r="HA34" s="98" t="s">
        <v>92</v>
      </c>
      <c r="HB34" s="98">
        <v>80.0</v>
      </c>
      <c r="HC34" s="98">
        <v>4.0</v>
      </c>
      <c r="HD34" s="98">
        <v>1.6</v>
      </c>
      <c r="HE34" s="99">
        <v>8.0</v>
      </c>
      <c r="HF34" s="99">
        <v>58.0</v>
      </c>
      <c r="HG34" s="99">
        <v>56.0</v>
      </c>
      <c r="HH34" s="98" t="s">
        <v>91</v>
      </c>
      <c r="HI34" s="98" t="s">
        <v>92</v>
      </c>
      <c r="HJ34" s="98">
        <v>43.0</v>
      </c>
      <c r="HK34" s="98">
        <v>2.15</v>
      </c>
      <c r="HL34" s="98">
        <v>0.86</v>
      </c>
      <c r="HM34" s="99">
        <v>5.0</v>
      </c>
      <c r="HN34" s="98">
        <v>56.0</v>
      </c>
      <c r="HO34" s="98">
        <v>56.0</v>
      </c>
      <c r="HP34" s="98" t="s">
        <v>91</v>
      </c>
      <c r="HQ34" s="98" t="s">
        <v>92</v>
      </c>
      <c r="HR34" s="98">
        <v>180.0</v>
      </c>
      <c r="HS34" s="98">
        <v>9.0</v>
      </c>
      <c r="HT34" s="98">
        <v>4.5</v>
      </c>
      <c r="HU34" s="99">
        <v>7.0</v>
      </c>
      <c r="HV34" s="99">
        <v>56.0</v>
      </c>
      <c r="HW34" s="99">
        <v>56.0</v>
      </c>
      <c r="HX34" s="89"/>
      <c r="HY34" s="72">
        <v>136.0</v>
      </c>
      <c r="HZ34" s="72">
        <v>33.0</v>
      </c>
      <c r="IA34" s="72">
        <v>40.0</v>
      </c>
      <c r="IB34" s="72">
        <v>2.0</v>
      </c>
      <c r="IC34" s="73"/>
      <c r="ID34" s="72">
        <v>2.0</v>
      </c>
      <c r="IE34" s="72">
        <v>66.0</v>
      </c>
      <c r="IF34" s="72">
        <v>44.0</v>
      </c>
      <c r="IG34" s="89"/>
      <c r="IH34" s="74">
        <v>144.0</v>
      </c>
      <c r="II34" s="74">
        <v>34.8</v>
      </c>
      <c r="IJ34" s="74">
        <v>8.0</v>
      </c>
      <c r="IK34" s="74">
        <v>0.4</v>
      </c>
      <c r="IL34" s="74">
        <v>0.6</v>
      </c>
      <c r="IM34" s="74">
        <v>4.0</v>
      </c>
      <c r="IN34" s="74">
        <v>43.0</v>
      </c>
      <c r="IO34" s="74">
        <v>44.0</v>
      </c>
      <c r="IP34" s="74">
        <v>144.0</v>
      </c>
      <c r="IQ34" s="74">
        <v>33.8</v>
      </c>
      <c r="IR34" s="74">
        <v>4.0</v>
      </c>
      <c r="IS34" s="74">
        <v>0.2</v>
      </c>
      <c r="IT34" s="74">
        <v>0.5</v>
      </c>
      <c r="IU34" s="74">
        <v>8.0</v>
      </c>
      <c r="IV34" s="74">
        <v>48.0</v>
      </c>
      <c r="IW34" s="74">
        <v>48.0</v>
      </c>
      <c r="IX34" s="89"/>
      <c r="IY34" s="76">
        <v>141.86</v>
      </c>
      <c r="IZ34" s="76">
        <v>36.02</v>
      </c>
      <c r="JA34" s="76">
        <v>146.1</v>
      </c>
      <c r="JB34" s="76">
        <v>7.3</v>
      </c>
      <c r="JC34" s="76">
        <v>0.18</v>
      </c>
      <c r="JD34" s="149">
        <v>3.0</v>
      </c>
      <c r="JE34" s="76">
        <v>54.48</v>
      </c>
      <c r="JF34" s="76">
        <v>48.24</v>
      </c>
      <c r="JG34" s="76" t="s">
        <v>93</v>
      </c>
      <c r="JH34" s="76" t="s">
        <v>93</v>
      </c>
      <c r="JI34" s="76" t="s">
        <v>93</v>
      </c>
      <c r="JJ34" s="76" t="s">
        <v>93</v>
      </c>
      <c r="JK34" s="76" t="s">
        <v>93</v>
      </c>
      <c r="JL34" s="76" t="s">
        <v>93</v>
      </c>
      <c r="JM34" s="76" t="s">
        <v>93</v>
      </c>
      <c r="JN34" s="76" t="s">
        <v>93</v>
      </c>
      <c r="JO34" s="89"/>
      <c r="JP34" s="78">
        <v>138.0</v>
      </c>
      <c r="JQ34" s="78">
        <v>32.3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240"/>
      <c r="JW34" s="240"/>
      <c r="JX34" s="78">
        <v>138.0</v>
      </c>
      <c r="JY34" s="78">
        <v>34.6</v>
      </c>
      <c r="JZ34" s="78">
        <v>107.0</v>
      </c>
      <c r="KA34" s="78">
        <v>5.7</v>
      </c>
      <c r="KB34" s="78">
        <v>2.0</v>
      </c>
      <c r="KC34" s="150">
        <v>2.0</v>
      </c>
      <c r="KD34" s="240"/>
      <c r="KE34" s="240"/>
      <c r="KF34" s="89"/>
      <c r="KG34" s="79">
        <v>138.0</v>
      </c>
      <c r="KH34" s="79">
        <v>34.0</v>
      </c>
      <c r="KI34" s="79">
        <v>66.0</v>
      </c>
      <c r="KJ34" s="79">
        <v>3.6</v>
      </c>
      <c r="KK34" s="80"/>
      <c r="KL34" s="79">
        <v>1.0</v>
      </c>
      <c r="KM34" s="79">
        <v>50.0</v>
      </c>
      <c r="KN34" s="79">
        <v>50.0</v>
      </c>
      <c r="KO34" s="79">
        <v>138.0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50.0</v>
      </c>
      <c r="KV34" s="79">
        <v>48.0</v>
      </c>
      <c r="KW34" s="89"/>
      <c r="KX34" s="81">
        <v>139.0</v>
      </c>
      <c r="KY34" s="81">
        <v>33.0</v>
      </c>
      <c r="KZ34" s="81">
        <v>157.0</v>
      </c>
      <c r="LA34" s="81">
        <v>7.7</v>
      </c>
      <c r="LB34" s="81">
        <v>0.0</v>
      </c>
      <c r="LC34" s="81">
        <v>3.0</v>
      </c>
      <c r="LD34" s="81">
        <v>50.0</v>
      </c>
      <c r="LE34" s="81">
        <v>52.0</v>
      </c>
      <c r="LF34" s="81">
        <v>139.0</v>
      </c>
      <c r="LG34" s="81">
        <v>34.0</v>
      </c>
      <c r="LH34" s="81">
        <v>263.0</v>
      </c>
      <c r="LI34" s="81">
        <v>12.9</v>
      </c>
      <c r="LJ34" s="81">
        <v>0.0</v>
      </c>
      <c r="LK34" s="81">
        <v>5.0</v>
      </c>
      <c r="LL34" s="81">
        <v>51.0</v>
      </c>
      <c r="LM34" s="81">
        <v>50.0</v>
      </c>
      <c r="LN34" s="89"/>
      <c r="LO34" s="82">
        <v>343.0</v>
      </c>
      <c r="LP34" s="82">
        <v>234.0</v>
      </c>
      <c r="LQ34" s="82">
        <v>140.0</v>
      </c>
      <c r="LR34" s="82">
        <v>73.0</v>
      </c>
      <c r="LS34" s="82">
        <v>332.0</v>
      </c>
      <c r="LT34" s="83">
        <v>34.0</v>
      </c>
      <c r="LU34" s="83">
        <v>2.0</v>
      </c>
      <c r="LV34" s="83">
        <v>141.0</v>
      </c>
      <c r="LW34" s="83">
        <v>56.0</v>
      </c>
      <c r="LX34" s="83">
        <v>50.0</v>
      </c>
      <c r="LY34" s="83">
        <v>49.0</v>
      </c>
      <c r="LZ34" s="83">
        <v>10.0</v>
      </c>
      <c r="MA34" s="83">
        <v>106.0</v>
      </c>
      <c r="MB34" s="83">
        <v>5.0</v>
      </c>
      <c r="MC34" s="83">
        <v>145.0</v>
      </c>
      <c r="MD34" s="83">
        <v>178.0</v>
      </c>
      <c r="ME34" s="83">
        <v>68.0</v>
      </c>
      <c r="MF34" s="83">
        <v>57.0</v>
      </c>
      <c r="MG34" s="83">
        <v>12.0</v>
      </c>
      <c r="MH34" s="83">
        <v>0.0</v>
      </c>
      <c r="MI34" s="83">
        <v>0.0</v>
      </c>
      <c r="MJ34" s="83">
        <v>124.0</v>
      </c>
      <c r="MK34" s="83">
        <v>0.0</v>
      </c>
      <c r="ML34" s="83">
        <v>47.0</v>
      </c>
      <c r="MM34" s="83">
        <v>45.0</v>
      </c>
      <c r="MN34" s="83">
        <v>5.0</v>
      </c>
      <c r="MO34" s="86"/>
      <c r="MP34" s="87"/>
      <c r="MQ34" s="87"/>
      <c r="MR34" s="87"/>
      <c r="MS34" s="87"/>
      <c r="MT34" s="83">
        <v>0.0</v>
      </c>
      <c r="MU34" s="83">
        <v>8.0</v>
      </c>
      <c r="MV34" s="83">
        <v>15.0</v>
      </c>
      <c r="MW34" s="83">
        <v>36.0</v>
      </c>
      <c r="MX34" s="83">
        <v>32.0</v>
      </c>
      <c r="MY34" s="88" t="s">
        <v>96</v>
      </c>
      <c r="MZ34" s="83">
        <v>5.0</v>
      </c>
      <c r="NA34" s="88"/>
      <c r="NB34" s="205">
        <v>7.0</v>
      </c>
      <c r="NC34" s="121">
        <v>3.0</v>
      </c>
      <c r="ND34" s="121">
        <v>135.0</v>
      </c>
      <c r="NE34" s="121">
        <v>36.0</v>
      </c>
      <c r="NF34" s="121">
        <v>47.0</v>
      </c>
      <c r="NG34" s="83">
        <v>47.0</v>
      </c>
      <c r="NH34" s="121">
        <v>7.0</v>
      </c>
      <c r="NI34" s="83"/>
      <c r="NJ34" s="82">
        <v>0.0</v>
      </c>
      <c r="NK34" s="82">
        <v>0.0</v>
      </c>
      <c r="NL34" s="82">
        <v>0.0</v>
      </c>
      <c r="NM34" s="82">
        <v>35.0</v>
      </c>
      <c r="NN34" s="82">
        <v>50.0</v>
      </c>
      <c r="NO34" s="82">
        <v>48.0</v>
      </c>
      <c r="NP34" s="83">
        <v>2.0</v>
      </c>
      <c r="NQ34" s="223"/>
    </row>
    <row r="35" ht="14.25" customHeight="1">
      <c r="A35" s="49">
        <v>0.916666666666667</v>
      </c>
      <c r="B35" s="50"/>
      <c r="C35" s="51">
        <v>50.0</v>
      </c>
      <c r="D35" s="127">
        <v>338.0</v>
      </c>
      <c r="E35" s="53">
        <v>133.0</v>
      </c>
      <c r="F35" s="53">
        <v>71.0</v>
      </c>
      <c r="G35" s="53">
        <v>14.1</v>
      </c>
      <c r="H35" s="54"/>
      <c r="I35" s="53">
        <v>6.0</v>
      </c>
      <c r="J35" s="53">
        <v>52.0</v>
      </c>
      <c r="K35" s="53">
        <v>51.0</v>
      </c>
      <c r="L35" s="53">
        <v>138.0</v>
      </c>
      <c r="M35" s="53">
        <v>62.0</v>
      </c>
      <c r="N35" s="53">
        <v>15.2</v>
      </c>
      <c r="O35" s="54"/>
      <c r="P35" s="53">
        <v>6.0</v>
      </c>
      <c r="Q35" s="53">
        <v>55.0</v>
      </c>
      <c r="R35" s="53">
        <v>53.0</v>
      </c>
      <c r="S35" s="53">
        <v>337.9</v>
      </c>
      <c r="T35" s="53">
        <v>287.2</v>
      </c>
      <c r="U35" s="53">
        <v>172.5</v>
      </c>
      <c r="V35" s="54"/>
      <c r="W35" s="53">
        <v>334.3</v>
      </c>
      <c r="X35" s="53">
        <v>217.0</v>
      </c>
      <c r="Y35" s="53">
        <v>124.0</v>
      </c>
      <c r="Z35" s="54"/>
      <c r="AA35" s="53">
        <v>338.0</v>
      </c>
      <c r="AB35" s="53">
        <v>348.4</v>
      </c>
      <c r="AC35" s="53">
        <v>223.1</v>
      </c>
      <c r="AD35" s="54"/>
      <c r="AE35" s="53">
        <v>338.3</v>
      </c>
      <c r="AF35" s="53">
        <v>390.1</v>
      </c>
      <c r="AG35" s="53">
        <v>203.2</v>
      </c>
      <c r="AH35" s="54"/>
      <c r="AI35" s="53">
        <v>345.2</v>
      </c>
      <c r="AJ35" s="53">
        <v>388.1</v>
      </c>
      <c r="AK35" s="53">
        <v>236.9</v>
      </c>
      <c r="AL35" s="54"/>
      <c r="AM35" s="53">
        <v>336.6</v>
      </c>
      <c r="AN35" s="53">
        <v>411.0</v>
      </c>
      <c r="AO35" s="53">
        <v>222.1</v>
      </c>
      <c r="AP35" s="54"/>
      <c r="AQ35" s="54">
        <f t="shared" ref="AQ35:AS35" si="68">E35</f>
        <v>133</v>
      </c>
      <c r="AR35" s="54">
        <f t="shared" si="68"/>
        <v>71</v>
      </c>
      <c r="AS35" s="54">
        <f t="shared" si="68"/>
        <v>14.1</v>
      </c>
      <c r="AT35" s="54"/>
      <c r="AU35" s="54">
        <f t="shared" ref="AU35:AW35" si="69">L35</f>
        <v>138</v>
      </c>
      <c r="AV35" s="54">
        <f t="shared" si="69"/>
        <v>62</v>
      </c>
      <c r="AW35" s="54">
        <f t="shared" si="69"/>
        <v>15.2</v>
      </c>
      <c r="AX35" s="54"/>
      <c r="AY35" s="54">
        <f t="shared" si="6"/>
        <v>133</v>
      </c>
      <c r="AZ35" s="54"/>
      <c r="BA35" s="54"/>
      <c r="BB35" s="54"/>
      <c r="BC35" s="89"/>
      <c r="BD35" s="54"/>
      <c r="BE35" s="53">
        <v>32.0</v>
      </c>
      <c r="BF35" s="53">
        <v>11.0</v>
      </c>
      <c r="BG35" s="53">
        <v>0.7</v>
      </c>
      <c r="BH35" s="54"/>
      <c r="BI35" s="53">
        <v>22.0</v>
      </c>
      <c r="BJ35" s="53">
        <v>80.0</v>
      </c>
      <c r="BK35" s="53">
        <v>63.0</v>
      </c>
      <c r="BL35" s="89"/>
      <c r="BM35" s="287">
        <v>346.0</v>
      </c>
      <c r="BN35" s="287">
        <v>147.0</v>
      </c>
      <c r="BO35" s="287">
        <v>192.0</v>
      </c>
      <c r="BP35" s="287">
        <v>9.6</v>
      </c>
      <c r="BQ35" s="288"/>
      <c r="BR35" s="287">
        <v>6.0</v>
      </c>
      <c r="BS35" s="287">
        <v>59.0</v>
      </c>
      <c r="BT35" s="287">
        <v>55.0</v>
      </c>
      <c r="BU35" s="288">
        <f t="shared" si="7"/>
        <v>346</v>
      </c>
      <c r="BV35" s="287">
        <v>343.0</v>
      </c>
      <c r="BW35" s="287">
        <v>203.0</v>
      </c>
      <c r="BX35" s="287">
        <v>26.0</v>
      </c>
      <c r="BY35" s="287">
        <v>338.0</v>
      </c>
      <c r="BZ35" s="287">
        <v>367.0</v>
      </c>
      <c r="CA35" s="287">
        <v>204.0</v>
      </c>
      <c r="CB35" s="287">
        <v>25.0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339.0</v>
      </c>
      <c r="CH35" s="287">
        <v>364.0</v>
      </c>
      <c r="CI35" s="287">
        <v>203.0</v>
      </c>
      <c r="CJ35" s="287">
        <v>23.0</v>
      </c>
      <c r="CK35" s="287">
        <v>352.0</v>
      </c>
      <c r="CL35" s="287">
        <v>136.0</v>
      </c>
      <c r="CM35" s="287">
        <v>89.0</v>
      </c>
      <c r="CN35" s="287">
        <v>16.0</v>
      </c>
      <c r="CO35" s="287">
        <v>337.0</v>
      </c>
      <c r="CP35" s="287">
        <v>272.0</v>
      </c>
      <c r="CQ35" s="287">
        <v>136.0</v>
      </c>
      <c r="CR35" s="287">
        <v>22.0</v>
      </c>
      <c r="CS35" s="287">
        <v>339.0</v>
      </c>
      <c r="CT35" s="287">
        <v>260.0</v>
      </c>
      <c r="CU35" s="287">
        <v>170.0</v>
      </c>
      <c r="CV35" s="287">
        <v>58.0</v>
      </c>
      <c r="CW35" s="287">
        <v>343.0</v>
      </c>
      <c r="CX35" s="287">
        <v>159.0</v>
      </c>
      <c r="CY35" s="287">
        <v>80.0</v>
      </c>
      <c r="CZ35" s="287">
        <v>44.0</v>
      </c>
      <c r="DA35" s="287">
        <v>328.0</v>
      </c>
      <c r="DB35" s="287">
        <v>162.0</v>
      </c>
      <c r="DC35" s="287">
        <v>81.0</v>
      </c>
      <c r="DD35" s="287">
        <v>40.0</v>
      </c>
      <c r="DE35" s="288">
        <f t="shared" si="24"/>
        <v>147</v>
      </c>
      <c r="DF35" s="287">
        <v>35.4</v>
      </c>
      <c r="DG35" s="288">
        <f t="shared" si="60"/>
        <v>192</v>
      </c>
      <c r="DH35" s="288">
        <f t="shared" si="63"/>
        <v>9.6</v>
      </c>
      <c r="DI35" s="288"/>
      <c r="DJ35" s="287">
        <v>7.0</v>
      </c>
      <c r="DK35" s="287">
        <v>58.0</v>
      </c>
      <c r="DL35" s="287">
        <v>53.0</v>
      </c>
      <c r="DM35" s="89"/>
      <c r="DN35" s="61">
        <v>341.0</v>
      </c>
      <c r="DO35" s="61">
        <v>141.0</v>
      </c>
      <c r="DP35" s="61">
        <v>32.2</v>
      </c>
      <c r="DQ35" s="61">
        <v>18.03</v>
      </c>
      <c r="DR35" s="61">
        <v>5.06</v>
      </c>
      <c r="DS35" s="61">
        <v>8.0</v>
      </c>
      <c r="DT35" s="61">
        <v>33.0</v>
      </c>
      <c r="DU35" s="61">
        <v>36.5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339.0</v>
      </c>
      <c r="EF35" s="63">
        <v>137.0</v>
      </c>
      <c r="EG35" s="63">
        <v>136.0</v>
      </c>
      <c r="EH35" s="63">
        <v>5.9</v>
      </c>
      <c r="EI35" s="64"/>
      <c r="EJ35" s="63">
        <v>9.0</v>
      </c>
      <c r="EK35" s="63">
        <v>39.0</v>
      </c>
      <c r="EL35" s="63">
        <v>42.0</v>
      </c>
      <c r="EM35" s="63">
        <v>0.0</v>
      </c>
      <c r="EN35" s="63">
        <v>0.0</v>
      </c>
      <c r="EO35" s="63">
        <v>0.0</v>
      </c>
      <c r="EP35" s="64"/>
      <c r="EQ35" s="63">
        <v>9.0</v>
      </c>
      <c r="ER35" s="63">
        <v>34.0</v>
      </c>
      <c r="ES35" s="63">
        <v>38.0</v>
      </c>
      <c r="ET35" s="63">
        <v>338.0</v>
      </c>
      <c r="EU35" s="63">
        <v>0.0</v>
      </c>
      <c r="EV35" s="63">
        <v>0.0</v>
      </c>
      <c r="EW35" s="63">
        <v>0.0</v>
      </c>
      <c r="EX35" s="63">
        <v>337.0</v>
      </c>
      <c r="EY35" s="63">
        <v>0.0</v>
      </c>
      <c r="EZ35" s="63">
        <v>0.0</v>
      </c>
      <c r="FA35" s="63">
        <v>0.0</v>
      </c>
      <c r="FB35" s="63">
        <v>337.0</v>
      </c>
      <c r="FC35" s="63">
        <v>274.0</v>
      </c>
      <c r="FD35" s="63">
        <v>158.5</v>
      </c>
      <c r="FE35" s="63">
        <v>-4.6</v>
      </c>
      <c r="FF35" s="63">
        <v>337.0</v>
      </c>
      <c r="FG35" s="63">
        <v>273.0</v>
      </c>
      <c r="FH35" s="63">
        <v>157.9</v>
      </c>
      <c r="FI35" s="63">
        <v>-3.1</v>
      </c>
      <c r="FJ35" s="63">
        <v>339.0</v>
      </c>
      <c r="FK35" s="63">
        <v>269.0</v>
      </c>
      <c r="FL35" s="63">
        <v>158.0</v>
      </c>
      <c r="FM35" s="64"/>
      <c r="FN35" s="63">
        <v>339.0</v>
      </c>
      <c r="FO35" s="63">
        <v>283.0</v>
      </c>
      <c r="FP35" s="63">
        <v>153.9</v>
      </c>
      <c r="FQ35" s="63">
        <v>8.6</v>
      </c>
      <c r="FR35" s="63">
        <v>137.0</v>
      </c>
      <c r="FS35" s="64"/>
      <c r="FT35" s="63">
        <v>8.3</v>
      </c>
      <c r="FU35" s="64"/>
      <c r="FV35" s="63">
        <v>137.0</v>
      </c>
      <c r="FW35" s="64"/>
      <c r="FX35" s="64"/>
      <c r="FY35" s="64"/>
      <c r="FZ35" s="89"/>
      <c r="GA35" s="65">
        <v>339.0</v>
      </c>
      <c r="GB35" s="66">
        <v>378.95</v>
      </c>
      <c r="GC35" s="66">
        <v>231.51</v>
      </c>
      <c r="GD35" s="66">
        <v>43.55</v>
      </c>
      <c r="GE35" s="66">
        <v>338.0</v>
      </c>
      <c r="GF35" s="66">
        <v>401.37</v>
      </c>
      <c r="GG35" s="66">
        <v>226.4</v>
      </c>
      <c r="GH35" s="66">
        <v>47.16</v>
      </c>
      <c r="GI35" s="66">
        <v>338.0</v>
      </c>
      <c r="GJ35" s="66">
        <v>270.37</v>
      </c>
      <c r="GK35" s="66">
        <v>-153.95</v>
      </c>
      <c r="GL35" s="66">
        <v>-12.23</v>
      </c>
      <c r="GM35" s="66">
        <v>338.0</v>
      </c>
      <c r="GN35" s="66">
        <v>248.68</v>
      </c>
      <c r="GO35" s="66">
        <v>-153.61</v>
      </c>
      <c r="GP35" s="66">
        <v>-21.94</v>
      </c>
      <c r="GQ35" s="66">
        <v>338.0</v>
      </c>
      <c r="GR35" s="66">
        <v>129.83</v>
      </c>
      <c r="GS35" s="66">
        <v>-77.14</v>
      </c>
      <c r="GT35" s="66">
        <v>-27.72</v>
      </c>
      <c r="GU35" s="66">
        <v>338.0</v>
      </c>
      <c r="GV35" s="66">
        <v>141.41</v>
      </c>
      <c r="GW35" s="66">
        <v>-76.47</v>
      </c>
      <c r="GX35" s="66">
        <v>-28.9</v>
      </c>
      <c r="GY35" s="89"/>
      <c r="GZ35" s="98" t="s">
        <v>91</v>
      </c>
      <c r="HA35" s="98" t="s">
        <v>92</v>
      </c>
      <c r="HB35" s="98">
        <v>60.0</v>
      </c>
      <c r="HC35" s="98">
        <v>3.0</v>
      </c>
      <c r="HD35" s="98">
        <v>1.2</v>
      </c>
      <c r="HE35" s="99">
        <v>8.0</v>
      </c>
      <c r="HF35" s="99">
        <v>56.0</v>
      </c>
      <c r="HG35" s="99">
        <v>54.0</v>
      </c>
      <c r="HH35" s="98" t="s">
        <v>91</v>
      </c>
      <c r="HI35" s="98" t="s">
        <v>92</v>
      </c>
      <c r="HJ35" s="98">
        <v>128.0</v>
      </c>
      <c r="HK35" s="98">
        <v>6.4</v>
      </c>
      <c r="HL35" s="98">
        <v>2.56</v>
      </c>
      <c r="HM35" s="99">
        <v>5.0</v>
      </c>
      <c r="HN35" s="98">
        <v>54.0</v>
      </c>
      <c r="HO35" s="98">
        <v>54.0</v>
      </c>
      <c r="HP35" s="98" t="s">
        <v>91</v>
      </c>
      <c r="HQ35" s="98" t="s">
        <v>92</v>
      </c>
      <c r="HR35" s="98">
        <v>194.0</v>
      </c>
      <c r="HS35" s="98">
        <v>9.7</v>
      </c>
      <c r="HT35" s="98">
        <v>4.85</v>
      </c>
      <c r="HU35" s="99">
        <v>7.0</v>
      </c>
      <c r="HV35" s="99">
        <v>54.0</v>
      </c>
      <c r="HW35" s="99">
        <v>54.0</v>
      </c>
      <c r="HX35" s="89"/>
      <c r="HY35" s="72">
        <v>136.0</v>
      </c>
      <c r="HZ35" s="72">
        <v>33.0</v>
      </c>
      <c r="IA35" s="72">
        <v>86.0</v>
      </c>
      <c r="IB35" s="72">
        <v>4.3</v>
      </c>
      <c r="IC35" s="73"/>
      <c r="ID35" s="72">
        <v>2.0</v>
      </c>
      <c r="IE35" s="72">
        <v>66.0</v>
      </c>
      <c r="IF35" s="72">
        <v>44.0</v>
      </c>
      <c r="IG35" s="89"/>
      <c r="IH35" s="74">
        <v>140.0</v>
      </c>
      <c r="II35" s="74">
        <v>33.0</v>
      </c>
      <c r="IJ35" s="74">
        <v>128.0</v>
      </c>
      <c r="IK35" s="74">
        <v>9.1</v>
      </c>
      <c r="IL35" s="74">
        <v>10.6</v>
      </c>
      <c r="IM35" s="74">
        <v>4.0</v>
      </c>
      <c r="IN35" s="74">
        <v>43.0</v>
      </c>
      <c r="IO35" s="74">
        <v>44.0</v>
      </c>
      <c r="IP35" s="74">
        <v>140.0</v>
      </c>
      <c r="IQ35" s="74">
        <v>32.4</v>
      </c>
      <c r="IR35" s="74">
        <v>3.0</v>
      </c>
      <c r="IS35" s="74">
        <v>0.1</v>
      </c>
      <c r="IT35" s="74">
        <v>0.2</v>
      </c>
      <c r="IU35" s="74">
        <v>8.0</v>
      </c>
      <c r="IV35" s="74">
        <v>45.0</v>
      </c>
      <c r="IW35" s="74">
        <v>42.0</v>
      </c>
      <c r="IX35" s="89"/>
      <c r="IY35" s="76">
        <v>140.46</v>
      </c>
      <c r="IZ35" s="76">
        <v>35.06</v>
      </c>
      <c r="JA35" s="76">
        <v>320.82</v>
      </c>
      <c r="JB35" s="76">
        <v>16.04</v>
      </c>
      <c r="JC35" s="76">
        <v>6.25</v>
      </c>
      <c r="JD35" s="149">
        <v>3.0</v>
      </c>
      <c r="JE35" s="76">
        <v>45.9</v>
      </c>
      <c r="JF35" s="76">
        <v>33.66</v>
      </c>
      <c r="JG35" s="76" t="s">
        <v>93</v>
      </c>
      <c r="JH35" s="76" t="s">
        <v>93</v>
      </c>
      <c r="JI35" s="76" t="s">
        <v>93</v>
      </c>
      <c r="JJ35" s="76" t="s">
        <v>93</v>
      </c>
      <c r="JK35" s="76" t="s">
        <v>93</v>
      </c>
      <c r="JL35" s="76" t="s">
        <v>93</v>
      </c>
      <c r="JM35" s="76" t="s">
        <v>93</v>
      </c>
      <c r="JN35" s="76" t="s">
        <v>93</v>
      </c>
      <c r="JO35" s="89"/>
      <c r="JP35" s="78">
        <v>138.0</v>
      </c>
      <c r="JQ35" s="78">
        <v>32.6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240"/>
      <c r="JW35" s="240"/>
      <c r="JX35" s="78">
        <v>138.0</v>
      </c>
      <c r="JY35" s="78">
        <v>34.5</v>
      </c>
      <c r="JZ35" s="78">
        <v>5.0</v>
      </c>
      <c r="KA35" s="78">
        <v>0.3</v>
      </c>
      <c r="KB35" s="78">
        <v>0.0</v>
      </c>
      <c r="KC35" s="150">
        <v>2.0</v>
      </c>
      <c r="KD35" s="240"/>
      <c r="KE35" s="240"/>
      <c r="KF35" s="89"/>
      <c r="KG35" s="79">
        <v>140.0</v>
      </c>
      <c r="KH35" s="79">
        <v>34.0</v>
      </c>
      <c r="KI35" s="79">
        <v>69.0</v>
      </c>
      <c r="KJ35" s="79">
        <v>3.7</v>
      </c>
      <c r="KK35" s="80"/>
      <c r="KL35" s="79">
        <v>1.0</v>
      </c>
      <c r="KM35" s="79">
        <v>50.0</v>
      </c>
      <c r="KN35" s="79">
        <v>50.0</v>
      </c>
      <c r="KO35" s="79">
        <v>140.0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50.0</v>
      </c>
      <c r="KV35" s="79">
        <v>48.0</v>
      </c>
      <c r="KW35" s="89"/>
      <c r="KX35" s="81">
        <v>137.0</v>
      </c>
      <c r="KY35" s="81">
        <v>32.0</v>
      </c>
      <c r="KZ35" s="81">
        <v>212.0</v>
      </c>
      <c r="LA35" s="81">
        <v>10.4</v>
      </c>
      <c r="LB35" s="81">
        <v>0.0</v>
      </c>
      <c r="LC35" s="81">
        <v>3.0</v>
      </c>
      <c r="LD35" s="81">
        <v>50.0</v>
      </c>
      <c r="LE35" s="81">
        <v>52.0</v>
      </c>
      <c r="LF35" s="81">
        <v>137.0</v>
      </c>
      <c r="LG35" s="81">
        <v>32.0</v>
      </c>
      <c r="LH35" s="81">
        <v>255.0</v>
      </c>
      <c r="LI35" s="81">
        <v>12.5</v>
      </c>
      <c r="LJ35" s="81">
        <v>0.0</v>
      </c>
      <c r="LK35" s="81">
        <v>5.0</v>
      </c>
      <c r="LL35" s="81">
        <v>51.0</v>
      </c>
      <c r="LM35" s="81">
        <v>50.0</v>
      </c>
      <c r="LN35" s="89"/>
      <c r="LO35" s="82">
        <v>340.0</v>
      </c>
      <c r="LP35" s="82">
        <v>179.0</v>
      </c>
      <c r="LQ35" s="82">
        <v>145.0</v>
      </c>
      <c r="LR35" s="82">
        <v>72.0</v>
      </c>
      <c r="LS35" s="82">
        <v>331.0</v>
      </c>
      <c r="LT35" s="83">
        <v>35.0</v>
      </c>
      <c r="LU35" s="83">
        <v>2.0</v>
      </c>
      <c r="LV35" s="83">
        <v>140.0</v>
      </c>
      <c r="LW35" s="83">
        <v>60.0</v>
      </c>
      <c r="LX35" s="83">
        <v>51.0</v>
      </c>
      <c r="LY35" s="83">
        <v>49.0</v>
      </c>
      <c r="LZ35" s="83">
        <v>10.0</v>
      </c>
      <c r="MA35" s="83">
        <v>110.0</v>
      </c>
      <c r="MB35" s="83">
        <v>5.0</v>
      </c>
      <c r="MC35" s="83">
        <v>145.0</v>
      </c>
      <c r="MD35" s="83">
        <v>119.0</v>
      </c>
      <c r="ME35" s="83">
        <v>68.0</v>
      </c>
      <c r="MF35" s="83">
        <v>57.0</v>
      </c>
      <c r="MG35" s="83">
        <v>12.0</v>
      </c>
      <c r="MH35" s="83">
        <v>0.0</v>
      </c>
      <c r="MI35" s="83">
        <v>0.0</v>
      </c>
      <c r="MJ35" s="83">
        <v>124.0</v>
      </c>
      <c r="MK35" s="83">
        <v>0.0</v>
      </c>
      <c r="ML35" s="83">
        <v>47.0</v>
      </c>
      <c r="MM35" s="83">
        <v>45.0</v>
      </c>
      <c r="MN35" s="83">
        <v>5.0</v>
      </c>
      <c r="MO35" s="86"/>
      <c r="MP35" s="87"/>
      <c r="MQ35" s="87"/>
      <c r="MR35" s="87"/>
      <c r="MS35" s="87"/>
      <c r="MT35" s="83">
        <v>2.0</v>
      </c>
      <c r="MU35" s="83">
        <v>6.0</v>
      </c>
      <c r="MV35" s="83">
        <v>44.0</v>
      </c>
      <c r="MW35" s="83">
        <v>36.0</v>
      </c>
      <c r="MX35" s="83">
        <v>32.0</v>
      </c>
      <c r="MY35" s="88" t="s">
        <v>96</v>
      </c>
      <c r="MZ35" s="83">
        <v>5.0</v>
      </c>
      <c r="NA35" s="88"/>
      <c r="NB35" s="205">
        <v>9.0</v>
      </c>
      <c r="NC35" s="121">
        <v>4.0</v>
      </c>
      <c r="ND35" s="121">
        <v>163.0</v>
      </c>
      <c r="NE35" s="121">
        <v>36.0</v>
      </c>
      <c r="NF35" s="121">
        <v>47.0</v>
      </c>
      <c r="NG35" s="83">
        <v>47.0</v>
      </c>
      <c r="NH35" s="121">
        <v>7.0</v>
      </c>
      <c r="NI35" s="83"/>
      <c r="NJ35" s="82">
        <v>0.0</v>
      </c>
      <c r="NK35" s="82">
        <v>0.0</v>
      </c>
      <c r="NL35" s="82">
        <v>0.0</v>
      </c>
      <c r="NM35" s="82">
        <v>35.0</v>
      </c>
      <c r="NN35" s="82">
        <v>50.0</v>
      </c>
      <c r="NO35" s="82">
        <v>48.0</v>
      </c>
      <c r="NP35" s="83">
        <v>2.0</v>
      </c>
      <c r="NQ35" s="223"/>
    </row>
    <row r="36" ht="14.25" customHeight="1">
      <c r="A36" s="49">
        <v>0.958333333333334</v>
      </c>
      <c r="B36" s="50"/>
      <c r="C36" s="51">
        <v>49.55</v>
      </c>
      <c r="D36" s="53">
        <v>338.0</v>
      </c>
      <c r="E36" s="53">
        <v>133.0</v>
      </c>
      <c r="F36" s="53">
        <v>90.0</v>
      </c>
      <c r="G36" s="53">
        <v>19.1</v>
      </c>
      <c r="H36" s="54"/>
      <c r="I36" s="53">
        <v>6.0</v>
      </c>
      <c r="J36" s="53">
        <v>52.0</v>
      </c>
      <c r="K36" s="53">
        <v>51.0</v>
      </c>
      <c r="L36" s="53">
        <v>139.0</v>
      </c>
      <c r="M36" s="53">
        <v>51.0</v>
      </c>
      <c r="N36" s="53">
        <v>11.4</v>
      </c>
      <c r="O36" s="54"/>
      <c r="P36" s="53">
        <v>6.0</v>
      </c>
      <c r="Q36" s="53">
        <v>55.0</v>
      </c>
      <c r="R36" s="53">
        <v>53.0</v>
      </c>
      <c r="S36" s="53">
        <v>341.0</v>
      </c>
      <c r="T36" s="53">
        <v>281.1</v>
      </c>
      <c r="U36" s="53">
        <v>169.3</v>
      </c>
      <c r="V36" s="54"/>
      <c r="W36" s="53">
        <v>337.0</v>
      </c>
      <c r="X36" s="53">
        <v>226.7</v>
      </c>
      <c r="Y36" s="53">
        <v>129.8</v>
      </c>
      <c r="Z36" s="54"/>
      <c r="AA36" s="53">
        <v>340.5</v>
      </c>
      <c r="AB36" s="53">
        <v>329.0</v>
      </c>
      <c r="AC36" s="53">
        <v>215.0</v>
      </c>
      <c r="AD36" s="54"/>
      <c r="AE36" s="53">
        <v>340.4</v>
      </c>
      <c r="AF36" s="53">
        <v>363.2</v>
      </c>
      <c r="AG36" s="53">
        <v>192.4</v>
      </c>
      <c r="AH36" s="54"/>
      <c r="AI36" s="53">
        <v>348.0</v>
      </c>
      <c r="AJ36" s="53">
        <v>374.5</v>
      </c>
      <c r="AK36" s="53">
        <v>232.5</v>
      </c>
      <c r="AL36" s="54"/>
      <c r="AM36" s="53">
        <v>339.3</v>
      </c>
      <c r="AN36" s="53">
        <v>399.7</v>
      </c>
      <c r="AO36" s="53">
        <v>217.7</v>
      </c>
      <c r="AP36" s="54"/>
      <c r="AQ36" s="54">
        <f t="shared" ref="AQ36:AS36" si="70">E36</f>
        <v>133</v>
      </c>
      <c r="AR36" s="54">
        <f t="shared" si="70"/>
        <v>90</v>
      </c>
      <c r="AS36" s="54">
        <f t="shared" si="70"/>
        <v>19.1</v>
      </c>
      <c r="AT36" s="54"/>
      <c r="AU36" s="54">
        <f t="shared" ref="AU36:AW36" si="71">L36</f>
        <v>139</v>
      </c>
      <c r="AV36" s="54">
        <f t="shared" si="71"/>
        <v>51</v>
      </c>
      <c r="AW36" s="54">
        <f t="shared" si="71"/>
        <v>11.4</v>
      </c>
      <c r="AX36" s="54"/>
      <c r="AY36" s="54">
        <f t="shared" si="6"/>
        <v>133</v>
      </c>
      <c r="AZ36" s="54"/>
      <c r="BA36" s="54"/>
      <c r="BB36" s="54"/>
      <c r="BC36" s="89"/>
      <c r="BD36" s="54"/>
      <c r="BE36" s="53">
        <v>32.0</v>
      </c>
      <c r="BF36" s="53">
        <v>9.0</v>
      </c>
      <c r="BG36" s="53">
        <v>0.6</v>
      </c>
      <c r="BH36" s="54"/>
      <c r="BI36" s="53">
        <v>22.0</v>
      </c>
      <c r="BJ36" s="53">
        <v>80.0</v>
      </c>
      <c r="BK36" s="53">
        <v>63.0</v>
      </c>
      <c r="BL36" s="89"/>
      <c r="BM36" s="287">
        <v>345.0</v>
      </c>
      <c r="BN36" s="287">
        <v>147.0</v>
      </c>
      <c r="BO36" s="287">
        <v>190.0</v>
      </c>
      <c r="BP36" s="287">
        <v>9.5</v>
      </c>
      <c r="BQ36" s="288"/>
      <c r="BR36" s="287">
        <v>6.0</v>
      </c>
      <c r="BS36" s="287">
        <v>59.0</v>
      </c>
      <c r="BT36" s="287">
        <v>55.0</v>
      </c>
      <c r="BU36" s="288">
        <f t="shared" si="7"/>
        <v>345</v>
      </c>
      <c r="BV36" s="287">
        <v>347.0</v>
      </c>
      <c r="BW36" s="287">
        <v>202.0</v>
      </c>
      <c r="BX36" s="287">
        <v>27.0</v>
      </c>
      <c r="BY36" s="287">
        <v>338.0</v>
      </c>
      <c r="BZ36" s="287">
        <v>366.0</v>
      </c>
      <c r="CA36" s="287">
        <v>205.0</v>
      </c>
      <c r="CB36" s="287">
        <v>25.0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338.0</v>
      </c>
      <c r="CH36" s="287">
        <v>353.0</v>
      </c>
      <c r="CI36" s="287">
        <v>195.0</v>
      </c>
      <c r="CJ36" s="287">
        <v>19.0</v>
      </c>
      <c r="CK36" s="287">
        <v>352.0</v>
      </c>
      <c r="CL36" s="287">
        <v>266.0</v>
      </c>
      <c r="CM36" s="287">
        <v>148.0</v>
      </c>
      <c r="CN36" s="287">
        <v>24.0</v>
      </c>
      <c r="CO36" s="287">
        <v>336.0</v>
      </c>
      <c r="CP36" s="287">
        <v>275.0</v>
      </c>
      <c r="CQ36" s="287">
        <v>135.0</v>
      </c>
      <c r="CR36" s="287">
        <v>22.0</v>
      </c>
      <c r="CS36" s="287">
        <v>339.0</v>
      </c>
      <c r="CT36" s="287">
        <v>258.0</v>
      </c>
      <c r="CU36" s="287">
        <v>169.0</v>
      </c>
      <c r="CV36" s="287">
        <v>58.0</v>
      </c>
      <c r="CW36" s="287">
        <v>342.0</v>
      </c>
      <c r="CX36" s="287">
        <v>150.0</v>
      </c>
      <c r="CY36" s="287">
        <v>75.0</v>
      </c>
      <c r="CZ36" s="287">
        <v>42.0</v>
      </c>
      <c r="DA36" s="287">
        <v>327.0</v>
      </c>
      <c r="DB36" s="287">
        <v>155.0</v>
      </c>
      <c r="DC36" s="287">
        <v>78.0</v>
      </c>
      <c r="DD36" s="287">
        <v>39.0</v>
      </c>
      <c r="DE36" s="288">
        <f t="shared" si="24"/>
        <v>147</v>
      </c>
      <c r="DF36" s="287">
        <v>35.4</v>
      </c>
      <c r="DG36" s="287">
        <v>190.0</v>
      </c>
      <c r="DH36" s="287">
        <v>9.5</v>
      </c>
      <c r="DI36" s="288"/>
      <c r="DJ36" s="287">
        <v>7.0</v>
      </c>
      <c r="DK36" s="287">
        <v>58.0</v>
      </c>
      <c r="DL36" s="287">
        <v>53.0</v>
      </c>
      <c r="DM36" s="89"/>
      <c r="DN36" s="61">
        <v>341.0</v>
      </c>
      <c r="DO36" s="61">
        <v>141.0</v>
      </c>
      <c r="DP36" s="61">
        <v>12.1</v>
      </c>
      <c r="DQ36" s="61">
        <v>6.94</v>
      </c>
      <c r="DR36" s="61">
        <v>0.18</v>
      </c>
      <c r="DS36" s="61">
        <v>8.0</v>
      </c>
      <c r="DT36" s="61">
        <v>34.0</v>
      </c>
      <c r="DU36" s="61">
        <v>35.5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339.0</v>
      </c>
      <c r="EF36" s="63">
        <v>138.0</v>
      </c>
      <c r="EG36" s="63">
        <v>144.0</v>
      </c>
      <c r="EH36" s="63">
        <v>6.3</v>
      </c>
      <c r="EI36" s="64"/>
      <c r="EJ36" s="63">
        <v>9.0</v>
      </c>
      <c r="EK36" s="63">
        <v>41.0</v>
      </c>
      <c r="EL36" s="63">
        <v>45.0</v>
      </c>
      <c r="EM36" s="63">
        <v>0.0</v>
      </c>
      <c r="EN36" s="63">
        <v>0.0</v>
      </c>
      <c r="EO36" s="63">
        <v>0.0</v>
      </c>
      <c r="EP36" s="63">
        <v>0.0</v>
      </c>
      <c r="EQ36" s="63">
        <v>9.0</v>
      </c>
      <c r="ER36" s="63">
        <v>35.0</v>
      </c>
      <c r="ES36" s="63">
        <v>38.0</v>
      </c>
      <c r="ET36" s="63">
        <v>339.0</v>
      </c>
      <c r="EU36" s="63">
        <v>0.0</v>
      </c>
      <c r="EV36" s="63">
        <v>0.0</v>
      </c>
      <c r="EW36" s="63">
        <v>0.0</v>
      </c>
      <c r="EX36" s="63">
        <v>339.0</v>
      </c>
      <c r="EY36" s="63">
        <v>0.0</v>
      </c>
      <c r="EZ36" s="63">
        <v>0.0</v>
      </c>
      <c r="FA36" s="63">
        <v>0.0</v>
      </c>
      <c r="FB36" s="63">
        <v>339.0</v>
      </c>
      <c r="FC36" s="63">
        <v>273.0</v>
      </c>
      <c r="FD36" s="63">
        <v>158.4</v>
      </c>
      <c r="FE36" s="63">
        <v>-3.3</v>
      </c>
      <c r="FF36" s="63">
        <v>339.0</v>
      </c>
      <c r="FG36" s="63">
        <v>272.0</v>
      </c>
      <c r="FH36" s="63">
        <v>157.9</v>
      </c>
      <c r="FI36" s="63">
        <v>-3.1</v>
      </c>
      <c r="FJ36" s="63">
        <v>339.0</v>
      </c>
      <c r="FK36" s="63">
        <v>265.0</v>
      </c>
      <c r="FL36" s="63">
        <v>151.0</v>
      </c>
      <c r="FM36" s="64"/>
      <c r="FN36" s="63">
        <v>339.0</v>
      </c>
      <c r="FO36" s="63">
        <v>279.0</v>
      </c>
      <c r="FP36" s="63">
        <v>152.4</v>
      </c>
      <c r="FQ36" s="63">
        <v>8.7</v>
      </c>
      <c r="FR36" s="63">
        <v>138.0</v>
      </c>
      <c r="FS36" s="64"/>
      <c r="FT36" s="63">
        <v>10.91</v>
      </c>
      <c r="FU36" s="64"/>
      <c r="FV36" s="63">
        <v>138.0</v>
      </c>
      <c r="FW36" s="64"/>
      <c r="FX36" s="64"/>
      <c r="FY36" s="64"/>
      <c r="FZ36" s="89"/>
      <c r="GA36" s="65">
        <v>341.0</v>
      </c>
      <c r="GB36" s="66">
        <v>370.01</v>
      </c>
      <c r="GC36" s="66">
        <v>227.99</v>
      </c>
      <c r="GD36" s="66">
        <v>39.95</v>
      </c>
      <c r="GE36" s="66">
        <v>340.0</v>
      </c>
      <c r="GF36" s="66">
        <v>392.43</v>
      </c>
      <c r="GG36" s="66">
        <v>224.64</v>
      </c>
      <c r="GH36" s="66">
        <v>43.05</v>
      </c>
      <c r="GI36" s="66">
        <v>340.0</v>
      </c>
      <c r="GJ36" s="66">
        <v>256.09</v>
      </c>
      <c r="GK36" s="66">
        <v>-152.44</v>
      </c>
      <c r="GL36" s="66">
        <v>-11.98</v>
      </c>
      <c r="GM36" s="66">
        <v>340.0</v>
      </c>
      <c r="GN36" s="66">
        <v>243.84</v>
      </c>
      <c r="GO36" s="66">
        <v>-152.19</v>
      </c>
      <c r="GP36" s="66">
        <v>-21.19</v>
      </c>
      <c r="GQ36" s="66">
        <v>341.0</v>
      </c>
      <c r="GR36" s="66">
        <v>117.67</v>
      </c>
      <c r="GS36" s="66">
        <v>-71.28</v>
      </c>
      <c r="GT36" s="66">
        <v>-23.62</v>
      </c>
      <c r="GU36" s="66">
        <v>340.0</v>
      </c>
      <c r="GV36" s="66">
        <v>126.02</v>
      </c>
      <c r="GW36" s="66">
        <v>-69.77</v>
      </c>
      <c r="GX36" s="66">
        <v>-24.88</v>
      </c>
      <c r="GY36" s="89"/>
      <c r="GZ36" s="98" t="s">
        <v>91</v>
      </c>
      <c r="HA36" s="98" t="s">
        <v>92</v>
      </c>
      <c r="HB36" s="98">
        <v>94.0</v>
      </c>
      <c r="HC36" s="98">
        <v>4.7</v>
      </c>
      <c r="HD36" s="98">
        <v>1.88</v>
      </c>
      <c r="HE36" s="99">
        <v>8.0</v>
      </c>
      <c r="HF36" s="99">
        <v>56.0</v>
      </c>
      <c r="HG36" s="99">
        <v>54.0</v>
      </c>
      <c r="HH36" s="98" t="s">
        <v>91</v>
      </c>
      <c r="HI36" s="98" t="s">
        <v>92</v>
      </c>
      <c r="HJ36" s="98">
        <v>140.0</v>
      </c>
      <c r="HK36" s="98">
        <v>7.0</v>
      </c>
      <c r="HL36" s="98">
        <v>2.8</v>
      </c>
      <c r="HM36" s="99">
        <v>5.0</v>
      </c>
      <c r="HN36" s="98">
        <v>50.0</v>
      </c>
      <c r="HO36" s="98">
        <v>50.0</v>
      </c>
      <c r="HP36" s="98" t="s">
        <v>91</v>
      </c>
      <c r="HQ36" s="98" t="s">
        <v>92</v>
      </c>
      <c r="HR36" s="98">
        <v>236.0</v>
      </c>
      <c r="HS36" s="98">
        <v>11.8</v>
      </c>
      <c r="HT36" s="98">
        <v>5.9</v>
      </c>
      <c r="HU36" s="99">
        <v>7.0</v>
      </c>
      <c r="HV36" s="99">
        <v>50.0</v>
      </c>
      <c r="HW36" s="99">
        <v>50.0</v>
      </c>
      <c r="HX36" s="89"/>
      <c r="HY36" s="72">
        <v>136.0</v>
      </c>
      <c r="HZ36" s="72">
        <v>33.0</v>
      </c>
      <c r="IA36" s="72">
        <v>84.0</v>
      </c>
      <c r="IB36" s="72">
        <v>4.2</v>
      </c>
      <c r="IC36" s="73"/>
      <c r="ID36" s="72">
        <v>2.0</v>
      </c>
      <c r="IE36" s="72">
        <v>66.0</v>
      </c>
      <c r="IF36" s="72">
        <v>44.0</v>
      </c>
      <c r="IG36" s="89"/>
      <c r="IH36" s="74">
        <v>140.0</v>
      </c>
      <c r="II36" s="74">
        <v>33.4</v>
      </c>
      <c r="IJ36" s="74">
        <v>116.0</v>
      </c>
      <c r="IK36" s="74">
        <v>5.8</v>
      </c>
      <c r="IL36" s="74">
        <v>6.5</v>
      </c>
      <c r="IM36" s="74">
        <v>4.0</v>
      </c>
      <c r="IN36" s="74">
        <v>43.0</v>
      </c>
      <c r="IO36" s="74">
        <v>44.0</v>
      </c>
      <c r="IP36" s="74">
        <v>140.0</v>
      </c>
      <c r="IQ36" s="74">
        <v>32.4</v>
      </c>
      <c r="IR36" s="74">
        <v>3.0</v>
      </c>
      <c r="IS36" s="74">
        <v>0.1</v>
      </c>
      <c r="IT36" s="74">
        <v>0.2</v>
      </c>
      <c r="IU36" s="74">
        <v>8.0</v>
      </c>
      <c r="IV36" s="74">
        <v>45.0</v>
      </c>
      <c r="IW36" s="74">
        <v>42.0</v>
      </c>
      <c r="IX36" s="89"/>
      <c r="IY36" s="76">
        <v>141.43</v>
      </c>
      <c r="IZ36" s="76">
        <v>35.82</v>
      </c>
      <c r="JA36" s="76">
        <v>136.56</v>
      </c>
      <c r="JB36" s="76">
        <v>6.82</v>
      </c>
      <c r="JC36" s="76">
        <v>0.84</v>
      </c>
      <c r="JD36" s="149">
        <v>3.0</v>
      </c>
      <c r="JE36" s="76">
        <v>43.65</v>
      </c>
      <c r="JF36" s="76">
        <v>35.42</v>
      </c>
      <c r="JG36" s="76" t="s">
        <v>93</v>
      </c>
      <c r="JH36" s="76" t="s">
        <v>93</v>
      </c>
      <c r="JI36" s="76" t="s">
        <v>93</v>
      </c>
      <c r="JJ36" s="76" t="s">
        <v>93</v>
      </c>
      <c r="JK36" s="76" t="s">
        <v>93</v>
      </c>
      <c r="JL36" s="76" t="s">
        <v>93</v>
      </c>
      <c r="JM36" s="76" t="s">
        <v>93</v>
      </c>
      <c r="JN36" s="76" t="s">
        <v>93</v>
      </c>
      <c r="JO36" s="89"/>
      <c r="JP36" s="78">
        <v>139.0</v>
      </c>
      <c r="JQ36" s="78">
        <v>32.7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240"/>
      <c r="JW36" s="240"/>
      <c r="JX36" s="78">
        <v>139.0</v>
      </c>
      <c r="JY36" s="78">
        <v>34.9</v>
      </c>
      <c r="JZ36" s="78">
        <v>106.0</v>
      </c>
      <c r="KA36" s="78">
        <v>5.9</v>
      </c>
      <c r="KB36" s="78">
        <v>2.2</v>
      </c>
      <c r="KC36" s="150">
        <v>2.0</v>
      </c>
      <c r="KD36" s="240"/>
      <c r="KE36" s="240"/>
      <c r="KF36" s="89"/>
      <c r="KG36" s="79">
        <v>140.0</v>
      </c>
      <c r="KH36" s="79">
        <v>34.0</v>
      </c>
      <c r="KI36" s="79">
        <v>8.0</v>
      </c>
      <c r="KJ36" s="79">
        <v>0.4</v>
      </c>
      <c r="KK36" s="80"/>
      <c r="KL36" s="79">
        <v>1.0</v>
      </c>
      <c r="KM36" s="79">
        <v>50.0</v>
      </c>
      <c r="KN36" s="79">
        <v>50.0</v>
      </c>
      <c r="KO36" s="79">
        <v>140.0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50.0</v>
      </c>
      <c r="KV36" s="79">
        <v>48.0</v>
      </c>
      <c r="KW36" s="89"/>
      <c r="KX36" s="81">
        <v>133.0</v>
      </c>
      <c r="KY36" s="81">
        <v>32.0</v>
      </c>
      <c r="KZ36" s="81">
        <v>237.0</v>
      </c>
      <c r="LA36" s="81">
        <v>11.6</v>
      </c>
      <c r="LB36" s="81">
        <v>0.0</v>
      </c>
      <c r="LC36" s="81">
        <v>3.0</v>
      </c>
      <c r="LD36" s="81">
        <v>50.0</v>
      </c>
      <c r="LE36" s="81">
        <v>52.0</v>
      </c>
      <c r="LF36" s="81">
        <v>133.0</v>
      </c>
      <c r="LG36" s="81">
        <v>32.0</v>
      </c>
      <c r="LH36" s="81">
        <v>194.0</v>
      </c>
      <c r="LI36" s="81">
        <v>9.5</v>
      </c>
      <c r="LJ36" s="81">
        <v>0.0</v>
      </c>
      <c r="LK36" s="81">
        <v>5.0</v>
      </c>
      <c r="LL36" s="81">
        <v>51.0</v>
      </c>
      <c r="LM36" s="81">
        <v>50.0</v>
      </c>
      <c r="LN36" s="89"/>
      <c r="LO36" s="82">
        <v>340.0</v>
      </c>
      <c r="LP36" s="82">
        <v>270.0</v>
      </c>
      <c r="LQ36" s="82">
        <v>157.0</v>
      </c>
      <c r="LR36" s="82">
        <v>72.0</v>
      </c>
      <c r="LS36" s="82">
        <v>328.0</v>
      </c>
      <c r="LT36" s="83">
        <v>44.0</v>
      </c>
      <c r="LU36" s="83">
        <v>1.2</v>
      </c>
      <c r="LV36" s="83">
        <v>139.0</v>
      </c>
      <c r="LW36" s="83">
        <v>79.0</v>
      </c>
      <c r="LX36" s="83">
        <v>51.0</v>
      </c>
      <c r="LY36" s="83">
        <v>49.0</v>
      </c>
      <c r="LZ36" s="83">
        <v>10.0</v>
      </c>
      <c r="MA36" s="83">
        <v>113.0</v>
      </c>
      <c r="MB36" s="83">
        <v>5.0</v>
      </c>
      <c r="MC36" s="83">
        <v>144.0</v>
      </c>
      <c r="MD36" s="83">
        <v>191.0</v>
      </c>
      <c r="ME36" s="83">
        <v>71.0</v>
      </c>
      <c r="MF36" s="83">
        <v>57.0</v>
      </c>
      <c r="MG36" s="83">
        <v>12.0</v>
      </c>
      <c r="MH36" s="83">
        <v>0.0</v>
      </c>
      <c r="MI36" s="83">
        <v>0.0</v>
      </c>
      <c r="MJ36" s="83">
        <v>124.0</v>
      </c>
      <c r="MK36" s="83">
        <v>0.0</v>
      </c>
      <c r="ML36" s="83">
        <v>47.0</v>
      </c>
      <c r="MM36" s="83">
        <v>45.0</v>
      </c>
      <c r="MN36" s="83">
        <v>5.0</v>
      </c>
      <c r="MO36" s="86"/>
      <c r="MP36" s="87"/>
      <c r="MQ36" s="87"/>
      <c r="MR36" s="87"/>
      <c r="MS36" s="87"/>
      <c r="MT36" s="83">
        <v>6.0</v>
      </c>
      <c r="MU36" s="83">
        <v>7.0</v>
      </c>
      <c r="MV36" s="83">
        <v>117.0</v>
      </c>
      <c r="MW36" s="83">
        <v>36.0</v>
      </c>
      <c r="MX36" s="83">
        <v>32.0</v>
      </c>
      <c r="MY36" s="88" t="s">
        <v>96</v>
      </c>
      <c r="MZ36" s="83">
        <v>5.0</v>
      </c>
      <c r="NA36" s="88"/>
      <c r="NB36" s="205">
        <v>10.0</v>
      </c>
      <c r="NC36" s="121">
        <v>4.0</v>
      </c>
      <c r="ND36" s="121">
        <v>174.0</v>
      </c>
      <c r="NE36" s="121">
        <v>36.0</v>
      </c>
      <c r="NF36" s="121">
        <v>47.0</v>
      </c>
      <c r="NG36" s="83">
        <v>47.0</v>
      </c>
      <c r="NH36" s="121">
        <v>7.0</v>
      </c>
      <c r="NI36" s="83"/>
      <c r="NJ36" s="82">
        <v>0.0</v>
      </c>
      <c r="NK36" s="82">
        <v>0.0</v>
      </c>
      <c r="NL36" s="82">
        <v>0.0</v>
      </c>
      <c r="NM36" s="82">
        <v>35.0</v>
      </c>
      <c r="NN36" s="82">
        <v>50.0</v>
      </c>
      <c r="NO36" s="82">
        <v>48.0</v>
      </c>
      <c r="NP36" s="83">
        <v>2.0</v>
      </c>
      <c r="NQ36" s="223"/>
    </row>
    <row r="37" ht="14.25" customHeight="1">
      <c r="A37" s="103" t="s">
        <v>99</v>
      </c>
      <c r="B37" s="104"/>
      <c r="C37" s="51">
        <v>50.0</v>
      </c>
      <c r="D37" s="106">
        <v>338.0</v>
      </c>
      <c r="E37" s="106">
        <v>133.0</v>
      </c>
      <c r="F37" s="53">
        <v>87.0</v>
      </c>
      <c r="G37" s="53">
        <v>18.3</v>
      </c>
      <c r="H37" s="54"/>
      <c r="I37" s="53">
        <v>6.0</v>
      </c>
      <c r="J37" s="53">
        <v>52.0</v>
      </c>
      <c r="K37" s="53">
        <v>51.0</v>
      </c>
      <c r="L37" s="53">
        <v>139.0</v>
      </c>
      <c r="M37" s="53">
        <v>50.0</v>
      </c>
      <c r="N37" s="53">
        <v>10.8</v>
      </c>
      <c r="O37" s="54"/>
      <c r="P37" s="53">
        <v>6.0</v>
      </c>
      <c r="Q37" s="53">
        <v>55.0</v>
      </c>
      <c r="R37" s="53">
        <v>53.0</v>
      </c>
      <c r="S37" s="53">
        <v>339.6</v>
      </c>
      <c r="T37" s="53">
        <v>264.3</v>
      </c>
      <c r="U37" s="53">
        <v>158.5</v>
      </c>
      <c r="V37" s="54"/>
      <c r="W37" s="53">
        <v>335.4</v>
      </c>
      <c r="X37" s="53">
        <v>214.4</v>
      </c>
      <c r="Y37" s="53">
        <v>122.4</v>
      </c>
      <c r="Z37" s="54"/>
      <c r="AA37" s="53">
        <v>338.5</v>
      </c>
      <c r="AB37" s="53" t="s">
        <v>157</v>
      </c>
      <c r="AC37" s="53">
        <v>222.2</v>
      </c>
      <c r="AD37" s="54"/>
      <c r="AE37" s="53">
        <v>338.6</v>
      </c>
      <c r="AF37" s="53">
        <v>391.3</v>
      </c>
      <c r="AG37" s="53">
        <v>201.5</v>
      </c>
      <c r="AH37" s="54"/>
      <c r="AI37" s="53">
        <v>345.5</v>
      </c>
      <c r="AJ37" s="53">
        <v>375.8</v>
      </c>
      <c r="AK37" s="53">
        <v>229.2</v>
      </c>
      <c r="AL37" s="54"/>
      <c r="AM37" s="53">
        <v>337.4</v>
      </c>
      <c r="AN37" s="53">
        <v>395.8</v>
      </c>
      <c r="AO37" s="53">
        <v>214.8</v>
      </c>
      <c r="AP37" s="54"/>
      <c r="AQ37" s="54">
        <f t="shared" ref="AQ37:AS37" si="72">E37</f>
        <v>133</v>
      </c>
      <c r="AR37" s="54">
        <f t="shared" si="72"/>
        <v>87</v>
      </c>
      <c r="AS37" s="54">
        <f t="shared" si="72"/>
        <v>18.3</v>
      </c>
      <c r="AT37" s="54"/>
      <c r="AU37" s="54">
        <f t="shared" ref="AU37:AW37" si="73">L37</f>
        <v>139</v>
      </c>
      <c r="AV37" s="54">
        <f t="shared" si="73"/>
        <v>50</v>
      </c>
      <c r="AW37" s="54">
        <f t="shared" si="73"/>
        <v>10.8</v>
      </c>
      <c r="AX37" s="54"/>
      <c r="AY37" s="54">
        <f t="shared" si="6"/>
        <v>133</v>
      </c>
      <c r="AZ37" s="54"/>
      <c r="BA37" s="54"/>
      <c r="BB37" s="54"/>
      <c r="BC37" s="107"/>
      <c r="BD37" s="54"/>
      <c r="BE37" s="53">
        <v>32.0</v>
      </c>
      <c r="BF37" s="53">
        <v>8.0</v>
      </c>
      <c r="BG37" s="53">
        <v>0.5</v>
      </c>
      <c r="BH37" s="54"/>
      <c r="BI37" s="53">
        <v>22.0</v>
      </c>
      <c r="BJ37" s="53">
        <v>80.0</v>
      </c>
      <c r="BK37" s="53">
        <v>63.0</v>
      </c>
      <c r="BL37" s="107"/>
      <c r="BM37" s="287">
        <v>345.0</v>
      </c>
      <c r="BN37" s="287">
        <v>147.0</v>
      </c>
      <c r="BO37" s="287">
        <v>189.0</v>
      </c>
      <c r="BP37" s="287">
        <v>9.5</v>
      </c>
      <c r="BQ37" s="288"/>
      <c r="BR37" s="287">
        <v>6.0</v>
      </c>
      <c r="BS37" s="287">
        <v>61.0</v>
      </c>
      <c r="BT37" s="287">
        <v>60.0</v>
      </c>
      <c r="BU37" s="288">
        <f t="shared" si="7"/>
        <v>345</v>
      </c>
      <c r="BV37" s="287">
        <v>346.0</v>
      </c>
      <c r="BW37" s="287">
        <v>202.0</v>
      </c>
      <c r="BX37" s="287">
        <v>24.0</v>
      </c>
      <c r="BY37" s="287">
        <v>337.0</v>
      </c>
      <c r="BZ37" s="287">
        <v>366.0</v>
      </c>
      <c r="CA37" s="287">
        <v>205.0</v>
      </c>
      <c r="CB37" s="287">
        <v>24.0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337.0</v>
      </c>
      <c r="CH37" s="287">
        <v>325.0</v>
      </c>
      <c r="CI37" s="287">
        <v>178.0</v>
      </c>
      <c r="CJ37" s="287">
        <v>23.0</v>
      </c>
      <c r="CK37" s="287">
        <v>351.0</v>
      </c>
      <c r="CL37" s="287">
        <v>267.0</v>
      </c>
      <c r="CM37" s="287">
        <v>148.0</v>
      </c>
      <c r="CN37" s="287">
        <v>22.0</v>
      </c>
      <c r="CO37" s="287">
        <v>334.0</v>
      </c>
      <c r="CP37" s="287">
        <v>274.0</v>
      </c>
      <c r="CQ37" s="287">
        <v>135.0</v>
      </c>
      <c r="CR37" s="287">
        <v>20.0</v>
      </c>
      <c r="CS37" s="287">
        <v>339.0</v>
      </c>
      <c r="CT37" s="287">
        <v>257.0</v>
      </c>
      <c r="CU37" s="287">
        <v>166.0</v>
      </c>
      <c r="CV37" s="287">
        <v>57.0</v>
      </c>
      <c r="CW37" s="287">
        <v>341.0</v>
      </c>
      <c r="CX37" s="287">
        <v>136.0</v>
      </c>
      <c r="CY37" s="287">
        <v>67.0</v>
      </c>
      <c r="CZ37" s="287">
        <v>38.0</v>
      </c>
      <c r="DA37" s="287">
        <v>325.0</v>
      </c>
      <c r="DB37" s="287">
        <v>139.0</v>
      </c>
      <c r="DC37" s="287">
        <v>69.0</v>
      </c>
      <c r="DD37" s="287">
        <v>37.0</v>
      </c>
      <c r="DE37" s="288">
        <f t="shared" si="24"/>
        <v>147</v>
      </c>
      <c r="DF37" s="287">
        <v>35.2</v>
      </c>
      <c r="DG37" s="288">
        <f t="shared" ref="DG37:DH37" si="74">BO37</f>
        <v>189</v>
      </c>
      <c r="DH37" s="288">
        <f t="shared" si="74"/>
        <v>9.5</v>
      </c>
      <c r="DI37" s="288"/>
      <c r="DJ37" s="287">
        <v>7.0</v>
      </c>
      <c r="DK37" s="287">
        <v>54.0</v>
      </c>
      <c r="DL37" s="287">
        <v>50.0</v>
      </c>
      <c r="DM37" s="107"/>
      <c r="DN37" s="61">
        <v>340.0</v>
      </c>
      <c r="DO37" s="61">
        <v>140.0</v>
      </c>
      <c r="DP37" s="61">
        <v>27.03</v>
      </c>
      <c r="DQ37" s="61">
        <v>15.23</v>
      </c>
      <c r="DR37" s="61">
        <v>3.71</v>
      </c>
      <c r="DS37" s="61">
        <v>8.0</v>
      </c>
      <c r="DT37" s="61">
        <v>33.0</v>
      </c>
      <c r="DU37" s="61">
        <v>36.5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339.0</v>
      </c>
      <c r="EF37" s="63">
        <v>137.0</v>
      </c>
      <c r="EG37" s="63">
        <v>143.0</v>
      </c>
      <c r="EH37" s="63">
        <v>6.3</v>
      </c>
      <c r="EI37" s="64"/>
      <c r="EJ37" s="63">
        <v>9.0</v>
      </c>
      <c r="EK37" s="63">
        <v>41.0</v>
      </c>
      <c r="EL37" s="63">
        <v>45.0</v>
      </c>
      <c r="EM37" s="63">
        <v>0.0</v>
      </c>
      <c r="EN37" s="63">
        <v>0.0</v>
      </c>
      <c r="EO37" s="63">
        <v>0.0</v>
      </c>
      <c r="EP37" s="63">
        <v>0.0</v>
      </c>
      <c r="EQ37" s="63">
        <v>9.0</v>
      </c>
      <c r="ER37" s="63">
        <v>35.0</v>
      </c>
      <c r="ES37" s="63">
        <v>37.0</v>
      </c>
      <c r="ET37" s="63">
        <v>338.0</v>
      </c>
      <c r="EU37" s="63">
        <v>0.0</v>
      </c>
      <c r="EV37" s="63">
        <v>0.0</v>
      </c>
      <c r="EW37" s="63">
        <v>0.0</v>
      </c>
      <c r="EX37" s="63">
        <v>337.0</v>
      </c>
      <c r="EY37" s="63">
        <v>0.0</v>
      </c>
      <c r="EZ37" s="63">
        <v>0.0</v>
      </c>
      <c r="FA37" s="63">
        <v>0.0</v>
      </c>
      <c r="FB37" s="63">
        <v>337.0</v>
      </c>
      <c r="FC37" s="63">
        <v>275.0</v>
      </c>
      <c r="FD37" s="63">
        <v>159.1</v>
      </c>
      <c r="FE37" s="63">
        <v>-1.9</v>
      </c>
      <c r="FF37" s="63">
        <v>337.0</v>
      </c>
      <c r="FG37" s="63">
        <v>274.0</v>
      </c>
      <c r="FH37" s="63">
        <v>158.0</v>
      </c>
      <c r="FI37" s="63">
        <v>-0.8</v>
      </c>
      <c r="FJ37" s="63">
        <v>339.0</v>
      </c>
      <c r="FK37" s="63">
        <v>271.0</v>
      </c>
      <c r="FL37" s="63">
        <v>155.0</v>
      </c>
      <c r="FM37" s="64"/>
      <c r="FN37" s="63">
        <v>339.0</v>
      </c>
      <c r="FO37" s="63">
        <v>284.0</v>
      </c>
      <c r="FP37" s="63">
        <v>155.0</v>
      </c>
      <c r="FQ37" s="63">
        <v>10.1</v>
      </c>
      <c r="FR37" s="63">
        <v>137.0</v>
      </c>
      <c r="FS37" s="64"/>
      <c r="FT37" s="63">
        <v>5.3</v>
      </c>
      <c r="FU37" s="64"/>
      <c r="FV37" s="63">
        <v>137.0</v>
      </c>
      <c r="FW37" s="64"/>
      <c r="FX37" s="64"/>
      <c r="FY37" s="64"/>
      <c r="FZ37" s="107"/>
      <c r="GA37" s="65">
        <v>340.0</v>
      </c>
      <c r="GB37" s="66">
        <v>368.26</v>
      </c>
      <c r="GC37" s="66">
        <v>226.4</v>
      </c>
      <c r="GD37" s="66">
        <v>40.45</v>
      </c>
      <c r="GE37" s="66">
        <v>340.0</v>
      </c>
      <c r="GF37" s="66">
        <v>393.31</v>
      </c>
      <c r="GG37" s="66">
        <v>223.97</v>
      </c>
      <c r="GH37" s="66">
        <v>43.64</v>
      </c>
      <c r="GI37" s="66">
        <v>340.0</v>
      </c>
      <c r="GJ37" s="66">
        <v>271.98</v>
      </c>
      <c r="GK37" s="66">
        <v>-155.12</v>
      </c>
      <c r="GL37" s="66">
        <v>-12.98</v>
      </c>
      <c r="GM37" s="66">
        <v>340.0</v>
      </c>
      <c r="GN37" s="66">
        <v>249.7</v>
      </c>
      <c r="GO37" s="66">
        <v>-154.95</v>
      </c>
      <c r="GP37" s="66">
        <v>-21.94</v>
      </c>
      <c r="GQ37" s="66">
        <v>341.0</v>
      </c>
      <c r="GR37" s="66">
        <v>116.35</v>
      </c>
      <c r="GS37" s="66">
        <v>-70.1</v>
      </c>
      <c r="GT37" s="66">
        <v>-25.13</v>
      </c>
      <c r="GU37" s="66">
        <v>340.0</v>
      </c>
      <c r="GV37" s="66">
        <v>126.17</v>
      </c>
      <c r="GW37" s="66">
        <v>-68.68</v>
      </c>
      <c r="GX37" s="66">
        <v>-26.05</v>
      </c>
      <c r="GY37" s="107"/>
      <c r="GZ37" s="98" t="s">
        <v>91</v>
      </c>
      <c r="HA37" s="98" t="s">
        <v>92</v>
      </c>
      <c r="HB37" s="98">
        <v>92.0</v>
      </c>
      <c r="HC37" s="98">
        <v>4.6</v>
      </c>
      <c r="HD37" s="98">
        <v>1.84</v>
      </c>
      <c r="HE37" s="99">
        <v>8.0</v>
      </c>
      <c r="HF37" s="99">
        <v>54.0</v>
      </c>
      <c r="HG37" s="99">
        <v>52.0</v>
      </c>
      <c r="HH37" s="98" t="s">
        <v>91</v>
      </c>
      <c r="HI37" s="98" t="s">
        <v>92</v>
      </c>
      <c r="HJ37" s="98">
        <v>127.0</v>
      </c>
      <c r="HK37" s="98">
        <v>6.35</v>
      </c>
      <c r="HL37" s="98">
        <v>2.54</v>
      </c>
      <c r="HM37" s="99">
        <v>5.0</v>
      </c>
      <c r="HN37" s="98">
        <v>50.0</v>
      </c>
      <c r="HO37" s="98">
        <v>50.0</v>
      </c>
      <c r="HP37" s="98" t="s">
        <v>91</v>
      </c>
      <c r="HQ37" s="98" t="s">
        <v>92</v>
      </c>
      <c r="HR37" s="98">
        <v>238.0</v>
      </c>
      <c r="HS37" s="98">
        <v>11.9</v>
      </c>
      <c r="HT37" s="98">
        <v>5.95</v>
      </c>
      <c r="HU37" s="99">
        <v>7.0</v>
      </c>
      <c r="HV37" s="99">
        <v>50.0</v>
      </c>
      <c r="HW37" s="99">
        <v>50.0</v>
      </c>
      <c r="HX37" s="107"/>
      <c r="HY37" s="72">
        <v>136.0</v>
      </c>
      <c r="HZ37" s="72">
        <v>33.0</v>
      </c>
      <c r="IA37" s="72">
        <v>78.0</v>
      </c>
      <c r="IB37" s="72">
        <v>3.9</v>
      </c>
      <c r="IC37" s="73"/>
      <c r="ID37" s="72">
        <v>2.0</v>
      </c>
      <c r="IE37" s="72">
        <v>66.0</v>
      </c>
      <c r="IF37" s="72">
        <v>44.0</v>
      </c>
      <c r="IG37" s="107"/>
      <c r="IH37" s="74">
        <v>140.0</v>
      </c>
      <c r="II37" s="74">
        <v>33.4</v>
      </c>
      <c r="IJ37" s="74">
        <v>109.0</v>
      </c>
      <c r="IK37" s="74">
        <v>5.4</v>
      </c>
      <c r="IL37" s="74">
        <v>6.1</v>
      </c>
      <c r="IM37" s="74">
        <v>4.0</v>
      </c>
      <c r="IN37" s="74">
        <v>43.0</v>
      </c>
      <c r="IO37" s="74">
        <v>44.0</v>
      </c>
      <c r="IP37" s="74">
        <v>140.0</v>
      </c>
      <c r="IQ37" s="74">
        <v>32.9</v>
      </c>
      <c r="IR37" s="74">
        <v>3.0</v>
      </c>
      <c r="IS37" s="74">
        <v>0.1</v>
      </c>
      <c r="IT37" s="74">
        <v>0.2</v>
      </c>
      <c r="IU37" s="74">
        <v>8.0</v>
      </c>
      <c r="IV37" s="74">
        <v>45.0</v>
      </c>
      <c r="IW37" s="74">
        <v>42.0</v>
      </c>
      <c r="IX37" s="107"/>
      <c r="IY37" s="76">
        <v>140.48</v>
      </c>
      <c r="IZ37" s="76">
        <v>35.14</v>
      </c>
      <c r="JA37" s="76">
        <v>283.8</v>
      </c>
      <c r="JB37" s="76">
        <v>14.19</v>
      </c>
      <c r="JC37" s="76">
        <v>5.6</v>
      </c>
      <c r="JD37" s="149">
        <v>3.0</v>
      </c>
      <c r="JE37" s="76">
        <v>40.98</v>
      </c>
      <c r="JF37" s="76">
        <v>30.44</v>
      </c>
      <c r="JG37" s="76" t="s">
        <v>93</v>
      </c>
      <c r="JH37" s="76" t="s">
        <v>93</v>
      </c>
      <c r="JI37" s="76" t="s">
        <v>93</v>
      </c>
      <c r="JJ37" s="76" t="s">
        <v>93</v>
      </c>
      <c r="JK37" s="76" t="s">
        <v>93</v>
      </c>
      <c r="JL37" s="76" t="s">
        <v>93</v>
      </c>
      <c r="JM37" s="76" t="s">
        <v>93</v>
      </c>
      <c r="JN37" s="76" t="s">
        <v>93</v>
      </c>
      <c r="JO37" s="107"/>
      <c r="JP37" s="78">
        <v>140.0</v>
      </c>
      <c r="JQ37" s="78">
        <v>33.0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240"/>
      <c r="JW37" s="240"/>
      <c r="JX37" s="78">
        <v>140.0</v>
      </c>
      <c r="JY37" s="78">
        <v>35.3</v>
      </c>
      <c r="JZ37" s="78">
        <v>12.0</v>
      </c>
      <c r="KA37" s="78">
        <v>0.6</v>
      </c>
      <c r="KB37" s="78">
        <v>0.0</v>
      </c>
      <c r="KC37" s="150">
        <v>2.0</v>
      </c>
      <c r="KD37" s="240"/>
      <c r="KE37" s="240"/>
      <c r="KF37" s="107"/>
      <c r="KG37" s="79">
        <v>140.0</v>
      </c>
      <c r="KH37" s="79">
        <v>34.0</v>
      </c>
      <c r="KI37" s="79">
        <v>8.0</v>
      </c>
      <c r="KJ37" s="79">
        <v>0.4</v>
      </c>
      <c r="KK37" s="80"/>
      <c r="KL37" s="79">
        <v>1.0</v>
      </c>
      <c r="KM37" s="79">
        <v>50.0</v>
      </c>
      <c r="KN37" s="79">
        <v>50.0</v>
      </c>
      <c r="KO37" s="79">
        <v>140.0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50.0</v>
      </c>
      <c r="KV37" s="79">
        <v>48.0</v>
      </c>
      <c r="KW37" s="107"/>
      <c r="KX37" s="81">
        <v>126.0</v>
      </c>
      <c r="KY37" s="81">
        <v>32.0</v>
      </c>
      <c r="KZ37" s="81">
        <v>195.0</v>
      </c>
      <c r="LA37" s="81">
        <v>9.6</v>
      </c>
      <c r="LB37" s="81">
        <v>0.0</v>
      </c>
      <c r="LC37" s="81">
        <v>3.0</v>
      </c>
      <c r="LD37" s="81">
        <v>49.0</v>
      </c>
      <c r="LE37" s="81">
        <v>50.0</v>
      </c>
      <c r="LF37" s="81">
        <v>126.0</v>
      </c>
      <c r="LG37" s="81">
        <v>32.0</v>
      </c>
      <c r="LH37" s="81">
        <v>385.0</v>
      </c>
      <c r="LI37" s="81">
        <v>18.9</v>
      </c>
      <c r="LJ37" s="81">
        <v>0.0</v>
      </c>
      <c r="LK37" s="81">
        <v>5.0</v>
      </c>
      <c r="LL37" s="81">
        <v>50.0</v>
      </c>
      <c r="LM37" s="81">
        <v>49.0</v>
      </c>
      <c r="LN37" s="107"/>
      <c r="LO37" s="82">
        <v>336.0</v>
      </c>
      <c r="LP37" s="82">
        <v>385.0</v>
      </c>
      <c r="LQ37" s="82">
        <v>163.0</v>
      </c>
      <c r="LR37" s="82">
        <v>70.0</v>
      </c>
      <c r="LS37" s="82">
        <v>324.0</v>
      </c>
      <c r="LT37" s="83">
        <v>54.0</v>
      </c>
      <c r="LU37" s="83">
        <v>10.0</v>
      </c>
      <c r="LV37" s="83">
        <v>137.0</v>
      </c>
      <c r="LW37" s="83">
        <v>199.0</v>
      </c>
      <c r="LX37" s="83">
        <v>51.0</v>
      </c>
      <c r="LY37" s="83">
        <v>49.0</v>
      </c>
      <c r="LZ37" s="83">
        <v>10.0</v>
      </c>
      <c r="MA37" s="83">
        <v>109.0</v>
      </c>
      <c r="MB37" s="83">
        <v>6.0</v>
      </c>
      <c r="MC37" s="83">
        <v>142.0</v>
      </c>
      <c r="MD37" s="83">
        <v>186.0</v>
      </c>
      <c r="ME37" s="83">
        <v>71.0</v>
      </c>
      <c r="MF37" s="83">
        <v>57.0</v>
      </c>
      <c r="MG37" s="83">
        <v>12.0</v>
      </c>
      <c r="MH37" s="83">
        <v>0.0</v>
      </c>
      <c r="MI37" s="83">
        <v>0.0</v>
      </c>
      <c r="MJ37" s="83">
        <v>124.0</v>
      </c>
      <c r="MK37" s="83">
        <v>0.0</v>
      </c>
      <c r="ML37" s="83">
        <v>47.0</v>
      </c>
      <c r="MM37" s="83">
        <v>45.0</v>
      </c>
      <c r="MN37" s="83">
        <v>5.0</v>
      </c>
      <c r="MO37" s="86"/>
      <c r="MP37" s="87"/>
      <c r="MQ37" s="87"/>
      <c r="MR37" s="87"/>
      <c r="MS37" s="87"/>
      <c r="MT37" s="83">
        <v>5.0</v>
      </c>
      <c r="MU37" s="83">
        <v>7.0</v>
      </c>
      <c r="MV37" s="83">
        <v>102.0</v>
      </c>
      <c r="MW37" s="83">
        <v>36.0</v>
      </c>
      <c r="MX37" s="83">
        <v>32.0</v>
      </c>
      <c r="MY37" s="88" t="s">
        <v>96</v>
      </c>
      <c r="MZ37" s="83">
        <v>5.0</v>
      </c>
      <c r="NA37" s="88"/>
      <c r="NB37" s="205">
        <v>8.0</v>
      </c>
      <c r="NC37" s="121">
        <v>4.0</v>
      </c>
      <c r="ND37" s="121">
        <v>153.0</v>
      </c>
      <c r="NE37" s="121">
        <v>36.0</v>
      </c>
      <c r="NF37" s="121">
        <v>47.0</v>
      </c>
      <c r="NG37" s="83">
        <v>47.0</v>
      </c>
      <c r="NH37" s="121">
        <v>7.0</v>
      </c>
      <c r="NI37" s="83"/>
      <c r="NJ37" s="82">
        <v>0.0</v>
      </c>
      <c r="NK37" s="82">
        <v>0.0</v>
      </c>
      <c r="NL37" s="82">
        <v>0.0</v>
      </c>
      <c r="NM37" s="82">
        <v>35.0</v>
      </c>
      <c r="NN37" s="82">
        <v>50.0</v>
      </c>
      <c r="NO37" s="82">
        <v>48.0</v>
      </c>
      <c r="NP37" s="83">
        <v>2.0</v>
      </c>
      <c r="NQ37" s="223"/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75">MIN(C14:C37)</f>
        <v>49.55</v>
      </c>
      <c r="D39" s="110">
        <f t="shared" si="75"/>
        <v>335</v>
      </c>
      <c r="E39" s="110">
        <f t="shared" si="75"/>
        <v>133</v>
      </c>
      <c r="F39" s="110">
        <f t="shared" si="75"/>
        <v>22</v>
      </c>
      <c r="G39" s="110">
        <f t="shared" si="75"/>
        <v>4.6</v>
      </c>
      <c r="H39" s="110">
        <f t="shared" si="75"/>
        <v>0</v>
      </c>
      <c r="I39" s="110">
        <f t="shared" si="75"/>
        <v>6</v>
      </c>
      <c r="J39" s="110">
        <f t="shared" si="75"/>
        <v>48</v>
      </c>
      <c r="K39" s="110">
        <f t="shared" si="75"/>
        <v>47</v>
      </c>
      <c r="L39" s="110">
        <f t="shared" si="75"/>
        <v>138</v>
      </c>
      <c r="M39" s="110">
        <f t="shared" si="75"/>
        <v>36</v>
      </c>
      <c r="N39" s="110">
        <f t="shared" si="75"/>
        <v>4.4</v>
      </c>
      <c r="O39" s="110">
        <f t="shared" si="75"/>
        <v>0</v>
      </c>
      <c r="P39" s="110">
        <f t="shared" si="75"/>
        <v>6</v>
      </c>
      <c r="Q39" s="110">
        <f t="shared" si="75"/>
        <v>54</v>
      </c>
      <c r="R39" s="110">
        <f t="shared" si="75"/>
        <v>48</v>
      </c>
      <c r="S39" s="110">
        <f t="shared" si="75"/>
        <v>337.9</v>
      </c>
      <c r="T39" s="110">
        <f t="shared" si="75"/>
        <v>264.3</v>
      </c>
      <c r="U39" s="110"/>
      <c r="V39" s="110">
        <f t="shared" ref="V39:X39" si="76">MIN(V14:V37)</f>
        <v>0</v>
      </c>
      <c r="W39" s="110">
        <f t="shared" si="76"/>
        <v>334.3</v>
      </c>
      <c r="X39" s="110">
        <f t="shared" si="76"/>
        <v>193.4</v>
      </c>
      <c r="Y39" s="110"/>
      <c r="Z39" s="110">
        <f t="shared" ref="Z39:AB39" si="77">MIN(Z14:Z37)</f>
        <v>0</v>
      </c>
      <c r="AA39" s="110">
        <f t="shared" si="77"/>
        <v>338</v>
      </c>
      <c r="AB39" s="110">
        <f t="shared" si="77"/>
        <v>278.4</v>
      </c>
      <c r="AC39" s="110"/>
      <c r="AD39" s="110">
        <f t="shared" ref="AD39:AF39" si="78">MIN(AD14:AD37)</f>
        <v>0</v>
      </c>
      <c r="AE39" s="110">
        <f t="shared" si="78"/>
        <v>314.5</v>
      </c>
      <c r="AF39" s="110">
        <f t="shared" si="78"/>
        <v>276.3</v>
      </c>
      <c r="AG39" s="110"/>
      <c r="AH39" s="110">
        <f t="shared" ref="AH39:AJ39" si="79">MIN(AH14:AH37)</f>
        <v>0</v>
      </c>
      <c r="AI39" s="110">
        <f t="shared" si="79"/>
        <v>345.2</v>
      </c>
      <c r="AJ39" s="110">
        <f t="shared" si="79"/>
        <v>326.4</v>
      </c>
      <c r="AK39" s="110"/>
      <c r="AL39" s="110">
        <f t="shared" ref="AL39:AN39" si="80">MIN(AL14:AL37)</f>
        <v>0</v>
      </c>
      <c r="AM39" s="110">
        <f t="shared" si="80"/>
        <v>336.6</v>
      </c>
      <c r="AN39" s="110">
        <f t="shared" si="80"/>
        <v>346.7</v>
      </c>
      <c r="AO39" s="110"/>
      <c r="AP39" s="110">
        <f t="shared" ref="AP39:AR39" si="81">MIN(AP14:AP37)</f>
        <v>0</v>
      </c>
      <c r="AQ39" s="110">
        <f t="shared" si="81"/>
        <v>133</v>
      </c>
      <c r="AR39" s="110">
        <f t="shared" si="81"/>
        <v>22</v>
      </c>
      <c r="AS39" s="110"/>
      <c r="AT39" s="110">
        <f t="shared" ref="AT39:AV39" si="82">MIN(AT14:AT37)</f>
        <v>0</v>
      </c>
      <c r="AU39" s="110">
        <f t="shared" si="82"/>
        <v>138</v>
      </c>
      <c r="AV39" s="110">
        <f t="shared" si="82"/>
        <v>36</v>
      </c>
      <c r="AW39" s="110"/>
      <c r="AX39" s="110">
        <f t="shared" ref="AX39:AY39" si="83">MIN(AX14:AX37)</f>
        <v>0</v>
      </c>
      <c r="AY39" s="110">
        <f t="shared" si="83"/>
        <v>133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84">MIN(BJ14:BJ37)</f>
        <v>80</v>
      </c>
      <c r="BK39" s="110">
        <f t="shared" si="84"/>
        <v>55</v>
      </c>
      <c r="BL39" s="112">
        <f t="shared" si="84"/>
        <v>0</v>
      </c>
      <c r="BM39" s="110">
        <f t="shared" si="84"/>
        <v>344</v>
      </c>
      <c r="BN39" s="110">
        <f t="shared" si="84"/>
        <v>145</v>
      </c>
      <c r="BO39" s="110">
        <f t="shared" si="84"/>
        <v>86</v>
      </c>
      <c r="BP39" s="110">
        <f t="shared" si="84"/>
        <v>4.3</v>
      </c>
      <c r="BQ39" s="110">
        <f t="shared" si="84"/>
        <v>0</v>
      </c>
      <c r="BR39" s="110">
        <f t="shared" si="84"/>
        <v>6</v>
      </c>
      <c r="BS39" s="110">
        <f t="shared" si="84"/>
        <v>56</v>
      </c>
      <c r="BT39" s="110">
        <f t="shared" si="84"/>
        <v>55</v>
      </c>
      <c r="BU39" s="110">
        <f t="shared" si="84"/>
        <v>344</v>
      </c>
      <c r="BV39" s="110">
        <f t="shared" si="84"/>
        <v>278</v>
      </c>
      <c r="BW39" s="110"/>
      <c r="BX39" s="110">
        <f t="shared" ref="BX39:BZ39" si="85">MIN(BX14:BX37)</f>
        <v>11</v>
      </c>
      <c r="BY39" s="110">
        <f t="shared" si="85"/>
        <v>336</v>
      </c>
      <c r="BZ39" s="110">
        <f t="shared" si="85"/>
        <v>301</v>
      </c>
      <c r="CA39" s="110"/>
      <c r="CB39" s="110">
        <f t="shared" ref="CB39:CD39" si="86">MIN(CB14:CB37)</f>
        <v>11</v>
      </c>
      <c r="CC39" s="110">
        <f t="shared" si="86"/>
        <v>0</v>
      </c>
      <c r="CD39" s="110">
        <f t="shared" si="86"/>
        <v>0</v>
      </c>
      <c r="CE39" s="110"/>
      <c r="CF39" s="110">
        <f t="shared" ref="CF39:CH39" si="87">MIN(CF14:CF37)</f>
        <v>0</v>
      </c>
      <c r="CG39" s="110">
        <f t="shared" si="87"/>
        <v>336</v>
      </c>
      <c r="CH39" s="110">
        <f t="shared" si="87"/>
        <v>179</v>
      </c>
      <c r="CI39" s="110"/>
      <c r="CJ39" s="110">
        <f t="shared" ref="CJ39:CL39" si="88">MIN(CJ14:CJ37)</f>
        <v>3</v>
      </c>
      <c r="CK39" s="110">
        <f t="shared" si="88"/>
        <v>350</v>
      </c>
      <c r="CL39" s="110">
        <f t="shared" si="88"/>
        <v>90</v>
      </c>
      <c r="CM39" s="110"/>
      <c r="CN39" s="110">
        <f t="shared" ref="CN39:CP39" si="89">MIN(CN14:CN37)</f>
        <v>6</v>
      </c>
      <c r="CO39" s="110">
        <f t="shared" si="89"/>
        <v>324</v>
      </c>
      <c r="CP39" s="110">
        <f t="shared" si="89"/>
        <v>188</v>
      </c>
      <c r="CQ39" s="110"/>
      <c r="CR39" s="110">
        <f t="shared" ref="CR39:CT39" si="90">MIN(CR14:CR37)</f>
        <v>9</v>
      </c>
      <c r="CS39" s="110">
        <f t="shared" si="90"/>
        <v>337</v>
      </c>
      <c r="CT39" s="110">
        <f t="shared" si="90"/>
        <v>190</v>
      </c>
      <c r="CU39" s="110"/>
      <c r="CV39" s="110">
        <f t="shared" ref="CV39:CX39" si="91">MIN(CV14:CV37)</f>
        <v>33</v>
      </c>
      <c r="CW39" s="110">
        <f t="shared" si="91"/>
        <v>339</v>
      </c>
      <c r="CX39" s="110">
        <f t="shared" si="91"/>
        <v>111</v>
      </c>
      <c r="CY39" s="110"/>
      <c r="CZ39" s="110">
        <f t="shared" ref="CZ39:DB39" si="92">MIN(CZ14:CZ37)</f>
        <v>36</v>
      </c>
      <c r="DA39" s="110">
        <f t="shared" si="92"/>
        <v>323</v>
      </c>
      <c r="DB39" s="110">
        <f t="shared" si="92"/>
        <v>118</v>
      </c>
      <c r="DC39" s="110"/>
      <c r="DD39" s="110">
        <f t="shared" ref="DD39:DE39" si="93">MIN(DD14:DD37)</f>
        <v>36</v>
      </c>
      <c r="DE39" s="110">
        <f t="shared" si="93"/>
        <v>145</v>
      </c>
      <c r="DF39" s="110"/>
      <c r="DG39" s="110">
        <f t="shared" ref="DG39:DH39" si="94">MIN(DG14:DG37)</f>
        <v>86</v>
      </c>
      <c r="DH39" s="110">
        <f t="shared" si="94"/>
        <v>4.3</v>
      </c>
      <c r="DI39" s="110"/>
      <c r="DJ39" s="110">
        <f t="shared" ref="DJ39:DW39" si="95">MIN(DJ14:DJ37)</f>
        <v>7</v>
      </c>
      <c r="DK39" s="110">
        <f t="shared" si="95"/>
        <v>53</v>
      </c>
      <c r="DL39" s="110">
        <f t="shared" si="95"/>
        <v>50</v>
      </c>
      <c r="DM39" s="112">
        <f t="shared" si="95"/>
        <v>0</v>
      </c>
      <c r="DN39" s="110">
        <f t="shared" si="95"/>
        <v>339</v>
      </c>
      <c r="DO39" s="110">
        <f t="shared" si="95"/>
        <v>139</v>
      </c>
      <c r="DP39" s="110">
        <f t="shared" si="95"/>
        <v>12.1</v>
      </c>
      <c r="DQ39" s="110">
        <f t="shared" si="95"/>
        <v>6.94</v>
      </c>
      <c r="DR39" s="110">
        <f t="shared" si="95"/>
        <v>0.18</v>
      </c>
      <c r="DS39" s="110">
        <f t="shared" si="95"/>
        <v>8</v>
      </c>
      <c r="DT39" s="110">
        <f t="shared" si="95"/>
        <v>33</v>
      </c>
      <c r="DU39" s="110">
        <f t="shared" si="95"/>
        <v>34</v>
      </c>
      <c r="DV39" s="110">
        <f t="shared" si="95"/>
        <v>0</v>
      </c>
      <c r="DW39" s="110">
        <f t="shared" si="95"/>
        <v>0</v>
      </c>
      <c r="DX39" s="110"/>
      <c r="DY39" s="110">
        <f t="shared" ref="DY39:EA39" si="96">MIN(DY14:DY37)</f>
        <v>0</v>
      </c>
      <c r="DZ39" s="110">
        <f t="shared" si="96"/>
        <v>0</v>
      </c>
      <c r="EA39" s="110">
        <f t="shared" si="96"/>
        <v>0</v>
      </c>
      <c r="EB39" s="110"/>
      <c r="EC39" s="110">
        <f t="shared" ref="EC39:EU39" si="97">MIN(EC14:EC37)</f>
        <v>0</v>
      </c>
      <c r="ED39" s="112">
        <f t="shared" si="97"/>
        <v>0</v>
      </c>
      <c r="EE39" s="110">
        <f t="shared" si="97"/>
        <v>339</v>
      </c>
      <c r="EF39" s="110">
        <f t="shared" si="97"/>
        <v>136</v>
      </c>
      <c r="EG39" s="110">
        <f t="shared" si="97"/>
        <v>60</v>
      </c>
      <c r="EH39" s="110">
        <f t="shared" si="97"/>
        <v>2.6</v>
      </c>
      <c r="EI39" s="110">
        <f t="shared" si="97"/>
        <v>0</v>
      </c>
      <c r="EJ39" s="110">
        <f t="shared" si="97"/>
        <v>9</v>
      </c>
      <c r="EK39" s="110">
        <f t="shared" si="97"/>
        <v>39</v>
      </c>
      <c r="EL39" s="110">
        <f t="shared" si="97"/>
        <v>42</v>
      </c>
      <c r="EM39" s="110">
        <f t="shared" si="97"/>
        <v>0</v>
      </c>
      <c r="EN39" s="110">
        <f t="shared" si="97"/>
        <v>0</v>
      </c>
      <c r="EO39" s="110">
        <f t="shared" si="97"/>
        <v>0</v>
      </c>
      <c r="EP39" s="110">
        <f t="shared" si="97"/>
        <v>0</v>
      </c>
      <c r="EQ39" s="110">
        <f t="shared" si="97"/>
        <v>9</v>
      </c>
      <c r="ER39" s="110">
        <f t="shared" si="97"/>
        <v>34</v>
      </c>
      <c r="ES39" s="110">
        <f t="shared" si="97"/>
        <v>37</v>
      </c>
      <c r="ET39" s="110">
        <f t="shared" si="97"/>
        <v>338</v>
      </c>
      <c r="EU39" s="110">
        <f t="shared" si="97"/>
        <v>0</v>
      </c>
      <c r="EV39" s="110"/>
      <c r="EW39" s="110">
        <f t="shared" ref="EW39:EY39" si="98">MIN(EW14:EW37)</f>
        <v>0</v>
      </c>
      <c r="EX39" s="110">
        <f t="shared" si="98"/>
        <v>337</v>
      </c>
      <c r="EY39" s="110">
        <f t="shared" si="98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99">MIN(FI14:FI37)</f>
        <v>-3.7</v>
      </c>
      <c r="FJ39" s="110">
        <f t="shared" si="99"/>
        <v>339</v>
      </c>
      <c r="FK39" s="110">
        <f t="shared" si="99"/>
        <v>255</v>
      </c>
      <c r="FL39" s="110"/>
      <c r="FM39" s="110">
        <f t="shared" ref="FM39:FN39" si="100">MIN(FM14:FM37)</f>
        <v>0</v>
      </c>
      <c r="FN39" s="110">
        <f t="shared" si="100"/>
        <v>339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101">MIN(FY14:FY37)</f>
        <v>0</v>
      </c>
      <c r="FZ39" s="112">
        <f t="shared" si="101"/>
        <v>0</v>
      </c>
      <c r="GA39" s="110">
        <f t="shared" si="101"/>
        <v>338</v>
      </c>
      <c r="GB39" s="110">
        <f t="shared" si="101"/>
        <v>326.05</v>
      </c>
      <c r="GC39" s="110"/>
      <c r="GD39" s="110">
        <f t="shared" ref="GD39:GF39" si="102">MIN(GD14:GD37)</f>
        <v>24.79</v>
      </c>
      <c r="GE39" s="110">
        <f t="shared" si="102"/>
        <v>338</v>
      </c>
      <c r="GF39" s="110">
        <f t="shared" si="102"/>
        <v>37.06</v>
      </c>
      <c r="GG39" s="110"/>
      <c r="GH39" s="110">
        <f t="shared" ref="GH39:GJ39" si="103">MIN(GH14:GH37)</f>
        <v>23.66</v>
      </c>
      <c r="GI39" s="110">
        <f t="shared" si="103"/>
        <v>338</v>
      </c>
      <c r="GJ39" s="110">
        <f t="shared" si="103"/>
        <v>248.39</v>
      </c>
      <c r="GK39" s="110"/>
      <c r="GL39" s="110">
        <f t="shared" ref="GL39:GN39" si="104">MIN(GL14:GL37)</f>
        <v>-14.24</v>
      </c>
      <c r="GM39" s="110">
        <f t="shared" si="104"/>
        <v>338</v>
      </c>
      <c r="GN39" s="110">
        <f t="shared" si="104"/>
        <v>234.9</v>
      </c>
      <c r="GO39" s="110"/>
      <c r="GP39" s="110">
        <f t="shared" ref="GP39:GR39" si="105">MIN(GP14:GP37)</f>
        <v>-23.2</v>
      </c>
      <c r="GQ39" s="110">
        <f t="shared" si="105"/>
        <v>338</v>
      </c>
      <c r="GR39" s="110">
        <f t="shared" si="105"/>
        <v>54.95</v>
      </c>
      <c r="GS39" s="110"/>
      <c r="GT39" s="110">
        <f t="shared" ref="GT39:GV39" si="106">MIN(GT14:GT37)</f>
        <v>-52.04</v>
      </c>
      <c r="GU39" s="110">
        <f t="shared" si="106"/>
        <v>338</v>
      </c>
      <c r="GV39" s="110">
        <f t="shared" si="106"/>
        <v>61.99</v>
      </c>
      <c r="GW39" s="110"/>
      <c r="GX39" s="110">
        <f t="shared" ref="GX39:HC39" si="107">MIN(GX14:GX37)</f>
        <v>-28.9</v>
      </c>
      <c r="GY39" s="112">
        <f t="shared" si="107"/>
        <v>0</v>
      </c>
      <c r="GZ39" s="110">
        <f t="shared" si="107"/>
        <v>0</v>
      </c>
      <c r="HA39" s="110">
        <f t="shared" si="107"/>
        <v>0</v>
      </c>
      <c r="HB39" s="110">
        <f t="shared" si="107"/>
        <v>31</v>
      </c>
      <c r="HC39" s="110">
        <f t="shared" si="107"/>
        <v>1.55</v>
      </c>
      <c r="HD39" s="110"/>
      <c r="HE39" s="110">
        <f t="shared" ref="HE39:HK39" si="108">MIN(HE14:HE37)</f>
        <v>8</v>
      </c>
      <c r="HF39" s="110">
        <f t="shared" si="108"/>
        <v>48</v>
      </c>
      <c r="HG39" s="110">
        <f t="shared" si="108"/>
        <v>45</v>
      </c>
      <c r="HH39" s="110">
        <f t="shared" si="108"/>
        <v>0</v>
      </c>
      <c r="HI39" s="110">
        <f t="shared" si="108"/>
        <v>0</v>
      </c>
      <c r="HJ39" s="110">
        <f t="shared" si="108"/>
        <v>2</v>
      </c>
      <c r="HK39" s="110">
        <f t="shared" si="108"/>
        <v>0.1</v>
      </c>
      <c r="HL39" s="110"/>
      <c r="HM39" s="110">
        <f t="shared" ref="HM39:HS39" si="109">MIN(HM14:HM37)</f>
        <v>5</v>
      </c>
      <c r="HN39" s="110">
        <f t="shared" si="109"/>
        <v>40</v>
      </c>
      <c r="HO39" s="110">
        <f t="shared" si="109"/>
        <v>40</v>
      </c>
      <c r="HP39" s="110">
        <f t="shared" si="109"/>
        <v>0</v>
      </c>
      <c r="HQ39" s="110">
        <f t="shared" si="109"/>
        <v>0</v>
      </c>
      <c r="HR39" s="110">
        <f t="shared" si="109"/>
        <v>121</v>
      </c>
      <c r="HS39" s="110">
        <f t="shared" si="109"/>
        <v>6.05</v>
      </c>
      <c r="HT39" s="110"/>
      <c r="HU39" s="110">
        <f t="shared" ref="HU39:IB39" si="110">MIN(HU14:HU37)</f>
        <v>7</v>
      </c>
      <c r="HV39" s="110">
        <f t="shared" si="110"/>
        <v>45</v>
      </c>
      <c r="HW39" s="110">
        <f t="shared" si="110"/>
        <v>45</v>
      </c>
      <c r="HX39" s="112">
        <f t="shared" si="110"/>
        <v>0</v>
      </c>
      <c r="HY39" s="110">
        <f t="shared" si="110"/>
        <v>135</v>
      </c>
      <c r="HZ39" s="110">
        <f t="shared" si="110"/>
        <v>33</v>
      </c>
      <c r="IA39" s="110">
        <f t="shared" si="110"/>
        <v>0</v>
      </c>
      <c r="IB39" s="110">
        <f t="shared" si="110"/>
        <v>0</v>
      </c>
      <c r="IC39" s="110"/>
      <c r="ID39" s="110">
        <f t="shared" ref="ID39:IK39" si="111">MIN(ID14:ID37)</f>
        <v>2</v>
      </c>
      <c r="IE39" s="110">
        <f t="shared" si="111"/>
        <v>64</v>
      </c>
      <c r="IF39" s="110">
        <f t="shared" si="111"/>
        <v>44</v>
      </c>
      <c r="IG39" s="112">
        <f t="shared" si="111"/>
        <v>0</v>
      </c>
      <c r="IH39" s="110">
        <f t="shared" si="111"/>
        <v>136</v>
      </c>
      <c r="II39" s="110">
        <f t="shared" si="111"/>
        <v>32.3</v>
      </c>
      <c r="IJ39" s="110">
        <f t="shared" si="111"/>
        <v>8</v>
      </c>
      <c r="IK39" s="110">
        <f t="shared" si="111"/>
        <v>0.4</v>
      </c>
      <c r="IL39" s="110"/>
      <c r="IM39" s="110">
        <f t="shared" ref="IM39:IS39" si="112">MIN(IM14:IM37)</f>
        <v>4</v>
      </c>
      <c r="IN39" s="110">
        <f t="shared" si="112"/>
        <v>41</v>
      </c>
      <c r="IO39" s="110">
        <f t="shared" si="112"/>
        <v>42</v>
      </c>
      <c r="IP39" s="110">
        <f t="shared" si="112"/>
        <v>136</v>
      </c>
      <c r="IQ39" s="110">
        <f t="shared" si="112"/>
        <v>32.3</v>
      </c>
      <c r="IR39" s="110">
        <f t="shared" si="112"/>
        <v>3</v>
      </c>
      <c r="IS39" s="110">
        <f t="shared" si="112"/>
        <v>0.1</v>
      </c>
      <c r="IT39" s="110"/>
      <c r="IU39" s="110">
        <f t="shared" ref="IU39:JB39" si="113">MIN(IU14:IU37)</f>
        <v>8</v>
      </c>
      <c r="IV39" s="110">
        <f t="shared" si="113"/>
        <v>45</v>
      </c>
      <c r="IW39" s="110">
        <f t="shared" si="113"/>
        <v>42</v>
      </c>
      <c r="IX39" s="112">
        <f t="shared" si="113"/>
        <v>0</v>
      </c>
      <c r="IY39" s="110">
        <f t="shared" si="113"/>
        <v>139.78</v>
      </c>
      <c r="IZ39" s="110">
        <f t="shared" si="113"/>
        <v>34.67</v>
      </c>
      <c r="JA39" s="110">
        <f t="shared" si="113"/>
        <v>136.56</v>
      </c>
      <c r="JB39" s="110">
        <f t="shared" si="113"/>
        <v>6.82</v>
      </c>
      <c r="JC39" s="110"/>
      <c r="JD39" s="110">
        <f t="shared" ref="JD39:JJ39" si="114">MIN(JD14:JD37)</f>
        <v>3</v>
      </c>
      <c r="JE39" s="110">
        <f t="shared" si="114"/>
        <v>40.98</v>
      </c>
      <c r="JF39" s="110">
        <f t="shared" si="114"/>
        <v>30.44</v>
      </c>
      <c r="JG39" s="110">
        <f t="shared" si="114"/>
        <v>0</v>
      </c>
      <c r="JH39" s="110">
        <f t="shared" si="114"/>
        <v>0</v>
      </c>
      <c r="JI39" s="110">
        <f t="shared" si="114"/>
        <v>0</v>
      </c>
      <c r="JJ39" s="110">
        <f t="shared" si="114"/>
        <v>0</v>
      </c>
      <c r="JK39" s="110"/>
      <c r="JL39" s="110">
        <f t="shared" ref="JL39:JS39" si="115">MIN(JL14:JL37)</f>
        <v>0</v>
      </c>
      <c r="JM39" s="110">
        <f t="shared" si="115"/>
        <v>0</v>
      </c>
      <c r="JN39" s="110">
        <f t="shared" si="115"/>
        <v>0</v>
      </c>
      <c r="JO39" s="112">
        <f t="shared" si="115"/>
        <v>0</v>
      </c>
      <c r="JP39" s="110">
        <f t="shared" si="115"/>
        <v>0</v>
      </c>
      <c r="JQ39" s="110">
        <f t="shared" si="115"/>
        <v>0</v>
      </c>
      <c r="JR39" s="110">
        <f t="shared" si="115"/>
        <v>0</v>
      </c>
      <c r="JS39" s="110">
        <f t="shared" si="115"/>
        <v>0</v>
      </c>
      <c r="JT39" s="110"/>
      <c r="JU39" s="110">
        <f t="shared" ref="JU39:KA39" si="116">MIN(JU14:JU37)</f>
        <v>2</v>
      </c>
      <c r="JV39" s="110">
        <f t="shared" si="116"/>
        <v>0</v>
      </c>
      <c r="JW39" s="110">
        <f t="shared" si="116"/>
        <v>0</v>
      </c>
      <c r="JX39" s="110">
        <f t="shared" si="116"/>
        <v>0</v>
      </c>
      <c r="JY39" s="110">
        <f t="shared" si="116"/>
        <v>0</v>
      </c>
      <c r="JZ39" s="110">
        <f t="shared" si="116"/>
        <v>0</v>
      </c>
      <c r="KA39" s="110">
        <f t="shared" si="116"/>
        <v>0</v>
      </c>
      <c r="KB39" s="110"/>
      <c r="KC39" s="110">
        <f t="shared" ref="KC39:KJ39" si="117">MIN(KC14:KC37)</f>
        <v>2</v>
      </c>
      <c r="KD39" s="110">
        <f t="shared" si="117"/>
        <v>0</v>
      </c>
      <c r="KE39" s="110">
        <f t="shared" si="117"/>
        <v>0</v>
      </c>
      <c r="KF39" s="112">
        <f t="shared" si="117"/>
        <v>0</v>
      </c>
      <c r="KG39" s="110">
        <f t="shared" si="117"/>
        <v>137</v>
      </c>
      <c r="KH39" s="110">
        <f t="shared" si="117"/>
        <v>33</v>
      </c>
      <c r="KI39" s="110">
        <f t="shared" si="117"/>
        <v>8</v>
      </c>
      <c r="KJ39" s="110">
        <f t="shared" si="117"/>
        <v>0.4</v>
      </c>
      <c r="KK39" s="110"/>
      <c r="KL39" s="110">
        <f t="shared" ref="KL39:KR39" si="118">MIN(KL14:KL37)</f>
        <v>1</v>
      </c>
      <c r="KM39" s="110">
        <f t="shared" si="118"/>
        <v>42</v>
      </c>
      <c r="KN39" s="110">
        <f t="shared" si="118"/>
        <v>42</v>
      </c>
      <c r="KO39" s="110">
        <f t="shared" si="118"/>
        <v>133</v>
      </c>
      <c r="KP39" s="110">
        <f t="shared" si="118"/>
        <v>33</v>
      </c>
      <c r="KQ39" s="110">
        <f t="shared" si="118"/>
        <v>3</v>
      </c>
      <c r="KR39" s="110">
        <f t="shared" si="118"/>
        <v>0.1</v>
      </c>
      <c r="KS39" s="110"/>
      <c r="KT39" s="110">
        <f t="shared" ref="KT39:LA39" si="119">MIN(KT14:KT37)</f>
        <v>1</v>
      </c>
      <c r="KU39" s="110">
        <f t="shared" si="119"/>
        <v>42</v>
      </c>
      <c r="KV39" s="110">
        <f t="shared" si="119"/>
        <v>40</v>
      </c>
      <c r="KW39" s="112">
        <f t="shared" si="119"/>
        <v>0</v>
      </c>
      <c r="KX39" s="110">
        <f t="shared" si="119"/>
        <v>121</v>
      </c>
      <c r="KY39" s="110">
        <f t="shared" si="119"/>
        <v>31</v>
      </c>
      <c r="KZ39" s="110">
        <f t="shared" si="119"/>
        <v>0</v>
      </c>
      <c r="LA39" s="110">
        <f t="shared" si="119"/>
        <v>0</v>
      </c>
      <c r="LB39" s="110"/>
      <c r="LC39" s="110">
        <f t="shared" ref="LC39:LI39" si="120">MIN(LC14:LC37)</f>
        <v>3</v>
      </c>
      <c r="LD39" s="110">
        <f t="shared" si="120"/>
        <v>48</v>
      </c>
      <c r="LE39" s="110">
        <f t="shared" si="120"/>
        <v>48</v>
      </c>
      <c r="LF39" s="110">
        <f t="shared" si="120"/>
        <v>121</v>
      </c>
      <c r="LG39" s="110">
        <f t="shared" si="120"/>
        <v>31</v>
      </c>
      <c r="LH39" s="110">
        <f t="shared" si="120"/>
        <v>6</v>
      </c>
      <c r="LI39" s="110">
        <f t="shared" si="120"/>
        <v>0.3</v>
      </c>
      <c r="LJ39" s="110"/>
      <c r="LK39" s="110">
        <f t="shared" ref="LK39:LO39" si="121">MIN(LK14:LK37)</f>
        <v>5</v>
      </c>
      <c r="LL39" s="110">
        <f t="shared" si="121"/>
        <v>46</v>
      </c>
      <c r="LM39" s="110">
        <f t="shared" si="121"/>
        <v>49</v>
      </c>
      <c r="LN39" s="112">
        <f t="shared" si="121"/>
        <v>0</v>
      </c>
      <c r="LO39" s="110">
        <f t="shared" si="121"/>
        <v>333</v>
      </c>
      <c r="LP39" s="110"/>
      <c r="LQ39" s="110"/>
      <c r="LR39" s="110"/>
      <c r="LS39" s="110"/>
      <c r="LT39" s="110" t="str">
        <f t="shared" ref="LT39:MV39" si="122">MIN(#REF!)</f>
        <v>#REF!</v>
      </c>
      <c r="LU39" s="110" t="str">
        <f t="shared" si="122"/>
        <v>#REF!</v>
      </c>
      <c r="LV39" s="110" t="str">
        <f t="shared" si="122"/>
        <v>#REF!</v>
      </c>
      <c r="LW39" s="110" t="str">
        <f t="shared" si="122"/>
        <v>#REF!</v>
      </c>
      <c r="LX39" s="110" t="str">
        <f t="shared" si="122"/>
        <v>#REF!</v>
      </c>
      <c r="LY39" s="110" t="str">
        <f t="shared" si="122"/>
        <v>#REF!</v>
      </c>
      <c r="LZ39" s="110" t="str">
        <f t="shared" si="122"/>
        <v>#REF!</v>
      </c>
      <c r="MA39" s="110" t="str">
        <f t="shared" si="122"/>
        <v>#REF!</v>
      </c>
      <c r="MB39" s="110" t="str">
        <f t="shared" si="122"/>
        <v>#REF!</v>
      </c>
      <c r="MC39" s="110" t="str">
        <f t="shared" si="122"/>
        <v>#REF!</v>
      </c>
      <c r="MD39" s="110" t="str">
        <f t="shared" si="122"/>
        <v>#REF!</v>
      </c>
      <c r="ME39" s="110" t="str">
        <f t="shared" si="122"/>
        <v>#REF!</v>
      </c>
      <c r="MF39" s="110" t="str">
        <f t="shared" si="122"/>
        <v>#REF!</v>
      </c>
      <c r="MG39" s="110" t="str">
        <f t="shared" si="122"/>
        <v>#REF!</v>
      </c>
      <c r="MH39" s="110" t="str">
        <f t="shared" si="122"/>
        <v>#REF!</v>
      </c>
      <c r="MI39" s="110" t="str">
        <f t="shared" si="122"/>
        <v>#REF!</v>
      </c>
      <c r="MJ39" s="110" t="str">
        <f t="shared" si="122"/>
        <v>#REF!</v>
      </c>
      <c r="MK39" s="110" t="str">
        <f t="shared" si="122"/>
        <v>#REF!</v>
      </c>
      <c r="ML39" s="110" t="str">
        <f t="shared" si="122"/>
        <v>#REF!</v>
      </c>
      <c r="MM39" s="110" t="str">
        <f t="shared" si="122"/>
        <v>#REF!</v>
      </c>
      <c r="MN39" s="110" t="str">
        <f t="shared" si="122"/>
        <v>#REF!</v>
      </c>
      <c r="MO39" s="112" t="str">
        <f t="shared" si="122"/>
        <v>#REF!</v>
      </c>
      <c r="MP39" s="110" t="str">
        <f t="shared" si="122"/>
        <v>#REF!</v>
      </c>
      <c r="MQ39" s="110" t="str">
        <f t="shared" si="122"/>
        <v>#REF!</v>
      </c>
      <c r="MR39" s="110" t="str">
        <f t="shared" si="122"/>
        <v>#REF!</v>
      </c>
      <c r="MS39" s="110" t="str">
        <f t="shared" si="122"/>
        <v>#REF!</v>
      </c>
      <c r="MT39" s="110" t="str">
        <f t="shared" si="122"/>
        <v>#REF!</v>
      </c>
      <c r="MU39" s="110" t="str">
        <f t="shared" si="122"/>
        <v>#REF!</v>
      </c>
      <c r="MV39" s="110" t="str">
        <f t="shared" si="122"/>
        <v>#REF!</v>
      </c>
      <c r="MW39" s="110"/>
      <c r="MX39" s="110"/>
      <c r="MY39" s="110" t="str">
        <f t="shared" ref="MY39:ND39" si="123">MIN(#REF!)</f>
        <v>#REF!</v>
      </c>
      <c r="MZ39" s="110" t="str">
        <f t="shared" si="123"/>
        <v>#REF!</v>
      </c>
      <c r="NA39" s="110" t="str">
        <f t="shared" si="123"/>
        <v>#REF!</v>
      </c>
      <c r="NB39" s="110" t="str">
        <f t="shared" si="123"/>
        <v>#REF!</v>
      </c>
      <c r="NC39" s="110" t="str">
        <f t="shared" si="123"/>
        <v>#REF!</v>
      </c>
      <c r="ND39" s="110" t="str">
        <f t="shared" si="123"/>
        <v>#REF!</v>
      </c>
      <c r="NE39" s="110"/>
      <c r="NF39" s="110"/>
      <c r="NG39" s="110" t="str">
        <f t="shared" ref="NG39:NL39" si="124">MIN(#REF!)</f>
        <v>#REF!</v>
      </c>
      <c r="NH39" s="110" t="str">
        <f t="shared" si="124"/>
        <v>#REF!</v>
      </c>
      <c r="NI39" s="110" t="str">
        <f t="shared" si="124"/>
        <v>#REF!</v>
      </c>
      <c r="NJ39" s="110" t="str">
        <f t="shared" si="124"/>
        <v>#REF!</v>
      </c>
      <c r="NK39" s="110" t="str">
        <f t="shared" si="124"/>
        <v>#REF!</v>
      </c>
      <c r="NL39" s="110" t="str">
        <f t="shared" si="124"/>
        <v>#REF!</v>
      </c>
      <c r="NM39" s="110"/>
      <c r="NN39" s="110"/>
      <c r="NO39" s="110" t="str">
        <f t="shared" ref="NO39:NP39" si="125">MIN(#REF!)</f>
        <v>#REF!</v>
      </c>
      <c r="NP39" s="110" t="str">
        <f t="shared" si="125"/>
        <v>#REF!</v>
      </c>
      <c r="NQ39" s="224"/>
    </row>
    <row r="40" ht="14.25" customHeight="1">
      <c r="B40" s="113" t="s">
        <v>101</v>
      </c>
      <c r="C40" s="114">
        <f t="shared" ref="C40:T40" si="126">MAX(C14:C37)</f>
        <v>50.5</v>
      </c>
      <c r="D40" s="114">
        <f t="shared" si="126"/>
        <v>341</v>
      </c>
      <c r="E40" s="114">
        <f t="shared" si="126"/>
        <v>136</v>
      </c>
      <c r="F40" s="114">
        <f t="shared" si="126"/>
        <v>111</v>
      </c>
      <c r="G40" s="114">
        <f t="shared" si="126"/>
        <v>23.9</v>
      </c>
      <c r="H40" s="114">
        <f t="shared" si="126"/>
        <v>0</v>
      </c>
      <c r="I40" s="114">
        <f t="shared" si="126"/>
        <v>6</v>
      </c>
      <c r="J40" s="114">
        <f t="shared" si="126"/>
        <v>54</v>
      </c>
      <c r="K40" s="114">
        <f t="shared" si="126"/>
        <v>53</v>
      </c>
      <c r="L40" s="114">
        <f t="shared" si="126"/>
        <v>140</v>
      </c>
      <c r="M40" s="114">
        <f t="shared" si="126"/>
        <v>103</v>
      </c>
      <c r="N40" s="114">
        <f t="shared" si="126"/>
        <v>25.8</v>
      </c>
      <c r="O40" s="114">
        <f t="shared" si="126"/>
        <v>0</v>
      </c>
      <c r="P40" s="114">
        <f t="shared" si="126"/>
        <v>6</v>
      </c>
      <c r="Q40" s="114">
        <f t="shared" si="126"/>
        <v>56</v>
      </c>
      <c r="R40" s="114">
        <f t="shared" si="126"/>
        <v>54</v>
      </c>
      <c r="S40" s="114">
        <f t="shared" si="126"/>
        <v>344.5</v>
      </c>
      <c r="T40" s="114">
        <f t="shared" si="126"/>
        <v>331.8</v>
      </c>
      <c r="U40" s="114"/>
      <c r="V40" s="114">
        <f t="shared" ref="V40:X40" si="127">MAX(V14:V37)</f>
        <v>0</v>
      </c>
      <c r="W40" s="114">
        <f t="shared" si="127"/>
        <v>340</v>
      </c>
      <c r="X40" s="114">
        <f t="shared" si="127"/>
        <v>281.9</v>
      </c>
      <c r="Y40" s="114"/>
      <c r="Z40" s="114">
        <f t="shared" ref="Z40:AB40" si="128">MAX(Z14:Z37)</f>
        <v>0</v>
      </c>
      <c r="AA40" s="114">
        <f t="shared" si="128"/>
        <v>344.9</v>
      </c>
      <c r="AB40" s="114">
        <f t="shared" si="128"/>
        <v>379</v>
      </c>
      <c r="AC40" s="114"/>
      <c r="AD40" s="114">
        <f t="shared" ref="AD40:AF40" si="129">MAX(AD14:AD37)</f>
        <v>0</v>
      </c>
      <c r="AE40" s="114">
        <f t="shared" si="129"/>
        <v>344.2</v>
      </c>
      <c r="AF40" s="114">
        <f t="shared" si="129"/>
        <v>401.2</v>
      </c>
      <c r="AG40" s="114"/>
      <c r="AH40" s="114">
        <f t="shared" ref="AH40:AJ40" si="130">MAX(AH14:AH37)</f>
        <v>0</v>
      </c>
      <c r="AI40" s="114">
        <f t="shared" si="130"/>
        <v>351.6</v>
      </c>
      <c r="AJ40" s="114">
        <f t="shared" si="130"/>
        <v>410.3</v>
      </c>
      <c r="AK40" s="114"/>
      <c r="AL40" s="114">
        <f t="shared" ref="AL40:AN40" si="131">MAX(AL14:AL37)</f>
        <v>0</v>
      </c>
      <c r="AM40" s="114">
        <f t="shared" si="131"/>
        <v>342.9</v>
      </c>
      <c r="AN40" s="114">
        <f t="shared" si="131"/>
        <v>423.8</v>
      </c>
      <c r="AO40" s="114"/>
      <c r="AP40" s="114">
        <f t="shared" ref="AP40:AR40" si="132">MAX(AP14:AP37)</f>
        <v>0</v>
      </c>
      <c r="AQ40" s="114">
        <f t="shared" si="132"/>
        <v>136</v>
      </c>
      <c r="AR40" s="114">
        <f t="shared" si="132"/>
        <v>111</v>
      </c>
      <c r="AS40" s="114"/>
      <c r="AT40" s="114">
        <f t="shared" ref="AT40:AV40" si="133">MAX(AT14:AT37)</f>
        <v>0</v>
      </c>
      <c r="AU40" s="114">
        <f t="shared" si="133"/>
        <v>140</v>
      </c>
      <c r="AV40" s="114">
        <f t="shared" si="133"/>
        <v>103</v>
      </c>
      <c r="AW40" s="114"/>
      <c r="AX40" s="114">
        <f t="shared" ref="AX40:AY40" si="134">MAX(AX14:AX37)</f>
        <v>0</v>
      </c>
      <c r="AY40" s="114">
        <f t="shared" si="134"/>
        <v>136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135">MAX(BJ14:BJ37)</f>
        <v>85</v>
      </c>
      <c r="BK40" s="114">
        <f t="shared" si="135"/>
        <v>64</v>
      </c>
      <c r="BL40" s="112">
        <f t="shared" si="135"/>
        <v>0</v>
      </c>
      <c r="BM40" s="114">
        <f t="shared" si="135"/>
        <v>348</v>
      </c>
      <c r="BN40" s="114">
        <f t="shared" si="135"/>
        <v>147</v>
      </c>
      <c r="BO40" s="114">
        <f t="shared" si="135"/>
        <v>335</v>
      </c>
      <c r="BP40" s="114">
        <f t="shared" si="135"/>
        <v>16.8</v>
      </c>
      <c r="BQ40" s="114">
        <f t="shared" si="135"/>
        <v>0</v>
      </c>
      <c r="BR40" s="114">
        <f t="shared" si="135"/>
        <v>6</v>
      </c>
      <c r="BS40" s="114">
        <f t="shared" si="135"/>
        <v>73</v>
      </c>
      <c r="BT40" s="114">
        <f t="shared" si="135"/>
        <v>73</v>
      </c>
      <c r="BU40" s="114">
        <f t="shared" si="135"/>
        <v>348</v>
      </c>
      <c r="BV40" s="114">
        <f t="shared" si="135"/>
        <v>348</v>
      </c>
      <c r="BW40" s="114"/>
      <c r="BX40" s="114">
        <f t="shared" ref="BX40:BZ40" si="136">MAX(BX14:BX37)</f>
        <v>35</v>
      </c>
      <c r="BY40" s="114">
        <f t="shared" si="136"/>
        <v>340</v>
      </c>
      <c r="BZ40" s="114">
        <f t="shared" si="136"/>
        <v>371</v>
      </c>
      <c r="CA40" s="114"/>
      <c r="CB40" s="114">
        <f t="shared" ref="CB40:CD40" si="137">MAX(CB14:CB37)</f>
        <v>36</v>
      </c>
      <c r="CC40" s="114">
        <f t="shared" si="137"/>
        <v>0</v>
      </c>
      <c r="CD40" s="114">
        <f t="shared" si="137"/>
        <v>0</v>
      </c>
      <c r="CE40" s="114"/>
      <c r="CF40" s="114">
        <f t="shared" ref="CF40:CH40" si="138">MAX(CF14:CF37)</f>
        <v>0</v>
      </c>
      <c r="CG40" s="114">
        <f t="shared" si="138"/>
        <v>344</v>
      </c>
      <c r="CH40" s="114">
        <f t="shared" si="138"/>
        <v>546</v>
      </c>
      <c r="CI40" s="114"/>
      <c r="CJ40" s="114">
        <f t="shared" ref="CJ40:CL40" si="139">MAX(CJ14:CJ37)</f>
        <v>51</v>
      </c>
      <c r="CK40" s="114">
        <f t="shared" si="139"/>
        <v>359</v>
      </c>
      <c r="CL40" s="114">
        <f t="shared" si="139"/>
        <v>286</v>
      </c>
      <c r="CM40" s="114"/>
      <c r="CN40" s="114">
        <f t="shared" ref="CN40:CP40" si="140">MAX(CN14:CN37)</f>
        <v>28</v>
      </c>
      <c r="CO40" s="114">
        <f t="shared" si="140"/>
        <v>338</v>
      </c>
      <c r="CP40" s="114">
        <f t="shared" si="140"/>
        <v>311</v>
      </c>
      <c r="CQ40" s="114"/>
      <c r="CR40" s="114">
        <f t="shared" ref="CR40:CT40" si="141">MAX(CR14:CR37)</f>
        <v>27</v>
      </c>
      <c r="CS40" s="114">
        <f t="shared" si="141"/>
        <v>341</v>
      </c>
      <c r="CT40" s="114">
        <f t="shared" si="141"/>
        <v>370</v>
      </c>
      <c r="CU40" s="114"/>
      <c r="CV40" s="114">
        <f t="shared" ref="CV40:CX40" si="142">MAX(CV14:CV37)</f>
        <v>114</v>
      </c>
      <c r="CW40" s="114">
        <f t="shared" si="142"/>
        <v>345</v>
      </c>
      <c r="CX40" s="114">
        <f t="shared" si="142"/>
        <v>171</v>
      </c>
      <c r="CY40" s="114"/>
      <c r="CZ40" s="114">
        <f t="shared" ref="CZ40:DB40" si="143">MAX(CZ14:CZ37)</f>
        <v>49</v>
      </c>
      <c r="DA40" s="114">
        <f t="shared" si="143"/>
        <v>329</v>
      </c>
      <c r="DB40" s="114">
        <f t="shared" si="143"/>
        <v>175</v>
      </c>
      <c r="DC40" s="114"/>
      <c r="DD40" s="114">
        <f t="shared" ref="DD40:DE40" si="144">MAX(DD14:DD37)</f>
        <v>56</v>
      </c>
      <c r="DE40" s="114">
        <f t="shared" si="144"/>
        <v>326</v>
      </c>
      <c r="DF40" s="114"/>
      <c r="DG40" s="114">
        <f t="shared" ref="DG40:DH40" si="145">MAX(DG14:DG37)</f>
        <v>335</v>
      </c>
      <c r="DH40" s="114">
        <f t="shared" si="145"/>
        <v>16.8</v>
      </c>
      <c r="DI40" s="114"/>
      <c r="DJ40" s="114">
        <f t="shared" ref="DJ40:DW40" si="146">MAX(DJ14:DJ37)</f>
        <v>7</v>
      </c>
      <c r="DK40" s="114">
        <f t="shared" si="146"/>
        <v>63</v>
      </c>
      <c r="DL40" s="114">
        <f t="shared" si="146"/>
        <v>58</v>
      </c>
      <c r="DM40" s="112">
        <f t="shared" si="146"/>
        <v>0</v>
      </c>
      <c r="DN40" s="114">
        <f t="shared" si="146"/>
        <v>343</v>
      </c>
      <c r="DO40" s="114">
        <f t="shared" si="146"/>
        <v>142</v>
      </c>
      <c r="DP40" s="114">
        <f t="shared" si="146"/>
        <v>43.8</v>
      </c>
      <c r="DQ40" s="114">
        <f t="shared" si="146"/>
        <v>24.94</v>
      </c>
      <c r="DR40" s="114">
        <f t="shared" si="146"/>
        <v>7.47</v>
      </c>
      <c r="DS40" s="114">
        <f t="shared" si="146"/>
        <v>8</v>
      </c>
      <c r="DT40" s="114">
        <f t="shared" si="146"/>
        <v>48</v>
      </c>
      <c r="DU40" s="114">
        <f t="shared" si="146"/>
        <v>55.1</v>
      </c>
      <c r="DV40" s="114">
        <f t="shared" si="146"/>
        <v>0</v>
      </c>
      <c r="DW40" s="114">
        <f t="shared" si="146"/>
        <v>0</v>
      </c>
      <c r="DX40" s="114"/>
      <c r="DY40" s="114">
        <f t="shared" ref="DY40:EA40" si="147">MAX(DY14:DY37)</f>
        <v>0</v>
      </c>
      <c r="DZ40" s="114">
        <f t="shared" si="147"/>
        <v>0</v>
      </c>
      <c r="EA40" s="114">
        <f t="shared" si="147"/>
        <v>0</v>
      </c>
      <c r="EB40" s="114"/>
      <c r="EC40" s="114">
        <f t="shared" ref="EC40:EU40" si="148">MAX(EC14:EC37)</f>
        <v>0</v>
      </c>
      <c r="ED40" s="112">
        <f t="shared" si="148"/>
        <v>0</v>
      </c>
      <c r="EE40" s="114">
        <f t="shared" si="148"/>
        <v>343</v>
      </c>
      <c r="EF40" s="114">
        <f t="shared" si="148"/>
        <v>139</v>
      </c>
      <c r="EG40" s="114">
        <f t="shared" si="148"/>
        <v>161</v>
      </c>
      <c r="EH40" s="114">
        <f t="shared" si="148"/>
        <v>7</v>
      </c>
      <c r="EI40" s="114">
        <f t="shared" si="148"/>
        <v>0</v>
      </c>
      <c r="EJ40" s="114">
        <f t="shared" si="148"/>
        <v>9</v>
      </c>
      <c r="EK40" s="114">
        <f t="shared" si="148"/>
        <v>58</v>
      </c>
      <c r="EL40" s="114">
        <f t="shared" si="148"/>
        <v>58</v>
      </c>
      <c r="EM40" s="114">
        <f t="shared" si="148"/>
        <v>139</v>
      </c>
      <c r="EN40" s="114">
        <f t="shared" si="148"/>
        <v>113</v>
      </c>
      <c r="EO40" s="114">
        <f t="shared" si="148"/>
        <v>5</v>
      </c>
      <c r="EP40" s="114">
        <f t="shared" si="148"/>
        <v>0</v>
      </c>
      <c r="EQ40" s="114">
        <f t="shared" si="148"/>
        <v>9</v>
      </c>
      <c r="ER40" s="114">
        <f t="shared" si="148"/>
        <v>58</v>
      </c>
      <c r="ES40" s="114">
        <f t="shared" si="148"/>
        <v>57</v>
      </c>
      <c r="ET40" s="114">
        <f t="shared" si="148"/>
        <v>343</v>
      </c>
      <c r="EU40" s="114">
        <f t="shared" si="148"/>
        <v>0</v>
      </c>
      <c r="EV40" s="114"/>
      <c r="EW40" s="114">
        <f t="shared" ref="EW40:EY40" si="149">MAX(EW14:EW37)</f>
        <v>0</v>
      </c>
      <c r="EX40" s="114">
        <f t="shared" si="149"/>
        <v>341</v>
      </c>
      <c r="EY40" s="114">
        <f t="shared" si="149"/>
        <v>0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50">MAX(FI14:FI37)</f>
        <v>-0.8</v>
      </c>
      <c r="FJ40" s="114">
        <f t="shared" si="150"/>
        <v>343</v>
      </c>
      <c r="FK40" s="114">
        <f t="shared" si="150"/>
        <v>271</v>
      </c>
      <c r="FL40" s="114"/>
      <c r="FM40" s="114">
        <f t="shared" ref="FM40:FN40" si="151">MAX(FM14:FM37)</f>
        <v>0</v>
      </c>
      <c r="FN40" s="114">
        <f t="shared" si="151"/>
        <v>343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52">MAX(FY14:FY37)</f>
        <v>0</v>
      </c>
      <c r="FZ40" s="112">
        <f t="shared" si="152"/>
        <v>0</v>
      </c>
      <c r="GA40" s="114">
        <f t="shared" si="152"/>
        <v>343</v>
      </c>
      <c r="GB40" s="114">
        <f t="shared" si="152"/>
        <v>386.57</v>
      </c>
      <c r="GC40" s="114"/>
      <c r="GD40" s="114">
        <f t="shared" ref="GD40:GF40" si="153">MAX(GD14:GD37)</f>
        <v>43.55</v>
      </c>
      <c r="GE40" s="114">
        <f t="shared" si="153"/>
        <v>343</v>
      </c>
      <c r="GF40" s="114">
        <f t="shared" si="153"/>
        <v>407.67</v>
      </c>
      <c r="GG40" s="114"/>
      <c r="GH40" s="114">
        <f t="shared" ref="GH40:GJ40" si="154">MAX(GH14:GH37)</f>
        <v>47.16</v>
      </c>
      <c r="GI40" s="114">
        <f t="shared" si="154"/>
        <v>343</v>
      </c>
      <c r="GJ40" s="114">
        <f t="shared" si="154"/>
        <v>361.13</v>
      </c>
      <c r="GK40" s="114"/>
      <c r="GL40" s="114">
        <f t="shared" ref="GL40:GN40" si="155">MAX(GL14:GL37)</f>
        <v>11.89</v>
      </c>
      <c r="GM40" s="114">
        <f t="shared" si="155"/>
        <v>343</v>
      </c>
      <c r="GN40" s="114">
        <f t="shared" si="155"/>
        <v>265.09</v>
      </c>
      <c r="GO40" s="114"/>
      <c r="GP40" s="114">
        <f t="shared" ref="GP40:GR40" si="156">MAX(GP14:GP37)</f>
        <v>20.44</v>
      </c>
      <c r="GQ40" s="114">
        <f t="shared" si="156"/>
        <v>343</v>
      </c>
      <c r="GR40" s="114">
        <f t="shared" si="156"/>
        <v>140.82</v>
      </c>
      <c r="GS40" s="114"/>
      <c r="GT40" s="114">
        <f t="shared" ref="GT40:GV40" si="157">MAX(GT14:GT37)</f>
        <v>22.78</v>
      </c>
      <c r="GU40" s="114">
        <f t="shared" si="157"/>
        <v>343</v>
      </c>
      <c r="GV40" s="114">
        <f t="shared" si="157"/>
        <v>153.57</v>
      </c>
      <c r="GW40" s="114"/>
      <c r="GX40" s="114">
        <f t="shared" ref="GX40:HC40" si="158">MAX(GX14:GX37)</f>
        <v>23.54</v>
      </c>
      <c r="GY40" s="112">
        <f t="shared" si="158"/>
        <v>0</v>
      </c>
      <c r="GZ40" s="114">
        <f t="shared" si="158"/>
        <v>0</v>
      </c>
      <c r="HA40" s="114">
        <f t="shared" si="158"/>
        <v>0</v>
      </c>
      <c r="HB40" s="114">
        <f t="shared" si="158"/>
        <v>230</v>
      </c>
      <c r="HC40" s="114">
        <f t="shared" si="158"/>
        <v>11.5</v>
      </c>
      <c r="HD40" s="114"/>
      <c r="HE40" s="114">
        <f t="shared" ref="HE40:HK40" si="159">MAX(HE14:HE37)</f>
        <v>8</v>
      </c>
      <c r="HF40" s="114">
        <f t="shared" si="159"/>
        <v>60</v>
      </c>
      <c r="HG40" s="114">
        <f t="shared" si="159"/>
        <v>58</v>
      </c>
      <c r="HH40" s="114">
        <f t="shared" si="159"/>
        <v>0</v>
      </c>
      <c r="HI40" s="114">
        <f t="shared" si="159"/>
        <v>0</v>
      </c>
      <c r="HJ40" s="114">
        <f t="shared" si="159"/>
        <v>244</v>
      </c>
      <c r="HK40" s="114">
        <f t="shared" si="159"/>
        <v>12.2</v>
      </c>
      <c r="HL40" s="114"/>
      <c r="HM40" s="114">
        <f t="shared" ref="HM40:HS40" si="160">MAX(HM14:HM37)</f>
        <v>5</v>
      </c>
      <c r="HN40" s="114">
        <f t="shared" si="160"/>
        <v>58</v>
      </c>
      <c r="HO40" s="114">
        <f t="shared" si="160"/>
        <v>58</v>
      </c>
      <c r="HP40" s="114">
        <f t="shared" si="160"/>
        <v>0</v>
      </c>
      <c r="HQ40" s="114">
        <f t="shared" si="160"/>
        <v>0</v>
      </c>
      <c r="HR40" s="114">
        <f t="shared" si="160"/>
        <v>279</v>
      </c>
      <c r="HS40" s="114">
        <f t="shared" si="160"/>
        <v>13.95</v>
      </c>
      <c r="HT40" s="114"/>
      <c r="HU40" s="114">
        <f t="shared" ref="HU40:IB40" si="161">MAX(HU14:HU37)</f>
        <v>7</v>
      </c>
      <c r="HV40" s="114">
        <f t="shared" si="161"/>
        <v>58</v>
      </c>
      <c r="HW40" s="114">
        <f t="shared" si="161"/>
        <v>58</v>
      </c>
      <c r="HX40" s="112">
        <f t="shared" si="161"/>
        <v>0</v>
      </c>
      <c r="HY40" s="114">
        <f t="shared" si="161"/>
        <v>136</v>
      </c>
      <c r="HZ40" s="114">
        <f t="shared" si="161"/>
        <v>33</v>
      </c>
      <c r="IA40" s="114">
        <f t="shared" si="161"/>
        <v>156</v>
      </c>
      <c r="IB40" s="114">
        <f t="shared" si="161"/>
        <v>7.8</v>
      </c>
      <c r="IC40" s="114"/>
      <c r="ID40" s="114">
        <f t="shared" ref="ID40:IK40" si="162">MAX(ID14:ID37)</f>
        <v>2</v>
      </c>
      <c r="IE40" s="114">
        <f t="shared" si="162"/>
        <v>70</v>
      </c>
      <c r="IF40" s="114">
        <f t="shared" si="162"/>
        <v>50</v>
      </c>
      <c r="IG40" s="112">
        <f t="shared" si="162"/>
        <v>0</v>
      </c>
      <c r="IH40" s="114">
        <f t="shared" si="162"/>
        <v>144</v>
      </c>
      <c r="II40" s="114">
        <f t="shared" si="162"/>
        <v>34.8</v>
      </c>
      <c r="IJ40" s="114">
        <f t="shared" si="162"/>
        <v>215</v>
      </c>
      <c r="IK40" s="114">
        <f t="shared" si="162"/>
        <v>10.7</v>
      </c>
      <c r="IL40" s="114"/>
      <c r="IM40" s="114">
        <f t="shared" ref="IM40:IS40" si="163">MAX(IM14:IM37)</f>
        <v>4</v>
      </c>
      <c r="IN40" s="114">
        <f t="shared" si="163"/>
        <v>47</v>
      </c>
      <c r="IO40" s="114">
        <f t="shared" si="163"/>
        <v>46</v>
      </c>
      <c r="IP40" s="114">
        <f t="shared" si="163"/>
        <v>144</v>
      </c>
      <c r="IQ40" s="114">
        <f t="shared" si="163"/>
        <v>33.9</v>
      </c>
      <c r="IR40" s="114">
        <f t="shared" si="163"/>
        <v>122</v>
      </c>
      <c r="IS40" s="114">
        <f t="shared" si="163"/>
        <v>6</v>
      </c>
      <c r="IT40" s="114"/>
      <c r="IU40" s="114">
        <f t="shared" ref="IU40:JB40" si="164">MAX(IU14:IU37)</f>
        <v>8</v>
      </c>
      <c r="IV40" s="114">
        <f t="shared" si="164"/>
        <v>52</v>
      </c>
      <c r="IW40" s="114">
        <f t="shared" si="164"/>
        <v>51</v>
      </c>
      <c r="IX40" s="112">
        <f t="shared" si="164"/>
        <v>0</v>
      </c>
      <c r="IY40" s="114">
        <f t="shared" si="164"/>
        <v>141.86</v>
      </c>
      <c r="IZ40" s="114">
        <f t="shared" si="164"/>
        <v>36.02</v>
      </c>
      <c r="JA40" s="114">
        <f t="shared" si="164"/>
        <v>432.6</v>
      </c>
      <c r="JB40" s="114">
        <f t="shared" si="164"/>
        <v>21.63</v>
      </c>
      <c r="JC40" s="114"/>
      <c r="JD40" s="114">
        <f t="shared" ref="JD40:JJ40" si="165">MAX(JD14:JD37)</f>
        <v>3</v>
      </c>
      <c r="JE40" s="114">
        <f t="shared" si="165"/>
        <v>70.71</v>
      </c>
      <c r="JF40" s="114">
        <f t="shared" si="165"/>
        <v>53.22</v>
      </c>
      <c r="JG40" s="114">
        <f t="shared" si="165"/>
        <v>0</v>
      </c>
      <c r="JH40" s="114">
        <f t="shared" si="165"/>
        <v>0</v>
      </c>
      <c r="JI40" s="114">
        <f t="shared" si="165"/>
        <v>0</v>
      </c>
      <c r="JJ40" s="114">
        <f t="shared" si="165"/>
        <v>0</v>
      </c>
      <c r="JK40" s="114"/>
      <c r="JL40" s="114">
        <f t="shared" ref="JL40:JS40" si="166">MAX(JL14:JL37)</f>
        <v>0</v>
      </c>
      <c r="JM40" s="114">
        <f t="shared" si="166"/>
        <v>0</v>
      </c>
      <c r="JN40" s="114">
        <f t="shared" si="166"/>
        <v>0</v>
      </c>
      <c r="JO40" s="112">
        <f t="shared" si="166"/>
        <v>0</v>
      </c>
      <c r="JP40" s="114">
        <f t="shared" si="166"/>
        <v>140</v>
      </c>
      <c r="JQ40" s="114">
        <f t="shared" si="166"/>
        <v>33</v>
      </c>
      <c r="JR40" s="114">
        <f t="shared" si="166"/>
        <v>0</v>
      </c>
      <c r="JS40" s="114">
        <f t="shared" si="166"/>
        <v>0</v>
      </c>
      <c r="JT40" s="114"/>
      <c r="JU40" s="114">
        <f t="shared" ref="JU40:KA40" si="167">MAX(JU14:JU37)</f>
        <v>2</v>
      </c>
      <c r="JV40" s="114">
        <f t="shared" si="167"/>
        <v>49</v>
      </c>
      <c r="JW40" s="114">
        <f t="shared" si="167"/>
        <v>50</v>
      </c>
      <c r="JX40" s="114">
        <f t="shared" si="167"/>
        <v>140</v>
      </c>
      <c r="JY40" s="114">
        <f t="shared" si="167"/>
        <v>35.3</v>
      </c>
      <c r="JZ40" s="114">
        <f t="shared" si="167"/>
        <v>197</v>
      </c>
      <c r="KA40" s="114">
        <f t="shared" si="167"/>
        <v>10.9</v>
      </c>
      <c r="KB40" s="114"/>
      <c r="KC40" s="114">
        <f t="shared" ref="KC40:KJ40" si="168">MAX(KC14:KC37)</f>
        <v>2</v>
      </c>
      <c r="KD40" s="114">
        <f t="shared" si="168"/>
        <v>58</v>
      </c>
      <c r="KE40" s="114">
        <f t="shared" si="168"/>
        <v>56</v>
      </c>
      <c r="KF40" s="112">
        <f t="shared" si="168"/>
        <v>0</v>
      </c>
      <c r="KG40" s="114">
        <f t="shared" si="168"/>
        <v>141</v>
      </c>
      <c r="KH40" s="114">
        <f t="shared" si="168"/>
        <v>34</v>
      </c>
      <c r="KI40" s="114">
        <f t="shared" si="168"/>
        <v>114</v>
      </c>
      <c r="KJ40" s="114">
        <f t="shared" si="168"/>
        <v>6.1</v>
      </c>
      <c r="KK40" s="114"/>
      <c r="KL40" s="114">
        <f t="shared" ref="KL40:KR40" si="169">MAX(KL14:KL37)</f>
        <v>1</v>
      </c>
      <c r="KM40" s="114">
        <f t="shared" si="169"/>
        <v>50</v>
      </c>
      <c r="KN40" s="114">
        <f t="shared" si="169"/>
        <v>50</v>
      </c>
      <c r="KO40" s="114">
        <f t="shared" si="169"/>
        <v>141</v>
      </c>
      <c r="KP40" s="114">
        <f t="shared" si="169"/>
        <v>34</v>
      </c>
      <c r="KQ40" s="114">
        <f t="shared" si="169"/>
        <v>38</v>
      </c>
      <c r="KR40" s="114">
        <f t="shared" si="169"/>
        <v>2</v>
      </c>
      <c r="KS40" s="114"/>
      <c r="KT40" s="114">
        <f t="shared" ref="KT40:LA40" si="170">MAX(KT14:KT37)</f>
        <v>1</v>
      </c>
      <c r="KU40" s="114">
        <f t="shared" si="170"/>
        <v>50</v>
      </c>
      <c r="KV40" s="114">
        <f t="shared" si="170"/>
        <v>48</v>
      </c>
      <c r="KW40" s="112">
        <f t="shared" si="170"/>
        <v>0</v>
      </c>
      <c r="KX40" s="114">
        <f t="shared" si="170"/>
        <v>150</v>
      </c>
      <c r="KY40" s="114">
        <f t="shared" si="170"/>
        <v>36</v>
      </c>
      <c r="KZ40" s="114">
        <f t="shared" si="170"/>
        <v>324</v>
      </c>
      <c r="LA40" s="114">
        <f t="shared" si="170"/>
        <v>15.9</v>
      </c>
      <c r="LB40" s="114"/>
      <c r="LC40" s="114">
        <f t="shared" ref="LC40:LI40" si="171">MAX(LC14:LC37)</f>
        <v>3</v>
      </c>
      <c r="LD40" s="114">
        <f t="shared" si="171"/>
        <v>60</v>
      </c>
      <c r="LE40" s="114">
        <f t="shared" si="171"/>
        <v>58</v>
      </c>
      <c r="LF40" s="114">
        <f t="shared" si="171"/>
        <v>150</v>
      </c>
      <c r="LG40" s="114">
        <f t="shared" si="171"/>
        <v>36</v>
      </c>
      <c r="LH40" s="114">
        <f t="shared" si="171"/>
        <v>426</v>
      </c>
      <c r="LI40" s="114">
        <f t="shared" si="171"/>
        <v>20.9</v>
      </c>
      <c r="LJ40" s="114"/>
      <c r="LK40" s="114">
        <f t="shared" ref="LK40:LO40" si="172">MAX(LK14:LK37)</f>
        <v>5</v>
      </c>
      <c r="LL40" s="114">
        <f t="shared" si="172"/>
        <v>53</v>
      </c>
      <c r="LM40" s="114">
        <f t="shared" si="172"/>
        <v>52</v>
      </c>
      <c r="LN40" s="112">
        <f t="shared" si="172"/>
        <v>0</v>
      </c>
      <c r="LO40" s="114">
        <f t="shared" si="172"/>
        <v>344</v>
      </c>
      <c r="LP40" s="114"/>
      <c r="LQ40" s="114"/>
      <c r="LR40" s="114"/>
      <c r="LS40" s="114"/>
      <c r="LT40" s="114" t="str">
        <f t="shared" ref="LT40:MV40" si="173">MAX(#REF!)</f>
        <v>#REF!</v>
      </c>
      <c r="LU40" s="114" t="str">
        <f t="shared" si="173"/>
        <v>#REF!</v>
      </c>
      <c r="LV40" s="114" t="str">
        <f t="shared" si="173"/>
        <v>#REF!</v>
      </c>
      <c r="LW40" s="114" t="str">
        <f t="shared" si="173"/>
        <v>#REF!</v>
      </c>
      <c r="LX40" s="114" t="str">
        <f t="shared" si="173"/>
        <v>#REF!</v>
      </c>
      <c r="LY40" s="114" t="str">
        <f t="shared" si="173"/>
        <v>#REF!</v>
      </c>
      <c r="LZ40" s="114" t="str">
        <f t="shared" si="173"/>
        <v>#REF!</v>
      </c>
      <c r="MA40" s="114" t="str">
        <f t="shared" si="173"/>
        <v>#REF!</v>
      </c>
      <c r="MB40" s="114" t="str">
        <f t="shared" si="173"/>
        <v>#REF!</v>
      </c>
      <c r="MC40" s="114" t="str">
        <f t="shared" si="173"/>
        <v>#REF!</v>
      </c>
      <c r="MD40" s="114" t="str">
        <f t="shared" si="173"/>
        <v>#REF!</v>
      </c>
      <c r="ME40" s="114" t="str">
        <f t="shared" si="173"/>
        <v>#REF!</v>
      </c>
      <c r="MF40" s="114" t="str">
        <f t="shared" si="173"/>
        <v>#REF!</v>
      </c>
      <c r="MG40" s="114" t="str">
        <f t="shared" si="173"/>
        <v>#REF!</v>
      </c>
      <c r="MH40" s="114" t="str">
        <f t="shared" si="173"/>
        <v>#REF!</v>
      </c>
      <c r="MI40" s="114" t="str">
        <f t="shared" si="173"/>
        <v>#REF!</v>
      </c>
      <c r="MJ40" s="114" t="str">
        <f t="shared" si="173"/>
        <v>#REF!</v>
      </c>
      <c r="MK40" s="114" t="str">
        <f t="shared" si="173"/>
        <v>#REF!</v>
      </c>
      <c r="ML40" s="114" t="str">
        <f t="shared" si="173"/>
        <v>#REF!</v>
      </c>
      <c r="MM40" s="114" t="str">
        <f t="shared" si="173"/>
        <v>#REF!</v>
      </c>
      <c r="MN40" s="114" t="str">
        <f t="shared" si="173"/>
        <v>#REF!</v>
      </c>
      <c r="MO40" s="112" t="str">
        <f t="shared" si="173"/>
        <v>#REF!</v>
      </c>
      <c r="MP40" s="114" t="str">
        <f t="shared" si="173"/>
        <v>#REF!</v>
      </c>
      <c r="MQ40" s="114" t="str">
        <f t="shared" si="173"/>
        <v>#REF!</v>
      </c>
      <c r="MR40" s="114" t="str">
        <f t="shared" si="173"/>
        <v>#REF!</v>
      </c>
      <c r="MS40" s="114" t="str">
        <f t="shared" si="173"/>
        <v>#REF!</v>
      </c>
      <c r="MT40" s="114" t="str">
        <f t="shared" si="173"/>
        <v>#REF!</v>
      </c>
      <c r="MU40" s="114" t="str">
        <f t="shared" si="173"/>
        <v>#REF!</v>
      </c>
      <c r="MV40" s="114" t="str">
        <f t="shared" si="173"/>
        <v>#REF!</v>
      </c>
      <c r="MW40" s="114"/>
      <c r="MX40" s="114"/>
      <c r="MY40" s="114" t="str">
        <f t="shared" ref="MY40:ND40" si="174">MAX(#REF!)</f>
        <v>#REF!</v>
      </c>
      <c r="MZ40" s="114" t="str">
        <f t="shared" si="174"/>
        <v>#REF!</v>
      </c>
      <c r="NA40" s="114" t="str">
        <f t="shared" si="174"/>
        <v>#REF!</v>
      </c>
      <c r="NB40" s="114" t="str">
        <f t="shared" si="174"/>
        <v>#REF!</v>
      </c>
      <c r="NC40" s="114" t="str">
        <f t="shared" si="174"/>
        <v>#REF!</v>
      </c>
      <c r="ND40" s="114" t="str">
        <f t="shared" si="174"/>
        <v>#REF!</v>
      </c>
      <c r="NE40" s="114"/>
      <c r="NF40" s="114"/>
      <c r="NG40" s="114" t="str">
        <f t="shared" ref="NG40:NL40" si="175">MAX(#REF!)</f>
        <v>#REF!</v>
      </c>
      <c r="NH40" s="114" t="str">
        <f t="shared" si="175"/>
        <v>#REF!</v>
      </c>
      <c r="NI40" s="114" t="str">
        <f t="shared" si="175"/>
        <v>#REF!</v>
      </c>
      <c r="NJ40" s="114" t="str">
        <f t="shared" si="175"/>
        <v>#REF!</v>
      </c>
      <c r="NK40" s="114" t="str">
        <f t="shared" si="175"/>
        <v>#REF!</v>
      </c>
      <c r="NL40" s="114" t="str">
        <f t="shared" si="175"/>
        <v>#REF!</v>
      </c>
      <c r="NM40" s="114"/>
      <c r="NN40" s="114"/>
      <c r="NO40" s="114" t="str">
        <f t="shared" ref="NO40:NP40" si="176">MAX(#REF!)</f>
        <v>#REF!</v>
      </c>
      <c r="NP40" s="114" t="str">
        <f t="shared" si="176"/>
        <v>#REF!</v>
      </c>
      <c r="NQ40" s="225"/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207" t="s">
        <v>43</v>
      </c>
      <c r="EF12" s="20"/>
      <c r="EG12" s="20"/>
      <c r="EH12" s="20"/>
      <c r="EI12" s="20"/>
      <c r="EJ12" s="20"/>
      <c r="EK12" s="20"/>
      <c r="EL12" s="21"/>
      <c r="EM12" s="207" t="s">
        <v>44</v>
      </c>
      <c r="EN12" s="20"/>
      <c r="EO12" s="20"/>
      <c r="EP12" s="20"/>
      <c r="EQ12" s="20"/>
      <c r="ER12" s="20"/>
      <c r="ES12" s="21"/>
      <c r="ET12" s="207" t="s">
        <v>45</v>
      </c>
      <c r="EU12" s="20"/>
      <c r="EV12" s="20"/>
      <c r="EW12" s="21"/>
      <c r="EX12" s="207" t="s">
        <v>46</v>
      </c>
      <c r="EY12" s="20"/>
      <c r="EZ12" s="20"/>
      <c r="FA12" s="21"/>
      <c r="FB12" s="207" t="s">
        <v>47</v>
      </c>
      <c r="FC12" s="20"/>
      <c r="FD12" s="20"/>
      <c r="FE12" s="21"/>
      <c r="FF12" s="207" t="s">
        <v>48</v>
      </c>
      <c r="FG12" s="20"/>
      <c r="FH12" s="20"/>
      <c r="FI12" s="21"/>
      <c r="FJ12" s="207" t="s">
        <v>49</v>
      </c>
      <c r="FK12" s="20"/>
      <c r="FL12" s="20"/>
      <c r="FM12" s="21"/>
      <c r="FN12" s="207" t="s">
        <v>50</v>
      </c>
      <c r="FO12" s="20"/>
      <c r="FP12" s="20"/>
      <c r="FQ12" s="21"/>
      <c r="FR12" s="207" t="s">
        <v>51</v>
      </c>
      <c r="FS12" s="20"/>
      <c r="FT12" s="20"/>
      <c r="FU12" s="21"/>
      <c r="FV12" s="207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8" t="s">
        <v>71</v>
      </c>
      <c r="LG12" s="20"/>
      <c r="LH12" s="20"/>
      <c r="LI12" s="20"/>
      <c r="LJ12" s="20"/>
      <c r="LK12" s="20"/>
      <c r="LL12" s="20"/>
      <c r="LM12" s="21"/>
      <c r="LN12" s="36"/>
      <c r="LO12" s="38" t="s">
        <v>72</v>
      </c>
      <c r="LP12" s="20"/>
      <c r="LQ12" s="20"/>
      <c r="LR12" s="21"/>
      <c r="LS12" s="38" t="s">
        <v>73</v>
      </c>
      <c r="LT12" s="20"/>
      <c r="LU12" s="20"/>
      <c r="LV12" s="20"/>
      <c r="LW12" s="20"/>
      <c r="LX12" s="20"/>
      <c r="LY12" s="20"/>
      <c r="LZ12" s="21"/>
      <c r="MA12" s="38" t="s">
        <v>74</v>
      </c>
      <c r="MB12" s="20"/>
      <c r="MC12" s="20"/>
      <c r="MD12" s="20"/>
      <c r="ME12" s="20"/>
      <c r="MF12" s="20"/>
      <c r="MG12" s="21"/>
      <c r="MH12" s="38" t="s">
        <v>75</v>
      </c>
      <c r="MI12" s="20"/>
      <c r="MJ12" s="20"/>
      <c r="MK12" s="20"/>
      <c r="ML12" s="20"/>
      <c r="MM12" s="20"/>
      <c r="MN12" s="21"/>
      <c r="MO12" s="36"/>
      <c r="MP12" s="38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8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  <c r="NQ12" s="308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210" t="s">
        <v>81</v>
      </c>
      <c r="EF13" s="210" t="s">
        <v>82</v>
      </c>
      <c r="EG13" s="210" t="s">
        <v>83</v>
      </c>
      <c r="EH13" s="210" t="s">
        <v>84</v>
      </c>
      <c r="EI13" s="210" t="s">
        <v>85</v>
      </c>
      <c r="EJ13" s="210" t="s">
        <v>86</v>
      </c>
      <c r="EK13" s="210" t="s">
        <v>87</v>
      </c>
      <c r="EL13" s="210" t="s">
        <v>88</v>
      </c>
      <c r="EM13" s="210" t="s">
        <v>82</v>
      </c>
      <c r="EN13" s="210" t="s">
        <v>83</v>
      </c>
      <c r="EO13" s="210" t="s">
        <v>84</v>
      </c>
      <c r="EP13" s="210" t="s">
        <v>85</v>
      </c>
      <c r="EQ13" s="210" t="s">
        <v>86</v>
      </c>
      <c r="ER13" s="210" t="s">
        <v>87</v>
      </c>
      <c r="ES13" s="210" t="s">
        <v>88</v>
      </c>
      <c r="ET13" s="210" t="s">
        <v>81</v>
      </c>
      <c r="EU13" s="210" t="s">
        <v>83</v>
      </c>
      <c r="EV13" s="210" t="s">
        <v>84</v>
      </c>
      <c r="EW13" s="210" t="s">
        <v>85</v>
      </c>
      <c r="EX13" s="210" t="s">
        <v>81</v>
      </c>
      <c r="EY13" s="210" t="s">
        <v>83</v>
      </c>
      <c r="EZ13" s="210" t="s">
        <v>84</v>
      </c>
      <c r="FA13" s="210" t="s">
        <v>85</v>
      </c>
      <c r="FB13" s="210" t="s">
        <v>81</v>
      </c>
      <c r="FC13" s="210" t="s">
        <v>83</v>
      </c>
      <c r="FD13" s="210" t="s">
        <v>84</v>
      </c>
      <c r="FE13" s="210" t="s">
        <v>85</v>
      </c>
      <c r="FF13" s="210" t="s">
        <v>81</v>
      </c>
      <c r="FG13" s="210" t="s">
        <v>83</v>
      </c>
      <c r="FH13" s="210" t="s">
        <v>84</v>
      </c>
      <c r="FI13" s="210" t="s">
        <v>85</v>
      </c>
      <c r="FJ13" s="210" t="s">
        <v>81</v>
      </c>
      <c r="FK13" s="210" t="s">
        <v>83</v>
      </c>
      <c r="FL13" s="210" t="s">
        <v>84</v>
      </c>
      <c r="FM13" s="210" t="s">
        <v>85</v>
      </c>
      <c r="FN13" s="210" t="s">
        <v>81</v>
      </c>
      <c r="FO13" s="210" t="s">
        <v>83</v>
      </c>
      <c r="FP13" s="210" t="s">
        <v>84</v>
      </c>
      <c r="FQ13" s="210" t="s">
        <v>85</v>
      </c>
      <c r="FR13" s="210" t="s">
        <v>82</v>
      </c>
      <c r="FS13" s="210" t="s">
        <v>83</v>
      </c>
      <c r="FT13" s="210" t="s">
        <v>84</v>
      </c>
      <c r="FU13" s="210" t="s">
        <v>85</v>
      </c>
      <c r="FV13" s="210" t="s">
        <v>82</v>
      </c>
      <c r="FW13" s="210" t="s">
        <v>83</v>
      </c>
      <c r="FX13" s="210" t="s">
        <v>84</v>
      </c>
      <c r="FY13" s="210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36"/>
      <c r="MP13" s="41"/>
      <c r="MQ13" s="41"/>
      <c r="MR13" s="41"/>
      <c r="MS13" s="41"/>
      <c r="MT13" s="309" t="s">
        <v>84</v>
      </c>
      <c r="MU13" s="309" t="s">
        <v>85</v>
      </c>
      <c r="MV13" s="309" t="s">
        <v>83</v>
      </c>
      <c r="MW13" s="309" t="s">
        <v>90</v>
      </c>
      <c r="MX13" s="309" t="s">
        <v>87</v>
      </c>
      <c r="MY13" s="309" t="s">
        <v>88</v>
      </c>
      <c r="MZ13" s="309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90</v>
      </c>
      <c r="NF13" s="126" t="s">
        <v>87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90</v>
      </c>
      <c r="NN13" s="126" t="s">
        <v>87</v>
      </c>
      <c r="NO13" s="126" t="s">
        <v>88</v>
      </c>
      <c r="NP13" s="126" t="s">
        <v>86</v>
      </c>
      <c r="NQ13" s="261"/>
    </row>
    <row r="14" ht="15.75" customHeight="1">
      <c r="A14" s="49">
        <v>0.0416666666666667</v>
      </c>
      <c r="B14" s="50"/>
      <c r="C14" s="51">
        <v>50.26</v>
      </c>
      <c r="D14" s="195">
        <v>341.0</v>
      </c>
      <c r="E14" s="53">
        <v>136.0</v>
      </c>
      <c r="F14" s="53">
        <v>85.0</v>
      </c>
      <c r="G14" s="53">
        <v>17.9</v>
      </c>
      <c r="H14" s="54"/>
      <c r="I14" s="53">
        <v>6.0</v>
      </c>
      <c r="J14" s="53">
        <v>52.0</v>
      </c>
      <c r="K14" s="53">
        <v>51.0</v>
      </c>
      <c r="L14" s="53">
        <v>141.0</v>
      </c>
      <c r="M14" s="53">
        <v>84.0</v>
      </c>
      <c r="N14" s="53">
        <v>21.4</v>
      </c>
      <c r="O14" s="54"/>
      <c r="P14" s="53">
        <v>6.0</v>
      </c>
      <c r="Q14" s="53">
        <v>56.0</v>
      </c>
      <c r="R14" s="53">
        <v>53.0</v>
      </c>
      <c r="S14" s="53">
        <v>345.7</v>
      </c>
      <c r="T14" s="53">
        <v>255.9</v>
      </c>
      <c r="U14" s="53">
        <v>154.6</v>
      </c>
      <c r="V14" s="54"/>
      <c r="W14" s="53">
        <v>341.5</v>
      </c>
      <c r="X14" s="53">
        <v>201.4</v>
      </c>
      <c r="Y14" s="53">
        <v>111.7</v>
      </c>
      <c r="Z14" s="53"/>
      <c r="AA14" s="53">
        <v>345.8</v>
      </c>
      <c r="AB14" s="53">
        <v>332.8</v>
      </c>
      <c r="AC14" s="53">
        <v>222.1</v>
      </c>
      <c r="AD14" s="53"/>
      <c r="AE14" s="53">
        <v>343.5</v>
      </c>
      <c r="AF14" s="53">
        <v>374.2</v>
      </c>
      <c r="AG14" s="53">
        <v>202.9</v>
      </c>
      <c r="AH14" s="54"/>
      <c r="AI14" s="53">
        <v>353.1</v>
      </c>
      <c r="AJ14" s="53">
        <v>357.3</v>
      </c>
      <c r="AK14" s="53">
        <v>226.6</v>
      </c>
      <c r="AL14" s="54"/>
      <c r="AM14" s="53">
        <v>343.7</v>
      </c>
      <c r="AN14" s="53">
        <v>375.1</v>
      </c>
      <c r="AO14" s="53">
        <v>211.4</v>
      </c>
      <c r="AP14" s="54"/>
      <c r="AQ14" s="54">
        <f t="shared" ref="AQ14:AS14" si="1">E14</f>
        <v>136</v>
      </c>
      <c r="AR14" s="54">
        <f t="shared" si="1"/>
        <v>85</v>
      </c>
      <c r="AS14" s="54">
        <f t="shared" si="1"/>
        <v>17.9</v>
      </c>
      <c r="AT14" s="54"/>
      <c r="AU14" s="54">
        <f t="shared" ref="AU14:AW14" si="2">L14</f>
        <v>141</v>
      </c>
      <c r="AV14" s="54">
        <f t="shared" si="2"/>
        <v>84</v>
      </c>
      <c r="AW14" s="54">
        <f t="shared" si="2"/>
        <v>21.4</v>
      </c>
      <c r="AX14" s="54"/>
      <c r="AY14" s="54"/>
      <c r="AZ14" s="54"/>
      <c r="BA14" s="54"/>
      <c r="BB14" s="54"/>
      <c r="BC14" s="57"/>
      <c r="BD14" s="54"/>
      <c r="BE14" s="53">
        <v>33.0</v>
      </c>
      <c r="BF14" s="53">
        <v>107.0</v>
      </c>
      <c r="BG14" s="127">
        <v>6.1</v>
      </c>
      <c r="BH14" s="54"/>
      <c r="BI14" s="53">
        <v>22.0</v>
      </c>
      <c r="BJ14" s="53">
        <v>91.0</v>
      </c>
      <c r="BK14" s="53">
        <v>63.0</v>
      </c>
      <c r="BL14" s="57"/>
      <c r="BM14" s="287">
        <v>347.0</v>
      </c>
      <c r="BN14" s="287">
        <v>147.0</v>
      </c>
      <c r="BO14" s="287">
        <v>251.0</v>
      </c>
      <c r="BP14" s="287">
        <v>12.6</v>
      </c>
      <c r="BQ14" s="287"/>
      <c r="BR14" s="287">
        <v>6.0</v>
      </c>
      <c r="BS14" s="287">
        <v>58.0</v>
      </c>
      <c r="BT14" s="287">
        <v>56.0</v>
      </c>
      <c r="BU14" s="288">
        <f t="shared" ref="BU14:BU16" si="6">BM14</f>
        <v>347</v>
      </c>
      <c r="BV14" s="287">
        <v>282.0</v>
      </c>
      <c r="BW14" s="287">
        <v>168.0</v>
      </c>
      <c r="BX14" s="287">
        <v>26.0</v>
      </c>
      <c r="BY14" s="287">
        <v>340.0</v>
      </c>
      <c r="BZ14" s="287">
        <v>294.0</v>
      </c>
      <c r="CA14" s="287">
        <v>166.0</v>
      </c>
      <c r="CB14" s="287">
        <v>24.0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344.0</v>
      </c>
      <c r="CH14" s="287">
        <v>324.0</v>
      </c>
      <c r="CI14" s="287">
        <v>180.0</v>
      </c>
      <c r="CJ14" s="287">
        <v>25.0</v>
      </c>
      <c r="CK14" s="287">
        <v>353.0</v>
      </c>
      <c r="CL14" s="287">
        <v>160.0</v>
      </c>
      <c r="CM14" s="287">
        <v>111.0</v>
      </c>
      <c r="CN14" s="287">
        <v>13.0</v>
      </c>
      <c r="CO14" s="287" t="s">
        <v>94</v>
      </c>
      <c r="CP14" s="287" t="s">
        <v>94</v>
      </c>
      <c r="CQ14" s="287" t="s">
        <v>94</v>
      </c>
      <c r="CR14" s="287" t="s">
        <v>94</v>
      </c>
      <c r="CS14" s="287">
        <v>340.0</v>
      </c>
      <c r="CT14" s="287">
        <v>322.0</v>
      </c>
      <c r="CU14" s="287">
        <v>205.0</v>
      </c>
      <c r="CV14" s="287">
        <v>80.0</v>
      </c>
      <c r="CW14" s="287">
        <v>343.0</v>
      </c>
      <c r="CX14" s="287">
        <v>152.0</v>
      </c>
      <c r="CY14" s="287">
        <v>64.0</v>
      </c>
      <c r="CZ14" s="287">
        <v>46.0</v>
      </c>
      <c r="DA14" s="287">
        <v>328.0</v>
      </c>
      <c r="DB14" s="287">
        <v>153.0</v>
      </c>
      <c r="DC14" s="287">
        <v>68.0</v>
      </c>
      <c r="DD14" s="287">
        <v>51.0</v>
      </c>
      <c r="DE14" s="288">
        <f t="shared" ref="DE14:DE16" si="7">BN14</f>
        <v>147</v>
      </c>
      <c r="DF14" s="288"/>
      <c r="DG14" s="288">
        <f t="shared" ref="DG14:DH14" si="3">BO14</f>
        <v>251</v>
      </c>
      <c r="DH14" s="288">
        <f t="shared" si="3"/>
        <v>12.6</v>
      </c>
      <c r="DI14" s="288"/>
      <c r="DJ14" s="287">
        <v>7.0</v>
      </c>
      <c r="DK14" s="287">
        <v>57.0</v>
      </c>
      <c r="DL14" s="287">
        <v>52.0</v>
      </c>
      <c r="DM14" s="57"/>
      <c r="DN14" s="61">
        <v>342.0</v>
      </c>
      <c r="DO14" s="61">
        <v>141.0</v>
      </c>
      <c r="DP14" s="61">
        <v>34.63</v>
      </c>
      <c r="DQ14" s="61">
        <v>19.74</v>
      </c>
      <c r="DR14" s="61">
        <v>4.68</v>
      </c>
      <c r="DS14" s="61">
        <v>8.0</v>
      </c>
      <c r="DT14" s="61">
        <v>35.0</v>
      </c>
      <c r="DU14" s="61">
        <v>43.6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213">
        <v>344.0</v>
      </c>
      <c r="EF14" s="213">
        <v>0.0</v>
      </c>
      <c r="EG14" s="213">
        <v>155.0</v>
      </c>
      <c r="EH14" s="213">
        <v>6.6</v>
      </c>
      <c r="EI14" s="214"/>
      <c r="EJ14" s="213">
        <v>9.0</v>
      </c>
      <c r="EK14" s="213">
        <v>49.0</v>
      </c>
      <c r="EL14" s="213">
        <v>51.0</v>
      </c>
      <c r="EM14" s="213">
        <v>0.0</v>
      </c>
      <c r="EN14" s="213">
        <v>0.0</v>
      </c>
      <c r="EO14" s="213">
        <v>0.0</v>
      </c>
      <c r="EP14" s="213">
        <v>0.0</v>
      </c>
      <c r="EQ14" s="213">
        <v>9.0</v>
      </c>
      <c r="ER14" s="213">
        <v>33.0</v>
      </c>
      <c r="ES14" s="213">
        <v>34.0</v>
      </c>
      <c r="ET14" s="213">
        <v>343.0</v>
      </c>
      <c r="EU14" s="213">
        <v>0.0</v>
      </c>
      <c r="EV14" s="213">
        <v>0.0</v>
      </c>
      <c r="EW14" s="213">
        <v>0.0</v>
      </c>
      <c r="EX14" s="213">
        <v>342.0</v>
      </c>
      <c r="EY14" s="213">
        <v>0.0</v>
      </c>
      <c r="EZ14" s="213">
        <v>0.0</v>
      </c>
      <c r="FA14" s="213">
        <v>0.0</v>
      </c>
      <c r="FB14" s="213">
        <v>343.0</v>
      </c>
      <c r="FC14" s="213">
        <v>271.0</v>
      </c>
      <c r="FD14" s="213">
        <v>158.3</v>
      </c>
      <c r="FE14" s="213">
        <v>-8.1</v>
      </c>
      <c r="FF14" s="213">
        <v>342.0</v>
      </c>
      <c r="FG14" s="213">
        <v>272.0</v>
      </c>
      <c r="FH14" s="213">
        <v>158.2</v>
      </c>
      <c r="FI14" s="213">
        <v>-7.2</v>
      </c>
      <c r="FJ14" s="213">
        <v>344.0</v>
      </c>
      <c r="FK14" s="213">
        <v>257.0</v>
      </c>
      <c r="FL14" s="213">
        <v>149.3</v>
      </c>
      <c r="FM14" s="214"/>
      <c r="FN14" s="213">
        <v>344.0</v>
      </c>
      <c r="FO14" s="213">
        <v>271.0</v>
      </c>
      <c r="FP14" s="213">
        <v>149.9</v>
      </c>
      <c r="FQ14" s="213">
        <v>0.4</v>
      </c>
      <c r="FR14" s="213">
        <v>0.0</v>
      </c>
      <c r="FS14" s="213">
        <v>0.0</v>
      </c>
      <c r="FT14" s="213">
        <v>16.81</v>
      </c>
      <c r="FU14" s="214"/>
      <c r="FV14" s="213">
        <v>0.0</v>
      </c>
      <c r="FW14" s="214"/>
      <c r="FX14" s="214"/>
      <c r="FY14" s="214"/>
      <c r="FZ14" s="57"/>
      <c r="GA14" s="66">
        <v>340.0</v>
      </c>
      <c r="GB14" s="66">
        <v>350.96</v>
      </c>
      <c r="GC14" s="66">
        <v>222.24</v>
      </c>
      <c r="GD14" s="66">
        <v>-8.17</v>
      </c>
      <c r="GE14" s="66">
        <v>340.0</v>
      </c>
      <c r="GF14" s="66">
        <v>356.24</v>
      </c>
      <c r="GG14" s="66">
        <v>220.26</v>
      </c>
      <c r="GH14" s="66">
        <v>15.11</v>
      </c>
      <c r="GI14" s="66">
        <v>340.0</v>
      </c>
      <c r="GJ14" s="66">
        <v>247.21</v>
      </c>
      <c r="GK14" s="66">
        <v>-142.14</v>
      </c>
      <c r="GL14" s="66">
        <v>7.11</v>
      </c>
      <c r="GM14" s="66">
        <v>340.0</v>
      </c>
      <c r="GN14" s="66">
        <v>252.93</v>
      </c>
      <c r="GO14" s="66">
        <v>-143.23</v>
      </c>
      <c r="GP14" s="66">
        <v>9.17</v>
      </c>
      <c r="GQ14" s="66">
        <v>340.0</v>
      </c>
      <c r="GR14" s="66">
        <v>144.07</v>
      </c>
      <c r="GS14" s="66">
        <v>-78.21</v>
      </c>
      <c r="GT14" s="66">
        <v>0.0</v>
      </c>
      <c r="GU14" s="66">
        <v>340.0</v>
      </c>
      <c r="GV14" s="66">
        <v>151.23</v>
      </c>
      <c r="GW14" s="66">
        <v>-78.52</v>
      </c>
      <c r="GX14" s="66">
        <v>-7.29</v>
      </c>
      <c r="GY14" s="57"/>
      <c r="GZ14" s="98" t="s">
        <v>91</v>
      </c>
      <c r="HA14" s="98" t="s">
        <v>92</v>
      </c>
      <c r="HB14" s="98">
        <v>105.0</v>
      </c>
      <c r="HC14" s="98">
        <v>5.25</v>
      </c>
      <c r="HD14" s="98">
        <v>2.1</v>
      </c>
      <c r="HE14" s="98">
        <v>8.0</v>
      </c>
      <c r="HF14" s="98">
        <v>56.0</v>
      </c>
      <c r="HG14" s="98">
        <v>52.0</v>
      </c>
      <c r="HH14" s="98" t="s">
        <v>91</v>
      </c>
      <c r="HI14" s="98" t="s">
        <v>92</v>
      </c>
      <c r="HJ14" s="98">
        <v>194.0</v>
      </c>
      <c r="HK14" s="98">
        <v>9.7</v>
      </c>
      <c r="HL14" s="98">
        <v>3.88</v>
      </c>
      <c r="HM14" s="98">
        <v>5.0</v>
      </c>
      <c r="HN14" s="98">
        <v>54.0</v>
      </c>
      <c r="HO14" s="98">
        <v>52.0</v>
      </c>
      <c r="HP14" s="98" t="s">
        <v>91</v>
      </c>
      <c r="HQ14" s="98" t="s">
        <v>92</v>
      </c>
      <c r="HR14" s="98">
        <v>128.0</v>
      </c>
      <c r="HS14" s="98">
        <v>6.4</v>
      </c>
      <c r="HT14" s="98">
        <v>3.2</v>
      </c>
      <c r="HU14" s="98">
        <v>7.0</v>
      </c>
      <c r="HV14" s="98">
        <v>52.0</v>
      </c>
      <c r="HW14" s="98">
        <v>52.0</v>
      </c>
      <c r="HX14" s="57"/>
      <c r="HY14" s="72">
        <v>135.0</v>
      </c>
      <c r="HZ14" s="72">
        <v>33.0</v>
      </c>
      <c r="IA14" s="72">
        <v>70.0</v>
      </c>
      <c r="IB14" s="72">
        <v>3.5</v>
      </c>
      <c r="IC14" s="73"/>
      <c r="ID14" s="72">
        <v>2.0</v>
      </c>
      <c r="IE14" s="72">
        <v>64.0</v>
      </c>
      <c r="IF14" s="72">
        <v>41.0</v>
      </c>
      <c r="IG14" s="57"/>
      <c r="IH14" s="75">
        <v>140.0</v>
      </c>
      <c r="II14" s="75">
        <v>33.6</v>
      </c>
      <c r="IJ14" s="75">
        <v>130.0</v>
      </c>
      <c r="IK14" s="75">
        <v>6.9</v>
      </c>
      <c r="IL14" s="75">
        <v>7.4</v>
      </c>
      <c r="IM14" s="75">
        <v>4.0</v>
      </c>
      <c r="IN14" s="75">
        <v>43.0</v>
      </c>
      <c r="IO14" s="75">
        <v>42.0</v>
      </c>
      <c r="IP14" s="75">
        <v>140.0</v>
      </c>
      <c r="IQ14" s="75">
        <v>33.3</v>
      </c>
      <c r="IR14" s="75">
        <v>3.4</v>
      </c>
      <c r="IS14" s="75">
        <v>3.4</v>
      </c>
      <c r="IT14" s="75">
        <v>3.5</v>
      </c>
      <c r="IU14" s="75">
        <v>8.0</v>
      </c>
      <c r="IV14" s="75">
        <v>47.0</v>
      </c>
      <c r="IW14" s="75">
        <v>45.0</v>
      </c>
      <c r="IX14" s="57"/>
      <c r="IY14" s="149">
        <v>141.15</v>
      </c>
      <c r="IZ14" s="149">
        <v>35.22</v>
      </c>
      <c r="JA14" s="149">
        <v>283.56</v>
      </c>
      <c r="JB14" s="149">
        <v>14.19</v>
      </c>
      <c r="JC14" s="149">
        <v>5.94</v>
      </c>
      <c r="JD14" s="149">
        <v>3.0</v>
      </c>
      <c r="JE14" s="149">
        <v>55.8</v>
      </c>
      <c r="JF14" s="149">
        <v>41.56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138.0</v>
      </c>
      <c r="JQ14" s="78">
        <v>32.5</v>
      </c>
      <c r="JR14" s="150" t="s">
        <v>112</v>
      </c>
      <c r="JS14" s="150" t="s">
        <v>112</v>
      </c>
      <c r="JT14" s="150" t="s">
        <v>112</v>
      </c>
      <c r="JU14" s="78">
        <v>2.0</v>
      </c>
      <c r="JV14" s="78">
        <v>38.0</v>
      </c>
      <c r="JW14" s="78">
        <v>38.0</v>
      </c>
      <c r="JX14" s="78">
        <v>138.0</v>
      </c>
      <c r="JY14" s="78">
        <v>34.7</v>
      </c>
      <c r="JZ14" s="78">
        <v>108.0</v>
      </c>
      <c r="KA14" s="78">
        <v>5.9</v>
      </c>
      <c r="KB14" s="78">
        <v>2.5</v>
      </c>
      <c r="KC14" s="78">
        <v>2.0</v>
      </c>
      <c r="KD14" s="78">
        <v>44.0</v>
      </c>
      <c r="KE14" s="78">
        <v>44.0</v>
      </c>
      <c r="KF14" s="57"/>
      <c r="KG14" s="79">
        <v>136.0</v>
      </c>
      <c r="KH14" s="79">
        <v>33.0</v>
      </c>
      <c r="KI14" s="79">
        <v>138.0</v>
      </c>
      <c r="KJ14" s="79">
        <v>7.5</v>
      </c>
      <c r="KK14" s="80"/>
      <c r="KL14" s="79">
        <v>1.0</v>
      </c>
      <c r="KM14" s="79">
        <v>42.0</v>
      </c>
      <c r="KN14" s="79">
        <v>42.0</v>
      </c>
      <c r="KO14" s="79">
        <v>136.0</v>
      </c>
      <c r="KP14" s="79">
        <v>33.0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138.0</v>
      </c>
      <c r="KY14" s="81">
        <v>34.0</v>
      </c>
      <c r="KZ14" s="81">
        <v>139.0</v>
      </c>
      <c r="LA14" s="81">
        <v>6.8</v>
      </c>
      <c r="LB14" s="81">
        <v>0.0</v>
      </c>
      <c r="LC14" s="81">
        <v>3.0</v>
      </c>
      <c r="LD14" s="81">
        <v>54.0</v>
      </c>
      <c r="LE14" s="81">
        <v>54.0</v>
      </c>
      <c r="LF14" s="81">
        <v>138.0</v>
      </c>
      <c r="LG14" s="81">
        <v>34.0</v>
      </c>
      <c r="LH14" s="81">
        <v>253.0</v>
      </c>
      <c r="LI14" s="81">
        <v>12.4</v>
      </c>
      <c r="LJ14" s="81">
        <v>0.0</v>
      </c>
      <c r="LK14" s="81">
        <v>5.0</v>
      </c>
      <c r="LL14" s="81">
        <v>52.0</v>
      </c>
      <c r="LM14" s="81">
        <v>52.0</v>
      </c>
      <c r="LN14" s="57"/>
      <c r="LO14" s="310">
        <v>340.0</v>
      </c>
      <c r="LP14" s="310">
        <v>259.0</v>
      </c>
      <c r="LQ14" s="310">
        <v>148.0</v>
      </c>
      <c r="LR14" s="310">
        <v>71.0</v>
      </c>
      <c r="LS14" s="310">
        <v>329.0</v>
      </c>
      <c r="LT14" s="311">
        <v>46.0</v>
      </c>
      <c r="LU14" s="311">
        <v>4.0</v>
      </c>
      <c r="LV14" s="311">
        <v>143.0</v>
      </c>
      <c r="LW14" s="311">
        <v>74.0</v>
      </c>
      <c r="LX14" s="311">
        <v>55.0</v>
      </c>
      <c r="LY14" s="311">
        <v>52.0</v>
      </c>
      <c r="LZ14" s="311">
        <v>12.0</v>
      </c>
      <c r="MA14" s="311">
        <v>102.0</v>
      </c>
      <c r="MB14" s="311">
        <v>7.0</v>
      </c>
      <c r="MC14" s="311">
        <v>145.0</v>
      </c>
      <c r="MD14" s="312">
        <v>185.0</v>
      </c>
      <c r="ME14" s="312">
        <v>72.0</v>
      </c>
      <c r="MF14" s="312">
        <v>58.0</v>
      </c>
      <c r="MG14" s="312">
        <v>12.0</v>
      </c>
      <c r="MH14" s="312">
        <v>0.0</v>
      </c>
      <c r="MI14" s="311">
        <v>0.0</v>
      </c>
      <c r="MJ14" s="311">
        <v>123.0</v>
      </c>
      <c r="MK14" s="311">
        <v>0.0</v>
      </c>
      <c r="ML14" s="311">
        <v>47.0</v>
      </c>
      <c r="MM14" s="311">
        <v>45.0</v>
      </c>
      <c r="MN14" s="311">
        <v>5.0</v>
      </c>
      <c r="MO14" s="313"/>
      <c r="MP14" s="314"/>
      <c r="MQ14" s="314"/>
      <c r="MR14" s="314"/>
      <c r="MS14" s="314"/>
      <c r="MT14" s="311">
        <v>5.0</v>
      </c>
      <c r="MU14" s="311">
        <v>2.0</v>
      </c>
      <c r="MV14" s="311">
        <v>91.0</v>
      </c>
      <c r="MW14" s="311">
        <v>36.0</v>
      </c>
      <c r="MX14" s="312">
        <v>36.0</v>
      </c>
      <c r="MY14" s="315" t="s">
        <v>96</v>
      </c>
      <c r="MZ14" s="311">
        <v>5.0</v>
      </c>
      <c r="NA14" s="314"/>
      <c r="NB14" s="312">
        <v>11.0</v>
      </c>
      <c r="NC14" s="312">
        <v>5.0</v>
      </c>
      <c r="ND14" s="311">
        <v>196.0</v>
      </c>
      <c r="NE14" s="311">
        <v>35.0</v>
      </c>
      <c r="NF14" s="311">
        <v>40.0</v>
      </c>
      <c r="NG14" s="311">
        <v>40.0</v>
      </c>
      <c r="NH14" s="311">
        <v>7.0</v>
      </c>
      <c r="NI14" s="314"/>
      <c r="NJ14" s="311">
        <v>0.0</v>
      </c>
      <c r="NK14" s="311">
        <v>0.0</v>
      </c>
      <c r="NL14" s="312">
        <v>0.0</v>
      </c>
      <c r="NM14" s="311">
        <v>35.0</v>
      </c>
      <c r="NN14" s="311">
        <v>44.0</v>
      </c>
      <c r="NO14" s="311">
        <v>46.0</v>
      </c>
      <c r="NP14" s="312">
        <v>2.0</v>
      </c>
      <c r="NQ14" s="316"/>
    </row>
    <row r="15" ht="15.75" customHeight="1">
      <c r="A15" s="49">
        <v>0.0833333333333333</v>
      </c>
      <c r="B15" s="50"/>
      <c r="C15" s="51">
        <v>50.31</v>
      </c>
      <c r="D15" s="195">
        <v>340.0</v>
      </c>
      <c r="E15" s="53">
        <v>135.0</v>
      </c>
      <c r="F15" s="53">
        <v>95.0</v>
      </c>
      <c r="G15" s="53">
        <v>20.1</v>
      </c>
      <c r="H15" s="54"/>
      <c r="I15" s="53">
        <v>6.0</v>
      </c>
      <c r="J15" s="53">
        <v>52.0</v>
      </c>
      <c r="K15" s="53">
        <v>51.0</v>
      </c>
      <c r="L15" s="53">
        <v>140.0</v>
      </c>
      <c r="M15" s="53">
        <v>100.0</v>
      </c>
      <c r="N15" s="53">
        <v>25.4</v>
      </c>
      <c r="O15" s="54"/>
      <c r="P15" s="53">
        <v>6.0</v>
      </c>
      <c r="Q15" s="53">
        <v>56.0</v>
      </c>
      <c r="R15" s="53">
        <v>53.0</v>
      </c>
      <c r="S15" s="53">
        <v>346.0</v>
      </c>
      <c r="T15" s="53">
        <v>263.6</v>
      </c>
      <c r="U15" s="53">
        <v>159.6</v>
      </c>
      <c r="V15" s="54"/>
      <c r="W15" s="53">
        <v>341.4</v>
      </c>
      <c r="X15" s="53">
        <v>216.3</v>
      </c>
      <c r="Y15" s="53">
        <v>122.3</v>
      </c>
      <c r="Z15" s="54"/>
      <c r="AA15" s="53">
        <v>343.3</v>
      </c>
      <c r="AB15" s="53">
        <v>353.4</v>
      </c>
      <c r="AC15" s="53">
        <v>230.2</v>
      </c>
      <c r="AD15" s="54"/>
      <c r="AE15" s="53">
        <v>343.1</v>
      </c>
      <c r="AF15" s="53">
        <v>395.8</v>
      </c>
      <c r="AG15" s="53">
        <v>209.5</v>
      </c>
      <c r="AH15" s="54"/>
      <c r="AI15" s="53">
        <v>352.7</v>
      </c>
      <c r="AJ15" s="53">
        <v>393.4</v>
      </c>
      <c r="AK15" s="53">
        <v>247.3</v>
      </c>
      <c r="AL15" s="54"/>
      <c r="AM15" s="53">
        <v>344.1</v>
      </c>
      <c r="AN15" s="53">
        <v>413.9</v>
      </c>
      <c r="AO15" s="53">
        <v>235.3</v>
      </c>
      <c r="AP15" s="54"/>
      <c r="AQ15" s="54">
        <f t="shared" ref="AQ15:AS15" si="4">E15</f>
        <v>135</v>
      </c>
      <c r="AR15" s="54">
        <f t="shared" si="4"/>
        <v>95</v>
      </c>
      <c r="AS15" s="54">
        <f t="shared" si="4"/>
        <v>20.1</v>
      </c>
      <c r="AT15" s="54"/>
      <c r="AU15" s="54">
        <f t="shared" ref="AU15:AW15" si="5">L15</f>
        <v>140</v>
      </c>
      <c r="AV15" s="54">
        <f t="shared" si="5"/>
        <v>100</v>
      </c>
      <c r="AW15" s="54">
        <f t="shared" si="5"/>
        <v>25.4</v>
      </c>
      <c r="AX15" s="54"/>
      <c r="AY15" s="54"/>
      <c r="AZ15" s="54"/>
      <c r="BA15" s="54"/>
      <c r="BB15" s="54"/>
      <c r="BC15" s="89"/>
      <c r="BD15" s="54"/>
      <c r="BE15" s="53">
        <v>33.0</v>
      </c>
      <c r="BF15" s="53">
        <v>108.0</v>
      </c>
      <c r="BG15" s="127">
        <v>5.4</v>
      </c>
      <c r="BH15" s="54"/>
      <c r="BI15" s="53">
        <v>22.0</v>
      </c>
      <c r="BJ15" s="53">
        <v>91.0</v>
      </c>
      <c r="BK15" s="53">
        <v>63.0</v>
      </c>
      <c r="BL15" s="89"/>
      <c r="BM15" s="287">
        <v>346.0</v>
      </c>
      <c r="BN15" s="287">
        <v>147.0</v>
      </c>
      <c r="BO15" s="287">
        <v>248.0</v>
      </c>
      <c r="BP15" s="287">
        <v>12.4</v>
      </c>
      <c r="BQ15" s="287"/>
      <c r="BR15" s="287">
        <v>6.0</v>
      </c>
      <c r="BS15" s="287">
        <v>58.0</v>
      </c>
      <c r="BT15" s="287">
        <v>56.0</v>
      </c>
      <c r="BU15" s="288">
        <f t="shared" si="6"/>
        <v>346</v>
      </c>
      <c r="BV15" s="287">
        <v>281.0</v>
      </c>
      <c r="BW15" s="287">
        <v>167.0</v>
      </c>
      <c r="BX15" s="287">
        <v>18.0</v>
      </c>
      <c r="BY15" s="287">
        <v>338.0</v>
      </c>
      <c r="BZ15" s="287">
        <v>297.0</v>
      </c>
      <c r="CA15" s="287">
        <v>167.0</v>
      </c>
      <c r="CB15" s="287">
        <v>16.0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343.0</v>
      </c>
      <c r="CH15" s="287">
        <v>459.0</v>
      </c>
      <c r="CI15" s="287">
        <v>259.0</v>
      </c>
      <c r="CJ15" s="287">
        <v>30.0</v>
      </c>
      <c r="CK15" s="287">
        <v>356.0</v>
      </c>
      <c r="CL15" s="287">
        <v>351.0</v>
      </c>
      <c r="CM15" s="287">
        <v>204.0</v>
      </c>
      <c r="CN15" s="287">
        <v>25.0</v>
      </c>
      <c r="CO15" s="287" t="s">
        <v>94</v>
      </c>
      <c r="CP15" s="287" t="s">
        <v>94</v>
      </c>
      <c r="CQ15" s="287" t="s">
        <v>94</v>
      </c>
      <c r="CR15" s="287" t="s">
        <v>94</v>
      </c>
      <c r="CS15" s="287">
        <v>342.0</v>
      </c>
      <c r="CT15" s="287">
        <v>353.0</v>
      </c>
      <c r="CU15" s="287">
        <v>198.0</v>
      </c>
      <c r="CV15" s="287">
        <v>19.0</v>
      </c>
      <c r="CW15" s="287">
        <v>342.0</v>
      </c>
      <c r="CX15" s="287">
        <v>182.0</v>
      </c>
      <c r="CY15" s="287">
        <v>88.0</v>
      </c>
      <c r="CZ15" s="287">
        <v>51.0</v>
      </c>
      <c r="DA15" s="287">
        <v>327.0</v>
      </c>
      <c r="DB15" s="287">
        <v>184.0</v>
      </c>
      <c r="DC15" s="287">
        <v>90.0</v>
      </c>
      <c r="DD15" s="287">
        <v>47.0</v>
      </c>
      <c r="DE15" s="288">
        <f t="shared" si="7"/>
        <v>147</v>
      </c>
      <c r="DF15" s="288"/>
      <c r="DG15" s="288">
        <f t="shared" ref="DG15:DH15" si="8">BO15</f>
        <v>248</v>
      </c>
      <c r="DH15" s="288">
        <f t="shared" si="8"/>
        <v>12.4</v>
      </c>
      <c r="DI15" s="288"/>
      <c r="DJ15" s="287">
        <v>7.0</v>
      </c>
      <c r="DK15" s="287">
        <v>57.0</v>
      </c>
      <c r="DL15" s="287">
        <v>52.0</v>
      </c>
      <c r="DM15" s="89"/>
      <c r="DN15" s="61">
        <v>341.0</v>
      </c>
      <c r="DO15" s="61">
        <v>141.0</v>
      </c>
      <c r="DP15" s="61">
        <v>34.51</v>
      </c>
      <c r="DQ15" s="61">
        <v>19.7</v>
      </c>
      <c r="DR15" s="61">
        <v>4.6</v>
      </c>
      <c r="DS15" s="61">
        <v>8.0</v>
      </c>
      <c r="DT15" s="61">
        <v>36.0</v>
      </c>
      <c r="DU15" s="61">
        <v>43.5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213">
        <v>343.0</v>
      </c>
      <c r="EF15" s="213">
        <v>0.0</v>
      </c>
      <c r="EG15" s="213">
        <v>153.0</v>
      </c>
      <c r="EH15" s="213">
        <v>6.7</v>
      </c>
      <c r="EI15" s="214"/>
      <c r="EJ15" s="213">
        <v>9.0</v>
      </c>
      <c r="EK15" s="213">
        <v>48.0</v>
      </c>
      <c r="EL15" s="213">
        <v>50.0</v>
      </c>
      <c r="EM15" s="214"/>
      <c r="EN15" s="214"/>
      <c r="EO15" s="214"/>
      <c r="EP15" s="214"/>
      <c r="EQ15" s="213">
        <v>9.0</v>
      </c>
      <c r="ER15" s="213">
        <v>33.0</v>
      </c>
      <c r="ES15" s="213">
        <v>33.0</v>
      </c>
      <c r="ET15" s="213">
        <v>343.0</v>
      </c>
      <c r="EU15" s="213">
        <v>0.0</v>
      </c>
      <c r="EV15" s="213">
        <v>0.0</v>
      </c>
      <c r="EW15" s="213">
        <v>0.0</v>
      </c>
      <c r="EX15" s="213">
        <v>342.0</v>
      </c>
      <c r="EY15" s="213">
        <v>0.0</v>
      </c>
      <c r="EZ15" s="213">
        <v>0.0</v>
      </c>
      <c r="FA15" s="213">
        <v>0.0</v>
      </c>
      <c r="FB15" s="213">
        <v>342.0</v>
      </c>
      <c r="FC15" s="213">
        <v>271.0</v>
      </c>
      <c r="FD15" s="213">
        <v>158.3</v>
      </c>
      <c r="FE15" s="213">
        <v>-7.4</v>
      </c>
      <c r="FF15" s="213">
        <v>342.0</v>
      </c>
      <c r="FG15" s="213">
        <v>272.0</v>
      </c>
      <c r="FH15" s="213">
        <v>158.4</v>
      </c>
      <c r="FI15" s="213">
        <v>-7.3</v>
      </c>
      <c r="FJ15" s="213">
        <v>343.0</v>
      </c>
      <c r="FK15" s="213">
        <v>260.0</v>
      </c>
      <c r="FL15" s="213">
        <v>149.5</v>
      </c>
      <c r="FM15" s="214"/>
      <c r="FN15" s="213">
        <v>343.0</v>
      </c>
      <c r="FO15" s="213">
        <v>273.0</v>
      </c>
      <c r="FP15" s="213">
        <v>150.3</v>
      </c>
      <c r="FQ15" s="213">
        <v>6.7</v>
      </c>
      <c r="FR15" s="213">
        <v>0.0</v>
      </c>
      <c r="FS15" s="213">
        <v>0.0</v>
      </c>
      <c r="FT15" s="213">
        <v>15.61</v>
      </c>
      <c r="FU15" s="214"/>
      <c r="FV15" s="213">
        <v>0.0</v>
      </c>
      <c r="FW15" s="214"/>
      <c r="FX15" s="214"/>
      <c r="FY15" s="214"/>
      <c r="FZ15" s="89"/>
      <c r="GA15" s="66">
        <v>342.0</v>
      </c>
      <c r="GB15" s="66">
        <v>345.12</v>
      </c>
      <c r="GC15" s="66">
        <v>209.23</v>
      </c>
      <c r="GD15" s="66">
        <v>10.22</v>
      </c>
      <c r="GE15" s="66">
        <v>342.0</v>
      </c>
      <c r="GF15" s="94">
        <v>336.41</v>
      </c>
      <c r="GG15" s="66">
        <v>207.25</v>
      </c>
      <c r="GH15" s="66">
        <v>27.25</v>
      </c>
      <c r="GI15" s="66">
        <v>342.0</v>
      </c>
      <c r="GJ15" s="66">
        <v>236.17</v>
      </c>
      <c r="GK15" s="66">
        <v>-144.17</v>
      </c>
      <c r="GL15" s="66">
        <v>5.62</v>
      </c>
      <c r="GM15" s="66">
        <v>342.0</v>
      </c>
      <c r="GN15" s="66">
        <v>250.73</v>
      </c>
      <c r="GO15" s="66">
        <v>-145.47</v>
      </c>
      <c r="GP15" s="66">
        <v>-13.23</v>
      </c>
      <c r="GQ15" s="66">
        <v>342.0</v>
      </c>
      <c r="GR15" s="94">
        <v>156.65</v>
      </c>
      <c r="GS15" s="94">
        <v>-64.56</v>
      </c>
      <c r="GT15" s="94">
        <v>0.0</v>
      </c>
      <c r="GU15" s="66">
        <v>342.0</v>
      </c>
      <c r="GV15" s="66">
        <v>148.59</v>
      </c>
      <c r="GW15" s="66">
        <v>-64.57</v>
      </c>
      <c r="GX15" s="66">
        <v>-8.38</v>
      </c>
      <c r="GY15" s="89"/>
      <c r="GZ15" s="98" t="s">
        <v>91</v>
      </c>
      <c r="HA15" s="98" t="s">
        <v>92</v>
      </c>
      <c r="HB15" s="98">
        <v>96.0</v>
      </c>
      <c r="HC15" s="98">
        <v>4.8</v>
      </c>
      <c r="HD15" s="98">
        <v>1.92</v>
      </c>
      <c r="HE15" s="98">
        <v>8.0</v>
      </c>
      <c r="HF15" s="99">
        <v>54.0</v>
      </c>
      <c r="HG15" s="99">
        <v>50.0</v>
      </c>
      <c r="HH15" s="98" t="s">
        <v>91</v>
      </c>
      <c r="HI15" s="98" t="s">
        <v>92</v>
      </c>
      <c r="HJ15" s="98">
        <v>182.0</v>
      </c>
      <c r="HK15" s="98">
        <v>9.1</v>
      </c>
      <c r="HL15" s="98">
        <v>3.64</v>
      </c>
      <c r="HM15" s="98">
        <v>5.0</v>
      </c>
      <c r="HN15" s="99">
        <v>52.0</v>
      </c>
      <c r="HO15" s="99">
        <v>50.0</v>
      </c>
      <c r="HP15" s="98" t="s">
        <v>91</v>
      </c>
      <c r="HQ15" s="98" t="s">
        <v>92</v>
      </c>
      <c r="HR15" s="98">
        <v>171.0</v>
      </c>
      <c r="HS15" s="98">
        <v>8.55</v>
      </c>
      <c r="HT15" s="98">
        <v>4.275</v>
      </c>
      <c r="HU15" s="98">
        <v>7.0</v>
      </c>
      <c r="HV15" s="99">
        <v>50.0</v>
      </c>
      <c r="HW15" s="99">
        <v>50.0</v>
      </c>
      <c r="HX15" s="89"/>
      <c r="HY15" s="72">
        <v>135.0</v>
      </c>
      <c r="HZ15" s="72">
        <v>33.0</v>
      </c>
      <c r="IA15" s="72">
        <v>66.0</v>
      </c>
      <c r="IB15" s="72">
        <v>3.3</v>
      </c>
      <c r="IC15" s="73"/>
      <c r="ID15" s="72">
        <v>2.0</v>
      </c>
      <c r="IE15" s="72">
        <v>64.0</v>
      </c>
      <c r="IF15" s="72">
        <v>41.0</v>
      </c>
      <c r="IG15" s="89"/>
      <c r="IH15" s="75">
        <v>140.0</v>
      </c>
      <c r="II15" s="75">
        <v>33.8</v>
      </c>
      <c r="IJ15" s="75">
        <v>121.0</v>
      </c>
      <c r="IK15" s="75">
        <v>6.4</v>
      </c>
      <c r="IL15" s="75">
        <v>6.8</v>
      </c>
      <c r="IM15" s="75">
        <v>4.0</v>
      </c>
      <c r="IN15" s="75">
        <v>43.0</v>
      </c>
      <c r="IO15" s="75">
        <v>42.0</v>
      </c>
      <c r="IP15" s="75">
        <v>140.0</v>
      </c>
      <c r="IQ15" s="75">
        <v>32.5</v>
      </c>
      <c r="IR15" s="75">
        <v>154.0</v>
      </c>
      <c r="IS15" s="75">
        <v>8.1</v>
      </c>
      <c r="IT15" s="75">
        <v>8.5</v>
      </c>
      <c r="IU15" s="75">
        <v>8.0</v>
      </c>
      <c r="IV15" s="75">
        <v>47.0</v>
      </c>
      <c r="IW15" s="75">
        <v>45.0</v>
      </c>
      <c r="IX15" s="89"/>
      <c r="IY15" s="149">
        <v>141.19</v>
      </c>
      <c r="IZ15" s="149">
        <v>35.16</v>
      </c>
      <c r="JA15" s="149">
        <v>342.68</v>
      </c>
      <c r="JB15" s="149">
        <v>17.07</v>
      </c>
      <c r="JC15" s="149">
        <v>5.92</v>
      </c>
      <c r="JD15" s="149">
        <v>3.0</v>
      </c>
      <c r="JE15" s="149">
        <v>53.58</v>
      </c>
      <c r="JF15" s="149">
        <v>37.58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138.0</v>
      </c>
      <c r="JQ15" s="78">
        <v>32.5</v>
      </c>
      <c r="JR15" s="150" t="s">
        <v>112</v>
      </c>
      <c r="JS15" s="150" t="s">
        <v>112</v>
      </c>
      <c r="JT15" s="150" t="s">
        <v>112</v>
      </c>
      <c r="JU15" s="78">
        <v>2.0</v>
      </c>
      <c r="JV15" s="78">
        <v>38.0</v>
      </c>
      <c r="JW15" s="78">
        <v>38.0</v>
      </c>
      <c r="JX15" s="78">
        <v>138.0</v>
      </c>
      <c r="JY15" s="78">
        <v>34.6</v>
      </c>
      <c r="JZ15" s="78">
        <v>99.0</v>
      </c>
      <c r="KA15" s="78">
        <v>5.3</v>
      </c>
      <c r="KB15" s="78">
        <v>2.2</v>
      </c>
      <c r="KC15" s="78">
        <v>2.0</v>
      </c>
      <c r="KD15" s="78">
        <v>43.0</v>
      </c>
      <c r="KE15" s="78">
        <v>43.0</v>
      </c>
      <c r="KF15" s="89"/>
      <c r="KG15" s="79">
        <v>136.0</v>
      </c>
      <c r="KH15" s="79">
        <v>33.0</v>
      </c>
      <c r="KI15" s="79">
        <v>132.0</v>
      </c>
      <c r="KJ15" s="79">
        <v>7.2</v>
      </c>
      <c r="KK15" s="80"/>
      <c r="KL15" s="79">
        <v>1.0</v>
      </c>
      <c r="KM15" s="79">
        <v>42.0</v>
      </c>
      <c r="KN15" s="79">
        <v>42.0</v>
      </c>
      <c r="KO15" s="79">
        <v>136.0</v>
      </c>
      <c r="KP15" s="79">
        <v>33.0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138.0</v>
      </c>
      <c r="KY15" s="81">
        <v>34.0</v>
      </c>
      <c r="KZ15" s="81">
        <v>137.0</v>
      </c>
      <c r="LA15" s="81">
        <v>6.7</v>
      </c>
      <c r="LB15" s="81">
        <v>0.0</v>
      </c>
      <c r="LC15" s="81">
        <v>3.0</v>
      </c>
      <c r="LD15" s="81">
        <v>52.0</v>
      </c>
      <c r="LE15" s="81">
        <v>52.0</v>
      </c>
      <c r="LF15" s="81">
        <v>138.0</v>
      </c>
      <c r="LG15" s="81">
        <v>34.0</v>
      </c>
      <c r="LH15" s="81">
        <v>269.0</v>
      </c>
      <c r="LI15" s="81">
        <v>13.2</v>
      </c>
      <c r="LJ15" s="81">
        <v>0.0</v>
      </c>
      <c r="LK15" s="81">
        <v>5.0</v>
      </c>
      <c r="LL15" s="81">
        <v>50.0</v>
      </c>
      <c r="LM15" s="81">
        <v>50.0</v>
      </c>
      <c r="LN15" s="89"/>
      <c r="LO15" s="317">
        <v>340.0</v>
      </c>
      <c r="LP15" s="317">
        <v>262.0</v>
      </c>
      <c r="LQ15" s="317">
        <v>157.0</v>
      </c>
      <c r="LR15" s="317">
        <v>71.0</v>
      </c>
      <c r="LS15" s="317">
        <v>329.0</v>
      </c>
      <c r="LT15" s="83">
        <v>41.0</v>
      </c>
      <c r="LU15" s="83">
        <v>2.0</v>
      </c>
      <c r="LV15" s="83">
        <v>143.0</v>
      </c>
      <c r="LW15" s="83">
        <v>73.0</v>
      </c>
      <c r="LX15" s="83">
        <v>54.0</v>
      </c>
      <c r="LY15" s="83">
        <v>52.0</v>
      </c>
      <c r="LZ15" s="83">
        <v>12.0</v>
      </c>
      <c r="MA15" s="83">
        <v>116.0</v>
      </c>
      <c r="MB15" s="83">
        <v>3.0</v>
      </c>
      <c r="MC15" s="83">
        <v>143.0</v>
      </c>
      <c r="MD15" s="120">
        <v>189.0</v>
      </c>
      <c r="ME15" s="120">
        <v>72.0</v>
      </c>
      <c r="MF15" s="120">
        <v>58.0</v>
      </c>
      <c r="MG15" s="120">
        <v>12.0</v>
      </c>
      <c r="MH15" s="120">
        <v>0.0</v>
      </c>
      <c r="MI15" s="83">
        <v>0.0</v>
      </c>
      <c r="MJ15" s="83">
        <v>123.0</v>
      </c>
      <c r="MK15" s="83">
        <v>0.0</v>
      </c>
      <c r="ML15" s="83">
        <v>47.0</v>
      </c>
      <c r="MM15" s="83">
        <v>45.0</v>
      </c>
      <c r="MN15" s="83">
        <v>5.0</v>
      </c>
      <c r="MO15" s="313"/>
      <c r="MP15" s="237"/>
      <c r="MQ15" s="237"/>
      <c r="MR15" s="237"/>
      <c r="MS15" s="237"/>
      <c r="MT15" s="83">
        <v>4.0</v>
      </c>
      <c r="MU15" s="83">
        <v>9.0</v>
      </c>
      <c r="MV15" s="83">
        <v>84.0</v>
      </c>
      <c r="MW15" s="83">
        <v>36.0</v>
      </c>
      <c r="MX15" s="120">
        <v>36.0</v>
      </c>
      <c r="MY15" s="88" t="s">
        <v>96</v>
      </c>
      <c r="MZ15" s="83">
        <v>5.0</v>
      </c>
      <c r="NA15" s="237"/>
      <c r="NB15" s="120">
        <v>10.0</v>
      </c>
      <c r="NC15" s="120">
        <v>5.0</v>
      </c>
      <c r="ND15" s="83">
        <v>187.0</v>
      </c>
      <c r="NE15" s="83">
        <v>35.0</v>
      </c>
      <c r="NF15" s="83">
        <v>40.0</v>
      </c>
      <c r="NG15" s="83">
        <v>40.0</v>
      </c>
      <c r="NH15" s="83">
        <v>7.0</v>
      </c>
      <c r="NI15" s="237"/>
      <c r="NJ15" s="83">
        <v>0.0</v>
      </c>
      <c r="NK15" s="83">
        <v>0.0</v>
      </c>
      <c r="NL15" s="120">
        <v>0.0</v>
      </c>
      <c r="NM15" s="83">
        <v>35.0</v>
      </c>
      <c r="NN15" s="83">
        <v>44.0</v>
      </c>
      <c r="NO15" s="83">
        <v>46.0</v>
      </c>
      <c r="NP15" s="120">
        <v>2.0</v>
      </c>
      <c r="NQ15" s="318"/>
    </row>
    <row r="16" ht="16.5" customHeight="1">
      <c r="A16" s="49">
        <v>0.125</v>
      </c>
      <c r="B16" s="50"/>
      <c r="C16" s="51">
        <v>50.32</v>
      </c>
      <c r="D16" s="195">
        <v>340.0</v>
      </c>
      <c r="E16" s="53">
        <v>135.0</v>
      </c>
      <c r="F16" s="53">
        <v>89.0</v>
      </c>
      <c r="G16" s="53">
        <v>19.2</v>
      </c>
      <c r="H16" s="54"/>
      <c r="I16" s="53">
        <v>6.0</v>
      </c>
      <c r="J16" s="53">
        <v>52.0</v>
      </c>
      <c r="K16" s="53">
        <v>51.0</v>
      </c>
      <c r="L16" s="53">
        <v>140.0</v>
      </c>
      <c r="M16" s="53">
        <v>84.0</v>
      </c>
      <c r="N16" s="53">
        <v>21.3</v>
      </c>
      <c r="O16" s="54"/>
      <c r="P16" s="53">
        <v>6.0</v>
      </c>
      <c r="Q16" s="53">
        <v>56.0</v>
      </c>
      <c r="R16" s="53">
        <v>53.0</v>
      </c>
      <c r="S16" s="53">
        <v>344.9</v>
      </c>
      <c r="T16" s="53">
        <v>271.2</v>
      </c>
      <c r="U16" s="53">
        <v>163.3</v>
      </c>
      <c r="V16" s="54"/>
      <c r="W16" s="53">
        <v>340.8</v>
      </c>
      <c r="X16" s="53">
        <v>212.2</v>
      </c>
      <c r="Y16" s="53">
        <v>119.6</v>
      </c>
      <c r="Z16" s="54"/>
      <c r="AA16" s="53">
        <v>344.9</v>
      </c>
      <c r="AB16" s="53">
        <v>353.1</v>
      </c>
      <c r="AC16" s="53">
        <v>237.4</v>
      </c>
      <c r="AD16" s="54"/>
      <c r="AE16" s="53">
        <v>344.5</v>
      </c>
      <c r="AF16" s="53">
        <v>397.7</v>
      </c>
      <c r="AG16" s="53">
        <v>215.3</v>
      </c>
      <c r="AH16" s="54"/>
      <c r="AI16" s="53">
        <v>351.9</v>
      </c>
      <c r="AJ16" s="53">
        <v>398.7</v>
      </c>
      <c r="AK16" s="53">
        <v>252.7</v>
      </c>
      <c r="AL16" s="54"/>
      <c r="AM16" s="53">
        <v>343.0</v>
      </c>
      <c r="AN16" s="53">
        <v>425.2</v>
      </c>
      <c r="AO16" s="53">
        <v>240.2</v>
      </c>
      <c r="AP16" s="54"/>
      <c r="AQ16" s="54">
        <f t="shared" ref="AQ16:AS16" si="9">E16</f>
        <v>135</v>
      </c>
      <c r="AR16" s="54">
        <f t="shared" si="9"/>
        <v>89</v>
      </c>
      <c r="AS16" s="54">
        <f t="shared" si="9"/>
        <v>19.2</v>
      </c>
      <c r="AT16" s="54"/>
      <c r="AU16" s="54">
        <f t="shared" ref="AU16:AW16" si="10">L16</f>
        <v>140</v>
      </c>
      <c r="AV16" s="54">
        <f t="shared" si="10"/>
        <v>84</v>
      </c>
      <c r="AW16" s="54">
        <f t="shared" si="10"/>
        <v>21.3</v>
      </c>
      <c r="AX16" s="54"/>
      <c r="AY16" s="54"/>
      <c r="AZ16" s="54"/>
      <c r="BA16" s="54"/>
      <c r="BB16" s="54"/>
      <c r="BC16" s="89"/>
      <c r="BD16" s="54"/>
      <c r="BE16" s="53">
        <v>33.0</v>
      </c>
      <c r="BF16" s="53">
        <v>114.0</v>
      </c>
      <c r="BG16" s="127">
        <v>5.2</v>
      </c>
      <c r="BH16" s="54"/>
      <c r="BI16" s="53">
        <v>22.0</v>
      </c>
      <c r="BJ16" s="53">
        <v>91.0</v>
      </c>
      <c r="BK16" s="53">
        <v>63.0</v>
      </c>
      <c r="BL16" s="89"/>
      <c r="BM16" s="287">
        <v>346.0</v>
      </c>
      <c r="BN16" s="287">
        <v>147.0</v>
      </c>
      <c r="BO16" s="287">
        <v>240.0</v>
      </c>
      <c r="BP16" s="287">
        <v>12.0</v>
      </c>
      <c r="BQ16" s="287"/>
      <c r="BR16" s="287">
        <v>6.0</v>
      </c>
      <c r="BS16" s="287">
        <v>58.0</v>
      </c>
      <c r="BT16" s="287">
        <v>55.0</v>
      </c>
      <c r="BU16" s="288">
        <f t="shared" si="6"/>
        <v>346</v>
      </c>
      <c r="BV16" s="287">
        <v>281.0</v>
      </c>
      <c r="BW16" s="287">
        <v>168.0</v>
      </c>
      <c r="BX16" s="287">
        <v>21.0</v>
      </c>
      <c r="BY16" s="287">
        <v>339.0</v>
      </c>
      <c r="BZ16" s="287">
        <v>298.0</v>
      </c>
      <c r="CA16" s="287">
        <v>168.0</v>
      </c>
      <c r="CB16" s="287">
        <v>19.0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343.0</v>
      </c>
      <c r="CH16" s="287">
        <v>471.0</v>
      </c>
      <c r="CI16" s="287">
        <v>265.0</v>
      </c>
      <c r="CJ16" s="287">
        <v>36.0</v>
      </c>
      <c r="CK16" s="287">
        <v>356.0</v>
      </c>
      <c r="CL16" s="287">
        <v>346.0</v>
      </c>
      <c r="CM16" s="287">
        <v>201.0</v>
      </c>
      <c r="CN16" s="287">
        <v>26.0</v>
      </c>
      <c r="CO16" s="287" t="s">
        <v>94</v>
      </c>
      <c r="CP16" s="287" t="s">
        <v>94</v>
      </c>
      <c r="CQ16" s="287" t="s">
        <v>94</v>
      </c>
      <c r="CR16" s="287" t="s">
        <v>94</v>
      </c>
      <c r="CS16" s="287">
        <v>343.0</v>
      </c>
      <c r="CT16" s="287">
        <v>355.0</v>
      </c>
      <c r="CU16" s="287">
        <v>200.0</v>
      </c>
      <c r="CV16" s="287">
        <v>19.0</v>
      </c>
      <c r="CW16" s="287">
        <v>343.0</v>
      </c>
      <c r="CX16" s="287">
        <v>197.0</v>
      </c>
      <c r="CY16" s="287">
        <v>97.0</v>
      </c>
      <c r="CZ16" s="287">
        <v>55.0</v>
      </c>
      <c r="DA16" s="287">
        <v>328.0</v>
      </c>
      <c r="DB16" s="287">
        <v>201.0</v>
      </c>
      <c r="DC16" s="287">
        <v>98.0</v>
      </c>
      <c r="DD16" s="287">
        <v>50.0</v>
      </c>
      <c r="DE16" s="288">
        <f t="shared" si="7"/>
        <v>147</v>
      </c>
      <c r="DF16" s="288"/>
      <c r="DG16" s="288">
        <f t="shared" ref="DG16:DH16" si="11">BO16</f>
        <v>240</v>
      </c>
      <c r="DH16" s="288">
        <f t="shared" si="11"/>
        <v>12</v>
      </c>
      <c r="DI16" s="288"/>
      <c r="DJ16" s="287">
        <v>7.0</v>
      </c>
      <c r="DK16" s="287">
        <v>56.0</v>
      </c>
      <c r="DL16" s="287">
        <v>50.0</v>
      </c>
      <c r="DM16" s="89"/>
      <c r="DN16" s="61">
        <v>341.0</v>
      </c>
      <c r="DO16" s="61">
        <v>141.0</v>
      </c>
      <c r="DP16" s="61">
        <v>34.52</v>
      </c>
      <c r="DQ16" s="61">
        <v>19.69</v>
      </c>
      <c r="DR16" s="61">
        <v>4.62</v>
      </c>
      <c r="DS16" s="61">
        <v>8.0</v>
      </c>
      <c r="DT16" s="61">
        <v>35.0</v>
      </c>
      <c r="DU16" s="61">
        <v>42.7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213">
        <v>344.0</v>
      </c>
      <c r="EF16" s="213">
        <v>0.0</v>
      </c>
      <c r="EG16" s="213">
        <v>170.0</v>
      </c>
      <c r="EH16" s="213">
        <v>7.4</v>
      </c>
      <c r="EI16" s="214"/>
      <c r="EJ16" s="213">
        <v>9.0</v>
      </c>
      <c r="EK16" s="213">
        <v>48.0</v>
      </c>
      <c r="EL16" s="213">
        <v>50.0</v>
      </c>
      <c r="EM16" s="213">
        <v>0.0</v>
      </c>
      <c r="EN16" s="213">
        <v>0.0</v>
      </c>
      <c r="EO16" s="213">
        <v>0.0</v>
      </c>
      <c r="EP16" s="213">
        <v>0.0</v>
      </c>
      <c r="EQ16" s="213">
        <v>9.0</v>
      </c>
      <c r="ER16" s="213">
        <v>32.0</v>
      </c>
      <c r="ES16" s="213">
        <v>33.0</v>
      </c>
      <c r="ET16" s="213">
        <v>342.0</v>
      </c>
      <c r="EU16" s="213">
        <v>0.0</v>
      </c>
      <c r="EV16" s="213">
        <v>0.0</v>
      </c>
      <c r="EW16" s="213">
        <v>0.0</v>
      </c>
      <c r="EX16" s="213">
        <v>341.0</v>
      </c>
      <c r="EY16" s="213">
        <v>0.0</v>
      </c>
      <c r="EZ16" s="213">
        <v>0.0</v>
      </c>
      <c r="FA16" s="213">
        <v>0.0</v>
      </c>
      <c r="FB16" s="213">
        <v>342.0</v>
      </c>
      <c r="FC16" s="213">
        <v>272.0</v>
      </c>
      <c r="FD16" s="213">
        <v>158.4</v>
      </c>
      <c r="FE16" s="213">
        <v>-6.5</v>
      </c>
      <c r="FF16" s="213">
        <v>342.0</v>
      </c>
      <c r="FG16" s="213">
        <v>272.0</v>
      </c>
      <c r="FH16" s="213">
        <v>158.3</v>
      </c>
      <c r="FI16" s="213">
        <v>-7.3</v>
      </c>
      <c r="FJ16" s="213">
        <v>344.0</v>
      </c>
      <c r="FK16" s="213">
        <v>260.0</v>
      </c>
      <c r="FL16" s="213">
        <v>150.0</v>
      </c>
      <c r="FM16" s="214"/>
      <c r="FN16" s="213">
        <v>344.0</v>
      </c>
      <c r="FO16" s="213">
        <v>273.0</v>
      </c>
      <c r="FP16" s="213">
        <v>150.7</v>
      </c>
      <c r="FQ16" s="213">
        <v>1.2</v>
      </c>
      <c r="FR16" s="213">
        <v>0.0</v>
      </c>
      <c r="FS16" s="213">
        <v>0.0</v>
      </c>
      <c r="FT16" s="213">
        <v>15.0</v>
      </c>
      <c r="FU16" s="214"/>
      <c r="FV16" s="213">
        <v>0.0</v>
      </c>
      <c r="FW16" s="214"/>
      <c r="FX16" s="214"/>
      <c r="FY16" s="214"/>
      <c r="FZ16" s="89"/>
      <c r="GA16" s="66">
        <v>340.0</v>
      </c>
      <c r="GB16" s="66">
        <v>331.12</v>
      </c>
      <c r="GC16" s="66">
        <v>223.21</v>
      </c>
      <c r="GD16" s="66">
        <v>11.12</v>
      </c>
      <c r="GE16" s="66">
        <v>340.0</v>
      </c>
      <c r="GF16" s="66">
        <v>365.32</v>
      </c>
      <c r="GG16" s="96">
        <v>221.14</v>
      </c>
      <c r="GH16" s="96">
        <v>16.14</v>
      </c>
      <c r="GI16" s="66">
        <v>340.0</v>
      </c>
      <c r="GJ16" s="66">
        <v>226.54</v>
      </c>
      <c r="GK16" s="66">
        <v>-146.25</v>
      </c>
      <c r="GL16" s="66">
        <v>7.89</v>
      </c>
      <c r="GM16" s="66">
        <v>340.0</v>
      </c>
      <c r="GN16" s="66">
        <v>244.11</v>
      </c>
      <c r="GO16" s="66">
        <v>-147.56</v>
      </c>
      <c r="GP16" s="66">
        <v>8.21</v>
      </c>
      <c r="GQ16" s="66">
        <v>340.0</v>
      </c>
      <c r="GR16" s="66">
        <v>151.87</v>
      </c>
      <c r="GS16" s="66">
        <v>78.24</v>
      </c>
      <c r="GT16" s="66">
        <v>-5.61</v>
      </c>
      <c r="GU16" s="66">
        <v>340.0</v>
      </c>
      <c r="GV16" s="66">
        <v>145.81</v>
      </c>
      <c r="GW16" s="66">
        <v>-76.52</v>
      </c>
      <c r="GX16" s="66">
        <v>-6.7</v>
      </c>
      <c r="GY16" s="89"/>
      <c r="GZ16" s="98" t="s">
        <v>91</v>
      </c>
      <c r="HA16" s="98" t="s">
        <v>92</v>
      </c>
      <c r="HB16" s="98">
        <v>95.0</v>
      </c>
      <c r="HC16" s="98">
        <v>4.75</v>
      </c>
      <c r="HD16" s="98">
        <v>1.9</v>
      </c>
      <c r="HE16" s="98">
        <v>8.0</v>
      </c>
      <c r="HF16" s="99">
        <v>54.0</v>
      </c>
      <c r="HG16" s="99">
        <v>50.0</v>
      </c>
      <c r="HH16" s="98" t="s">
        <v>91</v>
      </c>
      <c r="HI16" s="98" t="s">
        <v>92</v>
      </c>
      <c r="HJ16" s="98">
        <v>229.0</v>
      </c>
      <c r="HK16" s="98">
        <v>11.45</v>
      </c>
      <c r="HL16" s="98">
        <v>4.58</v>
      </c>
      <c r="HM16" s="98">
        <v>5.0</v>
      </c>
      <c r="HN16" s="99">
        <v>50.0</v>
      </c>
      <c r="HO16" s="99">
        <v>50.0</v>
      </c>
      <c r="HP16" s="98" t="s">
        <v>91</v>
      </c>
      <c r="HQ16" s="98" t="s">
        <v>92</v>
      </c>
      <c r="HR16" s="98">
        <v>143.0</v>
      </c>
      <c r="HS16" s="98">
        <v>7.15</v>
      </c>
      <c r="HT16" s="98">
        <v>3.575</v>
      </c>
      <c r="HU16" s="98">
        <v>7.0</v>
      </c>
      <c r="HV16" s="99">
        <v>48.0</v>
      </c>
      <c r="HW16" s="99">
        <v>48.0</v>
      </c>
      <c r="HX16" s="89"/>
      <c r="HY16" s="72">
        <v>135.0</v>
      </c>
      <c r="HZ16" s="72">
        <v>33.0</v>
      </c>
      <c r="IA16" s="72">
        <v>68.0</v>
      </c>
      <c r="IB16" s="72">
        <v>3.4</v>
      </c>
      <c r="IC16" s="73"/>
      <c r="ID16" s="72">
        <v>2.0</v>
      </c>
      <c r="IE16" s="72">
        <v>64.0</v>
      </c>
      <c r="IF16" s="72">
        <v>41.0</v>
      </c>
      <c r="IG16" s="89"/>
      <c r="IH16" s="75">
        <v>140.0</v>
      </c>
      <c r="II16" s="75">
        <v>33.8</v>
      </c>
      <c r="IJ16" s="75">
        <v>116.0</v>
      </c>
      <c r="IK16" s="75">
        <v>6.1</v>
      </c>
      <c r="IL16" s="75">
        <v>6.5</v>
      </c>
      <c r="IM16" s="75">
        <v>4.0</v>
      </c>
      <c r="IN16" s="75">
        <v>43.0</v>
      </c>
      <c r="IO16" s="75">
        <v>42.0</v>
      </c>
      <c r="IP16" s="75">
        <v>140.0</v>
      </c>
      <c r="IQ16" s="75">
        <v>32.6</v>
      </c>
      <c r="IR16" s="75">
        <v>145.0</v>
      </c>
      <c r="IS16" s="75">
        <v>7.7</v>
      </c>
      <c r="IT16" s="75">
        <v>8.1</v>
      </c>
      <c r="IU16" s="75">
        <v>8.0</v>
      </c>
      <c r="IV16" s="75">
        <v>47.0</v>
      </c>
      <c r="IW16" s="75">
        <v>45.0</v>
      </c>
      <c r="IX16" s="89"/>
      <c r="IY16" s="149">
        <v>141.09</v>
      </c>
      <c r="IZ16" s="149">
        <v>35.18</v>
      </c>
      <c r="JA16" s="149">
        <v>304.2</v>
      </c>
      <c r="JB16" s="149">
        <v>14.07</v>
      </c>
      <c r="JC16" s="149">
        <v>5.77</v>
      </c>
      <c r="JD16" s="149">
        <v>3.0</v>
      </c>
      <c r="JE16" s="149">
        <v>55.8</v>
      </c>
      <c r="JF16" s="149">
        <v>38.41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138.0</v>
      </c>
      <c r="JQ16" s="78">
        <v>32.5</v>
      </c>
      <c r="JR16" s="150" t="s">
        <v>112</v>
      </c>
      <c r="JS16" s="150" t="s">
        <v>112</v>
      </c>
      <c r="JT16" s="150" t="s">
        <v>112</v>
      </c>
      <c r="JU16" s="78">
        <v>2.0</v>
      </c>
      <c r="JV16" s="78">
        <v>37.0</v>
      </c>
      <c r="JW16" s="78">
        <v>37.0</v>
      </c>
      <c r="JX16" s="78">
        <v>138.0</v>
      </c>
      <c r="JY16" s="78">
        <v>34.8</v>
      </c>
      <c r="JZ16" s="78">
        <v>89.0</v>
      </c>
      <c r="KA16" s="78">
        <v>4.8</v>
      </c>
      <c r="KB16" s="78">
        <v>1.8</v>
      </c>
      <c r="KC16" s="78">
        <v>2.0</v>
      </c>
      <c r="KD16" s="78">
        <v>43.0</v>
      </c>
      <c r="KE16" s="78">
        <v>43.0</v>
      </c>
      <c r="KF16" s="89"/>
      <c r="KG16" s="79">
        <v>136.0</v>
      </c>
      <c r="KH16" s="79">
        <v>33.0</v>
      </c>
      <c r="KI16" s="79">
        <v>127.0</v>
      </c>
      <c r="KJ16" s="79">
        <v>6.9</v>
      </c>
      <c r="KK16" s="80"/>
      <c r="KL16" s="79">
        <v>1.0</v>
      </c>
      <c r="KM16" s="79">
        <v>42.0</v>
      </c>
      <c r="KN16" s="79">
        <v>42.0</v>
      </c>
      <c r="KO16" s="79">
        <v>136.0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138.0</v>
      </c>
      <c r="KY16" s="81">
        <v>34.0</v>
      </c>
      <c r="KZ16" s="81">
        <v>131.0</v>
      </c>
      <c r="LA16" s="81">
        <v>6.4</v>
      </c>
      <c r="LB16" s="81">
        <v>0.0</v>
      </c>
      <c r="LC16" s="81">
        <v>3.0</v>
      </c>
      <c r="LD16" s="81">
        <v>49.0</v>
      </c>
      <c r="LE16" s="81">
        <v>49.0</v>
      </c>
      <c r="LF16" s="81">
        <v>138.0</v>
      </c>
      <c r="LG16" s="81">
        <v>34.0</v>
      </c>
      <c r="LH16" s="81">
        <v>259.0</v>
      </c>
      <c r="LI16" s="81">
        <v>12.7</v>
      </c>
      <c r="LJ16" s="81">
        <v>0.0</v>
      </c>
      <c r="LK16" s="81">
        <v>5.0</v>
      </c>
      <c r="LL16" s="81">
        <v>48.0</v>
      </c>
      <c r="LM16" s="81">
        <v>48.0</v>
      </c>
      <c r="LN16" s="89"/>
      <c r="LO16" s="317">
        <v>341.0</v>
      </c>
      <c r="LP16" s="317">
        <v>261.0</v>
      </c>
      <c r="LQ16" s="317">
        <v>150.0</v>
      </c>
      <c r="LR16" s="317">
        <v>71.0</v>
      </c>
      <c r="LS16" s="317">
        <v>336.0</v>
      </c>
      <c r="LT16" s="83">
        <v>39.0</v>
      </c>
      <c r="LU16" s="83">
        <v>2.0</v>
      </c>
      <c r="LV16" s="83">
        <v>143.0</v>
      </c>
      <c r="LW16" s="83">
        <v>71.0</v>
      </c>
      <c r="LX16" s="83">
        <v>53.0</v>
      </c>
      <c r="LY16" s="83">
        <v>52.0</v>
      </c>
      <c r="LZ16" s="83">
        <v>12.0</v>
      </c>
      <c r="MA16" s="83">
        <v>111.0</v>
      </c>
      <c r="MB16" s="83">
        <v>1.1</v>
      </c>
      <c r="MC16" s="83">
        <v>143.0</v>
      </c>
      <c r="MD16" s="83">
        <v>190.0</v>
      </c>
      <c r="ME16" s="83">
        <v>70.0</v>
      </c>
      <c r="MF16" s="83">
        <v>58.0</v>
      </c>
      <c r="MG16" s="83">
        <v>12.0</v>
      </c>
      <c r="MH16" s="83">
        <v>0.0</v>
      </c>
      <c r="MI16" s="83">
        <v>0.0</v>
      </c>
      <c r="MJ16" s="83">
        <v>122.0</v>
      </c>
      <c r="MK16" s="83">
        <v>0.0</v>
      </c>
      <c r="ML16" s="83">
        <v>47.0</v>
      </c>
      <c r="MM16" s="83">
        <v>45.0</v>
      </c>
      <c r="MN16" s="83">
        <v>5.0</v>
      </c>
      <c r="MO16" s="313"/>
      <c r="MP16" s="237"/>
      <c r="MQ16" s="237"/>
      <c r="MR16" s="237"/>
      <c r="MS16" s="237"/>
      <c r="MT16" s="83">
        <v>4.0</v>
      </c>
      <c r="MU16" s="83">
        <v>1.8</v>
      </c>
      <c r="MV16" s="83">
        <v>82.0</v>
      </c>
      <c r="MW16" s="83">
        <v>36.0</v>
      </c>
      <c r="MX16" s="120">
        <v>36.0</v>
      </c>
      <c r="MY16" s="88" t="s">
        <v>96</v>
      </c>
      <c r="MZ16" s="83">
        <v>5.0</v>
      </c>
      <c r="NA16" s="237"/>
      <c r="NB16" s="120">
        <v>10.0</v>
      </c>
      <c r="NC16" s="120">
        <v>5.0</v>
      </c>
      <c r="ND16" s="120">
        <v>181.0</v>
      </c>
      <c r="NE16" s="120">
        <v>35.0</v>
      </c>
      <c r="NF16" s="120">
        <v>40.0</v>
      </c>
      <c r="NG16" s="120">
        <v>40.0</v>
      </c>
      <c r="NH16" s="120">
        <v>7.0</v>
      </c>
      <c r="NI16" s="237"/>
      <c r="NJ16" s="120">
        <v>0.0</v>
      </c>
      <c r="NK16" s="83">
        <v>0.0</v>
      </c>
      <c r="NL16" s="83">
        <v>0.0</v>
      </c>
      <c r="NM16" s="120">
        <v>35.0</v>
      </c>
      <c r="NN16" s="120">
        <v>44.0</v>
      </c>
      <c r="NO16" s="120">
        <v>46.0</v>
      </c>
      <c r="NP16" s="120">
        <v>2.0</v>
      </c>
      <c r="NQ16" s="319"/>
    </row>
    <row r="17" ht="14.25" customHeight="1">
      <c r="A17" s="49">
        <v>0.166666666666667</v>
      </c>
      <c r="B17" s="50"/>
      <c r="C17" s="51">
        <v>50.25</v>
      </c>
      <c r="D17" s="195">
        <v>340.0</v>
      </c>
      <c r="E17" s="91">
        <v>135.0</v>
      </c>
      <c r="F17" s="53">
        <v>88.0</v>
      </c>
      <c r="G17" s="53">
        <v>19.1</v>
      </c>
      <c r="H17" s="54"/>
      <c r="I17" s="53">
        <v>6.0</v>
      </c>
      <c r="J17" s="53">
        <v>52.0</v>
      </c>
      <c r="K17" s="53">
        <v>51.0</v>
      </c>
      <c r="L17" s="53">
        <v>140.0</v>
      </c>
      <c r="M17" s="53">
        <v>79.0</v>
      </c>
      <c r="N17" s="53">
        <v>19.9</v>
      </c>
      <c r="O17" s="54"/>
      <c r="P17" s="53">
        <v>6.0</v>
      </c>
      <c r="Q17" s="53">
        <v>56.0</v>
      </c>
      <c r="R17" s="53">
        <v>53.0</v>
      </c>
      <c r="S17" s="53">
        <v>344.4</v>
      </c>
      <c r="T17" s="53">
        <v>266.9</v>
      </c>
      <c r="U17" s="53">
        <v>160.1</v>
      </c>
      <c r="V17" s="54"/>
      <c r="W17" s="53">
        <v>340.3</v>
      </c>
      <c r="X17" s="53">
        <v>208.5</v>
      </c>
      <c r="Y17" s="53">
        <v>116.2</v>
      </c>
      <c r="Z17" s="54"/>
      <c r="AA17" s="53">
        <v>344.7</v>
      </c>
      <c r="AB17" s="53">
        <v>364.3</v>
      </c>
      <c r="AC17" s="53">
        <v>243.1</v>
      </c>
      <c r="AD17" s="54"/>
      <c r="AE17" s="53">
        <v>344.3</v>
      </c>
      <c r="AF17" s="53">
        <v>406.9</v>
      </c>
      <c r="AG17" s="53">
        <v>220.1</v>
      </c>
      <c r="AH17" s="54"/>
      <c r="AI17" s="53">
        <v>351.7</v>
      </c>
      <c r="AJ17" s="53">
        <v>402.1</v>
      </c>
      <c r="AK17" s="53">
        <v>254.7</v>
      </c>
      <c r="AL17" s="54"/>
      <c r="AM17" s="53">
        <v>342.7</v>
      </c>
      <c r="AN17" s="53">
        <v>425.1</v>
      </c>
      <c r="AO17" s="53">
        <v>240.2</v>
      </c>
      <c r="AP17" s="54"/>
      <c r="AQ17" s="54">
        <f t="shared" ref="AQ17:AS17" si="12">E17</f>
        <v>135</v>
      </c>
      <c r="AR17" s="54">
        <f t="shared" si="12"/>
        <v>88</v>
      </c>
      <c r="AS17" s="54">
        <f t="shared" si="12"/>
        <v>19.1</v>
      </c>
      <c r="AT17" s="54"/>
      <c r="AU17" s="54">
        <f t="shared" ref="AU17:AW17" si="13">L17</f>
        <v>140</v>
      </c>
      <c r="AV17" s="54">
        <f t="shared" si="13"/>
        <v>79</v>
      </c>
      <c r="AW17" s="54">
        <f t="shared" si="13"/>
        <v>19.9</v>
      </c>
      <c r="AX17" s="54"/>
      <c r="AY17" s="54"/>
      <c r="AZ17" s="54"/>
      <c r="BA17" s="54"/>
      <c r="BB17" s="54"/>
      <c r="BC17" s="89"/>
      <c r="BD17" s="54"/>
      <c r="BE17" s="53">
        <v>33.0</v>
      </c>
      <c r="BF17" s="53">
        <v>113.0</v>
      </c>
      <c r="BG17" s="127">
        <v>5.5</v>
      </c>
      <c r="BH17" s="54"/>
      <c r="BI17" s="53">
        <v>22.0</v>
      </c>
      <c r="BJ17" s="53">
        <v>91.0</v>
      </c>
      <c r="BK17" s="53">
        <v>63.0</v>
      </c>
      <c r="BL17" s="89"/>
      <c r="BM17" s="287">
        <v>347.0</v>
      </c>
      <c r="BN17" s="287">
        <v>147.0</v>
      </c>
      <c r="BO17" s="287">
        <v>236.0</v>
      </c>
      <c r="BP17" s="287">
        <v>11.8</v>
      </c>
      <c r="BQ17" s="287"/>
      <c r="BR17" s="287">
        <v>6.0</v>
      </c>
      <c r="BS17" s="287">
        <v>58.0</v>
      </c>
      <c r="BT17" s="287">
        <v>55.0</v>
      </c>
      <c r="BU17" s="287">
        <v>347.0</v>
      </c>
      <c r="BV17" s="287">
        <v>284.0</v>
      </c>
      <c r="BW17" s="287">
        <v>167.0</v>
      </c>
      <c r="BX17" s="287">
        <v>23.0</v>
      </c>
      <c r="BY17" s="287">
        <v>339.0</v>
      </c>
      <c r="BZ17" s="287">
        <v>299.0</v>
      </c>
      <c r="CA17" s="287">
        <v>169.0</v>
      </c>
      <c r="CB17" s="287">
        <v>22.0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343.0</v>
      </c>
      <c r="CH17" s="287">
        <v>476.0</v>
      </c>
      <c r="CI17" s="287">
        <v>276.0</v>
      </c>
      <c r="CJ17" s="287">
        <v>35.0</v>
      </c>
      <c r="CK17" s="287">
        <v>356.0</v>
      </c>
      <c r="CL17" s="287">
        <v>337.0</v>
      </c>
      <c r="CM17" s="287">
        <v>201.0</v>
      </c>
      <c r="CN17" s="287">
        <v>29.0</v>
      </c>
      <c r="CO17" s="287" t="s">
        <v>94</v>
      </c>
      <c r="CP17" s="287" t="s">
        <v>94</v>
      </c>
      <c r="CQ17" s="287" t="s">
        <v>94</v>
      </c>
      <c r="CR17" s="287" t="s">
        <v>94</v>
      </c>
      <c r="CS17" s="287">
        <v>343.0</v>
      </c>
      <c r="CT17" s="287">
        <v>343.0</v>
      </c>
      <c r="CU17" s="287">
        <v>202.0</v>
      </c>
      <c r="CV17" s="287">
        <v>21.0</v>
      </c>
      <c r="CW17" s="287">
        <v>343.0</v>
      </c>
      <c r="CX17" s="287">
        <v>199.0</v>
      </c>
      <c r="CY17" s="287">
        <v>99.0</v>
      </c>
      <c r="CZ17" s="287">
        <v>55.0</v>
      </c>
      <c r="DA17" s="287">
        <v>328.0</v>
      </c>
      <c r="DB17" s="287">
        <v>202.0</v>
      </c>
      <c r="DC17" s="287">
        <v>99.0</v>
      </c>
      <c r="DD17" s="287">
        <v>50.0</v>
      </c>
      <c r="DE17" s="287">
        <v>147.0</v>
      </c>
      <c r="DF17" s="288"/>
      <c r="DG17" s="288">
        <f t="shared" ref="DG17:DH17" si="14">BO17</f>
        <v>236</v>
      </c>
      <c r="DH17" s="288">
        <f t="shared" si="14"/>
        <v>11.8</v>
      </c>
      <c r="DI17" s="288"/>
      <c r="DJ17" s="287">
        <v>7.0</v>
      </c>
      <c r="DK17" s="287">
        <v>58.0</v>
      </c>
      <c r="DL17" s="287">
        <v>51.0</v>
      </c>
      <c r="DM17" s="89"/>
      <c r="DN17" s="61">
        <v>342.0</v>
      </c>
      <c r="DO17" s="61">
        <v>141.0</v>
      </c>
      <c r="DP17" s="61">
        <v>34.66</v>
      </c>
      <c r="DQ17" s="61">
        <v>19.74</v>
      </c>
      <c r="DR17" s="61">
        <v>4.6</v>
      </c>
      <c r="DS17" s="61">
        <v>8.0</v>
      </c>
      <c r="DT17" s="61">
        <v>34.0</v>
      </c>
      <c r="DU17" s="61">
        <v>44.8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213">
        <v>343.0</v>
      </c>
      <c r="EF17" s="213">
        <v>0.0</v>
      </c>
      <c r="EG17" s="213">
        <v>151.0</v>
      </c>
      <c r="EH17" s="213">
        <v>6.6</v>
      </c>
      <c r="EI17" s="214"/>
      <c r="EJ17" s="213">
        <v>9.0</v>
      </c>
      <c r="EK17" s="213">
        <v>47.0</v>
      </c>
      <c r="EL17" s="213">
        <v>49.0</v>
      </c>
      <c r="EM17" s="213">
        <v>0.0</v>
      </c>
      <c r="EN17" s="213">
        <v>0.0</v>
      </c>
      <c r="EO17" s="213">
        <v>0.0</v>
      </c>
      <c r="EP17" s="213">
        <v>0.0</v>
      </c>
      <c r="EQ17" s="213">
        <v>9.0</v>
      </c>
      <c r="ER17" s="213">
        <v>32.0</v>
      </c>
      <c r="ES17" s="213">
        <v>32.0</v>
      </c>
      <c r="ET17" s="213">
        <v>343.0</v>
      </c>
      <c r="EU17" s="213">
        <v>0.0</v>
      </c>
      <c r="EV17" s="213">
        <v>0.0</v>
      </c>
      <c r="EW17" s="213">
        <v>0.0</v>
      </c>
      <c r="EX17" s="213">
        <v>341.0</v>
      </c>
      <c r="EY17" s="213">
        <v>0.0</v>
      </c>
      <c r="EZ17" s="213">
        <v>0.0</v>
      </c>
      <c r="FA17" s="213">
        <v>0.0</v>
      </c>
      <c r="FB17" s="213">
        <v>342.0</v>
      </c>
      <c r="FC17" s="213">
        <v>272.0</v>
      </c>
      <c r="FD17" s="213">
        <v>158.2</v>
      </c>
      <c r="FE17" s="213">
        <v>-7.9</v>
      </c>
      <c r="FF17" s="213">
        <v>342.0</v>
      </c>
      <c r="FG17" s="213">
        <v>272.0</v>
      </c>
      <c r="FH17" s="213">
        <v>158.5</v>
      </c>
      <c r="FI17" s="213">
        <v>-8.3</v>
      </c>
      <c r="FJ17" s="213">
        <v>343.0</v>
      </c>
      <c r="FK17" s="213">
        <v>260.0</v>
      </c>
      <c r="FL17" s="213">
        <v>150.1</v>
      </c>
      <c r="FM17" s="214"/>
      <c r="FN17" s="213">
        <v>343.0</v>
      </c>
      <c r="FO17" s="213">
        <v>273.0</v>
      </c>
      <c r="FP17" s="213">
        <v>150.9</v>
      </c>
      <c r="FQ17" s="213">
        <v>1.4</v>
      </c>
      <c r="FR17" s="213">
        <v>0.0</v>
      </c>
      <c r="FS17" s="213">
        <v>0.0</v>
      </c>
      <c r="FT17" s="213">
        <v>13.41</v>
      </c>
      <c r="FU17" s="214"/>
      <c r="FV17" s="213">
        <v>0.0</v>
      </c>
      <c r="FW17" s="214"/>
      <c r="FX17" s="214"/>
      <c r="FY17" s="214"/>
      <c r="FZ17" s="89"/>
      <c r="GA17" s="66">
        <v>343.0</v>
      </c>
      <c r="GB17" s="66">
        <v>358.14</v>
      </c>
      <c r="GC17" s="66">
        <v>215.27</v>
      </c>
      <c r="GD17" s="66">
        <v>16.11</v>
      </c>
      <c r="GE17" s="66">
        <v>343.0</v>
      </c>
      <c r="GF17" s="66">
        <v>338.86</v>
      </c>
      <c r="GG17" s="66">
        <v>213.24</v>
      </c>
      <c r="GH17" s="66">
        <v>33.5</v>
      </c>
      <c r="GI17" s="66">
        <v>343.0</v>
      </c>
      <c r="GJ17" s="66">
        <v>235.12</v>
      </c>
      <c r="GK17" s="66">
        <v>-147.23</v>
      </c>
      <c r="GL17" s="66">
        <v>11.24</v>
      </c>
      <c r="GM17" s="66">
        <v>343.0</v>
      </c>
      <c r="GN17" s="66">
        <v>250.44</v>
      </c>
      <c r="GO17" s="66">
        <v>-149.23</v>
      </c>
      <c r="GP17" s="66">
        <v>-5.11</v>
      </c>
      <c r="GQ17" s="66">
        <v>343.0</v>
      </c>
      <c r="GR17" s="66">
        <v>104.04</v>
      </c>
      <c r="GS17" s="66">
        <v>-66.27</v>
      </c>
      <c r="GT17" s="66">
        <v>-6.2</v>
      </c>
      <c r="GU17" s="66">
        <v>343.0</v>
      </c>
      <c r="GV17" s="66">
        <v>145.07</v>
      </c>
      <c r="GW17" s="66">
        <v>66.45</v>
      </c>
      <c r="GX17" s="66">
        <v>-6.11</v>
      </c>
      <c r="GY17" s="89"/>
      <c r="GZ17" s="98" t="s">
        <v>91</v>
      </c>
      <c r="HA17" s="98" t="s">
        <v>92</v>
      </c>
      <c r="HB17" s="98">
        <v>96.0</v>
      </c>
      <c r="HC17" s="98">
        <v>4.8</v>
      </c>
      <c r="HD17" s="98">
        <v>1.92</v>
      </c>
      <c r="HE17" s="98">
        <v>8.0</v>
      </c>
      <c r="HF17" s="99">
        <v>50.0</v>
      </c>
      <c r="HG17" s="99">
        <v>48.0</v>
      </c>
      <c r="HH17" s="98" t="s">
        <v>91</v>
      </c>
      <c r="HI17" s="98" t="s">
        <v>92</v>
      </c>
      <c r="HJ17" s="98">
        <v>234.0</v>
      </c>
      <c r="HK17" s="98">
        <v>11.7</v>
      </c>
      <c r="HL17" s="98">
        <v>4.68</v>
      </c>
      <c r="HM17" s="98">
        <v>5.0</v>
      </c>
      <c r="HN17" s="99">
        <v>48.0</v>
      </c>
      <c r="HO17" s="99">
        <v>48.0</v>
      </c>
      <c r="HP17" s="98" t="s">
        <v>91</v>
      </c>
      <c r="HQ17" s="98" t="s">
        <v>92</v>
      </c>
      <c r="HR17" s="98">
        <v>191.0</v>
      </c>
      <c r="HS17" s="98">
        <v>9.55</v>
      </c>
      <c r="HT17" s="98">
        <v>4.775</v>
      </c>
      <c r="HU17" s="98">
        <v>7.0</v>
      </c>
      <c r="HV17" s="99">
        <v>48.0</v>
      </c>
      <c r="HW17" s="99">
        <v>48.0</v>
      </c>
      <c r="HX17" s="89"/>
      <c r="HY17" s="72">
        <v>135.0</v>
      </c>
      <c r="HZ17" s="72">
        <v>33.0</v>
      </c>
      <c r="IA17" s="72">
        <v>40.0</v>
      </c>
      <c r="IB17" s="72">
        <v>2.0</v>
      </c>
      <c r="IC17" s="73"/>
      <c r="ID17" s="72">
        <v>2.0</v>
      </c>
      <c r="IE17" s="72">
        <v>64.0</v>
      </c>
      <c r="IF17" s="72">
        <v>41.0</v>
      </c>
      <c r="IG17" s="89"/>
      <c r="IH17" s="75">
        <v>140.0</v>
      </c>
      <c r="II17" s="75">
        <v>33.8</v>
      </c>
      <c r="IJ17" s="75">
        <v>116.0</v>
      </c>
      <c r="IK17" s="75">
        <v>6.1</v>
      </c>
      <c r="IL17" s="75">
        <v>6.5</v>
      </c>
      <c r="IM17" s="75">
        <v>4.0</v>
      </c>
      <c r="IN17" s="75">
        <v>43.0</v>
      </c>
      <c r="IO17" s="75">
        <v>42.0</v>
      </c>
      <c r="IP17" s="75">
        <v>140.0</v>
      </c>
      <c r="IQ17" s="75">
        <v>32.6</v>
      </c>
      <c r="IR17" s="75">
        <v>145.0</v>
      </c>
      <c r="IS17" s="75">
        <v>7.7</v>
      </c>
      <c r="IT17" s="75">
        <v>8.1</v>
      </c>
      <c r="IU17" s="75">
        <v>8.0</v>
      </c>
      <c r="IV17" s="75">
        <v>47.0</v>
      </c>
      <c r="IW17" s="75">
        <v>45.0</v>
      </c>
      <c r="IX17" s="89"/>
      <c r="IY17" s="149">
        <v>141.38</v>
      </c>
      <c r="IZ17" s="149">
        <v>35.26</v>
      </c>
      <c r="JA17" s="149">
        <v>279.54</v>
      </c>
      <c r="JB17" s="149">
        <v>14.0</v>
      </c>
      <c r="JC17" s="149">
        <v>5.76</v>
      </c>
      <c r="JD17" s="149">
        <v>3.0</v>
      </c>
      <c r="JE17" s="149">
        <v>51.65</v>
      </c>
      <c r="JF17" s="149">
        <v>39.34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139.0</v>
      </c>
      <c r="JQ17" s="78">
        <v>32.5</v>
      </c>
      <c r="JR17" s="150" t="s">
        <v>112</v>
      </c>
      <c r="JS17" s="150" t="s">
        <v>112</v>
      </c>
      <c r="JT17" s="150" t="s">
        <v>112</v>
      </c>
      <c r="JU17" s="78">
        <v>2.0</v>
      </c>
      <c r="JV17" s="78">
        <v>37.0</v>
      </c>
      <c r="JW17" s="78">
        <v>37.0</v>
      </c>
      <c r="JX17" s="78">
        <v>139.0</v>
      </c>
      <c r="JY17" s="78">
        <v>34.8</v>
      </c>
      <c r="JZ17" s="78">
        <v>89.0</v>
      </c>
      <c r="KA17" s="78">
        <v>4.7</v>
      </c>
      <c r="KB17" s="78">
        <v>1.8</v>
      </c>
      <c r="KC17" s="78">
        <v>2.0</v>
      </c>
      <c r="KD17" s="78">
        <v>43.0</v>
      </c>
      <c r="KE17" s="78">
        <v>43.0</v>
      </c>
      <c r="KF17" s="89"/>
      <c r="KG17" s="79">
        <v>136.0</v>
      </c>
      <c r="KH17" s="79">
        <v>33.0</v>
      </c>
      <c r="KI17" s="79">
        <v>121.0</v>
      </c>
      <c r="KJ17" s="79">
        <v>6.6</v>
      </c>
      <c r="KK17" s="80"/>
      <c r="KL17" s="79">
        <v>1.0</v>
      </c>
      <c r="KM17" s="79">
        <v>42.0</v>
      </c>
      <c r="KN17" s="79">
        <v>42.0</v>
      </c>
      <c r="KO17" s="79">
        <v>136.0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140.0</v>
      </c>
      <c r="KY17" s="81">
        <v>33.0</v>
      </c>
      <c r="KZ17" s="81">
        <v>131.0</v>
      </c>
      <c r="LA17" s="81">
        <v>6.4</v>
      </c>
      <c r="LB17" s="81">
        <v>0.0</v>
      </c>
      <c r="LC17" s="81">
        <v>3.0</v>
      </c>
      <c r="LD17" s="81">
        <v>49.0</v>
      </c>
      <c r="LE17" s="81">
        <v>49.0</v>
      </c>
      <c r="LF17" s="81">
        <v>140.0</v>
      </c>
      <c r="LG17" s="81">
        <v>34.0</v>
      </c>
      <c r="LH17" s="81">
        <v>253.0</v>
      </c>
      <c r="LI17" s="81">
        <v>12.4</v>
      </c>
      <c r="LJ17" s="81">
        <v>0.0</v>
      </c>
      <c r="LK17" s="81">
        <v>5.0</v>
      </c>
      <c r="LL17" s="81">
        <v>45.0</v>
      </c>
      <c r="LM17" s="81">
        <v>45.0</v>
      </c>
      <c r="LN17" s="89"/>
      <c r="LO17" s="317">
        <v>343.0</v>
      </c>
      <c r="LP17" s="317">
        <v>238.0</v>
      </c>
      <c r="LQ17" s="317">
        <v>134.0</v>
      </c>
      <c r="LR17" s="317">
        <v>73.0</v>
      </c>
      <c r="LS17" s="317">
        <v>337.0</v>
      </c>
      <c r="LT17" s="83">
        <v>38.0</v>
      </c>
      <c r="LU17" s="83">
        <v>1.9</v>
      </c>
      <c r="LV17" s="83">
        <v>144.0</v>
      </c>
      <c r="LW17" s="83">
        <v>67.0</v>
      </c>
      <c r="LX17" s="83">
        <v>53.0</v>
      </c>
      <c r="LY17" s="83">
        <v>51.0</v>
      </c>
      <c r="LZ17" s="83">
        <v>12.0</v>
      </c>
      <c r="MA17" s="83">
        <v>96.0</v>
      </c>
      <c r="MB17" s="83">
        <v>3.6</v>
      </c>
      <c r="MC17" s="83">
        <v>144.0</v>
      </c>
      <c r="MD17" s="83">
        <v>171.0</v>
      </c>
      <c r="ME17" s="83">
        <v>70.0</v>
      </c>
      <c r="MF17" s="83">
        <v>58.0</v>
      </c>
      <c r="MG17" s="83">
        <v>12.0</v>
      </c>
      <c r="MH17" s="83">
        <v>0.0</v>
      </c>
      <c r="MI17" s="83">
        <v>0.0</v>
      </c>
      <c r="MJ17" s="120">
        <v>120.0</v>
      </c>
      <c r="MK17" s="83">
        <v>0.0</v>
      </c>
      <c r="ML17" s="83">
        <v>47.0</v>
      </c>
      <c r="MM17" s="83">
        <v>45.0</v>
      </c>
      <c r="MN17" s="83">
        <v>5.0</v>
      </c>
      <c r="MO17" s="313"/>
      <c r="MP17" s="237"/>
      <c r="MQ17" s="237"/>
      <c r="MR17" s="237"/>
      <c r="MS17" s="237"/>
      <c r="MT17" s="83">
        <v>4.6</v>
      </c>
      <c r="MU17" s="83">
        <v>2.2</v>
      </c>
      <c r="MV17" s="83">
        <v>81.0</v>
      </c>
      <c r="MW17" s="83">
        <v>36.0</v>
      </c>
      <c r="MX17" s="120">
        <v>36.0</v>
      </c>
      <c r="MY17" s="88" t="s">
        <v>96</v>
      </c>
      <c r="MZ17" s="83">
        <v>5.0</v>
      </c>
      <c r="NA17" s="237"/>
      <c r="NB17" s="83">
        <v>9.9</v>
      </c>
      <c r="NC17" s="83">
        <v>5.4</v>
      </c>
      <c r="ND17" s="83">
        <v>183.0</v>
      </c>
      <c r="NE17" s="83">
        <v>35.0</v>
      </c>
      <c r="NF17" s="120">
        <v>40.0</v>
      </c>
      <c r="NG17" s="120">
        <v>40.0</v>
      </c>
      <c r="NH17" s="83">
        <v>7.0</v>
      </c>
      <c r="NI17" s="237"/>
      <c r="NJ17" s="120">
        <v>0.0</v>
      </c>
      <c r="NK17" s="83">
        <v>0.0</v>
      </c>
      <c r="NL17" s="83">
        <v>0.0</v>
      </c>
      <c r="NM17" s="120">
        <v>35.0</v>
      </c>
      <c r="NN17" s="120">
        <v>44.0</v>
      </c>
      <c r="NO17" s="120">
        <v>46.0</v>
      </c>
      <c r="NP17" s="120">
        <v>2.0</v>
      </c>
      <c r="NQ17" s="319"/>
    </row>
    <row r="18" ht="15.75" customHeight="1">
      <c r="A18" s="49">
        <v>0.208333333333334</v>
      </c>
      <c r="B18" s="50"/>
      <c r="C18" s="51">
        <v>50.02</v>
      </c>
      <c r="D18" s="195">
        <v>340.0</v>
      </c>
      <c r="E18" s="53">
        <v>135.0</v>
      </c>
      <c r="F18" s="53">
        <v>94.0</v>
      </c>
      <c r="G18" s="53">
        <v>20.3</v>
      </c>
      <c r="H18" s="54"/>
      <c r="I18" s="53">
        <v>6.0</v>
      </c>
      <c r="J18" s="53">
        <v>52.0</v>
      </c>
      <c r="K18" s="53">
        <v>51.0</v>
      </c>
      <c r="L18" s="53">
        <v>140.0</v>
      </c>
      <c r="M18" s="53">
        <v>82.0</v>
      </c>
      <c r="N18" s="53">
        <v>20.9</v>
      </c>
      <c r="O18" s="54"/>
      <c r="P18" s="53">
        <v>6.0</v>
      </c>
      <c r="Q18" s="53">
        <v>56.0</v>
      </c>
      <c r="R18" s="53">
        <v>53.0</v>
      </c>
      <c r="S18" s="53">
        <v>345.6</v>
      </c>
      <c r="T18" s="53">
        <v>262.1</v>
      </c>
      <c r="U18" s="53">
        <v>157.5</v>
      </c>
      <c r="V18" s="54"/>
      <c r="W18" s="53">
        <v>341.2</v>
      </c>
      <c r="X18" s="53">
        <v>200.4</v>
      </c>
      <c r="Y18" s="53">
        <v>113.9</v>
      </c>
      <c r="Z18" s="54"/>
      <c r="AA18" s="53">
        <v>346.0</v>
      </c>
      <c r="AB18" s="53">
        <v>326.7</v>
      </c>
      <c r="AC18" s="53">
        <v>218.3</v>
      </c>
      <c r="AD18" s="54"/>
      <c r="AE18" s="53">
        <v>345.3</v>
      </c>
      <c r="AF18" s="53">
        <v>360.5</v>
      </c>
      <c r="AG18" s="53">
        <v>198.8</v>
      </c>
      <c r="AH18" s="54"/>
      <c r="AI18" s="53">
        <v>353.1</v>
      </c>
      <c r="AJ18" s="53">
        <v>361.1</v>
      </c>
      <c r="AK18" s="53">
        <v>229.3</v>
      </c>
      <c r="AL18" s="54"/>
      <c r="AM18" s="53">
        <v>344.0</v>
      </c>
      <c r="AN18" s="53">
        <v>386.4</v>
      </c>
      <c r="AO18" s="53">
        <v>216.9</v>
      </c>
      <c r="AP18" s="54"/>
      <c r="AQ18" s="54">
        <f t="shared" ref="AQ18:AS18" si="15">E18</f>
        <v>135</v>
      </c>
      <c r="AR18" s="54">
        <f t="shared" si="15"/>
        <v>94</v>
      </c>
      <c r="AS18" s="54">
        <f t="shared" si="15"/>
        <v>20.3</v>
      </c>
      <c r="AT18" s="54"/>
      <c r="AU18" s="54">
        <f t="shared" ref="AU18:AW18" si="16">L18</f>
        <v>140</v>
      </c>
      <c r="AV18" s="54">
        <f t="shared" si="16"/>
        <v>82</v>
      </c>
      <c r="AW18" s="54">
        <f t="shared" si="16"/>
        <v>20.9</v>
      </c>
      <c r="AX18" s="54"/>
      <c r="AY18" s="54"/>
      <c r="AZ18" s="54"/>
      <c r="BA18" s="54"/>
      <c r="BB18" s="54"/>
      <c r="BC18" s="89"/>
      <c r="BD18" s="54"/>
      <c r="BE18" s="53">
        <v>33.0</v>
      </c>
      <c r="BF18" s="53">
        <v>104.0</v>
      </c>
      <c r="BG18" s="53">
        <v>5.0</v>
      </c>
      <c r="BH18" s="54"/>
      <c r="BI18" s="53">
        <v>22.0</v>
      </c>
      <c r="BJ18" s="53">
        <v>91.0</v>
      </c>
      <c r="BK18" s="53">
        <v>63.0</v>
      </c>
      <c r="BL18" s="89"/>
      <c r="BM18" s="287">
        <v>347.0</v>
      </c>
      <c r="BN18" s="287">
        <v>147.0</v>
      </c>
      <c r="BO18" s="287">
        <v>247.0</v>
      </c>
      <c r="BP18" s="287">
        <v>12.4</v>
      </c>
      <c r="BQ18" s="287"/>
      <c r="BR18" s="287">
        <v>6.0</v>
      </c>
      <c r="BS18" s="287">
        <v>56.0</v>
      </c>
      <c r="BT18" s="287">
        <v>54.0</v>
      </c>
      <c r="BU18" s="288">
        <f t="shared" ref="BU18:BU37" si="19">BM18</f>
        <v>347</v>
      </c>
      <c r="BV18" s="287">
        <v>347.0</v>
      </c>
      <c r="BW18" s="287">
        <v>168.0</v>
      </c>
      <c r="BX18" s="287">
        <v>26.0</v>
      </c>
      <c r="BY18" s="287">
        <v>340.0</v>
      </c>
      <c r="BZ18" s="287">
        <v>298.0</v>
      </c>
      <c r="CA18" s="287">
        <v>167.0</v>
      </c>
      <c r="CB18" s="287">
        <v>24.0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343.0</v>
      </c>
      <c r="CH18" s="287">
        <v>330.0</v>
      </c>
      <c r="CI18" s="287">
        <v>196.0</v>
      </c>
      <c r="CJ18" s="287">
        <v>16.0</v>
      </c>
      <c r="CK18" s="287">
        <v>357.0</v>
      </c>
      <c r="CL18" s="287">
        <v>312.0</v>
      </c>
      <c r="CM18" s="287">
        <v>187.0</v>
      </c>
      <c r="CN18" s="287">
        <v>21.0</v>
      </c>
      <c r="CO18" s="287" t="s">
        <v>94</v>
      </c>
      <c r="CP18" s="287" t="s">
        <v>94</v>
      </c>
      <c r="CQ18" s="287" t="s">
        <v>94</v>
      </c>
      <c r="CR18" s="287" t="s">
        <v>94</v>
      </c>
      <c r="CS18" s="287">
        <v>340.0</v>
      </c>
      <c r="CT18" s="287">
        <v>337.0</v>
      </c>
      <c r="CU18" s="287">
        <v>210.0</v>
      </c>
      <c r="CV18" s="287">
        <v>92.0</v>
      </c>
      <c r="CW18" s="287">
        <v>341.0</v>
      </c>
      <c r="CX18" s="287">
        <v>160.0</v>
      </c>
      <c r="CY18" s="287">
        <v>71.0</v>
      </c>
      <c r="CZ18" s="287">
        <v>48.0</v>
      </c>
      <c r="DA18" s="287">
        <v>328.0</v>
      </c>
      <c r="DB18" s="287">
        <v>161.0</v>
      </c>
      <c r="DC18" s="287">
        <v>73.0</v>
      </c>
      <c r="DD18" s="287">
        <v>52.0</v>
      </c>
      <c r="DE18" s="287">
        <v>147.0</v>
      </c>
      <c r="DF18" s="288"/>
      <c r="DG18" s="287">
        <v>247.0</v>
      </c>
      <c r="DH18" s="287">
        <v>12.4</v>
      </c>
      <c r="DI18" s="288"/>
      <c r="DJ18" s="287">
        <v>7.0</v>
      </c>
      <c r="DK18" s="287">
        <v>58.0</v>
      </c>
      <c r="DL18" s="287">
        <v>52.0</v>
      </c>
      <c r="DM18" s="89"/>
      <c r="DN18" s="61">
        <v>343.0</v>
      </c>
      <c r="DO18" s="61">
        <v>141.0</v>
      </c>
      <c r="DP18" s="61">
        <v>40.21</v>
      </c>
      <c r="DQ18" s="61">
        <v>22.96</v>
      </c>
      <c r="DR18" s="61">
        <v>5.59</v>
      </c>
      <c r="DS18" s="61">
        <v>8.0</v>
      </c>
      <c r="DT18" s="61">
        <v>34.0</v>
      </c>
      <c r="DU18" s="61">
        <v>43.4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213">
        <v>344.0</v>
      </c>
      <c r="EF18" s="213">
        <v>0.0</v>
      </c>
      <c r="EG18" s="213">
        <v>152.8</v>
      </c>
      <c r="EH18" s="213">
        <v>6.7</v>
      </c>
      <c r="EI18" s="214"/>
      <c r="EJ18" s="213">
        <v>9.0</v>
      </c>
      <c r="EK18" s="213">
        <v>46.0</v>
      </c>
      <c r="EL18" s="213">
        <v>49.0</v>
      </c>
      <c r="EM18" s="213">
        <v>0.0</v>
      </c>
      <c r="EN18" s="213">
        <v>0.0</v>
      </c>
      <c r="EO18" s="213">
        <v>0.0</v>
      </c>
      <c r="EP18" s="213">
        <v>0.0</v>
      </c>
      <c r="EQ18" s="213">
        <v>9.0</v>
      </c>
      <c r="ER18" s="213">
        <v>31.0</v>
      </c>
      <c r="ES18" s="213">
        <v>32.0</v>
      </c>
      <c r="ET18" s="213">
        <v>343.0</v>
      </c>
      <c r="EU18" s="213">
        <v>0.0</v>
      </c>
      <c r="EV18" s="213">
        <v>0.0</v>
      </c>
      <c r="EW18" s="213">
        <v>0.0</v>
      </c>
      <c r="EX18" s="213">
        <v>342.0</v>
      </c>
      <c r="EY18" s="213">
        <v>0.0</v>
      </c>
      <c r="EZ18" s="213">
        <v>0.0</v>
      </c>
      <c r="FA18" s="213">
        <v>0.0</v>
      </c>
      <c r="FB18" s="213">
        <v>342.0</v>
      </c>
      <c r="FC18" s="213">
        <v>274.0</v>
      </c>
      <c r="FD18" s="213">
        <v>159.1</v>
      </c>
      <c r="FE18" s="213">
        <v>-7.0</v>
      </c>
      <c r="FF18" s="213">
        <v>342.0</v>
      </c>
      <c r="FG18" s="213">
        <v>275.0</v>
      </c>
      <c r="FH18" s="213">
        <v>159.6</v>
      </c>
      <c r="FI18" s="213">
        <v>-7.8</v>
      </c>
      <c r="FJ18" s="213">
        <v>344.0</v>
      </c>
      <c r="FK18" s="213">
        <v>262.0</v>
      </c>
      <c r="FL18" s="213">
        <v>152.0</v>
      </c>
      <c r="FM18" s="214"/>
      <c r="FN18" s="213">
        <v>344.0</v>
      </c>
      <c r="FO18" s="213">
        <v>273.0</v>
      </c>
      <c r="FP18" s="213">
        <v>151.9</v>
      </c>
      <c r="FQ18" s="213">
        <v>1.3</v>
      </c>
      <c r="FR18" s="213">
        <v>0.0</v>
      </c>
      <c r="FS18" s="213">
        <v>0.0</v>
      </c>
      <c r="FT18" s="213">
        <v>13.31</v>
      </c>
      <c r="FU18" s="214"/>
      <c r="FV18" s="213">
        <v>0.0</v>
      </c>
      <c r="FW18" s="214"/>
      <c r="FX18" s="214"/>
      <c r="FY18" s="214"/>
      <c r="FZ18" s="89"/>
      <c r="GA18" s="66">
        <v>344.0</v>
      </c>
      <c r="GB18" s="66">
        <v>376.75</v>
      </c>
      <c r="GC18" s="66">
        <v>224.12</v>
      </c>
      <c r="GD18" s="66">
        <v>-10.13</v>
      </c>
      <c r="GE18" s="66">
        <v>344.0</v>
      </c>
      <c r="GF18" s="66">
        <v>392.58</v>
      </c>
      <c r="GG18" s="66">
        <v>226.75</v>
      </c>
      <c r="GH18" s="66">
        <v>-6.11</v>
      </c>
      <c r="GI18" s="66">
        <v>344.0</v>
      </c>
      <c r="GJ18" s="66">
        <v>247.65</v>
      </c>
      <c r="GK18" s="66">
        <v>-143.9</v>
      </c>
      <c r="GL18" s="66">
        <v>14.15</v>
      </c>
      <c r="GM18" s="66">
        <v>344.0</v>
      </c>
      <c r="GN18" s="66">
        <v>251.76</v>
      </c>
      <c r="GO18" s="66">
        <v>-147.79</v>
      </c>
      <c r="GP18" s="66">
        <v>5.44</v>
      </c>
      <c r="GQ18" s="66">
        <v>344.0</v>
      </c>
      <c r="GR18" s="66">
        <v>166.76</v>
      </c>
      <c r="GS18" s="66">
        <v>-78.45</v>
      </c>
      <c r="GT18" s="66">
        <v>-3.69</v>
      </c>
      <c r="GU18" s="66">
        <v>344.0</v>
      </c>
      <c r="GV18" s="66">
        <v>155.33</v>
      </c>
      <c r="GW18" s="66">
        <v>76.27</v>
      </c>
      <c r="GX18" s="66">
        <v>-4.27</v>
      </c>
      <c r="GY18" s="89"/>
      <c r="GZ18" s="98" t="s">
        <v>91</v>
      </c>
      <c r="HA18" s="98" t="s">
        <v>92</v>
      </c>
      <c r="HB18" s="98">
        <v>102.0</v>
      </c>
      <c r="HC18" s="98">
        <v>5.1</v>
      </c>
      <c r="HD18" s="98">
        <v>2.04</v>
      </c>
      <c r="HE18" s="98">
        <v>8.0</v>
      </c>
      <c r="HF18" s="99">
        <v>50.0</v>
      </c>
      <c r="HG18" s="99">
        <v>48.0</v>
      </c>
      <c r="HH18" s="98" t="s">
        <v>91</v>
      </c>
      <c r="HI18" s="98" t="s">
        <v>92</v>
      </c>
      <c r="HJ18" s="98">
        <v>119.0</v>
      </c>
      <c r="HK18" s="98">
        <v>5.95</v>
      </c>
      <c r="HL18" s="98">
        <v>2.38</v>
      </c>
      <c r="HM18" s="98">
        <v>5.0</v>
      </c>
      <c r="HN18" s="99">
        <v>50.0</v>
      </c>
      <c r="HO18" s="99">
        <v>50.0</v>
      </c>
      <c r="HP18" s="98" t="s">
        <v>91</v>
      </c>
      <c r="HQ18" s="98" t="s">
        <v>92</v>
      </c>
      <c r="HR18" s="98">
        <v>274.0</v>
      </c>
      <c r="HS18" s="98">
        <v>13.7</v>
      </c>
      <c r="HT18" s="98">
        <v>6.85</v>
      </c>
      <c r="HU18" s="98">
        <v>7.0</v>
      </c>
      <c r="HV18" s="99">
        <v>50.0</v>
      </c>
      <c r="HW18" s="99">
        <v>50.0</v>
      </c>
      <c r="HX18" s="89"/>
      <c r="HY18" s="72">
        <v>135.0</v>
      </c>
      <c r="HZ18" s="72">
        <v>33.0</v>
      </c>
      <c r="IA18" s="72">
        <v>28.0</v>
      </c>
      <c r="IB18" s="72">
        <v>1.4</v>
      </c>
      <c r="IC18" s="73"/>
      <c r="ID18" s="72">
        <v>2.0</v>
      </c>
      <c r="IE18" s="72">
        <v>64.0</v>
      </c>
      <c r="IF18" s="72">
        <v>41.0</v>
      </c>
      <c r="IG18" s="89"/>
      <c r="IH18" s="75">
        <v>137.0</v>
      </c>
      <c r="II18" s="75">
        <v>32.9</v>
      </c>
      <c r="IJ18" s="75">
        <v>98.0</v>
      </c>
      <c r="IK18" s="75">
        <v>4.9</v>
      </c>
      <c r="IL18" s="75">
        <v>5.4</v>
      </c>
      <c r="IM18" s="75">
        <v>4.0</v>
      </c>
      <c r="IN18" s="75">
        <v>42.0</v>
      </c>
      <c r="IO18" s="75">
        <v>41.0</v>
      </c>
      <c r="IP18" s="75">
        <v>140.0</v>
      </c>
      <c r="IQ18" s="75">
        <v>32.9</v>
      </c>
      <c r="IR18" s="75">
        <v>125.0</v>
      </c>
      <c r="IS18" s="75">
        <v>6.3</v>
      </c>
      <c r="IT18" s="75">
        <v>6.8</v>
      </c>
      <c r="IU18" s="75">
        <v>8.0</v>
      </c>
      <c r="IV18" s="75">
        <v>44.0</v>
      </c>
      <c r="IW18" s="75">
        <v>42.0</v>
      </c>
      <c r="IX18" s="89"/>
      <c r="IY18" s="149">
        <v>141.38</v>
      </c>
      <c r="IZ18" s="149">
        <v>35.27</v>
      </c>
      <c r="JA18" s="149">
        <v>336.74</v>
      </c>
      <c r="JB18" s="149">
        <v>15.03</v>
      </c>
      <c r="JC18" s="149">
        <v>6.14</v>
      </c>
      <c r="JD18" s="149">
        <v>3.0</v>
      </c>
      <c r="JE18" s="149">
        <v>51.65</v>
      </c>
      <c r="JF18" s="149">
        <v>39.34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139.0</v>
      </c>
      <c r="JQ18" s="78">
        <v>32.5</v>
      </c>
      <c r="JR18" s="150" t="s">
        <v>112</v>
      </c>
      <c r="JS18" s="150" t="s">
        <v>112</v>
      </c>
      <c r="JT18" s="150" t="s">
        <v>112</v>
      </c>
      <c r="JU18" s="78">
        <v>2.0</v>
      </c>
      <c r="JV18" s="78">
        <v>37.0</v>
      </c>
      <c r="JW18" s="78">
        <v>37.0</v>
      </c>
      <c r="JX18" s="78">
        <v>139.0</v>
      </c>
      <c r="JY18" s="78">
        <v>34.8</v>
      </c>
      <c r="JZ18" s="78">
        <v>94.0</v>
      </c>
      <c r="KA18" s="78">
        <v>5.0</v>
      </c>
      <c r="KB18" s="78">
        <v>1.9</v>
      </c>
      <c r="KC18" s="78">
        <v>2.0</v>
      </c>
      <c r="KD18" s="78">
        <v>43.0</v>
      </c>
      <c r="KE18" s="78">
        <v>43.0</v>
      </c>
      <c r="KF18" s="89"/>
      <c r="KG18" s="79">
        <v>136.0</v>
      </c>
      <c r="KH18" s="79">
        <v>33.0</v>
      </c>
      <c r="KI18" s="79">
        <v>129.0</v>
      </c>
      <c r="KJ18" s="79">
        <v>7.0</v>
      </c>
      <c r="KK18" s="80"/>
      <c r="KL18" s="79">
        <v>1.0</v>
      </c>
      <c r="KM18" s="79">
        <v>42.0</v>
      </c>
      <c r="KN18" s="79">
        <v>42.0</v>
      </c>
      <c r="KO18" s="79">
        <v>136.0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140.0</v>
      </c>
      <c r="KY18" s="81">
        <v>33.0</v>
      </c>
      <c r="KZ18" s="81">
        <v>129.0</v>
      </c>
      <c r="LA18" s="81">
        <v>6.3</v>
      </c>
      <c r="LB18" s="81">
        <v>0.0</v>
      </c>
      <c r="LC18" s="81">
        <v>3.0</v>
      </c>
      <c r="LD18" s="81">
        <v>47.0</v>
      </c>
      <c r="LE18" s="81">
        <v>47.0</v>
      </c>
      <c r="LF18" s="81">
        <v>140.0</v>
      </c>
      <c r="LG18" s="81">
        <v>33.0</v>
      </c>
      <c r="LH18" s="81">
        <v>245.0</v>
      </c>
      <c r="LI18" s="81">
        <v>12.0</v>
      </c>
      <c r="LJ18" s="81">
        <v>0.0</v>
      </c>
      <c r="LK18" s="81">
        <v>5.0</v>
      </c>
      <c r="LL18" s="81">
        <v>49.0</v>
      </c>
      <c r="LM18" s="81">
        <v>49.0</v>
      </c>
      <c r="LN18" s="89"/>
      <c r="LO18" s="317">
        <v>344.0</v>
      </c>
      <c r="LP18" s="317">
        <v>233.0</v>
      </c>
      <c r="LQ18" s="317">
        <v>134.0</v>
      </c>
      <c r="LR18" s="317">
        <v>73.0</v>
      </c>
      <c r="LS18" s="317">
        <v>338.0</v>
      </c>
      <c r="LT18" s="83">
        <v>35.0</v>
      </c>
      <c r="LU18" s="83">
        <v>0.9</v>
      </c>
      <c r="LV18" s="83">
        <v>145.0</v>
      </c>
      <c r="LW18" s="83">
        <v>62.0</v>
      </c>
      <c r="LX18" s="83">
        <v>53.0</v>
      </c>
      <c r="LY18" s="83">
        <v>51.0</v>
      </c>
      <c r="LZ18" s="83">
        <v>12.0</v>
      </c>
      <c r="MA18" s="83">
        <v>99.0</v>
      </c>
      <c r="MB18" s="83">
        <v>5.5</v>
      </c>
      <c r="MC18" s="83">
        <v>145.0</v>
      </c>
      <c r="MD18" s="83">
        <v>171.0</v>
      </c>
      <c r="ME18" s="83">
        <v>69.0</v>
      </c>
      <c r="MF18" s="83">
        <v>57.0</v>
      </c>
      <c r="MG18" s="83">
        <v>12.0</v>
      </c>
      <c r="MH18" s="83">
        <v>0.0</v>
      </c>
      <c r="MI18" s="83">
        <v>0.0</v>
      </c>
      <c r="MJ18" s="120">
        <v>119.0</v>
      </c>
      <c r="MK18" s="83">
        <v>0.0</v>
      </c>
      <c r="ML18" s="83">
        <v>47.0</v>
      </c>
      <c r="MM18" s="83">
        <v>45.0</v>
      </c>
      <c r="MN18" s="83">
        <v>5.0</v>
      </c>
      <c r="MO18" s="313"/>
      <c r="MP18" s="237"/>
      <c r="MQ18" s="237"/>
      <c r="MR18" s="237"/>
      <c r="MS18" s="237"/>
      <c r="MT18" s="83">
        <v>4.8</v>
      </c>
      <c r="MU18" s="83">
        <v>2.3</v>
      </c>
      <c r="MV18" s="83">
        <v>83.0</v>
      </c>
      <c r="MW18" s="83">
        <v>36.0</v>
      </c>
      <c r="MX18" s="120">
        <v>36.0</v>
      </c>
      <c r="MY18" s="88" t="s">
        <v>96</v>
      </c>
      <c r="MZ18" s="83">
        <v>5.0</v>
      </c>
      <c r="NA18" s="237"/>
      <c r="NB18" s="83">
        <v>8.2</v>
      </c>
      <c r="NC18" s="83">
        <v>4.6</v>
      </c>
      <c r="ND18" s="83">
        <v>151.0</v>
      </c>
      <c r="NE18" s="83">
        <v>35.0</v>
      </c>
      <c r="NF18" s="120">
        <v>40.0</v>
      </c>
      <c r="NG18" s="120">
        <v>40.0</v>
      </c>
      <c r="NH18" s="83">
        <v>7.0</v>
      </c>
      <c r="NI18" s="237"/>
      <c r="NJ18" s="120">
        <v>0.0</v>
      </c>
      <c r="NK18" s="83">
        <v>0.0</v>
      </c>
      <c r="NL18" s="83">
        <v>0.0</v>
      </c>
      <c r="NM18" s="120">
        <v>35.0</v>
      </c>
      <c r="NN18" s="120">
        <v>44.0</v>
      </c>
      <c r="NO18" s="120">
        <v>46.0</v>
      </c>
      <c r="NP18" s="120">
        <v>2.0</v>
      </c>
      <c r="NQ18" s="319"/>
    </row>
    <row r="19" ht="15.75" customHeight="1">
      <c r="A19" s="49">
        <v>0.25</v>
      </c>
      <c r="B19" s="50"/>
      <c r="C19" s="51">
        <v>49.94</v>
      </c>
      <c r="D19" s="195">
        <v>340.0</v>
      </c>
      <c r="E19" s="53">
        <v>135.0</v>
      </c>
      <c r="F19" s="53">
        <v>67.0</v>
      </c>
      <c r="G19" s="53">
        <v>14.7</v>
      </c>
      <c r="H19" s="54"/>
      <c r="I19" s="53">
        <v>6.0</v>
      </c>
      <c r="J19" s="53">
        <v>52.0</v>
      </c>
      <c r="K19" s="53">
        <v>51.0</v>
      </c>
      <c r="L19" s="53">
        <v>140.0</v>
      </c>
      <c r="M19" s="53">
        <v>134.0</v>
      </c>
      <c r="N19" s="53">
        <v>33.9</v>
      </c>
      <c r="O19" s="54"/>
      <c r="P19" s="53">
        <v>6.0</v>
      </c>
      <c r="Q19" s="53">
        <v>56.0</v>
      </c>
      <c r="R19" s="53">
        <v>53.0</v>
      </c>
      <c r="S19" s="53">
        <v>344.4</v>
      </c>
      <c r="T19" s="53">
        <v>287.3</v>
      </c>
      <c r="U19" s="53">
        <v>172.3</v>
      </c>
      <c r="V19" s="54"/>
      <c r="W19" s="53">
        <v>340.2</v>
      </c>
      <c r="X19" s="53">
        <v>216.2</v>
      </c>
      <c r="Y19" s="53">
        <v>122.5</v>
      </c>
      <c r="Z19" s="54"/>
      <c r="AA19" s="53">
        <v>345.9</v>
      </c>
      <c r="AB19" s="53">
        <v>292.9</v>
      </c>
      <c r="AC19" s="53">
        <v>194.5</v>
      </c>
      <c r="AD19" s="54"/>
      <c r="AE19" s="53">
        <v>345.4</v>
      </c>
      <c r="AF19" s="53">
        <v>320.9</v>
      </c>
      <c r="AG19" s="53">
        <v>174.2</v>
      </c>
      <c r="AH19" s="54"/>
      <c r="AI19" s="53">
        <v>353.0</v>
      </c>
      <c r="AJ19" s="53">
        <v>344.7</v>
      </c>
      <c r="AK19" s="53">
        <v>217.6</v>
      </c>
      <c r="AL19" s="54"/>
      <c r="AM19" s="53">
        <v>343.1</v>
      </c>
      <c r="AN19" s="53">
        <v>370.9</v>
      </c>
      <c r="AO19" s="53">
        <v>208.2</v>
      </c>
      <c r="AP19" s="54"/>
      <c r="AQ19" s="54">
        <f t="shared" ref="AQ19:AS19" si="17">E19</f>
        <v>135</v>
      </c>
      <c r="AR19" s="54">
        <f t="shared" si="17"/>
        <v>67</v>
      </c>
      <c r="AS19" s="54">
        <f t="shared" si="17"/>
        <v>14.7</v>
      </c>
      <c r="AT19" s="54"/>
      <c r="AU19" s="54">
        <f t="shared" ref="AU19:AW19" si="18">L19</f>
        <v>140</v>
      </c>
      <c r="AV19" s="54">
        <f t="shared" si="18"/>
        <v>134</v>
      </c>
      <c r="AW19" s="54">
        <f t="shared" si="18"/>
        <v>33.9</v>
      </c>
      <c r="AX19" s="54"/>
      <c r="AY19" s="54"/>
      <c r="AZ19" s="54"/>
      <c r="BA19" s="54"/>
      <c r="BB19" s="54"/>
      <c r="BC19" s="89"/>
      <c r="BD19" s="54"/>
      <c r="BE19" s="53">
        <v>33.0</v>
      </c>
      <c r="BF19" s="53">
        <v>122.0</v>
      </c>
      <c r="BG19" s="53">
        <v>5.9</v>
      </c>
      <c r="BH19" s="54"/>
      <c r="BI19" s="53">
        <v>22.0</v>
      </c>
      <c r="BJ19" s="53">
        <v>91.0</v>
      </c>
      <c r="BK19" s="53">
        <v>63.0</v>
      </c>
      <c r="BL19" s="89"/>
      <c r="BM19" s="287">
        <v>346.0</v>
      </c>
      <c r="BN19" s="287">
        <v>147.0</v>
      </c>
      <c r="BO19" s="287">
        <v>256.0</v>
      </c>
      <c r="BP19" s="287">
        <v>12.8</v>
      </c>
      <c r="BQ19" s="287"/>
      <c r="BR19" s="287">
        <v>6.0</v>
      </c>
      <c r="BS19" s="287">
        <v>56.0</v>
      </c>
      <c r="BT19" s="287">
        <v>54.0</v>
      </c>
      <c r="BU19" s="288">
        <f t="shared" si="19"/>
        <v>346</v>
      </c>
      <c r="BV19" s="287">
        <v>285.0</v>
      </c>
      <c r="BW19" s="287">
        <v>169.0</v>
      </c>
      <c r="BX19" s="287">
        <v>24.0</v>
      </c>
      <c r="BY19" s="287">
        <v>339.0</v>
      </c>
      <c r="BZ19" s="287">
        <v>297.0</v>
      </c>
      <c r="CA19" s="287">
        <v>169.0</v>
      </c>
      <c r="CB19" s="287">
        <v>22.0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343.0</v>
      </c>
      <c r="CH19" s="287">
        <v>342.0</v>
      </c>
      <c r="CI19" s="287">
        <v>201.0</v>
      </c>
      <c r="CJ19" s="287">
        <v>13.0</v>
      </c>
      <c r="CK19" s="287">
        <v>356.0</v>
      </c>
      <c r="CL19" s="287">
        <v>338.0</v>
      </c>
      <c r="CM19" s="287">
        <v>203.0</v>
      </c>
      <c r="CN19" s="287">
        <v>18.0</v>
      </c>
      <c r="CO19" s="287" t="s">
        <v>94</v>
      </c>
      <c r="CP19" s="287" t="s">
        <v>94</v>
      </c>
      <c r="CQ19" s="287" t="s">
        <v>94</v>
      </c>
      <c r="CR19" s="287" t="s">
        <v>94</v>
      </c>
      <c r="CS19" s="287">
        <v>343.0</v>
      </c>
      <c r="CT19" s="287">
        <v>340.0</v>
      </c>
      <c r="CU19" s="287">
        <v>201.0</v>
      </c>
      <c r="CV19" s="287">
        <v>14.0</v>
      </c>
      <c r="CW19" s="287">
        <v>343.0</v>
      </c>
      <c r="CX19" s="287">
        <v>141.0</v>
      </c>
      <c r="CY19" s="287">
        <v>59.0</v>
      </c>
      <c r="CZ19" s="287">
        <v>44.0</v>
      </c>
      <c r="DA19" s="287">
        <v>328.0</v>
      </c>
      <c r="DB19" s="287">
        <v>143.0</v>
      </c>
      <c r="DC19" s="287">
        <v>60.0</v>
      </c>
      <c r="DD19" s="287">
        <v>51.0</v>
      </c>
      <c r="DE19" s="288">
        <f t="shared" ref="DE19:DE37" si="22">BN19</f>
        <v>147</v>
      </c>
      <c r="DF19" s="288"/>
      <c r="DG19" s="287">
        <v>256.0</v>
      </c>
      <c r="DH19" s="287">
        <v>12.8</v>
      </c>
      <c r="DI19" s="288"/>
      <c r="DJ19" s="287">
        <v>7.0</v>
      </c>
      <c r="DK19" s="287">
        <v>58.0</v>
      </c>
      <c r="DL19" s="287">
        <v>52.0</v>
      </c>
      <c r="DM19" s="89"/>
      <c r="DN19" s="61">
        <v>343.0</v>
      </c>
      <c r="DO19" s="61">
        <v>141.0</v>
      </c>
      <c r="DP19" s="61">
        <v>42.86</v>
      </c>
      <c r="DQ19" s="61">
        <v>23.89</v>
      </c>
      <c r="DR19" s="61">
        <v>5.79</v>
      </c>
      <c r="DS19" s="61">
        <v>8.0</v>
      </c>
      <c r="DT19" s="61">
        <v>34.0</v>
      </c>
      <c r="DU19" s="61">
        <v>37.2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213">
        <v>343.0</v>
      </c>
      <c r="EF19" s="213">
        <v>0.0</v>
      </c>
      <c r="EG19" s="213">
        <v>152.8</v>
      </c>
      <c r="EH19" s="213">
        <v>6.7</v>
      </c>
      <c r="EI19" s="214"/>
      <c r="EJ19" s="213">
        <v>9.0</v>
      </c>
      <c r="EK19" s="213">
        <v>46.0</v>
      </c>
      <c r="EL19" s="213">
        <v>48.0</v>
      </c>
      <c r="EM19" s="213">
        <v>0.0</v>
      </c>
      <c r="EN19" s="213">
        <v>0.0</v>
      </c>
      <c r="EO19" s="213">
        <v>0.0</v>
      </c>
      <c r="EP19" s="213">
        <v>0.0</v>
      </c>
      <c r="EQ19" s="213">
        <v>9.0</v>
      </c>
      <c r="ER19" s="213">
        <v>31.0</v>
      </c>
      <c r="ES19" s="213">
        <v>31.0</v>
      </c>
      <c r="ET19" s="213">
        <v>343.0</v>
      </c>
      <c r="EU19" s="213">
        <v>0.0</v>
      </c>
      <c r="EV19" s="213">
        <v>0.0</v>
      </c>
      <c r="EW19" s="213">
        <v>0.0</v>
      </c>
      <c r="EX19" s="213">
        <v>341.0</v>
      </c>
      <c r="EY19" s="213">
        <v>0.0</v>
      </c>
      <c r="EZ19" s="213">
        <v>0.0</v>
      </c>
      <c r="FA19" s="213">
        <v>0.0</v>
      </c>
      <c r="FB19" s="213">
        <v>342.0</v>
      </c>
      <c r="FC19" s="213">
        <v>274.0</v>
      </c>
      <c r="FD19" s="213">
        <v>159.1</v>
      </c>
      <c r="FE19" s="213">
        <v>-6.9</v>
      </c>
      <c r="FF19" s="213">
        <v>342.0</v>
      </c>
      <c r="FG19" s="213">
        <v>275.0</v>
      </c>
      <c r="FH19" s="213">
        <v>159.6</v>
      </c>
      <c r="FI19" s="213">
        <v>-6.0</v>
      </c>
      <c r="FJ19" s="213">
        <v>343.0</v>
      </c>
      <c r="FK19" s="213">
        <v>261.0</v>
      </c>
      <c r="FL19" s="213">
        <v>150.2</v>
      </c>
      <c r="FM19" s="214"/>
      <c r="FN19" s="213">
        <v>343.0</v>
      </c>
      <c r="FO19" s="213">
        <v>273.0</v>
      </c>
      <c r="FP19" s="213">
        <v>151.1</v>
      </c>
      <c r="FQ19" s="213">
        <v>0.7</v>
      </c>
      <c r="FR19" s="213">
        <v>0.0</v>
      </c>
      <c r="FS19" s="213">
        <v>0.0</v>
      </c>
      <c r="FT19" s="213">
        <v>15.11</v>
      </c>
      <c r="FU19" s="214"/>
      <c r="FV19" s="213">
        <v>0.0</v>
      </c>
      <c r="FW19" s="214"/>
      <c r="FX19" s="214"/>
      <c r="FY19" s="214"/>
      <c r="FZ19" s="89"/>
      <c r="GA19" s="65">
        <v>342.0</v>
      </c>
      <c r="GB19" s="66">
        <v>358.58</v>
      </c>
      <c r="GC19" s="66">
        <v>220.25</v>
      </c>
      <c r="GD19" s="66">
        <v>38.03</v>
      </c>
      <c r="GE19" s="66">
        <v>341.0</v>
      </c>
      <c r="GF19" s="66">
        <v>382.5</v>
      </c>
      <c r="GG19" s="66">
        <v>220.11</v>
      </c>
      <c r="GH19" s="66">
        <v>41.54</v>
      </c>
      <c r="GI19" s="66">
        <v>341.0</v>
      </c>
      <c r="GJ19" s="66">
        <v>265.53</v>
      </c>
      <c r="GK19" s="66">
        <v>-152.52</v>
      </c>
      <c r="GL19" s="66">
        <v>-12.81</v>
      </c>
      <c r="GM19" s="66">
        <v>341.0</v>
      </c>
      <c r="GN19" s="66">
        <v>244.28</v>
      </c>
      <c r="GO19" s="66">
        <v>-152.77</v>
      </c>
      <c r="GP19" s="66">
        <v>-22.11</v>
      </c>
      <c r="GQ19" s="66">
        <v>341.0</v>
      </c>
      <c r="GR19" s="66">
        <v>113.13</v>
      </c>
      <c r="GS19" s="66">
        <v>-68.85</v>
      </c>
      <c r="GT19" s="66">
        <v>-21.86</v>
      </c>
      <c r="GU19" s="66">
        <v>340.0</v>
      </c>
      <c r="GV19" s="66">
        <v>1255.29</v>
      </c>
      <c r="GW19" s="66">
        <v>-68.76</v>
      </c>
      <c r="GX19" s="66">
        <v>-23.95</v>
      </c>
      <c r="GY19" s="89"/>
      <c r="GZ19" s="98" t="s">
        <v>91</v>
      </c>
      <c r="HA19" s="98" t="s">
        <v>92</v>
      </c>
      <c r="HB19" s="98">
        <v>293.0</v>
      </c>
      <c r="HC19" s="98">
        <v>14.65</v>
      </c>
      <c r="HD19" s="98">
        <v>5.86</v>
      </c>
      <c r="HE19" s="98">
        <v>8.0</v>
      </c>
      <c r="HF19" s="99">
        <v>50.0</v>
      </c>
      <c r="HG19" s="99">
        <v>48.0</v>
      </c>
      <c r="HH19" s="98" t="s">
        <v>91</v>
      </c>
      <c r="HI19" s="98" t="s">
        <v>92</v>
      </c>
      <c r="HJ19" s="98">
        <v>71.0</v>
      </c>
      <c r="HK19" s="98">
        <v>3.55</v>
      </c>
      <c r="HL19" s="98">
        <v>1.42</v>
      </c>
      <c r="HM19" s="98">
        <v>5.0</v>
      </c>
      <c r="HN19" s="99">
        <v>54.0</v>
      </c>
      <c r="HO19" s="99">
        <v>54.0</v>
      </c>
      <c r="HP19" s="98" t="s">
        <v>91</v>
      </c>
      <c r="HQ19" s="98" t="s">
        <v>92</v>
      </c>
      <c r="HR19" s="98">
        <v>280.0</v>
      </c>
      <c r="HS19" s="98">
        <v>14.0</v>
      </c>
      <c r="HT19" s="98">
        <v>7.0</v>
      </c>
      <c r="HU19" s="98">
        <v>7.0</v>
      </c>
      <c r="HV19" s="99">
        <v>50.0</v>
      </c>
      <c r="HW19" s="99">
        <v>50.0</v>
      </c>
      <c r="HX19" s="89"/>
      <c r="HY19" s="72">
        <v>135.0</v>
      </c>
      <c r="HZ19" s="72">
        <v>33.0</v>
      </c>
      <c r="IA19" s="72">
        <v>26.0</v>
      </c>
      <c r="IB19" s="72">
        <v>1.3</v>
      </c>
      <c r="IC19" s="73"/>
      <c r="ID19" s="72">
        <v>2.0</v>
      </c>
      <c r="IE19" s="72">
        <v>64.0</v>
      </c>
      <c r="IF19" s="72">
        <v>41.0</v>
      </c>
      <c r="IG19" s="89"/>
      <c r="IH19" s="75">
        <v>140.0</v>
      </c>
      <c r="II19" s="75">
        <v>32.9</v>
      </c>
      <c r="IJ19" s="75">
        <v>98.0</v>
      </c>
      <c r="IK19" s="75">
        <v>4.9</v>
      </c>
      <c r="IL19" s="75">
        <v>5.4</v>
      </c>
      <c r="IM19" s="75">
        <v>4.0</v>
      </c>
      <c r="IN19" s="75">
        <v>42.0</v>
      </c>
      <c r="IO19" s="75">
        <v>41.0</v>
      </c>
      <c r="IP19" s="75">
        <v>140.0</v>
      </c>
      <c r="IQ19" s="75">
        <v>32.9</v>
      </c>
      <c r="IR19" s="75">
        <v>125.0</v>
      </c>
      <c r="IS19" s="75">
        <v>6.3</v>
      </c>
      <c r="IT19" s="75">
        <v>6.8</v>
      </c>
      <c r="IU19" s="75">
        <v>8.0</v>
      </c>
      <c r="IV19" s="75">
        <v>44.0</v>
      </c>
      <c r="IW19" s="75">
        <v>42.0</v>
      </c>
      <c r="IX19" s="89"/>
      <c r="IY19" s="149">
        <v>141.32</v>
      </c>
      <c r="IZ19" s="149">
        <v>35.21</v>
      </c>
      <c r="JA19" s="149">
        <v>257.7</v>
      </c>
      <c r="JB19" s="149">
        <v>17.64</v>
      </c>
      <c r="JC19" s="149">
        <v>6.89</v>
      </c>
      <c r="JD19" s="149">
        <v>3.0</v>
      </c>
      <c r="JE19" s="149">
        <v>53.58</v>
      </c>
      <c r="JF19" s="149">
        <v>39.34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138.0</v>
      </c>
      <c r="JQ19" s="78">
        <v>32.6</v>
      </c>
      <c r="JR19" s="150" t="s">
        <v>112</v>
      </c>
      <c r="JS19" s="150" t="s">
        <v>112</v>
      </c>
      <c r="JT19" s="150" t="s">
        <v>112</v>
      </c>
      <c r="JU19" s="78">
        <v>2.0</v>
      </c>
      <c r="JV19" s="78">
        <v>37.0</v>
      </c>
      <c r="JW19" s="78">
        <v>37.0</v>
      </c>
      <c r="JX19" s="78">
        <v>138.0</v>
      </c>
      <c r="JY19" s="78">
        <v>34.6</v>
      </c>
      <c r="JZ19" s="78">
        <v>111.0</v>
      </c>
      <c r="KA19" s="78">
        <v>6.0</v>
      </c>
      <c r="KB19" s="78">
        <v>2.0</v>
      </c>
      <c r="KC19" s="78">
        <v>2.0</v>
      </c>
      <c r="KD19" s="78">
        <v>43.0</v>
      </c>
      <c r="KE19" s="78">
        <v>43.0</v>
      </c>
      <c r="KF19" s="89"/>
      <c r="KG19" s="79">
        <v>136.0</v>
      </c>
      <c r="KH19" s="79">
        <v>33.0</v>
      </c>
      <c r="KI19" s="79">
        <v>146.0</v>
      </c>
      <c r="KJ19" s="79">
        <v>7.9</v>
      </c>
      <c r="KK19" s="80"/>
      <c r="KL19" s="79">
        <v>1.0</v>
      </c>
      <c r="KM19" s="79">
        <v>42.0</v>
      </c>
      <c r="KN19" s="79">
        <v>42.0</v>
      </c>
      <c r="KO19" s="79">
        <v>136.0</v>
      </c>
      <c r="KP19" s="79">
        <v>33.0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140.0</v>
      </c>
      <c r="KY19" s="81">
        <v>33.0</v>
      </c>
      <c r="KZ19" s="81">
        <v>271.0</v>
      </c>
      <c r="LA19" s="81">
        <v>13.3</v>
      </c>
      <c r="LB19" s="81">
        <v>0.0</v>
      </c>
      <c r="LC19" s="81">
        <v>3.0</v>
      </c>
      <c r="LD19" s="81">
        <v>47.0</v>
      </c>
      <c r="LE19" s="81">
        <v>47.0</v>
      </c>
      <c r="LF19" s="81">
        <v>140.0</v>
      </c>
      <c r="LG19" s="81">
        <v>33.0</v>
      </c>
      <c r="LH19" s="81">
        <v>261.0</v>
      </c>
      <c r="LI19" s="81">
        <v>12.8</v>
      </c>
      <c r="LJ19" s="81">
        <v>0.0</v>
      </c>
      <c r="LK19" s="81">
        <v>5.0</v>
      </c>
      <c r="LL19" s="81">
        <v>49.0</v>
      </c>
      <c r="LM19" s="81">
        <v>49.0</v>
      </c>
      <c r="LN19" s="89"/>
      <c r="LO19" s="320">
        <v>346.0</v>
      </c>
      <c r="LP19" s="320">
        <v>202.0</v>
      </c>
      <c r="LQ19" s="320">
        <v>115.0</v>
      </c>
      <c r="LR19" s="320">
        <v>74.0</v>
      </c>
      <c r="LS19" s="320">
        <v>338.0</v>
      </c>
      <c r="LT19" s="83">
        <v>31.0</v>
      </c>
      <c r="LU19" s="83">
        <v>0.3</v>
      </c>
      <c r="LV19" s="83">
        <v>146.0</v>
      </c>
      <c r="LW19" s="83">
        <v>54.0</v>
      </c>
      <c r="LX19" s="83">
        <v>52.0</v>
      </c>
      <c r="LY19" s="83">
        <v>50.0</v>
      </c>
      <c r="LZ19" s="83">
        <v>12.0</v>
      </c>
      <c r="MA19" s="83">
        <v>84.0</v>
      </c>
      <c r="MB19" s="83">
        <v>9.7</v>
      </c>
      <c r="MC19" s="83">
        <v>146.0</v>
      </c>
      <c r="MD19" s="83">
        <v>148.0</v>
      </c>
      <c r="ME19" s="83">
        <v>68.0</v>
      </c>
      <c r="MF19" s="83">
        <v>57.0</v>
      </c>
      <c r="MG19" s="83">
        <v>12.0</v>
      </c>
      <c r="MH19" s="83">
        <v>0.0</v>
      </c>
      <c r="MI19" s="83">
        <v>0.0</v>
      </c>
      <c r="MJ19" s="120">
        <v>123.0</v>
      </c>
      <c r="MK19" s="83">
        <v>0.0</v>
      </c>
      <c r="ML19" s="83">
        <v>47.0</v>
      </c>
      <c r="MM19" s="83">
        <v>45.0</v>
      </c>
      <c r="MN19" s="83">
        <v>5.0</v>
      </c>
      <c r="MO19" s="313"/>
      <c r="MP19" s="237"/>
      <c r="MQ19" s="237"/>
      <c r="MR19" s="237"/>
      <c r="MS19" s="237"/>
      <c r="MT19" s="85">
        <v>1.8</v>
      </c>
      <c r="MU19" s="85">
        <v>0.7</v>
      </c>
      <c r="MV19" s="85">
        <v>30.0</v>
      </c>
      <c r="MW19" s="83">
        <v>36.0</v>
      </c>
      <c r="MX19" s="120">
        <v>36.0</v>
      </c>
      <c r="MY19" s="88" t="s">
        <v>96</v>
      </c>
      <c r="MZ19" s="83">
        <v>5.0</v>
      </c>
      <c r="NA19" s="237"/>
      <c r="NB19" s="85">
        <v>0.5</v>
      </c>
      <c r="NC19" s="85">
        <v>1.2</v>
      </c>
      <c r="ND19" s="85">
        <v>24.0</v>
      </c>
      <c r="NE19" s="85">
        <v>36.0</v>
      </c>
      <c r="NF19" s="120">
        <v>40.0</v>
      </c>
      <c r="NG19" s="120">
        <v>40.0</v>
      </c>
      <c r="NH19" s="83">
        <v>7.0</v>
      </c>
      <c r="NI19" s="237"/>
      <c r="NJ19" s="120">
        <v>0.0</v>
      </c>
      <c r="NK19" s="83">
        <v>0.0</v>
      </c>
      <c r="NL19" s="83">
        <v>0.0</v>
      </c>
      <c r="NM19" s="120">
        <v>35.0</v>
      </c>
      <c r="NN19" s="120">
        <v>44.0</v>
      </c>
      <c r="NO19" s="120">
        <v>46.0</v>
      </c>
      <c r="NP19" s="120">
        <v>2.0</v>
      </c>
      <c r="NQ19" s="319"/>
    </row>
    <row r="20" ht="16.5" customHeight="1">
      <c r="A20" s="49">
        <v>0.291666666666667</v>
      </c>
      <c r="B20" s="50"/>
      <c r="C20" s="51">
        <v>50.37</v>
      </c>
      <c r="D20" s="195">
        <v>345.0</v>
      </c>
      <c r="E20" s="53">
        <v>137.0</v>
      </c>
      <c r="F20" s="53">
        <v>22.0</v>
      </c>
      <c r="G20" s="53">
        <v>4.6</v>
      </c>
      <c r="H20" s="54"/>
      <c r="I20" s="53">
        <v>6.0</v>
      </c>
      <c r="J20" s="53">
        <v>52.0</v>
      </c>
      <c r="K20" s="53">
        <v>51.0</v>
      </c>
      <c r="L20" s="53">
        <v>111.0</v>
      </c>
      <c r="M20" s="53">
        <v>50.0</v>
      </c>
      <c r="N20" s="53">
        <v>28.0</v>
      </c>
      <c r="O20" s="54"/>
      <c r="P20" s="53">
        <v>6.0</v>
      </c>
      <c r="Q20" s="53">
        <v>56.0</v>
      </c>
      <c r="R20" s="53">
        <v>53.0</v>
      </c>
      <c r="S20" s="53">
        <v>349.7</v>
      </c>
      <c r="T20" s="53">
        <v>281.9</v>
      </c>
      <c r="U20" s="53">
        <v>174.9</v>
      </c>
      <c r="V20" s="54"/>
      <c r="W20" s="53">
        <v>345.0</v>
      </c>
      <c r="X20" s="53">
        <v>245.5</v>
      </c>
      <c r="Y20" s="53">
        <v>138.3</v>
      </c>
      <c r="Z20" s="54"/>
      <c r="AA20" s="53">
        <v>349.5</v>
      </c>
      <c r="AB20" s="53">
        <v>356.9</v>
      </c>
      <c r="AC20" s="53">
        <v>173.9</v>
      </c>
      <c r="AD20" s="54"/>
      <c r="AE20" s="53">
        <v>349.2</v>
      </c>
      <c r="AF20" s="53">
        <v>288.1</v>
      </c>
      <c r="AG20" s="53">
        <v>159.1</v>
      </c>
      <c r="AH20" s="54"/>
      <c r="AI20" s="53">
        <v>357.0</v>
      </c>
      <c r="AJ20" s="53">
        <v>310.2</v>
      </c>
      <c r="AK20" s="53">
        <v>199.7</v>
      </c>
      <c r="AL20" s="54"/>
      <c r="AM20" s="53">
        <v>348.0</v>
      </c>
      <c r="AN20" s="53">
        <v>327.9</v>
      </c>
      <c r="AO20" s="53">
        <v>187.6</v>
      </c>
      <c r="AP20" s="54"/>
      <c r="AQ20" s="54">
        <f t="shared" ref="AQ20:AS20" si="20">E20</f>
        <v>137</v>
      </c>
      <c r="AR20" s="54">
        <f t="shared" si="20"/>
        <v>22</v>
      </c>
      <c r="AS20" s="54">
        <f t="shared" si="20"/>
        <v>4.6</v>
      </c>
      <c r="AT20" s="54"/>
      <c r="AU20" s="54">
        <f t="shared" ref="AU20:AW20" si="21">L20</f>
        <v>111</v>
      </c>
      <c r="AV20" s="54">
        <f t="shared" si="21"/>
        <v>50</v>
      </c>
      <c r="AW20" s="54">
        <f t="shared" si="21"/>
        <v>28</v>
      </c>
      <c r="AX20" s="54"/>
      <c r="AY20" s="54"/>
      <c r="AZ20" s="54"/>
      <c r="BA20" s="54"/>
      <c r="BB20" s="54"/>
      <c r="BC20" s="89"/>
      <c r="BD20" s="54"/>
      <c r="BE20" s="53">
        <v>33.0</v>
      </c>
      <c r="BF20" s="53">
        <v>126.0</v>
      </c>
      <c r="BG20" s="53">
        <v>6.8</v>
      </c>
      <c r="BH20" s="54"/>
      <c r="BI20" s="53">
        <v>22.0</v>
      </c>
      <c r="BJ20" s="53">
        <v>91.0</v>
      </c>
      <c r="BK20" s="53">
        <v>63.0</v>
      </c>
      <c r="BL20" s="89"/>
      <c r="BM20" s="287">
        <v>348.0</v>
      </c>
      <c r="BN20" s="287">
        <v>147.0</v>
      </c>
      <c r="BO20" s="287">
        <v>255.0</v>
      </c>
      <c r="BP20" s="287">
        <v>12.8</v>
      </c>
      <c r="BQ20" s="287"/>
      <c r="BR20" s="287">
        <v>6.0</v>
      </c>
      <c r="BS20" s="287">
        <v>56.0</v>
      </c>
      <c r="BT20" s="287">
        <v>54.0</v>
      </c>
      <c r="BU20" s="288">
        <f t="shared" si="19"/>
        <v>348</v>
      </c>
      <c r="BV20" s="287">
        <v>285.0</v>
      </c>
      <c r="BW20" s="287">
        <v>168.0</v>
      </c>
      <c r="BX20" s="287">
        <v>34.0</v>
      </c>
      <c r="BY20" s="287">
        <v>340.0</v>
      </c>
      <c r="BZ20" s="287">
        <v>298.0</v>
      </c>
      <c r="CA20" s="287">
        <v>169.0</v>
      </c>
      <c r="CB20" s="287">
        <v>30.0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340.0</v>
      </c>
      <c r="CH20" s="287">
        <v>324.0</v>
      </c>
      <c r="CI20" s="287">
        <v>191.0</v>
      </c>
      <c r="CJ20" s="287">
        <v>19.0</v>
      </c>
      <c r="CK20" s="287">
        <v>356.0</v>
      </c>
      <c r="CL20" s="287">
        <v>362.0</v>
      </c>
      <c r="CM20" s="287">
        <v>220.0</v>
      </c>
      <c r="CN20" s="287">
        <v>20.0</v>
      </c>
      <c r="CO20" s="287" t="s">
        <v>94</v>
      </c>
      <c r="CP20" s="287" t="s">
        <v>94</v>
      </c>
      <c r="CQ20" s="287" t="s">
        <v>94</v>
      </c>
      <c r="CR20" s="287" t="s">
        <v>94</v>
      </c>
      <c r="CS20" s="287">
        <v>340.0</v>
      </c>
      <c r="CT20" s="287">
        <v>386.0</v>
      </c>
      <c r="CU20" s="287">
        <v>241.0</v>
      </c>
      <c r="CV20" s="287">
        <v>108.0</v>
      </c>
      <c r="CW20" s="287">
        <v>346.0</v>
      </c>
      <c r="CX20" s="287">
        <v>133.0</v>
      </c>
      <c r="CY20" s="287">
        <v>39.0</v>
      </c>
      <c r="CZ20" s="287">
        <v>44.0</v>
      </c>
      <c r="DA20" s="287">
        <v>325.0</v>
      </c>
      <c r="DB20" s="287">
        <v>136.0</v>
      </c>
      <c r="DC20" s="287">
        <v>43.0</v>
      </c>
      <c r="DD20" s="287">
        <v>62.0</v>
      </c>
      <c r="DE20" s="288">
        <f t="shared" si="22"/>
        <v>147</v>
      </c>
      <c r="DF20" s="288"/>
      <c r="DG20" s="288">
        <f t="shared" ref="DG20:DH20" si="23">BO20</f>
        <v>255</v>
      </c>
      <c r="DH20" s="288">
        <f t="shared" si="23"/>
        <v>12.8</v>
      </c>
      <c r="DI20" s="288"/>
      <c r="DJ20" s="287">
        <v>7.0</v>
      </c>
      <c r="DK20" s="287">
        <v>59.0</v>
      </c>
      <c r="DL20" s="287">
        <v>52.0</v>
      </c>
      <c r="DM20" s="89"/>
      <c r="DN20" s="61">
        <v>344.0</v>
      </c>
      <c r="DO20" s="61">
        <v>142.0</v>
      </c>
      <c r="DP20" s="61">
        <v>34.42</v>
      </c>
      <c r="DQ20" s="61">
        <v>19.92</v>
      </c>
      <c r="DR20" s="61">
        <v>3.65</v>
      </c>
      <c r="DS20" s="61">
        <v>8.0</v>
      </c>
      <c r="DT20" s="61">
        <v>36.0</v>
      </c>
      <c r="DU20" s="61">
        <v>38.6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213">
        <v>347.0</v>
      </c>
      <c r="EF20" s="213">
        <v>0.0</v>
      </c>
      <c r="EG20" s="213">
        <v>158.0</v>
      </c>
      <c r="EH20" s="213">
        <v>6.8</v>
      </c>
      <c r="EI20" s="214"/>
      <c r="EJ20" s="213">
        <v>9.0</v>
      </c>
      <c r="EK20" s="213">
        <v>46.0</v>
      </c>
      <c r="EL20" s="213">
        <v>48.0</v>
      </c>
      <c r="EM20" s="213">
        <v>0.0</v>
      </c>
      <c r="EN20" s="213">
        <v>0.0</v>
      </c>
      <c r="EO20" s="213">
        <v>0.0</v>
      </c>
      <c r="EP20" s="213">
        <v>0.0</v>
      </c>
      <c r="EQ20" s="213">
        <v>9.0</v>
      </c>
      <c r="ER20" s="213">
        <v>31.0</v>
      </c>
      <c r="ES20" s="213">
        <v>31.0</v>
      </c>
      <c r="ET20" s="213">
        <v>344.0</v>
      </c>
      <c r="EU20" s="213">
        <v>0.0</v>
      </c>
      <c r="EV20" s="213">
        <v>0.0</v>
      </c>
      <c r="EW20" s="213">
        <v>0.0</v>
      </c>
      <c r="EX20" s="213">
        <v>343.0</v>
      </c>
      <c r="EY20" s="213">
        <v>0.0</v>
      </c>
      <c r="EZ20" s="213">
        <v>0.0</v>
      </c>
      <c r="FA20" s="213">
        <v>0.0</v>
      </c>
      <c r="FB20" s="213">
        <v>343.0</v>
      </c>
      <c r="FC20" s="213">
        <v>274.0</v>
      </c>
      <c r="FD20" s="213">
        <v>159.0</v>
      </c>
      <c r="FE20" s="213">
        <v>-15.8</v>
      </c>
      <c r="FF20" s="213">
        <v>344.0</v>
      </c>
      <c r="FG20" s="213">
        <v>275.0</v>
      </c>
      <c r="FH20" s="213">
        <v>159.4</v>
      </c>
      <c r="FI20" s="213">
        <v>-17.1</v>
      </c>
      <c r="FJ20" s="213">
        <v>347.0</v>
      </c>
      <c r="FK20" s="213">
        <v>266.0</v>
      </c>
      <c r="FL20" s="213">
        <v>155.0</v>
      </c>
      <c r="FM20" s="214"/>
      <c r="FN20" s="213">
        <v>347.0</v>
      </c>
      <c r="FO20" s="213">
        <v>279.0</v>
      </c>
      <c r="FP20" s="213">
        <v>155.8</v>
      </c>
      <c r="FQ20" s="213">
        <v>1.6</v>
      </c>
      <c r="FR20" s="213">
        <v>0.0</v>
      </c>
      <c r="FS20" s="213">
        <v>0.0</v>
      </c>
      <c r="FT20" s="213">
        <v>7.41</v>
      </c>
      <c r="FU20" s="214"/>
      <c r="FV20" s="213">
        <v>0.0</v>
      </c>
      <c r="FW20" s="214"/>
      <c r="FX20" s="214"/>
      <c r="FY20" s="214"/>
      <c r="FZ20" s="89"/>
      <c r="GA20" s="93">
        <v>343.0</v>
      </c>
      <c r="GB20" s="94">
        <v>372.21</v>
      </c>
      <c r="GC20" s="94">
        <v>233.35</v>
      </c>
      <c r="GD20" s="94">
        <v>27.72</v>
      </c>
      <c r="GE20" s="94">
        <v>343.0</v>
      </c>
      <c r="GF20" s="94">
        <v>390.09</v>
      </c>
      <c r="GG20" s="94">
        <v>227.32</v>
      </c>
      <c r="GH20" s="94">
        <v>29.48</v>
      </c>
      <c r="GI20" s="94">
        <v>343.0</v>
      </c>
      <c r="GJ20" s="94">
        <v>361.13</v>
      </c>
      <c r="GK20" s="94">
        <v>150.93</v>
      </c>
      <c r="GL20" s="94">
        <v>11.89</v>
      </c>
      <c r="GM20" s="94">
        <v>343.0</v>
      </c>
      <c r="GN20" s="94">
        <v>239.45</v>
      </c>
      <c r="GO20" s="94">
        <v>150.51</v>
      </c>
      <c r="GP20" s="94">
        <v>20.44</v>
      </c>
      <c r="GQ20" s="94">
        <v>343.0</v>
      </c>
      <c r="GR20" s="94">
        <v>120.9</v>
      </c>
      <c r="GS20" s="94">
        <v>77.06</v>
      </c>
      <c r="GT20" s="94">
        <v>11.06</v>
      </c>
      <c r="GU20" s="94">
        <v>343.0</v>
      </c>
      <c r="GV20" s="94">
        <v>135.4</v>
      </c>
      <c r="GW20" s="94">
        <v>78.31</v>
      </c>
      <c r="GX20" s="94">
        <v>12.4</v>
      </c>
      <c r="GY20" s="89"/>
      <c r="GZ20" s="98" t="s">
        <v>91</v>
      </c>
      <c r="HA20" s="98" t="s">
        <v>92</v>
      </c>
      <c r="HB20" s="98">
        <v>226.0</v>
      </c>
      <c r="HC20" s="98">
        <v>11.3</v>
      </c>
      <c r="HD20" s="98">
        <v>4.52</v>
      </c>
      <c r="HE20" s="98">
        <v>8.0</v>
      </c>
      <c r="HF20" s="99">
        <v>52.0</v>
      </c>
      <c r="HG20" s="99">
        <v>48.0</v>
      </c>
      <c r="HH20" s="98" t="s">
        <v>91</v>
      </c>
      <c r="HI20" s="98" t="s">
        <v>92</v>
      </c>
      <c r="HJ20" s="98">
        <v>42.0</v>
      </c>
      <c r="HK20" s="98">
        <v>2.1</v>
      </c>
      <c r="HL20" s="98">
        <v>0.84</v>
      </c>
      <c r="HM20" s="98">
        <v>5.0</v>
      </c>
      <c r="HN20" s="99">
        <v>56.0</v>
      </c>
      <c r="HO20" s="99">
        <v>56.0</v>
      </c>
      <c r="HP20" s="98" t="s">
        <v>91</v>
      </c>
      <c r="HQ20" s="98" t="s">
        <v>92</v>
      </c>
      <c r="HR20" s="98">
        <v>60.0</v>
      </c>
      <c r="HS20" s="98">
        <v>3.0</v>
      </c>
      <c r="HT20" s="98">
        <v>1.5</v>
      </c>
      <c r="HU20" s="98">
        <v>7.0</v>
      </c>
      <c r="HV20" s="99">
        <v>50.0</v>
      </c>
      <c r="HW20" s="99">
        <v>50.0</v>
      </c>
      <c r="HX20" s="89"/>
      <c r="HY20" s="72">
        <v>135.0</v>
      </c>
      <c r="HZ20" s="72">
        <v>33.0</v>
      </c>
      <c r="IA20" s="72">
        <v>26.0</v>
      </c>
      <c r="IB20" s="72">
        <v>1.2</v>
      </c>
      <c r="IC20" s="73"/>
      <c r="ID20" s="72">
        <v>2.0</v>
      </c>
      <c r="IE20" s="72">
        <v>64.0</v>
      </c>
      <c r="IF20" s="72">
        <v>41.0</v>
      </c>
      <c r="IG20" s="89"/>
      <c r="IH20" s="75">
        <v>140.0</v>
      </c>
      <c r="II20" s="75">
        <v>33.7</v>
      </c>
      <c r="IJ20" s="75">
        <v>155.0</v>
      </c>
      <c r="IK20" s="75">
        <v>8.5</v>
      </c>
      <c r="IL20" s="75">
        <v>8.9</v>
      </c>
      <c r="IM20" s="75">
        <v>4.0</v>
      </c>
      <c r="IN20" s="75">
        <v>42.0</v>
      </c>
      <c r="IO20" s="75">
        <v>41.0</v>
      </c>
      <c r="IP20" s="75">
        <v>140.0</v>
      </c>
      <c r="IQ20" s="75">
        <v>33.5</v>
      </c>
      <c r="IR20" s="75">
        <v>3.0</v>
      </c>
      <c r="IS20" s="75">
        <v>0.1</v>
      </c>
      <c r="IT20" s="75">
        <v>0.2</v>
      </c>
      <c r="IU20" s="75">
        <v>8.0</v>
      </c>
      <c r="IV20" s="75">
        <v>44.0</v>
      </c>
      <c r="IW20" s="75">
        <v>42.0</v>
      </c>
      <c r="IX20" s="89"/>
      <c r="IY20" s="149">
        <v>141.84</v>
      </c>
      <c r="IZ20" s="149">
        <v>35.49</v>
      </c>
      <c r="JA20" s="149">
        <v>259.08</v>
      </c>
      <c r="JB20" s="149">
        <v>12.89</v>
      </c>
      <c r="JC20" s="149">
        <v>4.85</v>
      </c>
      <c r="JD20" s="149">
        <v>3.0</v>
      </c>
      <c r="JE20" s="149">
        <v>55.8</v>
      </c>
      <c r="JF20" s="149">
        <v>41.56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141.0</v>
      </c>
      <c r="JQ20" s="78">
        <v>33.0</v>
      </c>
      <c r="JR20" s="150" t="s">
        <v>112</v>
      </c>
      <c r="JS20" s="150" t="s">
        <v>112</v>
      </c>
      <c r="JT20" s="150" t="s">
        <v>112</v>
      </c>
      <c r="JU20" s="78">
        <v>2.0</v>
      </c>
      <c r="JV20" s="78">
        <v>37.0</v>
      </c>
      <c r="JW20" s="78">
        <v>37.0</v>
      </c>
      <c r="JX20" s="78">
        <v>141.0</v>
      </c>
      <c r="JY20" s="78">
        <v>35.3</v>
      </c>
      <c r="JZ20" s="78">
        <v>113.0</v>
      </c>
      <c r="KA20" s="78">
        <v>6.3</v>
      </c>
      <c r="KB20" s="78">
        <v>2.4</v>
      </c>
      <c r="KC20" s="78">
        <v>2.0</v>
      </c>
      <c r="KD20" s="78">
        <v>43.0</v>
      </c>
      <c r="KE20" s="78">
        <v>43.0</v>
      </c>
      <c r="KF20" s="89"/>
      <c r="KG20" s="79">
        <v>143.0</v>
      </c>
      <c r="KH20" s="79">
        <v>34.0</v>
      </c>
      <c r="KI20" s="79" t="s">
        <v>98</v>
      </c>
      <c r="KJ20" s="79" t="s">
        <v>98</v>
      </c>
      <c r="KK20" s="80"/>
      <c r="KL20" s="79">
        <v>1.0</v>
      </c>
      <c r="KM20" s="79">
        <v>42.0</v>
      </c>
      <c r="KN20" s="79">
        <v>42.0</v>
      </c>
      <c r="KO20" s="79">
        <v>143.0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142.0</v>
      </c>
      <c r="KY20" s="81">
        <v>32.0</v>
      </c>
      <c r="KZ20" s="81">
        <v>122.0</v>
      </c>
      <c r="LA20" s="81">
        <v>6.0</v>
      </c>
      <c r="LB20" s="81">
        <v>0.0</v>
      </c>
      <c r="LC20" s="81">
        <v>3.0</v>
      </c>
      <c r="LD20" s="81">
        <v>48.0</v>
      </c>
      <c r="LE20" s="81">
        <v>48.0</v>
      </c>
      <c r="LF20" s="81">
        <v>142.0</v>
      </c>
      <c r="LG20" s="81">
        <v>32.0</v>
      </c>
      <c r="LH20" s="81">
        <v>226.0</v>
      </c>
      <c r="LI20" s="81">
        <v>11.1</v>
      </c>
      <c r="LJ20" s="81">
        <v>0.0</v>
      </c>
      <c r="LK20" s="81">
        <v>5.0</v>
      </c>
      <c r="LL20" s="81">
        <v>52.0</v>
      </c>
      <c r="LM20" s="81">
        <v>52.0</v>
      </c>
      <c r="LN20" s="89"/>
      <c r="LO20" s="320">
        <v>345.0</v>
      </c>
      <c r="LP20" s="320">
        <v>232.0</v>
      </c>
      <c r="LQ20" s="320">
        <v>134.0</v>
      </c>
      <c r="LR20" s="320">
        <v>73.0</v>
      </c>
      <c r="LS20" s="320">
        <v>325.0</v>
      </c>
      <c r="LT20" s="120">
        <v>34.0</v>
      </c>
      <c r="LU20" s="120">
        <v>0.9</v>
      </c>
      <c r="LV20" s="120">
        <v>146.0</v>
      </c>
      <c r="LW20" s="120">
        <v>58.0</v>
      </c>
      <c r="LX20" s="120">
        <v>52.0</v>
      </c>
      <c r="LY20" s="120">
        <v>50.0</v>
      </c>
      <c r="LZ20" s="120">
        <v>12.0</v>
      </c>
      <c r="MA20" s="120">
        <v>100.0</v>
      </c>
      <c r="MB20" s="120">
        <v>6.7</v>
      </c>
      <c r="MC20" s="120">
        <v>146.0</v>
      </c>
      <c r="MD20" s="120">
        <v>174.0</v>
      </c>
      <c r="ME20" s="120">
        <v>68.0</v>
      </c>
      <c r="MF20" s="120">
        <v>56.0</v>
      </c>
      <c r="MG20" s="120">
        <v>12.0</v>
      </c>
      <c r="MH20" s="83">
        <v>0.0</v>
      </c>
      <c r="MI20" s="83">
        <v>0.0</v>
      </c>
      <c r="MJ20" s="120">
        <v>120.0</v>
      </c>
      <c r="MK20" s="83">
        <v>0.0</v>
      </c>
      <c r="ML20" s="83">
        <v>47.0</v>
      </c>
      <c r="MM20" s="83">
        <v>45.0</v>
      </c>
      <c r="MN20" s="83">
        <v>5.0</v>
      </c>
      <c r="MO20" s="313"/>
      <c r="MP20" s="237"/>
      <c r="MQ20" s="237"/>
      <c r="MR20" s="237"/>
      <c r="MS20" s="237"/>
      <c r="MT20" s="120">
        <v>6.7</v>
      </c>
      <c r="MU20" s="120">
        <v>3.2</v>
      </c>
      <c r="MV20" s="120">
        <v>118.0</v>
      </c>
      <c r="MW20" s="83">
        <v>36.0</v>
      </c>
      <c r="MX20" s="120">
        <v>36.0</v>
      </c>
      <c r="MY20" s="88" t="s">
        <v>96</v>
      </c>
      <c r="MZ20" s="83">
        <v>5.0</v>
      </c>
      <c r="NA20" s="88"/>
      <c r="NB20" s="205">
        <v>9.6</v>
      </c>
      <c r="NC20" s="121">
        <v>4.8</v>
      </c>
      <c r="ND20" s="121">
        <v>171.0</v>
      </c>
      <c r="NE20" s="121">
        <v>36.0</v>
      </c>
      <c r="NF20" s="121">
        <v>40.0</v>
      </c>
      <c r="NG20" s="120">
        <v>40.0</v>
      </c>
      <c r="NH20" s="121">
        <v>7.0</v>
      </c>
      <c r="NI20" s="83"/>
      <c r="NJ20" s="120">
        <v>0.0</v>
      </c>
      <c r="NK20" s="83">
        <v>0.0</v>
      </c>
      <c r="NL20" s="83">
        <v>0.0</v>
      </c>
      <c r="NM20" s="120">
        <v>35.0</v>
      </c>
      <c r="NN20" s="120">
        <v>44.0</v>
      </c>
      <c r="NO20" s="120">
        <v>46.0</v>
      </c>
      <c r="NP20" s="120">
        <v>2.0</v>
      </c>
      <c r="NQ20" s="319"/>
    </row>
    <row r="21" ht="16.5" customHeight="1">
      <c r="A21" s="49">
        <v>0.333333333333334</v>
      </c>
      <c r="B21" s="50"/>
      <c r="C21" s="51">
        <v>50.41</v>
      </c>
      <c r="D21" s="195">
        <v>340.0</v>
      </c>
      <c r="E21" s="53">
        <v>135.0</v>
      </c>
      <c r="F21" s="53">
        <v>18.0</v>
      </c>
      <c r="G21" s="53">
        <v>3.6</v>
      </c>
      <c r="H21" s="54"/>
      <c r="I21" s="53">
        <v>6.0</v>
      </c>
      <c r="J21" s="53">
        <v>50.0</v>
      </c>
      <c r="K21" s="53">
        <v>49.0</v>
      </c>
      <c r="L21" s="53">
        <v>140.0</v>
      </c>
      <c r="M21" s="53">
        <v>81.0</v>
      </c>
      <c r="N21" s="53">
        <v>20.5</v>
      </c>
      <c r="O21" s="54"/>
      <c r="P21" s="53">
        <v>6.0</v>
      </c>
      <c r="Q21" s="53">
        <v>52.0</v>
      </c>
      <c r="R21" s="53">
        <v>50.0</v>
      </c>
      <c r="S21" s="53">
        <v>344.3</v>
      </c>
      <c r="T21" s="53">
        <v>267.1</v>
      </c>
      <c r="U21" s="53">
        <v>161.7</v>
      </c>
      <c r="V21" s="54"/>
      <c r="W21" s="53">
        <v>339.8</v>
      </c>
      <c r="X21" s="53">
        <v>200.5</v>
      </c>
      <c r="Y21" s="53">
        <v>113.5</v>
      </c>
      <c r="Z21" s="54"/>
      <c r="AA21" s="53">
        <v>344.5</v>
      </c>
      <c r="AB21" s="53">
        <v>315.8</v>
      </c>
      <c r="AC21" s="53">
        <v>204.1</v>
      </c>
      <c r="AD21" s="54"/>
      <c r="AE21" s="53">
        <v>344.2</v>
      </c>
      <c r="AF21" s="53">
        <v>354.2</v>
      </c>
      <c r="AG21" s="53">
        <v>185.8</v>
      </c>
      <c r="AH21" s="54"/>
      <c r="AI21" s="53">
        <v>351.3</v>
      </c>
      <c r="AJ21" s="53">
        <v>332.4</v>
      </c>
      <c r="AK21" s="53">
        <v>206.7</v>
      </c>
      <c r="AL21" s="54"/>
      <c r="AM21" s="53">
        <v>342.4</v>
      </c>
      <c r="AN21" s="53">
        <v>353.3</v>
      </c>
      <c r="AO21" s="53">
        <v>194.7</v>
      </c>
      <c r="AP21" s="54"/>
      <c r="AQ21" s="54">
        <f t="shared" ref="AQ21:AS21" si="24">E21</f>
        <v>135</v>
      </c>
      <c r="AR21" s="54">
        <f t="shared" si="24"/>
        <v>18</v>
      </c>
      <c r="AS21" s="54">
        <f t="shared" si="24"/>
        <v>3.6</v>
      </c>
      <c r="AT21" s="54"/>
      <c r="AU21" s="54">
        <f t="shared" ref="AU21:AW21" si="25">L21</f>
        <v>140</v>
      </c>
      <c r="AV21" s="54">
        <f t="shared" si="25"/>
        <v>81</v>
      </c>
      <c r="AW21" s="54">
        <f t="shared" si="25"/>
        <v>20.5</v>
      </c>
      <c r="AX21" s="54"/>
      <c r="AY21" s="54"/>
      <c r="AZ21" s="54"/>
      <c r="BA21" s="54"/>
      <c r="BB21" s="54"/>
      <c r="BC21" s="89"/>
      <c r="BD21" s="54"/>
      <c r="BE21" s="53">
        <v>33.0</v>
      </c>
      <c r="BF21" s="53">
        <v>14.0</v>
      </c>
      <c r="BG21" s="53">
        <v>0.7</v>
      </c>
      <c r="BH21" s="54"/>
      <c r="BI21" s="53">
        <v>22.0</v>
      </c>
      <c r="BJ21" s="53">
        <v>85.0</v>
      </c>
      <c r="BK21" s="53">
        <v>56.0</v>
      </c>
      <c r="BL21" s="89"/>
      <c r="BM21" s="287">
        <v>346.0</v>
      </c>
      <c r="BN21" s="287">
        <v>147.0</v>
      </c>
      <c r="BO21" s="287">
        <v>253.0</v>
      </c>
      <c r="BP21" s="287">
        <v>12.7</v>
      </c>
      <c r="BQ21" s="287"/>
      <c r="BR21" s="287">
        <v>6.0</v>
      </c>
      <c r="BS21" s="287">
        <v>57.0</v>
      </c>
      <c r="BT21" s="287">
        <v>55.0</v>
      </c>
      <c r="BU21" s="288">
        <f t="shared" si="19"/>
        <v>346</v>
      </c>
      <c r="BV21" s="287">
        <v>285.0</v>
      </c>
      <c r="BW21" s="287">
        <v>168.0</v>
      </c>
      <c r="BX21" s="287">
        <v>22.0</v>
      </c>
      <c r="BY21" s="287">
        <v>339.0</v>
      </c>
      <c r="BZ21" s="287">
        <v>299.0</v>
      </c>
      <c r="CA21" s="287">
        <v>169.0</v>
      </c>
      <c r="CB21" s="287">
        <v>21.0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343.0</v>
      </c>
      <c r="CH21" s="287">
        <v>303.0</v>
      </c>
      <c r="CI21" s="287">
        <v>177.0</v>
      </c>
      <c r="CJ21" s="287">
        <v>17.0</v>
      </c>
      <c r="CK21" s="287">
        <v>356.0</v>
      </c>
      <c r="CL21" s="287">
        <v>338.0</v>
      </c>
      <c r="CM21" s="287">
        <v>204.0</v>
      </c>
      <c r="CN21" s="287">
        <v>25.0</v>
      </c>
      <c r="CO21" s="287" t="s">
        <v>94</v>
      </c>
      <c r="CP21" s="287" t="s">
        <v>94</v>
      </c>
      <c r="CQ21" s="287" t="s">
        <v>94</v>
      </c>
      <c r="CR21" s="287" t="s">
        <v>94</v>
      </c>
      <c r="CS21" s="287">
        <v>339.0</v>
      </c>
      <c r="CT21" s="287">
        <v>370.0</v>
      </c>
      <c r="CU21" s="287">
        <v>231.0</v>
      </c>
      <c r="CV21" s="287">
        <v>98.0</v>
      </c>
      <c r="CW21" s="287">
        <v>341.0</v>
      </c>
      <c r="CX21" s="287">
        <v>121.0</v>
      </c>
      <c r="CY21" s="287">
        <v>47.0</v>
      </c>
      <c r="CZ21" s="287">
        <v>56.0</v>
      </c>
      <c r="DA21" s="287">
        <v>327.0</v>
      </c>
      <c r="DB21" s="287">
        <v>124.0</v>
      </c>
      <c r="DC21" s="287">
        <v>50.0</v>
      </c>
      <c r="DD21" s="287">
        <v>44.0</v>
      </c>
      <c r="DE21" s="288">
        <f t="shared" si="22"/>
        <v>147</v>
      </c>
      <c r="DF21" s="288"/>
      <c r="DG21" s="287">
        <v>253.0</v>
      </c>
      <c r="DH21" s="287">
        <v>12.7</v>
      </c>
      <c r="DI21" s="288"/>
      <c r="DJ21" s="287">
        <v>7.0</v>
      </c>
      <c r="DK21" s="287">
        <v>60.0</v>
      </c>
      <c r="DL21" s="287">
        <v>52.0</v>
      </c>
      <c r="DM21" s="89"/>
      <c r="DN21" s="61">
        <v>341.0</v>
      </c>
      <c r="DO21" s="61">
        <v>141.0</v>
      </c>
      <c r="DP21" s="61">
        <v>39.87</v>
      </c>
      <c r="DQ21" s="61">
        <v>22.62</v>
      </c>
      <c r="DR21" s="61">
        <v>5.83</v>
      </c>
      <c r="DS21" s="61">
        <v>8.0</v>
      </c>
      <c r="DT21" s="61">
        <v>55.0</v>
      </c>
      <c r="DU21" s="61">
        <v>38.7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213">
        <v>343.0</v>
      </c>
      <c r="EF21" s="213">
        <v>0.0</v>
      </c>
      <c r="EG21" s="213">
        <v>140.0</v>
      </c>
      <c r="EH21" s="213">
        <v>6.1</v>
      </c>
      <c r="EI21" s="214"/>
      <c r="EJ21" s="213">
        <v>9.0</v>
      </c>
      <c r="EK21" s="213">
        <v>46.0</v>
      </c>
      <c r="EL21" s="213">
        <v>49.0</v>
      </c>
      <c r="EM21" s="213">
        <v>0.0</v>
      </c>
      <c r="EN21" s="213">
        <v>0.0</v>
      </c>
      <c r="EO21" s="213">
        <v>0.0</v>
      </c>
      <c r="EP21" s="213">
        <v>0.0</v>
      </c>
      <c r="EQ21" s="213">
        <v>9.0</v>
      </c>
      <c r="ER21" s="213">
        <v>31.0</v>
      </c>
      <c r="ES21" s="213">
        <v>31.0</v>
      </c>
      <c r="ET21" s="213">
        <v>342.0</v>
      </c>
      <c r="EU21" s="213">
        <v>0.0</v>
      </c>
      <c r="EV21" s="213">
        <v>0.0</v>
      </c>
      <c r="EW21" s="213">
        <v>0.0</v>
      </c>
      <c r="EX21" s="213">
        <v>341.0</v>
      </c>
      <c r="EY21" s="213">
        <v>0.0</v>
      </c>
      <c r="EZ21" s="213">
        <v>0.0</v>
      </c>
      <c r="FA21" s="213">
        <v>0.0</v>
      </c>
      <c r="FB21" s="213">
        <v>341.0</v>
      </c>
      <c r="FC21" s="213">
        <v>274.0</v>
      </c>
      <c r="FD21" s="213">
        <v>159.0</v>
      </c>
      <c r="FE21" s="213">
        <v>-6.0</v>
      </c>
      <c r="FF21" s="213">
        <v>341.0</v>
      </c>
      <c r="FG21" s="213">
        <v>275.0</v>
      </c>
      <c r="FH21" s="213">
        <v>159.6</v>
      </c>
      <c r="FI21" s="213">
        <v>-6.4</v>
      </c>
      <c r="FJ21" s="213">
        <v>343.0</v>
      </c>
      <c r="FK21" s="213">
        <v>267.0</v>
      </c>
      <c r="FL21" s="213">
        <v>153.8</v>
      </c>
      <c r="FM21" s="214"/>
      <c r="FN21" s="213">
        <v>343.0</v>
      </c>
      <c r="FO21" s="213">
        <v>279.0</v>
      </c>
      <c r="FP21" s="213">
        <v>154.4</v>
      </c>
      <c r="FQ21" s="213">
        <v>1.6</v>
      </c>
      <c r="FR21" s="213">
        <v>0.0</v>
      </c>
      <c r="FS21" s="213">
        <v>0.0</v>
      </c>
      <c r="FT21" s="213">
        <v>9.62</v>
      </c>
      <c r="FU21" s="214"/>
      <c r="FV21" s="213">
        <v>0.0</v>
      </c>
      <c r="FW21" s="214"/>
      <c r="FX21" s="214"/>
      <c r="FY21" s="214"/>
      <c r="FZ21" s="89"/>
      <c r="GA21" s="65">
        <v>343.0</v>
      </c>
      <c r="GB21" s="66">
        <v>330.3</v>
      </c>
      <c r="GC21" s="66">
        <v>202.86</v>
      </c>
      <c r="GD21" s="66">
        <v>39.7</v>
      </c>
      <c r="GE21" s="66">
        <v>342.0</v>
      </c>
      <c r="GF21" s="66">
        <v>351.26</v>
      </c>
      <c r="GG21" s="66">
        <v>201.02</v>
      </c>
      <c r="GH21" s="66">
        <v>44.22</v>
      </c>
      <c r="GI21" s="66">
        <v>342.0</v>
      </c>
      <c r="GJ21" s="66">
        <v>256.88</v>
      </c>
      <c r="GK21" s="66">
        <v>-148.0</v>
      </c>
      <c r="GL21" s="66">
        <v>-11.56</v>
      </c>
      <c r="GM21" s="66">
        <v>342.0</v>
      </c>
      <c r="GN21" s="66">
        <v>236.37</v>
      </c>
      <c r="GO21" s="66">
        <v>-147.92</v>
      </c>
      <c r="GP21" s="66">
        <v>-19.26</v>
      </c>
      <c r="GQ21" s="66">
        <v>342.0</v>
      </c>
      <c r="GR21" s="66">
        <v>90.42</v>
      </c>
      <c r="GS21" s="66">
        <v>-52.52</v>
      </c>
      <c r="GT21" s="66">
        <v>-52.04</v>
      </c>
      <c r="GU21" s="66">
        <v>342.0</v>
      </c>
      <c r="GV21" s="66">
        <v>130.32</v>
      </c>
      <c r="GW21" s="66">
        <v>-51.85</v>
      </c>
      <c r="GX21" s="66">
        <v>-26.05</v>
      </c>
      <c r="GY21" s="89"/>
      <c r="GZ21" s="98" t="s">
        <v>91</v>
      </c>
      <c r="HA21" s="98" t="s">
        <v>92</v>
      </c>
      <c r="HB21" s="98">
        <v>212.0</v>
      </c>
      <c r="HC21" s="98">
        <v>10.6</v>
      </c>
      <c r="HD21" s="98">
        <v>4.24</v>
      </c>
      <c r="HE21" s="98">
        <v>8.0</v>
      </c>
      <c r="HF21" s="99">
        <v>52.0</v>
      </c>
      <c r="HG21" s="99">
        <v>50.0</v>
      </c>
      <c r="HH21" s="98" t="s">
        <v>91</v>
      </c>
      <c r="HI21" s="98" t="s">
        <v>92</v>
      </c>
      <c r="HJ21" s="98">
        <v>40.0</v>
      </c>
      <c r="HK21" s="98">
        <v>2.0</v>
      </c>
      <c r="HL21" s="98">
        <v>0.8</v>
      </c>
      <c r="HM21" s="98">
        <v>5.0</v>
      </c>
      <c r="HN21" s="99">
        <v>56.0</v>
      </c>
      <c r="HO21" s="99">
        <v>54.0</v>
      </c>
      <c r="HP21" s="98" t="s">
        <v>91</v>
      </c>
      <c r="HQ21" s="98" t="s">
        <v>92</v>
      </c>
      <c r="HR21" s="98">
        <v>84.0</v>
      </c>
      <c r="HS21" s="98">
        <v>4.2</v>
      </c>
      <c r="HT21" s="98">
        <v>2.1</v>
      </c>
      <c r="HU21" s="98">
        <v>7.0</v>
      </c>
      <c r="HV21" s="99">
        <v>60.0</v>
      </c>
      <c r="HW21" s="99">
        <v>60.0</v>
      </c>
      <c r="HX21" s="89"/>
      <c r="HY21" s="72">
        <v>136.0</v>
      </c>
      <c r="HZ21" s="72">
        <v>33.0</v>
      </c>
      <c r="IA21" s="72">
        <v>14.0</v>
      </c>
      <c r="IB21" s="72">
        <v>0.7</v>
      </c>
      <c r="IC21" s="73"/>
      <c r="ID21" s="72">
        <v>2.0</v>
      </c>
      <c r="IE21" s="72">
        <v>58.0</v>
      </c>
      <c r="IF21" s="72">
        <v>42.0</v>
      </c>
      <c r="IG21" s="89"/>
      <c r="IH21" s="75">
        <v>140.0</v>
      </c>
      <c r="II21" s="75">
        <v>33.8</v>
      </c>
      <c r="IJ21" s="75">
        <v>145.0</v>
      </c>
      <c r="IK21" s="75">
        <v>7.8</v>
      </c>
      <c r="IL21" s="75">
        <v>8.2</v>
      </c>
      <c r="IM21" s="75">
        <v>4.0</v>
      </c>
      <c r="IN21" s="75">
        <v>42.0</v>
      </c>
      <c r="IO21" s="75">
        <v>41.0</v>
      </c>
      <c r="IP21" s="75">
        <v>140.0</v>
      </c>
      <c r="IQ21" s="75">
        <v>33.2</v>
      </c>
      <c r="IR21" s="75">
        <v>3.0</v>
      </c>
      <c r="IS21" s="75">
        <v>0.1</v>
      </c>
      <c r="IT21" s="75">
        <v>0.2</v>
      </c>
      <c r="IU21" s="75">
        <v>8.0</v>
      </c>
      <c r="IV21" s="75">
        <v>44.0</v>
      </c>
      <c r="IW21" s="75">
        <v>42.0</v>
      </c>
      <c r="IX21" s="89"/>
      <c r="IY21" s="149">
        <v>140.97</v>
      </c>
      <c r="IZ21" s="149">
        <v>35.13</v>
      </c>
      <c r="JA21" s="149">
        <v>307.56</v>
      </c>
      <c r="JB21" s="149">
        <v>15.45</v>
      </c>
      <c r="JC21" s="149">
        <v>6.92</v>
      </c>
      <c r="JD21" s="149">
        <v>3.0</v>
      </c>
      <c r="JE21" s="149">
        <v>53.58</v>
      </c>
      <c r="JF21" s="149">
        <v>40.73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139.0</v>
      </c>
      <c r="JQ21" s="78">
        <v>32.8</v>
      </c>
      <c r="JR21" s="150" t="s">
        <v>112</v>
      </c>
      <c r="JS21" s="150" t="s">
        <v>112</v>
      </c>
      <c r="JT21" s="150" t="s">
        <v>112</v>
      </c>
      <c r="JU21" s="78">
        <v>2.0</v>
      </c>
      <c r="JV21" s="78">
        <v>37.0</v>
      </c>
      <c r="JW21" s="78">
        <v>37.0</v>
      </c>
      <c r="JX21" s="78">
        <v>139.0</v>
      </c>
      <c r="JY21" s="78">
        <v>34.8</v>
      </c>
      <c r="JZ21" s="78">
        <v>119.0</v>
      </c>
      <c r="KA21" s="78">
        <v>6.6</v>
      </c>
      <c r="KB21" s="78">
        <v>2.6</v>
      </c>
      <c r="KC21" s="78">
        <v>2.0</v>
      </c>
      <c r="KD21" s="78">
        <v>44.0</v>
      </c>
      <c r="KE21" s="78">
        <v>44.0</v>
      </c>
      <c r="KF21" s="89"/>
      <c r="KG21" s="79">
        <v>142.0</v>
      </c>
      <c r="KH21" s="79">
        <v>34.0</v>
      </c>
      <c r="KI21" s="79" t="s">
        <v>98</v>
      </c>
      <c r="KJ21" s="79" t="s">
        <v>98</v>
      </c>
      <c r="KK21" s="80"/>
      <c r="KL21" s="79">
        <v>1.0</v>
      </c>
      <c r="KM21" s="79">
        <v>44.0</v>
      </c>
      <c r="KN21" s="79">
        <v>44.0</v>
      </c>
      <c r="KO21" s="79">
        <v>142.0</v>
      </c>
      <c r="KP21" s="79">
        <v>34.0</v>
      </c>
      <c r="KQ21" s="79">
        <v>40.0</v>
      </c>
      <c r="KR21" s="79">
        <v>2.2</v>
      </c>
      <c r="KS21" s="80"/>
      <c r="KT21" s="79">
        <v>1.0</v>
      </c>
      <c r="KU21" s="79">
        <v>44.0</v>
      </c>
      <c r="KV21" s="79">
        <v>42.0</v>
      </c>
      <c r="KW21" s="89"/>
      <c r="KX21" s="81">
        <v>136.0</v>
      </c>
      <c r="KY21" s="81">
        <v>32.0</v>
      </c>
      <c r="KZ21" s="81">
        <v>222.0</v>
      </c>
      <c r="LA21" s="81">
        <v>10.9</v>
      </c>
      <c r="LB21" s="81">
        <v>0.0</v>
      </c>
      <c r="LC21" s="81">
        <v>3.0</v>
      </c>
      <c r="LD21" s="81">
        <v>48.0</v>
      </c>
      <c r="LE21" s="81">
        <v>48.0</v>
      </c>
      <c r="LF21" s="81">
        <v>136.0</v>
      </c>
      <c r="LG21" s="81">
        <v>32.0</v>
      </c>
      <c r="LH21" s="81">
        <v>451.0</v>
      </c>
      <c r="LI21" s="81">
        <v>22.1</v>
      </c>
      <c r="LJ21" s="81">
        <v>0.0</v>
      </c>
      <c r="LK21" s="81">
        <v>5.0</v>
      </c>
      <c r="LL21" s="81">
        <v>52.0</v>
      </c>
      <c r="LM21" s="81">
        <v>52.0</v>
      </c>
      <c r="LN21" s="89"/>
      <c r="LO21" s="82">
        <v>340.0</v>
      </c>
      <c r="LP21" s="82">
        <v>259.0</v>
      </c>
      <c r="LQ21" s="82">
        <v>152.0</v>
      </c>
      <c r="LR21" s="82">
        <v>71.0</v>
      </c>
      <c r="LS21" s="82">
        <v>329.0</v>
      </c>
      <c r="LT21" s="83">
        <v>47.0</v>
      </c>
      <c r="LU21" s="83">
        <v>4.0</v>
      </c>
      <c r="LV21" s="83">
        <v>143.0</v>
      </c>
      <c r="LW21" s="83">
        <v>83.0</v>
      </c>
      <c r="LX21" s="83">
        <v>52.0</v>
      </c>
      <c r="LY21" s="83">
        <v>50.0</v>
      </c>
      <c r="LZ21" s="83">
        <v>12.0</v>
      </c>
      <c r="MA21" s="83">
        <v>105.0</v>
      </c>
      <c r="MB21" s="83">
        <v>5.0</v>
      </c>
      <c r="MC21" s="83">
        <v>144.0</v>
      </c>
      <c r="MD21" s="83">
        <v>176.0</v>
      </c>
      <c r="ME21" s="83">
        <v>66.0</v>
      </c>
      <c r="MF21" s="83">
        <v>55.0</v>
      </c>
      <c r="MG21" s="83">
        <v>12.0</v>
      </c>
      <c r="MH21" s="83">
        <v>0.0</v>
      </c>
      <c r="MI21" s="83">
        <v>0.0</v>
      </c>
      <c r="MJ21" s="83">
        <v>120.0</v>
      </c>
      <c r="MK21" s="83">
        <v>0.0</v>
      </c>
      <c r="ML21" s="83">
        <v>47.0</v>
      </c>
      <c r="MM21" s="83">
        <v>45.0</v>
      </c>
      <c r="MN21" s="83">
        <v>5.0</v>
      </c>
      <c r="MO21" s="86"/>
      <c r="MP21" s="87"/>
      <c r="MQ21" s="87"/>
      <c r="MR21" s="87"/>
      <c r="MS21" s="87"/>
      <c r="MT21" s="83">
        <v>4.0</v>
      </c>
      <c r="MU21" s="83">
        <v>7.0</v>
      </c>
      <c r="MV21" s="83">
        <v>81.0</v>
      </c>
      <c r="MW21" s="83">
        <v>36.0</v>
      </c>
      <c r="MX21" s="83">
        <v>36.0</v>
      </c>
      <c r="MY21" s="88" t="s">
        <v>96</v>
      </c>
      <c r="MZ21" s="83">
        <v>5.0</v>
      </c>
      <c r="NA21" s="88"/>
      <c r="NB21" s="205">
        <v>9.0</v>
      </c>
      <c r="NC21" s="121">
        <v>4.0</v>
      </c>
      <c r="ND21" s="121">
        <v>163.0</v>
      </c>
      <c r="NE21" s="121">
        <v>36.0</v>
      </c>
      <c r="NF21" s="121">
        <v>40.0</v>
      </c>
      <c r="NG21" s="83">
        <v>40.0</v>
      </c>
      <c r="NH21" s="121">
        <v>7.0</v>
      </c>
      <c r="NI21" s="83"/>
      <c r="NJ21" s="120">
        <v>0.0</v>
      </c>
      <c r="NK21" s="83">
        <v>0.0</v>
      </c>
      <c r="NL21" s="83">
        <v>0.0</v>
      </c>
      <c r="NM21" s="120">
        <v>35.0</v>
      </c>
      <c r="NN21" s="120">
        <v>44.0</v>
      </c>
      <c r="NO21" s="120">
        <v>46.0</v>
      </c>
      <c r="NP21" s="120">
        <v>2.0</v>
      </c>
      <c r="NQ21" s="223"/>
    </row>
    <row r="22" ht="15.75" customHeight="1">
      <c r="A22" s="49">
        <v>0.375</v>
      </c>
      <c r="B22" s="50"/>
      <c r="C22" s="51">
        <v>50.38</v>
      </c>
      <c r="D22" s="195">
        <v>341.0</v>
      </c>
      <c r="E22" s="53">
        <v>136.0</v>
      </c>
      <c r="F22" s="53">
        <v>31.0</v>
      </c>
      <c r="G22" s="53">
        <v>6.7</v>
      </c>
      <c r="H22" s="54"/>
      <c r="I22" s="53">
        <v>6.0</v>
      </c>
      <c r="J22" s="53">
        <v>50.0</v>
      </c>
      <c r="K22" s="53">
        <v>49.0</v>
      </c>
      <c r="L22" s="53">
        <v>140.0</v>
      </c>
      <c r="M22" s="53">
        <v>75.0</v>
      </c>
      <c r="N22" s="53">
        <v>18.9</v>
      </c>
      <c r="O22" s="54"/>
      <c r="P22" s="53">
        <v>6.0</v>
      </c>
      <c r="Q22" s="53">
        <v>52.0</v>
      </c>
      <c r="R22" s="53">
        <v>50.0</v>
      </c>
      <c r="S22" s="53">
        <v>345.6</v>
      </c>
      <c r="T22" s="53">
        <v>295.5</v>
      </c>
      <c r="U22" s="53">
        <v>174.8</v>
      </c>
      <c r="V22" s="54"/>
      <c r="W22" s="53">
        <v>341.6</v>
      </c>
      <c r="X22" s="53">
        <v>225.1</v>
      </c>
      <c r="Y22" s="53">
        <v>114.6</v>
      </c>
      <c r="Z22" s="54"/>
      <c r="AA22" s="53">
        <v>345.1</v>
      </c>
      <c r="AB22" s="53">
        <v>391.6</v>
      </c>
      <c r="AC22" s="53">
        <v>229.3</v>
      </c>
      <c r="AD22" s="54"/>
      <c r="AE22" s="53">
        <v>344.5</v>
      </c>
      <c r="AF22" s="53">
        <v>358.5</v>
      </c>
      <c r="AG22" s="53">
        <v>207.8</v>
      </c>
      <c r="AH22" s="54"/>
      <c r="AI22" s="53">
        <v>352.5</v>
      </c>
      <c r="AJ22" s="53">
        <v>395.6</v>
      </c>
      <c r="AK22" s="53">
        <v>240.1</v>
      </c>
      <c r="AL22" s="54"/>
      <c r="AM22" s="53">
        <v>344.1</v>
      </c>
      <c r="AN22" s="53">
        <v>406.4</v>
      </c>
      <c r="AO22" s="53">
        <v>225.1</v>
      </c>
      <c r="AP22" s="54"/>
      <c r="AQ22" s="54">
        <f t="shared" ref="AQ22:AS22" si="26">E22</f>
        <v>136</v>
      </c>
      <c r="AR22" s="54">
        <f t="shared" si="26"/>
        <v>31</v>
      </c>
      <c r="AS22" s="54">
        <f t="shared" si="26"/>
        <v>6.7</v>
      </c>
      <c r="AT22" s="54"/>
      <c r="AU22" s="54">
        <f t="shared" ref="AU22:AW22" si="27">L22</f>
        <v>140</v>
      </c>
      <c r="AV22" s="54">
        <f t="shared" si="27"/>
        <v>75</v>
      </c>
      <c r="AW22" s="54">
        <f t="shared" si="27"/>
        <v>18.9</v>
      </c>
      <c r="AX22" s="54"/>
      <c r="AY22" s="54"/>
      <c r="AZ22" s="54"/>
      <c r="BA22" s="54"/>
      <c r="BB22" s="54"/>
      <c r="BC22" s="89"/>
      <c r="BD22" s="54"/>
      <c r="BE22" s="53">
        <v>33.0</v>
      </c>
      <c r="BF22" s="53">
        <v>16.0</v>
      </c>
      <c r="BG22" s="53">
        <v>0.7</v>
      </c>
      <c r="BH22" s="54"/>
      <c r="BI22" s="53">
        <v>22.0</v>
      </c>
      <c r="BJ22" s="53">
        <v>85.0</v>
      </c>
      <c r="BK22" s="53">
        <v>56.0</v>
      </c>
      <c r="BL22" s="89"/>
      <c r="BM22" s="287">
        <v>347.0</v>
      </c>
      <c r="BN22" s="287">
        <v>147.0</v>
      </c>
      <c r="BO22" s="287">
        <v>189.0</v>
      </c>
      <c r="BP22" s="287">
        <v>9.5</v>
      </c>
      <c r="BQ22" s="287"/>
      <c r="BR22" s="287">
        <v>6.0</v>
      </c>
      <c r="BS22" s="287">
        <v>60.0</v>
      </c>
      <c r="BT22" s="287">
        <v>58.0</v>
      </c>
      <c r="BU22" s="288">
        <f t="shared" si="19"/>
        <v>347</v>
      </c>
      <c r="BV22" s="287">
        <v>284.0</v>
      </c>
      <c r="BW22" s="287">
        <v>167.0</v>
      </c>
      <c r="BX22" s="287">
        <v>23.0</v>
      </c>
      <c r="BY22" s="287">
        <v>339.0</v>
      </c>
      <c r="BZ22" s="287">
        <v>301.0</v>
      </c>
      <c r="CA22" s="287">
        <v>169.0</v>
      </c>
      <c r="CB22" s="287">
        <v>22.0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339.0</v>
      </c>
      <c r="CH22" s="287">
        <v>397.0</v>
      </c>
      <c r="CI22" s="287">
        <v>231.0</v>
      </c>
      <c r="CJ22" s="287">
        <v>30.0</v>
      </c>
      <c r="CK22" s="287">
        <v>352.0</v>
      </c>
      <c r="CL22" s="287">
        <v>202.0</v>
      </c>
      <c r="CM22" s="287">
        <v>201.0</v>
      </c>
      <c r="CN22" s="287">
        <v>22.0</v>
      </c>
      <c r="CO22" s="287" t="s">
        <v>94</v>
      </c>
      <c r="CP22" s="287" t="s">
        <v>94</v>
      </c>
      <c r="CQ22" s="287" t="s">
        <v>94</v>
      </c>
      <c r="CR22" s="287" t="s">
        <v>94</v>
      </c>
      <c r="CS22" s="287">
        <v>339.0</v>
      </c>
      <c r="CT22" s="287">
        <v>343.0</v>
      </c>
      <c r="CU22" s="287">
        <v>202.0</v>
      </c>
      <c r="CV22" s="287">
        <v>16.0</v>
      </c>
      <c r="CW22" s="287">
        <v>343.0</v>
      </c>
      <c r="CX22" s="287">
        <v>165.0</v>
      </c>
      <c r="CY22" s="287">
        <v>75.0</v>
      </c>
      <c r="CZ22" s="287">
        <v>50.0</v>
      </c>
      <c r="DA22" s="287">
        <v>327.0</v>
      </c>
      <c r="DB22" s="287">
        <v>162.0</v>
      </c>
      <c r="DC22" s="287">
        <v>76.0</v>
      </c>
      <c r="DD22" s="287">
        <v>74.0</v>
      </c>
      <c r="DE22" s="288">
        <f t="shared" si="22"/>
        <v>147</v>
      </c>
      <c r="DF22" s="288"/>
      <c r="DG22" s="288">
        <f t="shared" ref="DG22:DH22" si="28">BO22</f>
        <v>189</v>
      </c>
      <c r="DH22" s="288">
        <f t="shared" si="28"/>
        <v>9.5</v>
      </c>
      <c r="DI22" s="288"/>
      <c r="DJ22" s="287">
        <v>7.0</v>
      </c>
      <c r="DK22" s="287">
        <v>62.0</v>
      </c>
      <c r="DL22" s="287">
        <v>58.0</v>
      </c>
      <c r="DM22" s="89"/>
      <c r="DN22" s="61">
        <v>342.0</v>
      </c>
      <c r="DO22" s="61">
        <v>141.0</v>
      </c>
      <c r="DP22" s="61">
        <v>39.23</v>
      </c>
      <c r="DQ22" s="61">
        <v>22.12</v>
      </c>
      <c r="DR22" s="61">
        <v>5.89</v>
      </c>
      <c r="DS22" s="61">
        <v>8.0</v>
      </c>
      <c r="DT22" s="61">
        <v>35.0</v>
      </c>
      <c r="DU22" s="61">
        <v>39.4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213">
        <v>344.0</v>
      </c>
      <c r="EF22" s="213">
        <v>0.0</v>
      </c>
      <c r="EG22" s="213">
        <v>176.0</v>
      </c>
      <c r="EH22" s="213">
        <v>7.5</v>
      </c>
      <c r="EI22" s="214"/>
      <c r="EJ22" s="213">
        <v>9.0</v>
      </c>
      <c r="EK22" s="213">
        <v>46.0</v>
      </c>
      <c r="EL22" s="213">
        <v>49.0</v>
      </c>
      <c r="EM22" s="213">
        <v>0.0</v>
      </c>
      <c r="EN22" s="213">
        <v>0.0</v>
      </c>
      <c r="EO22" s="213">
        <v>0.0</v>
      </c>
      <c r="EP22" s="213">
        <v>0.0</v>
      </c>
      <c r="EQ22" s="213">
        <v>9.0</v>
      </c>
      <c r="ER22" s="213">
        <v>32.0</v>
      </c>
      <c r="ES22" s="213">
        <v>32.0</v>
      </c>
      <c r="ET22" s="213">
        <v>341.0</v>
      </c>
      <c r="EU22" s="213">
        <v>0.0</v>
      </c>
      <c r="EV22" s="213">
        <v>0.0</v>
      </c>
      <c r="EW22" s="213">
        <v>0.0</v>
      </c>
      <c r="EX22" s="213">
        <v>339.0</v>
      </c>
      <c r="EY22" s="213">
        <v>0.0</v>
      </c>
      <c r="EZ22" s="213">
        <v>0.0</v>
      </c>
      <c r="FA22" s="213">
        <v>0.0</v>
      </c>
      <c r="FB22" s="213">
        <v>340.0</v>
      </c>
      <c r="FC22" s="213">
        <v>275.0</v>
      </c>
      <c r="FD22" s="213">
        <v>159.0</v>
      </c>
      <c r="FE22" s="213">
        <v>-7.0</v>
      </c>
      <c r="FF22" s="213">
        <v>339.0</v>
      </c>
      <c r="FG22" s="213">
        <v>276.0</v>
      </c>
      <c r="FH22" s="213">
        <v>159.6</v>
      </c>
      <c r="FI22" s="213">
        <v>-8.0</v>
      </c>
      <c r="FJ22" s="213">
        <v>344.0</v>
      </c>
      <c r="FK22" s="213">
        <v>267.0</v>
      </c>
      <c r="FL22" s="213">
        <v>154.0</v>
      </c>
      <c r="FM22" s="214"/>
      <c r="FN22" s="213">
        <v>344.0</v>
      </c>
      <c r="FO22" s="213">
        <v>280.0</v>
      </c>
      <c r="FP22" s="213">
        <v>155.0</v>
      </c>
      <c r="FQ22" s="213">
        <v>3.5</v>
      </c>
      <c r="FR22" s="213">
        <v>0.0</v>
      </c>
      <c r="FS22" s="213">
        <v>0.0</v>
      </c>
      <c r="FT22" s="213">
        <v>12.91</v>
      </c>
      <c r="FU22" s="214"/>
      <c r="FV22" s="213">
        <v>0.0</v>
      </c>
      <c r="FW22" s="214"/>
      <c r="FX22" s="214"/>
      <c r="FY22" s="214"/>
      <c r="FZ22" s="89"/>
      <c r="GA22" s="65">
        <v>345.0</v>
      </c>
      <c r="GB22" s="66">
        <v>370.45</v>
      </c>
      <c r="GC22" s="66">
        <v>230.17</v>
      </c>
      <c r="GD22" s="66">
        <v>10.39</v>
      </c>
      <c r="GE22" s="66">
        <v>344.0</v>
      </c>
      <c r="GF22" s="66">
        <v>390.82</v>
      </c>
      <c r="GG22" s="66">
        <v>227.99</v>
      </c>
      <c r="GH22" s="66">
        <v>14.49</v>
      </c>
      <c r="GI22" s="66">
        <v>344.0</v>
      </c>
      <c r="GJ22" s="66">
        <v>263.63</v>
      </c>
      <c r="GK22" s="66">
        <v>-150.01</v>
      </c>
      <c r="GL22" s="66">
        <v>-11.31</v>
      </c>
      <c r="GM22" s="66">
        <v>344.0</v>
      </c>
      <c r="GN22" s="66">
        <v>241.35</v>
      </c>
      <c r="GO22" s="66">
        <v>-151.01</v>
      </c>
      <c r="GP22" s="66">
        <v>-20.02</v>
      </c>
      <c r="GQ22" s="66">
        <v>344.0</v>
      </c>
      <c r="GR22" s="66">
        <v>114.74</v>
      </c>
      <c r="GS22" s="66">
        <v>-73.12</v>
      </c>
      <c r="GT22" s="66">
        <v>6.11</v>
      </c>
      <c r="GU22" s="66">
        <v>344.0</v>
      </c>
      <c r="GV22" s="66">
        <v>128.96</v>
      </c>
      <c r="GW22" s="66">
        <v>-74.54</v>
      </c>
      <c r="GX22" s="66">
        <v>4.19</v>
      </c>
      <c r="GY22" s="89"/>
      <c r="GZ22" s="98" t="s">
        <v>91</v>
      </c>
      <c r="HA22" s="98" t="s">
        <v>92</v>
      </c>
      <c r="HB22" s="98">
        <v>225.0</v>
      </c>
      <c r="HC22" s="98">
        <v>11.25</v>
      </c>
      <c r="HD22" s="98">
        <v>4.5</v>
      </c>
      <c r="HE22" s="98">
        <v>8.0</v>
      </c>
      <c r="HF22" s="99">
        <v>52.0</v>
      </c>
      <c r="HG22" s="99">
        <v>50.0</v>
      </c>
      <c r="HH22" s="98" t="s">
        <v>91</v>
      </c>
      <c r="HI22" s="98" t="s">
        <v>92</v>
      </c>
      <c r="HJ22" s="98">
        <v>48.0</v>
      </c>
      <c r="HK22" s="98">
        <v>2.4</v>
      </c>
      <c r="HL22" s="98">
        <v>0.96</v>
      </c>
      <c r="HM22" s="98">
        <v>5.0</v>
      </c>
      <c r="HN22" s="99">
        <v>56.0</v>
      </c>
      <c r="HO22" s="99">
        <v>54.0</v>
      </c>
      <c r="HP22" s="98" t="s">
        <v>91</v>
      </c>
      <c r="HQ22" s="98" t="s">
        <v>92</v>
      </c>
      <c r="HR22" s="98">
        <v>95.0</v>
      </c>
      <c r="HS22" s="98">
        <v>4.75</v>
      </c>
      <c r="HT22" s="98">
        <v>2.375</v>
      </c>
      <c r="HU22" s="98">
        <v>7.0</v>
      </c>
      <c r="HV22" s="99">
        <v>60.0</v>
      </c>
      <c r="HW22" s="99">
        <v>60.0</v>
      </c>
      <c r="HX22" s="89"/>
      <c r="HY22" s="72">
        <v>136.0</v>
      </c>
      <c r="HZ22" s="72">
        <v>33.0</v>
      </c>
      <c r="IA22" s="72">
        <v>34.0</v>
      </c>
      <c r="IB22" s="72">
        <v>1.7</v>
      </c>
      <c r="IC22" s="73"/>
      <c r="ID22" s="72">
        <v>2.0</v>
      </c>
      <c r="IE22" s="72">
        <v>58.0</v>
      </c>
      <c r="IF22" s="72">
        <v>42.0</v>
      </c>
      <c r="IG22" s="89"/>
      <c r="IH22" s="75">
        <v>140.0</v>
      </c>
      <c r="II22" s="75">
        <v>33.7</v>
      </c>
      <c r="IJ22" s="75">
        <v>107.0</v>
      </c>
      <c r="IK22" s="75">
        <v>5.7</v>
      </c>
      <c r="IL22" s="75">
        <v>6.1</v>
      </c>
      <c r="IM22" s="75">
        <v>4.0</v>
      </c>
      <c r="IN22" s="75">
        <v>44.0</v>
      </c>
      <c r="IO22" s="75">
        <v>43.0</v>
      </c>
      <c r="IP22" s="75">
        <v>140.0</v>
      </c>
      <c r="IQ22" s="75">
        <v>33.4</v>
      </c>
      <c r="IR22" s="75">
        <v>3.0</v>
      </c>
      <c r="IS22" s="75">
        <v>0.1</v>
      </c>
      <c r="IT22" s="75">
        <v>0.2</v>
      </c>
      <c r="IU22" s="75">
        <v>8.0</v>
      </c>
      <c r="IV22" s="75">
        <v>48.0</v>
      </c>
      <c r="IW22" s="75">
        <v>48.0</v>
      </c>
      <c r="IX22" s="89"/>
      <c r="IY22" s="149">
        <v>141.1</v>
      </c>
      <c r="IZ22" s="149">
        <v>35.12</v>
      </c>
      <c r="JA22" s="149">
        <v>381.6</v>
      </c>
      <c r="JB22" s="149">
        <v>19.08</v>
      </c>
      <c r="JC22" s="149">
        <v>6.96</v>
      </c>
      <c r="JD22" s="149">
        <v>3.0</v>
      </c>
      <c r="JE22" s="149">
        <v>53.58</v>
      </c>
      <c r="JF22" s="149">
        <v>39.34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139.0</v>
      </c>
      <c r="JQ22" s="78">
        <v>32.8</v>
      </c>
      <c r="JR22" s="150" t="s">
        <v>112</v>
      </c>
      <c r="JS22" s="150" t="s">
        <v>112</v>
      </c>
      <c r="JT22" s="150" t="s">
        <v>112</v>
      </c>
      <c r="JU22" s="78">
        <v>2.0</v>
      </c>
      <c r="JV22" s="78">
        <v>39.0</v>
      </c>
      <c r="JW22" s="78">
        <v>38.0</v>
      </c>
      <c r="JX22" s="78">
        <v>139.0</v>
      </c>
      <c r="JY22" s="78">
        <v>34.9</v>
      </c>
      <c r="JZ22" s="78">
        <v>121.0</v>
      </c>
      <c r="KA22" s="78">
        <v>6.6</v>
      </c>
      <c r="KB22" s="78">
        <v>2.8</v>
      </c>
      <c r="KC22" s="78">
        <v>2.0</v>
      </c>
      <c r="KD22" s="78">
        <v>44.0</v>
      </c>
      <c r="KE22" s="78">
        <v>44.0</v>
      </c>
      <c r="KF22" s="89"/>
      <c r="KG22" s="79">
        <v>142.0</v>
      </c>
      <c r="KH22" s="79">
        <v>34.0</v>
      </c>
      <c r="KI22" s="79" t="s">
        <v>98</v>
      </c>
      <c r="KJ22" s="79" t="s">
        <v>98</v>
      </c>
      <c r="KK22" s="80"/>
      <c r="KL22" s="79">
        <v>1.0</v>
      </c>
      <c r="KM22" s="79">
        <v>44.0</v>
      </c>
      <c r="KN22" s="79">
        <v>44.0</v>
      </c>
      <c r="KO22" s="79">
        <v>142.0</v>
      </c>
      <c r="KP22" s="79">
        <v>34.0</v>
      </c>
      <c r="KQ22" s="79">
        <v>36.0</v>
      </c>
      <c r="KR22" s="79">
        <v>2.2</v>
      </c>
      <c r="KS22" s="80"/>
      <c r="KT22" s="79">
        <v>1.0</v>
      </c>
      <c r="KU22" s="79">
        <v>44.0</v>
      </c>
      <c r="KV22" s="79">
        <v>42.0</v>
      </c>
      <c r="KW22" s="89"/>
      <c r="KX22" s="81">
        <v>137.0</v>
      </c>
      <c r="KY22" s="81">
        <v>34.0</v>
      </c>
      <c r="KZ22" s="81">
        <v>327.0</v>
      </c>
      <c r="LA22" s="81">
        <v>16.0</v>
      </c>
      <c r="LB22" s="81">
        <v>2.0</v>
      </c>
      <c r="LC22" s="81">
        <v>3.0</v>
      </c>
      <c r="LD22" s="81">
        <v>51.0</v>
      </c>
      <c r="LE22" s="81">
        <v>49.0</v>
      </c>
      <c r="LF22" s="81">
        <v>137.0</v>
      </c>
      <c r="LG22" s="81">
        <v>34.0</v>
      </c>
      <c r="LH22" s="81">
        <v>157.0</v>
      </c>
      <c r="LI22" s="81">
        <v>7.7</v>
      </c>
      <c r="LJ22" s="81">
        <v>5.0</v>
      </c>
      <c r="LK22" s="81">
        <v>5.0</v>
      </c>
      <c r="LL22" s="81">
        <v>52.0</v>
      </c>
      <c r="LM22" s="81">
        <v>54.0</v>
      </c>
      <c r="LN22" s="89"/>
      <c r="LO22" s="82">
        <v>341.0</v>
      </c>
      <c r="LP22" s="82">
        <v>262.0</v>
      </c>
      <c r="LQ22" s="82">
        <v>148.0</v>
      </c>
      <c r="LR22" s="82">
        <v>71.0</v>
      </c>
      <c r="LS22" s="82">
        <v>328.0</v>
      </c>
      <c r="LT22" s="82">
        <v>46.0</v>
      </c>
      <c r="LU22" s="82">
        <v>3.8</v>
      </c>
      <c r="LV22" s="82">
        <v>143.0</v>
      </c>
      <c r="LW22" s="82">
        <v>81.0</v>
      </c>
      <c r="LX22" s="82">
        <v>52.0</v>
      </c>
      <c r="LY22" s="82">
        <v>51.0</v>
      </c>
      <c r="LZ22" s="82">
        <v>12.0</v>
      </c>
      <c r="MA22" s="82">
        <v>102.0</v>
      </c>
      <c r="MB22" s="82">
        <v>6.5</v>
      </c>
      <c r="MC22" s="82">
        <v>144.0</v>
      </c>
      <c r="MD22" s="82">
        <v>181.0</v>
      </c>
      <c r="ME22" s="82">
        <v>69.0</v>
      </c>
      <c r="MF22" s="82">
        <v>56.0</v>
      </c>
      <c r="MG22" s="82">
        <v>12.0</v>
      </c>
      <c r="MH22" s="82">
        <v>0.0</v>
      </c>
      <c r="MI22" s="82">
        <v>0.0</v>
      </c>
      <c r="MJ22" s="82">
        <v>121.0</v>
      </c>
      <c r="MK22" s="82">
        <v>0.0</v>
      </c>
      <c r="ML22" s="82">
        <v>47.0</v>
      </c>
      <c r="MM22" s="82">
        <v>45.0</v>
      </c>
      <c r="MN22" s="82">
        <v>5.0</v>
      </c>
      <c r="MO22" s="86"/>
      <c r="MP22" s="87"/>
      <c r="MQ22" s="87"/>
      <c r="MR22" s="87"/>
      <c r="MS22" s="87"/>
      <c r="MT22" s="82">
        <v>4.5</v>
      </c>
      <c r="MU22" s="82">
        <v>2.0</v>
      </c>
      <c r="MV22" s="82">
        <v>76.0</v>
      </c>
      <c r="MW22" s="82">
        <v>36.0</v>
      </c>
      <c r="MX22" s="82">
        <v>36.0</v>
      </c>
      <c r="MY22" s="82" t="s">
        <v>96</v>
      </c>
      <c r="MZ22" s="82">
        <v>5.0</v>
      </c>
      <c r="NA22" s="87"/>
      <c r="NB22" s="82">
        <v>11.2</v>
      </c>
      <c r="NC22" s="82">
        <v>5.2</v>
      </c>
      <c r="ND22" s="82">
        <v>195.0</v>
      </c>
      <c r="NE22" s="82">
        <v>36.0</v>
      </c>
      <c r="NF22" s="82">
        <v>40.0</v>
      </c>
      <c r="NG22" s="82">
        <v>40.0</v>
      </c>
      <c r="NH22" s="82">
        <v>7.0</v>
      </c>
      <c r="NI22" s="87"/>
      <c r="NJ22" s="82">
        <v>0.0</v>
      </c>
      <c r="NK22" s="82">
        <v>0.0</v>
      </c>
      <c r="NL22" s="82">
        <v>0.0</v>
      </c>
      <c r="NM22" s="82">
        <v>35.0</v>
      </c>
      <c r="NN22" s="82">
        <v>44.0</v>
      </c>
      <c r="NO22" s="82">
        <v>46.0</v>
      </c>
      <c r="NP22" s="82">
        <v>2.0</v>
      </c>
      <c r="NQ22" s="223"/>
    </row>
    <row r="23" ht="17.25" customHeight="1">
      <c r="A23" s="49">
        <v>0.416666666666667</v>
      </c>
      <c r="B23" s="50"/>
      <c r="C23" s="51">
        <v>50.06</v>
      </c>
      <c r="D23" s="195">
        <v>339.0</v>
      </c>
      <c r="E23" s="53">
        <v>133.0</v>
      </c>
      <c r="F23" s="53">
        <v>71.0</v>
      </c>
      <c r="G23" s="53">
        <v>14.9</v>
      </c>
      <c r="H23" s="54"/>
      <c r="I23" s="53">
        <v>6.0</v>
      </c>
      <c r="J23" s="53">
        <v>50.0</v>
      </c>
      <c r="K23" s="53">
        <v>49.0</v>
      </c>
      <c r="L23" s="53">
        <v>138.0</v>
      </c>
      <c r="M23" s="53">
        <v>60.0</v>
      </c>
      <c r="N23" s="53">
        <v>14.6</v>
      </c>
      <c r="O23" s="54"/>
      <c r="P23" s="53">
        <v>6.0</v>
      </c>
      <c r="Q23" s="53">
        <v>52.0</v>
      </c>
      <c r="R23" s="53">
        <v>50.0</v>
      </c>
      <c r="S23" s="53">
        <v>338.3</v>
      </c>
      <c r="T23" s="53">
        <v>316.1</v>
      </c>
      <c r="U23" s="53">
        <v>181.2</v>
      </c>
      <c r="V23" s="54"/>
      <c r="W23" s="53">
        <v>334.4</v>
      </c>
      <c r="X23" s="53">
        <v>219.1</v>
      </c>
      <c r="Y23" s="53">
        <v>110.5</v>
      </c>
      <c r="Z23" s="54"/>
      <c r="AA23" s="53">
        <v>338.6</v>
      </c>
      <c r="AB23" s="53">
        <v>411.3</v>
      </c>
      <c r="AC23" s="53">
        <v>232.6</v>
      </c>
      <c r="AD23" s="54"/>
      <c r="AE23" s="53">
        <v>337.9</v>
      </c>
      <c r="AF23" s="53">
        <v>376.7</v>
      </c>
      <c r="AG23" s="53">
        <v>210.8</v>
      </c>
      <c r="AH23" s="54"/>
      <c r="AI23" s="53">
        <v>345.7</v>
      </c>
      <c r="AJ23" s="53">
        <v>413.6</v>
      </c>
      <c r="AK23" s="53">
        <v>243.4</v>
      </c>
      <c r="AL23" s="54"/>
      <c r="AM23" s="53">
        <v>336.7</v>
      </c>
      <c r="AN23" s="53">
        <v>425.9</v>
      </c>
      <c r="AO23" s="53">
        <v>230.6</v>
      </c>
      <c r="AP23" s="54"/>
      <c r="AQ23" s="54">
        <f t="shared" ref="AQ23:AS23" si="29">E23</f>
        <v>133</v>
      </c>
      <c r="AR23" s="54">
        <f t="shared" si="29"/>
        <v>71</v>
      </c>
      <c r="AS23" s="54">
        <f t="shared" si="29"/>
        <v>14.9</v>
      </c>
      <c r="AT23" s="54"/>
      <c r="AU23" s="54">
        <f t="shared" ref="AU23:AW23" si="30">L23</f>
        <v>138</v>
      </c>
      <c r="AV23" s="54">
        <f t="shared" si="30"/>
        <v>60</v>
      </c>
      <c r="AW23" s="54">
        <f t="shared" si="30"/>
        <v>14.6</v>
      </c>
      <c r="AX23" s="54"/>
      <c r="AY23" s="54"/>
      <c r="AZ23" s="54"/>
      <c r="BA23" s="54"/>
      <c r="BB23" s="54"/>
      <c r="BC23" s="89"/>
      <c r="BD23" s="54"/>
      <c r="BE23" s="53">
        <v>33.0</v>
      </c>
      <c r="BF23" s="53">
        <v>16.0</v>
      </c>
      <c r="BG23" s="53">
        <v>0.7</v>
      </c>
      <c r="BH23" s="54"/>
      <c r="BI23" s="53">
        <v>22.0</v>
      </c>
      <c r="BJ23" s="53">
        <v>85.0</v>
      </c>
      <c r="BK23" s="53">
        <v>56.0</v>
      </c>
      <c r="BL23" s="89"/>
      <c r="BM23" s="287">
        <v>344.0</v>
      </c>
      <c r="BN23" s="287">
        <v>145.0</v>
      </c>
      <c r="BO23" s="287">
        <v>169.0</v>
      </c>
      <c r="BP23" s="287">
        <v>8.5</v>
      </c>
      <c r="BQ23" s="287"/>
      <c r="BR23" s="287">
        <v>6.0</v>
      </c>
      <c r="BS23" s="287">
        <v>57.0</v>
      </c>
      <c r="BT23" s="287">
        <v>57.0</v>
      </c>
      <c r="BU23" s="288">
        <f t="shared" si="19"/>
        <v>344</v>
      </c>
      <c r="BV23" s="287">
        <v>284.0</v>
      </c>
      <c r="BW23" s="287">
        <v>167.0</v>
      </c>
      <c r="BX23" s="287">
        <v>38.0</v>
      </c>
      <c r="BY23" s="287">
        <v>336.0</v>
      </c>
      <c r="BZ23" s="287">
        <v>303.0</v>
      </c>
      <c r="CA23" s="287">
        <v>169.0</v>
      </c>
      <c r="CB23" s="287">
        <v>10.0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336.0</v>
      </c>
      <c r="CH23" s="287">
        <v>412.0</v>
      </c>
      <c r="CI23" s="287">
        <v>242.0</v>
      </c>
      <c r="CJ23" s="287">
        <v>10.0</v>
      </c>
      <c r="CK23" s="287">
        <v>349.0</v>
      </c>
      <c r="CL23" s="287">
        <v>333.0</v>
      </c>
      <c r="CM23" s="287">
        <v>200.0</v>
      </c>
      <c r="CN23" s="287">
        <v>60.0</v>
      </c>
      <c r="CO23" s="287" t="s">
        <v>94</v>
      </c>
      <c r="CP23" s="287" t="s">
        <v>94</v>
      </c>
      <c r="CQ23" s="287" t="s">
        <v>94</v>
      </c>
      <c r="CR23" s="287" t="s">
        <v>94</v>
      </c>
      <c r="CS23" s="287">
        <v>335.0</v>
      </c>
      <c r="CT23" s="287">
        <v>344.0</v>
      </c>
      <c r="CU23" s="287">
        <v>200.0</v>
      </c>
      <c r="CV23" s="287">
        <v>11.0</v>
      </c>
      <c r="CW23" s="287">
        <v>341.0</v>
      </c>
      <c r="CX23" s="287">
        <v>164.0</v>
      </c>
      <c r="CY23" s="287">
        <v>84.0</v>
      </c>
      <c r="CZ23" s="287">
        <v>45.0</v>
      </c>
      <c r="DA23" s="287">
        <v>325.0</v>
      </c>
      <c r="DB23" s="287">
        <v>169.0</v>
      </c>
      <c r="DC23" s="287">
        <v>84.0</v>
      </c>
      <c r="DD23" s="287">
        <v>39.0</v>
      </c>
      <c r="DE23" s="288">
        <f t="shared" si="22"/>
        <v>145</v>
      </c>
      <c r="DF23" s="288"/>
      <c r="DG23" s="288">
        <f t="shared" ref="DG23:DH23" si="31">BO23</f>
        <v>169</v>
      </c>
      <c r="DH23" s="288">
        <f t="shared" si="31"/>
        <v>8.5</v>
      </c>
      <c r="DI23" s="288"/>
      <c r="DJ23" s="287">
        <v>7.0</v>
      </c>
      <c r="DK23" s="287">
        <v>56.0</v>
      </c>
      <c r="DL23" s="287">
        <v>53.0</v>
      </c>
      <c r="DM23" s="89"/>
      <c r="DN23" s="61">
        <v>341.0</v>
      </c>
      <c r="DO23" s="61">
        <v>141.0</v>
      </c>
      <c r="DP23" s="61">
        <v>34.01</v>
      </c>
      <c r="DQ23" s="61">
        <v>19.06</v>
      </c>
      <c r="DR23" s="61">
        <v>5.1</v>
      </c>
      <c r="DS23" s="61">
        <v>8.0</v>
      </c>
      <c r="DT23" s="61">
        <v>36.0</v>
      </c>
      <c r="DU23" s="61">
        <v>39.5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213">
        <v>339.0</v>
      </c>
      <c r="EF23" s="213">
        <v>0.0</v>
      </c>
      <c r="EG23" s="213">
        <v>226.0</v>
      </c>
      <c r="EH23" s="213">
        <v>9.8</v>
      </c>
      <c r="EI23" s="214"/>
      <c r="EJ23" s="213">
        <v>9.0</v>
      </c>
      <c r="EK23" s="213">
        <v>47.0</v>
      </c>
      <c r="EL23" s="213">
        <v>50.0</v>
      </c>
      <c r="EM23" s="213">
        <v>0.0</v>
      </c>
      <c r="EN23" s="213">
        <v>0.0</v>
      </c>
      <c r="EO23" s="213">
        <v>0.0</v>
      </c>
      <c r="EP23" s="213">
        <v>0.0</v>
      </c>
      <c r="EQ23" s="213">
        <v>9.0</v>
      </c>
      <c r="ER23" s="213">
        <v>33.0</v>
      </c>
      <c r="ES23" s="213">
        <v>32.0</v>
      </c>
      <c r="ET23" s="213">
        <v>338.0</v>
      </c>
      <c r="EU23" s="213">
        <v>0.0</v>
      </c>
      <c r="EV23" s="213">
        <v>0.0</v>
      </c>
      <c r="EW23" s="213">
        <v>0.0</v>
      </c>
      <c r="EX23" s="213">
        <v>337.0</v>
      </c>
      <c r="EY23" s="213">
        <v>0.0</v>
      </c>
      <c r="EZ23" s="213">
        <v>0.0</v>
      </c>
      <c r="FA23" s="213">
        <v>0.0</v>
      </c>
      <c r="FB23" s="213">
        <v>337.0</v>
      </c>
      <c r="FC23" s="213">
        <v>276.0</v>
      </c>
      <c r="FD23" s="213">
        <v>159.0</v>
      </c>
      <c r="FE23" s="213">
        <v>2.0</v>
      </c>
      <c r="FF23" s="213">
        <v>336.0</v>
      </c>
      <c r="FG23" s="213">
        <v>277.0</v>
      </c>
      <c r="FH23" s="213">
        <v>159.7</v>
      </c>
      <c r="FI23" s="213">
        <v>-2.0</v>
      </c>
      <c r="FJ23" s="213">
        <v>341.0</v>
      </c>
      <c r="FK23" s="213">
        <v>272.0</v>
      </c>
      <c r="FL23" s="213">
        <v>153.0</v>
      </c>
      <c r="FM23" s="214"/>
      <c r="FN23" s="213">
        <v>341.0</v>
      </c>
      <c r="FO23" s="213">
        <v>283.0</v>
      </c>
      <c r="FP23" s="213">
        <v>153.0</v>
      </c>
      <c r="FQ23" s="213">
        <v>10.0</v>
      </c>
      <c r="FR23" s="213">
        <v>0.0</v>
      </c>
      <c r="FS23" s="213">
        <v>0.0</v>
      </c>
      <c r="FT23" s="213">
        <v>10.33</v>
      </c>
      <c r="FU23" s="214"/>
      <c r="FV23" s="213">
        <v>0.0</v>
      </c>
      <c r="FW23" s="214"/>
      <c r="FX23" s="214"/>
      <c r="FY23" s="214"/>
      <c r="FZ23" s="89"/>
      <c r="GA23" s="65">
        <v>339.0</v>
      </c>
      <c r="GB23" s="66">
        <v>396.49</v>
      </c>
      <c r="GC23" s="66">
        <v>240.49</v>
      </c>
      <c r="GD23" s="66">
        <v>26.05</v>
      </c>
      <c r="GE23" s="66">
        <v>340.0</v>
      </c>
      <c r="GF23" s="66">
        <v>421.98</v>
      </c>
      <c r="GG23" s="66">
        <v>240.76</v>
      </c>
      <c r="GH23" s="66">
        <v>33.75</v>
      </c>
      <c r="GI23" s="66">
        <v>340.0</v>
      </c>
      <c r="GJ23" s="66">
        <v>270.37</v>
      </c>
      <c r="GK23" s="66">
        <v>-154.03</v>
      </c>
      <c r="GL23" s="66">
        <v>-15.16</v>
      </c>
      <c r="GM23" s="66">
        <v>341.0</v>
      </c>
      <c r="GN23" s="66">
        <v>247.21</v>
      </c>
      <c r="GO23" s="66">
        <v>-153.36</v>
      </c>
      <c r="GP23" s="66">
        <v>-25.29</v>
      </c>
      <c r="GQ23" s="66">
        <v>340.0</v>
      </c>
      <c r="GR23" s="66">
        <v>144.81</v>
      </c>
      <c r="GS23" s="66">
        <v>-90.71</v>
      </c>
      <c r="GT23" s="66">
        <v>-8.38</v>
      </c>
      <c r="GU23" s="66">
        <v>341.0</v>
      </c>
      <c r="GV23" s="66">
        <v>160.73</v>
      </c>
      <c r="GW23" s="66">
        <v>-90.21</v>
      </c>
      <c r="GX23" s="66">
        <v>-11.06</v>
      </c>
      <c r="GY23" s="89"/>
      <c r="GZ23" s="98" t="s">
        <v>91</v>
      </c>
      <c r="HA23" s="98" t="s">
        <v>92</v>
      </c>
      <c r="HB23" s="98">
        <v>103.0</v>
      </c>
      <c r="HC23" s="98">
        <v>5.15</v>
      </c>
      <c r="HD23" s="98">
        <v>2.06</v>
      </c>
      <c r="HE23" s="98">
        <v>8.0</v>
      </c>
      <c r="HF23" s="99">
        <v>52.0</v>
      </c>
      <c r="HG23" s="99">
        <v>50.0</v>
      </c>
      <c r="HH23" s="98" t="s">
        <v>91</v>
      </c>
      <c r="HI23" s="98" t="s">
        <v>92</v>
      </c>
      <c r="HJ23" s="98">
        <v>205.0</v>
      </c>
      <c r="HK23" s="98">
        <v>10.25</v>
      </c>
      <c r="HL23" s="98">
        <v>4.1</v>
      </c>
      <c r="HM23" s="98">
        <v>5.0</v>
      </c>
      <c r="HN23" s="99">
        <v>56.0</v>
      </c>
      <c r="HO23" s="99">
        <v>54.0</v>
      </c>
      <c r="HP23" s="98" t="s">
        <v>91</v>
      </c>
      <c r="HQ23" s="98" t="s">
        <v>92</v>
      </c>
      <c r="HR23" s="98">
        <v>100.0</v>
      </c>
      <c r="HS23" s="98">
        <v>5.0</v>
      </c>
      <c r="HT23" s="98">
        <v>2.5</v>
      </c>
      <c r="HU23" s="98">
        <v>7.0</v>
      </c>
      <c r="HV23" s="99">
        <v>60.0</v>
      </c>
      <c r="HW23" s="99">
        <v>60.0</v>
      </c>
      <c r="HX23" s="89"/>
      <c r="HY23" s="72">
        <v>135.0</v>
      </c>
      <c r="HZ23" s="72">
        <v>33.0</v>
      </c>
      <c r="IA23" s="72">
        <v>36.0</v>
      </c>
      <c r="IB23" s="72">
        <v>1.8</v>
      </c>
      <c r="IC23" s="73"/>
      <c r="ID23" s="72">
        <v>2.0</v>
      </c>
      <c r="IE23" s="72">
        <v>58.0</v>
      </c>
      <c r="IF23" s="72">
        <v>42.0</v>
      </c>
      <c r="IG23" s="89"/>
      <c r="IH23" s="75">
        <v>139.0</v>
      </c>
      <c r="II23" s="75">
        <v>32.9</v>
      </c>
      <c r="IJ23" s="75">
        <v>165.0</v>
      </c>
      <c r="IK23" s="75">
        <v>8.2</v>
      </c>
      <c r="IL23" s="75">
        <v>9.4</v>
      </c>
      <c r="IM23" s="75">
        <v>4.0</v>
      </c>
      <c r="IN23" s="75">
        <v>44.0</v>
      </c>
      <c r="IO23" s="75">
        <v>43.0</v>
      </c>
      <c r="IP23" s="75">
        <v>139.0</v>
      </c>
      <c r="IQ23" s="75">
        <v>33.4</v>
      </c>
      <c r="IR23" s="75">
        <v>3.0</v>
      </c>
      <c r="IS23" s="75">
        <v>0.1</v>
      </c>
      <c r="IT23" s="75">
        <v>0.2</v>
      </c>
      <c r="IU23" s="75">
        <v>8.0</v>
      </c>
      <c r="IV23" s="75">
        <v>48.0</v>
      </c>
      <c r="IW23" s="75">
        <v>48.0</v>
      </c>
      <c r="IX23" s="89"/>
      <c r="IY23" s="149">
        <v>140.43</v>
      </c>
      <c r="IZ23" s="149">
        <v>35.0</v>
      </c>
      <c r="JA23" s="149">
        <v>373.0</v>
      </c>
      <c r="JB23" s="149">
        <v>18.65</v>
      </c>
      <c r="JC23" s="149">
        <v>6.21</v>
      </c>
      <c r="JD23" s="149">
        <v>3.0</v>
      </c>
      <c r="JE23" s="149">
        <v>55.8</v>
      </c>
      <c r="JF23" s="149">
        <v>41.56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137.0</v>
      </c>
      <c r="JQ23" s="78">
        <v>32.5</v>
      </c>
      <c r="JR23" s="150" t="s">
        <v>112</v>
      </c>
      <c r="JS23" s="150" t="s">
        <v>112</v>
      </c>
      <c r="JT23" s="150" t="s">
        <v>112</v>
      </c>
      <c r="JU23" s="78">
        <v>2.0</v>
      </c>
      <c r="JV23" s="78">
        <v>40.0</v>
      </c>
      <c r="JW23" s="78">
        <v>39.0</v>
      </c>
      <c r="JX23" s="78">
        <v>137.0</v>
      </c>
      <c r="JY23" s="78">
        <v>34.4</v>
      </c>
      <c r="JZ23" s="78">
        <v>114.0</v>
      </c>
      <c r="KA23" s="78">
        <v>6.2</v>
      </c>
      <c r="KB23" s="78">
        <v>2.4</v>
      </c>
      <c r="KC23" s="78">
        <v>2.0</v>
      </c>
      <c r="KD23" s="78">
        <v>45.0</v>
      </c>
      <c r="KE23" s="78">
        <v>45.0</v>
      </c>
      <c r="KF23" s="89"/>
      <c r="KG23" s="79">
        <v>139.0</v>
      </c>
      <c r="KH23" s="79">
        <v>34.0</v>
      </c>
      <c r="KI23" s="79" t="s">
        <v>98</v>
      </c>
      <c r="KJ23" s="79" t="s">
        <v>98</v>
      </c>
      <c r="KK23" s="80"/>
      <c r="KL23" s="79">
        <v>1.0</v>
      </c>
      <c r="KM23" s="79">
        <v>44.0</v>
      </c>
      <c r="KN23" s="79">
        <v>44.0</v>
      </c>
      <c r="KO23" s="79">
        <v>139.0</v>
      </c>
      <c r="KP23" s="79">
        <v>34.0</v>
      </c>
      <c r="KQ23" s="79">
        <v>44.0</v>
      </c>
      <c r="KR23" s="79">
        <v>2.4</v>
      </c>
      <c r="KS23" s="80"/>
      <c r="KT23" s="79">
        <v>1.0</v>
      </c>
      <c r="KU23" s="79">
        <v>44.0</v>
      </c>
      <c r="KV23" s="79">
        <v>42.0</v>
      </c>
      <c r="KW23" s="89"/>
      <c r="KX23" s="81">
        <v>137.0</v>
      </c>
      <c r="KY23" s="81">
        <v>34.0</v>
      </c>
      <c r="KZ23" s="81">
        <v>149.0</v>
      </c>
      <c r="LA23" s="81">
        <v>12.2</v>
      </c>
      <c r="LB23" s="81">
        <v>1.8</v>
      </c>
      <c r="LC23" s="81">
        <v>3.0</v>
      </c>
      <c r="LD23" s="81">
        <v>51.0</v>
      </c>
      <c r="LE23" s="81">
        <v>49.0</v>
      </c>
      <c r="LF23" s="81">
        <v>137.0</v>
      </c>
      <c r="LG23" s="81">
        <v>34.0</v>
      </c>
      <c r="LH23" s="81">
        <v>176.0</v>
      </c>
      <c r="LI23" s="81">
        <v>8.6</v>
      </c>
      <c r="LJ23" s="81">
        <v>5.0</v>
      </c>
      <c r="LK23" s="81">
        <v>5.0</v>
      </c>
      <c r="LL23" s="81">
        <v>52.0</v>
      </c>
      <c r="LM23" s="81">
        <v>54.0</v>
      </c>
      <c r="LN23" s="89"/>
      <c r="LO23" s="82">
        <v>340.0</v>
      </c>
      <c r="LP23" s="82">
        <v>248.0</v>
      </c>
      <c r="LQ23" s="82">
        <v>140.0</v>
      </c>
      <c r="LR23" s="82">
        <v>71.0</v>
      </c>
      <c r="LS23" s="82">
        <v>328.0</v>
      </c>
      <c r="LT23" s="82">
        <v>44.0</v>
      </c>
      <c r="LU23" s="82">
        <v>3.7</v>
      </c>
      <c r="LV23" s="82">
        <v>143.0</v>
      </c>
      <c r="LW23" s="82">
        <v>81.0</v>
      </c>
      <c r="LX23" s="82">
        <v>52.0</v>
      </c>
      <c r="LY23" s="82">
        <v>51.0</v>
      </c>
      <c r="LZ23" s="82">
        <v>12.0</v>
      </c>
      <c r="MA23" s="82">
        <v>48.0</v>
      </c>
      <c r="MB23" s="82">
        <v>4.5</v>
      </c>
      <c r="MC23" s="82">
        <v>143.0</v>
      </c>
      <c r="MD23" s="82">
        <v>85.0</v>
      </c>
      <c r="ME23" s="82">
        <v>53.0</v>
      </c>
      <c r="MF23" s="82">
        <v>51.0</v>
      </c>
      <c r="MG23" s="82">
        <v>12.0</v>
      </c>
      <c r="MH23" s="82">
        <v>0.0</v>
      </c>
      <c r="MI23" s="82">
        <v>0.0</v>
      </c>
      <c r="MJ23" s="82">
        <v>121.0</v>
      </c>
      <c r="MK23" s="82">
        <v>0.0</v>
      </c>
      <c r="ML23" s="82">
        <v>47.0</v>
      </c>
      <c r="MM23" s="82">
        <v>45.0</v>
      </c>
      <c r="MN23" s="82">
        <v>5.0</v>
      </c>
      <c r="MO23" s="86"/>
      <c r="MP23" s="87"/>
      <c r="MQ23" s="87"/>
      <c r="MR23" s="87"/>
      <c r="MS23" s="87"/>
      <c r="MT23" s="83">
        <v>5.0</v>
      </c>
      <c r="MU23" s="83">
        <v>2.0</v>
      </c>
      <c r="MV23" s="83">
        <v>82.0</v>
      </c>
      <c r="MW23" s="83">
        <v>36.0</v>
      </c>
      <c r="MX23" s="83">
        <v>36.0</v>
      </c>
      <c r="MY23" s="88" t="s">
        <v>96</v>
      </c>
      <c r="MZ23" s="83">
        <v>5.0</v>
      </c>
      <c r="NA23" s="88"/>
      <c r="NB23" s="120">
        <v>11.9</v>
      </c>
      <c r="NC23" s="120">
        <v>5.5</v>
      </c>
      <c r="ND23" s="120">
        <v>207.0</v>
      </c>
      <c r="NE23" s="120">
        <v>36.0</v>
      </c>
      <c r="NF23" s="120">
        <v>40.0</v>
      </c>
      <c r="NG23" s="120">
        <v>40.0</v>
      </c>
      <c r="NH23" s="83">
        <v>7.0</v>
      </c>
      <c r="NI23" s="83"/>
      <c r="NJ23" s="82">
        <v>0.0</v>
      </c>
      <c r="NK23" s="82">
        <v>0.0</v>
      </c>
      <c r="NL23" s="82">
        <v>0.0</v>
      </c>
      <c r="NM23" s="82">
        <v>35.0</v>
      </c>
      <c r="NN23" s="82">
        <v>44.0</v>
      </c>
      <c r="NO23" s="82">
        <v>46.0</v>
      </c>
      <c r="NP23" s="82">
        <v>2.0</v>
      </c>
      <c r="NQ23" s="223"/>
    </row>
    <row r="24" ht="17.25" customHeight="1">
      <c r="A24" s="49">
        <v>0.458333333333334</v>
      </c>
      <c r="B24" s="50"/>
      <c r="C24" s="51">
        <v>50.47</v>
      </c>
      <c r="D24" s="195">
        <v>335.0</v>
      </c>
      <c r="E24" s="53">
        <v>133.0</v>
      </c>
      <c r="F24" s="53">
        <v>70.0</v>
      </c>
      <c r="G24" s="53">
        <v>14.9</v>
      </c>
      <c r="H24" s="54"/>
      <c r="I24" s="53">
        <v>6.0</v>
      </c>
      <c r="J24" s="53">
        <v>50.0</v>
      </c>
      <c r="K24" s="53">
        <v>49.0</v>
      </c>
      <c r="L24" s="53">
        <v>138.0</v>
      </c>
      <c r="M24" s="53">
        <v>66.0</v>
      </c>
      <c r="N24" s="53">
        <v>16.6</v>
      </c>
      <c r="O24" s="54"/>
      <c r="P24" s="53">
        <v>6.0</v>
      </c>
      <c r="Q24" s="53">
        <v>53.0</v>
      </c>
      <c r="R24" s="53">
        <v>50.0</v>
      </c>
      <c r="S24" s="53">
        <v>339.7</v>
      </c>
      <c r="T24" s="53">
        <v>297.2</v>
      </c>
      <c r="U24" s="53">
        <v>172.4</v>
      </c>
      <c r="V24" s="54"/>
      <c r="W24" s="53">
        <v>335.6</v>
      </c>
      <c r="X24" s="53">
        <v>211.3</v>
      </c>
      <c r="Y24" s="53">
        <v>107.4</v>
      </c>
      <c r="Z24" s="54"/>
      <c r="AA24" s="53">
        <v>339.6</v>
      </c>
      <c r="AB24" s="53">
        <v>385.7</v>
      </c>
      <c r="AC24" s="53">
        <v>249.4</v>
      </c>
      <c r="AD24" s="54"/>
      <c r="AE24" s="53">
        <v>339.2</v>
      </c>
      <c r="AF24" s="53">
        <v>430.6</v>
      </c>
      <c r="AG24" s="53">
        <v>227.2</v>
      </c>
      <c r="AH24" s="54"/>
      <c r="AI24" s="53">
        <v>346.7</v>
      </c>
      <c r="AJ24" s="53">
        <v>417.5</v>
      </c>
      <c r="AK24" s="53">
        <v>257.7</v>
      </c>
      <c r="AL24" s="54"/>
      <c r="AM24" s="53">
        <v>337.9</v>
      </c>
      <c r="AN24" s="53">
        <v>441.7</v>
      </c>
      <c r="AO24" s="53">
        <v>244.3</v>
      </c>
      <c r="AP24" s="54"/>
      <c r="AQ24" s="54">
        <f t="shared" ref="AQ24:AS24" si="32">E24</f>
        <v>133</v>
      </c>
      <c r="AR24" s="54">
        <f t="shared" si="32"/>
        <v>70</v>
      </c>
      <c r="AS24" s="54">
        <f t="shared" si="32"/>
        <v>14.9</v>
      </c>
      <c r="AT24" s="54"/>
      <c r="AU24" s="54">
        <f t="shared" ref="AU24:AW24" si="33">L24</f>
        <v>138</v>
      </c>
      <c r="AV24" s="54">
        <f t="shared" si="33"/>
        <v>66</v>
      </c>
      <c r="AW24" s="54">
        <f t="shared" si="33"/>
        <v>16.6</v>
      </c>
      <c r="AX24" s="54"/>
      <c r="AY24" s="54"/>
      <c r="AZ24" s="54"/>
      <c r="BA24" s="54"/>
      <c r="BB24" s="54"/>
      <c r="BC24" s="89"/>
      <c r="BD24" s="54"/>
      <c r="BE24" s="53">
        <v>33.0</v>
      </c>
      <c r="BF24" s="53">
        <v>5.0</v>
      </c>
      <c r="BG24" s="53">
        <v>0.3</v>
      </c>
      <c r="BH24" s="54"/>
      <c r="BI24" s="53">
        <v>22.0</v>
      </c>
      <c r="BJ24" s="53">
        <v>85.0</v>
      </c>
      <c r="BK24" s="53">
        <v>56.0</v>
      </c>
      <c r="BL24" s="89"/>
      <c r="BM24" s="287">
        <v>344.0</v>
      </c>
      <c r="BN24" s="287">
        <v>145.0</v>
      </c>
      <c r="BO24" s="287">
        <v>215.0</v>
      </c>
      <c r="BP24" s="287">
        <v>10.8</v>
      </c>
      <c r="BQ24" s="287"/>
      <c r="BR24" s="287">
        <v>6.0</v>
      </c>
      <c r="BS24" s="287">
        <v>57.0</v>
      </c>
      <c r="BT24" s="287">
        <v>57.0</v>
      </c>
      <c r="BU24" s="288">
        <f t="shared" si="19"/>
        <v>344</v>
      </c>
      <c r="BV24" s="287">
        <v>284.0</v>
      </c>
      <c r="BW24" s="287">
        <v>167.0</v>
      </c>
      <c r="BX24" s="287">
        <v>15.0</v>
      </c>
      <c r="BY24" s="287">
        <v>336.0</v>
      </c>
      <c r="BZ24" s="287">
        <v>301.0</v>
      </c>
      <c r="CA24" s="287">
        <v>169.0</v>
      </c>
      <c r="CB24" s="287">
        <v>12.0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335.0</v>
      </c>
      <c r="CH24" s="287">
        <v>458.0</v>
      </c>
      <c r="CI24" s="287">
        <v>268.0</v>
      </c>
      <c r="CJ24" s="287">
        <v>16.0</v>
      </c>
      <c r="CK24" s="287">
        <v>348.0</v>
      </c>
      <c r="CL24" s="287">
        <v>320.0</v>
      </c>
      <c r="CM24" s="287">
        <v>192.0</v>
      </c>
      <c r="CN24" s="287">
        <v>15.0</v>
      </c>
      <c r="CO24" s="287" t="s">
        <v>94</v>
      </c>
      <c r="CP24" s="287" t="s">
        <v>94</v>
      </c>
      <c r="CQ24" s="287" t="s">
        <v>94</v>
      </c>
      <c r="CR24" s="287" t="s">
        <v>94</v>
      </c>
      <c r="CS24" s="287">
        <v>336.0</v>
      </c>
      <c r="CT24" s="287">
        <v>337.0</v>
      </c>
      <c r="CU24" s="287">
        <v>198.0</v>
      </c>
      <c r="CV24" s="287">
        <v>10.0</v>
      </c>
      <c r="CW24" s="287">
        <v>338.0</v>
      </c>
      <c r="CX24" s="287">
        <v>198.0</v>
      </c>
      <c r="CY24" s="287">
        <v>100.0</v>
      </c>
      <c r="CZ24" s="287">
        <v>54.0</v>
      </c>
      <c r="DA24" s="287">
        <v>325.0</v>
      </c>
      <c r="DB24" s="287">
        <v>202.0</v>
      </c>
      <c r="DC24" s="287">
        <v>100.0</v>
      </c>
      <c r="DD24" s="287">
        <v>47.0</v>
      </c>
      <c r="DE24" s="288">
        <f t="shared" si="22"/>
        <v>145</v>
      </c>
      <c r="DF24" s="288"/>
      <c r="DG24" s="288">
        <f t="shared" ref="DG24:DH24" si="34">BO24</f>
        <v>215</v>
      </c>
      <c r="DH24" s="288">
        <f t="shared" si="34"/>
        <v>10.8</v>
      </c>
      <c r="DI24" s="288"/>
      <c r="DJ24" s="287">
        <v>7.0</v>
      </c>
      <c r="DK24" s="287">
        <v>56.0</v>
      </c>
      <c r="DL24" s="287">
        <v>53.0</v>
      </c>
      <c r="DM24" s="89"/>
      <c r="DN24" s="61">
        <v>340.0</v>
      </c>
      <c r="DO24" s="61">
        <v>140.0</v>
      </c>
      <c r="DP24" s="61">
        <v>38.86</v>
      </c>
      <c r="DQ24" s="61">
        <v>21.9</v>
      </c>
      <c r="DR24" s="61">
        <v>5.9</v>
      </c>
      <c r="DS24" s="61">
        <v>8.0</v>
      </c>
      <c r="DT24" s="61">
        <v>40.0</v>
      </c>
      <c r="DU24" s="61">
        <v>47.73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213">
        <v>340.0</v>
      </c>
      <c r="EF24" s="213">
        <v>0.0</v>
      </c>
      <c r="EG24" s="213">
        <v>177.0</v>
      </c>
      <c r="EH24" s="213">
        <v>7.6</v>
      </c>
      <c r="EI24" s="214"/>
      <c r="EJ24" s="213">
        <v>9.0</v>
      </c>
      <c r="EK24" s="213">
        <v>48.0</v>
      </c>
      <c r="EL24" s="213">
        <v>51.0</v>
      </c>
      <c r="EM24" s="213">
        <v>0.0</v>
      </c>
      <c r="EN24" s="213">
        <v>0.0</v>
      </c>
      <c r="EO24" s="213">
        <v>0.0</v>
      </c>
      <c r="EP24" s="213">
        <v>0.0</v>
      </c>
      <c r="EQ24" s="213">
        <v>9.0</v>
      </c>
      <c r="ER24" s="213">
        <v>36.0</v>
      </c>
      <c r="ES24" s="213">
        <v>33.0</v>
      </c>
      <c r="ET24" s="213">
        <v>336.0</v>
      </c>
      <c r="EU24" s="213">
        <v>0.0</v>
      </c>
      <c r="EV24" s="213">
        <v>0.0</v>
      </c>
      <c r="EW24" s="213">
        <v>0.0</v>
      </c>
      <c r="EX24" s="213">
        <v>335.0</v>
      </c>
      <c r="EY24" s="213">
        <v>0.0</v>
      </c>
      <c r="EZ24" s="213">
        <v>0.0</v>
      </c>
      <c r="FA24" s="213">
        <v>0.0</v>
      </c>
      <c r="FB24" s="213">
        <v>335.0</v>
      </c>
      <c r="FC24" s="213">
        <v>277.0</v>
      </c>
      <c r="FD24" s="213">
        <v>159.0</v>
      </c>
      <c r="FE24" s="213">
        <v>0.5</v>
      </c>
      <c r="FF24" s="213">
        <v>334.0</v>
      </c>
      <c r="FG24" s="213">
        <v>277.0</v>
      </c>
      <c r="FH24" s="213">
        <v>15.9</v>
      </c>
      <c r="FI24" s="213">
        <v>1.0</v>
      </c>
      <c r="FJ24" s="213">
        <v>340.0</v>
      </c>
      <c r="FK24" s="213">
        <v>278.0</v>
      </c>
      <c r="FL24" s="213">
        <v>152.0</v>
      </c>
      <c r="FM24" s="214"/>
      <c r="FN24" s="213">
        <v>340.0</v>
      </c>
      <c r="FO24" s="213">
        <v>278.0</v>
      </c>
      <c r="FP24" s="213">
        <v>152.0</v>
      </c>
      <c r="FQ24" s="213">
        <v>11.0</v>
      </c>
      <c r="FR24" s="213">
        <v>0.0</v>
      </c>
      <c r="FS24" s="213">
        <v>0.0</v>
      </c>
      <c r="FT24" s="213">
        <v>12.82</v>
      </c>
      <c r="FU24" s="214"/>
      <c r="FV24" s="213">
        <v>0.0</v>
      </c>
      <c r="FW24" s="214"/>
      <c r="FX24" s="214"/>
      <c r="FY24" s="214"/>
      <c r="FZ24" s="89"/>
      <c r="GA24" s="65">
        <v>339.0</v>
      </c>
      <c r="GB24" s="66">
        <v>362.54</v>
      </c>
      <c r="GC24" s="66">
        <v>226.41</v>
      </c>
      <c r="GD24" s="66">
        <v>18.01</v>
      </c>
      <c r="GE24" s="66">
        <v>339.0</v>
      </c>
      <c r="GF24" s="66">
        <v>365.32</v>
      </c>
      <c r="GG24" s="66">
        <v>223.42</v>
      </c>
      <c r="GH24" s="66">
        <v>19.01</v>
      </c>
      <c r="GI24" s="66">
        <v>339.0</v>
      </c>
      <c r="GJ24" s="66">
        <v>227.04</v>
      </c>
      <c r="GK24" s="66">
        <v>-149.54</v>
      </c>
      <c r="GL24" s="66">
        <v>-10.13</v>
      </c>
      <c r="GM24" s="66">
        <v>339.0</v>
      </c>
      <c r="GN24" s="66">
        <v>209.72</v>
      </c>
      <c r="GO24" s="66">
        <v>-149.17</v>
      </c>
      <c r="GP24" s="66">
        <v>-17.25</v>
      </c>
      <c r="GQ24" s="66">
        <v>339.0</v>
      </c>
      <c r="GR24" s="66">
        <v>151.87</v>
      </c>
      <c r="GS24" s="66">
        <v>-77.56</v>
      </c>
      <c r="GT24" s="66">
        <v>-5.61</v>
      </c>
      <c r="GU24" s="66">
        <v>339.0</v>
      </c>
      <c r="GV24" s="66">
        <v>169.23</v>
      </c>
      <c r="GW24" s="66">
        <v>-75.23</v>
      </c>
      <c r="GX24" s="66">
        <v>-7.29</v>
      </c>
      <c r="GY24" s="89"/>
      <c r="GZ24" s="98" t="s">
        <v>91</v>
      </c>
      <c r="HA24" s="98" t="s">
        <v>92</v>
      </c>
      <c r="HB24" s="98">
        <v>100.0</v>
      </c>
      <c r="HC24" s="98">
        <v>5.0</v>
      </c>
      <c r="HD24" s="98">
        <v>2.0</v>
      </c>
      <c r="HE24" s="98">
        <v>8.0</v>
      </c>
      <c r="HF24" s="99">
        <v>52.0</v>
      </c>
      <c r="HG24" s="99">
        <v>50.0</v>
      </c>
      <c r="HH24" s="98" t="s">
        <v>91</v>
      </c>
      <c r="HI24" s="98" t="s">
        <v>92</v>
      </c>
      <c r="HJ24" s="98">
        <v>197.0</v>
      </c>
      <c r="HK24" s="98">
        <v>9.85</v>
      </c>
      <c r="HL24" s="98">
        <v>3.94</v>
      </c>
      <c r="HM24" s="98">
        <v>5.0</v>
      </c>
      <c r="HN24" s="99">
        <v>56.0</v>
      </c>
      <c r="HO24" s="99">
        <v>54.0</v>
      </c>
      <c r="HP24" s="98" t="s">
        <v>91</v>
      </c>
      <c r="HQ24" s="98" t="s">
        <v>92</v>
      </c>
      <c r="HR24" s="98">
        <v>104.0</v>
      </c>
      <c r="HS24" s="98">
        <v>5.2</v>
      </c>
      <c r="HT24" s="98">
        <v>2.6</v>
      </c>
      <c r="HU24" s="98">
        <v>7.0</v>
      </c>
      <c r="HV24" s="99">
        <v>60.0</v>
      </c>
      <c r="HW24" s="99">
        <v>60.0</v>
      </c>
      <c r="HX24" s="89"/>
      <c r="HY24" s="72">
        <v>135.0</v>
      </c>
      <c r="HZ24" s="72">
        <v>33.0</v>
      </c>
      <c r="IA24" s="72">
        <v>28.0</v>
      </c>
      <c r="IB24" s="72">
        <v>1.4</v>
      </c>
      <c r="IC24" s="73"/>
      <c r="ID24" s="72">
        <v>2.0</v>
      </c>
      <c r="IE24" s="72">
        <v>58.0</v>
      </c>
      <c r="IF24" s="72">
        <v>42.0</v>
      </c>
      <c r="IG24" s="89"/>
      <c r="IH24" s="75">
        <v>137.0</v>
      </c>
      <c r="II24" s="75">
        <v>32.5</v>
      </c>
      <c r="IJ24" s="75">
        <v>218.0</v>
      </c>
      <c r="IK24" s="75">
        <v>10.5</v>
      </c>
      <c r="IL24" s="75">
        <v>12.1</v>
      </c>
      <c r="IM24" s="75">
        <v>4.0</v>
      </c>
      <c r="IN24" s="75">
        <v>44.0</v>
      </c>
      <c r="IO24" s="75">
        <v>43.0</v>
      </c>
      <c r="IP24" s="75">
        <v>137.0</v>
      </c>
      <c r="IQ24" s="75">
        <v>33.4</v>
      </c>
      <c r="IR24" s="75">
        <v>3.0</v>
      </c>
      <c r="IS24" s="75">
        <v>0.1</v>
      </c>
      <c r="IT24" s="75">
        <v>0.2</v>
      </c>
      <c r="IU24" s="75">
        <v>8.0</v>
      </c>
      <c r="IV24" s="75">
        <v>48.0</v>
      </c>
      <c r="IW24" s="75">
        <v>48.0</v>
      </c>
      <c r="IX24" s="89"/>
      <c r="IY24" s="149">
        <v>140.37</v>
      </c>
      <c r="IZ24" s="149">
        <v>34.89</v>
      </c>
      <c r="JA24" s="149">
        <v>39.6</v>
      </c>
      <c r="JB24" s="149">
        <v>18.98</v>
      </c>
      <c r="JC24" s="149">
        <v>7.04</v>
      </c>
      <c r="JD24" s="149">
        <v>3.0</v>
      </c>
      <c r="JE24" s="149">
        <v>58.5</v>
      </c>
      <c r="JF24" s="149">
        <v>46.47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137.0</v>
      </c>
      <c r="JQ24" s="78">
        <v>32.5</v>
      </c>
      <c r="JR24" s="150" t="s">
        <v>112</v>
      </c>
      <c r="JS24" s="150" t="s">
        <v>112</v>
      </c>
      <c r="JT24" s="150" t="s">
        <v>112</v>
      </c>
      <c r="JU24" s="78">
        <v>2.0</v>
      </c>
      <c r="JV24" s="78">
        <v>42.0</v>
      </c>
      <c r="JW24" s="78">
        <v>41.0</v>
      </c>
      <c r="JX24" s="78">
        <v>137.0</v>
      </c>
      <c r="JY24" s="78">
        <v>34.2</v>
      </c>
      <c r="JZ24" s="78">
        <v>113.0</v>
      </c>
      <c r="KA24" s="78">
        <v>6.1</v>
      </c>
      <c r="KB24" s="78">
        <v>2.2</v>
      </c>
      <c r="KC24" s="78">
        <v>2.0</v>
      </c>
      <c r="KD24" s="78">
        <v>46.0</v>
      </c>
      <c r="KE24" s="78">
        <v>46.0</v>
      </c>
      <c r="KF24" s="89"/>
      <c r="KG24" s="79">
        <v>138.0</v>
      </c>
      <c r="KH24" s="79">
        <v>33.0</v>
      </c>
      <c r="KI24" s="79">
        <v>55.0</v>
      </c>
      <c r="KJ24" s="79">
        <v>3.0</v>
      </c>
      <c r="KK24" s="80"/>
      <c r="KL24" s="79">
        <v>1.0</v>
      </c>
      <c r="KM24" s="79">
        <v>44.0</v>
      </c>
      <c r="KN24" s="79">
        <v>44.0</v>
      </c>
      <c r="KO24" s="79">
        <v>138.0</v>
      </c>
      <c r="KP24" s="79">
        <v>33.0</v>
      </c>
      <c r="KQ24" s="79">
        <v>40.0</v>
      </c>
      <c r="KR24" s="79">
        <v>2.2</v>
      </c>
      <c r="KS24" s="80"/>
      <c r="KT24" s="79">
        <v>1.0</v>
      </c>
      <c r="KU24" s="79">
        <v>44.0</v>
      </c>
      <c r="KV24" s="79">
        <v>42.0</v>
      </c>
      <c r="KW24" s="89"/>
      <c r="KX24" s="81">
        <v>133.0</v>
      </c>
      <c r="KY24" s="81">
        <v>33.0</v>
      </c>
      <c r="KZ24" s="81">
        <v>149.0</v>
      </c>
      <c r="LA24" s="81">
        <v>12.2</v>
      </c>
      <c r="LB24" s="81">
        <v>1.8</v>
      </c>
      <c r="LC24" s="81">
        <v>3.0</v>
      </c>
      <c r="LD24" s="81">
        <v>51.0</v>
      </c>
      <c r="LE24" s="81">
        <v>49.0</v>
      </c>
      <c r="LF24" s="81">
        <v>133.0</v>
      </c>
      <c r="LG24" s="81">
        <v>33.0</v>
      </c>
      <c r="LH24" s="81">
        <v>171.0</v>
      </c>
      <c r="LI24" s="81">
        <v>8.4</v>
      </c>
      <c r="LJ24" s="81">
        <v>5.0</v>
      </c>
      <c r="LK24" s="81">
        <v>5.0</v>
      </c>
      <c r="LL24" s="81">
        <v>52.0</v>
      </c>
      <c r="LM24" s="81">
        <v>54.0</v>
      </c>
      <c r="LN24" s="89"/>
      <c r="LO24" s="321">
        <v>340.0</v>
      </c>
      <c r="LP24" s="85">
        <f t="shared" ref="LP24:LP27" si="38">SUM(LX24,ME24,ML24)</f>
        <v>167</v>
      </c>
      <c r="LQ24" s="85">
        <f t="shared" ref="LQ24:LQ27" si="39">SUM(LU24,MB24,MI24)</f>
        <v>18.6</v>
      </c>
      <c r="LR24" s="85">
        <v>71.0</v>
      </c>
      <c r="LS24" s="320">
        <v>327.0</v>
      </c>
      <c r="LT24" s="85">
        <v>56.0</v>
      </c>
      <c r="LU24" s="85">
        <v>9.2</v>
      </c>
      <c r="LV24" s="85">
        <v>142.0</v>
      </c>
      <c r="LW24" s="85">
        <v>101.0</v>
      </c>
      <c r="LX24" s="85">
        <v>54.0</v>
      </c>
      <c r="LY24" s="85">
        <v>53.0</v>
      </c>
      <c r="LZ24" s="85">
        <v>12.0</v>
      </c>
      <c r="MA24" s="85">
        <v>91.0</v>
      </c>
      <c r="MB24" s="85">
        <v>9.4</v>
      </c>
      <c r="MC24" s="85">
        <v>143.0</v>
      </c>
      <c r="MD24" s="85">
        <v>160.0</v>
      </c>
      <c r="ME24" s="85">
        <v>66.0</v>
      </c>
      <c r="MF24" s="85">
        <v>58.0</v>
      </c>
      <c r="MG24" s="85">
        <v>12.0</v>
      </c>
      <c r="MH24" s="85">
        <v>0.0</v>
      </c>
      <c r="MI24" s="85">
        <v>0.0</v>
      </c>
      <c r="MJ24" s="85">
        <v>120.0</v>
      </c>
      <c r="MK24" s="85">
        <v>0.0</v>
      </c>
      <c r="ML24" s="85">
        <v>47.0</v>
      </c>
      <c r="MM24" s="85">
        <v>45.0</v>
      </c>
      <c r="MN24" s="85">
        <v>5.0</v>
      </c>
      <c r="MO24" s="86"/>
      <c r="MP24" s="87"/>
      <c r="MQ24" s="87"/>
      <c r="MR24" s="87"/>
      <c r="MS24" s="87"/>
      <c r="MT24" s="83">
        <v>4.5</v>
      </c>
      <c r="MU24" s="83">
        <v>2.0</v>
      </c>
      <c r="MV24" s="83">
        <v>73.0</v>
      </c>
      <c r="MW24" s="83">
        <v>36.0</v>
      </c>
      <c r="MX24" s="83">
        <v>36.0</v>
      </c>
      <c r="MY24" s="88" t="s">
        <v>96</v>
      </c>
      <c r="MZ24" s="83">
        <v>5.0</v>
      </c>
      <c r="NA24" s="88"/>
      <c r="NB24" s="83">
        <v>12.0</v>
      </c>
      <c r="NC24" s="83">
        <v>5.2</v>
      </c>
      <c r="ND24" s="83">
        <v>211.0</v>
      </c>
      <c r="NE24" s="83">
        <v>36.0</v>
      </c>
      <c r="NF24" s="83">
        <v>40.0</v>
      </c>
      <c r="NG24" s="83">
        <v>40.0</v>
      </c>
      <c r="NH24" s="83">
        <v>7.0</v>
      </c>
      <c r="NI24" s="88"/>
      <c r="NJ24" s="83">
        <v>0.0</v>
      </c>
      <c r="NK24" s="83">
        <v>0.0</v>
      </c>
      <c r="NL24" s="83">
        <v>0.0</v>
      </c>
      <c r="NM24" s="83">
        <v>35.0</v>
      </c>
      <c r="NN24" s="83">
        <v>44.0</v>
      </c>
      <c r="NO24" s="83">
        <v>46.0</v>
      </c>
      <c r="NP24" s="83">
        <v>2.0</v>
      </c>
      <c r="NQ24" s="223"/>
    </row>
    <row r="25" ht="16.5" customHeight="1">
      <c r="A25" s="49">
        <v>0.5</v>
      </c>
      <c r="B25" s="50"/>
      <c r="C25" s="51">
        <v>50.35</v>
      </c>
      <c r="D25" s="195">
        <v>336.0</v>
      </c>
      <c r="E25" s="53">
        <v>132.0</v>
      </c>
      <c r="F25" s="53">
        <v>68.0</v>
      </c>
      <c r="G25" s="53">
        <v>14.2</v>
      </c>
      <c r="H25" s="54"/>
      <c r="I25" s="53">
        <v>6.0</v>
      </c>
      <c r="J25" s="53">
        <v>50.0</v>
      </c>
      <c r="K25" s="53">
        <v>49.0</v>
      </c>
      <c r="L25" s="53">
        <v>135.0</v>
      </c>
      <c r="M25" s="53">
        <v>67.0</v>
      </c>
      <c r="N25" s="53">
        <v>16.9</v>
      </c>
      <c r="O25" s="54"/>
      <c r="P25" s="53">
        <v>6.0</v>
      </c>
      <c r="Q25" s="53">
        <v>53.0</v>
      </c>
      <c r="R25" s="53">
        <v>51.0</v>
      </c>
      <c r="S25" s="53">
        <v>335.9</v>
      </c>
      <c r="T25" s="53">
        <v>127.4</v>
      </c>
      <c r="U25" s="53">
        <v>60.5</v>
      </c>
      <c r="V25" s="54"/>
      <c r="W25" s="53">
        <v>337.2</v>
      </c>
      <c r="X25" s="53">
        <v>240.3</v>
      </c>
      <c r="Y25" s="53">
        <v>135.2</v>
      </c>
      <c r="Z25" s="54"/>
      <c r="AA25" s="53">
        <v>339.1</v>
      </c>
      <c r="AB25" s="53">
        <v>411.5</v>
      </c>
      <c r="AC25" s="53">
        <v>237.4</v>
      </c>
      <c r="AD25" s="54"/>
      <c r="AE25" s="53">
        <v>338.9</v>
      </c>
      <c r="AF25" s="53">
        <v>378.7</v>
      </c>
      <c r="AG25" s="53">
        <v>216.4</v>
      </c>
      <c r="AH25" s="54"/>
      <c r="AI25" s="53">
        <v>346.2</v>
      </c>
      <c r="AJ25" s="53">
        <v>466.1</v>
      </c>
      <c r="AK25" s="53">
        <v>277.0</v>
      </c>
      <c r="AL25" s="54"/>
      <c r="AM25" s="53">
        <v>337.4</v>
      </c>
      <c r="AN25" s="53">
        <v>478.8</v>
      </c>
      <c r="AO25" s="53">
        <v>262.4</v>
      </c>
      <c r="AP25" s="54"/>
      <c r="AQ25" s="54">
        <f t="shared" ref="AQ25:AS25" si="35">E25</f>
        <v>132</v>
      </c>
      <c r="AR25" s="54">
        <f t="shared" si="35"/>
        <v>68</v>
      </c>
      <c r="AS25" s="54">
        <f t="shared" si="35"/>
        <v>14.2</v>
      </c>
      <c r="AT25" s="54"/>
      <c r="AU25" s="54">
        <f t="shared" ref="AU25:AW25" si="36">L25</f>
        <v>135</v>
      </c>
      <c r="AV25" s="54">
        <f t="shared" si="36"/>
        <v>67</v>
      </c>
      <c r="AW25" s="54">
        <f t="shared" si="36"/>
        <v>16.9</v>
      </c>
      <c r="AX25" s="54"/>
      <c r="AY25" s="54"/>
      <c r="AZ25" s="54"/>
      <c r="BA25" s="54"/>
      <c r="BB25" s="54"/>
      <c r="BC25" s="89"/>
      <c r="BD25" s="54"/>
      <c r="BE25" s="53">
        <v>33.0</v>
      </c>
      <c r="BF25" s="53">
        <v>16.0</v>
      </c>
      <c r="BG25" s="53">
        <v>0.7</v>
      </c>
      <c r="BH25" s="54"/>
      <c r="BI25" s="53">
        <v>22.0</v>
      </c>
      <c r="BJ25" s="53">
        <v>85.0</v>
      </c>
      <c r="BK25" s="53">
        <v>56.0</v>
      </c>
      <c r="BL25" s="89"/>
      <c r="BM25" s="287">
        <v>342.0</v>
      </c>
      <c r="BN25" s="287">
        <v>145.0</v>
      </c>
      <c r="BO25" s="287">
        <v>203.0</v>
      </c>
      <c r="BP25" s="287">
        <v>10.2</v>
      </c>
      <c r="BQ25" s="287"/>
      <c r="BR25" s="287">
        <v>6.0</v>
      </c>
      <c r="BS25" s="287">
        <v>58.0</v>
      </c>
      <c r="BT25" s="287">
        <v>54.0</v>
      </c>
      <c r="BU25" s="288">
        <f t="shared" si="19"/>
        <v>342</v>
      </c>
      <c r="BV25" s="287">
        <v>283.0</v>
      </c>
      <c r="BW25" s="287">
        <v>167.0</v>
      </c>
      <c r="BX25" s="287">
        <v>5.0</v>
      </c>
      <c r="BY25" s="287">
        <v>335.0</v>
      </c>
      <c r="BZ25" s="287">
        <v>300.0</v>
      </c>
      <c r="CA25" s="287">
        <v>169.0</v>
      </c>
      <c r="CB25" s="287">
        <v>9.0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335.0</v>
      </c>
      <c r="CH25" s="287">
        <v>439.0</v>
      </c>
      <c r="CI25" s="287">
        <v>253.0</v>
      </c>
      <c r="CJ25" s="287">
        <v>10.0</v>
      </c>
      <c r="CK25" s="287">
        <v>347.0</v>
      </c>
      <c r="CL25" s="287">
        <v>273.0</v>
      </c>
      <c r="CM25" s="287">
        <v>163.0</v>
      </c>
      <c r="CN25" s="287">
        <v>5.0</v>
      </c>
      <c r="CO25" s="287" t="s">
        <v>94</v>
      </c>
      <c r="CP25" s="287" t="s">
        <v>94</v>
      </c>
      <c r="CQ25" s="287" t="s">
        <v>94</v>
      </c>
      <c r="CR25" s="287" t="s">
        <v>94</v>
      </c>
      <c r="CS25" s="287">
        <v>335.0</v>
      </c>
      <c r="CT25" s="287">
        <v>301.0</v>
      </c>
      <c r="CU25" s="287">
        <v>196.0</v>
      </c>
      <c r="CV25" s="287">
        <v>99.0</v>
      </c>
      <c r="CW25" s="287">
        <v>337.0</v>
      </c>
      <c r="CX25" s="287">
        <v>239.0</v>
      </c>
      <c r="CY25" s="287">
        <v>128.0</v>
      </c>
      <c r="CZ25" s="287">
        <v>59.0</v>
      </c>
      <c r="DA25" s="287">
        <v>324.0</v>
      </c>
      <c r="DB25" s="287">
        <v>242.0</v>
      </c>
      <c r="DC25" s="287">
        <v>128.0</v>
      </c>
      <c r="DD25" s="287">
        <v>38.0</v>
      </c>
      <c r="DE25" s="288">
        <f t="shared" si="22"/>
        <v>145</v>
      </c>
      <c r="DF25" s="288"/>
      <c r="DG25" s="288">
        <f t="shared" ref="DG25:DH25" si="37">BO25</f>
        <v>203</v>
      </c>
      <c r="DH25" s="288">
        <f t="shared" si="37"/>
        <v>10.2</v>
      </c>
      <c r="DI25" s="288"/>
      <c r="DJ25" s="287">
        <v>7.0</v>
      </c>
      <c r="DK25" s="287">
        <v>58.0</v>
      </c>
      <c r="DL25" s="287">
        <v>54.0</v>
      </c>
      <c r="DM25" s="89"/>
      <c r="DN25" s="61">
        <v>349.0</v>
      </c>
      <c r="DO25" s="61">
        <v>140.0</v>
      </c>
      <c r="DP25" s="61">
        <v>34.45</v>
      </c>
      <c r="DQ25" s="61">
        <v>22.05</v>
      </c>
      <c r="DR25" s="61">
        <v>6.2</v>
      </c>
      <c r="DS25" s="61">
        <v>8.0</v>
      </c>
      <c r="DT25" s="61">
        <v>39.0</v>
      </c>
      <c r="DU25" s="61">
        <v>47.4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213">
        <v>341.0</v>
      </c>
      <c r="EF25" s="213">
        <v>0.0</v>
      </c>
      <c r="EG25" s="213">
        <v>178.0</v>
      </c>
      <c r="EH25" s="213">
        <v>7.6</v>
      </c>
      <c r="EI25" s="214"/>
      <c r="EJ25" s="213">
        <v>9.0</v>
      </c>
      <c r="EK25" s="213">
        <v>48.0</v>
      </c>
      <c r="EL25" s="213">
        <v>51.0</v>
      </c>
      <c r="EM25" s="213">
        <v>0.0</v>
      </c>
      <c r="EN25" s="213">
        <v>0.0</v>
      </c>
      <c r="EO25" s="213">
        <v>0.0</v>
      </c>
      <c r="EP25" s="213">
        <v>0.0</v>
      </c>
      <c r="EQ25" s="213">
        <v>9.0</v>
      </c>
      <c r="ER25" s="213">
        <v>36.0</v>
      </c>
      <c r="ES25" s="213">
        <v>33.0</v>
      </c>
      <c r="ET25" s="213">
        <v>336.0</v>
      </c>
      <c r="EU25" s="213">
        <v>0.0</v>
      </c>
      <c r="EV25" s="213">
        <v>0.0</v>
      </c>
      <c r="EW25" s="213">
        <v>0.0</v>
      </c>
      <c r="EX25" s="213">
        <v>335.0</v>
      </c>
      <c r="EY25" s="213">
        <v>0.0</v>
      </c>
      <c r="EZ25" s="213">
        <v>0.0</v>
      </c>
      <c r="FA25" s="213">
        <v>0.0</v>
      </c>
      <c r="FB25" s="213">
        <v>335.0</v>
      </c>
      <c r="FC25" s="213">
        <v>277.0</v>
      </c>
      <c r="FD25" s="213">
        <v>159.0</v>
      </c>
      <c r="FE25" s="213">
        <v>0.5</v>
      </c>
      <c r="FF25" s="213">
        <v>334.0</v>
      </c>
      <c r="FG25" s="213">
        <v>275.0</v>
      </c>
      <c r="FH25" s="213">
        <v>150.9</v>
      </c>
      <c r="FI25" s="213">
        <v>1.0</v>
      </c>
      <c r="FJ25" s="213">
        <v>341.0</v>
      </c>
      <c r="FK25" s="213">
        <v>261.0</v>
      </c>
      <c r="FL25" s="213">
        <v>150.0</v>
      </c>
      <c r="FM25" s="214"/>
      <c r="FN25" s="213">
        <v>341.0</v>
      </c>
      <c r="FO25" s="213">
        <v>274.0</v>
      </c>
      <c r="FP25" s="213">
        <v>150.0</v>
      </c>
      <c r="FQ25" s="213">
        <v>10.0</v>
      </c>
      <c r="FR25" s="213">
        <v>0.0</v>
      </c>
      <c r="FS25" s="213">
        <v>0.0</v>
      </c>
      <c r="FT25" s="213">
        <v>13.82</v>
      </c>
      <c r="FU25" s="214"/>
      <c r="FV25" s="213">
        <v>0.0</v>
      </c>
      <c r="FW25" s="214"/>
      <c r="FX25" s="214"/>
      <c r="FY25" s="214"/>
      <c r="FZ25" s="89"/>
      <c r="GA25" s="95">
        <v>345.0</v>
      </c>
      <c r="GB25" s="96">
        <v>485.2</v>
      </c>
      <c r="GC25" s="96">
        <v>268.6</v>
      </c>
      <c r="GD25" s="96">
        <v>40.2</v>
      </c>
      <c r="GE25" s="96">
        <v>344.0</v>
      </c>
      <c r="GF25" s="96">
        <v>468.6</v>
      </c>
      <c r="GG25" s="96">
        <v>264.6</v>
      </c>
      <c r="GH25" s="96">
        <v>48.7</v>
      </c>
      <c r="GI25" s="96">
        <v>345.0</v>
      </c>
      <c r="GJ25" s="96">
        <v>267.7</v>
      </c>
      <c r="GK25" s="96">
        <v>153.7</v>
      </c>
      <c r="GL25" s="96">
        <v>21.3</v>
      </c>
      <c r="GM25" s="96">
        <v>345.0</v>
      </c>
      <c r="GN25" s="96">
        <v>261.4</v>
      </c>
      <c r="GO25" s="96">
        <v>153.1</v>
      </c>
      <c r="GP25" s="96">
        <v>30.74</v>
      </c>
      <c r="GQ25" s="96">
        <v>345.0</v>
      </c>
      <c r="GR25" s="96">
        <v>207.2</v>
      </c>
      <c r="GS25" s="96">
        <v>-111.4</v>
      </c>
      <c r="GT25" s="96">
        <v>13.37</v>
      </c>
      <c r="GU25" s="96">
        <v>345.0</v>
      </c>
      <c r="GV25" s="96">
        <v>190.5</v>
      </c>
      <c r="GW25" s="96">
        <v>-109.98</v>
      </c>
      <c r="GX25" s="96">
        <v>15.33</v>
      </c>
      <c r="GY25" s="89"/>
      <c r="GZ25" s="98" t="s">
        <v>91</v>
      </c>
      <c r="HA25" s="98" t="s">
        <v>92</v>
      </c>
      <c r="HB25" s="98">
        <v>104.0</v>
      </c>
      <c r="HC25" s="98">
        <v>5.2</v>
      </c>
      <c r="HD25" s="98">
        <v>2.08</v>
      </c>
      <c r="HE25" s="98">
        <v>8.0</v>
      </c>
      <c r="HF25" s="99">
        <v>52.0</v>
      </c>
      <c r="HG25" s="99">
        <v>50.0</v>
      </c>
      <c r="HH25" s="98" t="s">
        <v>91</v>
      </c>
      <c r="HI25" s="98" t="s">
        <v>92</v>
      </c>
      <c r="HJ25" s="98">
        <v>189.0</v>
      </c>
      <c r="HK25" s="98">
        <v>9.45</v>
      </c>
      <c r="HL25" s="98">
        <v>3.78</v>
      </c>
      <c r="HM25" s="98">
        <v>5.0</v>
      </c>
      <c r="HN25" s="99">
        <v>56.0</v>
      </c>
      <c r="HO25" s="99">
        <v>54.0</v>
      </c>
      <c r="HP25" s="98" t="s">
        <v>91</v>
      </c>
      <c r="HQ25" s="98" t="s">
        <v>92</v>
      </c>
      <c r="HR25" s="98">
        <v>101.0</v>
      </c>
      <c r="HS25" s="98">
        <v>5.05</v>
      </c>
      <c r="HT25" s="98">
        <v>2.525</v>
      </c>
      <c r="HU25" s="98">
        <v>7.0</v>
      </c>
      <c r="HV25" s="99">
        <v>60.0</v>
      </c>
      <c r="HW25" s="99">
        <v>60.0</v>
      </c>
      <c r="HX25" s="89"/>
      <c r="HY25" s="72">
        <v>135.0</v>
      </c>
      <c r="HZ25" s="72">
        <v>33.0</v>
      </c>
      <c r="IA25" s="72">
        <v>86.0</v>
      </c>
      <c r="IB25" s="72">
        <v>4.3</v>
      </c>
      <c r="IC25" s="73"/>
      <c r="ID25" s="72">
        <v>2.0</v>
      </c>
      <c r="IE25" s="72">
        <v>58.0</v>
      </c>
      <c r="IF25" s="72">
        <v>42.0</v>
      </c>
      <c r="IG25" s="89"/>
      <c r="IH25" s="75">
        <v>137.0</v>
      </c>
      <c r="II25" s="75">
        <v>32.2</v>
      </c>
      <c r="IJ25" s="75">
        <v>223.0</v>
      </c>
      <c r="IK25" s="75">
        <v>10.4</v>
      </c>
      <c r="IL25" s="75">
        <v>12.1</v>
      </c>
      <c r="IM25" s="75">
        <v>4.0</v>
      </c>
      <c r="IN25" s="75">
        <v>44.0</v>
      </c>
      <c r="IO25" s="75">
        <v>43.0</v>
      </c>
      <c r="IP25" s="75">
        <v>137.0</v>
      </c>
      <c r="IQ25" s="75">
        <v>32.4</v>
      </c>
      <c r="IR25" s="75">
        <v>3.0</v>
      </c>
      <c r="IS25" s="75">
        <v>0.1</v>
      </c>
      <c r="IT25" s="75">
        <v>0.2</v>
      </c>
      <c r="IU25" s="75">
        <v>8.0</v>
      </c>
      <c r="IV25" s="75">
        <v>48.0</v>
      </c>
      <c r="IW25" s="75">
        <v>48.0</v>
      </c>
      <c r="IX25" s="89"/>
      <c r="IY25" s="149">
        <v>140.08</v>
      </c>
      <c r="IZ25" s="149">
        <v>34.8</v>
      </c>
      <c r="JA25" s="149">
        <v>385.0</v>
      </c>
      <c r="JB25" s="149">
        <v>19.25</v>
      </c>
      <c r="JC25" s="149">
        <v>7.27</v>
      </c>
      <c r="JD25" s="149">
        <v>3.0</v>
      </c>
      <c r="JE25" s="149">
        <v>61.77</v>
      </c>
      <c r="JF25" s="149">
        <v>45.61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137.0</v>
      </c>
      <c r="JQ25" s="78">
        <v>32.0</v>
      </c>
      <c r="JR25" s="150" t="s">
        <v>112</v>
      </c>
      <c r="JS25" s="150" t="s">
        <v>112</v>
      </c>
      <c r="JT25" s="150" t="s">
        <v>112</v>
      </c>
      <c r="JU25" s="78">
        <v>2.0</v>
      </c>
      <c r="JV25" s="78">
        <v>43.0</v>
      </c>
      <c r="JW25" s="78">
        <v>43.0</v>
      </c>
      <c r="JX25" s="78">
        <v>137.0</v>
      </c>
      <c r="JY25" s="78">
        <v>34.2</v>
      </c>
      <c r="JZ25" s="78">
        <v>125.0</v>
      </c>
      <c r="KA25" s="78">
        <v>6.8</v>
      </c>
      <c r="KB25" s="78">
        <v>2.7</v>
      </c>
      <c r="KC25" s="78">
        <v>2.0</v>
      </c>
      <c r="KD25" s="78">
        <v>47.0</v>
      </c>
      <c r="KE25" s="78">
        <v>46.0</v>
      </c>
      <c r="KF25" s="89"/>
      <c r="KG25" s="79">
        <v>137.0</v>
      </c>
      <c r="KH25" s="79">
        <v>33.0</v>
      </c>
      <c r="KI25" s="79">
        <v>68.0</v>
      </c>
      <c r="KJ25" s="79">
        <v>3.6</v>
      </c>
      <c r="KK25" s="80"/>
      <c r="KL25" s="79">
        <v>1.0</v>
      </c>
      <c r="KM25" s="79">
        <v>48.0</v>
      </c>
      <c r="KN25" s="79">
        <v>48.0</v>
      </c>
      <c r="KO25" s="79">
        <v>137.0</v>
      </c>
      <c r="KP25" s="79">
        <v>33.0</v>
      </c>
      <c r="KQ25" s="79">
        <v>35.0</v>
      </c>
      <c r="KR25" s="79">
        <v>1.9</v>
      </c>
      <c r="KS25" s="80"/>
      <c r="KT25" s="79">
        <v>1.0</v>
      </c>
      <c r="KU25" s="79">
        <v>48.0</v>
      </c>
      <c r="KV25" s="79">
        <v>46.0</v>
      </c>
      <c r="KW25" s="89"/>
      <c r="KX25" s="81">
        <v>134.0</v>
      </c>
      <c r="KY25" s="81">
        <v>34.0</v>
      </c>
      <c r="KZ25" s="81">
        <v>247.0</v>
      </c>
      <c r="LA25" s="81">
        <v>12.1</v>
      </c>
      <c r="LB25" s="81">
        <v>1.8</v>
      </c>
      <c r="LC25" s="81">
        <v>3.0</v>
      </c>
      <c r="LD25" s="81">
        <v>54.0</v>
      </c>
      <c r="LE25" s="81">
        <v>52.0</v>
      </c>
      <c r="LF25" s="81">
        <v>134.0</v>
      </c>
      <c r="LG25" s="81">
        <v>34.0</v>
      </c>
      <c r="LH25" s="81">
        <v>192.0</v>
      </c>
      <c r="LI25" s="81">
        <v>9.4</v>
      </c>
      <c r="LJ25" s="81">
        <v>5.0</v>
      </c>
      <c r="LK25" s="81">
        <v>5.0</v>
      </c>
      <c r="LL25" s="81">
        <v>54.0</v>
      </c>
      <c r="LM25" s="81">
        <v>56.0</v>
      </c>
      <c r="LN25" s="89"/>
      <c r="LO25" s="321">
        <v>338.0</v>
      </c>
      <c r="LP25" s="85">
        <f t="shared" si="38"/>
        <v>174</v>
      </c>
      <c r="LQ25" s="85">
        <f t="shared" si="39"/>
        <v>13.9</v>
      </c>
      <c r="LR25" s="85">
        <v>71.0</v>
      </c>
      <c r="LS25" s="320">
        <v>326.0</v>
      </c>
      <c r="LT25" s="85">
        <v>50.0</v>
      </c>
      <c r="LU25" s="85">
        <v>5.9</v>
      </c>
      <c r="LV25" s="85">
        <v>142.0</v>
      </c>
      <c r="LW25" s="85">
        <v>109.0</v>
      </c>
      <c r="LX25" s="85">
        <v>56.0</v>
      </c>
      <c r="LY25" s="85">
        <v>56.0</v>
      </c>
      <c r="LZ25" s="85">
        <v>12.0</v>
      </c>
      <c r="MA25" s="85">
        <v>90.0</v>
      </c>
      <c r="MB25" s="85">
        <v>8.0</v>
      </c>
      <c r="MC25" s="85">
        <v>143.0</v>
      </c>
      <c r="MD25" s="85">
        <v>175.0</v>
      </c>
      <c r="ME25" s="85">
        <v>71.0</v>
      </c>
      <c r="MF25" s="85">
        <v>61.0</v>
      </c>
      <c r="MG25" s="85">
        <v>12.0</v>
      </c>
      <c r="MH25" s="85">
        <v>0.0</v>
      </c>
      <c r="MI25" s="85">
        <v>0.0</v>
      </c>
      <c r="MJ25" s="85">
        <v>120.0</v>
      </c>
      <c r="MK25" s="85">
        <v>0.0</v>
      </c>
      <c r="ML25" s="85">
        <v>47.0</v>
      </c>
      <c r="MM25" s="85">
        <v>45.0</v>
      </c>
      <c r="MN25" s="85">
        <v>5.0</v>
      </c>
      <c r="MO25" s="86"/>
      <c r="MP25" s="87"/>
      <c r="MQ25" s="87"/>
      <c r="MR25" s="87"/>
      <c r="MS25" s="87"/>
      <c r="MT25" s="83">
        <v>4.5</v>
      </c>
      <c r="MU25" s="83">
        <v>2.0</v>
      </c>
      <c r="MV25" s="83">
        <v>71.0</v>
      </c>
      <c r="MW25" s="83">
        <v>36.0</v>
      </c>
      <c r="MX25" s="83">
        <v>36.0</v>
      </c>
      <c r="MY25" s="88" t="s">
        <v>96</v>
      </c>
      <c r="MZ25" s="83">
        <v>5.0</v>
      </c>
      <c r="NA25" s="88"/>
      <c r="NB25" s="83">
        <v>10.0</v>
      </c>
      <c r="NC25" s="83">
        <v>4.6</v>
      </c>
      <c r="ND25" s="83">
        <v>178.0</v>
      </c>
      <c r="NE25" s="83">
        <v>36.0</v>
      </c>
      <c r="NF25" s="83">
        <v>41.0</v>
      </c>
      <c r="NG25" s="83">
        <v>41.0</v>
      </c>
      <c r="NH25" s="83">
        <v>7.0</v>
      </c>
      <c r="NI25" s="88"/>
      <c r="NJ25" s="83">
        <v>0.0</v>
      </c>
      <c r="NK25" s="83">
        <v>0.0</v>
      </c>
      <c r="NL25" s="83">
        <v>0.0</v>
      </c>
      <c r="NM25" s="83">
        <v>35.0</v>
      </c>
      <c r="NN25" s="83">
        <v>44.0</v>
      </c>
      <c r="NO25" s="83">
        <v>46.0</v>
      </c>
      <c r="NP25" s="83">
        <v>2.0</v>
      </c>
      <c r="NQ25" s="223"/>
    </row>
    <row r="26" ht="17.25" customHeight="1">
      <c r="A26" s="49">
        <v>0.541666666666667</v>
      </c>
      <c r="B26" s="50"/>
      <c r="C26" s="51">
        <v>50.18</v>
      </c>
      <c r="D26" s="195">
        <v>337.0</v>
      </c>
      <c r="E26" s="53">
        <v>133.0</v>
      </c>
      <c r="F26" s="53">
        <v>68.0</v>
      </c>
      <c r="G26" s="53">
        <v>14.4</v>
      </c>
      <c r="H26" s="54"/>
      <c r="I26" s="53">
        <v>6.0</v>
      </c>
      <c r="J26" s="53">
        <v>52.0</v>
      </c>
      <c r="K26" s="53">
        <v>50.0</v>
      </c>
      <c r="L26" s="53">
        <v>138.0</v>
      </c>
      <c r="M26" s="53">
        <v>68.0</v>
      </c>
      <c r="N26" s="53">
        <v>17.0</v>
      </c>
      <c r="O26" s="54"/>
      <c r="P26" s="53">
        <v>6.0</v>
      </c>
      <c r="Q26" s="53">
        <v>54.0</v>
      </c>
      <c r="R26" s="53">
        <v>52.0</v>
      </c>
      <c r="S26" s="53">
        <v>339.5</v>
      </c>
      <c r="T26" s="53">
        <v>228.1</v>
      </c>
      <c r="U26" s="53">
        <v>128.1</v>
      </c>
      <c r="V26" s="54"/>
      <c r="W26" s="53">
        <v>335.1</v>
      </c>
      <c r="X26" s="53">
        <v>104.5</v>
      </c>
      <c r="Y26" s="53">
        <v>50.9</v>
      </c>
      <c r="Z26" s="54"/>
      <c r="AA26" s="53">
        <v>339.9</v>
      </c>
      <c r="AB26" s="53">
        <v>397.2</v>
      </c>
      <c r="AC26" s="53">
        <v>228.6</v>
      </c>
      <c r="AD26" s="54"/>
      <c r="AE26" s="53">
        <v>339.8</v>
      </c>
      <c r="AF26" s="53">
        <v>362.1</v>
      </c>
      <c r="AG26" s="53">
        <v>207.9</v>
      </c>
      <c r="AH26" s="54"/>
      <c r="AI26" s="53">
        <v>346.9</v>
      </c>
      <c r="AJ26" s="53">
        <v>441.4</v>
      </c>
      <c r="AK26" s="53">
        <v>262.1</v>
      </c>
      <c r="AL26" s="54"/>
      <c r="AM26" s="53">
        <v>337.8</v>
      </c>
      <c r="AN26" s="53">
        <v>457.2</v>
      </c>
      <c r="AO26" s="53">
        <v>248.8</v>
      </c>
      <c r="AP26" s="54"/>
      <c r="AQ26" s="54">
        <f t="shared" ref="AQ26:AS26" si="40">E26</f>
        <v>133</v>
      </c>
      <c r="AR26" s="54">
        <f t="shared" si="40"/>
        <v>68</v>
      </c>
      <c r="AS26" s="54">
        <f t="shared" si="40"/>
        <v>14.4</v>
      </c>
      <c r="AT26" s="54"/>
      <c r="AU26" s="54">
        <f t="shared" ref="AU26:AW26" si="41">L26</f>
        <v>138</v>
      </c>
      <c r="AV26" s="54">
        <f t="shared" si="41"/>
        <v>68</v>
      </c>
      <c r="AW26" s="54">
        <f t="shared" si="41"/>
        <v>17</v>
      </c>
      <c r="AX26" s="54"/>
      <c r="AY26" s="54"/>
      <c r="AZ26" s="54"/>
      <c r="BA26" s="54"/>
      <c r="BB26" s="54"/>
      <c r="BC26" s="89"/>
      <c r="BD26" s="54"/>
      <c r="BE26" s="53">
        <v>33.0</v>
      </c>
      <c r="BF26" s="53">
        <v>17.0</v>
      </c>
      <c r="BG26" s="53">
        <v>0.8</v>
      </c>
      <c r="BH26" s="54"/>
      <c r="BI26" s="53">
        <v>22.0</v>
      </c>
      <c r="BJ26" s="53">
        <v>85.0</v>
      </c>
      <c r="BK26" s="53">
        <v>56.0</v>
      </c>
      <c r="BL26" s="89"/>
      <c r="BM26" s="287">
        <v>344.0</v>
      </c>
      <c r="BN26" s="287">
        <v>145.0</v>
      </c>
      <c r="BO26" s="287">
        <v>266.0</v>
      </c>
      <c r="BP26" s="287">
        <v>13.3</v>
      </c>
      <c r="BQ26" s="287"/>
      <c r="BR26" s="287">
        <v>6.0</v>
      </c>
      <c r="BS26" s="287">
        <v>58.0</v>
      </c>
      <c r="BT26" s="287">
        <v>54.0</v>
      </c>
      <c r="BU26" s="288">
        <f t="shared" si="19"/>
        <v>344</v>
      </c>
      <c r="BV26" s="287">
        <v>287.0</v>
      </c>
      <c r="BW26" s="287">
        <v>168.0</v>
      </c>
      <c r="BX26" s="287">
        <v>14.0</v>
      </c>
      <c r="BY26" s="287">
        <v>336.0</v>
      </c>
      <c r="BZ26" s="287">
        <v>299.0</v>
      </c>
      <c r="CA26" s="287">
        <v>168.0</v>
      </c>
      <c r="CB26" s="287">
        <v>13.0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336.0</v>
      </c>
      <c r="CH26" s="287">
        <v>313.0</v>
      </c>
      <c r="CI26" s="287">
        <v>184.0</v>
      </c>
      <c r="CJ26" s="287">
        <v>8.0</v>
      </c>
      <c r="CK26" s="287">
        <v>348.0</v>
      </c>
      <c r="CL26" s="287">
        <v>234.0</v>
      </c>
      <c r="CM26" s="287">
        <v>140.0</v>
      </c>
      <c r="CN26" s="287">
        <v>3.0</v>
      </c>
      <c r="CO26" s="287" t="s">
        <v>94</v>
      </c>
      <c r="CP26" s="287" t="s">
        <v>94</v>
      </c>
      <c r="CQ26" s="287" t="s">
        <v>94</v>
      </c>
      <c r="CR26" s="287" t="s">
        <v>94</v>
      </c>
      <c r="CS26" s="287">
        <v>336.0</v>
      </c>
      <c r="CT26" s="287">
        <v>260.0</v>
      </c>
      <c r="CU26" s="287">
        <v>153.0</v>
      </c>
      <c r="CV26" s="287">
        <v>88.0</v>
      </c>
      <c r="CW26" s="287">
        <v>338.0</v>
      </c>
      <c r="CX26" s="287">
        <v>210.0</v>
      </c>
      <c r="CY26" s="287">
        <v>106.0</v>
      </c>
      <c r="CZ26" s="287">
        <v>57.0</v>
      </c>
      <c r="DA26" s="287">
        <v>325.0</v>
      </c>
      <c r="DB26" s="287">
        <v>214.0</v>
      </c>
      <c r="DC26" s="287">
        <v>107.0</v>
      </c>
      <c r="DD26" s="287">
        <v>47.0</v>
      </c>
      <c r="DE26" s="288">
        <f t="shared" si="22"/>
        <v>145</v>
      </c>
      <c r="DF26" s="288"/>
      <c r="DG26" s="287">
        <v>266.0</v>
      </c>
      <c r="DH26" s="287">
        <v>13.3</v>
      </c>
      <c r="DI26" s="288"/>
      <c r="DJ26" s="287">
        <v>7.0</v>
      </c>
      <c r="DK26" s="287">
        <v>58.0</v>
      </c>
      <c r="DL26" s="287">
        <v>54.0</v>
      </c>
      <c r="DM26" s="89"/>
      <c r="DN26" s="61">
        <v>341.0</v>
      </c>
      <c r="DO26" s="61">
        <v>140.0</v>
      </c>
      <c r="DP26" s="61">
        <v>40.95</v>
      </c>
      <c r="DQ26" s="61">
        <v>23.8</v>
      </c>
      <c r="DR26" s="61">
        <v>6.37</v>
      </c>
      <c r="DS26" s="61">
        <v>8.0</v>
      </c>
      <c r="DT26" s="61">
        <v>40.0</v>
      </c>
      <c r="DU26" s="61">
        <v>44.6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213">
        <v>340.0</v>
      </c>
      <c r="EF26" s="213">
        <v>0.0</v>
      </c>
      <c r="EG26" s="213">
        <v>177.0</v>
      </c>
      <c r="EH26" s="213">
        <v>7.4</v>
      </c>
      <c r="EI26" s="214"/>
      <c r="EJ26" s="213">
        <v>9.0</v>
      </c>
      <c r="EK26" s="213">
        <v>52.0</v>
      </c>
      <c r="EL26" s="213">
        <v>50.0</v>
      </c>
      <c r="EM26" s="213">
        <v>0.0</v>
      </c>
      <c r="EN26" s="213">
        <v>0.0</v>
      </c>
      <c r="EO26" s="213">
        <v>0.0</v>
      </c>
      <c r="EP26" s="213">
        <v>0.0</v>
      </c>
      <c r="EQ26" s="213">
        <v>9.0</v>
      </c>
      <c r="ER26" s="213">
        <v>47.0</v>
      </c>
      <c r="ES26" s="213">
        <v>46.0</v>
      </c>
      <c r="ET26" s="213">
        <v>338.0</v>
      </c>
      <c r="EU26" s="213">
        <v>0.0</v>
      </c>
      <c r="EV26" s="213">
        <v>0.0</v>
      </c>
      <c r="EW26" s="213">
        <v>0.0</v>
      </c>
      <c r="EX26" s="213">
        <v>337.0</v>
      </c>
      <c r="EY26" s="213">
        <v>0.0</v>
      </c>
      <c r="EZ26" s="213">
        <v>0.0</v>
      </c>
      <c r="FA26" s="213">
        <v>0.0</v>
      </c>
      <c r="FB26" s="213">
        <v>337.0</v>
      </c>
      <c r="FC26" s="213">
        <v>275.0</v>
      </c>
      <c r="FD26" s="213">
        <v>159.0</v>
      </c>
      <c r="FE26" s="213">
        <v>2.7</v>
      </c>
      <c r="FF26" s="213">
        <v>336.0</v>
      </c>
      <c r="FG26" s="213">
        <v>276.0</v>
      </c>
      <c r="FH26" s="213">
        <v>158.3</v>
      </c>
      <c r="FI26" s="213">
        <v>2.7</v>
      </c>
      <c r="FJ26" s="213">
        <v>340.0</v>
      </c>
      <c r="FK26" s="213">
        <v>261.0</v>
      </c>
      <c r="FL26" s="213">
        <v>149.0</v>
      </c>
      <c r="FM26" s="214"/>
      <c r="FN26" s="213">
        <v>340.0</v>
      </c>
      <c r="FO26" s="213">
        <v>273.0</v>
      </c>
      <c r="FP26" s="213">
        <v>149.0</v>
      </c>
      <c r="FQ26" s="213">
        <v>9.0</v>
      </c>
      <c r="FR26" s="213">
        <v>0.0</v>
      </c>
      <c r="FS26" s="213">
        <v>0.0</v>
      </c>
      <c r="FT26" s="213">
        <v>18.11</v>
      </c>
      <c r="FU26" s="214"/>
      <c r="FV26" s="213">
        <v>0.0</v>
      </c>
      <c r="FW26" s="214"/>
      <c r="FX26" s="214"/>
      <c r="FY26" s="214"/>
      <c r="FZ26" s="89"/>
      <c r="GA26" s="65">
        <v>344.0</v>
      </c>
      <c r="GB26" s="66">
        <v>411.02</v>
      </c>
      <c r="GC26" s="66">
        <v>255.54</v>
      </c>
      <c r="GD26" s="66">
        <v>22.36</v>
      </c>
      <c r="GE26" s="66">
        <v>344.0</v>
      </c>
      <c r="GF26" s="66">
        <v>432.76</v>
      </c>
      <c r="GG26" s="66">
        <v>251.36</v>
      </c>
      <c r="GH26" s="66">
        <v>26.72</v>
      </c>
      <c r="GI26" s="66">
        <v>344.0</v>
      </c>
      <c r="GJ26" s="66">
        <v>269.05</v>
      </c>
      <c r="GK26" s="66">
        <v>-154.03</v>
      </c>
      <c r="GL26" s="66">
        <v>-21.94</v>
      </c>
      <c r="GM26" s="66">
        <v>344.0</v>
      </c>
      <c r="GN26" s="66">
        <v>247.77</v>
      </c>
      <c r="GO26" s="66">
        <v>-152.94</v>
      </c>
      <c r="GP26" s="66">
        <v>-30.07</v>
      </c>
      <c r="GQ26" s="66">
        <v>344.0</v>
      </c>
      <c r="GR26" s="66">
        <v>150.96</v>
      </c>
      <c r="GS26" s="66">
        <v>-96.66</v>
      </c>
      <c r="GT26" s="66">
        <v>4.22</v>
      </c>
      <c r="GU26" s="66">
        <v>344.0</v>
      </c>
      <c r="GV26" s="66">
        <v>163.86</v>
      </c>
      <c r="GW26" s="66">
        <v>-94.48</v>
      </c>
      <c r="GX26" s="66">
        <v>3.87</v>
      </c>
      <c r="GY26" s="89"/>
      <c r="GZ26" s="98" t="s">
        <v>91</v>
      </c>
      <c r="HA26" s="98" t="s">
        <v>92</v>
      </c>
      <c r="HB26" s="98">
        <v>100.0</v>
      </c>
      <c r="HC26" s="98">
        <v>5.0</v>
      </c>
      <c r="HD26" s="98">
        <v>2.0</v>
      </c>
      <c r="HE26" s="98">
        <v>8.0</v>
      </c>
      <c r="HF26" s="99">
        <v>52.0</v>
      </c>
      <c r="HG26" s="99">
        <v>50.0</v>
      </c>
      <c r="HH26" s="98" t="s">
        <v>91</v>
      </c>
      <c r="HI26" s="98" t="s">
        <v>92</v>
      </c>
      <c r="HJ26" s="98">
        <v>120.0</v>
      </c>
      <c r="HK26" s="98">
        <v>6.0</v>
      </c>
      <c r="HL26" s="98">
        <v>2.4</v>
      </c>
      <c r="HM26" s="98">
        <v>5.0</v>
      </c>
      <c r="HN26" s="99">
        <v>56.0</v>
      </c>
      <c r="HO26" s="99">
        <v>54.0</v>
      </c>
      <c r="HP26" s="98" t="s">
        <v>91</v>
      </c>
      <c r="HQ26" s="98" t="s">
        <v>92</v>
      </c>
      <c r="HR26" s="98">
        <v>154.0</v>
      </c>
      <c r="HS26" s="98">
        <v>7.7</v>
      </c>
      <c r="HT26" s="98">
        <v>3.85</v>
      </c>
      <c r="HU26" s="98">
        <v>7.0</v>
      </c>
      <c r="HV26" s="99">
        <v>60.0</v>
      </c>
      <c r="HW26" s="99">
        <v>60.0</v>
      </c>
      <c r="HX26" s="89"/>
      <c r="HY26" s="72">
        <v>135.0</v>
      </c>
      <c r="HZ26" s="72">
        <v>33.0</v>
      </c>
      <c r="IA26" s="72">
        <v>98.0</v>
      </c>
      <c r="IB26" s="72">
        <v>4.9</v>
      </c>
      <c r="IC26" s="73"/>
      <c r="ID26" s="72">
        <v>2.0</v>
      </c>
      <c r="IE26" s="72">
        <v>58.0</v>
      </c>
      <c r="IF26" s="72">
        <v>42.0</v>
      </c>
      <c r="IG26" s="89"/>
      <c r="IH26" s="75">
        <v>138.0</v>
      </c>
      <c r="II26" s="75">
        <v>32.2</v>
      </c>
      <c r="IJ26" s="75">
        <v>223.0</v>
      </c>
      <c r="IK26" s="75">
        <v>10.4</v>
      </c>
      <c r="IL26" s="75">
        <v>12.1</v>
      </c>
      <c r="IM26" s="75">
        <v>4.0</v>
      </c>
      <c r="IN26" s="75">
        <v>48.0</v>
      </c>
      <c r="IO26" s="75">
        <v>47.0</v>
      </c>
      <c r="IP26" s="75">
        <v>138.0</v>
      </c>
      <c r="IQ26" s="75">
        <v>32.4</v>
      </c>
      <c r="IR26" s="75">
        <v>3.0</v>
      </c>
      <c r="IS26" s="75">
        <v>0.1</v>
      </c>
      <c r="IT26" s="75">
        <v>0.2</v>
      </c>
      <c r="IU26" s="75">
        <v>8.0</v>
      </c>
      <c r="IV26" s="75">
        <v>49.0</v>
      </c>
      <c r="IW26" s="75">
        <v>49.0</v>
      </c>
      <c r="IX26" s="89"/>
      <c r="IY26" s="149">
        <v>140.26</v>
      </c>
      <c r="IZ26" s="149">
        <v>34.9</v>
      </c>
      <c r="JA26" s="149">
        <v>397.4</v>
      </c>
      <c r="JB26" s="149">
        <v>19.87</v>
      </c>
      <c r="JC26" s="149">
        <v>7.42</v>
      </c>
      <c r="JD26" s="149">
        <v>3.0</v>
      </c>
      <c r="JE26" s="149">
        <v>63.54</v>
      </c>
      <c r="JF26" s="149">
        <v>50.47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136.0</v>
      </c>
      <c r="JQ26" s="78">
        <v>32.0</v>
      </c>
      <c r="JR26" s="150" t="s">
        <v>112</v>
      </c>
      <c r="JS26" s="150" t="s">
        <v>112</v>
      </c>
      <c r="JT26" s="150" t="s">
        <v>112</v>
      </c>
      <c r="JU26" s="78">
        <v>2.0</v>
      </c>
      <c r="JV26" s="78">
        <v>44.0</v>
      </c>
      <c r="JW26" s="78">
        <v>44.0</v>
      </c>
      <c r="JX26" s="78">
        <v>136.0</v>
      </c>
      <c r="JY26" s="78">
        <v>34.0</v>
      </c>
      <c r="JZ26" s="78">
        <v>139.0</v>
      </c>
      <c r="KA26" s="78">
        <v>7.4</v>
      </c>
      <c r="KB26" s="78">
        <v>3.0</v>
      </c>
      <c r="KC26" s="78">
        <v>2.0</v>
      </c>
      <c r="KD26" s="78">
        <v>49.0</v>
      </c>
      <c r="KE26" s="78">
        <v>48.0</v>
      </c>
      <c r="KF26" s="89"/>
      <c r="KG26" s="79">
        <v>136.0</v>
      </c>
      <c r="KH26" s="79">
        <v>33.0</v>
      </c>
      <c r="KI26" s="79">
        <v>110.0</v>
      </c>
      <c r="KJ26" s="79">
        <v>6.0</v>
      </c>
      <c r="KK26" s="80"/>
      <c r="KL26" s="79">
        <v>1.0</v>
      </c>
      <c r="KM26" s="79">
        <v>48.0</v>
      </c>
      <c r="KN26" s="79">
        <v>48.0</v>
      </c>
      <c r="KO26" s="79">
        <v>136.0</v>
      </c>
      <c r="KP26" s="79">
        <v>33.0</v>
      </c>
      <c r="KQ26" s="79" t="s">
        <v>98</v>
      </c>
      <c r="KR26" s="79" t="s">
        <v>98</v>
      </c>
      <c r="KS26" s="80"/>
      <c r="KT26" s="79">
        <v>1.0</v>
      </c>
      <c r="KU26" s="79">
        <v>48.0</v>
      </c>
      <c r="KV26" s="79">
        <v>46.0</v>
      </c>
      <c r="KW26" s="89"/>
      <c r="KX26" s="81">
        <v>137.0</v>
      </c>
      <c r="KY26" s="81">
        <v>33.0</v>
      </c>
      <c r="KZ26" s="81">
        <v>96.0</v>
      </c>
      <c r="LA26" s="81">
        <v>4.7</v>
      </c>
      <c r="LB26" s="81">
        <v>1.0</v>
      </c>
      <c r="LC26" s="81">
        <v>3.0</v>
      </c>
      <c r="LD26" s="81">
        <v>52.0</v>
      </c>
      <c r="LE26" s="81">
        <v>52.0</v>
      </c>
      <c r="LF26" s="81">
        <v>137.0</v>
      </c>
      <c r="LG26" s="81">
        <v>33.0</v>
      </c>
      <c r="LH26" s="81">
        <v>355.0</v>
      </c>
      <c r="LI26" s="81">
        <v>17.4</v>
      </c>
      <c r="LJ26" s="81">
        <v>5.0</v>
      </c>
      <c r="LK26" s="81">
        <v>5.0</v>
      </c>
      <c r="LL26" s="81">
        <v>54.0</v>
      </c>
      <c r="LM26" s="81">
        <v>56.0</v>
      </c>
      <c r="LN26" s="89"/>
      <c r="LO26" s="121">
        <v>340.0</v>
      </c>
      <c r="LP26" s="83">
        <f t="shared" si="38"/>
        <v>176</v>
      </c>
      <c r="LQ26" s="83">
        <f t="shared" si="39"/>
        <v>8</v>
      </c>
      <c r="LR26" s="83">
        <v>71.0</v>
      </c>
      <c r="LS26" s="205">
        <v>325.0</v>
      </c>
      <c r="LT26" s="83">
        <v>39.0</v>
      </c>
      <c r="LU26" s="83">
        <v>1.4</v>
      </c>
      <c r="LV26" s="83">
        <v>144.0</v>
      </c>
      <c r="LW26" s="83">
        <v>156.0</v>
      </c>
      <c r="LX26" s="83">
        <v>57.0</v>
      </c>
      <c r="LY26" s="83">
        <v>56.0</v>
      </c>
      <c r="LZ26" s="83">
        <v>12.0</v>
      </c>
      <c r="MA26" s="83">
        <v>102.0</v>
      </c>
      <c r="MB26" s="83">
        <v>6.6</v>
      </c>
      <c r="MC26" s="83">
        <v>144.0</v>
      </c>
      <c r="MD26" s="83">
        <v>183.0</v>
      </c>
      <c r="ME26" s="83">
        <v>72.0</v>
      </c>
      <c r="MF26" s="83">
        <v>61.0</v>
      </c>
      <c r="MG26" s="83">
        <v>12.0</v>
      </c>
      <c r="MH26" s="83">
        <v>0.0</v>
      </c>
      <c r="MI26" s="83">
        <v>0.0</v>
      </c>
      <c r="MJ26" s="83">
        <v>121.0</v>
      </c>
      <c r="MK26" s="83">
        <v>0.0</v>
      </c>
      <c r="ML26" s="83">
        <v>47.0</v>
      </c>
      <c r="MM26" s="83">
        <v>45.0</v>
      </c>
      <c r="MN26" s="83">
        <v>5.0</v>
      </c>
      <c r="MO26" s="86"/>
      <c r="MP26" s="87"/>
      <c r="MQ26" s="87"/>
      <c r="MR26" s="87"/>
      <c r="MS26" s="87"/>
      <c r="MT26" s="83">
        <v>4.3</v>
      </c>
      <c r="MU26" s="83">
        <v>2.0</v>
      </c>
      <c r="MV26" s="83">
        <v>73.0</v>
      </c>
      <c r="MW26" s="83">
        <v>36.0</v>
      </c>
      <c r="MX26" s="83">
        <v>36.0</v>
      </c>
      <c r="MY26" s="88" t="s">
        <v>96</v>
      </c>
      <c r="MZ26" s="83">
        <v>5.0</v>
      </c>
      <c r="NA26" s="88"/>
      <c r="NB26" s="83">
        <v>1.5</v>
      </c>
      <c r="NC26" s="83">
        <v>1.4</v>
      </c>
      <c r="ND26" s="83">
        <v>38.0</v>
      </c>
      <c r="NE26" s="83">
        <v>37.0</v>
      </c>
      <c r="NF26" s="83">
        <v>41.0</v>
      </c>
      <c r="NG26" s="83">
        <v>41.0</v>
      </c>
      <c r="NH26" s="83">
        <v>7.0</v>
      </c>
      <c r="NI26" s="88"/>
      <c r="NJ26" s="83">
        <v>0.0</v>
      </c>
      <c r="NK26" s="83">
        <v>0.0</v>
      </c>
      <c r="NL26" s="83">
        <v>0.0</v>
      </c>
      <c r="NM26" s="83">
        <v>35.0</v>
      </c>
      <c r="NN26" s="83">
        <v>44.0</v>
      </c>
      <c r="NO26" s="83">
        <v>45.0</v>
      </c>
      <c r="NP26" s="83">
        <v>2.0</v>
      </c>
      <c r="NQ26" s="223"/>
    </row>
    <row r="27" ht="18.0" customHeight="1">
      <c r="A27" s="49">
        <v>0.583333333333334</v>
      </c>
      <c r="B27" s="50"/>
      <c r="C27" s="51">
        <v>50.29</v>
      </c>
      <c r="D27" s="195">
        <v>338.0</v>
      </c>
      <c r="E27" s="53">
        <v>134.0</v>
      </c>
      <c r="F27" s="53">
        <v>75.0</v>
      </c>
      <c r="G27" s="53">
        <v>15.9</v>
      </c>
      <c r="H27" s="54"/>
      <c r="I27" s="53">
        <v>6.0</v>
      </c>
      <c r="J27" s="53">
        <v>52.0</v>
      </c>
      <c r="K27" s="53">
        <v>50.0</v>
      </c>
      <c r="L27" s="53">
        <v>139.0</v>
      </c>
      <c r="M27" s="53">
        <v>49.0</v>
      </c>
      <c r="N27" s="53">
        <v>11.0</v>
      </c>
      <c r="O27" s="54"/>
      <c r="P27" s="53">
        <v>6.0</v>
      </c>
      <c r="Q27" s="53">
        <v>54.0</v>
      </c>
      <c r="R27" s="53">
        <v>52.0</v>
      </c>
      <c r="S27" s="53">
        <v>341.8</v>
      </c>
      <c r="T27" s="53">
        <v>266.6</v>
      </c>
      <c r="U27" s="53">
        <v>148.4</v>
      </c>
      <c r="V27" s="54"/>
      <c r="W27" s="53">
        <v>337.7</v>
      </c>
      <c r="X27" s="53">
        <v>137.4</v>
      </c>
      <c r="Y27" s="53">
        <v>70.4</v>
      </c>
      <c r="Z27" s="54"/>
      <c r="AA27" s="53">
        <v>341.7</v>
      </c>
      <c r="AB27" s="53">
        <v>398.2</v>
      </c>
      <c r="AC27" s="53">
        <v>233.5</v>
      </c>
      <c r="AD27" s="54"/>
      <c r="AE27" s="53">
        <v>341.3</v>
      </c>
      <c r="AF27" s="53">
        <v>366.1</v>
      </c>
      <c r="AG27" s="53">
        <v>213.1</v>
      </c>
      <c r="AH27" s="54"/>
      <c r="AI27" s="53">
        <v>348.8</v>
      </c>
      <c r="AJ27" s="53">
        <v>473.1</v>
      </c>
      <c r="AK27" s="53">
        <v>281.8</v>
      </c>
      <c r="AL27" s="54"/>
      <c r="AM27" s="53">
        <v>340.1</v>
      </c>
      <c r="AN27" s="53">
        <v>481.3</v>
      </c>
      <c r="AO27" s="53">
        <v>268.2</v>
      </c>
      <c r="AP27" s="54"/>
      <c r="AQ27" s="54">
        <f t="shared" ref="AQ27:AS27" si="42">E27</f>
        <v>134</v>
      </c>
      <c r="AR27" s="54">
        <f t="shared" si="42"/>
        <v>75</v>
      </c>
      <c r="AS27" s="54">
        <f t="shared" si="42"/>
        <v>15.9</v>
      </c>
      <c r="AT27" s="54"/>
      <c r="AU27" s="54">
        <f t="shared" ref="AU27:AW27" si="43">L27</f>
        <v>139</v>
      </c>
      <c r="AV27" s="54">
        <f t="shared" si="43"/>
        <v>49</v>
      </c>
      <c r="AW27" s="54">
        <f t="shared" si="43"/>
        <v>11</v>
      </c>
      <c r="AX27" s="54"/>
      <c r="AY27" s="54"/>
      <c r="AZ27" s="54"/>
      <c r="BA27" s="54"/>
      <c r="BB27" s="54"/>
      <c r="BC27" s="89"/>
      <c r="BD27" s="54"/>
      <c r="BE27" s="53">
        <v>33.0</v>
      </c>
      <c r="BF27" s="53">
        <v>0.0</v>
      </c>
      <c r="BG27" s="127">
        <v>0.0</v>
      </c>
      <c r="BH27" s="54"/>
      <c r="BI27" s="53">
        <v>22.0</v>
      </c>
      <c r="BJ27" s="53">
        <v>85.0</v>
      </c>
      <c r="BK27" s="53">
        <v>56.0</v>
      </c>
      <c r="BL27" s="89"/>
      <c r="BM27" s="287">
        <v>343.0</v>
      </c>
      <c r="BN27" s="287">
        <v>145.0</v>
      </c>
      <c r="BO27" s="287">
        <v>273.0</v>
      </c>
      <c r="BP27" s="287">
        <v>13.7</v>
      </c>
      <c r="BQ27" s="287"/>
      <c r="BR27" s="287">
        <v>6.0</v>
      </c>
      <c r="BS27" s="287">
        <v>58.0</v>
      </c>
      <c r="BT27" s="287">
        <v>54.0</v>
      </c>
      <c r="BU27" s="288">
        <f t="shared" si="19"/>
        <v>343</v>
      </c>
      <c r="BV27" s="287">
        <v>283.0</v>
      </c>
      <c r="BW27" s="287">
        <v>168.0</v>
      </c>
      <c r="BX27" s="287">
        <v>15.0</v>
      </c>
      <c r="BY27" s="287">
        <v>336.0</v>
      </c>
      <c r="BZ27" s="287">
        <v>307.0</v>
      </c>
      <c r="CA27" s="287">
        <v>169.0</v>
      </c>
      <c r="CB27" s="287">
        <v>13.0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336.0</v>
      </c>
      <c r="CH27" s="287">
        <v>432.0</v>
      </c>
      <c r="CI27" s="287">
        <v>252.0</v>
      </c>
      <c r="CJ27" s="287">
        <v>16.0</v>
      </c>
      <c r="CK27" s="287">
        <v>349.0</v>
      </c>
      <c r="CL27" s="287">
        <v>259.0</v>
      </c>
      <c r="CM27" s="287">
        <v>155.0</v>
      </c>
      <c r="CN27" s="287">
        <v>6.0</v>
      </c>
      <c r="CO27" s="287" t="s">
        <v>94</v>
      </c>
      <c r="CP27" s="287" t="s">
        <v>94</v>
      </c>
      <c r="CQ27" s="287" t="s">
        <v>94</v>
      </c>
      <c r="CR27" s="287" t="s">
        <v>94</v>
      </c>
      <c r="CS27" s="287">
        <v>336.0</v>
      </c>
      <c r="CT27" s="287">
        <v>287.0</v>
      </c>
      <c r="CU27" s="287">
        <v>168.0</v>
      </c>
      <c r="CV27" s="287">
        <v>86.0</v>
      </c>
      <c r="CW27" s="287">
        <v>336.0</v>
      </c>
      <c r="CX27" s="287">
        <v>243.0</v>
      </c>
      <c r="CY27" s="287">
        <v>123.0</v>
      </c>
      <c r="CZ27" s="287">
        <v>66.0</v>
      </c>
      <c r="DA27" s="287">
        <v>326.0</v>
      </c>
      <c r="DB27" s="287">
        <v>251.0</v>
      </c>
      <c r="DC27" s="287">
        <v>124.0</v>
      </c>
      <c r="DD27" s="287">
        <v>54.0</v>
      </c>
      <c r="DE27" s="288">
        <f t="shared" si="22"/>
        <v>145</v>
      </c>
      <c r="DF27" s="288"/>
      <c r="DG27" s="288">
        <f t="shared" ref="DG27:DH27" si="44">BO27</f>
        <v>273</v>
      </c>
      <c r="DH27" s="288">
        <f t="shared" si="44"/>
        <v>13.7</v>
      </c>
      <c r="DI27" s="288"/>
      <c r="DJ27" s="287">
        <v>7.0</v>
      </c>
      <c r="DK27" s="287">
        <v>58.0</v>
      </c>
      <c r="DL27" s="287">
        <v>54.0</v>
      </c>
      <c r="DM27" s="89"/>
      <c r="DN27" s="61">
        <v>339.0</v>
      </c>
      <c r="DO27" s="61">
        <v>140.0</v>
      </c>
      <c r="DP27" s="61">
        <v>44.41</v>
      </c>
      <c r="DQ27" s="61">
        <v>24.39</v>
      </c>
      <c r="DR27" s="61">
        <v>8.03</v>
      </c>
      <c r="DS27" s="61">
        <v>8.0</v>
      </c>
      <c r="DT27" s="61">
        <v>43.0</v>
      </c>
      <c r="DU27" s="61">
        <v>47.0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213">
        <v>340.0</v>
      </c>
      <c r="EF27" s="213">
        <v>0.0</v>
      </c>
      <c r="EG27" s="213">
        <v>188.0</v>
      </c>
      <c r="EH27" s="213">
        <v>8.2</v>
      </c>
      <c r="EI27" s="214"/>
      <c r="EJ27" s="213">
        <v>9.0</v>
      </c>
      <c r="EK27" s="213">
        <v>53.0</v>
      </c>
      <c r="EL27" s="213">
        <v>54.0</v>
      </c>
      <c r="EM27" s="213">
        <v>0.0</v>
      </c>
      <c r="EN27" s="213">
        <v>0.0</v>
      </c>
      <c r="EO27" s="213">
        <v>0.0</v>
      </c>
      <c r="EP27" s="213">
        <v>0.0</v>
      </c>
      <c r="EQ27" s="213">
        <v>9.0</v>
      </c>
      <c r="ER27" s="213">
        <v>42.0</v>
      </c>
      <c r="ES27" s="213">
        <v>38.0</v>
      </c>
      <c r="ET27" s="213">
        <v>339.0</v>
      </c>
      <c r="EU27" s="213">
        <v>0.0</v>
      </c>
      <c r="EV27" s="213">
        <v>0.0</v>
      </c>
      <c r="EW27" s="213">
        <v>0.0</v>
      </c>
      <c r="EX27" s="213">
        <v>338.0</v>
      </c>
      <c r="EY27" s="213">
        <v>0.0</v>
      </c>
      <c r="EZ27" s="213">
        <v>0.0</v>
      </c>
      <c r="FA27" s="213">
        <v>0.0</v>
      </c>
      <c r="FB27" s="213">
        <v>339.0</v>
      </c>
      <c r="FC27" s="213">
        <v>274.0</v>
      </c>
      <c r="FD27" s="213">
        <v>159.0</v>
      </c>
      <c r="FE27" s="213">
        <v>2.0</v>
      </c>
      <c r="FF27" s="213">
        <v>338.0</v>
      </c>
      <c r="FG27" s="213">
        <v>274.0</v>
      </c>
      <c r="FH27" s="213">
        <v>158.3</v>
      </c>
      <c r="FI27" s="213">
        <v>3.0</v>
      </c>
      <c r="FJ27" s="213">
        <v>340.0</v>
      </c>
      <c r="FK27" s="213">
        <v>261.0</v>
      </c>
      <c r="FL27" s="213">
        <v>149.0</v>
      </c>
      <c r="FM27" s="214"/>
      <c r="FN27" s="213">
        <v>340.0</v>
      </c>
      <c r="FO27" s="213">
        <v>273.0</v>
      </c>
      <c r="FP27" s="213">
        <v>149.0</v>
      </c>
      <c r="FQ27" s="213">
        <v>9.0</v>
      </c>
      <c r="FR27" s="213">
        <v>0.0</v>
      </c>
      <c r="FS27" s="213">
        <v>0.0</v>
      </c>
      <c r="FT27" s="213">
        <v>18.01</v>
      </c>
      <c r="FU27" s="214"/>
      <c r="FV27" s="213">
        <v>0.0</v>
      </c>
      <c r="FW27" s="214"/>
      <c r="FX27" s="214"/>
      <c r="FY27" s="214"/>
      <c r="FZ27" s="89"/>
      <c r="GA27" s="65">
        <v>343.0</v>
      </c>
      <c r="GB27" s="66">
        <v>418.52</v>
      </c>
      <c r="GC27" s="66">
        <v>256.81</v>
      </c>
      <c r="GD27" s="66">
        <v>34.34</v>
      </c>
      <c r="GE27" s="66">
        <v>343.0</v>
      </c>
      <c r="GF27" s="66">
        <v>443.87</v>
      </c>
      <c r="GG27" s="66">
        <v>253.62</v>
      </c>
      <c r="GH27" s="66">
        <v>38.44</v>
      </c>
      <c r="GI27" s="66">
        <v>343.0</v>
      </c>
      <c r="GJ27" s="66">
        <v>266.85</v>
      </c>
      <c r="GK27" s="66">
        <v>-150.51</v>
      </c>
      <c r="GL27" s="66">
        <v>-19.77</v>
      </c>
      <c r="GM27" s="66">
        <v>343.0</v>
      </c>
      <c r="GN27" s="66">
        <v>244.43</v>
      </c>
      <c r="GO27" s="66">
        <v>-150.18</v>
      </c>
      <c r="GP27" s="66">
        <v>-28.64</v>
      </c>
      <c r="GQ27" s="66">
        <v>343.0</v>
      </c>
      <c r="GR27" s="66">
        <v>169.41</v>
      </c>
      <c r="GS27" s="66">
        <v>-105.87</v>
      </c>
      <c r="GT27" s="66">
        <v>-11.73</v>
      </c>
      <c r="GU27" s="66">
        <v>343.0</v>
      </c>
      <c r="GV27" s="66">
        <v>182.74</v>
      </c>
      <c r="GW27" s="66">
        <v>-103.11</v>
      </c>
      <c r="GX27" s="66">
        <v>-13.74</v>
      </c>
      <c r="GY27" s="89"/>
      <c r="GZ27" s="98" t="s">
        <v>91</v>
      </c>
      <c r="HA27" s="98" t="s">
        <v>92</v>
      </c>
      <c r="HB27" s="98">
        <v>103.0</v>
      </c>
      <c r="HC27" s="98">
        <v>5.15</v>
      </c>
      <c r="HD27" s="98">
        <v>3.0</v>
      </c>
      <c r="HE27" s="98">
        <v>8.0</v>
      </c>
      <c r="HF27" s="99">
        <v>52.0</v>
      </c>
      <c r="HG27" s="99">
        <v>50.0</v>
      </c>
      <c r="HH27" s="98" t="s">
        <v>91</v>
      </c>
      <c r="HI27" s="98" t="s">
        <v>92</v>
      </c>
      <c r="HJ27" s="98">
        <v>121.0</v>
      </c>
      <c r="HK27" s="98">
        <v>6.05</v>
      </c>
      <c r="HL27" s="98">
        <v>2.42</v>
      </c>
      <c r="HM27" s="98">
        <v>5.0</v>
      </c>
      <c r="HN27" s="99">
        <v>56.0</v>
      </c>
      <c r="HO27" s="99">
        <v>54.0</v>
      </c>
      <c r="HP27" s="98" t="s">
        <v>91</v>
      </c>
      <c r="HQ27" s="98" t="s">
        <v>92</v>
      </c>
      <c r="HR27" s="98">
        <v>196.0</v>
      </c>
      <c r="HS27" s="98">
        <v>9.8</v>
      </c>
      <c r="HT27" s="98">
        <v>4.9</v>
      </c>
      <c r="HU27" s="98">
        <v>7.0</v>
      </c>
      <c r="HV27" s="99">
        <v>60.0</v>
      </c>
      <c r="HW27" s="99">
        <v>60.0</v>
      </c>
      <c r="HX27" s="89"/>
      <c r="HY27" s="72">
        <v>135.0</v>
      </c>
      <c r="HZ27" s="72">
        <v>33.0</v>
      </c>
      <c r="IA27" s="72">
        <v>82.0</v>
      </c>
      <c r="IB27" s="72">
        <v>4.1</v>
      </c>
      <c r="IC27" s="73"/>
      <c r="ID27" s="72">
        <v>2.0</v>
      </c>
      <c r="IE27" s="72">
        <v>58.0</v>
      </c>
      <c r="IF27" s="72">
        <v>42.0</v>
      </c>
      <c r="IG27" s="89"/>
      <c r="IH27" s="75">
        <v>140.0</v>
      </c>
      <c r="II27" s="75">
        <v>33.3</v>
      </c>
      <c r="IJ27" s="75">
        <v>137.0</v>
      </c>
      <c r="IK27" s="75">
        <v>6.6</v>
      </c>
      <c r="IL27" s="75">
        <v>7.7</v>
      </c>
      <c r="IM27" s="75">
        <v>4.0</v>
      </c>
      <c r="IN27" s="75">
        <v>48.0</v>
      </c>
      <c r="IO27" s="75">
        <v>47.0</v>
      </c>
      <c r="IP27" s="75">
        <v>138.0</v>
      </c>
      <c r="IQ27" s="75">
        <v>32.9</v>
      </c>
      <c r="IR27" s="75">
        <v>3.0</v>
      </c>
      <c r="IS27" s="75">
        <v>0.1</v>
      </c>
      <c r="IT27" s="75">
        <v>0.2</v>
      </c>
      <c r="IU27" s="75">
        <v>8.0</v>
      </c>
      <c r="IV27" s="75">
        <v>49.0</v>
      </c>
      <c r="IW27" s="75">
        <v>49.0</v>
      </c>
      <c r="IX27" s="89"/>
      <c r="IY27" s="149">
        <v>140.1</v>
      </c>
      <c r="IZ27" s="149">
        <v>34.64</v>
      </c>
      <c r="JA27" s="149">
        <v>447.2</v>
      </c>
      <c r="JB27" s="149">
        <v>22.36</v>
      </c>
      <c r="JC27" s="149">
        <v>9.0</v>
      </c>
      <c r="JD27" s="149">
        <v>3.0</v>
      </c>
      <c r="JE27" s="149">
        <v>69.78</v>
      </c>
      <c r="JF27" s="149">
        <v>49.14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137.0</v>
      </c>
      <c r="JQ27" s="78">
        <v>32.3</v>
      </c>
      <c r="JR27" s="150" t="s">
        <v>112</v>
      </c>
      <c r="JS27" s="150" t="s">
        <v>112</v>
      </c>
      <c r="JT27" s="150" t="s">
        <v>112</v>
      </c>
      <c r="JU27" s="78">
        <v>2.0</v>
      </c>
      <c r="JV27" s="78">
        <v>46.0</v>
      </c>
      <c r="JW27" s="78">
        <v>45.0</v>
      </c>
      <c r="JX27" s="78">
        <v>137.0</v>
      </c>
      <c r="JY27" s="78">
        <v>34.3</v>
      </c>
      <c r="JZ27" s="78">
        <v>137.0</v>
      </c>
      <c r="KA27" s="78">
        <v>7.4</v>
      </c>
      <c r="KB27" s="78">
        <v>3.1</v>
      </c>
      <c r="KC27" s="78">
        <v>2.0</v>
      </c>
      <c r="KD27" s="78">
        <v>52.0</v>
      </c>
      <c r="KE27" s="78">
        <v>51.0</v>
      </c>
      <c r="KF27" s="89"/>
      <c r="KG27" s="79">
        <v>137.0</v>
      </c>
      <c r="KH27" s="79">
        <v>33.0</v>
      </c>
      <c r="KI27" s="79">
        <v>118.0</v>
      </c>
      <c r="KJ27" s="79">
        <v>6.5</v>
      </c>
      <c r="KK27" s="80"/>
      <c r="KL27" s="79">
        <v>1.0</v>
      </c>
      <c r="KM27" s="79">
        <v>48.0</v>
      </c>
      <c r="KN27" s="79">
        <v>48.0</v>
      </c>
      <c r="KO27" s="79">
        <v>137.0</v>
      </c>
      <c r="KP27" s="79">
        <v>33.0</v>
      </c>
      <c r="KQ27" s="79" t="s">
        <v>98</v>
      </c>
      <c r="KR27" s="79" t="s">
        <v>98</v>
      </c>
      <c r="KS27" s="80"/>
      <c r="KT27" s="79">
        <v>1.0</v>
      </c>
      <c r="KU27" s="79">
        <v>48.0</v>
      </c>
      <c r="KV27" s="79">
        <v>46.0</v>
      </c>
      <c r="KW27" s="89"/>
      <c r="KX27" s="81">
        <v>129.0</v>
      </c>
      <c r="KY27" s="81">
        <v>32.0</v>
      </c>
      <c r="KZ27" s="81">
        <v>171.0</v>
      </c>
      <c r="LA27" s="81">
        <v>8.4</v>
      </c>
      <c r="LB27" s="81">
        <v>1.8</v>
      </c>
      <c r="LC27" s="81">
        <v>3.0</v>
      </c>
      <c r="LD27" s="81">
        <v>52.0</v>
      </c>
      <c r="LE27" s="81">
        <v>52.0</v>
      </c>
      <c r="LF27" s="81">
        <v>129.0</v>
      </c>
      <c r="LG27" s="81">
        <v>32.0</v>
      </c>
      <c r="LH27" s="81">
        <v>402.0</v>
      </c>
      <c r="LI27" s="81">
        <v>19.7</v>
      </c>
      <c r="LJ27" s="81">
        <v>5.0</v>
      </c>
      <c r="LK27" s="81">
        <v>5.0</v>
      </c>
      <c r="LL27" s="81">
        <v>54.0</v>
      </c>
      <c r="LM27" s="81">
        <v>56.0</v>
      </c>
      <c r="LN27" s="89"/>
      <c r="LO27" s="121">
        <v>335.0</v>
      </c>
      <c r="LP27" s="83">
        <f t="shared" si="38"/>
        <v>179</v>
      </c>
      <c r="LQ27" s="83">
        <f t="shared" si="39"/>
        <v>11.8</v>
      </c>
      <c r="LR27" s="83">
        <v>68.0</v>
      </c>
      <c r="LS27" s="205">
        <v>324.0</v>
      </c>
      <c r="LT27" s="83">
        <v>53.0</v>
      </c>
      <c r="LU27" s="83">
        <v>8.3</v>
      </c>
      <c r="LV27" s="83">
        <v>141.0</v>
      </c>
      <c r="LW27" s="83">
        <v>96.0</v>
      </c>
      <c r="LX27" s="83">
        <v>59.0</v>
      </c>
      <c r="LY27" s="83">
        <v>56.0</v>
      </c>
      <c r="LZ27" s="83">
        <v>12.0</v>
      </c>
      <c r="MA27" s="83">
        <v>107.0</v>
      </c>
      <c r="MB27" s="83">
        <v>3.5</v>
      </c>
      <c r="MC27" s="83">
        <v>142.0</v>
      </c>
      <c r="MD27" s="83">
        <v>193.0</v>
      </c>
      <c r="ME27" s="83">
        <v>73.0</v>
      </c>
      <c r="MF27" s="83">
        <v>60.0</v>
      </c>
      <c r="MG27" s="83">
        <v>12.0</v>
      </c>
      <c r="MH27" s="83">
        <v>0.0</v>
      </c>
      <c r="MI27" s="83">
        <v>0.0</v>
      </c>
      <c r="MJ27" s="83">
        <v>121.0</v>
      </c>
      <c r="MK27" s="83">
        <v>0.0</v>
      </c>
      <c r="ML27" s="83">
        <v>47.0</v>
      </c>
      <c r="MM27" s="83">
        <v>45.0</v>
      </c>
      <c r="MN27" s="83">
        <v>5.0</v>
      </c>
      <c r="MO27" s="86"/>
      <c r="MP27" s="87"/>
      <c r="MQ27" s="87"/>
      <c r="MR27" s="87"/>
      <c r="MS27" s="87"/>
      <c r="MT27" s="83">
        <v>1.5</v>
      </c>
      <c r="MU27" s="83">
        <v>0.5</v>
      </c>
      <c r="MV27" s="83">
        <v>30.0</v>
      </c>
      <c r="MW27" s="83">
        <v>36.0</v>
      </c>
      <c r="MX27" s="83">
        <v>36.0</v>
      </c>
      <c r="MY27" s="88" t="s">
        <v>96</v>
      </c>
      <c r="MZ27" s="83">
        <v>5.0</v>
      </c>
      <c r="NA27" s="88"/>
      <c r="NB27" s="83">
        <v>7.5</v>
      </c>
      <c r="NC27" s="83">
        <v>3.0</v>
      </c>
      <c r="ND27" s="83">
        <v>133.0</v>
      </c>
      <c r="NE27" s="83">
        <v>37.0</v>
      </c>
      <c r="NF27" s="83">
        <v>41.0</v>
      </c>
      <c r="NG27" s="83">
        <v>41.0</v>
      </c>
      <c r="NH27" s="83">
        <v>7.0</v>
      </c>
      <c r="NI27" s="88"/>
      <c r="NJ27" s="83">
        <v>0.0</v>
      </c>
      <c r="NK27" s="83">
        <v>0.0</v>
      </c>
      <c r="NL27" s="83">
        <v>0.0</v>
      </c>
      <c r="NM27" s="83">
        <v>35.0</v>
      </c>
      <c r="NN27" s="83">
        <v>44.0</v>
      </c>
      <c r="NO27" s="83">
        <v>45.0</v>
      </c>
      <c r="NP27" s="83">
        <v>2.0</v>
      </c>
      <c r="NQ27" s="223"/>
    </row>
    <row r="28" ht="16.5" customHeight="1">
      <c r="A28" s="49">
        <v>0.625</v>
      </c>
      <c r="B28" s="50"/>
      <c r="C28" s="51">
        <v>50.31</v>
      </c>
      <c r="D28" s="195">
        <v>338.0</v>
      </c>
      <c r="E28" s="53">
        <v>134.0</v>
      </c>
      <c r="F28" s="53">
        <v>80.0</v>
      </c>
      <c r="G28" s="53">
        <v>22.5</v>
      </c>
      <c r="H28" s="54"/>
      <c r="I28" s="53">
        <v>6.0</v>
      </c>
      <c r="J28" s="53">
        <v>52.0</v>
      </c>
      <c r="K28" s="53">
        <v>50.0</v>
      </c>
      <c r="L28" s="53">
        <v>139.0</v>
      </c>
      <c r="M28" s="53">
        <v>51.0</v>
      </c>
      <c r="N28" s="53">
        <v>12.4</v>
      </c>
      <c r="O28" s="54"/>
      <c r="P28" s="53">
        <v>6.0</v>
      </c>
      <c r="Q28" s="53">
        <v>54.0</v>
      </c>
      <c r="R28" s="53">
        <v>52.0</v>
      </c>
      <c r="S28" s="53">
        <v>341.0</v>
      </c>
      <c r="T28" s="53">
        <v>226.4</v>
      </c>
      <c r="U28" s="53">
        <v>122.8</v>
      </c>
      <c r="V28" s="54"/>
      <c r="W28" s="53">
        <v>336.9</v>
      </c>
      <c r="X28" s="53">
        <v>55.6</v>
      </c>
      <c r="Y28" s="53">
        <v>31.9</v>
      </c>
      <c r="Z28" s="54"/>
      <c r="AA28" s="53">
        <v>340.8</v>
      </c>
      <c r="AB28" s="53">
        <v>400.9</v>
      </c>
      <c r="AC28" s="53">
        <v>264.8</v>
      </c>
      <c r="AD28" s="54"/>
      <c r="AE28" s="53">
        <v>340.0</v>
      </c>
      <c r="AF28" s="53">
        <v>447.4</v>
      </c>
      <c r="AG28" s="53">
        <v>241.7</v>
      </c>
      <c r="AH28" s="54"/>
      <c r="AI28" s="53">
        <v>348.1</v>
      </c>
      <c r="AJ28" s="53">
        <v>450.2</v>
      </c>
      <c r="AK28" s="53">
        <v>281.9</v>
      </c>
      <c r="AL28" s="54"/>
      <c r="AM28" s="53">
        <v>339.2</v>
      </c>
      <c r="AN28" s="53">
        <v>480.8</v>
      </c>
      <c r="AO28" s="53">
        <v>267.4</v>
      </c>
      <c r="AP28" s="54"/>
      <c r="AQ28" s="54">
        <f t="shared" ref="AQ28:AS28" si="45">E28</f>
        <v>134</v>
      </c>
      <c r="AR28" s="54">
        <f t="shared" si="45"/>
        <v>80</v>
      </c>
      <c r="AS28" s="54">
        <f t="shared" si="45"/>
        <v>22.5</v>
      </c>
      <c r="AT28" s="54"/>
      <c r="AU28" s="54">
        <f t="shared" ref="AU28:AW28" si="46">L28</f>
        <v>139</v>
      </c>
      <c r="AV28" s="54">
        <f t="shared" si="46"/>
        <v>51</v>
      </c>
      <c r="AW28" s="54">
        <f t="shared" si="46"/>
        <v>12.4</v>
      </c>
      <c r="AX28" s="54"/>
      <c r="AY28" s="54"/>
      <c r="AZ28" s="54"/>
      <c r="BA28" s="54"/>
      <c r="BB28" s="54"/>
      <c r="BC28" s="89"/>
      <c r="BD28" s="54"/>
      <c r="BE28" s="53">
        <v>33.0</v>
      </c>
      <c r="BF28" s="53">
        <v>0.0</v>
      </c>
      <c r="BG28" s="127">
        <v>0.0</v>
      </c>
      <c r="BH28" s="54"/>
      <c r="BI28" s="53">
        <v>22.0</v>
      </c>
      <c r="BJ28" s="53">
        <v>85.0</v>
      </c>
      <c r="BK28" s="53">
        <v>56.0</v>
      </c>
      <c r="BL28" s="89"/>
      <c r="BM28" s="287">
        <v>344.0</v>
      </c>
      <c r="BN28" s="287">
        <v>146.0</v>
      </c>
      <c r="BO28" s="287">
        <v>225.0</v>
      </c>
      <c r="BP28" s="287">
        <v>11.3</v>
      </c>
      <c r="BQ28" s="287"/>
      <c r="BR28" s="287">
        <v>6.0</v>
      </c>
      <c r="BS28" s="287">
        <v>65.0</v>
      </c>
      <c r="BT28" s="287">
        <v>66.0</v>
      </c>
      <c r="BU28" s="288">
        <f t="shared" si="19"/>
        <v>344</v>
      </c>
      <c r="BV28" s="287">
        <v>271.0</v>
      </c>
      <c r="BW28" s="287">
        <v>159.0</v>
      </c>
      <c r="BX28" s="287">
        <v>21.0</v>
      </c>
      <c r="BY28" s="287">
        <v>336.0</v>
      </c>
      <c r="BZ28" s="287">
        <v>285.0</v>
      </c>
      <c r="CA28" s="287">
        <v>160.0</v>
      </c>
      <c r="CB28" s="287">
        <v>18.0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341.0</v>
      </c>
      <c r="CH28" s="287">
        <v>427.0</v>
      </c>
      <c r="CI28" s="287">
        <v>239.0</v>
      </c>
      <c r="CJ28" s="287">
        <v>25.0</v>
      </c>
      <c r="CK28" s="287">
        <v>354.0</v>
      </c>
      <c r="CL28" s="287">
        <v>295.0</v>
      </c>
      <c r="CM28" s="287">
        <v>159.0</v>
      </c>
      <c r="CN28" s="287">
        <v>73.0</v>
      </c>
      <c r="CO28" s="287" t="s">
        <v>94</v>
      </c>
      <c r="CP28" s="287" t="s">
        <v>94</v>
      </c>
      <c r="CQ28" s="287" t="s">
        <v>94</v>
      </c>
      <c r="CR28" s="287" t="s">
        <v>94</v>
      </c>
      <c r="CS28" s="287">
        <v>340.0</v>
      </c>
      <c r="CT28" s="287">
        <v>225.0</v>
      </c>
      <c r="CU28" s="287">
        <v>122.0</v>
      </c>
      <c r="CV28" s="287">
        <v>14.0</v>
      </c>
      <c r="CW28" s="287">
        <v>340.0</v>
      </c>
      <c r="CX28" s="287">
        <v>295.0</v>
      </c>
      <c r="CY28" s="287">
        <v>159.0</v>
      </c>
      <c r="CZ28" s="287">
        <v>73.0</v>
      </c>
      <c r="DA28" s="287">
        <v>326.0</v>
      </c>
      <c r="DB28" s="287">
        <v>302.0</v>
      </c>
      <c r="DC28" s="287">
        <v>158.0</v>
      </c>
      <c r="DD28" s="287">
        <v>46.0</v>
      </c>
      <c r="DE28" s="288">
        <f t="shared" si="22"/>
        <v>146</v>
      </c>
      <c r="DF28" s="288"/>
      <c r="DG28" s="288">
        <f t="shared" ref="DG28:DH28" si="47">BO28</f>
        <v>225</v>
      </c>
      <c r="DH28" s="288">
        <f t="shared" si="47"/>
        <v>11.3</v>
      </c>
      <c r="DI28" s="288"/>
      <c r="DJ28" s="287">
        <v>7.0</v>
      </c>
      <c r="DK28" s="287">
        <v>60.0</v>
      </c>
      <c r="DL28" s="287">
        <v>55.0</v>
      </c>
      <c r="DM28" s="89"/>
      <c r="DN28" s="61">
        <v>340.0</v>
      </c>
      <c r="DO28" s="61">
        <v>140.0</v>
      </c>
      <c r="DP28" s="61">
        <v>46.12</v>
      </c>
      <c r="DQ28" s="61">
        <v>24.92</v>
      </c>
      <c r="DR28" s="61">
        <v>9.24</v>
      </c>
      <c r="DS28" s="61">
        <v>8.0</v>
      </c>
      <c r="DT28" s="61">
        <v>44.0</v>
      </c>
      <c r="DU28" s="61">
        <v>48.8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213">
        <v>340.0</v>
      </c>
      <c r="EF28" s="213">
        <v>0.0</v>
      </c>
      <c r="EG28" s="213">
        <v>172.0</v>
      </c>
      <c r="EH28" s="213">
        <v>7.5</v>
      </c>
      <c r="EI28" s="214"/>
      <c r="EJ28" s="213">
        <v>9.0</v>
      </c>
      <c r="EK28" s="213">
        <v>53.0</v>
      </c>
      <c r="EL28" s="213">
        <v>54.0</v>
      </c>
      <c r="EM28" s="213">
        <v>0.0</v>
      </c>
      <c r="EN28" s="213">
        <v>0.0</v>
      </c>
      <c r="EO28" s="213">
        <v>0.0</v>
      </c>
      <c r="EP28" s="213">
        <v>0.0</v>
      </c>
      <c r="EQ28" s="213">
        <v>9.0</v>
      </c>
      <c r="ER28" s="213">
        <v>42.0</v>
      </c>
      <c r="ES28" s="213">
        <v>38.0</v>
      </c>
      <c r="ET28" s="213">
        <v>339.0</v>
      </c>
      <c r="EU28" s="213">
        <v>0.0</v>
      </c>
      <c r="EV28" s="213">
        <v>0.0</v>
      </c>
      <c r="EW28" s="213">
        <v>0.0</v>
      </c>
      <c r="EX28" s="213">
        <v>338.0</v>
      </c>
      <c r="EY28" s="213">
        <v>0.0</v>
      </c>
      <c r="EZ28" s="213">
        <v>0.0</v>
      </c>
      <c r="FA28" s="213">
        <v>0.0</v>
      </c>
      <c r="FB28" s="213">
        <v>340.0</v>
      </c>
      <c r="FC28" s="213">
        <v>274.0</v>
      </c>
      <c r="FD28" s="213">
        <v>159.0</v>
      </c>
      <c r="FE28" s="213">
        <v>2.0</v>
      </c>
      <c r="FF28" s="213">
        <v>338.0</v>
      </c>
      <c r="FG28" s="213">
        <v>271.0</v>
      </c>
      <c r="FH28" s="213">
        <v>157.0</v>
      </c>
      <c r="FI28" s="213">
        <v>4.0</v>
      </c>
      <c r="FJ28" s="213">
        <v>340.0</v>
      </c>
      <c r="FK28" s="213">
        <v>202.0</v>
      </c>
      <c r="FL28" s="213">
        <v>116.0</v>
      </c>
      <c r="FM28" s="214"/>
      <c r="FN28" s="213">
        <v>340.0</v>
      </c>
      <c r="FO28" s="213">
        <v>215.0</v>
      </c>
      <c r="FP28" s="213">
        <v>115.0</v>
      </c>
      <c r="FQ28" s="213">
        <v>16.0</v>
      </c>
      <c r="FR28" s="213">
        <v>0.0</v>
      </c>
      <c r="FS28" s="213">
        <v>0.0</v>
      </c>
      <c r="FT28" s="213">
        <v>16.72</v>
      </c>
      <c r="FU28" s="214"/>
      <c r="FV28" s="213">
        <v>0.0</v>
      </c>
      <c r="FW28" s="214"/>
      <c r="FX28" s="214"/>
      <c r="FY28" s="214"/>
      <c r="FZ28" s="89"/>
      <c r="GA28" s="65">
        <v>337.0</v>
      </c>
      <c r="GB28" s="66">
        <v>431.85</v>
      </c>
      <c r="GC28" s="66">
        <v>263.17</v>
      </c>
      <c r="GD28" s="66">
        <v>32.14</v>
      </c>
      <c r="GE28" s="66">
        <v>337.0</v>
      </c>
      <c r="GF28" s="66">
        <v>457.5</v>
      </c>
      <c r="GG28" s="66">
        <v>260.07</v>
      </c>
      <c r="GH28" s="66">
        <v>36.6</v>
      </c>
      <c r="GI28" s="66">
        <v>337.0</v>
      </c>
      <c r="GJ28" s="66">
        <v>263.19</v>
      </c>
      <c r="GK28" s="66">
        <v>-148.08</v>
      </c>
      <c r="GL28" s="66">
        <v>-16.0</v>
      </c>
      <c r="GM28" s="66">
        <v>337.0</v>
      </c>
      <c r="GN28" s="66">
        <v>240.94</v>
      </c>
      <c r="GO28" s="66">
        <v>-148.0</v>
      </c>
      <c r="GP28" s="66">
        <v>-24.12</v>
      </c>
      <c r="GQ28" s="66">
        <v>337.0</v>
      </c>
      <c r="GR28" s="66">
        <v>181.12</v>
      </c>
      <c r="GS28" s="66">
        <v>-113.66</v>
      </c>
      <c r="GT28" s="66">
        <v>-15.16</v>
      </c>
      <c r="GU28" s="66">
        <v>337.0</v>
      </c>
      <c r="GV28" s="66">
        <v>198.27</v>
      </c>
      <c r="GW28" s="66">
        <v>-111.56</v>
      </c>
      <c r="GX28" s="66">
        <v>-13.07</v>
      </c>
      <c r="GY28" s="89"/>
      <c r="GZ28" s="98" t="s">
        <v>91</v>
      </c>
      <c r="HA28" s="98" t="s">
        <v>92</v>
      </c>
      <c r="HB28" s="98">
        <v>109.0</v>
      </c>
      <c r="HC28" s="98">
        <v>5.45</v>
      </c>
      <c r="HD28" s="98">
        <v>2.18</v>
      </c>
      <c r="HE28" s="98">
        <v>8.0</v>
      </c>
      <c r="HF28" s="98">
        <v>52.0</v>
      </c>
      <c r="HG28" s="98">
        <v>50.0</v>
      </c>
      <c r="HH28" s="98" t="s">
        <v>91</v>
      </c>
      <c r="HI28" s="98" t="s">
        <v>92</v>
      </c>
      <c r="HJ28" s="98">
        <v>265.0</v>
      </c>
      <c r="HK28" s="98">
        <v>13.25</v>
      </c>
      <c r="HL28" s="98">
        <v>5.3</v>
      </c>
      <c r="HM28" s="98">
        <v>5.0</v>
      </c>
      <c r="HN28" s="98">
        <v>56.0</v>
      </c>
      <c r="HO28" s="98">
        <v>54.0</v>
      </c>
      <c r="HP28" s="98" t="s">
        <v>91</v>
      </c>
      <c r="HQ28" s="98" t="s">
        <v>92</v>
      </c>
      <c r="HR28" s="98">
        <v>185.0</v>
      </c>
      <c r="HS28" s="98">
        <v>9.25</v>
      </c>
      <c r="HT28" s="98">
        <v>4.625</v>
      </c>
      <c r="HU28" s="98">
        <v>7.0</v>
      </c>
      <c r="HV28" s="98">
        <v>60.0</v>
      </c>
      <c r="HW28" s="98">
        <v>60.0</v>
      </c>
      <c r="HX28" s="89"/>
      <c r="HY28" s="72">
        <v>135.0</v>
      </c>
      <c r="HZ28" s="72">
        <v>33.0</v>
      </c>
      <c r="IA28" s="72">
        <v>116.0</v>
      </c>
      <c r="IB28" s="72">
        <v>5.8</v>
      </c>
      <c r="IC28" s="73"/>
      <c r="ID28" s="72">
        <v>2.0</v>
      </c>
      <c r="IE28" s="72">
        <v>58.0</v>
      </c>
      <c r="IF28" s="72">
        <v>42.0</v>
      </c>
      <c r="IG28" s="89"/>
      <c r="IH28" s="75">
        <v>140.0</v>
      </c>
      <c r="II28" s="75">
        <v>34.3</v>
      </c>
      <c r="IJ28" s="75">
        <v>136.0</v>
      </c>
      <c r="IK28" s="75">
        <v>6.6</v>
      </c>
      <c r="IL28" s="75">
        <v>7.5</v>
      </c>
      <c r="IM28" s="75">
        <v>4.0</v>
      </c>
      <c r="IN28" s="75">
        <v>48.0</v>
      </c>
      <c r="IO28" s="75">
        <v>47.0</v>
      </c>
      <c r="IP28" s="75">
        <v>140.0</v>
      </c>
      <c r="IQ28" s="75">
        <v>33.1</v>
      </c>
      <c r="IR28" s="75">
        <v>5.0</v>
      </c>
      <c r="IS28" s="75">
        <v>0.2</v>
      </c>
      <c r="IT28" s="75">
        <v>0.3</v>
      </c>
      <c r="IU28" s="75">
        <v>8.0</v>
      </c>
      <c r="IV28" s="75">
        <v>49.0</v>
      </c>
      <c r="IW28" s="75">
        <v>49.0</v>
      </c>
      <c r="IX28" s="89"/>
      <c r="IY28" s="149">
        <v>139.96</v>
      </c>
      <c r="IZ28" s="149">
        <v>34.51</v>
      </c>
      <c r="JA28" s="149">
        <v>444.8</v>
      </c>
      <c r="JB28" s="149">
        <v>22.24</v>
      </c>
      <c r="JC28" s="149">
        <v>10.0</v>
      </c>
      <c r="JD28" s="149">
        <v>3.0</v>
      </c>
      <c r="JE28" s="149">
        <v>69.78</v>
      </c>
      <c r="JF28" s="149">
        <v>50.47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137.0</v>
      </c>
      <c r="JQ28" s="78">
        <v>32.3</v>
      </c>
      <c r="JR28" s="150" t="s">
        <v>112</v>
      </c>
      <c r="JS28" s="150" t="s">
        <v>112</v>
      </c>
      <c r="JT28" s="150" t="s">
        <v>112</v>
      </c>
      <c r="JU28" s="78">
        <v>2.0</v>
      </c>
      <c r="JV28" s="78">
        <v>46.0</v>
      </c>
      <c r="JW28" s="78">
        <v>45.0</v>
      </c>
      <c r="JX28" s="78">
        <v>137.0</v>
      </c>
      <c r="JY28" s="78">
        <v>34.3</v>
      </c>
      <c r="JZ28" s="78">
        <v>132.0</v>
      </c>
      <c r="KA28" s="78">
        <v>6.4</v>
      </c>
      <c r="KB28" s="78">
        <v>2.8</v>
      </c>
      <c r="KC28" s="78">
        <v>2.0</v>
      </c>
      <c r="KD28" s="78">
        <v>52.0</v>
      </c>
      <c r="KE28" s="78">
        <v>51.0</v>
      </c>
      <c r="KF28" s="89"/>
      <c r="KG28" s="79">
        <v>137.0</v>
      </c>
      <c r="KH28" s="79">
        <v>33.0</v>
      </c>
      <c r="KI28" s="79">
        <v>76.0</v>
      </c>
      <c r="KJ28" s="79">
        <v>4.0</v>
      </c>
      <c r="KK28" s="80"/>
      <c r="KL28" s="79">
        <v>1.0</v>
      </c>
      <c r="KM28" s="79">
        <v>48.0</v>
      </c>
      <c r="KN28" s="79">
        <v>48.0</v>
      </c>
      <c r="KO28" s="79">
        <v>137.0</v>
      </c>
      <c r="KP28" s="79">
        <v>33.0</v>
      </c>
      <c r="KQ28" s="79" t="s">
        <v>98</v>
      </c>
      <c r="KR28" s="79" t="s">
        <v>98</v>
      </c>
      <c r="KS28" s="80"/>
      <c r="KT28" s="79">
        <v>1.0</v>
      </c>
      <c r="KU28" s="79">
        <v>48.0</v>
      </c>
      <c r="KV28" s="79">
        <v>46.0</v>
      </c>
      <c r="KW28" s="89"/>
      <c r="KX28" s="81">
        <v>131.0</v>
      </c>
      <c r="KY28" s="81">
        <v>33.0</v>
      </c>
      <c r="KZ28" s="81">
        <v>176.0</v>
      </c>
      <c r="LA28" s="81">
        <v>8.6</v>
      </c>
      <c r="LB28" s="81">
        <v>1.5</v>
      </c>
      <c r="LC28" s="81">
        <v>3.0</v>
      </c>
      <c r="LD28" s="81">
        <v>50.0</v>
      </c>
      <c r="LE28" s="81">
        <v>52.0</v>
      </c>
      <c r="LF28" s="81">
        <v>131.0</v>
      </c>
      <c r="LG28" s="81">
        <v>33.0</v>
      </c>
      <c r="LH28" s="81">
        <v>227.0</v>
      </c>
      <c r="LI28" s="81">
        <v>11.1</v>
      </c>
      <c r="LJ28" s="81">
        <v>5.0</v>
      </c>
      <c r="LK28" s="81">
        <v>5.0</v>
      </c>
      <c r="LL28" s="81">
        <v>58.0</v>
      </c>
      <c r="LM28" s="81">
        <v>58.0</v>
      </c>
      <c r="LN28" s="89"/>
      <c r="LO28" s="82">
        <v>337.0</v>
      </c>
      <c r="LP28" s="82">
        <v>297.0</v>
      </c>
      <c r="LQ28" s="82">
        <v>166.0</v>
      </c>
      <c r="LR28" s="82">
        <v>68.0</v>
      </c>
      <c r="LS28" s="82">
        <v>324.0</v>
      </c>
      <c r="LT28" s="83">
        <v>57.0</v>
      </c>
      <c r="LU28" s="83">
        <v>9.8</v>
      </c>
      <c r="LV28" s="83">
        <v>141.0</v>
      </c>
      <c r="LW28" s="83">
        <v>103.0</v>
      </c>
      <c r="LX28" s="83">
        <v>59.0</v>
      </c>
      <c r="LY28" s="83">
        <v>56.0</v>
      </c>
      <c r="LZ28" s="83">
        <v>12.0</v>
      </c>
      <c r="MA28" s="83">
        <v>109.0</v>
      </c>
      <c r="MB28" s="83">
        <v>9.9</v>
      </c>
      <c r="MC28" s="83">
        <v>142.0</v>
      </c>
      <c r="MD28" s="83">
        <v>194.0</v>
      </c>
      <c r="ME28" s="83">
        <v>75.0</v>
      </c>
      <c r="MF28" s="83">
        <v>61.0</v>
      </c>
      <c r="MG28" s="83">
        <v>12.0</v>
      </c>
      <c r="MH28" s="83">
        <v>0.0</v>
      </c>
      <c r="MI28" s="83">
        <v>0.0</v>
      </c>
      <c r="MJ28" s="83">
        <v>121.0</v>
      </c>
      <c r="MK28" s="83">
        <v>0.0</v>
      </c>
      <c r="ML28" s="83">
        <v>47.0</v>
      </c>
      <c r="MM28" s="83">
        <v>45.0</v>
      </c>
      <c r="MN28" s="83">
        <v>5.0</v>
      </c>
      <c r="MO28" s="86"/>
      <c r="MP28" s="87"/>
      <c r="MQ28" s="87"/>
      <c r="MR28" s="87"/>
      <c r="MS28" s="87"/>
      <c r="MT28" s="83">
        <v>12.2</v>
      </c>
      <c r="MU28" s="83">
        <v>4.5</v>
      </c>
      <c r="MV28" s="83">
        <v>208.0</v>
      </c>
      <c r="MW28" s="83">
        <v>36.0</v>
      </c>
      <c r="MX28" s="83">
        <v>36.0</v>
      </c>
      <c r="MY28" s="88" t="s">
        <v>96</v>
      </c>
      <c r="MZ28" s="83">
        <v>5.0</v>
      </c>
      <c r="NA28" s="88"/>
      <c r="NB28" s="83">
        <v>13.7</v>
      </c>
      <c r="NC28" s="83">
        <v>5.6</v>
      </c>
      <c r="ND28" s="83">
        <v>240.0</v>
      </c>
      <c r="NE28" s="83">
        <v>36.0</v>
      </c>
      <c r="NF28" s="83">
        <v>41.0</v>
      </c>
      <c r="NG28" s="83">
        <v>41.0</v>
      </c>
      <c r="NH28" s="83">
        <v>7.0</v>
      </c>
      <c r="NI28" s="83"/>
      <c r="NJ28" s="83">
        <v>0.0</v>
      </c>
      <c r="NK28" s="83">
        <v>0.0</v>
      </c>
      <c r="NL28" s="83">
        <v>0.0</v>
      </c>
      <c r="NM28" s="83">
        <v>35.0</v>
      </c>
      <c r="NN28" s="83">
        <v>44.0</v>
      </c>
      <c r="NO28" s="83">
        <v>45.0</v>
      </c>
      <c r="NP28" s="83">
        <v>2.0</v>
      </c>
      <c r="NQ28" s="223"/>
    </row>
    <row r="29" ht="15.75" customHeight="1">
      <c r="A29" s="49">
        <v>0.666666666666667</v>
      </c>
      <c r="B29" s="50"/>
      <c r="C29" s="51">
        <v>50.19</v>
      </c>
      <c r="D29" s="195">
        <v>338.0</v>
      </c>
      <c r="E29" s="53">
        <v>134.0</v>
      </c>
      <c r="F29" s="53">
        <v>67.0</v>
      </c>
      <c r="G29" s="53">
        <v>14.2</v>
      </c>
      <c r="H29" s="54"/>
      <c r="I29" s="53">
        <v>6.0</v>
      </c>
      <c r="J29" s="53">
        <v>52.0</v>
      </c>
      <c r="K29" s="53">
        <v>50.0</v>
      </c>
      <c r="L29" s="53">
        <v>139.0</v>
      </c>
      <c r="M29" s="53">
        <v>44.0</v>
      </c>
      <c r="N29" s="53">
        <v>10.1</v>
      </c>
      <c r="O29" s="54"/>
      <c r="P29" s="53">
        <v>6.0</v>
      </c>
      <c r="Q29" s="53">
        <v>58.0</v>
      </c>
      <c r="R29" s="53">
        <v>54.0</v>
      </c>
      <c r="S29" s="53">
        <v>340.4</v>
      </c>
      <c r="T29" s="53">
        <v>223.1</v>
      </c>
      <c r="U29" s="53">
        <v>127.3</v>
      </c>
      <c r="V29" s="54"/>
      <c r="W29" s="53">
        <v>335.9</v>
      </c>
      <c r="X29" s="53">
        <v>127.5</v>
      </c>
      <c r="Y29" s="53">
        <v>57.9</v>
      </c>
      <c r="Z29" s="54"/>
      <c r="AA29" s="53">
        <v>341.1</v>
      </c>
      <c r="AB29" s="53">
        <v>443.6</v>
      </c>
      <c r="AC29" s="53">
        <v>258.1</v>
      </c>
      <c r="AD29" s="54"/>
      <c r="AE29" s="53">
        <v>340.9</v>
      </c>
      <c r="AF29" s="53">
        <v>408.4</v>
      </c>
      <c r="AG29" s="53">
        <v>235.1</v>
      </c>
      <c r="AH29" s="54"/>
      <c r="AI29" s="53">
        <v>348.2</v>
      </c>
      <c r="AJ29" s="53">
        <v>482.2</v>
      </c>
      <c r="AK29" s="53">
        <v>288.5</v>
      </c>
      <c r="AL29" s="54"/>
      <c r="AM29" s="53">
        <v>338.1</v>
      </c>
      <c r="AN29" s="53">
        <v>490.7</v>
      </c>
      <c r="AO29" s="53">
        <v>272.2</v>
      </c>
      <c r="AP29" s="54"/>
      <c r="AQ29" s="54">
        <f t="shared" ref="AQ29:AS29" si="48">E29</f>
        <v>134</v>
      </c>
      <c r="AR29" s="54">
        <f t="shared" si="48"/>
        <v>67</v>
      </c>
      <c r="AS29" s="54">
        <f t="shared" si="48"/>
        <v>14.2</v>
      </c>
      <c r="AT29" s="54"/>
      <c r="AU29" s="54">
        <f t="shared" ref="AU29:AW29" si="49">L29</f>
        <v>139</v>
      </c>
      <c r="AV29" s="54">
        <f t="shared" si="49"/>
        <v>44</v>
      </c>
      <c r="AW29" s="54">
        <f t="shared" si="49"/>
        <v>10.1</v>
      </c>
      <c r="AX29" s="54"/>
      <c r="AY29" s="54"/>
      <c r="AZ29" s="54"/>
      <c r="BA29" s="54"/>
      <c r="BB29" s="54"/>
      <c r="BC29" s="89"/>
      <c r="BD29" s="54"/>
      <c r="BE29" s="53">
        <v>33.0</v>
      </c>
      <c r="BF29" s="53">
        <v>0.0</v>
      </c>
      <c r="BG29" s="127">
        <v>0.0</v>
      </c>
      <c r="BH29" s="54"/>
      <c r="BI29" s="53">
        <v>22.0</v>
      </c>
      <c r="BJ29" s="53">
        <v>85.0</v>
      </c>
      <c r="BK29" s="53">
        <v>56.0</v>
      </c>
      <c r="BL29" s="89"/>
      <c r="BM29" s="287">
        <v>343.0</v>
      </c>
      <c r="BN29" s="287">
        <v>145.0</v>
      </c>
      <c r="BO29" s="287">
        <v>201.0</v>
      </c>
      <c r="BP29" s="287">
        <v>10.1</v>
      </c>
      <c r="BQ29" s="287"/>
      <c r="BR29" s="287">
        <v>6.0</v>
      </c>
      <c r="BS29" s="287">
        <v>65.0</v>
      </c>
      <c r="BT29" s="287">
        <v>65.0</v>
      </c>
      <c r="BU29" s="288">
        <f t="shared" si="19"/>
        <v>343</v>
      </c>
      <c r="BV29" s="287">
        <v>285.0</v>
      </c>
      <c r="BW29" s="287">
        <v>166.0</v>
      </c>
      <c r="BX29" s="287">
        <v>21.0</v>
      </c>
      <c r="BY29" s="287">
        <v>335.0</v>
      </c>
      <c r="BZ29" s="287">
        <v>300.0</v>
      </c>
      <c r="CA29" s="287">
        <v>167.0</v>
      </c>
      <c r="CB29" s="287">
        <v>19.0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340.0</v>
      </c>
      <c r="CH29" s="287">
        <v>430.0</v>
      </c>
      <c r="CI29" s="287">
        <v>252.0</v>
      </c>
      <c r="CJ29" s="287">
        <v>17.0</v>
      </c>
      <c r="CK29" s="287">
        <v>351.0</v>
      </c>
      <c r="CL29" s="287">
        <v>244.0</v>
      </c>
      <c r="CM29" s="287">
        <v>145.0</v>
      </c>
      <c r="CN29" s="287">
        <v>20.0</v>
      </c>
      <c r="CO29" s="287" t="s">
        <v>94</v>
      </c>
      <c r="CP29" s="287" t="s">
        <v>94</v>
      </c>
      <c r="CQ29" s="287" t="s">
        <v>94</v>
      </c>
      <c r="CR29" s="287" t="s">
        <v>94</v>
      </c>
      <c r="CS29" s="287">
        <v>339.0</v>
      </c>
      <c r="CT29" s="287">
        <v>296.0</v>
      </c>
      <c r="CU29" s="287">
        <v>170.0</v>
      </c>
      <c r="CV29" s="287">
        <v>26.0</v>
      </c>
      <c r="CW29" s="287">
        <v>339.0</v>
      </c>
      <c r="CX29" s="287">
        <v>255.0</v>
      </c>
      <c r="CY29" s="287">
        <v>131.0</v>
      </c>
      <c r="CZ29" s="287">
        <v>68.0</v>
      </c>
      <c r="DA29" s="287">
        <v>326.0</v>
      </c>
      <c r="DB29" s="287">
        <v>260.0</v>
      </c>
      <c r="DC29" s="287">
        <v>132.0</v>
      </c>
      <c r="DD29" s="287">
        <v>53.0</v>
      </c>
      <c r="DE29" s="288">
        <f t="shared" si="22"/>
        <v>145</v>
      </c>
      <c r="DF29" s="288"/>
      <c r="DG29" s="287">
        <v>201.0</v>
      </c>
      <c r="DH29" s="287">
        <v>10.1</v>
      </c>
      <c r="DI29" s="288"/>
      <c r="DJ29" s="287">
        <v>7.0</v>
      </c>
      <c r="DK29" s="287">
        <v>60.0</v>
      </c>
      <c r="DL29" s="287">
        <v>55.0</v>
      </c>
      <c r="DM29" s="89"/>
      <c r="DN29" s="61">
        <v>340.0</v>
      </c>
      <c r="DO29" s="61">
        <v>141.0</v>
      </c>
      <c r="DP29" s="61">
        <v>25.25</v>
      </c>
      <c r="DQ29" s="61">
        <v>14.42</v>
      </c>
      <c r="DR29" s="61">
        <v>2.48</v>
      </c>
      <c r="DS29" s="61">
        <v>8.0</v>
      </c>
      <c r="DT29" s="61">
        <v>43.0</v>
      </c>
      <c r="DU29" s="61">
        <v>48.4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213">
        <v>341.0</v>
      </c>
      <c r="EF29" s="213">
        <v>0.0</v>
      </c>
      <c r="EG29" s="213">
        <v>174.0</v>
      </c>
      <c r="EH29" s="213">
        <v>7.4</v>
      </c>
      <c r="EI29" s="214"/>
      <c r="EJ29" s="213">
        <v>9.0</v>
      </c>
      <c r="EK29" s="213">
        <v>54.0</v>
      </c>
      <c r="EL29" s="213">
        <v>51.0</v>
      </c>
      <c r="EM29" s="213">
        <v>0.0</v>
      </c>
      <c r="EN29" s="213">
        <v>0.0</v>
      </c>
      <c r="EO29" s="213">
        <v>0.0</v>
      </c>
      <c r="EP29" s="213">
        <v>0.0</v>
      </c>
      <c r="EQ29" s="213">
        <v>9.0</v>
      </c>
      <c r="ER29" s="213">
        <v>48.0</v>
      </c>
      <c r="ES29" s="213">
        <v>45.0</v>
      </c>
      <c r="ET29" s="213">
        <v>340.0</v>
      </c>
      <c r="EU29" s="213">
        <v>0.0</v>
      </c>
      <c r="EV29" s="213">
        <v>0.0</v>
      </c>
      <c r="EW29" s="213">
        <v>0.0</v>
      </c>
      <c r="EX29" s="213">
        <v>338.0</v>
      </c>
      <c r="EY29" s="213">
        <v>0.0</v>
      </c>
      <c r="EZ29" s="213">
        <v>0.0</v>
      </c>
      <c r="FA29" s="213">
        <v>0.0</v>
      </c>
      <c r="FB29" s="213">
        <v>339.0</v>
      </c>
      <c r="FC29" s="213">
        <v>270.0</v>
      </c>
      <c r="FD29" s="213">
        <v>157.0</v>
      </c>
      <c r="FE29" s="213">
        <v>2.0</v>
      </c>
      <c r="FF29" s="213">
        <v>339.0</v>
      </c>
      <c r="FG29" s="213">
        <v>274.0</v>
      </c>
      <c r="FH29" s="213">
        <v>159.0</v>
      </c>
      <c r="FI29" s="213">
        <v>4.0</v>
      </c>
      <c r="FJ29" s="213">
        <v>341.0</v>
      </c>
      <c r="FK29" s="213">
        <v>259.0</v>
      </c>
      <c r="FL29" s="213">
        <v>149.0</v>
      </c>
      <c r="FM29" s="214"/>
      <c r="FN29" s="213">
        <v>341.0</v>
      </c>
      <c r="FO29" s="213">
        <v>271.0</v>
      </c>
      <c r="FP29" s="213">
        <v>149.0</v>
      </c>
      <c r="FQ29" s="213">
        <v>11.0</v>
      </c>
      <c r="FR29" s="213">
        <v>0.0</v>
      </c>
      <c r="FS29" s="213">
        <v>0.0</v>
      </c>
      <c r="FT29" s="213">
        <v>14.71</v>
      </c>
      <c r="FU29" s="214"/>
      <c r="FV29" s="213">
        <v>0.0</v>
      </c>
      <c r="FW29" s="214"/>
      <c r="FX29" s="214"/>
      <c r="FY29" s="214"/>
      <c r="FZ29" s="89"/>
      <c r="GA29" s="95">
        <v>345.0</v>
      </c>
      <c r="GB29" s="96">
        <v>485.2</v>
      </c>
      <c r="GC29" s="96">
        <v>268.6</v>
      </c>
      <c r="GD29" s="96">
        <v>40.2</v>
      </c>
      <c r="GE29" s="96">
        <v>344.0</v>
      </c>
      <c r="GF29" s="96">
        <v>468.6</v>
      </c>
      <c r="GG29" s="96">
        <v>264.6</v>
      </c>
      <c r="GH29" s="96">
        <v>48.7</v>
      </c>
      <c r="GI29" s="96">
        <v>345.0</v>
      </c>
      <c r="GJ29" s="96">
        <v>267.7</v>
      </c>
      <c r="GK29" s="96">
        <v>153.7</v>
      </c>
      <c r="GL29" s="96">
        <v>21.3</v>
      </c>
      <c r="GM29" s="96">
        <v>345.0</v>
      </c>
      <c r="GN29" s="96">
        <v>261.4</v>
      </c>
      <c r="GO29" s="96">
        <v>153.1</v>
      </c>
      <c r="GP29" s="96">
        <v>30.74</v>
      </c>
      <c r="GQ29" s="96">
        <v>345.0</v>
      </c>
      <c r="GR29" s="96">
        <v>207.2</v>
      </c>
      <c r="GS29" s="96">
        <v>-111.4</v>
      </c>
      <c r="GT29" s="96">
        <v>13.37</v>
      </c>
      <c r="GU29" s="96">
        <v>345.0</v>
      </c>
      <c r="GV29" s="96">
        <v>190.5</v>
      </c>
      <c r="GW29" s="96">
        <v>-109.98</v>
      </c>
      <c r="GX29" s="96">
        <v>15.33</v>
      </c>
      <c r="GY29" s="89"/>
      <c r="GZ29" s="98" t="s">
        <v>91</v>
      </c>
      <c r="HA29" s="98" t="s">
        <v>92</v>
      </c>
      <c r="HB29" s="98">
        <v>100.0</v>
      </c>
      <c r="HC29" s="98">
        <v>5.0</v>
      </c>
      <c r="HD29" s="98">
        <v>2.0</v>
      </c>
      <c r="HE29" s="98">
        <v>8.0</v>
      </c>
      <c r="HF29" s="98">
        <v>52.0</v>
      </c>
      <c r="HG29" s="98">
        <v>50.0</v>
      </c>
      <c r="HH29" s="98" t="s">
        <v>91</v>
      </c>
      <c r="HI29" s="98" t="s">
        <v>92</v>
      </c>
      <c r="HJ29" s="98">
        <v>53.0</v>
      </c>
      <c r="HK29" s="98">
        <v>2.65</v>
      </c>
      <c r="HL29" s="98">
        <v>1.06</v>
      </c>
      <c r="HM29" s="98">
        <v>5.0</v>
      </c>
      <c r="HN29" s="98">
        <v>56.0</v>
      </c>
      <c r="HO29" s="98">
        <v>54.0</v>
      </c>
      <c r="HP29" s="98" t="s">
        <v>91</v>
      </c>
      <c r="HQ29" s="98" t="s">
        <v>92</v>
      </c>
      <c r="HR29" s="98">
        <v>231.0</v>
      </c>
      <c r="HS29" s="98">
        <v>11.55</v>
      </c>
      <c r="HT29" s="98">
        <v>5.775</v>
      </c>
      <c r="HU29" s="98">
        <v>7.0</v>
      </c>
      <c r="HV29" s="98">
        <v>60.0</v>
      </c>
      <c r="HW29" s="98">
        <v>60.0</v>
      </c>
      <c r="HX29" s="89"/>
      <c r="HY29" s="72">
        <v>135.0</v>
      </c>
      <c r="HZ29" s="72">
        <v>33.0</v>
      </c>
      <c r="IA29" s="72">
        <v>146.0</v>
      </c>
      <c r="IB29" s="72">
        <v>7.3</v>
      </c>
      <c r="IC29" s="73"/>
      <c r="ID29" s="72">
        <v>2.0</v>
      </c>
      <c r="IE29" s="72">
        <v>58.0</v>
      </c>
      <c r="IF29" s="72">
        <v>42.0</v>
      </c>
      <c r="IG29" s="89"/>
      <c r="IH29" s="75">
        <v>140.0</v>
      </c>
      <c r="II29" s="75">
        <v>33.8</v>
      </c>
      <c r="IJ29" s="75">
        <v>106.0</v>
      </c>
      <c r="IK29" s="75">
        <v>5.3</v>
      </c>
      <c r="IL29" s="75">
        <v>5.9</v>
      </c>
      <c r="IM29" s="75">
        <v>4.0</v>
      </c>
      <c r="IN29" s="75">
        <v>48.0</v>
      </c>
      <c r="IO29" s="75">
        <v>47.0</v>
      </c>
      <c r="IP29" s="75">
        <v>142.0</v>
      </c>
      <c r="IQ29" s="75">
        <v>33.4</v>
      </c>
      <c r="IR29" s="75">
        <v>5.0</v>
      </c>
      <c r="IS29" s="75">
        <v>0.2</v>
      </c>
      <c r="IT29" s="75">
        <v>0.3</v>
      </c>
      <c r="IU29" s="75">
        <v>8.0</v>
      </c>
      <c r="IV29" s="75">
        <v>49.0</v>
      </c>
      <c r="IW29" s="75">
        <v>49.0</v>
      </c>
      <c r="IX29" s="89"/>
      <c r="IY29" s="149">
        <v>140.54</v>
      </c>
      <c r="IZ29" s="149">
        <v>34.94</v>
      </c>
      <c r="JA29" s="149">
        <v>243.4</v>
      </c>
      <c r="JB29" s="149">
        <v>12.17</v>
      </c>
      <c r="JC29" s="149">
        <v>3.55</v>
      </c>
      <c r="JD29" s="149">
        <v>3.0</v>
      </c>
      <c r="JE29" s="149">
        <v>63.54</v>
      </c>
      <c r="JF29" s="149">
        <v>48.24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137.0</v>
      </c>
      <c r="JQ29" s="78">
        <v>32.2</v>
      </c>
      <c r="JR29" s="150" t="s">
        <v>112</v>
      </c>
      <c r="JS29" s="150" t="s">
        <v>112</v>
      </c>
      <c r="JT29" s="150" t="s">
        <v>112</v>
      </c>
      <c r="JU29" s="78">
        <v>2.0</v>
      </c>
      <c r="JV29" s="78">
        <v>46.0</v>
      </c>
      <c r="JW29" s="78">
        <v>45.0</v>
      </c>
      <c r="JX29" s="78">
        <v>137.0</v>
      </c>
      <c r="JY29" s="78">
        <v>34.3</v>
      </c>
      <c r="JZ29" s="78">
        <v>124.0</v>
      </c>
      <c r="KA29" s="78">
        <v>6.6</v>
      </c>
      <c r="KB29" s="78">
        <v>2.8</v>
      </c>
      <c r="KC29" s="78">
        <v>2.0</v>
      </c>
      <c r="KD29" s="78">
        <v>52.0</v>
      </c>
      <c r="KE29" s="78">
        <v>51.0</v>
      </c>
      <c r="KF29" s="89"/>
      <c r="KG29" s="79">
        <v>138.0</v>
      </c>
      <c r="KH29" s="79">
        <v>34.0</v>
      </c>
      <c r="KI29" s="79">
        <v>16.0</v>
      </c>
      <c r="KJ29" s="79">
        <v>0.7</v>
      </c>
      <c r="KK29" s="80"/>
      <c r="KL29" s="79">
        <v>1.0</v>
      </c>
      <c r="KM29" s="79">
        <v>48.0</v>
      </c>
      <c r="KN29" s="79">
        <v>48.0</v>
      </c>
      <c r="KO29" s="79">
        <v>138.0</v>
      </c>
      <c r="KP29" s="79">
        <v>34.0</v>
      </c>
      <c r="KQ29" s="79" t="s">
        <v>98</v>
      </c>
      <c r="KR29" s="79" t="s">
        <v>98</v>
      </c>
      <c r="KS29" s="80"/>
      <c r="KT29" s="79">
        <v>1.0</v>
      </c>
      <c r="KU29" s="79">
        <v>48.0</v>
      </c>
      <c r="KV29" s="79">
        <v>46.0</v>
      </c>
      <c r="KW29" s="89"/>
      <c r="KX29" s="81">
        <v>132.0</v>
      </c>
      <c r="KY29" s="81">
        <v>33.0</v>
      </c>
      <c r="KZ29" s="81">
        <v>163.0</v>
      </c>
      <c r="LA29" s="81">
        <v>8.0</v>
      </c>
      <c r="LB29" s="81">
        <v>1.5</v>
      </c>
      <c r="LC29" s="81">
        <v>3.0</v>
      </c>
      <c r="LD29" s="81">
        <v>54.0</v>
      </c>
      <c r="LE29" s="81">
        <v>48.0</v>
      </c>
      <c r="LF29" s="81">
        <v>132.0</v>
      </c>
      <c r="LG29" s="81">
        <v>33.0</v>
      </c>
      <c r="LH29" s="81">
        <v>339.0</v>
      </c>
      <c r="LI29" s="81">
        <v>16.6</v>
      </c>
      <c r="LJ29" s="81">
        <v>5.0</v>
      </c>
      <c r="LK29" s="81">
        <v>5.0</v>
      </c>
      <c r="LL29" s="81">
        <v>58.0</v>
      </c>
      <c r="LM29" s="81">
        <v>58.0</v>
      </c>
      <c r="LN29" s="89"/>
      <c r="LO29" s="121">
        <v>335.0</v>
      </c>
      <c r="LP29" s="83">
        <f t="shared" ref="LP29:LP30" si="53">SUM(LX29,ME29,ML29)</f>
        <v>184</v>
      </c>
      <c r="LQ29" s="83">
        <f t="shared" ref="LQ29:LQ30" si="54">SUM(LU29,MB29,MI29)</f>
        <v>12</v>
      </c>
      <c r="LR29" s="83">
        <v>70.0</v>
      </c>
      <c r="LS29" s="205">
        <v>325.0</v>
      </c>
      <c r="LT29" s="83">
        <v>49.0</v>
      </c>
      <c r="LU29" s="83">
        <v>7.0</v>
      </c>
      <c r="LV29" s="83">
        <v>141.0</v>
      </c>
      <c r="LW29" s="83">
        <v>88.0</v>
      </c>
      <c r="LX29" s="83">
        <v>59.0</v>
      </c>
      <c r="LY29" s="83">
        <v>56.0</v>
      </c>
      <c r="LZ29" s="83">
        <v>12.0</v>
      </c>
      <c r="MA29" s="83">
        <v>114.0</v>
      </c>
      <c r="MB29" s="83">
        <v>5.0</v>
      </c>
      <c r="MC29" s="83">
        <v>142.0</v>
      </c>
      <c r="MD29" s="83">
        <v>202.0</v>
      </c>
      <c r="ME29" s="83">
        <v>78.0</v>
      </c>
      <c r="MF29" s="83">
        <v>61.0</v>
      </c>
      <c r="MG29" s="83">
        <v>12.0</v>
      </c>
      <c r="MH29" s="83">
        <v>0.0</v>
      </c>
      <c r="MI29" s="83">
        <v>0.0</v>
      </c>
      <c r="MJ29" s="83">
        <v>120.0</v>
      </c>
      <c r="MK29" s="83">
        <v>0.0</v>
      </c>
      <c r="ML29" s="83">
        <v>47.0</v>
      </c>
      <c r="MM29" s="83">
        <v>45.0</v>
      </c>
      <c r="MN29" s="83">
        <v>5.0</v>
      </c>
      <c r="MO29" s="86"/>
      <c r="MP29" s="87"/>
      <c r="MQ29" s="87"/>
      <c r="MR29" s="87"/>
      <c r="MS29" s="87"/>
      <c r="MT29" s="83">
        <v>11.8</v>
      </c>
      <c r="MU29" s="83">
        <v>3.5</v>
      </c>
      <c r="MV29" s="83">
        <v>207.0</v>
      </c>
      <c r="MW29" s="83">
        <v>36.0</v>
      </c>
      <c r="MX29" s="83">
        <v>36.0</v>
      </c>
      <c r="MY29" s="88" t="s">
        <v>96</v>
      </c>
      <c r="MZ29" s="83">
        <v>5.0</v>
      </c>
      <c r="NA29" s="237"/>
      <c r="NB29" s="83">
        <v>6.5</v>
      </c>
      <c r="NC29" s="83">
        <v>3.2</v>
      </c>
      <c r="ND29" s="83">
        <v>119.0</v>
      </c>
      <c r="NE29" s="83">
        <v>36.0</v>
      </c>
      <c r="NF29" s="83">
        <v>41.0</v>
      </c>
      <c r="NG29" s="83">
        <v>41.0</v>
      </c>
      <c r="NH29" s="83">
        <v>7.0</v>
      </c>
      <c r="NI29" s="237"/>
      <c r="NJ29" s="83">
        <v>0.0</v>
      </c>
      <c r="NK29" s="83">
        <v>0.0</v>
      </c>
      <c r="NL29" s="83">
        <v>0.0</v>
      </c>
      <c r="NM29" s="83">
        <v>35.0</v>
      </c>
      <c r="NN29" s="83">
        <v>44.0</v>
      </c>
      <c r="NO29" s="83">
        <v>45.0</v>
      </c>
      <c r="NP29" s="83">
        <v>2.0</v>
      </c>
      <c r="NQ29" s="223"/>
    </row>
    <row r="30" ht="17.25" customHeight="1">
      <c r="A30" s="49">
        <v>0.708333333333334</v>
      </c>
      <c r="B30" s="50"/>
      <c r="C30" s="51">
        <v>50.25</v>
      </c>
      <c r="D30" s="195">
        <v>338.0</v>
      </c>
      <c r="E30" s="53">
        <v>133.0</v>
      </c>
      <c r="F30" s="53">
        <v>67.0</v>
      </c>
      <c r="G30" s="53">
        <v>14.2</v>
      </c>
      <c r="H30" s="54"/>
      <c r="I30" s="53">
        <v>6.0</v>
      </c>
      <c r="J30" s="53">
        <v>51.0</v>
      </c>
      <c r="K30" s="53">
        <v>50.0</v>
      </c>
      <c r="L30" s="53">
        <v>138.0</v>
      </c>
      <c r="M30" s="53">
        <v>59.0</v>
      </c>
      <c r="N30" s="53">
        <v>14.5</v>
      </c>
      <c r="O30" s="54"/>
      <c r="P30" s="53">
        <v>6.0</v>
      </c>
      <c r="Q30" s="53">
        <v>58.0</v>
      </c>
      <c r="R30" s="53">
        <v>54.0</v>
      </c>
      <c r="S30" s="53">
        <v>340.3</v>
      </c>
      <c r="T30" s="53">
        <v>226.2</v>
      </c>
      <c r="U30" s="53">
        <v>127.5</v>
      </c>
      <c r="V30" s="54"/>
      <c r="W30" s="53">
        <v>336.1</v>
      </c>
      <c r="X30" s="53">
        <v>119.5</v>
      </c>
      <c r="Y30" s="53">
        <v>54.7</v>
      </c>
      <c r="Z30" s="54"/>
      <c r="AA30" s="53">
        <v>340.6</v>
      </c>
      <c r="AB30" s="53">
        <v>437.7</v>
      </c>
      <c r="AC30" s="53">
        <v>253.8</v>
      </c>
      <c r="AD30" s="54"/>
      <c r="AE30" s="53">
        <v>340.2</v>
      </c>
      <c r="AF30" s="53">
        <v>402.3</v>
      </c>
      <c r="AG30" s="53">
        <v>231.8</v>
      </c>
      <c r="AH30" s="54"/>
      <c r="AI30" s="53">
        <v>347.8</v>
      </c>
      <c r="AJ30" s="53">
        <v>472.7</v>
      </c>
      <c r="AK30" s="53">
        <v>281.9</v>
      </c>
      <c r="AL30" s="54"/>
      <c r="AM30" s="53">
        <v>338.8</v>
      </c>
      <c r="AN30" s="53">
        <v>489.8</v>
      </c>
      <c r="AO30" s="53">
        <v>270.4</v>
      </c>
      <c r="AP30" s="54"/>
      <c r="AQ30" s="54">
        <f t="shared" ref="AQ30:AS30" si="50">E30</f>
        <v>133</v>
      </c>
      <c r="AR30" s="54">
        <f t="shared" si="50"/>
        <v>67</v>
      </c>
      <c r="AS30" s="54">
        <f t="shared" si="50"/>
        <v>14.2</v>
      </c>
      <c r="AT30" s="54"/>
      <c r="AU30" s="54">
        <f t="shared" ref="AU30:AW30" si="51">L30</f>
        <v>138</v>
      </c>
      <c r="AV30" s="54">
        <f t="shared" si="51"/>
        <v>59</v>
      </c>
      <c r="AW30" s="54">
        <f t="shared" si="51"/>
        <v>14.5</v>
      </c>
      <c r="AX30" s="54"/>
      <c r="AY30" s="54"/>
      <c r="AZ30" s="54"/>
      <c r="BA30" s="54"/>
      <c r="BB30" s="54"/>
      <c r="BC30" s="89"/>
      <c r="BD30" s="54"/>
      <c r="BE30" s="53">
        <v>33.0</v>
      </c>
      <c r="BF30" s="53">
        <v>176.0</v>
      </c>
      <c r="BG30" s="127">
        <v>8.8</v>
      </c>
      <c r="BH30" s="54"/>
      <c r="BI30" s="53">
        <v>22.0</v>
      </c>
      <c r="BJ30" s="53">
        <v>85.0</v>
      </c>
      <c r="BK30" s="53">
        <v>56.0</v>
      </c>
      <c r="BL30" s="89"/>
      <c r="BM30" s="287">
        <v>344.0</v>
      </c>
      <c r="BN30" s="287">
        <v>145.0</v>
      </c>
      <c r="BO30" s="287">
        <v>291.0</v>
      </c>
      <c r="BP30" s="287">
        <v>14.6</v>
      </c>
      <c r="BQ30" s="287"/>
      <c r="BR30" s="287">
        <v>6.0</v>
      </c>
      <c r="BS30" s="287">
        <v>66.0</v>
      </c>
      <c r="BT30" s="287">
        <v>65.0</v>
      </c>
      <c r="BU30" s="288">
        <f t="shared" si="19"/>
        <v>344</v>
      </c>
      <c r="BV30" s="287">
        <v>287.0</v>
      </c>
      <c r="BW30" s="287">
        <v>166.0</v>
      </c>
      <c r="BX30" s="287">
        <v>29.0</v>
      </c>
      <c r="BY30" s="287">
        <v>336.0</v>
      </c>
      <c r="BZ30" s="287">
        <v>303.0</v>
      </c>
      <c r="CA30" s="287">
        <v>168.0</v>
      </c>
      <c r="CB30" s="287">
        <v>27.0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340.0</v>
      </c>
      <c r="CH30" s="287">
        <v>448.0</v>
      </c>
      <c r="CI30" s="287">
        <v>253.0</v>
      </c>
      <c r="CJ30" s="287">
        <v>17.0</v>
      </c>
      <c r="CK30" s="287">
        <v>353.0</v>
      </c>
      <c r="CL30" s="287">
        <v>275.0</v>
      </c>
      <c r="CM30" s="287">
        <v>159.0</v>
      </c>
      <c r="CN30" s="287">
        <v>19.0</v>
      </c>
      <c r="CO30" s="287" t="s">
        <v>94</v>
      </c>
      <c r="CP30" s="287" t="s">
        <v>94</v>
      </c>
      <c r="CQ30" s="287" t="s">
        <v>94</v>
      </c>
      <c r="CR30" s="287" t="s">
        <v>94</v>
      </c>
      <c r="CS30" s="287">
        <v>340.0</v>
      </c>
      <c r="CT30" s="287">
        <v>298.0</v>
      </c>
      <c r="CU30" s="287">
        <v>166.0</v>
      </c>
      <c r="CV30" s="287">
        <v>13.0</v>
      </c>
      <c r="CW30" s="287">
        <v>339.0</v>
      </c>
      <c r="CX30" s="287">
        <v>236.0</v>
      </c>
      <c r="CY30" s="287">
        <v>122.0</v>
      </c>
      <c r="CZ30" s="287">
        <v>65.0</v>
      </c>
      <c r="DA30" s="287">
        <v>325.0</v>
      </c>
      <c r="DB30" s="287">
        <v>246.0</v>
      </c>
      <c r="DC30" s="287">
        <v>123.0</v>
      </c>
      <c r="DD30" s="287">
        <v>52.0</v>
      </c>
      <c r="DE30" s="288">
        <f t="shared" si="22"/>
        <v>145</v>
      </c>
      <c r="DF30" s="288"/>
      <c r="DG30" s="288">
        <f t="shared" ref="DG30:DH30" si="52">BO30</f>
        <v>291</v>
      </c>
      <c r="DH30" s="288">
        <f t="shared" si="52"/>
        <v>14.6</v>
      </c>
      <c r="DI30" s="288"/>
      <c r="DJ30" s="287">
        <v>7.0</v>
      </c>
      <c r="DK30" s="287">
        <v>62.0</v>
      </c>
      <c r="DL30" s="287">
        <v>52.0</v>
      </c>
      <c r="DM30" s="89"/>
      <c r="DN30" s="61">
        <v>340.0</v>
      </c>
      <c r="DO30" s="61">
        <v>140.0</v>
      </c>
      <c r="DP30" s="61">
        <v>40.8</v>
      </c>
      <c r="DQ30" s="61">
        <v>22.54</v>
      </c>
      <c r="DR30" s="61">
        <v>6.66</v>
      </c>
      <c r="DS30" s="61">
        <v>8.0</v>
      </c>
      <c r="DT30" s="61">
        <v>41.0</v>
      </c>
      <c r="DU30" s="61">
        <v>45.9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213">
        <v>341.0</v>
      </c>
      <c r="EF30" s="213">
        <v>0.0</v>
      </c>
      <c r="EG30" s="213">
        <v>190.0</v>
      </c>
      <c r="EH30" s="213">
        <v>8.2</v>
      </c>
      <c r="EI30" s="214"/>
      <c r="EJ30" s="213">
        <v>9.0</v>
      </c>
      <c r="EK30" s="213">
        <v>53.0</v>
      </c>
      <c r="EL30" s="213">
        <v>50.0</v>
      </c>
      <c r="EM30" s="213">
        <v>0.0</v>
      </c>
      <c r="EN30" s="213">
        <v>0.0</v>
      </c>
      <c r="EO30" s="213">
        <v>0.0</v>
      </c>
      <c r="EP30" s="213">
        <v>0.0</v>
      </c>
      <c r="EQ30" s="213">
        <v>9.0</v>
      </c>
      <c r="ER30" s="213">
        <v>48.0</v>
      </c>
      <c r="ES30" s="213">
        <v>45.0</v>
      </c>
      <c r="ET30" s="213">
        <v>340.0</v>
      </c>
      <c r="EU30" s="213">
        <v>0.0</v>
      </c>
      <c r="EV30" s="213">
        <v>0.0</v>
      </c>
      <c r="EW30" s="213">
        <v>0.0</v>
      </c>
      <c r="EX30" s="213">
        <v>338.0</v>
      </c>
      <c r="EY30" s="213">
        <v>0.0</v>
      </c>
      <c r="EZ30" s="213">
        <v>0.0</v>
      </c>
      <c r="FA30" s="213">
        <v>0.0</v>
      </c>
      <c r="FB30" s="213">
        <v>340.0</v>
      </c>
      <c r="FC30" s="213">
        <v>271.0</v>
      </c>
      <c r="FD30" s="213">
        <v>157.0</v>
      </c>
      <c r="FE30" s="213">
        <v>0.8</v>
      </c>
      <c r="FF30" s="213">
        <v>339.0</v>
      </c>
      <c r="FG30" s="213">
        <v>276.0</v>
      </c>
      <c r="FH30" s="213">
        <v>159.0</v>
      </c>
      <c r="FI30" s="213">
        <v>6.6</v>
      </c>
      <c r="FJ30" s="213">
        <v>341.0</v>
      </c>
      <c r="FK30" s="213">
        <v>259.0</v>
      </c>
      <c r="FL30" s="213">
        <v>148.0</v>
      </c>
      <c r="FM30" s="214"/>
      <c r="FN30" s="213">
        <v>341.0</v>
      </c>
      <c r="FO30" s="213">
        <v>190.0</v>
      </c>
      <c r="FP30" s="213">
        <v>148.0</v>
      </c>
      <c r="FQ30" s="213">
        <v>11.0</v>
      </c>
      <c r="FR30" s="213">
        <v>0.0</v>
      </c>
      <c r="FS30" s="213">
        <v>0.0</v>
      </c>
      <c r="FT30" s="213">
        <v>17.01</v>
      </c>
      <c r="FU30" s="214"/>
      <c r="FV30" s="213">
        <v>0.0</v>
      </c>
      <c r="FW30" s="214"/>
      <c r="FX30" s="214"/>
      <c r="FY30" s="214"/>
      <c r="FZ30" s="89"/>
      <c r="GA30" s="65">
        <v>341.0</v>
      </c>
      <c r="GB30" s="66">
        <v>434.05</v>
      </c>
      <c r="GC30" s="66">
        <v>266.85</v>
      </c>
      <c r="GD30" s="66">
        <v>19.52</v>
      </c>
      <c r="GE30" s="66">
        <v>341.0</v>
      </c>
      <c r="GF30" s="66">
        <v>462.87</v>
      </c>
      <c r="GG30" s="66">
        <v>262.66</v>
      </c>
      <c r="GH30" s="66">
        <v>24.04</v>
      </c>
      <c r="GI30" s="66">
        <v>341.0</v>
      </c>
      <c r="GJ30" s="66">
        <v>261.57</v>
      </c>
      <c r="GK30" s="66">
        <v>-148.42</v>
      </c>
      <c r="GL30" s="66">
        <v>-14.66</v>
      </c>
      <c r="GM30" s="66">
        <v>341.0</v>
      </c>
      <c r="GN30" s="66">
        <v>238.47</v>
      </c>
      <c r="GO30" s="66">
        <v>-148.25</v>
      </c>
      <c r="GP30" s="66">
        <v>-21.44</v>
      </c>
      <c r="GQ30" s="66">
        <v>341.0</v>
      </c>
      <c r="GR30" s="66">
        <v>179.68</v>
      </c>
      <c r="GS30" s="66">
        <v>-112.15</v>
      </c>
      <c r="GT30" s="66">
        <v>10.34</v>
      </c>
      <c r="GU30" s="66">
        <v>341.0</v>
      </c>
      <c r="GV30" s="66">
        <v>197.54</v>
      </c>
      <c r="GW30" s="66">
        <v>-110.73</v>
      </c>
      <c r="GX30" s="66">
        <v>10.22</v>
      </c>
      <c r="GY30" s="89"/>
      <c r="GZ30" s="98" t="s">
        <v>91</v>
      </c>
      <c r="HA30" s="98" t="s">
        <v>92</v>
      </c>
      <c r="HB30" s="98">
        <v>125.0</v>
      </c>
      <c r="HC30" s="98">
        <v>6.25</v>
      </c>
      <c r="HD30" s="98">
        <v>2.5</v>
      </c>
      <c r="HE30" s="98">
        <v>8.0</v>
      </c>
      <c r="HF30" s="98">
        <v>52.0</v>
      </c>
      <c r="HG30" s="98">
        <v>50.0</v>
      </c>
      <c r="HH30" s="98" t="s">
        <v>91</v>
      </c>
      <c r="HI30" s="98" t="s">
        <v>92</v>
      </c>
      <c r="HJ30" s="98">
        <v>52.0</v>
      </c>
      <c r="HK30" s="98">
        <v>2.6</v>
      </c>
      <c r="HL30" s="98">
        <v>1.04</v>
      </c>
      <c r="HM30" s="98">
        <v>5.0</v>
      </c>
      <c r="HN30" s="98">
        <v>56.0</v>
      </c>
      <c r="HO30" s="98">
        <v>54.0</v>
      </c>
      <c r="HP30" s="98" t="s">
        <v>91</v>
      </c>
      <c r="HQ30" s="98" t="s">
        <v>92</v>
      </c>
      <c r="HR30" s="98">
        <v>236.0</v>
      </c>
      <c r="HS30" s="98">
        <v>11.8</v>
      </c>
      <c r="HT30" s="98">
        <v>5.9</v>
      </c>
      <c r="HU30" s="98">
        <v>7.0</v>
      </c>
      <c r="HV30" s="98">
        <v>60.0</v>
      </c>
      <c r="HW30" s="98">
        <v>60.0</v>
      </c>
      <c r="HX30" s="89"/>
      <c r="HY30" s="72">
        <v>135.0</v>
      </c>
      <c r="HZ30" s="72">
        <v>33.0</v>
      </c>
      <c r="IA30" s="72">
        <v>132.0</v>
      </c>
      <c r="IB30" s="72">
        <v>6.6</v>
      </c>
      <c r="IC30" s="73"/>
      <c r="ID30" s="72">
        <v>2.0</v>
      </c>
      <c r="IE30" s="72">
        <v>58.0</v>
      </c>
      <c r="IF30" s="72">
        <v>42.0</v>
      </c>
      <c r="IG30" s="89"/>
      <c r="IH30" s="75">
        <v>140.0</v>
      </c>
      <c r="II30" s="75">
        <v>33.6</v>
      </c>
      <c r="IJ30" s="75">
        <v>104.0</v>
      </c>
      <c r="IK30" s="75">
        <v>5.2</v>
      </c>
      <c r="IL30" s="75">
        <v>5.8</v>
      </c>
      <c r="IM30" s="75">
        <v>4.0</v>
      </c>
      <c r="IN30" s="75">
        <v>50.0</v>
      </c>
      <c r="IO30" s="75">
        <v>48.0</v>
      </c>
      <c r="IP30" s="75">
        <v>145.0</v>
      </c>
      <c r="IQ30" s="75">
        <v>33.0</v>
      </c>
      <c r="IR30" s="75">
        <v>5.0</v>
      </c>
      <c r="IS30" s="75">
        <v>0.2</v>
      </c>
      <c r="IT30" s="75">
        <v>0.3</v>
      </c>
      <c r="IU30" s="75">
        <v>8.0</v>
      </c>
      <c r="IV30" s="75">
        <v>52.0</v>
      </c>
      <c r="IW30" s="75">
        <v>50.0</v>
      </c>
      <c r="IX30" s="89"/>
      <c r="IY30" s="149">
        <v>140.29</v>
      </c>
      <c r="IZ30" s="149">
        <v>34.9</v>
      </c>
      <c r="JA30" s="149">
        <v>362.4</v>
      </c>
      <c r="JB30" s="149">
        <v>18.12</v>
      </c>
      <c r="JC30" s="149">
        <v>6.88</v>
      </c>
      <c r="JD30" s="149">
        <v>3.0</v>
      </c>
      <c r="JE30" s="149">
        <v>60.71</v>
      </c>
      <c r="JF30" s="149">
        <v>46.47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137.0</v>
      </c>
      <c r="JQ30" s="78">
        <v>32.2</v>
      </c>
      <c r="JR30" s="150" t="s">
        <v>112</v>
      </c>
      <c r="JS30" s="150" t="s">
        <v>112</v>
      </c>
      <c r="JT30" s="150" t="s">
        <v>112</v>
      </c>
      <c r="JU30" s="78">
        <v>2.0</v>
      </c>
      <c r="JV30" s="78">
        <v>46.0</v>
      </c>
      <c r="JW30" s="78">
        <v>45.0</v>
      </c>
      <c r="JX30" s="78">
        <v>137.0</v>
      </c>
      <c r="JY30" s="78">
        <v>34.3</v>
      </c>
      <c r="JZ30" s="78">
        <v>125.0</v>
      </c>
      <c r="KA30" s="78">
        <v>6.8</v>
      </c>
      <c r="KB30" s="78">
        <v>2.5</v>
      </c>
      <c r="KC30" s="78">
        <v>2.0</v>
      </c>
      <c r="KD30" s="78">
        <v>52.0</v>
      </c>
      <c r="KE30" s="78">
        <v>51.0</v>
      </c>
      <c r="KF30" s="89"/>
      <c r="KG30" s="79">
        <v>137.0</v>
      </c>
      <c r="KH30" s="79">
        <v>33.0</v>
      </c>
      <c r="KI30" s="79">
        <v>73.0</v>
      </c>
      <c r="KJ30" s="79">
        <v>3.8</v>
      </c>
      <c r="KK30" s="80"/>
      <c r="KL30" s="79">
        <v>1.0</v>
      </c>
      <c r="KM30" s="79">
        <v>48.0</v>
      </c>
      <c r="KN30" s="79">
        <v>48.0</v>
      </c>
      <c r="KO30" s="79">
        <v>137.0</v>
      </c>
      <c r="KP30" s="79">
        <v>33.0</v>
      </c>
      <c r="KQ30" s="79" t="s">
        <v>98</v>
      </c>
      <c r="KR30" s="79" t="s">
        <v>98</v>
      </c>
      <c r="KS30" s="80"/>
      <c r="KT30" s="79">
        <v>1.0</v>
      </c>
      <c r="KU30" s="79">
        <v>48.0</v>
      </c>
      <c r="KV30" s="79">
        <v>46.0</v>
      </c>
      <c r="KW30" s="89"/>
      <c r="KX30" s="81">
        <v>134.0</v>
      </c>
      <c r="KY30" s="81">
        <v>33.0</v>
      </c>
      <c r="KZ30" s="81">
        <v>263.0</v>
      </c>
      <c r="LA30" s="81">
        <v>12.9</v>
      </c>
      <c r="LB30" s="81">
        <v>1.8</v>
      </c>
      <c r="LC30" s="81">
        <v>3.0</v>
      </c>
      <c r="LD30" s="81">
        <v>50.0</v>
      </c>
      <c r="LE30" s="81">
        <v>48.0</v>
      </c>
      <c r="LF30" s="81">
        <v>134.0</v>
      </c>
      <c r="LG30" s="81">
        <v>33.0</v>
      </c>
      <c r="LH30" s="81">
        <v>265.0</v>
      </c>
      <c r="LI30" s="81">
        <v>13.0</v>
      </c>
      <c r="LJ30" s="81">
        <v>5.0</v>
      </c>
      <c r="LK30" s="81">
        <v>5.0</v>
      </c>
      <c r="LL30" s="81">
        <v>58.0</v>
      </c>
      <c r="LM30" s="81">
        <v>58.0</v>
      </c>
      <c r="LN30" s="89"/>
      <c r="LO30" s="121">
        <v>338.0</v>
      </c>
      <c r="LP30" s="83">
        <f t="shared" si="53"/>
        <v>184</v>
      </c>
      <c r="LQ30" s="83">
        <f t="shared" si="54"/>
        <v>10.6</v>
      </c>
      <c r="LR30" s="83">
        <v>71.0</v>
      </c>
      <c r="LS30" s="205">
        <v>325.0</v>
      </c>
      <c r="LT30" s="83">
        <v>45.0</v>
      </c>
      <c r="LU30" s="83">
        <v>3.9</v>
      </c>
      <c r="LV30" s="83">
        <v>142.0</v>
      </c>
      <c r="LW30" s="83">
        <v>80.0</v>
      </c>
      <c r="LX30" s="83">
        <v>59.0</v>
      </c>
      <c r="LY30" s="83">
        <v>56.0</v>
      </c>
      <c r="LZ30" s="83">
        <v>12.0</v>
      </c>
      <c r="MA30" s="83">
        <v>109.0</v>
      </c>
      <c r="MB30" s="83">
        <v>6.7</v>
      </c>
      <c r="MC30" s="83">
        <v>143.0</v>
      </c>
      <c r="MD30" s="83">
        <v>195.0</v>
      </c>
      <c r="ME30" s="83">
        <v>78.0</v>
      </c>
      <c r="MF30" s="83">
        <v>62.0</v>
      </c>
      <c r="MG30" s="83">
        <v>12.0</v>
      </c>
      <c r="MH30" s="83">
        <v>0.0</v>
      </c>
      <c r="MI30" s="83">
        <v>0.0</v>
      </c>
      <c r="MJ30" s="83">
        <v>120.0</v>
      </c>
      <c r="MK30" s="83">
        <v>0.0</v>
      </c>
      <c r="ML30" s="83">
        <v>47.0</v>
      </c>
      <c r="MM30" s="83">
        <v>45.0</v>
      </c>
      <c r="MN30" s="83">
        <v>5.0</v>
      </c>
      <c r="MO30" s="86"/>
      <c r="MP30" s="87"/>
      <c r="MQ30" s="87"/>
      <c r="MR30" s="87"/>
      <c r="MS30" s="87"/>
      <c r="MT30" s="83">
        <v>10.0</v>
      </c>
      <c r="MU30" s="83">
        <v>2.0</v>
      </c>
      <c r="MV30" s="83">
        <v>170.0</v>
      </c>
      <c r="MW30" s="83">
        <v>36.0</v>
      </c>
      <c r="MX30" s="83">
        <v>36.0</v>
      </c>
      <c r="MY30" s="88" t="s">
        <v>96</v>
      </c>
      <c r="MZ30" s="83">
        <v>5.0</v>
      </c>
      <c r="NA30" s="88"/>
      <c r="NB30" s="83">
        <v>6.5</v>
      </c>
      <c r="NC30" s="83">
        <v>3.4</v>
      </c>
      <c r="ND30" s="83">
        <v>120.0</v>
      </c>
      <c r="NE30" s="83">
        <v>36.0</v>
      </c>
      <c r="NF30" s="83">
        <v>41.0</v>
      </c>
      <c r="NG30" s="83">
        <v>41.0</v>
      </c>
      <c r="NH30" s="83">
        <v>7.0</v>
      </c>
      <c r="NI30" s="88"/>
      <c r="NJ30" s="83">
        <v>0.0</v>
      </c>
      <c r="NK30" s="83">
        <v>0.0</v>
      </c>
      <c r="NL30" s="83">
        <v>0.0</v>
      </c>
      <c r="NM30" s="83">
        <v>35.0</v>
      </c>
      <c r="NN30" s="83">
        <v>44.0</v>
      </c>
      <c r="NO30" s="83">
        <v>45.0</v>
      </c>
      <c r="NP30" s="83">
        <v>2.0</v>
      </c>
      <c r="NQ30" s="223"/>
    </row>
    <row r="31" ht="15.0" customHeight="1">
      <c r="A31" s="49">
        <v>0.75</v>
      </c>
      <c r="B31" s="50"/>
      <c r="C31" s="51">
        <v>50.48</v>
      </c>
      <c r="D31" s="127">
        <v>348.0</v>
      </c>
      <c r="E31" s="53">
        <v>137.0</v>
      </c>
      <c r="F31" s="53">
        <v>66.0</v>
      </c>
      <c r="G31" s="53">
        <v>14.3</v>
      </c>
      <c r="H31" s="54"/>
      <c r="I31" s="53">
        <v>6.0</v>
      </c>
      <c r="J31" s="53">
        <v>51.0</v>
      </c>
      <c r="K31" s="53">
        <v>52.0</v>
      </c>
      <c r="L31" s="53">
        <v>142.0</v>
      </c>
      <c r="M31" s="53">
        <v>51.0</v>
      </c>
      <c r="N31" s="53">
        <v>12.5</v>
      </c>
      <c r="O31" s="54"/>
      <c r="P31" s="53">
        <v>6.0</v>
      </c>
      <c r="Q31" s="53">
        <v>58.0</v>
      </c>
      <c r="R31" s="53">
        <v>54.0</v>
      </c>
      <c r="S31" s="53">
        <v>349.3</v>
      </c>
      <c r="T31" s="53">
        <v>152.2</v>
      </c>
      <c r="U31" s="53">
        <v>87.8</v>
      </c>
      <c r="V31" s="54"/>
      <c r="W31" s="53">
        <v>345.5</v>
      </c>
      <c r="X31" s="53">
        <v>140.6</v>
      </c>
      <c r="Y31" s="53">
        <v>51.7</v>
      </c>
      <c r="Z31" s="54"/>
      <c r="AA31" s="53">
        <v>351.6</v>
      </c>
      <c r="AB31" s="53">
        <v>358.6</v>
      </c>
      <c r="AC31" s="53">
        <v>208.7</v>
      </c>
      <c r="AD31" s="54"/>
      <c r="AE31" s="53">
        <v>351.4</v>
      </c>
      <c r="AF31" s="53">
        <v>335.1</v>
      </c>
      <c r="AG31" s="53">
        <v>194.8</v>
      </c>
      <c r="AH31" s="54"/>
      <c r="AI31" s="53">
        <v>356.4</v>
      </c>
      <c r="AJ31" s="53">
        <v>344.8</v>
      </c>
      <c r="AK31" s="53">
        <v>209.1</v>
      </c>
      <c r="AL31" s="54"/>
      <c r="AM31" s="53">
        <v>347.9</v>
      </c>
      <c r="AN31" s="53">
        <v>355.8</v>
      </c>
      <c r="AO31" s="53">
        <v>199.5</v>
      </c>
      <c r="AP31" s="54"/>
      <c r="AQ31" s="54">
        <f t="shared" ref="AQ31:AS31" si="55">E31</f>
        <v>137</v>
      </c>
      <c r="AR31" s="54">
        <f t="shared" si="55"/>
        <v>66</v>
      </c>
      <c r="AS31" s="54">
        <f t="shared" si="55"/>
        <v>14.3</v>
      </c>
      <c r="AT31" s="54"/>
      <c r="AU31" s="54">
        <f t="shared" ref="AU31:AW31" si="56">L31</f>
        <v>142</v>
      </c>
      <c r="AV31" s="54">
        <f t="shared" si="56"/>
        <v>51</v>
      </c>
      <c r="AW31" s="54">
        <f t="shared" si="56"/>
        <v>12.5</v>
      </c>
      <c r="AX31" s="54"/>
      <c r="AY31" s="54"/>
      <c r="AZ31" s="54"/>
      <c r="BA31" s="54"/>
      <c r="BB31" s="54"/>
      <c r="BC31" s="89"/>
      <c r="BD31" s="54"/>
      <c r="BE31" s="53">
        <v>33.0</v>
      </c>
      <c r="BF31" s="53">
        <v>0.0</v>
      </c>
      <c r="BG31" s="127">
        <v>0.0</v>
      </c>
      <c r="BH31" s="54"/>
      <c r="BI31" s="53">
        <v>22.0</v>
      </c>
      <c r="BJ31" s="53">
        <v>85.0</v>
      </c>
      <c r="BK31" s="53">
        <v>56.0</v>
      </c>
      <c r="BL31" s="89"/>
      <c r="BM31" s="287">
        <v>344.0</v>
      </c>
      <c r="BN31" s="287">
        <v>145.0</v>
      </c>
      <c r="BO31" s="287">
        <v>361.0</v>
      </c>
      <c r="BP31" s="287">
        <v>18.1</v>
      </c>
      <c r="BQ31" s="287"/>
      <c r="BR31" s="287">
        <v>6.0</v>
      </c>
      <c r="BS31" s="287">
        <v>62.0</v>
      </c>
      <c r="BT31" s="287">
        <v>66.0</v>
      </c>
      <c r="BU31" s="288">
        <f t="shared" si="19"/>
        <v>344</v>
      </c>
      <c r="BV31" s="287">
        <v>286.0</v>
      </c>
      <c r="BW31" s="287">
        <v>167.0</v>
      </c>
      <c r="BX31" s="287">
        <v>34.0</v>
      </c>
      <c r="BY31" s="287">
        <v>337.0</v>
      </c>
      <c r="BZ31" s="287">
        <v>307.0</v>
      </c>
      <c r="CA31" s="287">
        <v>167.0</v>
      </c>
      <c r="CB31" s="287">
        <v>38.0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341.0</v>
      </c>
      <c r="CH31" s="287">
        <v>417.0</v>
      </c>
      <c r="CI31" s="287">
        <v>244.0</v>
      </c>
      <c r="CJ31" s="287">
        <v>21.0</v>
      </c>
      <c r="CK31" s="287">
        <v>354.0</v>
      </c>
      <c r="CL31" s="287">
        <v>377.0</v>
      </c>
      <c r="CM31" s="287">
        <v>225.0</v>
      </c>
      <c r="CN31" s="287">
        <v>12.0</v>
      </c>
      <c r="CO31" s="287" t="s">
        <v>94</v>
      </c>
      <c r="CP31" s="287" t="s">
        <v>94</v>
      </c>
      <c r="CQ31" s="287" t="s">
        <v>94</v>
      </c>
      <c r="CR31" s="287" t="s">
        <v>94</v>
      </c>
      <c r="CS31" s="287">
        <v>341.0</v>
      </c>
      <c r="CT31" s="287">
        <v>379.0</v>
      </c>
      <c r="CU31" s="287">
        <v>226.0</v>
      </c>
      <c r="CV31" s="287">
        <v>45.0</v>
      </c>
      <c r="CW31" s="287">
        <v>340.0</v>
      </c>
      <c r="CX31" s="287">
        <v>175.0</v>
      </c>
      <c r="CY31" s="287">
        <v>56.0</v>
      </c>
      <c r="CZ31" s="287">
        <v>56.0</v>
      </c>
      <c r="DA31" s="287">
        <v>326.0</v>
      </c>
      <c r="DB31" s="287">
        <v>179.0</v>
      </c>
      <c r="DC31" s="287">
        <v>58.0</v>
      </c>
      <c r="DD31" s="287">
        <v>79.0</v>
      </c>
      <c r="DE31" s="288">
        <f t="shared" si="22"/>
        <v>145</v>
      </c>
      <c r="DF31" s="288"/>
      <c r="DG31" s="288">
        <f t="shared" ref="DG31:DH31" si="57">BO31</f>
        <v>361</v>
      </c>
      <c r="DH31" s="288">
        <f t="shared" si="57"/>
        <v>18.1</v>
      </c>
      <c r="DI31" s="288"/>
      <c r="DJ31" s="287">
        <v>7.0</v>
      </c>
      <c r="DK31" s="287">
        <v>65.0</v>
      </c>
      <c r="DL31" s="287">
        <v>55.0</v>
      </c>
      <c r="DM31" s="89"/>
      <c r="DN31" s="61">
        <v>341.0</v>
      </c>
      <c r="DO31" s="61">
        <v>140.0</v>
      </c>
      <c r="DP31" s="61">
        <v>42.14</v>
      </c>
      <c r="DQ31" s="61">
        <v>23.47</v>
      </c>
      <c r="DR31" s="61">
        <v>7.03</v>
      </c>
      <c r="DS31" s="61">
        <v>8.0</v>
      </c>
      <c r="DT31" s="61">
        <v>43.0</v>
      </c>
      <c r="DU31" s="61">
        <v>46.0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213">
        <v>349.0</v>
      </c>
      <c r="EF31" s="213">
        <v>0.0</v>
      </c>
      <c r="EG31" s="213">
        <v>177.0</v>
      </c>
      <c r="EH31" s="213">
        <v>7.3</v>
      </c>
      <c r="EI31" s="214"/>
      <c r="EJ31" s="213">
        <v>9.0</v>
      </c>
      <c r="EK31" s="213">
        <v>50.0</v>
      </c>
      <c r="EL31" s="213">
        <v>53.0</v>
      </c>
      <c r="EM31" s="213">
        <v>0.0</v>
      </c>
      <c r="EN31" s="213">
        <v>9.7</v>
      </c>
      <c r="EO31" s="213">
        <v>0.0</v>
      </c>
      <c r="EP31" s="213">
        <v>0.0</v>
      </c>
      <c r="EQ31" s="213">
        <v>9.0</v>
      </c>
      <c r="ER31" s="213">
        <v>39.0</v>
      </c>
      <c r="ES31" s="213">
        <v>38.0</v>
      </c>
      <c r="ET31" s="213">
        <v>348.0</v>
      </c>
      <c r="EU31" s="213">
        <v>0.0</v>
      </c>
      <c r="EV31" s="213">
        <v>0.0</v>
      </c>
      <c r="EW31" s="213">
        <v>0.0</v>
      </c>
      <c r="EX31" s="213">
        <v>347.0</v>
      </c>
      <c r="EY31" s="213">
        <v>0.0</v>
      </c>
      <c r="EZ31" s="213">
        <v>0.0</v>
      </c>
      <c r="FA31" s="213">
        <v>0.0</v>
      </c>
      <c r="FB31" s="213">
        <v>347.0</v>
      </c>
      <c r="FC31" s="213">
        <v>266.0</v>
      </c>
      <c r="FD31" s="213">
        <v>157.2</v>
      </c>
      <c r="FE31" s="213">
        <v>-11.6</v>
      </c>
      <c r="FF31" s="213">
        <v>348.0</v>
      </c>
      <c r="FG31" s="213">
        <v>270.0</v>
      </c>
      <c r="FH31" s="213">
        <v>158.8</v>
      </c>
      <c r="FI31" s="213">
        <v>-10.7</v>
      </c>
      <c r="FJ31" s="213">
        <v>349.0</v>
      </c>
      <c r="FK31" s="213">
        <v>252.0</v>
      </c>
      <c r="FL31" s="213">
        <v>147.9</v>
      </c>
      <c r="FM31" s="214"/>
      <c r="FN31" s="213">
        <v>349.0</v>
      </c>
      <c r="FO31" s="213">
        <v>268.0</v>
      </c>
      <c r="FP31" s="213">
        <v>149.2</v>
      </c>
      <c r="FQ31" s="213">
        <v>-5.1</v>
      </c>
      <c r="FR31" s="213">
        <v>0.0</v>
      </c>
      <c r="FS31" s="213">
        <v>0.0</v>
      </c>
      <c r="FT31" s="213">
        <v>17.22</v>
      </c>
      <c r="FU31" s="214"/>
      <c r="FV31" s="213">
        <v>0.0</v>
      </c>
      <c r="FW31" s="214"/>
      <c r="FX31" s="214"/>
      <c r="FY31" s="214"/>
      <c r="FZ31" s="89"/>
      <c r="GA31" s="65">
        <v>346.0</v>
      </c>
      <c r="GB31" s="66">
        <v>403.72</v>
      </c>
      <c r="GC31" s="66">
        <v>251.52</v>
      </c>
      <c r="GD31" s="66">
        <v>11.06</v>
      </c>
      <c r="GE31" s="66">
        <v>346.0</v>
      </c>
      <c r="GF31" s="66">
        <v>430.39</v>
      </c>
      <c r="GG31" s="66">
        <v>248.17</v>
      </c>
      <c r="GH31" s="66">
        <v>16.5</v>
      </c>
      <c r="GI31" s="66">
        <v>346.0</v>
      </c>
      <c r="GJ31" s="66">
        <v>261.57</v>
      </c>
      <c r="GK31" s="66">
        <v>-149.26</v>
      </c>
      <c r="GL31" s="66">
        <v>-16.5</v>
      </c>
      <c r="GM31" s="66">
        <v>346.0</v>
      </c>
      <c r="GN31" s="66">
        <v>241.03</v>
      </c>
      <c r="GO31" s="66">
        <v>-149.34</v>
      </c>
      <c r="GP31" s="66">
        <v>-24.79</v>
      </c>
      <c r="GQ31" s="66">
        <v>346.0</v>
      </c>
      <c r="GR31" s="66">
        <v>157.09</v>
      </c>
      <c r="GS31" s="66">
        <v>-99.84</v>
      </c>
      <c r="GT31" s="66">
        <v>6.78</v>
      </c>
      <c r="GU31" s="66">
        <v>346.0</v>
      </c>
      <c r="GV31" s="66">
        <v>175.12</v>
      </c>
      <c r="GW31" s="66">
        <v>-98.34</v>
      </c>
      <c r="GX31" s="66">
        <v>5.44</v>
      </c>
      <c r="GY31" s="89"/>
      <c r="GZ31" s="98" t="s">
        <v>91</v>
      </c>
      <c r="HA31" s="98" t="s">
        <v>92</v>
      </c>
      <c r="HB31" s="98">
        <v>132.0</v>
      </c>
      <c r="HC31" s="97">
        <f t="shared" ref="HC31:HC37" si="61">HB31/20</f>
        <v>6.6</v>
      </c>
      <c r="HD31" s="97">
        <f t="shared" ref="HD31:HD37" si="62">HC31*0.4</f>
        <v>2.64</v>
      </c>
      <c r="HE31" s="98">
        <v>8.0</v>
      </c>
      <c r="HF31" s="99">
        <v>56.0</v>
      </c>
      <c r="HG31" s="99">
        <v>56.0</v>
      </c>
      <c r="HH31" s="98" t="s">
        <v>91</v>
      </c>
      <c r="HI31" s="98" t="s">
        <v>92</v>
      </c>
      <c r="HJ31" s="98">
        <v>169.0</v>
      </c>
      <c r="HK31" s="97">
        <f t="shared" ref="HK31:HK37" si="63">HJ31/20</f>
        <v>8.45</v>
      </c>
      <c r="HL31" s="97">
        <f t="shared" ref="HL31:HL37" si="64">HK31*0.4</f>
        <v>3.38</v>
      </c>
      <c r="HM31" s="98">
        <v>5.0</v>
      </c>
      <c r="HN31" s="99">
        <v>58.0</v>
      </c>
      <c r="HO31" s="99">
        <v>58.0</v>
      </c>
      <c r="HP31" s="98" t="s">
        <v>91</v>
      </c>
      <c r="HQ31" s="98" t="s">
        <v>92</v>
      </c>
      <c r="HR31" s="98">
        <v>97.0</v>
      </c>
      <c r="HS31" s="97">
        <f t="shared" ref="HS31:HS37" si="65">HR31/20</f>
        <v>4.85</v>
      </c>
      <c r="HT31" s="97">
        <f t="shared" ref="HT31:HT37" si="66">HS31*0.4</f>
        <v>1.94</v>
      </c>
      <c r="HU31" s="98">
        <v>7.0</v>
      </c>
      <c r="HV31" s="98">
        <v>60.0</v>
      </c>
      <c r="HW31" s="98">
        <v>60.0</v>
      </c>
      <c r="HX31" s="89"/>
      <c r="HY31" s="72">
        <v>136.0</v>
      </c>
      <c r="HZ31" s="72">
        <v>33.0</v>
      </c>
      <c r="IA31" s="72">
        <v>104.0</v>
      </c>
      <c r="IB31" s="72">
        <v>5.2</v>
      </c>
      <c r="IC31" s="73"/>
      <c r="ID31" s="72">
        <v>2.0</v>
      </c>
      <c r="IE31" s="72">
        <v>58.0</v>
      </c>
      <c r="IF31" s="72">
        <v>42.0</v>
      </c>
      <c r="IG31" s="89"/>
      <c r="IH31" s="75">
        <v>145.0</v>
      </c>
      <c r="II31" s="75">
        <v>34.8</v>
      </c>
      <c r="IJ31" s="75">
        <v>105.0</v>
      </c>
      <c r="IK31" s="75">
        <v>5.3</v>
      </c>
      <c r="IL31" s="75">
        <v>6.1</v>
      </c>
      <c r="IM31" s="75">
        <v>4.0</v>
      </c>
      <c r="IN31" s="75">
        <v>50.0</v>
      </c>
      <c r="IO31" s="75">
        <v>48.0</v>
      </c>
      <c r="IP31" s="75">
        <v>145.0</v>
      </c>
      <c r="IQ31" s="75">
        <v>34.6</v>
      </c>
      <c r="IR31" s="75">
        <v>5.0</v>
      </c>
      <c r="IS31" s="75">
        <v>0.2</v>
      </c>
      <c r="IT31" s="75">
        <v>0.3</v>
      </c>
      <c r="IU31" s="75">
        <v>8.0</v>
      </c>
      <c r="IV31" s="75">
        <v>52.0</v>
      </c>
      <c r="IW31" s="75">
        <v>50.0</v>
      </c>
      <c r="IX31" s="89"/>
      <c r="IY31" s="149">
        <v>140.38</v>
      </c>
      <c r="IZ31" s="149">
        <v>34.87</v>
      </c>
      <c r="JA31" s="149">
        <v>409.4</v>
      </c>
      <c r="JB31" s="149">
        <v>20.47</v>
      </c>
      <c r="JC31" s="149">
        <v>7.87</v>
      </c>
      <c r="JD31" s="149">
        <v>3.0</v>
      </c>
      <c r="JE31" s="149">
        <v>60.71</v>
      </c>
      <c r="JF31" s="149">
        <v>44.33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140.0</v>
      </c>
      <c r="JQ31" s="78">
        <v>32.8</v>
      </c>
      <c r="JR31" s="150" t="s">
        <v>112</v>
      </c>
      <c r="JS31" s="150" t="s">
        <v>112</v>
      </c>
      <c r="JT31" s="150" t="s">
        <v>112</v>
      </c>
      <c r="JU31" s="78">
        <v>2.0</v>
      </c>
      <c r="JV31" s="78">
        <v>45.0</v>
      </c>
      <c r="JW31" s="78">
        <v>44.0</v>
      </c>
      <c r="JX31" s="78">
        <v>140.0</v>
      </c>
      <c r="JY31" s="78">
        <v>35.0</v>
      </c>
      <c r="JZ31" s="78">
        <v>146.0</v>
      </c>
      <c r="KA31" s="78">
        <v>7.9</v>
      </c>
      <c r="KB31" s="78">
        <v>3.0</v>
      </c>
      <c r="KC31" s="78">
        <v>2.0</v>
      </c>
      <c r="KD31" s="78">
        <v>51.0</v>
      </c>
      <c r="KE31" s="78">
        <v>50.0</v>
      </c>
      <c r="KF31" s="89"/>
      <c r="KG31" s="79">
        <v>137.0</v>
      </c>
      <c r="KH31" s="79">
        <v>33.0</v>
      </c>
      <c r="KI31" s="79">
        <v>77.0</v>
      </c>
      <c r="KJ31" s="79">
        <v>4.0</v>
      </c>
      <c r="KK31" s="80"/>
      <c r="KL31" s="79">
        <v>1.0</v>
      </c>
      <c r="KM31" s="79">
        <v>50.0</v>
      </c>
      <c r="KN31" s="79">
        <v>50.0</v>
      </c>
      <c r="KO31" s="79">
        <v>137.0</v>
      </c>
      <c r="KP31" s="79">
        <v>33.0</v>
      </c>
      <c r="KQ31" s="79" t="s">
        <v>98</v>
      </c>
      <c r="KR31" s="79" t="s">
        <v>98</v>
      </c>
      <c r="KS31" s="80"/>
      <c r="KT31" s="79">
        <v>1.0</v>
      </c>
      <c r="KU31" s="79">
        <v>50.0</v>
      </c>
      <c r="KV31" s="79">
        <v>48.0</v>
      </c>
      <c r="KW31" s="89"/>
      <c r="KX31" s="81">
        <v>133.0</v>
      </c>
      <c r="KY31" s="81">
        <v>34.0</v>
      </c>
      <c r="KZ31" s="81">
        <v>220.0</v>
      </c>
      <c r="LA31" s="81">
        <v>10.8</v>
      </c>
      <c r="LB31" s="81">
        <v>1.6</v>
      </c>
      <c r="LC31" s="81">
        <v>3.0</v>
      </c>
      <c r="LD31" s="81">
        <v>48.0</v>
      </c>
      <c r="LE31" s="81">
        <v>46.0</v>
      </c>
      <c r="LF31" s="81">
        <v>133.0</v>
      </c>
      <c r="LG31" s="81">
        <v>34.0</v>
      </c>
      <c r="LH31" s="81">
        <v>343.0</v>
      </c>
      <c r="LI31" s="81">
        <v>16.8</v>
      </c>
      <c r="LJ31" s="81">
        <v>5.0</v>
      </c>
      <c r="LK31" s="81">
        <v>5.0</v>
      </c>
      <c r="LL31" s="81">
        <v>56.0</v>
      </c>
      <c r="LM31" s="81">
        <v>56.0</v>
      </c>
      <c r="LN31" s="89"/>
      <c r="LO31" s="82">
        <v>338.0</v>
      </c>
      <c r="LP31" s="82">
        <v>280.0</v>
      </c>
      <c r="LQ31" s="82">
        <v>151.0</v>
      </c>
      <c r="LR31" s="82">
        <v>70.0</v>
      </c>
      <c r="LS31" s="82">
        <v>326.0</v>
      </c>
      <c r="LT31" s="83">
        <v>45.0</v>
      </c>
      <c r="LU31" s="83">
        <v>3.6</v>
      </c>
      <c r="LV31" s="83">
        <v>144.0</v>
      </c>
      <c r="LW31" s="83">
        <v>90.0</v>
      </c>
      <c r="LX31" s="83">
        <v>59.0</v>
      </c>
      <c r="LY31" s="83">
        <v>56.0</v>
      </c>
      <c r="LZ31" s="83">
        <v>12.0</v>
      </c>
      <c r="MA31" s="83">
        <v>106.0</v>
      </c>
      <c r="MB31" s="83">
        <v>6.8</v>
      </c>
      <c r="MC31" s="83">
        <v>144.0</v>
      </c>
      <c r="MD31" s="83">
        <v>190.0</v>
      </c>
      <c r="ME31" s="83">
        <v>77.0</v>
      </c>
      <c r="MF31" s="83">
        <v>63.0</v>
      </c>
      <c r="MG31" s="83">
        <v>12.0</v>
      </c>
      <c r="MH31" s="83">
        <v>0.0</v>
      </c>
      <c r="MI31" s="83">
        <v>0.0</v>
      </c>
      <c r="MJ31" s="83">
        <v>120.0</v>
      </c>
      <c r="MK31" s="83">
        <v>0.0</v>
      </c>
      <c r="ML31" s="83">
        <v>47.0</v>
      </c>
      <c r="MM31" s="83">
        <v>45.0</v>
      </c>
      <c r="MN31" s="83">
        <v>5.0</v>
      </c>
      <c r="MO31" s="86"/>
      <c r="MP31" s="87"/>
      <c r="MQ31" s="87"/>
      <c r="MR31" s="87"/>
      <c r="MS31" s="87"/>
      <c r="MT31" s="83">
        <v>11.6</v>
      </c>
      <c r="MU31" s="83">
        <v>3.9</v>
      </c>
      <c r="MV31" s="83">
        <v>200.0</v>
      </c>
      <c r="MW31" s="83">
        <v>36.0</v>
      </c>
      <c r="MX31" s="83">
        <v>36.0</v>
      </c>
      <c r="MY31" s="88" t="s">
        <v>96</v>
      </c>
      <c r="MZ31" s="83">
        <v>5.0</v>
      </c>
      <c r="NA31" s="88"/>
      <c r="NB31" s="83">
        <v>11.5</v>
      </c>
      <c r="NC31" s="83">
        <v>5.4</v>
      </c>
      <c r="ND31" s="83">
        <v>206.0</v>
      </c>
      <c r="NE31" s="83">
        <v>37.0</v>
      </c>
      <c r="NF31" s="83">
        <v>41.0</v>
      </c>
      <c r="NG31" s="83">
        <v>41.0</v>
      </c>
      <c r="NH31" s="83">
        <v>7.0</v>
      </c>
      <c r="NI31" s="83"/>
      <c r="NJ31" s="88"/>
      <c r="NK31" s="83">
        <v>0.0</v>
      </c>
      <c r="NL31" s="83">
        <v>0.0</v>
      </c>
      <c r="NM31" s="83">
        <v>35.0</v>
      </c>
      <c r="NN31" s="83">
        <v>44.0</v>
      </c>
      <c r="NO31" s="83">
        <v>45.0</v>
      </c>
      <c r="NP31" s="83">
        <v>2.0</v>
      </c>
      <c r="NQ31" s="223"/>
    </row>
    <row r="32" ht="16.5" customHeight="1">
      <c r="A32" s="49">
        <v>0.791666666666667</v>
      </c>
      <c r="B32" s="50"/>
      <c r="C32" s="51">
        <v>50.22</v>
      </c>
      <c r="D32" s="127">
        <v>340.0</v>
      </c>
      <c r="E32" s="53">
        <v>135.0</v>
      </c>
      <c r="F32" s="53">
        <v>26.0</v>
      </c>
      <c r="G32" s="53">
        <v>5.3</v>
      </c>
      <c r="H32" s="54"/>
      <c r="I32" s="53">
        <v>6.0</v>
      </c>
      <c r="J32" s="53">
        <v>51.0</v>
      </c>
      <c r="K32" s="53">
        <v>50.0</v>
      </c>
      <c r="L32" s="53">
        <v>140.0</v>
      </c>
      <c r="M32" s="53">
        <v>42.0</v>
      </c>
      <c r="N32" s="53">
        <v>6.1</v>
      </c>
      <c r="O32" s="54"/>
      <c r="P32" s="53">
        <v>6.0</v>
      </c>
      <c r="Q32" s="53">
        <v>58.0</v>
      </c>
      <c r="R32" s="53">
        <v>54.0</v>
      </c>
      <c r="S32" s="53">
        <v>342.4</v>
      </c>
      <c r="T32" s="53">
        <v>199.4</v>
      </c>
      <c r="U32" s="53">
        <v>116.5</v>
      </c>
      <c r="V32" s="54"/>
      <c r="W32" s="53">
        <v>338.1</v>
      </c>
      <c r="X32" s="53">
        <v>165.1</v>
      </c>
      <c r="Y32" s="53">
        <v>73.6</v>
      </c>
      <c r="Z32" s="54"/>
      <c r="AA32" s="53">
        <v>343.3</v>
      </c>
      <c r="AB32" s="53">
        <v>413.6</v>
      </c>
      <c r="AC32" s="53">
        <v>274.5</v>
      </c>
      <c r="AD32" s="54"/>
      <c r="AE32" s="53">
        <v>342.7</v>
      </c>
      <c r="AF32" s="53">
        <v>445.3</v>
      </c>
      <c r="AG32" s="53">
        <v>243.1</v>
      </c>
      <c r="AH32" s="54"/>
      <c r="AI32" s="53">
        <v>349.6</v>
      </c>
      <c r="AJ32" s="53">
        <v>345.2</v>
      </c>
      <c r="AK32" s="53">
        <v>218.4</v>
      </c>
      <c r="AL32" s="54"/>
      <c r="AM32" s="53">
        <v>340.7</v>
      </c>
      <c r="AN32" s="53">
        <v>380.2</v>
      </c>
      <c r="AO32" s="53">
        <v>210.6</v>
      </c>
      <c r="AP32" s="54"/>
      <c r="AQ32" s="54">
        <f t="shared" ref="AQ32:AS32" si="58">E32</f>
        <v>135</v>
      </c>
      <c r="AR32" s="54">
        <f t="shared" si="58"/>
        <v>26</v>
      </c>
      <c r="AS32" s="54">
        <f t="shared" si="58"/>
        <v>5.3</v>
      </c>
      <c r="AT32" s="54"/>
      <c r="AU32" s="54">
        <f t="shared" ref="AU32:AW32" si="59">L32</f>
        <v>140</v>
      </c>
      <c r="AV32" s="54">
        <f t="shared" si="59"/>
        <v>42</v>
      </c>
      <c r="AW32" s="54">
        <f t="shared" si="59"/>
        <v>6.1</v>
      </c>
      <c r="AX32" s="54"/>
      <c r="AY32" s="54"/>
      <c r="AZ32" s="54"/>
      <c r="BA32" s="54"/>
      <c r="BB32" s="54"/>
      <c r="BC32" s="89"/>
      <c r="BD32" s="54"/>
      <c r="BE32" s="53">
        <v>33.0</v>
      </c>
      <c r="BF32" s="53">
        <v>18.0</v>
      </c>
      <c r="BG32" s="127">
        <v>0.9</v>
      </c>
      <c r="BH32" s="54"/>
      <c r="BI32" s="53">
        <v>22.0</v>
      </c>
      <c r="BJ32" s="53">
        <v>85.0</v>
      </c>
      <c r="BK32" s="53">
        <v>56.0</v>
      </c>
      <c r="BL32" s="89"/>
      <c r="BM32" s="287">
        <v>344.0</v>
      </c>
      <c r="BN32" s="287">
        <v>145.0</v>
      </c>
      <c r="BO32" s="287">
        <v>407.0</v>
      </c>
      <c r="BP32" s="287">
        <v>20.4</v>
      </c>
      <c r="BQ32" s="287"/>
      <c r="BR32" s="287">
        <v>6.0</v>
      </c>
      <c r="BS32" s="287">
        <v>62.0</v>
      </c>
      <c r="BT32" s="287">
        <v>66.0</v>
      </c>
      <c r="BU32" s="288">
        <f t="shared" si="19"/>
        <v>344</v>
      </c>
      <c r="BV32" s="287">
        <v>281.0</v>
      </c>
      <c r="BW32" s="287">
        <v>167.0</v>
      </c>
      <c r="BX32" s="287">
        <v>14.0</v>
      </c>
      <c r="BY32" s="287">
        <v>337.0</v>
      </c>
      <c r="BZ32" s="287">
        <v>302.0</v>
      </c>
      <c r="CA32" s="287">
        <v>169.0</v>
      </c>
      <c r="CB32" s="287">
        <v>12.0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341.0</v>
      </c>
      <c r="CH32" s="287">
        <v>470.0</v>
      </c>
      <c r="CI32" s="287">
        <v>264.0</v>
      </c>
      <c r="CJ32" s="287">
        <v>19.0</v>
      </c>
      <c r="CK32" s="287">
        <v>354.0</v>
      </c>
      <c r="CL32" s="287">
        <v>365.0</v>
      </c>
      <c r="CM32" s="287">
        <v>212.0</v>
      </c>
      <c r="CN32" s="287">
        <v>14.0</v>
      </c>
      <c r="CO32" s="287" t="s">
        <v>94</v>
      </c>
      <c r="CP32" s="287" t="s">
        <v>94</v>
      </c>
      <c r="CQ32" s="287" t="s">
        <v>94</v>
      </c>
      <c r="CR32" s="287" t="s">
        <v>94</v>
      </c>
      <c r="CS32" s="287">
        <v>340.0</v>
      </c>
      <c r="CT32" s="287">
        <v>412.0</v>
      </c>
      <c r="CU32" s="287">
        <v>230.0</v>
      </c>
      <c r="CV32" s="287">
        <v>57.0</v>
      </c>
      <c r="CW32" s="287">
        <v>340.0</v>
      </c>
      <c r="CX32" s="287">
        <v>166.0</v>
      </c>
      <c r="CY32" s="287">
        <v>72.0</v>
      </c>
      <c r="CZ32" s="287">
        <v>49.0</v>
      </c>
      <c r="DA32" s="287">
        <v>326.0</v>
      </c>
      <c r="DB32" s="287">
        <v>167.0</v>
      </c>
      <c r="DC32" s="287">
        <v>80.0</v>
      </c>
      <c r="DD32" s="287">
        <v>54.0</v>
      </c>
      <c r="DE32" s="288">
        <f t="shared" si="22"/>
        <v>145</v>
      </c>
      <c r="DF32" s="288"/>
      <c r="DG32" s="288">
        <f t="shared" ref="DG32:DH32" si="60">BO32</f>
        <v>407</v>
      </c>
      <c r="DH32" s="288">
        <f t="shared" si="60"/>
        <v>20.4</v>
      </c>
      <c r="DI32" s="288"/>
      <c r="DJ32" s="287">
        <v>7.0</v>
      </c>
      <c r="DK32" s="287">
        <v>65.0</v>
      </c>
      <c r="DL32" s="287">
        <v>55.0</v>
      </c>
      <c r="DM32" s="89"/>
      <c r="DN32" s="61">
        <v>341.0</v>
      </c>
      <c r="DO32" s="61">
        <v>140.0</v>
      </c>
      <c r="DP32" s="61">
        <v>45.97</v>
      </c>
      <c r="DQ32" s="61">
        <v>25.89</v>
      </c>
      <c r="DR32" s="61">
        <v>6.92</v>
      </c>
      <c r="DS32" s="61">
        <v>8.0</v>
      </c>
      <c r="DT32" s="61">
        <v>43.0</v>
      </c>
      <c r="DU32" s="61">
        <v>47.0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213">
        <v>342.0</v>
      </c>
      <c r="EF32" s="213">
        <v>0.0</v>
      </c>
      <c r="EG32" s="213">
        <v>188.0</v>
      </c>
      <c r="EH32" s="213">
        <v>8.0</v>
      </c>
      <c r="EI32" s="214"/>
      <c r="EJ32" s="213">
        <v>9.0</v>
      </c>
      <c r="EK32" s="213">
        <v>47.0</v>
      </c>
      <c r="EL32" s="213">
        <v>50.0</v>
      </c>
      <c r="EM32" s="213">
        <v>0.0</v>
      </c>
      <c r="EN32" s="213">
        <v>0.0</v>
      </c>
      <c r="EO32" s="213">
        <v>0.0</v>
      </c>
      <c r="EP32" s="213">
        <v>0.0</v>
      </c>
      <c r="EQ32" s="213">
        <v>9.0</v>
      </c>
      <c r="ER32" s="213">
        <v>34.0</v>
      </c>
      <c r="ES32" s="213">
        <v>36.0</v>
      </c>
      <c r="ET32" s="213">
        <v>340.0</v>
      </c>
      <c r="EU32" s="213">
        <v>0.0</v>
      </c>
      <c r="EV32" s="213">
        <v>0.0</v>
      </c>
      <c r="EW32" s="213">
        <v>0.0</v>
      </c>
      <c r="EX32" s="213">
        <v>339.0</v>
      </c>
      <c r="EY32" s="213">
        <v>1.0</v>
      </c>
      <c r="EZ32" s="213">
        <v>0.0</v>
      </c>
      <c r="FA32" s="213">
        <v>0.0</v>
      </c>
      <c r="FB32" s="213">
        <v>339.0</v>
      </c>
      <c r="FC32" s="213">
        <v>272.0</v>
      </c>
      <c r="FD32" s="213">
        <v>157.0</v>
      </c>
      <c r="FE32" s="213">
        <v>-2.7</v>
      </c>
      <c r="FF32" s="213">
        <v>338.0</v>
      </c>
      <c r="FG32" s="213">
        <v>275.0</v>
      </c>
      <c r="FH32" s="213">
        <v>158.7</v>
      </c>
      <c r="FI32" s="213">
        <v>-0.6</v>
      </c>
      <c r="FJ32" s="213">
        <v>342.0</v>
      </c>
      <c r="FK32" s="213">
        <v>260.0</v>
      </c>
      <c r="FL32" s="213">
        <v>150.4</v>
      </c>
      <c r="FM32" s="213"/>
      <c r="FN32" s="213">
        <v>342.0</v>
      </c>
      <c r="FO32" s="213">
        <v>276.0</v>
      </c>
      <c r="FP32" s="213">
        <v>150.8</v>
      </c>
      <c r="FQ32" s="213">
        <v>8.2</v>
      </c>
      <c r="FR32" s="213">
        <v>0.0</v>
      </c>
      <c r="FS32" s="213">
        <v>0.0</v>
      </c>
      <c r="FT32" s="213">
        <v>13.21</v>
      </c>
      <c r="FU32" s="214"/>
      <c r="FV32" s="213">
        <v>0.0</v>
      </c>
      <c r="FW32" s="214"/>
      <c r="FX32" s="214"/>
      <c r="FY32" s="214"/>
      <c r="FZ32" s="89"/>
      <c r="GA32" s="65">
        <v>341.0</v>
      </c>
      <c r="GB32" s="66">
        <v>370.01</v>
      </c>
      <c r="GC32" s="66">
        <v>227.99</v>
      </c>
      <c r="GD32" s="66">
        <v>39.95</v>
      </c>
      <c r="GE32" s="66">
        <v>340.0</v>
      </c>
      <c r="GF32" s="66">
        <v>392.43</v>
      </c>
      <c r="GG32" s="66">
        <v>224.64</v>
      </c>
      <c r="GH32" s="66">
        <v>43.05</v>
      </c>
      <c r="GI32" s="66">
        <v>340.0</v>
      </c>
      <c r="GJ32" s="66">
        <v>256.09</v>
      </c>
      <c r="GK32" s="66">
        <v>-152.44</v>
      </c>
      <c r="GL32" s="66">
        <v>-11.98</v>
      </c>
      <c r="GM32" s="66">
        <v>340.0</v>
      </c>
      <c r="GN32" s="66">
        <v>243.84</v>
      </c>
      <c r="GO32" s="66">
        <v>-152.19</v>
      </c>
      <c r="GP32" s="66">
        <v>-21.19</v>
      </c>
      <c r="GQ32" s="66">
        <v>341.0</v>
      </c>
      <c r="GR32" s="66">
        <v>117.67</v>
      </c>
      <c r="GS32" s="66">
        <v>-71.28</v>
      </c>
      <c r="GT32" s="66">
        <v>-23.62</v>
      </c>
      <c r="GU32" s="66">
        <v>340.0</v>
      </c>
      <c r="GV32" s="66">
        <v>126.02</v>
      </c>
      <c r="GW32" s="66">
        <v>-69.77</v>
      </c>
      <c r="GX32" s="66">
        <v>-24.88</v>
      </c>
      <c r="GY32" s="89"/>
      <c r="GZ32" s="98" t="s">
        <v>91</v>
      </c>
      <c r="HA32" s="98" t="s">
        <v>92</v>
      </c>
      <c r="HB32" s="98">
        <v>10.0</v>
      </c>
      <c r="HC32" s="97">
        <f t="shared" si="61"/>
        <v>0.5</v>
      </c>
      <c r="HD32" s="97">
        <f t="shared" si="62"/>
        <v>0.2</v>
      </c>
      <c r="HE32" s="98">
        <v>8.0</v>
      </c>
      <c r="HF32" s="99">
        <v>56.0</v>
      </c>
      <c r="HG32" s="99">
        <v>56.0</v>
      </c>
      <c r="HH32" s="98" t="s">
        <v>91</v>
      </c>
      <c r="HI32" s="98" t="s">
        <v>92</v>
      </c>
      <c r="HJ32" s="98">
        <v>35.0</v>
      </c>
      <c r="HK32" s="97">
        <f t="shared" si="63"/>
        <v>1.75</v>
      </c>
      <c r="HL32" s="97">
        <f t="shared" si="64"/>
        <v>0.7</v>
      </c>
      <c r="HM32" s="98">
        <v>5.0</v>
      </c>
      <c r="HN32" s="99">
        <v>58.0</v>
      </c>
      <c r="HO32" s="99">
        <v>58.0</v>
      </c>
      <c r="HP32" s="98" t="s">
        <v>91</v>
      </c>
      <c r="HQ32" s="98" t="s">
        <v>92</v>
      </c>
      <c r="HR32" s="98">
        <v>80.0</v>
      </c>
      <c r="HS32" s="97">
        <f t="shared" si="65"/>
        <v>4</v>
      </c>
      <c r="HT32" s="97">
        <f t="shared" si="66"/>
        <v>1.6</v>
      </c>
      <c r="HU32" s="98">
        <v>7.0</v>
      </c>
      <c r="HV32" s="98">
        <v>60.0</v>
      </c>
      <c r="HW32" s="98">
        <v>60.0</v>
      </c>
      <c r="HX32" s="89"/>
      <c r="HY32" s="72">
        <v>135.0</v>
      </c>
      <c r="HZ32" s="72">
        <v>33.0</v>
      </c>
      <c r="IA32" s="72">
        <v>98.0</v>
      </c>
      <c r="IB32" s="72">
        <v>4.9</v>
      </c>
      <c r="IC32" s="73"/>
      <c r="ID32" s="72">
        <v>2.0</v>
      </c>
      <c r="IE32" s="72">
        <v>58.0</v>
      </c>
      <c r="IF32" s="72">
        <v>42.0</v>
      </c>
      <c r="IG32" s="89"/>
      <c r="IH32" s="75">
        <v>137.0</v>
      </c>
      <c r="II32" s="75">
        <v>34.2</v>
      </c>
      <c r="IJ32" s="75">
        <v>86.0</v>
      </c>
      <c r="IK32" s="75">
        <v>4.4</v>
      </c>
      <c r="IL32" s="75">
        <v>5.0</v>
      </c>
      <c r="IM32" s="75">
        <v>4.0</v>
      </c>
      <c r="IN32" s="75">
        <v>50.0</v>
      </c>
      <c r="IO32" s="75">
        <v>48.0</v>
      </c>
      <c r="IP32" s="75">
        <v>137.0</v>
      </c>
      <c r="IQ32" s="75">
        <v>32.4</v>
      </c>
      <c r="IR32" s="75">
        <v>5.0</v>
      </c>
      <c r="IS32" s="75">
        <v>0.2</v>
      </c>
      <c r="IT32" s="75">
        <v>0.3</v>
      </c>
      <c r="IU32" s="75">
        <v>8.0</v>
      </c>
      <c r="IV32" s="75">
        <v>52.0</v>
      </c>
      <c r="IW32" s="75">
        <v>50.0</v>
      </c>
      <c r="IX32" s="89"/>
      <c r="IY32" s="149">
        <v>140.48</v>
      </c>
      <c r="IZ32" s="149">
        <v>34.95</v>
      </c>
      <c r="JA32" s="149">
        <v>389.8</v>
      </c>
      <c r="JB32" s="149">
        <v>19.49</v>
      </c>
      <c r="JC32" s="149">
        <v>8.0</v>
      </c>
      <c r="JD32" s="149">
        <v>3.0</v>
      </c>
      <c r="JE32" s="149">
        <v>63.54</v>
      </c>
      <c r="JF32" s="149">
        <v>45.61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138.0</v>
      </c>
      <c r="JQ32" s="78">
        <v>32.6</v>
      </c>
      <c r="JR32" s="150" t="s">
        <v>112</v>
      </c>
      <c r="JS32" s="150" t="s">
        <v>112</v>
      </c>
      <c r="JT32" s="150" t="s">
        <v>112</v>
      </c>
      <c r="JU32" s="78">
        <v>2.0</v>
      </c>
      <c r="JV32" s="78">
        <v>44.0</v>
      </c>
      <c r="JW32" s="78">
        <v>43.0</v>
      </c>
      <c r="JX32" s="78">
        <v>138.0</v>
      </c>
      <c r="JY32" s="78">
        <v>34.5</v>
      </c>
      <c r="JZ32" s="78">
        <v>141.0</v>
      </c>
      <c r="KA32" s="78">
        <v>7.7</v>
      </c>
      <c r="KB32" s="78">
        <v>2.8</v>
      </c>
      <c r="KC32" s="78">
        <v>2.0</v>
      </c>
      <c r="KD32" s="78">
        <v>51.0</v>
      </c>
      <c r="KE32" s="78">
        <v>50.0</v>
      </c>
      <c r="KF32" s="89"/>
      <c r="KG32" s="79">
        <v>138.0</v>
      </c>
      <c r="KH32" s="79">
        <v>34.0</v>
      </c>
      <c r="KI32" s="79">
        <v>19.0</v>
      </c>
      <c r="KJ32" s="79">
        <v>0.9</v>
      </c>
      <c r="KK32" s="80"/>
      <c r="KL32" s="79">
        <v>1.0</v>
      </c>
      <c r="KM32" s="79">
        <v>50.0</v>
      </c>
      <c r="KN32" s="79">
        <v>50.0</v>
      </c>
      <c r="KO32" s="79">
        <v>138.0</v>
      </c>
      <c r="KP32" s="79">
        <v>34.0</v>
      </c>
      <c r="KQ32" s="79">
        <v>3.0</v>
      </c>
      <c r="KR32" s="79">
        <v>0.1</v>
      </c>
      <c r="KS32" s="80"/>
      <c r="KT32" s="79">
        <v>1.0</v>
      </c>
      <c r="KU32" s="79">
        <v>50.0</v>
      </c>
      <c r="KV32" s="79">
        <v>48.0</v>
      </c>
      <c r="KW32" s="89"/>
      <c r="KX32" s="81">
        <v>133.0</v>
      </c>
      <c r="KY32" s="81">
        <v>33.0</v>
      </c>
      <c r="KZ32" s="81">
        <v>369.0</v>
      </c>
      <c r="LA32" s="81">
        <v>18.1</v>
      </c>
      <c r="LB32" s="81">
        <v>1.6</v>
      </c>
      <c r="LC32" s="81">
        <v>3.0</v>
      </c>
      <c r="LD32" s="81">
        <v>48.0</v>
      </c>
      <c r="LE32" s="81">
        <v>46.0</v>
      </c>
      <c r="LF32" s="81">
        <v>133.0</v>
      </c>
      <c r="LG32" s="81">
        <v>33.0</v>
      </c>
      <c r="LH32" s="81">
        <v>212.0</v>
      </c>
      <c r="LI32" s="81">
        <v>10.4</v>
      </c>
      <c r="LJ32" s="81">
        <v>5.0</v>
      </c>
      <c r="LK32" s="81">
        <v>5.0</v>
      </c>
      <c r="LL32" s="81">
        <v>56.0</v>
      </c>
      <c r="LM32" s="81">
        <v>56.0</v>
      </c>
      <c r="LN32" s="89"/>
      <c r="LO32" s="82">
        <v>340.0</v>
      </c>
      <c r="LP32" s="82">
        <v>246.0</v>
      </c>
      <c r="LQ32" s="82">
        <v>145.0</v>
      </c>
      <c r="LR32" s="82">
        <v>72.0</v>
      </c>
      <c r="LS32" s="82">
        <v>323.0</v>
      </c>
      <c r="LT32" s="83">
        <v>51.0</v>
      </c>
      <c r="LU32" s="83">
        <v>7.5</v>
      </c>
      <c r="LV32" s="83">
        <v>143.0</v>
      </c>
      <c r="LW32" s="83">
        <v>91.0</v>
      </c>
      <c r="LX32" s="83">
        <v>58.0</v>
      </c>
      <c r="LY32" s="83">
        <v>55.0</v>
      </c>
      <c r="LZ32" s="83">
        <v>12.0</v>
      </c>
      <c r="MA32" s="83">
        <v>94.0</v>
      </c>
      <c r="MB32" s="83">
        <v>10.5</v>
      </c>
      <c r="MC32" s="83">
        <v>144.0</v>
      </c>
      <c r="MD32" s="83">
        <v>155.0</v>
      </c>
      <c r="ME32" s="83">
        <v>75.0</v>
      </c>
      <c r="MF32" s="83">
        <v>62.0</v>
      </c>
      <c r="MG32" s="83">
        <v>12.0</v>
      </c>
      <c r="MH32" s="83">
        <v>0.0</v>
      </c>
      <c r="MI32" s="83">
        <v>0.0</v>
      </c>
      <c r="MJ32" s="83">
        <v>120.0</v>
      </c>
      <c r="MK32" s="83">
        <v>0.0</v>
      </c>
      <c r="ML32" s="83">
        <v>47.0</v>
      </c>
      <c r="MM32" s="83">
        <v>45.0</v>
      </c>
      <c r="MN32" s="83">
        <v>5.0</v>
      </c>
      <c r="MO32" s="86"/>
      <c r="MP32" s="87"/>
      <c r="MQ32" s="87"/>
      <c r="MR32" s="87"/>
      <c r="MS32" s="87"/>
      <c r="MT32" s="83">
        <v>4.8</v>
      </c>
      <c r="MU32" s="83">
        <v>2.3</v>
      </c>
      <c r="MV32" s="83">
        <v>81.0</v>
      </c>
      <c r="MW32" s="83">
        <v>36.0</v>
      </c>
      <c r="MX32" s="83">
        <v>36.0</v>
      </c>
      <c r="MY32" s="88" t="s">
        <v>96</v>
      </c>
      <c r="MZ32" s="83">
        <v>5.0</v>
      </c>
      <c r="NA32" s="88"/>
      <c r="NB32" s="83">
        <v>9.5</v>
      </c>
      <c r="NC32" s="83">
        <v>4.3</v>
      </c>
      <c r="ND32" s="83">
        <v>168.0</v>
      </c>
      <c r="NE32" s="83">
        <v>36.0</v>
      </c>
      <c r="NF32" s="83">
        <v>41.0</v>
      </c>
      <c r="NG32" s="83">
        <v>41.0</v>
      </c>
      <c r="NH32" s="83">
        <v>7.0</v>
      </c>
      <c r="NI32" s="237"/>
      <c r="NJ32" s="83">
        <v>0.0</v>
      </c>
      <c r="NK32" s="83">
        <v>0.0</v>
      </c>
      <c r="NL32" s="83">
        <v>0.0</v>
      </c>
      <c r="NM32" s="83">
        <v>35.0</v>
      </c>
      <c r="NN32" s="83">
        <v>56.0</v>
      </c>
      <c r="NO32" s="83">
        <v>58.0</v>
      </c>
      <c r="NP32" s="83">
        <v>2.0</v>
      </c>
      <c r="NQ32" s="223"/>
    </row>
    <row r="33" ht="17.25" customHeight="1">
      <c r="A33" s="49">
        <v>0.833333333333334</v>
      </c>
      <c r="B33" s="50"/>
      <c r="C33" s="51">
        <v>50.14</v>
      </c>
      <c r="D33" s="128">
        <v>340.0</v>
      </c>
      <c r="E33" s="53">
        <v>135.0</v>
      </c>
      <c r="F33" s="53">
        <v>19.0</v>
      </c>
      <c r="G33" s="53">
        <v>3.8</v>
      </c>
      <c r="H33" s="54"/>
      <c r="I33" s="53">
        <v>6.0</v>
      </c>
      <c r="J33" s="53">
        <v>51.0</v>
      </c>
      <c r="K33" s="53">
        <v>50.0</v>
      </c>
      <c r="L33" s="53">
        <v>140.0</v>
      </c>
      <c r="M33" s="53">
        <v>42.0</v>
      </c>
      <c r="N33" s="53">
        <v>1.4</v>
      </c>
      <c r="O33" s="54"/>
      <c r="P33" s="53">
        <v>6.0</v>
      </c>
      <c r="Q33" s="53">
        <v>58.0</v>
      </c>
      <c r="R33" s="53">
        <v>54.0</v>
      </c>
      <c r="S33" s="53">
        <v>343.3</v>
      </c>
      <c r="T33" s="53">
        <v>273.3</v>
      </c>
      <c r="U33" s="53">
        <v>166.4</v>
      </c>
      <c r="V33" s="54"/>
      <c r="W33" s="53">
        <v>339.1</v>
      </c>
      <c r="X33" s="53">
        <v>204.5</v>
      </c>
      <c r="Y33" s="53">
        <v>112.2</v>
      </c>
      <c r="Z33" s="54"/>
      <c r="AA33" s="53">
        <v>343.9</v>
      </c>
      <c r="AB33" s="53">
        <v>354.6</v>
      </c>
      <c r="AC33" s="53">
        <v>234.1</v>
      </c>
      <c r="AD33" s="54"/>
      <c r="AE33" s="53">
        <v>343.6</v>
      </c>
      <c r="AF33" s="53">
        <v>494.7</v>
      </c>
      <c r="AG33" s="53">
        <v>212.2</v>
      </c>
      <c r="AH33" s="54"/>
      <c r="AI33" s="53">
        <v>350.8</v>
      </c>
      <c r="AJ33" s="53">
        <v>362.5</v>
      </c>
      <c r="AK33" s="53">
        <v>227.8</v>
      </c>
      <c r="AL33" s="54"/>
      <c r="AM33" s="53">
        <v>341.7</v>
      </c>
      <c r="AN33" s="53">
        <v>385.7</v>
      </c>
      <c r="AO33" s="53">
        <v>213.8</v>
      </c>
      <c r="AP33" s="54"/>
      <c r="AQ33" s="54">
        <f t="shared" ref="AQ33:AS33" si="67">E33</f>
        <v>135</v>
      </c>
      <c r="AR33" s="54">
        <f t="shared" si="67"/>
        <v>19</v>
      </c>
      <c r="AS33" s="54">
        <f t="shared" si="67"/>
        <v>3.8</v>
      </c>
      <c r="AT33" s="54"/>
      <c r="AU33" s="54">
        <f t="shared" ref="AU33:AW33" si="68">L33</f>
        <v>140</v>
      </c>
      <c r="AV33" s="54">
        <f t="shared" si="68"/>
        <v>42</v>
      </c>
      <c r="AW33" s="54">
        <f t="shared" si="68"/>
        <v>1.4</v>
      </c>
      <c r="AX33" s="54"/>
      <c r="AY33" s="54"/>
      <c r="AZ33" s="54"/>
      <c r="BA33" s="54"/>
      <c r="BB33" s="54"/>
      <c r="BC33" s="89"/>
      <c r="BD33" s="54"/>
      <c r="BE33" s="53">
        <v>33.0</v>
      </c>
      <c r="BF33" s="53">
        <v>17.0</v>
      </c>
      <c r="BG33" s="53">
        <v>0.8</v>
      </c>
      <c r="BH33" s="54"/>
      <c r="BI33" s="53">
        <v>22.0</v>
      </c>
      <c r="BJ33" s="53">
        <v>85.0</v>
      </c>
      <c r="BK33" s="53">
        <v>56.0</v>
      </c>
      <c r="BL33" s="89"/>
      <c r="BM33" s="287">
        <v>344.0</v>
      </c>
      <c r="BN33" s="287">
        <v>145.0</v>
      </c>
      <c r="BO33" s="287">
        <v>404.0</v>
      </c>
      <c r="BP33" s="287">
        <v>20.2</v>
      </c>
      <c r="BQ33" s="287"/>
      <c r="BR33" s="287">
        <v>6.0</v>
      </c>
      <c r="BS33" s="287">
        <v>62.0</v>
      </c>
      <c r="BT33" s="287">
        <v>66.0</v>
      </c>
      <c r="BU33" s="288">
        <f t="shared" si="19"/>
        <v>344</v>
      </c>
      <c r="BV33" s="287">
        <v>282.0</v>
      </c>
      <c r="BW33" s="287">
        <v>167.0</v>
      </c>
      <c r="BX33" s="287">
        <v>19.0</v>
      </c>
      <c r="BY33" s="287">
        <v>337.0</v>
      </c>
      <c r="BZ33" s="287">
        <v>297.0</v>
      </c>
      <c r="CA33" s="287">
        <v>167.0</v>
      </c>
      <c r="CB33" s="287">
        <v>17.0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341.0</v>
      </c>
      <c r="CH33" s="287">
        <v>440.0</v>
      </c>
      <c r="CI33" s="287">
        <v>246.0</v>
      </c>
      <c r="CJ33" s="287">
        <v>22.0</v>
      </c>
      <c r="CK33" s="287">
        <v>354.0</v>
      </c>
      <c r="CL33" s="287">
        <v>351.0</v>
      </c>
      <c r="CM33" s="287">
        <v>209.0</v>
      </c>
      <c r="CN33" s="287">
        <v>19.0</v>
      </c>
      <c r="CO33" s="287" t="s">
        <v>94</v>
      </c>
      <c r="CP33" s="287" t="s">
        <v>94</v>
      </c>
      <c r="CQ33" s="287" t="s">
        <v>94</v>
      </c>
      <c r="CR33" s="287" t="s">
        <v>94</v>
      </c>
      <c r="CS33" s="287">
        <v>339.0</v>
      </c>
      <c r="CT33" s="287">
        <v>381.0</v>
      </c>
      <c r="CU33" s="287">
        <v>216.0</v>
      </c>
      <c r="CV33" s="287">
        <v>11.0</v>
      </c>
      <c r="CW33" s="287">
        <v>341.0</v>
      </c>
      <c r="CX33" s="287">
        <v>161.0</v>
      </c>
      <c r="CY33" s="287">
        <v>69.0</v>
      </c>
      <c r="CZ33" s="287">
        <v>49.0</v>
      </c>
      <c r="DA33" s="287">
        <v>327.0</v>
      </c>
      <c r="DB33" s="287">
        <v>161.0</v>
      </c>
      <c r="DC33" s="287">
        <v>71.0</v>
      </c>
      <c r="DD33" s="287">
        <v>54.0</v>
      </c>
      <c r="DE33" s="288">
        <f t="shared" si="22"/>
        <v>145</v>
      </c>
      <c r="DF33" s="288"/>
      <c r="DG33" s="288">
        <f t="shared" ref="DG33:DH33" si="69">BO33</f>
        <v>404</v>
      </c>
      <c r="DH33" s="288">
        <f t="shared" si="69"/>
        <v>20.2</v>
      </c>
      <c r="DI33" s="288"/>
      <c r="DJ33" s="287">
        <v>7.0</v>
      </c>
      <c r="DK33" s="287">
        <v>65.0</v>
      </c>
      <c r="DL33" s="287">
        <v>55.0</v>
      </c>
      <c r="DM33" s="89"/>
      <c r="DN33" s="61">
        <v>341.0</v>
      </c>
      <c r="DO33" s="61">
        <v>141.0</v>
      </c>
      <c r="DP33" s="61">
        <v>44.08</v>
      </c>
      <c r="DQ33" s="61">
        <v>25.01</v>
      </c>
      <c r="DR33" s="61">
        <v>5.86</v>
      </c>
      <c r="DS33" s="61">
        <v>8.0</v>
      </c>
      <c r="DT33" s="61">
        <v>41.0</v>
      </c>
      <c r="DU33" s="61">
        <v>47.8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213">
        <v>343.0</v>
      </c>
      <c r="EF33" s="213">
        <v>0.0</v>
      </c>
      <c r="EG33" s="213">
        <v>180.0</v>
      </c>
      <c r="EH33" s="213">
        <v>7.6</v>
      </c>
      <c r="EI33" s="214"/>
      <c r="EJ33" s="213">
        <v>9.0</v>
      </c>
      <c r="EK33" s="213">
        <v>47.0</v>
      </c>
      <c r="EL33" s="213">
        <v>49.0</v>
      </c>
      <c r="EM33" s="213">
        <v>0.0</v>
      </c>
      <c r="EN33" s="213">
        <v>0.0</v>
      </c>
      <c r="EO33" s="213">
        <v>0.0</v>
      </c>
      <c r="EP33" s="213">
        <v>0.0</v>
      </c>
      <c r="EQ33" s="213">
        <v>9.0</v>
      </c>
      <c r="ER33" s="213">
        <v>34.0</v>
      </c>
      <c r="ES33" s="213">
        <v>35.0</v>
      </c>
      <c r="ET33" s="213">
        <v>341.0</v>
      </c>
      <c r="EU33" s="213">
        <v>0.0</v>
      </c>
      <c r="EV33" s="213">
        <v>0.0</v>
      </c>
      <c r="EW33" s="213">
        <v>0.0</v>
      </c>
      <c r="EX33" s="213">
        <v>340.0</v>
      </c>
      <c r="EY33" s="213">
        <v>0.0</v>
      </c>
      <c r="EZ33" s="213">
        <v>0.0</v>
      </c>
      <c r="FA33" s="213">
        <v>0.0</v>
      </c>
      <c r="FB33" s="213">
        <v>340.0</v>
      </c>
      <c r="FC33" s="213">
        <v>274.0</v>
      </c>
      <c r="FD33" s="213">
        <v>159.3</v>
      </c>
      <c r="FE33" s="213">
        <v>-1.1</v>
      </c>
      <c r="FF33" s="213">
        <v>340.0</v>
      </c>
      <c r="FG33" s="213">
        <v>274.0</v>
      </c>
      <c r="FH33" s="213">
        <v>159.0</v>
      </c>
      <c r="FI33" s="213">
        <v>1.2</v>
      </c>
      <c r="FJ33" s="213">
        <v>343.0</v>
      </c>
      <c r="FK33" s="213">
        <v>261.0</v>
      </c>
      <c r="FL33" s="213">
        <v>151.2</v>
      </c>
      <c r="FM33" s="214"/>
      <c r="FN33" s="213">
        <v>343.0</v>
      </c>
      <c r="FO33" s="213">
        <v>276.0</v>
      </c>
      <c r="FP33" s="213">
        <v>151.6</v>
      </c>
      <c r="FQ33" s="213">
        <v>8.4</v>
      </c>
      <c r="FR33" s="213">
        <v>0.0</v>
      </c>
      <c r="FS33" s="213">
        <v>0.0</v>
      </c>
      <c r="FT33" s="213">
        <v>13.52</v>
      </c>
      <c r="FU33" s="214"/>
      <c r="FV33" s="213">
        <v>0.0</v>
      </c>
      <c r="FW33" s="214"/>
      <c r="FX33" s="214"/>
      <c r="FY33" s="214"/>
      <c r="FZ33" s="89"/>
      <c r="GA33" s="65">
        <v>340.0</v>
      </c>
      <c r="GB33" s="66">
        <v>368.26</v>
      </c>
      <c r="GC33" s="66">
        <v>226.4</v>
      </c>
      <c r="GD33" s="66">
        <v>40.45</v>
      </c>
      <c r="GE33" s="66">
        <v>340.0</v>
      </c>
      <c r="GF33" s="66">
        <v>393.31</v>
      </c>
      <c r="GG33" s="66">
        <v>223.97</v>
      </c>
      <c r="GH33" s="66">
        <v>43.64</v>
      </c>
      <c r="GI33" s="66">
        <v>340.0</v>
      </c>
      <c r="GJ33" s="66">
        <v>271.98</v>
      </c>
      <c r="GK33" s="66">
        <v>-155.12</v>
      </c>
      <c r="GL33" s="66">
        <v>-12.98</v>
      </c>
      <c r="GM33" s="66">
        <v>340.0</v>
      </c>
      <c r="GN33" s="66">
        <v>249.7</v>
      </c>
      <c r="GO33" s="66">
        <v>-154.95</v>
      </c>
      <c r="GP33" s="66">
        <v>-21.94</v>
      </c>
      <c r="GQ33" s="66">
        <v>341.0</v>
      </c>
      <c r="GR33" s="66">
        <v>116.35</v>
      </c>
      <c r="GS33" s="66">
        <v>-70.1</v>
      </c>
      <c r="GT33" s="66">
        <v>-25.13</v>
      </c>
      <c r="GU33" s="66">
        <v>340.0</v>
      </c>
      <c r="GV33" s="66">
        <v>126.17</v>
      </c>
      <c r="GW33" s="66">
        <v>-68.68</v>
      </c>
      <c r="GX33" s="66">
        <v>-26.05</v>
      </c>
      <c r="GY33" s="89"/>
      <c r="GZ33" s="98" t="s">
        <v>91</v>
      </c>
      <c r="HA33" s="98" t="s">
        <v>92</v>
      </c>
      <c r="HB33" s="98">
        <v>21.0</v>
      </c>
      <c r="HC33" s="97">
        <f t="shared" si="61"/>
        <v>1.05</v>
      </c>
      <c r="HD33" s="97">
        <f t="shared" si="62"/>
        <v>0.42</v>
      </c>
      <c r="HE33" s="98">
        <v>8.0</v>
      </c>
      <c r="HF33" s="99">
        <v>56.0</v>
      </c>
      <c r="HG33" s="99">
        <v>56.0</v>
      </c>
      <c r="HH33" s="98" t="s">
        <v>91</v>
      </c>
      <c r="HI33" s="98" t="s">
        <v>92</v>
      </c>
      <c r="HJ33" s="98">
        <v>4.0</v>
      </c>
      <c r="HK33" s="97">
        <f t="shared" si="63"/>
        <v>0.2</v>
      </c>
      <c r="HL33" s="97">
        <f t="shared" si="64"/>
        <v>0.08</v>
      </c>
      <c r="HM33" s="98">
        <v>5.0</v>
      </c>
      <c r="HN33" s="99">
        <v>58.0</v>
      </c>
      <c r="HO33" s="99">
        <v>58.0</v>
      </c>
      <c r="HP33" s="98" t="s">
        <v>91</v>
      </c>
      <c r="HQ33" s="98" t="s">
        <v>92</v>
      </c>
      <c r="HR33" s="98">
        <v>84.0</v>
      </c>
      <c r="HS33" s="97">
        <f t="shared" si="65"/>
        <v>4.2</v>
      </c>
      <c r="HT33" s="97">
        <f t="shared" si="66"/>
        <v>1.68</v>
      </c>
      <c r="HU33" s="98">
        <v>7.0</v>
      </c>
      <c r="HV33" s="98">
        <v>60.0</v>
      </c>
      <c r="HW33" s="98">
        <v>60.0</v>
      </c>
      <c r="HX33" s="89"/>
      <c r="HY33" s="72">
        <v>135.0</v>
      </c>
      <c r="HZ33" s="72">
        <v>33.0</v>
      </c>
      <c r="IA33" s="72">
        <v>120.0</v>
      </c>
      <c r="IB33" s="72">
        <v>6.0</v>
      </c>
      <c r="IC33" s="73"/>
      <c r="ID33" s="72">
        <v>2.0</v>
      </c>
      <c r="IE33" s="72">
        <v>58.0</v>
      </c>
      <c r="IF33" s="72">
        <v>42.0</v>
      </c>
      <c r="IG33" s="89"/>
      <c r="IH33" s="75">
        <v>142.0</v>
      </c>
      <c r="II33" s="75">
        <v>34.2</v>
      </c>
      <c r="IJ33" s="75">
        <v>10.0</v>
      </c>
      <c r="IK33" s="75">
        <v>0.5</v>
      </c>
      <c r="IL33" s="75">
        <v>0.6</v>
      </c>
      <c r="IM33" s="75">
        <v>4.0</v>
      </c>
      <c r="IN33" s="75">
        <v>50.0</v>
      </c>
      <c r="IO33" s="75">
        <v>48.0</v>
      </c>
      <c r="IP33" s="75">
        <v>142.0</v>
      </c>
      <c r="IQ33" s="75">
        <v>33.3</v>
      </c>
      <c r="IR33" s="75">
        <v>116.0</v>
      </c>
      <c r="IS33" s="75">
        <v>5.8</v>
      </c>
      <c r="IT33" s="75">
        <v>6.4</v>
      </c>
      <c r="IU33" s="75">
        <v>8.0</v>
      </c>
      <c r="IV33" s="75">
        <v>52.0</v>
      </c>
      <c r="IW33" s="75">
        <v>50.0</v>
      </c>
      <c r="IX33" s="89"/>
      <c r="IY33" s="149">
        <v>140.29</v>
      </c>
      <c r="IZ33" s="149">
        <v>34.99</v>
      </c>
      <c r="JA33" s="149">
        <v>407.8</v>
      </c>
      <c r="JB33" s="149">
        <v>20.39</v>
      </c>
      <c r="JC33" s="149">
        <v>7.12</v>
      </c>
      <c r="JD33" s="149">
        <v>3.0</v>
      </c>
      <c r="JE33" s="149">
        <v>68.39</v>
      </c>
      <c r="JF33" s="149">
        <v>51.37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139.0</v>
      </c>
      <c r="JQ33" s="78">
        <v>32.8</v>
      </c>
      <c r="JR33" s="150" t="s">
        <v>112</v>
      </c>
      <c r="JS33" s="150" t="s">
        <v>112</v>
      </c>
      <c r="JT33" s="150" t="s">
        <v>112</v>
      </c>
      <c r="JU33" s="78">
        <v>2.0</v>
      </c>
      <c r="JV33" s="78">
        <v>44.0</v>
      </c>
      <c r="JW33" s="78">
        <v>43.0</v>
      </c>
      <c r="JX33" s="78">
        <v>139.0</v>
      </c>
      <c r="JY33" s="78">
        <v>34.7</v>
      </c>
      <c r="JZ33" s="78">
        <v>123.0</v>
      </c>
      <c r="KA33" s="78">
        <v>6.8</v>
      </c>
      <c r="KB33" s="78">
        <v>2.5</v>
      </c>
      <c r="KC33" s="78">
        <v>2.0</v>
      </c>
      <c r="KD33" s="78">
        <v>50.0</v>
      </c>
      <c r="KE33" s="78">
        <v>49.0</v>
      </c>
      <c r="KF33" s="89"/>
      <c r="KG33" s="79">
        <v>141.0</v>
      </c>
      <c r="KH33" s="79">
        <v>34.0</v>
      </c>
      <c r="KI33" s="79">
        <v>18.0</v>
      </c>
      <c r="KJ33" s="79">
        <v>0.8</v>
      </c>
      <c r="KK33" s="80"/>
      <c r="KL33" s="79">
        <v>1.0</v>
      </c>
      <c r="KM33" s="79">
        <v>50.0</v>
      </c>
      <c r="KN33" s="79">
        <v>50.0</v>
      </c>
      <c r="KO33" s="79">
        <v>141.0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50.0</v>
      </c>
      <c r="KV33" s="79">
        <v>48.0</v>
      </c>
      <c r="KW33" s="89"/>
      <c r="KX33" s="81">
        <v>137.0</v>
      </c>
      <c r="KY33" s="81">
        <v>33.0</v>
      </c>
      <c r="KZ33" s="81">
        <v>276.0</v>
      </c>
      <c r="LA33" s="81">
        <v>13.5</v>
      </c>
      <c r="LB33" s="81">
        <v>1.6</v>
      </c>
      <c r="LC33" s="81">
        <v>3.0</v>
      </c>
      <c r="LD33" s="81">
        <v>48.0</v>
      </c>
      <c r="LE33" s="81">
        <v>46.0</v>
      </c>
      <c r="LF33" s="81">
        <v>137.0</v>
      </c>
      <c r="LG33" s="81">
        <v>33.0</v>
      </c>
      <c r="LH33" s="81">
        <v>212.0</v>
      </c>
      <c r="LI33" s="81">
        <v>10.4</v>
      </c>
      <c r="LJ33" s="81">
        <v>5.0</v>
      </c>
      <c r="LK33" s="81">
        <v>5.0</v>
      </c>
      <c r="LL33" s="81">
        <v>56.0</v>
      </c>
      <c r="LM33" s="81">
        <v>56.0</v>
      </c>
      <c r="LN33" s="89"/>
      <c r="LO33" s="82">
        <v>339.0</v>
      </c>
      <c r="LP33" s="82">
        <v>282.0</v>
      </c>
      <c r="LQ33" s="82">
        <v>162.0</v>
      </c>
      <c r="LR33" s="82">
        <v>71.0</v>
      </c>
      <c r="LS33" s="82">
        <v>321.0</v>
      </c>
      <c r="LT33" s="83">
        <v>46.0</v>
      </c>
      <c r="LU33" s="83">
        <v>3.9</v>
      </c>
      <c r="LV33" s="83">
        <v>142.0</v>
      </c>
      <c r="LW33" s="83">
        <v>83.0</v>
      </c>
      <c r="LX33" s="83">
        <v>58.0</v>
      </c>
      <c r="LY33" s="83">
        <v>52.0</v>
      </c>
      <c r="LZ33" s="83">
        <v>12.0</v>
      </c>
      <c r="MA33" s="83">
        <v>116.0</v>
      </c>
      <c r="MB33" s="83">
        <v>7.2</v>
      </c>
      <c r="MC33" s="83">
        <v>143.0</v>
      </c>
      <c r="MD33" s="83">
        <v>199.0</v>
      </c>
      <c r="ME33" s="83">
        <v>77.0</v>
      </c>
      <c r="MF33" s="83">
        <v>61.0</v>
      </c>
      <c r="MG33" s="83">
        <v>12.0</v>
      </c>
      <c r="MH33" s="83">
        <v>0.0</v>
      </c>
      <c r="MI33" s="83">
        <v>0.0</v>
      </c>
      <c r="MJ33" s="83">
        <v>120.0</v>
      </c>
      <c r="MK33" s="83">
        <v>0.0</v>
      </c>
      <c r="ML33" s="83">
        <v>47.0</v>
      </c>
      <c r="MM33" s="83">
        <v>45.0</v>
      </c>
      <c r="MN33" s="83">
        <v>5.0</v>
      </c>
      <c r="MO33" s="86"/>
      <c r="MP33" s="87"/>
      <c r="MQ33" s="87"/>
      <c r="MR33" s="87"/>
      <c r="MS33" s="87"/>
      <c r="MT33" s="83">
        <v>10.6</v>
      </c>
      <c r="MU33" s="83">
        <v>3.3</v>
      </c>
      <c r="MV33" s="83">
        <v>189.0</v>
      </c>
      <c r="MW33" s="83">
        <v>36.0</v>
      </c>
      <c r="MX33" s="83">
        <v>36.0</v>
      </c>
      <c r="MY33" s="88" t="s">
        <v>96</v>
      </c>
      <c r="MZ33" s="83">
        <v>5.0</v>
      </c>
      <c r="NA33" s="88"/>
      <c r="NB33" s="83">
        <v>13.2</v>
      </c>
      <c r="NC33" s="83">
        <v>5.6</v>
      </c>
      <c r="ND33" s="83">
        <v>236.0</v>
      </c>
      <c r="NE33" s="83">
        <v>36.0</v>
      </c>
      <c r="NF33" s="83">
        <v>41.0</v>
      </c>
      <c r="NG33" s="83">
        <v>41.0</v>
      </c>
      <c r="NH33" s="83">
        <v>7.0</v>
      </c>
      <c r="NI33" s="237"/>
      <c r="NJ33" s="83">
        <v>0.0</v>
      </c>
      <c r="NK33" s="83">
        <v>0.0</v>
      </c>
      <c r="NL33" s="83">
        <v>0.0</v>
      </c>
      <c r="NM33" s="83">
        <v>35.0</v>
      </c>
      <c r="NN33" s="83">
        <v>56.0</v>
      </c>
      <c r="NO33" s="83">
        <v>58.0</v>
      </c>
      <c r="NP33" s="83">
        <v>2.0</v>
      </c>
      <c r="NQ33" s="223"/>
    </row>
    <row r="34" ht="15.75" customHeight="1">
      <c r="A34" s="49">
        <v>0.875</v>
      </c>
      <c r="B34" s="50"/>
      <c r="C34" s="51">
        <v>50.16</v>
      </c>
      <c r="D34" s="127">
        <v>339.0</v>
      </c>
      <c r="E34" s="53">
        <v>134.0</v>
      </c>
      <c r="F34" s="53">
        <v>71.0</v>
      </c>
      <c r="G34" s="53">
        <v>15.2</v>
      </c>
      <c r="H34" s="54"/>
      <c r="I34" s="53">
        <v>6.0</v>
      </c>
      <c r="J34" s="53">
        <v>51.0</v>
      </c>
      <c r="K34" s="53">
        <v>50.0</v>
      </c>
      <c r="L34" s="53">
        <v>139.0</v>
      </c>
      <c r="M34" s="53">
        <v>46.0</v>
      </c>
      <c r="N34" s="53">
        <v>8.1</v>
      </c>
      <c r="O34" s="54"/>
      <c r="P34" s="53">
        <v>6.0</v>
      </c>
      <c r="Q34" s="53">
        <v>58.0</v>
      </c>
      <c r="R34" s="53">
        <v>54.0</v>
      </c>
      <c r="S34" s="53">
        <v>342.4</v>
      </c>
      <c r="T34" s="53">
        <v>277.9</v>
      </c>
      <c r="U34" s="53">
        <v>167.3</v>
      </c>
      <c r="V34" s="54"/>
      <c r="W34" s="53">
        <v>337.5</v>
      </c>
      <c r="X34" s="53">
        <v>190.0</v>
      </c>
      <c r="Y34" s="53">
        <v>104.1</v>
      </c>
      <c r="Z34" s="54"/>
      <c r="AA34" s="53">
        <v>342.6</v>
      </c>
      <c r="AB34" s="53">
        <v>358.3</v>
      </c>
      <c r="AC34" s="53">
        <v>238.0</v>
      </c>
      <c r="AD34" s="54"/>
      <c r="AE34" s="53">
        <v>342.5</v>
      </c>
      <c r="AF34" s="53">
        <v>402.9</v>
      </c>
      <c r="AG34" s="53">
        <v>213.6</v>
      </c>
      <c r="AH34" s="54"/>
      <c r="AI34" s="53">
        <v>349.5</v>
      </c>
      <c r="AJ34" s="53">
        <v>374.1</v>
      </c>
      <c r="AK34" s="53">
        <v>234.3</v>
      </c>
      <c r="AL34" s="54"/>
      <c r="AM34" s="53">
        <v>340.6</v>
      </c>
      <c r="AN34" s="53">
        <v>395.3</v>
      </c>
      <c r="AO34" s="53">
        <v>220.1</v>
      </c>
      <c r="AP34" s="54"/>
      <c r="AQ34" s="54">
        <f t="shared" ref="AQ34:AS34" si="70">E34</f>
        <v>134</v>
      </c>
      <c r="AR34" s="54">
        <f t="shared" si="70"/>
        <v>71</v>
      </c>
      <c r="AS34" s="54">
        <f t="shared" si="70"/>
        <v>15.2</v>
      </c>
      <c r="AT34" s="54"/>
      <c r="AU34" s="54">
        <f t="shared" ref="AU34:AW34" si="71">L34</f>
        <v>139</v>
      </c>
      <c r="AV34" s="54">
        <f t="shared" si="71"/>
        <v>46</v>
      </c>
      <c r="AW34" s="54">
        <f t="shared" si="71"/>
        <v>8.1</v>
      </c>
      <c r="AX34" s="54"/>
      <c r="AY34" s="54"/>
      <c r="AZ34" s="54"/>
      <c r="BA34" s="54"/>
      <c r="BB34" s="54"/>
      <c r="BC34" s="89"/>
      <c r="BD34" s="54"/>
      <c r="BE34" s="53">
        <v>33.0</v>
      </c>
      <c r="BF34" s="53">
        <v>11.0</v>
      </c>
      <c r="BG34" s="53">
        <v>0.6</v>
      </c>
      <c r="BH34" s="54"/>
      <c r="BI34" s="53">
        <v>22.0</v>
      </c>
      <c r="BJ34" s="53">
        <v>85.0</v>
      </c>
      <c r="BK34" s="53">
        <v>56.0</v>
      </c>
      <c r="BL34" s="89"/>
      <c r="BM34" s="287">
        <v>344.0</v>
      </c>
      <c r="BN34" s="287">
        <v>145.0</v>
      </c>
      <c r="BO34" s="287">
        <v>289.0</v>
      </c>
      <c r="BP34" s="287">
        <v>14.45</v>
      </c>
      <c r="BQ34" s="287"/>
      <c r="BR34" s="287">
        <v>6.0</v>
      </c>
      <c r="BS34" s="287">
        <v>62.0</v>
      </c>
      <c r="BT34" s="287">
        <v>66.0</v>
      </c>
      <c r="BU34" s="288">
        <f t="shared" si="19"/>
        <v>344</v>
      </c>
      <c r="BV34" s="287">
        <v>283.0</v>
      </c>
      <c r="BW34" s="287">
        <v>167.0</v>
      </c>
      <c r="BX34" s="287">
        <v>17.0</v>
      </c>
      <c r="BY34" s="287">
        <v>337.0</v>
      </c>
      <c r="BZ34" s="287">
        <v>300.0</v>
      </c>
      <c r="CA34" s="287">
        <v>168.0</v>
      </c>
      <c r="CB34" s="287">
        <v>17.0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341.0</v>
      </c>
      <c r="CH34" s="287">
        <v>415.0</v>
      </c>
      <c r="CI34" s="287">
        <v>242.0</v>
      </c>
      <c r="CJ34" s="287">
        <v>23.0</v>
      </c>
      <c r="CK34" s="287">
        <v>353.0</v>
      </c>
      <c r="CL34" s="287">
        <v>336.0</v>
      </c>
      <c r="CM34" s="287">
        <v>204.0</v>
      </c>
      <c r="CN34" s="287">
        <v>14.0</v>
      </c>
      <c r="CO34" s="287" t="s">
        <v>94</v>
      </c>
      <c r="CP34" s="287" t="s">
        <v>94</v>
      </c>
      <c r="CQ34" s="287" t="s">
        <v>94</v>
      </c>
      <c r="CR34" s="287" t="s">
        <v>94</v>
      </c>
      <c r="CS34" s="287">
        <v>341.0</v>
      </c>
      <c r="CT34" s="287">
        <v>349.0</v>
      </c>
      <c r="CU34" s="287">
        <v>205.0</v>
      </c>
      <c r="CV34" s="287">
        <v>13.0</v>
      </c>
      <c r="CW34" s="287">
        <v>340.0</v>
      </c>
      <c r="CX34" s="287">
        <v>161.0</v>
      </c>
      <c r="CY34" s="287">
        <v>76.0</v>
      </c>
      <c r="CZ34" s="287">
        <v>47.0</v>
      </c>
      <c r="DA34" s="287">
        <v>326.0</v>
      </c>
      <c r="DB34" s="287">
        <v>162.0</v>
      </c>
      <c r="DC34" s="287">
        <v>77.0</v>
      </c>
      <c r="DD34" s="287">
        <v>49.0</v>
      </c>
      <c r="DE34" s="288">
        <f t="shared" si="22"/>
        <v>145</v>
      </c>
      <c r="DF34" s="288"/>
      <c r="DG34" s="288">
        <f t="shared" ref="DG34:DH34" si="72">BO34</f>
        <v>289</v>
      </c>
      <c r="DH34" s="288">
        <f t="shared" si="72"/>
        <v>14.45</v>
      </c>
      <c r="DI34" s="288"/>
      <c r="DJ34" s="287">
        <v>7.0</v>
      </c>
      <c r="DK34" s="287">
        <v>65.0</v>
      </c>
      <c r="DL34" s="287">
        <v>55.0</v>
      </c>
      <c r="DM34" s="89"/>
      <c r="DN34" s="61">
        <v>341.0</v>
      </c>
      <c r="DO34" s="61">
        <v>141.0</v>
      </c>
      <c r="DP34" s="61">
        <v>41.87</v>
      </c>
      <c r="DQ34" s="61">
        <v>23.88</v>
      </c>
      <c r="DR34" s="61">
        <v>5.21</v>
      </c>
      <c r="DS34" s="61">
        <v>8.0</v>
      </c>
      <c r="DT34" s="61">
        <v>46.0</v>
      </c>
      <c r="DU34" s="61">
        <v>47.9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213">
        <v>342.0</v>
      </c>
      <c r="EF34" s="213">
        <v>0.0</v>
      </c>
      <c r="EG34" s="213">
        <v>180.0</v>
      </c>
      <c r="EH34" s="213">
        <v>7.6</v>
      </c>
      <c r="EI34" s="214"/>
      <c r="EJ34" s="213">
        <v>9.0</v>
      </c>
      <c r="EK34" s="213">
        <v>47.0</v>
      </c>
      <c r="EL34" s="213">
        <v>49.0</v>
      </c>
      <c r="EM34" s="213">
        <v>0.0</v>
      </c>
      <c r="EN34" s="213">
        <v>0.0</v>
      </c>
      <c r="EO34" s="213">
        <v>0.0</v>
      </c>
      <c r="EP34" s="213">
        <v>0.0</v>
      </c>
      <c r="EQ34" s="213">
        <v>9.0</v>
      </c>
      <c r="ER34" s="213">
        <v>33.0</v>
      </c>
      <c r="ES34" s="213">
        <v>33.0</v>
      </c>
      <c r="ET34" s="213">
        <v>341.0</v>
      </c>
      <c r="EU34" s="213">
        <v>0.0</v>
      </c>
      <c r="EV34" s="213">
        <v>0.0</v>
      </c>
      <c r="EW34" s="213">
        <v>0.0</v>
      </c>
      <c r="EX34" s="213">
        <v>339.0</v>
      </c>
      <c r="EY34" s="213">
        <v>0.0</v>
      </c>
      <c r="EZ34" s="213">
        <v>0.0</v>
      </c>
      <c r="FA34" s="213">
        <v>0.0</v>
      </c>
      <c r="FB34" s="213">
        <v>340.0</v>
      </c>
      <c r="FC34" s="213">
        <v>275.0</v>
      </c>
      <c r="FD34" s="213">
        <v>159.2</v>
      </c>
      <c r="FE34" s="213">
        <v>-3.2</v>
      </c>
      <c r="FF34" s="213">
        <v>339.0</v>
      </c>
      <c r="FG34" s="213">
        <v>275.0</v>
      </c>
      <c r="FH34" s="213">
        <v>158.9</v>
      </c>
      <c r="FI34" s="213">
        <v>-1.1</v>
      </c>
      <c r="FJ34" s="213">
        <v>342.0</v>
      </c>
      <c r="FK34" s="213">
        <v>261.0</v>
      </c>
      <c r="FL34" s="213">
        <v>150.6</v>
      </c>
      <c r="FM34" s="214"/>
      <c r="FN34" s="213">
        <v>342.0</v>
      </c>
      <c r="FO34" s="213">
        <v>276.0</v>
      </c>
      <c r="FP34" s="213">
        <v>150.9</v>
      </c>
      <c r="FQ34" s="213">
        <v>8.3</v>
      </c>
      <c r="FR34" s="213">
        <v>0.0</v>
      </c>
      <c r="FS34" s="213">
        <v>0.0</v>
      </c>
      <c r="FT34" s="213">
        <v>14.91</v>
      </c>
      <c r="FU34" s="214"/>
      <c r="FV34" s="213">
        <v>0.0</v>
      </c>
      <c r="FW34" s="214"/>
      <c r="FX34" s="214"/>
      <c r="FY34" s="214"/>
      <c r="FZ34" s="89"/>
      <c r="GA34" s="65">
        <v>342.0</v>
      </c>
      <c r="GB34" s="66">
        <v>420.13</v>
      </c>
      <c r="GC34" s="66">
        <v>233.35</v>
      </c>
      <c r="GD34" s="66">
        <v>27.05</v>
      </c>
      <c r="GE34" s="66">
        <v>342.0</v>
      </c>
      <c r="GF34" s="66">
        <v>411.19</v>
      </c>
      <c r="GG34" s="66">
        <v>231.94</v>
      </c>
      <c r="GH34" s="66">
        <v>30.91</v>
      </c>
      <c r="GI34" s="66">
        <v>342.0</v>
      </c>
      <c r="GJ34" s="66">
        <v>261.13</v>
      </c>
      <c r="GK34" s="66">
        <v>150.51</v>
      </c>
      <c r="GL34" s="66">
        <v>10.22</v>
      </c>
      <c r="GM34" s="66">
        <v>342.0</v>
      </c>
      <c r="GN34" s="66">
        <v>278.87</v>
      </c>
      <c r="GO34" s="66">
        <v>148.89</v>
      </c>
      <c r="GP34" s="66">
        <v>19.68</v>
      </c>
      <c r="GQ34" s="66">
        <v>342.0</v>
      </c>
      <c r="GR34" s="66">
        <v>163.54</v>
      </c>
      <c r="GS34" s="66">
        <v>87.53</v>
      </c>
      <c r="GT34" s="66">
        <v>14.24</v>
      </c>
      <c r="GU34" s="66">
        <v>342.0</v>
      </c>
      <c r="GV34" s="66">
        <v>151.53</v>
      </c>
      <c r="GW34" s="66">
        <v>84.85</v>
      </c>
      <c r="GX34" s="66">
        <v>15.5</v>
      </c>
      <c r="GY34" s="89"/>
      <c r="GZ34" s="98" t="s">
        <v>91</v>
      </c>
      <c r="HA34" s="98" t="s">
        <v>92</v>
      </c>
      <c r="HB34" s="98">
        <v>16.0</v>
      </c>
      <c r="HC34" s="97">
        <f t="shared" si="61"/>
        <v>0.8</v>
      </c>
      <c r="HD34" s="97">
        <f t="shared" si="62"/>
        <v>0.32</v>
      </c>
      <c r="HE34" s="98">
        <v>8.0</v>
      </c>
      <c r="HF34" s="99">
        <v>56.0</v>
      </c>
      <c r="HG34" s="99">
        <v>56.0</v>
      </c>
      <c r="HH34" s="98" t="s">
        <v>91</v>
      </c>
      <c r="HI34" s="98" t="s">
        <v>92</v>
      </c>
      <c r="HJ34" s="98">
        <v>263.0</v>
      </c>
      <c r="HK34" s="97">
        <f t="shared" si="63"/>
        <v>13.15</v>
      </c>
      <c r="HL34" s="97">
        <f t="shared" si="64"/>
        <v>5.26</v>
      </c>
      <c r="HM34" s="98">
        <v>5.0</v>
      </c>
      <c r="HN34" s="99">
        <v>58.0</v>
      </c>
      <c r="HO34" s="99">
        <v>58.0</v>
      </c>
      <c r="HP34" s="98" t="s">
        <v>91</v>
      </c>
      <c r="HQ34" s="98" t="s">
        <v>92</v>
      </c>
      <c r="HR34" s="98">
        <v>77.0</v>
      </c>
      <c r="HS34" s="97">
        <f t="shared" si="65"/>
        <v>3.85</v>
      </c>
      <c r="HT34" s="97">
        <f t="shared" si="66"/>
        <v>1.54</v>
      </c>
      <c r="HU34" s="98">
        <v>7.0</v>
      </c>
      <c r="HV34" s="98">
        <v>60.0</v>
      </c>
      <c r="HW34" s="98">
        <v>60.0</v>
      </c>
      <c r="HX34" s="89"/>
      <c r="HY34" s="72">
        <v>135.0</v>
      </c>
      <c r="HZ34" s="72">
        <v>33.0</v>
      </c>
      <c r="IA34" s="72">
        <v>124.0</v>
      </c>
      <c r="IB34" s="72">
        <v>6.2</v>
      </c>
      <c r="IC34" s="73"/>
      <c r="ID34" s="72">
        <v>2.0</v>
      </c>
      <c r="IE34" s="72">
        <v>58.0</v>
      </c>
      <c r="IF34" s="72">
        <v>42.0</v>
      </c>
      <c r="IG34" s="89"/>
      <c r="IH34" s="75">
        <v>142.0</v>
      </c>
      <c r="II34" s="75">
        <v>34.2</v>
      </c>
      <c r="IJ34" s="75">
        <v>10.0</v>
      </c>
      <c r="IK34" s="75">
        <v>0.5</v>
      </c>
      <c r="IL34" s="75">
        <v>0.6</v>
      </c>
      <c r="IM34" s="75">
        <v>4.0</v>
      </c>
      <c r="IN34" s="75">
        <v>50.0</v>
      </c>
      <c r="IO34" s="75">
        <v>48.0</v>
      </c>
      <c r="IP34" s="75">
        <v>142.0</v>
      </c>
      <c r="IQ34" s="75">
        <v>33.3</v>
      </c>
      <c r="IR34" s="75">
        <v>116.0</v>
      </c>
      <c r="IS34" s="75">
        <v>5.8</v>
      </c>
      <c r="IT34" s="75">
        <v>6.4</v>
      </c>
      <c r="IU34" s="75">
        <v>8.0</v>
      </c>
      <c r="IV34" s="75">
        <v>52.0</v>
      </c>
      <c r="IW34" s="75">
        <v>50.0</v>
      </c>
      <c r="IX34" s="89"/>
      <c r="IY34" s="149">
        <v>140.29</v>
      </c>
      <c r="IZ34" s="149">
        <v>34.99</v>
      </c>
      <c r="JA34" s="149">
        <v>407.8</v>
      </c>
      <c r="JB34" s="149">
        <v>20.39</v>
      </c>
      <c r="JC34" s="149">
        <v>6.42</v>
      </c>
      <c r="JD34" s="149">
        <v>3.0</v>
      </c>
      <c r="JE34" s="149">
        <v>68.39</v>
      </c>
      <c r="JF34" s="149">
        <v>52.36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138.0</v>
      </c>
      <c r="JQ34" s="78">
        <v>32.4</v>
      </c>
      <c r="JR34" s="150" t="s">
        <v>112</v>
      </c>
      <c r="JS34" s="150" t="s">
        <v>112</v>
      </c>
      <c r="JT34" s="150" t="s">
        <v>112</v>
      </c>
      <c r="JU34" s="78">
        <v>2.0</v>
      </c>
      <c r="JV34" s="78">
        <v>43.0</v>
      </c>
      <c r="JW34" s="78">
        <v>42.0</v>
      </c>
      <c r="JX34" s="78">
        <v>138.0</v>
      </c>
      <c r="JY34" s="78">
        <v>34.5</v>
      </c>
      <c r="JZ34" s="78">
        <v>116.0</v>
      </c>
      <c r="KA34" s="78">
        <v>6.3</v>
      </c>
      <c r="KB34" s="78">
        <v>2.2</v>
      </c>
      <c r="KC34" s="78">
        <v>2.0</v>
      </c>
      <c r="KD34" s="78">
        <v>49.0</v>
      </c>
      <c r="KE34" s="78">
        <v>48.0</v>
      </c>
      <c r="KF34" s="89"/>
      <c r="KG34" s="79">
        <v>139.0</v>
      </c>
      <c r="KH34" s="79">
        <v>34.0</v>
      </c>
      <c r="KI34" s="79">
        <v>46.0</v>
      </c>
      <c r="KJ34" s="79">
        <v>2.5</v>
      </c>
      <c r="KK34" s="80"/>
      <c r="KL34" s="79">
        <v>1.0</v>
      </c>
      <c r="KM34" s="79">
        <v>50.0</v>
      </c>
      <c r="KN34" s="79">
        <v>50.0</v>
      </c>
      <c r="KO34" s="79">
        <v>139.0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50.0</v>
      </c>
      <c r="KV34" s="79">
        <v>48.0</v>
      </c>
      <c r="KW34" s="89"/>
      <c r="KX34" s="81">
        <v>134.0</v>
      </c>
      <c r="KY34" s="81">
        <v>33.0</v>
      </c>
      <c r="KZ34" s="81">
        <v>141.0</v>
      </c>
      <c r="LA34" s="81">
        <v>6.9</v>
      </c>
      <c r="LB34" s="81">
        <v>1.2</v>
      </c>
      <c r="LC34" s="81">
        <v>3.0</v>
      </c>
      <c r="LD34" s="81">
        <v>52.0</v>
      </c>
      <c r="LE34" s="81">
        <v>52.0</v>
      </c>
      <c r="LF34" s="81">
        <v>134.0</v>
      </c>
      <c r="LG34" s="81">
        <v>33.0</v>
      </c>
      <c r="LH34" s="81">
        <v>347.0</v>
      </c>
      <c r="LI34" s="81">
        <v>17.0</v>
      </c>
      <c r="LJ34" s="81">
        <v>5.0</v>
      </c>
      <c r="LK34" s="81">
        <v>5.0</v>
      </c>
      <c r="LL34" s="81">
        <v>58.0</v>
      </c>
      <c r="LM34" s="81">
        <v>58.0</v>
      </c>
      <c r="LN34" s="89"/>
      <c r="LO34" s="82">
        <v>336.0</v>
      </c>
      <c r="LP34" s="82">
        <v>300.0</v>
      </c>
      <c r="LQ34" s="82">
        <v>173.0</v>
      </c>
      <c r="LR34" s="82">
        <v>70.0</v>
      </c>
      <c r="LS34" s="82">
        <v>318.0</v>
      </c>
      <c r="LT34" s="83">
        <v>55.0</v>
      </c>
      <c r="LU34" s="83">
        <v>7.0</v>
      </c>
      <c r="LV34" s="83">
        <v>141.0</v>
      </c>
      <c r="LW34" s="83">
        <v>98.0</v>
      </c>
      <c r="LX34" s="83">
        <v>58.0</v>
      </c>
      <c r="LY34" s="83">
        <v>54.0</v>
      </c>
      <c r="LZ34" s="83">
        <v>12.0</v>
      </c>
      <c r="MA34" s="83">
        <v>118.0</v>
      </c>
      <c r="MB34" s="83">
        <v>6.1</v>
      </c>
      <c r="MC34" s="83">
        <v>142.0</v>
      </c>
      <c r="MD34" s="83">
        <v>202.0</v>
      </c>
      <c r="ME34" s="83">
        <v>77.0</v>
      </c>
      <c r="MF34" s="83">
        <v>61.0</v>
      </c>
      <c r="MG34" s="83">
        <v>12.0</v>
      </c>
      <c r="MH34" s="83">
        <v>0.0</v>
      </c>
      <c r="MI34" s="83">
        <v>0.0</v>
      </c>
      <c r="MJ34" s="83">
        <v>120.0</v>
      </c>
      <c r="MK34" s="83">
        <v>0.0</v>
      </c>
      <c r="ML34" s="83">
        <v>50.0</v>
      </c>
      <c r="MM34" s="83">
        <v>48.0</v>
      </c>
      <c r="MN34" s="83">
        <v>5.0</v>
      </c>
      <c r="MO34" s="322"/>
      <c r="MP34" s="83"/>
      <c r="MQ34" s="83"/>
      <c r="MR34" s="87"/>
      <c r="MS34" s="87"/>
      <c r="MT34" s="83">
        <v>12.4</v>
      </c>
      <c r="MU34" s="83">
        <v>4.1</v>
      </c>
      <c r="MV34" s="83">
        <v>245.0</v>
      </c>
      <c r="MW34" s="83">
        <v>36.0</v>
      </c>
      <c r="MX34" s="83">
        <v>36.0</v>
      </c>
      <c r="MY34" s="88" t="s">
        <v>96</v>
      </c>
      <c r="MZ34" s="83">
        <v>5.0</v>
      </c>
      <c r="NA34" s="88"/>
      <c r="NB34" s="83">
        <v>11.8</v>
      </c>
      <c r="NC34" s="83">
        <v>4.8</v>
      </c>
      <c r="ND34" s="83">
        <v>206.0</v>
      </c>
      <c r="NE34" s="83">
        <v>36.0</v>
      </c>
      <c r="NF34" s="83">
        <v>41.0</v>
      </c>
      <c r="NG34" s="83">
        <v>41.0</v>
      </c>
      <c r="NH34" s="83">
        <v>7.0</v>
      </c>
      <c r="NI34" s="237"/>
      <c r="NJ34" s="83">
        <v>0.0</v>
      </c>
      <c r="NK34" s="83">
        <v>0.0</v>
      </c>
      <c r="NL34" s="83">
        <v>0.0</v>
      </c>
      <c r="NM34" s="83">
        <v>35.0</v>
      </c>
      <c r="NN34" s="83">
        <v>56.0</v>
      </c>
      <c r="NO34" s="83">
        <v>58.0</v>
      </c>
      <c r="NP34" s="83">
        <v>2.0</v>
      </c>
      <c r="NQ34" s="223"/>
    </row>
    <row r="35" ht="15.75" customHeight="1">
      <c r="A35" s="49">
        <v>0.916666666666667</v>
      </c>
      <c r="B35" s="50"/>
      <c r="C35" s="51">
        <v>50.02</v>
      </c>
      <c r="D35" s="127">
        <v>335.0</v>
      </c>
      <c r="E35" s="53">
        <v>133.0</v>
      </c>
      <c r="F35" s="53">
        <v>76.0</v>
      </c>
      <c r="G35" s="53">
        <v>16.0</v>
      </c>
      <c r="H35" s="54"/>
      <c r="I35" s="53">
        <v>6.0</v>
      </c>
      <c r="J35" s="53">
        <v>51.0</v>
      </c>
      <c r="K35" s="53">
        <v>50.0</v>
      </c>
      <c r="L35" s="53">
        <v>138.0</v>
      </c>
      <c r="M35" s="53">
        <v>47.0</v>
      </c>
      <c r="N35" s="53">
        <v>8.0</v>
      </c>
      <c r="O35" s="54"/>
      <c r="P35" s="53">
        <v>6.0</v>
      </c>
      <c r="Q35" s="53">
        <v>58.0</v>
      </c>
      <c r="R35" s="53">
        <v>54.0</v>
      </c>
      <c r="S35" s="53">
        <v>339.1</v>
      </c>
      <c r="T35" s="53">
        <v>285.3</v>
      </c>
      <c r="U35" s="53">
        <v>170.7</v>
      </c>
      <c r="V35" s="54"/>
      <c r="W35" s="53">
        <v>334.9</v>
      </c>
      <c r="X35" s="53">
        <v>196.1</v>
      </c>
      <c r="Y35" s="53">
        <v>108.3</v>
      </c>
      <c r="Z35" s="54"/>
      <c r="AA35" s="53">
        <v>339.3</v>
      </c>
      <c r="AB35" s="53">
        <v>366.7</v>
      </c>
      <c r="AC35" s="53">
        <v>234.6</v>
      </c>
      <c r="AD35" s="54"/>
      <c r="AE35" s="53">
        <v>338.5</v>
      </c>
      <c r="AF35" s="53">
        <v>412.2</v>
      </c>
      <c r="AG35" s="53">
        <v>213.1</v>
      </c>
      <c r="AH35" s="54"/>
      <c r="AI35" s="53">
        <v>346.4</v>
      </c>
      <c r="AJ35" s="53">
        <v>390.6</v>
      </c>
      <c r="AK35" s="53">
        <v>239.5</v>
      </c>
      <c r="AL35" s="54"/>
      <c r="AM35" s="53">
        <v>337.6</v>
      </c>
      <c r="AN35" s="53">
        <v>413.5</v>
      </c>
      <c r="AO35" s="53">
        <v>224.8</v>
      </c>
      <c r="AP35" s="54"/>
      <c r="AQ35" s="54">
        <f t="shared" ref="AQ35:AS35" si="73">E35</f>
        <v>133</v>
      </c>
      <c r="AR35" s="54">
        <f t="shared" si="73"/>
        <v>76</v>
      </c>
      <c r="AS35" s="54">
        <f t="shared" si="73"/>
        <v>16</v>
      </c>
      <c r="AT35" s="54"/>
      <c r="AU35" s="54">
        <f t="shared" ref="AU35:AW35" si="74">L35</f>
        <v>138</v>
      </c>
      <c r="AV35" s="54">
        <f t="shared" si="74"/>
        <v>47</v>
      </c>
      <c r="AW35" s="54">
        <f t="shared" si="74"/>
        <v>8</v>
      </c>
      <c r="AX35" s="54"/>
      <c r="AY35" s="54"/>
      <c r="AZ35" s="54"/>
      <c r="BA35" s="54"/>
      <c r="BB35" s="54"/>
      <c r="BC35" s="89"/>
      <c r="BD35" s="54"/>
      <c r="BE35" s="53">
        <v>33.0</v>
      </c>
      <c r="BF35" s="53">
        <v>9.0</v>
      </c>
      <c r="BG35" s="53">
        <v>0.6</v>
      </c>
      <c r="BH35" s="54"/>
      <c r="BI35" s="53">
        <v>22.0</v>
      </c>
      <c r="BJ35" s="53">
        <v>85.0</v>
      </c>
      <c r="BK35" s="53">
        <v>56.0</v>
      </c>
      <c r="BL35" s="89"/>
      <c r="BM35" s="287">
        <v>344.0</v>
      </c>
      <c r="BN35" s="287">
        <v>145.0</v>
      </c>
      <c r="BO35" s="287" t="s">
        <v>94</v>
      </c>
      <c r="BP35" s="287" t="s">
        <v>94</v>
      </c>
      <c r="BQ35" s="287"/>
      <c r="BR35" s="287">
        <v>6.0</v>
      </c>
      <c r="BS35" s="287">
        <v>62.0</v>
      </c>
      <c r="BT35" s="287">
        <v>66.0</v>
      </c>
      <c r="BU35" s="288">
        <f t="shared" si="19"/>
        <v>344</v>
      </c>
      <c r="BV35" s="287">
        <v>288.0</v>
      </c>
      <c r="BW35" s="287">
        <v>166.0</v>
      </c>
      <c r="BX35" s="287">
        <v>16.0</v>
      </c>
      <c r="BY35" s="287">
        <v>336.0</v>
      </c>
      <c r="BZ35" s="287">
        <v>296.0</v>
      </c>
      <c r="CA35" s="287">
        <v>167.0</v>
      </c>
      <c r="CB35" s="287">
        <v>14.0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341.0</v>
      </c>
      <c r="CH35" s="287">
        <v>399.0</v>
      </c>
      <c r="CI35" s="287">
        <v>233.0</v>
      </c>
      <c r="CJ35" s="287">
        <v>25.0</v>
      </c>
      <c r="CK35" s="287">
        <v>352.0</v>
      </c>
      <c r="CL35" s="287">
        <v>333.0</v>
      </c>
      <c r="CM35" s="287">
        <v>202.0</v>
      </c>
      <c r="CN35" s="287">
        <v>23.0</v>
      </c>
      <c r="CO35" s="287" t="s">
        <v>94</v>
      </c>
      <c r="CP35" s="287" t="s">
        <v>94</v>
      </c>
      <c r="CQ35" s="287" t="s">
        <v>94</v>
      </c>
      <c r="CR35" s="287" t="s">
        <v>94</v>
      </c>
      <c r="CS35" s="287">
        <v>338.0</v>
      </c>
      <c r="CT35" s="287">
        <v>338.0</v>
      </c>
      <c r="CU35" s="287">
        <v>200.0</v>
      </c>
      <c r="CV35" s="287">
        <v>16.0</v>
      </c>
      <c r="CW35" s="287">
        <v>339.0</v>
      </c>
      <c r="CX35" s="287">
        <v>167.0</v>
      </c>
      <c r="CY35" s="287">
        <v>83.0</v>
      </c>
      <c r="CZ35" s="287">
        <v>46.0</v>
      </c>
      <c r="DA35" s="287">
        <v>326.0</v>
      </c>
      <c r="DB35" s="287">
        <v>169.0</v>
      </c>
      <c r="DC35" s="287">
        <v>83.0</v>
      </c>
      <c r="DD35" s="287">
        <v>41.0</v>
      </c>
      <c r="DE35" s="288">
        <f t="shared" si="22"/>
        <v>145</v>
      </c>
      <c r="DF35" s="288"/>
      <c r="DG35" s="288" t="str">
        <f t="shared" ref="DG35:DH35" si="75">BO35</f>
        <v>O/S</v>
      </c>
      <c r="DH35" s="288" t="str">
        <f t="shared" si="75"/>
        <v>O/S</v>
      </c>
      <c r="DI35" s="288"/>
      <c r="DJ35" s="287">
        <v>7.0</v>
      </c>
      <c r="DK35" s="287">
        <v>65.0</v>
      </c>
      <c r="DL35" s="287">
        <v>55.0</v>
      </c>
      <c r="DM35" s="89"/>
      <c r="DN35" s="61">
        <v>340.0</v>
      </c>
      <c r="DO35" s="61">
        <v>140.0</v>
      </c>
      <c r="DP35" s="61">
        <v>47.89</v>
      </c>
      <c r="DQ35" s="61">
        <v>26.83</v>
      </c>
      <c r="DR35" s="61">
        <v>7.32</v>
      </c>
      <c r="DS35" s="61">
        <v>8.0</v>
      </c>
      <c r="DT35" s="61">
        <v>45.0</v>
      </c>
      <c r="DU35" s="61">
        <v>47.0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213">
        <v>338.0</v>
      </c>
      <c r="EF35" s="213">
        <v>0.0</v>
      </c>
      <c r="EG35" s="213">
        <v>180.0</v>
      </c>
      <c r="EH35" s="213">
        <v>7.6</v>
      </c>
      <c r="EI35" s="214"/>
      <c r="EJ35" s="213">
        <v>9.0</v>
      </c>
      <c r="EK35" s="213">
        <v>47.0</v>
      </c>
      <c r="EL35" s="213">
        <v>49.0</v>
      </c>
      <c r="EM35" s="213">
        <v>0.0</v>
      </c>
      <c r="EN35" s="213">
        <v>0.0</v>
      </c>
      <c r="EO35" s="213">
        <v>0.0</v>
      </c>
      <c r="EP35" s="213">
        <v>0.0</v>
      </c>
      <c r="EQ35" s="213">
        <v>9.0</v>
      </c>
      <c r="ER35" s="213">
        <v>32.0</v>
      </c>
      <c r="ES35" s="213">
        <v>32.0</v>
      </c>
      <c r="ET35" s="213">
        <v>337.0</v>
      </c>
      <c r="EU35" s="213">
        <v>0.0</v>
      </c>
      <c r="EV35" s="213">
        <v>0.0</v>
      </c>
      <c r="EW35" s="213">
        <v>0.0</v>
      </c>
      <c r="EX35" s="213">
        <v>336.0</v>
      </c>
      <c r="EY35" s="213">
        <v>1.0</v>
      </c>
      <c r="EZ35" s="213">
        <v>0.0</v>
      </c>
      <c r="FA35" s="213">
        <v>0.0</v>
      </c>
      <c r="FB35" s="213">
        <v>337.0</v>
      </c>
      <c r="FC35" s="213">
        <v>276.0</v>
      </c>
      <c r="FD35" s="213">
        <v>159.0</v>
      </c>
      <c r="FE35" s="213">
        <v>6.0</v>
      </c>
      <c r="FF35" s="213">
        <v>337.0</v>
      </c>
      <c r="FG35" s="213">
        <v>276.0</v>
      </c>
      <c r="FH35" s="213">
        <v>158.8</v>
      </c>
      <c r="FI35" s="213">
        <v>10.1</v>
      </c>
      <c r="FJ35" s="213">
        <v>338.0</v>
      </c>
      <c r="FK35" s="213">
        <v>260.0</v>
      </c>
      <c r="FL35" s="213">
        <v>148.1</v>
      </c>
      <c r="FM35" s="214"/>
      <c r="FN35" s="213">
        <v>338.0</v>
      </c>
      <c r="FO35" s="213">
        <v>274.0</v>
      </c>
      <c r="FP35" s="213">
        <v>148.5</v>
      </c>
      <c r="FQ35" s="213">
        <v>5.4</v>
      </c>
      <c r="FR35" s="213">
        <v>0.0</v>
      </c>
      <c r="FS35" s="213">
        <v>0.0</v>
      </c>
      <c r="FT35" s="213">
        <v>19.31</v>
      </c>
      <c r="FU35" s="214"/>
      <c r="FV35" s="213">
        <v>0.0</v>
      </c>
      <c r="FW35" s="214"/>
      <c r="FX35" s="214"/>
      <c r="FY35" s="214"/>
      <c r="FZ35" s="89"/>
      <c r="GA35" s="65">
        <v>339.0</v>
      </c>
      <c r="GB35" s="66">
        <v>437.73</v>
      </c>
      <c r="GC35" s="66">
        <v>238.54</v>
      </c>
      <c r="GD35" s="66">
        <v>48.58</v>
      </c>
      <c r="GE35" s="66">
        <v>339.0</v>
      </c>
      <c r="GF35" s="66">
        <v>429.68</v>
      </c>
      <c r="GG35" s="66">
        <v>236.61</v>
      </c>
      <c r="GH35" s="66">
        <v>53.52</v>
      </c>
      <c r="GI35" s="66">
        <v>338.0</v>
      </c>
      <c r="GJ35" s="66">
        <v>261.88</v>
      </c>
      <c r="GK35" s="66">
        <v>148.75</v>
      </c>
      <c r="GL35" s="66">
        <v>20.27</v>
      </c>
      <c r="GM35" s="66">
        <v>337.0</v>
      </c>
      <c r="GN35" s="66">
        <v>280.77</v>
      </c>
      <c r="GO35" s="66">
        <v>148.42</v>
      </c>
      <c r="GP35" s="66">
        <v>29.4</v>
      </c>
      <c r="GQ35" s="66">
        <v>338.0</v>
      </c>
      <c r="GR35" s="66">
        <v>175.41</v>
      </c>
      <c r="GS35" s="66">
        <v>90.79</v>
      </c>
      <c r="GT35" s="66">
        <v>27.3</v>
      </c>
      <c r="GU35" s="66">
        <v>338.0</v>
      </c>
      <c r="GV35" s="66">
        <v>465.59</v>
      </c>
      <c r="GW35" s="66">
        <v>89.29</v>
      </c>
      <c r="GX35" s="66">
        <v>27.97</v>
      </c>
      <c r="GY35" s="89"/>
      <c r="GZ35" s="98" t="s">
        <v>91</v>
      </c>
      <c r="HA35" s="98" t="s">
        <v>92</v>
      </c>
      <c r="HB35" s="98">
        <v>45.0</v>
      </c>
      <c r="HC35" s="97">
        <f t="shared" si="61"/>
        <v>2.25</v>
      </c>
      <c r="HD35" s="97">
        <f t="shared" si="62"/>
        <v>0.9</v>
      </c>
      <c r="HE35" s="98">
        <v>8.0</v>
      </c>
      <c r="HF35" s="99">
        <v>56.0</v>
      </c>
      <c r="HG35" s="99">
        <v>56.0</v>
      </c>
      <c r="HH35" s="98" t="s">
        <v>91</v>
      </c>
      <c r="HI35" s="98" t="s">
        <v>92</v>
      </c>
      <c r="HJ35" s="98">
        <v>248.0</v>
      </c>
      <c r="HK35" s="97">
        <f t="shared" si="63"/>
        <v>12.4</v>
      </c>
      <c r="HL35" s="97">
        <f t="shared" si="64"/>
        <v>4.96</v>
      </c>
      <c r="HM35" s="98">
        <v>5.0</v>
      </c>
      <c r="HN35" s="99">
        <v>58.0</v>
      </c>
      <c r="HO35" s="99">
        <v>58.0</v>
      </c>
      <c r="HP35" s="98" t="s">
        <v>91</v>
      </c>
      <c r="HQ35" s="98" t="s">
        <v>92</v>
      </c>
      <c r="HR35" s="98">
        <v>74.0</v>
      </c>
      <c r="HS35" s="97">
        <f t="shared" si="65"/>
        <v>3.7</v>
      </c>
      <c r="HT35" s="97">
        <f t="shared" si="66"/>
        <v>1.48</v>
      </c>
      <c r="HU35" s="98">
        <v>7.0</v>
      </c>
      <c r="HV35" s="98">
        <v>60.0</v>
      </c>
      <c r="HW35" s="98">
        <v>60.0</v>
      </c>
      <c r="HX35" s="89"/>
      <c r="HY35" s="72">
        <v>135.0</v>
      </c>
      <c r="HZ35" s="72">
        <v>33.0</v>
      </c>
      <c r="IA35" s="72">
        <v>180.0</v>
      </c>
      <c r="IB35" s="72">
        <v>9.0</v>
      </c>
      <c r="IC35" s="73"/>
      <c r="ID35" s="72">
        <v>2.0</v>
      </c>
      <c r="IE35" s="72">
        <v>58.0</v>
      </c>
      <c r="IF35" s="72">
        <v>42.0</v>
      </c>
      <c r="IG35" s="89"/>
      <c r="IH35" s="75">
        <v>140.0</v>
      </c>
      <c r="II35" s="75">
        <v>33.7</v>
      </c>
      <c r="IJ35" s="75">
        <v>12.0</v>
      </c>
      <c r="IK35" s="75">
        <v>0.6</v>
      </c>
      <c r="IL35" s="75">
        <v>0.7</v>
      </c>
      <c r="IM35" s="75">
        <v>4.0</v>
      </c>
      <c r="IN35" s="75">
        <v>48.0</v>
      </c>
      <c r="IO35" s="75">
        <v>47.0</v>
      </c>
      <c r="IP35" s="75">
        <v>140.0</v>
      </c>
      <c r="IQ35" s="75">
        <v>32.9</v>
      </c>
      <c r="IR35" s="75">
        <v>101.0</v>
      </c>
      <c r="IS35" s="75">
        <v>5.0</v>
      </c>
      <c r="IT35" s="75">
        <v>5.5</v>
      </c>
      <c r="IU35" s="75">
        <v>8.0</v>
      </c>
      <c r="IV35" s="75">
        <v>53.0</v>
      </c>
      <c r="IW35" s="75">
        <v>52.0</v>
      </c>
      <c r="IX35" s="89"/>
      <c r="IY35" s="149">
        <v>139.7</v>
      </c>
      <c r="IZ35" s="149">
        <v>34.6</v>
      </c>
      <c r="JA35" s="149">
        <v>468.4</v>
      </c>
      <c r="JB35" s="149">
        <v>23.42</v>
      </c>
      <c r="JC35" s="149">
        <v>8.4</v>
      </c>
      <c r="JD35" s="149">
        <v>3.0</v>
      </c>
      <c r="JE35" s="149">
        <v>71.71</v>
      </c>
      <c r="JF35" s="149">
        <v>52.36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135.0</v>
      </c>
      <c r="JQ35" s="78">
        <v>32.1</v>
      </c>
      <c r="JR35" s="150" t="s">
        <v>112</v>
      </c>
      <c r="JS35" s="150" t="s">
        <v>112</v>
      </c>
      <c r="JT35" s="150" t="s">
        <v>112</v>
      </c>
      <c r="JU35" s="78">
        <v>2.0</v>
      </c>
      <c r="JV35" s="78">
        <v>42.0</v>
      </c>
      <c r="JW35" s="78">
        <v>41.0</v>
      </c>
      <c r="JX35" s="78">
        <v>135.0</v>
      </c>
      <c r="JY35" s="78">
        <v>34.0</v>
      </c>
      <c r="JZ35" s="78">
        <v>131.0</v>
      </c>
      <c r="KA35" s="78">
        <v>7.0</v>
      </c>
      <c r="KB35" s="78">
        <v>2.2</v>
      </c>
      <c r="KC35" s="78">
        <v>2.0</v>
      </c>
      <c r="KD35" s="78">
        <v>49.0</v>
      </c>
      <c r="KE35" s="78">
        <v>48.0</v>
      </c>
      <c r="KF35" s="89"/>
      <c r="KG35" s="79">
        <v>136.0</v>
      </c>
      <c r="KH35" s="79">
        <v>33.0</v>
      </c>
      <c r="KI35" s="79">
        <v>66.0</v>
      </c>
      <c r="KJ35" s="79">
        <v>3.5</v>
      </c>
      <c r="KK35" s="80"/>
      <c r="KL35" s="79">
        <v>1.0</v>
      </c>
      <c r="KM35" s="79">
        <v>50.0</v>
      </c>
      <c r="KN35" s="79">
        <v>50.0</v>
      </c>
      <c r="KO35" s="79">
        <v>136.0</v>
      </c>
      <c r="KP35" s="79">
        <v>33.0</v>
      </c>
      <c r="KQ35" s="79" t="s">
        <v>98</v>
      </c>
      <c r="KR35" s="79" t="s">
        <v>98</v>
      </c>
      <c r="KS35" s="80"/>
      <c r="KT35" s="79">
        <v>1.0</v>
      </c>
      <c r="KU35" s="79">
        <v>50.0</v>
      </c>
      <c r="KV35" s="79">
        <v>48.0</v>
      </c>
      <c r="KW35" s="89"/>
      <c r="KX35" s="81">
        <v>130.0</v>
      </c>
      <c r="KY35" s="81">
        <v>32.0</v>
      </c>
      <c r="KZ35" s="81">
        <v>210.0</v>
      </c>
      <c r="LA35" s="81">
        <v>10.3</v>
      </c>
      <c r="LB35" s="81">
        <v>2.0</v>
      </c>
      <c r="LC35" s="81">
        <v>3.0</v>
      </c>
      <c r="LD35" s="81">
        <v>52.0</v>
      </c>
      <c r="LE35" s="81">
        <v>52.0</v>
      </c>
      <c r="LF35" s="81">
        <v>130.0</v>
      </c>
      <c r="LG35" s="81">
        <v>32.0</v>
      </c>
      <c r="LH35" s="81">
        <v>337.0</v>
      </c>
      <c r="LI35" s="81">
        <v>16.5</v>
      </c>
      <c r="LJ35" s="81">
        <v>5.0</v>
      </c>
      <c r="LK35" s="81">
        <v>5.0</v>
      </c>
      <c r="LL35" s="81">
        <v>58.0</v>
      </c>
      <c r="LM35" s="81">
        <v>58.0</v>
      </c>
      <c r="LN35" s="89"/>
      <c r="LO35" s="82">
        <v>333.0</v>
      </c>
      <c r="LP35" s="82">
        <v>316.0</v>
      </c>
      <c r="LQ35" s="82">
        <v>180.0</v>
      </c>
      <c r="LR35" s="82">
        <v>68.0</v>
      </c>
      <c r="LS35" s="82">
        <v>315.0</v>
      </c>
      <c r="LT35" s="83">
        <v>55.0</v>
      </c>
      <c r="LU35" s="83">
        <v>7.5</v>
      </c>
      <c r="LV35" s="83">
        <v>140.0</v>
      </c>
      <c r="LW35" s="83">
        <v>100.0</v>
      </c>
      <c r="LX35" s="83">
        <v>57.0</v>
      </c>
      <c r="LY35" s="83">
        <v>54.0</v>
      </c>
      <c r="LZ35" s="83">
        <v>12.0</v>
      </c>
      <c r="MA35" s="121">
        <v>120.0</v>
      </c>
      <c r="MB35" s="83">
        <v>202.0</v>
      </c>
      <c r="MC35" s="83">
        <v>141.0</v>
      </c>
      <c r="MD35" s="83">
        <v>216.0</v>
      </c>
      <c r="ME35" s="83">
        <v>79.0</v>
      </c>
      <c r="MF35" s="83">
        <v>61.0</v>
      </c>
      <c r="MG35" s="83">
        <v>12.0</v>
      </c>
      <c r="MH35" s="83">
        <v>0.0</v>
      </c>
      <c r="MI35" s="83">
        <v>0.0</v>
      </c>
      <c r="MJ35" s="83">
        <v>120.0</v>
      </c>
      <c r="MK35" s="83">
        <v>0.0</v>
      </c>
      <c r="ML35" s="83">
        <v>49.0</v>
      </c>
      <c r="MM35" s="83">
        <v>47.0</v>
      </c>
      <c r="MN35" s="83">
        <v>5.0</v>
      </c>
      <c r="MO35" s="86"/>
      <c r="MP35" s="87"/>
      <c r="MQ35" s="87"/>
      <c r="MR35" s="87"/>
      <c r="MS35" s="87"/>
      <c r="MT35" s="83">
        <v>15.1</v>
      </c>
      <c r="MU35" s="83">
        <v>5.0</v>
      </c>
      <c r="MV35" s="83">
        <v>265.0</v>
      </c>
      <c r="MW35" s="83">
        <v>36.0</v>
      </c>
      <c r="MX35" s="83">
        <v>36.0</v>
      </c>
      <c r="MY35" s="88" t="s">
        <v>96</v>
      </c>
      <c r="MZ35" s="83">
        <v>5.0</v>
      </c>
      <c r="NA35" s="88"/>
      <c r="NB35" s="83">
        <v>11.3</v>
      </c>
      <c r="NC35" s="83">
        <v>4.3</v>
      </c>
      <c r="ND35" s="83">
        <v>198.0</v>
      </c>
      <c r="NE35" s="83">
        <v>36.0</v>
      </c>
      <c r="NF35" s="83">
        <v>41.0</v>
      </c>
      <c r="NG35" s="83">
        <v>41.0</v>
      </c>
      <c r="NH35" s="83">
        <v>7.0</v>
      </c>
      <c r="NI35" s="237"/>
      <c r="NJ35" s="83">
        <v>0.0</v>
      </c>
      <c r="NK35" s="83">
        <v>0.0</v>
      </c>
      <c r="NL35" s="83">
        <v>0.0</v>
      </c>
      <c r="NM35" s="83">
        <v>35.0</v>
      </c>
      <c r="NN35" s="83">
        <v>56.0</v>
      </c>
      <c r="NO35" s="83">
        <v>58.0</v>
      </c>
      <c r="NP35" s="83">
        <v>2.0</v>
      </c>
      <c r="NQ35" s="223"/>
    </row>
    <row r="36" ht="16.5" customHeight="1">
      <c r="A36" s="49">
        <v>0.958333333333334</v>
      </c>
      <c r="B36" s="50"/>
      <c r="C36" s="51">
        <v>49.99</v>
      </c>
      <c r="D36" s="127">
        <v>338.0</v>
      </c>
      <c r="E36" s="53">
        <v>134.0</v>
      </c>
      <c r="F36" s="53">
        <v>67.0</v>
      </c>
      <c r="G36" s="53">
        <v>14.3</v>
      </c>
      <c r="H36" s="54"/>
      <c r="I36" s="53">
        <v>6.0</v>
      </c>
      <c r="J36" s="53">
        <v>51.0</v>
      </c>
      <c r="K36" s="53">
        <v>50.0</v>
      </c>
      <c r="L36" s="53">
        <v>139.0</v>
      </c>
      <c r="M36" s="53">
        <v>41.0</v>
      </c>
      <c r="N36" s="53">
        <v>7.2</v>
      </c>
      <c r="O36" s="54"/>
      <c r="P36" s="53">
        <v>6.0</v>
      </c>
      <c r="Q36" s="53">
        <v>58.0</v>
      </c>
      <c r="R36" s="53">
        <v>54.0</v>
      </c>
      <c r="S36" s="53">
        <v>340.4</v>
      </c>
      <c r="T36" s="53">
        <v>285.1</v>
      </c>
      <c r="U36" s="53">
        <v>169.2</v>
      </c>
      <c r="V36" s="54"/>
      <c r="W36" s="53">
        <v>336.0</v>
      </c>
      <c r="X36" s="53">
        <v>185.7</v>
      </c>
      <c r="Y36" s="53">
        <v>103.7</v>
      </c>
      <c r="Z36" s="54"/>
      <c r="AA36" s="53">
        <v>340.3</v>
      </c>
      <c r="AB36" s="53">
        <v>387.0</v>
      </c>
      <c r="AC36" s="53">
        <v>251.6</v>
      </c>
      <c r="AD36" s="54"/>
      <c r="AE36" s="53">
        <v>340.0</v>
      </c>
      <c r="AF36" s="53">
        <v>432.5</v>
      </c>
      <c r="AG36" s="53">
        <v>228.6</v>
      </c>
      <c r="AH36" s="54"/>
      <c r="AI36" s="53">
        <v>347.3</v>
      </c>
      <c r="AJ36" s="53">
        <v>405.6</v>
      </c>
      <c r="AK36" s="53">
        <v>250.8</v>
      </c>
      <c r="AL36" s="54"/>
      <c r="AM36" s="53">
        <v>338.8</v>
      </c>
      <c r="AN36" s="53">
        <v>427.9</v>
      </c>
      <c r="AO36" s="53">
        <v>234.1</v>
      </c>
      <c r="AP36" s="54"/>
      <c r="AQ36" s="54">
        <f t="shared" ref="AQ36:AS36" si="76">E36</f>
        <v>134</v>
      </c>
      <c r="AR36" s="54">
        <f t="shared" si="76"/>
        <v>67</v>
      </c>
      <c r="AS36" s="54">
        <f t="shared" si="76"/>
        <v>14.3</v>
      </c>
      <c r="AT36" s="54"/>
      <c r="AU36" s="54">
        <f t="shared" ref="AU36:AW36" si="77">L36</f>
        <v>139</v>
      </c>
      <c r="AV36" s="54">
        <f t="shared" si="77"/>
        <v>41</v>
      </c>
      <c r="AW36" s="54">
        <f t="shared" si="77"/>
        <v>7.2</v>
      </c>
      <c r="AX36" s="54"/>
      <c r="AY36" s="54"/>
      <c r="AZ36" s="54"/>
      <c r="BA36" s="54"/>
      <c r="BB36" s="54"/>
      <c r="BC36" s="89"/>
      <c r="BD36" s="54"/>
      <c r="BE36" s="53">
        <v>33.0</v>
      </c>
      <c r="BF36" s="53">
        <v>8.0</v>
      </c>
      <c r="BG36" s="53">
        <v>0.4</v>
      </c>
      <c r="BH36" s="54"/>
      <c r="BI36" s="53">
        <v>22.0</v>
      </c>
      <c r="BJ36" s="53">
        <v>85.0</v>
      </c>
      <c r="BK36" s="53">
        <v>56.0</v>
      </c>
      <c r="BL36" s="89"/>
      <c r="BM36" s="287">
        <v>344.0</v>
      </c>
      <c r="BN36" s="287">
        <v>145.0</v>
      </c>
      <c r="BO36" s="287">
        <v>46.0</v>
      </c>
      <c r="BP36" s="287">
        <v>2.3</v>
      </c>
      <c r="BQ36" s="287"/>
      <c r="BR36" s="287">
        <v>6.0</v>
      </c>
      <c r="BS36" s="287">
        <v>62.0</v>
      </c>
      <c r="BT36" s="287">
        <v>66.0</v>
      </c>
      <c r="BU36" s="288">
        <f t="shared" si="19"/>
        <v>344</v>
      </c>
      <c r="BV36" s="287">
        <v>284.0</v>
      </c>
      <c r="BW36" s="287">
        <v>166.0</v>
      </c>
      <c r="BX36" s="287">
        <v>24.0</v>
      </c>
      <c r="BY36" s="287">
        <v>337.0</v>
      </c>
      <c r="BZ36" s="287">
        <v>300.0</v>
      </c>
      <c r="CA36" s="287">
        <v>168.0</v>
      </c>
      <c r="CB36" s="287">
        <v>20.0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341.0</v>
      </c>
      <c r="CH36" s="287">
        <v>383.0</v>
      </c>
      <c r="CI36" s="287">
        <v>224.0</v>
      </c>
      <c r="CJ36" s="287">
        <v>29.0</v>
      </c>
      <c r="CK36" s="287">
        <v>354.0</v>
      </c>
      <c r="CL36" s="287">
        <v>308.0</v>
      </c>
      <c r="CM36" s="287">
        <v>182.0</v>
      </c>
      <c r="CN36" s="287">
        <v>27.0</v>
      </c>
      <c r="CO36" s="287" t="s">
        <v>94</v>
      </c>
      <c r="CP36" s="287" t="s">
        <v>94</v>
      </c>
      <c r="CQ36" s="287" t="s">
        <v>94</v>
      </c>
      <c r="CR36" s="287" t="s">
        <v>94</v>
      </c>
      <c r="CS36" s="287">
        <v>337.0</v>
      </c>
      <c r="CT36" s="287">
        <v>324.0</v>
      </c>
      <c r="CU36" s="287">
        <v>207.0</v>
      </c>
      <c r="CV36" s="287">
        <v>73.0</v>
      </c>
      <c r="CW36" s="287">
        <v>339.0</v>
      </c>
      <c r="CX36" s="287">
        <v>185.0</v>
      </c>
      <c r="CY36" s="287">
        <v>96.0</v>
      </c>
      <c r="CZ36" s="287">
        <v>49.0</v>
      </c>
      <c r="DA36" s="287">
        <v>327.0</v>
      </c>
      <c r="DB36" s="287">
        <v>188.0</v>
      </c>
      <c r="DC36" s="287">
        <v>96.0</v>
      </c>
      <c r="DD36" s="287">
        <v>40.0</v>
      </c>
      <c r="DE36" s="288">
        <f t="shared" si="22"/>
        <v>145</v>
      </c>
      <c r="DF36" s="288"/>
      <c r="DG36" s="288">
        <f t="shared" ref="DG36:DH36" si="78">BO36</f>
        <v>46</v>
      </c>
      <c r="DH36" s="288">
        <f t="shared" si="78"/>
        <v>2.3</v>
      </c>
      <c r="DI36" s="288"/>
      <c r="DJ36" s="287">
        <v>7.0</v>
      </c>
      <c r="DK36" s="287">
        <v>65.0</v>
      </c>
      <c r="DL36" s="287">
        <v>55.0</v>
      </c>
      <c r="DM36" s="89"/>
      <c r="DN36" s="61">
        <v>340.0</v>
      </c>
      <c r="DO36" s="61">
        <v>140.0</v>
      </c>
      <c r="DP36" s="61">
        <v>44.11</v>
      </c>
      <c r="DQ36" s="61">
        <v>23.92</v>
      </c>
      <c r="DR36" s="61">
        <v>6.25</v>
      </c>
      <c r="DS36" s="61">
        <v>8.0</v>
      </c>
      <c r="DT36" s="61">
        <v>43.0</v>
      </c>
      <c r="DU36" s="61">
        <v>44.8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213">
        <v>341.0</v>
      </c>
      <c r="EF36" s="213">
        <v>0.0</v>
      </c>
      <c r="EG36" s="213">
        <v>180.0</v>
      </c>
      <c r="EH36" s="213">
        <v>7.7</v>
      </c>
      <c r="EI36" s="214"/>
      <c r="EJ36" s="213">
        <v>9.0</v>
      </c>
      <c r="EK36" s="213">
        <v>46.0</v>
      </c>
      <c r="EL36" s="213">
        <v>49.0</v>
      </c>
      <c r="EM36" s="213">
        <v>0.0</v>
      </c>
      <c r="EN36" s="213">
        <v>0.0</v>
      </c>
      <c r="EO36" s="213">
        <v>0.0</v>
      </c>
      <c r="EP36" s="213">
        <v>0.0</v>
      </c>
      <c r="EQ36" s="213">
        <v>9.0</v>
      </c>
      <c r="ER36" s="213">
        <v>31.0</v>
      </c>
      <c r="ES36" s="213">
        <v>32.0</v>
      </c>
      <c r="ET36" s="213">
        <v>340.0</v>
      </c>
      <c r="EU36" s="213">
        <v>0.0</v>
      </c>
      <c r="EV36" s="213">
        <v>0.0</v>
      </c>
      <c r="EW36" s="213">
        <v>0.0</v>
      </c>
      <c r="EX36" s="213">
        <v>339.0</v>
      </c>
      <c r="EY36" s="213">
        <v>0.0</v>
      </c>
      <c r="EZ36" s="213">
        <v>0.0</v>
      </c>
      <c r="FA36" s="213">
        <v>0.0</v>
      </c>
      <c r="FB36" s="213">
        <v>339.0</v>
      </c>
      <c r="FC36" s="213">
        <v>275.0</v>
      </c>
      <c r="FD36" s="213">
        <v>159.3</v>
      </c>
      <c r="FE36" s="213">
        <v>7.8</v>
      </c>
      <c r="FF36" s="213">
        <v>338.0</v>
      </c>
      <c r="FG36" s="213">
        <v>275.0</v>
      </c>
      <c r="FH36" s="213">
        <v>158.9</v>
      </c>
      <c r="FI36" s="213">
        <v>10.6</v>
      </c>
      <c r="FJ36" s="213">
        <v>341.0</v>
      </c>
      <c r="FK36" s="213">
        <v>260.0</v>
      </c>
      <c r="FL36" s="213">
        <v>148.8</v>
      </c>
      <c r="FM36" s="214"/>
      <c r="FN36" s="213">
        <v>341.0</v>
      </c>
      <c r="FO36" s="213">
        <v>273.0</v>
      </c>
      <c r="FP36" s="213">
        <v>148.7</v>
      </c>
      <c r="FQ36" s="213">
        <v>15.9</v>
      </c>
      <c r="FR36" s="213">
        <v>0.0</v>
      </c>
      <c r="FS36" s="213">
        <v>0.0</v>
      </c>
      <c r="FT36" s="213">
        <v>18.71</v>
      </c>
      <c r="FU36" s="214"/>
      <c r="FV36" s="213">
        <v>0.0</v>
      </c>
      <c r="FW36" s="214"/>
      <c r="FX36" s="214"/>
      <c r="FY36" s="214"/>
      <c r="FZ36" s="89"/>
      <c r="GA36" s="65">
        <v>341.0</v>
      </c>
      <c r="GB36" s="66">
        <v>446.36</v>
      </c>
      <c r="GC36" s="66">
        <v>234.3</v>
      </c>
      <c r="GD36" s="66">
        <v>41.29</v>
      </c>
      <c r="GE36" s="66">
        <v>340.0</v>
      </c>
      <c r="GF36" s="66">
        <v>433.17</v>
      </c>
      <c r="GG36" s="66">
        <v>240.67</v>
      </c>
      <c r="GH36" s="66">
        <v>44.22</v>
      </c>
      <c r="GI36" s="66">
        <v>340.0</v>
      </c>
      <c r="GJ36" s="66">
        <v>262.6</v>
      </c>
      <c r="GK36" s="66">
        <v>148.75</v>
      </c>
      <c r="GL36" s="66">
        <v>19.6</v>
      </c>
      <c r="GM36" s="66">
        <v>340.0</v>
      </c>
      <c r="GN36" s="66">
        <v>279.45</v>
      </c>
      <c r="GO36" s="66">
        <v>149.0</v>
      </c>
      <c r="GP36" s="66">
        <v>28.31</v>
      </c>
      <c r="GQ36" s="66">
        <v>340.0</v>
      </c>
      <c r="GR36" s="66">
        <v>185.67</v>
      </c>
      <c r="GS36" s="66">
        <v>98.58</v>
      </c>
      <c r="GT36" s="66">
        <v>17.67</v>
      </c>
      <c r="GU36" s="66">
        <v>340.0</v>
      </c>
      <c r="GV36" s="66">
        <v>172.04</v>
      </c>
      <c r="GW36" s="66">
        <v>95.23</v>
      </c>
      <c r="GX36" s="66">
        <v>22.11</v>
      </c>
      <c r="GY36" s="89"/>
      <c r="GZ36" s="98" t="s">
        <v>91</v>
      </c>
      <c r="HA36" s="98" t="s">
        <v>92</v>
      </c>
      <c r="HB36" s="98">
        <v>52.0</v>
      </c>
      <c r="HC36" s="97">
        <f t="shared" si="61"/>
        <v>2.6</v>
      </c>
      <c r="HD36" s="97">
        <f t="shared" si="62"/>
        <v>1.04</v>
      </c>
      <c r="HE36" s="98">
        <v>8.0</v>
      </c>
      <c r="HF36" s="99">
        <v>56.0</v>
      </c>
      <c r="HG36" s="99">
        <v>56.0</v>
      </c>
      <c r="HH36" s="98" t="s">
        <v>91</v>
      </c>
      <c r="HI36" s="98" t="s">
        <v>92</v>
      </c>
      <c r="HJ36" s="98">
        <v>202.0</v>
      </c>
      <c r="HK36" s="97">
        <f t="shared" si="63"/>
        <v>10.1</v>
      </c>
      <c r="HL36" s="97">
        <f t="shared" si="64"/>
        <v>4.04</v>
      </c>
      <c r="HM36" s="98">
        <v>5.0</v>
      </c>
      <c r="HN36" s="99">
        <v>58.0</v>
      </c>
      <c r="HO36" s="99">
        <v>58.0</v>
      </c>
      <c r="HP36" s="98" t="s">
        <v>91</v>
      </c>
      <c r="HQ36" s="98" t="s">
        <v>92</v>
      </c>
      <c r="HR36" s="98">
        <v>80.0</v>
      </c>
      <c r="HS36" s="97">
        <f t="shared" si="65"/>
        <v>4</v>
      </c>
      <c r="HT36" s="97">
        <f t="shared" si="66"/>
        <v>1.6</v>
      </c>
      <c r="HU36" s="98">
        <v>7.0</v>
      </c>
      <c r="HV36" s="98">
        <v>60.0</v>
      </c>
      <c r="HW36" s="98">
        <v>60.0</v>
      </c>
      <c r="HX36" s="89"/>
      <c r="HY36" s="72">
        <v>135.0</v>
      </c>
      <c r="HZ36" s="72">
        <v>33.0</v>
      </c>
      <c r="IA36" s="72">
        <v>170.0</v>
      </c>
      <c r="IB36" s="72">
        <v>8.5</v>
      </c>
      <c r="IC36" s="73"/>
      <c r="ID36" s="72">
        <v>2.0</v>
      </c>
      <c r="IE36" s="72">
        <v>58.0</v>
      </c>
      <c r="IF36" s="72">
        <v>42.0</v>
      </c>
      <c r="IG36" s="89"/>
      <c r="IH36" s="75">
        <v>140.0</v>
      </c>
      <c r="II36" s="75">
        <v>33.7</v>
      </c>
      <c r="IJ36" s="75">
        <v>121.0</v>
      </c>
      <c r="IK36" s="75">
        <v>6.0</v>
      </c>
      <c r="IL36" s="75">
        <v>6.8</v>
      </c>
      <c r="IM36" s="75">
        <v>4.0</v>
      </c>
      <c r="IN36" s="75">
        <v>48.0</v>
      </c>
      <c r="IO36" s="75">
        <v>47.0</v>
      </c>
      <c r="IP36" s="75">
        <v>140.0</v>
      </c>
      <c r="IQ36" s="75">
        <v>33.5</v>
      </c>
      <c r="IR36" s="75">
        <v>3.0</v>
      </c>
      <c r="IS36" s="75">
        <v>0.1</v>
      </c>
      <c r="IT36" s="75">
        <v>0.2</v>
      </c>
      <c r="IU36" s="75">
        <v>8.0</v>
      </c>
      <c r="IV36" s="75">
        <v>53.0</v>
      </c>
      <c r="IW36" s="75">
        <v>52.0</v>
      </c>
      <c r="IX36" s="89"/>
      <c r="IY36" s="149">
        <v>139.99</v>
      </c>
      <c r="IZ36" s="149">
        <v>34.8</v>
      </c>
      <c r="JA36" s="149">
        <v>435.4</v>
      </c>
      <c r="JB36" s="149">
        <v>21.77</v>
      </c>
      <c r="JC36" s="149">
        <v>7.53</v>
      </c>
      <c r="JD36" s="149">
        <v>3.0</v>
      </c>
      <c r="JE36" s="149">
        <v>68.39</v>
      </c>
      <c r="JF36" s="149">
        <v>50.47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137.0</v>
      </c>
      <c r="JQ36" s="78">
        <v>32.2</v>
      </c>
      <c r="JR36" s="150" t="s">
        <v>112</v>
      </c>
      <c r="JS36" s="150" t="s">
        <v>112</v>
      </c>
      <c r="JT36" s="150" t="s">
        <v>112</v>
      </c>
      <c r="JU36" s="78">
        <v>2.0</v>
      </c>
      <c r="JV36" s="78">
        <v>41.0</v>
      </c>
      <c r="JW36" s="78">
        <v>40.0</v>
      </c>
      <c r="JX36" s="78">
        <v>137.0</v>
      </c>
      <c r="JY36" s="78">
        <v>34.2</v>
      </c>
      <c r="JZ36" s="78">
        <v>130.0</v>
      </c>
      <c r="KA36" s="78">
        <v>7.1</v>
      </c>
      <c r="KB36" s="78">
        <v>2.4</v>
      </c>
      <c r="KC36" s="78">
        <v>2.0</v>
      </c>
      <c r="KD36" s="78">
        <v>48.0</v>
      </c>
      <c r="KE36" s="78">
        <v>48.0</v>
      </c>
      <c r="KF36" s="89"/>
      <c r="KG36" s="79">
        <v>138.0</v>
      </c>
      <c r="KH36" s="79">
        <v>33.0</v>
      </c>
      <c r="KI36" s="79">
        <v>59.0</v>
      </c>
      <c r="KJ36" s="79">
        <v>3.2</v>
      </c>
      <c r="KK36" s="80"/>
      <c r="KL36" s="79">
        <v>1.0</v>
      </c>
      <c r="KM36" s="79">
        <v>50.0</v>
      </c>
      <c r="KN36" s="79">
        <v>50.0</v>
      </c>
      <c r="KO36" s="79">
        <v>138.0</v>
      </c>
      <c r="KP36" s="79">
        <v>33.0</v>
      </c>
      <c r="KQ36" s="79" t="s">
        <v>98</v>
      </c>
      <c r="KR36" s="79" t="s">
        <v>98</v>
      </c>
      <c r="KS36" s="80"/>
      <c r="KT36" s="79">
        <v>1.0</v>
      </c>
      <c r="KU36" s="79">
        <v>50.0</v>
      </c>
      <c r="KV36" s="79">
        <v>48.0</v>
      </c>
      <c r="KW36" s="89"/>
      <c r="KX36" s="81">
        <v>129.0</v>
      </c>
      <c r="KY36" s="81">
        <v>34.0</v>
      </c>
      <c r="KZ36" s="81">
        <v>308.0</v>
      </c>
      <c r="LA36" s="81">
        <v>15.1</v>
      </c>
      <c r="LB36" s="81">
        <v>2.0</v>
      </c>
      <c r="LC36" s="81">
        <v>3.0</v>
      </c>
      <c r="LD36" s="81">
        <v>52.0</v>
      </c>
      <c r="LE36" s="81">
        <v>52.0</v>
      </c>
      <c r="LF36" s="81">
        <v>129.0</v>
      </c>
      <c r="LG36" s="81">
        <v>34.0</v>
      </c>
      <c r="LH36" s="81">
        <v>180.0</v>
      </c>
      <c r="LI36" s="81">
        <v>8.8</v>
      </c>
      <c r="LJ36" s="81">
        <v>5.0</v>
      </c>
      <c r="LK36" s="81">
        <v>5.0</v>
      </c>
      <c r="LL36" s="81">
        <v>56.0</v>
      </c>
      <c r="LM36" s="81">
        <v>56.0</v>
      </c>
      <c r="LN36" s="89"/>
      <c r="LO36" s="82">
        <v>333.0</v>
      </c>
      <c r="LP36" s="82">
        <v>331.0</v>
      </c>
      <c r="LQ36" s="82">
        <v>184.0</v>
      </c>
      <c r="LR36" s="82">
        <v>68.0</v>
      </c>
      <c r="LS36" s="82">
        <v>314.0</v>
      </c>
      <c r="LT36" s="83">
        <v>61.0</v>
      </c>
      <c r="LU36" s="83">
        <v>11.6</v>
      </c>
      <c r="LV36" s="83">
        <v>140.0</v>
      </c>
      <c r="LW36" s="83">
        <v>112.0</v>
      </c>
      <c r="LX36" s="83">
        <v>57.0</v>
      </c>
      <c r="LY36" s="83">
        <v>54.0</v>
      </c>
      <c r="LZ36" s="83">
        <v>12.0</v>
      </c>
      <c r="MA36" s="121">
        <v>120.0</v>
      </c>
      <c r="MB36" s="83">
        <v>68.0</v>
      </c>
      <c r="MC36" s="83">
        <v>141.0</v>
      </c>
      <c r="MD36" s="83">
        <v>219.0</v>
      </c>
      <c r="ME36" s="83">
        <v>80.0</v>
      </c>
      <c r="MF36" s="83">
        <v>62.0</v>
      </c>
      <c r="MG36" s="83">
        <v>12.0</v>
      </c>
      <c r="MH36" s="83">
        <v>0.0</v>
      </c>
      <c r="MI36" s="83">
        <v>0.0</v>
      </c>
      <c r="MJ36" s="83">
        <v>120.0</v>
      </c>
      <c r="MK36" s="83">
        <v>0.0</v>
      </c>
      <c r="ML36" s="83">
        <v>48.0</v>
      </c>
      <c r="MM36" s="83">
        <v>46.0</v>
      </c>
      <c r="MN36" s="83">
        <v>5.0</v>
      </c>
      <c r="MO36" s="86"/>
      <c r="MP36" s="87"/>
      <c r="MQ36" s="87"/>
      <c r="MR36" s="87"/>
      <c r="MS36" s="87"/>
      <c r="MT36" s="83">
        <v>13.5</v>
      </c>
      <c r="MU36" s="83">
        <v>4.1</v>
      </c>
      <c r="MV36" s="83">
        <v>237.0</v>
      </c>
      <c r="MW36" s="83">
        <v>36.0</v>
      </c>
      <c r="MX36" s="83">
        <v>36.0</v>
      </c>
      <c r="MY36" s="88" t="s">
        <v>96</v>
      </c>
      <c r="MZ36" s="83">
        <v>5.0</v>
      </c>
      <c r="NA36" s="88"/>
      <c r="NB36" s="83">
        <v>15.3</v>
      </c>
      <c r="NC36" s="83">
        <v>5.3</v>
      </c>
      <c r="ND36" s="83">
        <v>268.0</v>
      </c>
      <c r="NE36" s="83">
        <v>35.0</v>
      </c>
      <c r="NF36" s="83">
        <v>41.0</v>
      </c>
      <c r="NG36" s="83">
        <v>41.0</v>
      </c>
      <c r="NH36" s="83">
        <v>7.0</v>
      </c>
      <c r="NI36" s="237"/>
      <c r="NJ36" s="83">
        <v>0.0</v>
      </c>
      <c r="NK36" s="83">
        <v>0.0</v>
      </c>
      <c r="NL36" s="83">
        <v>0.0</v>
      </c>
      <c r="NM36" s="83">
        <v>35.0</v>
      </c>
      <c r="NN36" s="83">
        <v>56.0</v>
      </c>
      <c r="NO36" s="83">
        <v>58.0</v>
      </c>
      <c r="NP36" s="83">
        <v>2.0</v>
      </c>
      <c r="NQ36" s="223"/>
    </row>
    <row r="37" ht="17.25" customHeight="1">
      <c r="A37" s="103" t="s">
        <v>99</v>
      </c>
      <c r="B37" s="104"/>
      <c r="C37" s="51">
        <v>50.23</v>
      </c>
      <c r="D37" s="106">
        <v>335.0</v>
      </c>
      <c r="E37" s="106">
        <v>133.0</v>
      </c>
      <c r="F37" s="53">
        <v>73.0</v>
      </c>
      <c r="G37" s="53">
        <v>15.5</v>
      </c>
      <c r="H37" s="54"/>
      <c r="I37" s="53">
        <v>6.0</v>
      </c>
      <c r="J37" s="53">
        <v>51.0</v>
      </c>
      <c r="K37" s="53">
        <v>50.0</v>
      </c>
      <c r="L37" s="53">
        <v>138.0</v>
      </c>
      <c r="M37" s="53">
        <v>45.0</v>
      </c>
      <c r="N37" s="53">
        <v>9.6</v>
      </c>
      <c r="O37" s="54"/>
      <c r="P37" s="53">
        <v>6.0</v>
      </c>
      <c r="Q37" s="53">
        <v>58.0</v>
      </c>
      <c r="R37" s="53">
        <v>54.0</v>
      </c>
      <c r="S37" s="53">
        <v>339.0</v>
      </c>
      <c r="T37" s="53">
        <v>296.5</v>
      </c>
      <c r="U37" s="53">
        <v>176.1</v>
      </c>
      <c r="V37" s="54"/>
      <c r="W37" s="53">
        <v>335.0</v>
      </c>
      <c r="X37" s="53">
        <v>219.1</v>
      </c>
      <c r="Y37" s="53">
        <v>122.2</v>
      </c>
      <c r="Z37" s="54"/>
      <c r="AA37" s="53">
        <v>338.7</v>
      </c>
      <c r="AB37" s="53">
        <v>365.1</v>
      </c>
      <c r="AC37" s="53">
        <v>232.1</v>
      </c>
      <c r="AD37" s="54"/>
      <c r="AE37" s="53">
        <v>338.1</v>
      </c>
      <c r="AF37" s="53">
        <v>407.6</v>
      </c>
      <c r="AG37" s="53">
        <v>210.3</v>
      </c>
      <c r="AH37" s="54"/>
      <c r="AI37" s="53">
        <v>345.7</v>
      </c>
      <c r="AJ37" s="53">
        <v>405.5</v>
      </c>
      <c r="AK37" s="53">
        <v>250.5</v>
      </c>
      <c r="AL37" s="54"/>
      <c r="AM37" s="53">
        <v>337.3</v>
      </c>
      <c r="AN37" s="53">
        <v>434.3</v>
      </c>
      <c r="AO37" s="53">
        <v>234.7</v>
      </c>
      <c r="AP37" s="54"/>
      <c r="AQ37" s="54">
        <f t="shared" ref="AQ37:AS37" si="79">E37</f>
        <v>133</v>
      </c>
      <c r="AR37" s="54">
        <f t="shared" si="79"/>
        <v>73</v>
      </c>
      <c r="AS37" s="54">
        <f t="shared" si="79"/>
        <v>15.5</v>
      </c>
      <c r="AT37" s="54"/>
      <c r="AU37" s="54">
        <f t="shared" ref="AU37:AW37" si="80">L37</f>
        <v>138</v>
      </c>
      <c r="AV37" s="54">
        <f t="shared" si="80"/>
        <v>45</v>
      </c>
      <c r="AW37" s="54">
        <f t="shared" si="80"/>
        <v>9.6</v>
      </c>
      <c r="AX37" s="54"/>
      <c r="AY37" s="54"/>
      <c r="AZ37" s="54"/>
      <c r="BA37" s="54"/>
      <c r="BB37" s="54"/>
      <c r="BC37" s="107"/>
      <c r="BD37" s="54"/>
      <c r="BE37" s="53">
        <v>33.0</v>
      </c>
      <c r="BF37" s="53">
        <v>8.0</v>
      </c>
      <c r="BG37" s="53">
        <v>0.4</v>
      </c>
      <c r="BH37" s="54"/>
      <c r="BI37" s="53">
        <v>22.0</v>
      </c>
      <c r="BJ37" s="53">
        <v>85.0</v>
      </c>
      <c r="BK37" s="53">
        <v>56.0</v>
      </c>
      <c r="BL37" s="107"/>
      <c r="BM37" s="287">
        <v>344.0</v>
      </c>
      <c r="BN37" s="287">
        <v>145.0</v>
      </c>
      <c r="BO37" s="287">
        <v>91.0</v>
      </c>
      <c r="BP37" s="287">
        <v>4.6</v>
      </c>
      <c r="BQ37" s="287"/>
      <c r="BR37" s="287">
        <v>6.0</v>
      </c>
      <c r="BS37" s="287">
        <v>42.0</v>
      </c>
      <c r="BT37" s="287">
        <v>53.0</v>
      </c>
      <c r="BU37" s="288">
        <f t="shared" si="19"/>
        <v>344</v>
      </c>
      <c r="BV37" s="287">
        <v>281.0</v>
      </c>
      <c r="BW37" s="287">
        <v>166.0</v>
      </c>
      <c r="BX37" s="287">
        <v>19.0</v>
      </c>
      <c r="BY37" s="287">
        <v>337.0</v>
      </c>
      <c r="BZ37" s="287">
        <v>300.0</v>
      </c>
      <c r="CA37" s="287">
        <v>169.0</v>
      </c>
      <c r="CB37" s="287">
        <v>17.0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341.0</v>
      </c>
      <c r="CH37" s="287">
        <v>490.0</v>
      </c>
      <c r="CI37" s="287">
        <v>278.0</v>
      </c>
      <c r="CJ37" s="287">
        <v>19.0</v>
      </c>
      <c r="CK37" s="287">
        <v>354.0</v>
      </c>
      <c r="CL37" s="287">
        <v>366.0</v>
      </c>
      <c r="CM37" s="287">
        <v>212.0</v>
      </c>
      <c r="CN37" s="287">
        <v>23.0</v>
      </c>
      <c r="CO37" s="287" t="s">
        <v>94</v>
      </c>
      <c r="CP37" s="287" t="s">
        <v>94</v>
      </c>
      <c r="CQ37" s="287" t="s">
        <v>94</v>
      </c>
      <c r="CR37" s="287" t="s">
        <v>94</v>
      </c>
      <c r="CS37" s="287">
        <v>337.0</v>
      </c>
      <c r="CT37" s="287">
        <v>368.0</v>
      </c>
      <c r="CU37" s="287">
        <v>232.0</v>
      </c>
      <c r="CV37" s="287">
        <v>96.0</v>
      </c>
      <c r="CW37" s="287">
        <v>340.0</v>
      </c>
      <c r="CX37" s="287">
        <v>185.0</v>
      </c>
      <c r="CY37" s="287">
        <v>95.0</v>
      </c>
      <c r="CZ37" s="287">
        <v>49.0</v>
      </c>
      <c r="DA37" s="287">
        <v>326.0</v>
      </c>
      <c r="DB37" s="287">
        <v>188.0</v>
      </c>
      <c r="DC37" s="287">
        <v>95.0</v>
      </c>
      <c r="DD37" s="287">
        <v>40.0</v>
      </c>
      <c r="DE37" s="288">
        <f t="shared" si="22"/>
        <v>145</v>
      </c>
      <c r="DF37" s="288"/>
      <c r="DG37" s="287">
        <v>91.0</v>
      </c>
      <c r="DH37" s="287">
        <v>4.6</v>
      </c>
      <c r="DI37" s="288"/>
      <c r="DJ37" s="287">
        <v>7.0</v>
      </c>
      <c r="DK37" s="287">
        <v>46.0</v>
      </c>
      <c r="DL37" s="287">
        <v>46.0</v>
      </c>
      <c r="DM37" s="107"/>
      <c r="DN37" s="61">
        <v>340.0</v>
      </c>
      <c r="DO37" s="61">
        <v>140.0</v>
      </c>
      <c r="DP37" s="61">
        <v>41.96</v>
      </c>
      <c r="DQ37" s="61">
        <v>23.68</v>
      </c>
      <c r="DR37" s="61">
        <v>6.12</v>
      </c>
      <c r="DS37" s="61">
        <v>8.0</v>
      </c>
      <c r="DT37" s="61">
        <v>30.0</v>
      </c>
      <c r="DU37" s="61">
        <v>46.0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213">
        <v>340.0</v>
      </c>
      <c r="EF37" s="213">
        <v>0.0</v>
      </c>
      <c r="EG37" s="213">
        <v>183.0</v>
      </c>
      <c r="EH37" s="213">
        <v>7.9</v>
      </c>
      <c r="EI37" s="214"/>
      <c r="EJ37" s="213">
        <v>9.0</v>
      </c>
      <c r="EK37" s="213">
        <v>47.0</v>
      </c>
      <c r="EL37" s="213">
        <v>48.0</v>
      </c>
      <c r="EM37" s="213">
        <v>0.0</v>
      </c>
      <c r="EN37" s="213">
        <v>0.0</v>
      </c>
      <c r="EO37" s="213">
        <v>0.0</v>
      </c>
      <c r="EP37" s="213">
        <v>0.0</v>
      </c>
      <c r="EQ37" s="213">
        <v>9.0</v>
      </c>
      <c r="ER37" s="213">
        <v>31.0</v>
      </c>
      <c r="ES37" s="213">
        <v>31.0</v>
      </c>
      <c r="ET37" s="213">
        <v>338.0</v>
      </c>
      <c r="EU37" s="213">
        <v>0.0</v>
      </c>
      <c r="EV37" s="213">
        <v>0.0</v>
      </c>
      <c r="EW37" s="213">
        <v>0.0</v>
      </c>
      <c r="EX37" s="213">
        <v>337.0</v>
      </c>
      <c r="EY37" s="213">
        <v>0.0</v>
      </c>
      <c r="EZ37" s="213">
        <v>0.0</v>
      </c>
      <c r="FA37" s="213">
        <v>0.0</v>
      </c>
      <c r="FB37" s="213">
        <v>337.0</v>
      </c>
      <c r="FC37" s="213">
        <v>276.0</v>
      </c>
      <c r="FD37" s="213">
        <v>159.1</v>
      </c>
      <c r="FE37" s="213">
        <v>7.5</v>
      </c>
      <c r="FF37" s="213">
        <v>336.0</v>
      </c>
      <c r="FG37" s="213">
        <v>276.0</v>
      </c>
      <c r="FH37" s="213">
        <v>158.6</v>
      </c>
      <c r="FI37" s="213">
        <v>10.0</v>
      </c>
      <c r="FJ37" s="213">
        <v>340.0</v>
      </c>
      <c r="FK37" s="213">
        <v>262.0</v>
      </c>
      <c r="FL37" s="213">
        <v>149.8</v>
      </c>
      <c r="FM37" s="214"/>
      <c r="FN37" s="213">
        <v>340.0</v>
      </c>
      <c r="FO37" s="213">
        <v>276.0</v>
      </c>
      <c r="FP37" s="213">
        <v>149.7</v>
      </c>
      <c r="FQ37" s="213">
        <v>17.3</v>
      </c>
      <c r="FR37" s="213">
        <v>0.0</v>
      </c>
      <c r="FS37" s="213">
        <v>0.0</v>
      </c>
      <c r="FT37" s="213">
        <v>16.41</v>
      </c>
      <c r="FU37" s="214"/>
      <c r="FV37" s="213">
        <v>0.0</v>
      </c>
      <c r="FW37" s="214"/>
      <c r="FX37" s="214"/>
      <c r="FY37" s="214"/>
      <c r="FZ37" s="107"/>
      <c r="GA37" s="65">
        <v>341.0</v>
      </c>
      <c r="GB37" s="66">
        <v>370.01</v>
      </c>
      <c r="GC37" s="66">
        <v>227.99</v>
      </c>
      <c r="GD37" s="66">
        <v>39.95</v>
      </c>
      <c r="GE37" s="66">
        <v>340.0</v>
      </c>
      <c r="GF37" s="66">
        <v>392.43</v>
      </c>
      <c r="GG37" s="66">
        <v>224.64</v>
      </c>
      <c r="GH37" s="66">
        <v>43.05</v>
      </c>
      <c r="GI37" s="66">
        <v>340.0</v>
      </c>
      <c r="GJ37" s="66">
        <v>256.09</v>
      </c>
      <c r="GK37" s="66">
        <v>-152.44</v>
      </c>
      <c r="GL37" s="66">
        <v>-11.98</v>
      </c>
      <c r="GM37" s="66">
        <v>340.0</v>
      </c>
      <c r="GN37" s="66">
        <v>243.84</v>
      </c>
      <c r="GO37" s="66">
        <v>-152.19</v>
      </c>
      <c r="GP37" s="66">
        <v>-21.19</v>
      </c>
      <c r="GQ37" s="66">
        <v>341.0</v>
      </c>
      <c r="GR37" s="66">
        <v>117.67</v>
      </c>
      <c r="GS37" s="66">
        <v>-71.28</v>
      </c>
      <c r="GT37" s="66">
        <v>-23.62</v>
      </c>
      <c r="GU37" s="66">
        <v>340.0</v>
      </c>
      <c r="GV37" s="66">
        <v>126.02</v>
      </c>
      <c r="GW37" s="66">
        <v>-69.77</v>
      </c>
      <c r="GX37" s="66">
        <v>-24.88</v>
      </c>
      <c r="GY37" s="107"/>
      <c r="GZ37" s="98" t="s">
        <v>91</v>
      </c>
      <c r="HA37" s="98" t="s">
        <v>92</v>
      </c>
      <c r="HB37" s="98">
        <v>64.0</v>
      </c>
      <c r="HC37" s="97">
        <f t="shared" si="61"/>
        <v>3.2</v>
      </c>
      <c r="HD37" s="97">
        <f t="shared" si="62"/>
        <v>1.28</v>
      </c>
      <c r="HE37" s="98">
        <v>8.0</v>
      </c>
      <c r="HF37" s="99">
        <v>56.0</v>
      </c>
      <c r="HG37" s="99">
        <v>56.0</v>
      </c>
      <c r="HH37" s="98" t="s">
        <v>91</v>
      </c>
      <c r="HI37" s="98" t="s">
        <v>92</v>
      </c>
      <c r="HJ37" s="98">
        <v>246.0</v>
      </c>
      <c r="HK37" s="97">
        <f t="shared" si="63"/>
        <v>12.3</v>
      </c>
      <c r="HL37" s="97">
        <f t="shared" si="64"/>
        <v>4.92</v>
      </c>
      <c r="HM37" s="98">
        <v>5.0</v>
      </c>
      <c r="HN37" s="99">
        <v>58.0</v>
      </c>
      <c r="HO37" s="99">
        <v>58.0</v>
      </c>
      <c r="HP37" s="98" t="s">
        <v>91</v>
      </c>
      <c r="HQ37" s="98" t="s">
        <v>92</v>
      </c>
      <c r="HR37" s="98">
        <v>107.0</v>
      </c>
      <c r="HS37" s="97">
        <f t="shared" si="65"/>
        <v>5.35</v>
      </c>
      <c r="HT37" s="97">
        <f t="shared" si="66"/>
        <v>2.14</v>
      </c>
      <c r="HU37" s="98">
        <v>7.0</v>
      </c>
      <c r="HV37" s="98">
        <v>60.0</v>
      </c>
      <c r="HW37" s="98">
        <v>60.0</v>
      </c>
      <c r="HX37" s="107"/>
      <c r="HY37" s="72">
        <v>135.0</v>
      </c>
      <c r="HZ37" s="72">
        <v>33.0</v>
      </c>
      <c r="IA37" s="72">
        <v>144.0</v>
      </c>
      <c r="IB37" s="72">
        <v>7.2</v>
      </c>
      <c r="IC37" s="73"/>
      <c r="ID37" s="72">
        <v>2.0</v>
      </c>
      <c r="IE37" s="72">
        <v>58.0</v>
      </c>
      <c r="IF37" s="72">
        <v>42.0</v>
      </c>
      <c r="IG37" s="107"/>
      <c r="IH37" s="75">
        <v>140.0</v>
      </c>
      <c r="II37" s="75">
        <v>33.6</v>
      </c>
      <c r="IJ37" s="75">
        <v>117.0</v>
      </c>
      <c r="IK37" s="75">
        <v>5.7</v>
      </c>
      <c r="IL37" s="75">
        <v>6.5</v>
      </c>
      <c r="IM37" s="75">
        <v>4.0</v>
      </c>
      <c r="IN37" s="75">
        <v>48.0</v>
      </c>
      <c r="IO37" s="75">
        <v>47.0</v>
      </c>
      <c r="IP37" s="75">
        <v>140.0</v>
      </c>
      <c r="IQ37" s="75">
        <v>33.4</v>
      </c>
      <c r="IR37" s="75">
        <v>3.0</v>
      </c>
      <c r="IS37" s="75">
        <v>0.1</v>
      </c>
      <c r="IT37" s="75">
        <v>0.1</v>
      </c>
      <c r="IU37" s="75">
        <v>8.0</v>
      </c>
      <c r="IV37" s="75">
        <v>53.0</v>
      </c>
      <c r="IW37" s="75">
        <v>52.0</v>
      </c>
      <c r="IX37" s="107"/>
      <c r="IY37" s="149">
        <v>140.76</v>
      </c>
      <c r="IZ37" s="149">
        <v>34.89</v>
      </c>
      <c r="JA37" s="149">
        <v>445.8</v>
      </c>
      <c r="JB37" s="149">
        <v>22.29</v>
      </c>
      <c r="JC37" s="149">
        <v>9.1</v>
      </c>
      <c r="JD37" s="149">
        <v>3.0</v>
      </c>
      <c r="JE37" s="149">
        <v>69.81</v>
      </c>
      <c r="JF37" s="149">
        <v>50.5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137.0</v>
      </c>
      <c r="JQ37" s="78">
        <v>32.5</v>
      </c>
      <c r="JR37" s="150" t="s">
        <v>112</v>
      </c>
      <c r="JS37" s="150" t="s">
        <v>112</v>
      </c>
      <c r="JT37" s="150" t="s">
        <v>112</v>
      </c>
      <c r="JU37" s="78">
        <v>2.0</v>
      </c>
      <c r="JV37" s="78">
        <v>40.0</v>
      </c>
      <c r="JW37" s="78">
        <v>40.0</v>
      </c>
      <c r="JX37" s="78">
        <v>137.0</v>
      </c>
      <c r="JY37" s="78">
        <v>34.4</v>
      </c>
      <c r="JZ37" s="78">
        <v>117.0</v>
      </c>
      <c r="KA37" s="78">
        <v>6.3</v>
      </c>
      <c r="KB37" s="78">
        <v>2.2</v>
      </c>
      <c r="KC37" s="78">
        <v>2.0</v>
      </c>
      <c r="KD37" s="78">
        <v>47.0</v>
      </c>
      <c r="KE37" s="78">
        <v>47.0</v>
      </c>
      <c r="KF37" s="107"/>
      <c r="KG37" s="79">
        <v>138.0</v>
      </c>
      <c r="KH37" s="79">
        <v>34.0</v>
      </c>
      <c r="KI37" s="79">
        <v>51.0</v>
      </c>
      <c r="KJ37" s="79">
        <v>2.8</v>
      </c>
      <c r="KK37" s="80"/>
      <c r="KL37" s="79">
        <v>1.0</v>
      </c>
      <c r="KM37" s="79">
        <v>50.0</v>
      </c>
      <c r="KN37" s="79">
        <v>50.0</v>
      </c>
      <c r="KO37" s="79">
        <v>138.0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50.0</v>
      </c>
      <c r="KV37" s="79">
        <v>48.0</v>
      </c>
      <c r="KW37" s="107"/>
      <c r="KX37" s="81">
        <v>140.0</v>
      </c>
      <c r="KY37" s="81">
        <v>34.0</v>
      </c>
      <c r="KZ37" s="81">
        <v>151.0</v>
      </c>
      <c r="LA37" s="81">
        <v>7.4</v>
      </c>
      <c r="LB37" s="81">
        <v>1.8</v>
      </c>
      <c r="LC37" s="81">
        <v>3.0</v>
      </c>
      <c r="LD37" s="81">
        <v>52.0</v>
      </c>
      <c r="LE37" s="81">
        <v>52.0</v>
      </c>
      <c r="LF37" s="81">
        <v>140.0</v>
      </c>
      <c r="LG37" s="81">
        <v>34.0</v>
      </c>
      <c r="LH37" s="81">
        <v>157.0</v>
      </c>
      <c r="LI37" s="81">
        <v>7.7</v>
      </c>
      <c r="LJ37" s="81">
        <v>5.0</v>
      </c>
      <c r="LK37" s="81">
        <v>5.0</v>
      </c>
      <c r="LL37" s="81">
        <v>56.0</v>
      </c>
      <c r="LM37" s="81">
        <v>56.0</v>
      </c>
      <c r="LN37" s="107"/>
      <c r="LO37" s="82">
        <v>344.0</v>
      </c>
      <c r="LP37" s="82">
        <v>238.0</v>
      </c>
      <c r="LQ37" s="82">
        <v>143.0</v>
      </c>
      <c r="LR37" s="82">
        <v>73.0</v>
      </c>
      <c r="LS37" s="82">
        <v>325.0</v>
      </c>
      <c r="LT37" s="83">
        <v>33.0</v>
      </c>
      <c r="LU37" s="83">
        <v>0.1</v>
      </c>
      <c r="LV37" s="83">
        <v>144.0</v>
      </c>
      <c r="LW37" s="83">
        <v>54.0</v>
      </c>
      <c r="LX37" s="83">
        <v>55.0</v>
      </c>
      <c r="LY37" s="83">
        <v>54.0</v>
      </c>
      <c r="LZ37" s="83">
        <v>12.0</v>
      </c>
      <c r="MA37" s="83">
        <v>110.0</v>
      </c>
      <c r="MB37" s="83">
        <v>8.6</v>
      </c>
      <c r="MC37" s="83">
        <v>145.0</v>
      </c>
      <c r="MD37" s="83">
        <v>184.0</v>
      </c>
      <c r="ME37" s="83">
        <v>76.0</v>
      </c>
      <c r="MF37" s="83">
        <v>62.0</v>
      </c>
      <c r="MG37" s="83">
        <v>12.0</v>
      </c>
      <c r="MH37" s="83">
        <v>0.0</v>
      </c>
      <c r="MI37" s="83">
        <v>0.0</v>
      </c>
      <c r="MJ37" s="83">
        <v>120.0</v>
      </c>
      <c r="MK37" s="83">
        <v>0.0</v>
      </c>
      <c r="ML37" s="83">
        <v>47.0</v>
      </c>
      <c r="MM37" s="83">
        <v>45.0</v>
      </c>
      <c r="MN37" s="83">
        <v>5.0</v>
      </c>
      <c r="MO37" s="86"/>
      <c r="MP37" s="87"/>
      <c r="MQ37" s="87"/>
      <c r="MR37" s="87"/>
      <c r="MS37" s="87"/>
      <c r="MT37" s="87"/>
      <c r="MU37" s="87"/>
      <c r="MV37" s="87"/>
      <c r="MW37" s="87"/>
      <c r="MX37" s="87"/>
      <c r="MY37" s="87"/>
      <c r="MZ37" s="87"/>
      <c r="NA37" s="87"/>
      <c r="NB37" s="87"/>
      <c r="NC37" s="87"/>
      <c r="ND37" s="87"/>
      <c r="NE37" s="87"/>
      <c r="NF37" s="87"/>
      <c r="NG37" s="87"/>
      <c r="NH37" s="87"/>
      <c r="NI37" s="87"/>
      <c r="NJ37" s="87"/>
      <c r="NK37" s="87"/>
      <c r="NL37" s="87"/>
      <c r="NM37" s="87"/>
      <c r="NN37" s="87"/>
      <c r="NO37" s="87"/>
      <c r="NP37" s="87"/>
      <c r="NQ37" s="223"/>
    </row>
    <row r="38" ht="14.25" customHeight="1">
      <c r="C38" s="108"/>
      <c r="BC38" s="31"/>
      <c r="BL38" s="31"/>
      <c r="DG38" s="117"/>
      <c r="DH38" s="117"/>
      <c r="DJ38" s="117"/>
      <c r="DK38" s="117"/>
      <c r="DL38" s="117"/>
      <c r="DM38" s="31"/>
      <c r="ED38" s="31"/>
      <c r="FZ38" s="31"/>
      <c r="GA38" s="323"/>
      <c r="GB38" s="323"/>
      <c r="GC38" s="323"/>
      <c r="GD38" s="323"/>
      <c r="GE38" s="323"/>
      <c r="GF38" s="323"/>
      <c r="GG38" s="323"/>
      <c r="GH38" s="323"/>
      <c r="GI38" s="323"/>
      <c r="GJ38" s="323"/>
      <c r="GK38" s="323"/>
      <c r="GL38" s="323"/>
      <c r="GM38" s="323"/>
      <c r="GN38" s="323"/>
      <c r="GO38" s="323"/>
      <c r="GP38" s="323"/>
      <c r="GQ38" s="323"/>
      <c r="GR38" s="323"/>
      <c r="GS38" s="323"/>
      <c r="GT38" s="323"/>
      <c r="GU38" s="323"/>
      <c r="GV38" s="323"/>
      <c r="GW38" s="323"/>
      <c r="GX38" s="323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NQ39" si="81">MIN(C14:C37)</f>
        <v>49.94</v>
      </c>
      <c r="D39" s="110">
        <f t="shared" si="81"/>
        <v>335</v>
      </c>
      <c r="E39" s="110">
        <f t="shared" si="81"/>
        <v>132</v>
      </c>
      <c r="F39" s="110">
        <f t="shared" si="81"/>
        <v>18</v>
      </c>
      <c r="G39" s="110">
        <f t="shared" si="81"/>
        <v>3.6</v>
      </c>
      <c r="H39" s="110">
        <f t="shared" si="81"/>
        <v>0</v>
      </c>
      <c r="I39" s="110">
        <f t="shared" si="81"/>
        <v>6</v>
      </c>
      <c r="J39" s="110">
        <f t="shared" si="81"/>
        <v>50</v>
      </c>
      <c r="K39" s="110">
        <f t="shared" si="81"/>
        <v>49</v>
      </c>
      <c r="L39" s="110">
        <f t="shared" si="81"/>
        <v>111</v>
      </c>
      <c r="M39" s="110">
        <f t="shared" si="81"/>
        <v>41</v>
      </c>
      <c r="N39" s="110">
        <f t="shared" si="81"/>
        <v>1.4</v>
      </c>
      <c r="O39" s="110">
        <f t="shared" si="81"/>
        <v>0</v>
      </c>
      <c r="P39" s="110">
        <f t="shared" si="81"/>
        <v>6</v>
      </c>
      <c r="Q39" s="110">
        <f t="shared" si="81"/>
        <v>52</v>
      </c>
      <c r="R39" s="110">
        <f t="shared" si="81"/>
        <v>50</v>
      </c>
      <c r="S39" s="110">
        <f t="shared" si="81"/>
        <v>335.9</v>
      </c>
      <c r="T39" s="110">
        <f t="shared" si="81"/>
        <v>127.4</v>
      </c>
      <c r="U39" s="110">
        <f t="shared" si="81"/>
        <v>60.5</v>
      </c>
      <c r="V39" s="110">
        <f t="shared" si="81"/>
        <v>0</v>
      </c>
      <c r="W39" s="110">
        <f t="shared" si="81"/>
        <v>334.4</v>
      </c>
      <c r="X39" s="110">
        <f t="shared" si="81"/>
        <v>55.6</v>
      </c>
      <c r="Y39" s="110">
        <f t="shared" si="81"/>
        <v>31.9</v>
      </c>
      <c r="Z39" s="110">
        <f t="shared" si="81"/>
        <v>0</v>
      </c>
      <c r="AA39" s="110">
        <f t="shared" si="81"/>
        <v>338.6</v>
      </c>
      <c r="AB39" s="110">
        <f t="shared" si="81"/>
        <v>292.9</v>
      </c>
      <c r="AC39" s="110">
        <f t="shared" si="81"/>
        <v>173.9</v>
      </c>
      <c r="AD39" s="110">
        <f t="shared" si="81"/>
        <v>0</v>
      </c>
      <c r="AE39" s="110">
        <f t="shared" si="81"/>
        <v>337.9</v>
      </c>
      <c r="AF39" s="110">
        <f t="shared" si="81"/>
        <v>288.1</v>
      </c>
      <c r="AG39" s="110">
        <f t="shared" si="81"/>
        <v>159.1</v>
      </c>
      <c r="AH39" s="110">
        <f t="shared" si="81"/>
        <v>0</v>
      </c>
      <c r="AI39" s="110">
        <f t="shared" si="81"/>
        <v>345.7</v>
      </c>
      <c r="AJ39" s="110">
        <f t="shared" si="81"/>
        <v>310.2</v>
      </c>
      <c r="AK39" s="110">
        <f t="shared" si="81"/>
        <v>199.7</v>
      </c>
      <c r="AL39" s="110">
        <f t="shared" si="81"/>
        <v>0</v>
      </c>
      <c r="AM39" s="110">
        <f t="shared" si="81"/>
        <v>336.7</v>
      </c>
      <c r="AN39" s="110">
        <f t="shared" si="81"/>
        <v>327.9</v>
      </c>
      <c r="AO39" s="110">
        <f t="shared" si="81"/>
        <v>187.6</v>
      </c>
      <c r="AP39" s="110">
        <f t="shared" si="81"/>
        <v>0</v>
      </c>
      <c r="AQ39" s="110">
        <f t="shared" si="81"/>
        <v>132</v>
      </c>
      <c r="AR39" s="110">
        <f t="shared" si="81"/>
        <v>18</v>
      </c>
      <c r="AS39" s="110">
        <f t="shared" si="81"/>
        <v>3.6</v>
      </c>
      <c r="AT39" s="110">
        <f t="shared" si="81"/>
        <v>0</v>
      </c>
      <c r="AU39" s="110">
        <f t="shared" si="81"/>
        <v>111</v>
      </c>
      <c r="AV39" s="110">
        <f t="shared" si="81"/>
        <v>41</v>
      </c>
      <c r="AW39" s="110">
        <f t="shared" si="81"/>
        <v>1.4</v>
      </c>
      <c r="AX39" s="110">
        <f t="shared" si="81"/>
        <v>0</v>
      </c>
      <c r="AY39" s="110">
        <f t="shared" si="81"/>
        <v>0</v>
      </c>
      <c r="AZ39" s="110">
        <f t="shared" si="81"/>
        <v>0</v>
      </c>
      <c r="BA39" s="110">
        <f t="shared" si="81"/>
        <v>0</v>
      </c>
      <c r="BB39" s="110">
        <f t="shared" si="81"/>
        <v>0</v>
      </c>
      <c r="BC39" s="110">
        <f t="shared" si="81"/>
        <v>0</v>
      </c>
      <c r="BD39" s="110">
        <f t="shared" si="81"/>
        <v>0</v>
      </c>
      <c r="BE39" s="110">
        <f t="shared" si="81"/>
        <v>33</v>
      </c>
      <c r="BF39" s="110">
        <f t="shared" si="81"/>
        <v>0</v>
      </c>
      <c r="BG39" s="110">
        <f t="shared" si="81"/>
        <v>0</v>
      </c>
      <c r="BH39" s="110">
        <f t="shared" si="81"/>
        <v>0</v>
      </c>
      <c r="BI39" s="110">
        <f t="shared" si="81"/>
        <v>22</v>
      </c>
      <c r="BJ39" s="110">
        <f t="shared" si="81"/>
        <v>85</v>
      </c>
      <c r="BK39" s="110">
        <f t="shared" si="81"/>
        <v>56</v>
      </c>
      <c r="BL39" s="110">
        <f t="shared" si="81"/>
        <v>0</v>
      </c>
      <c r="BM39" s="110">
        <f t="shared" si="81"/>
        <v>342</v>
      </c>
      <c r="BN39" s="110">
        <f t="shared" si="81"/>
        <v>145</v>
      </c>
      <c r="BO39" s="110">
        <f t="shared" si="81"/>
        <v>46</v>
      </c>
      <c r="BP39" s="110">
        <f t="shared" si="81"/>
        <v>2.3</v>
      </c>
      <c r="BQ39" s="110">
        <f t="shared" si="81"/>
        <v>0</v>
      </c>
      <c r="BR39" s="110">
        <f t="shared" si="81"/>
        <v>6</v>
      </c>
      <c r="BS39" s="110">
        <f t="shared" si="81"/>
        <v>42</v>
      </c>
      <c r="BT39" s="110">
        <f t="shared" si="81"/>
        <v>53</v>
      </c>
      <c r="BU39" s="110">
        <f t="shared" si="81"/>
        <v>342</v>
      </c>
      <c r="BV39" s="110">
        <f t="shared" si="81"/>
        <v>271</v>
      </c>
      <c r="BW39" s="110">
        <f t="shared" si="81"/>
        <v>159</v>
      </c>
      <c r="BX39" s="110">
        <f t="shared" si="81"/>
        <v>5</v>
      </c>
      <c r="BY39" s="110">
        <f t="shared" si="81"/>
        <v>335</v>
      </c>
      <c r="BZ39" s="110">
        <f t="shared" si="81"/>
        <v>285</v>
      </c>
      <c r="CA39" s="110">
        <f t="shared" si="81"/>
        <v>160</v>
      </c>
      <c r="CB39" s="110">
        <f t="shared" si="81"/>
        <v>9</v>
      </c>
      <c r="CC39" s="110">
        <f t="shared" si="81"/>
        <v>0</v>
      </c>
      <c r="CD39" s="110">
        <f t="shared" si="81"/>
        <v>0</v>
      </c>
      <c r="CE39" s="110">
        <f t="shared" si="81"/>
        <v>0</v>
      </c>
      <c r="CF39" s="110">
        <f t="shared" si="81"/>
        <v>0</v>
      </c>
      <c r="CG39" s="110">
        <f t="shared" si="81"/>
        <v>335</v>
      </c>
      <c r="CH39" s="110">
        <f t="shared" si="81"/>
        <v>303</v>
      </c>
      <c r="CI39" s="110">
        <f t="shared" si="81"/>
        <v>177</v>
      </c>
      <c r="CJ39" s="110">
        <f t="shared" si="81"/>
        <v>8</v>
      </c>
      <c r="CK39" s="110">
        <f t="shared" si="81"/>
        <v>347</v>
      </c>
      <c r="CL39" s="110">
        <f t="shared" si="81"/>
        <v>160</v>
      </c>
      <c r="CM39" s="110">
        <f t="shared" si="81"/>
        <v>111</v>
      </c>
      <c r="CN39" s="110">
        <f t="shared" si="81"/>
        <v>3</v>
      </c>
      <c r="CO39" s="110">
        <f t="shared" si="81"/>
        <v>0</v>
      </c>
      <c r="CP39" s="110">
        <f t="shared" si="81"/>
        <v>0</v>
      </c>
      <c r="CQ39" s="110">
        <f t="shared" si="81"/>
        <v>0</v>
      </c>
      <c r="CR39" s="110">
        <f t="shared" si="81"/>
        <v>0</v>
      </c>
      <c r="CS39" s="110">
        <f t="shared" si="81"/>
        <v>335</v>
      </c>
      <c r="CT39" s="110">
        <f t="shared" si="81"/>
        <v>225</v>
      </c>
      <c r="CU39" s="110">
        <f t="shared" si="81"/>
        <v>122</v>
      </c>
      <c r="CV39" s="110">
        <f t="shared" si="81"/>
        <v>10</v>
      </c>
      <c r="CW39" s="110">
        <f t="shared" si="81"/>
        <v>336</v>
      </c>
      <c r="CX39" s="110">
        <f t="shared" si="81"/>
        <v>121</v>
      </c>
      <c r="CY39" s="110">
        <f t="shared" si="81"/>
        <v>39</v>
      </c>
      <c r="CZ39" s="110">
        <f t="shared" si="81"/>
        <v>44</v>
      </c>
      <c r="DA39" s="110">
        <f t="shared" si="81"/>
        <v>324</v>
      </c>
      <c r="DB39" s="110">
        <f t="shared" si="81"/>
        <v>124</v>
      </c>
      <c r="DC39" s="110">
        <f t="shared" si="81"/>
        <v>43</v>
      </c>
      <c r="DD39" s="110">
        <f t="shared" si="81"/>
        <v>38</v>
      </c>
      <c r="DE39" s="110">
        <f t="shared" si="81"/>
        <v>145</v>
      </c>
      <c r="DF39" s="110">
        <f t="shared" si="81"/>
        <v>0</v>
      </c>
      <c r="DG39" s="110">
        <f t="shared" si="81"/>
        <v>46</v>
      </c>
      <c r="DH39" s="110">
        <f t="shared" si="81"/>
        <v>2.3</v>
      </c>
      <c r="DI39" s="110">
        <f t="shared" si="81"/>
        <v>0</v>
      </c>
      <c r="DJ39" s="110">
        <f t="shared" si="81"/>
        <v>7</v>
      </c>
      <c r="DK39" s="110">
        <f t="shared" si="81"/>
        <v>46</v>
      </c>
      <c r="DL39" s="110">
        <f t="shared" si="81"/>
        <v>46</v>
      </c>
      <c r="DM39" s="110">
        <f t="shared" si="81"/>
        <v>0</v>
      </c>
      <c r="DN39" s="110">
        <f t="shared" si="81"/>
        <v>339</v>
      </c>
      <c r="DO39" s="110">
        <f t="shared" si="81"/>
        <v>140</v>
      </c>
      <c r="DP39" s="110">
        <f t="shared" si="81"/>
        <v>25.25</v>
      </c>
      <c r="DQ39" s="110">
        <f t="shared" si="81"/>
        <v>14.42</v>
      </c>
      <c r="DR39" s="110">
        <f t="shared" si="81"/>
        <v>2.48</v>
      </c>
      <c r="DS39" s="110">
        <f t="shared" si="81"/>
        <v>8</v>
      </c>
      <c r="DT39" s="110">
        <f t="shared" si="81"/>
        <v>30</v>
      </c>
      <c r="DU39" s="110">
        <f t="shared" si="81"/>
        <v>37.2</v>
      </c>
      <c r="DV39" s="110">
        <f t="shared" si="81"/>
        <v>0</v>
      </c>
      <c r="DW39" s="110">
        <f t="shared" si="81"/>
        <v>0</v>
      </c>
      <c r="DX39" s="110">
        <f t="shared" si="81"/>
        <v>0</v>
      </c>
      <c r="DY39" s="110">
        <f t="shared" si="81"/>
        <v>0</v>
      </c>
      <c r="DZ39" s="110">
        <f t="shared" si="81"/>
        <v>0</v>
      </c>
      <c r="EA39" s="110">
        <f t="shared" si="81"/>
        <v>0</v>
      </c>
      <c r="EB39" s="110">
        <f t="shared" si="81"/>
        <v>0</v>
      </c>
      <c r="EC39" s="110">
        <f t="shared" si="81"/>
        <v>0</v>
      </c>
      <c r="ED39" s="110">
        <f t="shared" si="81"/>
        <v>0</v>
      </c>
      <c r="EE39" s="110">
        <f t="shared" si="81"/>
        <v>338</v>
      </c>
      <c r="EF39" s="110">
        <f t="shared" si="81"/>
        <v>0</v>
      </c>
      <c r="EG39" s="110">
        <f t="shared" si="81"/>
        <v>140</v>
      </c>
      <c r="EH39" s="110">
        <f t="shared" si="81"/>
        <v>6.1</v>
      </c>
      <c r="EI39" s="110">
        <f t="shared" si="81"/>
        <v>0</v>
      </c>
      <c r="EJ39" s="110">
        <f t="shared" si="81"/>
        <v>9</v>
      </c>
      <c r="EK39" s="110">
        <f t="shared" si="81"/>
        <v>46</v>
      </c>
      <c r="EL39" s="110">
        <f t="shared" si="81"/>
        <v>48</v>
      </c>
      <c r="EM39" s="110">
        <f t="shared" si="81"/>
        <v>0</v>
      </c>
      <c r="EN39" s="110">
        <f t="shared" si="81"/>
        <v>0</v>
      </c>
      <c r="EO39" s="110">
        <f t="shared" si="81"/>
        <v>0</v>
      </c>
      <c r="EP39" s="110">
        <f t="shared" si="81"/>
        <v>0</v>
      </c>
      <c r="EQ39" s="110">
        <f t="shared" si="81"/>
        <v>9</v>
      </c>
      <c r="ER39" s="110">
        <f t="shared" si="81"/>
        <v>31</v>
      </c>
      <c r="ES39" s="110">
        <f t="shared" si="81"/>
        <v>31</v>
      </c>
      <c r="ET39" s="110">
        <f t="shared" si="81"/>
        <v>336</v>
      </c>
      <c r="EU39" s="110">
        <f t="shared" si="81"/>
        <v>0</v>
      </c>
      <c r="EV39" s="110">
        <f t="shared" si="81"/>
        <v>0</v>
      </c>
      <c r="EW39" s="110">
        <f t="shared" si="81"/>
        <v>0</v>
      </c>
      <c r="EX39" s="110">
        <f t="shared" si="81"/>
        <v>335</v>
      </c>
      <c r="EY39" s="110">
        <f t="shared" si="81"/>
        <v>0</v>
      </c>
      <c r="EZ39" s="110">
        <f t="shared" si="81"/>
        <v>0</v>
      </c>
      <c r="FA39" s="110">
        <f t="shared" si="81"/>
        <v>0</v>
      </c>
      <c r="FB39" s="110">
        <f t="shared" si="81"/>
        <v>335</v>
      </c>
      <c r="FC39" s="110">
        <f t="shared" si="81"/>
        <v>266</v>
      </c>
      <c r="FD39" s="110">
        <f t="shared" si="81"/>
        <v>157</v>
      </c>
      <c r="FE39" s="110">
        <f t="shared" si="81"/>
        <v>-15.8</v>
      </c>
      <c r="FF39" s="110">
        <f t="shared" si="81"/>
        <v>334</v>
      </c>
      <c r="FG39" s="110">
        <f t="shared" si="81"/>
        <v>270</v>
      </c>
      <c r="FH39" s="110">
        <f t="shared" si="81"/>
        <v>15.9</v>
      </c>
      <c r="FI39" s="110">
        <f t="shared" si="81"/>
        <v>-17.1</v>
      </c>
      <c r="FJ39" s="110">
        <f t="shared" si="81"/>
        <v>338</v>
      </c>
      <c r="FK39" s="110">
        <f t="shared" si="81"/>
        <v>202</v>
      </c>
      <c r="FL39" s="110">
        <f t="shared" si="81"/>
        <v>116</v>
      </c>
      <c r="FM39" s="110">
        <f t="shared" si="81"/>
        <v>0</v>
      </c>
      <c r="FN39" s="110">
        <f t="shared" si="81"/>
        <v>338</v>
      </c>
      <c r="FO39" s="110">
        <f t="shared" si="81"/>
        <v>190</v>
      </c>
      <c r="FP39" s="110">
        <f t="shared" si="81"/>
        <v>115</v>
      </c>
      <c r="FQ39" s="110">
        <f t="shared" si="81"/>
        <v>-5.1</v>
      </c>
      <c r="FR39" s="110">
        <f t="shared" si="81"/>
        <v>0</v>
      </c>
      <c r="FS39" s="110">
        <f t="shared" si="81"/>
        <v>0</v>
      </c>
      <c r="FT39" s="110">
        <f t="shared" si="81"/>
        <v>7.41</v>
      </c>
      <c r="FU39" s="110">
        <f t="shared" si="81"/>
        <v>0</v>
      </c>
      <c r="FV39" s="110">
        <f t="shared" si="81"/>
        <v>0</v>
      </c>
      <c r="FW39" s="110">
        <f t="shared" si="81"/>
        <v>0</v>
      </c>
      <c r="FX39" s="110">
        <f t="shared" si="81"/>
        <v>0</v>
      </c>
      <c r="FY39" s="110">
        <f t="shared" si="81"/>
        <v>0</v>
      </c>
      <c r="FZ39" s="110">
        <f t="shared" si="81"/>
        <v>0</v>
      </c>
      <c r="GA39" s="110">
        <f t="shared" si="81"/>
        <v>337</v>
      </c>
      <c r="GB39" s="110">
        <f t="shared" si="81"/>
        <v>330.3</v>
      </c>
      <c r="GC39" s="110">
        <f t="shared" si="81"/>
        <v>202.86</v>
      </c>
      <c r="GD39" s="110">
        <f t="shared" si="81"/>
        <v>-10.13</v>
      </c>
      <c r="GE39" s="110">
        <f t="shared" si="81"/>
        <v>337</v>
      </c>
      <c r="GF39" s="110">
        <f t="shared" si="81"/>
        <v>336.41</v>
      </c>
      <c r="GG39" s="110">
        <f t="shared" si="81"/>
        <v>201.02</v>
      </c>
      <c r="GH39" s="110">
        <f t="shared" si="81"/>
        <v>-6.11</v>
      </c>
      <c r="GI39" s="110">
        <f t="shared" si="81"/>
        <v>337</v>
      </c>
      <c r="GJ39" s="110">
        <f t="shared" si="81"/>
        <v>226.54</v>
      </c>
      <c r="GK39" s="110">
        <f t="shared" si="81"/>
        <v>-155.12</v>
      </c>
      <c r="GL39" s="110">
        <f t="shared" si="81"/>
        <v>-21.94</v>
      </c>
      <c r="GM39" s="110">
        <f t="shared" si="81"/>
        <v>337</v>
      </c>
      <c r="GN39" s="110">
        <f t="shared" si="81"/>
        <v>209.72</v>
      </c>
      <c r="GO39" s="110">
        <f t="shared" si="81"/>
        <v>-154.95</v>
      </c>
      <c r="GP39" s="110">
        <f t="shared" si="81"/>
        <v>-30.07</v>
      </c>
      <c r="GQ39" s="110">
        <f t="shared" si="81"/>
        <v>337</v>
      </c>
      <c r="GR39" s="110">
        <f t="shared" si="81"/>
        <v>90.42</v>
      </c>
      <c r="GS39" s="110">
        <f t="shared" si="81"/>
        <v>-113.66</v>
      </c>
      <c r="GT39" s="110">
        <f t="shared" si="81"/>
        <v>-52.04</v>
      </c>
      <c r="GU39" s="110">
        <f t="shared" si="81"/>
        <v>337</v>
      </c>
      <c r="GV39" s="110">
        <f t="shared" si="81"/>
        <v>126.02</v>
      </c>
      <c r="GW39" s="110">
        <f t="shared" si="81"/>
        <v>-111.56</v>
      </c>
      <c r="GX39" s="110">
        <f t="shared" si="81"/>
        <v>-26.05</v>
      </c>
      <c r="GY39" s="110">
        <f t="shared" si="81"/>
        <v>0</v>
      </c>
      <c r="GZ39" s="110">
        <f t="shared" si="81"/>
        <v>0</v>
      </c>
      <c r="HA39" s="110">
        <f t="shared" si="81"/>
        <v>0</v>
      </c>
      <c r="HB39" s="110">
        <f t="shared" si="81"/>
        <v>10</v>
      </c>
      <c r="HC39" s="110">
        <f t="shared" si="81"/>
        <v>0.5</v>
      </c>
      <c r="HD39" s="110">
        <f t="shared" si="81"/>
        <v>0.2</v>
      </c>
      <c r="HE39" s="110">
        <f t="shared" si="81"/>
        <v>8</v>
      </c>
      <c r="HF39" s="110">
        <f t="shared" si="81"/>
        <v>50</v>
      </c>
      <c r="HG39" s="110">
        <f t="shared" si="81"/>
        <v>48</v>
      </c>
      <c r="HH39" s="110">
        <f t="shared" si="81"/>
        <v>0</v>
      </c>
      <c r="HI39" s="110">
        <f t="shared" si="81"/>
        <v>0</v>
      </c>
      <c r="HJ39" s="110">
        <f t="shared" si="81"/>
        <v>4</v>
      </c>
      <c r="HK39" s="110">
        <f t="shared" si="81"/>
        <v>0.2</v>
      </c>
      <c r="HL39" s="110">
        <f t="shared" si="81"/>
        <v>0.08</v>
      </c>
      <c r="HM39" s="110">
        <f t="shared" si="81"/>
        <v>5</v>
      </c>
      <c r="HN39" s="110">
        <f t="shared" si="81"/>
        <v>48</v>
      </c>
      <c r="HO39" s="110">
        <f t="shared" si="81"/>
        <v>48</v>
      </c>
      <c r="HP39" s="110">
        <f t="shared" si="81"/>
        <v>0</v>
      </c>
      <c r="HQ39" s="110">
        <f t="shared" si="81"/>
        <v>0</v>
      </c>
      <c r="HR39" s="110">
        <f t="shared" si="81"/>
        <v>60</v>
      </c>
      <c r="HS39" s="110">
        <f t="shared" si="81"/>
        <v>3</v>
      </c>
      <c r="HT39" s="110">
        <f t="shared" si="81"/>
        <v>1.48</v>
      </c>
      <c r="HU39" s="110">
        <f t="shared" si="81"/>
        <v>7</v>
      </c>
      <c r="HV39" s="110">
        <f t="shared" si="81"/>
        <v>48</v>
      </c>
      <c r="HW39" s="110">
        <f t="shared" si="81"/>
        <v>48</v>
      </c>
      <c r="HX39" s="110">
        <f t="shared" si="81"/>
        <v>0</v>
      </c>
      <c r="HY39" s="110">
        <f t="shared" si="81"/>
        <v>135</v>
      </c>
      <c r="HZ39" s="110">
        <f t="shared" si="81"/>
        <v>33</v>
      </c>
      <c r="IA39" s="110">
        <f t="shared" si="81"/>
        <v>14</v>
      </c>
      <c r="IB39" s="110">
        <f t="shared" si="81"/>
        <v>0.7</v>
      </c>
      <c r="IC39" s="110">
        <f t="shared" si="81"/>
        <v>0</v>
      </c>
      <c r="ID39" s="110">
        <f t="shared" si="81"/>
        <v>2</v>
      </c>
      <c r="IE39" s="110">
        <f t="shared" si="81"/>
        <v>58</v>
      </c>
      <c r="IF39" s="110">
        <f t="shared" si="81"/>
        <v>41</v>
      </c>
      <c r="IG39" s="110">
        <f t="shared" si="81"/>
        <v>0</v>
      </c>
      <c r="IH39" s="110">
        <f t="shared" si="81"/>
        <v>137</v>
      </c>
      <c r="II39" s="110">
        <f t="shared" si="81"/>
        <v>32.2</v>
      </c>
      <c r="IJ39" s="110">
        <f t="shared" si="81"/>
        <v>10</v>
      </c>
      <c r="IK39" s="110">
        <f t="shared" si="81"/>
        <v>0.5</v>
      </c>
      <c r="IL39" s="110">
        <f t="shared" si="81"/>
        <v>0.6</v>
      </c>
      <c r="IM39" s="110">
        <f t="shared" si="81"/>
        <v>4</v>
      </c>
      <c r="IN39" s="110">
        <f t="shared" si="81"/>
        <v>42</v>
      </c>
      <c r="IO39" s="110">
        <f t="shared" si="81"/>
        <v>41</v>
      </c>
      <c r="IP39" s="110">
        <f t="shared" si="81"/>
        <v>137</v>
      </c>
      <c r="IQ39" s="110">
        <f t="shared" si="81"/>
        <v>32.4</v>
      </c>
      <c r="IR39" s="110">
        <f t="shared" si="81"/>
        <v>3</v>
      </c>
      <c r="IS39" s="110">
        <f t="shared" si="81"/>
        <v>0.1</v>
      </c>
      <c r="IT39" s="110">
        <f t="shared" si="81"/>
        <v>0.1</v>
      </c>
      <c r="IU39" s="110">
        <f t="shared" si="81"/>
        <v>8</v>
      </c>
      <c r="IV39" s="110">
        <f t="shared" si="81"/>
        <v>44</v>
      </c>
      <c r="IW39" s="110">
        <f t="shared" si="81"/>
        <v>42</v>
      </c>
      <c r="IX39" s="110">
        <f t="shared" si="81"/>
        <v>0</v>
      </c>
      <c r="IY39" s="110">
        <f t="shared" si="81"/>
        <v>139.7</v>
      </c>
      <c r="IZ39" s="110">
        <f t="shared" si="81"/>
        <v>34.51</v>
      </c>
      <c r="JA39" s="110">
        <f t="shared" si="81"/>
        <v>39.6</v>
      </c>
      <c r="JB39" s="110">
        <f t="shared" si="81"/>
        <v>12.17</v>
      </c>
      <c r="JC39" s="110">
        <f t="shared" si="81"/>
        <v>3.55</v>
      </c>
      <c r="JD39" s="110">
        <f t="shared" si="81"/>
        <v>3</v>
      </c>
      <c r="JE39" s="110">
        <f t="shared" si="81"/>
        <v>51.65</v>
      </c>
      <c r="JF39" s="110">
        <f t="shared" si="81"/>
        <v>37.58</v>
      </c>
      <c r="JG39" s="110">
        <f t="shared" si="81"/>
        <v>0</v>
      </c>
      <c r="JH39" s="110">
        <f t="shared" si="81"/>
        <v>0</v>
      </c>
      <c r="JI39" s="110">
        <f t="shared" si="81"/>
        <v>0</v>
      </c>
      <c r="JJ39" s="110">
        <f t="shared" si="81"/>
        <v>0</v>
      </c>
      <c r="JK39" s="110">
        <f t="shared" si="81"/>
        <v>0</v>
      </c>
      <c r="JL39" s="110">
        <f t="shared" si="81"/>
        <v>0</v>
      </c>
      <c r="JM39" s="110">
        <f t="shared" si="81"/>
        <v>0</v>
      </c>
      <c r="JN39" s="110">
        <f t="shared" si="81"/>
        <v>0</v>
      </c>
      <c r="JO39" s="110">
        <f t="shared" si="81"/>
        <v>0</v>
      </c>
      <c r="JP39" s="110">
        <f t="shared" si="81"/>
        <v>135</v>
      </c>
      <c r="JQ39" s="110">
        <f t="shared" si="81"/>
        <v>32</v>
      </c>
      <c r="JR39" s="110">
        <f t="shared" si="81"/>
        <v>0</v>
      </c>
      <c r="JS39" s="110">
        <f t="shared" si="81"/>
        <v>0</v>
      </c>
      <c r="JT39" s="110">
        <f t="shared" si="81"/>
        <v>0</v>
      </c>
      <c r="JU39" s="110">
        <f t="shared" si="81"/>
        <v>2</v>
      </c>
      <c r="JV39" s="110">
        <f t="shared" si="81"/>
        <v>37</v>
      </c>
      <c r="JW39" s="110">
        <f t="shared" si="81"/>
        <v>37</v>
      </c>
      <c r="JX39" s="110">
        <f t="shared" si="81"/>
        <v>135</v>
      </c>
      <c r="JY39" s="110">
        <f t="shared" si="81"/>
        <v>34</v>
      </c>
      <c r="JZ39" s="110">
        <f t="shared" si="81"/>
        <v>89</v>
      </c>
      <c r="KA39" s="110">
        <f t="shared" si="81"/>
        <v>4.7</v>
      </c>
      <c r="KB39" s="110">
        <f t="shared" si="81"/>
        <v>1.8</v>
      </c>
      <c r="KC39" s="110">
        <f t="shared" si="81"/>
        <v>2</v>
      </c>
      <c r="KD39" s="110">
        <f t="shared" si="81"/>
        <v>43</v>
      </c>
      <c r="KE39" s="110">
        <f t="shared" si="81"/>
        <v>43</v>
      </c>
      <c r="KF39" s="110">
        <f t="shared" si="81"/>
        <v>0</v>
      </c>
      <c r="KG39" s="110">
        <f t="shared" si="81"/>
        <v>136</v>
      </c>
      <c r="KH39" s="110">
        <f t="shared" si="81"/>
        <v>33</v>
      </c>
      <c r="KI39" s="110">
        <f t="shared" si="81"/>
        <v>16</v>
      </c>
      <c r="KJ39" s="110">
        <f t="shared" si="81"/>
        <v>0.7</v>
      </c>
      <c r="KK39" s="110">
        <f t="shared" si="81"/>
        <v>0</v>
      </c>
      <c r="KL39" s="110">
        <f t="shared" si="81"/>
        <v>1</v>
      </c>
      <c r="KM39" s="110">
        <f t="shared" si="81"/>
        <v>42</v>
      </c>
      <c r="KN39" s="110">
        <f t="shared" si="81"/>
        <v>42</v>
      </c>
      <c r="KO39" s="110">
        <f t="shared" si="81"/>
        <v>136</v>
      </c>
      <c r="KP39" s="110">
        <f t="shared" si="81"/>
        <v>33</v>
      </c>
      <c r="KQ39" s="110">
        <f t="shared" si="81"/>
        <v>3</v>
      </c>
      <c r="KR39" s="110">
        <f t="shared" si="81"/>
        <v>0.1</v>
      </c>
      <c r="KS39" s="110">
        <f t="shared" si="81"/>
        <v>0</v>
      </c>
      <c r="KT39" s="110">
        <f t="shared" si="81"/>
        <v>1</v>
      </c>
      <c r="KU39" s="110">
        <f t="shared" si="81"/>
        <v>42</v>
      </c>
      <c r="KV39" s="110">
        <f t="shared" si="81"/>
        <v>40</v>
      </c>
      <c r="KW39" s="110">
        <f t="shared" si="81"/>
        <v>0</v>
      </c>
      <c r="KX39" s="110">
        <f t="shared" si="81"/>
        <v>129</v>
      </c>
      <c r="KY39" s="110">
        <f t="shared" si="81"/>
        <v>32</v>
      </c>
      <c r="KZ39" s="110">
        <f t="shared" si="81"/>
        <v>96</v>
      </c>
      <c r="LA39" s="110">
        <f t="shared" si="81"/>
        <v>4.7</v>
      </c>
      <c r="LB39" s="110">
        <f t="shared" si="81"/>
        <v>0</v>
      </c>
      <c r="LC39" s="110">
        <f t="shared" si="81"/>
        <v>3</v>
      </c>
      <c r="LD39" s="110">
        <f t="shared" si="81"/>
        <v>47</v>
      </c>
      <c r="LE39" s="110">
        <f t="shared" si="81"/>
        <v>46</v>
      </c>
      <c r="LF39" s="110">
        <f t="shared" si="81"/>
        <v>129</v>
      </c>
      <c r="LG39" s="110">
        <f t="shared" si="81"/>
        <v>32</v>
      </c>
      <c r="LH39" s="110">
        <f t="shared" si="81"/>
        <v>157</v>
      </c>
      <c r="LI39" s="110">
        <f t="shared" si="81"/>
        <v>7.7</v>
      </c>
      <c r="LJ39" s="110">
        <f t="shared" si="81"/>
        <v>0</v>
      </c>
      <c r="LK39" s="110">
        <f t="shared" si="81"/>
        <v>5</v>
      </c>
      <c r="LL39" s="110">
        <f t="shared" si="81"/>
        <v>45</v>
      </c>
      <c r="LM39" s="110">
        <f t="shared" si="81"/>
        <v>45</v>
      </c>
      <c r="LN39" s="110">
        <f t="shared" si="81"/>
        <v>0</v>
      </c>
      <c r="LO39" s="110">
        <f t="shared" si="81"/>
        <v>333</v>
      </c>
      <c r="LP39" s="110">
        <f t="shared" si="81"/>
        <v>167</v>
      </c>
      <c r="LQ39" s="110">
        <f t="shared" si="81"/>
        <v>8</v>
      </c>
      <c r="LR39" s="110">
        <f t="shared" si="81"/>
        <v>68</v>
      </c>
      <c r="LS39" s="110">
        <f t="shared" si="81"/>
        <v>314</v>
      </c>
      <c r="LT39" s="110">
        <f t="shared" si="81"/>
        <v>31</v>
      </c>
      <c r="LU39" s="110">
        <f t="shared" si="81"/>
        <v>0.1</v>
      </c>
      <c r="LV39" s="110">
        <f t="shared" si="81"/>
        <v>140</v>
      </c>
      <c r="LW39" s="110">
        <f t="shared" si="81"/>
        <v>54</v>
      </c>
      <c r="LX39" s="110">
        <f t="shared" si="81"/>
        <v>52</v>
      </c>
      <c r="LY39" s="110">
        <f t="shared" si="81"/>
        <v>50</v>
      </c>
      <c r="LZ39" s="110">
        <f t="shared" si="81"/>
        <v>12</v>
      </c>
      <c r="MA39" s="110">
        <f t="shared" si="81"/>
        <v>48</v>
      </c>
      <c r="MB39" s="110">
        <f t="shared" si="81"/>
        <v>1.1</v>
      </c>
      <c r="MC39" s="110">
        <f t="shared" si="81"/>
        <v>141</v>
      </c>
      <c r="MD39" s="110">
        <f t="shared" si="81"/>
        <v>85</v>
      </c>
      <c r="ME39" s="110">
        <f t="shared" si="81"/>
        <v>53</v>
      </c>
      <c r="MF39" s="110">
        <f t="shared" si="81"/>
        <v>51</v>
      </c>
      <c r="MG39" s="110">
        <f t="shared" si="81"/>
        <v>12</v>
      </c>
      <c r="MH39" s="110">
        <f t="shared" si="81"/>
        <v>0</v>
      </c>
      <c r="MI39" s="110">
        <f t="shared" si="81"/>
        <v>0</v>
      </c>
      <c r="MJ39" s="110">
        <f t="shared" si="81"/>
        <v>119</v>
      </c>
      <c r="MK39" s="110">
        <f t="shared" si="81"/>
        <v>0</v>
      </c>
      <c r="ML39" s="110">
        <f t="shared" si="81"/>
        <v>47</v>
      </c>
      <c r="MM39" s="110">
        <f t="shared" si="81"/>
        <v>45</v>
      </c>
      <c r="MN39" s="110">
        <f t="shared" si="81"/>
        <v>5</v>
      </c>
      <c r="MO39" s="110">
        <f t="shared" si="81"/>
        <v>0</v>
      </c>
      <c r="MP39" s="110">
        <f t="shared" si="81"/>
        <v>0</v>
      </c>
      <c r="MQ39" s="110">
        <f t="shared" si="81"/>
        <v>0</v>
      </c>
      <c r="MR39" s="110">
        <f t="shared" si="81"/>
        <v>0</v>
      </c>
      <c r="MS39" s="110">
        <f t="shared" si="81"/>
        <v>0</v>
      </c>
      <c r="MT39" s="110">
        <f t="shared" si="81"/>
        <v>1.5</v>
      </c>
      <c r="MU39" s="110">
        <f t="shared" si="81"/>
        <v>0.5</v>
      </c>
      <c r="MV39" s="110">
        <f t="shared" si="81"/>
        <v>30</v>
      </c>
      <c r="MW39" s="110">
        <f t="shared" si="81"/>
        <v>36</v>
      </c>
      <c r="MX39" s="110">
        <f t="shared" si="81"/>
        <v>36</v>
      </c>
      <c r="MY39" s="110">
        <f t="shared" si="81"/>
        <v>0</v>
      </c>
      <c r="MZ39" s="110">
        <f t="shared" si="81"/>
        <v>5</v>
      </c>
      <c r="NA39" s="110">
        <f t="shared" si="81"/>
        <v>0</v>
      </c>
      <c r="NB39" s="110">
        <f t="shared" si="81"/>
        <v>0.5</v>
      </c>
      <c r="NC39" s="110">
        <f t="shared" si="81"/>
        <v>1.2</v>
      </c>
      <c r="ND39" s="110">
        <f t="shared" si="81"/>
        <v>24</v>
      </c>
      <c r="NE39" s="110">
        <f t="shared" si="81"/>
        <v>35</v>
      </c>
      <c r="NF39" s="110">
        <f t="shared" si="81"/>
        <v>40</v>
      </c>
      <c r="NG39" s="110">
        <f t="shared" si="81"/>
        <v>40</v>
      </c>
      <c r="NH39" s="110">
        <f t="shared" si="81"/>
        <v>7</v>
      </c>
      <c r="NI39" s="110">
        <f t="shared" si="81"/>
        <v>0</v>
      </c>
      <c r="NJ39" s="110">
        <f t="shared" si="81"/>
        <v>0</v>
      </c>
      <c r="NK39" s="110">
        <f t="shared" si="81"/>
        <v>0</v>
      </c>
      <c r="NL39" s="110">
        <f t="shared" si="81"/>
        <v>0</v>
      </c>
      <c r="NM39" s="110">
        <f t="shared" si="81"/>
        <v>35</v>
      </c>
      <c r="NN39" s="110">
        <f t="shared" si="81"/>
        <v>44</v>
      </c>
      <c r="NO39" s="110">
        <f t="shared" si="81"/>
        <v>45</v>
      </c>
      <c r="NP39" s="110">
        <f t="shared" si="81"/>
        <v>2</v>
      </c>
      <c r="NQ39" s="110">
        <f t="shared" si="81"/>
        <v>0</v>
      </c>
    </row>
    <row r="40" ht="14.25" customHeight="1">
      <c r="B40" s="113" t="s">
        <v>101</v>
      </c>
      <c r="C40" s="114">
        <f t="shared" ref="C40:NQ40" si="82">MAX(C14:C37)</f>
        <v>50.48</v>
      </c>
      <c r="D40" s="114">
        <f t="shared" si="82"/>
        <v>348</v>
      </c>
      <c r="E40" s="114">
        <f t="shared" si="82"/>
        <v>137</v>
      </c>
      <c r="F40" s="114">
        <f t="shared" si="82"/>
        <v>95</v>
      </c>
      <c r="G40" s="114">
        <f t="shared" si="82"/>
        <v>22.5</v>
      </c>
      <c r="H40" s="114">
        <f t="shared" si="82"/>
        <v>0</v>
      </c>
      <c r="I40" s="114">
        <f t="shared" si="82"/>
        <v>6</v>
      </c>
      <c r="J40" s="114">
        <f t="shared" si="82"/>
        <v>52</v>
      </c>
      <c r="K40" s="114">
        <f t="shared" si="82"/>
        <v>52</v>
      </c>
      <c r="L40" s="114">
        <f t="shared" si="82"/>
        <v>142</v>
      </c>
      <c r="M40" s="114">
        <f t="shared" si="82"/>
        <v>134</v>
      </c>
      <c r="N40" s="114">
        <f t="shared" si="82"/>
        <v>33.9</v>
      </c>
      <c r="O40" s="114">
        <f t="shared" si="82"/>
        <v>0</v>
      </c>
      <c r="P40" s="114">
        <f t="shared" si="82"/>
        <v>6</v>
      </c>
      <c r="Q40" s="114">
        <f t="shared" si="82"/>
        <v>58</v>
      </c>
      <c r="R40" s="114">
        <f t="shared" si="82"/>
        <v>54</v>
      </c>
      <c r="S40" s="114">
        <f t="shared" si="82"/>
        <v>349.7</v>
      </c>
      <c r="T40" s="114">
        <f t="shared" si="82"/>
        <v>316.1</v>
      </c>
      <c r="U40" s="114">
        <f t="shared" si="82"/>
        <v>181.2</v>
      </c>
      <c r="V40" s="114">
        <f t="shared" si="82"/>
        <v>0</v>
      </c>
      <c r="W40" s="114">
        <f t="shared" si="82"/>
        <v>345.5</v>
      </c>
      <c r="X40" s="114">
        <f t="shared" si="82"/>
        <v>245.5</v>
      </c>
      <c r="Y40" s="114">
        <f t="shared" si="82"/>
        <v>138.3</v>
      </c>
      <c r="Z40" s="114">
        <f t="shared" si="82"/>
        <v>0</v>
      </c>
      <c r="AA40" s="114">
        <f t="shared" si="82"/>
        <v>351.6</v>
      </c>
      <c r="AB40" s="114">
        <f t="shared" si="82"/>
        <v>443.6</v>
      </c>
      <c r="AC40" s="114">
        <f t="shared" si="82"/>
        <v>274.5</v>
      </c>
      <c r="AD40" s="114">
        <f t="shared" si="82"/>
        <v>0</v>
      </c>
      <c r="AE40" s="114">
        <f t="shared" si="82"/>
        <v>351.4</v>
      </c>
      <c r="AF40" s="114">
        <f t="shared" si="82"/>
        <v>494.7</v>
      </c>
      <c r="AG40" s="114">
        <f t="shared" si="82"/>
        <v>243.1</v>
      </c>
      <c r="AH40" s="114">
        <f t="shared" si="82"/>
        <v>0</v>
      </c>
      <c r="AI40" s="114">
        <f t="shared" si="82"/>
        <v>357</v>
      </c>
      <c r="AJ40" s="114">
        <f t="shared" si="82"/>
        <v>482.2</v>
      </c>
      <c r="AK40" s="114">
        <f t="shared" si="82"/>
        <v>288.5</v>
      </c>
      <c r="AL40" s="114">
        <f t="shared" si="82"/>
        <v>0</v>
      </c>
      <c r="AM40" s="114">
        <f t="shared" si="82"/>
        <v>348</v>
      </c>
      <c r="AN40" s="114">
        <f t="shared" si="82"/>
        <v>490.7</v>
      </c>
      <c r="AO40" s="114">
        <f t="shared" si="82"/>
        <v>272.2</v>
      </c>
      <c r="AP40" s="114">
        <f t="shared" si="82"/>
        <v>0</v>
      </c>
      <c r="AQ40" s="114">
        <f t="shared" si="82"/>
        <v>137</v>
      </c>
      <c r="AR40" s="114">
        <f t="shared" si="82"/>
        <v>95</v>
      </c>
      <c r="AS40" s="114">
        <f t="shared" si="82"/>
        <v>22.5</v>
      </c>
      <c r="AT40" s="114">
        <f t="shared" si="82"/>
        <v>0</v>
      </c>
      <c r="AU40" s="114">
        <f t="shared" si="82"/>
        <v>142</v>
      </c>
      <c r="AV40" s="114">
        <f t="shared" si="82"/>
        <v>134</v>
      </c>
      <c r="AW40" s="114">
        <f t="shared" si="82"/>
        <v>33.9</v>
      </c>
      <c r="AX40" s="114">
        <f t="shared" si="82"/>
        <v>0</v>
      </c>
      <c r="AY40" s="114">
        <f t="shared" si="82"/>
        <v>0</v>
      </c>
      <c r="AZ40" s="114">
        <f t="shared" si="82"/>
        <v>0</v>
      </c>
      <c r="BA40" s="114">
        <f t="shared" si="82"/>
        <v>0</v>
      </c>
      <c r="BB40" s="114">
        <f t="shared" si="82"/>
        <v>0</v>
      </c>
      <c r="BC40" s="114">
        <f t="shared" si="82"/>
        <v>0</v>
      </c>
      <c r="BD40" s="114">
        <f t="shared" si="82"/>
        <v>0</v>
      </c>
      <c r="BE40" s="114">
        <f t="shared" si="82"/>
        <v>33</v>
      </c>
      <c r="BF40" s="114">
        <f t="shared" si="82"/>
        <v>176</v>
      </c>
      <c r="BG40" s="114">
        <f t="shared" si="82"/>
        <v>8.8</v>
      </c>
      <c r="BH40" s="114">
        <f t="shared" si="82"/>
        <v>0</v>
      </c>
      <c r="BI40" s="114">
        <f t="shared" si="82"/>
        <v>22</v>
      </c>
      <c r="BJ40" s="114">
        <f t="shared" si="82"/>
        <v>91</v>
      </c>
      <c r="BK40" s="114">
        <f t="shared" si="82"/>
        <v>63</v>
      </c>
      <c r="BL40" s="114">
        <f t="shared" si="82"/>
        <v>0</v>
      </c>
      <c r="BM40" s="114">
        <f t="shared" si="82"/>
        <v>348</v>
      </c>
      <c r="BN40" s="114">
        <f t="shared" si="82"/>
        <v>147</v>
      </c>
      <c r="BO40" s="114">
        <f t="shared" si="82"/>
        <v>407</v>
      </c>
      <c r="BP40" s="114">
        <f t="shared" si="82"/>
        <v>20.4</v>
      </c>
      <c r="BQ40" s="114">
        <f t="shared" si="82"/>
        <v>0</v>
      </c>
      <c r="BR40" s="114">
        <f t="shared" si="82"/>
        <v>6</v>
      </c>
      <c r="BS40" s="114">
        <f t="shared" si="82"/>
        <v>66</v>
      </c>
      <c r="BT40" s="114">
        <f t="shared" si="82"/>
        <v>66</v>
      </c>
      <c r="BU40" s="114">
        <f t="shared" si="82"/>
        <v>348</v>
      </c>
      <c r="BV40" s="114">
        <f t="shared" si="82"/>
        <v>347</v>
      </c>
      <c r="BW40" s="114">
        <f t="shared" si="82"/>
        <v>169</v>
      </c>
      <c r="BX40" s="114">
        <f t="shared" si="82"/>
        <v>38</v>
      </c>
      <c r="BY40" s="114">
        <f t="shared" si="82"/>
        <v>340</v>
      </c>
      <c r="BZ40" s="114">
        <f t="shared" si="82"/>
        <v>307</v>
      </c>
      <c r="CA40" s="114">
        <f t="shared" si="82"/>
        <v>169</v>
      </c>
      <c r="CB40" s="114">
        <f t="shared" si="82"/>
        <v>38</v>
      </c>
      <c r="CC40" s="114">
        <f t="shared" si="82"/>
        <v>0</v>
      </c>
      <c r="CD40" s="114">
        <f t="shared" si="82"/>
        <v>0</v>
      </c>
      <c r="CE40" s="114">
        <f t="shared" si="82"/>
        <v>0</v>
      </c>
      <c r="CF40" s="114">
        <f t="shared" si="82"/>
        <v>0</v>
      </c>
      <c r="CG40" s="114">
        <f t="shared" si="82"/>
        <v>344</v>
      </c>
      <c r="CH40" s="114">
        <f t="shared" si="82"/>
        <v>490</v>
      </c>
      <c r="CI40" s="114">
        <f t="shared" si="82"/>
        <v>278</v>
      </c>
      <c r="CJ40" s="114">
        <f t="shared" si="82"/>
        <v>36</v>
      </c>
      <c r="CK40" s="114">
        <f t="shared" si="82"/>
        <v>357</v>
      </c>
      <c r="CL40" s="114">
        <f t="shared" si="82"/>
        <v>377</v>
      </c>
      <c r="CM40" s="114">
        <f t="shared" si="82"/>
        <v>225</v>
      </c>
      <c r="CN40" s="114">
        <f t="shared" si="82"/>
        <v>73</v>
      </c>
      <c r="CO40" s="114">
        <f t="shared" si="82"/>
        <v>0</v>
      </c>
      <c r="CP40" s="114">
        <f t="shared" si="82"/>
        <v>0</v>
      </c>
      <c r="CQ40" s="114">
        <f t="shared" si="82"/>
        <v>0</v>
      </c>
      <c r="CR40" s="114">
        <f t="shared" si="82"/>
        <v>0</v>
      </c>
      <c r="CS40" s="114">
        <f t="shared" si="82"/>
        <v>343</v>
      </c>
      <c r="CT40" s="114">
        <f t="shared" si="82"/>
        <v>412</v>
      </c>
      <c r="CU40" s="114">
        <f t="shared" si="82"/>
        <v>241</v>
      </c>
      <c r="CV40" s="114">
        <f t="shared" si="82"/>
        <v>108</v>
      </c>
      <c r="CW40" s="114">
        <f t="shared" si="82"/>
        <v>346</v>
      </c>
      <c r="CX40" s="114">
        <f t="shared" si="82"/>
        <v>295</v>
      </c>
      <c r="CY40" s="114">
        <f t="shared" si="82"/>
        <v>159</v>
      </c>
      <c r="CZ40" s="114">
        <f t="shared" si="82"/>
        <v>73</v>
      </c>
      <c r="DA40" s="114">
        <f t="shared" si="82"/>
        <v>328</v>
      </c>
      <c r="DB40" s="114">
        <f t="shared" si="82"/>
        <v>302</v>
      </c>
      <c r="DC40" s="114">
        <f t="shared" si="82"/>
        <v>158</v>
      </c>
      <c r="DD40" s="114">
        <f t="shared" si="82"/>
        <v>79</v>
      </c>
      <c r="DE40" s="114">
        <f t="shared" si="82"/>
        <v>147</v>
      </c>
      <c r="DF40" s="114">
        <f t="shared" si="82"/>
        <v>0</v>
      </c>
      <c r="DG40" s="114">
        <f t="shared" si="82"/>
        <v>407</v>
      </c>
      <c r="DH40" s="114">
        <f t="shared" si="82"/>
        <v>20.4</v>
      </c>
      <c r="DI40" s="114">
        <f t="shared" si="82"/>
        <v>0</v>
      </c>
      <c r="DJ40" s="114">
        <f t="shared" si="82"/>
        <v>7</v>
      </c>
      <c r="DK40" s="114">
        <f t="shared" si="82"/>
        <v>65</v>
      </c>
      <c r="DL40" s="114">
        <f t="shared" si="82"/>
        <v>58</v>
      </c>
      <c r="DM40" s="114">
        <f t="shared" si="82"/>
        <v>0</v>
      </c>
      <c r="DN40" s="114">
        <f t="shared" si="82"/>
        <v>349</v>
      </c>
      <c r="DO40" s="114">
        <f t="shared" si="82"/>
        <v>142</v>
      </c>
      <c r="DP40" s="114">
        <f t="shared" si="82"/>
        <v>47.89</v>
      </c>
      <c r="DQ40" s="114">
        <f t="shared" si="82"/>
        <v>26.83</v>
      </c>
      <c r="DR40" s="114">
        <f t="shared" si="82"/>
        <v>9.24</v>
      </c>
      <c r="DS40" s="114">
        <f t="shared" si="82"/>
        <v>8</v>
      </c>
      <c r="DT40" s="114">
        <f t="shared" si="82"/>
        <v>55</v>
      </c>
      <c r="DU40" s="114">
        <f t="shared" si="82"/>
        <v>48.8</v>
      </c>
      <c r="DV40" s="114">
        <f t="shared" si="82"/>
        <v>0</v>
      </c>
      <c r="DW40" s="114">
        <f t="shared" si="82"/>
        <v>0</v>
      </c>
      <c r="DX40" s="114">
        <f t="shared" si="82"/>
        <v>0</v>
      </c>
      <c r="DY40" s="114">
        <f t="shared" si="82"/>
        <v>0</v>
      </c>
      <c r="DZ40" s="114">
        <f t="shared" si="82"/>
        <v>0</v>
      </c>
      <c r="EA40" s="114">
        <f t="shared" si="82"/>
        <v>0</v>
      </c>
      <c r="EB40" s="114">
        <f t="shared" si="82"/>
        <v>0</v>
      </c>
      <c r="EC40" s="114">
        <f t="shared" si="82"/>
        <v>0</v>
      </c>
      <c r="ED40" s="114">
        <f t="shared" si="82"/>
        <v>0</v>
      </c>
      <c r="EE40" s="114">
        <f t="shared" si="82"/>
        <v>349</v>
      </c>
      <c r="EF40" s="114">
        <f t="shared" si="82"/>
        <v>0</v>
      </c>
      <c r="EG40" s="114">
        <f t="shared" si="82"/>
        <v>226</v>
      </c>
      <c r="EH40" s="114">
        <f t="shared" si="82"/>
        <v>9.8</v>
      </c>
      <c r="EI40" s="114">
        <f t="shared" si="82"/>
        <v>0</v>
      </c>
      <c r="EJ40" s="114">
        <f t="shared" si="82"/>
        <v>9</v>
      </c>
      <c r="EK40" s="114">
        <f t="shared" si="82"/>
        <v>54</v>
      </c>
      <c r="EL40" s="114">
        <f t="shared" si="82"/>
        <v>54</v>
      </c>
      <c r="EM40" s="114">
        <f t="shared" si="82"/>
        <v>0</v>
      </c>
      <c r="EN40" s="114">
        <f t="shared" si="82"/>
        <v>9.7</v>
      </c>
      <c r="EO40" s="114">
        <f t="shared" si="82"/>
        <v>0</v>
      </c>
      <c r="EP40" s="114">
        <f t="shared" si="82"/>
        <v>0</v>
      </c>
      <c r="EQ40" s="114">
        <f t="shared" si="82"/>
        <v>9</v>
      </c>
      <c r="ER40" s="114">
        <f t="shared" si="82"/>
        <v>48</v>
      </c>
      <c r="ES40" s="114">
        <f t="shared" si="82"/>
        <v>46</v>
      </c>
      <c r="ET40" s="114">
        <f t="shared" si="82"/>
        <v>348</v>
      </c>
      <c r="EU40" s="114">
        <f t="shared" si="82"/>
        <v>0</v>
      </c>
      <c r="EV40" s="114">
        <f t="shared" si="82"/>
        <v>0</v>
      </c>
      <c r="EW40" s="114">
        <f t="shared" si="82"/>
        <v>0</v>
      </c>
      <c r="EX40" s="114">
        <f t="shared" si="82"/>
        <v>347</v>
      </c>
      <c r="EY40" s="114">
        <f t="shared" si="82"/>
        <v>1</v>
      </c>
      <c r="EZ40" s="114">
        <f t="shared" si="82"/>
        <v>0</v>
      </c>
      <c r="FA40" s="114">
        <f t="shared" si="82"/>
        <v>0</v>
      </c>
      <c r="FB40" s="114">
        <f t="shared" si="82"/>
        <v>347</v>
      </c>
      <c r="FC40" s="114">
        <f t="shared" si="82"/>
        <v>277</v>
      </c>
      <c r="FD40" s="114">
        <f t="shared" si="82"/>
        <v>159.3</v>
      </c>
      <c r="FE40" s="114">
        <f t="shared" si="82"/>
        <v>7.8</v>
      </c>
      <c r="FF40" s="114">
        <f t="shared" si="82"/>
        <v>348</v>
      </c>
      <c r="FG40" s="114">
        <f t="shared" si="82"/>
        <v>277</v>
      </c>
      <c r="FH40" s="114">
        <f t="shared" si="82"/>
        <v>159.7</v>
      </c>
      <c r="FI40" s="114">
        <f t="shared" si="82"/>
        <v>10.6</v>
      </c>
      <c r="FJ40" s="114">
        <f t="shared" si="82"/>
        <v>349</v>
      </c>
      <c r="FK40" s="114">
        <f t="shared" si="82"/>
        <v>278</v>
      </c>
      <c r="FL40" s="114">
        <f t="shared" si="82"/>
        <v>155</v>
      </c>
      <c r="FM40" s="114">
        <f t="shared" si="82"/>
        <v>0</v>
      </c>
      <c r="FN40" s="114">
        <f t="shared" si="82"/>
        <v>349</v>
      </c>
      <c r="FO40" s="114">
        <f t="shared" si="82"/>
        <v>283</v>
      </c>
      <c r="FP40" s="114">
        <f t="shared" si="82"/>
        <v>155.8</v>
      </c>
      <c r="FQ40" s="114">
        <f t="shared" si="82"/>
        <v>17.3</v>
      </c>
      <c r="FR40" s="114">
        <f t="shared" si="82"/>
        <v>0</v>
      </c>
      <c r="FS40" s="114">
        <f t="shared" si="82"/>
        <v>0</v>
      </c>
      <c r="FT40" s="114">
        <f t="shared" si="82"/>
        <v>19.31</v>
      </c>
      <c r="FU40" s="114">
        <f t="shared" si="82"/>
        <v>0</v>
      </c>
      <c r="FV40" s="114">
        <f t="shared" si="82"/>
        <v>0</v>
      </c>
      <c r="FW40" s="114">
        <f t="shared" si="82"/>
        <v>0</v>
      </c>
      <c r="FX40" s="114">
        <f t="shared" si="82"/>
        <v>0</v>
      </c>
      <c r="FY40" s="114">
        <f t="shared" si="82"/>
        <v>0</v>
      </c>
      <c r="FZ40" s="114">
        <f t="shared" si="82"/>
        <v>0</v>
      </c>
      <c r="GA40" s="114">
        <f t="shared" si="82"/>
        <v>346</v>
      </c>
      <c r="GB40" s="114">
        <f t="shared" si="82"/>
        <v>485.2</v>
      </c>
      <c r="GC40" s="114">
        <f t="shared" si="82"/>
        <v>268.6</v>
      </c>
      <c r="GD40" s="114">
        <f t="shared" si="82"/>
        <v>48.58</v>
      </c>
      <c r="GE40" s="114">
        <f t="shared" si="82"/>
        <v>346</v>
      </c>
      <c r="GF40" s="114">
        <f t="shared" si="82"/>
        <v>468.6</v>
      </c>
      <c r="GG40" s="114">
        <f t="shared" si="82"/>
        <v>264.6</v>
      </c>
      <c r="GH40" s="114">
        <f t="shared" si="82"/>
        <v>53.52</v>
      </c>
      <c r="GI40" s="114">
        <f t="shared" si="82"/>
        <v>346</v>
      </c>
      <c r="GJ40" s="114">
        <f t="shared" si="82"/>
        <v>361.13</v>
      </c>
      <c r="GK40" s="114">
        <f t="shared" si="82"/>
        <v>153.7</v>
      </c>
      <c r="GL40" s="114">
        <f t="shared" si="82"/>
        <v>21.3</v>
      </c>
      <c r="GM40" s="114">
        <f t="shared" si="82"/>
        <v>346</v>
      </c>
      <c r="GN40" s="114">
        <f t="shared" si="82"/>
        <v>280.77</v>
      </c>
      <c r="GO40" s="114">
        <f t="shared" si="82"/>
        <v>153.1</v>
      </c>
      <c r="GP40" s="114">
        <f t="shared" si="82"/>
        <v>30.74</v>
      </c>
      <c r="GQ40" s="114">
        <f t="shared" si="82"/>
        <v>346</v>
      </c>
      <c r="GR40" s="114">
        <f t="shared" si="82"/>
        <v>207.2</v>
      </c>
      <c r="GS40" s="114">
        <f t="shared" si="82"/>
        <v>98.58</v>
      </c>
      <c r="GT40" s="114">
        <f t="shared" si="82"/>
        <v>27.3</v>
      </c>
      <c r="GU40" s="114">
        <f t="shared" si="82"/>
        <v>346</v>
      </c>
      <c r="GV40" s="114">
        <f t="shared" si="82"/>
        <v>1255.29</v>
      </c>
      <c r="GW40" s="114">
        <f t="shared" si="82"/>
        <v>95.23</v>
      </c>
      <c r="GX40" s="114">
        <f t="shared" si="82"/>
        <v>27.97</v>
      </c>
      <c r="GY40" s="114">
        <f t="shared" si="82"/>
        <v>0</v>
      </c>
      <c r="GZ40" s="114">
        <f t="shared" si="82"/>
        <v>0</v>
      </c>
      <c r="HA40" s="114">
        <f t="shared" si="82"/>
        <v>0</v>
      </c>
      <c r="HB40" s="114">
        <f t="shared" si="82"/>
        <v>293</v>
      </c>
      <c r="HC40" s="114">
        <f t="shared" si="82"/>
        <v>14.65</v>
      </c>
      <c r="HD40" s="114">
        <f t="shared" si="82"/>
        <v>5.86</v>
      </c>
      <c r="HE40" s="114">
        <f t="shared" si="82"/>
        <v>8</v>
      </c>
      <c r="HF40" s="114">
        <f t="shared" si="82"/>
        <v>56</v>
      </c>
      <c r="HG40" s="114">
        <f t="shared" si="82"/>
        <v>56</v>
      </c>
      <c r="HH40" s="114">
        <f t="shared" si="82"/>
        <v>0</v>
      </c>
      <c r="HI40" s="114">
        <f t="shared" si="82"/>
        <v>0</v>
      </c>
      <c r="HJ40" s="114">
        <f t="shared" si="82"/>
        <v>265</v>
      </c>
      <c r="HK40" s="114">
        <f t="shared" si="82"/>
        <v>13.25</v>
      </c>
      <c r="HL40" s="114">
        <f t="shared" si="82"/>
        <v>5.3</v>
      </c>
      <c r="HM40" s="114">
        <f t="shared" si="82"/>
        <v>5</v>
      </c>
      <c r="HN40" s="114">
        <f t="shared" si="82"/>
        <v>58</v>
      </c>
      <c r="HO40" s="114">
        <f t="shared" si="82"/>
        <v>58</v>
      </c>
      <c r="HP40" s="114">
        <f t="shared" si="82"/>
        <v>0</v>
      </c>
      <c r="HQ40" s="114">
        <f t="shared" si="82"/>
        <v>0</v>
      </c>
      <c r="HR40" s="114">
        <f t="shared" si="82"/>
        <v>280</v>
      </c>
      <c r="HS40" s="114">
        <f t="shared" si="82"/>
        <v>14</v>
      </c>
      <c r="HT40" s="114">
        <f t="shared" si="82"/>
        <v>7</v>
      </c>
      <c r="HU40" s="114">
        <f t="shared" si="82"/>
        <v>7</v>
      </c>
      <c r="HV40" s="114">
        <f t="shared" si="82"/>
        <v>60</v>
      </c>
      <c r="HW40" s="114">
        <f t="shared" si="82"/>
        <v>60</v>
      </c>
      <c r="HX40" s="114">
        <f t="shared" si="82"/>
        <v>0</v>
      </c>
      <c r="HY40" s="114">
        <f t="shared" si="82"/>
        <v>136</v>
      </c>
      <c r="HZ40" s="114">
        <f t="shared" si="82"/>
        <v>33</v>
      </c>
      <c r="IA40" s="114">
        <f t="shared" si="82"/>
        <v>180</v>
      </c>
      <c r="IB40" s="114">
        <f t="shared" si="82"/>
        <v>9</v>
      </c>
      <c r="IC40" s="114">
        <f t="shared" si="82"/>
        <v>0</v>
      </c>
      <c r="ID40" s="114">
        <f t="shared" si="82"/>
        <v>2</v>
      </c>
      <c r="IE40" s="114">
        <f t="shared" si="82"/>
        <v>64</v>
      </c>
      <c r="IF40" s="114">
        <f t="shared" si="82"/>
        <v>42</v>
      </c>
      <c r="IG40" s="114">
        <f t="shared" si="82"/>
        <v>0</v>
      </c>
      <c r="IH40" s="114">
        <f t="shared" si="82"/>
        <v>145</v>
      </c>
      <c r="II40" s="114">
        <f t="shared" si="82"/>
        <v>34.8</v>
      </c>
      <c r="IJ40" s="114">
        <f t="shared" si="82"/>
        <v>223</v>
      </c>
      <c r="IK40" s="114">
        <f t="shared" si="82"/>
        <v>10.5</v>
      </c>
      <c r="IL40" s="114">
        <f t="shared" si="82"/>
        <v>12.1</v>
      </c>
      <c r="IM40" s="114">
        <f t="shared" si="82"/>
        <v>4</v>
      </c>
      <c r="IN40" s="114">
        <f t="shared" si="82"/>
        <v>50</v>
      </c>
      <c r="IO40" s="114">
        <f t="shared" si="82"/>
        <v>48</v>
      </c>
      <c r="IP40" s="114">
        <f t="shared" si="82"/>
        <v>145</v>
      </c>
      <c r="IQ40" s="114">
        <f t="shared" si="82"/>
        <v>34.6</v>
      </c>
      <c r="IR40" s="114">
        <f t="shared" si="82"/>
        <v>154</v>
      </c>
      <c r="IS40" s="114">
        <f t="shared" si="82"/>
        <v>8.1</v>
      </c>
      <c r="IT40" s="114">
        <f t="shared" si="82"/>
        <v>8.5</v>
      </c>
      <c r="IU40" s="114">
        <f t="shared" si="82"/>
        <v>8</v>
      </c>
      <c r="IV40" s="114">
        <f t="shared" si="82"/>
        <v>53</v>
      </c>
      <c r="IW40" s="114">
        <f t="shared" si="82"/>
        <v>52</v>
      </c>
      <c r="IX40" s="114">
        <f t="shared" si="82"/>
        <v>0</v>
      </c>
      <c r="IY40" s="114">
        <f t="shared" si="82"/>
        <v>141.84</v>
      </c>
      <c r="IZ40" s="114">
        <f t="shared" si="82"/>
        <v>35.49</v>
      </c>
      <c r="JA40" s="114">
        <f t="shared" si="82"/>
        <v>468.4</v>
      </c>
      <c r="JB40" s="114">
        <f t="shared" si="82"/>
        <v>23.42</v>
      </c>
      <c r="JC40" s="114">
        <f t="shared" si="82"/>
        <v>10</v>
      </c>
      <c r="JD40" s="114">
        <f t="shared" si="82"/>
        <v>3</v>
      </c>
      <c r="JE40" s="114">
        <f t="shared" si="82"/>
        <v>71.71</v>
      </c>
      <c r="JF40" s="114">
        <f t="shared" si="82"/>
        <v>52.36</v>
      </c>
      <c r="JG40" s="114">
        <f t="shared" si="82"/>
        <v>0</v>
      </c>
      <c r="JH40" s="114">
        <f t="shared" si="82"/>
        <v>0</v>
      </c>
      <c r="JI40" s="114">
        <f t="shared" si="82"/>
        <v>0</v>
      </c>
      <c r="JJ40" s="114">
        <f t="shared" si="82"/>
        <v>0</v>
      </c>
      <c r="JK40" s="114">
        <f t="shared" si="82"/>
        <v>0</v>
      </c>
      <c r="JL40" s="114">
        <f t="shared" si="82"/>
        <v>0</v>
      </c>
      <c r="JM40" s="114">
        <f t="shared" si="82"/>
        <v>0</v>
      </c>
      <c r="JN40" s="114">
        <f t="shared" si="82"/>
        <v>0</v>
      </c>
      <c r="JO40" s="114">
        <f t="shared" si="82"/>
        <v>0</v>
      </c>
      <c r="JP40" s="114">
        <f t="shared" si="82"/>
        <v>141</v>
      </c>
      <c r="JQ40" s="114">
        <f t="shared" si="82"/>
        <v>33</v>
      </c>
      <c r="JR40" s="114">
        <f t="shared" si="82"/>
        <v>0</v>
      </c>
      <c r="JS40" s="114">
        <f t="shared" si="82"/>
        <v>0</v>
      </c>
      <c r="JT40" s="114">
        <f t="shared" si="82"/>
        <v>0</v>
      </c>
      <c r="JU40" s="114">
        <f t="shared" si="82"/>
        <v>2</v>
      </c>
      <c r="JV40" s="114">
        <f t="shared" si="82"/>
        <v>46</v>
      </c>
      <c r="JW40" s="114">
        <f t="shared" si="82"/>
        <v>45</v>
      </c>
      <c r="JX40" s="114">
        <f t="shared" si="82"/>
        <v>141</v>
      </c>
      <c r="JY40" s="114">
        <f t="shared" si="82"/>
        <v>35.3</v>
      </c>
      <c r="JZ40" s="114">
        <f t="shared" si="82"/>
        <v>146</v>
      </c>
      <c r="KA40" s="114">
        <f t="shared" si="82"/>
        <v>7.9</v>
      </c>
      <c r="KB40" s="114">
        <f t="shared" si="82"/>
        <v>3.1</v>
      </c>
      <c r="KC40" s="114">
        <f t="shared" si="82"/>
        <v>2</v>
      </c>
      <c r="KD40" s="114">
        <f t="shared" si="82"/>
        <v>52</v>
      </c>
      <c r="KE40" s="114">
        <f t="shared" si="82"/>
        <v>51</v>
      </c>
      <c r="KF40" s="114">
        <f t="shared" si="82"/>
        <v>0</v>
      </c>
      <c r="KG40" s="114">
        <f t="shared" si="82"/>
        <v>143</v>
      </c>
      <c r="KH40" s="114">
        <f t="shared" si="82"/>
        <v>34</v>
      </c>
      <c r="KI40" s="114">
        <f t="shared" si="82"/>
        <v>146</v>
      </c>
      <c r="KJ40" s="114">
        <f t="shared" si="82"/>
        <v>7.9</v>
      </c>
      <c r="KK40" s="114">
        <f t="shared" si="82"/>
        <v>0</v>
      </c>
      <c r="KL40" s="114">
        <f t="shared" si="82"/>
        <v>1</v>
      </c>
      <c r="KM40" s="114">
        <f t="shared" si="82"/>
        <v>50</v>
      </c>
      <c r="KN40" s="114">
        <f t="shared" si="82"/>
        <v>50</v>
      </c>
      <c r="KO40" s="114">
        <f t="shared" si="82"/>
        <v>143</v>
      </c>
      <c r="KP40" s="114">
        <f t="shared" si="82"/>
        <v>34</v>
      </c>
      <c r="KQ40" s="114">
        <f t="shared" si="82"/>
        <v>44</v>
      </c>
      <c r="KR40" s="114">
        <f t="shared" si="82"/>
        <v>2.4</v>
      </c>
      <c r="KS40" s="114">
        <f t="shared" si="82"/>
        <v>0</v>
      </c>
      <c r="KT40" s="114">
        <f t="shared" si="82"/>
        <v>1</v>
      </c>
      <c r="KU40" s="114">
        <f t="shared" si="82"/>
        <v>50</v>
      </c>
      <c r="KV40" s="114">
        <f t="shared" si="82"/>
        <v>48</v>
      </c>
      <c r="KW40" s="114">
        <f t="shared" si="82"/>
        <v>0</v>
      </c>
      <c r="KX40" s="114">
        <f t="shared" si="82"/>
        <v>142</v>
      </c>
      <c r="KY40" s="114">
        <f t="shared" si="82"/>
        <v>34</v>
      </c>
      <c r="KZ40" s="114">
        <f t="shared" si="82"/>
        <v>369</v>
      </c>
      <c r="LA40" s="114">
        <f t="shared" si="82"/>
        <v>18.1</v>
      </c>
      <c r="LB40" s="114">
        <f t="shared" si="82"/>
        <v>2</v>
      </c>
      <c r="LC40" s="114">
        <f t="shared" si="82"/>
        <v>3</v>
      </c>
      <c r="LD40" s="114">
        <f t="shared" si="82"/>
        <v>54</v>
      </c>
      <c r="LE40" s="114">
        <f t="shared" si="82"/>
        <v>54</v>
      </c>
      <c r="LF40" s="114">
        <f t="shared" si="82"/>
        <v>142</v>
      </c>
      <c r="LG40" s="114">
        <f t="shared" si="82"/>
        <v>34</v>
      </c>
      <c r="LH40" s="114">
        <f t="shared" si="82"/>
        <v>451</v>
      </c>
      <c r="LI40" s="114">
        <f t="shared" si="82"/>
        <v>22.1</v>
      </c>
      <c r="LJ40" s="114">
        <f t="shared" si="82"/>
        <v>5</v>
      </c>
      <c r="LK40" s="114">
        <f t="shared" si="82"/>
        <v>5</v>
      </c>
      <c r="LL40" s="114">
        <f t="shared" si="82"/>
        <v>58</v>
      </c>
      <c r="LM40" s="114">
        <f t="shared" si="82"/>
        <v>58</v>
      </c>
      <c r="LN40" s="114">
        <f t="shared" si="82"/>
        <v>0</v>
      </c>
      <c r="LO40" s="114">
        <f t="shared" si="82"/>
        <v>346</v>
      </c>
      <c r="LP40" s="114">
        <f t="shared" si="82"/>
        <v>331</v>
      </c>
      <c r="LQ40" s="114">
        <f t="shared" si="82"/>
        <v>184</v>
      </c>
      <c r="LR40" s="114">
        <f t="shared" si="82"/>
        <v>74</v>
      </c>
      <c r="LS40" s="114">
        <f t="shared" si="82"/>
        <v>338</v>
      </c>
      <c r="LT40" s="114">
        <f t="shared" si="82"/>
        <v>61</v>
      </c>
      <c r="LU40" s="114">
        <f t="shared" si="82"/>
        <v>11.6</v>
      </c>
      <c r="LV40" s="114">
        <f t="shared" si="82"/>
        <v>146</v>
      </c>
      <c r="LW40" s="114">
        <f t="shared" si="82"/>
        <v>156</v>
      </c>
      <c r="LX40" s="114">
        <f t="shared" si="82"/>
        <v>59</v>
      </c>
      <c r="LY40" s="114">
        <f t="shared" si="82"/>
        <v>56</v>
      </c>
      <c r="LZ40" s="114">
        <f t="shared" si="82"/>
        <v>12</v>
      </c>
      <c r="MA40" s="114">
        <f t="shared" si="82"/>
        <v>120</v>
      </c>
      <c r="MB40" s="114">
        <f t="shared" si="82"/>
        <v>202</v>
      </c>
      <c r="MC40" s="114">
        <f t="shared" si="82"/>
        <v>146</v>
      </c>
      <c r="MD40" s="114">
        <f t="shared" si="82"/>
        <v>219</v>
      </c>
      <c r="ME40" s="114">
        <f t="shared" si="82"/>
        <v>80</v>
      </c>
      <c r="MF40" s="114">
        <f t="shared" si="82"/>
        <v>63</v>
      </c>
      <c r="MG40" s="114">
        <f t="shared" si="82"/>
        <v>12</v>
      </c>
      <c r="MH40" s="114">
        <f t="shared" si="82"/>
        <v>0</v>
      </c>
      <c r="MI40" s="114">
        <f t="shared" si="82"/>
        <v>0</v>
      </c>
      <c r="MJ40" s="114">
        <f t="shared" si="82"/>
        <v>123</v>
      </c>
      <c r="MK40" s="114">
        <f t="shared" si="82"/>
        <v>0</v>
      </c>
      <c r="ML40" s="114">
        <f t="shared" si="82"/>
        <v>50</v>
      </c>
      <c r="MM40" s="114">
        <f t="shared" si="82"/>
        <v>48</v>
      </c>
      <c r="MN40" s="114">
        <f t="shared" si="82"/>
        <v>5</v>
      </c>
      <c r="MO40" s="114">
        <f t="shared" si="82"/>
        <v>0</v>
      </c>
      <c r="MP40" s="114">
        <f t="shared" si="82"/>
        <v>0</v>
      </c>
      <c r="MQ40" s="114">
        <f t="shared" si="82"/>
        <v>0</v>
      </c>
      <c r="MR40" s="114">
        <f t="shared" si="82"/>
        <v>0</v>
      </c>
      <c r="MS40" s="114">
        <f t="shared" si="82"/>
        <v>0</v>
      </c>
      <c r="MT40" s="114">
        <f t="shared" si="82"/>
        <v>15.1</v>
      </c>
      <c r="MU40" s="114">
        <f t="shared" si="82"/>
        <v>9</v>
      </c>
      <c r="MV40" s="114">
        <f t="shared" si="82"/>
        <v>265</v>
      </c>
      <c r="MW40" s="114">
        <f t="shared" si="82"/>
        <v>36</v>
      </c>
      <c r="MX40" s="114">
        <f t="shared" si="82"/>
        <v>36</v>
      </c>
      <c r="MY40" s="114">
        <f t="shared" si="82"/>
        <v>0</v>
      </c>
      <c r="MZ40" s="114">
        <f t="shared" si="82"/>
        <v>5</v>
      </c>
      <c r="NA40" s="114">
        <f t="shared" si="82"/>
        <v>0</v>
      </c>
      <c r="NB40" s="114">
        <f t="shared" si="82"/>
        <v>15.3</v>
      </c>
      <c r="NC40" s="114">
        <f t="shared" si="82"/>
        <v>5.6</v>
      </c>
      <c r="ND40" s="114">
        <f t="shared" si="82"/>
        <v>268</v>
      </c>
      <c r="NE40" s="114">
        <f t="shared" si="82"/>
        <v>37</v>
      </c>
      <c r="NF40" s="114">
        <f t="shared" si="82"/>
        <v>41</v>
      </c>
      <c r="NG40" s="114">
        <f t="shared" si="82"/>
        <v>41</v>
      </c>
      <c r="NH40" s="114">
        <f t="shared" si="82"/>
        <v>7</v>
      </c>
      <c r="NI40" s="114">
        <f t="shared" si="82"/>
        <v>0</v>
      </c>
      <c r="NJ40" s="114">
        <f t="shared" si="82"/>
        <v>0</v>
      </c>
      <c r="NK40" s="114">
        <f t="shared" si="82"/>
        <v>0</v>
      </c>
      <c r="NL40" s="114">
        <f t="shared" si="82"/>
        <v>0</v>
      </c>
      <c r="NM40" s="114">
        <f t="shared" si="82"/>
        <v>35</v>
      </c>
      <c r="NN40" s="114">
        <f t="shared" si="82"/>
        <v>56</v>
      </c>
      <c r="NO40" s="114">
        <f t="shared" si="82"/>
        <v>58</v>
      </c>
      <c r="NP40" s="114">
        <f t="shared" si="82"/>
        <v>2</v>
      </c>
      <c r="NQ40" s="114">
        <f t="shared" si="82"/>
        <v>0</v>
      </c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1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216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216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216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216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216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216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217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217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217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  <c r="NQ10" s="218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19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8" t="s">
        <v>62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8" t="s">
        <v>67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8" t="s">
        <v>158</v>
      </c>
      <c r="LG12" s="20"/>
      <c r="LH12" s="20"/>
      <c r="LI12" s="20"/>
      <c r="LJ12" s="20"/>
      <c r="LK12" s="20"/>
      <c r="LL12" s="20"/>
      <c r="LM12" s="21"/>
      <c r="LN12" s="36"/>
      <c r="LO12" s="38" t="s">
        <v>72</v>
      </c>
      <c r="LP12" s="20"/>
      <c r="LQ12" s="20"/>
      <c r="LR12" s="21"/>
      <c r="LS12" s="38" t="s">
        <v>73</v>
      </c>
      <c r="LT12" s="20"/>
      <c r="LU12" s="20"/>
      <c r="LV12" s="20"/>
      <c r="LW12" s="20"/>
      <c r="LX12" s="20"/>
      <c r="LY12" s="20"/>
      <c r="LZ12" s="21"/>
      <c r="MA12" s="38" t="s">
        <v>74</v>
      </c>
      <c r="MB12" s="20"/>
      <c r="MC12" s="20"/>
      <c r="MD12" s="20"/>
      <c r="ME12" s="20"/>
      <c r="MF12" s="20"/>
      <c r="MG12" s="21"/>
      <c r="MH12" s="38" t="s">
        <v>75</v>
      </c>
      <c r="MI12" s="20"/>
      <c r="MJ12" s="20"/>
      <c r="MK12" s="20"/>
      <c r="ML12" s="20"/>
      <c r="MM12" s="20"/>
      <c r="MN12" s="21"/>
      <c r="MO12" s="36"/>
      <c r="MP12" s="38" t="s">
        <v>76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8" t="s">
        <v>77</v>
      </c>
      <c r="NB12" s="20"/>
      <c r="NC12" s="20"/>
      <c r="ND12" s="20"/>
      <c r="NE12" s="20"/>
      <c r="NF12" s="20"/>
      <c r="NG12" s="20"/>
      <c r="NH12" s="21"/>
      <c r="NI12" s="38" t="s">
        <v>78</v>
      </c>
      <c r="NJ12" s="20"/>
      <c r="NK12" s="20"/>
      <c r="NL12" s="20"/>
      <c r="NM12" s="20"/>
      <c r="NN12" s="20"/>
      <c r="NO12" s="20"/>
      <c r="NP12" s="21"/>
      <c r="NQ12" s="220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5" t="s">
        <v>84</v>
      </c>
      <c r="LU13" s="45" t="s">
        <v>85</v>
      </c>
      <c r="LV13" s="45" t="s">
        <v>90</v>
      </c>
      <c r="LW13" s="45" t="s">
        <v>83</v>
      </c>
      <c r="LX13" s="45" t="s">
        <v>87</v>
      </c>
      <c r="LY13" s="45" t="s">
        <v>88</v>
      </c>
      <c r="LZ13" s="45" t="s">
        <v>86</v>
      </c>
      <c r="MA13" s="45" t="s">
        <v>84</v>
      </c>
      <c r="MB13" s="45" t="s">
        <v>85</v>
      </c>
      <c r="MC13" s="45" t="s">
        <v>90</v>
      </c>
      <c r="MD13" s="45" t="s">
        <v>83</v>
      </c>
      <c r="ME13" s="45" t="s">
        <v>87</v>
      </c>
      <c r="MF13" s="45" t="s">
        <v>88</v>
      </c>
      <c r="MG13" s="45" t="s">
        <v>86</v>
      </c>
      <c r="MH13" s="45" t="s">
        <v>84</v>
      </c>
      <c r="MI13" s="45" t="s">
        <v>85</v>
      </c>
      <c r="MJ13" s="45" t="s">
        <v>90</v>
      </c>
      <c r="MK13" s="45" t="s">
        <v>83</v>
      </c>
      <c r="ML13" s="45" t="s">
        <v>87</v>
      </c>
      <c r="MM13" s="45" t="s">
        <v>88</v>
      </c>
      <c r="MN13" s="45" t="s">
        <v>86</v>
      </c>
      <c r="MO13" s="36"/>
      <c r="MP13" s="41"/>
      <c r="MQ13" s="41"/>
      <c r="MR13" s="41"/>
      <c r="MS13" s="41"/>
      <c r="MT13" s="309" t="s">
        <v>84</v>
      </c>
      <c r="MU13" s="309" t="s">
        <v>85</v>
      </c>
      <c r="MV13" s="309" t="s">
        <v>83</v>
      </c>
      <c r="MW13" s="309" t="s">
        <v>90</v>
      </c>
      <c r="MX13" s="309" t="s">
        <v>87</v>
      </c>
      <c r="MY13" s="309" t="s">
        <v>88</v>
      </c>
      <c r="MZ13" s="309" t="s">
        <v>86</v>
      </c>
      <c r="NA13" s="41"/>
      <c r="NB13" s="126" t="s">
        <v>84</v>
      </c>
      <c r="NC13" s="126" t="s">
        <v>85</v>
      </c>
      <c r="ND13" s="126" t="s">
        <v>83</v>
      </c>
      <c r="NE13" s="126" t="s">
        <v>90</v>
      </c>
      <c r="NF13" s="126" t="s">
        <v>87</v>
      </c>
      <c r="NG13" s="126" t="s">
        <v>88</v>
      </c>
      <c r="NH13" s="126" t="s">
        <v>86</v>
      </c>
      <c r="NI13" s="41"/>
      <c r="NJ13" s="126" t="s">
        <v>84</v>
      </c>
      <c r="NK13" s="126" t="s">
        <v>85</v>
      </c>
      <c r="NL13" s="126" t="s">
        <v>83</v>
      </c>
      <c r="NM13" s="126" t="s">
        <v>90</v>
      </c>
      <c r="NN13" s="126" t="s">
        <v>87</v>
      </c>
      <c r="NO13" s="126" t="s">
        <v>88</v>
      </c>
      <c r="NP13" s="126" t="s">
        <v>86</v>
      </c>
      <c r="NQ13" s="221"/>
    </row>
    <row r="14" ht="14.25" customHeight="1">
      <c r="A14" s="49">
        <v>0.0416666666666667</v>
      </c>
      <c r="B14" s="50"/>
      <c r="C14" s="51">
        <v>50.13</v>
      </c>
      <c r="D14" s="239">
        <v>338.0</v>
      </c>
      <c r="E14" s="53">
        <v>134.0</v>
      </c>
      <c r="F14" s="53">
        <v>87.0</v>
      </c>
      <c r="G14" s="53">
        <v>18.3</v>
      </c>
      <c r="H14" s="54"/>
      <c r="I14" s="53">
        <v>6.0</v>
      </c>
      <c r="J14" s="53">
        <v>51.0</v>
      </c>
      <c r="K14" s="53">
        <v>50.0</v>
      </c>
      <c r="L14" s="239">
        <v>139.0</v>
      </c>
      <c r="M14" s="53">
        <v>44.0</v>
      </c>
      <c r="N14" s="53">
        <v>8.8</v>
      </c>
      <c r="O14" s="54"/>
      <c r="P14" s="53">
        <v>6.0</v>
      </c>
      <c r="Q14" s="53">
        <v>50.0</v>
      </c>
      <c r="R14" s="53">
        <v>47.0</v>
      </c>
      <c r="S14" s="53">
        <v>341.1</v>
      </c>
      <c r="T14" s="53">
        <v>286.2</v>
      </c>
      <c r="U14" s="53">
        <v>170.2</v>
      </c>
      <c r="V14" s="54"/>
      <c r="W14" s="53">
        <v>337.2</v>
      </c>
      <c r="X14" s="53">
        <v>202.9</v>
      </c>
      <c r="Y14" s="53">
        <v>116.5</v>
      </c>
      <c r="Z14" s="54"/>
      <c r="AA14" s="53">
        <v>341.2</v>
      </c>
      <c r="AB14" s="53">
        <v>354.5</v>
      </c>
      <c r="AC14" s="53">
        <v>232.7</v>
      </c>
      <c r="AD14" s="54"/>
      <c r="AE14" s="53">
        <v>341.1</v>
      </c>
      <c r="AF14" s="53">
        <v>396.8</v>
      </c>
      <c r="AG14" s="53">
        <v>211.9</v>
      </c>
      <c r="AH14" s="54"/>
      <c r="AI14" s="53">
        <v>348.2</v>
      </c>
      <c r="AJ14" s="53">
        <v>384.6</v>
      </c>
      <c r="AK14" s="53">
        <v>238.3</v>
      </c>
      <c r="AL14" s="54"/>
      <c r="AM14" s="53">
        <v>339.2</v>
      </c>
      <c r="AN14" s="53">
        <v>411.3</v>
      </c>
      <c r="AO14" s="53">
        <v>225.8</v>
      </c>
      <c r="AP14" s="54"/>
      <c r="AQ14" s="54">
        <f t="shared" ref="AQ14:AS14" si="1">E14</f>
        <v>134</v>
      </c>
      <c r="AR14" s="54">
        <f t="shared" si="1"/>
        <v>87</v>
      </c>
      <c r="AS14" s="54">
        <f t="shared" si="1"/>
        <v>18.3</v>
      </c>
      <c r="AT14" s="54"/>
      <c r="AU14" s="281">
        <f t="shared" ref="AU14:AW14" si="2">L14</f>
        <v>139</v>
      </c>
      <c r="AV14" s="54">
        <f t="shared" si="2"/>
        <v>44</v>
      </c>
      <c r="AW14" s="54">
        <f t="shared" si="2"/>
        <v>8.8</v>
      </c>
      <c r="AX14" s="54"/>
      <c r="AY14" s="54"/>
      <c r="AZ14" s="54"/>
      <c r="BA14" s="54"/>
      <c r="BB14" s="54"/>
      <c r="BC14" s="57"/>
      <c r="BD14" s="54"/>
      <c r="BE14" s="53">
        <v>33.0</v>
      </c>
      <c r="BF14" s="53">
        <v>5.0</v>
      </c>
      <c r="BG14" s="53">
        <v>0.3</v>
      </c>
      <c r="BH14" s="54"/>
      <c r="BI14" s="53">
        <v>22.0</v>
      </c>
      <c r="BJ14" s="53">
        <v>56.0</v>
      </c>
      <c r="BK14" s="53">
        <v>85.0</v>
      </c>
      <c r="BL14" s="57"/>
      <c r="BM14" s="287">
        <v>344.0</v>
      </c>
      <c r="BN14" s="287">
        <v>145.0</v>
      </c>
      <c r="BO14" s="287">
        <v>95.0</v>
      </c>
      <c r="BP14" s="287">
        <v>4.8</v>
      </c>
      <c r="BQ14" s="288"/>
      <c r="BR14" s="287">
        <v>6.0</v>
      </c>
      <c r="BS14" s="287">
        <v>48.0</v>
      </c>
      <c r="BT14" s="287">
        <v>49.0</v>
      </c>
      <c r="BU14" s="288">
        <f t="shared" ref="BU14:BU37" si="5">BM14</f>
        <v>344</v>
      </c>
      <c r="BV14" s="287">
        <v>281.0</v>
      </c>
      <c r="BW14" s="287">
        <v>167.0</v>
      </c>
      <c r="BX14" s="287">
        <v>15.0</v>
      </c>
      <c r="BY14" s="287">
        <v>336.0</v>
      </c>
      <c r="BZ14" s="287">
        <v>300.0</v>
      </c>
      <c r="CA14" s="287">
        <v>168.0</v>
      </c>
      <c r="CB14" s="287">
        <v>13.0</v>
      </c>
      <c r="CC14" s="287" t="s">
        <v>94</v>
      </c>
      <c r="CD14" s="287" t="s">
        <v>94</v>
      </c>
      <c r="CE14" s="287" t="s">
        <v>94</v>
      </c>
      <c r="CF14" s="287" t="s">
        <v>94</v>
      </c>
      <c r="CG14" s="287">
        <v>340.0</v>
      </c>
      <c r="CH14" s="287">
        <v>430.0</v>
      </c>
      <c r="CI14" s="287">
        <v>242.0</v>
      </c>
      <c r="CJ14" s="287">
        <v>21.0</v>
      </c>
      <c r="CK14" s="287">
        <v>353.0</v>
      </c>
      <c r="CL14" s="287">
        <v>358.0</v>
      </c>
      <c r="CM14" s="287">
        <v>209.0</v>
      </c>
      <c r="CN14" s="287">
        <v>17.0</v>
      </c>
      <c r="CO14" s="287" t="s">
        <v>94</v>
      </c>
      <c r="CP14" s="287" t="s">
        <v>94</v>
      </c>
      <c r="CQ14" s="287" t="s">
        <v>94</v>
      </c>
      <c r="CR14" s="287" t="s">
        <v>94</v>
      </c>
      <c r="CS14" s="287">
        <v>336.0</v>
      </c>
      <c r="CT14" s="287">
        <v>353.0</v>
      </c>
      <c r="CU14" s="287">
        <v>224.0</v>
      </c>
      <c r="CV14" s="287">
        <v>93.0</v>
      </c>
      <c r="CW14" s="287">
        <v>339.0</v>
      </c>
      <c r="CX14" s="287">
        <v>168.0</v>
      </c>
      <c r="CY14" s="287">
        <v>83.0</v>
      </c>
      <c r="CZ14" s="287">
        <v>46.0</v>
      </c>
      <c r="DA14" s="287">
        <v>326.0</v>
      </c>
      <c r="DB14" s="287">
        <v>169.0</v>
      </c>
      <c r="DC14" s="287">
        <v>83.0</v>
      </c>
      <c r="DD14" s="287">
        <v>40.0</v>
      </c>
      <c r="DE14" s="288">
        <f t="shared" ref="DE14:DE19" si="6">BN14</f>
        <v>145</v>
      </c>
      <c r="DF14" s="287">
        <v>36.0</v>
      </c>
      <c r="DG14" s="287">
        <v>95.0</v>
      </c>
      <c r="DH14" s="287">
        <v>4.8</v>
      </c>
      <c r="DI14" s="288"/>
      <c r="DJ14" s="287">
        <v>7.0</v>
      </c>
      <c r="DK14" s="287">
        <v>49.0</v>
      </c>
      <c r="DL14" s="287">
        <v>48.0</v>
      </c>
      <c r="DM14" s="57"/>
      <c r="DN14" s="61">
        <v>339.0</v>
      </c>
      <c r="DO14" s="61">
        <v>140.0</v>
      </c>
      <c r="DP14" s="61">
        <v>44.67</v>
      </c>
      <c r="DQ14" s="61">
        <v>24.43</v>
      </c>
      <c r="DR14" s="61">
        <v>8.92</v>
      </c>
      <c r="DS14" s="61">
        <v>8.0</v>
      </c>
      <c r="DT14" s="61">
        <v>41.0</v>
      </c>
      <c r="DU14" s="61">
        <v>45.8</v>
      </c>
      <c r="DV14" s="62"/>
      <c r="DW14" s="62"/>
      <c r="DX14" s="62"/>
      <c r="DY14" s="62"/>
      <c r="DZ14" s="62"/>
      <c r="EA14" s="62"/>
      <c r="EB14" s="62"/>
      <c r="EC14" s="62"/>
      <c r="ED14" s="57"/>
      <c r="EE14" s="63">
        <v>339.0</v>
      </c>
      <c r="EF14" s="63">
        <v>0.0</v>
      </c>
      <c r="EG14" s="63">
        <v>180.0</v>
      </c>
      <c r="EH14" s="63">
        <v>7.7</v>
      </c>
      <c r="EI14" s="64"/>
      <c r="EJ14" s="63">
        <v>9.0</v>
      </c>
      <c r="EK14" s="63">
        <v>47.0</v>
      </c>
      <c r="EL14" s="63">
        <v>48.0</v>
      </c>
      <c r="EM14" s="63">
        <v>0.0</v>
      </c>
      <c r="EN14" s="63">
        <v>0.0</v>
      </c>
      <c r="EO14" s="63">
        <v>0.0</v>
      </c>
      <c r="EP14" s="63">
        <v>0.0</v>
      </c>
      <c r="EQ14" s="63">
        <v>9.0</v>
      </c>
      <c r="ER14" s="63">
        <v>31.0</v>
      </c>
      <c r="ES14" s="63">
        <v>31.0</v>
      </c>
      <c r="ET14" s="63">
        <v>340.0</v>
      </c>
      <c r="EU14" s="63">
        <v>0.0</v>
      </c>
      <c r="EV14" s="63">
        <v>0.0</v>
      </c>
      <c r="EW14" s="63">
        <v>0.0</v>
      </c>
      <c r="EX14" s="63">
        <v>339.0</v>
      </c>
      <c r="EY14" s="63">
        <v>0.0</v>
      </c>
      <c r="EZ14" s="63">
        <v>0.0</v>
      </c>
      <c r="FA14" s="63">
        <v>0.0</v>
      </c>
      <c r="FB14" s="63">
        <v>339.0</v>
      </c>
      <c r="FC14" s="63">
        <v>275.0</v>
      </c>
      <c r="FD14" s="63">
        <v>159.3</v>
      </c>
      <c r="FE14" s="63">
        <v>7.3</v>
      </c>
      <c r="FF14" s="63">
        <v>339.0</v>
      </c>
      <c r="FG14" s="63">
        <v>274.0</v>
      </c>
      <c r="FH14" s="63">
        <v>158.8</v>
      </c>
      <c r="FI14" s="63">
        <v>9.6</v>
      </c>
      <c r="FJ14" s="63">
        <v>339.0</v>
      </c>
      <c r="FK14" s="63">
        <v>257.0</v>
      </c>
      <c r="FL14" s="63">
        <v>147.9</v>
      </c>
      <c r="FM14" s="64"/>
      <c r="FN14" s="63">
        <v>339.0</v>
      </c>
      <c r="FO14" s="63">
        <v>272.0</v>
      </c>
      <c r="FP14" s="63">
        <v>147.8</v>
      </c>
      <c r="FQ14" s="63">
        <v>15.3</v>
      </c>
      <c r="FR14" s="63">
        <v>0.0</v>
      </c>
      <c r="FS14" s="63">
        <v>0.0</v>
      </c>
      <c r="FT14" s="63">
        <v>20.6</v>
      </c>
      <c r="FU14" s="64"/>
      <c r="FV14" s="63">
        <v>0.0</v>
      </c>
      <c r="FW14" s="64"/>
      <c r="FX14" s="64"/>
      <c r="FY14" s="64"/>
      <c r="FZ14" s="57"/>
      <c r="GA14" s="65">
        <v>340.0</v>
      </c>
      <c r="GB14" s="66">
        <v>362.69</v>
      </c>
      <c r="GC14" s="66">
        <v>223.46</v>
      </c>
      <c r="GD14" s="66">
        <v>31.07</v>
      </c>
      <c r="GE14" s="66">
        <v>340.0</v>
      </c>
      <c r="GF14" s="66">
        <v>387.6</v>
      </c>
      <c r="GG14" s="66">
        <v>222.54</v>
      </c>
      <c r="GH14" s="66">
        <v>33.84</v>
      </c>
      <c r="GI14" s="66">
        <v>340.0</v>
      </c>
      <c r="GJ14" s="66">
        <v>259.23</v>
      </c>
      <c r="GK14" s="66">
        <v>-148.59</v>
      </c>
      <c r="GL14" s="66">
        <v>0.0</v>
      </c>
      <c r="GM14" s="66">
        <v>340.0</v>
      </c>
      <c r="GN14" s="66">
        <v>236.37</v>
      </c>
      <c r="GO14" s="66">
        <v>-149.67</v>
      </c>
      <c r="GP14" s="66">
        <v>-7.45</v>
      </c>
      <c r="GQ14" s="66">
        <v>341.0</v>
      </c>
      <c r="GR14" s="66">
        <v>124.71</v>
      </c>
      <c r="GS14" s="66">
        <v>-74.21</v>
      </c>
      <c r="GT14" s="66">
        <v>-25.8</v>
      </c>
      <c r="GU14" s="66">
        <v>341.0</v>
      </c>
      <c r="GV14" s="66">
        <v>135.11</v>
      </c>
      <c r="GW14" s="66">
        <v>-73.87</v>
      </c>
      <c r="GX14" s="66">
        <v>-27.3</v>
      </c>
      <c r="GY14" s="57"/>
      <c r="GZ14" s="98" t="s">
        <v>91</v>
      </c>
      <c r="HA14" s="98" t="s">
        <v>92</v>
      </c>
      <c r="HB14" s="99">
        <v>53.0</v>
      </c>
      <c r="HC14" s="97">
        <f t="shared" ref="HC14:HC21" si="8">HB14/20</f>
        <v>2.65</v>
      </c>
      <c r="HD14" s="97">
        <f t="shared" ref="HD14:HD21" si="9">HC14*0.4</f>
        <v>1.06</v>
      </c>
      <c r="HE14" s="98">
        <v>8.0</v>
      </c>
      <c r="HF14" s="99">
        <v>54.0</v>
      </c>
      <c r="HG14" s="99">
        <v>52.0</v>
      </c>
      <c r="HH14" s="98" t="s">
        <v>91</v>
      </c>
      <c r="HI14" s="98" t="s">
        <v>92</v>
      </c>
      <c r="HJ14" s="99">
        <v>248.0</v>
      </c>
      <c r="HK14" s="97">
        <f t="shared" ref="HK14:HK21" si="10">HJ14/20</f>
        <v>12.4</v>
      </c>
      <c r="HL14" s="97">
        <f t="shared" ref="HL14:HL21" si="11">HK14*0.4</f>
        <v>4.96</v>
      </c>
      <c r="HM14" s="98">
        <v>5.0</v>
      </c>
      <c r="HN14" s="99">
        <v>54.0</v>
      </c>
      <c r="HO14" s="99">
        <v>54.0</v>
      </c>
      <c r="HP14" s="98" t="s">
        <v>91</v>
      </c>
      <c r="HQ14" s="98" t="s">
        <v>92</v>
      </c>
      <c r="HR14" s="99">
        <v>122.0</v>
      </c>
      <c r="HS14" s="97">
        <f t="shared" ref="HS14:HS21" si="12">HR14/20</f>
        <v>6.1</v>
      </c>
      <c r="HT14" s="97">
        <f t="shared" ref="HT14:HT21" si="13">HS14*0.4</f>
        <v>2.44</v>
      </c>
      <c r="HU14" s="98">
        <v>7.0</v>
      </c>
      <c r="HV14" s="99">
        <v>54.0</v>
      </c>
      <c r="HW14" s="99">
        <v>54.0</v>
      </c>
      <c r="HX14" s="57"/>
      <c r="HY14" s="72">
        <v>135.0</v>
      </c>
      <c r="HZ14" s="72">
        <v>33.0</v>
      </c>
      <c r="IA14" s="72">
        <v>138.0</v>
      </c>
      <c r="IB14" s="72">
        <v>6.9</v>
      </c>
      <c r="IC14" s="73"/>
      <c r="ID14" s="72">
        <v>2.0</v>
      </c>
      <c r="IE14" s="72">
        <v>64.0</v>
      </c>
      <c r="IF14" s="72">
        <v>44.0</v>
      </c>
      <c r="IG14" s="57"/>
      <c r="IH14" s="74">
        <v>142.0</v>
      </c>
      <c r="II14" s="74">
        <v>32.8</v>
      </c>
      <c r="IJ14" s="74">
        <v>107.0</v>
      </c>
      <c r="IK14" s="74">
        <v>5.3</v>
      </c>
      <c r="IL14" s="74">
        <v>6.1</v>
      </c>
      <c r="IM14" s="74">
        <v>4.0</v>
      </c>
      <c r="IN14" s="74">
        <v>46.0</v>
      </c>
      <c r="IO14" s="74">
        <v>44.0</v>
      </c>
      <c r="IP14" s="75">
        <v>142.0</v>
      </c>
      <c r="IQ14" s="74">
        <v>32.8</v>
      </c>
      <c r="IR14" s="74">
        <v>3.0</v>
      </c>
      <c r="IS14" s="74">
        <v>0.1</v>
      </c>
      <c r="IT14" s="74">
        <v>0.1</v>
      </c>
      <c r="IU14" s="74">
        <v>8.0</v>
      </c>
      <c r="IV14" s="74">
        <v>50.0</v>
      </c>
      <c r="IW14" s="74">
        <v>48.0</v>
      </c>
      <c r="IX14" s="57"/>
      <c r="IY14" s="149">
        <v>139.89</v>
      </c>
      <c r="IZ14" s="149">
        <v>34.58</v>
      </c>
      <c r="JA14" s="149">
        <v>418.6</v>
      </c>
      <c r="JB14" s="149">
        <v>20.93</v>
      </c>
      <c r="JC14" s="149">
        <v>18.22</v>
      </c>
      <c r="JD14" s="149">
        <v>3.0</v>
      </c>
      <c r="JE14" s="149">
        <v>66.63</v>
      </c>
      <c r="JF14" s="149">
        <v>43.39</v>
      </c>
      <c r="JG14" s="149" t="s">
        <v>93</v>
      </c>
      <c r="JH14" s="149" t="s">
        <v>93</v>
      </c>
      <c r="JI14" s="149" t="s">
        <v>93</v>
      </c>
      <c r="JJ14" s="149" t="s">
        <v>93</v>
      </c>
      <c r="JK14" s="149" t="s">
        <v>93</v>
      </c>
      <c r="JL14" s="149" t="s">
        <v>93</v>
      </c>
      <c r="JM14" s="149" t="s">
        <v>93</v>
      </c>
      <c r="JN14" s="149" t="s">
        <v>93</v>
      </c>
      <c r="JO14" s="57"/>
      <c r="JP14" s="78">
        <v>136.0</v>
      </c>
      <c r="JQ14" s="78">
        <v>32.0</v>
      </c>
      <c r="JR14" s="150" t="s">
        <v>112</v>
      </c>
      <c r="JS14" s="150" t="s">
        <v>112</v>
      </c>
      <c r="JT14" s="150" t="s">
        <v>112</v>
      </c>
      <c r="JU14" s="150">
        <v>2.0</v>
      </c>
      <c r="JV14" s="78">
        <v>40.0</v>
      </c>
      <c r="JW14" s="78">
        <v>40.0</v>
      </c>
      <c r="JX14" s="78">
        <v>136.0</v>
      </c>
      <c r="JY14" s="78">
        <v>34.1</v>
      </c>
      <c r="JZ14" s="78">
        <v>107.0</v>
      </c>
      <c r="KA14" s="78">
        <v>5.7</v>
      </c>
      <c r="KB14" s="78">
        <v>2.0</v>
      </c>
      <c r="KC14" s="150">
        <v>2.0</v>
      </c>
      <c r="KD14" s="78">
        <v>46.0</v>
      </c>
      <c r="KE14" s="78">
        <v>46.0</v>
      </c>
      <c r="KF14" s="57"/>
      <c r="KG14" s="79">
        <v>135.0</v>
      </c>
      <c r="KH14" s="79">
        <v>32.0</v>
      </c>
      <c r="KI14" s="79">
        <v>150.0</v>
      </c>
      <c r="KJ14" s="79">
        <v>8.1</v>
      </c>
      <c r="KK14" s="80"/>
      <c r="KL14" s="79">
        <v>1.0</v>
      </c>
      <c r="KM14" s="79">
        <v>42.0</v>
      </c>
      <c r="KN14" s="79">
        <v>42.0</v>
      </c>
      <c r="KO14" s="79">
        <v>135.0</v>
      </c>
      <c r="KP14" s="79">
        <v>32.0</v>
      </c>
      <c r="KQ14" s="79" t="s">
        <v>98</v>
      </c>
      <c r="KR14" s="79" t="s">
        <v>98</v>
      </c>
      <c r="KS14" s="80"/>
      <c r="KT14" s="79">
        <v>1.0</v>
      </c>
      <c r="KU14" s="79">
        <v>42.0</v>
      </c>
      <c r="KV14" s="79">
        <v>40.0</v>
      </c>
      <c r="KW14" s="57"/>
      <c r="KX14" s="81">
        <v>136.0</v>
      </c>
      <c r="KY14" s="81">
        <v>33.0</v>
      </c>
      <c r="KZ14" s="81">
        <v>235.0</v>
      </c>
      <c r="LA14" s="81">
        <v>11.5</v>
      </c>
      <c r="LB14" s="81">
        <v>1.8</v>
      </c>
      <c r="LC14" s="81">
        <v>3.0</v>
      </c>
      <c r="LD14" s="81">
        <v>50.0</v>
      </c>
      <c r="LE14" s="81">
        <v>50.0</v>
      </c>
      <c r="LF14" s="81">
        <v>136.0</v>
      </c>
      <c r="LG14" s="81">
        <v>33.0</v>
      </c>
      <c r="LH14" s="81">
        <v>286.0</v>
      </c>
      <c r="LI14" s="81">
        <v>14.0</v>
      </c>
      <c r="LJ14" s="81">
        <v>5.0</v>
      </c>
      <c r="LK14" s="81">
        <v>5.0</v>
      </c>
      <c r="LL14" s="81">
        <v>54.0</v>
      </c>
      <c r="LM14" s="81">
        <v>54.0</v>
      </c>
      <c r="LN14" s="57"/>
      <c r="LO14" s="82">
        <v>337.0</v>
      </c>
      <c r="LP14" s="82">
        <v>307.0</v>
      </c>
      <c r="LQ14" s="82">
        <v>175.0</v>
      </c>
      <c r="LR14" s="82">
        <v>70.0</v>
      </c>
      <c r="LS14" s="82">
        <v>316.0</v>
      </c>
      <c r="LT14" s="83">
        <v>58.0</v>
      </c>
      <c r="LU14" s="83">
        <v>10.4</v>
      </c>
      <c r="LV14" s="83">
        <v>140.0</v>
      </c>
      <c r="LW14" s="83">
        <v>103.0</v>
      </c>
      <c r="LX14" s="83">
        <v>56.0</v>
      </c>
      <c r="LY14" s="83">
        <v>53.0</v>
      </c>
      <c r="LZ14" s="83">
        <v>12.0</v>
      </c>
      <c r="MA14" s="83">
        <v>117.0</v>
      </c>
      <c r="MB14" s="83">
        <v>6.8</v>
      </c>
      <c r="MC14" s="83">
        <v>141.0</v>
      </c>
      <c r="MD14" s="83">
        <v>204.0</v>
      </c>
      <c r="ME14" s="83">
        <v>77.0</v>
      </c>
      <c r="MF14" s="83">
        <v>61.0</v>
      </c>
      <c r="MG14" s="83">
        <v>12.0</v>
      </c>
      <c r="MH14" s="83">
        <v>0.0</v>
      </c>
      <c r="MI14" s="83">
        <v>0.0</v>
      </c>
      <c r="MJ14" s="83">
        <v>120.0</v>
      </c>
      <c r="MK14" s="83">
        <v>0.0</v>
      </c>
      <c r="ML14" s="83">
        <v>46.0</v>
      </c>
      <c r="MM14" s="83">
        <v>44.0</v>
      </c>
      <c r="MN14" s="83">
        <v>5.0</v>
      </c>
      <c r="MO14" s="86"/>
      <c r="MP14" s="87"/>
      <c r="MQ14" s="87"/>
      <c r="MR14" s="87"/>
      <c r="MS14" s="87"/>
      <c r="MT14" s="83">
        <v>9.9</v>
      </c>
      <c r="MU14" s="83">
        <v>3.3</v>
      </c>
      <c r="MV14" s="83">
        <v>174.0</v>
      </c>
      <c r="MW14" s="83">
        <v>36.0</v>
      </c>
      <c r="MX14" s="83">
        <v>36.0</v>
      </c>
      <c r="MY14" s="88" t="s">
        <v>96</v>
      </c>
      <c r="MZ14" s="83">
        <v>5.0</v>
      </c>
      <c r="NA14" s="88"/>
      <c r="NB14" s="83">
        <v>12.0</v>
      </c>
      <c r="NC14" s="83">
        <v>5.2</v>
      </c>
      <c r="ND14" s="83">
        <v>214.0</v>
      </c>
      <c r="NE14" s="83">
        <v>36.0</v>
      </c>
      <c r="NF14" s="83">
        <v>41.0</v>
      </c>
      <c r="NG14" s="83">
        <v>41.0</v>
      </c>
      <c r="NH14" s="83">
        <v>7.0</v>
      </c>
      <c r="NI14" s="237"/>
      <c r="NJ14" s="83">
        <v>0.0</v>
      </c>
      <c r="NK14" s="83">
        <v>0.0</v>
      </c>
      <c r="NL14" s="83">
        <v>0.0</v>
      </c>
      <c r="NM14" s="83">
        <v>35.0</v>
      </c>
      <c r="NN14" s="83">
        <v>56.0</v>
      </c>
      <c r="NO14" s="83">
        <v>58.0</v>
      </c>
      <c r="NP14" s="83">
        <v>2.0</v>
      </c>
      <c r="NQ14" s="223"/>
    </row>
    <row r="15" ht="14.25" customHeight="1">
      <c r="A15" s="49">
        <v>0.0833333333333333</v>
      </c>
      <c r="B15" s="50"/>
      <c r="C15" s="51">
        <v>50.21</v>
      </c>
      <c r="D15" s="239">
        <v>338.0</v>
      </c>
      <c r="E15" s="53">
        <v>134.0</v>
      </c>
      <c r="F15" s="53">
        <v>84.0</v>
      </c>
      <c r="G15" s="53">
        <v>17.7</v>
      </c>
      <c r="H15" s="54"/>
      <c r="I15" s="53">
        <v>6.0</v>
      </c>
      <c r="J15" s="53">
        <v>51.0</v>
      </c>
      <c r="K15" s="53">
        <v>50.0</v>
      </c>
      <c r="L15" s="239">
        <v>139.0</v>
      </c>
      <c r="M15" s="53">
        <v>46.0</v>
      </c>
      <c r="N15" s="53">
        <v>9.7</v>
      </c>
      <c r="O15" s="54"/>
      <c r="P15" s="53">
        <v>6.0</v>
      </c>
      <c r="Q15" s="53">
        <v>50.0</v>
      </c>
      <c r="R15" s="53">
        <v>47.0</v>
      </c>
      <c r="S15" s="53">
        <v>341.1</v>
      </c>
      <c r="T15" s="53">
        <v>263.8</v>
      </c>
      <c r="U15" s="53">
        <v>157.2</v>
      </c>
      <c r="V15" s="54"/>
      <c r="W15" s="53">
        <v>336.9</v>
      </c>
      <c r="X15" s="53">
        <v>197.4</v>
      </c>
      <c r="Y15" s="53">
        <v>110.3</v>
      </c>
      <c r="Z15" s="54"/>
      <c r="AA15" s="53">
        <v>341.3</v>
      </c>
      <c r="AB15" s="53">
        <v>359.2</v>
      </c>
      <c r="AC15" s="53">
        <v>235.1</v>
      </c>
      <c r="AD15" s="54"/>
      <c r="AE15" s="53">
        <v>340.7</v>
      </c>
      <c r="AF15" s="53">
        <v>397.6</v>
      </c>
      <c r="AG15" s="53">
        <v>212.7</v>
      </c>
      <c r="AH15" s="54"/>
      <c r="AI15" s="53">
        <v>348.3</v>
      </c>
      <c r="AJ15" s="53">
        <v>378.9</v>
      </c>
      <c r="AK15" s="53">
        <v>235.9</v>
      </c>
      <c r="AL15" s="54"/>
      <c r="AM15" s="53">
        <v>339.4</v>
      </c>
      <c r="AN15" s="53">
        <v>403.1</v>
      </c>
      <c r="AO15" s="53">
        <v>223.4</v>
      </c>
      <c r="AP15" s="54"/>
      <c r="AQ15" s="54">
        <f t="shared" ref="AQ15:AS15" si="3">E15</f>
        <v>134</v>
      </c>
      <c r="AR15" s="54">
        <f t="shared" si="3"/>
        <v>84</v>
      </c>
      <c r="AS15" s="54">
        <f t="shared" si="3"/>
        <v>17.7</v>
      </c>
      <c r="AT15" s="54"/>
      <c r="AU15" s="281">
        <f t="shared" ref="AU15:AW15" si="4">L15</f>
        <v>139</v>
      </c>
      <c r="AV15" s="54">
        <f t="shared" si="4"/>
        <v>46</v>
      </c>
      <c r="AW15" s="54">
        <f t="shared" si="4"/>
        <v>9.7</v>
      </c>
      <c r="AX15" s="54"/>
      <c r="AY15" s="54"/>
      <c r="AZ15" s="54"/>
      <c r="BA15" s="54"/>
      <c r="BB15" s="54"/>
      <c r="BC15" s="89"/>
      <c r="BD15" s="54"/>
      <c r="BE15" s="53">
        <v>33.0</v>
      </c>
      <c r="BF15" s="53">
        <v>5.0</v>
      </c>
      <c r="BG15" s="53">
        <v>0.3</v>
      </c>
      <c r="BH15" s="54"/>
      <c r="BI15" s="53">
        <v>22.0</v>
      </c>
      <c r="BJ15" s="53">
        <v>56.0</v>
      </c>
      <c r="BK15" s="53">
        <v>85.0</v>
      </c>
      <c r="BL15" s="89"/>
      <c r="BM15" s="287">
        <v>344.0</v>
      </c>
      <c r="BN15" s="287">
        <v>147.0</v>
      </c>
      <c r="BO15" s="287">
        <v>95.0</v>
      </c>
      <c r="BP15" s="287">
        <v>4.8</v>
      </c>
      <c r="BQ15" s="288"/>
      <c r="BR15" s="287">
        <v>6.0</v>
      </c>
      <c r="BS15" s="287">
        <v>49.0</v>
      </c>
      <c r="BT15" s="287">
        <v>49.0</v>
      </c>
      <c r="BU15" s="288">
        <f t="shared" si="5"/>
        <v>344</v>
      </c>
      <c r="BV15" s="287">
        <v>284.0</v>
      </c>
      <c r="BW15" s="287">
        <v>167.0</v>
      </c>
      <c r="BX15" s="287">
        <v>13.0</v>
      </c>
      <c r="BY15" s="287">
        <v>337.0</v>
      </c>
      <c r="BZ15" s="287">
        <v>301.0</v>
      </c>
      <c r="CA15" s="287">
        <v>169.0</v>
      </c>
      <c r="CB15" s="287">
        <v>12.0</v>
      </c>
      <c r="CC15" s="287" t="s">
        <v>94</v>
      </c>
      <c r="CD15" s="287" t="s">
        <v>94</v>
      </c>
      <c r="CE15" s="287" t="s">
        <v>94</v>
      </c>
      <c r="CF15" s="287" t="s">
        <v>94</v>
      </c>
      <c r="CG15" s="287">
        <v>340.0</v>
      </c>
      <c r="CH15" s="287">
        <v>392.0</v>
      </c>
      <c r="CI15" s="287">
        <v>226.0</v>
      </c>
      <c r="CJ15" s="287">
        <v>27.0</v>
      </c>
      <c r="CK15" s="287">
        <v>353.0</v>
      </c>
      <c r="CL15" s="287">
        <v>344.0</v>
      </c>
      <c r="CM15" s="287">
        <v>206.0</v>
      </c>
      <c r="CN15" s="287">
        <v>16.0</v>
      </c>
      <c r="CO15" s="287" t="s">
        <v>94</v>
      </c>
      <c r="CP15" s="287" t="s">
        <v>94</v>
      </c>
      <c r="CQ15" s="287" t="s">
        <v>94</v>
      </c>
      <c r="CR15" s="287" t="s">
        <v>94</v>
      </c>
      <c r="CS15" s="287">
        <v>340.0</v>
      </c>
      <c r="CT15" s="287">
        <v>347.0</v>
      </c>
      <c r="CU15" s="287">
        <v>204.0</v>
      </c>
      <c r="CV15" s="287">
        <v>99.0</v>
      </c>
      <c r="CW15" s="287">
        <v>340.0</v>
      </c>
      <c r="CX15" s="287">
        <v>162.0</v>
      </c>
      <c r="CY15" s="287">
        <v>76.0</v>
      </c>
      <c r="CZ15" s="287">
        <v>47.0</v>
      </c>
      <c r="DA15" s="287">
        <v>326.0</v>
      </c>
      <c r="DB15" s="287">
        <v>166.0</v>
      </c>
      <c r="DC15" s="287">
        <v>79.0</v>
      </c>
      <c r="DD15" s="287">
        <v>47.0</v>
      </c>
      <c r="DE15" s="288">
        <f t="shared" si="6"/>
        <v>147</v>
      </c>
      <c r="DF15" s="287">
        <v>36.0</v>
      </c>
      <c r="DG15" s="288">
        <f t="shared" ref="DG15:DH15" si="7">BO15</f>
        <v>95</v>
      </c>
      <c r="DH15" s="288">
        <f t="shared" si="7"/>
        <v>4.8</v>
      </c>
      <c r="DI15" s="288"/>
      <c r="DJ15" s="287">
        <v>7.0</v>
      </c>
      <c r="DK15" s="287">
        <v>50.0</v>
      </c>
      <c r="DL15" s="287">
        <v>48.0</v>
      </c>
      <c r="DM15" s="89"/>
      <c r="DN15" s="61">
        <v>340.0</v>
      </c>
      <c r="DO15" s="61">
        <v>140.0</v>
      </c>
      <c r="DP15" s="61">
        <v>40.26</v>
      </c>
      <c r="DQ15" s="61">
        <v>21.52</v>
      </c>
      <c r="DR15" s="61">
        <v>7.96</v>
      </c>
      <c r="DS15" s="61">
        <v>8.0</v>
      </c>
      <c r="DT15" s="61">
        <v>38.0</v>
      </c>
      <c r="DU15" s="61">
        <v>43.7</v>
      </c>
      <c r="DV15" s="62"/>
      <c r="DW15" s="62"/>
      <c r="DX15" s="62"/>
      <c r="DY15" s="62"/>
      <c r="DZ15" s="62"/>
      <c r="EA15" s="62"/>
      <c r="EB15" s="62"/>
      <c r="EC15" s="62"/>
      <c r="ED15" s="89"/>
      <c r="EE15" s="63">
        <v>340.0</v>
      </c>
      <c r="EF15" s="63">
        <v>0.0</v>
      </c>
      <c r="EG15" s="63">
        <v>182.0</v>
      </c>
      <c r="EH15" s="63">
        <v>7.8</v>
      </c>
      <c r="EI15" s="64"/>
      <c r="EJ15" s="63">
        <v>9.0</v>
      </c>
      <c r="EK15" s="63">
        <v>46.0</v>
      </c>
      <c r="EL15" s="63">
        <v>48.0</v>
      </c>
      <c r="EM15" s="63">
        <v>0.0</v>
      </c>
      <c r="EN15" s="63">
        <v>0.0</v>
      </c>
      <c r="EO15" s="63">
        <v>0.0</v>
      </c>
      <c r="EP15" s="63">
        <v>0.0</v>
      </c>
      <c r="EQ15" s="63">
        <v>9.0</v>
      </c>
      <c r="ER15" s="63">
        <v>31.0</v>
      </c>
      <c r="ES15" s="63">
        <v>31.0</v>
      </c>
      <c r="ET15" s="63">
        <v>339.0</v>
      </c>
      <c r="EU15" s="63">
        <v>0.0</v>
      </c>
      <c r="EV15" s="63">
        <v>0.0</v>
      </c>
      <c r="EW15" s="63">
        <v>0.0</v>
      </c>
      <c r="EX15" s="63">
        <v>338.0</v>
      </c>
      <c r="EY15" s="63">
        <v>0.0</v>
      </c>
      <c r="EZ15" s="63">
        <v>0.0</v>
      </c>
      <c r="FA15" s="63">
        <v>0.0</v>
      </c>
      <c r="FB15" s="63">
        <v>338.0</v>
      </c>
      <c r="FC15" s="63">
        <v>276.0</v>
      </c>
      <c r="FD15" s="63">
        <v>159.2</v>
      </c>
      <c r="FE15" s="63">
        <v>-2.1</v>
      </c>
      <c r="FF15" s="63">
        <v>337.0</v>
      </c>
      <c r="FG15" s="63">
        <v>275.0</v>
      </c>
      <c r="FH15" s="63">
        <v>158.8</v>
      </c>
      <c r="FI15" s="63">
        <v>0.4</v>
      </c>
      <c r="FJ15" s="63">
        <v>340.0</v>
      </c>
      <c r="FK15" s="63">
        <v>262.0</v>
      </c>
      <c r="FL15" s="63">
        <v>150.0</v>
      </c>
      <c r="FM15" s="64"/>
      <c r="FN15" s="63">
        <v>340.0</v>
      </c>
      <c r="FO15" s="63">
        <v>276.0</v>
      </c>
      <c r="FP15" s="63">
        <v>150.3</v>
      </c>
      <c r="FQ15" s="63">
        <v>7.9</v>
      </c>
      <c r="FR15" s="63">
        <v>0.0</v>
      </c>
      <c r="FS15" s="63">
        <v>0.0</v>
      </c>
      <c r="FT15" s="63">
        <v>19.71</v>
      </c>
      <c r="FU15" s="64"/>
      <c r="FV15" s="63">
        <v>0.0</v>
      </c>
      <c r="FW15" s="64"/>
      <c r="FX15" s="64"/>
      <c r="FY15" s="64"/>
      <c r="FZ15" s="89"/>
      <c r="GA15" s="65">
        <v>340.0</v>
      </c>
      <c r="GB15" s="66">
        <v>368.26</v>
      </c>
      <c r="GC15" s="66">
        <v>226.4</v>
      </c>
      <c r="GD15" s="66">
        <v>40.45</v>
      </c>
      <c r="GE15" s="66">
        <v>340.0</v>
      </c>
      <c r="GF15" s="66">
        <v>393.31</v>
      </c>
      <c r="GG15" s="66">
        <v>223.97</v>
      </c>
      <c r="GH15" s="66">
        <v>43.64</v>
      </c>
      <c r="GI15" s="66">
        <v>340.0</v>
      </c>
      <c r="GJ15" s="66">
        <v>271.98</v>
      </c>
      <c r="GK15" s="66">
        <v>-155.12</v>
      </c>
      <c r="GL15" s="66">
        <v>-12.98</v>
      </c>
      <c r="GM15" s="66">
        <v>340.0</v>
      </c>
      <c r="GN15" s="66">
        <v>249.7</v>
      </c>
      <c r="GO15" s="66">
        <v>-154.95</v>
      </c>
      <c r="GP15" s="66">
        <v>-21.94</v>
      </c>
      <c r="GQ15" s="66">
        <v>341.0</v>
      </c>
      <c r="GR15" s="66">
        <v>116.35</v>
      </c>
      <c r="GS15" s="66">
        <v>-70.1</v>
      </c>
      <c r="GT15" s="66">
        <v>-25.13</v>
      </c>
      <c r="GU15" s="66">
        <v>340.0</v>
      </c>
      <c r="GV15" s="66">
        <v>126.17</v>
      </c>
      <c r="GW15" s="66">
        <v>-68.68</v>
      </c>
      <c r="GX15" s="66">
        <v>-26.05</v>
      </c>
      <c r="GY15" s="89"/>
      <c r="GZ15" s="98" t="s">
        <v>91</v>
      </c>
      <c r="HA15" s="98" t="s">
        <v>92</v>
      </c>
      <c r="HB15" s="98">
        <v>54.0</v>
      </c>
      <c r="HC15" s="97">
        <f t="shared" si="8"/>
        <v>2.7</v>
      </c>
      <c r="HD15" s="97">
        <f t="shared" si="9"/>
        <v>1.08</v>
      </c>
      <c r="HE15" s="98">
        <v>8.0</v>
      </c>
      <c r="HF15" s="99">
        <v>54.0</v>
      </c>
      <c r="HG15" s="99">
        <v>52.0</v>
      </c>
      <c r="HH15" s="98" t="s">
        <v>91</v>
      </c>
      <c r="HI15" s="98" t="s">
        <v>92</v>
      </c>
      <c r="HJ15" s="98">
        <v>236.0</v>
      </c>
      <c r="HK15" s="97">
        <f t="shared" si="10"/>
        <v>11.8</v>
      </c>
      <c r="HL15" s="97">
        <f t="shared" si="11"/>
        <v>4.72</v>
      </c>
      <c r="HM15" s="98">
        <v>5.0</v>
      </c>
      <c r="HN15" s="99">
        <v>54.0</v>
      </c>
      <c r="HO15" s="99">
        <v>54.0</v>
      </c>
      <c r="HP15" s="98" t="s">
        <v>91</v>
      </c>
      <c r="HQ15" s="98" t="s">
        <v>92</v>
      </c>
      <c r="HR15" s="98">
        <v>122.0</v>
      </c>
      <c r="HS15" s="97">
        <f t="shared" si="12"/>
        <v>6.1</v>
      </c>
      <c r="HT15" s="97">
        <f t="shared" si="13"/>
        <v>2.44</v>
      </c>
      <c r="HU15" s="98">
        <v>7.0</v>
      </c>
      <c r="HV15" s="99">
        <v>54.0</v>
      </c>
      <c r="HW15" s="99">
        <v>54.0</v>
      </c>
      <c r="HX15" s="89"/>
      <c r="HY15" s="72">
        <v>135.0</v>
      </c>
      <c r="HZ15" s="72">
        <v>33.0</v>
      </c>
      <c r="IA15" s="72">
        <v>128.0</v>
      </c>
      <c r="IB15" s="72">
        <v>6.4</v>
      </c>
      <c r="IC15" s="73"/>
      <c r="ID15" s="72">
        <v>2.0</v>
      </c>
      <c r="IE15" s="72">
        <v>64.0</v>
      </c>
      <c r="IF15" s="72">
        <v>44.0</v>
      </c>
      <c r="IG15" s="89"/>
      <c r="IH15" s="74">
        <v>140.0</v>
      </c>
      <c r="II15" s="74">
        <v>33.7</v>
      </c>
      <c r="IJ15" s="74">
        <v>103.0</v>
      </c>
      <c r="IK15" s="74">
        <v>5.1</v>
      </c>
      <c r="IL15" s="74">
        <v>5.8</v>
      </c>
      <c r="IM15" s="74">
        <v>4.0</v>
      </c>
      <c r="IN15" s="74">
        <v>46.0</v>
      </c>
      <c r="IO15" s="74">
        <v>44.0</v>
      </c>
      <c r="IP15" s="74">
        <v>140.0</v>
      </c>
      <c r="IQ15" s="74">
        <v>33.0</v>
      </c>
      <c r="IR15" s="74">
        <v>3.0</v>
      </c>
      <c r="IS15" s="74">
        <v>0.1</v>
      </c>
      <c r="IT15" s="74">
        <v>0.1</v>
      </c>
      <c r="IU15" s="74">
        <v>8.0</v>
      </c>
      <c r="IV15" s="74">
        <v>50.0</v>
      </c>
      <c r="IW15" s="74">
        <v>48.0</v>
      </c>
      <c r="IX15" s="89"/>
      <c r="IY15" s="149">
        <v>139.56</v>
      </c>
      <c r="IZ15" s="149">
        <v>34.52</v>
      </c>
      <c r="JA15" s="149">
        <v>406.4</v>
      </c>
      <c r="JB15" s="149">
        <v>20.32</v>
      </c>
      <c r="JC15" s="149">
        <v>9.19</v>
      </c>
      <c r="JD15" s="149">
        <v>3.0</v>
      </c>
      <c r="JE15" s="149">
        <v>64.86</v>
      </c>
      <c r="JF15" s="149">
        <v>47.37</v>
      </c>
      <c r="JG15" s="149" t="s">
        <v>93</v>
      </c>
      <c r="JH15" s="149" t="s">
        <v>93</v>
      </c>
      <c r="JI15" s="149" t="s">
        <v>93</v>
      </c>
      <c r="JJ15" s="149" t="s">
        <v>93</v>
      </c>
      <c r="JK15" s="149" t="s">
        <v>93</v>
      </c>
      <c r="JL15" s="149" t="s">
        <v>93</v>
      </c>
      <c r="JM15" s="149" t="s">
        <v>93</v>
      </c>
      <c r="JN15" s="149" t="s">
        <v>93</v>
      </c>
      <c r="JO15" s="89"/>
      <c r="JP15" s="78">
        <v>136.0</v>
      </c>
      <c r="JQ15" s="78">
        <v>32.2</v>
      </c>
      <c r="JR15" s="150" t="s">
        <v>112</v>
      </c>
      <c r="JS15" s="150" t="s">
        <v>112</v>
      </c>
      <c r="JT15" s="150" t="s">
        <v>112</v>
      </c>
      <c r="JU15" s="150">
        <v>2.0</v>
      </c>
      <c r="JV15" s="78">
        <v>39.0</v>
      </c>
      <c r="JW15" s="78">
        <v>39.0</v>
      </c>
      <c r="JX15" s="78">
        <v>136.0</v>
      </c>
      <c r="JY15" s="78">
        <v>34.2</v>
      </c>
      <c r="JZ15" s="78">
        <v>99.0</v>
      </c>
      <c r="KA15" s="78">
        <v>5.4</v>
      </c>
      <c r="KB15" s="78">
        <v>2.0</v>
      </c>
      <c r="KC15" s="150">
        <v>2.0</v>
      </c>
      <c r="KD15" s="78">
        <v>45.0</v>
      </c>
      <c r="KE15" s="78">
        <v>45.0</v>
      </c>
      <c r="KF15" s="89"/>
      <c r="KG15" s="79">
        <v>135.0</v>
      </c>
      <c r="KH15" s="79">
        <v>32.0</v>
      </c>
      <c r="KI15" s="79">
        <v>146.0</v>
      </c>
      <c r="KJ15" s="79">
        <v>7.9</v>
      </c>
      <c r="KK15" s="80"/>
      <c r="KL15" s="79">
        <v>1.0</v>
      </c>
      <c r="KM15" s="79">
        <v>42.0</v>
      </c>
      <c r="KN15" s="79">
        <v>42.0</v>
      </c>
      <c r="KO15" s="79">
        <v>135.0</v>
      </c>
      <c r="KP15" s="79">
        <v>32.0</v>
      </c>
      <c r="KQ15" s="79" t="s">
        <v>98</v>
      </c>
      <c r="KR15" s="79" t="s">
        <v>98</v>
      </c>
      <c r="KS15" s="80"/>
      <c r="KT15" s="79">
        <v>1.0</v>
      </c>
      <c r="KU15" s="79">
        <v>42.0</v>
      </c>
      <c r="KV15" s="79">
        <v>40.0</v>
      </c>
      <c r="KW15" s="89"/>
      <c r="KX15" s="81">
        <v>125.0</v>
      </c>
      <c r="KY15" s="81">
        <v>33.0</v>
      </c>
      <c r="KZ15" s="81">
        <v>276.0</v>
      </c>
      <c r="LA15" s="81">
        <v>13.5</v>
      </c>
      <c r="LB15" s="81">
        <v>1.8</v>
      </c>
      <c r="LC15" s="81">
        <v>3.0</v>
      </c>
      <c r="LD15" s="81">
        <v>50.0</v>
      </c>
      <c r="LE15" s="81">
        <v>50.0</v>
      </c>
      <c r="LF15" s="81">
        <v>125.0</v>
      </c>
      <c r="LG15" s="81">
        <v>33.0</v>
      </c>
      <c r="LH15" s="81">
        <v>261.0</v>
      </c>
      <c r="LI15" s="81">
        <v>12.8</v>
      </c>
      <c r="LJ15" s="81">
        <v>5.0</v>
      </c>
      <c r="LK15" s="81">
        <v>5.0</v>
      </c>
      <c r="LL15" s="81">
        <v>54.0</v>
      </c>
      <c r="LM15" s="81">
        <v>54.0</v>
      </c>
      <c r="LN15" s="89"/>
      <c r="LO15" s="82">
        <v>333.0</v>
      </c>
      <c r="LP15" s="82">
        <v>311.0</v>
      </c>
      <c r="LQ15" s="82">
        <v>171.0</v>
      </c>
      <c r="LR15" s="82">
        <v>68.0</v>
      </c>
      <c r="LS15" s="82">
        <v>322.0</v>
      </c>
      <c r="LT15" s="82">
        <v>56.0</v>
      </c>
      <c r="LU15" s="82">
        <v>10.2</v>
      </c>
      <c r="LV15" s="82">
        <v>140.0</v>
      </c>
      <c r="LW15" s="82">
        <v>103.0</v>
      </c>
      <c r="LX15" s="82">
        <v>55.0</v>
      </c>
      <c r="LY15" s="82">
        <v>51.0</v>
      </c>
      <c r="LZ15" s="83">
        <v>12.0</v>
      </c>
      <c r="MA15" s="82">
        <v>115.0</v>
      </c>
      <c r="MB15" s="82">
        <v>5.2</v>
      </c>
      <c r="MC15" s="82">
        <v>141.0</v>
      </c>
      <c r="MD15" s="82">
        <v>208.0</v>
      </c>
      <c r="ME15" s="82">
        <v>77.0</v>
      </c>
      <c r="MF15" s="82">
        <v>59.0</v>
      </c>
      <c r="MG15" s="83">
        <v>12.0</v>
      </c>
      <c r="MH15" s="82">
        <v>0.0</v>
      </c>
      <c r="MI15" s="82">
        <v>0.0</v>
      </c>
      <c r="MJ15" s="82">
        <v>124.0</v>
      </c>
      <c r="MK15" s="82">
        <v>0.0</v>
      </c>
      <c r="ML15" s="82">
        <v>44.0</v>
      </c>
      <c r="MM15" s="82">
        <v>42.0</v>
      </c>
      <c r="MN15" s="82">
        <v>5.0</v>
      </c>
      <c r="MO15" s="86"/>
      <c r="MP15" s="87"/>
      <c r="MQ15" s="87"/>
      <c r="MR15" s="87"/>
      <c r="MS15" s="87"/>
      <c r="MT15" s="82">
        <v>11.0</v>
      </c>
      <c r="MU15" s="82">
        <v>3.2</v>
      </c>
      <c r="MV15" s="82">
        <v>195.0</v>
      </c>
      <c r="MW15" s="82">
        <v>35.0</v>
      </c>
      <c r="MX15" s="82">
        <v>35.0</v>
      </c>
      <c r="MY15" s="88" t="s">
        <v>96</v>
      </c>
      <c r="MZ15" s="82">
        <v>5.0</v>
      </c>
      <c r="NA15" s="87"/>
      <c r="NB15" s="82">
        <v>11.5</v>
      </c>
      <c r="NC15" s="82">
        <v>11.0</v>
      </c>
      <c r="ND15" s="82">
        <v>205.0</v>
      </c>
      <c r="NE15" s="82">
        <v>36.0</v>
      </c>
      <c r="NF15" s="82">
        <v>40.0</v>
      </c>
      <c r="NG15" s="82">
        <v>40.0</v>
      </c>
      <c r="NH15" s="82">
        <v>7.0</v>
      </c>
      <c r="NI15" s="87"/>
      <c r="NJ15" s="82">
        <v>0.0</v>
      </c>
      <c r="NK15" s="82">
        <v>0.0</v>
      </c>
      <c r="NL15" s="82">
        <v>0.0</v>
      </c>
      <c r="NM15" s="82">
        <v>35.0</v>
      </c>
      <c r="NN15" s="82">
        <v>56.0</v>
      </c>
      <c r="NO15" s="82">
        <v>58.0</v>
      </c>
      <c r="NP15" s="82">
        <v>2.0</v>
      </c>
      <c r="NQ15" s="223"/>
    </row>
    <row r="16" ht="14.25" customHeight="1">
      <c r="A16" s="49">
        <v>0.125</v>
      </c>
      <c r="B16" s="50"/>
      <c r="C16" s="51">
        <v>50.33</v>
      </c>
      <c r="D16" s="239">
        <v>338.0</v>
      </c>
      <c r="E16" s="53">
        <v>134.0</v>
      </c>
      <c r="F16" s="53">
        <v>85.0</v>
      </c>
      <c r="G16" s="53">
        <v>17.9</v>
      </c>
      <c r="H16" s="54"/>
      <c r="I16" s="53">
        <v>6.0</v>
      </c>
      <c r="J16" s="53">
        <v>51.0</v>
      </c>
      <c r="K16" s="53">
        <v>50.0</v>
      </c>
      <c r="L16" s="239">
        <v>140.0</v>
      </c>
      <c r="M16" s="53">
        <v>51.0</v>
      </c>
      <c r="N16" s="53">
        <v>10.5</v>
      </c>
      <c r="O16" s="54"/>
      <c r="P16" s="53">
        <v>6.0</v>
      </c>
      <c r="Q16" s="53">
        <v>50.0</v>
      </c>
      <c r="R16" s="53">
        <v>47.0</v>
      </c>
      <c r="S16" s="53">
        <v>342.6</v>
      </c>
      <c r="T16" s="53">
        <v>269.2</v>
      </c>
      <c r="U16" s="53">
        <v>161.8</v>
      </c>
      <c r="V16" s="54"/>
      <c r="W16" s="53">
        <v>338.3</v>
      </c>
      <c r="X16" s="53">
        <v>196.7</v>
      </c>
      <c r="Y16" s="53">
        <v>112.3</v>
      </c>
      <c r="Z16" s="54"/>
      <c r="AA16" s="53">
        <v>342.8</v>
      </c>
      <c r="AB16" s="53">
        <v>350.5</v>
      </c>
      <c r="AC16" s="53">
        <v>232.2</v>
      </c>
      <c r="AD16" s="54"/>
      <c r="AE16" s="53">
        <v>342.1</v>
      </c>
      <c r="AF16" s="53">
        <v>390.1</v>
      </c>
      <c r="AG16" s="53">
        <v>212.2</v>
      </c>
      <c r="AH16" s="54"/>
      <c r="AI16" s="53">
        <v>349.8</v>
      </c>
      <c r="AJ16" s="53">
        <v>373.7</v>
      </c>
      <c r="AK16" s="53">
        <v>236.8</v>
      </c>
      <c r="AL16" s="54"/>
      <c r="AM16" s="53">
        <v>340.8</v>
      </c>
      <c r="AN16" s="53">
        <v>411.1</v>
      </c>
      <c r="AO16" s="53">
        <v>224.5</v>
      </c>
      <c r="AP16" s="54"/>
      <c r="AQ16" s="54">
        <f t="shared" ref="AQ16:AS16" si="14">E16</f>
        <v>134</v>
      </c>
      <c r="AR16" s="54">
        <f t="shared" si="14"/>
        <v>85</v>
      </c>
      <c r="AS16" s="54">
        <f t="shared" si="14"/>
        <v>17.9</v>
      </c>
      <c r="AT16" s="54"/>
      <c r="AU16" s="281">
        <f t="shared" ref="AU16:AW16" si="15">L16</f>
        <v>140</v>
      </c>
      <c r="AV16" s="54">
        <f t="shared" si="15"/>
        <v>51</v>
      </c>
      <c r="AW16" s="54">
        <f t="shared" si="15"/>
        <v>10.5</v>
      </c>
      <c r="AX16" s="54"/>
      <c r="AY16" s="54"/>
      <c r="AZ16" s="54"/>
      <c r="BA16" s="54"/>
      <c r="BB16" s="54"/>
      <c r="BC16" s="89"/>
      <c r="BD16" s="54"/>
      <c r="BE16" s="53">
        <v>33.0</v>
      </c>
      <c r="BF16" s="53">
        <v>5.0</v>
      </c>
      <c r="BG16" s="53">
        <v>0.3</v>
      </c>
      <c r="BH16" s="54"/>
      <c r="BI16" s="53">
        <v>22.0</v>
      </c>
      <c r="BJ16" s="53">
        <v>56.0</v>
      </c>
      <c r="BK16" s="53">
        <v>85.0</v>
      </c>
      <c r="BL16" s="89"/>
      <c r="BM16" s="287">
        <v>344.0</v>
      </c>
      <c r="BN16" s="287">
        <v>147.0</v>
      </c>
      <c r="BO16" s="287">
        <v>136.0</v>
      </c>
      <c r="BP16" s="287">
        <v>6.8</v>
      </c>
      <c r="BQ16" s="288"/>
      <c r="BR16" s="287">
        <v>6.0</v>
      </c>
      <c r="BS16" s="287">
        <v>49.0</v>
      </c>
      <c r="BT16" s="287">
        <v>49.0</v>
      </c>
      <c r="BU16" s="288">
        <f t="shared" si="5"/>
        <v>344</v>
      </c>
      <c r="BV16" s="287">
        <v>282.0</v>
      </c>
      <c r="BW16" s="287">
        <v>167.0</v>
      </c>
      <c r="BX16" s="287">
        <v>14.0</v>
      </c>
      <c r="BY16" s="287">
        <v>336.0</v>
      </c>
      <c r="BZ16" s="287">
        <v>300.0</v>
      </c>
      <c r="CA16" s="287">
        <v>168.0</v>
      </c>
      <c r="CB16" s="287">
        <v>13.0</v>
      </c>
      <c r="CC16" s="287" t="s">
        <v>94</v>
      </c>
      <c r="CD16" s="287" t="s">
        <v>94</v>
      </c>
      <c r="CE16" s="287" t="s">
        <v>94</v>
      </c>
      <c r="CF16" s="287" t="s">
        <v>94</v>
      </c>
      <c r="CG16" s="287">
        <v>340.0</v>
      </c>
      <c r="CH16" s="287">
        <v>422.0</v>
      </c>
      <c r="CI16" s="287">
        <v>234.0</v>
      </c>
      <c r="CJ16" s="287">
        <v>25.0</v>
      </c>
      <c r="CK16" s="287">
        <v>353.0</v>
      </c>
      <c r="CL16" s="287">
        <v>356.0</v>
      </c>
      <c r="CM16" s="287">
        <v>207.0</v>
      </c>
      <c r="CN16" s="287">
        <v>17.0</v>
      </c>
      <c r="CO16" s="287" t="s">
        <v>94</v>
      </c>
      <c r="CP16" s="287" t="s">
        <v>94</v>
      </c>
      <c r="CQ16" s="287" t="s">
        <v>94</v>
      </c>
      <c r="CR16" s="287" t="s">
        <v>94</v>
      </c>
      <c r="CS16" s="287">
        <v>336.0</v>
      </c>
      <c r="CT16" s="287">
        <v>360.0</v>
      </c>
      <c r="CU16" s="287">
        <v>224.0</v>
      </c>
      <c r="CV16" s="287">
        <v>99.0</v>
      </c>
      <c r="CW16" s="287">
        <v>340.0</v>
      </c>
      <c r="CX16" s="287">
        <v>164.0</v>
      </c>
      <c r="CY16" s="287">
        <v>77.0</v>
      </c>
      <c r="CZ16" s="287">
        <v>47.0</v>
      </c>
      <c r="DA16" s="287">
        <v>326.0</v>
      </c>
      <c r="DB16" s="287">
        <v>167.0</v>
      </c>
      <c r="DC16" s="287">
        <v>79.0</v>
      </c>
      <c r="DD16" s="287">
        <v>46.0</v>
      </c>
      <c r="DE16" s="288">
        <f t="shared" si="6"/>
        <v>147</v>
      </c>
      <c r="DF16" s="287">
        <v>36.0</v>
      </c>
      <c r="DG16" s="288">
        <f t="shared" ref="DG16:DH16" si="16">BO16</f>
        <v>136</v>
      </c>
      <c r="DH16" s="288">
        <f t="shared" si="16"/>
        <v>6.8</v>
      </c>
      <c r="DI16" s="288"/>
      <c r="DJ16" s="287">
        <v>7.0</v>
      </c>
      <c r="DK16" s="287">
        <v>50.0</v>
      </c>
      <c r="DL16" s="287">
        <v>48.0</v>
      </c>
      <c r="DM16" s="89"/>
      <c r="DN16" s="61">
        <v>340.0</v>
      </c>
      <c r="DO16" s="61">
        <v>140.0</v>
      </c>
      <c r="DP16" s="61">
        <v>38.69</v>
      </c>
      <c r="DQ16" s="61">
        <v>20.89</v>
      </c>
      <c r="DR16" s="61">
        <v>6.82</v>
      </c>
      <c r="DS16" s="61">
        <v>8.0</v>
      </c>
      <c r="DT16" s="61">
        <v>36.0</v>
      </c>
      <c r="DU16" s="61">
        <v>43.9</v>
      </c>
      <c r="DV16" s="62"/>
      <c r="DW16" s="62"/>
      <c r="DX16" s="62"/>
      <c r="DY16" s="62"/>
      <c r="DZ16" s="62"/>
      <c r="EA16" s="62"/>
      <c r="EB16" s="62"/>
      <c r="EC16" s="62"/>
      <c r="ED16" s="89"/>
      <c r="EE16" s="63">
        <v>340.0</v>
      </c>
      <c r="EF16" s="63">
        <v>0.0</v>
      </c>
      <c r="EG16" s="63">
        <v>179.0</v>
      </c>
      <c r="EH16" s="63">
        <v>7.7</v>
      </c>
      <c r="EI16" s="64"/>
      <c r="EJ16" s="63">
        <v>9.0</v>
      </c>
      <c r="EK16" s="63">
        <v>46.0</v>
      </c>
      <c r="EL16" s="63">
        <v>48.0</v>
      </c>
      <c r="EM16" s="63">
        <v>0.0</v>
      </c>
      <c r="EN16" s="63">
        <v>0.0</v>
      </c>
      <c r="EO16" s="63">
        <v>0.0</v>
      </c>
      <c r="EP16" s="63">
        <v>0.0</v>
      </c>
      <c r="EQ16" s="63">
        <v>9.0</v>
      </c>
      <c r="ER16" s="63">
        <v>30.0</v>
      </c>
      <c r="ES16" s="63">
        <v>31.0</v>
      </c>
      <c r="ET16" s="63">
        <v>339.0</v>
      </c>
      <c r="EU16" s="63">
        <v>0.0</v>
      </c>
      <c r="EV16" s="63">
        <v>0.0</v>
      </c>
      <c r="EW16" s="63">
        <v>0.0</v>
      </c>
      <c r="EX16" s="63">
        <v>338.0</v>
      </c>
      <c r="EY16" s="63">
        <v>0.0</v>
      </c>
      <c r="EZ16" s="63">
        <v>0.0</v>
      </c>
      <c r="FA16" s="63">
        <v>0.0</v>
      </c>
      <c r="FB16" s="63">
        <v>339.0</v>
      </c>
      <c r="FC16" s="63">
        <v>275.0</v>
      </c>
      <c r="FD16" s="63">
        <v>159.1</v>
      </c>
      <c r="FE16" s="63">
        <v>-3.8</v>
      </c>
      <c r="FF16" s="63">
        <v>338.0</v>
      </c>
      <c r="FG16" s="63">
        <v>275.0</v>
      </c>
      <c r="FH16" s="63">
        <v>158.6</v>
      </c>
      <c r="FI16" s="63">
        <v>1.3</v>
      </c>
      <c r="FJ16" s="63">
        <v>340.0</v>
      </c>
      <c r="FK16" s="63">
        <v>262.0</v>
      </c>
      <c r="FL16" s="63">
        <v>150.0</v>
      </c>
      <c r="FM16" s="64"/>
      <c r="FN16" s="63">
        <v>340.0</v>
      </c>
      <c r="FO16" s="63">
        <v>275.0</v>
      </c>
      <c r="FP16" s="63">
        <v>150.4</v>
      </c>
      <c r="FQ16" s="63">
        <v>7.0</v>
      </c>
      <c r="FR16" s="63">
        <v>0.0</v>
      </c>
      <c r="FS16" s="63">
        <v>0.0</v>
      </c>
      <c r="FT16" s="63">
        <v>19.41</v>
      </c>
      <c r="FU16" s="64"/>
      <c r="FV16" s="63">
        <v>0.0</v>
      </c>
      <c r="FW16" s="64"/>
      <c r="FX16" s="64"/>
      <c r="FY16" s="64"/>
      <c r="FZ16" s="89"/>
      <c r="GA16" s="65">
        <v>340.0</v>
      </c>
      <c r="GB16" s="66">
        <v>370.45</v>
      </c>
      <c r="GC16" s="66">
        <v>230.17</v>
      </c>
      <c r="GD16" s="66">
        <v>10.39</v>
      </c>
      <c r="GE16" s="66">
        <v>340.0</v>
      </c>
      <c r="GF16" s="66">
        <v>390.82</v>
      </c>
      <c r="GG16" s="66">
        <v>227.99</v>
      </c>
      <c r="GH16" s="66">
        <v>14.49</v>
      </c>
      <c r="GI16" s="66">
        <v>340.0</v>
      </c>
      <c r="GJ16" s="66">
        <v>263.63</v>
      </c>
      <c r="GK16" s="66">
        <v>-150.01</v>
      </c>
      <c r="GL16" s="66">
        <v>-11.31</v>
      </c>
      <c r="GM16" s="66">
        <v>340.0</v>
      </c>
      <c r="GN16" s="66">
        <v>241.35</v>
      </c>
      <c r="GO16" s="66">
        <v>-151.01</v>
      </c>
      <c r="GP16" s="66">
        <v>-20.02</v>
      </c>
      <c r="GQ16" s="66">
        <v>341.0</v>
      </c>
      <c r="GR16" s="66">
        <v>114.74</v>
      </c>
      <c r="GS16" s="66">
        <v>-73.12</v>
      </c>
      <c r="GT16" s="66">
        <v>6.11</v>
      </c>
      <c r="GU16" s="66">
        <v>341.0</v>
      </c>
      <c r="GV16" s="66">
        <v>128.96</v>
      </c>
      <c r="GW16" s="66">
        <v>-74.54</v>
      </c>
      <c r="GX16" s="66">
        <v>4.19</v>
      </c>
      <c r="GY16" s="89"/>
      <c r="GZ16" s="98" t="s">
        <v>91</v>
      </c>
      <c r="HA16" s="98" t="s">
        <v>92</v>
      </c>
      <c r="HB16" s="98">
        <v>51.0</v>
      </c>
      <c r="HC16" s="97">
        <f t="shared" si="8"/>
        <v>2.55</v>
      </c>
      <c r="HD16" s="97">
        <f t="shared" si="9"/>
        <v>1.02</v>
      </c>
      <c r="HE16" s="98">
        <v>8.0</v>
      </c>
      <c r="HF16" s="99">
        <v>54.0</v>
      </c>
      <c r="HG16" s="99">
        <v>52.0</v>
      </c>
      <c r="HH16" s="98" t="s">
        <v>91</v>
      </c>
      <c r="HI16" s="98" t="s">
        <v>92</v>
      </c>
      <c r="HJ16" s="98">
        <v>234.0</v>
      </c>
      <c r="HK16" s="97">
        <f t="shared" si="10"/>
        <v>11.7</v>
      </c>
      <c r="HL16" s="97">
        <f t="shared" si="11"/>
        <v>4.68</v>
      </c>
      <c r="HM16" s="98">
        <v>5.0</v>
      </c>
      <c r="HN16" s="99">
        <v>54.0</v>
      </c>
      <c r="HO16" s="99">
        <v>54.0</v>
      </c>
      <c r="HP16" s="98" t="s">
        <v>91</v>
      </c>
      <c r="HQ16" s="98" t="s">
        <v>92</v>
      </c>
      <c r="HR16" s="98">
        <v>120.0</v>
      </c>
      <c r="HS16" s="97">
        <f t="shared" si="12"/>
        <v>6</v>
      </c>
      <c r="HT16" s="97">
        <f t="shared" si="13"/>
        <v>2.4</v>
      </c>
      <c r="HU16" s="98">
        <v>7.0</v>
      </c>
      <c r="HV16" s="99">
        <v>54.0</v>
      </c>
      <c r="HW16" s="99">
        <v>54.0</v>
      </c>
      <c r="HX16" s="89"/>
      <c r="HY16" s="72">
        <v>135.0</v>
      </c>
      <c r="HZ16" s="72">
        <v>33.0</v>
      </c>
      <c r="IA16" s="72">
        <v>126.0</v>
      </c>
      <c r="IB16" s="72">
        <v>6.3</v>
      </c>
      <c r="IC16" s="73"/>
      <c r="ID16" s="72">
        <v>2.0</v>
      </c>
      <c r="IE16" s="72">
        <v>64.0</v>
      </c>
      <c r="IF16" s="72">
        <v>44.0</v>
      </c>
      <c r="IG16" s="89"/>
      <c r="IH16" s="74">
        <v>140.0</v>
      </c>
      <c r="II16" s="74">
        <v>33.7</v>
      </c>
      <c r="IJ16" s="74">
        <v>92.0</v>
      </c>
      <c r="IK16" s="74">
        <v>4.5</v>
      </c>
      <c r="IL16" s="74">
        <v>5.2</v>
      </c>
      <c r="IM16" s="74">
        <v>4.0</v>
      </c>
      <c r="IN16" s="74">
        <v>46.0</v>
      </c>
      <c r="IO16" s="74">
        <v>44.0</v>
      </c>
      <c r="IP16" s="74">
        <v>140.0</v>
      </c>
      <c r="IQ16" s="74">
        <v>33.0</v>
      </c>
      <c r="IR16" s="74">
        <v>57.0</v>
      </c>
      <c r="IS16" s="74">
        <v>3.0</v>
      </c>
      <c r="IT16" s="74">
        <v>3.1</v>
      </c>
      <c r="IU16" s="74">
        <v>8.0</v>
      </c>
      <c r="IV16" s="74">
        <v>50.0</v>
      </c>
      <c r="IW16" s="74">
        <v>48.0</v>
      </c>
      <c r="IX16" s="89"/>
      <c r="IY16" s="149">
        <v>139.92</v>
      </c>
      <c r="IZ16" s="149">
        <v>34.68</v>
      </c>
      <c r="JA16" s="149">
        <v>417.0</v>
      </c>
      <c r="JB16" s="149">
        <v>20.85</v>
      </c>
      <c r="JC16" s="149">
        <v>8.56</v>
      </c>
      <c r="JD16" s="149">
        <v>3.0</v>
      </c>
      <c r="JE16" s="149">
        <v>60.71</v>
      </c>
      <c r="JF16" s="149">
        <v>43.39</v>
      </c>
      <c r="JG16" s="149" t="s">
        <v>93</v>
      </c>
      <c r="JH16" s="149" t="s">
        <v>93</v>
      </c>
      <c r="JI16" s="149" t="s">
        <v>93</v>
      </c>
      <c r="JJ16" s="149" t="s">
        <v>93</v>
      </c>
      <c r="JK16" s="149" t="s">
        <v>93</v>
      </c>
      <c r="JL16" s="149" t="s">
        <v>93</v>
      </c>
      <c r="JM16" s="149" t="s">
        <v>93</v>
      </c>
      <c r="JN16" s="149" t="s">
        <v>93</v>
      </c>
      <c r="JO16" s="89"/>
      <c r="JP16" s="78">
        <v>136.0</v>
      </c>
      <c r="JQ16" s="78">
        <v>32.3</v>
      </c>
      <c r="JR16" s="150" t="s">
        <v>112</v>
      </c>
      <c r="JS16" s="150" t="s">
        <v>112</v>
      </c>
      <c r="JT16" s="150" t="s">
        <v>112</v>
      </c>
      <c r="JU16" s="150">
        <v>2.0</v>
      </c>
      <c r="JV16" s="78">
        <v>39.0</v>
      </c>
      <c r="JW16" s="78">
        <v>39.0</v>
      </c>
      <c r="JX16" s="78">
        <v>136.0</v>
      </c>
      <c r="JY16" s="78">
        <v>34.3</v>
      </c>
      <c r="JZ16" s="78">
        <v>102.0</v>
      </c>
      <c r="KA16" s="78">
        <v>5.5</v>
      </c>
      <c r="KB16" s="78">
        <v>2.1</v>
      </c>
      <c r="KC16" s="150">
        <v>2.0</v>
      </c>
      <c r="KD16" s="78">
        <v>45.0</v>
      </c>
      <c r="KE16" s="78">
        <v>45.0</v>
      </c>
      <c r="KF16" s="89"/>
      <c r="KG16" s="79">
        <v>136.0</v>
      </c>
      <c r="KH16" s="79">
        <v>33.0</v>
      </c>
      <c r="KI16" s="79">
        <v>140.0</v>
      </c>
      <c r="KJ16" s="79">
        <v>7.7</v>
      </c>
      <c r="KK16" s="80"/>
      <c r="KL16" s="79">
        <v>1.0</v>
      </c>
      <c r="KM16" s="79">
        <v>42.0</v>
      </c>
      <c r="KN16" s="79">
        <v>42.0</v>
      </c>
      <c r="KO16" s="79">
        <v>136.0</v>
      </c>
      <c r="KP16" s="79">
        <v>33.0</v>
      </c>
      <c r="KQ16" s="79" t="s">
        <v>98</v>
      </c>
      <c r="KR16" s="79" t="s">
        <v>98</v>
      </c>
      <c r="KS16" s="80"/>
      <c r="KT16" s="79">
        <v>1.0</v>
      </c>
      <c r="KU16" s="79">
        <v>42.0</v>
      </c>
      <c r="KV16" s="79">
        <v>40.0</v>
      </c>
      <c r="KW16" s="89"/>
      <c r="KX16" s="81">
        <v>129.0</v>
      </c>
      <c r="KY16" s="81">
        <v>33.0</v>
      </c>
      <c r="KZ16" s="81">
        <v>276.0</v>
      </c>
      <c r="LA16" s="81">
        <v>13.5</v>
      </c>
      <c r="LB16" s="81">
        <v>1.8</v>
      </c>
      <c r="LC16" s="81">
        <v>3.0</v>
      </c>
      <c r="LD16" s="81">
        <v>50.0</v>
      </c>
      <c r="LE16" s="81">
        <v>50.0</v>
      </c>
      <c r="LF16" s="81">
        <v>129.0</v>
      </c>
      <c r="LG16" s="81">
        <v>33.0</v>
      </c>
      <c r="LH16" s="81">
        <v>257.0</v>
      </c>
      <c r="LI16" s="81">
        <v>12.6</v>
      </c>
      <c r="LJ16" s="81">
        <v>5.0</v>
      </c>
      <c r="LK16" s="81">
        <v>5.0</v>
      </c>
      <c r="LL16" s="81">
        <v>54.0</v>
      </c>
      <c r="LM16" s="81">
        <v>54.0</v>
      </c>
      <c r="LN16" s="89"/>
      <c r="LO16" s="82">
        <v>335.0</v>
      </c>
      <c r="LP16" s="82">
        <v>309.0</v>
      </c>
      <c r="LQ16" s="82">
        <v>171.0</v>
      </c>
      <c r="LR16" s="82">
        <v>68.0</v>
      </c>
      <c r="LS16" s="82">
        <v>323.0</v>
      </c>
      <c r="LT16" s="82">
        <v>56.0</v>
      </c>
      <c r="LU16" s="82">
        <v>10.5</v>
      </c>
      <c r="LV16" s="82">
        <v>140.0</v>
      </c>
      <c r="LW16" s="82">
        <v>102.0</v>
      </c>
      <c r="LX16" s="82">
        <v>54.0</v>
      </c>
      <c r="LY16" s="82">
        <v>50.0</v>
      </c>
      <c r="LZ16" s="83">
        <v>12.0</v>
      </c>
      <c r="MA16" s="82">
        <v>115.0</v>
      </c>
      <c r="MB16" s="82">
        <v>6.5</v>
      </c>
      <c r="MC16" s="82">
        <v>141.0</v>
      </c>
      <c r="MD16" s="82">
        <v>207.0</v>
      </c>
      <c r="ME16" s="82">
        <v>76.0</v>
      </c>
      <c r="MF16" s="82">
        <v>58.0</v>
      </c>
      <c r="MG16" s="83">
        <v>12.0</v>
      </c>
      <c r="MH16" s="82">
        <v>0.0</v>
      </c>
      <c r="MI16" s="82">
        <v>0.0</v>
      </c>
      <c r="MJ16" s="82">
        <v>124.0</v>
      </c>
      <c r="MK16" s="82">
        <v>0.0</v>
      </c>
      <c r="ML16" s="82">
        <v>43.0</v>
      </c>
      <c r="MM16" s="82">
        <v>41.0</v>
      </c>
      <c r="MN16" s="82">
        <v>5.0</v>
      </c>
      <c r="MO16" s="86"/>
      <c r="MP16" s="87"/>
      <c r="MQ16" s="87"/>
      <c r="MR16" s="87"/>
      <c r="MS16" s="87"/>
      <c r="MT16" s="82">
        <v>10.7</v>
      </c>
      <c r="MU16" s="82">
        <v>3.9</v>
      </c>
      <c r="MV16" s="82">
        <v>187.0</v>
      </c>
      <c r="MW16" s="82">
        <v>35.0</v>
      </c>
      <c r="MX16" s="82">
        <v>35.0</v>
      </c>
      <c r="MY16" s="88" t="s">
        <v>96</v>
      </c>
      <c r="MZ16" s="82">
        <v>5.0</v>
      </c>
      <c r="NA16" s="87"/>
      <c r="NB16" s="82">
        <v>9.8</v>
      </c>
      <c r="NC16" s="82">
        <v>9.7</v>
      </c>
      <c r="ND16" s="82">
        <v>178.0</v>
      </c>
      <c r="NE16" s="82">
        <v>36.0</v>
      </c>
      <c r="NF16" s="82">
        <v>40.0</v>
      </c>
      <c r="NG16" s="82">
        <v>40.0</v>
      </c>
      <c r="NH16" s="82">
        <v>7.0</v>
      </c>
      <c r="NI16" s="87"/>
      <c r="NJ16" s="82">
        <v>0.0</v>
      </c>
      <c r="NK16" s="82">
        <v>0.0</v>
      </c>
      <c r="NL16" s="82">
        <v>0.0</v>
      </c>
      <c r="NM16" s="82">
        <v>35.0</v>
      </c>
      <c r="NN16" s="82">
        <v>56.0</v>
      </c>
      <c r="NO16" s="82">
        <v>58.0</v>
      </c>
      <c r="NP16" s="82">
        <v>2.0</v>
      </c>
      <c r="NQ16" s="223"/>
    </row>
    <row r="17" ht="14.25" customHeight="1">
      <c r="A17" s="49">
        <v>0.166666666666667</v>
      </c>
      <c r="B17" s="50"/>
      <c r="C17" s="51">
        <v>50.22</v>
      </c>
      <c r="D17" s="239">
        <v>338.0</v>
      </c>
      <c r="E17" s="53">
        <v>134.0</v>
      </c>
      <c r="F17" s="53">
        <v>83.0</v>
      </c>
      <c r="G17" s="53">
        <v>17.4</v>
      </c>
      <c r="H17" s="54"/>
      <c r="I17" s="53">
        <v>6.0</v>
      </c>
      <c r="J17" s="53">
        <v>51.0</v>
      </c>
      <c r="K17" s="53">
        <v>50.0</v>
      </c>
      <c r="L17" s="239">
        <v>140.0</v>
      </c>
      <c r="M17" s="53">
        <v>45.0</v>
      </c>
      <c r="N17" s="53">
        <v>7.9</v>
      </c>
      <c r="O17" s="54"/>
      <c r="P17" s="53">
        <v>6.0</v>
      </c>
      <c r="Q17" s="53">
        <v>50.0</v>
      </c>
      <c r="R17" s="53">
        <v>47.0</v>
      </c>
      <c r="S17" s="53">
        <v>342.3</v>
      </c>
      <c r="T17" s="53">
        <v>265.5</v>
      </c>
      <c r="U17" s="53">
        <v>159.1</v>
      </c>
      <c r="V17" s="54"/>
      <c r="W17" s="53">
        <v>338.1</v>
      </c>
      <c r="X17" s="53">
        <v>191.8</v>
      </c>
      <c r="Y17" s="53">
        <v>108.8</v>
      </c>
      <c r="Z17" s="54"/>
      <c r="AA17" s="53">
        <v>342.4</v>
      </c>
      <c r="AB17" s="53">
        <v>359.6</v>
      </c>
      <c r="AC17" s="53">
        <v>238.9</v>
      </c>
      <c r="AD17" s="54"/>
      <c r="AE17" s="53">
        <v>342.1</v>
      </c>
      <c r="AF17" s="53">
        <v>398.2</v>
      </c>
      <c r="AG17" s="53">
        <v>215.5</v>
      </c>
      <c r="AH17" s="54"/>
      <c r="AI17" s="53">
        <v>3495.0</v>
      </c>
      <c r="AJ17" s="53">
        <v>374.3</v>
      </c>
      <c r="AK17" s="53">
        <v>235.5</v>
      </c>
      <c r="AL17" s="54"/>
      <c r="AM17" s="53">
        <v>340.7</v>
      </c>
      <c r="AN17" s="53">
        <v>401.5</v>
      </c>
      <c r="AO17" s="53">
        <v>223.6</v>
      </c>
      <c r="AP17" s="54"/>
      <c r="AQ17" s="54">
        <f t="shared" ref="AQ17:AS17" si="17">E17</f>
        <v>134</v>
      </c>
      <c r="AR17" s="54">
        <f t="shared" si="17"/>
        <v>83</v>
      </c>
      <c r="AS17" s="54">
        <f t="shared" si="17"/>
        <v>17.4</v>
      </c>
      <c r="AT17" s="54"/>
      <c r="AU17" s="281">
        <f t="shared" ref="AU17:AW17" si="18">L17</f>
        <v>140</v>
      </c>
      <c r="AV17" s="54">
        <f t="shared" si="18"/>
        <v>45</v>
      </c>
      <c r="AW17" s="54">
        <f t="shared" si="18"/>
        <v>7.9</v>
      </c>
      <c r="AX17" s="54"/>
      <c r="AY17" s="54"/>
      <c r="AZ17" s="54"/>
      <c r="BA17" s="54"/>
      <c r="BB17" s="54"/>
      <c r="BC17" s="89"/>
      <c r="BD17" s="54"/>
      <c r="BE17" s="53">
        <v>33.0</v>
      </c>
      <c r="BF17" s="53">
        <v>5.0</v>
      </c>
      <c r="BG17" s="53">
        <v>0.3</v>
      </c>
      <c r="BH17" s="54"/>
      <c r="BI17" s="53">
        <v>22.0</v>
      </c>
      <c r="BJ17" s="53">
        <v>56.0</v>
      </c>
      <c r="BK17" s="53">
        <v>85.0</v>
      </c>
      <c r="BL17" s="89"/>
      <c r="BM17" s="287">
        <v>344.0</v>
      </c>
      <c r="BN17" s="287">
        <v>147.0</v>
      </c>
      <c r="BO17" s="287">
        <v>141.0</v>
      </c>
      <c r="BP17" s="287">
        <v>7.05</v>
      </c>
      <c r="BQ17" s="288"/>
      <c r="BR17" s="287">
        <v>6.0</v>
      </c>
      <c r="BS17" s="287">
        <v>52.0</v>
      </c>
      <c r="BT17" s="287">
        <v>53.0</v>
      </c>
      <c r="BU17" s="288">
        <f t="shared" si="5"/>
        <v>344</v>
      </c>
      <c r="BV17" s="287">
        <v>282.0</v>
      </c>
      <c r="BW17" s="287">
        <v>167.0</v>
      </c>
      <c r="BX17" s="287">
        <v>16.0</v>
      </c>
      <c r="BY17" s="287">
        <v>336.0</v>
      </c>
      <c r="BZ17" s="287">
        <v>328.0</v>
      </c>
      <c r="CA17" s="287">
        <v>168.0</v>
      </c>
      <c r="CB17" s="287">
        <v>13.0</v>
      </c>
      <c r="CC17" s="287" t="s">
        <v>94</v>
      </c>
      <c r="CD17" s="287" t="s">
        <v>94</v>
      </c>
      <c r="CE17" s="287" t="s">
        <v>94</v>
      </c>
      <c r="CF17" s="287" t="s">
        <v>94</v>
      </c>
      <c r="CG17" s="287">
        <v>334.0</v>
      </c>
      <c r="CH17" s="287">
        <v>432.0</v>
      </c>
      <c r="CI17" s="287">
        <v>242.0</v>
      </c>
      <c r="CJ17" s="287">
        <v>24.0</v>
      </c>
      <c r="CK17" s="287">
        <v>354.0</v>
      </c>
      <c r="CL17" s="287">
        <v>349.0</v>
      </c>
      <c r="CM17" s="287">
        <v>210.0</v>
      </c>
      <c r="CN17" s="287">
        <v>11.0</v>
      </c>
      <c r="CO17" s="287" t="s">
        <v>94</v>
      </c>
      <c r="CP17" s="287" t="s">
        <v>94</v>
      </c>
      <c r="CQ17" s="287" t="s">
        <v>94</v>
      </c>
      <c r="CR17" s="287" t="s">
        <v>94</v>
      </c>
      <c r="CS17" s="287">
        <v>340.0</v>
      </c>
      <c r="CT17" s="287">
        <v>360.0</v>
      </c>
      <c r="CU17" s="287">
        <v>204.0</v>
      </c>
      <c r="CV17" s="287">
        <v>7.0</v>
      </c>
      <c r="CW17" s="287">
        <v>339.0</v>
      </c>
      <c r="CX17" s="287">
        <v>171.0</v>
      </c>
      <c r="CY17" s="287">
        <v>79.0</v>
      </c>
      <c r="CZ17" s="287">
        <v>51.0</v>
      </c>
      <c r="DA17" s="287">
        <v>323.0</v>
      </c>
      <c r="DB17" s="287">
        <v>172.0</v>
      </c>
      <c r="DC17" s="287">
        <v>79.0</v>
      </c>
      <c r="DD17" s="287">
        <v>52.0</v>
      </c>
      <c r="DE17" s="288">
        <f t="shared" si="6"/>
        <v>147</v>
      </c>
      <c r="DF17" s="287">
        <v>35.6</v>
      </c>
      <c r="DG17" s="287">
        <v>141.0</v>
      </c>
      <c r="DH17" s="288">
        <f>BP17</f>
        <v>7.05</v>
      </c>
      <c r="DI17" s="288"/>
      <c r="DJ17" s="287">
        <v>7.0</v>
      </c>
      <c r="DK17" s="287">
        <v>50.0</v>
      </c>
      <c r="DL17" s="287">
        <v>47.0</v>
      </c>
      <c r="DM17" s="89"/>
      <c r="DN17" s="61">
        <v>340.0</v>
      </c>
      <c r="DO17" s="61">
        <v>140.0</v>
      </c>
      <c r="DP17" s="61">
        <v>39.92</v>
      </c>
      <c r="DQ17" s="61">
        <v>21.97</v>
      </c>
      <c r="DR17" s="61">
        <v>5.98</v>
      </c>
      <c r="DS17" s="61">
        <v>8.0</v>
      </c>
      <c r="DT17" s="61">
        <v>36.0</v>
      </c>
      <c r="DU17" s="61">
        <v>44.1</v>
      </c>
      <c r="DV17" s="62"/>
      <c r="DW17" s="62"/>
      <c r="DX17" s="62"/>
      <c r="DY17" s="62"/>
      <c r="DZ17" s="62"/>
      <c r="EA17" s="62"/>
      <c r="EB17" s="62"/>
      <c r="EC17" s="62"/>
      <c r="ED17" s="89"/>
      <c r="EE17" s="63">
        <v>341.0</v>
      </c>
      <c r="EF17" s="63">
        <v>0.0</v>
      </c>
      <c r="EG17" s="63">
        <v>180.0</v>
      </c>
      <c r="EH17" s="63">
        <v>7.6</v>
      </c>
      <c r="EI17" s="64"/>
      <c r="EJ17" s="63">
        <v>9.0</v>
      </c>
      <c r="EK17" s="63">
        <v>45.0</v>
      </c>
      <c r="EL17" s="63">
        <v>47.0</v>
      </c>
      <c r="EM17" s="63">
        <v>0.0</v>
      </c>
      <c r="EN17" s="63">
        <v>0.0</v>
      </c>
      <c r="EO17" s="63">
        <v>0.0</v>
      </c>
      <c r="EP17" s="63">
        <v>0.0</v>
      </c>
      <c r="EQ17" s="63">
        <v>9.0</v>
      </c>
      <c r="ER17" s="63">
        <v>30.0</v>
      </c>
      <c r="ES17" s="63">
        <v>30.0</v>
      </c>
      <c r="ET17" s="63">
        <v>340.0</v>
      </c>
      <c r="EU17" s="63">
        <v>0.0</v>
      </c>
      <c r="EV17" s="63">
        <v>0.0</v>
      </c>
      <c r="EW17" s="63">
        <v>0.0</v>
      </c>
      <c r="EX17" s="63">
        <v>338.0</v>
      </c>
      <c r="EY17" s="63">
        <v>0.0</v>
      </c>
      <c r="EZ17" s="63">
        <v>0.0</v>
      </c>
      <c r="FA17" s="63">
        <v>0.0</v>
      </c>
      <c r="FB17" s="63">
        <v>339.0</v>
      </c>
      <c r="FC17" s="63">
        <v>275.0</v>
      </c>
      <c r="FD17" s="63">
        <v>158.3</v>
      </c>
      <c r="FE17" s="63">
        <v>-3.4</v>
      </c>
      <c r="FF17" s="63">
        <v>338.0</v>
      </c>
      <c r="FG17" s="63">
        <v>274.0</v>
      </c>
      <c r="FH17" s="63">
        <v>158.7</v>
      </c>
      <c r="FI17" s="63">
        <v>0.2</v>
      </c>
      <c r="FJ17" s="63">
        <v>341.0</v>
      </c>
      <c r="FK17" s="63">
        <v>262.0</v>
      </c>
      <c r="FL17" s="63">
        <v>149.0</v>
      </c>
      <c r="FM17" s="64"/>
      <c r="FN17" s="63">
        <v>341.0</v>
      </c>
      <c r="FO17" s="63">
        <v>276.0</v>
      </c>
      <c r="FP17" s="63">
        <v>150.4</v>
      </c>
      <c r="FQ17" s="63">
        <v>7.6</v>
      </c>
      <c r="FR17" s="63">
        <v>0.0</v>
      </c>
      <c r="FS17" s="63">
        <v>0.0</v>
      </c>
      <c r="FT17" s="63">
        <v>16.61</v>
      </c>
      <c r="FU17" s="64"/>
      <c r="FV17" s="63">
        <v>0.0</v>
      </c>
      <c r="FW17" s="64"/>
      <c r="FX17" s="64"/>
      <c r="FY17" s="64"/>
      <c r="FZ17" s="89"/>
      <c r="GA17" s="65">
        <v>341.0</v>
      </c>
      <c r="GB17" s="66">
        <v>386.57</v>
      </c>
      <c r="GC17" s="66">
        <v>216.88</v>
      </c>
      <c r="GD17" s="66">
        <v>25.46</v>
      </c>
      <c r="GE17" s="66">
        <v>341.0</v>
      </c>
      <c r="GF17" s="66">
        <v>396.38</v>
      </c>
      <c r="GG17" s="66">
        <v>214.57</v>
      </c>
      <c r="GH17" s="66">
        <v>23.66</v>
      </c>
      <c r="GI17" s="66">
        <v>341.0</v>
      </c>
      <c r="GJ17" s="66">
        <v>248.39</v>
      </c>
      <c r="GK17" s="66">
        <v>-151.01</v>
      </c>
      <c r="GL17" s="66">
        <v>-13.65</v>
      </c>
      <c r="GM17" s="66">
        <v>341.0</v>
      </c>
      <c r="GN17" s="66">
        <v>258.35</v>
      </c>
      <c r="GO17" s="66">
        <v>-151.01</v>
      </c>
      <c r="GP17" s="66">
        <v>-20.03</v>
      </c>
      <c r="GQ17" s="66">
        <v>341.0</v>
      </c>
      <c r="GR17" s="66">
        <v>115.62</v>
      </c>
      <c r="GS17" s="66">
        <v>-70.87</v>
      </c>
      <c r="GT17" s="66">
        <v>-11.89</v>
      </c>
      <c r="GU17" s="66">
        <v>341.0</v>
      </c>
      <c r="GV17" s="66">
        <v>117.66</v>
      </c>
      <c r="GW17" s="66">
        <v>-73.8</v>
      </c>
      <c r="GX17" s="66">
        <v>-12.81</v>
      </c>
      <c r="GY17" s="89"/>
      <c r="GZ17" s="98" t="s">
        <v>91</v>
      </c>
      <c r="HA17" s="98" t="s">
        <v>92</v>
      </c>
      <c r="HB17" s="98">
        <v>52.0</v>
      </c>
      <c r="HC17" s="97">
        <f t="shared" si="8"/>
        <v>2.6</v>
      </c>
      <c r="HD17" s="97">
        <f t="shared" si="9"/>
        <v>1.04</v>
      </c>
      <c r="HE17" s="98">
        <v>8.0</v>
      </c>
      <c r="HF17" s="99">
        <v>54.0</v>
      </c>
      <c r="HG17" s="99">
        <v>52.0</v>
      </c>
      <c r="HH17" s="98" t="s">
        <v>91</v>
      </c>
      <c r="HI17" s="98" t="s">
        <v>92</v>
      </c>
      <c r="HJ17" s="98">
        <v>241.0</v>
      </c>
      <c r="HK17" s="97">
        <f t="shared" si="10"/>
        <v>12.05</v>
      </c>
      <c r="HL17" s="97">
        <f t="shared" si="11"/>
        <v>4.82</v>
      </c>
      <c r="HM17" s="98">
        <v>5.0</v>
      </c>
      <c r="HN17" s="99">
        <v>54.0</v>
      </c>
      <c r="HO17" s="99">
        <v>54.0</v>
      </c>
      <c r="HP17" s="98" t="s">
        <v>91</v>
      </c>
      <c r="HQ17" s="98" t="s">
        <v>92</v>
      </c>
      <c r="HR17" s="98">
        <v>110.0</v>
      </c>
      <c r="HS17" s="97">
        <f t="shared" si="12"/>
        <v>5.5</v>
      </c>
      <c r="HT17" s="97">
        <f t="shared" si="13"/>
        <v>2.2</v>
      </c>
      <c r="HU17" s="98">
        <v>7.0</v>
      </c>
      <c r="HV17" s="99">
        <v>54.0</v>
      </c>
      <c r="HW17" s="99">
        <v>54.0</v>
      </c>
      <c r="HX17" s="89"/>
      <c r="HY17" s="72">
        <v>135.0</v>
      </c>
      <c r="HZ17" s="72">
        <v>33.0</v>
      </c>
      <c r="IA17" s="72">
        <v>68.0</v>
      </c>
      <c r="IB17" s="72">
        <v>3.4</v>
      </c>
      <c r="IC17" s="73"/>
      <c r="ID17" s="72">
        <v>2.0</v>
      </c>
      <c r="IE17" s="72">
        <v>64.0</v>
      </c>
      <c r="IF17" s="72">
        <v>44.0</v>
      </c>
      <c r="IG17" s="89"/>
      <c r="IH17" s="74">
        <v>142.0</v>
      </c>
      <c r="II17" s="74">
        <v>32.9</v>
      </c>
      <c r="IJ17" s="74">
        <v>13.0</v>
      </c>
      <c r="IK17" s="74">
        <v>0.6</v>
      </c>
      <c r="IL17" s="74">
        <v>0.7</v>
      </c>
      <c r="IM17" s="74">
        <v>4.0</v>
      </c>
      <c r="IN17" s="74">
        <v>46.0</v>
      </c>
      <c r="IO17" s="74">
        <v>44.0</v>
      </c>
      <c r="IP17" s="74">
        <v>142.0</v>
      </c>
      <c r="IQ17" s="74">
        <v>33.3</v>
      </c>
      <c r="IR17" s="74">
        <v>88.0</v>
      </c>
      <c r="IS17" s="74">
        <v>4.3</v>
      </c>
      <c r="IT17" s="74">
        <v>4.8</v>
      </c>
      <c r="IU17" s="74">
        <v>8.0</v>
      </c>
      <c r="IV17" s="74">
        <v>50.0</v>
      </c>
      <c r="IW17" s="74">
        <v>48.0</v>
      </c>
      <c r="IX17" s="89"/>
      <c r="IY17" s="149">
        <v>139.87</v>
      </c>
      <c r="IZ17" s="149">
        <v>34.69</v>
      </c>
      <c r="JA17" s="149">
        <v>415.4</v>
      </c>
      <c r="JB17" s="149">
        <v>20.77</v>
      </c>
      <c r="JC17" s="149">
        <v>8.46</v>
      </c>
      <c r="JD17" s="149">
        <v>3.0</v>
      </c>
      <c r="JE17" s="149">
        <v>58.5</v>
      </c>
      <c r="JF17" s="149">
        <v>44.22</v>
      </c>
      <c r="JG17" s="149" t="s">
        <v>93</v>
      </c>
      <c r="JH17" s="149" t="s">
        <v>93</v>
      </c>
      <c r="JI17" s="149" t="s">
        <v>93</v>
      </c>
      <c r="JJ17" s="149" t="s">
        <v>93</v>
      </c>
      <c r="JK17" s="149" t="s">
        <v>93</v>
      </c>
      <c r="JL17" s="149" t="s">
        <v>93</v>
      </c>
      <c r="JM17" s="149" t="s">
        <v>93</v>
      </c>
      <c r="JN17" s="149" t="s">
        <v>93</v>
      </c>
      <c r="JO17" s="89"/>
      <c r="JP17" s="78">
        <v>136.0</v>
      </c>
      <c r="JQ17" s="78">
        <v>32.5</v>
      </c>
      <c r="JR17" s="150" t="s">
        <v>112</v>
      </c>
      <c r="JS17" s="150" t="s">
        <v>112</v>
      </c>
      <c r="JT17" s="150" t="s">
        <v>112</v>
      </c>
      <c r="JU17" s="150">
        <v>2.0</v>
      </c>
      <c r="JV17" s="78">
        <v>38.0</v>
      </c>
      <c r="JW17" s="78">
        <v>38.0</v>
      </c>
      <c r="JX17" s="78">
        <v>136.0</v>
      </c>
      <c r="JY17" s="78">
        <v>34.2</v>
      </c>
      <c r="JZ17" s="78">
        <v>102.0</v>
      </c>
      <c r="KA17" s="78">
        <v>5.5</v>
      </c>
      <c r="KB17" s="78">
        <v>2.1</v>
      </c>
      <c r="KC17" s="150">
        <v>2.0</v>
      </c>
      <c r="KD17" s="78">
        <v>44.0</v>
      </c>
      <c r="KE17" s="78">
        <v>44.0</v>
      </c>
      <c r="KF17" s="89"/>
      <c r="KG17" s="79">
        <v>136.0</v>
      </c>
      <c r="KH17" s="79">
        <v>33.0</v>
      </c>
      <c r="KI17" s="79">
        <v>135.0</v>
      </c>
      <c r="KJ17" s="79">
        <v>7.5</v>
      </c>
      <c r="KK17" s="80"/>
      <c r="KL17" s="79">
        <v>1.0</v>
      </c>
      <c r="KM17" s="79">
        <v>42.0</v>
      </c>
      <c r="KN17" s="79">
        <v>42.0</v>
      </c>
      <c r="KO17" s="79">
        <v>136.0</v>
      </c>
      <c r="KP17" s="79">
        <v>33.0</v>
      </c>
      <c r="KQ17" s="79" t="s">
        <v>98</v>
      </c>
      <c r="KR17" s="79" t="s">
        <v>98</v>
      </c>
      <c r="KS17" s="80"/>
      <c r="KT17" s="79">
        <v>1.0</v>
      </c>
      <c r="KU17" s="79">
        <v>42.0</v>
      </c>
      <c r="KV17" s="79">
        <v>40.0</v>
      </c>
      <c r="KW17" s="89"/>
      <c r="KX17" s="81">
        <v>129.0</v>
      </c>
      <c r="KY17" s="81">
        <v>33.0</v>
      </c>
      <c r="KZ17" s="81">
        <v>190.0</v>
      </c>
      <c r="LA17" s="81">
        <v>9.3</v>
      </c>
      <c r="LB17" s="81">
        <v>1.8</v>
      </c>
      <c r="LC17" s="81">
        <v>3.0</v>
      </c>
      <c r="LD17" s="81">
        <v>50.0</v>
      </c>
      <c r="LE17" s="81">
        <v>50.0</v>
      </c>
      <c r="LF17" s="81">
        <v>129.0</v>
      </c>
      <c r="LG17" s="81">
        <v>33.0</v>
      </c>
      <c r="LH17" s="81">
        <v>326.0</v>
      </c>
      <c r="LI17" s="81">
        <v>16.0</v>
      </c>
      <c r="LJ17" s="81">
        <v>5.0</v>
      </c>
      <c r="LK17" s="81">
        <v>5.0</v>
      </c>
      <c r="LL17" s="81">
        <v>54.0</v>
      </c>
      <c r="LM17" s="81">
        <v>54.0</v>
      </c>
      <c r="LN17" s="89"/>
      <c r="LO17" s="82">
        <v>334.0</v>
      </c>
      <c r="LP17" s="82">
        <v>308.0</v>
      </c>
      <c r="LQ17" s="82">
        <v>170.0</v>
      </c>
      <c r="LR17" s="82">
        <v>68.0</v>
      </c>
      <c r="LS17" s="82">
        <v>322.0</v>
      </c>
      <c r="LT17" s="82">
        <v>56.0</v>
      </c>
      <c r="LU17" s="82">
        <v>9.8</v>
      </c>
      <c r="LV17" s="82">
        <v>140.0</v>
      </c>
      <c r="LW17" s="82">
        <v>102.0</v>
      </c>
      <c r="LX17" s="82">
        <v>53.0</v>
      </c>
      <c r="LY17" s="82">
        <v>49.0</v>
      </c>
      <c r="LZ17" s="83">
        <v>12.0</v>
      </c>
      <c r="MA17" s="82">
        <v>114.0</v>
      </c>
      <c r="MB17" s="82">
        <v>4.0</v>
      </c>
      <c r="MC17" s="82">
        <v>141.0</v>
      </c>
      <c r="MD17" s="82">
        <v>206.0</v>
      </c>
      <c r="ME17" s="82">
        <v>74.0</v>
      </c>
      <c r="MF17" s="82">
        <v>57.0</v>
      </c>
      <c r="MG17" s="83">
        <v>12.0</v>
      </c>
      <c r="MH17" s="82">
        <v>0.0</v>
      </c>
      <c r="MI17" s="82">
        <v>0.0</v>
      </c>
      <c r="MJ17" s="82">
        <v>123.0</v>
      </c>
      <c r="MK17" s="82">
        <v>0.0</v>
      </c>
      <c r="ML17" s="82">
        <v>42.0</v>
      </c>
      <c r="MM17" s="82">
        <v>40.0</v>
      </c>
      <c r="MN17" s="82">
        <v>5.0</v>
      </c>
      <c r="MO17" s="86"/>
      <c r="MP17" s="87"/>
      <c r="MQ17" s="87"/>
      <c r="MR17" s="87"/>
      <c r="MS17" s="87"/>
      <c r="MT17" s="82">
        <v>13.8</v>
      </c>
      <c r="MU17" s="82">
        <v>4.9</v>
      </c>
      <c r="MV17" s="82">
        <v>243.0</v>
      </c>
      <c r="MW17" s="82">
        <v>35.0</v>
      </c>
      <c r="MX17" s="82">
        <v>35.0</v>
      </c>
      <c r="MY17" s="88" t="s">
        <v>96</v>
      </c>
      <c r="MZ17" s="82">
        <v>5.0</v>
      </c>
      <c r="NA17" s="87"/>
      <c r="NB17" s="82">
        <v>10.4</v>
      </c>
      <c r="NC17" s="82">
        <v>1.5</v>
      </c>
      <c r="ND17" s="82">
        <v>188.0</v>
      </c>
      <c r="NE17" s="82">
        <v>36.0</v>
      </c>
      <c r="NF17" s="82">
        <v>40.0</v>
      </c>
      <c r="NG17" s="82">
        <v>40.0</v>
      </c>
      <c r="NH17" s="82">
        <v>7.0</v>
      </c>
      <c r="NI17" s="87"/>
      <c r="NJ17" s="82">
        <v>0.0</v>
      </c>
      <c r="NK17" s="82">
        <v>0.0</v>
      </c>
      <c r="NL17" s="82">
        <v>0.0</v>
      </c>
      <c r="NM17" s="82">
        <v>35.0</v>
      </c>
      <c r="NN17" s="82">
        <v>56.0</v>
      </c>
      <c r="NO17" s="82">
        <v>58.0</v>
      </c>
      <c r="NP17" s="82">
        <v>2.0</v>
      </c>
      <c r="NQ17" s="223"/>
    </row>
    <row r="18" ht="14.25" customHeight="1">
      <c r="A18" s="49">
        <v>0.208333333333334</v>
      </c>
      <c r="B18" s="50"/>
      <c r="C18" s="51">
        <v>50.17</v>
      </c>
      <c r="D18" s="239">
        <v>338.0</v>
      </c>
      <c r="E18" s="53">
        <v>134.0</v>
      </c>
      <c r="F18" s="53">
        <v>93.0</v>
      </c>
      <c r="G18" s="53">
        <v>19.6</v>
      </c>
      <c r="H18" s="54"/>
      <c r="I18" s="53">
        <v>6.0</v>
      </c>
      <c r="J18" s="53">
        <v>51.0</v>
      </c>
      <c r="K18" s="53">
        <v>50.0</v>
      </c>
      <c r="L18" s="239">
        <v>140.0</v>
      </c>
      <c r="M18" s="53">
        <v>49.0</v>
      </c>
      <c r="N18" s="53">
        <v>9.1</v>
      </c>
      <c r="O18" s="54"/>
      <c r="P18" s="53">
        <v>6.0</v>
      </c>
      <c r="Q18" s="53">
        <v>50.0</v>
      </c>
      <c r="R18" s="53">
        <v>47.0</v>
      </c>
      <c r="S18" s="53">
        <v>340.2</v>
      </c>
      <c r="T18" s="53">
        <v>299.5</v>
      </c>
      <c r="U18" s="53">
        <v>176.9</v>
      </c>
      <c r="V18" s="54"/>
      <c r="W18" s="53">
        <v>336.5</v>
      </c>
      <c r="X18" s="53">
        <v>214.1</v>
      </c>
      <c r="Y18" s="53">
        <v>125.3</v>
      </c>
      <c r="Z18" s="54"/>
      <c r="AA18" s="53">
        <v>340.6</v>
      </c>
      <c r="AB18" s="53">
        <v>337.8</v>
      </c>
      <c r="AC18" s="53">
        <v>223.6</v>
      </c>
      <c r="AD18" s="54"/>
      <c r="AE18" s="53">
        <v>340.3</v>
      </c>
      <c r="AF18" s="53">
        <v>378.9</v>
      </c>
      <c r="AG18" s="53">
        <v>203.2</v>
      </c>
      <c r="AH18" s="54"/>
      <c r="AI18" s="53">
        <v>347.7</v>
      </c>
      <c r="AJ18" s="53">
        <v>380.4</v>
      </c>
      <c r="AK18" s="53">
        <v>237.5</v>
      </c>
      <c r="AL18" s="54"/>
      <c r="AM18" s="53">
        <v>338.2</v>
      </c>
      <c r="AN18" s="53">
        <v>406.6</v>
      </c>
      <c r="AO18" s="53">
        <v>225.1</v>
      </c>
      <c r="AP18" s="54"/>
      <c r="AQ18" s="54">
        <f t="shared" ref="AQ18:AS18" si="19">E18</f>
        <v>134</v>
      </c>
      <c r="AR18" s="54">
        <f t="shared" si="19"/>
        <v>93</v>
      </c>
      <c r="AS18" s="54">
        <f t="shared" si="19"/>
        <v>19.6</v>
      </c>
      <c r="AT18" s="54"/>
      <c r="AU18" s="281">
        <f t="shared" ref="AU18:AW18" si="20">L18</f>
        <v>140</v>
      </c>
      <c r="AV18" s="54">
        <f t="shared" si="20"/>
        <v>49</v>
      </c>
      <c r="AW18" s="54">
        <f t="shared" si="20"/>
        <v>9.1</v>
      </c>
      <c r="AX18" s="54"/>
      <c r="AY18" s="54"/>
      <c r="AZ18" s="54"/>
      <c r="BA18" s="54"/>
      <c r="BB18" s="54"/>
      <c r="BC18" s="89"/>
      <c r="BD18" s="54"/>
      <c r="BE18" s="53">
        <v>33.0</v>
      </c>
      <c r="BF18" s="53">
        <v>8.0</v>
      </c>
      <c r="BG18" s="53">
        <v>0.4</v>
      </c>
      <c r="BH18" s="54"/>
      <c r="BI18" s="53">
        <v>22.0</v>
      </c>
      <c r="BJ18" s="53">
        <v>56.0</v>
      </c>
      <c r="BK18" s="53">
        <v>85.0</v>
      </c>
      <c r="BL18" s="89"/>
      <c r="BM18" s="287">
        <v>344.0</v>
      </c>
      <c r="BN18" s="287">
        <v>147.0</v>
      </c>
      <c r="BO18" s="287">
        <v>148.0</v>
      </c>
      <c r="BP18" s="287">
        <v>7.4</v>
      </c>
      <c r="BQ18" s="288"/>
      <c r="BR18" s="287">
        <v>6.0</v>
      </c>
      <c r="BS18" s="287">
        <v>53.0</v>
      </c>
      <c r="BT18" s="287">
        <v>55.0</v>
      </c>
      <c r="BU18" s="288">
        <f t="shared" si="5"/>
        <v>344</v>
      </c>
      <c r="BV18" s="287">
        <v>281.0</v>
      </c>
      <c r="BW18" s="287">
        <v>167.0</v>
      </c>
      <c r="BX18" s="287">
        <v>13.0</v>
      </c>
      <c r="BY18" s="287">
        <v>336.0</v>
      </c>
      <c r="BZ18" s="287">
        <v>296.0</v>
      </c>
      <c r="CA18" s="287">
        <v>168.0</v>
      </c>
      <c r="CB18" s="287">
        <v>10.0</v>
      </c>
      <c r="CC18" s="287" t="s">
        <v>94</v>
      </c>
      <c r="CD18" s="287" t="s">
        <v>94</v>
      </c>
      <c r="CE18" s="287" t="s">
        <v>94</v>
      </c>
      <c r="CF18" s="287" t="s">
        <v>94</v>
      </c>
      <c r="CG18" s="287">
        <v>334.0</v>
      </c>
      <c r="CH18" s="287">
        <v>400.0</v>
      </c>
      <c r="CI18" s="287">
        <v>234.0</v>
      </c>
      <c r="CJ18" s="287">
        <v>23.0</v>
      </c>
      <c r="CK18" s="287">
        <v>349.0</v>
      </c>
      <c r="CL18" s="287">
        <v>340.0</v>
      </c>
      <c r="CM18" s="287">
        <v>203.0</v>
      </c>
      <c r="CN18" s="287">
        <v>6.0</v>
      </c>
      <c r="CO18" s="287" t="s">
        <v>94</v>
      </c>
      <c r="CP18" s="287" t="s">
        <v>94</v>
      </c>
      <c r="CQ18" s="287" t="s">
        <v>94</v>
      </c>
      <c r="CR18" s="287" t="s">
        <v>94</v>
      </c>
      <c r="CS18" s="287">
        <v>342.0</v>
      </c>
      <c r="CT18" s="287">
        <v>357.0</v>
      </c>
      <c r="CU18" s="287">
        <v>202.0</v>
      </c>
      <c r="CV18" s="287">
        <v>7.0</v>
      </c>
      <c r="CW18" s="287">
        <v>340.0</v>
      </c>
      <c r="CX18" s="287">
        <v>167.0</v>
      </c>
      <c r="CY18" s="287">
        <v>76.0</v>
      </c>
      <c r="CZ18" s="287">
        <v>49.0</v>
      </c>
      <c r="DA18" s="287">
        <v>326.0</v>
      </c>
      <c r="DB18" s="287">
        <v>167.0</v>
      </c>
      <c r="DC18" s="287">
        <v>77.0</v>
      </c>
      <c r="DD18" s="287">
        <v>50.0</v>
      </c>
      <c r="DE18" s="288">
        <f t="shared" si="6"/>
        <v>147</v>
      </c>
      <c r="DF18" s="287">
        <v>35.2</v>
      </c>
      <c r="DG18" s="288">
        <f t="shared" ref="DG18:DH18" si="21">BO18</f>
        <v>148</v>
      </c>
      <c r="DH18" s="288">
        <f t="shared" si="21"/>
        <v>7.4</v>
      </c>
      <c r="DI18" s="288"/>
      <c r="DJ18" s="287">
        <v>7.0</v>
      </c>
      <c r="DK18" s="287">
        <v>49.0</v>
      </c>
      <c r="DL18" s="287">
        <v>47.0</v>
      </c>
      <c r="DM18" s="89"/>
      <c r="DN18" s="61">
        <v>340.0</v>
      </c>
      <c r="DO18" s="61">
        <v>140.0</v>
      </c>
      <c r="DP18" s="61">
        <v>41.07</v>
      </c>
      <c r="DQ18" s="61">
        <v>22.91</v>
      </c>
      <c r="DR18" s="61">
        <v>6.28</v>
      </c>
      <c r="DS18" s="61">
        <v>8.0</v>
      </c>
      <c r="DT18" s="61">
        <v>35.0</v>
      </c>
      <c r="DU18" s="61">
        <v>44.7</v>
      </c>
      <c r="DV18" s="62"/>
      <c r="DW18" s="62"/>
      <c r="DX18" s="62"/>
      <c r="DY18" s="62"/>
      <c r="DZ18" s="62"/>
      <c r="EA18" s="62"/>
      <c r="EB18" s="62"/>
      <c r="EC18" s="62"/>
      <c r="ED18" s="89"/>
      <c r="EE18" s="63">
        <v>341.0</v>
      </c>
      <c r="EF18" s="63">
        <v>0.0</v>
      </c>
      <c r="EG18" s="63">
        <v>182.0</v>
      </c>
      <c r="EH18" s="63">
        <v>7.7</v>
      </c>
      <c r="EI18" s="64"/>
      <c r="EJ18" s="63">
        <v>9.0</v>
      </c>
      <c r="EK18" s="63">
        <v>45.0</v>
      </c>
      <c r="EL18" s="63">
        <v>47.0</v>
      </c>
      <c r="EM18" s="63">
        <v>0.0</v>
      </c>
      <c r="EN18" s="63">
        <v>0.0</v>
      </c>
      <c r="EO18" s="63">
        <v>0.0</v>
      </c>
      <c r="EP18" s="63">
        <v>0.0</v>
      </c>
      <c r="EQ18" s="63">
        <v>9.0</v>
      </c>
      <c r="ER18" s="63">
        <v>30.0</v>
      </c>
      <c r="ES18" s="63">
        <v>30.0</v>
      </c>
      <c r="ET18" s="63">
        <v>340.0</v>
      </c>
      <c r="EU18" s="63">
        <v>0.0</v>
      </c>
      <c r="EV18" s="63">
        <v>0.0</v>
      </c>
      <c r="EW18" s="63">
        <v>0.0</v>
      </c>
      <c r="EX18" s="63">
        <v>338.0</v>
      </c>
      <c r="EY18" s="63">
        <v>0.0</v>
      </c>
      <c r="EZ18" s="63">
        <v>0.0</v>
      </c>
      <c r="FA18" s="63">
        <v>0.0</v>
      </c>
      <c r="FB18" s="63">
        <v>339.0</v>
      </c>
      <c r="FC18" s="63">
        <v>275.0</v>
      </c>
      <c r="FD18" s="63">
        <v>158.3</v>
      </c>
      <c r="FE18" s="63">
        <v>-3.4</v>
      </c>
      <c r="FF18" s="63">
        <v>338.0</v>
      </c>
      <c r="FG18" s="63">
        <v>274.0</v>
      </c>
      <c r="FH18" s="63">
        <v>158.7</v>
      </c>
      <c r="FI18" s="63">
        <v>0.2</v>
      </c>
      <c r="FJ18" s="63">
        <v>341.0</v>
      </c>
      <c r="FK18" s="63">
        <v>261.0</v>
      </c>
      <c r="FL18" s="63">
        <v>149.5</v>
      </c>
      <c r="FM18" s="64"/>
      <c r="FN18" s="63">
        <v>341.0</v>
      </c>
      <c r="FO18" s="63">
        <v>274.0</v>
      </c>
      <c r="FP18" s="63">
        <v>149.5</v>
      </c>
      <c r="FQ18" s="63">
        <v>7.7</v>
      </c>
      <c r="FR18" s="63">
        <v>0.0</v>
      </c>
      <c r="FS18" s="63">
        <v>0.0</v>
      </c>
      <c r="FT18" s="63">
        <v>17.4</v>
      </c>
      <c r="FU18" s="64"/>
      <c r="FV18" s="63">
        <v>0.0</v>
      </c>
      <c r="FW18" s="64"/>
      <c r="FX18" s="64"/>
      <c r="FY18" s="64"/>
      <c r="FZ18" s="89"/>
      <c r="GA18" s="65">
        <v>341.0</v>
      </c>
      <c r="GB18" s="66">
        <v>367.23</v>
      </c>
      <c r="GC18" s="66">
        <v>229.27</v>
      </c>
      <c r="GD18" s="66">
        <v>29.4</v>
      </c>
      <c r="GE18" s="66">
        <v>341.0</v>
      </c>
      <c r="GF18" s="66">
        <v>380.27</v>
      </c>
      <c r="GG18" s="66">
        <v>225.89</v>
      </c>
      <c r="GH18" s="66">
        <v>33.67</v>
      </c>
      <c r="GI18" s="66">
        <v>341.0</v>
      </c>
      <c r="GJ18" s="66">
        <v>254.25</v>
      </c>
      <c r="GK18" s="66">
        <v>-154.36</v>
      </c>
      <c r="GL18" s="66">
        <v>-14.24</v>
      </c>
      <c r="GM18" s="66">
        <v>341.0</v>
      </c>
      <c r="GN18" s="66">
        <v>265.09</v>
      </c>
      <c r="GO18" s="66">
        <v>-154.53</v>
      </c>
      <c r="GP18" s="66">
        <v>-23.2</v>
      </c>
      <c r="GQ18" s="66">
        <v>341.0</v>
      </c>
      <c r="GR18" s="66">
        <v>122.8</v>
      </c>
      <c r="GS18" s="66">
        <v>-77.14</v>
      </c>
      <c r="GT18" s="66">
        <v>-13.9</v>
      </c>
      <c r="GU18" s="66">
        <v>341.0</v>
      </c>
      <c r="GV18" s="66">
        <v>131.15</v>
      </c>
      <c r="GW18" s="66">
        <v>-77.89</v>
      </c>
      <c r="GX18" s="66">
        <v>-14.83</v>
      </c>
      <c r="GY18" s="89"/>
      <c r="GZ18" s="98" t="s">
        <v>91</v>
      </c>
      <c r="HA18" s="98" t="s">
        <v>92</v>
      </c>
      <c r="HB18" s="98">
        <v>58.0</v>
      </c>
      <c r="HC18" s="97">
        <f t="shared" si="8"/>
        <v>2.9</v>
      </c>
      <c r="HD18" s="97">
        <f t="shared" si="9"/>
        <v>1.16</v>
      </c>
      <c r="HE18" s="98">
        <v>8.0</v>
      </c>
      <c r="HF18" s="99">
        <v>54.0</v>
      </c>
      <c r="HG18" s="99">
        <v>52.0</v>
      </c>
      <c r="HH18" s="98" t="s">
        <v>91</v>
      </c>
      <c r="HI18" s="98" t="s">
        <v>92</v>
      </c>
      <c r="HJ18" s="98">
        <v>275.0</v>
      </c>
      <c r="HK18" s="97">
        <f t="shared" si="10"/>
        <v>13.75</v>
      </c>
      <c r="HL18" s="97">
        <f t="shared" si="11"/>
        <v>5.5</v>
      </c>
      <c r="HM18" s="98">
        <v>5.0</v>
      </c>
      <c r="HN18" s="99">
        <v>54.0</v>
      </c>
      <c r="HO18" s="99">
        <v>54.0</v>
      </c>
      <c r="HP18" s="98" t="s">
        <v>91</v>
      </c>
      <c r="HQ18" s="98" t="s">
        <v>92</v>
      </c>
      <c r="HR18" s="98">
        <v>118.0</v>
      </c>
      <c r="HS18" s="97">
        <f t="shared" si="12"/>
        <v>5.9</v>
      </c>
      <c r="HT18" s="97">
        <f t="shared" si="13"/>
        <v>2.36</v>
      </c>
      <c r="HU18" s="98">
        <v>7.0</v>
      </c>
      <c r="HV18" s="99">
        <v>54.0</v>
      </c>
      <c r="HW18" s="99">
        <v>54.0</v>
      </c>
      <c r="HX18" s="89"/>
      <c r="HY18" s="72">
        <v>135.0</v>
      </c>
      <c r="HZ18" s="72">
        <v>33.0</v>
      </c>
      <c r="IA18" s="72">
        <v>90.0</v>
      </c>
      <c r="IB18" s="72">
        <v>4.5</v>
      </c>
      <c r="IC18" s="73"/>
      <c r="ID18" s="72">
        <v>2.0</v>
      </c>
      <c r="IE18" s="72">
        <v>64.0</v>
      </c>
      <c r="IF18" s="72">
        <v>44.0</v>
      </c>
      <c r="IG18" s="89"/>
      <c r="IH18" s="74">
        <v>142.0</v>
      </c>
      <c r="II18" s="74">
        <v>32.9</v>
      </c>
      <c r="IJ18" s="74">
        <v>13.0</v>
      </c>
      <c r="IK18" s="74">
        <v>0.6</v>
      </c>
      <c r="IL18" s="74">
        <v>0.7</v>
      </c>
      <c r="IM18" s="74">
        <v>4.0</v>
      </c>
      <c r="IN18" s="74">
        <v>46.0</v>
      </c>
      <c r="IO18" s="74">
        <v>44.0</v>
      </c>
      <c r="IP18" s="74">
        <v>142.0</v>
      </c>
      <c r="IQ18" s="74">
        <v>33.3</v>
      </c>
      <c r="IR18" s="74">
        <v>88.0</v>
      </c>
      <c r="IS18" s="74">
        <v>4.3</v>
      </c>
      <c r="IT18" s="74">
        <v>4.8</v>
      </c>
      <c r="IU18" s="74">
        <v>8.0</v>
      </c>
      <c r="IV18" s="74">
        <v>50.0</v>
      </c>
      <c r="IW18" s="74">
        <v>48.0</v>
      </c>
      <c r="IX18" s="89"/>
      <c r="IY18" s="149">
        <v>139.75</v>
      </c>
      <c r="IZ18" s="149">
        <v>34.6</v>
      </c>
      <c r="JA18" s="149">
        <v>436.0</v>
      </c>
      <c r="JB18" s="149">
        <v>21.8</v>
      </c>
      <c r="JC18" s="149">
        <v>8.77</v>
      </c>
      <c r="JD18" s="149">
        <v>3.0</v>
      </c>
      <c r="JE18" s="149">
        <v>62.64</v>
      </c>
      <c r="JF18" s="149">
        <v>43.39</v>
      </c>
      <c r="JG18" s="149" t="s">
        <v>93</v>
      </c>
      <c r="JH18" s="149" t="s">
        <v>93</v>
      </c>
      <c r="JI18" s="149" t="s">
        <v>93</v>
      </c>
      <c r="JJ18" s="149" t="s">
        <v>93</v>
      </c>
      <c r="JK18" s="149" t="s">
        <v>93</v>
      </c>
      <c r="JL18" s="149" t="s">
        <v>93</v>
      </c>
      <c r="JM18" s="149" t="s">
        <v>93</v>
      </c>
      <c r="JN18" s="149" t="s">
        <v>93</v>
      </c>
      <c r="JO18" s="89"/>
      <c r="JP18" s="78">
        <v>137.0</v>
      </c>
      <c r="JQ18" s="78">
        <v>32.3</v>
      </c>
      <c r="JR18" s="150" t="s">
        <v>112</v>
      </c>
      <c r="JS18" s="150" t="s">
        <v>112</v>
      </c>
      <c r="JT18" s="150" t="s">
        <v>112</v>
      </c>
      <c r="JU18" s="150">
        <v>2.0</v>
      </c>
      <c r="JV18" s="78">
        <v>38.0</v>
      </c>
      <c r="JW18" s="78">
        <v>38.0</v>
      </c>
      <c r="JX18" s="78">
        <v>137.0</v>
      </c>
      <c r="JY18" s="78">
        <v>34.3</v>
      </c>
      <c r="JZ18" s="78">
        <v>104.0</v>
      </c>
      <c r="KA18" s="78">
        <v>5.6</v>
      </c>
      <c r="KB18" s="78">
        <v>2.2</v>
      </c>
      <c r="KC18" s="150">
        <v>2.0</v>
      </c>
      <c r="KD18" s="78">
        <v>44.0</v>
      </c>
      <c r="KE18" s="78">
        <v>44.0</v>
      </c>
      <c r="KF18" s="89"/>
      <c r="KG18" s="79">
        <v>136.0</v>
      </c>
      <c r="KH18" s="79">
        <v>33.0</v>
      </c>
      <c r="KI18" s="79">
        <v>136.0</v>
      </c>
      <c r="KJ18" s="79">
        <v>7.5</v>
      </c>
      <c r="KK18" s="80"/>
      <c r="KL18" s="79">
        <v>1.0</v>
      </c>
      <c r="KM18" s="79">
        <v>42.0</v>
      </c>
      <c r="KN18" s="79">
        <v>42.0</v>
      </c>
      <c r="KO18" s="79">
        <v>136.0</v>
      </c>
      <c r="KP18" s="79">
        <v>33.0</v>
      </c>
      <c r="KQ18" s="79" t="s">
        <v>98</v>
      </c>
      <c r="KR18" s="79" t="s">
        <v>98</v>
      </c>
      <c r="KS18" s="80"/>
      <c r="KT18" s="79">
        <v>1.0</v>
      </c>
      <c r="KU18" s="79">
        <v>42.0</v>
      </c>
      <c r="KV18" s="79">
        <v>40.0</v>
      </c>
      <c r="KW18" s="89"/>
      <c r="KX18" s="81">
        <v>129.0</v>
      </c>
      <c r="KY18" s="81">
        <v>33.0</v>
      </c>
      <c r="KZ18" s="81">
        <v>190.0</v>
      </c>
      <c r="LA18" s="81">
        <v>9.3</v>
      </c>
      <c r="LB18" s="81">
        <v>1.8</v>
      </c>
      <c r="LC18" s="81">
        <v>3.0</v>
      </c>
      <c r="LD18" s="81">
        <v>50.0</v>
      </c>
      <c r="LE18" s="81">
        <v>50.0</v>
      </c>
      <c r="LF18" s="81">
        <v>129.0</v>
      </c>
      <c r="LG18" s="81">
        <v>33.0</v>
      </c>
      <c r="LH18" s="81">
        <v>320.0</v>
      </c>
      <c r="LI18" s="81">
        <v>15.7</v>
      </c>
      <c r="LJ18" s="81">
        <v>5.0</v>
      </c>
      <c r="LK18" s="81">
        <v>5.0</v>
      </c>
      <c r="LL18" s="81">
        <v>54.0</v>
      </c>
      <c r="LM18" s="81">
        <v>54.0</v>
      </c>
      <c r="LN18" s="89"/>
      <c r="LO18" s="82">
        <v>334.0</v>
      </c>
      <c r="LP18" s="82">
        <v>313.0</v>
      </c>
      <c r="LQ18" s="82">
        <v>172.0</v>
      </c>
      <c r="LR18" s="82">
        <v>68.0</v>
      </c>
      <c r="LS18" s="82">
        <v>323.0</v>
      </c>
      <c r="LT18" s="82">
        <v>55.0</v>
      </c>
      <c r="LU18" s="82">
        <v>9.4</v>
      </c>
      <c r="LV18" s="82">
        <v>140.0</v>
      </c>
      <c r="LW18" s="82">
        <v>100.0</v>
      </c>
      <c r="LX18" s="82">
        <v>53.0</v>
      </c>
      <c r="LY18" s="82">
        <v>48.0</v>
      </c>
      <c r="LZ18" s="83">
        <v>12.0</v>
      </c>
      <c r="MA18" s="82">
        <v>117.0</v>
      </c>
      <c r="MB18" s="82">
        <v>5.4</v>
      </c>
      <c r="MC18" s="82">
        <v>141.0</v>
      </c>
      <c r="MD18" s="82">
        <v>213.0</v>
      </c>
      <c r="ME18" s="82">
        <v>74.0</v>
      </c>
      <c r="MF18" s="82">
        <v>56.0</v>
      </c>
      <c r="MG18" s="83">
        <v>12.0</v>
      </c>
      <c r="MH18" s="82">
        <v>0.0</v>
      </c>
      <c r="MI18" s="82">
        <v>0.0</v>
      </c>
      <c r="MJ18" s="82">
        <v>122.0</v>
      </c>
      <c r="MK18" s="82">
        <v>0.0</v>
      </c>
      <c r="ML18" s="82">
        <v>42.0</v>
      </c>
      <c r="MM18" s="82">
        <v>40.0</v>
      </c>
      <c r="MN18" s="82">
        <v>5.0</v>
      </c>
      <c r="MO18" s="86"/>
      <c r="MP18" s="87"/>
      <c r="MQ18" s="87"/>
      <c r="MR18" s="87"/>
      <c r="MS18" s="87"/>
      <c r="MT18" s="82">
        <v>14.4</v>
      </c>
      <c r="MU18" s="82">
        <v>4.6</v>
      </c>
      <c r="MV18" s="82">
        <v>253.0</v>
      </c>
      <c r="MW18" s="82">
        <v>35.0</v>
      </c>
      <c r="MX18" s="82">
        <v>33.0</v>
      </c>
      <c r="MY18" s="88" t="s">
        <v>96</v>
      </c>
      <c r="MZ18" s="82">
        <v>5.0</v>
      </c>
      <c r="NA18" s="87"/>
      <c r="NB18" s="82">
        <v>9.7</v>
      </c>
      <c r="NC18" s="82">
        <v>8.9</v>
      </c>
      <c r="ND18" s="82">
        <v>174.0</v>
      </c>
      <c r="NE18" s="82">
        <v>36.0</v>
      </c>
      <c r="NF18" s="82">
        <v>40.0</v>
      </c>
      <c r="NG18" s="82">
        <v>40.0</v>
      </c>
      <c r="NH18" s="82">
        <v>7.0</v>
      </c>
      <c r="NI18" s="87"/>
      <c r="NJ18" s="82">
        <v>0.0</v>
      </c>
      <c r="NK18" s="82">
        <v>0.0</v>
      </c>
      <c r="NL18" s="82">
        <v>0.0</v>
      </c>
      <c r="NM18" s="82">
        <v>35.0</v>
      </c>
      <c r="NN18" s="82">
        <v>56.0</v>
      </c>
      <c r="NO18" s="82">
        <v>58.0</v>
      </c>
      <c r="NP18" s="82">
        <v>2.0</v>
      </c>
      <c r="NQ18" s="223"/>
    </row>
    <row r="19" ht="14.25" customHeight="1">
      <c r="A19" s="49">
        <v>0.25</v>
      </c>
      <c r="B19" s="50"/>
      <c r="C19" s="51">
        <v>50.09</v>
      </c>
      <c r="D19" s="239">
        <v>338.0</v>
      </c>
      <c r="E19" s="53">
        <v>133.0</v>
      </c>
      <c r="F19" s="53">
        <v>92.0</v>
      </c>
      <c r="G19" s="53">
        <v>19.5</v>
      </c>
      <c r="H19" s="54"/>
      <c r="I19" s="53">
        <v>6.0</v>
      </c>
      <c r="J19" s="53">
        <v>51.0</v>
      </c>
      <c r="K19" s="53">
        <v>50.0</v>
      </c>
      <c r="L19" s="239">
        <v>140.0</v>
      </c>
      <c r="M19" s="53">
        <v>52.0</v>
      </c>
      <c r="N19" s="53">
        <v>10.2</v>
      </c>
      <c r="O19" s="54"/>
      <c r="P19" s="53">
        <v>6.0</v>
      </c>
      <c r="Q19" s="53">
        <v>50.0</v>
      </c>
      <c r="R19" s="53">
        <v>47.0</v>
      </c>
      <c r="S19" s="53">
        <v>341.7</v>
      </c>
      <c r="T19" s="53">
        <v>300.4</v>
      </c>
      <c r="U19" s="53">
        <v>179.7</v>
      </c>
      <c r="V19" s="54"/>
      <c r="W19" s="53">
        <v>337.3</v>
      </c>
      <c r="X19" s="53">
        <v>209.2</v>
      </c>
      <c r="Y19" s="53">
        <v>123.9</v>
      </c>
      <c r="Z19" s="54"/>
      <c r="AA19" s="53">
        <v>341.9</v>
      </c>
      <c r="AB19" s="53">
        <v>345.4</v>
      </c>
      <c r="AC19" s="53">
        <v>228.0</v>
      </c>
      <c r="AD19" s="54"/>
      <c r="AE19" s="53">
        <v>341.5</v>
      </c>
      <c r="AF19" s="53">
        <v>384.0</v>
      </c>
      <c r="AG19" s="53">
        <v>207.1</v>
      </c>
      <c r="AH19" s="54"/>
      <c r="AI19" s="53">
        <v>348.8</v>
      </c>
      <c r="AJ19" s="53">
        <v>393.2</v>
      </c>
      <c r="AK19" s="53">
        <v>245.2</v>
      </c>
      <c r="AL19" s="54"/>
      <c r="AM19" s="53">
        <v>340.1</v>
      </c>
      <c r="AN19" s="53">
        <v>419.6</v>
      </c>
      <c r="AO19" s="53">
        <v>232.4</v>
      </c>
      <c r="AP19" s="54"/>
      <c r="AQ19" s="54">
        <f t="shared" ref="AQ19:AS19" si="22">E19</f>
        <v>133</v>
      </c>
      <c r="AR19" s="54">
        <f t="shared" si="22"/>
        <v>92</v>
      </c>
      <c r="AS19" s="54">
        <f t="shared" si="22"/>
        <v>19.5</v>
      </c>
      <c r="AT19" s="54"/>
      <c r="AU19" s="281">
        <f t="shared" ref="AU19:AW19" si="23">L19</f>
        <v>140</v>
      </c>
      <c r="AV19" s="54">
        <f t="shared" si="23"/>
        <v>52</v>
      </c>
      <c r="AW19" s="54">
        <f t="shared" si="23"/>
        <v>10.2</v>
      </c>
      <c r="AX19" s="54"/>
      <c r="AY19" s="54"/>
      <c r="AZ19" s="54"/>
      <c r="BA19" s="54"/>
      <c r="BB19" s="54"/>
      <c r="BC19" s="89"/>
      <c r="BD19" s="54"/>
      <c r="BE19" s="53">
        <v>33.0</v>
      </c>
      <c r="BF19" s="53">
        <v>11.0</v>
      </c>
      <c r="BG19" s="53">
        <v>0.5</v>
      </c>
      <c r="BH19" s="54"/>
      <c r="BI19" s="53">
        <v>22.0</v>
      </c>
      <c r="BJ19" s="53">
        <v>56.0</v>
      </c>
      <c r="BK19" s="53">
        <v>85.0</v>
      </c>
      <c r="BL19" s="89"/>
      <c r="BM19" s="287">
        <v>345.0</v>
      </c>
      <c r="BN19" s="287">
        <v>146.0</v>
      </c>
      <c r="BO19" s="287">
        <v>161.0</v>
      </c>
      <c r="BP19" s="287">
        <v>8.05</v>
      </c>
      <c r="BQ19" s="288"/>
      <c r="BR19" s="287">
        <v>6.0</v>
      </c>
      <c r="BS19" s="287">
        <v>53.0</v>
      </c>
      <c r="BT19" s="287">
        <v>55.0</v>
      </c>
      <c r="BU19" s="288">
        <f t="shared" si="5"/>
        <v>345</v>
      </c>
      <c r="BV19" s="287">
        <v>281.0</v>
      </c>
      <c r="BW19" s="287">
        <v>167.0</v>
      </c>
      <c r="BX19" s="287">
        <v>19.0</v>
      </c>
      <c r="BY19" s="287">
        <v>337.0</v>
      </c>
      <c r="BZ19" s="287">
        <v>300.0</v>
      </c>
      <c r="CA19" s="287">
        <v>168.0</v>
      </c>
      <c r="CB19" s="287">
        <v>17.0</v>
      </c>
      <c r="CC19" s="287" t="s">
        <v>94</v>
      </c>
      <c r="CD19" s="287" t="s">
        <v>94</v>
      </c>
      <c r="CE19" s="287" t="s">
        <v>94</v>
      </c>
      <c r="CF19" s="287" t="s">
        <v>94</v>
      </c>
      <c r="CG19" s="287">
        <v>341.0</v>
      </c>
      <c r="CH19" s="287">
        <v>451.0</v>
      </c>
      <c r="CI19" s="287">
        <v>252.0</v>
      </c>
      <c r="CJ19" s="287">
        <v>24.0</v>
      </c>
      <c r="CK19" s="287">
        <v>354.0</v>
      </c>
      <c r="CL19" s="287">
        <v>343.0</v>
      </c>
      <c r="CM19" s="287">
        <v>200.0</v>
      </c>
      <c r="CN19" s="287">
        <v>10.0</v>
      </c>
      <c r="CO19" s="287" t="s">
        <v>94</v>
      </c>
      <c r="CP19" s="287" t="s">
        <v>94</v>
      </c>
      <c r="CQ19" s="287" t="s">
        <v>94</v>
      </c>
      <c r="CR19" s="287" t="s">
        <v>94</v>
      </c>
      <c r="CS19" s="287">
        <v>341.0</v>
      </c>
      <c r="CT19" s="287">
        <v>353.0</v>
      </c>
      <c r="CU19" s="287">
        <v>197.0</v>
      </c>
      <c r="CV19" s="287">
        <v>15.0</v>
      </c>
      <c r="CW19" s="287">
        <v>339.0</v>
      </c>
      <c r="CX19" s="287">
        <v>183.0</v>
      </c>
      <c r="CY19" s="287">
        <v>90.0</v>
      </c>
      <c r="CZ19" s="287">
        <v>52.0</v>
      </c>
      <c r="DA19" s="287">
        <v>326.0</v>
      </c>
      <c r="DB19" s="287">
        <v>186.0</v>
      </c>
      <c r="DC19" s="287">
        <v>89.0</v>
      </c>
      <c r="DD19" s="287">
        <v>48.0</v>
      </c>
      <c r="DE19" s="288">
        <f t="shared" si="6"/>
        <v>146</v>
      </c>
      <c r="DF19" s="287">
        <v>35.2</v>
      </c>
      <c r="DG19" s="288">
        <f t="shared" ref="DG19:DH19" si="24">BO19</f>
        <v>161</v>
      </c>
      <c r="DH19" s="288">
        <f t="shared" si="24"/>
        <v>8.05</v>
      </c>
      <c r="DI19" s="288"/>
      <c r="DJ19" s="287">
        <v>7.0</v>
      </c>
      <c r="DK19" s="287">
        <v>49.0</v>
      </c>
      <c r="DL19" s="287">
        <v>47.0</v>
      </c>
      <c r="DM19" s="89"/>
      <c r="DN19" s="61">
        <v>340.0</v>
      </c>
      <c r="DO19" s="61">
        <v>141.0</v>
      </c>
      <c r="DP19" s="61">
        <v>27.33</v>
      </c>
      <c r="DQ19" s="61">
        <v>15.78</v>
      </c>
      <c r="DR19" s="61">
        <v>1.07</v>
      </c>
      <c r="DS19" s="61">
        <v>8.0</v>
      </c>
      <c r="DT19" s="61">
        <v>35.0</v>
      </c>
      <c r="DU19" s="61">
        <v>44.5</v>
      </c>
      <c r="DV19" s="62"/>
      <c r="DW19" s="62"/>
      <c r="DX19" s="62"/>
      <c r="DY19" s="62"/>
      <c r="DZ19" s="62"/>
      <c r="EA19" s="62"/>
      <c r="EB19" s="62"/>
      <c r="EC19" s="62"/>
      <c r="ED19" s="89"/>
      <c r="EE19" s="63">
        <v>340.0</v>
      </c>
      <c r="EF19" s="63">
        <v>0.0</v>
      </c>
      <c r="EG19" s="63">
        <v>170.0</v>
      </c>
      <c r="EH19" s="63">
        <v>7.3</v>
      </c>
      <c r="EI19" s="64"/>
      <c r="EJ19" s="63">
        <v>9.0</v>
      </c>
      <c r="EK19" s="63">
        <v>45.0</v>
      </c>
      <c r="EL19" s="63">
        <v>47.0</v>
      </c>
      <c r="EM19" s="63">
        <v>0.0</v>
      </c>
      <c r="EN19" s="63">
        <v>0.0</v>
      </c>
      <c r="EO19" s="63">
        <v>0.0</v>
      </c>
      <c r="EP19" s="63">
        <v>0.0</v>
      </c>
      <c r="EQ19" s="63">
        <v>9.0</v>
      </c>
      <c r="ER19" s="63">
        <v>29.0</v>
      </c>
      <c r="ES19" s="63">
        <v>30.0</v>
      </c>
      <c r="ET19" s="63">
        <v>339.0</v>
      </c>
      <c r="EU19" s="63">
        <v>0.0</v>
      </c>
      <c r="EV19" s="63">
        <v>0.0</v>
      </c>
      <c r="EW19" s="63">
        <v>0.0</v>
      </c>
      <c r="EX19" s="63">
        <v>338.0</v>
      </c>
      <c r="EY19" s="63">
        <v>0.0</v>
      </c>
      <c r="EZ19" s="63">
        <v>0.0</v>
      </c>
      <c r="FA19" s="63">
        <v>0.0</v>
      </c>
      <c r="FB19" s="63">
        <v>338.0</v>
      </c>
      <c r="FC19" s="63">
        <v>275.0</v>
      </c>
      <c r="FD19" s="63">
        <v>159.3</v>
      </c>
      <c r="FE19" s="63">
        <v>-1.2</v>
      </c>
      <c r="FF19" s="63">
        <v>337.0</v>
      </c>
      <c r="FG19" s="63">
        <v>275.0</v>
      </c>
      <c r="FH19" s="63">
        <v>158.8</v>
      </c>
      <c r="FI19" s="63">
        <v>0.1</v>
      </c>
      <c r="FJ19" s="63">
        <v>340.0</v>
      </c>
      <c r="FK19" s="63">
        <v>258.0</v>
      </c>
      <c r="FL19" s="63">
        <v>148.0</v>
      </c>
      <c r="FM19" s="64"/>
      <c r="FN19" s="63">
        <v>340.0</v>
      </c>
      <c r="FO19" s="63">
        <v>272.0</v>
      </c>
      <c r="FP19" s="63">
        <v>148.4</v>
      </c>
      <c r="FQ19" s="63">
        <v>6.1</v>
      </c>
      <c r="FR19" s="63">
        <v>0.0</v>
      </c>
      <c r="FS19" s="63">
        <v>0.0</v>
      </c>
      <c r="FT19" s="63">
        <v>18.11</v>
      </c>
      <c r="FU19" s="64"/>
      <c r="FV19" s="63">
        <v>0.0</v>
      </c>
      <c r="FW19" s="64"/>
      <c r="FX19" s="64"/>
      <c r="FY19" s="64"/>
      <c r="FZ19" s="89"/>
      <c r="GA19" s="65">
        <v>343.0</v>
      </c>
      <c r="GB19" s="66">
        <v>363.57</v>
      </c>
      <c r="GC19" s="66">
        <v>226.4</v>
      </c>
      <c r="GD19" s="66">
        <v>31.49</v>
      </c>
      <c r="GE19" s="66">
        <v>343.0</v>
      </c>
      <c r="GF19" s="66">
        <v>383.88</v>
      </c>
      <c r="GG19" s="66">
        <v>222.04</v>
      </c>
      <c r="GH19" s="66">
        <v>34.51</v>
      </c>
      <c r="GI19" s="66">
        <v>343.0</v>
      </c>
      <c r="GJ19" s="66">
        <v>261.72</v>
      </c>
      <c r="GK19" s="66">
        <v>-150.43</v>
      </c>
      <c r="GL19" s="66">
        <v>-16.75</v>
      </c>
      <c r="GM19" s="66">
        <v>343.0</v>
      </c>
      <c r="GN19" s="66">
        <v>240.91</v>
      </c>
      <c r="GO19" s="66">
        <v>-151.26</v>
      </c>
      <c r="GP19" s="66">
        <v>-25.88</v>
      </c>
      <c r="GQ19" s="66">
        <v>343.0</v>
      </c>
      <c r="GR19" s="66">
        <v>116.59</v>
      </c>
      <c r="GS19" s="66">
        <v>-72.62</v>
      </c>
      <c r="GT19" s="66">
        <v>-12.14</v>
      </c>
      <c r="GU19" s="66">
        <v>343.0</v>
      </c>
      <c r="GV19" s="66">
        <v>125.83</v>
      </c>
      <c r="GW19" s="66">
        <v>-70.61</v>
      </c>
      <c r="GX19" s="66">
        <v>-12.81</v>
      </c>
      <c r="GY19" s="89"/>
      <c r="GZ19" s="98" t="s">
        <v>91</v>
      </c>
      <c r="HA19" s="98" t="s">
        <v>92</v>
      </c>
      <c r="HB19" s="98">
        <v>62.0</v>
      </c>
      <c r="HC19" s="97">
        <f t="shared" si="8"/>
        <v>3.1</v>
      </c>
      <c r="HD19" s="97">
        <f t="shared" si="9"/>
        <v>1.24</v>
      </c>
      <c r="HE19" s="98">
        <v>8.0</v>
      </c>
      <c r="HF19" s="99">
        <v>54.0</v>
      </c>
      <c r="HG19" s="99">
        <v>52.0</v>
      </c>
      <c r="HH19" s="98" t="s">
        <v>91</v>
      </c>
      <c r="HI19" s="98" t="s">
        <v>92</v>
      </c>
      <c r="HJ19" s="98">
        <v>306.0</v>
      </c>
      <c r="HK19" s="97">
        <f t="shared" si="10"/>
        <v>15.3</v>
      </c>
      <c r="HL19" s="97">
        <f t="shared" si="11"/>
        <v>6.12</v>
      </c>
      <c r="HM19" s="98">
        <v>5.0</v>
      </c>
      <c r="HN19" s="99">
        <v>54.0</v>
      </c>
      <c r="HO19" s="99">
        <v>54.0</v>
      </c>
      <c r="HP19" s="98" t="s">
        <v>91</v>
      </c>
      <c r="HQ19" s="98" t="s">
        <v>92</v>
      </c>
      <c r="HR19" s="98">
        <v>123.0</v>
      </c>
      <c r="HS19" s="97">
        <f t="shared" si="12"/>
        <v>6.15</v>
      </c>
      <c r="HT19" s="97">
        <f t="shared" si="13"/>
        <v>2.46</v>
      </c>
      <c r="HU19" s="98">
        <v>7.0</v>
      </c>
      <c r="HV19" s="99">
        <v>54.0</v>
      </c>
      <c r="HW19" s="99">
        <v>54.0</v>
      </c>
      <c r="HX19" s="89"/>
      <c r="HY19" s="72">
        <v>135.0</v>
      </c>
      <c r="HZ19" s="72">
        <v>33.0</v>
      </c>
      <c r="IA19" s="72">
        <v>80.0</v>
      </c>
      <c r="IB19" s="72">
        <v>4.0</v>
      </c>
      <c r="IC19" s="73"/>
      <c r="ID19" s="72">
        <v>2.0</v>
      </c>
      <c r="IE19" s="72">
        <v>64.0</v>
      </c>
      <c r="IF19" s="72">
        <v>44.0</v>
      </c>
      <c r="IG19" s="89"/>
      <c r="IH19" s="74">
        <v>140.0</v>
      </c>
      <c r="II19" s="74">
        <v>34.1</v>
      </c>
      <c r="IJ19" s="74">
        <v>13.0</v>
      </c>
      <c r="IK19" s="74">
        <v>0.6</v>
      </c>
      <c r="IL19" s="74">
        <v>0.7</v>
      </c>
      <c r="IM19" s="74">
        <v>4.0</v>
      </c>
      <c r="IN19" s="74">
        <v>46.0</v>
      </c>
      <c r="IO19" s="74">
        <v>45.0</v>
      </c>
      <c r="IP19" s="74">
        <v>140.0</v>
      </c>
      <c r="IQ19" s="74">
        <v>33.0</v>
      </c>
      <c r="IR19" s="74">
        <v>115.0</v>
      </c>
      <c r="IS19" s="74">
        <v>5.7</v>
      </c>
      <c r="IT19" s="74">
        <v>6.2</v>
      </c>
      <c r="IU19" s="74">
        <v>8.0</v>
      </c>
      <c r="IV19" s="74">
        <v>50.0</v>
      </c>
      <c r="IW19" s="74">
        <v>50.0</v>
      </c>
      <c r="IX19" s="89"/>
      <c r="IY19" s="149">
        <v>140.16</v>
      </c>
      <c r="IZ19" s="149">
        <v>34.89</v>
      </c>
      <c r="JA19" s="149">
        <v>415.6</v>
      </c>
      <c r="JB19" s="149">
        <v>20.78</v>
      </c>
      <c r="JC19" s="149">
        <v>6.83</v>
      </c>
      <c r="JD19" s="149">
        <v>3.0</v>
      </c>
      <c r="JE19" s="149">
        <v>58.5</v>
      </c>
      <c r="JF19" s="149">
        <v>43.39</v>
      </c>
      <c r="JG19" s="149" t="s">
        <v>93</v>
      </c>
      <c r="JH19" s="149" t="s">
        <v>93</v>
      </c>
      <c r="JI19" s="149" t="s">
        <v>93</v>
      </c>
      <c r="JJ19" s="149" t="s">
        <v>93</v>
      </c>
      <c r="JK19" s="149" t="s">
        <v>93</v>
      </c>
      <c r="JL19" s="149" t="s">
        <v>93</v>
      </c>
      <c r="JM19" s="149" t="s">
        <v>93</v>
      </c>
      <c r="JN19" s="149" t="s">
        <v>93</v>
      </c>
      <c r="JO19" s="89"/>
      <c r="JP19" s="78">
        <v>135.0</v>
      </c>
      <c r="JQ19" s="78">
        <v>32.0</v>
      </c>
      <c r="JR19" s="150" t="s">
        <v>112</v>
      </c>
      <c r="JS19" s="150" t="s">
        <v>112</v>
      </c>
      <c r="JT19" s="150" t="s">
        <v>112</v>
      </c>
      <c r="JU19" s="150">
        <v>2.0</v>
      </c>
      <c r="JV19" s="78">
        <v>37.0</v>
      </c>
      <c r="JW19" s="78">
        <v>37.0</v>
      </c>
      <c r="JX19" s="78">
        <v>135.0</v>
      </c>
      <c r="JY19" s="78">
        <v>34.0</v>
      </c>
      <c r="JZ19" s="78">
        <v>122.0</v>
      </c>
      <c r="KA19" s="78">
        <v>6.5</v>
      </c>
      <c r="KB19" s="78">
        <v>1.8</v>
      </c>
      <c r="KC19" s="150">
        <v>2.0</v>
      </c>
      <c r="KD19" s="78">
        <v>43.0</v>
      </c>
      <c r="KE19" s="78">
        <v>43.0</v>
      </c>
      <c r="KF19" s="89"/>
      <c r="KG19" s="79">
        <v>135.0</v>
      </c>
      <c r="KH19" s="79">
        <v>32.0</v>
      </c>
      <c r="KI19" s="79">
        <v>156.0</v>
      </c>
      <c r="KJ19" s="79">
        <v>8.6</v>
      </c>
      <c r="KK19" s="80"/>
      <c r="KL19" s="79">
        <v>1.0</v>
      </c>
      <c r="KM19" s="79">
        <v>42.0</v>
      </c>
      <c r="KN19" s="79">
        <v>42.0</v>
      </c>
      <c r="KO19" s="79">
        <v>135.0</v>
      </c>
      <c r="KP19" s="79">
        <v>32.0</v>
      </c>
      <c r="KQ19" s="79" t="s">
        <v>98</v>
      </c>
      <c r="KR19" s="79" t="s">
        <v>98</v>
      </c>
      <c r="KS19" s="80"/>
      <c r="KT19" s="79">
        <v>1.0</v>
      </c>
      <c r="KU19" s="79">
        <v>42.0</v>
      </c>
      <c r="KV19" s="79">
        <v>40.0</v>
      </c>
      <c r="KW19" s="89"/>
      <c r="KX19" s="81">
        <v>133.0</v>
      </c>
      <c r="KY19" s="81">
        <v>33.0</v>
      </c>
      <c r="KZ19" s="81">
        <v>184.0</v>
      </c>
      <c r="LA19" s="81">
        <v>9.0</v>
      </c>
      <c r="LB19" s="81">
        <v>1.5</v>
      </c>
      <c r="LC19" s="81">
        <v>3.0</v>
      </c>
      <c r="LD19" s="81">
        <v>50.0</v>
      </c>
      <c r="LE19" s="81">
        <v>50.0</v>
      </c>
      <c r="LF19" s="81">
        <v>133.0</v>
      </c>
      <c r="LG19" s="81">
        <v>33.0</v>
      </c>
      <c r="LH19" s="81">
        <v>357.0</v>
      </c>
      <c r="LI19" s="81">
        <v>17.5</v>
      </c>
      <c r="LJ19" s="81">
        <v>5.0</v>
      </c>
      <c r="LK19" s="81">
        <v>5.0</v>
      </c>
      <c r="LL19" s="81">
        <v>54.0</v>
      </c>
      <c r="LM19" s="81">
        <v>54.0</v>
      </c>
      <c r="LN19" s="89"/>
      <c r="LO19" s="82">
        <v>335.0</v>
      </c>
      <c r="LP19" s="82">
        <v>300.0</v>
      </c>
      <c r="LQ19" s="82">
        <v>166.0</v>
      </c>
      <c r="LR19" s="82">
        <v>69.0</v>
      </c>
      <c r="LS19" s="82">
        <v>324.0</v>
      </c>
      <c r="LT19" s="82">
        <v>47.0</v>
      </c>
      <c r="LU19" s="82">
        <v>4.5</v>
      </c>
      <c r="LV19" s="82">
        <v>141.0</v>
      </c>
      <c r="LW19" s="82">
        <v>85.0</v>
      </c>
      <c r="LX19" s="82">
        <v>52.0</v>
      </c>
      <c r="LY19" s="82">
        <v>48.0</v>
      </c>
      <c r="LZ19" s="83">
        <v>12.0</v>
      </c>
      <c r="MA19" s="82">
        <v>119.0</v>
      </c>
      <c r="MB19" s="82">
        <v>1.7</v>
      </c>
      <c r="MC19" s="82">
        <v>141.0</v>
      </c>
      <c r="MD19" s="82">
        <v>215.0</v>
      </c>
      <c r="ME19" s="82">
        <v>74.0</v>
      </c>
      <c r="MF19" s="82">
        <v>56.0</v>
      </c>
      <c r="MG19" s="83">
        <v>12.0</v>
      </c>
      <c r="MH19" s="82">
        <v>0.0</v>
      </c>
      <c r="MI19" s="82">
        <v>0.0</v>
      </c>
      <c r="MJ19" s="82">
        <v>124.0</v>
      </c>
      <c r="MK19" s="82">
        <v>0.0</v>
      </c>
      <c r="ML19" s="82">
        <v>43.0</v>
      </c>
      <c r="MM19" s="82">
        <v>41.0</v>
      </c>
      <c r="MN19" s="82">
        <v>5.0</v>
      </c>
      <c r="MO19" s="86"/>
      <c r="MP19" s="87"/>
      <c r="MQ19" s="87"/>
      <c r="MR19" s="87"/>
      <c r="MS19" s="87"/>
      <c r="MT19" s="82">
        <v>17.6</v>
      </c>
      <c r="MU19" s="82">
        <v>5.8</v>
      </c>
      <c r="MV19" s="82">
        <v>309.0</v>
      </c>
      <c r="MW19" s="82">
        <v>35.0</v>
      </c>
      <c r="MX19" s="82">
        <v>32.0</v>
      </c>
      <c r="MY19" s="88" t="s">
        <v>96</v>
      </c>
      <c r="MZ19" s="82">
        <v>5.0</v>
      </c>
      <c r="NA19" s="87"/>
      <c r="NB19" s="82">
        <v>10.8</v>
      </c>
      <c r="NC19" s="82">
        <v>1.2</v>
      </c>
      <c r="ND19" s="82">
        <v>192.0</v>
      </c>
      <c r="NE19" s="82">
        <v>36.0</v>
      </c>
      <c r="NF19" s="82">
        <v>40.0</v>
      </c>
      <c r="NG19" s="82">
        <v>40.0</v>
      </c>
      <c r="NH19" s="82">
        <v>7.0</v>
      </c>
      <c r="NI19" s="87"/>
      <c r="NJ19" s="82">
        <v>0.0</v>
      </c>
      <c r="NK19" s="82">
        <v>0.0</v>
      </c>
      <c r="NL19" s="82">
        <v>0.0</v>
      </c>
      <c r="NM19" s="82">
        <v>35.0</v>
      </c>
      <c r="NN19" s="82">
        <v>56.0</v>
      </c>
      <c r="NO19" s="82">
        <v>58.0</v>
      </c>
      <c r="NP19" s="82">
        <v>2.0</v>
      </c>
      <c r="NQ19" s="223"/>
    </row>
    <row r="20" ht="14.25" customHeight="1">
      <c r="A20" s="49">
        <v>0.291666666666667</v>
      </c>
      <c r="B20" s="50"/>
      <c r="C20" s="51">
        <v>50.25</v>
      </c>
      <c r="D20" s="239">
        <v>340.0</v>
      </c>
      <c r="E20" s="53">
        <v>135.0</v>
      </c>
      <c r="F20" s="53">
        <v>55.0</v>
      </c>
      <c r="G20" s="53">
        <v>11.7</v>
      </c>
      <c r="H20" s="54"/>
      <c r="I20" s="53">
        <v>6.0</v>
      </c>
      <c r="J20" s="53">
        <v>51.0</v>
      </c>
      <c r="K20" s="53">
        <v>50.0</v>
      </c>
      <c r="L20" s="239">
        <v>140.0</v>
      </c>
      <c r="M20" s="53">
        <v>49.0</v>
      </c>
      <c r="N20" s="53">
        <v>9.2</v>
      </c>
      <c r="O20" s="54"/>
      <c r="P20" s="53">
        <v>6.0</v>
      </c>
      <c r="Q20" s="53">
        <v>50.0</v>
      </c>
      <c r="R20" s="53">
        <v>47.0</v>
      </c>
      <c r="S20" s="53">
        <v>343.1</v>
      </c>
      <c r="T20" s="53">
        <v>299.2</v>
      </c>
      <c r="U20" s="53">
        <v>179.4</v>
      </c>
      <c r="V20" s="54"/>
      <c r="W20" s="53">
        <v>338.9</v>
      </c>
      <c r="X20" s="53">
        <v>220.9</v>
      </c>
      <c r="Y20" s="53">
        <v>124.1</v>
      </c>
      <c r="Z20" s="54"/>
      <c r="AA20" s="53">
        <v>341.1</v>
      </c>
      <c r="AB20" s="53">
        <v>344.8</v>
      </c>
      <c r="AC20" s="53">
        <v>237.4</v>
      </c>
      <c r="AD20" s="54"/>
      <c r="AE20" s="53">
        <v>342.0</v>
      </c>
      <c r="AF20" s="53">
        <v>390.2</v>
      </c>
      <c r="AG20" s="53">
        <v>209.6</v>
      </c>
      <c r="AH20" s="54"/>
      <c r="AI20" s="53">
        <v>349.4</v>
      </c>
      <c r="AJ20" s="53">
        <v>384.4</v>
      </c>
      <c r="AK20" s="53">
        <v>241.2</v>
      </c>
      <c r="AL20" s="54"/>
      <c r="AM20" s="53">
        <v>340.7</v>
      </c>
      <c r="AN20" s="53">
        <v>408.7</v>
      </c>
      <c r="AO20" s="53">
        <v>227.6</v>
      </c>
      <c r="AP20" s="54"/>
      <c r="AQ20" s="54">
        <f t="shared" ref="AQ20:AS20" si="25">E20</f>
        <v>135</v>
      </c>
      <c r="AR20" s="54">
        <f t="shared" si="25"/>
        <v>55</v>
      </c>
      <c r="AS20" s="54">
        <f t="shared" si="25"/>
        <v>11.7</v>
      </c>
      <c r="AT20" s="54"/>
      <c r="AU20" s="281">
        <f t="shared" ref="AU20:AW20" si="26">L20</f>
        <v>140</v>
      </c>
      <c r="AV20" s="54">
        <f t="shared" si="26"/>
        <v>49</v>
      </c>
      <c r="AW20" s="54">
        <f t="shared" si="26"/>
        <v>9.2</v>
      </c>
      <c r="AX20" s="54"/>
      <c r="AY20" s="54"/>
      <c r="AZ20" s="54"/>
      <c r="BA20" s="54"/>
      <c r="BB20" s="54"/>
      <c r="BC20" s="89"/>
      <c r="BD20" s="54"/>
      <c r="BE20" s="53">
        <v>33.0</v>
      </c>
      <c r="BF20" s="53">
        <v>0.0</v>
      </c>
      <c r="BG20" s="127">
        <v>0.0</v>
      </c>
      <c r="BH20" s="54"/>
      <c r="BI20" s="53">
        <v>22.0</v>
      </c>
      <c r="BJ20" s="127">
        <v>56.0</v>
      </c>
      <c r="BK20" s="127">
        <v>85.0</v>
      </c>
      <c r="BL20" s="89"/>
      <c r="BM20" s="287">
        <v>345.0</v>
      </c>
      <c r="BN20" s="287">
        <v>146.0</v>
      </c>
      <c r="BO20" s="287">
        <v>116.0</v>
      </c>
      <c r="BP20" s="287">
        <v>5.8</v>
      </c>
      <c r="BQ20" s="288"/>
      <c r="BR20" s="287">
        <v>6.0</v>
      </c>
      <c r="BS20" s="287">
        <v>53.0</v>
      </c>
      <c r="BT20" s="287">
        <v>53.0</v>
      </c>
      <c r="BU20" s="288">
        <f t="shared" si="5"/>
        <v>345</v>
      </c>
      <c r="BV20" s="287">
        <v>284.0</v>
      </c>
      <c r="BW20" s="287">
        <v>166.0</v>
      </c>
      <c r="BX20" s="287">
        <v>24.0</v>
      </c>
      <c r="BY20" s="287">
        <v>338.0</v>
      </c>
      <c r="BZ20" s="287">
        <v>293.0</v>
      </c>
      <c r="CA20" s="287">
        <v>169.0</v>
      </c>
      <c r="CB20" s="287">
        <v>23.0</v>
      </c>
      <c r="CC20" s="287" t="s">
        <v>94</v>
      </c>
      <c r="CD20" s="287" t="s">
        <v>94</v>
      </c>
      <c r="CE20" s="287" t="s">
        <v>94</v>
      </c>
      <c r="CF20" s="287" t="s">
        <v>94</v>
      </c>
      <c r="CG20" s="287">
        <v>342.0</v>
      </c>
      <c r="CH20" s="287">
        <v>422.0</v>
      </c>
      <c r="CI20" s="287">
        <v>245.0</v>
      </c>
      <c r="CJ20" s="287">
        <v>28.0</v>
      </c>
      <c r="CK20" s="287">
        <v>355.0</v>
      </c>
      <c r="CL20" s="287">
        <v>342.0</v>
      </c>
      <c r="CM20" s="287">
        <v>206.0</v>
      </c>
      <c r="CN20" s="287">
        <v>20.0</v>
      </c>
      <c r="CO20" s="287" t="s">
        <v>94</v>
      </c>
      <c r="CP20" s="287" t="s">
        <v>94</v>
      </c>
      <c r="CQ20" s="287" t="s">
        <v>94</v>
      </c>
      <c r="CR20" s="287" t="s">
        <v>94</v>
      </c>
      <c r="CS20" s="287">
        <v>337.0</v>
      </c>
      <c r="CT20" s="287">
        <v>369.0</v>
      </c>
      <c r="CU20" s="287">
        <v>232.0</v>
      </c>
      <c r="CV20" s="287">
        <v>95.0</v>
      </c>
      <c r="CW20" s="287">
        <v>342.0</v>
      </c>
      <c r="CX20" s="287">
        <v>178.0</v>
      </c>
      <c r="CY20" s="287">
        <v>82.0</v>
      </c>
      <c r="CZ20" s="287">
        <v>52.0</v>
      </c>
      <c r="DA20" s="287">
        <v>327.0</v>
      </c>
      <c r="DB20" s="287">
        <v>182.0</v>
      </c>
      <c r="DC20" s="287">
        <v>85.0</v>
      </c>
      <c r="DD20" s="287">
        <v>52.0</v>
      </c>
      <c r="DE20" s="287">
        <v>146.0</v>
      </c>
      <c r="DF20" s="287">
        <v>35.6</v>
      </c>
      <c r="DG20" s="287">
        <v>116.0</v>
      </c>
      <c r="DH20" s="287">
        <v>5.8</v>
      </c>
      <c r="DI20" s="288"/>
      <c r="DJ20" s="287">
        <v>7.0</v>
      </c>
      <c r="DK20" s="287">
        <v>49.0</v>
      </c>
      <c r="DL20" s="287">
        <v>47.0</v>
      </c>
      <c r="DM20" s="89"/>
      <c r="DN20" s="61">
        <v>341.0</v>
      </c>
      <c r="DO20" s="61">
        <v>141.0</v>
      </c>
      <c r="DP20" s="61">
        <v>28.86</v>
      </c>
      <c r="DQ20" s="61">
        <v>16.85</v>
      </c>
      <c r="DR20" s="61">
        <v>1.77</v>
      </c>
      <c r="DS20" s="61">
        <v>8.0</v>
      </c>
      <c r="DT20" s="61">
        <v>35.0</v>
      </c>
      <c r="DU20" s="61">
        <v>44.5</v>
      </c>
      <c r="DV20" s="62"/>
      <c r="DW20" s="62"/>
      <c r="DX20" s="62"/>
      <c r="DY20" s="62"/>
      <c r="DZ20" s="62"/>
      <c r="EA20" s="62"/>
      <c r="EB20" s="62"/>
      <c r="EC20" s="62"/>
      <c r="ED20" s="89"/>
      <c r="EE20" s="63">
        <v>342.0</v>
      </c>
      <c r="EF20" s="63">
        <v>0.0</v>
      </c>
      <c r="EG20" s="63">
        <v>190.0</v>
      </c>
      <c r="EH20" s="63">
        <v>8.1</v>
      </c>
      <c r="EI20" s="64"/>
      <c r="EJ20" s="63">
        <v>9.0</v>
      </c>
      <c r="EK20" s="63">
        <v>45.0</v>
      </c>
      <c r="EL20" s="63">
        <v>47.0</v>
      </c>
      <c r="EM20" s="63">
        <v>0.0</v>
      </c>
      <c r="EN20" s="63">
        <v>0.0</v>
      </c>
      <c r="EO20" s="63">
        <v>0.0</v>
      </c>
      <c r="EP20" s="63">
        <v>0.0</v>
      </c>
      <c r="EQ20" s="63">
        <v>9.0</v>
      </c>
      <c r="ER20" s="63">
        <v>30.0</v>
      </c>
      <c r="ES20" s="63">
        <v>30.0</v>
      </c>
      <c r="ET20" s="63">
        <v>342.0</v>
      </c>
      <c r="EU20" s="63">
        <v>0.0</v>
      </c>
      <c r="EV20" s="63">
        <v>0.0</v>
      </c>
      <c r="EW20" s="63">
        <v>0.0</v>
      </c>
      <c r="EX20" s="63">
        <v>340.0</v>
      </c>
      <c r="EY20" s="63">
        <v>0.0</v>
      </c>
      <c r="EZ20" s="63">
        <v>0.0</v>
      </c>
      <c r="FA20" s="63">
        <v>0.0</v>
      </c>
      <c r="FB20" s="63">
        <v>341.0</v>
      </c>
      <c r="FC20" s="63">
        <v>273.0</v>
      </c>
      <c r="FD20" s="63">
        <v>159.0</v>
      </c>
      <c r="FE20" s="63">
        <v>-3.1</v>
      </c>
      <c r="FF20" s="63">
        <v>340.0</v>
      </c>
      <c r="FG20" s="63">
        <v>273.0</v>
      </c>
      <c r="FH20" s="63">
        <v>158.6</v>
      </c>
      <c r="FI20" s="63">
        <v>2.0</v>
      </c>
      <c r="FJ20" s="63">
        <v>342.0</v>
      </c>
      <c r="FK20" s="63">
        <v>261.0</v>
      </c>
      <c r="FL20" s="63">
        <v>150.7</v>
      </c>
      <c r="FM20" s="64"/>
      <c r="FN20" s="63">
        <v>342.0</v>
      </c>
      <c r="FO20" s="63">
        <v>275.0</v>
      </c>
      <c r="FP20" s="63">
        <v>151.1</v>
      </c>
      <c r="FQ20" s="63">
        <v>6.9</v>
      </c>
      <c r="FR20" s="63">
        <v>0.0</v>
      </c>
      <c r="FS20" s="63">
        <v>0.0</v>
      </c>
      <c r="FT20" s="63">
        <v>15.01</v>
      </c>
      <c r="FU20" s="64"/>
      <c r="FV20" s="63">
        <v>0.0</v>
      </c>
      <c r="FW20" s="64"/>
      <c r="FX20" s="64"/>
      <c r="FY20" s="64"/>
      <c r="FZ20" s="89"/>
      <c r="GA20" s="65">
        <v>343.0</v>
      </c>
      <c r="GB20" s="66">
        <v>395.66</v>
      </c>
      <c r="GC20" s="66">
        <v>246.33</v>
      </c>
      <c r="GD20" s="66">
        <v>28.56</v>
      </c>
      <c r="GE20" s="66">
        <v>343.0</v>
      </c>
      <c r="GF20" s="66">
        <v>418.37</v>
      </c>
      <c r="GG20" s="66">
        <v>242.14</v>
      </c>
      <c r="GH20" s="66">
        <v>32.16</v>
      </c>
      <c r="GI20" s="66">
        <v>343.0</v>
      </c>
      <c r="GJ20" s="66">
        <v>260.99</v>
      </c>
      <c r="GK20" s="66">
        <v>-149.43</v>
      </c>
      <c r="GL20" s="66">
        <v>-6.7</v>
      </c>
      <c r="GM20" s="66">
        <v>343.0</v>
      </c>
      <c r="GN20" s="66">
        <v>239.89</v>
      </c>
      <c r="GO20" s="66">
        <v>-150.68</v>
      </c>
      <c r="GP20" s="66">
        <v>-13.9</v>
      </c>
      <c r="GQ20" s="66">
        <v>343.0</v>
      </c>
      <c r="GR20" s="66">
        <v>150.94</v>
      </c>
      <c r="GS20" s="66">
        <v>-95.06</v>
      </c>
      <c r="GT20" s="66">
        <v>-16.84</v>
      </c>
      <c r="GU20" s="66">
        <v>343.0</v>
      </c>
      <c r="GV20" s="66">
        <v>164.56</v>
      </c>
      <c r="GW20" s="66">
        <v>-93.81</v>
      </c>
      <c r="GX20" s="66">
        <v>-18.43</v>
      </c>
      <c r="GY20" s="89"/>
      <c r="GZ20" s="98" t="s">
        <v>91</v>
      </c>
      <c r="HA20" s="98" t="s">
        <v>92</v>
      </c>
      <c r="HB20" s="99">
        <v>62.0</v>
      </c>
      <c r="HC20" s="97">
        <f t="shared" si="8"/>
        <v>3.1</v>
      </c>
      <c r="HD20" s="97">
        <f t="shared" si="9"/>
        <v>1.24</v>
      </c>
      <c r="HE20" s="98">
        <v>8.0</v>
      </c>
      <c r="HF20" s="99">
        <v>54.0</v>
      </c>
      <c r="HG20" s="99">
        <v>52.0</v>
      </c>
      <c r="HH20" s="98" t="s">
        <v>91</v>
      </c>
      <c r="HI20" s="98" t="s">
        <v>92</v>
      </c>
      <c r="HJ20" s="99">
        <v>300.0</v>
      </c>
      <c r="HK20" s="97">
        <f t="shared" si="10"/>
        <v>15</v>
      </c>
      <c r="HL20" s="97">
        <f t="shared" si="11"/>
        <v>6</v>
      </c>
      <c r="HM20" s="98">
        <v>5.0</v>
      </c>
      <c r="HN20" s="99">
        <v>54.0</v>
      </c>
      <c r="HO20" s="99">
        <v>54.0</v>
      </c>
      <c r="HP20" s="98" t="s">
        <v>91</v>
      </c>
      <c r="HQ20" s="98" t="s">
        <v>92</v>
      </c>
      <c r="HR20" s="99">
        <v>80.0</v>
      </c>
      <c r="HS20" s="97">
        <f t="shared" si="12"/>
        <v>4</v>
      </c>
      <c r="HT20" s="97">
        <f t="shared" si="13"/>
        <v>1.6</v>
      </c>
      <c r="HU20" s="98">
        <v>7.0</v>
      </c>
      <c r="HV20" s="99">
        <v>54.0</v>
      </c>
      <c r="HW20" s="99">
        <v>54.0</v>
      </c>
      <c r="HX20" s="89"/>
      <c r="HY20" s="72">
        <v>135.0</v>
      </c>
      <c r="HZ20" s="72">
        <v>33.0</v>
      </c>
      <c r="IA20" s="72">
        <v>120.0</v>
      </c>
      <c r="IB20" s="72">
        <v>6.0</v>
      </c>
      <c r="IC20" s="73"/>
      <c r="ID20" s="72">
        <v>2.0</v>
      </c>
      <c r="IE20" s="72">
        <v>64.0</v>
      </c>
      <c r="IF20" s="72">
        <v>44.0</v>
      </c>
      <c r="IG20" s="89"/>
      <c r="IH20" s="74">
        <v>142.0</v>
      </c>
      <c r="II20" s="74">
        <v>34.1</v>
      </c>
      <c r="IJ20" s="74">
        <v>13.0</v>
      </c>
      <c r="IK20" s="74">
        <v>0.6</v>
      </c>
      <c r="IL20" s="74">
        <v>0.7</v>
      </c>
      <c r="IM20" s="74">
        <v>4.0</v>
      </c>
      <c r="IN20" s="74">
        <v>47.0</v>
      </c>
      <c r="IO20" s="74">
        <v>45.0</v>
      </c>
      <c r="IP20" s="74">
        <v>142.0</v>
      </c>
      <c r="IQ20" s="74">
        <v>33.4</v>
      </c>
      <c r="IR20" s="74">
        <v>111.0</v>
      </c>
      <c r="IS20" s="74">
        <v>5.5</v>
      </c>
      <c r="IT20" s="74">
        <v>6.1</v>
      </c>
      <c r="IU20" s="74">
        <v>8.0</v>
      </c>
      <c r="IV20" s="74">
        <v>50.0</v>
      </c>
      <c r="IW20" s="74">
        <v>50.0</v>
      </c>
      <c r="IX20" s="89"/>
      <c r="IY20" s="149">
        <v>141.09</v>
      </c>
      <c r="IZ20" s="149">
        <v>35.49</v>
      </c>
      <c r="JA20" s="149">
        <v>274.8</v>
      </c>
      <c r="JB20" s="149">
        <v>13.74</v>
      </c>
      <c r="JC20" s="149">
        <v>2.8</v>
      </c>
      <c r="JD20" s="149">
        <v>3.0</v>
      </c>
      <c r="JE20" s="149">
        <v>53.58</v>
      </c>
      <c r="JF20" s="149">
        <v>42.49</v>
      </c>
      <c r="JG20" s="149" t="s">
        <v>93</v>
      </c>
      <c r="JH20" s="149" t="s">
        <v>93</v>
      </c>
      <c r="JI20" s="149" t="s">
        <v>93</v>
      </c>
      <c r="JJ20" s="149" t="s">
        <v>93</v>
      </c>
      <c r="JK20" s="149" t="s">
        <v>93</v>
      </c>
      <c r="JL20" s="149" t="s">
        <v>93</v>
      </c>
      <c r="JM20" s="149" t="s">
        <v>93</v>
      </c>
      <c r="JN20" s="149" t="s">
        <v>93</v>
      </c>
      <c r="JO20" s="89"/>
      <c r="JP20" s="78">
        <v>138.0</v>
      </c>
      <c r="JQ20" s="78">
        <v>32.5</v>
      </c>
      <c r="JR20" s="150" t="s">
        <v>112</v>
      </c>
      <c r="JS20" s="150" t="s">
        <v>112</v>
      </c>
      <c r="JT20" s="150" t="s">
        <v>112</v>
      </c>
      <c r="JU20" s="150">
        <v>2.0</v>
      </c>
      <c r="JV20" s="78">
        <v>37.0</v>
      </c>
      <c r="JW20" s="78">
        <v>37.0</v>
      </c>
      <c r="JX20" s="78">
        <v>138.0</v>
      </c>
      <c r="JY20" s="78">
        <v>34.7</v>
      </c>
      <c r="JZ20" s="78">
        <v>123.0</v>
      </c>
      <c r="KA20" s="78">
        <v>6.7</v>
      </c>
      <c r="KB20" s="78">
        <v>2.4</v>
      </c>
      <c r="KC20" s="150">
        <v>2.0</v>
      </c>
      <c r="KD20" s="78">
        <v>43.0</v>
      </c>
      <c r="KE20" s="78">
        <v>43.0</v>
      </c>
      <c r="KF20" s="89"/>
      <c r="KG20" s="79">
        <v>140.0</v>
      </c>
      <c r="KH20" s="79">
        <v>34.0</v>
      </c>
      <c r="KI20" s="79">
        <v>40.0</v>
      </c>
      <c r="KJ20" s="79">
        <v>2.2</v>
      </c>
      <c r="KK20" s="80"/>
      <c r="KL20" s="79">
        <v>1.0</v>
      </c>
      <c r="KM20" s="79">
        <v>42.0</v>
      </c>
      <c r="KN20" s="79">
        <v>42.0</v>
      </c>
      <c r="KO20" s="79">
        <v>140.0</v>
      </c>
      <c r="KP20" s="79">
        <v>34.0</v>
      </c>
      <c r="KQ20" s="79" t="s">
        <v>98</v>
      </c>
      <c r="KR20" s="79" t="s">
        <v>98</v>
      </c>
      <c r="KS20" s="80"/>
      <c r="KT20" s="79">
        <v>1.0</v>
      </c>
      <c r="KU20" s="79">
        <v>42.0</v>
      </c>
      <c r="KV20" s="79">
        <v>40.0</v>
      </c>
      <c r="KW20" s="89"/>
      <c r="KX20" s="81">
        <v>131.0</v>
      </c>
      <c r="KY20" s="81">
        <v>33.0</v>
      </c>
      <c r="KZ20" s="81">
        <v>263.0</v>
      </c>
      <c r="LA20" s="81">
        <v>12.9</v>
      </c>
      <c r="LB20" s="81">
        <v>1.5</v>
      </c>
      <c r="LC20" s="81">
        <v>3.0</v>
      </c>
      <c r="LD20" s="81">
        <v>48.0</v>
      </c>
      <c r="LE20" s="81">
        <v>48.0</v>
      </c>
      <c r="LF20" s="81">
        <v>131.0</v>
      </c>
      <c r="LG20" s="81">
        <v>33.0</v>
      </c>
      <c r="LH20" s="81">
        <v>273.0</v>
      </c>
      <c r="LI20" s="81">
        <v>13.4</v>
      </c>
      <c r="LJ20" s="81">
        <v>5.0</v>
      </c>
      <c r="LK20" s="81">
        <v>5.0</v>
      </c>
      <c r="LL20" s="81">
        <v>52.0</v>
      </c>
      <c r="LM20" s="81">
        <v>52.0</v>
      </c>
      <c r="LN20" s="89"/>
      <c r="LO20" s="82">
        <v>336.0</v>
      </c>
      <c r="LP20" s="82">
        <v>297.0</v>
      </c>
      <c r="LQ20" s="82">
        <v>165.0</v>
      </c>
      <c r="LR20" s="82">
        <v>69.0</v>
      </c>
      <c r="LS20" s="82">
        <v>325.0</v>
      </c>
      <c r="LT20" s="82">
        <v>54.0</v>
      </c>
      <c r="LU20" s="82">
        <v>8.3</v>
      </c>
      <c r="LV20" s="82">
        <v>141.0</v>
      </c>
      <c r="LW20" s="82">
        <v>99.0</v>
      </c>
      <c r="LX20" s="82">
        <v>52.0</v>
      </c>
      <c r="LY20" s="82">
        <v>48.0</v>
      </c>
      <c r="LZ20" s="83">
        <v>12.0</v>
      </c>
      <c r="MA20" s="82">
        <v>111.0</v>
      </c>
      <c r="MB20" s="82">
        <v>5.7</v>
      </c>
      <c r="MC20" s="82">
        <v>142.0</v>
      </c>
      <c r="MD20" s="82">
        <v>198.0</v>
      </c>
      <c r="ME20" s="82">
        <v>72.0</v>
      </c>
      <c r="MF20" s="82">
        <v>56.0</v>
      </c>
      <c r="MG20" s="83">
        <v>12.0</v>
      </c>
      <c r="MH20" s="82">
        <v>0.0</v>
      </c>
      <c r="MI20" s="82">
        <v>0.0</v>
      </c>
      <c r="MJ20" s="82">
        <v>123.0</v>
      </c>
      <c r="MK20" s="82">
        <v>0.0</v>
      </c>
      <c r="ML20" s="82">
        <v>42.0</v>
      </c>
      <c r="MM20" s="82">
        <v>40.0</v>
      </c>
      <c r="MN20" s="82">
        <v>5.0</v>
      </c>
      <c r="MO20" s="86"/>
      <c r="MP20" s="87"/>
      <c r="MQ20" s="87"/>
      <c r="MR20" s="87"/>
      <c r="MS20" s="87"/>
      <c r="MT20" s="82">
        <v>12.4</v>
      </c>
      <c r="MU20" s="82">
        <v>4.4</v>
      </c>
      <c r="MV20" s="82">
        <v>216.0</v>
      </c>
      <c r="MW20" s="82">
        <v>35.0</v>
      </c>
      <c r="MX20" s="82">
        <v>32.0</v>
      </c>
      <c r="MY20" s="88" t="s">
        <v>96</v>
      </c>
      <c r="MZ20" s="82">
        <v>5.0</v>
      </c>
      <c r="NA20" s="87"/>
      <c r="NB20" s="82">
        <v>11.2</v>
      </c>
      <c r="NC20" s="82">
        <v>9.8</v>
      </c>
      <c r="ND20" s="82">
        <v>196.0</v>
      </c>
      <c r="NE20" s="82">
        <v>36.0</v>
      </c>
      <c r="NF20" s="82">
        <v>40.0</v>
      </c>
      <c r="NG20" s="82">
        <v>40.0</v>
      </c>
      <c r="NH20" s="82">
        <v>7.0</v>
      </c>
      <c r="NI20" s="87"/>
      <c r="NJ20" s="82">
        <v>0.0</v>
      </c>
      <c r="NK20" s="82">
        <v>0.0</v>
      </c>
      <c r="NL20" s="82">
        <v>0.0</v>
      </c>
      <c r="NM20" s="82">
        <v>35.0</v>
      </c>
      <c r="NN20" s="82">
        <v>56.0</v>
      </c>
      <c r="NO20" s="82">
        <v>58.0</v>
      </c>
      <c r="NP20" s="82">
        <v>2.0</v>
      </c>
      <c r="NQ20" s="223"/>
    </row>
    <row r="21" ht="14.25" customHeight="1">
      <c r="A21" s="49">
        <v>0.333333333333334</v>
      </c>
      <c r="B21" s="50"/>
      <c r="C21" s="51">
        <v>50.27</v>
      </c>
      <c r="D21" s="239">
        <v>338.0</v>
      </c>
      <c r="E21" s="53">
        <v>134.0</v>
      </c>
      <c r="F21" s="53">
        <v>59.0</v>
      </c>
      <c r="G21" s="53">
        <v>12.4</v>
      </c>
      <c r="H21" s="54"/>
      <c r="I21" s="53">
        <v>6.0</v>
      </c>
      <c r="J21" s="53">
        <v>46.0</v>
      </c>
      <c r="K21" s="53">
        <v>44.0</v>
      </c>
      <c r="L21" s="239">
        <v>141.0</v>
      </c>
      <c r="M21" s="53">
        <v>44.0</v>
      </c>
      <c r="N21" s="53">
        <v>1.4</v>
      </c>
      <c r="O21" s="54"/>
      <c r="P21" s="53">
        <v>6.0</v>
      </c>
      <c r="Q21" s="53">
        <v>46.0</v>
      </c>
      <c r="R21" s="53">
        <v>44.0</v>
      </c>
      <c r="S21" s="53">
        <v>342.1</v>
      </c>
      <c r="T21" s="53">
        <v>294.3</v>
      </c>
      <c r="U21" s="53">
        <v>171.4</v>
      </c>
      <c r="V21" s="54"/>
      <c r="W21" s="53">
        <v>337.7</v>
      </c>
      <c r="X21" s="53">
        <v>234.6</v>
      </c>
      <c r="Y21" s="53">
        <v>117.8</v>
      </c>
      <c r="Z21" s="54"/>
      <c r="AA21" s="53">
        <v>340.6</v>
      </c>
      <c r="AB21" s="53">
        <v>348.1</v>
      </c>
      <c r="AC21" s="53">
        <v>227.1</v>
      </c>
      <c r="AD21" s="54"/>
      <c r="AE21" s="53">
        <v>342.6</v>
      </c>
      <c r="AF21" s="53">
        <v>386.1</v>
      </c>
      <c r="AG21" s="53">
        <v>206.9</v>
      </c>
      <c r="AH21" s="54"/>
      <c r="AI21" s="53">
        <v>348.7</v>
      </c>
      <c r="AJ21" s="53">
        <v>376.5</v>
      </c>
      <c r="AK21" s="53">
        <v>246.1</v>
      </c>
      <c r="AL21" s="54"/>
      <c r="AM21" s="53">
        <v>340.3</v>
      </c>
      <c r="AN21" s="53">
        <v>397.2</v>
      </c>
      <c r="AO21" s="53">
        <v>231.4</v>
      </c>
      <c r="AP21" s="54"/>
      <c r="AQ21" s="54">
        <f t="shared" ref="AQ21:AS21" si="27">E21</f>
        <v>134</v>
      </c>
      <c r="AR21" s="54">
        <f t="shared" si="27"/>
        <v>59</v>
      </c>
      <c r="AS21" s="54">
        <f t="shared" si="27"/>
        <v>12.4</v>
      </c>
      <c r="AT21" s="54"/>
      <c r="AU21" s="281">
        <f t="shared" ref="AU21:AW21" si="28">L21</f>
        <v>141</v>
      </c>
      <c r="AV21" s="54">
        <f t="shared" si="28"/>
        <v>44</v>
      </c>
      <c r="AW21" s="54">
        <f t="shared" si="28"/>
        <v>1.4</v>
      </c>
      <c r="AX21" s="54"/>
      <c r="AY21" s="54"/>
      <c r="AZ21" s="54"/>
      <c r="BA21" s="54"/>
      <c r="BB21" s="54"/>
      <c r="BC21" s="89"/>
      <c r="BD21" s="54"/>
      <c r="BE21" s="53">
        <v>33.0</v>
      </c>
      <c r="BF21" s="53">
        <v>0.0</v>
      </c>
      <c r="BG21" s="127">
        <v>0.0</v>
      </c>
      <c r="BH21" s="54"/>
      <c r="BI21" s="53">
        <v>22.0</v>
      </c>
      <c r="BJ21" s="127">
        <v>56.0</v>
      </c>
      <c r="BK21" s="127">
        <v>85.0</v>
      </c>
      <c r="BL21" s="89"/>
      <c r="BM21" s="287">
        <v>343.0</v>
      </c>
      <c r="BN21" s="287">
        <v>146.0</v>
      </c>
      <c r="BO21" s="287">
        <v>114.0</v>
      </c>
      <c r="BP21" s="287">
        <v>5.7</v>
      </c>
      <c r="BQ21" s="288"/>
      <c r="BR21" s="287">
        <v>6.0</v>
      </c>
      <c r="BS21" s="287">
        <v>53.0</v>
      </c>
      <c r="BT21" s="287">
        <v>53.0</v>
      </c>
      <c r="BU21" s="288">
        <f t="shared" si="5"/>
        <v>343</v>
      </c>
      <c r="BV21" s="287">
        <v>283.0</v>
      </c>
      <c r="BW21" s="287">
        <v>168.0</v>
      </c>
      <c r="BX21" s="287">
        <v>14.0</v>
      </c>
      <c r="BY21" s="287">
        <v>336.0</v>
      </c>
      <c r="BZ21" s="287">
        <v>299.0</v>
      </c>
      <c r="CA21" s="287">
        <v>168.0</v>
      </c>
      <c r="CB21" s="287">
        <v>11.0</v>
      </c>
      <c r="CC21" s="287" t="s">
        <v>94</v>
      </c>
      <c r="CD21" s="287" t="s">
        <v>94</v>
      </c>
      <c r="CE21" s="287" t="s">
        <v>94</v>
      </c>
      <c r="CF21" s="287" t="s">
        <v>94</v>
      </c>
      <c r="CG21" s="287">
        <v>346.0</v>
      </c>
      <c r="CH21" s="287">
        <v>398.0</v>
      </c>
      <c r="CI21" s="287">
        <v>231.0</v>
      </c>
      <c r="CJ21" s="287">
        <v>23.0</v>
      </c>
      <c r="CK21" s="287">
        <v>353.0</v>
      </c>
      <c r="CL21" s="287">
        <v>342.0</v>
      </c>
      <c r="CM21" s="287">
        <v>207.0</v>
      </c>
      <c r="CN21" s="287">
        <v>9.0</v>
      </c>
      <c r="CO21" s="287" t="s">
        <v>94</v>
      </c>
      <c r="CP21" s="287" t="s">
        <v>94</v>
      </c>
      <c r="CQ21" s="287" t="s">
        <v>94</v>
      </c>
      <c r="CR21" s="287" t="s">
        <v>94</v>
      </c>
      <c r="CS21" s="287">
        <v>340.0</v>
      </c>
      <c r="CT21" s="287">
        <v>343.0</v>
      </c>
      <c r="CU21" s="287">
        <v>206.0</v>
      </c>
      <c r="CV21" s="287">
        <v>68.0</v>
      </c>
      <c r="CW21" s="287">
        <v>340.0</v>
      </c>
      <c r="CX21" s="287">
        <v>168.0</v>
      </c>
      <c r="CY21" s="287">
        <v>77.0</v>
      </c>
      <c r="CZ21" s="287">
        <v>49.0</v>
      </c>
      <c r="DA21" s="287">
        <v>326.0</v>
      </c>
      <c r="DB21" s="287">
        <v>170.0</v>
      </c>
      <c r="DC21" s="287">
        <v>79.0</v>
      </c>
      <c r="DD21" s="287">
        <v>50.0</v>
      </c>
      <c r="DE21" s="288">
        <f t="shared" ref="DE21:DE37" si="31">BN21</f>
        <v>146</v>
      </c>
      <c r="DF21" s="287">
        <v>35.6</v>
      </c>
      <c r="DG21" s="287">
        <v>114.0</v>
      </c>
      <c r="DH21" s="287">
        <v>5.7</v>
      </c>
      <c r="DI21" s="288"/>
      <c r="DJ21" s="287">
        <v>7.0</v>
      </c>
      <c r="DK21" s="287">
        <v>49.0</v>
      </c>
      <c r="DL21" s="287">
        <v>47.0</v>
      </c>
      <c r="DM21" s="89"/>
      <c r="DN21" s="61">
        <v>340.0</v>
      </c>
      <c r="DO21" s="61">
        <v>140.0</v>
      </c>
      <c r="DP21" s="61">
        <v>49.57</v>
      </c>
      <c r="DQ21" s="61">
        <v>27.52</v>
      </c>
      <c r="DR21" s="61">
        <v>5.56</v>
      </c>
      <c r="DS21" s="61">
        <v>8.0</v>
      </c>
      <c r="DT21" s="61">
        <v>35.0</v>
      </c>
      <c r="DU21" s="61">
        <v>44.8</v>
      </c>
      <c r="DV21" s="62"/>
      <c r="DW21" s="62"/>
      <c r="DX21" s="62"/>
      <c r="DY21" s="62"/>
      <c r="DZ21" s="62"/>
      <c r="EA21" s="62"/>
      <c r="EB21" s="62"/>
      <c r="EC21" s="62"/>
      <c r="ED21" s="89"/>
      <c r="EE21" s="63">
        <v>341.0</v>
      </c>
      <c r="EF21" s="63">
        <v>0.0</v>
      </c>
      <c r="EG21" s="63">
        <v>171.0</v>
      </c>
      <c r="EH21" s="63">
        <v>7.2</v>
      </c>
      <c r="EI21" s="64"/>
      <c r="EJ21" s="63">
        <v>9.0</v>
      </c>
      <c r="EK21" s="63">
        <v>45.0</v>
      </c>
      <c r="EL21" s="63">
        <v>48.0</v>
      </c>
      <c r="EM21" s="63">
        <v>0.0</v>
      </c>
      <c r="EN21" s="63">
        <v>0.0</v>
      </c>
      <c r="EO21" s="63">
        <v>0.0</v>
      </c>
      <c r="EP21" s="63">
        <v>0.0</v>
      </c>
      <c r="EQ21" s="63">
        <v>9.0</v>
      </c>
      <c r="ER21" s="63">
        <v>30.0</v>
      </c>
      <c r="ES21" s="63">
        <v>30.0</v>
      </c>
      <c r="ET21" s="63">
        <v>339.0</v>
      </c>
      <c r="EU21" s="63">
        <v>0.0</v>
      </c>
      <c r="EV21" s="63">
        <v>0.0</v>
      </c>
      <c r="EW21" s="63">
        <v>0.0</v>
      </c>
      <c r="EX21" s="63">
        <v>338.0</v>
      </c>
      <c r="EY21" s="63">
        <v>0.0</v>
      </c>
      <c r="EZ21" s="63">
        <v>0.0</v>
      </c>
      <c r="FA21" s="63">
        <v>0.0</v>
      </c>
      <c r="FB21" s="63">
        <v>339.0</v>
      </c>
      <c r="FC21" s="63">
        <v>276.0</v>
      </c>
      <c r="FD21" s="63">
        <v>159.0</v>
      </c>
      <c r="FE21" s="63">
        <v>-2.0</v>
      </c>
      <c r="FF21" s="63">
        <v>338.0</v>
      </c>
      <c r="FG21" s="63">
        <v>275.0</v>
      </c>
      <c r="FH21" s="63">
        <v>158.6</v>
      </c>
      <c r="FI21" s="63">
        <v>0.6</v>
      </c>
      <c r="FJ21" s="63">
        <v>341.0</v>
      </c>
      <c r="FK21" s="63">
        <v>265.0</v>
      </c>
      <c r="FL21" s="63">
        <v>152.0</v>
      </c>
      <c r="FM21" s="64"/>
      <c r="FN21" s="63">
        <v>340.0</v>
      </c>
      <c r="FO21" s="63">
        <v>278.0</v>
      </c>
      <c r="FP21" s="63">
        <v>152.0</v>
      </c>
      <c r="FQ21" s="63">
        <v>8.0</v>
      </c>
      <c r="FR21" s="63">
        <v>0.0</v>
      </c>
      <c r="FS21" s="63">
        <v>0.0</v>
      </c>
      <c r="FT21" s="63">
        <v>12.91</v>
      </c>
      <c r="FU21" s="64"/>
      <c r="FV21" s="63">
        <v>0.0</v>
      </c>
      <c r="FW21" s="64"/>
      <c r="FX21" s="64"/>
      <c r="FY21" s="64"/>
      <c r="FZ21" s="89"/>
      <c r="GA21" s="65">
        <v>341.0</v>
      </c>
      <c r="GB21" s="66">
        <v>372.21</v>
      </c>
      <c r="GC21" s="66">
        <v>229.42</v>
      </c>
      <c r="GD21" s="66">
        <v>27.14</v>
      </c>
      <c r="GE21" s="66">
        <v>341.0</v>
      </c>
      <c r="GF21" s="66">
        <v>392.58</v>
      </c>
      <c r="GG21" s="66">
        <v>225.65</v>
      </c>
      <c r="GH21" s="66">
        <v>31.58</v>
      </c>
      <c r="GI21" s="66">
        <v>340.0</v>
      </c>
      <c r="GJ21" s="66">
        <v>265.24</v>
      </c>
      <c r="GK21" s="66">
        <v>-151.85</v>
      </c>
      <c r="GL21" s="66">
        <v>-10.13</v>
      </c>
      <c r="GM21" s="66">
        <v>340.0</v>
      </c>
      <c r="GN21" s="66">
        <v>242.23</v>
      </c>
      <c r="GO21" s="66">
        <v>-151.85</v>
      </c>
      <c r="GP21" s="66">
        <v>-20.52</v>
      </c>
      <c r="GQ21" s="66">
        <v>340.0</v>
      </c>
      <c r="GR21" s="66">
        <v>125.29</v>
      </c>
      <c r="GS21" s="66">
        <v>-79.23</v>
      </c>
      <c r="GT21" s="66">
        <v>-11.73</v>
      </c>
      <c r="GU21" s="66">
        <v>341.0</v>
      </c>
      <c r="GV21" s="66">
        <v>139.51</v>
      </c>
      <c r="GW21" s="66">
        <v>-78.82</v>
      </c>
      <c r="GX21" s="66">
        <v>-13.07</v>
      </c>
      <c r="GY21" s="89"/>
      <c r="GZ21" s="98" t="s">
        <v>91</v>
      </c>
      <c r="HA21" s="98" t="s">
        <v>92</v>
      </c>
      <c r="HB21" s="99">
        <v>31.0</v>
      </c>
      <c r="HC21" s="97">
        <f t="shared" si="8"/>
        <v>1.55</v>
      </c>
      <c r="HD21" s="97">
        <f t="shared" si="9"/>
        <v>0.62</v>
      </c>
      <c r="HE21" s="98">
        <v>8.0</v>
      </c>
      <c r="HF21" s="99">
        <v>52.0</v>
      </c>
      <c r="HG21" s="99">
        <v>50.0</v>
      </c>
      <c r="HH21" s="98" t="s">
        <v>91</v>
      </c>
      <c r="HI21" s="98" t="s">
        <v>92</v>
      </c>
      <c r="HJ21" s="99">
        <v>160.0</v>
      </c>
      <c r="HK21" s="97">
        <f t="shared" si="10"/>
        <v>8</v>
      </c>
      <c r="HL21" s="97">
        <f t="shared" si="11"/>
        <v>3.2</v>
      </c>
      <c r="HM21" s="98">
        <v>5.0</v>
      </c>
      <c r="HN21" s="99">
        <v>58.0</v>
      </c>
      <c r="HO21" s="99">
        <v>58.0</v>
      </c>
      <c r="HP21" s="98" t="s">
        <v>91</v>
      </c>
      <c r="HQ21" s="98" t="s">
        <v>92</v>
      </c>
      <c r="HR21" s="99">
        <v>81.0</v>
      </c>
      <c r="HS21" s="97">
        <f t="shared" si="12"/>
        <v>4.05</v>
      </c>
      <c r="HT21" s="97">
        <f t="shared" si="13"/>
        <v>1.62</v>
      </c>
      <c r="HU21" s="98">
        <v>7.0</v>
      </c>
      <c r="HV21" s="99">
        <v>60.0</v>
      </c>
      <c r="HW21" s="99">
        <v>60.0</v>
      </c>
      <c r="HX21" s="89"/>
      <c r="HY21" s="72">
        <v>135.0</v>
      </c>
      <c r="HZ21" s="72">
        <v>33.0</v>
      </c>
      <c r="IA21" s="72">
        <v>72.0</v>
      </c>
      <c r="IB21" s="72">
        <v>3.6</v>
      </c>
      <c r="IC21" s="73"/>
      <c r="ID21" s="72">
        <v>2.0</v>
      </c>
      <c r="IE21" s="72">
        <v>58.0</v>
      </c>
      <c r="IF21" s="72">
        <v>42.0</v>
      </c>
      <c r="IG21" s="89"/>
      <c r="IH21" s="74">
        <v>142.0</v>
      </c>
      <c r="II21" s="74">
        <v>34.1</v>
      </c>
      <c r="IJ21" s="74">
        <v>13.0</v>
      </c>
      <c r="IK21" s="74">
        <v>0.6</v>
      </c>
      <c r="IL21" s="74">
        <v>0.7</v>
      </c>
      <c r="IM21" s="74">
        <v>4.0</v>
      </c>
      <c r="IN21" s="74">
        <v>47.0</v>
      </c>
      <c r="IO21" s="74">
        <v>45.0</v>
      </c>
      <c r="IP21" s="74">
        <v>142.0</v>
      </c>
      <c r="IQ21" s="74">
        <v>33.4</v>
      </c>
      <c r="IR21" s="74">
        <v>111.0</v>
      </c>
      <c r="IS21" s="74">
        <v>5.5</v>
      </c>
      <c r="IT21" s="74">
        <v>6.1</v>
      </c>
      <c r="IU21" s="74">
        <v>8.0</v>
      </c>
      <c r="IV21" s="74">
        <v>50.0</v>
      </c>
      <c r="IW21" s="74">
        <v>50.0</v>
      </c>
      <c r="IX21" s="89"/>
      <c r="IY21" s="149">
        <v>139.56</v>
      </c>
      <c r="IZ21" s="149">
        <v>34.6</v>
      </c>
      <c r="JA21" s="149">
        <v>478.8</v>
      </c>
      <c r="JB21" s="149">
        <v>23.94</v>
      </c>
      <c r="JC21" s="149">
        <v>8.87</v>
      </c>
      <c r="JD21" s="149">
        <v>3.0</v>
      </c>
      <c r="JE21" s="149">
        <v>61.77</v>
      </c>
      <c r="JF21" s="149">
        <v>42.49</v>
      </c>
      <c r="JG21" s="149" t="s">
        <v>93</v>
      </c>
      <c r="JH21" s="149" t="s">
        <v>93</v>
      </c>
      <c r="JI21" s="149" t="s">
        <v>93</v>
      </c>
      <c r="JJ21" s="149" t="s">
        <v>93</v>
      </c>
      <c r="JK21" s="149" t="s">
        <v>93</v>
      </c>
      <c r="JL21" s="149" t="s">
        <v>93</v>
      </c>
      <c r="JM21" s="149" t="s">
        <v>93</v>
      </c>
      <c r="JN21" s="149" t="s">
        <v>93</v>
      </c>
      <c r="JO21" s="89"/>
      <c r="JP21" s="78">
        <v>137.0</v>
      </c>
      <c r="JQ21" s="78">
        <v>32.5</v>
      </c>
      <c r="JR21" s="150" t="s">
        <v>112</v>
      </c>
      <c r="JS21" s="150" t="s">
        <v>112</v>
      </c>
      <c r="JT21" s="150" t="s">
        <v>112</v>
      </c>
      <c r="JU21" s="150">
        <v>2.0</v>
      </c>
      <c r="JV21" s="78">
        <v>37.0</v>
      </c>
      <c r="JW21" s="78">
        <v>37.0</v>
      </c>
      <c r="JX21" s="78">
        <v>137.0</v>
      </c>
      <c r="JY21" s="78">
        <v>34.4</v>
      </c>
      <c r="JZ21" s="78">
        <v>123.0</v>
      </c>
      <c r="KA21" s="78">
        <v>6.6</v>
      </c>
      <c r="KB21" s="78">
        <v>2.6</v>
      </c>
      <c r="KC21" s="150">
        <v>2.0</v>
      </c>
      <c r="KD21" s="78">
        <v>43.0</v>
      </c>
      <c r="KE21" s="78">
        <v>43.0</v>
      </c>
      <c r="KF21" s="89"/>
      <c r="KG21" s="79">
        <v>139.0</v>
      </c>
      <c r="KH21" s="79">
        <v>34.0</v>
      </c>
      <c r="KI21" s="79">
        <v>50.0</v>
      </c>
      <c r="KJ21" s="79">
        <v>2.8</v>
      </c>
      <c r="KK21" s="80"/>
      <c r="KL21" s="79">
        <v>1.0</v>
      </c>
      <c r="KM21" s="79">
        <v>44.0</v>
      </c>
      <c r="KN21" s="79">
        <v>44.0</v>
      </c>
      <c r="KO21" s="79">
        <v>139.0</v>
      </c>
      <c r="KP21" s="79">
        <v>34.0</v>
      </c>
      <c r="KQ21" s="79" t="s">
        <v>98</v>
      </c>
      <c r="KR21" s="79" t="s">
        <v>98</v>
      </c>
      <c r="KS21" s="80"/>
      <c r="KT21" s="79">
        <v>1.0</v>
      </c>
      <c r="KU21" s="79">
        <v>44.0</v>
      </c>
      <c r="KV21" s="79">
        <v>44.0</v>
      </c>
      <c r="KW21" s="89"/>
      <c r="KX21" s="81">
        <v>131.0</v>
      </c>
      <c r="KY21" s="81">
        <v>33.0</v>
      </c>
      <c r="KZ21" s="81">
        <v>280.0</v>
      </c>
      <c r="LA21" s="81">
        <v>13.7</v>
      </c>
      <c r="LB21" s="81">
        <v>1.5</v>
      </c>
      <c r="LC21" s="81">
        <v>3.0</v>
      </c>
      <c r="LD21" s="81">
        <v>48.0</v>
      </c>
      <c r="LE21" s="81">
        <v>48.0</v>
      </c>
      <c r="LF21" s="81">
        <v>131.0</v>
      </c>
      <c r="LG21" s="81">
        <v>33.0</v>
      </c>
      <c r="LH21" s="81">
        <v>322.0</v>
      </c>
      <c r="LI21" s="81">
        <v>15.8</v>
      </c>
      <c r="LJ21" s="81">
        <v>5.0</v>
      </c>
      <c r="LK21" s="81">
        <v>5.0</v>
      </c>
      <c r="LL21" s="81">
        <v>52.0</v>
      </c>
      <c r="LM21" s="81">
        <v>52.0</v>
      </c>
      <c r="LN21" s="89"/>
      <c r="LO21" s="82">
        <v>331.0</v>
      </c>
      <c r="LP21" s="82">
        <v>233.0</v>
      </c>
      <c r="LQ21" s="82">
        <v>170.0</v>
      </c>
      <c r="LR21" s="82">
        <v>67.0</v>
      </c>
      <c r="LS21" s="82">
        <v>323.0</v>
      </c>
      <c r="LT21" s="82">
        <v>51.0</v>
      </c>
      <c r="LU21" s="82">
        <v>6.3</v>
      </c>
      <c r="LV21" s="82">
        <v>140.0</v>
      </c>
      <c r="LW21" s="82">
        <v>93.0</v>
      </c>
      <c r="LX21" s="82">
        <v>52.0</v>
      </c>
      <c r="LY21" s="82">
        <v>48.0</v>
      </c>
      <c r="LZ21" s="83">
        <v>12.0</v>
      </c>
      <c r="MA21" s="82">
        <v>119.0</v>
      </c>
      <c r="MB21" s="82">
        <v>2.2</v>
      </c>
      <c r="MC21" s="82">
        <v>140.0</v>
      </c>
      <c r="MD21" s="82">
        <v>211.0</v>
      </c>
      <c r="ME21" s="82">
        <v>74.0</v>
      </c>
      <c r="MF21" s="82">
        <v>56.0</v>
      </c>
      <c r="MG21" s="83">
        <v>12.0</v>
      </c>
      <c r="MH21" s="82">
        <v>0.0</v>
      </c>
      <c r="MI21" s="82">
        <v>0.0</v>
      </c>
      <c r="MJ21" s="82">
        <v>124.0</v>
      </c>
      <c r="MK21" s="82">
        <v>0.0</v>
      </c>
      <c r="ML21" s="82">
        <v>42.0</v>
      </c>
      <c r="MM21" s="82">
        <v>40.0</v>
      </c>
      <c r="MN21" s="82">
        <v>5.0</v>
      </c>
      <c r="MO21" s="86"/>
      <c r="MP21" s="87"/>
      <c r="MQ21" s="87"/>
      <c r="MR21" s="87"/>
      <c r="MS21" s="87"/>
      <c r="MT21" s="82">
        <v>13.1</v>
      </c>
      <c r="MU21" s="82">
        <v>4.2</v>
      </c>
      <c r="MV21" s="82">
        <v>234.0</v>
      </c>
      <c r="MW21" s="82">
        <v>34.0</v>
      </c>
      <c r="MX21" s="82">
        <v>32.0</v>
      </c>
      <c r="MY21" s="88" t="s">
        <v>96</v>
      </c>
      <c r="MZ21" s="82">
        <v>5.0</v>
      </c>
      <c r="NA21" s="87"/>
      <c r="NB21" s="82">
        <v>11.1</v>
      </c>
      <c r="NC21" s="82">
        <v>9.9</v>
      </c>
      <c r="ND21" s="82">
        <v>193.0</v>
      </c>
      <c r="NE21" s="82">
        <v>35.0</v>
      </c>
      <c r="NF21" s="82">
        <v>40.0</v>
      </c>
      <c r="NG21" s="82">
        <v>40.0</v>
      </c>
      <c r="NH21" s="82">
        <v>7.0</v>
      </c>
      <c r="NI21" s="87"/>
      <c r="NJ21" s="82">
        <v>0.0</v>
      </c>
      <c r="NK21" s="82">
        <v>0.0</v>
      </c>
      <c r="NL21" s="82">
        <v>0.0</v>
      </c>
      <c r="NM21" s="82">
        <v>35.0</v>
      </c>
      <c r="NN21" s="82">
        <v>56.0</v>
      </c>
      <c r="NO21" s="82">
        <v>58.0</v>
      </c>
      <c r="NP21" s="82">
        <v>2.0</v>
      </c>
      <c r="NQ21" s="223"/>
    </row>
    <row r="22" ht="14.25" customHeight="1">
      <c r="A22" s="49">
        <v>0.375</v>
      </c>
      <c r="B22" s="50"/>
      <c r="C22" s="51">
        <v>50.38</v>
      </c>
      <c r="D22" s="239">
        <v>339.0</v>
      </c>
      <c r="E22" s="53">
        <v>134.0</v>
      </c>
      <c r="F22" s="53">
        <v>60.0</v>
      </c>
      <c r="G22" s="53">
        <v>12.8</v>
      </c>
      <c r="H22" s="54"/>
      <c r="I22" s="53">
        <v>6.0</v>
      </c>
      <c r="J22" s="53">
        <v>46.0</v>
      </c>
      <c r="K22" s="53">
        <v>44.0</v>
      </c>
      <c r="L22" s="239">
        <v>139.0</v>
      </c>
      <c r="M22" s="53">
        <v>41.0</v>
      </c>
      <c r="N22" s="53">
        <v>6.5</v>
      </c>
      <c r="O22" s="54"/>
      <c r="P22" s="53">
        <v>6.0</v>
      </c>
      <c r="Q22" s="53">
        <v>46.0</v>
      </c>
      <c r="R22" s="53">
        <v>44.0</v>
      </c>
      <c r="S22" s="53">
        <v>340.3</v>
      </c>
      <c r="T22" s="53">
        <v>284.3</v>
      </c>
      <c r="U22" s="53">
        <v>163.6</v>
      </c>
      <c r="V22" s="54"/>
      <c r="W22" s="53">
        <v>208.6</v>
      </c>
      <c r="X22" s="53">
        <v>208.6</v>
      </c>
      <c r="Y22" s="53">
        <v>97.4</v>
      </c>
      <c r="Z22" s="54"/>
      <c r="AA22" s="53">
        <v>346.9</v>
      </c>
      <c r="AB22" s="53">
        <v>387.1</v>
      </c>
      <c r="AC22" s="53">
        <v>223.4</v>
      </c>
      <c r="AD22" s="54"/>
      <c r="AE22" s="53">
        <v>338.9</v>
      </c>
      <c r="AF22" s="53">
        <v>396.2</v>
      </c>
      <c r="AG22" s="53">
        <v>222.4</v>
      </c>
      <c r="AH22" s="54"/>
      <c r="AI22" s="53">
        <v>347.1</v>
      </c>
      <c r="AJ22" s="53">
        <v>358.1</v>
      </c>
      <c r="AK22" s="53">
        <v>222.8</v>
      </c>
      <c r="AL22" s="54"/>
      <c r="AM22" s="53">
        <v>338.3</v>
      </c>
      <c r="AN22" s="53">
        <v>410.1</v>
      </c>
      <c r="AO22" s="53">
        <v>222.6</v>
      </c>
      <c r="AP22" s="54"/>
      <c r="AQ22" s="54">
        <f t="shared" ref="AQ22:AS22" si="29">E22</f>
        <v>134</v>
      </c>
      <c r="AR22" s="54">
        <f t="shared" si="29"/>
        <v>60</v>
      </c>
      <c r="AS22" s="54">
        <f t="shared" si="29"/>
        <v>12.8</v>
      </c>
      <c r="AT22" s="54"/>
      <c r="AU22" s="281">
        <f t="shared" ref="AU22:AW22" si="30">L22</f>
        <v>139</v>
      </c>
      <c r="AV22" s="54">
        <f t="shared" si="30"/>
        <v>41</v>
      </c>
      <c r="AW22" s="54">
        <f t="shared" si="30"/>
        <v>6.5</v>
      </c>
      <c r="AX22" s="54"/>
      <c r="AY22" s="54"/>
      <c r="AZ22" s="54"/>
      <c r="BA22" s="54"/>
      <c r="BB22" s="54"/>
      <c r="BC22" s="89"/>
      <c r="BD22" s="54"/>
      <c r="BE22" s="53">
        <v>33.0</v>
      </c>
      <c r="BF22" s="53">
        <v>0.0</v>
      </c>
      <c r="BG22" s="127">
        <v>0.0</v>
      </c>
      <c r="BH22" s="54"/>
      <c r="BI22" s="53">
        <v>22.0</v>
      </c>
      <c r="BJ22" s="127">
        <v>56.0</v>
      </c>
      <c r="BK22" s="127">
        <v>80.0</v>
      </c>
      <c r="BL22" s="89"/>
      <c r="BM22" s="287">
        <v>343.0</v>
      </c>
      <c r="BN22" s="287">
        <v>146.0</v>
      </c>
      <c r="BO22" s="287">
        <v>120.0</v>
      </c>
      <c r="BP22" s="287">
        <v>6.0</v>
      </c>
      <c r="BQ22" s="288"/>
      <c r="BR22" s="287">
        <v>6.0</v>
      </c>
      <c r="BS22" s="287">
        <v>54.0</v>
      </c>
      <c r="BT22" s="287">
        <v>55.0</v>
      </c>
      <c r="BU22" s="288">
        <f t="shared" si="5"/>
        <v>343</v>
      </c>
      <c r="BV22" s="287">
        <v>283.0</v>
      </c>
      <c r="BW22" s="287">
        <v>168.0</v>
      </c>
      <c r="BX22" s="287">
        <v>21.0</v>
      </c>
      <c r="BY22" s="287">
        <v>335.0</v>
      </c>
      <c r="BZ22" s="287">
        <v>301.0</v>
      </c>
      <c r="CA22" s="287">
        <v>169.0</v>
      </c>
      <c r="CB22" s="287">
        <v>18.0</v>
      </c>
      <c r="CC22" s="287" t="s">
        <v>94</v>
      </c>
      <c r="CD22" s="287" t="s">
        <v>94</v>
      </c>
      <c r="CE22" s="287" t="s">
        <v>94</v>
      </c>
      <c r="CF22" s="287" t="s">
        <v>94</v>
      </c>
      <c r="CG22" s="287">
        <v>340.0</v>
      </c>
      <c r="CH22" s="287">
        <v>407.0</v>
      </c>
      <c r="CI22" s="287">
        <v>237.0</v>
      </c>
      <c r="CJ22" s="287">
        <v>19.0</v>
      </c>
      <c r="CK22" s="287">
        <v>352.0</v>
      </c>
      <c r="CL22" s="287">
        <v>343.0</v>
      </c>
      <c r="CM22" s="287">
        <v>205.0</v>
      </c>
      <c r="CN22" s="287">
        <v>11.0</v>
      </c>
      <c r="CO22" s="287" t="s">
        <v>94</v>
      </c>
      <c r="CP22" s="287" t="s">
        <v>94</v>
      </c>
      <c r="CQ22" s="287" t="s">
        <v>94</v>
      </c>
      <c r="CR22" s="287" t="s">
        <v>94</v>
      </c>
      <c r="CS22" s="287">
        <v>339.0</v>
      </c>
      <c r="CT22" s="287">
        <v>359.0</v>
      </c>
      <c r="CU22" s="287">
        <v>207.0</v>
      </c>
      <c r="CV22" s="287">
        <v>63.0</v>
      </c>
      <c r="CW22" s="287">
        <v>339.0</v>
      </c>
      <c r="CX22" s="287">
        <v>172.0</v>
      </c>
      <c r="CY22" s="287">
        <v>77.0</v>
      </c>
      <c r="CZ22" s="287">
        <v>51.0</v>
      </c>
      <c r="DA22" s="287">
        <v>325.0</v>
      </c>
      <c r="DB22" s="287">
        <v>175.0</v>
      </c>
      <c r="DC22" s="287">
        <v>79.0</v>
      </c>
      <c r="DD22" s="287">
        <v>52.0</v>
      </c>
      <c r="DE22" s="288">
        <f t="shared" si="31"/>
        <v>146</v>
      </c>
      <c r="DF22" s="287">
        <v>35.4</v>
      </c>
      <c r="DG22" s="288">
        <f t="shared" ref="DG22:DH22" si="32">BO22</f>
        <v>120</v>
      </c>
      <c r="DH22" s="288">
        <f t="shared" si="32"/>
        <v>6</v>
      </c>
      <c r="DI22" s="288"/>
      <c r="DJ22" s="287">
        <v>7.0</v>
      </c>
      <c r="DK22" s="287">
        <v>50.0</v>
      </c>
      <c r="DL22" s="287">
        <v>47.0</v>
      </c>
      <c r="DM22" s="89"/>
      <c r="DN22" s="61">
        <v>339.0</v>
      </c>
      <c r="DO22" s="61">
        <v>140.0</v>
      </c>
      <c r="DP22" s="61">
        <v>34.33</v>
      </c>
      <c r="DQ22" s="61">
        <v>19.23</v>
      </c>
      <c r="DR22" s="61">
        <v>5.76</v>
      </c>
      <c r="DS22" s="61">
        <v>8.0</v>
      </c>
      <c r="DT22" s="61">
        <v>35.0</v>
      </c>
      <c r="DU22" s="61">
        <v>45.0</v>
      </c>
      <c r="DV22" s="62"/>
      <c r="DW22" s="62"/>
      <c r="DX22" s="62"/>
      <c r="DY22" s="62"/>
      <c r="DZ22" s="62"/>
      <c r="EA22" s="62"/>
      <c r="EB22" s="62"/>
      <c r="EC22" s="62"/>
      <c r="ED22" s="89"/>
      <c r="EE22" s="63">
        <v>340.0</v>
      </c>
      <c r="EF22" s="63">
        <v>0.0</v>
      </c>
      <c r="EG22" s="63">
        <v>204.0</v>
      </c>
      <c r="EH22" s="63">
        <v>8.6</v>
      </c>
      <c r="EI22" s="64"/>
      <c r="EJ22" s="63">
        <v>9.0</v>
      </c>
      <c r="EK22" s="63">
        <v>45.0</v>
      </c>
      <c r="EL22" s="63">
        <v>48.0</v>
      </c>
      <c r="EM22" s="63">
        <v>0.0</v>
      </c>
      <c r="EN22" s="63">
        <v>0.0</v>
      </c>
      <c r="EO22" s="63">
        <v>0.0</v>
      </c>
      <c r="EP22" s="63">
        <v>0.0</v>
      </c>
      <c r="EQ22" s="63">
        <v>9.0</v>
      </c>
      <c r="ER22" s="63">
        <v>31.0</v>
      </c>
      <c r="ES22" s="63">
        <v>30.0</v>
      </c>
      <c r="ET22" s="63">
        <v>339.0</v>
      </c>
      <c r="EU22" s="63">
        <v>0.0</v>
      </c>
      <c r="EV22" s="63">
        <v>0.0</v>
      </c>
      <c r="EW22" s="63">
        <v>0.0</v>
      </c>
      <c r="EX22" s="63">
        <v>338.0</v>
      </c>
      <c r="EY22" s="63">
        <v>0.0</v>
      </c>
      <c r="EZ22" s="63">
        <v>0.0</v>
      </c>
      <c r="FA22" s="63">
        <v>0.0</v>
      </c>
      <c r="FB22" s="63">
        <v>339.0</v>
      </c>
      <c r="FC22" s="63">
        <v>275.0</v>
      </c>
      <c r="FD22" s="63">
        <v>159.0</v>
      </c>
      <c r="FE22" s="63">
        <v>-4.0</v>
      </c>
      <c r="FF22" s="63">
        <v>338.0</v>
      </c>
      <c r="FG22" s="63">
        <v>275.0</v>
      </c>
      <c r="FH22" s="63">
        <v>158.6</v>
      </c>
      <c r="FI22" s="63">
        <v>0.4</v>
      </c>
      <c r="FJ22" s="63">
        <v>341.0</v>
      </c>
      <c r="FK22" s="63">
        <v>265.0</v>
      </c>
      <c r="FL22" s="63">
        <v>152.0</v>
      </c>
      <c r="FM22" s="64"/>
      <c r="FN22" s="63">
        <v>341.0</v>
      </c>
      <c r="FO22" s="63">
        <v>280.0</v>
      </c>
      <c r="FP22" s="63">
        <v>153.0</v>
      </c>
      <c r="FQ22" s="63">
        <v>9.0</v>
      </c>
      <c r="FR22" s="63">
        <v>0.0</v>
      </c>
      <c r="FS22" s="63">
        <v>0.0</v>
      </c>
      <c r="FT22" s="63">
        <v>12.92</v>
      </c>
      <c r="FU22" s="64"/>
      <c r="FV22" s="63">
        <v>0.0</v>
      </c>
      <c r="FW22" s="64"/>
      <c r="FX22" s="64"/>
      <c r="FY22" s="64"/>
      <c r="FZ22" s="89"/>
      <c r="GA22" s="65">
        <v>341.0</v>
      </c>
      <c r="GB22" s="66">
        <v>372.36</v>
      </c>
      <c r="GC22" s="66">
        <v>230.25</v>
      </c>
      <c r="GD22" s="66">
        <v>23.62</v>
      </c>
      <c r="GE22" s="66">
        <v>341.0</v>
      </c>
      <c r="GF22" s="66">
        <v>395.68</v>
      </c>
      <c r="GG22" s="66">
        <v>227.75</v>
      </c>
      <c r="GH22" s="66">
        <v>28.06</v>
      </c>
      <c r="GI22" s="66">
        <v>341.0</v>
      </c>
      <c r="GJ22" s="66">
        <v>266.41</v>
      </c>
      <c r="GK22" s="66">
        <v>-152.77</v>
      </c>
      <c r="GL22" s="66">
        <v>-12.14</v>
      </c>
      <c r="GM22" s="66">
        <v>341.0</v>
      </c>
      <c r="GN22" s="66">
        <v>243.26</v>
      </c>
      <c r="GO22" s="66">
        <v>-152.19</v>
      </c>
      <c r="GP22" s="66">
        <v>-21.19</v>
      </c>
      <c r="GQ22" s="66">
        <v>341.0</v>
      </c>
      <c r="GR22" s="66">
        <v>113.57</v>
      </c>
      <c r="GS22" s="66">
        <v>-72.96</v>
      </c>
      <c r="GT22" s="66">
        <v>-8.71</v>
      </c>
      <c r="GU22" s="66">
        <v>341.0</v>
      </c>
      <c r="GV22" s="66">
        <v>121.21</v>
      </c>
      <c r="GW22" s="66">
        <v>-69.09</v>
      </c>
      <c r="GX22" s="66">
        <v>-10.47</v>
      </c>
      <c r="GY22" s="89"/>
      <c r="GZ22" s="98" t="s">
        <v>91</v>
      </c>
      <c r="HA22" s="98" t="s">
        <v>92</v>
      </c>
      <c r="HB22" s="98">
        <v>40.0</v>
      </c>
      <c r="HC22" s="98">
        <v>2.0</v>
      </c>
      <c r="HD22" s="98">
        <v>0.8</v>
      </c>
      <c r="HE22" s="98">
        <v>8.0</v>
      </c>
      <c r="HF22" s="99">
        <v>52.0</v>
      </c>
      <c r="HG22" s="99">
        <v>50.0</v>
      </c>
      <c r="HH22" s="98" t="s">
        <v>91</v>
      </c>
      <c r="HI22" s="98" t="s">
        <v>92</v>
      </c>
      <c r="HJ22" s="98">
        <v>160.0</v>
      </c>
      <c r="HK22" s="98">
        <v>8.0</v>
      </c>
      <c r="HL22" s="98">
        <v>3.2</v>
      </c>
      <c r="HM22" s="98">
        <v>5.0</v>
      </c>
      <c r="HN22" s="99">
        <v>58.0</v>
      </c>
      <c r="HO22" s="99">
        <v>58.0</v>
      </c>
      <c r="HP22" s="98" t="s">
        <v>91</v>
      </c>
      <c r="HQ22" s="98" t="s">
        <v>92</v>
      </c>
      <c r="HR22" s="98">
        <v>97.0</v>
      </c>
      <c r="HS22" s="98">
        <v>4.85</v>
      </c>
      <c r="HT22" s="98">
        <v>2.425</v>
      </c>
      <c r="HU22" s="98">
        <v>7.0</v>
      </c>
      <c r="HV22" s="99">
        <v>60.0</v>
      </c>
      <c r="HW22" s="99">
        <v>60.0</v>
      </c>
      <c r="HX22" s="89"/>
      <c r="HY22" s="72">
        <v>136.0</v>
      </c>
      <c r="HZ22" s="72">
        <v>33.0</v>
      </c>
      <c r="IA22" s="72">
        <v>74.0</v>
      </c>
      <c r="IB22" s="72">
        <v>3.7</v>
      </c>
      <c r="IC22" s="73"/>
      <c r="ID22" s="72">
        <v>2.0</v>
      </c>
      <c r="IE22" s="72">
        <v>58.0</v>
      </c>
      <c r="IF22" s="72">
        <v>42.0</v>
      </c>
      <c r="IG22" s="89"/>
      <c r="IH22" s="74">
        <v>143.0</v>
      </c>
      <c r="II22" s="74">
        <v>34.1</v>
      </c>
      <c r="IJ22" s="74">
        <v>85.0</v>
      </c>
      <c r="IK22" s="74">
        <v>4.1</v>
      </c>
      <c r="IL22" s="74">
        <v>4.9</v>
      </c>
      <c r="IM22" s="74">
        <v>4.0</v>
      </c>
      <c r="IN22" s="74">
        <v>47.0</v>
      </c>
      <c r="IO22" s="74">
        <v>45.0</v>
      </c>
      <c r="IP22" s="74">
        <v>143.0</v>
      </c>
      <c r="IQ22" s="74">
        <v>33.2</v>
      </c>
      <c r="IR22" s="74">
        <v>4.0</v>
      </c>
      <c r="IS22" s="74">
        <v>0.1</v>
      </c>
      <c r="IT22" s="74">
        <v>0.2</v>
      </c>
      <c r="IU22" s="74">
        <v>8.0</v>
      </c>
      <c r="IV22" s="74">
        <v>50.0</v>
      </c>
      <c r="IW22" s="74">
        <v>50.0</v>
      </c>
      <c r="IX22" s="89"/>
      <c r="IY22" s="76">
        <v>140.12</v>
      </c>
      <c r="IZ22" s="76">
        <v>34.91</v>
      </c>
      <c r="JA22" s="76">
        <v>335.6</v>
      </c>
      <c r="JB22" s="76">
        <v>16.78</v>
      </c>
      <c r="JC22" s="149">
        <v>6.49</v>
      </c>
      <c r="JD22" s="149">
        <v>3.0</v>
      </c>
      <c r="JE22" s="76">
        <v>57.66</v>
      </c>
      <c r="JF22" s="76">
        <v>44.22</v>
      </c>
      <c r="JG22" s="149" t="s">
        <v>93</v>
      </c>
      <c r="JH22" s="149" t="s">
        <v>93</v>
      </c>
      <c r="JI22" s="149" t="s">
        <v>93</v>
      </c>
      <c r="JJ22" s="149" t="s">
        <v>93</v>
      </c>
      <c r="JK22" s="149" t="s">
        <v>93</v>
      </c>
      <c r="JL22" s="149" t="s">
        <v>93</v>
      </c>
      <c r="JM22" s="149" t="s">
        <v>93</v>
      </c>
      <c r="JN22" s="149" t="s">
        <v>93</v>
      </c>
      <c r="JO22" s="89"/>
      <c r="JP22" s="78">
        <v>137.0</v>
      </c>
      <c r="JQ22" s="78">
        <v>32.3</v>
      </c>
      <c r="JR22" s="150" t="s">
        <v>112</v>
      </c>
      <c r="JS22" s="150" t="s">
        <v>112</v>
      </c>
      <c r="JT22" s="150" t="s">
        <v>112</v>
      </c>
      <c r="JU22" s="150">
        <v>2.0</v>
      </c>
      <c r="JV22" s="78">
        <v>39.0</v>
      </c>
      <c r="JW22" s="78">
        <v>39.0</v>
      </c>
      <c r="JX22" s="78">
        <v>137.0</v>
      </c>
      <c r="JY22" s="78">
        <v>34.5</v>
      </c>
      <c r="JZ22" s="78">
        <v>121.0</v>
      </c>
      <c r="KA22" s="78">
        <v>6.5</v>
      </c>
      <c r="KB22" s="78">
        <v>2.5</v>
      </c>
      <c r="KC22" s="150">
        <v>2.0</v>
      </c>
      <c r="KD22" s="78">
        <v>44.0</v>
      </c>
      <c r="KE22" s="78">
        <v>44.0</v>
      </c>
      <c r="KF22" s="89"/>
      <c r="KG22" s="79">
        <v>138.0</v>
      </c>
      <c r="KH22" s="79">
        <v>34.0</v>
      </c>
      <c r="KI22" s="79">
        <v>55.0</v>
      </c>
      <c r="KJ22" s="79">
        <v>3.0</v>
      </c>
      <c r="KK22" s="80"/>
      <c r="KL22" s="79">
        <v>1.0</v>
      </c>
      <c r="KM22" s="79">
        <v>44.0</v>
      </c>
      <c r="KN22" s="79">
        <v>44.0</v>
      </c>
      <c r="KO22" s="79">
        <v>138.0</v>
      </c>
      <c r="KP22" s="79">
        <v>34.0</v>
      </c>
      <c r="KQ22" s="79" t="s">
        <v>98</v>
      </c>
      <c r="KR22" s="79" t="s">
        <v>98</v>
      </c>
      <c r="KS22" s="80"/>
      <c r="KT22" s="79">
        <v>1.0</v>
      </c>
      <c r="KU22" s="79">
        <v>44.0</v>
      </c>
      <c r="KV22" s="79">
        <v>44.0</v>
      </c>
      <c r="KW22" s="89"/>
      <c r="KX22" s="81">
        <v>132.0</v>
      </c>
      <c r="KY22" s="81">
        <v>34.0</v>
      </c>
      <c r="KZ22" s="81">
        <v>245.0</v>
      </c>
      <c r="LA22" s="81">
        <v>12.0</v>
      </c>
      <c r="LB22" s="81">
        <v>1.5</v>
      </c>
      <c r="LC22" s="81">
        <v>3.0</v>
      </c>
      <c r="LD22" s="81">
        <v>51.0</v>
      </c>
      <c r="LE22" s="81">
        <v>50.0</v>
      </c>
      <c r="LF22" s="81">
        <v>132.0</v>
      </c>
      <c r="LG22" s="81">
        <v>34.0</v>
      </c>
      <c r="LH22" s="81">
        <v>347.0</v>
      </c>
      <c r="LI22" s="81">
        <v>17.0</v>
      </c>
      <c r="LJ22" s="81">
        <v>5.0</v>
      </c>
      <c r="LK22" s="81">
        <v>5.0</v>
      </c>
      <c r="LL22" s="81">
        <v>50.0</v>
      </c>
      <c r="LM22" s="81">
        <v>52.0</v>
      </c>
      <c r="LN22" s="89"/>
      <c r="LO22" s="82">
        <v>333.0</v>
      </c>
      <c r="LP22" s="82">
        <v>312.0</v>
      </c>
      <c r="LQ22" s="82">
        <v>168.0</v>
      </c>
      <c r="LR22" s="82">
        <v>68.0</v>
      </c>
      <c r="LS22" s="82">
        <v>322.0</v>
      </c>
      <c r="LT22" s="82">
        <v>49.0</v>
      </c>
      <c r="LU22" s="82">
        <v>5.0</v>
      </c>
      <c r="LV22" s="82">
        <v>140.0</v>
      </c>
      <c r="LW22" s="82">
        <v>90.0</v>
      </c>
      <c r="LX22" s="82">
        <v>52.0</v>
      </c>
      <c r="LY22" s="82">
        <v>50.0</v>
      </c>
      <c r="LZ22" s="82">
        <v>12.0</v>
      </c>
      <c r="MA22" s="82">
        <v>119.0</v>
      </c>
      <c r="MB22" s="82">
        <v>0.6</v>
      </c>
      <c r="MC22" s="82">
        <v>141.0</v>
      </c>
      <c r="MD22" s="82">
        <v>222.0</v>
      </c>
      <c r="ME22" s="82">
        <v>76.0</v>
      </c>
      <c r="MF22" s="82">
        <v>58.0</v>
      </c>
      <c r="MG22" s="82">
        <v>12.0</v>
      </c>
      <c r="MH22" s="82">
        <v>0.0</v>
      </c>
      <c r="MI22" s="82">
        <v>0.0</v>
      </c>
      <c r="MJ22" s="82">
        <v>123.0</v>
      </c>
      <c r="MK22" s="82">
        <v>0.0</v>
      </c>
      <c r="ML22" s="82">
        <v>42.0</v>
      </c>
      <c r="MM22" s="82">
        <v>40.0</v>
      </c>
      <c r="MN22" s="82">
        <v>5.0</v>
      </c>
      <c r="MO22" s="86"/>
      <c r="MP22" s="87"/>
      <c r="MQ22" s="87"/>
      <c r="MR22" s="87"/>
      <c r="MS22" s="87"/>
      <c r="MT22" s="82">
        <v>15.6</v>
      </c>
      <c r="MU22" s="82">
        <v>2.0</v>
      </c>
      <c r="MV22" s="82">
        <v>271.0</v>
      </c>
      <c r="MW22" s="82">
        <v>34.0</v>
      </c>
      <c r="MX22" s="82">
        <v>32.0</v>
      </c>
      <c r="MY22" s="82" t="s">
        <v>96</v>
      </c>
      <c r="MZ22" s="82">
        <v>5.0</v>
      </c>
      <c r="NA22" s="87"/>
      <c r="NB22" s="82">
        <v>11.7</v>
      </c>
      <c r="NC22" s="82">
        <v>4.3</v>
      </c>
      <c r="ND22" s="82">
        <v>205.0</v>
      </c>
      <c r="NE22" s="82">
        <v>35.0</v>
      </c>
      <c r="NF22" s="82">
        <v>40.0</v>
      </c>
      <c r="NG22" s="82">
        <v>40.0</v>
      </c>
      <c r="NH22" s="82">
        <v>7.0</v>
      </c>
      <c r="NI22" s="87"/>
      <c r="NJ22" s="82">
        <v>0.0</v>
      </c>
      <c r="NK22" s="82">
        <v>0.0</v>
      </c>
      <c r="NL22" s="82">
        <v>0.0</v>
      </c>
      <c r="NM22" s="82">
        <v>35.0</v>
      </c>
      <c r="NN22" s="82">
        <v>56.0</v>
      </c>
      <c r="NO22" s="82">
        <v>58.0</v>
      </c>
      <c r="NP22" s="82">
        <v>2.0</v>
      </c>
      <c r="NQ22" s="223"/>
    </row>
    <row r="23" ht="14.25" customHeight="1">
      <c r="A23" s="49">
        <v>0.416666666666667</v>
      </c>
      <c r="B23" s="50"/>
      <c r="C23" s="51">
        <v>50.52</v>
      </c>
      <c r="D23" s="239">
        <v>339.0</v>
      </c>
      <c r="E23" s="53">
        <v>134.0</v>
      </c>
      <c r="F23" s="53">
        <v>72.0</v>
      </c>
      <c r="G23" s="53">
        <v>15.4</v>
      </c>
      <c r="H23" s="54"/>
      <c r="I23" s="53">
        <v>6.0</v>
      </c>
      <c r="J23" s="53">
        <v>46.0</v>
      </c>
      <c r="K23" s="53">
        <v>44.0</v>
      </c>
      <c r="L23" s="239">
        <v>140.0</v>
      </c>
      <c r="M23" s="53">
        <v>44.0</v>
      </c>
      <c r="N23" s="53">
        <v>3.46</v>
      </c>
      <c r="O23" s="54"/>
      <c r="P23" s="53">
        <v>6.0</v>
      </c>
      <c r="Q23" s="53">
        <v>46.0</v>
      </c>
      <c r="R23" s="53">
        <v>44.0</v>
      </c>
      <c r="S23" s="53">
        <v>337.8</v>
      </c>
      <c r="T23" s="53">
        <v>204.2</v>
      </c>
      <c r="U23" s="53">
        <v>91.9</v>
      </c>
      <c r="V23" s="54"/>
      <c r="W23" s="53">
        <v>342.1</v>
      </c>
      <c r="X23" s="53">
        <v>254.5</v>
      </c>
      <c r="Y23" s="53">
        <v>148.9</v>
      </c>
      <c r="Z23" s="54"/>
      <c r="AA23" s="53">
        <v>342.2</v>
      </c>
      <c r="AB23" s="53">
        <v>418.1</v>
      </c>
      <c r="AC23" s="53">
        <v>240.8</v>
      </c>
      <c r="AD23" s="54"/>
      <c r="AE23" s="53">
        <v>341.8</v>
      </c>
      <c r="AF23" s="53">
        <v>383.8</v>
      </c>
      <c r="AG23" s="53">
        <v>218.5</v>
      </c>
      <c r="AH23" s="54"/>
      <c r="AI23" s="53">
        <v>349.1</v>
      </c>
      <c r="AJ23" s="53">
        <v>383.3</v>
      </c>
      <c r="AK23" s="53">
        <v>227.6</v>
      </c>
      <c r="AL23" s="54"/>
      <c r="AM23" s="53">
        <v>340.1</v>
      </c>
      <c r="AN23" s="53">
        <v>391.1</v>
      </c>
      <c r="AO23" s="53">
        <v>212.4</v>
      </c>
      <c r="AP23" s="54"/>
      <c r="AQ23" s="54">
        <f t="shared" ref="AQ23:AS23" si="33">E23</f>
        <v>134</v>
      </c>
      <c r="AR23" s="54">
        <f t="shared" si="33"/>
        <v>72</v>
      </c>
      <c r="AS23" s="54">
        <f t="shared" si="33"/>
        <v>15.4</v>
      </c>
      <c r="AT23" s="54"/>
      <c r="AU23" s="281">
        <f t="shared" ref="AU23:AW23" si="34">L23</f>
        <v>140</v>
      </c>
      <c r="AV23" s="54">
        <f t="shared" si="34"/>
        <v>44</v>
      </c>
      <c r="AW23" s="54">
        <f t="shared" si="34"/>
        <v>3.46</v>
      </c>
      <c r="AX23" s="54"/>
      <c r="AY23" s="54"/>
      <c r="AZ23" s="54"/>
      <c r="BA23" s="54"/>
      <c r="BB23" s="54"/>
      <c r="BC23" s="89"/>
      <c r="BD23" s="54"/>
      <c r="BE23" s="53">
        <v>33.0</v>
      </c>
      <c r="BF23" s="53">
        <v>0.0</v>
      </c>
      <c r="BG23" s="127">
        <v>0.0</v>
      </c>
      <c r="BH23" s="54"/>
      <c r="BI23" s="53">
        <v>22.0</v>
      </c>
      <c r="BJ23" s="127">
        <v>56.0</v>
      </c>
      <c r="BK23" s="127">
        <v>80.0</v>
      </c>
      <c r="BL23" s="89"/>
      <c r="BM23" s="287">
        <v>343.0</v>
      </c>
      <c r="BN23" s="287">
        <v>145.0</v>
      </c>
      <c r="BO23" s="287">
        <v>249.0</v>
      </c>
      <c r="BP23" s="287">
        <v>12.5</v>
      </c>
      <c r="BQ23" s="288"/>
      <c r="BR23" s="287">
        <v>6.0</v>
      </c>
      <c r="BS23" s="287">
        <v>55.0</v>
      </c>
      <c r="BT23" s="287">
        <v>55.0</v>
      </c>
      <c r="BU23" s="288">
        <f t="shared" si="5"/>
        <v>343</v>
      </c>
      <c r="BV23" s="287">
        <v>285.0</v>
      </c>
      <c r="BW23" s="287">
        <v>166.0</v>
      </c>
      <c r="BX23" s="287">
        <v>19.0</v>
      </c>
      <c r="BY23" s="287">
        <v>335.0</v>
      </c>
      <c r="BZ23" s="287">
        <v>301.0</v>
      </c>
      <c r="CA23" s="287">
        <v>168.0</v>
      </c>
      <c r="CB23" s="287">
        <v>16.0</v>
      </c>
      <c r="CC23" s="287" t="s">
        <v>94</v>
      </c>
      <c r="CD23" s="287" t="s">
        <v>94</v>
      </c>
      <c r="CE23" s="287" t="s">
        <v>94</v>
      </c>
      <c r="CF23" s="287" t="s">
        <v>94</v>
      </c>
      <c r="CG23" s="287">
        <v>339.0</v>
      </c>
      <c r="CH23" s="287">
        <v>431.0</v>
      </c>
      <c r="CI23" s="287">
        <v>240.0</v>
      </c>
      <c r="CJ23" s="287">
        <v>15.0</v>
      </c>
      <c r="CK23" s="287">
        <v>352.0</v>
      </c>
      <c r="CL23" s="287">
        <v>366.0</v>
      </c>
      <c r="CM23" s="287">
        <v>212.0</v>
      </c>
      <c r="CN23" s="287">
        <v>9.0</v>
      </c>
      <c r="CO23" s="287" t="s">
        <v>94</v>
      </c>
      <c r="CP23" s="287" t="s">
        <v>94</v>
      </c>
      <c r="CQ23" s="287" t="s">
        <v>94</v>
      </c>
      <c r="CR23" s="287" t="s">
        <v>94</v>
      </c>
      <c r="CS23" s="287">
        <v>339.0</v>
      </c>
      <c r="CT23" s="287">
        <v>379.0</v>
      </c>
      <c r="CU23" s="287">
        <v>212.0</v>
      </c>
      <c r="CV23" s="287">
        <v>6.0</v>
      </c>
      <c r="CW23" s="287">
        <v>339.0</v>
      </c>
      <c r="CX23" s="287">
        <v>163.0</v>
      </c>
      <c r="CY23" s="287">
        <v>69.0</v>
      </c>
      <c r="CZ23" s="287">
        <v>49.0</v>
      </c>
      <c r="DA23" s="287">
        <v>325.0</v>
      </c>
      <c r="DB23" s="287">
        <v>166.0</v>
      </c>
      <c r="DC23" s="287">
        <v>72.0</v>
      </c>
      <c r="DD23" s="287">
        <v>55.0</v>
      </c>
      <c r="DE23" s="288">
        <f t="shared" si="31"/>
        <v>145</v>
      </c>
      <c r="DF23" s="287">
        <v>35.0</v>
      </c>
      <c r="DG23" s="288">
        <f t="shared" ref="DG23:DH23" si="35">BO23</f>
        <v>249</v>
      </c>
      <c r="DH23" s="288">
        <f t="shared" si="35"/>
        <v>12.5</v>
      </c>
      <c r="DI23" s="288"/>
      <c r="DJ23" s="287">
        <v>7.0</v>
      </c>
      <c r="DK23" s="287">
        <v>50.0</v>
      </c>
      <c r="DL23" s="287">
        <v>48.0</v>
      </c>
      <c r="DM23" s="89"/>
      <c r="DN23" s="61">
        <v>340.0</v>
      </c>
      <c r="DO23" s="61">
        <v>140.0</v>
      </c>
      <c r="DP23" s="61">
        <v>26.53</v>
      </c>
      <c r="DQ23" s="61">
        <v>14.95</v>
      </c>
      <c r="DR23" s="61">
        <v>3.41</v>
      </c>
      <c r="DS23" s="61">
        <v>8.0</v>
      </c>
      <c r="DT23" s="61">
        <v>36.0</v>
      </c>
      <c r="DU23" s="61">
        <v>45.7</v>
      </c>
      <c r="DV23" s="62"/>
      <c r="DW23" s="62"/>
      <c r="DX23" s="62"/>
      <c r="DY23" s="62"/>
      <c r="DZ23" s="62"/>
      <c r="EA23" s="62"/>
      <c r="EB23" s="62"/>
      <c r="EC23" s="62"/>
      <c r="ED23" s="89"/>
      <c r="EE23" s="63">
        <v>343.0</v>
      </c>
      <c r="EF23" s="63">
        <v>0.0</v>
      </c>
      <c r="EG23" s="63">
        <v>193.0</v>
      </c>
      <c r="EH23" s="63">
        <v>8.4</v>
      </c>
      <c r="EI23" s="64"/>
      <c r="EJ23" s="63">
        <v>9.0</v>
      </c>
      <c r="EK23" s="63">
        <v>51.0</v>
      </c>
      <c r="EL23" s="63">
        <v>50.0</v>
      </c>
      <c r="EM23" s="63">
        <v>0.0</v>
      </c>
      <c r="EN23" s="63">
        <v>0.0</v>
      </c>
      <c r="EO23" s="63">
        <v>0.0</v>
      </c>
      <c r="EP23" s="63">
        <v>0.0</v>
      </c>
      <c r="EQ23" s="63">
        <v>9.0</v>
      </c>
      <c r="ER23" s="63">
        <v>31.0</v>
      </c>
      <c r="ES23" s="63">
        <v>30.0</v>
      </c>
      <c r="ET23" s="63">
        <v>339.0</v>
      </c>
      <c r="EU23" s="63">
        <v>0.0</v>
      </c>
      <c r="EV23" s="63">
        <v>0.0</v>
      </c>
      <c r="EW23" s="63">
        <v>0.0</v>
      </c>
      <c r="EX23" s="63">
        <v>338.0</v>
      </c>
      <c r="EY23" s="63">
        <v>0.0</v>
      </c>
      <c r="EZ23" s="63">
        <v>0.0</v>
      </c>
      <c r="FA23" s="63">
        <v>0.0</v>
      </c>
      <c r="FB23" s="63">
        <v>339.0</v>
      </c>
      <c r="FC23" s="63">
        <v>275.0</v>
      </c>
      <c r="FD23" s="63">
        <v>159.0</v>
      </c>
      <c r="FE23" s="63">
        <v>-4.0</v>
      </c>
      <c r="FF23" s="63">
        <v>338.0</v>
      </c>
      <c r="FG23" s="63">
        <v>275.0</v>
      </c>
      <c r="FH23" s="63">
        <v>158.6</v>
      </c>
      <c r="FI23" s="63">
        <v>0.4</v>
      </c>
      <c r="FJ23" s="63">
        <v>343.0</v>
      </c>
      <c r="FK23" s="63">
        <v>260.0</v>
      </c>
      <c r="FL23" s="63">
        <v>150.0</v>
      </c>
      <c r="FM23" s="64"/>
      <c r="FN23" s="63">
        <v>343.0</v>
      </c>
      <c r="FO23" s="63">
        <v>274.0</v>
      </c>
      <c r="FP23" s="63">
        <v>150.0</v>
      </c>
      <c r="FQ23" s="63">
        <v>6.0</v>
      </c>
      <c r="FR23" s="63">
        <v>0.0</v>
      </c>
      <c r="FS23" s="63">
        <v>0.0</v>
      </c>
      <c r="FT23" s="63">
        <v>16.41</v>
      </c>
      <c r="FU23" s="64"/>
      <c r="FV23" s="63">
        <v>0.0</v>
      </c>
      <c r="FW23" s="64"/>
      <c r="FX23" s="64"/>
      <c r="FY23" s="64"/>
      <c r="FZ23" s="89"/>
      <c r="GA23" s="65">
        <v>341.0</v>
      </c>
      <c r="GB23" s="66">
        <v>361.27</v>
      </c>
      <c r="GC23" s="66">
        <v>223.72</v>
      </c>
      <c r="GD23" s="66">
        <v>23.28</v>
      </c>
      <c r="GE23" s="66">
        <v>341.0</v>
      </c>
      <c r="GF23" s="66">
        <v>385.67</v>
      </c>
      <c r="GG23" s="66">
        <v>221.04</v>
      </c>
      <c r="GH23" s="66">
        <v>26.97</v>
      </c>
      <c r="GI23" s="66">
        <v>341.0</v>
      </c>
      <c r="GJ23" s="66">
        <v>262.01</v>
      </c>
      <c r="GK23" s="66">
        <v>-150.34</v>
      </c>
      <c r="GL23" s="66">
        <v>-10.89</v>
      </c>
      <c r="GM23" s="66">
        <v>341.0</v>
      </c>
      <c r="GN23" s="66">
        <v>239.74</v>
      </c>
      <c r="GO23" s="66">
        <v>-149.67</v>
      </c>
      <c r="GP23" s="66">
        <v>-19.52</v>
      </c>
      <c r="GQ23" s="66">
        <v>341.0</v>
      </c>
      <c r="GR23" s="66">
        <v>117.82</v>
      </c>
      <c r="GS23" s="66">
        <v>-74.71</v>
      </c>
      <c r="GT23" s="66">
        <v>-9.46</v>
      </c>
      <c r="GU23" s="66">
        <v>341.0</v>
      </c>
      <c r="GV23" s="66">
        <v>130.25</v>
      </c>
      <c r="GW23" s="66">
        <v>-73.62</v>
      </c>
      <c r="GX23" s="66">
        <v>-10.55</v>
      </c>
      <c r="GY23" s="89"/>
      <c r="GZ23" s="98" t="s">
        <v>91</v>
      </c>
      <c r="HA23" s="98" t="s">
        <v>92</v>
      </c>
      <c r="HB23" s="98">
        <v>66.0</v>
      </c>
      <c r="HC23" s="98">
        <v>3.3</v>
      </c>
      <c r="HD23" s="98">
        <v>1.32</v>
      </c>
      <c r="HE23" s="98">
        <v>8.0</v>
      </c>
      <c r="HF23" s="99">
        <v>52.0</v>
      </c>
      <c r="HG23" s="99">
        <v>50.0</v>
      </c>
      <c r="HH23" s="98" t="s">
        <v>91</v>
      </c>
      <c r="HI23" s="98" t="s">
        <v>92</v>
      </c>
      <c r="HJ23" s="98">
        <v>158.0</v>
      </c>
      <c r="HK23" s="98">
        <v>7.9</v>
      </c>
      <c r="HL23" s="98">
        <v>3.16</v>
      </c>
      <c r="HM23" s="98">
        <v>5.0</v>
      </c>
      <c r="HN23" s="99">
        <v>58.0</v>
      </c>
      <c r="HO23" s="99">
        <v>58.0</v>
      </c>
      <c r="HP23" s="98" t="s">
        <v>91</v>
      </c>
      <c r="HQ23" s="98" t="s">
        <v>92</v>
      </c>
      <c r="HR23" s="98">
        <v>152.0</v>
      </c>
      <c r="HS23" s="98">
        <v>7.6</v>
      </c>
      <c r="HT23" s="98">
        <v>3.8</v>
      </c>
      <c r="HU23" s="98">
        <v>7.0</v>
      </c>
      <c r="HV23" s="99">
        <v>60.0</v>
      </c>
      <c r="HW23" s="99">
        <v>60.0</v>
      </c>
      <c r="HX23" s="89"/>
      <c r="HY23" s="72">
        <v>135.0</v>
      </c>
      <c r="HZ23" s="72">
        <v>33.0</v>
      </c>
      <c r="IA23" s="72">
        <v>72.0</v>
      </c>
      <c r="IB23" s="72">
        <v>3.6</v>
      </c>
      <c r="IC23" s="73"/>
      <c r="ID23" s="72">
        <v>2.0</v>
      </c>
      <c r="IE23" s="72">
        <v>58.0</v>
      </c>
      <c r="IF23" s="72">
        <v>42.0</v>
      </c>
      <c r="IG23" s="89"/>
      <c r="IH23" s="74">
        <v>145.0</v>
      </c>
      <c r="II23" s="74">
        <v>34.0</v>
      </c>
      <c r="IJ23" s="74">
        <v>6.0</v>
      </c>
      <c r="IK23" s="74">
        <v>0.1</v>
      </c>
      <c r="IL23" s="74">
        <v>0.2</v>
      </c>
      <c r="IM23" s="74">
        <v>4.0</v>
      </c>
      <c r="IN23" s="74">
        <v>47.0</v>
      </c>
      <c r="IO23" s="74">
        <v>45.0</v>
      </c>
      <c r="IP23" s="74">
        <v>145.0</v>
      </c>
      <c r="IQ23" s="74">
        <v>33.4</v>
      </c>
      <c r="IR23" s="74">
        <v>4.0</v>
      </c>
      <c r="IS23" s="74">
        <v>0.1</v>
      </c>
      <c r="IT23" s="74">
        <v>0.2</v>
      </c>
      <c r="IU23" s="74">
        <v>8.0</v>
      </c>
      <c r="IV23" s="74">
        <v>50.0</v>
      </c>
      <c r="IW23" s="74">
        <v>50.0</v>
      </c>
      <c r="IX23" s="89"/>
      <c r="IY23" s="76">
        <v>140.12</v>
      </c>
      <c r="IZ23" s="76">
        <v>34.89</v>
      </c>
      <c r="JA23" s="76">
        <v>333.6</v>
      </c>
      <c r="JB23" s="76">
        <v>16.68</v>
      </c>
      <c r="JC23" s="76">
        <v>6.81</v>
      </c>
      <c r="JD23" s="149">
        <v>3.0</v>
      </c>
      <c r="JE23" s="76">
        <v>57.56</v>
      </c>
      <c r="JF23" s="76">
        <v>43.39</v>
      </c>
      <c r="JG23" s="149" t="s">
        <v>93</v>
      </c>
      <c r="JH23" s="149" t="s">
        <v>93</v>
      </c>
      <c r="JI23" s="149" t="s">
        <v>93</v>
      </c>
      <c r="JJ23" s="149" t="s">
        <v>93</v>
      </c>
      <c r="JK23" s="149" t="s">
        <v>93</v>
      </c>
      <c r="JL23" s="149" t="s">
        <v>93</v>
      </c>
      <c r="JM23" s="149" t="s">
        <v>93</v>
      </c>
      <c r="JN23" s="149" t="s">
        <v>93</v>
      </c>
      <c r="JO23" s="89"/>
      <c r="JP23" s="78">
        <v>136.0</v>
      </c>
      <c r="JQ23" s="78">
        <v>32.1</v>
      </c>
      <c r="JR23" s="150" t="s">
        <v>112</v>
      </c>
      <c r="JS23" s="150" t="s">
        <v>112</v>
      </c>
      <c r="JT23" s="150" t="s">
        <v>112</v>
      </c>
      <c r="JU23" s="150">
        <v>2.0</v>
      </c>
      <c r="JV23" s="78">
        <v>40.0</v>
      </c>
      <c r="JW23" s="78">
        <v>40.0</v>
      </c>
      <c r="JX23" s="78">
        <v>136.0</v>
      </c>
      <c r="JY23" s="78">
        <v>34.2</v>
      </c>
      <c r="JZ23" s="78">
        <v>118.0</v>
      </c>
      <c r="KA23" s="78">
        <v>6.3</v>
      </c>
      <c r="KB23" s="78">
        <v>2.4</v>
      </c>
      <c r="KC23" s="150">
        <v>2.0</v>
      </c>
      <c r="KD23" s="78">
        <v>45.0</v>
      </c>
      <c r="KE23" s="78">
        <v>45.0</v>
      </c>
      <c r="KF23" s="89"/>
      <c r="KG23" s="79">
        <v>137.0</v>
      </c>
      <c r="KH23" s="79">
        <v>33.0</v>
      </c>
      <c r="KI23" s="79">
        <v>118.0</v>
      </c>
      <c r="KJ23" s="79">
        <v>6.5</v>
      </c>
      <c r="KK23" s="80"/>
      <c r="KL23" s="79">
        <v>1.0</v>
      </c>
      <c r="KM23" s="79">
        <v>44.0</v>
      </c>
      <c r="KN23" s="79">
        <v>44.0</v>
      </c>
      <c r="KO23" s="79">
        <v>137.0</v>
      </c>
      <c r="KP23" s="79">
        <v>33.0</v>
      </c>
      <c r="KQ23" s="79" t="s">
        <v>98</v>
      </c>
      <c r="KR23" s="79" t="s">
        <v>98</v>
      </c>
      <c r="KS23" s="80"/>
      <c r="KT23" s="79">
        <v>1.0</v>
      </c>
      <c r="KU23" s="79">
        <v>44.0</v>
      </c>
      <c r="KV23" s="79">
        <v>44.0</v>
      </c>
      <c r="KW23" s="89"/>
      <c r="KX23" s="81">
        <v>134.0</v>
      </c>
      <c r="KY23" s="81">
        <v>34.0</v>
      </c>
      <c r="KZ23" s="81">
        <v>245.0</v>
      </c>
      <c r="LA23" s="81">
        <v>12.0</v>
      </c>
      <c r="LB23" s="81">
        <v>1.5</v>
      </c>
      <c r="LC23" s="81">
        <v>3.0</v>
      </c>
      <c r="LD23" s="81">
        <v>51.0</v>
      </c>
      <c r="LE23" s="81">
        <v>50.0</v>
      </c>
      <c r="LF23" s="81">
        <v>134.0</v>
      </c>
      <c r="LG23" s="81">
        <v>34.0</v>
      </c>
      <c r="LH23" s="81">
        <v>300.0</v>
      </c>
      <c r="LI23" s="81">
        <v>14.7</v>
      </c>
      <c r="LJ23" s="81">
        <v>5.0</v>
      </c>
      <c r="LK23" s="81">
        <v>5.0</v>
      </c>
      <c r="LL23" s="81">
        <v>50.0</v>
      </c>
      <c r="LM23" s="81">
        <v>52.0</v>
      </c>
      <c r="LN23" s="89"/>
      <c r="LO23" s="82">
        <v>336.0</v>
      </c>
      <c r="LP23" s="82">
        <v>299.0</v>
      </c>
      <c r="LQ23" s="82">
        <v>168.0</v>
      </c>
      <c r="LR23" s="82">
        <v>69.0</v>
      </c>
      <c r="LS23" s="82">
        <v>325.0</v>
      </c>
      <c r="LT23" s="82">
        <v>51.0</v>
      </c>
      <c r="LU23" s="82">
        <v>4.8</v>
      </c>
      <c r="LV23" s="82">
        <v>141.0</v>
      </c>
      <c r="LW23" s="82">
        <v>91.0</v>
      </c>
      <c r="LX23" s="82">
        <v>52.0</v>
      </c>
      <c r="LY23" s="82">
        <v>51.0</v>
      </c>
      <c r="LZ23" s="82">
        <v>12.0</v>
      </c>
      <c r="MA23" s="82">
        <v>117.0</v>
      </c>
      <c r="MB23" s="82">
        <v>5.7</v>
      </c>
      <c r="MC23" s="82">
        <v>142.0</v>
      </c>
      <c r="MD23" s="82">
        <v>208.0</v>
      </c>
      <c r="ME23" s="82">
        <v>75.0</v>
      </c>
      <c r="MF23" s="82">
        <v>59.0</v>
      </c>
      <c r="MG23" s="82">
        <v>12.0</v>
      </c>
      <c r="MH23" s="82">
        <v>0.0</v>
      </c>
      <c r="MI23" s="82">
        <v>0.0</v>
      </c>
      <c r="MJ23" s="82">
        <v>123.0</v>
      </c>
      <c r="MK23" s="82">
        <v>0.0</v>
      </c>
      <c r="ML23" s="82">
        <v>42.0</v>
      </c>
      <c r="MM23" s="82">
        <v>40.0</v>
      </c>
      <c r="MN23" s="82">
        <v>5.0</v>
      </c>
      <c r="MO23" s="86"/>
      <c r="MP23" s="87"/>
      <c r="MQ23" s="87"/>
      <c r="MR23" s="87"/>
      <c r="MS23" s="87"/>
      <c r="MT23" s="82">
        <v>13.0</v>
      </c>
      <c r="MU23" s="82">
        <v>3.5</v>
      </c>
      <c r="MV23" s="82">
        <v>222.0</v>
      </c>
      <c r="MW23" s="82">
        <v>34.0</v>
      </c>
      <c r="MX23" s="82">
        <v>32.0</v>
      </c>
      <c r="MY23" s="82" t="s">
        <v>96</v>
      </c>
      <c r="MZ23" s="82">
        <v>5.0</v>
      </c>
      <c r="NA23" s="87"/>
      <c r="NB23" s="82">
        <v>13.8</v>
      </c>
      <c r="NC23" s="82">
        <v>5.1</v>
      </c>
      <c r="ND23" s="82">
        <v>240.0</v>
      </c>
      <c r="NE23" s="82">
        <v>35.0</v>
      </c>
      <c r="NF23" s="82">
        <v>40.0</v>
      </c>
      <c r="NG23" s="82">
        <v>40.0</v>
      </c>
      <c r="NH23" s="82">
        <v>7.0</v>
      </c>
      <c r="NI23" s="87"/>
      <c r="NJ23" s="82">
        <v>0.0</v>
      </c>
      <c r="NK23" s="82">
        <v>0.0</v>
      </c>
      <c r="NL23" s="82">
        <v>0.0</v>
      </c>
      <c r="NM23" s="82">
        <v>35.0</v>
      </c>
      <c r="NN23" s="82">
        <v>56.0</v>
      </c>
      <c r="NO23" s="82">
        <v>58.0</v>
      </c>
      <c r="NP23" s="82">
        <v>2.0</v>
      </c>
      <c r="NQ23" s="223"/>
    </row>
    <row r="24" ht="14.25" customHeight="1">
      <c r="A24" s="49">
        <v>0.458333333333334</v>
      </c>
      <c r="B24" s="50"/>
      <c r="C24" s="51">
        <v>50.27</v>
      </c>
      <c r="D24" s="239">
        <v>335.0</v>
      </c>
      <c r="E24" s="53">
        <v>134.0</v>
      </c>
      <c r="F24" s="53">
        <v>54.0</v>
      </c>
      <c r="G24" s="53">
        <v>11.8</v>
      </c>
      <c r="H24" s="53"/>
      <c r="I24" s="53">
        <v>6.0</v>
      </c>
      <c r="J24" s="53">
        <v>46.0</v>
      </c>
      <c r="K24" s="53">
        <v>44.0</v>
      </c>
      <c r="L24" s="239">
        <v>139.0</v>
      </c>
      <c r="M24" s="53">
        <v>51.0</v>
      </c>
      <c r="N24" s="53">
        <v>9.86</v>
      </c>
      <c r="O24" s="54"/>
      <c r="P24" s="53">
        <v>6.0</v>
      </c>
      <c r="Q24" s="53">
        <v>46.0</v>
      </c>
      <c r="R24" s="53">
        <v>44.0</v>
      </c>
      <c r="S24" s="53">
        <v>335.9</v>
      </c>
      <c r="T24" s="53">
        <v>189.6</v>
      </c>
      <c r="U24" s="53">
        <v>75.1</v>
      </c>
      <c r="V24" s="54"/>
      <c r="W24" s="53">
        <v>340.2</v>
      </c>
      <c r="X24" s="53">
        <v>218.7</v>
      </c>
      <c r="Y24" s="53">
        <v>123.2</v>
      </c>
      <c r="Z24" s="54"/>
      <c r="AA24" s="53">
        <v>339.5</v>
      </c>
      <c r="AB24" s="53">
        <v>468.3</v>
      </c>
      <c r="AC24" s="53">
        <v>263.4</v>
      </c>
      <c r="AD24" s="54"/>
      <c r="AE24" s="53">
        <v>338.8</v>
      </c>
      <c r="AF24" s="53">
        <v>430.6</v>
      </c>
      <c r="AG24" s="53">
        <v>240.0</v>
      </c>
      <c r="AH24" s="54"/>
      <c r="AI24" s="53">
        <v>347.0</v>
      </c>
      <c r="AJ24" s="53">
        <v>379.1</v>
      </c>
      <c r="AK24" s="53">
        <v>222.7</v>
      </c>
      <c r="AL24" s="53"/>
      <c r="AM24" s="53">
        <v>338.3</v>
      </c>
      <c r="AN24" s="53">
        <v>359.2</v>
      </c>
      <c r="AO24" s="53">
        <v>210.5</v>
      </c>
      <c r="AP24" s="54"/>
      <c r="AQ24" s="54">
        <f t="shared" ref="AQ24:AS24" si="36">E24</f>
        <v>134</v>
      </c>
      <c r="AR24" s="54">
        <f t="shared" si="36"/>
        <v>54</v>
      </c>
      <c r="AS24" s="54">
        <f t="shared" si="36"/>
        <v>11.8</v>
      </c>
      <c r="AT24" s="54"/>
      <c r="AU24" s="281">
        <f t="shared" ref="AU24:AW24" si="37">L24</f>
        <v>139</v>
      </c>
      <c r="AV24" s="54">
        <f t="shared" si="37"/>
        <v>51</v>
      </c>
      <c r="AW24" s="54">
        <f t="shared" si="37"/>
        <v>9.86</v>
      </c>
      <c r="AX24" s="54"/>
      <c r="AY24" s="54"/>
      <c r="AZ24" s="54"/>
      <c r="BA24" s="54"/>
      <c r="BB24" s="54"/>
      <c r="BC24" s="89"/>
      <c r="BD24" s="54"/>
      <c r="BE24" s="53">
        <v>33.0</v>
      </c>
      <c r="BF24" s="53">
        <v>0.0</v>
      </c>
      <c r="BG24" s="127">
        <v>0.0</v>
      </c>
      <c r="BH24" s="54"/>
      <c r="BI24" s="53">
        <v>22.0</v>
      </c>
      <c r="BJ24" s="127">
        <v>56.0</v>
      </c>
      <c r="BK24" s="127">
        <v>80.0</v>
      </c>
      <c r="BL24" s="89"/>
      <c r="BM24" s="287">
        <v>341.0</v>
      </c>
      <c r="BN24" s="287">
        <v>145.0</v>
      </c>
      <c r="BO24" s="287">
        <v>157.0</v>
      </c>
      <c r="BP24" s="287">
        <v>7.9</v>
      </c>
      <c r="BQ24" s="288"/>
      <c r="BR24" s="287">
        <v>6.0</v>
      </c>
      <c r="BS24" s="287">
        <v>61.0</v>
      </c>
      <c r="BT24" s="287">
        <v>60.0</v>
      </c>
      <c r="BU24" s="288">
        <f t="shared" si="5"/>
        <v>341</v>
      </c>
      <c r="BV24" s="287">
        <v>269.0</v>
      </c>
      <c r="BW24" s="287">
        <v>157.0</v>
      </c>
      <c r="BX24" s="287">
        <v>9.0</v>
      </c>
      <c r="BY24" s="287">
        <v>334.0</v>
      </c>
      <c r="BZ24" s="287">
        <v>286.0</v>
      </c>
      <c r="CA24" s="287">
        <v>160.0</v>
      </c>
      <c r="CB24" s="287">
        <v>7.0</v>
      </c>
      <c r="CC24" s="287" t="s">
        <v>94</v>
      </c>
      <c r="CD24" s="287" t="s">
        <v>94</v>
      </c>
      <c r="CE24" s="287" t="s">
        <v>94</v>
      </c>
      <c r="CF24" s="287" t="s">
        <v>94</v>
      </c>
      <c r="CG24" s="287">
        <v>338.0</v>
      </c>
      <c r="CH24" s="287">
        <v>431.0</v>
      </c>
      <c r="CI24" s="287">
        <v>251.0</v>
      </c>
      <c r="CJ24" s="287">
        <v>49.0</v>
      </c>
      <c r="CK24" s="287">
        <v>351.0</v>
      </c>
      <c r="CL24" s="287">
        <v>347.0</v>
      </c>
      <c r="CM24" s="287">
        <v>206.0</v>
      </c>
      <c r="CN24" s="287">
        <v>1.0</v>
      </c>
      <c r="CO24" s="287" t="s">
        <v>94</v>
      </c>
      <c r="CP24" s="287" t="s">
        <v>94</v>
      </c>
      <c r="CQ24" s="287" t="s">
        <v>94</v>
      </c>
      <c r="CR24" s="287" t="s">
        <v>94</v>
      </c>
      <c r="CS24" s="287">
        <v>337.0</v>
      </c>
      <c r="CT24" s="287">
        <v>375.0</v>
      </c>
      <c r="CU24" s="287">
        <v>218.0</v>
      </c>
      <c r="CV24" s="287">
        <v>12.0</v>
      </c>
      <c r="CW24" s="287">
        <v>337.0</v>
      </c>
      <c r="CX24" s="287">
        <v>157.0</v>
      </c>
      <c r="CY24" s="287">
        <v>66.0</v>
      </c>
      <c r="CZ24" s="287">
        <v>47.0</v>
      </c>
      <c r="DA24" s="287">
        <v>324.0</v>
      </c>
      <c r="DB24" s="287">
        <v>158.0</v>
      </c>
      <c r="DC24" s="287">
        <v>68.0</v>
      </c>
      <c r="DD24" s="287">
        <v>52.0</v>
      </c>
      <c r="DE24" s="288">
        <f t="shared" si="31"/>
        <v>145</v>
      </c>
      <c r="DF24" s="287">
        <v>35.0</v>
      </c>
      <c r="DG24" s="288">
        <f t="shared" ref="DG24:DH24" si="38">BO24</f>
        <v>157</v>
      </c>
      <c r="DH24" s="288">
        <f t="shared" si="38"/>
        <v>7.9</v>
      </c>
      <c r="DI24" s="288"/>
      <c r="DJ24" s="287">
        <v>7.0</v>
      </c>
      <c r="DK24" s="287">
        <v>53.0</v>
      </c>
      <c r="DL24" s="287">
        <v>50.0</v>
      </c>
      <c r="DM24" s="89"/>
      <c r="DN24" s="61">
        <v>339.0</v>
      </c>
      <c r="DO24" s="61">
        <v>140.0</v>
      </c>
      <c r="DP24" s="61">
        <v>30.07</v>
      </c>
      <c r="DQ24" s="61">
        <v>16.86</v>
      </c>
      <c r="DR24" s="61">
        <v>4.43</v>
      </c>
      <c r="DS24" s="61">
        <v>8.0</v>
      </c>
      <c r="DT24" s="61">
        <v>38.0</v>
      </c>
      <c r="DU24" s="61">
        <v>47.6</v>
      </c>
      <c r="DV24" s="62"/>
      <c r="DW24" s="62"/>
      <c r="DX24" s="62"/>
      <c r="DY24" s="62"/>
      <c r="DZ24" s="62"/>
      <c r="EA24" s="62"/>
      <c r="EB24" s="62"/>
      <c r="EC24" s="62"/>
      <c r="ED24" s="89"/>
      <c r="EE24" s="63">
        <v>338.0</v>
      </c>
      <c r="EF24" s="63">
        <v>0.0</v>
      </c>
      <c r="EG24" s="63">
        <v>166.0</v>
      </c>
      <c r="EH24" s="63">
        <v>7.1</v>
      </c>
      <c r="EI24" s="64"/>
      <c r="EJ24" s="63">
        <v>9.0</v>
      </c>
      <c r="EK24" s="63">
        <v>51.0</v>
      </c>
      <c r="EL24" s="63">
        <v>51.0</v>
      </c>
      <c r="EM24" s="63">
        <v>0.0</v>
      </c>
      <c r="EN24" s="63">
        <v>0.0</v>
      </c>
      <c r="EO24" s="63">
        <v>0.0</v>
      </c>
      <c r="EP24" s="63">
        <v>0.0</v>
      </c>
      <c r="EQ24" s="63">
        <v>9.0</v>
      </c>
      <c r="ER24" s="63">
        <v>46.0</v>
      </c>
      <c r="ES24" s="63">
        <v>45.0</v>
      </c>
      <c r="ET24" s="63">
        <v>339.0</v>
      </c>
      <c r="EU24" s="63">
        <v>0.0</v>
      </c>
      <c r="EV24" s="63">
        <v>0.0</v>
      </c>
      <c r="EW24" s="63">
        <v>0.0</v>
      </c>
      <c r="EX24" s="63">
        <v>338.0</v>
      </c>
      <c r="EY24" s="63">
        <v>0.0</v>
      </c>
      <c r="EZ24" s="63">
        <v>0.0</v>
      </c>
      <c r="FA24" s="63">
        <v>0.0</v>
      </c>
      <c r="FB24" s="63">
        <v>339.0</v>
      </c>
      <c r="FC24" s="63">
        <v>275.0</v>
      </c>
      <c r="FD24" s="63">
        <v>159.0</v>
      </c>
      <c r="FE24" s="63">
        <v>-2.6</v>
      </c>
      <c r="FF24" s="63">
        <v>338.0</v>
      </c>
      <c r="FG24" s="63">
        <v>275.0</v>
      </c>
      <c r="FH24" s="63">
        <v>158.6</v>
      </c>
      <c r="FI24" s="63">
        <v>0.3</v>
      </c>
      <c r="FJ24" s="63">
        <v>338.0</v>
      </c>
      <c r="FK24" s="63">
        <v>261.0</v>
      </c>
      <c r="FL24" s="63">
        <v>148.0</v>
      </c>
      <c r="FM24" s="64"/>
      <c r="FN24" s="63">
        <v>338.0</v>
      </c>
      <c r="FO24" s="63">
        <v>274.0</v>
      </c>
      <c r="FP24" s="63">
        <v>149.0</v>
      </c>
      <c r="FQ24" s="63">
        <v>6.2</v>
      </c>
      <c r="FR24" s="63">
        <v>0.0</v>
      </c>
      <c r="FS24" s="63">
        <v>0.0</v>
      </c>
      <c r="FT24" s="63">
        <v>19.21</v>
      </c>
      <c r="FU24" s="64"/>
      <c r="FV24" s="63">
        <v>0.0</v>
      </c>
      <c r="FW24" s="64"/>
      <c r="FX24" s="64"/>
      <c r="FY24" s="64"/>
      <c r="FZ24" s="89"/>
      <c r="GA24" s="65">
        <v>339.0</v>
      </c>
      <c r="GB24" s="66">
        <v>359.02</v>
      </c>
      <c r="GC24" s="66">
        <v>220.45</v>
      </c>
      <c r="GD24" s="66">
        <v>26.55</v>
      </c>
      <c r="GE24" s="66">
        <v>339.0</v>
      </c>
      <c r="GF24" s="66">
        <v>381.75</v>
      </c>
      <c r="GG24" s="66">
        <v>215.68</v>
      </c>
      <c r="GH24" s="66">
        <v>29.9</v>
      </c>
      <c r="GI24" s="66">
        <v>339.0</v>
      </c>
      <c r="GJ24" s="66">
        <v>261.31</v>
      </c>
      <c r="GK24" s="66">
        <v>-148.59</v>
      </c>
      <c r="GL24" s="66">
        <v>-10.72</v>
      </c>
      <c r="GM24" s="66">
        <v>339.0</v>
      </c>
      <c r="GN24" s="66">
        <v>238.71</v>
      </c>
      <c r="GO24" s="66">
        <v>-148.5</v>
      </c>
      <c r="GP24" s="66">
        <v>-16.92</v>
      </c>
      <c r="GQ24" s="66">
        <v>339.0</v>
      </c>
      <c r="GR24" s="66">
        <v>109.9</v>
      </c>
      <c r="GS24" s="66">
        <v>-68.18</v>
      </c>
      <c r="GT24" s="66">
        <v>-12.56</v>
      </c>
      <c r="GU24" s="66">
        <v>339.0</v>
      </c>
      <c r="GV24" s="66">
        <v>121.04</v>
      </c>
      <c r="GW24" s="66">
        <v>-68.76</v>
      </c>
      <c r="GX24" s="66">
        <v>-13.9</v>
      </c>
      <c r="GY24" s="89"/>
      <c r="GZ24" s="98" t="s">
        <v>91</v>
      </c>
      <c r="HA24" s="98" t="s">
        <v>92</v>
      </c>
      <c r="HB24" s="98">
        <v>70.0</v>
      </c>
      <c r="HC24" s="98">
        <v>3.5</v>
      </c>
      <c r="HD24" s="98">
        <v>1.4</v>
      </c>
      <c r="HE24" s="98">
        <v>8.0</v>
      </c>
      <c r="HF24" s="99">
        <v>52.0</v>
      </c>
      <c r="HG24" s="99">
        <v>50.0</v>
      </c>
      <c r="HH24" s="98" t="s">
        <v>91</v>
      </c>
      <c r="HI24" s="98" t="s">
        <v>92</v>
      </c>
      <c r="HJ24" s="98">
        <v>128.0</v>
      </c>
      <c r="HK24" s="98">
        <v>6.4</v>
      </c>
      <c r="HL24" s="98">
        <v>2.56</v>
      </c>
      <c r="HM24" s="98">
        <v>5.0</v>
      </c>
      <c r="HN24" s="99">
        <v>58.0</v>
      </c>
      <c r="HO24" s="99">
        <v>58.0</v>
      </c>
      <c r="HP24" s="98" t="s">
        <v>91</v>
      </c>
      <c r="HQ24" s="98" t="s">
        <v>92</v>
      </c>
      <c r="HR24" s="98">
        <v>108.0</v>
      </c>
      <c r="HS24" s="98">
        <v>5.4</v>
      </c>
      <c r="HT24" s="98">
        <v>2.7</v>
      </c>
      <c r="HU24" s="98">
        <v>7.0</v>
      </c>
      <c r="HV24" s="99">
        <v>60.0</v>
      </c>
      <c r="HW24" s="99">
        <v>60.0</v>
      </c>
      <c r="HX24" s="89"/>
      <c r="HY24" s="72">
        <v>135.0</v>
      </c>
      <c r="HZ24" s="72">
        <v>33.0</v>
      </c>
      <c r="IA24" s="72">
        <v>118.0</v>
      </c>
      <c r="IB24" s="72">
        <v>5.9</v>
      </c>
      <c r="IC24" s="73"/>
      <c r="ID24" s="72">
        <v>2.0</v>
      </c>
      <c r="IE24" s="72">
        <v>58.0</v>
      </c>
      <c r="IF24" s="72">
        <v>42.0</v>
      </c>
      <c r="IG24" s="89"/>
      <c r="IH24" s="74">
        <v>140.0</v>
      </c>
      <c r="II24" s="74">
        <v>33.9</v>
      </c>
      <c r="IJ24" s="74" t="s">
        <v>122</v>
      </c>
      <c r="IK24" s="74" t="s">
        <v>122</v>
      </c>
      <c r="IL24" s="122"/>
      <c r="IM24" s="74">
        <v>4.0</v>
      </c>
      <c r="IN24" s="74">
        <v>47.0</v>
      </c>
      <c r="IO24" s="74">
        <v>45.0</v>
      </c>
      <c r="IP24" s="74">
        <v>140.0</v>
      </c>
      <c r="IQ24" s="74">
        <v>32.4</v>
      </c>
      <c r="IR24" s="74">
        <v>112.0</v>
      </c>
      <c r="IS24" s="74">
        <v>5.6</v>
      </c>
      <c r="IT24" s="74">
        <v>6.3</v>
      </c>
      <c r="IU24" s="74">
        <v>8.0</v>
      </c>
      <c r="IV24" s="74">
        <v>50.0</v>
      </c>
      <c r="IW24" s="74">
        <v>50.0</v>
      </c>
      <c r="IX24" s="89"/>
      <c r="IY24" s="76">
        <v>140.07</v>
      </c>
      <c r="IZ24" s="76">
        <v>35.03</v>
      </c>
      <c r="JA24" s="76">
        <v>291.6</v>
      </c>
      <c r="JB24" s="76">
        <v>14.58</v>
      </c>
      <c r="JC24" s="76">
        <v>5.36</v>
      </c>
      <c r="JD24" s="149">
        <v>3.0</v>
      </c>
      <c r="JE24" s="76">
        <v>56.63</v>
      </c>
      <c r="JF24" s="76">
        <v>42.49</v>
      </c>
      <c r="JG24" s="149" t="s">
        <v>93</v>
      </c>
      <c r="JH24" s="149" t="s">
        <v>93</v>
      </c>
      <c r="JI24" s="149" t="s">
        <v>93</v>
      </c>
      <c r="JJ24" s="149" t="s">
        <v>93</v>
      </c>
      <c r="JK24" s="149" t="s">
        <v>93</v>
      </c>
      <c r="JL24" s="149" t="s">
        <v>93</v>
      </c>
      <c r="JM24" s="149" t="s">
        <v>93</v>
      </c>
      <c r="JN24" s="149" t="s">
        <v>93</v>
      </c>
      <c r="JO24" s="89"/>
      <c r="JP24" s="78">
        <v>135.0</v>
      </c>
      <c r="JQ24" s="78">
        <v>32.0</v>
      </c>
      <c r="JR24" s="150" t="s">
        <v>112</v>
      </c>
      <c r="JS24" s="150" t="s">
        <v>112</v>
      </c>
      <c r="JT24" s="150" t="s">
        <v>112</v>
      </c>
      <c r="JU24" s="150">
        <v>2.0</v>
      </c>
      <c r="JV24" s="78">
        <v>42.0</v>
      </c>
      <c r="JW24" s="78">
        <v>41.0</v>
      </c>
      <c r="JX24" s="78">
        <v>135.0</v>
      </c>
      <c r="JY24" s="78">
        <v>33.8</v>
      </c>
      <c r="JZ24" s="78">
        <v>136.0</v>
      </c>
      <c r="KA24" s="78">
        <v>7.4</v>
      </c>
      <c r="KB24" s="78">
        <v>2.5</v>
      </c>
      <c r="KC24" s="150">
        <v>2.0</v>
      </c>
      <c r="KD24" s="78">
        <v>47.0</v>
      </c>
      <c r="KE24" s="78">
        <v>47.0</v>
      </c>
      <c r="KF24" s="89"/>
      <c r="KG24" s="79">
        <v>135.0</v>
      </c>
      <c r="KH24" s="79">
        <v>33.0</v>
      </c>
      <c r="KI24" s="79">
        <v>110.0</v>
      </c>
      <c r="KJ24" s="79">
        <v>6.1</v>
      </c>
      <c r="KK24" s="80"/>
      <c r="KL24" s="79">
        <v>1.0</v>
      </c>
      <c r="KM24" s="79">
        <v>44.0</v>
      </c>
      <c r="KN24" s="79">
        <v>44.0</v>
      </c>
      <c r="KO24" s="79">
        <v>135.0</v>
      </c>
      <c r="KP24" s="79">
        <v>33.0</v>
      </c>
      <c r="KQ24" s="79" t="s">
        <v>98</v>
      </c>
      <c r="KR24" s="79" t="s">
        <v>98</v>
      </c>
      <c r="KS24" s="80"/>
      <c r="KT24" s="79">
        <v>1.0</v>
      </c>
      <c r="KU24" s="79">
        <v>44.0</v>
      </c>
      <c r="KV24" s="79">
        <v>44.0</v>
      </c>
      <c r="KW24" s="89"/>
      <c r="KX24" s="81">
        <v>134.0</v>
      </c>
      <c r="KY24" s="81">
        <v>33.0</v>
      </c>
      <c r="KZ24" s="81">
        <v>337.0</v>
      </c>
      <c r="LA24" s="81">
        <v>16.5</v>
      </c>
      <c r="LB24" s="81">
        <v>2.0</v>
      </c>
      <c r="LC24" s="81">
        <v>3.0</v>
      </c>
      <c r="LD24" s="81">
        <v>51.0</v>
      </c>
      <c r="LE24" s="81">
        <v>50.0</v>
      </c>
      <c r="LF24" s="81">
        <v>134.0</v>
      </c>
      <c r="LG24" s="81">
        <v>33.0</v>
      </c>
      <c r="LH24" s="81">
        <v>278.0</v>
      </c>
      <c r="LI24" s="81">
        <v>13.6</v>
      </c>
      <c r="LJ24" s="81">
        <v>5.0</v>
      </c>
      <c r="LK24" s="81">
        <v>5.0</v>
      </c>
      <c r="LL24" s="81">
        <v>50.0</v>
      </c>
      <c r="LM24" s="81">
        <v>52.0</v>
      </c>
      <c r="LN24" s="89"/>
      <c r="LO24" s="82">
        <v>335.0</v>
      </c>
      <c r="LP24" s="82">
        <v>291.0</v>
      </c>
      <c r="LQ24" s="82">
        <v>163.0</v>
      </c>
      <c r="LR24" s="82">
        <v>69.0</v>
      </c>
      <c r="LS24" s="82">
        <v>325.0</v>
      </c>
      <c r="LT24" s="83">
        <v>50.0</v>
      </c>
      <c r="LU24" s="83">
        <v>5.1</v>
      </c>
      <c r="LV24" s="83">
        <v>141.0</v>
      </c>
      <c r="LW24" s="83">
        <v>90.0</v>
      </c>
      <c r="LX24" s="83">
        <v>53.0</v>
      </c>
      <c r="LY24" s="83">
        <v>52.0</v>
      </c>
      <c r="LZ24" s="83">
        <v>12.0</v>
      </c>
      <c r="MA24" s="83">
        <v>113.0</v>
      </c>
      <c r="MB24" s="83">
        <v>6.1</v>
      </c>
      <c r="MC24" s="83">
        <v>142.0</v>
      </c>
      <c r="MD24" s="83">
        <v>201.0</v>
      </c>
      <c r="ME24" s="83">
        <v>75.0</v>
      </c>
      <c r="MF24" s="83">
        <v>60.0</v>
      </c>
      <c r="MG24" s="83">
        <v>12.0</v>
      </c>
      <c r="MH24" s="82">
        <v>0.0</v>
      </c>
      <c r="MI24" s="82">
        <v>0.0</v>
      </c>
      <c r="MJ24" s="82">
        <v>123.0</v>
      </c>
      <c r="MK24" s="82">
        <v>0.0</v>
      </c>
      <c r="ML24" s="82">
        <v>42.0</v>
      </c>
      <c r="MM24" s="82">
        <v>40.0</v>
      </c>
      <c r="MN24" s="82">
        <v>5.0</v>
      </c>
      <c r="MO24" s="86"/>
      <c r="MP24" s="87"/>
      <c r="MQ24" s="87"/>
      <c r="MR24" s="87"/>
      <c r="MS24" s="87"/>
      <c r="MT24" s="83">
        <v>14.6</v>
      </c>
      <c r="MU24" s="83">
        <v>4.9</v>
      </c>
      <c r="MV24" s="83">
        <v>245.0</v>
      </c>
      <c r="MW24" s="83">
        <v>34.0</v>
      </c>
      <c r="MX24" s="83">
        <v>33.0</v>
      </c>
      <c r="MY24" s="88" t="s">
        <v>96</v>
      </c>
      <c r="MZ24" s="83">
        <v>5.0</v>
      </c>
      <c r="NA24" s="88"/>
      <c r="NB24" s="83">
        <v>11.0</v>
      </c>
      <c r="NC24" s="83">
        <v>3.7</v>
      </c>
      <c r="ND24" s="83">
        <v>192.0</v>
      </c>
      <c r="NE24" s="83">
        <v>36.0</v>
      </c>
      <c r="NF24" s="83">
        <v>40.0</v>
      </c>
      <c r="NG24" s="83">
        <v>40.0</v>
      </c>
      <c r="NH24" s="83">
        <v>7.0</v>
      </c>
      <c r="NI24" s="83"/>
      <c r="NJ24" s="82">
        <v>0.0</v>
      </c>
      <c r="NK24" s="82">
        <v>0.0</v>
      </c>
      <c r="NL24" s="82">
        <v>0.0</v>
      </c>
      <c r="NM24" s="82">
        <v>35.0</v>
      </c>
      <c r="NN24" s="82">
        <v>56.0</v>
      </c>
      <c r="NO24" s="82">
        <v>58.0</v>
      </c>
      <c r="NP24" s="82">
        <v>2.0</v>
      </c>
      <c r="NQ24" s="223"/>
    </row>
    <row r="25" ht="14.25" customHeight="1">
      <c r="A25" s="49">
        <v>0.5</v>
      </c>
      <c r="B25" s="50"/>
      <c r="C25" s="51">
        <v>50.03</v>
      </c>
      <c r="D25" s="195">
        <v>338.0</v>
      </c>
      <c r="E25" s="53">
        <v>135.0</v>
      </c>
      <c r="F25" s="53">
        <v>64.0</v>
      </c>
      <c r="G25" s="53">
        <v>14.1</v>
      </c>
      <c r="H25" s="54"/>
      <c r="I25" s="53">
        <v>6.0</v>
      </c>
      <c r="J25" s="53">
        <v>48.0</v>
      </c>
      <c r="K25" s="53">
        <v>46.0</v>
      </c>
      <c r="L25" s="239">
        <v>139.0</v>
      </c>
      <c r="M25" s="53">
        <v>66.0</v>
      </c>
      <c r="N25" s="53">
        <v>15.8</v>
      </c>
      <c r="O25" s="54"/>
      <c r="P25" s="53">
        <v>6.0</v>
      </c>
      <c r="Q25" s="53">
        <v>48.0</v>
      </c>
      <c r="R25" s="53">
        <v>46.0</v>
      </c>
      <c r="S25" s="53">
        <v>341.9</v>
      </c>
      <c r="T25" s="53">
        <v>242.6</v>
      </c>
      <c r="U25" s="53">
        <v>147.8</v>
      </c>
      <c r="V25" s="54"/>
      <c r="W25" s="53">
        <v>337.9</v>
      </c>
      <c r="X25" s="53">
        <v>206.7</v>
      </c>
      <c r="Y25" s="53">
        <v>96.2</v>
      </c>
      <c r="Z25" s="54"/>
      <c r="AA25" s="53">
        <v>341.8</v>
      </c>
      <c r="AB25" s="53">
        <v>422.2</v>
      </c>
      <c r="AC25" s="53">
        <v>242.8</v>
      </c>
      <c r="AD25" s="54"/>
      <c r="AE25" s="53">
        <v>341.8</v>
      </c>
      <c r="AF25" s="53">
        <v>422.2</v>
      </c>
      <c r="AG25" s="53">
        <v>242.8</v>
      </c>
      <c r="AH25" s="53"/>
      <c r="AI25" s="53">
        <v>349.7</v>
      </c>
      <c r="AJ25" s="53">
        <v>366.5</v>
      </c>
      <c r="AK25" s="53">
        <v>230.6</v>
      </c>
      <c r="AL25" s="54"/>
      <c r="AM25" s="53">
        <v>340.3</v>
      </c>
      <c r="AN25" s="53">
        <v>397.8</v>
      </c>
      <c r="AO25" s="53">
        <v>217.5</v>
      </c>
      <c r="AP25" s="54"/>
      <c r="AQ25" s="54">
        <f t="shared" ref="AQ25:AS25" si="39">E25</f>
        <v>135</v>
      </c>
      <c r="AR25" s="54">
        <f t="shared" si="39"/>
        <v>64</v>
      </c>
      <c r="AS25" s="54">
        <f t="shared" si="39"/>
        <v>14.1</v>
      </c>
      <c r="AT25" s="54"/>
      <c r="AU25" s="281">
        <f t="shared" ref="AU25:AW25" si="40">L25</f>
        <v>139</v>
      </c>
      <c r="AV25" s="54">
        <f t="shared" si="40"/>
        <v>66</v>
      </c>
      <c r="AW25" s="54">
        <f t="shared" si="40"/>
        <v>15.8</v>
      </c>
      <c r="AX25" s="54"/>
      <c r="AY25" s="54"/>
      <c r="AZ25" s="54"/>
      <c r="BA25" s="54"/>
      <c r="BB25" s="54"/>
      <c r="BC25" s="89"/>
      <c r="BD25" s="54"/>
      <c r="BE25" s="53">
        <v>33.0</v>
      </c>
      <c r="BF25" s="53">
        <v>0.0</v>
      </c>
      <c r="BG25" s="127">
        <v>0.0</v>
      </c>
      <c r="BH25" s="54"/>
      <c r="BI25" s="53">
        <v>22.0</v>
      </c>
      <c r="BJ25" s="127">
        <v>54.0</v>
      </c>
      <c r="BK25" s="127">
        <v>80.0</v>
      </c>
      <c r="BL25" s="89"/>
      <c r="BM25" s="287">
        <v>342.0</v>
      </c>
      <c r="BN25" s="287">
        <v>145.0</v>
      </c>
      <c r="BO25" s="287">
        <v>101.0</v>
      </c>
      <c r="BP25" s="287">
        <v>5.1</v>
      </c>
      <c r="BQ25" s="288"/>
      <c r="BR25" s="287">
        <v>6.0</v>
      </c>
      <c r="BS25" s="287">
        <v>64.0</v>
      </c>
      <c r="BT25" s="287">
        <v>65.0</v>
      </c>
      <c r="BU25" s="288">
        <f t="shared" si="5"/>
        <v>342</v>
      </c>
      <c r="BV25" s="287">
        <v>283.0</v>
      </c>
      <c r="BW25" s="287">
        <v>167.0</v>
      </c>
      <c r="BX25" s="287">
        <v>18.0</v>
      </c>
      <c r="BY25" s="287">
        <v>334.0</v>
      </c>
      <c r="BZ25" s="287">
        <v>303.0</v>
      </c>
      <c r="CA25" s="287">
        <v>169.0</v>
      </c>
      <c r="CB25" s="287">
        <v>16.0</v>
      </c>
      <c r="CC25" s="287" t="s">
        <v>94</v>
      </c>
      <c r="CD25" s="287" t="s">
        <v>94</v>
      </c>
      <c r="CE25" s="287" t="s">
        <v>94</v>
      </c>
      <c r="CF25" s="287" t="s">
        <v>94</v>
      </c>
      <c r="CG25" s="287">
        <v>338.0</v>
      </c>
      <c r="CH25" s="287">
        <v>443.0</v>
      </c>
      <c r="CI25" s="287">
        <v>255.0</v>
      </c>
      <c r="CJ25" s="287">
        <v>97.0</v>
      </c>
      <c r="CK25" s="287">
        <v>350.0</v>
      </c>
      <c r="CL25" s="287">
        <v>351.0</v>
      </c>
      <c r="CM25" s="287">
        <v>210.0</v>
      </c>
      <c r="CN25" s="287">
        <v>3.0</v>
      </c>
      <c r="CO25" s="287" t="s">
        <v>94</v>
      </c>
      <c r="CP25" s="287" t="s">
        <v>94</v>
      </c>
      <c r="CQ25" s="287" t="s">
        <v>94</v>
      </c>
      <c r="CR25" s="287" t="s">
        <v>94</v>
      </c>
      <c r="CS25" s="287">
        <v>334.0</v>
      </c>
      <c r="CT25" s="287">
        <v>395.0</v>
      </c>
      <c r="CU25" s="287">
        <v>236.0</v>
      </c>
      <c r="CV25" s="287">
        <v>13.0</v>
      </c>
      <c r="CW25" s="287">
        <v>337.0</v>
      </c>
      <c r="CX25" s="287">
        <v>174.0</v>
      </c>
      <c r="CY25" s="287">
        <v>76.0</v>
      </c>
      <c r="CZ25" s="287">
        <v>51.0</v>
      </c>
      <c r="DA25" s="287">
        <v>324.0</v>
      </c>
      <c r="DB25" s="287">
        <v>177.0</v>
      </c>
      <c r="DC25" s="287">
        <v>77.0</v>
      </c>
      <c r="DD25" s="287">
        <v>58.0</v>
      </c>
      <c r="DE25" s="288">
        <f t="shared" si="31"/>
        <v>145</v>
      </c>
      <c r="DF25" s="287">
        <v>35.2</v>
      </c>
      <c r="DG25" s="288">
        <f t="shared" ref="DG25:DH25" si="41">BO25</f>
        <v>101</v>
      </c>
      <c r="DH25" s="288">
        <f t="shared" si="41"/>
        <v>5.1</v>
      </c>
      <c r="DI25" s="288"/>
      <c r="DJ25" s="287">
        <v>7.0</v>
      </c>
      <c r="DK25" s="287">
        <v>52.0</v>
      </c>
      <c r="DL25" s="287">
        <v>50.0</v>
      </c>
      <c r="DM25" s="89"/>
      <c r="DN25" s="61">
        <v>339.0</v>
      </c>
      <c r="DO25" s="61">
        <v>140.0</v>
      </c>
      <c r="DP25" s="61">
        <v>33.02</v>
      </c>
      <c r="DQ25" s="61">
        <v>16.59</v>
      </c>
      <c r="DR25" s="61">
        <v>4.18</v>
      </c>
      <c r="DS25" s="61">
        <v>8.0</v>
      </c>
      <c r="DT25" s="61">
        <v>41.0</v>
      </c>
      <c r="DU25" s="61">
        <v>50.6</v>
      </c>
      <c r="DV25" s="62"/>
      <c r="DW25" s="62"/>
      <c r="DX25" s="62"/>
      <c r="DY25" s="62"/>
      <c r="DZ25" s="62"/>
      <c r="EA25" s="62"/>
      <c r="EB25" s="62"/>
      <c r="EC25" s="62"/>
      <c r="ED25" s="89"/>
      <c r="EE25" s="63">
        <v>338.0</v>
      </c>
      <c r="EF25" s="63">
        <v>0.0</v>
      </c>
      <c r="EG25" s="63">
        <v>153.0</v>
      </c>
      <c r="EH25" s="63">
        <v>6.7</v>
      </c>
      <c r="EI25" s="64"/>
      <c r="EJ25" s="63">
        <v>9.0</v>
      </c>
      <c r="EK25" s="63">
        <v>52.0</v>
      </c>
      <c r="EL25" s="63">
        <v>52.0</v>
      </c>
      <c r="EM25" s="63">
        <v>0.0</v>
      </c>
      <c r="EN25" s="63">
        <v>0.0</v>
      </c>
      <c r="EO25" s="63">
        <v>0.0</v>
      </c>
      <c r="EP25" s="63">
        <v>0.0</v>
      </c>
      <c r="EQ25" s="63">
        <v>9.0</v>
      </c>
      <c r="ER25" s="63">
        <v>40.0</v>
      </c>
      <c r="ES25" s="63">
        <v>36.0</v>
      </c>
      <c r="ET25" s="63">
        <v>337.0</v>
      </c>
      <c r="EU25" s="63">
        <v>0.0</v>
      </c>
      <c r="EV25" s="63">
        <v>0.0</v>
      </c>
      <c r="EW25" s="63">
        <v>0.0</v>
      </c>
      <c r="EX25" s="63">
        <v>336.0</v>
      </c>
      <c r="EY25" s="63">
        <v>0.0</v>
      </c>
      <c r="EZ25" s="63">
        <v>0.0</v>
      </c>
      <c r="FA25" s="63">
        <v>0.0</v>
      </c>
      <c r="FB25" s="63">
        <v>337.0</v>
      </c>
      <c r="FC25" s="63">
        <v>274.0</v>
      </c>
      <c r="FD25" s="63">
        <v>158.0</v>
      </c>
      <c r="FE25" s="63">
        <v>7.0</v>
      </c>
      <c r="FF25" s="63">
        <v>335.0</v>
      </c>
      <c r="FG25" s="63">
        <v>276.0</v>
      </c>
      <c r="FH25" s="63">
        <v>158.6</v>
      </c>
      <c r="FI25" s="63">
        <v>9.0</v>
      </c>
      <c r="FJ25" s="63">
        <v>338.0</v>
      </c>
      <c r="FK25" s="63">
        <v>259.0</v>
      </c>
      <c r="FL25" s="63">
        <v>148.0</v>
      </c>
      <c r="FM25" s="64"/>
      <c r="FN25" s="63">
        <v>338.0</v>
      </c>
      <c r="FO25" s="63">
        <v>273.0</v>
      </c>
      <c r="FP25" s="63">
        <v>149.0</v>
      </c>
      <c r="FQ25" s="63">
        <v>7.0</v>
      </c>
      <c r="FR25" s="63">
        <v>0.0</v>
      </c>
      <c r="FS25" s="63">
        <v>0.0</v>
      </c>
      <c r="FT25" s="63">
        <v>19.81</v>
      </c>
      <c r="FU25" s="64"/>
      <c r="FV25" s="63">
        <v>0.0</v>
      </c>
      <c r="FW25" s="64"/>
      <c r="FX25" s="64"/>
      <c r="FY25" s="64"/>
      <c r="FZ25" s="89"/>
      <c r="GA25" s="65">
        <v>339.0</v>
      </c>
      <c r="GB25" s="66">
        <v>372.94</v>
      </c>
      <c r="GC25" s="66">
        <v>228.66</v>
      </c>
      <c r="GD25" s="66">
        <v>23.62</v>
      </c>
      <c r="GE25" s="66">
        <v>339.0</v>
      </c>
      <c r="GF25" s="66">
        <v>397.42</v>
      </c>
      <c r="GG25" s="66">
        <v>226.9</v>
      </c>
      <c r="GH25" s="66">
        <v>28.14</v>
      </c>
      <c r="GI25" s="66">
        <v>339.0</v>
      </c>
      <c r="GJ25" s="66">
        <v>261.04</v>
      </c>
      <c r="GK25" s="66">
        <v>-148.08</v>
      </c>
      <c r="GL25" s="66">
        <v>-7.87</v>
      </c>
      <c r="GM25" s="66">
        <v>339.0</v>
      </c>
      <c r="GN25" s="66">
        <v>237.83</v>
      </c>
      <c r="GO25" s="66">
        <v>-148.59</v>
      </c>
      <c r="GP25" s="66">
        <v>-17.17</v>
      </c>
      <c r="GQ25" s="66">
        <v>339.0</v>
      </c>
      <c r="GR25" s="66">
        <v>123.83</v>
      </c>
      <c r="GS25" s="66">
        <v>-78.4</v>
      </c>
      <c r="GT25" s="66">
        <v>-7.2</v>
      </c>
      <c r="GU25" s="66">
        <v>339.0</v>
      </c>
      <c r="GV25" s="66">
        <v>136.58</v>
      </c>
      <c r="GW25" s="66">
        <v>-77.81</v>
      </c>
      <c r="GX25" s="66">
        <v>-8.63</v>
      </c>
      <c r="GY25" s="89"/>
      <c r="GZ25" s="98" t="s">
        <v>91</v>
      </c>
      <c r="HA25" s="98" t="s">
        <v>92</v>
      </c>
      <c r="HB25" s="98">
        <v>71.0</v>
      </c>
      <c r="HC25" s="98">
        <v>3.55</v>
      </c>
      <c r="HD25" s="98">
        <v>1.42</v>
      </c>
      <c r="HE25" s="98">
        <v>8.0</v>
      </c>
      <c r="HF25" s="99">
        <v>52.0</v>
      </c>
      <c r="HG25" s="99">
        <v>50.0</v>
      </c>
      <c r="HH25" s="98" t="s">
        <v>91</v>
      </c>
      <c r="HI25" s="98" t="s">
        <v>92</v>
      </c>
      <c r="HJ25" s="98">
        <v>294.0</v>
      </c>
      <c r="HK25" s="98">
        <v>14.7</v>
      </c>
      <c r="HL25" s="98">
        <v>5.88</v>
      </c>
      <c r="HM25" s="98">
        <v>5.0</v>
      </c>
      <c r="HN25" s="99">
        <v>58.0</v>
      </c>
      <c r="HO25" s="99">
        <v>58.0</v>
      </c>
      <c r="HP25" s="98" t="s">
        <v>91</v>
      </c>
      <c r="HQ25" s="98" t="s">
        <v>92</v>
      </c>
      <c r="HR25" s="98">
        <v>112.0</v>
      </c>
      <c r="HS25" s="98">
        <v>5.6</v>
      </c>
      <c r="HT25" s="98">
        <v>2.8</v>
      </c>
      <c r="HU25" s="98">
        <v>7.0</v>
      </c>
      <c r="HV25" s="99">
        <v>60.0</v>
      </c>
      <c r="HW25" s="99">
        <v>60.0</v>
      </c>
      <c r="HX25" s="89"/>
      <c r="HY25" s="72">
        <v>135.0</v>
      </c>
      <c r="HZ25" s="72">
        <v>33.0</v>
      </c>
      <c r="IA25" s="72">
        <v>130.0</v>
      </c>
      <c r="IB25" s="72">
        <v>6.5</v>
      </c>
      <c r="IC25" s="73"/>
      <c r="ID25" s="72">
        <v>2.0</v>
      </c>
      <c r="IE25" s="72">
        <v>58.0</v>
      </c>
      <c r="IF25" s="72">
        <v>42.0</v>
      </c>
      <c r="IG25" s="89"/>
      <c r="IH25" s="74">
        <v>140.0</v>
      </c>
      <c r="II25" s="74">
        <v>33.2</v>
      </c>
      <c r="IJ25" s="74">
        <v>122.0</v>
      </c>
      <c r="IK25" s="74">
        <v>6.1</v>
      </c>
      <c r="IL25" s="74">
        <v>6.8</v>
      </c>
      <c r="IM25" s="74">
        <v>4.0</v>
      </c>
      <c r="IN25" s="74">
        <v>47.0</v>
      </c>
      <c r="IO25" s="74">
        <v>45.0</v>
      </c>
      <c r="IP25" s="74">
        <v>140.0</v>
      </c>
      <c r="IQ25" s="74">
        <v>31.9</v>
      </c>
      <c r="IR25" s="74">
        <v>123.0</v>
      </c>
      <c r="IS25" s="74">
        <v>5.8</v>
      </c>
      <c r="IT25" s="74">
        <v>6.4</v>
      </c>
      <c r="IU25" s="74">
        <v>8.0</v>
      </c>
      <c r="IV25" s="74">
        <v>50.0</v>
      </c>
      <c r="IW25" s="74">
        <v>50.0</v>
      </c>
      <c r="IX25" s="89"/>
      <c r="IY25" s="76">
        <v>140.06</v>
      </c>
      <c r="IZ25" s="76">
        <v>34.99</v>
      </c>
      <c r="JA25" s="76">
        <v>290.2</v>
      </c>
      <c r="JB25" s="76">
        <v>14.51</v>
      </c>
      <c r="JC25" s="76">
        <v>5.41</v>
      </c>
      <c r="JD25" s="149">
        <v>3.0</v>
      </c>
      <c r="JE25" s="76">
        <v>58.4</v>
      </c>
      <c r="JF25" s="76">
        <v>47.32</v>
      </c>
      <c r="JG25" s="149" t="s">
        <v>93</v>
      </c>
      <c r="JH25" s="149" t="s">
        <v>93</v>
      </c>
      <c r="JI25" s="149" t="s">
        <v>93</v>
      </c>
      <c r="JJ25" s="149" t="s">
        <v>93</v>
      </c>
      <c r="JK25" s="149" t="s">
        <v>93</v>
      </c>
      <c r="JL25" s="149" t="s">
        <v>93</v>
      </c>
      <c r="JM25" s="149" t="s">
        <v>93</v>
      </c>
      <c r="JN25" s="149" t="s">
        <v>93</v>
      </c>
      <c r="JO25" s="89"/>
      <c r="JP25" s="78">
        <v>135.0</v>
      </c>
      <c r="JQ25" s="78">
        <v>32.0</v>
      </c>
      <c r="JR25" s="150" t="s">
        <v>112</v>
      </c>
      <c r="JS25" s="150" t="s">
        <v>112</v>
      </c>
      <c r="JT25" s="150" t="s">
        <v>112</v>
      </c>
      <c r="JU25" s="150">
        <v>2.0</v>
      </c>
      <c r="JV25" s="78">
        <v>44.0</v>
      </c>
      <c r="JW25" s="78">
        <v>43.0</v>
      </c>
      <c r="JX25" s="78">
        <v>135.0</v>
      </c>
      <c r="JY25" s="78">
        <v>33.8</v>
      </c>
      <c r="JZ25" s="78">
        <v>136.0</v>
      </c>
      <c r="KA25" s="78">
        <v>7.3</v>
      </c>
      <c r="KB25" s="78">
        <v>2.6</v>
      </c>
      <c r="KC25" s="150">
        <v>2.0</v>
      </c>
      <c r="KD25" s="78">
        <v>49.0</v>
      </c>
      <c r="KE25" s="78">
        <v>48.0</v>
      </c>
      <c r="KF25" s="89"/>
      <c r="KG25" s="79">
        <v>136.0</v>
      </c>
      <c r="KH25" s="79">
        <v>33.0</v>
      </c>
      <c r="KI25" s="79">
        <v>110.0</v>
      </c>
      <c r="KJ25" s="79">
        <v>6.0</v>
      </c>
      <c r="KK25" s="80"/>
      <c r="KL25" s="79">
        <v>1.0</v>
      </c>
      <c r="KM25" s="79">
        <v>44.0</v>
      </c>
      <c r="KN25" s="79">
        <v>44.0</v>
      </c>
      <c r="KO25" s="79">
        <v>136.0</v>
      </c>
      <c r="KP25" s="79">
        <v>33.0</v>
      </c>
      <c r="KQ25" s="79" t="s">
        <v>98</v>
      </c>
      <c r="KR25" s="79" t="s">
        <v>98</v>
      </c>
      <c r="KS25" s="80"/>
      <c r="KT25" s="79">
        <v>1.0</v>
      </c>
      <c r="KU25" s="79">
        <v>48.0</v>
      </c>
      <c r="KV25" s="79">
        <v>48.0</v>
      </c>
      <c r="KW25" s="89"/>
      <c r="KX25" s="81">
        <v>129.0</v>
      </c>
      <c r="KY25" s="81">
        <v>33.0</v>
      </c>
      <c r="KZ25" s="81">
        <v>247.0</v>
      </c>
      <c r="LA25" s="81">
        <v>12.1</v>
      </c>
      <c r="LB25" s="81">
        <v>1.6</v>
      </c>
      <c r="LC25" s="81">
        <v>3.0</v>
      </c>
      <c r="LD25" s="81">
        <v>54.0</v>
      </c>
      <c r="LE25" s="81">
        <v>53.0</v>
      </c>
      <c r="LF25" s="81">
        <v>129.0</v>
      </c>
      <c r="LG25" s="81">
        <v>33.0</v>
      </c>
      <c r="LH25" s="81">
        <v>404.0</v>
      </c>
      <c r="LI25" s="81">
        <v>19.8</v>
      </c>
      <c r="LJ25" s="81">
        <v>5.0</v>
      </c>
      <c r="LK25" s="81">
        <v>5.0</v>
      </c>
      <c r="LL25" s="81">
        <v>54.0</v>
      </c>
      <c r="LM25" s="81">
        <v>54.0</v>
      </c>
      <c r="LN25" s="89"/>
      <c r="LO25" s="82">
        <v>336.0</v>
      </c>
      <c r="LP25" s="82">
        <v>279.0</v>
      </c>
      <c r="LQ25" s="82">
        <v>158.0</v>
      </c>
      <c r="LR25" s="82">
        <v>69.0</v>
      </c>
      <c r="LS25" s="82">
        <v>323.0</v>
      </c>
      <c r="LT25" s="82">
        <v>56.0</v>
      </c>
      <c r="LU25" s="82">
        <v>9.4</v>
      </c>
      <c r="LV25" s="82">
        <v>141.0</v>
      </c>
      <c r="LW25" s="82">
        <v>103.0</v>
      </c>
      <c r="LX25" s="82">
        <v>55.0</v>
      </c>
      <c r="LY25" s="82">
        <v>55.0</v>
      </c>
      <c r="LZ25" s="82">
        <v>12.0</v>
      </c>
      <c r="MA25" s="82">
        <v>102.0</v>
      </c>
      <c r="MB25" s="82">
        <v>8.2</v>
      </c>
      <c r="MC25" s="82">
        <v>142.0</v>
      </c>
      <c r="MD25" s="82">
        <v>176.0</v>
      </c>
      <c r="ME25" s="82">
        <v>74.0</v>
      </c>
      <c r="MF25" s="82">
        <v>62.0</v>
      </c>
      <c r="MG25" s="82">
        <v>12.0</v>
      </c>
      <c r="MH25" s="82">
        <v>0.0</v>
      </c>
      <c r="MI25" s="82">
        <v>0.0</v>
      </c>
      <c r="MJ25" s="82">
        <v>123.0</v>
      </c>
      <c r="MK25" s="82">
        <v>0.0</v>
      </c>
      <c r="ML25" s="82">
        <v>42.0</v>
      </c>
      <c r="MM25" s="82">
        <v>41.0</v>
      </c>
      <c r="MN25" s="82">
        <v>5.0</v>
      </c>
      <c r="MO25" s="86"/>
      <c r="MP25" s="87"/>
      <c r="MQ25" s="87"/>
      <c r="MR25" s="87"/>
      <c r="MS25" s="87"/>
      <c r="MT25" s="82">
        <v>9.0</v>
      </c>
      <c r="MU25" s="82">
        <v>3.0</v>
      </c>
      <c r="MV25" s="82">
        <v>158.0</v>
      </c>
      <c r="MW25" s="82">
        <v>34.0</v>
      </c>
      <c r="MX25" s="82">
        <v>33.0</v>
      </c>
      <c r="MY25" s="82" t="s">
        <v>96</v>
      </c>
      <c r="MZ25" s="82">
        <v>5.0</v>
      </c>
      <c r="NA25" s="87"/>
      <c r="NB25" s="82">
        <v>11.0</v>
      </c>
      <c r="NC25" s="82">
        <v>4.0</v>
      </c>
      <c r="ND25" s="82">
        <v>194.0</v>
      </c>
      <c r="NE25" s="82">
        <v>36.0</v>
      </c>
      <c r="NF25" s="82">
        <v>40.0</v>
      </c>
      <c r="NG25" s="82">
        <v>40.0</v>
      </c>
      <c r="NH25" s="82">
        <v>7.0</v>
      </c>
      <c r="NI25" s="87"/>
      <c r="NJ25" s="82">
        <v>0.0</v>
      </c>
      <c r="NK25" s="82">
        <v>0.0</v>
      </c>
      <c r="NL25" s="82">
        <v>0.0</v>
      </c>
      <c r="NM25" s="82">
        <v>35.0</v>
      </c>
      <c r="NN25" s="82">
        <v>56.0</v>
      </c>
      <c r="NO25" s="82">
        <v>58.0</v>
      </c>
      <c r="NP25" s="82">
        <v>2.0</v>
      </c>
      <c r="NQ25" s="223"/>
    </row>
    <row r="26" ht="14.25" customHeight="1">
      <c r="A26" s="49">
        <v>0.541666666666667</v>
      </c>
      <c r="B26" s="50"/>
      <c r="C26" s="51">
        <v>50.19</v>
      </c>
      <c r="D26" s="195">
        <v>332.0</v>
      </c>
      <c r="E26" s="53">
        <v>132.0</v>
      </c>
      <c r="F26" s="53">
        <v>124.0</v>
      </c>
      <c r="G26" s="53">
        <v>30.1</v>
      </c>
      <c r="H26" s="54"/>
      <c r="I26" s="53">
        <v>6.0</v>
      </c>
      <c r="J26" s="53">
        <v>48.0</v>
      </c>
      <c r="K26" s="53">
        <v>46.0</v>
      </c>
      <c r="L26" s="53">
        <v>137.0</v>
      </c>
      <c r="M26" s="53">
        <v>78.0</v>
      </c>
      <c r="N26" s="53">
        <v>18.8</v>
      </c>
      <c r="O26" s="54"/>
      <c r="P26" s="53">
        <v>6.0</v>
      </c>
      <c r="Q26" s="53">
        <v>48.0</v>
      </c>
      <c r="R26" s="53">
        <v>46.0</v>
      </c>
      <c r="S26" s="53">
        <v>337.8</v>
      </c>
      <c r="T26" s="53">
        <v>286.7</v>
      </c>
      <c r="U26" s="53">
        <v>167.2</v>
      </c>
      <c r="V26" s="54"/>
      <c r="W26" s="53">
        <v>333.7</v>
      </c>
      <c r="X26" s="53">
        <v>221.7</v>
      </c>
      <c r="Y26" s="53">
        <v>110.9</v>
      </c>
      <c r="Z26" s="54"/>
      <c r="AA26" s="53">
        <v>338.5</v>
      </c>
      <c r="AB26" s="53">
        <v>392.5</v>
      </c>
      <c r="AC26" s="53">
        <v>220.2</v>
      </c>
      <c r="AD26" s="54"/>
      <c r="AE26" s="53">
        <v>338.5</v>
      </c>
      <c r="AF26" s="53">
        <v>364.5</v>
      </c>
      <c r="AG26" s="53">
        <v>209.3</v>
      </c>
      <c r="AH26" s="53"/>
      <c r="AI26" s="53">
        <v>345.5</v>
      </c>
      <c r="AJ26" s="53">
        <v>406.2</v>
      </c>
      <c r="AK26" s="53">
        <v>257.5</v>
      </c>
      <c r="AL26" s="53"/>
      <c r="AM26" s="53">
        <v>336.4</v>
      </c>
      <c r="AN26" s="53">
        <v>421.3</v>
      </c>
      <c r="AO26" s="53">
        <v>224.5</v>
      </c>
      <c r="AP26" s="54"/>
      <c r="AQ26" s="54">
        <f t="shared" ref="AQ26:AS26" si="42">E26</f>
        <v>132</v>
      </c>
      <c r="AR26" s="54">
        <f t="shared" si="42"/>
        <v>124</v>
      </c>
      <c r="AS26" s="54">
        <f t="shared" si="42"/>
        <v>30.1</v>
      </c>
      <c r="AT26" s="54"/>
      <c r="AU26" s="54">
        <f t="shared" ref="AU26:AW26" si="43">L26</f>
        <v>137</v>
      </c>
      <c r="AV26" s="54">
        <f t="shared" si="43"/>
        <v>78</v>
      </c>
      <c r="AW26" s="54">
        <f t="shared" si="43"/>
        <v>18.8</v>
      </c>
      <c r="AX26" s="54"/>
      <c r="AY26" s="54"/>
      <c r="AZ26" s="54"/>
      <c r="BA26" s="54"/>
      <c r="BB26" s="54"/>
      <c r="BC26" s="89"/>
      <c r="BD26" s="54"/>
      <c r="BE26" s="53">
        <v>33.0</v>
      </c>
      <c r="BF26" s="53">
        <v>0.0</v>
      </c>
      <c r="BG26" s="127">
        <v>0.0</v>
      </c>
      <c r="BH26" s="54"/>
      <c r="BI26" s="53">
        <v>22.0</v>
      </c>
      <c r="BJ26" s="127">
        <v>58.0</v>
      </c>
      <c r="BK26" s="127">
        <v>82.0</v>
      </c>
      <c r="BL26" s="89"/>
      <c r="BM26" s="287">
        <v>341.0</v>
      </c>
      <c r="BN26" s="287">
        <v>144.0</v>
      </c>
      <c r="BO26" s="287">
        <v>190.0</v>
      </c>
      <c r="BP26" s="287">
        <v>9.5</v>
      </c>
      <c r="BQ26" s="288"/>
      <c r="BR26" s="287">
        <v>6.0</v>
      </c>
      <c r="BS26" s="287">
        <v>66.0</v>
      </c>
      <c r="BT26" s="287">
        <v>65.0</v>
      </c>
      <c r="BU26" s="288">
        <f t="shared" si="5"/>
        <v>341</v>
      </c>
      <c r="BV26" s="287">
        <v>283.0</v>
      </c>
      <c r="BW26" s="287">
        <v>166.0</v>
      </c>
      <c r="BX26" s="287">
        <v>16.0</v>
      </c>
      <c r="BY26" s="287">
        <v>334.0</v>
      </c>
      <c r="BZ26" s="287">
        <v>301.0</v>
      </c>
      <c r="CA26" s="287">
        <v>168.0</v>
      </c>
      <c r="CB26" s="287">
        <v>13.0</v>
      </c>
      <c r="CC26" s="287" t="s">
        <v>94</v>
      </c>
      <c r="CD26" s="287" t="s">
        <v>94</v>
      </c>
      <c r="CE26" s="287" t="s">
        <v>94</v>
      </c>
      <c r="CF26" s="287" t="s">
        <v>94</v>
      </c>
      <c r="CG26" s="287">
        <v>338.0</v>
      </c>
      <c r="CH26" s="287">
        <v>395.0</v>
      </c>
      <c r="CI26" s="287">
        <v>228.0</v>
      </c>
      <c r="CJ26" s="287">
        <v>12.0</v>
      </c>
      <c r="CK26" s="287">
        <v>351.0</v>
      </c>
      <c r="CL26" s="287">
        <v>323.0</v>
      </c>
      <c r="CM26" s="287">
        <v>194.0</v>
      </c>
      <c r="CN26" s="287">
        <v>10.0</v>
      </c>
      <c r="CO26" s="287" t="s">
        <v>94</v>
      </c>
      <c r="CP26" s="287" t="s">
        <v>94</v>
      </c>
      <c r="CQ26" s="287" t="s">
        <v>94</v>
      </c>
      <c r="CR26" s="287" t="s">
        <v>94</v>
      </c>
      <c r="CS26" s="287">
        <v>337.0</v>
      </c>
      <c r="CT26" s="287">
        <v>351.0</v>
      </c>
      <c r="CU26" s="287">
        <v>205.0</v>
      </c>
      <c r="CV26" s="287">
        <v>1.0</v>
      </c>
      <c r="CW26" s="287">
        <v>337.0</v>
      </c>
      <c r="CX26" s="287">
        <v>171.0</v>
      </c>
      <c r="CY26" s="287">
        <v>79.0</v>
      </c>
      <c r="CZ26" s="287">
        <v>49.0</v>
      </c>
      <c r="DA26" s="287">
        <v>324.0</v>
      </c>
      <c r="DB26" s="287">
        <v>175.0</v>
      </c>
      <c r="DC26" s="287">
        <v>80.0</v>
      </c>
      <c r="DD26" s="287">
        <v>50.0</v>
      </c>
      <c r="DE26" s="288">
        <f t="shared" si="31"/>
        <v>144</v>
      </c>
      <c r="DF26" s="287">
        <v>35.0</v>
      </c>
      <c r="DG26" s="287">
        <v>190.0</v>
      </c>
      <c r="DH26" s="287">
        <v>9.5</v>
      </c>
      <c r="DI26" s="288"/>
      <c r="DJ26" s="287">
        <v>7.0</v>
      </c>
      <c r="DK26" s="287">
        <v>56.0</v>
      </c>
      <c r="DL26" s="287">
        <v>53.0</v>
      </c>
      <c r="DM26" s="89"/>
      <c r="DN26" s="61">
        <v>338.0</v>
      </c>
      <c r="DO26" s="61">
        <v>139.6</v>
      </c>
      <c r="DP26" s="61">
        <v>48.75</v>
      </c>
      <c r="DQ26" s="61">
        <v>26.7</v>
      </c>
      <c r="DR26" s="61">
        <v>9.03</v>
      </c>
      <c r="DS26" s="61">
        <v>8.0</v>
      </c>
      <c r="DT26" s="61">
        <v>43.0</v>
      </c>
      <c r="DU26" s="61">
        <v>52.2</v>
      </c>
      <c r="DV26" s="62"/>
      <c r="DW26" s="62"/>
      <c r="DX26" s="62"/>
      <c r="DY26" s="62"/>
      <c r="DZ26" s="62"/>
      <c r="EA26" s="62"/>
      <c r="EB26" s="62"/>
      <c r="EC26" s="62"/>
      <c r="ED26" s="89"/>
      <c r="EE26" s="63">
        <v>338.0</v>
      </c>
      <c r="EF26" s="63">
        <v>0.0</v>
      </c>
      <c r="EG26" s="63">
        <v>155.0</v>
      </c>
      <c r="EH26" s="63">
        <v>6.7</v>
      </c>
      <c r="EI26" s="64"/>
      <c r="EJ26" s="63">
        <v>9.0</v>
      </c>
      <c r="EK26" s="63">
        <v>52.0</v>
      </c>
      <c r="EL26" s="63">
        <v>52.0</v>
      </c>
      <c r="EM26" s="63">
        <v>0.0</v>
      </c>
      <c r="EN26" s="63">
        <v>0.0</v>
      </c>
      <c r="EO26" s="63">
        <v>0.0</v>
      </c>
      <c r="EP26" s="63">
        <v>0.0</v>
      </c>
      <c r="EQ26" s="63">
        <v>9.0</v>
      </c>
      <c r="ER26" s="63">
        <v>41.0</v>
      </c>
      <c r="ES26" s="63">
        <v>37.0</v>
      </c>
      <c r="ET26" s="63">
        <v>337.0</v>
      </c>
      <c r="EU26" s="63">
        <v>0.0</v>
      </c>
      <c r="EV26" s="63">
        <v>0.0</v>
      </c>
      <c r="EW26" s="63">
        <v>0.0</v>
      </c>
      <c r="EX26" s="63">
        <v>335.0</v>
      </c>
      <c r="EY26" s="63">
        <v>0.0</v>
      </c>
      <c r="EZ26" s="63">
        <v>0.0</v>
      </c>
      <c r="FA26" s="63">
        <v>0.0</v>
      </c>
      <c r="FB26" s="63">
        <v>336.0</v>
      </c>
      <c r="FC26" s="63">
        <v>275.0</v>
      </c>
      <c r="FD26" s="63">
        <v>158.0</v>
      </c>
      <c r="FE26" s="63">
        <v>7.0</v>
      </c>
      <c r="FF26" s="63">
        <v>335.0</v>
      </c>
      <c r="FG26" s="63">
        <v>277.0</v>
      </c>
      <c r="FH26" s="63">
        <v>158.6</v>
      </c>
      <c r="FI26" s="63">
        <v>10.0</v>
      </c>
      <c r="FJ26" s="63">
        <v>338.0</v>
      </c>
      <c r="FK26" s="63">
        <v>268.0</v>
      </c>
      <c r="FL26" s="63">
        <v>153.0</v>
      </c>
      <c r="FM26" s="64"/>
      <c r="FN26" s="63">
        <v>338.0</v>
      </c>
      <c r="FO26" s="63">
        <v>280.0</v>
      </c>
      <c r="FP26" s="63">
        <v>152.0</v>
      </c>
      <c r="FQ26" s="63">
        <v>17.0</v>
      </c>
      <c r="FR26" s="63">
        <v>0.0</v>
      </c>
      <c r="FS26" s="63">
        <v>0.0</v>
      </c>
      <c r="FT26" s="63">
        <v>11.41</v>
      </c>
      <c r="FU26" s="64"/>
      <c r="FV26" s="63">
        <v>0.0</v>
      </c>
      <c r="FW26" s="64"/>
      <c r="FX26" s="64"/>
      <c r="FY26" s="64"/>
      <c r="FZ26" s="89"/>
      <c r="GA26" s="65">
        <v>338.0</v>
      </c>
      <c r="GB26" s="66">
        <v>381.44</v>
      </c>
      <c r="GC26" s="66">
        <v>231.76</v>
      </c>
      <c r="GD26" s="66">
        <v>38.36</v>
      </c>
      <c r="GE26" s="66">
        <v>338.0</v>
      </c>
      <c r="GF26" s="66">
        <v>404.01</v>
      </c>
      <c r="GG26" s="66">
        <v>229.58</v>
      </c>
      <c r="GH26" s="66">
        <v>41.38</v>
      </c>
      <c r="GI26" s="66">
        <v>338.0</v>
      </c>
      <c r="GJ26" s="66">
        <v>271.83</v>
      </c>
      <c r="GK26" s="66">
        <v>-153.36</v>
      </c>
      <c r="GL26" s="66">
        <v>-22.87</v>
      </c>
      <c r="GM26" s="66">
        <v>338.0</v>
      </c>
      <c r="GN26" s="66">
        <v>249.26</v>
      </c>
      <c r="GO26" s="66">
        <v>-152.35</v>
      </c>
      <c r="GP26" s="66">
        <v>-30.66</v>
      </c>
      <c r="GQ26" s="66">
        <v>338.0</v>
      </c>
      <c r="GR26" s="66">
        <v>123.07</v>
      </c>
      <c r="GS26" s="66">
        <v>-76.14</v>
      </c>
      <c r="GT26" s="66">
        <v>-10.13</v>
      </c>
      <c r="GU26" s="66">
        <v>338.0</v>
      </c>
      <c r="GV26" s="66">
        <v>134.26</v>
      </c>
      <c r="GW26" s="66">
        <v>-76.64</v>
      </c>
      <c r="GX26" s="66">
        <v>-11.73</v>
      </c>
      <c r="GY26" s="89"/>
      <c r="GZ26" s="98" t="s">
        <v>91</v>
      </c>
      <c r="HA26" s="98" t="s">
        <v>92</v>
      </c>
      <c r="HB26" s="98">
        <v>71.0</v>
      </c>
      <c r="HC26" s="98">
        <v>3.55</v>
      </c>
      <c r="HD26" s="98">
        <v>1.42</v>
      </c>
      <c r="HE26" s="98">
        <v>8.0</v>
      </c>
      <c r="HF26" s="99">
        <v>52.0</v>
      </c>
      <c r="HG26" s="99">
        <v>50.0</v>
      </c>
      <c r="HH26" s="98" t="s">
        <v>91</v>
      </c>
      <c r="HI26" s="98" t="s">
        <v>92</v>
      </c>
      <c r="HJ26" s="98">
        <v>260.0</v>
      </c>
      <c r="HK26" s="98">
        <v>13.0</v>
      </c>
      <c r="HL26" s="98">
        <v>5.2</v>
      </c>
      <c r="HM26" s="98">
        <v>5.0</v>
      </c>
      <c r="HN26" s="99">
        <v>58.0</v>
      </c>
      <c r="HO26" s="99">
        <v>58.0</v>
      </c>
      <c r="HP26" s="98" t="s">
        <v>91</v>
      </c>
      <c r="HQ26" s="98" t="s">
        <v>92</v>
      </c>
      <c r="HR26" s="98">
        <v>253.0</v>
      </c>
      <c r="HS26" s="98">
        <v>12.65</v>
      </c>
      <c r="HT26" s="98">
        <v>6.325</v>
      </c>
      <c r="HU26" s="98">
        <v>7.0</v>
      </c>
      <c r="HV26" s="99">
        <v>60.0</v>
      </c>
      <c r="HW26" s="99">
        <v>60.0</v>
      </c>
      <c r="HX26" s="89"/>
      <c r="HY26" s="72">
        <v>135.0</v>
      </c>
      <c r="HZ26" s="72">
        <v>33.0</v>
      </c>
      <c r="IA26" s="72">
        <v>82.0</v>
      </c>
      <c r="IB26" s="72">
        <v>4.1</v>
      </c>
      <c r="IC26" s="73"/>
      <c r="ID26" s="72">
        <v>2.0</v>
      </c>
      <c r="IE26" s="72">
        <v>58.0</v>
      </c>
      <c r="IF26" s="72">
        <v>42.0</v>
      </c>
      <c r="IG26" s="89"/>
      <c r="IH26" s="74">
        <v>136.0</v>
      </c>
      <c r="II26" s="74">
        <v>32.3</v>
      </c>
      <c r="IJ26" s="74">
        <v>178.0</v>
      </c>
      <c r="IK26" s="74">
        <v>9.2</v>
      </c>
      <c r="IL26" s="74">
        <v>9.9</v>
      </c>
      <c r="IM26" s="74">
        <v>4.0</v>
      </c>
      <c r="IN26" s="74">
        <v>49.0</v>
      </c>
      <c r="IO26" s="74">
        <v>47.0</v>
      </c>
      <c r="IP26" s="74">
        <v>136.0</v>
      </c>
      <c r="IQ26" s="74">
        <v>30.9</v>
      </c>
      <c r="IR26" s="74">
        <v>118.0</v>
      </c>
      <c r="IS26" s="74">
        <v>5.4</v>
      </c>
      <c r="IT26" s="74">
        <v>6.0</v>
      </c>
      <c r="IU26" s="74">
        <v>8.0</v>
      </c>
      <c r="IV26" s="74">
        <v>52.0</v>
      </c>
      <c r="IW26" s="74">
        <v>52.0</v>
      </c>
      <c r="IX26" s="89"/>
      <c r="IY26" s="76">
        <v>139.09</v>
      </c>
      <c r="IZ26" s="76">
        <v>34.33</v>
      </c>
      <c r="JA26" s="76">
        <v>476.4</v>
      </c>
      <c r="JB26" s="76">
        <v>23.82</v>
      </c>
      <c r="JC26" s="76">
        <v>10.11</v>
      </c>
      <c r="JD26" s="149">
        <v>3.0</v>
      </c>
      <c r="JE26" s="76">
        <v>67.56</v>
      </c>
      <c r="JF26" s="76">
        <v>50.47</v>
      </c>
      <c r="JG26" s="149" t="s">
        <v>93</v>
      </c>
      <c r="JH26" s="149" t="s">
        <v>93</v>
      </c>
      <c r="JI26" s="149" t="s">
        <v>93</v>
      </c>
      <c r="JJ26" s="149" t="s">
        <v>93</v>
      </c>
      <c r="JK26" s="149" t="s">
        <v>93</v>
      </c>
      <c r="JL26" s="149" t="s">
        <v>93</v>
      </c>
      <c r="JM26" s="149" t="s">
        <v>93</v>
      </c>
      <c r="JN26" s="149" t="s">
        <v>93</v>
      </c>
      <c r="JO26" s="89"/>
      <c r="JP26" s="78">
        <v>137.0</v>
      </c>
      <c r="JQ26" s="78">
        <v>32.5</v>
      </c>
      <c r="JR26" s="150" t="s">
        <v>112</v>
      </c>
      <c r="JS26" s="150" t="s">
        <v>112</v>
      </c>
      <c r="JT26" s="150" t="s">
        <v>112</v>
      </c>
      <c r="JU26" s="150">
        <v>2.0</v>
      </c>
      <c r="JV26" s="78">
        <v>46.0</v>
      </c>
      <c r="JW26" s="78">
        <v>44.0</v>
      </c>
      <c r="JX26" s="78">
        <v>137.0</v>
      </c>
      <c r="JY26" s="78">
        <v>34.6</v>
      </c>
      <c r="JZ26" s="78">
        <v>18.0</v>
      </c>
      <c r="KA26" s="78">
        <v>0.9</v>
      </c>
      <c r="KB26" s="78">
        <v>0.0</v>
      </c>
      <c r="KC26" s="150">
        <v>2.0</v>
      </c>
      <c r="KD26" s="78">
        <v>51.0</v>
      </c>
      <c r="KE26" s="78">
        <v>50.0</v>
      </c>
      <c r="KF26" s="89"/>
      <c r="KG26" s="79">
        <v>136.0</v>
      </c>
      <c r="KH26" s="79">
        <v>33.0</v>
      </c>
      <c r="KI26" s="79">
        <v>110.0</v>
      </c>
      <c r="KJ26" s="79">
        <v>6.0</v>
      </c>
      <c r="KK26" s="80"/>
      <c r="KL26" s="79">
        <v>1.0</v>
      </c>
      <c r="KM26" s="79">
        <v>48.0</v>
      </c>
      <c r="KN26" s="79">
        <v>48.0</v>
      </c>
      <c r="KO26" s="79">
        <v>136.0</v>
      </c>
      <c r="KP26" s="79">
        <v>33.0</v>
      </c>
      <c r="KQ26" s="79" t="s">
        <v>98</v>
      </c>
      <c r="KR26" s="79" t="s">
        <v>98</v>
      </c>
      <c r="KS26" s="80"/>
      <c r="KT26" s="79">
        <v>1.0</v>
      </c>
      <c r="KU26" s="79">
        <v>48.0</v>
      </c>
      <c r="KV26" s="79">
        <v>48.0</v>
      </c>
      <c r="KW26" s="89"/>
      <c r="KX26" s="81">
        <v>130.0</v>
      </c>
      <c r="KY26" s="81">
        <v>33.0</v>
      </c>
      <c r="KZ26" s="81">
        <v>316.0</v>
      </c>
      <c r="LA26" s="81">
        <v>15.5</v>
      </c>
      <c r="LB26" s="81">
        <v>2.5</v>
      </c>
      <c r="LC26" s="81">
        <v>3.0</v>
      </c>
      <c r="LD26" s="81">
        <v>54.0</v>
      </c>
      <c r="LE26" s="81">
        <v>53.0</v>
      </c>
      <c r="LF26" s="81">
        <v>130.0</v>
      </c>
      <c r="LG26" s="81">
        <v>33.0</v>
      </c>
      <c r="LH26" s="81">
        <v>398.0</v>
      </c>
      <c r="LI26" s="81">
        <v>19.5</v>
      </c>
      <c r="LJ26" s="81">
        <v>5.0</v>
      </c>
      <c r="LK26" s="81">
        <v>5.0</v>
      </c>
      <c r="LL26" s="81">
        <v>54.0</v>
      </c>
      <c r="LM26" s="81">
        <v>54.0</v>
      </c>
      <c r="LN26" s="89"/>
      <c r="LO26" s="82">
        <v>336.0</v>
      </c>
      <c r="LP26" s="82">
        <v>322.0</v>
      </c>
      <c r="LQ26" s="82">
        <v>175.0</v>
      </c>
      <c r="LR26" s="82">
        <v>68.0</v>
      </c>
      <c r="LS26" s="82">
        <v>324.0</v>
      </c>
      <c r="LT26" s="83">
        <v>58.0</v>
      </c>
      <c r="LU26" s="83">
        <v>11.9</v>
      </c>
      <c r="LV26" s="83">
        <v>138.0</v>
      </c>
      <c r="LW26" s="83">
        <v>113.0</v>
      </c>
      <c r="LX26" s="83">
        <v>57.0</v>
      </c>
      <c r="LY26" s="83">
        <v>55.0</v>
      </c>
      <c r="LZ26" s="83">
        <v>12.0</v>
      </c>
      <c r="MA26" s="83">
        <v>117.0</v>
      </c>
      <c r="MB26" s="83">
        <v>8.9</v>
      </c>
      <c r="MC26" s="83">
        <v>141.0</v>
      </c>
      <c r="MD26" s="83">
        <v>209.0</v>
      </c>
      <c r="ME26" s="83">
        <v>77.0</v>
      </c>
      <c r="MF26" s="83">
        <v>62.0</v>
      </c>
      <c r="MG26" s="83">
        <v>12.0</v>
      </c>
      <c r="MH26" s="82">
        <v>0.0</v>
      </c>
      <c r="MI26" s="82">
        <v>0.0</v>
      </c>
      <c r="MJ26" s="82">
        <v>123.0</v>
      </c>
      <c r="MK26" s="82">
        <v>0.0</v>
      </c>
      <c r="ML26" s="82">
        <v>42.0</v>
      </c>
      <c r="MM26" s="82">
        <v>41.0</v>
      </c>
      <c r="MN26" s="82">
        <v>5.0</v>
      </c>
      <c r="MO26" s="86"/>
      <c r="MP26" s="87"/>
      <c r="MQ26" s="87"/>
      <c r="MR26" s="87"/>
      <c r="MS26" s="87"/>
      <c r="MT26" s="83">
        <v>9.7</v>
      </c>
      <c r="MU26" s="83">
        <v>3.3</v>
      </c>
      <c r="MV26" s="83">
        <v>167.0</v>
      </c>
      <c r="MW26" s="83">
        <v>34.0</v>
      </c>
      <c r="MX26" s="83">
        <v>33.0</v>
      </c>
      <c r="MY26" s="88" t="s">
        <v>96</v>
      </c>
      <c r="MZ26" s="83">
        <v>5.0</v>
      </c>
      <c r="NA26" s="88"/>
      <c r="NB26" s="83">
        <v>5.3</v>
      </c>
      <c r="NC26" s="83">
        <v>2.0</v>
      </c>
      <c r="ND26" s="83">
        <v>103.0</v>
      </c>
      <c r="NE26" s="83">
        <v>36.0</v>
      </c>
      <c r="NF26" s="83">
        <v>41.0</v>
      </c>
      <c r="NG26" s="83">
        <v>41.0</v>
      </c>
      <c r="NH26" s="83">
        <v>7.0</v>
      </c>
      <c r="NI26" s="83"/>
      <c r="NJ26" s="82">
        <v>0.0</v>
      </c>
      <c r="NK26" s="82">
        <v>0.0</v>
      </c>
      <c r="NL26" s="82">
        <v>0.0</v>
      </c>
      <c r="NM26" s="82">
        <v>35.0</v>
      </c>
      <c r="NN26" s="82">
        <v>56.0</v>
      </c>
      <c r="NO26" s="82">
        <v>58.0</v>
      </c>
      <c r="NP26" s="82">
        <v>2.0</v>
      </c>
      <c r="NQ26" s="223"/>
    </row>
    <row r="27" ht="14.25" customHeight="1">
      <c r="A27" s="49">
        <v>0.583333333333334</v>
      </c>
      <c r="B27" s="50"/>
      <c r="C27" s="51">
        <v>49.85</v>
      </c>
      <c r="D27" s="53">
        <v>338.0</v>
      </c>
      <c r="E27" s="53">
        <v>133.0</v>
      </c>
      <c r="F27" s="53">
        <v>127.0</v>
      </c>
      <c r="G27" s="53">
        <v>27.1</v>
      </c>
      <c r="H27" s="54"/>
      <c r="I27" s="53">
        <v>6.0</v>
      </c>
      <c r="J27" s="53">
        <v>50.0</v>
      </c>
      <c r="K27" s="53">
        <v>48.0</v>
      </c>
      <c r="L27" s="53">
        <v>137.0</v>
      </c>
      <c r="M27" s="53">
        <v>110.1</v>
      </c>
      <c r="N27" s="53">
        <v>26.9</v>
      </c>
      <c r="O27" s="54"/>
      <c r="P27" s="53">
        <v>6.0</v>
      </c>
      <c r="Q27" s="53">
        <v>50.0</v>
      </c>
      <c r="R27" s="53">
        <v>48.0</v>
      </c>
      <c r="S27" s="53">
        <v>329.2</v>
      </c>
      <c r="T27" s="53">
        <v>287.8</v>
      </c>
      <c r="U27" s="53">
        <v>166.1</v>
      </c>
      <c r="V27" s="54"/>
      <c r="W27" s="53">
        <v>333.2</v>
      </c>
      <c r="X27" s="53">
        <v>220.2</v>
      </c>
      <c r="Y27" s="53">
        <v>107.1</v>
      </c>
      <c r="Z27" s="54"/>
      <c r="AA27" s="53">
        <v>338.9</v>
      </c>
      <c r="AB27" s="53">
        <v>392.8</v>
      </c>
      <c r="AC27" s="53">
        <v>221.3</v>
      </c>
      <c r="AD27" s="54"/>
      <c r="AE27" s="53">
        <v>338.7</v>
      </c>
      <c r="AF27" s="53">
        <v>358.2</v>
      </c>
      <c r="AG27" s="53">
        <v>200.1</v>
      </c>
      <c r="AH27" s="54"/>
      <c r="AI27" s="53">
        <v>346.8</v>
      </c>
      <c r="AJ27" s="53">
        <v>413.5</v>
      </c>
      <c r="AK27" s="53">
        <v>240.3</v>
      </c>
      <c r="AL27" s="54"/>
      <c r="AM27" s="53">
        <v>337.2</v>
      </c>
      <c r="AN27" s="53">
        <v>423.2</v>
      </c>
      <c r="AO27" s="53">
        <v>227.1</v>
      </c>
      <c r="AP27" s="54"/>
      <c r="AQ27" s="54">
        <f t="shared" ref="AQ27:AS27" si="44">E27</f>
        <v>133</v>
      </c>
      <c r="AR27" s="54">
        <f t="shared" si="44"/>
        <v>127</v>
      </c>
      <c r="AS27" s="54">
        <f t="shared" si="44"/>
        <v>27.1</v>
      </c>
      <c r="AT27" s="54"/>
      <c r="AU27" s="54">
        <f t="shared" ref="AU27:AU37" si="47">L27</f>
        <v>137</v>
      </c>
      <c r="AV27" s="53">
        <v>110.0</v>
      </c>
      <c r="AW27" s="54">
        <f>N27</f>
        <v>26.9</v>
      </c>
      <c r="AX27" s="54"/>
      <c r="AY27" s="54"/>
      <c r="AZ27" s="54"/>
      <c r="BA27" s="54"/>
      <c r="BB27" s="54"/>
      <c r="BC27" s="89"/>
      <c r="BD27" s="54"/>
      <c r="BE27" s="53">
        <v>33.0</v>
      </c>
      <c r="BF27" s="53">
        <v>0.0</v>
      </c>
      <c r="BG27" s="127">
        <v>0.0</v>
      </c>
      <c r="BH27" s="54"/>
      <c r="BI27" s="53">
        <v>22.0</v>
      </c>
      <c r="BJ27" s="127">
        <v>58.0</v>
      </c>
      <c r="BK27" s="127">
        <v>82.0</v>
      </c>
      <c r="BL27" s="89"/>
      <c r="BM27" s="287">
        <v>342.0</v>
      </c>
      <c r="BN27" s="287">
        <v>145.0</v>
      </c>
      <c r="BO27" s="287">
        <v>195.0</v>
      </c>
      <c r="BP27" s="287">
        <v>9.8</v>
      </c>
      <c r="BQ27" s="288"/>
      <c r="BR27" s="287">
        <v>6.0</v>
      </c>
      <c r="BS27" s="287">
        <v>66.0</v>
      </c>
      <c r="BT27" s="287">
        <v>65.0</v>
      </c>
      <c r="BU27" s="288">
        <f t="shared" si="5"/>
        <v>342</v>
      </c>
      <c r="BV27" s="287">
        <v>286.0</v>
      </c>
      <c r="BW27" s="287">
        <v>166.0</v>
      </c>
      <c r="BX27" s="287">
        <v>28.0</v>
      </c>
      <c r="BY27" s="287">
        <v>335.0</v>
      </c>
      <c r="BZ27" s="287">
        <v>296.0</v>
      </c>
      <c r="CA27" s="287">
        <v>168.0</v>
      </c>
      <c r="CB27" s="287">
        <v>25.0</v>
      </c>
      <c r="CC27" s="287" t="s">
        <v>94</v>
      </c>
      <c r="CD27" s="287" t="s">
        <v>94</v>
      </c>
      <c r="CE27" s="287" t="s">
        <v>94</v>
      </c>
      <c r="CF27" s="287" t="s">
        <v>94</v>
      </c>
      <c r="CG27" s="287">
        <v>339.0</v>
      </c>
      <c r="CH27" s="287">
        <v>393.0</v>
      </c>
      <c r="CI27" s="287">
        <v>229.0</v>
      </c>
      <c r="CJ27" s="287">
        <v>16.0</v>
      </c>
      <c r="CK27" s="287">
        <v>352.0</v>
      </c>
      <c r="CL27" s="287">
        <v>325.0</v>
      </c>
      <c r="CM27" s="287">
        <v>195.0</v>
      </c>
      <c r="CN27" s="287">
        <v>17.0</v>
      </c>
      <c r="CO27" s="287" t="s">
        <v>94</v>
      </c>
      <c r="CP27" s="287" t="s">
        <v>94</v>
      </c>
      <c r="CQ27" s="287" t="s">
        <v>94</v>
      </c>
      <c r="CR27" s="287" t="s">
        <v>94</v>
      </c>
      <c r="CS27" s="287">
        <v>339.0</v>
      </c>
      <c r="CT27" s="287">
        <v>334.0</v>
      </c>
      <c r="CU27" s="287">
        <v>194.0</v>
      </c>
      <c r="CV27" s="287">
        <v>12.0</v>
      </c>
      <c r="CW27" s="287">
        <v>336.0</v>
      </c>
      <c r="CX27" s="287">
        <v>180.0</v>
      </c>
      <c r="CY27" s="287">
        <v>81.0</v>
      </c>
      <c r="CZ27" s="287">
        <v>52.0</v>
      </c>
      <c r="DA27" s="287">
        <v>325.0</v>
      </c>
      <c r="DB27" s="287">
        <v>183.0</v>
      </c>
      <c r="DC27" s="287">
        <v>84.0</v>
      </c>
      <c r="DD27" s="287">
        <v>54.0</v>
      </c>
      <c r="DE27" s="288">
        <f t="shared" si="31"/>
        <v>145</v>
      </c>
      <c r="DF27" s="287">
        <v>35.0</v>
      </c>
      <c r="DG27" s="288">
        <f t="shared" ref="DG27:DH27" si="45">BO27</f>
        <v>195</v>
      </c>
      <c r="DH27" s="288">
        <f t="shared" si="45"/>
        <v>9.8</v>
      </c>
      <c r="DI27" s="288"/>
      <c r="DJ27" s="287">
        <v>7.0</v>
      </c>
      <c r="DK27" s="287">
        <v>55.0</v>
      </c>
      <c r="DL27" s="287">
        <v>53.0</v>
      </c>
      <c r="DM27" s="89"/>
      <c r="DN27" s="61">
        <v>339.0</v>
      </c>
      <c r="DO27" s="61">
        <v>139.0</v>
      </c>
      <c r="DP27" s="61">
        <v>47.9</v>
      </c>
      <c r="DQ27" s="61">
        <v>26.44</v>
      </c>
      <c r="DR27" s="61">
        <v>8.62</v>
      </c>
      <c r="DS27" s="61">
        <v>8.0</v>
      </c>
      <c r="DT27" s="61">
        <v>48.0</v>
      </c>
      <c r="DU27" s="61">
        <v>53.9</v>
      </c>
      <c r="DV27" s="62"/>
      <c r="DW27" s="62"/>
      <c r="DX27" s="62"/>
      <c r="DY27" s="62"/>
      <c r="DZ27" s="62"/>
      <c r="EA27" s="62"/>
      <c r="EB27" s="62"/>
      <c r="EC27" s="62"/>
      <c r="ED27" s="89"/>
      <c r="EE27" s="63">
        <v>340.0</v>
      </c>
      <c r="EF27" s="63">
        <v>0.0</v>
      </c>
      <c r="EG27" s="63">
        <v>178.0</v>
      </c>
      <c r="EH27" s="63">
        <v>7.6</v>
      </c>
      <c r="EI27" s="64"/>
      <c r="EJ27" s="63">
        <v>9.0</v>
      </c>
      <c r="EK27" s="63">
        <v>51.0</v>
      </c>
      <c r="EL27" s="63">
        <v>52.0</v>
      </c>
      <c r="EM27" s="63">
        <v>0.0</v>
      </c>
      <c r="EN27" s="63">
        <v>0.0</v>
      </c>
      <c r="EO27" s="63">
        <v>0.0</v>
      </c>
      <c r="EP27" s="63">
        <v>0.0</v>
      </c>
      <c r="EQ27" s="63">
        <v>9.0</v>
      </c>
      <c r="ER27" s="63">
        <v>39.0</v>
      </c>
      <c r="ES27" s="63">
        <v>37.0</v>
      </c>
      <c r="ET27" s="63">
        <v>339.0</v>
      </c>
      <c r="EU27" s="63">
        <v>0.0</v>
      </c>
      <c r="EV27" s="63">
        <v>0.0</v>
      </c>
      <c r="EW27" s="63">
        <v>0.0</v>
      </c>
      <c r="EX27" s="63">
        <v>337.0</v>
      </c>
      <c r="EY27" s="63">
        <v>0.0</v>
      </c>
      <c r="EZ27" s="63">
        <v>0.0</v>
      </c>
      <c r="FA27" s="63">
        <v>0.0</v>
      </c>
      <c r="FB27" s="63">
        <v>337.0</v>
      </c>
      <c r="FC27" s="63">
        <v>273.0</v>
      </c>
      <c r="FD27" s="63">
        <v>158.0</v>
      </c>
      <c r="FE27" s="63">
        <v>7.0</v>
      </c>
      <c r="FF27" s="63">
        <v>337.0</v>
      </c>
      <c r="FG27" s="63">
        <v>275.0</v>
      </c>
      <c r="FH27" s="63">
        <v>158.6</v>
      </c>
      <c r="FI27" s="63">
        <v>9.0</v>
      </c>
      <c r="FJ27" s="63">
        <v>340.0</v>
      </c>
      <c r="FK27" s="63">
        <v>262.0</v>
      </c>
      <c r="FL27" s="63">
        <v>151.0</v>
      </c>
      <c r="FM27" s="64"/>
      <c r="FN27" s="63">
        <v>340.0</v>
      </c>
      <c r="FO27" s="63">
        <v>276.0</v>
      </c>
      <c r="FP27" s="63">
        <v>150.0</v>
      </c>
      <c r="FQ27" s="63">
        <v>16.0</v>
      </c>
      <c r="FR27" s="63">
        <v>0.0</v>
      </c>
      <c r="FS27" s="63">
        <v>0.0</v>
      </c>
      <c r="FT27" s="63">
        <v>15.32</v>
      </c>
      <c r="FU27" s="64"/>
      <c r="FV27" s="63">
        <v>0.0</v>
      </c>
      <c r="FW27" s="64"/>
      <c r="FX27" s="64"/>
      <c r="FY27" s="64"/>
      <c r="FZ27" s="89"/>
      <c r="GA27" s="65">
        <v>338.0</v>
      </c>
      <c r="GB27" s="324">
        <v>388.12</v>
      </c>
      <c r="GC27" s="325">
        <v>229.13</v>
      </c>
      <c r="GD27" s="325">
        <v>37.21</v>
      </c>
      <c r="GE27" s="66">
        <v>338.0</v>
      </c>
      <c r="GF27" s="324">
        <v>388.12</v>
      </c>
      <c r="GG27" s="325">
        <v>229.13</v>
      </c>
      <c r="GH27" s="325">
        <v>37.21</v>
      </c>
      <c r="GI27" s="66">
        <v>338.0</v>
      </c>
      <c r="GJ27" s="66">
        <v>268.13</v>
      </c>
      <c r="GK27" s="66">
        <v>-151.23</v>
      </c>
      <c r="GL27" s="66">
        <v>-20.13</v>
      </c>
      <c r="GM27" s="66">
        <v>338.0</v>
      </c>
      <c r="GN27" s="66">
        <v>247.52</v>
      </c>
      <c r="GO27" s="66">
        <v>-150.23</v>
      </c>
      <c r="GP27" s="66">
        <v>-29.1</v>
      </c>
      <c r="GQ27" s="66">
        <v>338.0</v>
      </c>
      <c r="GR27" s="66">
        <v>134.08</v>
      </c>
      <c r="GS27" s="66">
        <v>-79.12</v>
      </c>
      <c r="GT27" s="66">
        <v>-5.04</v>
      </c>
      <c r="GU27" s="66">
        <v>338.0</v>
      </c>
      <c r="GV27" s="66">
        <v>147.42</v>
      </c>
      <c r="GW27" s="66">
        <v>-78.1</v>
      </c>
      <c r="GX27" s="66">
        <v>-6.25</v>
      </c>
      <c r="GY27" s="89"/>
      <c r="GZ27" s="98" t="s">
        <v>91</v>
      </c>
      <c r="HA27" s="98" t="s">
        <v>92</v>
      </c>
      <c r="HB27" s="98">
        <v>206.0</v>
      </c>
      <c r="HC27" s="98">
        <v>10.3</v>
      </c>
      <c r="HD27" s="98">
        <v>3.0</v>
      </c>
      <c r="HE27" s="98">
        <v>8.0</v>
      </c>
      <c r="HF27" s="99">
        <v>52.0</v>
      </c>
      <c r="HG27" s="99">
        <v>50.0</v>
      </c>
      <c r="HH27" s="98" t="s">
        <v>91</v>
      </c>
      <c r="HI27" s="98" t="s">
        <v>92</v>
      </c>
      <c r="HJ27" s="98">
        <v>287.0</v>
      </c>
      <c r="HK27" s="98">
        <v>14.35</v>
      </c>
      <c r="HL27" s="98">
        <v>5.74</v>
      </c>
      <c r="HM27" s="98">
        <v>5.0</v>
      </c>
      <c r="HN27" s="99">
        <v>58.0</v>
      </c>
      <c r="HO27" s="99">
        <v>58.0</v>
      </c>
      <c r="HP27" s="98" t="s">
        <v>91</v>
      </c>
      <c r="HQ27" s="98" t="s">
        <v>92</v>
      </c>
      <c r="HR27" s="98">
        <v>350.0</v>
      </c>
      <c r="HS27" s="98">
        <v>17.5</v>
      </c>
      <c r="HT27" s="98">
        <v>8.75</v>
      </c>
      <c r="HU27" s="98">
        <v>7.0</v>
      </c>
      <c r="HV27" s="99">
        <v>60.0</v>
      </c>
      <c r="HW27" s="99">
        <v>60.0</v>
      </c>
      <c r="HX27" s="89"/>
      <c r="HY27" s="72">
        <v>135.0</v>
      </c>
      <c r="HZ27" s="72">
        <v>33.0</v>
      </c>
      <c r="IA27" s="73">
        <f t="shared" ref="IA27:IA37" si="50">IB27*20</f>
        <v>90</v>
      </c>
      <c r="IB27" s="72">
        <v>4.5</v>
      </c>
      <c r="IC27" s="73"/>
      <c r="ID27" s="72">
        <v>2.0</v>
      </c>
      <c r="IE27" s="72">
        <v>68.0</v>
      </c>
      <c r="IF27" s="72">
        <v>46.0</v>
      </c>
      <c r="IG27" s="89"/>
      <c r="IH27" s="74">
        <v>135.0</v>
      </c>
      <c r="II27" s="74">
        <v>31.6</v>
      </c>
      <c r="IJ27" s="74">
        <v>219.0</v>
      </c>
      <c r="IK27" s="74">
        <v>10.7</v>
      </c>
      <c r="IL27" s="74">
        <v>11.8</v>
      </c>
      <c r="IM27" s="74">
        <v>4.0</v>
      </c>
      <c r="IN27" s="74">
        <v>49.0</v>
      </c>
      <c r="IO27" s="74">
        <v>47.0</v>
      </c>
      <c r="IP27" s="74">
        <v>135.0</v>
      </c>
      <c r="IQ27" s="74">
        <v>29.9</v>
      </c>
      <c r="IR27" s="74">
        <v>118.0</v>
      </c>
      <c r="IS27" s="74">
        <v>5.3</v>
      </c>
      <c r="IT27" s="74">
        <v>5.8</v>
      </c>
      <c r="IU27" s="74">
        <v>8.0</v>
      </c>
      <c r="IV27" s="74">
        <v>52.0</v>
      </c>
      <c r="IW27" s="74">
        <v>52.0</v>
      </c>
      <c r="IX27" s="89"/>
      <c r="IY27" s="76">
        <v>139.38</v>
      </c>
      <c r="IZ27" s="76">
        <v>34.43</v>
      </c>
      <c r="JA27" s="76">
        <v>470.6</v>
      </c>
      <c r="JB27" s="76">
        <v>23.53</v>
      </c>
      <c r="JC27" s="76">
        <v>9.75</v>
      </c>
      <c r="JD27" s="149">
        <v>3.0</v>
      </c>
      <c r="JE27" s="76">
        <v>70.71</v>
      </c>
      <c r="JF27" s="76">
        <v>52.36</v>
      </c>
      <c r="JG27" s="149" t="s">
        <v>93</v>
      </c>
      <c r="JH27" s="149" t="s">
        <v>93</v>
      </c>
      <c r="JI27" s="149" t="s">
        <v>93</v>
      </c>
      <c r="JJ27" s="149" t="s">
        <v>93</v>
      </c>
      <c r="JK27" s="149" t="s">
        <v>93</v>
      </c>
      <c r="JL27" s="149" t="s">
        <v>93</v>
      </c>
      <c r="JM27" s="149" t="s">
        <v>93</v>
      </c>
      <c r="JN27" s="149" t="s">
        <v>93</v>
      </c>
      <c r="JO27" s="89"/>
      <c r="JP27" s="78">
        <v>137.0</v>
      </c>
      <c r="JQ27" s="78">
        <v>32.4</v>
      </c>
      <c r="JR27" s="150" t="s">
        <v>112</v>
      </c>
      <c r="JS27" s="150" t="s">
        <v>112</v>
      </c>
      <c r="JT27" s="150" t="s">
        <v>112</v>
      </c>
      <c r="JU27" s="150">
        <v>2.0</v>
      </c>
      <c r="JV27" s="78">
        <v>48.0</v>
      </c>
      <c r="JW27" s="78">
        <v>45.0</v>
      </c>
      <c r="JX27" s="78">
        <v>137.0</v>
      </c>
      <c r="JY27" s="78">
        <v>34.6</v>
      </c>
      <c r="JZ27" s="78">
        <v>18.0</v>
      </c>
      <c r="KA27" s="78">
        <v>0.9</v>
      </c>
      <c r="KB27" s="78">
        <v>0.0</v>
      </c>
      <c r="KC27" s="150">
        <v>2.0</v>
      </c>
      <c r="KD27" s="78">
        <v>53.0</v>
      </c>
      <c r="KE27" s="78">
        <v>52.0</v>
      </c>
      <c r="KF27" s="89"/>
      <c r="KG27" s="79">
        <v>136.0</v>
      </c>
      <c r="KH27" s="79">
        <v>33.0</v>
      </c>
      <c r="KI27" s="79">
        <v>110.0</v>
      </c>
      <c r="KJ27" s="79">
        <v>6.0</v>
      </c>
      <c r="KK27" s="80"/>
      <c r="KL27" s="79">
        <v>1.0</v>
      </c>
      <c r="KM27" s="79">
        <v>48.0</v>
      </c>
      <c r="KN27" s="79">
        <v>48.0</v>
      </c>
      <c r="KO27" s="79">
        <v>136.0</v>
      </c>
      <c r="KP27" s="79">
        <v>33.0</v>
      </c>
      <c r="KQ27" s="79" t="s">
        <v>98</v>
      </c>
      <c r="KR27" s="79" t="s">
        <v>98</v>
      </c>
      <c r="KS27" s="80"/>
      <c r="KT27" s="79">
        <v>1.0</v>
      </c>
      <c r="KU27" s="79">
        <v>48.0</v>
      </c>
      <c r="KV27" s="79">
        <v>48.0</v>
      </c>
      <c r="KW27" s="89"/>
      <c r="KX27" s="81">
        <v>130.0</v>
      </c>
      <c r="KY27" s="81">
        <v>33.0</v>
      </c>
      <c r="KZ27" s="81">
        <v>314.0</v>
      </c>
      <c r="LA27" s="81">
        <v>15.4</v>
      </c>
      <c r="LB27" s="81">
        <v>2.5</v>
      </c>
      <c r="LC27" s="81">
        <v>3.0</v>
      </c>
      <c r="LD27" s="81">
        <v>57.0</v>
      </c>
      <c r="LE27" s="81">
        <v>55.0</v>
      </c>
      <c r="LF27" s="81">
        <v>130.0</v>
      </c>
      <c r="LG27" s="81">
        <v>33.0</v>
      </c>
      <c r="LH27" s="81">
        <v>367.0</v>
      </c>
      <c r="LI27" s="81">
        <v>18.0</v>
      </c>
      <c r="LJ27" s="81">
        <v>5.0</v>
      </c>
      <c r="LK27" s="81">
        <v>5.0</v>
      </c>
      <c r="LL27" s="81">
        <v>57.0</v>
      </c>
      <c r="LM27" s="81">
        <v>55.0</v>
      </c>
      <c r="LN27" s="89"/>
      <c r="LO27" s="121">
        <v>336.0</v>
      </c>
      <c r="LP27" s="121">
        <v>298.0</v>
      </c>
      <c r="LQ27" s="121">
        <v>165.0</v>
      </c>
      <c r="LR27" s="83">
        <v>70.0</v>
      </c>
      <c r="LS27" s="205">
        <v>324.0</v>
      </c>
      <c r="LT27" s="83">
        <v>46.0</v>
      </c>
      <c r="LU27" s="83">
        <v>4.5</v>
      </c>
      <c r="LV27" s="83">
        <v>141.0</v>
      </c>
      <c r="LW27" s="83">
        <v>85.0</v>
      </c>
      <c r="LX27" s="83">
        <v>58.0</v>
      </c>
      <c r="LY27" s="83">
        <v>55.0</v>
      </c>
      <c r="LZ27" s="83">
        <v>12.0</v>
      </c>
      <c r="MA27" s="83">
        <v>119.0</v>
      </c>
      <c r="MB27" s="83">
        <v>5.3</v>
      </c>
      <c r="MC27" s="83">
        <v>142.0</v>
      </c>
      <c r="MD27" s="83">
        <v>213.0</v>
      </c>
      <c r="ME27" s="83">
        <v>80.0</v>
      </c>
      <c r="MF27" s="83">
        <v>60.0</v>
      </c>
      <c r="MG27" s="83">
        <v>12.0</v>
      </c>
      <c r="MH27" s="83">
        <v>0.0</v>
      </c>
      <c r="MI27" s="83">
        <v>0.0</v>
      </c>
      <c r="MJ27" s="83">
        <v>123.0</v>
      </c>
      <c r="MK27" s="83">
        <v>0.0</v>
      </c>
      <c r="ML27" s="83">
        <v>42.0</v>
      </c>
      <c r="MM27" s="83">
        <v>40.0</v>
      </c>
      <c r="MN27" s="83">
        <v>5.0</v>
      </c>
      <c r="MO27" s="86"/>
      <c r="MP27" s="87"/>
      <c r="MQ27" s="87"/>
      <c r="MR27" s="87"/>
      <c r="MS27" s="87"/>
      <c r="MT27" s="83">
        <v>10.4</v>
      </c>
      <c r="MU27" s="83">
        <v>3.0</v>
      </c>
      <c r="MV27" s="83">
        <v>182.0</v>
      </c>
      <c r="MW27" s="83">
        <v>34.0</v>
      </c>
      <c r="MX27" s="83">
        <v>33.0</v>
      </c>
      <c r="MY27" s="88" t="s">
        <v>96</v>
      </c>
      <c r="MZ27" s="83">
        <v>5.0</v>
      </c>
      <c r="NA27" s="88"/>
      <c r="NB27" s="83">
        <v>11.1</v>
      </c>
      <c r="NC27" s="83">
        <v>3.9</v>
      </c>
      <c r="ND27" s="83">
        <v>198.0</v>
      </c>
      <c r="NE27" s="83">
        <v>36.0</v>
      </c>
      <c r="NF27" s="83">
        <v>41.0</v>
      </c>
      <c r="NG27" s="83">
        <v>41.0</v>
      </c>
      <c r="NH27" s="83">
        <v>7.0</v>
      </c>
      <c r="NI27" s="88"/>
      <c r="NJ27" s="82">
        <v>0.0</v>
      </c>
      <c r="NK27" s="82">
        <v>0.0</v>
      </c>
      <c r="NL27" s="82">
        <v>0.0</v>
      </c>
      <c r="NM27" s="82">
        <v>35.0</v>
      </c>
      <c r="NN27" s="82">
        <v>56.0</v>
      </c>
      <c r="NO27" s="82">
        <v>58.0</v>
      </c>
      <c r="NP27" s="82">
        <v>2.0</v>
      </c>
      <c r="NQ27" s="223"/>
    </row>
    <row r="28" ht="14.25" customHeight="1">
      <c r="A28" s="49">
        <v>0.625</v>
      </c>
      <c r="B28" s="50"/>
      <c r="C28" s="51">
        <v>49.57</v>
      </c>
      <c r="D28" s="53">
        <v>332.0</v>
      </c>
      <c r="E28" s="53">
        <v>135.0</v>
      </c>
      <c r="F28" s="53">
        <v>121.0</v>
      </c>
      <c r="G28" s="53">
        <v>25.9</v>
      </c>
      <c r="H28" s="54"/>
      <c r="I28" s="53">
        <v>6.0</v>
      </c>
      <c r="J28" s="53">
        <v>50.0</v>
      </c>
      <c r="K28" s="53">
        <v>49.0</v>
      </c>
      <c r="L28" s="53">
        <v>136.0</v>
      </c>
      <c r="M28" s="53">
        <v>143.0</v>
      </c>
      <c r="N28" s="53">
        <v>33.4</v>
      </c>
      <c r="O28" s="54"/>
      <c r="P28" s="53">
        <v>6.0</v>
      </c>
      <c r="Q28" s="53">
        <v>52.0</v>
      </c>
      <c r="R28" s="53">
        <v>48.0</v>
      </c>
      <c r="S28" s="53">
        <v>337.4</v>
      </c>
      <c r="T28" s="53">
        <v>288.4</v>
      </c>
      <c r="U28" s="53">
        <v>168.1</v>
      </c>
      <c r="V28" s="54"/>
      <c r="W28" s="53">
        <v>336.2</v>
      </c>
      <c r="X28" s="53">
        <v>221.2</v>
      </c>
      <c r="Y28" s="53">
        <v>110.3</v>
      </c>
      <c r="Z28" s="54"/>
      <c r="AA28" s="53">
        <v>339.2</v>
      </c>
      <c r="AB28" s="53">
        <v>394.1</v>
      </c>
      <c r="AC28" s="53">
        <v>227.8</v>
      </c>
      <c r="AD28" s="54"/>
      <c r="AE28" s="53">
        <v>339.3</v>
      </c>
      <c r="AF28" s="53">
        <v>362.3</v>
      </c>
      <c r="AG28" s="53">
        <v>201.1</v>
      </c>
      <c r="AH28" s="54"/>
      <c r="AI28" s="53">
        <v>347.1</v>
      </c>
      <c r="AJ28" s="53">
        <v>419.6</v>
      </c>
      <c r="AK28" s="53">
        <v>242.5</v>
      </c>
      <c r="AL28" s="54"/>
      <c r="AM28" s="53">
        <v>336.6</v>
      </c>
      <c r="AN28" s="53">
        <v>242.9</v>
      </c>
      <c r="AO28" s="53">
        <v>228.8</v>
      </c>
      <c r="AP28" s="54"/>
      <c r="AQ28" s="54">
        <f t="shared" ref="AQ28:AS28" si="46">E28</f>
        <v>135</v>
      </c>
      <c r="AR28" s="54">
        <f t="shared" si="46"/>
        <v>121</v>
      </c>
      <c r="AS28" s="54">
        <f t="shared" si="46"/>
        <v>25.9</v>
      </c>
      <c r="AT28" s="54"/>
      <c r="AU28" s="54">
        <f t="shared" si="47"/>
        <v>136</v>
      </c>
      <c r="AV28" s="54">
        <f t="shared" ref="AV28:AW28" si="48">M28</f>
        <v>143</v>
      </c>
      <c r="AW28" s="54">
        <f t="shared" si="48"/>
        <v>33.4</v>
      </c>
      <c r="AX28" s="54"/>
      <c r="AY28" s="54"/>
      <c r="AZ28" s="54"/>
      <c r="BA28" s="54"/>
      <c r="BB28" s="54"/>
      <c r="BC28" s="89"/>
      <c r="BD28" s="54"/>
      <c r="BE28" s="53">
        <v>33.0</v>
      </c>
      <c r="BF28" s="53">
        <v>104.0</v>
      </c>
      <c r="BG28" s="127">
        <v>5.2</v>
      </c>
      <c r="BH28" s="54"/>
      <c r="BI28" s="53">
        <v>22.0</v>
      </c>
      <c r="BJ28" s="127">
        <v>58.0</v>
      </c>
      <c r="BK28" s="127">
        <v>82.0</v>
      </c>
      <c r="BL28" s="89"/>
      <c r="BM28" s="287">
        <v>340.0</v>
      </c>
      <c r="BN28" s="287">
        <v>145.0</v>
      </c>
      <c r="BO28" s="287">
        <v>210.0</v>
      </c>
      <c r="BP28" s="287">
        <v>10.5</v>
      </c>
      <c r="BQ28" s="288"/>
      <c r="BR28" s="287">
        <v>6.0</v>
      </c>
      <c r="BS28" s="287">
        <v>71.0</v>
      </c>
      <c r="BT28" s="287">
        <v>68.0</v>
      </c>
      <c r="BU28" s="288">
        <f t="shared" si="5"/>
        <v>340</v>
      </c>
      <c r="BV28" s="287">
        <v>282.0</v>
      </c>
      <c r="BW28" s="287">
        <v>165.0</v>
      </c>
      <c r="BX28" s="287">
        <v>2.0</v>
      </c>
      <c r="BY28" s="287">
        <v>332.0</v>
      </c>
      <c r="BZ28" s="287">
        <v>297.0</v>
      </c>
      <c r="CA28" s="287">
        <v>167.0</v>
      </c>
      <c r="CB28" s="287">
        <v>2.0</v>
      </c>
      <c r="CC28" s="287" t="s">
        <v>94</v>
      </c>
      <c r="CD28" s="287" t="s">
        <v>94</v>
      </c>
      <c r="CE28" s="287" t="s">
        <v>94</v>
      </c>
      <c r="CF28" s="287" t="s">
        <v>94</v>
      </c>
      <c r="CG28" s="287">
        <v>335.0</v>
      </c>
      <c r="CH28" s="287">
        <v>422.0</v>
      </c>
      <c r="CI28" s="287">
        <v>244.0</v>
      </c>
      <c r="CJ28" s="287">
        <v>5.0</v>
      </c>
      <c r="CK28" s="287">
        <v>350.0</v>
      </c>
      <c r="CL28" s="287">
        <v>345.0</v>
      </c>
      <c r="CM28" s="287">
        <v>206.0</v>
      </c>
      <c r="CN28" s="287">
        <v>1.0</v>
      </c>
      <c r="CO28" s="287" t="s">
        <v>94</v>
      </c>
      <c r="CP28" s="287" t="s">
        <v>94</v>
      </c>
      <c r="CQ28" s="287" t="s">
        <v>94</v>
      </c>
      <c r="CR28" s="287" t="s">
        <v>94</v>
      </c>
      <c r="CS28" s="287">
        <v>333.0</v>
      </c>
      <c r="CT28" s="287">
        <v>379.0</v>
      </c>
      <c r="CU28" s="287">
        <v>207.0</v>
      </c>
      <c r="CV28" s="287">
        <v>9.0</v>
      </c>
      <c r="CW28" s="287">
        <v>337.0</v>
      </c>
      <c r="CX28" s="287">
        <v>167.0</v>
      </c>
      <c r="CY28" s="287">
        <v>77.0</v>
      </c>
      <c r="CZ28" s="287">
        <v>48.0</v>
      </c>
      <c r="DA28" s="287">
        <v>323.0</v>
      </c>
      <c r="DB28" s="287">
        <v>170.0</v>
      </c>
      <c r="DC28" s="287">
        <v>79.0</v>
      </c>
      <c r="DD28" s="287">
        <v>48.0</v>
      </c>
      <c r="DE28" s="288">
        <f t="shared" si="31"/>
        <v>145</v>
      </c>
      <c r="DF28" s="287">
        <v>35.0</v>
      </c>
      <c r="DG28" s="288">
        <f t="shared" ref="DG28:DH28" si="49">BO28</f>
        <v>210</v>
      </c>
      <c r="DH28" s="288">
        <f t="shared" si="49"/>
        <v>10.5</v>
      </c>
      <c r="DI28" s="288"/>
      <c r="DJ28" s="287">
        <v>7.0</v>
      </c>
      <c r="DK28" s="287">
        <v>60.0</v>
      </c>
      <c r="DL28" s="287">
        <v>56.0</v>
      </c>
      <c r="DM28" s="89"/>
      <c r="DN28" s="61">
        <v>339.0</v>
      </c>
      <c r="DO28" s="61">
        <v>140.0</v>
      </c>
      <c r="DP28" s="61">
        <v>44.23</v>
      </c>
      <c r="DQ28" s="61">
        <v>23.11</v>
      </c>
      <c r="DR28" s="61">
        <v>5.73</v>
      </c>
      <c r="DS28" s="61">
        <v>8.0</v>
      </c>
      <c r="DT28" s="61">
        <v>45.0</v>
      </c>
      <c r="DU28" s="61">
        <v>53.3</v>
      </c>
      <c r="DV28" s="62"/>
      <c r="DW28" s="62"/>
      <c r="DX28" s="62"/>
      <c r="DY28" s="62"/>
      <c r="DZ28" s="62"/>
      <c r="EA28" s="62"/>
      <c r="EB28" s="62"/>
      <c r="EC28" s="62"/>
      <c r="ED28" s="89"/>
      <c r="EE28" s="63">
        <v>340.0</v>
      </c>
      <c r="EF28" s="63">
        <v>0.0</v>
      </c>
      <c r="EG28" s="63">
        <v>158.0</v>
      </c>
      <c r="EH28" s="63">
        <v>6.7</v>
      </c>
      <c r="EI28" s="64"/>
      <c r="EJ28" s="63">
        <v>9.0</v>
      </c>
      <c r="EK28" s="63">
        <v>51.0</v>
      </c>
      <c r="EL28" s="63">
        <v>52.0</v>
      </c>
      <c r="EM28" s="63">
        <v>0.0</v>
      </c>
      <c r="EN28" s="63">
        <v>0.0</v>
      </c>
      <c r="EO28" s="63">
        <v>0.0</v>
      </c>
      <c r="EP28" s="63">
        <v>0.0</v>
      </c>
      <c r="EQ28" s="63">
        <v>9.0</v>
      </c>
      <c r="ER28" s="63">
        <v>40.0</v>
      </c>
      <c r="ES28" s="63">
        <v>37.0</v>
      </c>
      <c r="ET28" s="63">
        <v>336.0</v>
      </c>
      <c r="EU28" s="63">
        <v>0.0</v>
      </c>
      <c r="EV28" s="63">
        <v>0.0</v>
      </c>
      <c r="EW28" s="63">
        <v>0.0</v>
      </c>
      <c r="EX28" s="63">
        <v>336.0</v>
      </c>
      <c r="EY28" s="63">
        <v>0.0</v>
      </c>
      <c r="EZ28" s="63">
        <v>0.0</v>
      </c>
      <c r="FA28" s="63">
        <v>0.0</v>
      </c>
      <c r="FB28" s="63">
        <v>336.0</v>
      </c>
      <c r="FC28" s="63">
        <v>272.0</v>
      </c>
      <c r="FD28" s="63">
        <v>158.0</v>
      </c>
      <c r="FE28" s="63">
        <v>8.0</v>
      </c>
      <c r="FF28" s="63">
        <v>336.0</v>
      </c>
      <c r="FG28" s="63">
        <v>273.0</v>
      </c>
      <c r="FH28" s="63">
        <v>158.6</v>
      </c>
      <c r="FI28" s="63">
        <v>9.0</v>
      </c>
      <c r="FJ28" s="63">
        <v>339.0</v>
      </c>
      <c r="FK28" s="63">
        <v>259.0</v>
      </c>
      <c r="FL28" s="63">
        <v>150.0</v>
      </c>
      <c r="FM28" s="64"/>
      <c r="FN28" s="63">
        <v>339.0</v>
      </c>
      <c r="FO28" s="63">
        <v>273.0</v>
      </c>
      <c r="FP28" s="63">
        <v>150.0</v>
      </c>
      <c r="FQ28" s="63">
        <v>16.0</v>
      </c>
      <c r="FR28" s="63">
        <v>0.0</v>
      </c>
      <c r="FS28" s="63">
        <v>0.0</v>
      </c>
      <c r="FT28" s="63">
        <v>18.61</v>
      </c>
      <c r="FU28" s="64"/>
      <c r="FV28" s="63">
        <v>0.0</v>
      </c>
      <c r="FW28" s="64"/>
      <c r="FX28" s="64"/>
      <c r="FY28" s="64"/>
      <c r="FZ28" s="89"/>
      <c r="GA28" s="65">
        <v>337.0</v>
      </c>
      <c r="GB28" s="66">
        <v>388.62</v>
      </c>
      <c r="GC28" s="66">
        <v>236.2</v>
      </c>
      <c r="GD28" s="66">
        <v>36.94</v>
      </c>
      <c r="GE28" s="66">
        <v>337.0</v>
      </c>
      <c r="GF28" s="66">
        <v>411.92</v>
      </c>
      <c r="GG28" s="66">
        <v>231.43</v>
      </c>
      <c r="GH28" s="66">
        <v>38.53</v>
      </c>
      <c r="GI28" s="66">
        <v>337.0</v>
      </c>
      <c r="GJ28" s="66">
        <v>263.33</v>
      </c>
      <c r="GK28" s="66">
        <v>-148.08</v>
      </c>
      <c r="GL28" s="66">
        <v>-19.43</v>
      </c>
      <c r="GM28" s="66">
        <v>337.0</v>
      </c>
      <c r="GN28" s="66">
        <v>240.91</v>
      </c>
      <c r="GO28" s="66">
        <v>-148.25</v>
      </c>
      <c r="GP28" s="66">
        <v>-28.23</v>
      </c>
      <c r="GQ28" s="66">
        <v>337.0</v>
      </c>
      <c r="GR28" s="66">
        <v>142.14</v>
      </c>
      <c r="GS28" s="66">
        <v>-87.78</v>
      </c>
      <c r="GT28" s="66">
        <v>-13.15</v>
      </c>
      <c r="GU28" s="66">
        <v>337.0</v>
      </c>
      <c r="GV28" s="66">
        <v>158.24</v>
      </c>
      <c r="GW28" s="66">
        <v>-87.86</v>
      </c>
      <c r="GX28" s="66">
        <v>-14.83</v>
      </c>
      <c r="GY28" s="89"/>
      <c r="GZ28" s="98" t="s">
        <v>91</v>
      </c>
      <c r="HA28" s="98" t="s">
        <v>92</v>
      </c>
      <c r="HB28" s="98">
        <v>213.0</v>
      </c>
      <c r="HC28" s="98">
        <v>10.65</v>
      </c>
      <c r="HD28" s="98">
        <v>4.26</v>
      </c>
      <c r="HE28" s="98">
        <v>8.0</v>
      </c>
      <c r="HF28" s="99">
        <v>52.0</v>
      </c>
      <c r="HG28" s="99">
        <v>50.0</v>
      </c>
      <c r="HH28" s="98" t="s">
        <v>91</v>
      </c>
      <c r="HI28" s="98" t="s">
        <v>92</v>
      </c>
      <c r="HJ28" s="98">
        <v>155.0</v>
      </c>
      <c r="HK28" s="98">
        <v>7.75</v>
      </c>
      <c r="HL28" s="98">
        <v>3.1</v>
      </c>
      <c r="HM28" s="98">
        <v>5.0</v>
      </c>
      <c r="HN28" s="99">
        <v>58.0</v>
      </c>
      <c r="HO28" s="99">
        <v>58.0</v>
      </c>
      <c r="HP28" s="98" t="s">
        <v>91</v>
      </c>
      <c r="HQ28" s="98" t="s">
        <v>92</v>
      </c>
      <c r="HR28" s="98">
        <v>360.0</v>
      </c>
      <c r="HS28" s="98">
        <v>18.0</v>
      </c>
      <c r="HT28" s="98">
        <v>9.0</v>
      </c>
      <c r="HU28" s="98">
        <v>7.0</v>
      </c>
      <c r="HV28" s="99">
        <v>60.0</v>
      </c>
      <c r="HW28" s="99">
        <v>60.0</v>
      </c>
      <c r="HX28" s="89"/>
      <c r="HY28" s="72">
        <v>135.0</v>
      </c>
      <c r="HZ28" s="72">
        <v>33.0</v>
      </c>
      <c r="IA28" s="73">
        <f t="shared" si="50"/>
        <v>87</v>
      </c>
      <c r="IB28" s="72">
        <v>4.35</v>
      </c>
      <c r="IC28" s="73"/>
      <c r="ID28" s="72">
        <v>2.0</v>
      </c>
      <c r="IE28" s="72">
        <v>68.0</v>
      </c>
      <c r="IF28" s="72">
        <v>46.0</v>
      </c>
      <c r="IG28" s="89"/>
      <c r="IH28" s="74">
        <v>135.0</v>
      </c>
      <c r="II28" s="74">
        <v>31.5</v>
      </c>
      <c r="IJ28" s="74">
        <v>215.0</v>
      </c>
      <c r="IK28" s="74">
        <v>10.7</v>
      </c>
      <c r="IL28" s="74">
        <v>11.6</v>
      </c>
      <c r="IM28" s="74">
        <v>4.0</v>
      </c>
      <c r="IN28" s="74">
        <v>49.0</v>
      </c>
      <c r="IO28" s="74">
        <v>47.0</v>
      </c>
      <c r="IP28" s="74">
        <v>135.0</v>
      </c>
      <c r="IQ28" s="74">
        <v>29.2</v>
      </c>
      <c r="IR28" s="74">
        <v>113.0</v>
      </c>
      <c r="IS28" s="74">
        <v>5.0</v>
      </c>
      <c r="IT28" s="74">
        <v>5.5</v>
      </c>
      <c r="IU28" s="74">
        <v>8.0</v>
      </c>
      <c r="IV28" s="74">
        <v>52.0</v>
      </c>
      <c r="IW28" s="74">
        <v>52.0</v>
      </c>
      <c r="IX28" s="89"/>
      <c r="IY28" s="76">
        <v>139.71</v>
      </c>
      <c r="IZ28" s="76">
        <v>34.77</v>
      </c>
      <c r="JA28" s="76">
        <v>400.0</v>
      </c>
      <c r="JB28" s="76">
        <v>20.0</v>
      </c>
      <c r="JC28" s="76">
        <v>6.81</v>
      </c>
      <c r="JD28" s="149">
        <v>3.0</v>
      </c>
      <c r="JE28" s="76">
        <v>68.39</v>
      </c>
      <c r="JF28" s="76">
        <v>51.3</v>
      </c>
      <c r="JG28" s="149" t="s">
        <v>93</v>
      </c>
      <c r="JH28" s="149" t="s">
        <v>93</v>
      </c>
      <c r="JI28" s="149" t="s">
        <v>93</v>
      </c>
      <c r="JJ28" s="149" t="s">
        <v>93</v>
      </c>
      <c r="JK28" s="149" t="s">
        <v>93</v>
      </c>
      <c r="JL28" s="149" t="s">
        <v>93</v>
      </c>
      <c r="JM28" s="149" t="s">
        <v>93</v>
      </c>
      <c r="JN28" s="149" t="s">
        <v>93</v>
      </c>
      <c r="JO28" s="89"/>
      <c r="JP28" s="78">
        <v>135.0</v>
      </c>
      <c r="JQ28" s="78">
        <v>35.0</v>
      </c>
      <c r="JR28" s="150" t="s">
        <v>112</v>
      </c>
      <c r="JS28" s="150" t="s">
        <v>112</v>
      </c>
      <c r="JT28" s="150" t="s">
        <v>112</v>
      </c>
      <c r="JU28" s="150">
        <v>2.0</v>
      </c>
      <c r="JV28" s="78">
        <v>49.0</v>
      </c>
      <c r="JW28" s="78">
        <v>47.0</v>
      </c>
      <c r="JX28" s="78">
        <v>135.0</v>
      </c>
      <c r="JY28" s="78">
        <v>33.6</v>
      </c>
      <c r="JZ28" s="78">
        <v>128.0</v>
      </c>
      <c r="KA28" s="78">
        <v>7.6</v>
      </c>
      <c r="KB28" s="78">
        <v>2.5</v>
      </c>
      <c r="KC28" s="150">
        <v>2.0</v>
      </c>
      <c r="KD28" s="78">
        <v>55.0</v>
      </c>
      <c r="KE28" s="78">
        <v>53.0</v>
      </c>
      <c r="KF28" s="89"/>
      <c r="KG28" s="79">
        <v>136.0</v>
      </c>
      <c r="KH28" s="79">
        <v>33.0</v>
      </c>
      <c r="KI28" s="79">
        <v>169.0</v>
      </c>
      <c r="KJ28" s="79">
        <v>9.5</v>
      </c>
      <c r="KK28" s="80"/>
      <c r="KL28" s="79">
        <v>1.0</v>
      </c>
      <c r="KM28" s="79">
        <v>48.0</v>
      </c>
      <c r="KN28" s="79">
        <v>48.0</v>
      </c>
      <c r="KO28" s="79">
        <v>136.0</v>
      </c>
      <c r="KP28" s="79">
        <v>33.0</v>
      </c>
      <c r="KQ28" s="79" t="s">
        <v>98</v>
      </c>
      <c r="KR28" s="79" t="s">
        <v>98</v>
      </c>
      <c r="KS28" s="80"/>
      <c r="KT28" s="79">
        <v>1.0</v>
      </c>
      <c r="KU28" s="79">
        <v>48.0</v>
      </c>
      <c r="KV28" s="79">
        <v>48.0</v>
      </c>
      <c r="KW28" s="89"/>
      <c r="KX28" s="81">
        <v>127.0</v>
      </c>
      <c r="KY28" s="81">
        <v>33.0</v>
      </c>
      <c r="KZ28" s="81">
        <v>253.0</v>
      </c>
      <c r="LA28" s="81">
        <v>12.4</v>
      </c>
      <c r="LB28" s="81">
        <v>1.8</v>
      </c>
      <c r="LC28" s="81">
        <v>3.0</v>
      </c>
      <c r="LD28" s="81">
        <v>57.0</v>
      </c>
      <c r="LE28" s="81">
        <v>55.0</v>
      </c>
      <c r="LF28" s="81">
        <v>127.0</v>
      </c>
      <c r="LG28" s="81">
        <v>33.0</v>
      </c>
      <c r="LH28" s="81">
        <v>353.0</v>
      </c>
      <c r="LI28" s="81">
        <v>17.3</v>
      </c>
      <c r="LJ28" s="81">
        <v>5.0</v>
      </c>
      <c r="LK28" s="81">
        <v>5.0</v>
      </c>
      <c r="LL28" s="81">
        <v>57.0</v>
      </c>
      <c r="LM28" s="81">
        <v>55.0</v>
      </c>
      <c r="LN28" s="89"/>
      <c r="LO28" s="121">
        <v>336.0</v>
      </c>
      <c r="LP28" s="121">
        <v>291.0</v>
      </c>
      <c r="LQ28" s="121">
        <v>162.0</v>
      </c>
      <c r="LR28" s="83">
        <v>69.0</v>
      </c>
      <c r="LS28" s="205">
        <v>324.0</v>
      </c>
      <c r="LT28" s="83">
        <v>54.0</v>
      </c>
      <c r="LU28" s="83">
        <v>8.4</v>
      </c>
      <c r="LV28" s="83">
        <v>141.0</v>
      </c>
      <c r="LW28" s="83">
        <v>100.0</v>
      </c>
      <c r="LX28" s="83">
        <v>58.0</v>
      </c>
      <c r="LY28" s="83">
        <v>56.0</v>
      </c>
      <c r="LZ28" s="83">
        <v>12.0</v>
      </c>
      <c r="MA28" s="83">
        <v>108.0</v>
      </c>
      <c r="MB28" s="83">
        <v>8.1</v>
      </c>
      <c r="MC28" s="83">
        <v>142.0</v>
      </c>
      <c r="MD28" s="83">
        <v>191.0</v>
      </c>
      <c r="ME28" s="83">
        <v>78.0</v>
      </c>
      <c r="MF28" s="83">
        <v>63.0</v>
      </c>
      <c r="MG28" s="83">
        <v>12.0</v>
      </c>
      <c r="MH28" s="83">
        <v>0.0</v>
      </c>
      <c r="MI28" s="83">
        <v>0.0</v>
      </c>
      <c r="MJ28" s="83">
        <v>123.0</v>
      </c>
      <c r="MK28" s="83">
        <v>0.0</v>
      </c>
      <c r="ML28" s="83">
        <v>42.0</v>
      </c>
      <c r="MM28" s="83">
        <v>40.0</v>
      </c>
      <c r="MN28" s="83">
        <v>5.0</v>
      </c>
      <c r="MO28" s="86"/>
      <c r="MP28" s="87"/>
      <c r="MQ28" s="87"/>
      <c r="MR28" s="87"/>
      <c r="MS28" s="87"/>
      <c r="MT28" s="83">
        <v>0.1</v>
      </c>
      <c r="MU28" s="83">
        <v>0.0</v>
      </c>
      <c r="MV28" s="83">
        <v>2.0</v>
      </c>
      <c r="MW28" s="83">
        <v>34.0</v>
      </c>
      <c r="MX28" s="83">
        <v>33.0</v>
      </c>
      <c r="MY28" s="88" t="s">
        <v>96</v>
      </c>
      <c r="MZ28" s="83">
        <v>5.0</v>
      </c>
      <c r="NA28" s="88"/>
      <c r="NB28" s="83">
        <v>12.5</v>
      </c>
      <c r="NC28" s="83">
        <v>5.3</v>
      </c>
      <c r="ND28" s="83">
        <v>225.0</v>
      </c>
      <c r="NE28" s="83">
        <v>35.0</v>
      </c>
      <c r="NF28" s="83">
        <v>41.0</v>
      </c>
      <c r="NG28" s="83">
        <v>41.0</v>
      </c>
      <c r="NH28" s="83">
        <v>7.0</v>
      </c>
      <c r="NI28" s="88"/>
      <c r="NJ28" s="82">
        <v>0.0</v>
      </c>
      <c r="NK28" s="82">
        <v>0.0</v>
      </c>
      <c r="NL28" s="82">
        <v>0.0</v>
      </c>
      <c r="NM28" s="82">
        <v>35.0</v>
      </c>
      <c r="NN28" s="82">
        <v>56.0</v>
      </c>
      <c r="NO28" s="82">
        <v>58.0</v>
      </c>
      <c r="NP28" s="82">
        <v>2.0</v>
      </c>
      <c r="NQ28" s="223"/>
    </row>
    <row r="29" ht="14.25" customHeight="1">
      <c r="A29" s="49">
        <v>0.666666666666667</v>
      </c>
      <c r="B29" s="50"/>
      <c r="C29" s="51">
        <v>50.28</v>
      </c>
      <c r="D29" s="53">
        <v>333.0</v>
      </c>
      <c r="E29" s="53">
        <v>133.0</v>
      </c>
      <c r="F29" s="53">
        <v>99.0</v>
      </c>
      <c r="G29" s="53">
        <v>20.9</v>
      </c>
      <c r="H29" s="54"/>
      <c r="I29" s="53">
        <v>6.0</v>
      </c>
      <c r="J29" s="53">
        <v>51.0</v>
      </c>
      <c r="K29" s="53">
        <v>50.0</v>
      </c>
      <c r="L29" s="53">
        <v>138.0</v>
      </c>
      <c r="M29" s="53">
        <v>107.0</v>
      </c>
      <c r="N29" s="53">
        <v>26.1</v>
      </c>
      <c r="O29" s="54"/>
      <c r="P29" s="53">
        <v>6.0</v>
      </c>
      <c r="Q29" s="53">
        <v>53.0</v>
      </c>
      <c r="R29" s="53">
        <v>50.0</v>
      </c>
      <c r="S29" s="53">
        <v>338.2</v>
      </c>
      <c r="T29" s="53">
        <v>340.2</v>
      </c>
      <c r="U29" s="53">
        <v>195.6</v>
      </c>
      <c r="V29" s="54"/>
      <c r="W29" s="53">
        <v>334.0</v>
      </c>
      <c r="X29" s="53">
        <v>261.4</v>
      </c>
      <c r="Y29" s="53">
        <v>134.8</v>
      </c>
      <c r="Z29" s="54"/>
      <c r="AA29" s="53">
        <v>338.6</v>
      </c>
      <c r="AB29" s="53">
        <v>316.1</v>
      </c>
      <c r="AC29" s="53">
        <v>207.5</v>
      </c>
      <c r="AD29" s="54"/>
      <c r="AE29" s="53">
        <v>338.3</v>
      </c>
      <c r="AF29" s="53">
        <v>356.1</v>
      </c>
      <c r="AG29" s="53">
        <v>188.7</v>
      </c>
      <c r="AH29" s="54"/>
      <c r="AI29" s="53">
        <v>345.1</v>
      </c>
      <c r="AJ29" s="53">
        <v>346.1</v>
      </c>
      <c r="AK29" s="53">
        <v>249.1</v>
      </c>
      <c r="AL29" s="54"/>
      <c r="AM29" s="53">
        <v>336.4</v>
      </c>
      <c r="AN29" s="53">
        <v>438.2</v>
      </c>
      <c r="AO29" s="53">
        <v>243.1</v>
      </c>
      <c r="AP29" s="54"/>
      <c r="AQ29" s="54">
        <f t="shared" ref="AQ29:AS29" si="51">E29</f>
        <v>133</v>
      </c>
      <c r="AR29" s="54">
        <f t="shared" si="51"/>
        <v>99</v>
      </c>
      <c r="AS29" s="54">
        <f t="shared" si="51"/>
        <v>20.9</v>
      </c>
      <c r="AT29" s="54"/>
      <c r="AU29" s="54">
        <f t="shared" si="47"/>
        <v>138</v>
      </c>
      <c r="AV29" s="54">
        <f t="shared" ref="AV29:AW29" si="52">M29</f>
        <v>107</v>
      </c>
      <c r="AW29" s="54">
        <f t="shared" si="52"/>
        <v>26.1</v>
      </c>
      <c r="AX29" s="54"/>
      <c r="AY29" s="54"/>
      <c r="AZ29" s="54"/>
      <c r="BA29" s="54"/>
      <c r="BB29" s="54"/>
      <c r="BC29" s="89"/>
      <c r="BD29" s="54"/>
      <c r="BE29" s="53">
        <v>33.0</v>
      </c>
      <c r="BF29" s="53">
        <v>71.0</v>
      </c>
      <c r="BG29" s="127">
        <v>3.5</v>
      </c>
      <c r="BH29" s="54"/>
      <c r="BI29" s="53">
        <v>22.0</v>
      </c>
      <c r="BJ29" s="127">
        <v>58.0</v>
      </c>
      <c r="BK29" s="127">
        <v>82.0</v>
      </c>
      <c r="BL29" s="89"/>
      <c r="BM29" s="287">
        <v>341.0</v>
      </c>
      <c r="BN29" s="287">
        <v>144.0</v>
      </c>
      <c r="BO29" s="287">
        <v>214.0</v>
      </c>
      <c r="BP29" s="287">
        <v>10.7</v>
      </c>
      <c r="BQ29" s="288"/>
      <c r="BR29" s="287">
        <v>6.0</v>
      </c>
      <c r="BS29" s="287">
        <v>71.0</v>
      </c>
      <c r="BT29" s="287">
        <v>68.0</v>
      </c>
      <c r="BU29" s="288">
        <f t="shared" si="5"/>
        <v>341</v>
      </c>
      <c r="BV29" s="287">
        <v>287.0</v>
      </c>
      <c r="BW29" s="287">
        <v>167.0</v>
      </c>
      <c r="BX29" s="287">
        <v>30.0</v>
      </c>
      <c r="BY29" s="287">
        <v>334.0</v>
      </c>
      <c r="BZ29" s="287">
        <v>304.0</v>
      </c>
      <c r="CA29" s="287">
        <v>168.0</v>
      </c>
      <c r="CB29" s="287">
        <v>28.0</v>
      </c>
      <c r="CC29" s="287" t="s">
        <v>94</v>
      </c>
      <c r="CD29" s="287" t="s">
        <v>94</v>
      </c>
      <c r="CE29" s="287" t="s">
        <v>94</v>
      </c>
      <c r="CF29" s="287" t="s">
        <v>94</v>
      </c>
      <c r="CG29" s="287">
        <v>338.0</v>
      </c>
      <c r="CH29" s="287">
        <v>426.0</v>
      </c>
      <c r="CI29" s="287">
        <v>237.0</v>
      </c>
      <c r="CJ29" s="287">
        <v>6.0</v>
      </c>
      <c r="CK29" s="287">
        <v>351.0</v>
      </c>
      <c r="CL29" s="287">
        <v>327.0</v>
      </c>
      <c r="CM29" s="287">
        <v>193.0</v>
      </c>
      <c r="CN29" s="287">
        <v>20.0</v>
      </c>
      <c r="CO29" s="287" t="s">
        <v>94</v>
      </c>
      <c r="CP29" s="287" t="s">
        <v>94</v>
      </c>
      <c r="CQ29" s="287" t="s">
        <v>94</v>
      </c>
      <c r="CR29" s="287" t="s">
        <v>94</v>
      </c>
      <c r="CS29" s="287">
        <v>333.0</v>
      </c>
      <c r="CT29" s="287">
        <v>340.0</v>
      </c>
      <c r="CU29" s="287">
        <v>214.0</v>
      </c>
      <c r="CV29" s="287">
        <v>88.0</v>
      </c>
      <c r="CW29" s="287">
        <v>337.0</v>
      </c>
      <c r="CX29" s="287">
        <v>190.0</v>
      </c>
      <c r="CY29" s="287">
        <v>91.0</v>
      </c>
      <c r="CZ29" s="287">
        <v>53.0</v>
      </c>
      <c r="DA29" s="287">
        <v>323.0</v>
      </c>
      <c r="DB29" s="287">
        <v>192.0</v>
      </c>
      <c r="DC29" s="287">
        <v>49.0</v>
      </c>
      <c r="DD29" s="287">
        <v>49.0</v>
      </c>
      <c r="DE29" s="288">
        <f t="shared" si="31"/>
        <v>144</v>
      </c>
      <c r="DF29" s="287">
        <v>35.0</v>
      </c>
      <c r="DG29" s="288">
        <f t="shared" ref="DG29:DH29" si="53">BO29</f>
        <v>214</v>
      </c>
      <c r="DH29" s="288">
        <f t="shared" si="53"/>
        <v>10.7</v>
      </c>
      <c r="DI29" s="288"/>
      <c r="DJ29" s="287">
        <v>7.0</v>
      </c>
      <c r="DK29" s="287">
        <v>60.0</v>
      </c>
      <c r="DL29" s="287">
        <v>56.0</v>
      </c>
      <c r="DM29" s="89"/>
      <c r="DN29" s="61">
        <v>339.0</v>
      </c>
      <c r="DO29" s="61">
        <v>140.0</v>
      </c>
      <c r="DP29" s="61">
        <v>34.31</v>
      </c>
      <c r="DQ29" s="61">
        <v>19.45</v>
      </c>
      <c r="DR29" s="61">
        <v>4.2</v>
      </c>
      <c r="DS29" s="61">
        <v>8.0</v>
      </c>
      <c r="DT29" s="61">
        <v>44.0</v>
      </c>
      <c r="DU29" s="61">
        <v>52.8</v>
      </c>
      <c r="DV29" s="62"/>
      <c r="DW29" s="62"/>
      <c r="DX29" s="62"/>
      <c r="DY29" s="62"/>
      <c r="DZ29" s="62"/>
      <c r="EA29" s="62"/>
      <c r="EB29" s="62"/>
      <c r="EC29" s="62"/>
      <c r="ED29" s="89"/>
      <c r="EE29" s="63">
        <v>339.0</v>
      </c>
      <c r="EF29" s="63">
        <v>0.0</v>
      </c>
      <c r="EG29" s="63">
        <v>176.0</v>
      </c>
      <c r="EH29" s="63">
        <v>7.5</v>
      </c>
      <c r="EI29" s="64"/>
      <c r="EJ29" s="63">
        <v>9.0</v>
      </c>
      <c r="EK29" s="63">
        <v>52.0</v>
      </c>
      <c r="EL29" s="63">
        <v>53.0</v>
      </c>
      <c r="EM29" s="63">
        <v>0.0</v>
      </c>
      <c r="EN29" s="63">
        <v>0.0</v>
      </c>
      <c r="EO29" s="63">
        <v>0.0</v>
      </c>
      <c r="EP29" s="63">
        <v>0.0</v>
      </c>
      <c r="EQ29" s="63">
        <v>9.0</v>
      </c>
      <c r="ER29" s="63">
        <v>40.0</v>
      </c>
      <c r="ES29" s="63">
        <v>37.0</v>
      </c>
      <c r="ET29" s="63">
        <v>335.0</v>
      </c>
      <c r="EU29" s="63">
        <v>0.0</v>
      </c>
      <c r="EV29" s="63">
        <v>0.0</v>
      </c>
      <c r="EW29" s="63">
        <v>0.0</v>
      </c>
      <c r="EX29" s="63">
        <v>335.0</v>
      </c>
      <c r="EY29" s="63">
        <v>0.0</v>
      </c>
      <c r="EZ29" s="63">
        <v>0.0</v>
      </c>
      <c r="FA29" s="63">
        <v>0.0</v>
      </c>
      <c r="FB29" s="63">
        <v>335.0</v>
      </c>
      <c r="FC29" s="63">
        <v>273.0</v>
      </c>
      <c r="FD29" s="63">
        <v>158.0</v>
      </c>
      <c r="FE29" s="63">
        <v>9.0</v>
      </c>
      <c r="FF29" s="63">
        <v>335.0</v>
      </c>
      <c r="FG29" s="63">
        <v>274.0</v>
      </c>
      <c r="FH29" s="63">
        <v>158.5</v>
      </c>
      <c r="FI29" s="63">
        <v>12.0</v>
      </c>
      <c r="FJ29" s="63">
        <v>339.0</v>
      </c>
      <c r="FK29" s="63">
        <v>264.0</v>
      </c>
      <c r="FL29" s="63">
        <v>150.0</v>
      </c>
      <c r="FM29" s="64"/>
      <c r="FN29" s="63">
        <v>339.0</v>
      </c>
      <c r="FO29" s="63">
        <v>277.0</v>
      </c>
      <c r="FP29" s="63">
        <v>150.0</v>
      </c>
      <c r="FQ29" s="63">
        <v>19.0</v>
      </c>
      <c r="FR29" s="63">
        <v>0.0</v>
      </c>
      <c r="FS29" s="63">
        <v>0.0</v>
      </c>
      <c r="FT29" s="63">
        <v>15.51</v>
      </c>
      <c r="FU29" s="64"/>
      <c r="FV29" s="63">
        <v>0.0</v>
      </c>
      <c r="FW29" s="64"/>
      <c r="FX29" s="64"/>
      <c r="FY29" s="64"/>
      <c r="FZ29" s="89"/>
      <c r="GA29" s="160">
        <v>337.0</v>
      </c>
      <c r="GB29" s="66">
        <v>383.96</v>
      </c>
      <c r="GC29" s="160">
        <v>234.52</v>
      </c>
      <c r="GD29" s="160">
        <v>34.84</v>
      </c>
      <c r="GE29" s="160">
        <v>337.0</v>
      </c>
      <c r="GF29" s="160">
        <v>411.63</v>
      </c>
      <c r="GG29" s="160">
        <v>232.34</v>
      </c>
      <c r="GH29" s="160">
        <v>40.54</v>
      </c>
      <c r="GI29" s="160">
        <v>337.0</v>
      </c>
      <c r="GJ29" s="160">
        <v>265.09</v>
      </c>
      <c r="GK29" s="160">
        <v>-149.5</v>
      </c>
      <c r="GL29" s="160">
        <v>-22.7</v>
      </c>
      <c r="GM29" s="160">
        <v>337.0</v>
      </c>
      <c r="GN29" s="160">
        <v>241.26</v>
      </c>
      <c r="GO29" s="160">
        <v>-148.25</v>
      </c>
      <c r="GP29" s="160">
        <v>-30.82</v>
      </c>
      <c r="GQ29" s="160">
        <v>337.0</v>
      </c>
      <c r="GR29" s="160">
        <v>140.82</v>
      </c>
      <c r="GS29" s="160">
        <v>-88.2</v>
      </c>
      <c r="GT29" s="160">
        <v>-9.38</v>
      </c>
      <c r="GU29" s="160">
        <v>337.0</v>
      </c>
      <c r="GV29" s="160">
        <v>151.67</v>
      </c>
      <c r="GW29" s="160">
        <v>-85.26</v>
      </c>
      <c r="GX29" s="160">
        <v>-9.63</v>
      </c>
      <c r="GY29" s="89"/>
      <c r="GZ29" s="98" t="s">
        <v>91</v>
      </c>
      <c r="HA29" s="98" t="s">
        <v>92</v>
      </c>
      <c r="HB29" s="98">
        <v>195.0</v>
      </c>
      <c r="HC29" s="98">
        <v>9.75</v>
      </c>
      <c r="HD29" s="98">
        <v>3.9</v>
      </c>
      <c r="HE29" s="98">
        <v>8.0</v>
      </c>
      <c r="HF29" s="99">
        <v>52.0</v>
      </c>
      <c r="HG29" s="99">
        <v>50.0</v>
      </c>
      <c r="HH29" s="98" t="s">
        <v>91</v>
      </c>
      <c r="HI29" s="98" t="s">
        <v>92</v>
      </c>
      <c r="HJ29" s="98">
        <v>46.0</v>
      </c>
      <c r="HK29" s="98">
        <v>2.3</v>
      </c>
      <c r="HL29" s="98">
        <v>0.92</v>
      </c>
      <c r="HM29" s="98">
        <v>5.0</v>
      </c>
      <c r="HN29" s="99">
        <v>58.0</v>
      </c>
      <c r="HO29" s="99">
        <v>58.0</v>
      </c>
      <c r="HP29" s="98" t="s">
        <v>91</v>
      </c>
      <c r="HQ29" s="98" t="s">
        <v>92</v>
      </c>
      <c r="HR29" s="98">
        <v>368.0</v>
      </c>
      <c r="HS29" s="98">
        <v>18.4</v>
      </c>
      <c r="HT29" s="98">
        <v>9.2</v>
      </c>
      <c r="HU29" s="98">
        <v>7.0</v>
      </c>
      <c r="HV29" s="99">
        <v>60.0</v>
      </c>
      <c r="HW29" s="99">
        <v>60.0</v>
      </c>
      <c r="HX29" s="89"/>
      <c r="HY29" s="72">
        <v>135.0</v>
      </c>
      <c r="HZ29" s="72">
        <v>33.0</v>
      </c>
      <c r="IA29" s="73">
        <f t="shared" si="50"/>
        <v>90</v>
      </c>
      <c r="IB29" s="72">
        <v>4.5</v>
      </c>
      <c r="IC29" s="73"/>
      <c r="ID29" s="72">
        <v>2.0</v>
      </c>
      <c r="IE29" s="72">
        <v>68.0</v>
      </c>
      <c r="IF29" s="72">
        <v>46.0</v>
      </c>
      <c r="IG29" s="89"/>
      <c r="IH29" s="74">
        <v>136.0</v>
      </c>
      <c r="II29" s="74">
        <v>32.2</v>
      </c>
      <c r="IJ29" s="74">
        <v>208.0</v>
      </c>
      <c r="IK29" s="74">
        <v>10.3</v>
      </c>
      <c r="IL29" s="74">
        <v>11.2</v>
      </c>
      <c r="IM29" s="74">
        <v>4.0</v>
      </c>
      <c r="IN29" s="74">
        <v>49.0</v>
      </c>
      <c r="IO29" s="74">
        <v>47.0</v>
      </c>
      <c r="IP29" s="74">
        <v>136.0</v>
      </c>
      <c r="IQ29" s="74">
        <v>30.2</v>
      </c>
      <c r="IR29" s="74">
        <v>27.0</v>
      </c>
      <c r="IS29" s="74">
        <v>1.3</v>
      </c>
      <c r="IT29" s="74">
        <v>1.4</v>
      </c>
      <c r="IU29" s="74">
        <v>8.0</v>
      </c>
      <c r="IV29" s="74">
        <v>52.0</v>
      </c>
      <c r="IW29" s="74">
        <v>52.0</v>
      </c>
      <c r="IX29" s="89"/>
      <c r="IY29" s="76">
        <v>140.06</v>
      </c>
      <c r="IZ29" s="76">
        <v>34.97</v>
      </c>
      <c r="JA29" s="76">
        <v>334.8</v>
      </c>
      <c r="JB29" s="76">
        <v>16.74</v>
      </c>
      <c r="JC29" s="76">
        <v>5.26</v>
      </c>
      <c r="JD29" s="149">
        <v>3.0</v>
      </c>
      <c r="JE29" s="76">
        <v>63.54</v>
      </c>
      <c r="JF29" s="76">
        <v>48.24</v>
      </c>
      <c r="JG29" s="149" t="s">
        <v>93</v>
      </c>
      <c r="JH29" s="149" t="s">
        <v>93</v>
      </c>
      <c r="JI29" s="149" t="s">
        <v>93</v>
      </c>
      <c r="JJ29" s="149" t="s">
        <v>93</v>
      </c>
      <c r="JK29" s="149" t="s">
        <v>93</v>
      </c>
      <c r="JL29" s="149" t="s">
        <v>93</v>
      </c>
      <c r="JM29" s="149" t="s">
        <v>93</v>
      </c>
      <c r="JN29" s="149" t="s">
        <v>93</v>
      </c>
      <c r="JO29" s="89"/>
      <c r="JP29" s="78">
        <v>136.0</v>
      </c>
      <c r="JQ29" s="78">
        <v>32.0</v>
      </c>
      <c r="JR29" s="150" t="s">
        <v>112</v>
      </c>
      <c r="JS29" s="150" t="s">
        <v>112</v>
      </c>
      <c r="JT29" s="150" t="s">
        <v>112</v>
      </c>
      <c r="JU29" s="150">
        <v>2.0</v>
      </c>
      <c r="JV29" s="78">
        <v>50.0</v>
      </c>
      <c r="JW29" s="78">
        <v>48.0</v>
      </c>
      <c r="JX29" s="78">
        <v>136.0</v>
      </c>
      <c r="JY29" s="78">
        <v>33.9</v>
      </c>
      <c r="JZ29" s="78">
        <v>142.0</v>
      </c>
      <c r="KA29" s="78">
        <v>7.6</v>
      </c>
      <c r="KB29" s="78">
        <v>2.7</v>
      </c>
      <c r="KC29" s="150">
        <v>2.0</v>
      </c>
      <c r="KD29" s="78">
        <v>57.0</v>
      </c>
      <c r="KE29" s="78">
        <v>54.0</v>
      </c>
      <c r="KF29" s="89"/>
      <c r="KG29" s="79">
        <v>136.0</v>
      </c>
      <c r="KH29" s="79">
        <v>33.0</v>
      </c>
      <c r="KI29" s="79">
        <v>127.0</v>
      </c>
      <c r="KJ29" s="79">
        <v>6.8</v>
      </c>
      <c r="KK29" s="80"/>
      <c r="KL29" s="79">
        <v>1.0</v>
      </c>
      <c r="KM29" s="79">
        <v>48.0</v>
      </c>
      <c r="KN29" s="79">
        <v>48.0</v>
      </c>
      <c r="KO29" s="79">
        <v>136.0</v>
      </c>
      <c r="KP29" s="79">
        <v>33.0</v>
      </c>
      <c r="KQ29" s="79" t="s">
        <v>98</v>
      </c>
      <c r="KR29" s="79" t="s">
        <v>98</v>
      </c>
      <c r="KS29" s="80"/>
      <c r="KT29" s="79">
        <v>1.0</v>
      </c>
      <c r="KU29" s="79">
        <v>48.0</v>
      </c>
      <c r="KV29" s="79">
        <v>48.0</v>
      </c>
      <c r="KW29" s="89"/>
      <c r="KX29" s="81">
        <v>124.0</v>
      </c>
      <c r="KY29" s="81">
        <v>32.0</v>
      </c>
      <c r="KZ29" s="81">
        <v>296.0</v>
      </c>
      <c r="LA29" s="81">
        <v>14.5</v>
      </c>
      <c r="LB29" s="81">
        <v>2.2</v>
      </c>
      <c r="LC29" s="81">
        <v>3.0</v>
      </c>
      <c r="LD29" s="81">
        <v>61.0</v>
      </c>
      <c r="LE29" s="81">
        <v>60.0</v>
      </c>
      <c r="LF29" s="81">
        <v>124.0</v>
      </c>
      <c r="LG29" s="81">
        <v>32.0</v>
      </c>
      <c r="LH29" s="81">
        <v>310.0</v>
      </c>
      <c r="LI29" s="81">
        <v>15.2</v>
      </c>
      <c r="LJ29" s="81">
        <v>5.0</v>
      </c>
      <c r="LK29" s="81">
        <v>5.0</v>
      </c>
      <c r="LL29" s="81">
        <v>58.0</v>
      </c>
      <c r="LM29" s="81">
        <v>57.0</v>
      </c>
      <c r="LN29" s="89"/>
      <c r="LO29" s="82">
        <v>334.0</v>
      </c>
      <c r="LP29" s="82">
        <v>311.0</v>
      </c>
      <c r="LQ29" s="82">
        <v>170.0</v>
      </c>
      <c r="LR29" s="82">
        <v>68.0</v>
      </c>
      <c r="LS29" s="82">
        <v>323.0</v>
      </c>
      <c r="LT29" s="82">
        <v>61.0</v>
      </c>
      <c r="LU29" s="82">
        <v>12.0</v>
      </c>
      <c r="LV29" s="82">
        <v>142.0</v>
      </c>
      <c r="LW29" s="82">
        <v>114.0</v>
      </c>
      <c r="LX29" s="82">
        <v>59.0</v>
      </c>
      <c r="LY29" s="82">
        <v>55.0</v>
      </c>
      <c r="LZ29" s="82">
        <v>12.0</v>
      </c>
      <c r="MA29" s="82">
        <v>109.0</v>
      </c>
      <c r="MB29" s="82">
        <v>10.6</v>
      </c>
      <c r="MC29" s="82">
        <v>142.0</v>
      </c>
      <c r="MD29" s="82">
        <v>197.0</v>
      </c>
      <c r="ME29" s="82">
        <v>80.0</v>
      </c>
      <c r="MF29" s="82">
        <v>63.0</v>
      </c>
      <c r="MG29" s="82">
        <v>12.0</v>
      </c>
      <c r="MH29" s="82">
        <v>0.0</v>
      </c>
      <c r="MI29" s="82">
        <v>0.0</v>
      </c>
      <c r="MJ29" s="82">
        <v>120.0</v>
      </c>
      <c r="MK29" s="82">
        <v>0.0</v>
      </c>
      <c r="ML29" s="82">
        <v>42.0</v>
      </c>
      <c r="MM29" s="82">
        <v>40.0</v>
      </c>
      <c r="MN29" s="82">
        <v>5.0</v>
      </c>
      <c r="MO29" s="86"/>
      <c r="MP29" s="87"/>
      <c r="MQ29" s="87"/>
      <c r="MR29" s="87"/>
      <c r="MS29" s="87"/>
      <c r="MT29" s="82">
        <v>0.2</v>
      </c>
      <c r="MU29" s="82">
        <v>0.0</v>
      </c>
      <c r="MV29" s="82">
        <v>4.0</v>
      </c>
      <c r="MW29" s="82">
        <v>34.0</v>
      </c>
      <c r="MX29" s="82">
        <v>33.0</v>
      </c>
      <c r="MY29" s="82" t="s">
        <v>96</v>
      </c>
      <c r="MZ29" s="82">
        <v>5.0</v>
      </c>
      <c r="NA29" s="87"/>
      <c r="NB29" s="82">
        <v>13.2</v>
      </c>
      <c r="NC29" s="82">
        <v>5.0</v>
      </c>
      <c r="ND29" s="82">
        <v>235.0</v>
      </c>
      <c r="NE29" s="82">
        <v>35.0</v>
      </c>
      <c r="NF29" s="82">
        <v>41.0</v>
      </c>
      <c r="NG29" s="82">
        <v>41.0</v>
      </c>
      <c r="NH29" s="82">
        <v>7.0</v>
      </c>
      <c r="NI29" s="87"/>
      <c r="NJ29" s="82">
        <v>0.0</v>
      </c>
      <c r="NK29" s="82">
        <v>0.0</v>
      </c>
      <c r="NL29" s="82">
        <v>0.0</v>
      </c>
      <c r="NM29" s="82">
        <v>35.0</v>
      </c>
      <c r="NN29" s="82">
        <v>56.0</v>
      </c>
      <c r="NO29" s="82">
        <v>58.0</v>
      </c>
      <c r="NP29" s="82">
        <v>2.0</v>
      </c>
      <c r="NQ29" s="223"/>
    </row>
    <row r="30" ht="14.25" customHeight="1">
      <c r="A30" s="49">
        <v>0.708333333333334</v>
      </c>
      <c r="B30" s="50"/>
      <c r="C30" s="51">
        <v>50.07</v>
      </c>
      <c r="D30" s="53">
        <v>332.0</v>
      </c>
      <c r="E30" s="53">
        <v>133.0</v>
      </c>
      <c r="F30" s="53">
        <v>62.0</v>
      </c>
      <c r="G30" s="53">
        <v>13.3</v>
      </c>
      <c r="H30" s="54"/>
      <c r="I30" s="53">
        <v>6.0</v>
      </c>
      <c r="J30" s="53">
        <v>51.0</v>
      </c>
      <c r="K30" s="53">
        <v>50.0</v>
      </c>
      <c r="L30" s="53">
        <v>137.0</v>
      </c>
      <c r="M30" s="53">
        <v>110.0</v>
      </c>
      <c r="N30" s="53">
        <v>26.4</v>
      </c>
      <c r="O30" s="54"/>
      <c r="P30" s="53">
        <v>6.0</v>
      </c>
      <c r="Q30" s="53">
        <v>53.0</v>
      </c>
      <c r="R30" s="53">
        <v>50.0</v>
      </c>
      <c r="S30" s="53">
        <v>337.5</v>
      </c>
      <c r="T30" s="53">
        <v>313.8</v>
      </c>
      <c r="U30" s="53">
        <v>183.7</v>
      </c>
      <c r="V30" s="54"/>
      <c r="W30" s="53">
        <v>333.4</v>
      </c>
      <c r="X30" s="53">
        <v>253.4</v>
      </c>
      <c r="Y30" s="53">
        <v>129.7</v>
      </c>
      <c r="Z30" s="54"/>
      <c r="AA30" s="53">
        <v>339.8</v>
      </c>
      <c r="AB30" s="53">
        <v>365.3</v>
      </c>
      <c r="AC30" s="53">
        <v>265.1</v>
      </c>
      <c r="AD30" s="54"/>
      <c r="AE30" s="53">
        <v>337.5</v>
      </c>
      <c r="AF30" s="53">
        <v>335.6</v>
      </c>
      <c r="AG30" s="53">
        <v>185.9</v>
      </c>
      <c r="AH30" s="54"/>
      <c r="AI30" s="53">
        <v>344.2</v>
      </c>
      <c r="AJ30" s="53">
        <v>114.5</v>
      </c>
      <c r="AK30" s="53">
        <v>240.8</v>
      </c>
      <c r="AL30" s="54"/>
      <c r="AM30" s="53">
        <v>335.9</v>
      </c>
      <c r="AN30" s="53">
        <v>423.8</v>
      </c>
      <c r="AO30" s="53">
        <v>226.8</v>
      </c>
      <c r="AP30" s="54"/>
      <c r="AQ30" s="54">
        <f t="shared" ref="AQ30:AS30" si="54">E30</f>
        <v>133</v>
      </c>
      <c r="AR30" s="54">
        <f t="shared" si="54"/>
        <v>62</v>
      </c>
      <c r="AS30" s="54">
        <f t="shared" si="54"/>
        <v>13.3</v>
      </c>
      <c r="AT30" s="54"/>
      <c r="AU30" s="54">
        <f t="shared" si="47"/>
        <v>137</v>
      </c>
      <c r="AV30" s="54">
        <f t="shared" ref="AV30:AW30" si="55">M30</f>
        <v>110</v>
      </c>
      <c r="AW30" s="54">
        <f t="shared" si="55"/>
        <v>26.4</v>
      </c>
      <c r="AX30" s="54"/>
      <c r="AY30" s="54"/>
      <c r="AZ30" s="54"/>
      <c r="BA30" s="54"/>
      <c r="BB30" s="54"/>
      <c r="BC30" s="89"/>
      <c r="BD30" s="54"/>
      <c r="BE30" s="53">
        <v>33.0</v>
      </c>
      <c r="BF30" s="53">
        <v>159.0</v>
      </c>
      <c r="BG30" s="127">
        <v>8.0</v>
      </c>
      <c r="BH30" s="54"/>
      <c r="BI30" s="53">
        <v>22.0</v>
      </c>
      <c r="BJ30" s="127">
        <v>58.0</v>
      </c>
      <c r="BK30" s="127">
        <v>82.0</v>
      </c>
      <c r="BL30" s="89"/>
      <c r="BM30" s="287">
        <v>340.0</v>
      </c>
      <c r="BN30" s="287">
        <v>144.0</v>
      </c>
      <c r="BO30" s="287">
        <v>257.0</v>
      </c>
      <c r="BP30" s="287">
        <v>12.9</v>
      </c>
      <c r="BQ30" s="288"/>
      <c r="BR30" s="287">
        <v>6.0</v>
      </c>
      <c r="BS30" s="287">
        <v>67.0</v>
      </c>
      <c r="BT30" s="287">
        <v>67.0</v>
      </c>
      <c r="BU30" s="288">
        <f t="shared" si="5"/>
        <v>340</v>
      </c>
      <c r="BV30" s="287">
        <v>258.0</v>
      </c>
      <c r="BW30" s="287">
        <v>166.0</v>
      </c>
      <c r="BX30" s="287">
        <v>23.0</v>
      </c>
      <c r="BY30" s="287">
        <v>333.0</v>
      </c>
      <c r="BZ30" s="287">
        <v>302.0</v>
      </c>
      <c r="CA30" s="287">
        <v>168.0</v>
      </c>
      <c r="CB30" s="287">
        <v>23.0</v>
      </c>
      <c r="CC30" s="287" t="s">
        <v>94</v>
      </c>
      <c r="CD30" s="287" t="s">
        <v>94</v>
      </c>
      <c r="CE30" s="287" t="s">
        <v>94</v>
      </c>
      <c r="CF30" s="287" t="s">
        <v>94</v>
      </c>
      <c r="CG30" s="287">
        <v>337.0</v>
      </c>
      <c r="CH30" s="287">
        <v>415.0</v>
      </c>
      <c r="CI30" s="287">
        <v>239.0</v>
      </c>
      <c r="CJ30" s="287">
        <v>7.0</v>
      </c>
      <c r="CK30" s="287">
        <v>350.0</v>
      </c>
      <c r="CL30" s="287">
        <v>337.0</v>
      </c>
      <c r="CM30" s="287">
        <v>201.0</v>
      </c>
      <c r="CN30" s="287">
        <v>9.0</v>
      </c>
      <c r="CO30" s="287" t="s">
        <v>94</v>
      </c>
      <c r="CP30" s="287" t="s">
        <v>94</v>
      </c>
      <c r="CQ30" s="287" t="s">
        <v>94</v>
      </c>
      <c r="CR30" s="287" t="s">
        <v>94</v>
      </c>
      <c r="CS30" s="287">
        <v>336.0</v>
      </c>
      <c r="CT30" s="287">
        <v>326.0</v>
      </c>
      <c r="CU30" s="287">
        <v>192.0</v>
      </c>
      <c r="CV30" s="287">
        <v>12.0</v>
      </c>
      <c r="CW30" s="287">
        <v>337.0</v>
      </c>
      <c r="CX30" s="287">
        <v>179.0</v>
      </c>
      <c r="CY30" s="287">
        <v>83.0</v>
      </c>
      <c r="CZ30" s="287">
        <v>52.0</v>
      </c>
      <c r="DA30" s="287">
        <v>323.0</v>
      </c>
      <c r="DB30" s="287">
        <v>185.0</v>
      </c>
      <c r="DC30" s="287">
        <v>85.0</v>
      </c>
      <c r="DD30" s="287">
        <v>52.0</v>
      </c>
      <c r="DE30" s="288">
        <f t="shared" si="31"/>
        <v>144</v>
      </c>
      <c r="DF30" s="287">
        <v>35.0</v>
      </c>
      <c r="DG30" s="288">
        <f t="shared" ref="DG30:DH30" si="56">BO30</f>
        <v>257</v>
      </c>
      <c r="DH30" s="288">
        <f t="shared" si="56"/>
        <v>12.9</v>
      </c>
      <c r="DI30" s="288"/>
      <c r="DJ30" s="287">
        <v>7.0</v>
      </c>
      <c r="DK30" s="287">
        <v>58.0</v>
      </c>
      <c r="DL30" s="287">
        <v>55.0</v>
      </c>
      <c r="DM30" s="89"/>
      <c r="DN30" s="61">
        <v>338.0</v>
      </c>
      <c r="DO30" s="61">
        <v>140.0</v>
      </c>
      <c r="DP30" s="61">
        <v>29.33</v>
      </c>
      <c r="DQ30" s="61">
        <v>16.72</v>
      </c>
      <c r="DR30" s="61">
        <v>2.85</v>
      </c>
      <c r="DS30" s="61">
        <v>8.0</v>
      </c>
      <c r="DT30" s="61">
        <v>44.0</v>
      </c>
      <c r="DU30" s="61">
        <v>52.8</v>
      </c>
      <c r="DV30" s="62"/>
      <c r="DW30" s="62"/>
      <c r="DX30" s="62"/>
      <c r="DY30" s="62"/>
      <c r="DZ30" s="62"/>
      <c r="EA30" s="62"/>
      <c r="EB30" s="62"/>
      <c r="EC30" s="62"/>
      <c r="ED30" s="89"/>
      <c r="EE30" s="63">
        <v>337.0</v>
      </c>
      <c r="EF30" s="63">
        <v>0.0</v>
      </c>
      <c r="EG30" s="63">
        <v>179.0</v>
      </c>
      <c r="EH30" s="63">
        <v>7.8</v>
      </c>
      <c r="EI30" s="64"/>
      <c r="EJ30" s="63">
        <v>9.0</v>
      </c>
      <c r="EK30" s="63">
        <v>53.0</v>
      </c>
      <c r="EL30" s="63">
        <v>53.0</v>
      </c>
      <c r="EM30" s="63">
        <v>0.0</v>
      </c>
      <c r="EN30" s="63">
        <v>0.0</v>
      </c>
      <c r="EO30" s="63">
        <v>0.0</v>
      </c>
      <c r="EP30" s="63">
        <v>0.0</v>
      </c>
      <c r="EQ30" s="63">
        <v>9.0</v>
      </c>
      <c r="ER30" s="63">
        <v>40.0</v>
      </c>
      <c r="ES30" s="63">
        <v>37.0</v>
      </c>
      <c r="ET30" s="63">
        <v>336.0</v>
      </c>
      <c r="EU30" s="63">
        <v>0.0</v>
      </c>
      <c r="EV30" s="63">
        <v>0.0</v>
      </c>
      <c r="EW30" s="63">
        <v>0.0</v>
      </c>
      <c r="EX30" s="63">
        <v>335.0</v>
      </c>
      <c r="EY30" s="63">
        <v>0.0</v>
      </c>
      <c r="EZ30" s="63">
        <v>0.0</v>
      </c>
      <c r="FA30" s="63">
        <v>0.0</v>
      </c>
      <c r="FB30" s="63">
        <v>335.0</v>
      </c>
      <c r="FC30" s="63">
        <v>274.0</v>
      </c>
      <c r="FD30" s="63">
        <v>158.0</v>
      </c>
      <c r="FE30" s="63">
        <v>10.0</v>
      </c>
      <c r="FF30" s="63">
        <v>334.0</v>
      </c>
      <c r="FG30" s="63">
        <v>277.0</v>
      </c>
      <c r="FH30" s="63">
        <v>158.7</v>
      </c>
      <c r="FI30" s="63">
        <v>13.0</v>
      </c>
      <c r="FJ30" s="63">
        <v>336.0</v>
      </c>
      <c r="FK30" s="63">
        <v>261.0</v>
      </c>
      <c r="FL30" s="63">
        <v>149.0</v>
      </c>
      <c r="FM30" s="64"/>
      <c r="FN30" s="63">
        <v>336.0</v>
      </c>
      <c r="FO30" s="63">
        <v>276.0</v>
      </c>
      <c r="FP30" s="63">
        <v>149.0</v>
      </c>
      <c r="FQ30" s="63">
        <v>18.0</v>
      </c>
      <c r="FR30" s="63">
        <v>0.0</v>
      </c>
      <c r="FS30" s="63">
        <v>0.0</v>
      </c>
      <c r="FT30" s="63">
        <v>18.06</v>
      </c>
      <c r="FU30" s="64"/>
      <c r="FV30" s="63">
        <v>0.0</v>
      </c>
      <c r="FW30" s="64"/>
      <c r="FX30" s="64"/>
      <c r="FY30" s="64"/>
      <c r="FZ30" s="89"/>
      <c r="GA30" s="160">
        <v>337.0</v>
      </c>
      <c r="GB30" s="66">
        <v>383.96</v>
      </c>
      <c r="GC30" s="160">
        <v>234.52</v>
      </c>
      <c r="GD30" s="160">
        <v>34.84</v>
      </c>
      <c r="GE30" s="160">
        <v>337.0</v>
      </c>
      <c r="GF30" s="160">
        <v>411.63</v>
      </c>
      <c r="GG30" s="160">
        <v>232.34</v>
      </c>
      <c r="GH30" s="160">
        <v>40.54</v>
      </c>
      <c r="GI30" s="160">
        <v>337.0</v>
      </c>
      <c r="GJ30" s="160">
        <v>265.09</v>
      </c>
      <c r="GK30" s="160">
        <v>-149.5</v>
      </c>
      <c r="GL30" s="160">
        <v>-22.7</v>
      </c>
      <c r="GM30" s="160">
        <v>337.0</v>
      </c>
      <c r="GN30" s="160">
        <v>241.26</v>
      </c>
      <c r="GO30" s="160">
        <v>-148.25</v>
      </c>
      <c r="GP30" s="160">
        <v>-30.82</v>
      </c>
      <c r="GQ30" s="160">
        <v>337.0</v>
      </c>
      <c r="GR30" s="160">
        <v>140.82</v>
      </c>
      <c r="GS30" s="160">
        <v>-88.2</v>
      </c>
      <c r="GT30" s="160">
        <v>-9.38</v>
      </c>
      <c r="GU30" s="160">
        <v>337.0</v>
      </c>
      <c r="GV30" s="160">
        <v>151.67</v>
      </c>
      <c r="GW30" s="160">
        <v>-85.26</v>
      </c>
      <c r="GX30" s="160">
        <v>-9.63</v>
      </c>
      <c r="GY30" s="89"/>
      <c r="GZ30" s="98" t="s">
        <v>91</v>
      </c>
      <c r="HA30" s="98" t="s">
        <v>92</v>
      </c>
      <c r="HB30" s="98">
        <v>231.0</v>
      </c>
      <c r="HC30" s="98">
        <v>11.55</v>
      </c>
      <c r="HD30" s="99">
        <v>4.62</v>
      </c>
      <c r="HE30" s="98">
        <v>8.0</v>
      </c>
      <c r="HF30" s="99">
        <v>52.0</v>
      </c>
      <c r="HG30" s="99">
        <v>50.0</v>
      </c>
      <c r="HH30" s="98" t="s">
        <v>91</v>
      </c>
      <c r="HI30" s="98" t="s">
        <v>92</v>
      </c>
      <c r="HJ30" s="98">
        <v>154.0</v>
      </c>
      <c r="HK30" s="98">
        <v>7.7</v>
      </c>
      <c r="HL30" s="98">
        <v>3.08</v>
      </c>
      <c r="HM30" s="98">
        <v>5.0</v>
      </c>
      <c r="HN30" s="99">
        <v>58.0</v>
      </c>
      <c r="HO30" s="99">
        <v>58.0</v>
      </c>
      <c r="HP30" s="98" t="s">
        <v>91</v>
      </c>
      <c r="HQ30" s="98" t="s">
        <v>92</v>
      </c>
      <c r="HR30" s="98">
        <v>261.0</v>
      </c>
      <c r="HS30" s="98">
        <v>13.05</v>
      </c>
      <c r="HT30" s="98">
        <v>6.525</v>
      </c>
      <c r="HU30" s="98">
        <v>7.0</v>
      </c>
      <c r="HV30" s="98">
        <v>60.0</v>
      </c>
      <c r="HW30" s="98">
        <v>60.0</v>
      </c>
      <c r="HX30" s="89"/>
      <c r="HY30" s="72">
        <v>135.0</v>
      </c>
      <c r="HZ30" s="72">
        <v>33.0</v>
      </c>
      <c r="IA30" s="73">
        <f t="shared" si="50"/>
        <v>87</v>
      </c>
      <c r="IB30" s="72">
        <v>4.35</v>
      </c>
      <c r="IC30" s="73"/>
      <c r="ID30" s="72">
        <v>2.0</v>
      </c>
      <c r="IE30" s="72">
        <v>68.0</v>
      </c>
      <c r="IF30" s="72">
        <v>46.0</v>
      </c>
      <c r="IG30" s="89"/>
      <c r="IH30" s="74">
        <v>135.0</v>
      </c>
      <c r="II30" s="74">
        <v>31.6</v>
      </c>
      <c r="IJ30" s="74">
        <v>192.0</v>
      </c>
      <c r="IK30" s="74">
        <v>9.6</v>
      </c>
      <c r="IL30" s="74">
        <v>10.4</v>
      </c>
      <c r="IM30" s="74">
        <v>4.0</v>
      </c>
      <c r="IN30" s="74">
        <v>49.0</v>
      </c>
      <c r="IO30" s="74">
        <v>47.0</v>
      </c>
      <c r="IP30" s="74">
        <v>135.0</v>
      </c>
      <c r="IQ30" s="74">
        <v>30.1</v>
      </c>
      <c r="IR30" s="74">
        <v>103.0</v>
      </c>
      <c r="IS30" s="74">
        <v>4.9</v>
      </c>
      <c r="IT30" s="74">
        <v>5.4</v>
      </c>
      <c r="IU30" s="74">
        <v>8.0</v>
      </c>
      <c r="IV30" s="74">
        <v>52.0</v>
      </c>
      <c r="IW30" s="74">
        <v>52.0</v>
      </c>
      <c r="IX30" s="89"/>
      <c r="IY30" s="76">
        <v>139.06</v>
      </c>
      <c r="IZ30" s="76">
        <v>34.53</v>
      </c>
      <c r="JA30" s="76">
        <v>427.6</v>
      </c>
      <c r="JB30" s="76">
        <v>21.38</v>
      </c>
      <c r="JC30" s="76">
        <v>8.4</v>
      </c>
      <c r="JD30" s="149">
        <v>3.0</v>
      </c>
      <c r="JE30" s="76">
        <v>63.54</v>
      </c>
      <c r="JF30" s="76">
        <v>47.37</v>
      </c>
      <c r="JG30" s="149" t="s">
        <v>93</v>
      </c>
      <c r="JH30" s="149" t="s">
        <v>93</v>
      </c>
      <c r="JI30" s="149" t="s">
        <v>93</v>
      </c>
      <c r="JJ30" s="149" t="s">
        <v>93</v>
      </c>
      <c r="JK30" s="149" t="s">
        <v>93</v>
      </c>
      <c r="JL30" s="149" t="s">
        <v>93</v>
      </c>
      <c r="JM30" s="149" t="s">
        <v>93</v>
      </c>
      <c r="JN30" s="149" t="s">
        <v>93</v>
      </c>
      <c r="JO30" s="89"/>
      <c r="JP30" s="78">
        <v>135.0</v>
      </c>
      <c r="JQ30" s="78">
        <v>31.8</v>
      </c>
      <c r="JR30" s="150" t="s">
        <v>112</v>
      </c>
      <c r="JS30" s="150" t="s">
        <v>112</v>
      </c>
      <c r="JT30" s="150" t="s">
        <v>112</v>
      </c>
      <c r="JU30" s="150">
        <v>2.0</v>
      </c>
      <c r="JV30" s="78">
        <v>49.0</v>
      </c>
      <c r="JW30" s="78">
        <v>47.0</v>
      </c>
      <c r="JX30" s="78">
        <v>135.0</v>
      </c>
      <c r="JY30" s="78">
        <v>33.8</v>
      </c>
      <c r="JZ30" s="78">
        <v>136.0</v>
      </c>
      <c r="KA30" s="78">
        <v>7.3</v>
      </c>
      <c r="KB30" s="78">
        <v>2.8</v>
      </c>
      <c r="KC30" s="150">
        <v>2.0</v>
      </c>
      <c r="KD30" s="78">
        <v>56.0</v>
      </c>
      <c r="KE30" s="78">
        <v>53.0</v>
      </c>
      <c r="KF30" s="89"/>
      <c r="KG30" s="79">
        <v>137.0</v>
      </c>
      <c r="KH30" s="79">
        <v>33.0</v>
      </c>
      <c r="KI30" s="79">
        <v>61.0</v>
      </c>
      <c r="KJ30" s="79">
        <v>3.3</v>
      </c>
      <c r="KK30" s="80"/>
      <c r="KL30" s="79">
        <v>1.0</v>
      </c>
      <c r="KM30" s="79">
        <v>48.0</v>
      </c>
      <c r="KN30" s="79">
        <v>48.0</v>
      </c>
      <c r="KO30" s="79">
        <v>137.0</v>
      </c>
      <c r="KP30" s="79">
        <v>33.0</v>
      </c>
      <c r="KQ30" s="79" t="s">
        <v>98</v>
      </c>
      <c r="KR30" s="79" t="s">
        <v>98</v>
      </c>
      <c r="KS30" s="80"/>
      <c r="KT30" s="79">
        <v>1.0</v>
      </c>
      <c r="KU30" s="79">
        <v>48.0</v>
      </c>
      <c r="KV30" s="79">
        <v>48.0</v>
      </c>
      <c r="KW30" s="89"/>
      <c r="KX30" s="81">
        <v>123.0</v>
      </c>
      <c r="KY30" s="81">
        <v>32.0</v>
      </c>
      <c r="KZ30" s="81">
        <v>276.0</v>
      </c>
      <c r="LA30" s="81">
        <v>13.5</v>
      </c>
      <c r="LB30" s="81">
        <v>2.1</v>
      </c>
      <c r="LC30" s="81">
        <v>3.0</v>
      </c>
      <c r="LD30" s="81">
        <v>61.0</v>
      </c>
      <c r="LE30" s="81">
        <v>60.0</v>
      </c>
      <c r="LF30" s="81">
        <v>123.0</v>
      </c>
      <c r="LG30" s="81">
        <v>32.0</v>
      </c>
      <c r="LH30" s="81">
        <v>290.0</v>
      </c>
      <c r="LI30" s="81">
        <v>14.2</v>
      </c>
      <c r="LJ30" s="81">
        <v>5.0</v>
      </c>
      <c r="LK30" s="81">
        <v>5.0</v>
      </c>
      <c r="LL30" s="81">
        <v>58.0</v>
      </c>
      <c r="LM30" s="81">
        <v>57.0</v>
      </c>
      <c r="LN30" s="89"/>
      <c r="LO30" s="82">
        <v>332.0</v>
      </c>
      <c r="LP30" s="82">
        <v>302.0</v>
      </c>
      <c r="LQ30" s="82">
        <v>165.0</v>
      </c>
      <c r="LR30" s="82">
        <v>68.0</v>
      </c>
      <c r="LS30" s="82">
        <v>320.0</v>
      </c>
      <c r="LT30" s="82">
        <v>62.0</v>
      </c>
      <c r="LU30" s="82">
        <v>15.0</v>
      </c>
      <c r="LV30" s="82">
        <v>139.0</v>
      </c>
      <c r="LW30" s="82">
        <v>117.0</v>
      </c>
      <c r="LX30" s="82">
        <v>60.0</v>
      </c>
      <c r="LY30" s="82">
        <v>55.0</v>
      </c>
      <c r="LZ30" s="82">
        <v>12.0</v>
      </c>
      <c r="MA30" s="82">
        <v>103.0</v>
      </c>
      <c r="MB30" s="82">
        <v>8.3</v>
      </c>
      <c r="MC30" s="82">
        <v>140.0</v>
      </c>
      <c r="MD30" s="82">
        <v>185.0</v>
      </c>
      <c r="ME30" s="82">
        <v>78.0</v>
      </c>
      <c r="MF30" s="82">
        <v>63.0</v>
      </c>
      <c r="MG30" s="82">
        <v>12.0</v>
      </c>
      <c r="MH30" s="82">
        <v>0.0</v>
      </c>
      <c r="MI30" s="82">
        <v>0.0</v>
      </c>
      <c r="MJ30" s="82">
        <v>119.0</v>
      </c>
      <c r="MK30" s="82">
        <v>0.0</v>
      </c>
      <c r="ML30" s="82">
        <v>42.0</v>
      </c>
      <c r="MM30" s="82">
        <v>40.0</v>
      </c>
      <c r="MN30" s="82">
        <v>5.0</v>
      </c>
      <c r="MO30" s="86"/>
      <c r="MP30" s="87"/>
      <c r="MQ30" s="87"/>
      <c r="MR30" s="87"/>
      <c r="MS30" s="87"/>
      <c r="MT30" s="82">
        <v>0.7</v>
      </c>
      <c r="MU30" s="82">
        <v>0.0</v>
      </c>
      <c r="MV30" s="82">
        <v>12.0</v>
      </c>
      <c r="MW30" s="82">
        <v>34.0</v>
      </c>
      <c r="MX30" s="82">
        <v>33.0</v>
      </c>
      <c r="MY30" s="82" t="s">
        <v>96</v>
      </c>
      <c r="MZ30" s="82">
        <v>5.0</v>
      </c>
      <c r="NA30" s="87"/>
      <c r="NB30" s="82">
        <v>11.0</v>
      </c>
      <c r="NC30" s="82">
        <v>4.5</v>
      </c>
      <c r="ND30" s="82">
        <v>201.0</v>
      </c>
      <c r="NE30" s="82">
        <v>35.0</v>
      </c>
      <c r="NF30" s="82">
        <v>41.0</v>
      </c>
      <c r="NG30" s="82">
        <v>40.0</v>
      </c>
      <c r="NH30" s="82">
        <v>7.0</v>
      </c>
      <c r="NI30" s="87"/>
      <c r="NJ30" s="82">
        <v>0.0</v>
      </c>
      <c r="NK30" s="82">
        <v>0.0</v>
      </c>
      <c r="NL30" s="82">
        <v>0.0</v>
      </c>
      <c r="NM30" s="82">
        <v>35.0</v>
      </c>
      <c r="NN30" s="82">
        <v>56.0</v>
      </c>
      <c r="NO30" s="82">
        <v>58.0</v>
      </c>
      <c r="NP30" s="82">
        <v>2.0</v>
      </c>
      <c r="NQ30" s="223"/>
    </row>
    <row r="31" ht="14.25" customHeight="1">
      <c r="A31" s="49">
        <v>0.75</v>
      </c>
      <c r="B31" s="50"/>
      <c r="C31" s="51">
        <v>50.23</v>
      </c>
      <c r="D31" s="195">
        <v>335.0</v>
      </c>
      <c r="E31" s="53">
        <v>132.0</v>
      </c>
      <c r="F31" s="53">
        <v>49.0</v>
      </c>
      <c r="G31" s="53">
        <v>10.4</v>
      </c>
      <c r="H31" s="54"/>
      <c r="I31" s="53">
        <v>6.0</v>
      </c>
      <c r="J31" s="53">
        <v>51.0</v>
      </c>
      <c r="K31" s="53">
        <v>50.0</v>
      </c>
      <c r="L31" s="53">
        <v>136.0</v>
      </c>
      <c r="M31" s="53">
        <v>120.0</v>
      </c>
      <c r="N31" s="53">
        <v>20.9</v>
      </c>
      <c r="O31" s="54"/>
      <c r="P31" s="53">
        <v>6.0</v>
      </c>
      <c r="Q31" s="53">
        <v>53.0</v>
      </c>
      <c r="R31" s="53">
        <v>50.0</v>
      </c>
      <c r="S31" s="53">
        <v>334.8</v>
      </c>
      <c r="T31" s="53">
        <v>308.7</v>
      </c>
      <c r="U31" s="53">
        <v>185.6</v>
      </c>
      <c r="V31" s="54"/>
      <c r="W31" s="53">
        <v>330.6</v>
      </c>
      <c r="X31" s="53">
        <v>233.5</v>
      </c>
      <c r="Y31" s="53">
        <v>113.5</v>
      </c>
      <c r="Z31" s="54"/>
      <c r="AA31" s="53">
        <v>335.9</v>
      </c>
      <c r="AB31" s="53">
        <v>387.3</v>
      </c>
      <c r="AC31" s="53">
        <v>237.5</v>
      </c>
      <c r="AD31" s="54"/>
      <c r="AE31" s="53">
        <v>335.4</v>
      </c>
      <c r="AF31" s="53">
        <v>415.7</v>
      </c>
      <c r="AG31" s="53">
        <v>215.9</v>
      </c>
      <c r="AH31" s="54"/>
      <c r="AI31" s="53">
        <v>341.3</v>
      </c>
      <c r="AJ31" s="53">
        <v>426.7</v>
      </c>
      <c r="AK31" s="53">
        <v>257.9</v>
      </c>
      <c r="AL31" s="54"/>
      <c r="AM31" s="53">
        <v>333.6</v>
      </c>
      <c r="AN31" s="53">
        <v>456.1</v>
      </c>
      <c r="AO31" s="53">
        <v>242.9</v>
      </c>
      <c r="AP31" s="54"/>
      <c r="AQ31" s="54">
        <f t="shared" ref="AQ31:AS31" si="57">E31</f>
        <v>132</v>
      </c>
      <c r="AR31" s="54">
        <f t="shared" si="57"/>
        <v>49</v>
      </c>
      <c r="AS31" s="54">
        <f t="shared" si="57"/>
        <v>10.4</v>
      </c>
      <c r="AT31" s="54"/>
      <c r="AU31" s="54">
        <f t="shared" si="47"/>
        <v>136</v>
      </c>
      <c r="AV31" s="54">
        <f t="shared" ref="AV31:AW31" si="58">M31</f>
        <v>120</v>
      </c>
      <c r="AW31" s="54">
        <f t="shared" si="58"/>
        <v>20.9</v>
      </c>
      <c r="AX31" s="54"/>
      <c r="AY31" s="54"/>
      <c r="AZ31" s="54"/>
      <c r="BA31" s="54"/>
      <c r="BB31" s="54"/>
      <c r="BC31" s="89"/>
      <c r="BD31" s="54"/>
      <c r="BE31" s="53">
        <v>33.0</v>
      </c>
      <c r="BF31" s="53">
        <v>163.0</v>
      </c>
      <c r="BG31" s="127">
        <v>7.9</v>
      </c>
      <c r="BH31" s="54"/>
      <c r="BI31" s="53">
        <v>22.0</v>
      </c>
      <c r="BJ31" s="127">
        <v>57.0</v>
      </c>
      <c r="BK31" s="127">
        <v>85.0</v>
      </c>
      <c r="BL31" s="89"/>
      <c r="BM31" s="287">
        <v>340.0</v>
      </c>
      <c r="BN31" s="287">
        <v>144.0</v>
      </c>
      <c r="BO31" s="287">
        <v>197.0</v>
      </c>
      <c r="BP31" s="287">
        <v>9.9</v>
      </c>
      <c r="BQ31" s="288"/>
      <c r="BR31" s="287">
        <v>6.0</v>
      </c>
      <c r="BS31" s="287">
        <v>64.0</v>
      </c>
      <c r="BT31" s="287">
        <v>63.0</v>
      </c>
      <c r="BU31" s="288">
        <f t="shared" si="5"/>
        <v>340</v>
      </c>
      <c r="BV31" s="287">
        <v>286.0</v>
      </c>
      <c r="BW31" s="287">
        <v>167.0</v>
      </c>
      <c r="BX31" s="287">
        <v>24.0</v>
      </c>
      <c r="BY31" s="287">
        <v>333.0</v>
      </c>
      <c r="BZ31" s="287">
        <v>305.0</v>
      </c>
      <c r="CA31" s="287">
        <v>169.0</v>
      </c>
      <c r="CB31" s="287">
        <v>22.0</v>
      </c>
      <c r="CC31" s="287" t="s">
        <v>94</v>
      </c>
      <c r="CD31" s="287" t="s">
        <v>94</v>
      </c>
      <c r="CE31" s="287" t="s">
        <v>94</v>
      </c>
      <c r="CF31" s="287" t="s">
        <v>94</v>
      </c>
      <c r="CG31" s="287">
        <v>336.0</v>
      </c>
      <c r="CH31" s="287">
        <v>444.0</v>
      </c>
      <c r="CI31" s="287">
        <v>258.0</v>
      </c>
      <c r="CJ31" s="287">
        <v>5.0</v>
      </c>
      <c r="CK31" s="287">
        <v>350.0</v>
      </c>
      <c r="CL31" s="287">
        <v>327.0</v>
      </c>
      <c r="CM31" s="287">
        <v>192.0</v>
      </c>
      <c r="CN31" s="287">
        <v>13.0</v>
      </c>
      <c r="CO31" s="287" t="s">
        <v>94</v>
      </c>
      <c r="CP31" s="287" t="s">
        <v>94</v>
      </c>
      <c r="CQ31" s="287" t="s">
        <v>94</v>
      </c>
      <c r="CR31" s="287" t="s">
        <v>94</v>
      </c>
      <c r="CS31" s="287">
        <v>333.0</v>
      </c>
      <c r="CT31" s="287">
        <v>354.0</v>
      </c>
      <c r="CU31" s="287">
        <v>218.0</v>
      </c>
      <c r="CV31" s="287">
        <v>14.0</v>
      </c>
      <c r="CW31" s="287">
        <v>336.0</v>
      </c>
      <c r="CX31" s="287">
        <v>200.0</v>
      </c>
      <c r="CY31" s="287">
        <v>99.0</v>
      </c>
      <c r="CZ31" s="287">
        <v>53.0</v>
      </c>
      <c r="DA31" s="287">
        <v>323.0</v>
      </c>
      <c r="DB31" s="287">
        <v>201.0</v>
      </c>
      <c r="DC31" s="287">
        <v>99.0</v>
      </c>
      <c r="DD31" s="287">
        <v>44.0</v>
      </c>
      <c r="DE31" s="288">
        <f t="shared" si="31"/>
        <v>144</v>
      </c>
      <c r="DF31" s="287">
        <v>35.0</v>
      </c>
      <c r="DG31" s="288">
        <f t="shared" ref="DG31:DH31" si="59">BO31</f>
        <v>197</v>
      </c>
      <c r="DH31" s="288">
        <f t="shared" si="59"/>
        <v>9.9</v>
      </c>
      <c r="DI31" s="288"/>
      <c r="DJ31" s="287">
        <v>7.0</v>
      </c>
      <c r="DK31" s="287">
        <v>58.0</v>
      </c>
      <c r="DL31" s="287">
        <v>53.0</v>
      </c>
      <c r="DM31" s="89"/>
      <c r="DN31" s="61">
        <v>338.0</v>
      </c>
      <c r="DO31" s="61">
        <v>140.0</v>
      </c>
      <c r="DP31" s="61">
        <v>30.56</v>
      </c>
      <c r="DQ31" s="61">
        <v>17.49</v>
      </c>
      <c r="DR31" s="61">
        <v>3.01</v>
      </c>
      <c r="DS31" s="61">
        <v>8.0</v>
      </c>
      <c r="DT31" s="61">
        <v>43.0</v>
      </c>
      <c r="DU31" s="61">
        <v>51.9</v>
      </c>
      <c r="DV31" s="62"/>
      <c r="DW31" s="62"/>
      <c r="DX31" s="62"/>
      <c r="DY31" s="62"/>
      <c r="DZ31" s="62"/>
      <c r="EA31" s="62"/>
      <c r="EB31" s="62"/>
      <c r="EC31" s="62"/>
      <c r="ED31" s="89"/>
      <c r="EE31" s="63">
        <v>337.0</v>
      </c>
      <c r="EF31" s="63">
        <v>0.0</v>
      </c>
      <c r="EG31" s="63">
        <v>172.0</v>
      </c>
      <c r="EH31" s="63">
        <v>7.3</v>
      </c>
      <c r="EI31" s="64"/>
      <c r="EJ31" s="63">
        <v>9.0</v>
      </c>
      <c r="EK31" s="63">
        <v>52.0</v>
      </c>
      <c r="EL31" s="63">
        <v>53.0</v>
      </c>
      <c r="EM31" s="63">
        <v>0.0</v>
      </c>
      <c r="EN31" s="63">
        <v>0.0</v>
      </c>
      <c r="EO31" s="63">
        <v>0.0</v>
      </c>
      <c r="EP31" s="63">
        <v>0.0</v>
      </c>
      <c r="EQ31" s="63">
        <v>9.0</v>
      </c>
      <c r="ER31" s="63">
        <v>39.0</v>
      </c>
      <c r="ES31" s="63">
        <v>37.0</v>
      </c>
      <c r="ET31" s="63">
        <v>337.0</v>
      </c>
      <c r="EU31" s="63">
        <v>0.0</v>
      </c>
      <c r="EV31" s="63">
        <v>0.0</v>
      </c>
      <c r="EW31" s="63">
        <v>0.0</v>
      </c>
      <c r="EX31" s="63">
        <v>335.0</v>
      </c>
      <c r="EY31" s="63">
        <v>1.0</v>
      </c>
      <c r="EZ31" s="63">
        <v>0.0</v>
      </c>
      <c r="FA31" s="63">
        <v>0.0</v>
      </c>
      <c r="FB31" s="63">
        <v>336.0</v>
      </c>
      <c r="FC31" s="63">
        <v>274.0</v>
      </c>
      <c r="FD31" s="63">
        <v>158.0</v>
      </c>
      <c r="FE31" s="63">
        <v>9.2</v>
      </c>
      <c r="FF31" s="63">
        <v>335.0</v>
      </c>
      <c r="FG31" s="63">
        <v>276.0</v>
      </c>
      <c r="FH31" s="63">
        <v>158.4</v>
      </c>
      <c r="FI31" s="63">
        <v>10.2</v>
      </c>
      <c r="FJ31" s="63">
        <v>337.0</v>
      </c>
      <c r="FK31" s="63">
        <v>265.0</v>
      </c>
      <c r="FL31" s="63">
        <v>150.0</v>
      </c>
      <c r="FM31" s="64"/>
      <c r="FN31" s="63">
        <v>337.0</v>
      </c>
      <c r="FO31" s="63">
        <v>277.0</v>
      </c>
      <c r="FP31" s="63">
        <v>150.0</v>
      </c>
      <c r="FQ31" s="63">
        <v>18.0</v>
      </c>
      <c r="FR31" s="63">
        <v>0.0</v>
      </c>
      <c r="FS31" s="63">
        <v>0.0</v>
      </c>
      <c r="FT31" s="63">
        <v>16.31</v>
      </c>
      <c r="FU31" s="64"/>
      <c r="FV31" s="63">
        <v>0.0</v>
      </c>
      <c r="FW31" s="64"/>
      <c r="FX31" s="64"/>
      <c r="FY31" s="64"/>
      <c r="FZ31" s="89"/>
      <c r="GA31" s="65">
        <v>336.0</v>
      </c>
      <c r="GB31" s="66">
        <v>420.13</v>
      </c>
      <c r="GC31" s="66">
        <v>251.94</v>
      </c>
      <c r="GD31" s="66">
        <v>40.2</v>
      </c>
      <c r="GE31" s="66">
        <v>336.0</v>
      </c>
      <c r="GF31" s="66">
        <v>424.97</v>
      </c>
      <c r="GG31" s="66">
        <v>239.71</v>
      </c>
      <c r="GH31" s="66">
        <v>38.95</v>
      </c>
      <c r="GI31" s="66">
        <v>336.0</v>
      </c>
      <c r="GJ31" s="66">
        <v>267.73</v>
      </c>
      <c r="GK31" s="66">
        <v>-150.84</v>
      </c>
      <c r="GL31" s="66">
        <v>-24.96</v>
      </c>
      <c r="GM31" s="66">
        <v>336.0</v>
      </c>
      <c r="GN31" s="66">
        <v>246.31</v>
      </c>
      <c r="GO31" s="66">
        <v>-149.34</v>
      </c>
      <c r="GP31" s="66">
        <v>-30.24</v>
      </c>
      <c r="GQ31" s="66">
        <v>336.0</v>
      </c>
      <c r="GR31" s="66">
        <v>154.6</v>
      </c>
      <c r="GS31" s="66">
        <v>-94.39</v>
      </c>
      <c r="GT31" s="66">
        <v>-10.72</v>
      </c>
      <c r="GU31" s="66">
        <v>336.0</v>
      </c>
      <c r="GV31" s="66">
        <v>168.23</v>
      </c>
      <c r="GW31" s="66">
        <v>-94.23</v>
      </c>
      <c r="GX31" s="66">
        <v>-11.64</v>
      </c>
      <c r="GY31" s="89"/>
      <c r="GZ31" s="98" t="s">
        <v>91</v>
      </c>
      <c r="HA31" s="98" t="s">
        <v>92</v>
      </c>
      <c r="HB31" s="98">
        <v>210.0</v>
      </c>
      <c r="HC31" s="98">
        <v>10.5</v>
      </c>
      <c r="HD31" s="99">
        <v>4.2</v>
      </c>
      <c r="HE31" s="98">
        <v>8.0</v>
      </c>
      <c r="HF31" s="99">
        <v>58.0</v>
      </c>
      <c r="HG31" s="99">
        <v>54.0</v>
      </c>
      <c r="HH31" s="98" t="s">
        <v>91</v>
      </c>
      <c r="HI31" s="98" t="s">
        <v>92</v>
      </c>
      <c r="HJ31" s="98">
        <v>2.0</v>
      </c>
      <c r="HK31" s="97">
        <f t="shared" ref="HK31:HK37" si="63">HJ31/20</f>
        <v>0.1</v>
      </c>
      <c r="HL31" s="97">
        <f t="shared" ref="HL31:HL37" si="64">HK31*0.4</f>
        <v>0.04</v>
      </c>
      <c r="HM31" s="98">
        <v>5.0</v>
      </c>
      <c r="HN31" s="99">
        <v>56.0</v>
      </c>
      <c r="HO31" s="99">
        <v>56.0</v>
      </c>
      <c r="HP31" s="98" t="s">
        <v>91</v>
      </c>
      <c r="HQ31" s="98" t="s">
        <v>92</v>
      </c>
      <c r="HR31" s="98">
        <v>264.0</v>
      </c>
      <c r="HS31" s="97">
        <f t="shared" ref="HS31:HS37" si="65">HR31/20</f>
        <v>13.2</v>
      </c>
      <c r="HT31" s="97">
        <f t="shared" ref="HT31:HT37" si="66">HS31*0.4</f>
        <v>5.28</v>
      </c>
      <c r="HU31" s="98">
        <v>7.0</v>
      </c>
      <c r="HV31" s="99">
        <v>56.0</v>
      </c>
      <c r="HW31" s="99">
        <v>56.0</v>
      </c>
      <c r="HX31" s="89"/>
      <c r="HY31" s="72">
        <v>135.0</v>
      </c>
      <c r="HZ31" s="72">
        <v>33.0</v>
      </c>
      <c r="IA31" s="73">
        <f t="shared" si="50"/>
        <v>88</v>
      </c>
      <c r="IB31" s="72">
        <v>4.4</v>
      </c>
      <c r="IC31" s="73"/>
      <c r="ID31" s="72">
        <v>2.0</v>
      </c>
      <c r="IE31" s="72">
        <v>68.0</v>
      </c>
      <c r="IF31" s="72">
        <v>46.0</v>
      </c>
      <c r="IG31" s="89"/>
      <c r="IH31" s="74">
        <v>134.0</v>
      </c>
      <c r="II31" s="74">
        <v>31.6</v>
      </c>
      <c r="IJ31" s="74">
        <v>173.0</v>
      </c>
      <c r="IK31" s="74">
        <v>8.3</v>
      </c>
      <c r="IL31" s="74">
        <v>9.0</v>
      </c>
      <c r="IM31" s="74">
        <v>4.0</v>
      </c>
      <c r="IN31" s="74">
        <v>49.0</v>
      </c>
      <c r="IO31" s="74">
        <v>47.0</v>
      </c>
      <c r="IP31" s="74">
        <v>134.0</v>
      </c>
      <c r="IQ31" s="74">
        <v>29.5</v>
      </c>
      <c r="IR31" s="74">
        <v>105.0</v>
      </c>
      <c r="IS31" s="74">
        <v>5.0</v>
      </c>
      <c r="IT31" s="74">
        <v>5.3</v>
      </c>
      <c r="IU31" s="74">
        <v>8.0</v>
      </c>
      <c r="IV31" s="74">
        <v>52.0</v>
      </c>
      <c r="IW31" s="74">
        <v>52.0</v>
      </c>
      <c r="IX31" s="89"/>
      <c r="IY31" s="76">
        <v>140.16</v>
      </c>
      <c r="IZ31" s="76">
        <v>35.11</v>
      </c>
      <c r="JA31" s="76">
        <v>294.4</v>
      </c>
      <c r="JB31" s="76">
        <v>14.72</v>
      </c>
      <c r="JC31" s="76">
        <v>4.06</v>
      </c>
      <c r="JD31" s="149">
        <v>3.0</v>
      </c>
      <c r="JE31" s="76">
        <v>58.5</v>
      </c>
      <c r="JF31" s="76">
        <v>46.47</v>
      </c>
      <c r="JG31" s="149" t="s">
        <v>93</v>
      </c>
      <c r="JH31" s="149" t="s">
        <v>93</v>
      </c>
      <c r="JI31" s="149" t="s">
        <v>93</v>
      </c>
      <c r="JJ31" s="149" t="s">
        <v>93</v>
      </c>
      <c r="JK31" s="149" t="s">
        <v>93</v>
      </c>
      <c r="JL31" s="149" t="s">
        <v>93</v>
      </c>
      <c r="JM31" s="149" t="s">
        <v>93</v>
      </c>
      <c r="JN31" s="149" t="s">
        <v>93</v>
      </c>
      <c r="JO31" s="89"/>
      <c r="JP31" s="78">
        <v>135.0</v>
      </c>
      <c r="JQ31" s="78">
        <v>31.9</v>
      </c>
      <c r="JR31" s="150" t="s">
        <v>112</v>
      </c>
      <c r="JS31" s="150" t="s">
        <v>112</v>
      </c>
      <c r="JT31" s="150" t="s">
        <v>112</v>
      </c>
      <c r="JU31" s="150">
        <v>2.0</v>
      </c>
      <c r="JV31" s="78">
        <v>48.0</v>
      </c>
      <c r="JW31" s="78">
        <v>46.0</v>
      </c>
      <c r="JX31" s="78">
        <v>135.0</v>
      </c>
      <c r="JY31" s="78">
        <v>33.9</v>
      </c>
      <c r="JZ31" s="78">
        <v>142.0</v>
      </c>
      <c r="KA31" s="78">
        <v>7.7</v>
      </c>
      <c r="KB31" s="78">
        <v>3.0</v>
      </c>
      <c r="KC31" s="150">
        <v>2.0</v>
      </c>
      <c r="KD31" s="78">
        <v>55.0</v>
      </c>
      <c r="KE31" s="78">
        <v>53.0</v>
      </c>
      <c r="KF31" s="89"/>
      <c r="KG31" s="79">
        <v>137.0</v>
      </c>
      <c r="KH31" s="79">
        <v>33.0</v>
      </c>
      <c r="KI31" s="79">
        <v>61.0</v>
      </c>
      <c r="KJ31" s="79">
        <v>3.3</v>
      </c>
      <c r="KK31" s="80"/>
      <c r="KL31" s="79">
        <v>1.0</v>
      </c>
      <c r="KM31" s="79">
        <v>48.0</v>
      </c>
      <c r="KN31" s="79">
        <v>48.0</v>
      </c>
      <c r="KO31" s="79">
        <v>137.0</v>
      </c>
      <c r="KP31" s="79">
        <v>33.0</v>
      </c>
      <c r="KQ31" s="235">
        <v>2.0</v>
      </c>
      <c r="KR31" s="235">
        <v>0.1</v>
      </c>
      <c r="KS31" s="80"/>
      <c r="KT31" s="79">
        <v>1.0</v>
      </c>
      <c r="KU31" s="79">
        <v>48.0</v>
      </c>
      <c r="KV31" s="79">
        <v>48.0</v>
      </c>
      <c r="KW31" s="89"/>
      <c r="KX31" s="81">
        <v>123.0</v>
      </c>
      <c r="KY31" s="81">
        <v>32.0</v>
      </c>
      <c r="KZ31" s="81">
        <v>276.0</v>
      </c>
      <c r="LA31" s="81">
        <v>13.5</v>
      </c>
      <c r="LB31" s="81">
        <v>2.1</v>
      </c>
      <c r="LC31" s="81">
        <v>3.0</v>
      </c>
      <c r="LD31" s="81">
        <v>61.0</v>
      </c>
      <c r="LE31" s="81">
        <v>60.0</v>
      </c>
      <c r="LF31" s="81">
        <v>123.0</v>
      </c>
      <c r="LG31" s="81">
        <v>32.0</v>
      </c>
      <c r="LH31" s="81">
        <v>290.0</v>
      </c>
      <c r="LI31" s="81">
        <v>14.2</v>
      </c>
      <c r="LJ31" s="81">
        <v>5.0</v>
      </c>
      <c r="LK31" s="81">
        <v>5.0</v>
      </c>
      <c r="LL31" s="81">
        <v>58.0</v>
      </c>
      <c r="LM31" s="81">
        <v>57.0</v>
      </c>
      <c r="LN31" s="89"/>
      <c r="LO31" s="82">
        <v>326.0</v>
      </c>
      <c r="LP31" s="82">
        <v>283.0</v>
      </c>
      <c r="LQ31" s="82">
        <v>155.0</v>
      </c>
      <c r="LR31" s="82">
        <v>68.0</v>
      </c>
      <c r="LS31" s="82">
        <v>335.0</v>
      </c>
      <c r="LT31" s="83">
        <v>64.0</v>
      </c>
      <c r="LU31" s="83">
        <v>14.7</v>
      </c>
      <c r="LV31" s="83">
        <v>140.0</v>
      </c>
      <c r="LW31" s="83">
        <v>118.0</v>
      </c>
      <c r="LX31" s="83">
        <v>65.0</v>
      </c>
      <c r="LY31" s="83">
        <v>55.0</v>
      </c>
      <c r="LZ31" s="83">
        <v>12.0</v>
      </c>
      <c r="MA31" s="83">
        <v>91.0</v>
      </c>
      <c r="MB31" s="83">
        <v>13.5</v>
      </c>
      <c r="MC31" s="83">
        <v>142.0</v>
      </c>
      <c r="MD31" s="83">
        <v>165.0</v>
      </c>
      <c r="ME31" s="83">
        <v>75.0</v>
      </c>
      <c r="MF31" s="83">
        <v>62.0</v>
      </c>
      <c r="MG31" s="83">
        <v>12.0</v>
      </c>
      <c r="MH31" s="82">
        <v>0.0</v>
      </c>
      <c r="MI31" s="82">
        <v>0.0</v>
      </c>
      <c r="MJ31" s="82">
        <v>132.0</v>
      </c>
      <c r="MK31" s="82">
        <v>0.0</v>
      </c>
      <c r="ML31" s="82">
        <v>50.0</v>
      </c>
      <c r="MM31" s="82">
        <v>48.0</v>
      </c>
      <c r="MN31" s="82">
        <v>5.0</v>
      </c>
      <c r="MO31" s="86"/>
      <c r="MP31" s="87"/>
      <c r="MQ31" s="87"/>
      <c r="MR31" s="87"/>
      <c r="MS31" s="87"/>
      <c r="MT31" s="83">
        <v>1.8</v>
      </c>
      <c r="MU31" s="83">
        <v>0.6</v>
      </c>
      <c r="MV31" s="83">
        <v>32.0</v>
      </c>
      <c r="MW31" s="83">
        <v>34.0</v>
      </c>
      <c r="MX31" s="83">
        <v>33.0</v>
      </c>
      <c r="MY31" s="88" t="s">
        <v>96</v>
      </c>
      <c r="MZ31" s="83">
        <v>5.0</v>
      </c>
      <c r="NA31" s="88"/>
      <c r="NB31" s="83">
        <v>14.0</v>
      </c>
      <c r="NC31" s="83">
        <v>5.8</v>
      </c>
      <c r="ND31" s="83">
        <v>245.0</v>
      </c>
      <c r="NE31" s="83">
        <v>36.0</v>
      </c>
      <c r="NF31" s="83">
        <v>41.0</v>
      </c>
      <c r="NG31" s="83">
        <v>41.0</v>
      </c>
      <c r="NH31" s="83">
        <v>7.0</v>
      </c>
      <c r="NI31" s="83"/>
      <c r="NJ31" s="82">
        <v>0.0</v>
      </c>
      <c r="NK31" s="82">
        <v>0.0</v>
      </c>
      <c r="NL31" s="82">
        <v>0.0</v>
      </c>
      <c r="NM31" s="82">
        <v>35.0</v>
      </c>
      <c r="NN31" s="82">
        <v>56.0</v>
      </c>
      <c r="NO31" s="82">
        <v>58.0</v>
      </c>
      <c r="NP31" s="82">
        <v>2.0</v>
      </c>
      <c r="NQ31" s="223"/>
    </row>
    <row r="32" ht="14.25" customHeight="1">
      <c r="A32" s="49">
        <v>0.791666666666667</v>
      </c>
      <c r="B32" s="50"/>
      <c r="C32" s="51">
        <v>50.22</v>
      </c>
      <c r="D32" s="195">
        <v>338.0</v>
      </c>
      <c r="E32" s="53">
        <v>133.0</v>
      </c>
      <c r="F32" s="53">
        <v>90.0</v>
      </c>
      <c r="G32" s="53">
        <v>19.7</v>
      </c>
      <c r="H32" s="54"/>
      <c r="I32" s="53">
        <v>6.0</v>
      </c>
      <c r="J32" s="53">
        <v>51.0</v>
      </c>
      <c r="K32" s="53">
        <v>50.0</v>
      </c>
      <c r="L32" s="53">
        <v>137.0</v>
      </c>
      <c r="M32" s="53">
        <v>124.0</v>
      </c>
      <c r="N32" s="53">
        <v>30.4</v>
      </c>
      <c r="O32" s="54"/>
      <c r="P32" s="53">
        <v>6.0</v>
      </c>
      <c r="Q32" s="53">
        <v>53.0</v>
      </c>
      <c r="R32" s="53">
        <v>50.0</v>
      </c>
      <c r="S32" s="53">
        <v>339.1</v>
      </c>
      <c r="T32" s="53">
        <v>266.7</v>
      </c>
      <c r="U32" s="53">
        <v>154.9</v>
      </c>
      <c r="V32" s="54"/>
      <c r="W32" s="53">
        <v>334.7</v>
      </c>
      <c r="X32" s="53">
        <v>200.2</v>
      </c>
      <c r="Y32" s="53">
        <v>91.6</v>
      </c>
      <c r="Z32" s="54"/>
      <c r="AA32" s="53">
        <v>339.3</v>
      </c>
      <c r="AB32" s="53">
        <v>463.0</v>
      </c>
      <c r="AC32" s="53">
        <v>265.5</v>
      </c>
      <c r="AD32" s="54"/>
      <c r="AE32" s="53">
        <v>339.2</v>
      </c>
      <c r="AF32" s="53">
        <v>420.3</v>
      </c>
      <c r="AG32" s="53">
        <v>238.4</v>
      </c>
      <c r="AH32" s="54"/>
      <c r="AI32" s="53">
        <v>346.3</v>
      </c>
      <c r="AJ32" s="53">
        <v>452.6</v>
      </c>
      <c r="AK32" s="53">
        <v>264.9</v>
      </c>
      <c r="AL32" s="54"/>
      <c r="AM32" s="53">
        <v>337.2</v>
      </c>
      <c r="AN32" s="53">
        <v>464.2</v>
      </c>
      <c r="AO32" s="53">
        <v>252.6</v>
      </c>
      <c r="AP32" s="54"/>
      <c r="AQ32" s="54">
        <f t="shared" ref="AQ32:AS32" si="60">E32</f>
        <v>133</v>
      </c>
      <c r="AR32" s="54">
        <f t="shared" si="60"/>
        <v>90</v>
      </c>
      <c r="AS32" s="54">
        <f t="shared" si="60"/>
        <v>19.7</v>
      </c>
      <c r="AT32" s="54"/>
      <c r="AU32" s="54">
        <f t="shared" si="47"/>
        <v>137</v>
      </c>
      <c r="AV32" s="54">
        <f t="shared" ref="AV32:AW32" si="61">M32</f>
        <v>124</v>
      </c>
      <c r="AW32" s="54">
        <f t="shared" si="61"/>
        <v>30.4</v>
      </c>
      <c r="AX32" s="54"/>
      <c r="AY32" s="54"/>
      <c r="AZ32" s="54"/>
      <c r="BA32" s="54"/>
      <c r="BB32" s="54"/>
      <c r="BC32" s="89"/>
      <c r="BD32" s="54"/>
      <c r="BE32" s="53">
        <v>33.0</v>
      </c>
      <c r="BF32" s="53">
        <v>0.0</v>
      </c>
      <c r="BG32" s="127">
        <v>0.0</v>
      </c>
      <c r="BH32" s="54"/>
      <c r="BI32" s="53">
        <v>22.0</v>
      </c>
      <c r="BJ32" s="127">
        <v>57.0</v>
      </c>
      <c r="BK32" s="127">
        <v>85.0</v>
      </c>
      <c r="BL32" s="89"/>
      <c r="BM32" s="287">
        <v>341.0</v>
      </c>
      <c r="BN32" s="287">
        <v>144.0</v>
      </c>
      <c r="BO32" s="287">
        <v>221.0</v>
      </c>
      <c r="BP32" s="287">
        <v>11.1</v>
      </c>
      <c r="BQ32" s="288"/>
      <c r="BR32" s="287">
        <v>6.0</v>
      </c>
      <c r="BS32" s="287">
        <v>64.0</v>
      </c>
      <c r="BT32" s="287">
        <v>63.0</v>
      </c>
      <c r="BU32" s="288">
        <f t="shared" si="5"/>
        <v>341</v>
      </c>
      <c r="BV32" s="287">
        <v>287.0</v>
      </c>
      <c r="BW32" s="287">
        <v>166.0</v>
      </c>
      <c r="BX32" s="287">
        <v>31.0</v>
      </c>
      <c r="BY32" s="287">
        <v>334.0</v>
      </c>
      <c r="BZ32" s="287">
        <v>304.0</v>
      </c>
      <c r="CA32" s="287">
        <v>168.0</v>
      </c>
      <c r="CB32" s="287">
        <v>29.0</v>
      </c>
      <c r="CC32" s="287" t="s">
        <v>94</v>
      </c>
      <c r="CD32" s="287" t="s">
        <v>94</v>
      </c>
      <c r="CE32" s="287" t="s">
        <v>94</v>
      </c>
      <c r="CF32" s="287" t="s">
        <v>94</v>
      </c>
      <c r="CG32" s="287">
        <v>338.0</v>
      </c>
      <c r="CH32" s="287">
        <v>466.0</v>
      </c>
      <c r="CI32" s="287">
        <v>260.0</v>
      </c>
      <c r="CJ32" s="287">
        <v>7.0</v>
      </c>
      <c r="CK32" s="287">
        <v>351.0</v>
      </c>
      <c r="CL32" s="287">
        <v>321.0</v>
      </c>
      <c r="CM32" s="287">
        <v>187.0</v>
      </c>
      <c r="CN32" s="287">
        <v>12.0</v>
      </c>
      <c r="CO32" s="287" t="s">
        <v>94</v>
      </c>
      <c r="CP32" s="287" t="s">
        <v>94</v>
      </c>
      <c r="CQ32" s="287" t="s">
        <v>94</v>
      </c>
      <c r="CR32" s="287" t="s">
        <v>94</v>
      </c>
      <c r="CS32" s="287">
        <v>334.0</v>
      </c>
      <c r="CT32" s="287">
        <v>327.0</v>
      </c>
      <c r="CU32" s="287">
        <v>205.0</v>
      </c>
      <c r="CV32" s="287">
        <v>84.0</v>
      </c>
      <c r="CW32" s="287">
        <v>337.0</v>
      </c>
      <c r="CX32" s="287">
        <v>214.0</v>
      </c>
      <c r="CY32" s="287">
        <v>103.0</v>
      </c>
      <c r="CZ32" s="287">
        <v>60.0</v>
      </c>
      <c r="DA32" s="287">
        <v>323.0</v>
      </c>
      <c r="DB32" s="287">
        <v>218.0</v>
      </c>
      <c r="DC32" s="287">
        <v>106.0</v>
      </c>
      <c r="DD32" s="287">
        <v>54.0</v>
      </c>
      <c r="DE32" s="288">
        <f t="shared" si="31"/>
        <v>144</v>
      </c>
      <c r="DF32" s="287">
        <v>35.0</v>
      </c>
      <c r="DG32" s="288">
        <f t="shared" ref="DG32:DH32" si="62">BO32</f>
        <v>221</v>
      </c>
      <c r="DH32" s="288">
        <f t="shared" si="62"/>
        <v>11.1</v>
      </c>
      <c r="DI32" s="288"/>
      <c r="DJ32" s="287">
        <v>7.0</v>
      </c>
      <c r="DK32" s="287">
        <v>58.0</v>
      </c>
      <c r="DL32" s="287">
        <v>53.0</v>
      </c>
      <c r="DM32" s="89"/>
      <c r="DN32" s="61">
        <v>339.0</v>
      </c>
      <c r="DO32" s="61">
        <v>140.0</v>
      </c>
      <c r="DP32" s="61">
        <v>38.66</v>
      </c>
      <c r="DQ32" s="61">
        <v>21.91</v>
      </c>
      <c r="DR32" s="61">
        <v>5.68</v>
      </c>
      <c r="DS32" s="61">
        <v>8.0</v>
      </c>
      <c r="DT32" s="61">
        <v>43.0</v>
      </c>
      <c r="DU32" s="61">
        <v>51.8</v>
      </c>
      <c r="DV32" s="62"/>
      <c r="DW32" s="62"/>
      <c r="DX32" s="62"/>
      <c r="DY32" s="62"/>
      <c r="DZ32" s="62"/>
      <c r="EA32" s="62"/>
      <c r="EB32" s="62"/>
      <c r="EC32" s="62"/>
      <c r="ED32" s="89"/>
      <c r="EE32" s="63">
        <v>339.0</v>
      </c>
      <c r="EF32" s="63">
        <v>0.0</v>
      </c>
      <c r="EG32" s="63">
        <v>182.0</v>
      </c>
      <c r="EH32" s="63">
        <v>7.8</v>
      </c>
      <c r="EI32" s="64"/>
      <c r="EJ32" s="63">
        <v>9.0</v>
      </c>
      <c r="EK32" s="63">
        <v>51.0</v>
      </c>
      <c r="EL32" s="63">
        <v>53.0</v>
      </c>
      <c r="EM32" s="63">
        <v>0.0</v>
      </c>
      <c r="EN32" s="63">
        <v>0.0</v>
      </c>
      <c r="EO32" s="63">
        <v>0.0</v>
      </c>
      <c r="EP32" s="63">
        <v>0.0</v>
      </c>
      <c r="EQ32" s="63">
        <v>9.0</v>
      </c>
      <c r="ER32" s="63">
        <v>37.0</v>
      </c>
      <c r="ES32" s="63">
        <v>36.0</v>
      </c>
      <c r="ET32" s="63">
        <v>337.0</v>
      </c>
      <c r="EU32" s="63">
        <v>0.0</v>
      </c>
      <c r="EV32" s="63">
        <v>0.0</v>
      </c>
      <c r="EW32" s="63">
        <v>0.0</v>
      </c>
      <c r="EX32" s="63">
        <v>335.0</v>
      </c>
      <c r="EY32" s="63">
        <v>1.0</v>
      </c>
      <c r="EZ32" s="63">
        <v>0.0</v>
      </c>
      <c r="FA32" s="63">
        <v>0.0</v>
      </c>
      <c r="FB32" s="63">
        <v>336.0</v>
      </c>
      <c r="FC32" s="63">
        <v>274.0</v>
      </c>
      <c r="FD32" s="63">
        <v>158.0</v>
      </c>
      <c r="FE32" s="63">
        <v>10.3</v>
      </c>
      <c r="FF32" s="63">
        <v>335.0</v>
      </c>
      <c r="FG32" s="63">
        <v>276.0</v>
      </c>
      <c r="FH32" s="63">
        <v>158.5</v>
      </c>
      <c r="FI32" s="63">
        <v>12.5</v>
      </c>
      <c r="FJ32" s="63">
        <v>339.0</v>
      </c>
      <c r="FK32" s="63">
        <v>267.0</v>
      </c>
      <c r="FL32" s="63">
        <v>151.9</v>
      </c>
      <c r="FM32" s="64"/>
      <c r="FN32" s="63">
        <v>339.0</v>
      </c>
      <c r="FO32" s="63">
        <v>280.0</v>
      </c>
      <c r="FP32" s="63">
        <v>151.8</v>
      </c>
      <c r="FQ32" s="63">
        <v>20.6</v>
      </c>
      <c r="FR32" s="63">
        <v>0.0</v>
      </c>
      <c r="FS32" s="63">
        <v>0.0</v>
      </c>
      <c r="FT32" s="63">
        <v>12.02</v>
      </c>
      <c r="FU32" s="64"/>
      <c r="FV32" s="63">
        <v>0.0</v>
      </c>
      <c r="FW32" s="64"/>
      <c r="FX32" s="64"/>
      <c r="FY32" s="64"/>
      <c r="FZ32" s="89"/>
      <c r="GA32" s="65">
        <v>339.0</v>
      </c>
      <c r="GB32" s="66">
        <v>429.66</v>
      </c>
      <c r="GC32" s="66">
        <v>262.83</v>
      </c>
      <c r="GD32" s="66">
        <v>30.99</v>
      </c>
      <c r="GE32" s="66">
        <v>339.0</v>
      </c>
      <c r="GF32" s="66">
        <v>457.2</v>
      </c>
      <c r="GG32" s="66">
        <v>259.4</v>
      </c>
      <c r="GH32" s="66">
        <v>35.51</v>
      </c>
      <c r="GI32" s="66">
        <v>339.0</v>
      </c>
      <c r="GJ32" s="66">
        <v>270.66</v>
      </c>
      <c r="GK32" s="66">
        <v>-152.27</v>
      </c>
      <c r="GL32" s="66">
        <v>-23.45</v>
      </c>
      <c r="GM32" s="66">
        <v>339.0</v>
      </c>
      <c r="GN32" s="66">
        <v>248.39</v>
      </c>
      <c r="GO32" s="66">
        <v>-151.1</v>
      </c>
      <c r="GP32" s="66">
        <v>-32.83</v>
      </c>
      <c r="GQ32" s="66">
        <v>339.0</v>
      </c>
      <c r="GR32" s="66">
        <v>173.06</v>
      </c>
      <c r="GS32" s="66">
        <v>-107.3</v>
      </c>
      <c r="GT32" s="66">
        <v>-3.02</v>
      </c>
      <c r="GU32" s="66">
        <v>339.0</v>
      </c>
      <c r="GV32" s="66">
        <v>189.77</v>
      </c>
      <c r="GW32" s="66">
        <v>-106.54</v>
      </c>
      <c r="GX32" s="66">
        <v>-4.52</v>
      </c>
      <c r="GY32" s="89"/>
      <c r="GZ32" s="98" t="s">
        <v>91</v>
      </c>
      <c r="HA32" s="98" t="s">
        <v>92</v>
      </c>
      <c r="HB32" s="99">
        <v>226.0</v>
      </c>
      <c r="HC32" s="97">
        <f t="shared" ref="HC32:HC37" si="70">HB32/20</f>
        <v>11.3</v>
      </c>
      <c r="HD32" s="97">
        <f t="shared" ref="HD32:HD37" si="71">HC32*0.4</f>
        <v>4.52</v>
      </c>
      <c r="HE32" s="98">
        <v>8.0</v>
      </c>
      <c r="HF32" s="99">
        <v>58.0</v>
      </c>
      <c r="HG32" s="99">
        <v>54.0</v>
      </c>
      <c r="HH32" s="98" t="s">
        <v>91</v>
      </c>
      <c r="HI32" s="98" t="s">
        <v>92</v>
      </c>
      <c r="HJ32" s="99">
        <v>2.0</v>
      </c>
      <c r="HK32" s="97">
        <f t="shared" si="63"/>
        <v>0.1</v>
      </c>
      <c r="HL32" s="97">
        <f t="shared" si="64"/>
        <v>0.04</v>
      </c>
      <c r="HM32" s="98">
        <v>5.0</v>
      </c>
      <c r="HN32" s="99">
        <v>56.0</v>
      </c>
      <c r="HO32" s="99">
        <v>56.0</v>
      </c>
      <c r="HP32" s="98" t="s">
        <v>91</v>
      </c>
      <c r="HQ32" s="98" t="s">
        <v>92</v>
      </c>
      <c r="HR32" s="99">
        <v>381.0</v>
      </c>
      <c r="HS32" s="97">
        <f t="shared" si="65"/>
        <v>19.05</v>
      </c>
      <c r="HT32" s="97">
        <f t="shared" si="66"/>
        <v>7.62</v>
      </c>
      <c r="HU32" s="98">
        <v>7.0</v>
      </c>
      <c r="HV32" s="99">
        <v>56.0</v>
      </c>
      <c r="HW32" s="99">
        <v>56.0</v>
      </c>
      <c r="HX32" s="89"/>
      <c r="HY32" s="72">
        <v>135.0</v>
      </c>
      <c r="HZ32" s="72">
        <v>33.0</v>
      </c>
      <c r="IA32" s="73">
        <f t="shared" si="50"/>
        <v>84</v>
      </c>
      <c r="IB32" s="72">
        <v>4.2</v>
      </c>
      <c r="IC32" s="73"/>
      <c r="ID32" s="72">
        <v>2.0</v>
      </c>
      <c r="IE32" s="72">
        <v>68.0</v>
      </c>
      <c r="IF32" s="72">
        <v>46.0</v>
      </c>
      <c r="IG32" s="89"/>
      <c r="IH32" s="74">
        <v>133.0</v>
      </c>
      <c r="II32" s="74">
        <v>31.3</v>
      </c>
      <c r="IJ32" s="74">
        <v>249.0</v>
      </c>
      <c r="IK32" s="74">
        <v>12.1</v>
      </c>
      <c r="IL32" s="74">
        <v>13.2</v>
      </c>
      <c r="IM32" s="74">
        <v>4.0</v>
      </c>
      <c r="IN32" s="74">
        <v>49.0</v>
      </c>
      <c r="IO32" s="74">
        <v>47.0</v>
      </c>
      <c r="IP32" s="74">
        <v>133.0</v>
      </c>
      <c r="IQ32" s="74">
        <v>29.4</v>
      </c>
      <c r="IR32" s="74">
        <v>100.0</v>
      </c>
      <c r="IS32" s="74">
        <v>4.7</v>
      </c>
      <c r="IT32" s="74">
        <v>5.1</v>
      </c>
      <c r="IU32" s="74">
        <v>8.0</v>
      </c>
      <c r="IV32" s="74">
        <v>52.0</v>
      </c>
      <c r="IW32" s="74">
        <v>52.0</v>
      </c>
      <c r="IX32" s="89"/>
      <c r="IY32" s="76">
        <v>139.92</v>
      </c>
      <c r="IZ32" s="76">
        <v>34.83</v>
      </c>
      <c r="JA32" s="76">
        <v>379.2</v>
      </c>
      <c r="JB32" s="76">
        <v>18.96</v>
      </c>
      <c r="JC32" s="76">
        <v>6.64</v>
      </c>
      <c r="JD32" s="149">
        <v>3.0</v>
      </c>
      <c r="JE32" s="76">
        <v>60.71</v>
      </c>
      <c r="JF32" s="76">
        <v>46.47</v>
      </c>
      <c r="JG32" s="149" t="s">
        <v>93</v>
      </c>
      <c r="JH32" s="149" t="s">
        <v>93</v>
      </c>
      <c r="JI32" s="149" t="s">
        <v>93</v>
      </c>
      <c r="JJ32" s="149" t="s">
        <v>93</v>
      </c>
      <c r="JK32" s="149" t="s">
        <v>93</v>
      </c>
      <c r="JL32" s="149" t="s">
        <v>93</v>
      </c>
      <c r="JM32" s="149" t="s">
        <v>93</v>
      </c>
      <c r="JN32" s="149" t="s">
        <v>93</v>
      </c>
      <c r="JO32" s="89"/>
      <c r="JP32" s="78">
        <v>138.0</v>
      </c>
      <c r="JQ32" s="78">
        <v>32.4</v>
      </c>
      <c r="JR32" s="150" t="s">
        <v>112</v>
      </c>
      <c r="JS32" s="150" t="s">
        <v>112</v>
      </c>
      <c r="JT32" s="150" t="s">
        <v>112</v>
      </c>
      <c r="JU32" s="150">
        <v>2.0</v>
      </c>
      <c r="JV32" s="78">
        <v>46.0</v>
      </c>
      <c r="JW32" s="78">
        <v>45.0</v>
      </c>
      <c r="JX32" s="78">
        <v>138.0</v>
      </c>
      <c r="JY32" s="78">
        <v>34.4</v>
      </c>
      <c r="JZ32" s="78">
        <v>141.0</v>
      </c>
      <c r="KA32" s="78">
        <v>7.7</v>
      </c>
      <c r="KB32" s="78">
        <v>3.1</v>
      </c>
      <c r="KC32" s="150">
        <v>2.0</v>
      </c>
      <c r="KD32" s="78">
        <v>53.0</v>
      </c>
      <c r="KE32" s="78">
        <v>52.0</v>
      </c>
      <c r="KF32" s="89"/>
      <c r="KG32" s="79">
        <v>139.0</v>
      </c>
      <c r="KH32" s="79">
        <v>34.0</v>
      </c>
      <c r="KI32" s="79" t="s">
        <v>98</v>
      </c>
      <c r="KJ32" s="79" t="s">
        <v>98</v>
      </c>
      <c r="KK32" s="80"/>
      <c r="KL32" s="79">
        <v>1.0</v>
      </c>
      <c r="KM32" s="79">
        <v>50.0</v>
      </c>
      <c r="KN32" s="79">
        <v>50.0</v>
      </c>
      <c r="KO32" s="79">
        <v>139.0</v>
      </c>
      <c r="KP32" s="79">
        <v>34.0</v>
      </c>
      <c r="KQ32" s="79" t="s">
        <v>98</v>
      </c>
      <c r="KR32" s="79" t="s">
        <v>98</v>
      </c>
      <c r="KS32" s="80"/>
      <c r="KT32" s="79">
        <v>1.0</v>
      </c>
      <c r="KU32" s="79">
        <v>50.0</v>
      </c>
      <c r="KV32" s="79">
        <v>49.0</v>
      </c>
      <c r="KW32" s="89"/>
      <c r="KX32" s="81">
        <v>130.0</v>
      </c>
      <c r="KY32" s="81">
        <v>33.0</v>
      </c>
      <c r="KZ32" s="81">
        <v>227.0</v>
      </c>
      <c r="LA32" s="81">
        <v>11.1</v>
      </c>
      <c r="LB32" s="81">
        <v>2.1</v>
      </c>
      <c r="LC32" s="81">
        <v>3.0</v>
      </c>
      <c r="LD32" s="81">
        <v>61.0</v>
      </c>
      <c r="LE32" s="81">
        <v>60.0</v>
      </c>
      <c r="LF32" s="81">
        <v>130.0</v>
      </c>
      <c r="LG32" s="81">
        <v>33.0</v>
      </c>
      <c r="LH32" s="81">
        <v>316.0</v>
      </c>
      <c r="LI32" s="81">
        <v>15.5</v>
      </c>
      <c r="LJ32" s="81">
        <v>5.0</v>
      </c>
      <c r="LK32" s="81">
        <v>5.0</v>
      </c>
      <c r="LL32" s="81">
        <v>58.0</v>
      </c>
      <c r="LM32" s="81">
        <v>57.0</v>
      </c>
      <c r="LN32" s="89"/>
      <c r="LO32" s="82">
        <v>337.0</v>
      </c>
      <c r="LP32" s="82">
        <v>263.0</v>
      </c>
      <c r="LQ32" s="82">
        <v>146.0</v>
      </c>
      <c r="LR32" s="82">
        <v>70.0</v>
      </c>
      <c r="LS32" s="82">
        <v>326.0</v>
      </c>
      <c r="LT32" s="82">
        <v>60.0</v>
      </c>
      <c r="LU32" s="82">
        <v>12.0</v>
      </c>
      <c r="LV32" s="82">
        <v>141.0</v>
      </c>
      <c r="LW32" s="82">
        <v>109.0</v>
      </c>
      <c r="LX32" s="82">
        <v>59.0</v>
      </c>
      <c r="LY32" s="82">
        <v>54.0</v>
      </c>
      <c r="LZ32" s="83">
        <v>12.0</v>
      </c>
      <c r="MA32" s="82">
        <v>86.0</v>
      </c>
      <c r="MB32" s="82">
        <v>11.8</v>
      </c>
      <c r="MC32" s="82">
        <v>143.0</v>
      </c>
      <c r="MD32" s="82">
        <v>154.0</v>
      </c>
      <c r="ME32" s="82">
        <v>73.0</v>
      </c>
      <c r="MF32" s="82">
        <v>62.0</v>
      </c>
      <c r="MG32" s="83">
        <v>12.0</v>
      </c>
      <c r="MH32" s="82">
        <v>0.0</v>
      </c>
      <c r="MI32" s="82">
        <v>0.0</v>
      </c>
      <c r="MJ32" s="82">
        <v>132.0</v>
      </c>
      <c r="MK32" s="82">
        <v>0.0</v>
      </c>
      <c r="ML32" s="82">
        <v>50.0</v>
      </c>
      <c r="MM32" s="82">
        <v>48.0</v>
      </c>
      <c r="MN32" s="82">
        <v>5.0</v>
      </c>
      <c r="MO32" s="86"/>
      <c r="MP32" s="87"/>
      <c r="MQ32" s="87"/>
      <c r="MR32" s="87"/>
      <c r="MS32" s="87"/>
      <c r="MT32" s="82">
        <v>4.9</v>
      </c>
      <c r="MU32" s="82">
        <v>2.3</v>
      </c>
      <c r="MV32" s="82">
        <v>84.0</v>
      </c>
      <c r="MW32" s="82">
        <v>35.0</v>
      </c>
      <c r="MX32" s="82">
        <v>46.0</v>
      </c>
      <c r="MY32" s="88" t="s">
        <v>96</v>
      </c>
      <c r="MZ32" s="82">
        <v>5.0</v>
      </c>
      <c r="NA32" s="87"/>
      <c r="NB32" s="82">
        <v>13.7</v>
      </c>
      <c r="NC32" s="82">
        <v>2.9</v>
      </c>
      <c r="ND32" s="82">
        <v>243.0</v>
      </c>
      <c r="NE32" s="82">
        <v>36.0</v>
      </c>
      <c r="NF32" s="82">
        <v>50.0</v>
      </c>
      <c r="NG32" s="82">
        <v>50.0</v>
      </c>
      <c r="NH32" s="82">
        <v>7.0</v>
      </c>
      <c r="NI32" s="87"/>
      <c r="NJ32" s="82">
        <v>0.0</v>
      </c>
      <c r="NK32" s="82">
        <v>0.0</v>
      </c>
      <c r="NL32" s="82">
        <v>0.0</v>
      </c>
      <c r="NM32" s="82">
        <v>35.0</v>
      </c>
      <c r="NN32" s="82">
        <v>56.0</v>
      </c>
      <c r="NO32" s="82">
        <v>58.0</v>
      </c>
      <c r="NP32" s="82">
        <v>2.0</v>
      </c>
      <c r="NQ32" s="223"/>
    </row>
    <row r="33" ht="14.25" customHeight="1">
      <c r="A33" s="49">
        <v>0.833333333333334</v>
      </c>
      <c r="B33" s="50"/>
      <c r="C33" s="51">
        <v>50.03</v>
      </c>
      <c r="D33" s="195">
        <v>337.0</v>
      </c>
      <c r="E33" s="53">
        <v>133.0</v>
      </c>
      <c r="F33" s="53">
        <v>103.0</v>
      </c>
      <c r="G33" s="53">
        <v>22.1</v>
      </c>
      <c r="H33" s="54"/>
      <c r="I33" s="53">
        <v>6.0</v>
      </c>
      <c r="J33" s="53">
        <v>49.0</v>
      </c>
      <c r="K33" s="53">
        <v>48.0</v>
      </c>
      <c r="L33" s="53">
        <v>137.0</v>
      </c>
      <c r="M33" s="53">
        <v>148.0</v>
      </c>
      <c r="N33" s="53">
        <v>35.5</v>
      </c>
      <c r="O33" s="326"/>
      <c r="P33" s="53">
        <v>6.0</v>
      </c>
      <c r="Q33" s="53">
        <v>53.0</v>
      </c>
      <c r="R33" s="53">
        <v>52.0</v>
      </c>
      <c r="S33" s="53">
        <v>337.4</v>
      </c>
      <c r="T33" s="53">
        <v>328.7</v>
      </c>
      <c r="U33" s="53">
        <v>187.5</v>
      </c>
      <c r="V33" s="54"/>
      <c r="W33" s="53">
        <v>332.4</v>
      </c>
      <c r="X33" s="53">
        <v>223.8</v>
      </c>
      <c r="Y33" s="53">
        <v>109.5</v>
      </c>
      <c r="Z33" s="326"/>
      <c r="AA33" s="53">
        <v>338.9</v>
      </c>
      <c r="AB33" s="53">
        <v>410.4</v>
      </c>
      <c r="AC33" s="53">
        <v>231.8</v>
      </c>
      <c r="AD33" s="54"/>
      <c r="AE33" s="53">
        <v>338.2</v>
      </c>
      <c r="AF33" s="53">
        <v>381.2</v>
      </c>
      <c r="AG33" s="53">
        <v>212.5</v>
      </c>
      <c r="AH33" s="326"/>
      <c r="AI33" s="53">
        <v>346.1</v>
      </c>
      <c r="AJ33" s="53">
        <v>427.1</v>
      </c>
      <c r="AK33" s="53">
        <v>249.4</v>
      </c>
      <c r="AL33" s="54"/>
      <c r="AM33" s="53">
        <v>335.4</v>
      </c>
      <c r="AN33" s="53">
        <v>453.5</v>
      </c>
      <c r="AO33" s="53">
        <v>241.8</v>
      </c>
      <c r="AP33" s="54"/>
      <c r="AQ33" s="54">
        <f t="shared" ref="AQ33:AS33" si="67">E33</f>
        <v>133</v>
      </c>
      <c r="AR33" s="54">
        <f t="shared" si="67"/>
        <v>103</v>
      </c>
      <c r="AS33" s="54">
        <f t="shared" si="67"/>
        <v>22.1</v>
      </c>
      <c r="AT33" s="54"/>
      <c r="AU33" s="54">
        <f t="shared" si="47"/>
        <v>137</v>
      </c>
      <c r="AV33" s="54">
        <f t="shared" ref="AV33:AW33" si="68">M33</f>
        <v>148</v>
      </c>
      <c r="AW33" s="54">
        <f t="shared" si="68"/>
        <v>35.5</v>
      </c>
      <c r="AX33" s="54"/>
      <c r="AY33" s="54"/>
      <c r="AZ33" s="54"/>
      <c r="BA33" s="54"/>
      <c r="BB33" s="54"/>
      <c r="BC33" s="89"/>
      <c r="BD33" s="54"/>
      <c r="BE33" s="53">
        <v>33.0</v>
      </c>
      <c r="BF33" s="53">
        <v>152.0</v>
      </c>
      <c r="BG33" s="127">
        <v>7.4</v>
      </c>
      <c r="BH33" s="54"/>
      <c r="BI33" s="53">
        <v>22.0</v>
      </c>
      <c r="BJ33" s="127">
        <v>57.0</v>
      </c>
      <c r="BK33" s="127">
        <v>85.0</v>
      </c>
      <c r="BL33" s="89"/>
      <c r="BM33" s="287">
        <v>341.0</v>
      </c>
      <c r="BN33" s="287">
        <v>144.0</v>
      </c>
      <c r="BO33" s="287">
        <v>223.0</v>
      </c>
      <c r="BP33" s="287">
        <v>11.2</v>
      </c>
      <c r="BQ33" s="288"/>
      <c r="BR33" s="287">
        <v>6.0</v>
      </c>
      <c r="BS33" s="287">
        <v>64.0</v>
      </c>
      <c r="BT33" s="287">
        <v>63.0</v>
      </c>
      <c r="BU33" s="288">
        <f t="shared" si="5"/>
        <v>341</v>
      </c>
      <c r="BV33" s="287">
        <v>286.0</v>
      </c>
      <c r="BW33" s="287">
        <v>166.0</v>
      </c>
      <c r="BX33" s="287">
        <v>30.0</v>
      </c>
      <c r="BY33" s="287">
        <v>334.0</v>
      </c>
      <c r="BZ33" s="287">
        <v>304.0</v>
      </c>
      <c r="CA33" s="287">
        <v>168.0</v>
      </c>
      <c r="CB33" s="287">
        <v>29.0</v>
      </c>
      <c r="CC33" s="287" t="s">
        <v>94</v>
      </c>
      <c r="CD33" s="287" t="s">
        <v>94</v>
      </c>
      <c r="CE33" s="287" t="s">
        <v>94</v>
      </c>
      <c r="CF33" s="287" t="s">
        <v>94</v>
      </c>
      <c r="CG33" s="287">
        <v>338.0</v>
      </c>
      <c r="CH33" s="287">
        <v>433.0</v>
      </c>
      <c r="CI33" s="287">
        <v>240.0</v>
      </c>
      <c r="CJ33" s="287">
        <v>7.0</v>
      </c>
      <c r="CK33" s="287">
        <v>351.0</v>
      </c>
      <c r="CL33" s="287">
        <v>334.0</v>
      </c>
      <c r="CM33" s="287">
        <v>193.0</v>
      </c>
      <c r="CN33" s="287">
        <v>20.0</v>
      </c>
      <c r="CO33" s="287" t="s">
        <v>94</v>
      </c>
      <c r="CP33" s="287" t="s">
        <v>94</v>
      </c>
      <c r="CQ33" s="287" t="s">
        <v>94</v>
      </c>
      <c r="CR33" s="287" t="s">
        <v>94</v>
      </c>
      <c r="CS33" s="287">
        <v>334.0</v>
      </c>
      <c r="CT33" s="287">
        <v>346.0</v>
      </c>
      <c r="CU33" s="287">
        <v>216.0</v>
      </c>
      <c r="CV33" s="287">
        <v>90.0</v>
      </c>
      <c r="CW33" s="287">
        <v>338.0</v>
      </c>
      <c r="CX33" s="287">
        <v>187.0</v>
      </c>
      <c r="CY33" s="287">
        <v>87.0</v>
      </c>
      <c r="CZ33" s="287">
        <v>53.0</v>
      </c>
      <c r="DA33" s="287">
        <v>324.0</v>
      </c>
      <c r="DB33" s="287">
        <v>189.0</v>
      </c>
      <c r="DC33" s="287">
        <v>90.0</v>
      </c>
      <c r="DD33" s="287">
        <v>51.0</v>
      </c>
      <c r="DE33" s="288">
        <f t="shared" si="31"/>
        <v>144</v>
      </c>
      <c r="DF33" s="287">
        <v>35.0</v>
      </c>
      <c r="DG33" s="288">
        <f t="shared" ref="DG33:DH33" si="69">BO33</f>
        <v>223</v>
      </c>
      <c r="DH33" s="288">
        <f t="shared" si="69"/>
        <v>11.2</v>
      </c>
      <c r="DI33" s="288"/>
      <c r="DJ33" s="287">
        <v>7.0</v>
      </c>
      <c r="DK33" s="287">
        <v>58.0</v>
      </c>
      <c r="DL33" s="287">
        <v>53.0</v>
      </c>
      <c r="DM33" s="89"/>
      <c r="DN33" s="61">
        <v>338.0</v>
      </c>
      <c r="DO33" s="61">
        <v>139.0</v>
      </c>
      <c r="DP33" s="61">
        <v>42.31</v>
      </c>
      <c r="DQ33" s="61">
        <v>23.98</v>
      </c>
      <c r="DR33" s="61">
        <v>5.38</v>
      </c>
      <c r="DS33" s="61">
        <v>8.0</v>
      </c>
      <c r="DT33" s="61">
        <v>44.0</v>
      </c>
      <c r="DU33" s="61">
        <v>49.2</v>
      </c>
      <c r="DV33" s="62"/>
      <c r="DW33" s="62"/>
      <c r="DX33" s="62"/>
      <c r="DY33" s="62"/>
      <c r="DZ33" s="62"/>
      <c r="EA33" s="62"/>
      <c r="EB33" s="62"/>
      <c r="EC33" s="62"/>
      <c r="ED33" s="89"/>
      <c r="EE33" s="63">
        <v>339.0</v>
      </c>
      <c r="EF33" s="63">
        <v>0.0</v>
      </c>
      <c r="EG33" s="63">
        <v>182.0</v>
      </c>
      <c r="EH33" s="63">
        <v>7.8</v>
      </c>
      <c r="EI33" s="64"/>
      <c r="EJ33" s="63">
        <v>9.0</v>
      </c>
      <c r="EK33" s="63">
        <v>50.0</v>
      </c>
      <c r="EL33" s="63">
        <v>52.0</v>
      </c>
      <c r="EM33" s="63">
        <v>0.0</v>
      </c>
      <c r="EN33" s="63">
        <v>0.0</v>
      </c>
      <c r="EO33" s="63">
        <v>0.0</v>
      </c>
      <c r="EP33" s="63">
        <v>0.0</v>
      </c>
      <c r="EQ33" s="63">
        <v>9.0</v>
      </c>
      <c r="ER33" s="63">
        <v>36.0</v>
      </c>
      <c r="ES33" s="63">
        <v>36.0</v>
      </c>
      <c r="ET33" s="63">
        <v>337.0</v>
      </c>
      <c r="EU33" s="63">
        <v>0.0</v>
      </c>
      <c r="EV33" s="63">
        <v>0.0</v>
      </c>
      <c r="EW33" s="63">
        <v>0.0</v>
      </c>
      <c r="EX33" s="63">
        <v>336.0</v>
      </c>
      <c r="EY33" s="63">
        <v>1.0</v>
      </c>
      <c r="EZ33" s="63">
        <v>0.0</v>
      </c>
      <c r="FA33" s="63">
        <v>0.0</v>
      </c>
      <c r="FB33" s="63">
        <v>336.0</v>
      </c>
      <c r="FC33" s="63">
        <v>275.0</v>
      </c>
      <c r="FD33" s="63">
        <v>158.1</v>
      </c>
      <c r="FE33" s="63">
        <v>8.8</v>
      </c>
      <c r="FF33" s="63">
        <v>335.0</v>
      </c>
      <c r="FG33" s="63">
        <v>277.0</v>
      </c>
      <c r="FH33" s="63">
        <v>158.4</v>
      </c>
      <c r="FI33" s="63">
        <v>11.1</v>
      </c>
      <c r="FJ33" s="63">
        <v>339.0</v>
      </c>
      <c r="FK33" s="63">
        <v>271.0</v>
      </c>
      <c r="FL33" s="63">
        <v>153.3</v>
      </c>
      <c r="FM33" s="64"/>
      <c r="FN33" s="63">
        <v>339.0</v>
      </c>
      <c r="FO33" s="63">
        <v>284.0</v>
      </c>
      <c r="FP33" s="63">
        <v>152.9</v>
      </c>
      <c r="FQ33" s="63">
        <v>21.6</v>
      </c>
      <c r="FR33" s="63">
        <v>0.0</v>
      </c>
      <c r="FS33" s="63">
        <v>0.0</v>
      </c>
      <c r="FT33" s="63">
        <v>10.52</v>
      </c>
      <c r="FU33" s="64"/>
      <c r="FV33" s="63">
        <v>0.0</v>
      </c>
      <c r="FW33" s="64"/>
      <c r="FX33" s="64"/>
      <c r="FY33" s="64"/>
      <c r="FZ33" s="89"/>
      <c r="GA33" s="65">
        <v>337.0</v>
      </c>
      <c r="GB33" s="66">
        <v>431.85</v>
      </c>
      <c r="GC33" s="66">
        <v>248.59</v>
      </c>
      <c r="GD33" s="66">
        <v>32.14</v>
      </c>
      <c r="GE33" s="66">
        <v>337.0</v>
      </c>
      <c r="GF33" s="66">
        <v>457.5</v>
      </c>
      <c r="GG33" s="66">
        <v>245.58</v>
      </c>
      <c r="GH33" s="66">
        <v>36.6</v>
      </c>
      <c r="GI33" s="66">
        <v>337.0</v>
      </c>
      <c r="GJ33" s="66">
        <v>263.19</v>
      </c>
      <c r="GK33" s="66">
        <v>-153.28</v>
      </c>
      <c r="GL33" s="66">
        <v>-16.0</v>
      </c>
      <c r="GM33" s="66">
        <v>337.0</v>
      </c>
      <c r="GN33" s="66">
        <v>240.94</v>
      </c>
      <c r="GO33" s="66">
        <v>-152.19</v>
      </c>
      <c r="GP33" s="66">
        <v>-24.12</v>
      </c>
      <c r="GQ33" s="66">
        <v>337.0</v>
      </c>
      <c r="GR33" s="66">
        <v>181.12</v>
      </c>
      <c r="GS33" s="66">
        <v>-96.91</v>
      </c>
      <c r="GT33" s="66">
        <v>-15.16</v>
      </c>
      <c r="GU33" s="66">
        <v>337.0</v>
      </c>
      <c r="GV33" s="66">
        <v>198.27</v>
      </c>
      <c r="GW33" s="66">
        <v>-95.23</v>
      </c>
      <c r="GX33" s="66">
        <v>-13.07</v>
      </c>
      <c r="GY33" s="89"/>
      <c r="GZ33" s="98" t="s">
        <v>91</v>
      </c>
      <c r="HA33" s="98" t="s">
        <v>92</v>
      </c>
      <c r="HB33" s="99">
        <v>228.0</v>
      </c>
      <c r="HC33" s="97">
        <f t="shared" si="70"/>
        <v>11.4</v>
      </c>
      <c r="HD33" s="97">
        <f t="shared" si="71"/>
        <v>4.56</v>
      </c>
      <c r="HE33" s="98">
        <v>8.0</v>
      </c>
      <c r="HF33" s="99">
        <v>58.0</v>
      </c>
      <c r="HG33" s="99">
        <v>54.0</v>
      </c>
      <c r="HH33" s="98" t="s">
        <v>91</v>
      </c>
      <c r="HI33" s="98" t="s">
        <v>92</v>
      </c>
      <c r="HJ33" s="99">
        <v>53.0</v>
      </c>
      <c r="HK33" s="97">
        <f t="shared" si="63"/>
        <v>2.65</v>
      </c>
      <c r="HL33" s="97">
        <f t="shared" si="64"/>
        <v>1.06</v>
      </c>
      <c r="HM33" s="98">
        <v>5.0</v>
      </c>
      <c r="HN33" s="99">
        <v>56.0</v>
      </c>
      <c r="HO33" s="99">
        <v>56.0</v>
      </c>
      <c r="HP33" s="98" t="s">
        <v>91</v>
      </c>
      <c r="HQ33" s="98" t="s">
        <v>92</v>
      </c>
      <c r="HR33" s="99">
        <v>377.0</v>
      </c>
      <c r="HS33" s="97">
        <f t="shared" si="65"/>
        <v>18.85</v>
      </c>
      <c r="HT33" s="97">
        <f t="shared" si="66"/>
        <v>7.54</v>
      </c>
      <c r="HU33" s="98">
        <v>7.0</v>
      </c>
      <c r="HV33" s="99">
        <v>56.0</v>
      </c>
      <c r="HW33" s="99">
        <v>56.0</v>
      </c>
      <c r="HX33" s="89"/>
      <c r="HY33" s="72">
        <v>135.0</v>
      </c>
      <c r="HZ33" s="72">
        <v>33.0</v>
      </c>
      <c r="IA33" s="73">
        <f t="shared" si="50"/>
        <v>54</v>
      </c>
      <c r="IB33" s="72">
        <v>2.7</v>
      </c>
      <c r="IC33" s="73"/>
      <c r="ID33" s="72">
        <v>2.0</v>
      </c>
      <c r="IE33" s="72">
        <v>64.0</v>
      </c>
      <c r="IF33" s="72">
        <v>44.0</v>
      </c>
      <c r="IG33" s="89"/>
      <c r="IH33" s="74">
        <v>134.0</v>
      </c>
      <c r="II33" s="74">
        <v>31.3</v>
      </c>
      <c r="IJ33" s="74">
        <v>243.0</v>
      </c>
      <c r="IK33" s="74">
        <v>12.0</v>
      </c>
      <c r="IL33" s="74">
        <v>12.9</v>
      </c>
      <c r="IM33" s="74">
        <v>4.0</v>
      </c>
      <c r="IN33" s="74">
        <v>49.0</v>
      </c>
      <c r="IO33" s="74">
        <v>47.0</v>
      </c>
      <c r="IP33" s="74">
        <v>134.0</v>
      </c>
      <c r="IQ33" s="74">
        <v>31.5</v>
      </c>
      <c r="IR33" s="74">
        <v>66.0</v>
      </c>
      <c r="IS33" s="74">
        <v>3.4</v>
      </c>
      <c r="IT33" s="74">
        <v>3.5</v>
      </c>
      <c r="IU33" s="74">
        <v>8.0</v>
      </c>
      <c r="IV33" s="74">
        <v>52.0</v>
      </c>
      <c r="IW33" s="74">
        <v>52.0</v>
      </c>
      <c r="IX33" s="89"/>
      <c r="IY33" s="76">
        <v>139.7</v>
      </c>
      <c r="IZ33" s="76">
        <v>34.84</v>
      </c>
      <c r="JA33" s="76">
        <v>412.4</v>
      </c>
      <c r="JB33" s="76">
        <v>20.62</v>
      </c>
      <c r="JC33" s="76">
        <v>6.46</v>
      </c>
      <c r="JD33" s="149">
        <v>3.0</v>
      </c>
      <c r="JE33" s="76">
        <v>63.54</v>
      </c>
      <c r="JF33" s="76">
        <v>47.32</v>
      </c>
      <c r="JG33" s="149" t="s">
        <v>93</v>
      </c>
      <c r="JH33" s="149" t="s">
        <v>93</v>
      </c>
      <c r="JI33" s="149" t="s">
        <v>93</v>
      </c>
      <c r="JJ33" s="149" t="s">
        <v>93</v>
      </c>
      <c r="JK33" s="149" t="s">
        <v>93</v>
      </c>
      <c r="JL33" s="149" t="s">
        <v>93</v>
      </c>
      <c r="JM33" s="149" t="s">
        <v>93</v>
      </c>
      <c r="JN33" s="149" t="s">
        <v>93</v>
      </c>
      <c r="JO33" s="89"/>
      <c r="JP33" s="78">
        <v>137.0</v>
      </c>
      <c r="JQ33" s="78">
        <v>32.2</v>
      </c>
      <c r="JR33" s="150" t="s">
        <v>112</v>
      </c>
      <c r="JS33" s="150" t="s">
        <v>112</v>
      </c>
      <c r="JT33" s="150" t="s">
        <v>112</v>
      </c>
      <c r="JU33" s="150">
        <v>2.0</v>
      </c>
      <c r="JV33" s="78">
        <v>44.0</v>
      </c>
      <c r="JW33" s="78">
        <v>44.0</v>
      </c>
      <c r="JX33" s="78">
        <v>137.0</v>
      </c>
      <c r="JY33" s="78">
        <v>34.5</v>
      </c>
      <c r="JZ33" s="78">
        <v>143.0</v>
      </c>
      <c r="KA33" s="78">
        <v>7.9</v>
      </c>
      <c r="KB33" s="78">
        <v>2.9</v>
      </c>
      <c r="KC33" s="150">
        <v>2.0</v>
      </c>
      <c r="KD33" s="78">
        <v>51.0</v>
      </c>
      <c r="KE33" s="78">
        <v>50.0</v>
      </c>
      <c r="KF33" s="89"/>
      <c r="KG33" s="79">
        <v>139.0</v>
      </c>
      <c r="KH33" s="79">
        <v>34.0</v>
      </c>
      <c r="KI33" s="79" t="s">
        <v>98</v>
      </c>
      <c r="KJ33" s="79" t="s">
        <v>98</v>
      </c>
      <c r="KK33" s="80"/>
      <c r="KL33" s="79">
        <v>1.0</v>
      </c>
      <c r="KM33" s="79">
        <v>50.0</v>
      </c>
      <c r="KN33" s="79">
        <v>50.0</v>
      </c>
      <c r="KO33" s="79">
        <v>139.0</v>
      </c>
      <c r="KP33" s="79">
        <v>34.0</v>
      </c>
      <c r="KQ33" s="79" t="s">
        <v>98</v>
      </c>
      <c r="KR33" s="79" t="s">
        <v>98</v>
      </c>
      <c r="KS33" s="80"/>
      <c r="KT33" s="79">
        <v>1.0</v>
      </c>
      <c r="KU33" s="79">
        <v>50.0</v>
      </c>
      <c r="KV33" s="79">
        <v>49.0</v>
      </c>
      <c r="KW33" s="89"/>
      <c r="KX33" s="81">
        <v>132.0</v>
      </c>
      <c r="KY33" s="81">
        <v>33.0</v>
      </c>
      <c r="KZ33" s="81">
        <v>161.0</v>
      </c>
      <c r="LA33" s="81">
        <v>7.9</v>
      </c>
      <c r="LB33" s="81">
        <v>1.5</v>
      </c>
      <c r="LC33" s="81">
        <v>3.0</v>
      </c>
      <c r="LD33" s="81">
        <v>55.0</v>
      </c>
      <c r="LE33" s="81">
        <v>55.0</v>
      </c>
      <c r="LF33" s="81">
        <v>132.0</v>
      </c>
      <c r="LG33" s="81">
        <v>33.0</v>
      </c>
      <c r="LH33" s="81">
        <v>330.0</v>
      </c>
      <c r="LI33" s="81">
        <v>16.2</v>
      </c>
      <c r="LJ33" s="81">
        <v>5.0</v>
      </c>
      <c r="LK33" s="81">
        <v>5.0</v>
      </c>
      <c r="LL33" s="81">
        <v>58.0</v>
      </c>
      <c r="LM33" s="81">
        <v>57.0</v>
      </c>
      <c r="LN33" s="89"/>
      <c r="LO33" s="82">
        <v>334.0</v>
      </c>
      <c r="LP33" s="82">
        <v>298.0</v>
      </c>
      <c r="LQ33" s="82">
        <v>163.0</v>
      </c>
      <c r="LR33" s="82">
        <v>69.0</v>
      </c>
      <c r="LS33" s="82">
        <v>324.0</v>
      </c>
      <c r="LT33" s="82">
        <v>63.0</v>
      </c>
      <c r="LU33" s="82">
        <v>13.7</v>
      </c>
      <c r="LV33" s="82">
        <v>144.0</v>
      </c>
      <c r="LW33" s="82">
        <v>116.0</v>
      </c>
      <c r="LX33" s="82">
        <v>59.0</v>
      </c>
      <c r="LY33" s="82">
        <v>54.0</v>
      </c>
      <c r="LZ33" s="83">
        <v>12.0</v>
      </c>
      <c r="MA33" s="82">
        <v>100.0</v>
      </c>
      <c r="MB33" s="82">
        <v>12.7</v>
      </c>
      <c r="MC33" s="82">
        <v>142.0</v>
      </c>
      <c r="MD33" s="82">
        <v>182.0</v>
      </c>
      <c r="ME33" s="82">
        <v>76.0</v>
      </c>
      <c r="MF33" s="82">
        <v>61.0</v>
      </c>
      <c r="MG33" s="83">
        <v>12.0</v>
      </c>
      <c r="MH33" s="82">
        <v>0.0</v>
      </c>
      <c r="MI33" s="82">
        <v>0.0</v>
      </c>
      <c r="MJ33" s="82">
        <v>132.0</v>
      </c>
      <c r="MK33" s="82">
        <v>0.0</v>
      </c>
      <c r="ML33" s="82">
        <v>49.0</v>
      </c>
      <c r="MM33" s="82">
        <v>47.0</v>
      </c>
      <c r="MN33" s="82">
        <v>5.0</v>
      </c>
      <c r="MO33" s="86"/>
      <c r="MP33" s="87"/>
      <c r="MQ33" s="87"/>
      <c r="MR33" s="87"/>
      <c r="MS33" s="87"/>
      <c r="MT33" s="82">
        <v>4.8</v>
      </c>
      <c r="MU33" s="82">
        <v>1.5</v>
      </c>
      <c r="MV33" s="82">
        <v>84.0</v>
      </c>
      <c r="MW33" s="82">
        <v>35.0</v>
      </c>
      <c r="MX33" s="82">
        <v>46.0</v>
      </c>
      <c r="MY33" s="88" t="s">
        <v>96</v>
      </c>
      <c r="MZ33" s="82">
        <v>5.0</v>
      </c>
      <c r="NA33" s="87"/>
      <c r="NB33" s="82">
        <v>13.8</v>
      </c>
      <c r="NC33" s="82">
        <v>3.9</v>
      </c>
      <c r="ND33" s="82">
        <v>245.0</v>
      </c>
      <c r="NE33" s="82">
        <v>36.0</v>
      </c>
      <c r="NF33" s="82">
        <v>50.0</v>
      </c>
      <c r="NG33" s="82">
        <v>50.0</v>
      </c>
      <c r="NH33" s="82">
        <v>7.0</v>
      </c>
      <c r="NI33" s="87"/>
      <c r="NJ33" s="82">
        <v>0.0</v>
      </c>
      <c r="NK33" s="82">
        <v>0.0</v>
      </c>
      <c r="NL33" s="82">
        <v>0.0</v>
      </c>
      <c r="NM33" s="82">
        <v>35.0</v>
      </c>
      <c r="NN33" s="82">
        <v>56.0</v>
      </c>
      <c r="NO33" s="82">
        <v>58.0</v>
      </c>
      <c r="NP33" s="82">
        <v>2.0</v>
      </c>
      <c r="NQ33" s="223"/>
    </row>
    <row r="34" ht="14.25" customHeight="1">
      <c r="A34" s="49">
        <v>0.875</v>
      </c>
      <c r="B34" s="50"/>
      <c r="C34" s="51">
        <v>49.87</v>
      </c>
      <c r="D34" s="195">
        <v>339.0</v>
      </c>
      <c r="E34" s="53">
        <v>134.0</v>
      </c>
      <c r="F34" s="53">
        <v>103.0</v>
      </c>
      <c r="G34" s="53">
        <v>22.2</v>
      </c>
      <c r="H34" s="54"/>
      <c r="I34" s="53">
        <v>6.0</v>
      </c>
      <c r="J34" s="53">
        <v>49.0</v>
      </c>
      <c r="K34" s="53">
        <v>48.0</v>
      </c>
      <c r="L34" s="53">
        <v>139.0</v>
      </c>
      <c r="M34" s="53">
        <v>85.0</v>
      </c>
      <c r="N34" s="53">
        <v>21.3</v>
      </c>
      <c r="O34" s="54"/>
      <c r="P34" s="53">
        <v>6.0</v>
      </c>
      <c r="Q34" s="53">
        <v>53.0</v>
      </c>
      <c r="R34" s="53">
        <v>52.0</v>
      </c>
      <c r="S34" s="53">
        <v>341.6</v>
      </c>
      <c r="T34" s="53">
        <v>310.5</v>
      </c>
      <c r="U34" s="53">
        <v>181.2</v>
      </c>
      <c r="V34" s="54"/>
      <c r="W34" s="53">
        <v>337.4</v>
      </c>
      <c r="X34" s="53">
        <v>235.9</v>
      </c>
      <c r="Y34" s="53">
        <v>117.4</v>
      </c>
      <c r="Z34" s="54"/>
      <c r="AA34" s="53">
        <v>342.0</v>
      </c>
      <c r="AB34" s="53">
        <v>368.2</v>
      </c>
      <c r="AC34" s="53">
        <v>213.3</v>
      </c>
      <c r="AD34" s="54"/>
      <c r="AE34" s="53">
        <v>341.5</v>
      </c>
      <c r="AF34" s="53">
        <v>336.8</v>
      </c>
      <c r="AG34" s="53">
        <v>192.9</v>
      </c>
      <c r="AH34" s="54"/>
      <c r="AI34" s="53">
        <v>348.6</v>
      </c>
      <c r="AJ34" s="53">
        <v>409.3</v>
      </c>
      <c r="AK34" s="53">
        <v>241.2</v>
      </c>
      <c r="AL34" s="54"/>
      <c r="AM34" s="53">
        <v>339.6</v>
      </c>
      <c r="AN34" s="53">
        <v>422.2</v>
      </c>
      <c r="AO34" s="53">
        <v>229.2</v>
      </c>
      <c r="AP34" s="54"/>
      <c r="AQ34" s="54">
        <f t="shared" ref="AQ34:AS34" si="72">E34</f>
        <v>134</v>
      </c>
      <c r="AR34" s="54">
        <f t="shared" si="72"/>
        <v>103</v>
      </c>
      <c r="AS34" s="54">
        <f t="shared" si="72"/>
        <v>22.2</v>
      </c>
      <c r="AT34" s="54"/>
      <c r="AU34" s="54">
        <f t="shared" si="47"/>
        <v>139</v>
      </c>
      <c r="AV34" s="54">
        <f t="shared" ref="AV34:AW34" si="73">M34</f>
        <v>85</v>
      </c>
      <c r="AW34" s="54">
        <f t="shared" si="73"/>
        <v>21.3</v>
      </c>
      <c r="AX34" s="54"/>
      <c r="AY34" s="54"/>
      <c r="AZ34" s="54"/>
      <c r="BA34" s="54"/>
      <c r="BB34" s="54"/>
      <c r="BC34" s="89"/>
      <c r="BD34" s="54"/>
      <c r="BE34" s="53">
        <v>33.0</v>
      </c>
      <c r="BF34" s="53">
        <v>0.0</v>
      </c>
      <c r="BG34" s="127">
        <v>0.0</v>
      </c>
      <c r="BH34" s="54"/>
      <c r="BI34" s="53">
        <v>22.0</v>
      </c>
      <c r="BJ34" s="127">
        <v>57.0</v>
      </c>
      <c r="BK34" s="127">
        <v>85.0</v>
      </c>
      <c r="BL34" s="89"/>
      <c r="BM34" s="287">
        <v>341.0</v>
      </c>
      <c r="BN34" s="287">
        <v>144.0</v>
      </c>
      <c r="BO34" s="287">
        <v>207.0</v>
      </c>
      <c r="BP34" s="287">
        <v>10.4</v>
      </c>
      <c r="BQ34" s="288"/>
      <c r="BR34" s="287">
        <v>6.0</v>
      </c>
      <c r="BS34" s="287">
        <v>60.0</v>
      </c>
      <c r="BT34" s="287">
        <v>60.0</v>
      </c>
      <c r="BU34" s="288">
        <f t="shared" si="5"/>
        <v>341</v>
      </c>
      <c r="BV34" s="287">
        <v>288.0</v>
      </c>
      <c r="BW34" s="287">
        <v>166.0</v>
      </c>
      <c r="BX34" s="287">
        <v>35.0</v>
      </c>
      <c r="BY34" s="287">
        <v>334.0</v>
      </c>
      <c r="BZ34" s="287">
        <v>304.0</v>
      </c>
      <c r="CA34" s="287">
        <v>168.0</v>
      </c>
      <c r="CB34" s="287">
        <v>32.0</v>
      </c>
      <c r="CC34" s="287" t="s">
        <v>94</v>
      </c>
      <c r="CD34" s="287" t="s">
        <v>94</v>
      </c>
      <c r="CE34" s="287" t="s">
        <v>94</v>
      </c>
      <c r="CF34" s="287" t="s">
        <v>94</v>
      </c>
      <c r="CG34" s="287">
        <v>338.0</v>
      </c>
      <c r="CH34" s="287">
        <v>417.0</v>
      </c>
      <c r="CI34" s="287">
        <v>242.0</v>
      </c>
      <c r="CJ34" s="287">
        <v>9.0</v>
      </c>
      <c r="CK34" s="287">
        <v>351.0</v>
      </c>
      <c r="CL34" s="287">
        <v>337.0</v>
      </c>
      <c r="CM34" s="287">
        <v>201.0</v>
      </c>
      <c r="CN34" s="287">
        <v>12.0</v>
      </c>
      <c r="CO34" s="287" t="s">
        <v>94</v>
      </c>
      <c r="CP34" s="287" t="s">
        <v>94</v>
      </c>
      <c r="CQ34" s="287" t="s">
        <v>94</v>
      </c>
      <c r="CR34" s="287" t="s">
        <v>94</v>
      </c>
      <c r="CS34" s="287">
        <v>334.0</v>
      </c>
      <c r="CT34" s="287">
        <v>364.0</v>
      </c>
      <c r="CU34" s="287">
        <v>222.0</v>
      </c>
      <c r="CV34" s="287">
        <v>104.0</v>
      </c>
      <c r="CW34" s="287">
        <v>337.0</v>
      </c>
      <c r="CX34" s="287">
        <v>187.0</v>
      </c>
      <c r="CY34" s="287">
        <v>81.0</v>
      </c>
      <c r="CZ34" s="287">
        <v>56.0</v>
      </c>
      <c r="DA34" s="287">
        <v>324.0</v>
      </c>
      <c r="DB34" s="287">
        <v>192.0</v>
      </c>
      <c r="DC34" s="287">
        <v>84.0</v>
      </c>
      <c r="DD34" s="287">
        <v>62.0</v>
      </c>
      <c r="DE34" s="288">
        <f t="shared" si="31"/>
        <v>144</v>
      </c>
      <c r="DF34" s="287">
        <v>35.0</v>
      </c>
      <c r="DG34" s="287">
        <v>207.0</v>
      </c>
      <c r="DH34" s="287">
        <v>10.4</v>
      </c>
      <c r="DI34" s="288"/>
      <c r="DJ34" s="287">
        <v>7.0</v>
      </c>
      <c r="DK34" s="287">
        <v>56.0</v>
      </c>
      <c r="DL34" s="287">
        <v>52.0</v>
      </c>
      <c r="DM34" s="89"/>
      <c r="DN34" s="61">
        <v>339.0</v>
      </c>
      <c r="DO34" s="61">
        <v>140.0</v>
      </c>
      <c r="DP34" s="61">
        <v>48.39</v>
      </c>
      <c r="DQ34" s="61">
        <v>27.22</v>
      </c>
      <c r="DR34" s="61">
        <v>7.24</v>
      </c>
      <c r="DS34" s="61">
        <v>8.0</v>
      </c>
      <c r="DT34" s="61">
        <v>41.0</v>
      </c>
      <c r="DU34" s="61">
        <v>51.1</v>
      </c>
      <c r="DV34" s="62"/>
      <c r="DW34" s="62"/>
      <c r="DX34" s="62"/>
      <c r="DY34" s="62"/>
      <c r="DZ34" s="62"/>
      <c r="EA34" s="62"/>
      <c r="EB34" s="62"/>
      <c r="EC34" s="62"/>
      <c r="ED34" s="89"/>
      <c r="EE34" s="63">
        <v>341.0</v>
      </c>
      <c r="EF34" s="63">
        <v>0.0</v>
      </c>
      <c r="EG34" s="63">
        <v>198.0</v>
      </c>
      <c r="EH34" s="63">
        <v>8.6</v>
      </c>
      <c r="EI34" s="64"/>
      <c r="EJ34" s="63">
        <v>9.0</v>
      </c>
      <c r="EK34" s="63">
        <v>50.0</v>
      </c>
      <c r="EL34" s="63">
        <v>52.0</v>
      </c>
      <c r="EM34" s="63">
        <v>0.0</v>
      </c>
      <c r="EN34" s="63">
        <v>0.0</v>
      </c>
      <c r="EO34" s="63">
        <v>0.0</v>
      </c>
      <c r="EP34" s="63">
        <v>0.0</v>
      </c>
      <c r="EQ34" s="63">
        <v>9.0</v>
      </c>
      <c r="ER34" s="63">
        <v>35.0</v>
      </c>
      <c r="ES34" s="63">
        <v>35.0</v>
      </c>
      <c r="ET34" s="63">
        <v>340.0</v>
      </c>
      <c r="EU34" s="63">
        <v>0.0</v>
      </c>
      <c r="EV34" s="63">
        <v>0.0</v>
      </c>
      <c r="EW34" s="63">
        <v>0.0</v>
      </c>
      <c r="EX34" s="63">
        <v>338.0</v>
      </c>
      <c r="EY34" s="63">
        <v>1.0</v>
      </c>
      <c r="EZ34" s="63">
        <v>0.0</v>
      </c>
      <c r="FA34" s="63">
        <v>0.0</v>
      </c>
      <c r="FB34" s="63">
        <v>338.0</v>
      </c>
      <c r="FC34" s="63">
        <v>275.0</v>
      </c>
      <c r="FD34" s="63">
        <v>158.8</v>
      </c>
      <c r="FE34" s="63">
        <v>11.2</v>
      </c>
      <c r="FF34" s="63">
        <v>338.0</v>
      </c>
      <c r="FG34" s="63">
        <v>277.0</v>
      </c>
      <c r="FH34" s="63">
        <v>159.4</v>
      </c>
      <c r="FI34" s="63">
        <v>13.3</v>
      </c>
      <c r="FJ34" s="63">
        <v>341.0</v>
      </c>
      <c r="FK34" s="63">
        <v>267.0</v>
      </c>
      <c r="FL34" s="63">
        <v>152.8</v>
      </c>
      <c r="FM34" s="64"/>
      <c r="FN34" s="63">
        <v>341.0</v>
      </c>
      <c r="FO34" s="63">
        <v>281.0</v>
      </c>
      <c r="FP34" s="63">
        <v>152.2</v>
      </c>
      <c r="FQ34" s="63">
        <v>20.8</v>
      </c>
      <c r="FR34" s="63">
        <v>0.0</v>
      </c>
      <c r="FS34" s="63">
        <v>0.0</v>
      </c>
      <c r="FT34" s="63">
        <v>10.72</v>
      </c>
      <c r="FU34" s="64"/>
      <c r="FV34" s="63">
        <v>0.0</v>
      </c>
      <c r="FW34" s="64"/>
      <c r="FX34" s="64"/>
      <c r="FY34" s="64"/>
      <c r="FZ34" s="89"/>
      <c r="GA34" s="65">
        <v>341.0</v>
      </c>
      <c r="GB34" s="66">
        <v>384.37</v>
      </c>
      <c r="GC34" s="66">
        <v>237.37</v>
      </c>
      <c r="GD34" s="66">
        <v>27.47</v>
      </c>
      <c r="GE34" s="66">
        <v>341.0</v>
      </c>
      <c r="GF34" s="66">
        <v>409.31</v>
      </c>
      <c r="GG34" s="66">
        <v>234.86</v>
      </c>
      <c r="GH34" s="66">
        <v>31.33</v>
      </c>
      <c r="GI34" s="66">
        <v>341.0</v>
      </c>
      <c r="GJ34" s="66">
        <v>270.81</v>
      </c>
      <c r="GK34" s="66">
        <v>-153.11</v>
      </c>
      <c r="GL34" s="66">
        <v>-25.8</v>
      </c>
      <c r="GM34" s="66">
        <v>341.0</v>
      </c>
      <c r="GN34" s="66">
        <v>247.8</v>
      </c>
      <c r="GO34" s="66">
        <v>-152.27</v>
      </c>
      <c r="GP34" s="66">
        <v>-34.34</v>
      </c>
      <c r="GQ34" s="66">
        <v>341.0</v>
      </c>
      <c r="GR34" s="66">
        <v>129.78</v>
      </c>
      <c r="GS34" s="66">
        <v>-79.4</v>
      </c>
      <c r="GT34" s="66">
        <v>0.0</v>
      </c>
      <c r="GU34" s="66">
        <v>341.0</v>
      </c>
      <c r="GV34" s="66">
        <v>129.25</v>
      </c>
      <c r="GW34" s="66">
        <v>-71.19</v>
      </c>
      <c r="GX34" s="66">
        <v>0.0</v>
      </c>
      <c r="GY34" s="89"/>
      <c r="GZ34" s="98" t="s">
        <v>91</v>
      </c>
      <c r="HA34" s="98" t="s">
        <v>92</v>
      </c>
      <c r="HB34" s="99">
        <v>98.0</v>
      </c>
      <c r="HC34" s="97">
        <f t="shared" si="70"/>
        <v>4.9</v>
      </c>
      <c r="HD34" s="97">
        <f t="shared" si="71"/>
        <v>1.96</v>
      </c>
      <c r="HE34" s="98">
        <v>8.0</v>
      </c>
      <c r="HF34" s="99">
        <v>54.0</v>
      </c>
      <c r="HG34" s="99">
        <v>52.0</v>
      </c>
      <c r="HH34" s="98" t="s">
        <v>91</v>
      </c>
      <c r="HI34" s="98" t="s">
        <v>92</v>
      </c>
      <c r="HJ34" s="99">
        <v>82.0</v>
      </c>
      <c r="HK34" s="97">
        <f t="shared" si="63"/>
        <v>4.1</v>
      </c>
      <c r="HL34" s="97">
        <f t="shared" si="64"/>
        <v>1.64</v>
      </c>
      <c r="HM34" s="98">
        <v>5.0</v>
      </c>
      <c r="HN34" s="99">
        <v>52.0</v>
      </c>
      <c r="HO34" s="99">
        <v>52.0</v>
      </c>
      <c r="HP34" s="98" t="s">
        <v>91</v>
      </c>
      <c r="HQ34" s="98" t="s">
        <v>92</v>
      </c>
      <c r="HR34" s="99">
        <v>381.0</v>
      </c>
      <c r="HS34" s="97">
        <f t="shared" si="65"/>
        <v>19.05</v>
      </c>
      <c r="HT34" s="97">
        <f t="shared" si="66"/>
        <v>7.62</v>
      </c>
      <c r="HU34" s="98">
        <v>7.0</v>
      </c>
      <c r="HV34" s="99">
        <v>56.0</v>
      </c>
      <c r="HW34" s="99">
        <v>56.0</v>
      </c>
      <c r="HX34" s="89"/>
      <c r="HY34" s="72">
        <v>134.0</v>
      </c>
      <c r="HZ34" s="72">
        <v>33.0</v>
      </c>
      <c r="IA34" s="73">
        <f t="shared" si="50"/>
        <v>52</v>
      </c>
      <c r="IB34" s="72">
        <v>2.6</v>
      </c>
      <c r="IC34" s="73"/>
      <c r="ID34" s="72">
        <v>2.0</v>
      </c>
      <c r="IE34" s="72">
        <v>64.0</v>
      </c>
      <c r="IF34" s="72">
        <v>44.0</v>
      </c>
      <c r="IG34" s="89"/>
      <c r="IH34" s="74">
        <v>136.0</v>
      </c>
      <c r="II34" s="74">
        <v>32.2</v>
      </c>
      <c r="IJ34" s="74">
        <v>229.0</v>
      </c>
      <c r="IK34" s="74">
        <v>11.5</v>
      </c>
      <c r="IL34" s="74">
        <v>12.5</v>
      </c>
      <c r="IM34" s="74">
        <v>4.0</v>
      </c>
      <c r="IN34" s="74">
        <v>50.0</v>
      </c>
      <c r="IO34" s="74">
        <v>50.0</v>
      </c>
      <c r="IP34" s="74">
        <v>136.0</v>
      </c>
      <c r="IQ34" s="74">
        <v>31.9</v>
      </c>
      <c r="IR34" s="74">
        <v>73.0</v>
      </c>
      <c r="IS34" s="74">
        <v>3.8</v>
      </c>
      <c r="IT34" s="74">
        <v>4.0</v>
      </c>
      <c r="IU34" s="74">
        <v>8.0</v>
      </c>
      <c r="IV34" s="74">
        <v>49.0</v>
      </c>
      <c r="IW34" s="74">
        <v>49.0</v>
      </c>
      <c r="IX34" s="89"/>
      <c r="IY34" s="76">
        <v>139.941</v>
      </c>
      <c r="IZ34" s="76">
        <v>34.59</v>
      </c>
      <c r="JA34" s="76">
        <v>472.6</v>
      </c>
      <c r="JB34" s="76">
        <v>23.63</v>
      </c>
      <c r="JC34" s="76">
        <v>8.51</v>
      </c>
      <c r="JD34" s="149">
        <v>3.0</v>
      </c>
      <c r="JE34" s="76">
        <v>64.86</v>
      </c>
      <c r="JF34" s="76">
        <v>47.32</v>
      </c>
      <c r="JG34" s="149" t="s">
        <v>93</v>
      </c>
      <c r="JH34" s="149" t="s">
        <v>93</v>
      </c>
      <c r="JI34" s="149" t="s">
        <v>93</v>
      </c>
      <c r="JJ34" s="149" t="s">
        <v>93</v>
      </c>
      <c r="JK34" s="149" t="s">
        <v>93</v>
      </c>
      <c r="JL34" s="149" t="s">
        <v>93</v>
      </c>
      <c r="JM34" s="149" t="s">
        <v>93</v>
      </c>
      <c r="JN34" s="149" t="s">
        <v>93</v>
      </c>
      <c r="JO34" s="89"/>
      <c r="JP34" s="78">
        <v>138.0</v>
      </c>
      <c r="JQ34" s="78">
        <v>32.5</v>
      </c>
      <c r="JR34" s="150" t="s">
        <v>112</v>
      </c>
      <c r="JS34" s="150" t="s">
        <v>112</v>
      </c>
      <c r="JT34" s="150" t="s">
        <v>112</v>
      </c>
      <c r="JU34" s="150">
        <v>2.0</v>
      </c>
      <c r="JV34" s="78">
        <v>43.0</v>
      </c>
      <c r="JW34" s="78">
        <v>43.0</v>
      </c>
      <c r="JX34" s="78">
        <v>138.0</v>
      </c>
      <c r="JY34" s="78">
        <v>34.6</v>
      </c>
      <c r="JZ34" s="78">
        <v>146.0</v>
      </c>
      <c r="KA34" s="78">
        <v>7.9</v>
      </c>
      <c r="KB34" s="78">
        <v>2.7</v>
      </c>
      <c r="KC34" s="150">
        <v>2.0</v>
      </c>
      <c r="KD34" s="78">
        <v>50.0</v>
      </c>
      <c r="KE34" s="78">
        <v>49.0</v>
      </c>
      <c r="KF34" s="89"/>
      <c r="KG34" s="79">
        <v>139.0</v>
      </c>
      <c r="KH34" s="79">
        <v>34.0</v>
      </c>
      <c r="KI34" s="79" t="s">
        <v>98</v>
      </c>
      <c r="KJ34" s="79" t="s">
        <v>98</v>
      </c>
      <c r="KK34" s="80"/>
      <c r="KL34" s="79">
        <v>1.0</v>
      </c>
      <c r="KM34" s="79">
        <v>50.0</v>
      </c>
      <c r="KN34" s="79">
        <v>50.0</v>
      </c>
      <c r="KO34" s="79">
        <v>139.0</v>
      </c>
      <c r="KP34" s="79">
        <v>34.0</v>
      </c>
      <c r="KQ34" s="79" t="s">
        <v>98</v>
      </c>
      <c r="KR34" s="79" t="s">
        <v>98</v>
      </c>
      <c r="KS34" s="80"/>
      <c r="KT34" s="79">
        <v>1.0</v>
      </c>
      <c r="KU34" s="79">
        <v>50.0</v>
      </c>
      <c r="KV34" s="79">
        <v>49.0</v>
      </c>
      <c r="KW34" s="89"/>
      <c r="KX34" s="81">
        <v>137.0</v>
      </c>
      <c r="KY34" s="81">
        <v>33.0</v>
      </c>
      <c r="KZ34" s="81">
        <v>71.0</v>
      </c>
      <c r="LA34" s="81">
        <v>3.5</v>
      </c>
      <c r="LB34" s="81">
        <v>1.5</v>
      </c>
      <c r="LC34" s="81">
        <v>3.0</v>
      </c>
      <c r="LD34" s="81">
        <v>55.0</v>
      </c>
      <c r="LE34" s="81">
        <v>55.0</v>
      </c>
      <c r="LF34" s="81">
        <v>137.0</v>
      </c>
      <c r="LG34" s="81">
        <v>33.0</v>
      </c>
      <c r="LH34" s="81">
        <v>402.0</v>
      </c>
      <c r="LI34" s="81">
        <v>19.7</v>
      </c>
      <c r="LJ34" s="81">
        <v>5.0</v>
      </c>
      <c r="LK34" s="81">
        <v>5.0</v>
      </c>
      <c r="LL34" s="81">
        <v>59.0</v>
      </c>
      <c r="LM34" s="81">
        <v>58.0</v>
      </c>
      <c r="LN34" s="89"/>
      <c r="LO34" s="82">
        <v>335.0</v>
      </c>
      <c r="LP34" s="82">
        <v>284.0</v>
      </c>
      <c r="LQ34" s="82">
        <v>156.0</v>
      </c>
      <c r="LR34" s="82">
        <v>69.0</v>
      </c>
      <c r="LS34" s="82">
        <v>324.0</v>
      </c>
      <c r="LT34" s="82">
        <v>45.0</v>
      </c>
      <c r="LU34" s="82">
        <v>9.0</v>
      </c>
      <c r="LV34" s="82">
        <v>144.0</v>
      </c>
      <c r="LW34" s="82">
        <v>84.0</v>
      </c>
      <c r="LX34" s="82">
        <v>58.0</v>
      </c>
      <c r="LY34" s="82">
        <v>54.0</v>
      </c>
      <c r="LZ34" s="83">
        <v>12.0</v>
      </c>
      <c r="MA34" s="82">
        <v>111.0</v>
      </c>
      <c r="MB34" s="82">
        <v>6.2</v>
      </c>
      <c r="MC34" s="82">
        <v>141.0</v>
      </c>
      <c r="MD34" s="82">
        <v>100.0</v>
      </c>
      <c r="ME34" s="82">
        <v>77.0</v>
      </c>
      <c r="MF34" s="82">
        <v>61.0</v>
      </c>
      <c r="MG34" s="83">
        <v>12.0</v>
      </c>
      <c r="MH34" s="82">
        <v>0.0</v>
      </c>
      <c r="MI34" s="82">
        <v>0.0</v>
      </c>
      <c r="MJ34" s="82">
        <v>131.0</v>
      </c>
      <c r="MK34" s="82">
        <v>0.0</v>
      </c>
      <c r="ML34" s="82">
        <v>48.0</v>
      </c>
      <c r="MM34" s="82">
        <v>46.0</v>
      </c>
      <c r="MN34" s="82">
        <v>5.0</v>
      </c>
      <c r="MO34" s="86"/>
      <c r="MP34" s="87"/>
      <c r="MQ34" s="87"/>
      <c r="MR34" s="87"/>
      <c r="MS34" s="87"/>
      <c r="MT34" s="82">
        <v>10.5</v>
      </c>
      <c r="MU34" s="82">
        <v>3.2</v>
      </c>
      <c r="MV34" s="82">
        <v>184.0</v>
      </c>
      <c r="MW34" s="82">
        <v>35.0</v>
      </c>
      <c r="MX34" s="82">
        <v>46.0</v>
      </c>
      <c r="MY34" s="88" t="s">
        <v>96</v>
      </c>
      <c r="MZ34" s="82">
        <v>5.0</v>
      </c>
      <c r="NA34" s="87"/>
      <c r="NB34" s="82">
        <v>13.8</v>
      </c>
      <c r="NC34" s="82">
        <v>4.8</v>
      </c>
      <c r="ND34" s="82">
        <v>246.0</v>
      </c>
      <c r="NE34" s="82">
        <v>37.0</v>
      </c>
      <c r="NF34" s="82">
        <v>50.0</v>
      </c>
      <c r="NG34" s="82">
        <v>50.0</v>
      </c>
      <c r="NH34" s="82">
        <v>7.0</v>
      </c>
      <c r="NI34" s="87"/>
      <c r="NJ34" s="82">
        <v>0.0</v>
      </c>
      <c r="NK34" s="82">
        <v>0.0</v>
      </c>
      <c r="NL34" s="82">
        <v>0.0</v>
      </c>
      <c r="NM34" s="82">
        <v>35.0</v>
      </c>
      <c r="NN34" s="82">
        <v>56.0</v>
      </c>
      <c r="NO34" s="82">
        <v>58.0</v>
      </c>
      <c r="NP34" s="82">
        <v>2.0</v>
      </c>
      <c r="NQ34" s="223"/>
    </row>
    <row r="35" ht="14.25" customHeight="1">
      <c r="A35" s="49">
        <v>0.916666666666667</v>
      </c>
      <c r="B35" s="50"/>
      <c r="C35" s="51">
        <v>50.11</v>
      </c>
      <c r="D35" s="195">
        <v>333.0</v>
      </c>
      <c r="E35" s="53">
        <v>132.0</v>
      </c>
      <c r="F35" s="53">
        <v>105.0</v>
      </c>
      <c r="G35" s="53">
        <v>22.2</v>
      </c>
      <c r="H35" s="54"/>
      <c r="I35" s="53">
        <v>6.0</v>
      </c>
      <c r="J35" s="53">
        <v>49.0</v>
      </c>
      <c r="K35" s="53">
        <v>48.0</v>
      </c>
      <c r="L35" s="53">
        <v>137.0</v>
      </c>
      <c r="M35" s="53">
        <v>61.0</v>
      </c>
      <c r="N35" s="53">
        <v>14.1</v>
      </c>
      <c r="O35" s="54"/>
      <c r="P35" s="53">
        <v>6.0</v>
      </c>
      <c r="Q35" s="53">
        <v>53.0</v>
      </c>
      <c r="R35" s="53">
        <v>52.0</v>
      </c>
      <c r="S35" s="53">
        <v>335.9</v>
      </c>
      <c r="T35" s="53">
        <v>331.5</v>
      </c>
      <c r="U35" s="53">
        <v>187.2</v>
      </c>
      <c r="V35" s="54"/>
      <c r="W35" s="53">
        <v>331.8</v>
      </c>
      <c r="X35" s="53">
        <v>231.5</v>
      </c>
      <c r="Y35" s="53">
        <v>114.1</v>
      </c>
      <c r="Z35" s="54"/>
      <c r="AA35" s="53">
        <v>335.4</v>
      </c>
      <c r="AB35" s="53">
        <v>394.4</v>
      </c>
      <c r="AC35" s="53">
        <v>219.2</v>
      </c>
      <c r="AD35" s="54"/>
      <c r="AE35" s="53">
        <v>335.4</v>
      </c>
      <c r="AF35" s="53">
        <v>362.9</v>
      </c>
      <c r="AG35" s="53">
        <v>199.1</v>
      </c>
      <c r="AH35" s="54"/>
      <c r="AI35" s="53">
        <v>342.5</v>
      </c>
      <c r="AJ35" s="53">
        <v>419.1</v>
      </c>
      <c r="AK35" s="53">
        <v>241.7</v>
      </c>
      <c r="AL35" s="54"/>
      <c r="AM35" s="53">
        <v>334.1</v>
      </c>
      <c r="AN35" s="53">
        <v>429.6</v>
      </c>
      <c r="AO35" s="53">
        <v>226.7</v>
      </c>
      <c r="AP35" s="54"/>
      <c r="AQ35" s="54">
        <f t="shared" ref="AQ35:AS35" si="74">E35</f>
        <v>132</v>
      </c>
      <c r="AR35" s="54">
        <f t="shared" si="74"/>
        <v>105</v>
      </c>
      <c r="AS35" s="54">
        <f t="shared" si="74"/>
        <v>22.2</v>
      </c>
      <c r="AT35" s="54"/>
      <c r="AU35" s="54">
        <f t="shared" si="47"/>
        <v>137</v>
      </c>
      <c r="AV35" s="54">
        <f t="shared" ref="AV35:AW35" si="75">M35</f>
        <v>61</v>
      </c>
      <c r="AW35" s="54">
        <f t="shared" si="75"/>
        <v>14.1</v>
      </c>
      <c r="AX35" s="54"/>
      <c r="AY35" s="54"/>
      <c r="AZ35" s="54"/>
      <c r="BA35" s="54"/>
      <c r="BB35" s="54"/>
      <c r="BC35" s="89"/>
      <c r="BD35" s="54"/>
      <c r="BE35" s="53">
        <v>33.0</v>
      </c>
      <c r="BF35" s="53">
        <v>0.0</v>
      </c>
      <c r="BG35" s="127">
        <v>0.0</v>
      </c>
      <c r="BH35" s="54"/>
      <c r="BI35" s="53">
        <v>22.0</v>
      </c>
      <c r="BJ35" s="127">
        <v>57.0</v>
      </c>
      <c r="BK35" s="127">
        <v>85.0</v>
      </c>
      <c r="BL35" s="89"/>
      <c r="BM35" s="287">
        <v>341.0</v>
      </c>
      <c r="BN35" s="287">
        <v>144.0</v>
      </c>
      <c r="BO35" s="287">
        <v>149.0</v>
      </c>
      <c r="BP35" s="287">
        <v>7.5</v>
      </c>
      <c r="BQ35" s="288"/>
      <c r="BR35" s="287">
        <v>6.0</v>
      </c>
      <c r="BS35" s="287">
        <v>60.0</v>
      </c>
      <c r="BT35" s="287">
        <v>60.0</v>
      </c>
      <c r="BU35" s="288">
        <f t="shared" si="5"/>
        <v>341</v>
      </c>
      <c r="BV35" s="287">
        <v>285.0</v>
      </c>
      <c r="BW35" s="287">
        <v>167.0</v>
      </c>
      <c r="BX35" s="287">
        <v>24.0</v>
      </c>
      <c r="BY35" s="287">
        <v>333.0</v>
      </c>
      <c r="BZ35" s="287">
        <v>302.0</v>
      </c>
      <c r="CA35" s="287">
        <v>168.0</v>
      </c>
      <c r="CB35" s="287">
        <v>22.0</v>
      </c>
      <c r="CC35" s="287" t="s">
        <v>94</v>
      </c>
      <c r="CD35" s="287" t="s">
        <v>94</v>
      </c>
      <c r="CE35" s="287" t="s">
        <v>94</v>
      </c>
      <c r="CF35" s="287" t="s">
        <v>94</v>
      </c>
      <c r="CG35" s="287">
        <v>333.0</v>
      </c>
      <c r="CH35" s="287">
        <v>385.0</v>
      </c>
      <c r="CI35" s="287">
        <v>211.0</v>
      </c>
      <c r="CJ35" s="287">
        <v>6.0</v>
      </c>
      <c r="CK35" s="287">
        <v>350.0</v>
      </c>
      <c r="CL35" s="287">
        <v>325.0</v>
      </c>
      <c r="CM35" s="287">
        <v>188.0</v>
      </c>
      <c r="CN35" s="287">
        <v>17.0</v>
      </c>
      <c r="CO35" s="287" t="s">
        <v>94</v>
      </c>
      <c r="CP35" s="287" t="s">
        <v>94</v>
      </c>
      <c r="CQ35" s="287" t="s">
        <v>94</v>
      </c>
      <c r="CR35" s="287" t="s">
        <v>94</v>
      </c>
      <c r="CS35" s="287">
        <v>333.0</v>
      </c>
      <c r="CT35" s="287">
        <v>346.0</v>
      </c>
      <c r="CU35" s="287">
        <v>211.0</v>
      </c>
      <c r="CV35" s="287">
        <v>95.0</v>
      </c>
      <c r="CW35" s="287">
        <v>336.0</v>
      </c>
      <c r="CX35" s="287">
        <v>169.0</v>
      </c>
      <c r="CY35" s="287">
        <v>81.0</v>
      </c>
      <c r="CZ35" s="287">
        <v>47.0</v>
      </c>
      <c r="DA35" s="287">
        <v>323.0</v>
      </c>
      <c r="DB35" s="287">
        <v>172.0</v>
      </c>
      <c r="DC35" s="287">
        <v>81.0</v>
      </c>
      <c r="DD35" s="287">
        <v>45.0</v>
      </c>
      <c r="DE35" s="288">
        <f t="shared" si="31"/>
        <v>144</v>
      </c>
      <c r="DF35" s="287">
        <v>35.0</v>
      </c>
      <c r="DG35" s="288">
        <f t="shared" ref="DG35:DH35" si="76">BO35</f>
        <v>149</v>
      </c>
      <c r="DH35" s="288">
        <f t="shared" si="76"/>
        <v>7.5</v>
      </c>
      <c r="DI35" s="288"/>
      <c r="DJ35" s="287">
        <v>7.0</v>
      </c>
      <c r="DK35" s="287">
        <v>56.0</v>
      </c>
      <c r="DL35" s="287">
        <v>52.0</v>
      </c>
      <c r="DM35" s="89"/>
      <c r="DN35" s="61">
        <v>338.0</v>
      </c>
      <c r="DO35" s="61">
        <v>139.0</v>
      </c>
      <c r="DP35" s="61">
        <v>37.73</v>
      </c>
      <c r="DQ35" s="61">
        <v>21.48</v>
      </c>
      <c r="DR35" s="61">
        <v>4.25</v>
      </c>
      <c r="DS35" s="61">
        <v>8.0</v>
      </c>
      <c r="DT35" s="61">
        <v>46.0</v>
      </c>
      <c r="DU35" s="61">
        <v>48.4</v>
      </c>
      <c r="DV35" s="62"/>
      <c r="DW35" s="62"/>
      <c r="DX35" s="62"/>
      <c r="DY35" s="62"/>
      <c r="DZ35" s="62"/>
      <c r="EA35" s="62"/>
      <c r="EB35" s="62"/>
      <c r="EC35" s="62"/>
      <c r="ED35" s="89"/>
      <c r="EE35" s="63">
        <v>336.0</v>
      </c>
      <c r="EF35" s="63">
        <v>0.0</v>
      </c>
      <c r="EG35" s="63">
        <v>176.0</v>
      </c>
      <c r="EH35" s="63">
        <v>7.6</v>
      </c>
      <c r="EI35" s="64"/>
      <c r="EJ35" s="63">
        <v>9.0</v>
      </c>
      <c r="EK35" s="63">
        <v>49.0</v>
      </c>
      <c r="EL35" s="63">
        <v>51.0</v>
      </c>
      <c r="EM35" s="63">
        <v>0.0</v>
      </c>
      <c r="EN35" s="63">
        <v>0.0</v>
      </c>
      <c r="EO35" s="63">
        <v>0.0</v>
      </c>
      <c r="EP35" s="63">
        <v>0.0</v>
      </c>
      <c r="EQ35" s="63">
        <v>9.0</v>
      </c>
      <c r="ER35" s="63">
        <v>34.0</v>
      </c>
      <c r="ES35" s="63">
        <v>34.0</v>
      </c>
      <c r="ET35" s="63">
        <v>337.0</v>
      </c>
      <c r="EU35" s="63">
        <v>0.0</v>
      </c>
      <c r="EV35" s="63">
        <v>0.0</v>
      </c>
      <c r="EW35" s="63">
        <v>0.0</v>
      </c>
      <c r="EX35" s="63">
        <v>335.0</v>
      </c>
      <c r="EY35" s="63">
        <v>1.0</v>
      </c>
      <c r="EZ35" s="63">
        <v>0.0</v>
      </c>
      <c r="FA35" s="63">
        <v>0.0</v>
      </c>
      <c r="FB35" s="63">
        <v>336.0</v>
      </c>
      <c r="FC35" s="63">
        <v>275.0</v>
      </c>
      <c r="FD35" s="63">
        <v>157.9</v>
      </c>
      <c r="FE35" s="63">
        <v>4.3</v>
      </c>
      <c r="FF35" s="63">
        <v>335.0</v>
      </c>
      <c r="FG35" s="63">
        <v>276.0</v>
      </c>
      <c r="FH35" s="63">
        <v>158.7</v>
      </c>
      <c r="FI35" s="63">
        <v>6.6</v>
      </c>
      <c r="FJ35" s="63">
        <v>336.0</v>
      </c>
      <c r="FK35" s="63">
        <v>271.0</v>
      </c>
      <c r="FL35" s="63">
        <v>153.0</v>
      </c>
      <c r="FM35" s="64"/>
      <c r="FN35" s="63">
        <v>336.0</v>
      </c>
      <c r="FO35" s="63">
        <v>284.0</v>
      </c>
      <c r="FP35" s="63">
        <v>152.8</v>
      </c>
      <c r="FQ35" s="63">
        <v>16.3</v>
      </c>
      <c r="FR35" s="63">
        <v>0.0</v>
      </c>
      <c r="FS35" s="63">
        <v>0.0</v>
      </c>
      <c r="FT35" s="63">
        <v>10.1</v>
      </c>
      <c r="FU35" s="64"/>
      <c r="FV35" s="63">
        <v>0.0</v>
      </c>
      <c r="FW35" s="64"/>
      <c r="FX35" s="64"/>
      <c r="FY35" s="64"/>
      <c r="FZ35" s="89"/>
      <c r="GA35" s="65">
        <v>336.0</v>
      </c>
      <c r="GB35" s="66">
        <v>390.97</v>
      </c>
      <c r="GC35" s="66">
        <v>236.2</v>
      </c>
      <c r="GD35" s="66">
        <v>40.87</v>
      </c>
      <c r="GE35" s="66">
        <v>336.0</v>
      </c>
      <c r="GF35" s="66">
        <v>414.71</v>
      </c>
      <c r="GG35" s="66">
        <v>233.18</v>
      </c>
      <c r="GH35" s="66">
        <v>44.06</v>
      </c>
      <c r="GI35" s="66">
        <v>336.0</v>
      </c>
      <c r="GJ35" s="66">
        <v>272.56</v>
      </c>
      <c r="GK35" s="66">
        <v>-152.77</v>
      </c>
      <c r="GL35" s="66">
        <v>-19.85</v>
      </c>
      <c r="GM35" s="66">
        <v>336.0</v>
      </c>
      <c r="GN35" s="66">
        <v>250.73</v>
      </c>
      <c r="GO35" s="66">
        <v>-153.27</v>
      </c>
      <c r="GP35" s="66">
        <v>-28.23</v>
      </c>
      <c r="GQ35" s="66">
        <v>336.0</v>
      </c>
      <c r="GR35" s="66">
        <v>135.4</v>
      </c>
      <c r="GS35" s="66">
        <v>-81.56</v>
      </c>
      <c r="GT35" s="66">
        <v>-18.85</v>
      </c>
      <c r="GU35" s="66">
        <v>336.0</v>
      </c>
      <c r="GV35" s="66">
        <v>147.27</v>
      </c>
      <c r="GW35" s="66">
        <v>-81.57</v>
      </c>
      <c r="GX35" s="66">
        <v>-20.52</v>
      </c>
      <c r="GY35" s="89"/>
      <c r="GZ35" s="98" t="s">
        <v>91</v>
      </c>
      <c r="HA35" s="98" t="s">
        <v>92</v>
      </c>
      <c r="HB35" s="99">
        <v>87.0</v>
      </c>
      <c r="HC35" s="97">
        <f t="shared" si="70"/>
        <v>4.35</v>
      </c>
      <c r="HD35" s="97">
        <f t="shared" si="71"/>
        <v>1.74</v>
      </c>
      <c r="HE35" s="98">
        <v>8.0</v>
      </c>
      <c r="HF35" s="99">
        <v>54.0</v>
      </c>
      <c r="HG35" s="99">
        <v>52.0</v>
      </c>
      <c r="HH35" s="98" t="s">
        <v>91</v>
      </c>
      <c r="HI35" s="98" t="s">
        <v>92</v>
      </c>
      <c r="HJ35" s="99">
        <v>74.0</v>
      </c>
      <c r="HK35" s="97">
        <f t="shared" si="63"/>
        <v>3.7</v>
      </c>
      <c r="HL35" s="97">
        <f t="shared" si="64"/>
        <v>1.48</v>
      </c>
      <c r="HM35" s="98">
        <v>5.0</v>
      </c>
      <c r="HN35" s="99">
        <v>52.0</v>
      </c>
      <c r="HO35" s="99">
        <v>52.0</v>
      </c>
      <c r="HP35" s="98" t="s">
        <v>91</v>
      </c>
      <c r="HQ35" s="98" t="s">
        <v>92</v>
      </c>
      <c r="HR35" s="99">
        <v>362.0</v>
      </c>
      <c r="HS35" s="97">
        <f t="shared" si="65"/>
        <v>18.1</v>
      </c>
      <c r="HT35" s="97">
        <f t="shared" si="66"/>
        <v>7.24</v>
      </c>
      <c r="HU35" s="98">
        <v>7.0</v>
      </c>
      <c r="HV35" s="99">
        <v>52.0</v>
      </c>
      <c r="HW35" s="99">
        <v>52.0</v>
      </c>
      <c r="HX35" s="89"/>
      <c r="HY35" s="72">
        <v>134.0</v>
      </c>
      <c r="HZ35" s="72">
        <v>33.0</v>
      </c>
      <c r="IA35" s="73">
        <f t="shared" si="50"/>
        <v>50</v>
      </c>
      <c r="IB35" s="72">
        <v>2.5</v>
      </c>
      <c r="IC35" s="73"/>
      <c r="ID35" s="72">
        <v>2.0</v>
      </c>
      <c r="IE35" s="72">
        <v>64.0</v>
      </c>
      <c r="IF35" s="72">
        <v>44.0</v>
      </c>
      <c r="IG35" s="89"/>
      <c r="IH35" s="74">
        <v>139.0</v>
      </c>
      <c r="II35" s="74">
        <v>33.0</v>
      </c>
      <c r="IJ35" s="74">
        <v>103.0</v>
      </c>
      <c r="IK35" s="74">
        <v>5.5</v>
      </c>
      <c r="IL35" s="74">
        <v>5.8</v>
      </c>
      <c r="IM35" s="74">
        <v>4.0</v>
      </c>
      <c r="IN35" s="74">
        <v>50.0</v>
      </c>
      <c r="IO35" s="74">
        <v>50.0</v>
      </c>
      <c r="IP35" s="74">
        <v>139.0</v>
      </c>
      <c r="IQ35" s="74">
        <v>32.5</v>
      </c>
      <c r="IR35" s="74">
        <v>72.0</v>
      </c>
      <c r="IS35" s="74">
        <v>3.8</v>
      </c>
      <c r="IT35" s="74">
        <v>4.0</v>
      </c>
      <c r="IU35" s="74">
        <v>8.0</v>
      </c>
      <c r="IV35" s="74">
        <v>49.0</v>
      </c>
      <c r="IW35" s="74">
        <v>49.0</v>
      </c>
      <c r="IX35" s="89"/>
      <c r="IY35" s="76">
        <v>139.48</v>
      </c>
      <c r="IZ35" s="76">
        <v>34.82</v>
      </c>
      <c r="JA35" s="76">
        <v>372.6</v>
      </c>
      <c r="JB35" s="76">
        <v>18.63</v>
      </c>
      <c r="JC35" s="76">
        <v>5.45</v>
      </c>
      <c r="JD35" s="149">
        <v>3.0</v>
      </c>
      <c r="JE35" s="76">
        <v>62.71</v>
      </c>
      <c r="JF35" s="76">
        <v>48.24</v>
      </c>
      <c r="JG35" s="149" t="s">
        <v>93</v>
      </c>
      <c r="JH35" s="149" t="s">
        <v>93</v>
      </c>
      <c r="JI35" s="149" t="s">
        <v>93</v>
      </c>
      <c r="JJ35" s="149" t="s">
        <v>93</v>
      </c>
      <c r="JK35" s="149" t="s">
        <v>93</v>
      </c>
      <c r="JL35" s="149" t="s">
        <v>93</v>
      </c>
      <c r="JM35" s="149" t="s">
        <v>93</v>
      </c>
      <c r="JN35" s="149" t="s">
        <v>93</v>
      </c>
      <c r="JO35" s="89"/>
      <c r="JP35" s="78">
        <v>137.0</v>
      </c>
      <c r="JQ35" s="78">
        <v>32.2</v>
      </c>
      <c r="JR35" s="150" t="s">
        <v>112</v>
      </c>
      <c r="JS35" s="150" t="s">
        <v>112</v>
      </c>
      <c r="JT35" s="150" t="s">
        <v>112</v>
      </c>
      <c r="JU35" s="150">
        <v>2.0</v>
      </c>
      <c r="JV35" s="78">
        <v>43.0</v>
      </c>
      <c r="JW35" s="78">
        <v>42.0</v>
      </c>
      <c r="JX35" s="78">
        <v>137.0</v>
      </c>
      <c r="JY35" s="78">
        <v>34.2</v>
      </c>
      <c r="JZ35" s="78">
        <v>137.0</v>
      </c>
      <c r="KA35" s="78">
        <v>7.5</v>
      </c>
      <c r="KB35" s="78">
        <v>3.4</v>
      </c>
      <c r="KC35" s="150">
        <v>2.0</v>
      </c>
      <c r="KD35" s="78">
        <v>49.0</v>
      </c>
      <c r="KE35" s="78">
        <v>49.0</v>
      </c>
      <c r="KF35" s="89"/>
      <c r="KG35" s="79">
        <v>139.0</v>
      </c>
      <c r="KH35" s="79">
        <v>34.0</v>
      </c>
      <c r="KI35" s="79" t="s">
        <v>98</v>
      </c>
      <c r="KJ35" s="79" t="s">
        <v>98</v>
      </c>
      <c r="KK35" s="80"/>
      <c r="KL35" s="79">
        <v>1.0</v>
      </c>
      <c r="KM35" s="79">
        <v>50.0</v>
      </c>
      <c r="KN35" s="79">
        <v>50.0</v>
      </c>
      <c r="KO35" s="79">
        <v>139.0</v>
      </c>
      <c r="KP35" s="79">
        <v>34.0</v>
      </c>
      <c r="KQ35" s="79" t="s">
        <v>98</v>
      </c>
      <c r="KR35" s="79" t="s">
        <v>98</v>
      </c>
      <c r="KS35" s="80"/>
      <c r="KT35" s="79">
        <v>1.0</v>
      </c>
      <c r="KU35" s="79">
        <v>50.0</v>
      </c>
      <c r="KV35" s="79">
        <v>49.0</v>
      </c>
      <c r="KW35" s="89"/>
      <c r="KX35" s="81">
        <v>131.0</v>
      </c>
      <c r="KY35" s="81">
        <v>33.0</v>
      </c>
      <c r="KZ35" s="81">
        <v>227.0</v>
      </c>
      <c r="LA35" s="81">
        <v>11.1</v>
      </c>
      <c r="LB35" s="81">
        <v>2.1</v>
      </c>
      <c r="LC35" s="81">
        <v>3.0</v>
      </c>
      <c r="LD35" s="81">
        <v>55.0</v>
      </c>
      <c r="LE35" s="81">
        <v>55.0</v>
      </c>
      <c r="LF35" s="81">
        <v>131.0</v>
      </c>
      <c r="LG35" s="81">
        <v>33.0</v>
      </c>
      <c r="LH35" s="81">
        <v>418.0</v>
      </c>
      <c r="LI35" s="81">
        <v>20.5</v>
      </c>
      <c r="LJ35" s="81">
        <v>5.0</v>
      </c>
      <c r="LK35" s="81">
        <v>5.0</v>
      </c>
      <c r="LL35" s="81">
        <v>59.0</v>
      </c>
      <c r="LM35" s="81">
        <v>58.0</v>
      </c>
      <c r="LN35" s="89"/>
      <c r="LO35" s="82">
        <v>329.0</v>
      </c>
      <c r="LP35" s="82">
        <v>319.0</v>
      </c>
      <c r="LQ35" s="82">
        <v>174.0</v>
      </c>
      <c r="LR35" s="82">
        <v>66.0</v>
      </c>
      <c r="LS35" s="82">
        <v>319.0</v>
      </c>
      <c r="LT35" s="82">
        <v>65.0</v>
      </c>
      <c r="LU35" s="82">
        <v>15.1</v>
      </c>
      <c r="LV35" s="82">
        <v>142.0</v>
      </c>
      <c r="LW35" s="82">
        <v>122.0</v>
      </c>
      <c r="LX35" s="82">
        <v>59.0</v>
      </c>
      <c r="LY35" s="82">
        <v>54.0</v>
      </c>
      <c r="LZ35" s="83">
        <v>12.0</v>
      </c>
      <c r="MA35" s="82">
        <v>109.0</v>
      </c>
      <c r="MB35" s="82">
        <v>4.3</v>
      </c>
      <c r="MC35" s="82">
        <v>139.0</v>
      </c>
      <c r="MD35" s="82">
        <v>197.0</v>
      </c>
      <c r="ME35" s="82">
        <v>77.0</v>
      </c>
      <c r="MF35" s="82">
        <v>61.0</v>
      </c>
      <c r="MG35" s="83">
        <v>12.0</v>
      </c>
      <c r="MH35" s="82">
        <v>0.0</v>
      </c>
      <c r="MI35" s="82">
        <v>0.0</v>
      </c>
      <c r="MJ35" s="82">
        <v>129.0</v>
      </c>
      <c r="MK35" s="82">
        <v>0.0</v>
      </c>
      <c r="ML35" s="82">
        <v>50.0</v>
      </c>
      <c r="MM35" s="82">
        <v>48.0</v>
      </c>
      <c r="MN35" s="82">
        <v>5.0</v>
      </c>
      <c r="MO35" s="86"/>
      <c r="MP35" s="87"/>
      <c r="MQ35" s="87"/>
      <c r="MR35" s="87"/>
      <c r="MS35" s="87"/>
      <c r="MT35" s="82">
        <v>6.5</v>
      </c>
      <c r="MU35" s="82">
        <v>2.5</v>
      </c>
      <c r="MV35" s="82">
        <v>117.0</v>
      </c>
      <c r="MW35" s="82">
        <v>35.0</v>
      </c>
      <c r="MX35" s="82">
        <v>46.0</v>
      </c>
      <c r="MY35" s="88" t="s">
        <v>96</v>
      </c>
      <c r="MZ35" s="82">
        <v>5.0</v>
      </c>
      <c r="NA35" s="87"/>
      <c r="NB35" s="82">
        <v>13.2</v>
      </c>
      <c r="NC35" s="82">
        <v>2.2</v>
      </c>
      <c r="ND35" s="82">
        <v>232.0</v>
      </c>
      <c r="NE35" s="82">
        <v>36.0</v>
      </c>
      <c r="NF35" s="82">
        <v>50.0</v>
      </c>
      <c r="NG35" s="82">
        <v>50.0</v>
      </c>
      <c r="NH35" s="82">
        <v>7.0</v>
      </c>
      <c r="NI35" s="87"/>
      <c r="NJ35" s="82">
        <v>0.0</v>
      </c>
      <c r="NK35" s="82">
        <v>0.0</v>
      </c>
      <c r="NL35" s="82">
        <v>0.0</v>
      </c>
      <c r="NM35" s="82">
        <v>35.0</v>
      </c>
      <c r="NN35" s="82">
        <v>56.0</v>
      </c>
      <c r="NO35" s="82">
        <v>58.0</v>
      </c>
      <c r="NP35" s="82">
        <v>2.0</v>
      </c>
      <c r="NQ35" s="223"/>
    </row>
    <row r="36" ht="14.25" customHeight="1">
      <c r="A36" s="49">
        <v>0.958333333333334</v>
      </c>
      <c r="B36" s="50"/>
      <c r="C36" s="51">
        <v>50.01</v>
      </c>
      <c r="D36" s="195">
        <v>332.0</v>
      </c>
      <c r="E36" s="53">
        <v>132.0</v>
      </c>
      <c r="F36" s="53">
        <v>74.0</v>
      </c>
      <c r="G36" s="53">
        <v>15.8</v>
      </c>
      <c r="H36" s="54"/>
      <c r="I36" s="53">
        <v>6.0</v>
      </c>
      <c r="J36" s="53">
        <v>49.0</v>
      </c>
      <c r="K36" s="53">
        <v>48.0</v>
      </c>
      <c r="L36" s="53">
        <v>137.0</v>
      </c>
      <c r="M36" s="53">
        <v>77.0</v>
      </c>
      <c r="N36" s="53">
        <v>18.9</v>
      </c>
      <c r="O36" s="54"/>
      <c r="P36" s="53">
        <v>6.0</v>
      </c>
      <c r="Q36" s="53">
        <v>53.0</v>
      </c>
      <c r="R36" s="53">
        <v>52.0</v>
      </c>
      <c r="S36" s="53">
        <v>335.9</v>
      </c>
      <c r="T36" s="53">
        <v>332.5</v>
      </c>
      <c r="U36" s="53">
        <v>190.7</v>
      </c>
      <c r="V36" s="54"/>
      <c r="W36" s="53">
        <v>331.7</v>
      </c>
      <c r="X36" s="53">
        <v>231.5</v>
      </c>
      <c r="Y36" s="53">
        <v>116.5</v>
      </c>
      <c r="Z36" s="54"/>
      <c r="AA36" s="53">
        <v>336.3</v>
      </c>
      <c r="AB36" s="53">
        <v>373.1</v>
      </c>
      <c r="AC36" s="53">
        <v>209.4</v>
      </c>
      <c r="AD36" s="54"/>
      <c r="AE36" s="53">
        <v>335.9</v>
      </c>
      <c r="AF36" s="53">
        <v>346.7</v>
      </c>
      <c r="AG36" s="53">
        <v>191.2</v>
      </c>
      <c r="AH36" s="54"/>
      <c r="AI36" s="53">
        <v>343.3</v>
      </c>
      <c r="AJ36" s="53">
        <v>404.9</v>
      </c>
      <c r="AK36" s="53">
        <v>232.5</v>
      </c>
      <c r="AL36" s="54"/>
      <c r="AM36" s="53">
        <v>334.5</v>
      </c>
      <c r="AN36" s="53">
        <v>418.5</v>
      </c>
      <c r="AO36" s="53">
        <v>219.5</v>
      </c>
      <c r="AP36" s="54"/>
      <c r="AQ36" s="54">
        <f t="shared" ref="AQ36:AS36" si="77">E36</f>
        <v>132</v>
      </c>
      <c r="AR36" s="54">
        <f t="shared" si="77"/>
        <v>74</v>
      </c>
      <c r="AS36" s="54">
        <f t="shared" si="77"/>
        <v>15.8</v>
      </c>
      <c r="AT36" s="54"/>
      <c r="AU36" s="54">
        <f t="shared" si="47"/>
        <v>137</v>
      </c>
      <c r="AV36" s="54">
        <f t="shared" ref="AV36:AW36" si="78">M36</f>
        <v>77</v>
      </c>
      <c r="AW36" s="54">
        <f t="shared" si="78"/>
        <v>18.9</v>
      </c>
      <c r="AX36" s="54"/>
      <c r="AY36" s="54"/>
      <c r="AZ36" s="54"/>
      <c r="BA36" s="54"/>
      <c r="BB36" s="54"/>
      <c r="BC36" s="89"/>
      <c r="BD36" s="54"/>
      <c r="BE36" s="53">
        <v>33.0</v>
      </c>
      <c r="BF36" s="53">
        <v>0.0</v>
      </c>
      <c r="BG36" s="127">
        <v>0.0</v>
      </c>
      <c r="BH36" s="54"/>
      <c r="BI36" s="53">
        <v>22.0</v>
      </c>
      <c r="BJ36" s="127">
        <v>57.0</v>
      </c>
      <c r="BK36" s="127">
        <v>85.0</v>
      </c>
      <c r="BL36" s="89"/>
      <c r="BM36" s="287">
        <v>340.0</v>
      </c>
      <c r="BN36" s="287">
        <v>144.0</v>
      </c>
      <c r="BO36" s="287">
        <v>200.0</v>
      </c>
      <c r="BP36" s="287">
        <v>10.0</v>
      </c>
      <c r="BQ36" s="288"/>
      <c r="BR36" s="287">
        <v>6.0</v>
      </c>
      <c r="BS36" s="287">
        <v>58.0</v>
      </c>
      <c r="BT36" s="287">
        <v>58.0</v>
      </c>
      <c r="BU36" s="288">
        <f t="shared" si="5"/>
        <v>340</v>
      </c>
      <c r="BV36" s="287">
        <v>287.0</v>
      </c>
      <c r="BW36" s="287">
        <v>166.0</v>
      </c>
      <c r="BX36" s="287">
        <v>19.0</v>
      </c>
      <c r="BY36" s="287">
        <v>333.0</v>
      </c>
      <c r="BZ36" s="287">
        <v>302.0</v>
      </c>
      <c r="CA36" s="287">
        <v>168.0</v>
      </c>
      <c r="CB36" s="287">
        <v>17.0</v>
      </c>
      <c r="CC36" s="287" t="s">
        <v>94</v>
      </c>
      <c r="CD36" s="287" t="s">
        <v>94</v>
      </c>
      <c r="CE36" s="287" t="s">
        <v>94</v>
      </c>
      <c r="CF36" s="287" t="s">
        <v>94</v>
      </c>
      <c r="CG36" s="287">
        <v>333.0</v>
      </c>
      <c r="CH36" s="287">
        <v>360.0</v>
      </c>
      <c r="CI36" s="287">
        <v>202.0</v>
      </c>
      <c r="CJ36" s="287">
        <v>5.0</v>
      </c>
      <c r="CK36" s="287">
        <v>350.0</v>
      </c>
      <c r="CL36" s="287">
        <v>308.0</v>
      </c>
      <c r="CM36" s="287">
        <v>182.0</v>
      </c>
      <c r="CN36" s="287">
        <v>15.0</v>
      </c>
      <c r="CO36" s="287" t="s">
        <v>94</v>
      </c>
      <c r="CP36" s="287" t="s">
        <v>94</v>
      </c>
      <c r="CQ36" s="287" t="s">
        <v>94</v>
      </c>
      <c r="CR36" s="287" t="s">
        <v>94</v>
      </c>
      <c r="CS36" s="287">
        <v>333.0</v>
      </c>
      <c r="CT36" s="287">
        <v>344.0</v>
      </c>
      <c r="CU36" s="287">
        <v>205.0</v>
      </c>
      <c r="CV36" s="287">
        <v>101.0</v>
      </c>
      <c r="CW36" s="287">
        <v>334.0</v>
      </c>
      <c r="CX36" s="287">
        <v>162.0</v>
      </c>
      <c r="CY36" s="287">
        <v>78.0</v>
      </c>
      <c r="CZ36" s="287">
        <v>45.0</v>
      </c>
      <c r="DA36" s="287">
        <v>322.0</v>
      </c>
      <c r="DB36" s="287">
        <v>165.0</v>
      </c>
      <c r="DC36" s="287">
        <v>78.0</v>
      </c>
      <c r="DD36" s="287">
        <v>42.0</v>
      </c>
      <c r="DE36" s="288">
        <f t="shared" si="31"/>
        <v>144</v>
      </c>
      <c r="DF36" s="287">
        <v>35.0</v>
      </c>
      <c r="DG36" s="287">
        <v>200.0</v>
      </c>
      <c r="DH36" s="287">
        <v>10.0</v>
      </c>
      <c r="DI36" s="288"/>
      <c r="DJ36" s="287">
        <v>7.0</v>
      </c>
      <c r="DK36" s="287">
        <v>54.0</v>
      </c>
      <c r="DL36" s="287">
        <v>52.0</v>
      </c>
      <c r="DM36" s="89"/>
      <c r="DN36" s="61">
        <v>338.0</v>
      </c>
      <c r="DO36" s="61">
        <v>139.0</v>
      </c>
      <c r="DP36" s="61">
        <v>44.57</v>
      </c>
      <c r="DQ36" s="61">
        <v>24.77</v>
      </c>
      <c r="DR36" s="61">
        <v>6.67</v>
      </c>
      <c r="DS36" s="61">
        <v>8.0</v>
      </c>
      <c r="DT36" s="61">
        <v>41.0</v>
      </c>
      <c r="DU36" s="61">
        <v>48.8</v>
      </c>
      <c r="DV36" s="62"/>
      <c r="DW36" s="62"/>
      <c r="DX36" s="62"/>
      <c r="DY36" s="62"/>
      <c r="DZ36" s="62"/>
      <c r="EA36" s="62"/>
      <c r="EB36" s="62"/>
      <c r="EC36" s="62"/>
      <c r="ED36" s="89"/>
      <c r="EE36" s="63">
        <v>336.0</v>
      </c>
      <c r="EF36" s="63">
        <v>0.0</v>
      </c>
      <c r="EG36" s="63">
        <v>177.0</v>
      </c>
      <c r="EH36" s="63">
        <v>7.8</v>
      </c>
      <c r="EI36" s="64"/>
      <c r="EJ36" s="63">
        <v>9.0</v>
      </c>
      <c r="EK36" s="63">
        <v>49.0</v>
      </c>
      <c r="EL36" s="63">
        <v>51.0</v>
      </c>
      <c r="EM36" s="63">
        <v>0.0</v>
      </c>
      <c r="EN36" s="63">
        <v>0.0</v>
      </c>
      <c r="EO36" s="63">
        <v>0.0</v>
      </c>
      <c r="EP36" s="63">
        <v>0.0</v>
      </c>
      <c r="EQ36" s="63">
        <v>9.0</v>
      </c>
      <c r="ER36" s="63">
        <v>34.0</v>
      </c>
      <c r="ES36" s="63">
        <v>34.0</v>
      </c>
      <c r="ET36" s="63">
        <v>336.0</v>
      </c>
      <c r="EU36" s="63">
        <v>0.0</v>
      </c>
      <c r="EV36" s="63">
        <v>0.0</v>
      </c>
      <c r="EW36" s="63">
        <v>0.0</v>
      </c>
      <c r="EX36" s="63">
        <v>334.0</v>
      </c>
      <c r="EY36" s="63">
        <v>1.0</v>
      </c>
      <c r="EZ36" s="63">
        <v>0.0</v>
      </c>
      <c r="FA36" s="63">
        <v>0.0</v>
      </c>
      <c r="FB36" s="63">
        <v>335.0</v>
      </c>
      <c r="FC36" s="63">
        <v>276.0</v>
      </c>
      <c r="FD36" s="63">
        <v>158.1</v>
      </c>
      <c r="FE36" s="63">
        <v>4.5</v>
      </c>
      <c r="FF36" s="63">
        <v>334.0</v>
      </c>
      <c r="FG36" s="63">
        <v>278.0</v>
      </c>
      <c r="FH36" s="63">
        <v>158.7</v>
      </c>
      <c r="FI36" s="63">
        <v>7.6</v>
      </c>
      <c r="FJ36" s="63">
        <v>336.0</v>
      </c>
      <c r="FK36" s="63">
        <v>268.0</v>
      </c>
      <c r="FL36" s="63">
        <v>151.0</v>
      </c>
      <c r="FM36" s="64"/>
      <c r="FN36" s="63">
        <v>336.0</v>
      </c>
      <c r="FO36" s="63">
        <v>261.0</v>
      </c>
      <c r="FP36" s="63">
        <v>151.1</v>
      </c>
      <c r="FQ36" s="63">
        <v>13.5</v>
      </c>
      <c r="FR36" s="63">
        <v>0.0</v>
      </c>
      <c r="FS36" s="63">
        <v>0.0</v>
      </c>
      <c r="FT36" s="63">
        <v>13.7</v>
      </c>
      <c r="FU36" s="64"/>
      <c r="FV36" s="63">
        <v>0.0</v>
      </c>
      <c r="FW36" s="64"/>
      <c r="FX36" s="64"/>
      <c r="FY36" s="64"/>
      <c r="FZ36" s="89"/>
      <c r="GA36" s="65">
        <v>336.0</v>
      </c>
      <c r="GB36" s="66">
        <v>378.49</v>
      </c>
      <c r="GC36" s="66">
        <v>228.07</v>
      </c>
      <c r="GD36" s="66">
        <v>10.47</v>
      </c>
      <c r="GE36" s="66">
        <v>336.0</v>
      </c>
      <c r="GF36" s="66">
        <v>399.61</v>
      </c>
      <c r="GG36" s="66">
        <v>224.55</v>
      </c>
      <c r="GH36" s="66">
        <v>13.65</v>
      </c>
      <c r="GI36" s="66">
        <v>336.0</v>
      </c>
      <c r="GJ36" s="66">
        <v>268.75</v>
      </c>
      <c r="GK36" s="66">
        <v>-151.68</v>
      </c>
      <c r="GL36" s="66">
        <v>-21.02</v>
      </c>
      <c r="GM36" s="66">
        <v>336.0</v>
      </c>
      <c r="GN36" s="66">
        <v>246.77</v>
      </c>
      <c r="GO36" s="66">
        <v>-151.01</v>
      </c>
      <c r="GP36" s="66">
        <v>-29.32</v>
      </c>
      <c r="GQ36" s="66">
        <v>336.0</v>
      </c>
      <c r="GR36" s="66">
        <v>125.29</v>
      </c>
      <c r="GS36" s="66">
        <v>-78.15</v>
      </c>
      <c r="GT36" s="66">
        <v>14.41</v>
      </c>
      <c r="GU36" s="66">
        <v>336.0</v>
      </c>
      <c r="GV36" s="66">
        <v>139.68</v>
      </c>
      <c r="GW36" s="66">
        <v>-77.73</v>
      </c>
      <c r="GX36" s="66">
        <v>12.42</v>
      </c>
      <c r="GY36" s="89"/>
      <c r="GZ36" s="98" t="s">
        <v>91</v>
      </c>
      <c r="HA36" s="98" t="s">
        <v>92</v>
      </c>
      <c r="HB36" s="99">
        <v>84.0</v>
      </c>
      <c r="HC36" s="97">
        <f t="shared" si="70"/>
        <v>4.2</v>
      </c>
      <c r="HD36" s="97">
        <f t="shared" si="71"/>
        <v>1.68</v>
      </c>
      <c r="HE36" s="98">
        <v>8.0</v>
      </c>
      <c r="HF36" s="99">
        <v>54.0</v>
      </c>
      <c r="HG36" s="99">
        <v>52.0</v>
      </c>
      <c r="HH36" s="98" t="s">
        <v>91</v>
      </c>
      <c r="HI36" s="98" t="s">
        <v>92</v>
      </c>
      <c r="HJ36" s="99">
        <v>64.0</v>
      </c>
      <c r="HK36" s="97">
        <f t="shared" si="63"/>
        <v>3.2</v>
      </c>
      <c r="HL36" s="97">
        <f t="shared" si="64"/>
        <v>1.28</v>
      </c>
      <c r="HM36" s="98">
        <v>5.0</v>
      </c>
      <c r="HN36" s="99">
        <v>52.0</v>
      </c>
      <c r="HO36" s="99">
        <v>52.0</v>
      </c>
      <c r="HP36" s="98" t="s">
        <v>91</v>
      </c>
      <c r="HQ36" s="98" t="s">
        <v>92</v>
      </c>
      <c r="HR36" s="99">
        <v>244.0</v>
      </c>
      <c r="HS36" s="97">
        <f t="shared" si="65"/>
        <v>12.2</v>
      </c>
      <c r="HT36" s="97">
        <f t="shared" si="66"/>
        <v>4.88</v>
      </c>
      <c r="HU36" s="98">
        <v>7.0</v>
      </c>
      <c r="HV36" s="99">
        <v>52.0</v>
      </c>
      <c r="HW36" s="99">
        <v>52.0</v>
      </c>
      <c r="HX36" s="89"/>
      <c r="HY36" s="72">
        <v>134.0</v>
      </c>
      <c r="HZ36" s="72">
        <v>33.0</v>
      </c>
      <c r="IA36" s="73">
        <f t="shared" si="50"/>
        <v>134</v>
      </c>
      <c r="IB36" s="72">
        <v>6.7</v>
      </c>
      <c r="IC36" s="73"/>
      <c r="ID36" s="72">
        <v>2.0</v>
      </c>
      <c r="IE36" s="72">
        <v>64.0</v>
      </c>
      <c r="IF36" s="72">
        <v>44.0</v>
      </c>
      <c r="IG36" s="89"/>
      <c r="IH36" s="74">
        <v>135.0</v>
      </c>
      <c r="II36" s="74">
        <v>32.3</v>
      </c>
      <c r="IJ36" s="74">
        <v>96.0</v>
      </c>
      <c r="IK36" s="74">
        <v>4.9</v>
      </c>
      <c r="IL36" s="74">
        <v>5.2</v>
      </c>
      <c r="IM36" s="74">
        <v>4.0</v>
      </c>
      <c r="IN36" s="74">
        <v>50.0</v>
      </c>
      <c r="IO36" s="74">
        <v>50.0</v>
      </c>
      <c r="IP36" s="74">
        <v>135.0</v>
      </c>
      <c r="IQ36" s="74">
        <v>31.6</v>
      </c>
      <c r="IR36" s="74">
        <v>175.0</v>
      </c>
      <c r="IS36" s="74">
        <v>8.9</v>
      </c>
      <c r="IT36" s="74">
        <v>9.4</v>
      </c>
      <c r="IU36" s="74">
        <v>8.0</v>
      </c>
      <c r="IV36" s="74">
        <v>49.0</v>
      </c>
      <c r="IW36" s="74">
        <v>49.0</v>
      </c>
      <c r="IX36" s="89"/>
      <c r="IY36" s="76">
        <v>139.15</v>
      </c>
      <c r="IZ36" s="76">
        <v>34.56</v>
      </c>
      <c r="JA36" s="76">
        <v>435.0</v>
      </c>
      <c r="JB36" s="76">
        <v>21.75</v>
      </c>
      <c r="JC36" s="76">
        <v>7.68</v>
      </c>
      <c r="JD36" s="149">
        <v>3.0</v>
      </c>
      <c r="JE36" s="76">
        <v>65.79</v>
      </c>
      <c r="JF36" s="76">
        <v>49.14</v>
      </c>
      <c r="JG36" s="149" t="s">
        <v>93</v>
      </c>
      <c r="JH36" s="149" t="s">
        <v>93</v>
      </c>
      <c r="JI36" s="149" t="s">
        <v>93</v>
      </c>
      <c r="JJ36" s="149" t="s">
        <v>93</v>
      </c>
      <c r="JK36" s="149" t="s">
        <v>93</v>
      </c>
      <c r="JL36" s="149" t="s">
        <v>93</v>
      </c>
      <c r="JM36" s="149" t="s">
        <v>93</v>
      </c>
      <c r="JN36" s="149" t="s">
        <v>93</v>
      </c>
      <c r="JO36" s="89"/>
      <c r="JP36" s="78">
        <v>137.0</v>
      </c>
      <c r="JQ36" s="78">
        <v>32.1</v>
      </c>
      <c r="JR36" s="150" t="s">
        <v>112</v>
      </c>
      <c r="JS36" s="150" t="s">
        <v>112</v>
      </c>
      <c r="JT36" s="150" t="s">
        <v>112</v>
      </c>
      <c r="JU36" s="150">
        <v>2.0</v>
      </c>
      <c r="JV36" s="78">
        <v>43.0</v>
      </c>
      <c r="JW36" s="78">
        <v>42.0</v>
      </c>
      <c r="JX36" s="78">
        <v>137.0</v>
      </c>
      <c r="JY36" s="78">
        <v>34.2</v>
      </c>
      <c r="JZ36" s="78">
        <v>125.0</v>
      </c>
      <c r="KA36" s="78">
        <v>6.8</v>
      </c>
      <c r="KB36" s="78">
        <v>2.2</v>
      </c>
      <c r="KC36" s="150">
        <v>2.0</v>
      </c>
      <c r="KD36" s="78">
        <v>48.0</v>
      </c>
      <c r="KE36" s="78">
        <v>48.0</v>
      </c>
      <c r="KF36" s="89"/>
      <c r="KG36" s="79">
        <v>139.0</v>
      </c>
      <c r="KH36" s="79">
        <v>34.0</v>
      </c>
      <c r="KI36" s="79" t="s">
        <v>98</v>
      </c>
      <c r="KJ36" s="79" t="s">
        <v>98</v>
      </c>
      <c r="KK36" s="80"/>
      <c r="KL36" s="79">
        <v>1.0</v>
      </c>
      <c r="KM36" s="79">
        <v>50.0</v>
      </c>
      <c r="KN36" s="79">
        <v>50.0</v>
      </c>
      <c r="KO36" s="79">
        <v>139.0</v>
      </c>
      <c r="KP36" s="79">
        <v>34.0</v>
      </c>
      <c r="KQ36" s="79" t="s">
        <v>98</v>
      </c>
      <c r="KR36" s="79" t="s">
        <v>98</v>
      </c>
      <c r="KS36" s="80"/>
      <c r="KT36" s="79">
        <v>1.0</v>
      </c>
      <c r="KU36" s="79">
        <v>50.0</v>
      </c>
      <c r="KV36" s="79">
        <v>49.0</v>
      </c>
      <c r="KW36" s="89"/>
      <c r="KX36" s="81">
        <v>131.0</v>
      </c>
      <c r="KY36" s="81">
        <v>33.0</v>
      </c>
      <c r="KZ36" s="81">
        <v>212.0</v>
      </c>
      <c r="LA36" s="81">
        <v>10.4</v>
      </c>
      <c r="LB36" s="81">
        <v>2.0</v>
      </c>
      <c r="LC36" s="81">
        <v>3.0</v>
      </c>
      <c r="LD36" s="81">
        <v>55.0</v>
      </c>
      <c r="LE36" s="81">
        <v>55.0</v>
      </c>
      <c r="LF36" s="81">
        <v>131.0</v>
      </c>
      <c r="LG36" s="81">
        <v>33.0</v>
      </c>
      <c r="LH36" s="81">
        <v>320.0</v>
      </c>
      <c r="LI36" s="81">
        <v>15.7</v>
      </c>
      <c r="LJ36" s="81">
        <v>5.0</v>
      </c>
      <c r="LK36" s="81">
        <v>5.0</v>
      </c>
      <c r="LL36" s="81">
        <v>59.0</v>
      </c>
      <c r="LM36" s="81">
        <v>58.0</v>
      </c>
      <c r="LN36" s="89"/>
      <c r="LO36" s="82">
        <v>332.0</v>
      </c>
      <c r="LP36" s="82">
        <v>315.0</v>
      </c>
      <c r="LQ36" s="82">
        <v>171.0</v>
      </c>
      <c r="LR36" s="82">
        <v>68.0</v>
      </c>
      <c r="LS36" s="82">
        <v>321.0</v>
      </c>
      <c r="LT36" s="82">
        <v>53.0</v>
      </c>
      <c r="LU36" s="82">
        <v>9.5</v>
      </c>
      <c r="LV36" s="82">
        <v>143.0</v>
      </c>
      <c r="LW36" s="82">
        <v>101.0</v>
      </c>
      <c r="LX36" s="82">
        <v>58.0</v>
      </c>
      <c r="LY36" s="82">
        <v>54.0</v>
      </c>
      <c r="LZ36" s="83">
        <v>12.0</v>
      </c>
      <c r="MA36" s="82">
        <v>118.0</v>
      </c>
      <c r="MB36" s="82">
        <v>7.1</v>
      </c>
      <c r="MC36" s="82">
        <v>140.0</v>
      </c>
      <c r="MD36" s="82">
        <v>214.0</v>
      </c>
      <c r="ME36" s="82">
        <v>80.0</v>
      </c>
      <c r="MF36" s="82">
        <v>61.0</v>
      </c>
      <c r="MG36" s="83">
        <v>12.0</v>
      </c>
      <c r="MH36" s="82">
        <v>0.0</v>
      </c>
      <c r="MI36" s="82">
        <v>0.0</v>
      </c>
      <c r="MJ36" s="82">
        <v>128.0</v>
      </c>
      <c r="MK36" s="82">
        <v>0.0</v>
      </c>
      <c r="ML36" s="82">
        <v>50.0</v>
      </c>
      <c r="MM36" s="82">
        <v>48.0</v>
      </c>
      <c r="MN36" s="82">
        <v>5.0</v>
      </c>
      <c r="MO36" s="86"/>
      <c r="MP36" s="87"/>
      <c r="MQ36" s="87"/>
      <c r="MR36" s="87"/>
      <c r="MS36" s="87"/>
      <c r="MT36" s="82">
        <v>6.5</v>
      </c>
      <c r="MU36" s="82">
        <v>2.3</v>
      </c>
      <c r="MV36" s="82">
        <v>115.0</v>
      </c>
      <c r="MW36" s="82">
        <v>35.0</v>
      </c>
      <c r="MX36" s="82">
        <v>45.0</v>
      </c>
      <c r="MY36" s="88" t="s">
        <v>96</v>
      </c>
      <c r="MZ36" s="82">
        <v>5.0</v>
      </c>
      <c r="NA36" s="87"/>
      <c r="NB36" s="82">
        <v>14.6</v>
      </c>
      <c r="NC36" s="82">
        <v>5.3</v>
      </c>
      <c r="ND36" s="82">
        <v>268.0</v>
      </c>
      <c r="NE36" s="82">
        <v>36.0</v>
      </c>
      <c r="NF36" s="82">
        <v>49.0</v>
      </c>
      <c r="NG36" s="82">
        <v>49.0</v>
      </c>
      <c r="NH36" s="82">
        <v>7.0</v>
      </c>
      <c r="NI36" s="87"/>
      <c r="NJ36" s="82">
        <v>0.0</v>
      </c>
      <c r="NK36" s="82">
        <v>0.0</v>
      </c>
      <c r="NL36" s="82">
        <v>0.0</v>
      </c>
      <c r="NM36" s="82">
        <v>35.0</v>
      </c>
      <c r="NN36" s="82">
        <v>56.0</v>
      </c>
      <c r="NO36" s="82">
        <v>58.0</v>
      </c>
      <c r="NP36" s="82">
        <v>2.0</v>
      </c>
      <c r="NQ36" s="223"/>
    </row>
    <row r="37" ht="14.25" customHeight="1">
      <c r="A37" s="103" t="s">
        <v>99</v>
      </c>
      <c r="B37" s="104"/>
      <c r="C37" s="51">
        <v>50.05</v>
      </c>
      <c r="D37" s="106">
        <v>333.0</v>
      </c>
      <c r="E37" s="106">
        <v>133.0</v>
      </c>
      <c r="F37" s="53">
        <v>68.0</v>
      </c>
      <c r="G37" s="53">
        <v>14.7</v>
      </c>
      <c r="H37" s="54"/>
      <c r="I37" s="53">
        <v>6.0</v>
      </c>
      <c r="J37" s="53">
        <v>49.0</v>
      </c>
      <c r="K37" s="53">
        <v>48.0</v>
      </c>
      <c r="L37" s="53">
        <v>137.0</v>
      </c>
      <c r="M37" s="53">
        <v>72.0</v>
      </c>
      <c r="N37" s="53">
        <v>17.4</v>
      </c>
      <c r="O37" s="54"/>
      <c r="P37" s="53">
        <v>6.0</v>
      </c>
      <c r="Q37" s="53">
        <v>53.0</v>
      </c>
      <c r="R37" s="53">
        <v>52.0</v>
      </c>
      <c r="S37" s="53">
        <v>338.3</v>
      </c>
      <c r="T37" s="53">
        <v>307.9</v>
      </c>
      <c r="U37" s="53">
        <v>177.4</v>
      </c>
      <c r="V37" s="54"/>
      <c r="W37" s="53">
        <v>334.2</v>
      </c>
      <c r="X37" s="53">
        <v>222.4</v>
      </c>
      <c r="Y37" s="53">
        <v>108.3</v>
      </c>
      <c r="Z37" s="54"/>
      <c r="AA37" s="53">
        <v>338.4</v>
      </c>
      <c r="AB37" s="53">
        <v>410.1</v>
      </c>
      <c r="AC37" s="53">
        <v>233.5</v>
      </c>
      <c r="AD37" s="54"/>
      <c r="AE37" s="53">
        <v>338.3</v>
      </c>
      <c r="AF37" s="53">
        <v>374.6</v>
      </c>
      <c r="AG37" s="53">
        <v>212.2</v>
      </c>
      <c r="AH37" s="54"/>
      <c r="AI37" s="53">
        <v>345.3</v>
      </c>
      <c r="AJ37" s="53">
        <v>418.6</v>
      </c>
      <c r="AK37" s="53">
        <v>244.8</v>
      </c>
      <c r="AL37" s="54"/>
      <c r="AM37" s="53">
        <v>336.6</v>
      </c>
      <c r="AN37" s="53">
        <v>429.6</v>
      </c>
      <c r="AO37" s="53">
        <v>230.1</v>
      </c>
      <c r="AP37" s="54"/>
      <c r="AQ37" s="54">
        <f t="shared" ref="AQ37:AS37" si="79">E37</f>
        <v>133</v>
      </c>
      <c r="AR37" s="54">
        <f t="shared" si="79"/>
        <v>68</v>
      </c>
      <c r="AS37" s="54">
        <f t="shared" si="79"/>
        <v>14.7</v>
      </c>
      <c r="AT37" s="54"/>
      <c r="AU37" s="54">
        <f t="shared" si="47"/>
        <v>137</v>
      </c>
      <c r="AV37" s="54">
        <f t="shared" ref="AV37:AW37" si="80">M37</f>
        <v>72</v>
      </c>
      <c r="AW37" s="54">
        <f t="shared" si="80"/>
        <v>17.4</v>
      </c>
      <c r="AX37" s="54"/>
      <c r="AY37" s="54"/>
      <c r="AZ37" s="54"/>
      <c r="BA37" s="54"/>
      <c r="BB37" s="54"/>
      <c r="BC37" s="107"/>
      <c r="BD37" s="54"/>
      <c r="BE37" s="53">
        <v>33.0</v>
      </c>
      <c r="BF37" s="53">
        <v>8.0</v>
      </c>
      <c r="BG37" s="127">
        <v>0.4</v>
      </c>
      <c r="BH37" s="54"/>
      <c r="BI37" s="53">
        <v>22.0</v>
      </c>
      <c r="BJ37" s="127">
        <v>57.0</v>
      </c>
      <c r="BK37" s="127">
        <v>85.0</v>
      </c>
      <c r="BL37" s="107"/>
      <c r="BM37" s="287">
        <v>340.0</v>
      </c>
      <c r="BN37" s="287">
        <v>144.0</v>
      </c>
      <c r="BO37" s="287">
        <v>336.0</v>
      </c>
      <c r="BP37" s="287">
        <v>16.8</v>
      </c>
      <c r="BQ37" s="288"/>
      <c r="BR37" s="287">
        <v>6.0</v>
      </c>
      <c r="BS37" s="287">
        <v>58.0</v>
      </c>
      <c r="BT37" s="287">
        <v>56.0</v>
      </c>
      <c r="BU37" s="288">
        <f t="shared" si="5"/>
        <v>340</v>
      </c>
      <c r="BV37" s="287">
        <v>285.0</v>
      </c>
      <c r="BW37" s="287">
        <v>166.0</v>
      </c>
      <c r="BX37" s="287">
        <v>21.0</v>
      </c>
      <c r="BY37" s="287">
        <v>333.0</v>
      </c>
      <c r="BZ37" s="287">
        <v>301.0</v>
      </c>
      <c r="CA37" s="287">
        <v>168.0</v>
      </c>
      <c r="CB37" s="287">
        <v>17.0</v>
      </c>
      <c r="CC37" s="287" t="s">
        <v>94</v>
      </c>
      <c r="CD37" s="287" t="s">
        <v>94</v>
      </c>
      <c r="CE37" s="287" t="s">
        <v>94</v>
      </c>
      <c r="CF37" s="287" t="s">
        <v>94</v>
      </c>
      <c r="CG37" s="287">
        <v>333.0</v>
      </c>
      <c r="CH37" s="287">
        <v>412.0</v>
      </c>
      <c r="CI37" s="287">
        <v>230.0</v>
      </c>
      <c r="CJ37" s="287">
        <v>10.0</v>
      </c>
      <c r="CK37" s="287">
        <v>350.0</v>
      </c>
      <c r="CL37" s="287">
        <v>326.0</v>
      </c>
      <c r="CM37" s="287">
        <v>187.0</v>
      </c>
      <c r="CN37" s="287">
        <v>9.0</v>
      </c>
      <c r="CO37" s="287" t="s">
        <v>94</v>
      </c>
      <c r="CP37" s="287" t="s">
        <v>94</v>
      </c>
      <c r="CQ37" s="287" t="s">
        <v>94</v>
      </c>
      <c r="CR37" s="287" t="s">
        <v>94</v>
      </c>
      <c r="CS37" s="287">
        <v>333.0</v>
      </c>
      <c r="CT37" s="287">
        <v>349.0</v>
      </c>
      <c r="CU37" s="287">
        <v>208.0</v>
      </c>
      <c r="CV37" s="287">
        <v>105.0</v>
      </c>
      <c r="CW37" s="287">
        <v>335.0</v>
      </c>
      <c r="CX37" s="287">
        <v>180.0</v>
      </c>
      <c r="CY37" s="287">
        <v>82.0</v>
      </c>
      <c r="CZ37" s="287">
        <v>52.0</v>
      </c>
      <c r="DA37" s="287">
        <v>322.0</v>
      </c>
      <c r="DB37" s="287">
        <v>185.0</v>
      </c>
      <c r="DC37" s="287">
        <v>87.0</v>
      </c>
      <c r="DD37" s="287">
        <v>52.0</v>
      </c>
      <c r="DE37" s="288">
        <f t="shared" si="31"/>
        <v>144</v>
      </c>
      <c r="DF37" s="287">
        <v>35.0</v>
      </c>
      <c r="DG37" s="288">
        <f t="shared" ref="DG37:DH37" si="81">BO37</f>
        <v>336</v>
      </c>
      <c r="DH37" s="288">
        <f t="shared" si="81"/>
        <v>16.8</v>
      </c>
      <c r="DI37" s="288"/>
      <c r="DJ37" s="287">
        <v>7.0</v>
      </c>
      <c r="DK37" s="287">
        <v>59.0</v>
      </c>
      <c r="DL37" s="287">
        <v>52.0</v>
      </c>
      <c r="DM37" s="107"/>
      <c r="DN37" s="61">
        <v>338.0</v>
      </c>
      <c r="DO37" s="61">
        <v>139.0</v>
      </c>
      <c r="DP37" s="61">
        <v>42.1</v>
      </c>
      <c r="DQ37" s="61">
        <v>23.75</v>
      </c>
      <c r="DR37" s="61">
        <v>6.16</v>
      </c>
      <c r="DS37" s="61">
        <v>8.0</v>
      </c>
      <c r="DT37" s="61">
        <v>44.0</v>
      </c>
      <c r="DU37" s="61">
        <v>45.6</v>
      </c>
      <c r="DV37" s="62"/>
      <c r="DW37" s="62"/>
      <c r="DX37" s="62"/>
      <c r="DY37" s="62"/>
      <c r="DZ37" s="62"/>
      <c r="EA37" s="62"/>
      <c r="EB37" s="62"/>
      <c r="EC37" s="62"/>
      <c r="ED37" s="107"/>
      <c r="EE37" s="63">
        <v>338.0</v>
      </c>
      <c r="EF37" s="63">
        <v>0.0</v>
      </c>
      <c r="EG37" s="63">
        <v>178.0</v>
      </c>
      <c r="EH37" s="63">
        <v>7.6</v>
      </c>
      <c r="EI37" s="64"/>
      <c r="EJ37" s="63">
        <v>9.0</v>
      </c>
      <c r="EK37" s="63">
        <v>48.0</v>
      </c>
      <c r="EL37" s="63">
        <v>51.0</v>
      </c>
      <c r="EM37" s="63">
        <v>0.0</v>
      </c>
      <c r="EN37" s="63">
        <v>0.0</v>
      </c>
      <c r="EO37" s="63">
        <v>0.0</v>
      </c>
      <c r="EP37" s="63">
        <v>0.0</v>
      </c>
      <c r="EQ37" s="63">
        <v>9.0</v>
      </c>
      <c r="ER37" s="63">
        <v>33.0</v>
      </c>
      <c r="ES37" s="63">
        <v>33.0</v>
      </c>
      <c r="ET37" s="63">
        <v>338.0</v>
      </c>
      <c r="EU37" s="63">
        <v>0.0</v>
      </c>
      <c r="EV37" s="63">
        <v>0.0</v>
      </c>
      <c r="EW37" s="63">
        <v>0.0</v>
      </c>
      <c r="EX37" s="63">
        <v>336.0</v>
      </c>
      <c r="EY37" s="63">
        <v>1.0</v>
      </c>
      <c r="EZ37" s="63">
        <v>0.0</v>
      </c>
      <c r="FA37" s="63">
        <v>0.0</v>
      </c>
      <c r="FB37" s="63">
        <v>335.0</v>
      </c>
      <c r="FC37" s="63">
        <v>257.0</v>
      </c>
      <c r="FD37" s="63">
        <v>159.0</v>
      </c>
      <c r="FE37" s="63">
        <v>7.6</v>
      </c>
      <c r="FF37" s="63">
        <v>336.0</v>
      </c>
      <c r="FG37" s="63">
        <v>278.0</v>
      </c>
      <c r="FH37" s="63">
        <v>159.3</v>
      </c>
      <c r="FI37" s="63">
        <v>11.0</v>
      </c>
      <c r="FJ37" s="63">
        <v>334.0</v>
      </c>
      <c r="FK37" s="63">
        <v>266.0</v>
      </c>
      <c r="FL37" s="63">
        <v>151.1</v>
      </c>
      <c r="FM37" s="64"/>
      <c r="FN37" s="63">
        <v>338.0</v>
      </c>
      <c r="FO37" s="63">
        <v>260.0</v>
      </c>
      <c r="FP37" s="63">
        <v>151.1</v>
      </c>
      <c r="FQ37" s="63">
        <v>18.1</v>
      </c>
      <c r="FR37" s="63">
        <v>0.0</v>
      </c>
      <c r="FS37" s="63">
        <v>0.0</v>
      </c>
      <c r="FT37" s="63">
        <v>14.61</v>
      </c>
      <c r="FU37" s="64"/>
      <c r="FV37" s="63">
        <v>0.0</v>
      </c>
      <c r="FW37" s="64"/>
      <c r="FX37" s="64"/>
      <c r="FY37" s="64"/>
      <c r="FZ37" s="107"/>
      <c r="GA37" s="65">
        <v>338.0</v>
      </c>
      <c r="GB37" s="66">
        <v>385.25</v>
      </c>
      <c r="GC37" s="66">
        <v>236.53</v>
      </c>
      <c r="GD37" s="66">
        <v>32.33</v>
      </c>
      <c r="GE37" s="66">
        <v>338.0</v>
      </c>
      <c r="GF37" s="66">
        <v>408.19</v>
      </c>
      <c r="GG37" s="66">
        <v>221.7</v>
      </c>
      <c r="GH37" s="66">
        <v>36.09</v>
      </c>
      <c r="GI37" s="66">
        <v>338.0</v>
      </c>
      <c r="GJ37" s="66">
        <v>248.53</v>
      </c>
      <c r="GK37" s="66">
        <v>-151.43</v>
      </c>
      <c r="GL37" s="66">
        <v>-18.76</v>
      </c>
      <c r="GM37" s="66">
        <v>3328.0</v>
      </c>
      <c r="GN37" s="66">
        <v>227.58</v>
      </c>
      <c r="GO37" s="66">
        <v>-150.93</v>
      </c>
      <c r="GP37" s="66">
        <v>-29.72</v>
      </c>
      <c r="GQ37" s="66">
        <v>338.0</v>
      </c>
      <c r="GR37" s="66">
        <v>127.37</v>
      </c>
      <c r="GS37" s="66">
        <v>-82.15</v>
      </c>
      <c r="GT37" s="66">
        <v>-7.15</v>
      </c>
      <c r="GU37" s="66">
        <v>388.0</v>
      </c>
      <c r="GV37" s="66">
        <v>138.92</v>
      </c>
      <c r="GW37" s="66">
        <v>80.99</v>
      </c>
      <c r="GX37" s="66">
        <v>-9.24</v>
      </c>
      <c r="GY37" s="107"/>
      <c r="GZ37" s="98" t="s">
        <v>91</v>
      </c>
      <c r="HA37" s="98" t="s">
        <v>92</v>
      </c>
      <c r="HB37" s="99">
        <v>88.0</v>
      </c>
      <c r="HC37" s="97">
        <f t="shared" si="70"/>
        <v>4.4</v>
      </c>
      <c r="HD37" s="97">
        <f t="shared" si="71"/>
        <v>1.76</v>
      </c>
      <c r="HE37" s="98">
        <v>8.0</v>
      </c>
      <c r="HF37" s="99">
        <v>54.0</v>
      </c>
      <c r="HG37" s="99">
        <v>52.0</v>
      </c>
      <c r="HH37" s="98" t="s">
        <v>91</v>
      </c>
      <c r="HI37" s="98" t="s">
        <v>92</v>
      </c>
      <c r="HJ37" s="99">
        <v>61.0</v>
      </c>
      <c r="HK37" s="97">
        <f t="shared" si="63"/>
        <v>3.05</v>
      </c>
      <c r="HL37" s="97">
        <f t="shared" si="64"/>
        <v>1.22</v>
      </c>
      <c r="HM37" s="98">
        <v>5.0</v>
      </c>
      <c r="HN37" s="99">
        <v>52.0</v>
      </c>
      <c r="HO37" s="99">
        <v>52.0</v>
      </c>
      <c r="HP37" s="98" t="s">
        <v>91</v>
      </c>
      <c r="HQ37" s="98" t="s">
        <v>92</v>
      </c>
      <c r="HR37" s="99">
        <v>230.0</v>
      </c>
      <c r="HS37" s="97">
        <f t="shared" si="65"/>
        <v>11.5</v>
      </c>
      <c r="HT37" s="97">
        <f t="shared" si="66"/>
        <v>4.6</v>
      </c>
      <c r="HU37" s="98">
        <v>7.0</v>
      </c>
      <c r="HV37" s="99">
        <v>52.0</v>
      </c>
      <c r="HW37" s="99">
        <v>52.0</v>
      </c>
      <c r="HX37" s="107"/>
      <c r="HY37" s="72">
        <v>135.0</v>
      </c>
      <c r="HZ37" s="72">
        <v>33.0</v>
      </c>
      <c r="IA37" s="73">
        <f t="shared" si="50"/>
        <v>118</v>
      </c>
      <c r="IB37" s="72">
        <v>5.9</v>
      </c>
      <c r="IC37" s="73"/>
      <c r="ID37" s="72">
        <v>2.0</v>
      </c>
      <c r="IE37" s="72">
        <v>64.0</v>
      </c>
      <c r="IF37" s="72">
        <v>44.0</v>
      </c>
      <c r="IG37" s="107"/>
      <c r="IH37" s="74">
        <v>139.0</v>
      </c>
      <c r="II37" s="74">
        <v>32.9</v>
      </c>
      <c r="IJ37" s="74">
        <v>127.0</v>
      </c>
      <c r="IK37" s="74">
        <v>6.7</v>
      </c>
      <c r="IL37" s="74">
        <v>7.0</v>
      </c>
      <c r="IM37" s="74">
        <v>4.0</v>
      </c>
      <c r="IN37" s="74">
        <v>50.0</v>
      </c>
      <c r="IO37" s="74">
        <v>50.0</v>
      </c>
      <c r="IP37" s="74">
        <v>139.0</v>
      </c>
      <c r="IQ37" s="74">
        <v>32.1</v>
      </c>
      <c r="IR37" s="74">
        <v>109.0</v>
      </c>
      <c r="IS37" s="74">
        <v>5.3</v>
      </c>
      <c r="IT37" s="74">
        <v>5.8</v>
      </c>
      <c r="IU37" s="74">
        <v>8.0</v>
      </c>
      <c r="IV37" s="74">
        <v>49.0</v>
      </c>
      <c r="IW37" s="74">
        <v>49.0</v>
      </c>
      <c r="IX37" s="107"/>
      <c r="IY37" s="76">
        <v>139.34</v>
      </c>
      <c r="IZ37" s="76">
        <v>34.63</v>
      </c>
      <c r="JA37" s="76">
        <v>413.8</v>
      </c>
      <c r="JB37" s="76">
        <v>20.69</v>
      </c>
      <c r="JC37" s="76">
        <v>7.37</v>
      </c>
      <c r="JD37" s="76">
        <v>3.0</v>
      </c>
      <c r="JE37" s="76">
        <v>64.86</v>
      </c>
      <c r="JF37" s="76">
        <v>45.61</v>
      </c>
      <c r="JG37" s="149" t="s">
        <v>93</v>
      </c>
      <c r="JH37" s="149" t="s">
        <v>93</v>
      </c>
      <c r="JI37" s="149" t="s">
        <v>93</v>
      </c>
      <c r="JJ37" s="149" t="s">
        <v>93</v>
      </c>
      <c r="JK37" s="149" t="s">
        <v>93</v>
      </c>
      <c r="JL37" s="149" t="s">
        <v>93</v>
      </c>
      <c r="JM37" s="149" t="s">
        <v>93</v>
      </c>
      <c r="JN37" s="149" t="s">
        <v>93</v>
      </c>
      <c r="JO37" s="107"/>
      <c r="JP37" s="78">
        <v>137.0</v>
      </c>
      <c r="JQ37" s="78">
        <v>32.3</v>
      </c>
      <c r="JR37" s="150" t="s">
        <v>112</v>
      </c>
      <c r="JS37" s="150" t="s">
        <v>112</v>
      </c>
      <c r="JT37" s="150" t="s">
        <v>112</v>
      </c>
      <c r="JU37" s="150">
        <v>2.0</v>
      </c>
      <c r="JV37" s="78">
        <v>42.0</v>
      </c>
      <c r="JW37" s="78">
        <v>41.0</v>
      </c>
      <c r="JX37" s="78">
        <v>137.0</v>
      </c>
      <c r="JY37" s="78">
        <v>34.3</v>
      </c>
      <c r="JZ37" s="78">
        <v>114.0</v>
      </c>
      <c r="KA37" s="78">
        <v>6.1</v>
      </c>
      <c r="KB37" s="78">
        <v>2.1</v>
      </c>
      <c r="KC37" s="150">
        <v>2.0</v>
      </c>
      <c r="KD37" s="78">
        <v>47.0</v>
      </c>
      <c r="KE37" s="78">
        <v>47.0</v>
      </c>
      <c r="KF37" s="107"/>
      <c r="KG37" s="79">
        <v>138.0</v>
      </c>
      <c r="KH37" s="79">
        <v>34.0</v>
      </c>
      <c r="KI37" s="79">
        <v>45.0</v>
      </c>
      <c r="KJ37" s="79">
        <v>2.4</v>
      </c>
      <c r="KK37" s="80"/>
      <c r="KL37" s="79">
        <v>1.0</v>
      </c>
      <c r="KM37" s="79">
        <v>50.0</v>
      </c>
      <c r="KN37" s="79">
        <v>50.0</v>
      </c>
      <c r="KO37" s="79">
        <v>139.0</v>
      </c>
      <c r="KP37" s="79">
        <v>34.0</v>
      </c>
      <c r="KQ37" s="79" t="s">
        <v>98</v>
      </c>
      <c r="KR37" s="79" t="s">
        <v>98</v>
      </c>
      <c r="KS37" s="80"/>
      <c r="KT37" s="79">
        <v>1.0</v>
      </c>
      <c r="KU37" s="79">
        <v>50.0</v>
      </c>
      <c r="KV37" s="79">
        <v>49.0</v>
      </c>
      <c r="KW37" s="107"/>
      <c r="KX37" s="81">
        <v>132.0</v>
      </c>
      <c r="KY37" s="81">
        <v>33.0</v>
      </c>
      <c r="KZ37" s="81">
        <v>204.0</v>
      </c>
      <c r="LA37" s="81">
        <v>10.0</v>
      </c>
      <c r="LB37" s="81">
        <v>2.0</v>
      </c>
      <c r="LC37" s="81">
        <v>3.0</v>
      </c>
      <c r="LD37" s="81">
        <v>54.0</v>
      </c>
      <c r="LE37" s="81">
        <v>53.0</v>
      </c>
      <c r="LF37" s="81">
        <v>132.0</v>
      </c>
      <c r="LG37" s="81">
        <v>33.0</v>
      </c>
      <c r="LH37" s="81">
        <v>310.0</v>
      </c>
      <c r="LI37" s="81">
        <v>15.2</v>
      </c>
      <c r="LJ37" s="81">
        <v>5.0</v>
      </c>
      <c r="LK37" s="81">
        <v>5.0</v>
      </c>
      <c r="LL37" s="81">
        <v>58.0</v>
      </c>
      <c r="LM37" s="81">
        <v>57.0</v>
      </c>
      <c r="LN37" s="107"/>
      <c r="LO37" s="82">
        <v>332.0</v>
      </c>
      <c r="LP37" s="82">
        <v>316.0</v>
      </c>
      <c r="LQ37" s="82">
        <v>173.0</v>
      </c>
      <c r="LR37" s="82">
        <v>68.0</v>
      </c>
      <c r="LS37" s="82">
        <v>321.0</v>
      </c>
      <c r="LT37" s="82">
        <v>61.0</v>
      </c>
      <c r="LU37" s="82">
        <v>12.7</v>
      </c>
      <c r="LV37" s="82">
        <v>143.0</v>
      </c>
      <c r="LW37" s="82">
        <v>115.0</v>
      </c>
      <c r="LX37" s="82">
        <v>59.0</v>
      </c>
      <c r="LY37" s="82">
        <v>53.0</v>
      </c>
      <c r="LZ37" s="83">
        <v>12.0</v>
      </c>
      <c r="MA37" s="82">
        <v>112.0</v>
      </c>
      <c r="MB37" s="82">
        <v>10.4</v>
      </c>
      <c r="MC37" s="82">
        <v>141.0</v>
      </c>
      <c r="MD37" s="82">
        <v>201.0</v>
      </c>
      <c r="ME37" s="82">
        <v>78.0</v>
      </c>
      <c r="MF37" s="82">
        <v>61.0</v>
      </c>
      <c r="MG37" s="83">
        <v>12.0</v>
      </c>
      <c r="MH37" s="82">
        <v>0.0</v>
      </c>
      <c r="MI37" s="82">
        <v>0.0</v>
      </c>
      <c r="MJ37" s="82">
        <v>128.0</v>
      </c>
      <c r="MK37" s="82">
        <v>0.0</v>
      </c>
      <c r="ML37" s="82">
        <v>49.0</v>
      </c>
      <c r="MM37" s="82">
        <v>47.0</v>
      </c>
      <c r="MN37" s="82">
        <v>5.0</v>
      </c>
      <c r="MO37" s="86"/>
      <c r="MP37" s="87"/>
      <c r="MQ37" s="87"/>
      <c r="MR37" s="87"/>
      <c r="MS37" s="87"/>
      <c r="MT37" s="82">
        <v>10.8</v>
      </c>
      <c r="MU37" s="82">
        <v>3.3</v>
      </c>
      <c r="MV37" s="82">
        <v>189.0</v>
      </c>
      <c r="MW37" s="82">
        <v>35.0</v>
      </c>
      <c r="MX37" s="82">
        <v>45.0</v>
      </c>
      <c r="MY37" s="88" t="s">
        <v>96</v>
      </c>
      <c r="MZ37" s="82">
        <v>5.0</v>
      </c>
      <c r="NA37" s="87"/>
      <c r="NB37" s="82">
        <v>14.2</v>
      </c>
      <c r="NC37" s="82">
        <v>3.4</v>
      </c>
      <c r="ND37" s="82">
        <v>260.0</v>
      </c>
      <c r="NE37" s="82">
        <v>36.0</v>
      </c>
      <c r="NF37" s="82">
        <v>49.0</v>
      </c>
      <c r="NG37" s="82">
        <v>49.0</v>
      </c>
      <c r="NH37" s="82">
        <v>7.0</v>
      </c>
      <c r="NI37" s="87"/>
      <c r="NJ37" s="82">
        <v>0.0</v>
      </c>
      <c r="NK37" s="82">
        <v>0.0</v>
      </c>
      <c r="NL37" s="82">
        <v>0.0</v>
      </c>
      <c r="NM37" s="82">
        <v>35.0</v>
      </c>
      <c r="NN37" s="82">
        <v>56.0</v>
      </c>
      <c r="NO37" s="82">
        <v>58.0</v>
      </c>
      <c r="NP37" s="82">
        <v>2.0</v>
      </c>
      <c r="NQ37" s="223"/>
    </row>
    <row r="38" ht="14.25" customHeight="1">
      <c r="C38" s="327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328"/>
      <c r="AB38" s="328"/>
      <c r="AC38" s="328"/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328"/>
      <c r="AV38" s="328"/>
      <c r="AW38" s="328"/>
      <c r="BC38" s="31"/>
      <c r="BI38" s="53">
        <v>22.0</v>
      </c>
      <c r="BL38" s="31"/>
      <c r="CP38" s="287" t="s">
        <v>94</v>
      </c>
      <c r="CQ38" s="287" t="s">
        <v>94</v>
      </c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NQ39" si="82">MIN(C14:C37)</f>
        <v>49.57</v>
      </c>
      <c r="D39" s="110">
        <f t="shared" si="82"/>
        <v>332</v>
      </c>
      <c r="E39" s="110">
        <f t="shared" si="82"/>
        <v>132</v>
      </c>
      <c r="F39" s="110">
        <f t="shared" si="82"/>
        <v>49</v>
      </c>
      <c r="G39" s="110">
        <f t="shared" si="82"/>
        <v>10.4</v>
      </c>
      <c r="H39" s="110">
        <f t="shared" si="82"/>
        <v>0</v>
      </c>
      <c r="I39" s="110">
        <f t="shared" si="82"/>
        <v>6</v>
      </c>
      <c r="J39" s="110">
        <f t="shared" si="82"/>
        <v>46</v>
      </c>
      <c r="K39" s="110">
        <f t="shared" si="82"/>
        <v>44</v>
      </c>
      <c r="L39" s="110">
        <f t="shared" si="82"/>
        <v>136</v>
      </c>
      <c r="M39" s="110">
        <f t="shared" si="82"/>
        <v>41</v>
      </c>
      <c r="N39" s="110">
        <f t="shared" si="82"/>
        <v>1.4</v>
      </c>
      <c r="O39" s="110">
        <f t="shared" si="82"/>
        <v>0</v>
      </c>
      <c r="P39" s="110">
        <f t="shared" si="82"/>
        <v>6</v>
      </c>
      <c r="Q39" s="110">
        <f t="shared" si="82"/>
        <v>46</v>
      </c>
      <c r="R39" s="110">
        <f t="shared" si="82"/>
        <v>44</v>
      </c>
      <c r="S39" s="110">
        <f t="shared" si="82"/>
        <v>329.2</v>
      </c>
      <c r="T39" s="110">
        <f t="shared" si="82"/>
        <v>189.6</v>
      </c>
      <c r="U39" s="110">
        <f t="shared" si="82"/>
        <v>75.1</v>
      </c>
      <c r="V39" s="110">
        <f t="shared" si="82"/>
        <v>0</v>
      </c>
      <c r="W39" s="110">
        <f t="shared" si="82"/>
        <v>208.6</v>
      </c>
      <c r="X39" s="110">
        <f t="shared" si="82"/>
        <v>191.8</v>
      </c>
      <c r="Y39" s="110">
        <f t="shared" si="82"/>
        <v>91.6</v>
      </c>
      <c r="Z39" s="110">
        <f t="shared" si="82"/>
        <v>0</v>
      </c>
      <c r="AA39" s="110">
        <f t="shared" si="82"/>
        <v>335.4</v>
      </c>
      <c r="AB39" s="110">
        <f t="shared" si="82"/>
        <v>316.1</v>
      </c>
      <c r="AC39" s="110">
        <f t="shared" si="82"/>
        <v>207.5</v>
      </c>
      <c r="AD39" s="110">
        <f t="shared" si="82"/>
        <v>0</v>
      </c>
      <c r="AE39" s="110">
        <f t="shared" si="82"/>
        <v>335.4</v>
      </c>
      <c r="AF39" s="110">
        <f t="shared" si="82"/>
        <v>335.6</v>
      </c>
      <c r="AG39" s="110">
        <f t="shared" si="82"/>
        <v>185.9</v>
      </c>
      <c r="AH39" s="110">
        <f t="shared" si="82"/>
        <v>0</v>
      </c>
      <c r="AI39" s="110">
        <f t="shared" si="82"/>
        <v>341.3</v>
      </c>
      <c r="AJ39" s="110">
        <f t="shared" si="82"/>
        <v>114.5</v>
      </c>
      <c r="AK39" s="110">
        <f t="shared" si="82"/>
        <v>222.7</v>
      </c>
      <c r="AL39" s="110">
        <f t="shared" si="82"/>
        <v>0</v>
      </c>
      <c r="AM39" s="110">
        <f t="shared" si="82"/>
        <v>333.6</v>
      </c>
      <c r="AN39" s="110">
        <f t="shared" si="82"/>
        <v>242.9</v>
      </c>
      <c r="AO39" s="110">
        <f t="shared" si="82"/>
        <v>210.5</v>
      </c>
      <c r="AP39" s="110">
        <f t="shared" si="82"/>
        <v>0</v>
      </c>
      <c r="AQ39" s="110">
        <f t="shared" si="82"/>
        <v>132</v>
      </c>
      <c r="AR39" s="110">
        <f t="shared" si="82"/>
        <v>49</v>
      </c>
      <c r="AS39" s="110">
        <f t="shared" si="82"/>
        <v>10.4</v>
      </c>
      <c r="AT39" s="110">
        <f t="shared" si="82"/>
        <v>0</v>
      </c>
      <c r="AU39" s="110">
        <f t="shared" si="82"/>
        <v>136</v>
      </c>
      <c r="AV39" s="110">
        <f t="shared" si="82"/>
        <v>41</v>
      </c>
      <c r="AW39" s="110">
        <f t="shared" si="82"/>
        <v>1.4</v>
      </c>
      <c r="AX39" s="110">
        <f t="shared" si="82"/>
        <v>0</v>
      </c>
      <c r="AY39" s="110">
        <f t="shared" si="82"/>
        <v>0</v>
      </c>
      <c r="AZ39" s="110">
        <f t="shared" si="82"/>
        <v>0</v>
      </c>
      <c r="BA39" s="110">
        <f t="shared" si="82"/>
        <v>0</v>
      </c>
      <c r="BB39" s="110">
        <f t="shared" si="82"/>
        <v>0</v>
      </c>
      <c r="BC39" s="110">
        <f t="shared" si="82"/>
        <v>0</v>
      </c>
      <c r="BD39" s="110">
        <f t="shared" si="82"/>
        <v>0</v>
      </c>
      <c r="BE39" s="110">
        <f t="shared" si="82"/>
        <v>33</v>
      </c>
      <c r="BF39" s="110">
        <f t="shared" si="82"/>
        <v>0</v>
      </c>
      <c r="BG39" s="110">
        <f t="shared" si="82"/>
        <v>0</v>
      </c>
      <c r="BH39" s="110">
        <f t="shared" si="82"/>
        <v>0</v>
      </c>
      <c r="BI39" s="110">
        <f t="shared" si="82"/>
        <v>22</v>
      </c>
      <c r="BJ39" s="110">
        <f t="shared" si="82"/>
        <v>54</v>
      </c>
      <c r="BK39" s="110">
        <f t="shared" si="82"/>
        <v>80</v>
      </c>
      <c r="BL39" s="110">
        <f t="shared" si="82"/>
        <v>0</v>
      </c>
      <c r="BM39" s="110">
        <f t="shared" si="82"/>
        <v>340</v>
      </c>
      <c r="BN39" s="110">
        <f t="shared" si="82"/>
        <v>144</v>
      </c>
      <c r="BO39" s="110">
        <f t="shared" si="82"/>
        <v>95</v>
      </c>
      <c r="BP39" s="110">
        <f t="shared" si="82"/>
        <v>4.8</v>
      </c>
      <c r="BQ39" s="110">
        <f t="shared" si="82"/>
        <v>0</v>
      </c>
      <c r="BR39" s="110">
        <f t="shared" si="82"/>
        <v>6</v>
      </c>
      <c r="BS39" s="110">
        <f t="shared" si="82"/>
        <v>48</v>
      </c>
      <c r="BT39" s="110">
        <f t="shared" si="82"/>
        <v>49</v>
      </c>
      <c r="BU39" s="110">
        <f t="shared" si="82"/>
        <v>340</v>
      </c>
      <c r="BV39" s="110">
        <f t="shared" si="82"/>
        <v>258</v>
      </c>
      <c r="BW39" s="110">
        <f t="shared" si="82"/>
        <v>157</v>
      </c>
      <c r="BX39" s="110">
        <f t="shared" si="82"/>
        <v>2</v>
      </c>
      <c r="BY39" s="110">
        <f t="shared" si="82"/>
        <v>332</v>
      </c>
      <c r="BZ39" s="110">
        <f t="shared" si="82"/>
        <v>286</v>
      </c>
      <c r="CA39" s="110">
        <f t="shared" si="82"/>
        <v>160</v>
      </c>
      <c r="CB39" s="110">
        <f t="shared" si="82"/>
        <v>2</v>
      </c>
      <c r="CC39" s="110">
        <f t="shared" si="82"/>
        <v>0</v>
      </c>
      <c r="CD39" s="110">
        <f t="shared" si="82"/>
        <v>0</v>
      </c>
      <c r="CE39" s="110">
        <f t="shared" si="82"/>
        <v>0</v>
      </c>
      <c r="CF39" s="110">
        <f t="shared" si="82"/>
        <v>0</v>
      </c>
      <c r="CG39" s="110">
        <f t="shared" si="82"/>
        <v>333</v>
      </c>
      <c r="CH39" s="110">
        <f t="shared" si="82"/>
        <v>360</v>
      </c>
      <c r="CI39" s="110">
        <f t="shared" si="82"/>
        <v>202</v>
      </c>
      <c r="CJ39" s="110">
        <f t="shared" si="82"/>
        <v>5</v>
      </c>
      <c r="CK39" s="110">
        <f t="shared" si="82"/>
        <v>349</v>
      </c>
      <c r="CL39" s="110">
        <f t="shared" si="82"/>
        <v>308</v>
      </c>
      <c r="CM39" s="110">
        <f t="shared" si="82"/>
        <v>182</v>
      </c>
      <c r="CN39" s="110">
        <f t="shared" si="82"/>
        <v>1</v>
      </c>
      <c r="CO39" s="110">
        <f t="shared" si="82"/>
        <v>0</v>
      </c>
      <c r="CP39" s="110">
        <f t="shared" si="82"/>
        <v>0</v>
      </c>
      <c r="CQ39" s="110">
        <f t="shared" si="82"/>
        <v>0</v>
      </c>
      <c r="CR39" s="110">
        <f t="shared" si="82"/>
        <v>0</v>
      </c>
      <c r="CS39" s="110">
        <f t="shared" si="82"/>
        <v>333</v>
      </c>
      <c r="CT39" s="110">
        <f t="shared" si="82"/>
        <v>326</v>
      </c>
      <c r="CU39" s="110">
        <f t="shared" si="82"/>
        <v>192</v>
      </c>
      <c r="CV39" s="110">
        <f t="shared" si="82"/>
        <v>1</v>
      </c>
      <c r="CW39" s="110">
        <f t="shared" si="82"/>
        <v>334</v>
      </c>
      <c r="CX39" s="110">
        <f t="shared" si="82"/>
        <v>157</v>
      </c>
      <c r="CY39" s="110">
        <f t="shared" si="82"/>
        <v>66</v>
      </c>
      <c r="CZ39" s="110">
        <f t="shared" si="82"/>
        <v>45</v>
      </c>
      <c r="DA39" s="110">
        <f t="shared" si="82"/>
        <v>322</v>
      </c>
      <c r="DB39" s="110">
        <f t="shared" si="82"/>
        <v>158</v>
      </c>
      <c r="DC39" s="110">
        <f t="shared" si="82"/>
        <v>49</v>
      </c>
      <c r="DD39" s="110">
        <f t="shared" si="82"/>
        <v>40</v>
      </c>
      <c r="DE39" s="110">
        <f t="shared" si="82"/>
        <v>144</v>
      </c>
      <c r="DF39" s="110">
        <f t="shared" si="82"/>
        <v>35</v>
      </c>
      <c r="DG39" s="110">
        <f t="shared" si="82"/>
        <v>95</v>
      </c>
      <c r="DH39" s="110">
        <f t="shared" si="82"/>
        <v>4.8</v>
      </c>
      <c r="DI39" s="110">
        <f t="shared" si="82"/>
        <v>0</v>
      </c>
      <c r="DJ39" s="110">
        <f t="shared" si="82"/>
        <v>7</v>
      </c>
      <c r="DK39" s="110">
        <f t="shared" si="82"/>
        <v>49</v>
      </c>
      <c r="DL39" s="110">
        <f t="shared" si="82"/>
        <v>47</v>
      </c>
      <c r="DM39" s="110">
        <f t="shared" si="82"/>
        <v>0</v>
      </c>
      <c r="DN39" s="110">
        <f t="shared" si="82"/>
        <v>338</v>
      </c>
      <c r="DO39" s="110">
        <f t="shared" si="82"/>
        <v>139</v>
      </c>
      <c r="DP39" s="110">
        <f t="shared" si="82"/>
        <v>26.53</v>
      </c>
      <c r="DQ39" s="110">
        <f t="shared" si="82"/>
        <v>14.95</v>
      </c>
      <c r="DR39" s="110">
        <f t="shared" si="82"/>
        <v>1.07</v>
      </c>
      <c r="DS39" s="110">
        <f t="shared" si="82"/>
        <v>8</v>
      </c>
      <c r="DT39" s="110">
        <f t="shared" si="82"/>
        <v>35</v>
      </c>
      <c r="DU39" s="110">
        <f t="shared" si="82"/>
        <v>43.7</v>
      </c>
      <c r="DV39" s="110">
        <f t="shared" si="82"/>
        <v>0</v>
      </c>
      <c r="DW39" s="110">
        <f t="shared" si="82"/>
        <v>0</v>
      </c>
      <c r="DX39" s="110">
        <f t="shared" si="82"/>
        <v>0</v>
      </c>
      <c r="DY39" s="110">
        <f t="shared" si="82"/>
        <v>0</v>
      </c>
      <c r="DZ39" s="110">
        <f t="shared" si="82"/>
        <v>0</v>
      </c>
      <c r="EA39" s="110">
        <f t="shared" si="82"/>
        <v>0</v>
      </c>
      <c r="EB39" s="110">
        <f t="shared" si="82"/>
        <v>0</v>
      </c>
      <c r="EC39" s="110">
        <f t="shared" si="82"/>
        <v>0</v>
      </c>
      <c r="ED39" s="110">
        <f t="shared" si="82"/>
        <v>0</v>
      </c>
      <c r="EE39" s="110">
        <f t="shared" si="82"/>
        <v>336</v>
      </c>
      <c r="EF39" s="110">
        <f t="shared" si="82"/>
        <v>0</v>
      </c>
      <c r="EG39" s="110">
        <f t="shared" si="82"/>
        <v>153</v>
      </c>
      <c r="EH39" s="110">
        <f t="shared" si="82"/>
        <v>6.7</v>
      </c>
      <c r="EI39" s="110">
        <f t="shared" si="82"/>
        <v>0</v>
      </c>
      <c r="EJ39" s="110">
        <f t="shared" si="82"/>
        <v>9</v>
      </c>
      <c r="EK39" s="110">
        <f t="shared" si="82"/>
        <v>45</v>
      </c>
      <c r="EL39" s="110">
        <f t="shared" si="82"/>
        <v>47</v>
      </c>
      <c r="EM39" s="110">
        <f t="shared" si="82"/>
        <v>0</v>
      </c>
      <c r="EN39" s="110">
        <f t="shared" si="82"/>
        <v>0</v>
      </c>
      <c r="EO39" s="110">
        <f t="shared" si="82"/>
        <v>0</v>
      </c>
      <c r="EP39" s="110">
        <f t="shared" si="82"/>
        <v>0</v>
      </c>
      <c r="EQ39" s="110">
        <f t="shared" si="82"/>
        <v>9</v>
      </c>
      <c r="ER39" s="110">
        <f t="shared" si="82"/>
        <v>29</v>
      </c>
      <c r="ES39" s="110">
        <f t="shared" si="82"/>
        <v>30</v>
      </c>
      <c r="ET39" s="110">
        <f t="shared" si="82"/>
        <v>335</v>
      </c>
      <c r="EU39" s="110">
        <f t="shared" si="82"/>
        <v>0</v>
      </c>
      <c r="EV39" s="110">
        <f t="shared" si="82"/>
        <v>0</v>
      </c>
      <c r="EW39" s="110">
        <f t="shared" si="82"/>
        <v>0</v>
      </c>
      <c r="EX39" s="110">
        <f t="shared" si="82"/>
        <v>334</v>
      </c>
      <c r="EY39" s="110">
        <f t="shared" si="82"/>
        <v>0</v>
      </c>
      <c r="EZ39" s="110">
        <f t="shared" si="82"/>
        <v>0</v>
      </c>
      <c r="FA39" s="110">
        <f t="shared" si="82"/>
        <v>0</v>
      </c>
      <c r="FB39" s="110">
        <f t="shared" si="82"/>
        <v>335</v>
      </c>
      <c r="FC39" s="110">
        <f t="shared" si="82"/>
        <v>257</v>
      </c>
      <c r="FD39" s="110">
        <f t="shared" si="82"/>
        <v>157.9</v>
      </c>
      <c r="FE39" s="110">
        <f t="shared" si="82"/>
        <v>-4</v>
      </c>
      <c r="FF39" s="110">
        <f t="shared" si="82"/>
        <v>334</v>
      </c>
      <c r="FG39" s="110">
        <f t="shared" si="82"/>
        <v>273</v>
      </c>
      <c r="FH39" s="110">
        <f t="shared" si="82"/>
        <v>158.4</v>
      </c>
      <c r="FI39" s="110">
        <f t="shared" si="82"/>
        <v>0.1</v>
      </c>
      <c r="FJ39" s="110">
        <f t="shared" si="82"/>
        <v>334</v>
      </c>
      <c r="FK39" s="110">
        <f t="shared" si="82"/>
        <v>257</v>
      </c>
      <c r="FL39" s="110">
        <f t="shared" si="82"/>
        <v>147.9</v>
      </c>
      <c r="FM39" s="110">
        <f t="shared" si="82"/>
        <v>0</v>
      </c>
      <c r="FN39" s="110">
        <f t="shared" si="82"/>
        <v>336</v>
      </c>
      <c r="FO39" s="110">
        <f t="shared" si="82"/>
        <v>260</v>
      </c>
      <c r="FP39" s="110">
        <f t="shared" si="82"/>
        <v>147.8</v>
      </c>
      <c r="FQ39" s="110">
        <f t="shared" si="82"/>
        <v>6</v>
      </c>
      <c r="FR39" s="110">
        <f t="shared" si="82"/>
        <v>0</v>
      </c>
      <c r="FS39" s="110">
        <f t="shared" si="82"/>
        <v>0</v>
      </c>
      <c r="FT39" s="110">
        <f t="shared" si="82"/>
        <v>10.1</v>
      </c>
      <c r="FU39" s="110">
        <f t="shared" si="82"/>
        <v>0</v>
      </c>
      <c r="FV39" s="110">
        <f t="shared" si="82"/>
        <v>0</v>
      </c>
      <c r="FW39" s="110">
        <f t="shared" si="82"/>
        <v>0</v>
      </c>
      <c r="FX39" s="110">
        <f t="shared" si="82"/>
        <v>0</v>
      </c>
      <c r="FY39" s="110">
        <f t="shared" si="82"/>
        <v>0</v>
      </c>
      <c r="FZ39" s="110">
        <f t="shared" si="82"/>
        <v>0</v>
      </c>
      <c r="GA39" s="110">
        <f t="shared" si="82"/>
        <v>336</v>
      </c>
      <c r="GB39" s="110">
        <f t="shared" si="82"/>
        <v>359.02</v>
      </c>
      <c r="GC39" s="110">
        <f t="shared" si="82"/>
        <v>216.88</v>
      </c>
      <c r="GD39" s="110">
        <f t="shared" si="82"/>
        <v>10.39</v>
      </c>
      <c r="GE39" s="110">
        <f t="shared" si="82"/>
        <v>336</v>
      </c>
      <c r="GF39" s="110">
        <f t="shared" si="82"/>
        <v>380.27</v>
      </c>
      <c r="GG39" s="110">
        <f t="shared" si="82"/>
        <v>214.57</v>
      </c>
      <c r="GH39" s="110">
        <f t="shared" si="82"/>
        <v>13.65</v>
      </c>
      <c r="GI39" s="110">
        <f t="shared" si="82"/>
        <v>336</v>
      </c>
      <c r="GJ39" s="110">
        <f t="shared" si="82"/>
        <v>248.39</v>
      </c>
      <c r="GK39" s="110">
        <f t="shared" si="82"/>
        <v>-155.12</v>
      </c>
      <c r="GL39" s="110">
        <f t="shared" si="82"/>
        <v>-25.8</v>
      </c>
      <c r="GM39" s="110">
        <f t="shared" si="82"/>
        <v>336</v>
      </c>
      <c r="GN39" s="110">
        <f t="shared" si="82"/>
        <v>227.58</v>
      </c>
      <c r="GO39" s="110">
        <f t="shared" si="82"/>
        <v>-154.95</v>
      </c>
      <c r="GP39" s="110">
        <f t="shared" si="82"/>
        <v>-34.34</v>
      </c>
      <c r="GQ39" s="110">
        <f t="shared" si="82"/>
        <v>336</v>
      </c>
      <c r="GR39" s="110">
        <f t="shared" si="82"/>
        <v>109.9</v>
      </c>
      <c r="GS39" s="110">
        <f t="shared" si="82"/>
        <v>-107.3</v>
      </c>
      <c r="GT39" s="110">
        <f t="shared" si="82"/>
        <v>-25.8</v>
      </c>
      <c r="GU39" s="110">
        <f t="shared" si="82"/>
        <v>336</v>
      </c>
      <c r="GV39" s="110">
        <f t="shared" si="82"/>
        <v>117.66</v>
      </c>
      <c r="GW39" s="110">
        <f t="shared" si="82"/>
        <v>-106.54</v>
      </c>
      <c r="GX39" s="110">
        <f t="shared" si="82"/>
        <v>-27.3</v>
      </c>
      <c r="GY39" s="110">
        <f t="shared" si="82"/>
        <v>0</v>
      </c>
      <c r="GZ39" s="110">
        <f t="shared" si="82"/>
        <v>0</v>
      </c>
      <c r="HA39" s="110">
        <f t="shared" si="82"/>
        <v>0</v>
      </c>
      <c r="HB39" s="110">
        <f t="shared" si="82"/>
        <v>31</v>
      </c>
      <c r="HC39" s="110">
        <f t="shared" si="82"/>
        <v>1.55</v>
      </c>
      <c r="HD39" s="110">
        <f t="shared" si="82"/>
        <v>0.62</v>
      </c>
      <c r="HE39" s="110">
        <f t="shared" si="82"/>
        <v>8</v>
      </c>
      <c r="HF39" s="110">
        <f t="shared" si="82"/>
        <v>52</v>
      </c>
      <c r="HG39" s="110">
        <f t="shared" si="82"/>
        <v>50</v>
      </c>
      <c r="HH39" s="110">
        <f t="shared" si="82"/>
        <v>0</v>
      </c>
      <c r="HI39" s="110">
        <f t="shared" si="82"/>
        <v>0</v>
      </c>
      <c r="HJ39" s="110">
        <f t="shared" si="82"/>
        <v>2</v>
      </c>
      <c r="HK39" s="110">
        <f t="shared" si="82"/>
        <v>0.1</v>
      </c>
      <c r="HL39" s="110">
        <f t="shared" si="82"/>
        <v>0.04</v>
      </c>
      <c r="HM39" s="110">
        <f t="shared" si="82"/>
        <v>5</v>
      </c>
      <c r="HN39" s="110">
        <f t="shared" si="82"/>
        <v>52</v>
      </c>
      <c r="HO39" s="110">
        <f t="shared" si="82"/>
        <v>52</v>
      </c>
      <c r="HP39" s="110">
        <f t="shared" si="82"/>
        <v>0</v>
      </c>
      <c r="HQ39" s="110">
        <f t="shared" si="82"/>
        <v>0</v>
      </c>
      <c r="HR39" s="110">
        <f t="shared" si="82"/>
        <v>80</v>
      </c>
      <c r="HS39" s="110">
        <f t="shared" si="82"/>
        <v>4</v>
      </c>
      <c r="HT39" s="110">
        <f t="shared" si="82"/>
        <v>1.6</v>
      </c>
      <c r="HU39" s="110">
        <f t="shared" si="82"/>
        <v>7</v>
      </c>
      <c r="HV39" s="110">
        <f t="shared" si="82"/>
        <v>52</v>
      </c>
      <c r="HW39" s="110">
        <f t="shared" si="82"/>
        <v>52</v>
      </c>
      <c r="HX39" s="110">
        <f t="shared" si="82"/>
        <v>0</v>
      </c>
      <c r="HY39" s="110">
        <f t="shared" si="82"/>
        <v>134</v>
      </c>
      <c r="HZ39" s="110">
        <f t="shared" si="82"/>
        <v>33</v>
      </c>
      <c r="IA39" s="110">
        <f t="shared" si="82"/>
        <v>50</v>
      </c>
      <c r="IB39" s="110">
        <f t="shared" si="82"/>
        <v>2.5</v>
      </c>
      <c r="IC39" s="110">
        <f t="shared" si="82"/>
        <v>0</v>
      </c>
      <c r="ID39" s="110">
        <f t="shared" si="82"/>
        <v>2</v>
      </c>
      <c r="IE39" s="110">
        <f t="shared" si="82"/>
        <v>58</v>
      </c>
      <c r="IF39" s="110">
        <f t="shared" si="82"/>
        <v>42</v>
      </c>
      <c r="IG39" s="110">
        <f t="shared" si="82"/>
        <v>0</v>
      </c>
      <c r="IH39" s="110">
        <f t="shared" si="82"/>
        <v>133</v>
      </c>
      <c r="II39" s="110">
        <f t="shared" si="82"/>
        <v>31.3</v>
      </c>
      <c r="IJ39" s="110">
        <f t="shared" si="82"/>
        <v>6</v>
      </c>
      <c r="IK39" s="110">
        <f t="shared" si="82"/>
        <v>0.1</v>
      </c>
      <c r="IL39" s="110">
        <f t="shared" si="82"/>
        <v>0.2</v>
      </c>
      <c r="IM39" s="110">
        <f t="shared" si="82"/>
        <v>4</v>
      </c>
      <c r="IN39" s="110">
        <f t="shared" si="82"/>
        <v>46</v>
      </c>
      <c r="IO39" s="110">
        <f t="shared" si="82"/>
        <v>44</v>
      </c>
      <c r="IP39" s="110">
        <f t="shared" si="82"/>
        <v>133</v>
      </c>
      <c r="IQ39" s="110">
        <f t="shared" si="82"/>
        <v>29.2</v>
      </c>
      <c r="IR39" s="110">
        <f t="shared" si="82"/>
        <v>3</v>
      </c>
      <c r="IS39" s="110">
        <f t="shared" si="82"/>
        <v>0.1</v>
      </c>
      <c r="IT39" s="110">
        <f t="shared" si="82"/>
        <v>0.1</v>
      </c>
      <c r="IU39" s="110">
        <f t="shared" si="82"/>
        <v>8</v>
      </c>
      <c r="IV39" s="110">
        <f t="shared" si="82"/>
        <v>49</v>
      </c>
      <c r="IW39" s="110">
        <f t="shared" si="82"/>
        <v>48</v>
      </c>
      <c r="IX39" s="110">
        <f t="shared" si="82"/>
        <v>0</v>
      </c>
      <c r="IY39" s="110">
        <f t="shared" si="82"/>
        <v>139.06</v>
      </c>
      <c r="IZ39" s="110">
        <f t="shared" si="82"/>
        <v>34.33</v>
      </c>
      <c r="JA39" s="110">
        <f t="shared" si="82"/>
        <v>274.8</v>
      </c>
      <c r="JB39" s="110">
        <f t="shared" si="82"/>
        <v>13.74</v>
      </c>
      <c r="JC39" s="110">
        <f t="shared" si="82"/>
        <v>2.8</v>
      </c>
      <c r="JD39" s="110">
        <f t="shared" si="82"/>
        <v>3</v>
      </c>
      <c r="JE39" s="110">
        <f t="shared" si="82"/>
        <v>53.58</v>
      </c>
      <c r="JF39" s="110">
        <f t="shared" si="82"/>
        <v>42.49</v>
      </c>
      <c r="JG39" s="110">
        <f t="shared" si="82"/>
        <v>0</v>
      </c>
      <c r="JH39" s="110">
        <f t="shared" si="82"/>
        <v>0</v>
      </c>
      <c r="JI39" s="110">
        <f t="shared" si="82"/>
        <v>0</v>
      </c>
      <c r="JJ39" s="110">
        <f t="shared" si="82"/>
        <v>0</v>
      </c>
      <c r="JK39" s="110">
        <f t="shared" si="82"/>
        <v>0</v>
      </c>
      <c r="JL39" s="110">
        <f t="shared" si="82"/>
        <v>0</v>
      </c>
      <c r="JM39" s="110">
        <f t="shared" si="82"/>
        <v>0</v>
      </c>
      <c r="JN39" s="110">
        <f t="shared" si="82"/>
        <v>0</v>
      </c>
      <c r="JO39" s="110">
        <f t="shared" si="82"/>
        <v>0</v>
      </c>
      <c r="JP39" s="110">
        <f t="shared" si="82"/>
        <v>135</v>
      </c>
      <c r="JQ39" s="110">
        <f t="shared" si="82"/>
        <v>31.8</v>
      </c>
      <c r="JR39" s="110">
        <f t="shared" si="82"/>
        <v>0</v>
      </c>
      <c r="JS39" s="110">
        <f t="shared" si="82"/>
        <v>0</v>
      </c>
      <c r="JT39" s="110">
        <f t="shared" si="82"/>
        <v>0</v>
      </c>
      <c r="JU39" s="110">
        <f t="shared" si="82"/>
        <v>2</v>
      </c>
      <c r="JV39" s="110">
        <f t="shared" si="82"/>
        <v>37</v>
      </c>
      <c r="JW39" s="110">
        <f t="shared" si="82"/>
        <v>37</v>
      </c>
      <c r="JX39" s="110">
        <f t="shared" si="82"/>
        <v>135</v>
      </c>
      <c r="JY39" s="110">
        <f t="shared" si="82"/>
        <v>33.6</v>
      </c>
      <c r="JZ39" s="110">
        <f t="shared" si="82"/>
        <v>18</v>
      </c>
      <c r="KA39" s="110">
        <f t="shared" si="82"/>
        <v>0.9</v>
      </c>
      <c r="KB39" s="110">
        <f t="shared" si="82"/>
        <v>0</v>
      </c>
      <c r="KC39" s="110">
        <f t="shared" si="82"/>
        <v>2</v>
      </c>
      <c r="KD39" s="110">
        <f t="shared" si="82"/>
        <v>43</v>
      </c>
      <c r="KE39" s="110">
        <f t="shared" si="82"/>
        <v>43</v>
      </c>
      <c r="KF39" s="110">
        <f t="shared" si="82"/>
        <v>0</v>
      </c>
      <c r="KG39" s="110">
        <f t="shared" si="82"/>
        <v>135</v>
      </c>
      <c r="KH39" s="110">
        <f t="shared" si="82"/>
        <v>32</v>
      </c>
      <c r="KI39" s="110">
        <f t="shared" si="82"/>
        <v>40</v>
      </c>
      <c r="KJ39" s="110">
        <f t="shared" si="82"/>
        <v>2.2</v>
      </c>
      <c r="KK39" s="110">
        <f t="shared" si="82"/>
        <v>0</v>
      </c>
      <c r="KL39" s="110">
        <f t="shared" si="82"/>
        <v>1</v>
      </c>
      <c r="KM39" s="110">
        <f t="shared" si="82"/>
        <v>42</v>
      </c>
      <c r="KN39" s="110">
        <f t="shared" si="82"/>
        <v>42</v>
      </c>
      <c r="KO39" s="110">
        <f t="shared" si="82"/>
        <v>135</v>
      </c>
      <c r="KP39" s="110">
        <f t="shared" si="82"/>
        <v>32</v>
      </c>
      <c r="KQ39" s="110">
        <f t="shared" si="82"/>
        <v>2</v>
      </c>
      <c r="KR39" s="110">
        <f t="shared" si="82"/>
        <v>0.1</v>
      </c>
      <c r="KS39" s="110">
        <f t="shared" si="82"/>
        <v>0</v>
      </c>
      <c r="KT39" s="110">
        <f t="shared" si="82"/>
        <v>1</v>
      </c>
      <c r="KU39" s="110">
        <f t="shared" si="82"/>
        <v>42</v>
      </c>
      <c r="KV39" s="110">
        <f t="shared" si="82"/>
        <v>40</v>
      </c>
      <c r="KW39" s="110">
        <f t="shared" si="82"/>
        <v>0</v>
      </c>
      <c r="KX39" s="110">
        <f t="shared" si="82"/>
        <v>123</v>
      </c>
      <c r="KY39" s="110">
        <f t="shared" si="82"/>
        <v>32</v>
      </c>
      <c r="KZ39" s="110">
        <f t="shared" si="82"/>
        <v>71</v>
      </c>
      <c r="LA39" s="110">
        <f t="shared" si="82"/>
        <v>3.5</v>
      </c>
      <c r="LB39" s="110">
        <f t="shared" si="82"/>
        <v>1.5</v>
      </c>
      <c r="LC39" s="110">
        <f t="shared" si="82"/>
        <v>3</v>
      </c>
      <c r="LD39" s="110">
        <f t="shared" si="82"/>
        <v>48</v>
      </c>
      <c r="LE39" s="110">
        <f t="shared" si="82"/>
        <v>48</v>
      </c>
      <c r="LF39" s="110">
        <f t="shared" si="82"/>
        <v>123</v>
      </c>
      <c r="LG39" s="110">
        <f t="shared" si="82"/>
        <v>32</v>
      </c>
      <c r="LH39" s="110">
        <f t="shared" si="82"/>
        <v>257</v>
      </c>
      <c r="LI39" s="110">
        <f t="shared" si="82"/>
        <v>12.6</v>
      </c>
      <c r="LJ39" s="110">
        <f t="shared" si="82"/>
        <v>5</v>
      </c>
      <c r="LK39" s="110">
        <f t="shared" si="82"/>
        <v>5</v>
      </c>
      <c r="LL39" s="110">
        <f t="shared" si="82"/>
        <v>50</v>
      </c>
      <c r="LM39" s="110">
        <f t="shared" si="82"/>
        <v>52</v>
      </c>
      <c r="LN39" s="110">
        <f t="shared" si="82"/>
        <v>0</v>
      </c>
      <c r="LO39" s="110">
        <f t="shared" si="82"/>
        <v>326</v>
      </c>
      <c r="LP39" s="110">
        <f t="shared" si="82"/>
        <v>233</v>
      </c>
      <c r="LQ39" s="110">
        <f t="shared" si="82"/>
        <v>146</v>
      </c>
      <c r="LR39" s="110">
        <f t="shared" si="82"/>
        <v>66</v>
      </c>
      <c r="LS39" s="110">
        <f t="shared" si="82"/>
        <v>316</v>
      </c>
      <c r="LT39" s="110">
        <f t="shared" si="82"/>
        <v>45</v>
      </c>
      <c r="LU39" s="110">
        <f t="shared" si="82"/>
        <v>4.5</v>
      </c>
      <c r="LV39" s="110">
        <f t="shared" si="82"/>
        <v>138</v>
      </c>
      <c r="LW39" s="110">
        <f t="shared" si="82"/>
        <v>84</v>
      </c>
      <c r="LX39" s="110">
        <f t="shared" si="82"/>
        <v>52</v>
      </c>
      <c r="LY39" s="110">
        <f t="shared" si="82"/>
        <v>48</v>
      </c>
      <c r="LZ39" s="110">
        <f t="shared" si="82"/>
        <v>12</v>
      </c>
      <c r="MA39" s="110">
        <f t="shared" si="82"/>
        <v>86</v>
      </c>
      <c r="MB39" s="110">
        <f t="shared" si="82"/>
        <v>0.6</v>
      </c>
      <c r="MC39" s="110">
        <f t="shared" si="82"/>
        <v>139</v>
      </c>
      <c r="MD39" s="110">
        <f t="shared" si="82"/>
        <v>100</v>
      </c>
      <c r="ME39" s="110">
        <f t="shared" si="82"/>
        <v>72</v>
      </c>
      <c r="MF39" s="110">
        <f t="shared" si="82"/>
        <v>56</v>
      </c>
      <c r="MG39" s="110">
        <f t="shared" si="82"/>
        <v>12</v>
      </c>
      <c r="MH39" s="110">
        <f t="shared" si="82"/>
        <v>0</v>
      </c>
      <c r="MI39" s="110">
        <f t="shared" si="82"/>
        <v>0</v>
      </c>
      <c r="MJ39" s="110">
        <f t="shared" si="82"/>
        <v>119</v>
      </c>
      <c r="MK39" s="110">
        <f t="shared" si="82"/>
        <v>0</v>
      </c>
      <c r="ML39" s="110">
        <f t="shared" si="82"/>
        <v>42</v>
      </c>
      <c r="MM39" s="110">
        <f t="shared" si="82"/>
        <v>40</v>
      </c>
      <c r="MN39" s="110">
        <f t="shared" si="82"/>
        <v>5</v>
      </c>
      <c r="MO39" s="110">
        <f t="shared" si="82"/>
        <v>0</v>
      </c>
      <c r="MP39" s="110">
        <f t="shared" si="82"/>
        <v>0</v>
      </c>
      <c r="MQ39" s="110">
        <f t="shared" si="82"/>
        <v>0</v>
      </c>
      <c r="MR39" s="110">
        <f t="shared" si="82"/>
        <v>0</v>
      </c>
      <c r="MS39" s="110">
        <f t="shared" si="82"/>
        <v>0</v>
      </c>
      <c r="MT39" s="110">
        <f t="shared" si="82"/>
        <v>0.1</v>
      </c>
      <c r="MU39" s="110">
        <f t="shared" si="82"/>
        <v>0</v>
      </c>
      <c r="MV39" s="110">
        <f t="shared" si="82"/>
        <v>2</v>
      </c>
      <c r="MW39" s="110">
        <f t="shared" si="82"/>
        <v>34</v>
      </c>
      <c r="MX39" s="110">
        <f t="shared" si="82"/>
        <v>32</v>
      </c>
      <c r="MY39" s="110">
        <f t="shared" si="82"/>
        <v>0</v>
      </c>
      <c r="MZ39" s="110">
        <f t="shared" si="82"/>
        <v>5</v>
      </c>
      <c r="NA39" s="110">
        <f t="shared" si="82"/>
        <v>0</v>
      </c>
      <c r="NB39" s="110">
        <f t="shared" si="82"/>
        <v>5.3</v>
      </c>
      <c r="NC39" s="110">
        <f t="shared" si="82"/>
        <v>1.2</v>
      </c>
      <c r="ND39" s="110">
        <f t="shared" si="82"/>
        <v>103</v>
      </c>
      <c r="NE39" s="110">
        <f t="shared" si="82"/>
        <v>35</v>
      </c>
      <c r="NF39" s="110">
        <f t="shared" si="82"/>
        <v>40</v>
      </c>
      <c r="NG39" s="110">
        <f t="shared" si="82"/>
        <v>40</v>
      </c>
      <c r="NH39" s="110">
        <f t="shared" si="82"/>
        <v>7</v>
      </c>
      <c r="NI39" s="110">
        <f t="shared" si="82"/>
        <v>0</v>
      </c>
      <c r="NJ39" s="110">
        <f t="shared" si="82"/>
        <v>0</v>
      </c>
      <c r="NK39" s="110">
        <f t="shared" si="82"/>
        <v>0</v>
      </c>
      <c r="NL39" s="110">
        <f t="shared" si="82"/>
        <v>0</v>
      </c>
      <c r="NM39" s="110">
        <f t="shared" si="82"/>
        <v>35</v>
      </c>
      <c r="NN39" s="110">
        <f t="shared" si="82"/>
        <v>56</v>
      </c>
      <c r="NO39" s="110">
        <f t="shared" si="82"/>
        <v>58</v>
      </c>
      <c r="NP39" s="110">
        <f t="shared" si="82"/>
        <v>2</v>
      </c>
      <c r="NQ39" s="110">
        <f t="shared" si="82"/>
        <v>0</v>
      </c>
    </row>
    <row r="40" ht="14.25" customHeight="1">
      <c r="B40" s="113" t="s">
        <v>101</v>
      </c>
      <c r="C40" s="114">
        <f t="shared" ref="C40:NQ40" si="83">MAX(C14:C37)</f>
        <v>50.52</v>
      </c>
      <c r="D40" s="114">
        <f t="shared" si="83"/>
        <v>340</v>
      </c>
      <c r="E40" s="114">
        <f t="shared" si="83"/>
        <v>135</v>
      </c>
      <c r="F40" s="114">
        <f t="shared" si="83"/>
        <v>127</v>
      </c>
      <c r="G40" s="114">
        <f t="shared" si="83"/>
        <v>30.1</v>
      </c>
      <c r="H40" s="114">
        <f t="shared" si="83"/>
        <v>0</v>
      </c>
      <c r="I40" s="114">
        <f t="shared" si="83"/>
        <v>6</v>
      </c>
      <c r="J40" s="114">
        <f t="shared" si="83"/>
        <v>51</v>
      </c>
      <c r="K40" s="114">
        <f t="shared" si="83"/>
        <v>50</v>
      </c>
      <c r="L40" s="114">
        <f t="shared" si="83"/>
        <v>141</v>
      </c>
      <c r="M40" s="114">
        <f t="shared" si="83"/>
        <v>148</v>
      </c>
      <c r="N40" s="114">
        <f t="shared" si="83"/>
        <v>35.5</v>
      </c>
      <c r="O40" s="114">
        <f t="shared" si="83"/>
        <v>0</v>
      </c>
      <c r="P40" s="114">
        <f t="shared" si="83"/>
        <v>6</v>
      </c>
      <c r="Q40" s="114">
        <f t="shared" si="83"/>
        <v>53</v>
      </c>
      <c r="R40" s="114">
        <f t="shared" si="83"/>
        <v>52</v>
      </c>
      <c r="S40" s="114">
        <f t="shared" si="83"/>
        <v>343.1</v>
      </c>
      <c r="T40" s="114">
        <f t="shared" si="83"/>
        <v>340.2</v>
      </c>
      <c r="U40" s="114">
        <f t="shared" si="83"/>
        <v>195.6</v>
      </c>
      <c r="V40" s="114">
        <f t="shared" si="83"/>
        <v>0</v>
      </c>
      <c r="W40" s="114">
        <f t="shared" si="83"/>
        <v>342.1</v>
      </c>
      <c r="X40" s="114">
        <f t="shared" si="83"/>
        <v>261.4</v>
      </c>
      <c r="Y40" s="114">
        <f t="shared" si="83"/>
        <v>148.9</v>
      </c>
      <c r="Z40" s="114">
        <f t="shared" si="83"/>
        <v>0</v>
      </c>
      <c r="AA40" s="114">
        <f t="shared" si="83"/>
        <v>346.9</v>
      </c>
      <c r="AB40" s="114">
        <f t="shared" si="83"/>
        <v>468.3</v>
      </c>
      <c r="AC40" s="114">
        <f t="shared" si="83"/>
        <v>265.5</v>
      </c>
      <c r="AD40" s="114">
        <f t="shared" si="83"/>
        <v>0</v>
      </c>
      <c r="AE40" s="114">
        <f t="shared" si="83"/>
        <v>342.6</v>
      </c>
      <c r="AF40" s="114">
        <f t="shared" si="83"/>
        <v>430.6</v>
      </c>
      <c r="AG40" s="114">
        <f t="shared" si="83"/>
        <v>242.8</v>
      </c>
      <c r="AH40" s="114">
        <f t="shared" si="83"/>
        <v>0</v>
      </c>
      <c r="AI40" s="114">
        <f t="shared" si="83"/>
        <v>3495</v>
      </c>
      <c r="AJ40" s="114">
        <f t="shared" si="83"/>
        <v>452.6</v>
      </c>
      <c r="AK40" s="114">
        <f t="shared" si="83"/>
        <v>264.9</v>
      </c>
      <c r="AL40" s="114">
        <f t="shared" si="83"/>
        <v>0</v>
      </c>
      <c r="AM40" s="114">
        <f t="shared" si="83"/>
        <v>340.8</v>
      </c>
      <c r="AN40" s="114">
        <f t="shared" si="83"/>
        <v>464.2</v>
      </c>
      <c r="AO40" s="114">
        <f t="shared" si="83"/>
        <v>252.6</v>
      </c>
      <c r="AP40" s="114">
        <f t="shared" si="83"/>
        <v>0</v>
      </c>
      <c r="AQ40" s="114">
        <f t="shared" si="83"/>
        <v>135</v>
      </c>
      <c r="AR40" s="114">
        <f t="shared" si="83"/>
        <v>127</v>
      </c>
      <c r="AS40" s="114">
        <f t="shared" si="83"/>
        <v>30.1</v>
      </c>
      <c r="AT40" s="114">
        <f t="shared" si="83"/>
        <v>0</v>
      </c>
      <c r="AU40" s="114">
        <f t="shared" si="83"/>
        <v>141</v>
      </c>
      <c r="AV40" s="114">
        <f t="shared" si="83"/>
        <v>148</v>
      </c>
      <c r="AW40" s="114">
        <f t="shared" si="83"/>
        <v>35.5</v>
      </c>
      <c r="AX40" s="114">
        <f t="shared" si="83"/>
        <v>0</v>
      </c>
      <c r="AY40" s="114">
        <f t="shared" si="83"/>
        <v>0</v>
      </c>
      <c r="AZ40" s="114">
        <f t="shared" si="83"/>
        <v>0</v>
      </c>
      <c r="BA40" s="114">
        <f t="shared" si="83"/>
        <v>0</v>
      </c>
      <c r="BB40" s="114">
        <f t="shared" si="83"/>
        <v>0</v>
      </c>
      <c r="BC40" s="114">
        <f t="shared" si="83"/>
        <v>0</v>
      </c>
      <c r="BD40" s="114">
        <f t="shared" si="83"/>
        <v>0</v>
      </c>
      <c r="BE40" s="114">
        <f t="shared" si="83"/>
        <v>33</v>
      </c>
      <c r="BF40" s="114">
        <f t="shared" si="83"/>
        <v>163</v>
      </c>
      <c r="BG40" s="114">
        <f t="shared" si="83"/>
        <v>8</v>
      </c>
      <c r="BH40" s="114">
        <f t="shared" si="83"/>
        <v>0</v>
      </c>
      <c r="BI40" s="114">
        <f t="shared" si="83"/>
        <v>22</v>
      </c>
      <c r="BJ40" s="114">
        <f t="shared" si="83"/>
        <v>58</v>
      </c>
      <c r="BK40" s="114">
        <f t="shared" si="83"/>
        <v>85</v>
      </c>
      <c r="BL40" s="114">
        <f t="shared" si="83"/>
        <v>0</v>
      </c>
      <c r="BM40" s="114">
        <f t="shared" si="83"/>
        <v>345</v>
      </c>
      <c r="BN40" s="114">
        <f t="shared" si="83"/>
        <v>147</v>
      </c>
      <c r="BO40" s="114">
        <f t="shared" si="83"/>
        <v>336</v>
      </c>
      <c r="BP40" s="114">
        <f t="shared" si="83"/>
        <v>16.8</v>
      </c>
      <c r="BQ40" s="114">
        <f t="shared" si="83"/>
        <v>0</v>
      </c>
      <c r="BR40" s="114">
        <f t="shared" si="83"/>
        <v>6</v>
      </c>
      <c r="BS40" s="114">
        <f t="shared" si="83"/>
        <v>71</v>
      </c>
      <c r="BT40" s="114">
        <f t="shared" si="83"/>
        <v>68</v>
      </c>
      <c r="BU40" s="114">
        <f t="shared" si="83"/>
        <v>345</v>
      </c>
      <c r="BV40" s="114">
        <f t="shared" si="83"/>
        <v>288</v>
      </c>
      <c r="BW40" s="114">
        <f t="shared" si="83"/>
        <v>168</v>
      </c>
      <c r="BX40" s="114">
        <f t="shared" si="83"/>
        <v>35</v>
      </c>
      <c r="BY40" s="114">
        <f t="shared" si="83"/>
        <v>338</v>
      </c>
      <c r="BZ40" s="114">
        <f t="shared" si="83"/>
        <v>328</v>
      </c>
      <c r="CA40" s="114">
        <f t="shared" si="83"/>
        <v>169</v>
      </c>
      <c r="CB40" s="114">
        <f t="shared" si="83"/>
        <v>32</v>
      </c>
      <c r="CC40" s="114">
        <f t="shared" si="83"/>
        <v>0</v>
      </c>
      <c r="CD40" s="114">
        <f t="shared" si="83"/>
        <v>0</v>
      </c>
      <c r="CE40" s="114">
        <f t="shared" si="83"/>
        <v>0</v>
      </c>
      <c r="CF40" s="114">
        <f t="shared" si="83"/>
        <v>0</v>
      </c>
      <c r="CG40" s="114">
        <f t="shared" si="83"/>
        <v>346</v>
      </c>
      <c r="CH40" s="114">
        <f t="shared" si="83"/>
        <v>466</v>
      </c>
      <c r="CI40" s="114">
        <f t="shared" si="83"/>
        <v>260</v>
      </c>
      <c r="CJ40" s="114">
        <f t="shared" si="83"/>
        <v>97</v>
      </c>
      <c r="CK40" s="114">
        <f t="shared" si="83"/>
        <v>355</v>
      </c>
      <c r="CL40" s="114">
        <f t="shared" si="83"/>
        <v>366</v>
      </c>
      <c r="CM40" s="114">
        <f t="shared" si="83"/>
        <v>212</v>
      </c>
      <c r="CN40" s="114">
        <f t="shared" si="83"/>
        <v>20</v>
      </c>
      <c r="CO40" s="114">
        <f t="shared" si="83"/>
        <v>0</v>
      </c>
      <c r="CP40" s="114">
        <f t="shared" si="83"/>
        <v>0</v>
      </c>
      <c r="CQ40" s="114">
        <f t="shared" si="83"/>
        <v>0</v>
      </c>
      <c r="CR40" s="114">
        <f t="shared" si="83"/>
        <v>0</v>
      </c>
      <c r="CS40" s="114">
        <f t="shared" si="83"/>
        <v>342</v>
      </c>
      <c r="CT40" s="114">
        <f t="shared" si="83"/>
        <v>395</v>
      </c>
      <c r="CU40" s="114">
        <f t="shared" si="83"/>
        <v>236</v>
      </c>
      <c r="CV40" s="114">
        <f t="shared" si="83"/>
        <v>105</v>
      </c>
      <c r="CW40" s="114">
        <f t="shared" si="83"/>
        <v>342</v>
      </c>
      <c r="CX40" s="114">
        <f t="shared" si="83"/>
        <v>214</v>
      </c>
      <c r="CY40" s="114">
        <f t="shared" si="83"/>
        <v>103</v>
      </c>
      <c r="CZ40" s="114">
        <f t="shared" si="83"/>
        <v>60</v>
      </c>
      <c r="DA40" s="114">
        <f t="shared" si="83"/>
        <v>327</v>
      </c>
      <c r="DB40" s="114">
        <f t="shared" si="83"/>
        <v>218</v>
      </c>
      <c r="DC40" s="114">
        <f t="shared" si="83"/>
        <v>106</v>
      </c>
      <c r="DD40" s="114">
        <f t="shared" si="83"/>
        <v>62</v>
      </c>
      <c r="DE40" s="114">
        <f t="shared" si="83"/>
        <v>147</v>
      </c>
      <c r="DF40" s="114">
        <f t="shared" si="83"/>
        <v>36</v>
      </c>
      <c r="DG40" s="114">
        <f t="shared" si="83"/>
        <v>336</v>
      </c>
      <c r="DH40" s="114">
        <f t="shared" si="83"/>
        <v>16.8</v>
      </c>
      <c r="DI40" s="114">
        <f t="shared" si="83"/>
        <v>0</v>
      </c>
      <c r="DJ40" s="114">
        <f t="shared" si="83"/>
        <v>7</v>
      </c>
      <c r="DK40" s="114">
        <f t="shared" si="83"/>
        <v>60</v>
      </c>
      <c r="DL40" s="114">
        <f t="shared" si="83"/>
        <v>56</v>
      </c>
      <c r="DM40" s="114">
        <f t="shared" si="83"/>
        <v>0</v>
      </c>
      <c r="DN40" s="114">
        <f t="shared" si="83"/>
        <v>341</v>
      </c>
      <c r="DO40" s="114">
        <f t="shared" si="83"/>
        <v>141</v>
      </c>
      <c r="DP40" s="114">
        <f t="shared" si="83"/>
        <v>49.57</v>
      </c>
      <c r="DQ40" s="114">
        <f t="shared" si="83"/>
        <v>27.52</v>
      </c>
      <c r="DR40" s="114">
        <f t="shared" si="83"/>
        <v>9.03</v>
      </c>
      <c r="DS40" s="114">
        <f t="shared" si="83"/>
        <v>8</v>
      </c>
      <c r="DT40" s="114">
        <f t="shared" si="83"/>
        <v>48</v>
      </c>
      <c r="DU40" s="114">
        <f t="shared" si="83"/>
        <v>53.9</v>
      </c>
      <c r="DV40" s="114">
        <f t="shared" si="83"/>
        <v>0</v>
      </c>
      <c r="DW40" s="114">
        <f t="shared" si="83"/>
        <v>0</v>
      </c>
      <c r="DX40" s="114">
        <f t="shared" si="83"/>
        <v>0</v>
      </c>
      <c r="DY40" s="114">
        <f t="shared" si="83"/>
        <v>0</v>
      </c>
      <c r="DZ40" s="114">
        <f t="shared" si="83"/>
        <v>0</v>
      </c>
      <c r="EA40" s="114">
        <f t="shared" si="83"/>
        <v>0</v>
      </c>
      <c r="EB40" s="114">
        <f t="shared" si="83"/>
        <v>0</v>
      </c>
      <c r="EC40" s="114">
        <f t="shared" si="83"/>
        <v>0</v>
      </c>
      <c r="ED40" s="114">
        <f t="shared" si="83"/>
        <v>0</v>
      </c>
      <c r="EE40" s="114">
        <f t="shared" si="83"/>
        <v>343</v>
      </c>
      <c r="EF40" s="114">
        <f t="shared" si="83"/>
        <v>0</v>
      </c>
      <c r="EG40" s="114">
        <f t="shared" si="83"/>
        <v>204</v>
      </c>
      <c r="EH40" s="114">
        <f t="shared" si="83"/>
        <v>8.6</v>
      </c>
      <c r="EI40" s="114">
        <f t="shared" si="83"/>
        <v>0</v>
      </c>
      <c r="EJ40" s="114">
        <f t="shared" si="83"/>
        <v>9</v>
      </c>
      <c r="EK40" s="114">
        <f t="shared" si="83"/>
        <v>53</v>
      </c>
      <c r="EL40" s="114">
        <f t="shared" si="83"/>
        <v>53</v>
      </c>
      <c r="EM40" s="114">
        <f t="shared" si="83"/>
        <v>0</v>
      </c>
      <c r="EN40" s="114">
        <f t="shared" si="83"/>
        <v>0</v>
      </c>
      <c r="EO40" s="114">
        <f t="shared" si="83"/>
        <v>0</v>
      </c>
      <c r="EP40" s="114">
        <f t="shared" si="83"/>
        <v>0</v>
      </c>
      <c r="EQ40" s="114">
        <f t="shared" si="83"/>
        <v>9</v>
      </c>
      <c r="ER40" s="114">
        <f t="shared" si="83"/>
        <v>46</v>
      </c>
      <c r="ES40" s="114">
        <f t="shared" si="83"/>
        <v>45</v>
      </c>
      <c r="ET40" s="114">
        <f t="shared" si="83"/>
        <v>342</v>
      </c>
      <c r="EU40" s="114">
        <f t="shared" si="83"/>
        <v>0</v>
      </c>
      <c r="EV40" s="114">
        <f t="shared" si="83"/>
        <v>0</v>
      </c>
      <c r="EW40" s="114">
        <f t="shared" si="83"/>
        <v>0</v>
      </c>
      <c r="EX40" s="114">
        <f t="shared" si="83"/>
        <v>340</v>
      </c>
      <c r="EY40" s="114">
        <f t="shared" si="83"/>
        <v>1</v>
      </c>
      <c r="EZ40" s="114">
        <f t="shared" si="83"/>
        <v>0</v>
      </c>
      <c r="FA40" s="114">
        <f t="shared" si="83"/>
        <v>0</v>
      </c>
      <c r="FB40" s="114">
        <f t="shared" si="83"/>
        <v>341</v>
      </c>
      <c r="FC40" s="114">
        <f t="shared" si="83"/>
        <v>276</v>
      </c>
      <c r="FD40" s="114">
        <f t="shared" si="83"/>
        <v>159.3</v>
      </c>
      <c r="FE40" s="114">
        <f t="shared" si="83"/>
        <v>11.2</v>
      </c>
      <c r="FF40" s="114">
        <f t="shared" si="83"/>
        <v>340</v>
      </c>
      <c r="FG40" s="114">
        <f t="shared" si="83"/>
        <v>278</v>
      </c>
      <c r="FH40" s="114">
        <f t="shared" si="83"/>
        <v>159.4</v>
      </c>
      <c r="FI40" s="114">
        <f t="shared" si="83"/>
        <v>13.3</v>
      </c>
      <c r="FJ40" s="114">
        <f t="shared" si="83"/>
        <v>343</v>
      </c>
      <c r="FK40" s="114">
        <f t="shared" si="83"/>
        <v>271</v>
      </c>
      <c r="FL40" s="114">
        <f t="shared" si="83"/>
        <v>153.3</v>
      </c>
      <c r="FM40" s="114">
        <f t="shared" si="83"/>
        <v>0</v>
      </c>
      <c r="FN40" s="114">
        <f t="shared" si="83"/>
        <v>343</v>
      </c>
      <c r="FO40" s="114">
        <f t="shared" si="83"/>
        <v>284</v>
      </c>
      <c r="FP40" s="114">
        <f t="shared" si="83"/>
        <v>153</v>
      </c>
      <c r="FQ40" s="114">
        <f t="shared" si="83"/>
        <v>21.6</v>
      </c>
      <c r="FR40" s="114">
        <f t="shared" si="83"/>
        <v>0</v>
      </c>
      <c r="FS40" s="114">
        <f t="shared" si="83"/>
        <v>0</v>
      </c>
      <c r="FT40" s="114">
        <f t="shared" si="83"/>
        <v>20.6</v>
      </c>
      <c r="FU40" s="114">
        <f t="shared" si="83"/>
        <v>0</v>
      </c>
      <c r="FV40" s="114">
        <f t="shared" si="83"/>
        <v>0</v>
      </c>
      <c r="FW40" s="114">
        <f t="shared" si="83"/>
        <v>0</v>
      </c>
      <c r="FX40" s="114">
        <f t="shared" si="83"/>
        <v>0</v>
      </c>
      <c r="FY40" s="114">
        <f t="shared" si="83"/>
        <v>0</v>
      </c>
      <c r="FZ40" s="114">
        <f t="shared" si="83"/>
        <v>0</v>
      </c>
      <c r="GA40" s="114">
        <f t="shared" si="83"/>
        <v>343</v>
      </c>
      <c r="GB40" s="114">
        <f t="shared" si="83"/>
        <v>431.85</v>
      </c>
      <c r="GC40" s="114">
        <f t="shared" si="83"/>
        <v>262.83</v>
      </c>
      <c r="GD40" s="114">
        <f t="shared" si="83"/>
        <v>40.87</v>
      </c>
      <c r="GE40" s="114">
        <f t="shared" si="83"/>
        <v>343</v>
      </c>
      <c r="GF40" s="114">
        <f t="shared" si="83"/>
        <v>457.5</v>
      </c>
      <c r="GG40" s="114">
        <f t="shared" si="83"/>
        <v>259.4</v>
      </c>
      <c r="GH40" s="114">
        <f t="shared" si="83"/>
        <v>44.06</v>
      </c>
      <c r="GI40" s="114">
        <f t="shared" si="83"/>
        <v>343</v>
      </c>
      <c r="GJ40" s="114">
        <f t="shared" si="83"/>
        <v>272.56</v>
      </c>
      <c r="GK40" s="114">
        <f t="shared" si="83"/>
        <v>-148.08</v>
      </c>
      <c r="GL40" s="114">
        <f t="shared" si="83"/>
        <v>0</v>
      </c>
      <c r="GM40" s="114">
        <f t="shared" si="83"/>
        <v>3328</v>
      </c>
      <c r="GN40" s="114">
        <f t="shared" si="83"/>
        <v>265.09</v>
      </c>
      <c r="GO40" s="114">
        <f t="shared" si="83"/>
        <v>-148.25</v>
      </c>
      <c r="GP40" s="114">
        <f t="shared" si="83"/>
        <v>-7.45</v>
      </c>
      <c r="GQ40" s="114">
        <f t="shared" si="83"/>
        <v>343</v>
      </c>
      <c r="GR40" s="114">
        <f t="shared" si="83"/>
        <v>181.12</v>
      </c>
      <c r="GS40" s="114">
        <f t="shared" si="83"/>
        <v>-68.18</v>
      </c>
      <c r="GT40" s="114">
        <f t="shared" si="83"/>
        <v>14.41</v>
      </c>
      <c r="GU40" s="114">
        <f t="shared" si="83"/>
        <v>388</v>
      </c>
      <c r="GV40" s="114">
        <f t="shared" si="83"/>
        <v>198.27</v>
      </c>
      <c r="GW40" s="114">
        <f t="shared" si="83"/>
        <v>80.99</v>
      </c>
      <c r="GX40" s="114">
        <f t="shared" si="83"/>
        <v>12.42</v>
      </c>
      <c r="GY40" s="114">
        <f t="shared" si="83"/>
        <v>0</v>
      </c>
      <c r="GZ40" s="114">
        <f t="shared" si="83"/>
        <v>0</v>
      </c>
      <c r="HA40" s="114">
        <f t="shared" si="83"/>
        <v>0</v>
      </c>
      <c r="HB40" s="114">
        <f t="shared" si="83"/>
        <v>231</v>
      </c>
      <c r="HC40" s="114">
        <f t="shared" si="83"/>
        <v>11.55</v>
      </c>
      <c r="HD40" s="114">
        <f t="shared" si="83"/>
        <v>4.62</v>
      </c>
      <c r="HE40" s="114">
        <f t="shared" si="83"/>
        <v>8</v>
      </c>
      <c r="HF40" s="114">
        <f t="shared" si="83"/>
        <v>58</v>
      </c>
      <c r="HG40" s="114">
        <f t="shared" si="83"/>
        <v>54</v>
      </c>
      <c r="HH40" s="114">
        <f t="shared" si="83"/>
        <v>0</v>
      </c>
      <c r="HI40" s="114">
        <f t="shared" si="83"/>
        <v>0</v>
      </c>
      <c r="HJ40" s="114">
        <f t="shared" si="83"/>
        <v>306</v>
      </c>
      <c r="HK40" s="114">
        <f t="shared" si="83"/>
        <v>15.3</v>
      </c>
      <c r="HL40" s="114">
        <f t="shared" si="83"/>
        <v>6.12</v>
      </c>
      <c r="HM40" s="114">
        <f t="shared" si="83"/>
        <v>5</v>
      </c>
      <c r="HN40" s="114">
        <f t="shared" si="83"/>
        <v>58</v>
      </c>
      <c r="HO40" s="114">
        <f t="shared" si="83"/>
        <v>58</v>
      </c>
      <c r="HP40" s="114">
        <f t="shared" si="83"/>
        <v>0</v>
      </c>
      <c r="HQ40" s="114">
        <f t="shared" si="83"/>
        <v>0</v>
      </c>
      <c r="HR40" s="114">
        <f t="shared" si="83"/>
        <v>381</v>
      </c>
      <c r="HS40" s="114">
        <f t="shared" si="83"/>
        <v>19.05</v>
      </c>
      <c r="HT40" s="114">
        <f t="shared" si="83"/>
        <v>9.2</v>
      </c>
      <c r="HU40" s="114">
        <f t="shared" si="83"/>
        <v>7</v>
      </c>
      <c r="HV40" s="114">
        <f t="shared" si="83"/>
        <v>60</v>
      </c>
      <c r="HW40" s="114">
        <f t="shared" si="83"/>
        <v>60</v>
      </c>
      <c r="HX40" s="114">
        <f t="shared" si="83"/>
        <v>0</v>
      </c>
      <c r="HY40" s="114">
        <f t="shared" si="83"/>
        <v>136</v>
      </c>
      <c r="HZ40" s="114">
        <f t="shared" si="83"/>
        <v>33</v>
      </c>
      <c r="IA40" s="114">
        <f t="shared" si="83"/>
        <v>138</v>
      </c>
      <c r="IB40" s="114">
        <f t="shared" si="83"/>
        <v>6.9</v>
      </c>
      <c r="IC40" s="114">
        <f t="shared" si="83"/>
        <v>0</v>
      </c>
      <c r="ID40" s="114">
        <f t="shared" si="83"/>
        <v>2</v>
      </c>
      <c r="IE40" s="114">
        <f t="shared" si="83"/>
        <v>68</v>
      </c>
      <c r="IF40" s="114">
        <f t="shared" si="83"/>
        <v>46</v>
      </c>
      <c r="IG40" s="114">
        <f t="shared" si="83"/>
        <v>0</v>
      </c>
      <c r="IH40" s="114">
        <f t="shared" si="83"/>
        <v>145</v>
      </c>
      <c r="II40" s="114">
        <f t="shared" si="83"/>
        <v>34.1</v>
      </c>
      <c r="IJ40" s="114">
        <f t="shared" si="83"/>
        <v>249</v>
      </c>
      <c r="IK40" s="114">
        <f t="shared" si="83"/>
        <v>12.1</v>
      </c>
      <c r="IL40" s="114">
        <f t="shared" si="83"/>
        <v>13.2</v>
      </c>
      <c r="IM40" s="114">
        <f t="shared" si="83"/>
        <v>4</v>
      </c>
      <c r="IN40" s="114">
        <f t="shared" si="83"/>
        <v>50</v>
      </c>
      <c r="IO40" s="114">
        <f t="shared" si="83"/>
        <v>50</v>
      </c>
      <c r="IP40" s="114">
        <f t="shared" si="83"/>
        <v>145</v>
      </c>
      <c r="IQ40" s="114">
        <f t="shared" si="83"/>
        <v>33.4</v>
      </c>
      <c r="IR40" s="114">
        <f t="shared" si="83"/>
        <v>175</v>
      </c>
      <c r="IS40" s="114">
        <f t="shared" si="83"/>
        <v>8.9</v>
      </c>
      <c r="IT40" s="114">
        <f t="shared" si="83"/>
        <v>9.4</v>
      </c>
      <c r="IU40" s="114">
        <f t="shared" si="83"/>
        <v>8</v>
      </c>
      <c r="IV40" s="114">
        <f t="shared" si="83"/>
        <v>52</v>
      </c>
      <c r="IW40" s="114">
        <f t="shared" si="83"/>
        <v>52</v>
      </c>
      <c r="IX40" s="114">
        <f t="shared" si="83"/>
        <v>0</v>
      </c>
      <c r="IY40" s="114">
        <f t="shared" si="83"/>
        <v>141.09</v>
      </c>
      <c r="IZ40" s="114">
        <f t="shared" si="83"/>
        <v>35.49</v>
      </c>
      <c r="JA40" s="114">
        <f t="shared" si="83"/>
        <v>478.8</v>
      </c>
      <c r="JB40" s="114">
        <f t="shared" si="83"/>
        <v>23.94</v>
      </c>
      <c r="JC40" s="114">
        <f t="shared" si="83"/>
        <v>18.22</v>
      </c>
      <c r="JD40" s="114">
        <f t="shared" si="83"/>
        <v>3</v>
      </c>
      <c r="JE40" s="114">
        <f t="shared" si="83"/>
        <v>70.71</v>
      </c>
      <c r="JF40" s="114">
        <f t="shared" si="83"/>
        <v>52.36</v>
      </c>
      <c r="JG40" s="114">
        <f t="shared" si="83"/>
        <v>0</v>
      </c>
      <c r="JH40" s="114">
        <f t="shared" si="83"/>
        <v>0</v>
      </c>
      <c r="JI40" s="114">
        <f t="shared" si="83"/>
        <v>0</v>
      </c>
      <c r="JJ40" s="114">
        <f t="shared" si="83"/>
        <v>0</v>
      </c>
      <c r="JK40" s="114">
        <f t="shared" si="83"/>
        <v>0</v>
      </c>
      <c r="JL40" s="114">
        <f t="shared" si="83"/>
        <v>0</v>
      </c>
      <c r="JM40" s="114">
        <f t="shared" si="83"/>
        <v>0</v>
      </c>
      <c r="JN40" s="114">
        <f t="shared" si="83"/>
        <v>0</v>
      </c>
      <c r="JO40" s="114">
        <f t="shared" si="83"/>
        <v>0</v>
      </c>
      <c r="JP40" s="114">
        <f t="shared" si="83"/>
        <v>138</v>
      </c>
      <c r="JQ40" s="114">
        <f t="shared" si="83"/>
        <v>35</v>
      </c>
      <c r="JR40" s="114">
        <f t="shared" si="83"/>
        <v>0</v>
      </c>
      <c r="JS40" s="114">
        <f t="shared" si="83"/>
        <v>0</v>
      </c>
      <c r="JT40" s="114">
        <f t="shared" si="83"/>
        <v>0</v>
      </c>
      <c r="JU40" s="114">
        <f t="shared" si="83"/>
        <v>2</v>
      </c>
      <c r="JV40" s="114">
        <f t="shared" si="83"/>
        <v>50</v>
      </c>
      <c r="JW40" s="114">
        <f t="shared" si="83"/>
        <v>48</v>
      </c>
      <c r="JX40" s="114">
        <f t="shared" si="83"/>
        <v>138</v>
      </c>
      <c r="JY40" s="114">
        <f t="shared" si="83"/>
        <v>34.7</v>
      </c>
      <c r="JZ40" s="114">
        <f t="shared" si="83"/>
        <v>146</v>
      </c>
      <c r="KA40" s="114">
        <f t="shared" si="83"/>
        <v>7.9</v>
      </c>
      <c r="KB40" s="114">
        <f t="shared" si="83"/>
        <v>3.4</v>
      </c>
      <c r="KC40" s="114">
        <f t="shared" si="83"/>
        <v>2</v>
      </c>
      <c r="KD40" s="114">
        <f t="shared" si="83"/>
        <v>57</v>
      </c>
      <c r="KE40" s="114">
        <f t="shared" si="83"/>
        <v>54</v>
      </c>
      <c r="KF40" s="114">
        <f t="shared" si="83"/>
        <v>0</v>
      </c>
      <c r="KG40" s="114">
        <f t="shared" si="83"/>
        <v>140</v>
      </c>
      <c r="KH40" s="114">
        <f t="shared" si="83"/>
        <v>34</v>
      </c>
      <c r="KI40" s="114">
        <f t="shared" si="83"/>
        <v>169</v>
      </c>
      <c r="KJ40" s="114">
        <f t="shared" si="83"/>
        <v>9.5</v>
      </c>
      <c r="KK40" s="114">
        <f t="shared" si="83"/>
        <v>0</v>
      </c>
      <c r="KL40" s="114">
        <f t="shared" si="83"/>
        <v>1</v>
      </c>
      <c r="KM40" s="114">
        <f t="shared" si="83"/>
        <v>50</v>
      </c>
      <c r="KN40" s="114">
        <f t="shared" si="83"/>
        <v>50</v>
      </c>
      <c r="KO40" s="114">
        <f t="shared" si="83"/>
        <v>140</v>
      </c>
      <c r="KP40" s="114">
        <f t="shared" si="83"/>
        <v>34</v>
      </c>
      <c r="KQ40" s="114">
        <f t="shared" si="83"/>
        <v>2</v>
      </c>
      <c r="KR40" s="114">
        <f t="shared" si="83"/>
        <v>0.1</v>
      </c>
      <c r="KS40" s="114">
        <f t="shared" si="83"/>
        <v>0</v>
      </c>
      <c r="KT40" s="114">
        <f t="shared" si="83"/>
        <v>1</v>
      </c>
      <c r="KU40" s="114">
        <f t="shared" si="83"/>
        <v>50</v>
      </c>
      <c r="KV40" s="114">
        <f t="shared" si="83"/>
        <v>49</v>
      </c>
      <c r="KW40" s="114">
        <f t="shared" si="83"/>
        <v>0</v>
      </c>
      <c r="KX40" s="114">
        <f t="shared" si="83"/>
        <v>137</v>
      </c>
      <c r="KY40" s="114">
        <f t="shared" si="83"/>
        <v>34</v>
      </c>
      <c r="KZ40" s="114">
        <f t="shared" si="83"/>
        <v>337</v>
      </c>
      <c r="LA40" s="114">
        <f t="shared" si="83"/>
        <v>16.5</v>
      </c>
      <c r="LB40" s="114">
        <f t="shared" si="83"/>
        <v>2.5</v>
      </c>
      <c r="LC40" s="114">
        <f t="shared" si="83"/>
        <v>3</v>
      </c>
      <c r="LD40" s="114">
        <f t="shared" si="83"/>
        <v>61</v>
      </c>
      <c r="LE40" s="114">
        <f t="shared" si="83"/>
        <v>60</v>
      </c>
      <c r="LF40" s="114">
        <f t="shared" si="83"/>
        <v>137</v>
      </c>
      <c r="LG40" s="114">
        <f t="shared" si="83"/>
        <v>34</v>
      </c>
      <c r="LH40" s="114">
        <f t="shared" si="83"/>
        <v>418</v>
      </c>
      <c r="LI40" s="114">
        <f t="shared" si="83"/>
        <v>20.5</v>
      </c>
      <c r="LJ40" s="114">
        <f t="shared" si="83"/>
        <v>5</v>
      </c>
      <c r="LK40" s="114">
        <f t="shared" si="83"/>
        <v>5</v>
      </c>
      <c r="LL40" s="114">
        <f t="shared" si="83"/>
        <v>59</v>
      </c>
      <c r="LM40" s="114">
        <f t="shared" si="83"/>
        <v>58</v>
      </c>
      <c r="LN40" s="114">
        <f t="shared" si="83"/>
        <v>0</v>
      </c>
      <c r="LO40" s="114">
        <f t="shared" si="83"/>
        <v>337</v>
      </c>
      <c r="LP40" s="114">
        <f t="shared" si="83"/>
        <v>322</v>
      </c>
      <c r="LQ40" s="114">
        <f t="shared" si="83"/>
        <v>175</v>
      </c>
      <c r="LR40" s="114">
        <f t="shared" si="83"/>
        <v>70</v>
      </c>
      <c r="LS40" s="114">
        <f t="shared" si="83"/>
        <v>335</v>
      </c>
      <c r="LT40" s="114">
        <f t="shared" si="83"/>
        <v>65</v>
      </c>
      <c r="LU40" s="114">
        <f t="shared" si="83"/>
        <v>15.1</v>
      </c>
      <c r="LV40" s="114">
        <f t="shared" si="83"/>
        <v>144</v>
      </c>
      <c r="LW40" s="114">
        <f t="shared" si="83"/>
        <v>122</v>
      </c>
      <c r="LX40" s="114">
        <f t="shared" si="83"/>
        <v>65</v>
      </c>
      <c r="LY40" s="114">
        <f t="shared" si="83"/>
        <v>56</v>
      </c>
      <c r="LZ40" s="114">
        <f t="shared" si="83"/>
        <v>12</v>
      </c>
      <c r="MA40" s="114">
        <f t="shared" si="83"/>
        <v>119</v>
      </c>
      <c r="MB40" s="114">
        <f t="shared" si="83"/>
        <v>13.5</v>
      </c>
      <c r="MC40" s="114">
        <f t="shared" si="83"/>
        <v>143</v>
      </c>
      <c r="MD40" s="114">
        <f t="shared" si="83"/>
        <v>222</v>
      </c>
      <c r="ME40" s="114">
        <f t="shared" si="83"/>
        <v>80</v>
      </c>
      <c r="MF40" s="114">
        <f t="shared" si="83"/>
        <v>63</v>
      </c>
      <c r="MG40" s="114">
        <f t="shared" si="83"/>
        <v>12</v>
      </c>
      <c r="MH40" s="114">
        <f t="shared" si="83"/>
        <v>0</v>
      </c>
      <c r="MI40" s="114">
        <f t="shared" si="83"/>
        <v>0</v>
      </c>
      <c r="MJ40" s="114">
        <f t="shared" si="83"/>
        <v>132</v>
      </c>
      <c r="MK40" s="114">
        <f t="shared" si="83"/>
        <v>0</v>
      </c>
      <c r="ML40" s="114">
        <f t="shared" si="83"/>
        <v>50</v>
      </c>
      <c r="MM40" s="114">
        <f t="shared" si="83"/>
        <v>48</v>
      </c>
      <c r="MN40" s="114">
        <f t="shared" si="83"/>
        <v>5</v>
      </c>
      <c r="MO40" s="114">
        <f t="shared" si="83"/>
        <v>0</v>
      </c>
      <c r="MP40" s="114">
        <f t="shared" si="83"/>
        <v>0</v>
      </c>
      <c r="MQ40" s="114">
        <f t="shared" si="83"/>
        <v>0</v>
      </c>
      <c r="MR40" s="114">
        <f t="shared" si="83"/>
        <v>0</v>
      </c>
      <c r="MS40" s="114">
        <f t="shared" si="83"/>
        <v>0</v>
      </c>
      <c r="MT40" s="114">
        <f t="shared" si="83"/>
        <v>17.6</v>
      </c>
      <c r="MU40" s="114">
        <f t="shared" si="83"/>
        <v>5.8</v>
      </c>
      <c r="MV40" s="114">
        <f t="shared" si="83"/>
        <v>309</v>
      </c>
      <c r="MW40" s="114">
        <f t="shared" si="83"/>
        <v>36</v>
      </c>
      <c r="MX40" s="114">
        <f t="shared" si="83"/>
        <v>46</v>
      </c>
      <c r="MY40" s="114">
        <f t="shared" si="83"/>
        <v>0</v>
      </c>
      <c r="MZ40" s="114">
        <f t="shared" si="83"/>
        <v>5</v>
      </c>
      <c r="NA40" s="114">
        <f t="shared" si="83"/>
        <v>0</v>
      </c>
      <c r="NB40" s="114">
        <f t="shared" si="83"/>
        <v>14.6</v>
      </c>
      <c r="NC40" s="114">
        <f t="shared" si="83"/>
        <v>11</v>
      </c>
      <c r="ND40" s="114">
        <f t="shared" si="83"/>
        <v>268</v>
      </c>
      <c r="NE40" s="114">
        <f t="shared" si="83"/>
        <v>37</v>
      </c>
      <c r="NF40" s="114">
        <f t="shared" si="83"/>
        <v>50</v>
      </c>
      <c r="NG40" s="114">
        <f t="shared" si="83"/>
        <v>50</v>
      </c>
      <c r="NH40" s="114">
        <f t="shared" si="83"/>
        <v>7</v>
      </c>
      <c r="NI40" s="114">
        <f t="shared" si="83"/>
        <v>0</v>
      </c>
      <c r="NJ40" s="114">
        <f t="shared" si="83"/>
        <v>0</v>
      </c>
      <c r="NK40" s="114">
        <f t="shared" si="83"/>
        <v>0</v>
      </c>
      <c r="NL40" s="114">
        <f t="shared" si="83"/>
        <v>0</v>
      </c>
      <c r="NM40" s="114">
        <f t="shared" si="83"/>
        <v>35</v>
      </c>
      <c r="NN40" s="114">
        <f t="shared" si="83"/>
        <v>56</v>
      </c>
      <c r="NO40" s="114">
        <f t="shared" si="83"/>
        <v>58</v>
      </c>
      <c r="NP40" s="114">
        <f t="shared" si="83"/>
        <v>2</v>
      </c>
      <c r="NQ40" s="114">
        <f t="shared" si="83"/>
        <v>0</v>
      </c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13"/>
    <col customWidth="1" min="2" max="2" width="8.63"/>
    <col customWidth="1" min="3" max="3" width="10.38"/>
    <col customWidth="1" min="4" max="17" width="8.63"/>
    <col customWidth="1" min="18" max="18" width="9.13"/>
    <col customWidth="1" min="19" max="326" width="8.63"/>
    <col customWidth="1" min="327" max="330" width="12.0"/>
    <col customWidth="1" min="331" max="380" width="8.63"/>
  </cols>
  <sheetData>
    <row r="1" ht="14.25" customHeight="1">
      <c r="A1" s="1"/>
      <c r="B1" s="1"/>
      <c r="C1" s="2"/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</row>
    <row r="2" ht="14.25" customHeight="1">
      <c r="C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 t="s">
        <v>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</row>
    <row r="3" ht="14.25" customHeight="1"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X3" s="1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</row>
    <row r="4" ht="14.25" customHeight="1"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1"/>
      <c r="AX4" s="12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</row>
    <row r="5" ht="14.25" customHeight="1"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1"/>
      <c r="AX5" s="12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</row>
    <row r="6" ht="14.25" customHeight="1"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1"/>
      <c r="AX6" s="12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</row>
    <row r="7" ht="14.2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</row>
    <row r="8" ht="15.0" hidden="1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</row>
    <row r="9" ht="15.0" hidden="1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2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</row>
    <row r="10" ht="35.25" customHeight="1">
      <c r="A10" s="16">
        <v>46113.0</v>
      </c>
      <c r="B10" s="17"/>
      <c r="C10" s="18"/>
      <c r="D10" s="23" t="s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22"/>
      <c r="BD10" s="23" t="s">
        <v>2</v>
      </c>
      <c r="BE10" s="20"/>
      <c r="BF10" s="20"/>
      <c r="BG10" s="20"/>
      <c r="BH10" s="20"/>
      <c r="BI10" s="20"/>
      <c r="BJ10" s="20"/>
      <c r="BK10" s="21"/>
      <c r="BL10" s="22"/>
      <c r="BM10" s="23" t="s">
        <v>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1"/>
      <c r="DC10" s="24"/>
      <c r="DD10" s="25"/>
      <c r="DE10" s="23" t="s">
        <v>4</v>
      </c>
      <c r="DF10" s="20"/>
      <c r="DG10" s="20"/>
      <c r="DH10" s="20"/>
      <c r="DI10" s="20"/>
      <c r="DJ10" s="20"/>
      <c r="DK10" s="20"/>
      <c r="DL10" s="21"/>
      <c r="DM10" s="22"/>
      <c r="DN10" s="23" t="s">
        <v>5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1"/>
      <c r="ED10" s="26"/>
      <c r="EE10" s="23" t="s">
        <v>6</v>
      </c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1"/>
      <c r="FZ10" s="27"/>
      <c r="GA10" s="23" t="s">
        <v>7</v>
      </c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1"/>
      <c r="GY10" s="27"/>
      <c r="GZ10" s="23" t="s">
        <v>8</v>
      </c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1"/>
      <c r="HX10" s="22"/>
      <c r="HY10" s="23" t="s">
        <v>9</v>
      </c>
      <c r="HZ10" s="20"/>
      <c r="IA10" s="20"/>
      <c r="IB10" s="20"/>
      <c r="IC10" s="20"/>
      <c r="ID10" s="20"/>
      <c r="IE10" s="20"/>
      <c r="IF10" s="21"/>
      <c r="IG10" s="27"/>
      <c r="IH10" s="23" t="s">
        <v>10</v>
      </c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1"/>
      <c r="IX10" s="22"/>
      <c r="IY10" s="23" t="s">
        <v>11</v>
      </c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27"/>
      <c r="JP10" s="23" t="s">
        <v>12</v>
      </c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1"/>
      <c r="KF10" s="27"/>
      <c r="KG10" s="23" t="s">
        <v>13</v>
      </c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1"/>
      <c r="KW10" s="27"/>
      <c r="KX10" s="23" t="s">
        <v>14</v>
      </c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1"/>
      <c r="LN10" s="22"/>
      <c r="LO10" s="23" t="s">
        <v>15</v>
      </c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1"/>
      <c r="MO10" s="27"/>
      <c r="MP10" s="23" t="s">
        <v>16</v>
      </c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1"/>
    </row>
    <row r="11" ht="18.75" customHeight="1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31"/>
      <c r="BD11" s="28"/>
      <c r="BE11" s="28"/>
      <c r="BF11" s="28"/>
      <c r="BG11" s="28"/>
      <c r="BH11" s="28"/>
      <c r="BI11" s="28"/>
      <c r="BJ11" s="28"/>
      <c r="BK11" s="28"/>
      <c r="BL11" s="3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31"/>
      <c r="DN11" s="32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1"/>
      <c r="ED11" s="31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31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31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31"/>
      <c r="HY11" s="28"/>
      <c r="HZ11" s="28"/>
      <c r="IA11" s="28"/>
      <c r="IB11" s="28"/>
      <c r="IC11" s="28"/>
      <c r="ID11" s="28"/>
      <c r="IE11" s="28"/>
      <c r="IF11" s="28"/>
      <c r="IG11" s="31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31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31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31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31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31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31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</row>
    <row r="12" ht="38.25" customHeight="1">
      <c r="A12" s="28"/>
      <c r="B12" s="28"/>
      <c r="C12" s="29"/>
      <c r="D12" s="125"/>
      <c r="E12" s="34" t="s">
        <v>17</v>
      </c>
      <c r="F12" s="20"/>
      <c r="G12" s="20"/>
      <c r="H12" s="20"/>
      <c r="I12" s="20"/>
      <c r="J12" s="20"/>
      <c r="K12" s="21"/>
      <c r="L12" s="34" t="s">
        <v>18</v>
      </c>
      <c r="M12" s="20"/>
      <c r="N12" s="20"/>
      <c r="O12" s="20"/>
      <c r="P12" s="20"/>
      <c r="Q12" s="20"/>
      <c r="R12" s="21"/>
      <c r="S12" s="34" t="s">
        <v>19</v>
      </c>
      <c r="T12" s="20"/>
      <c r="U12" s="20"/>
      <c r="V12" s="21"/>
      <c r="W12" s="34" t="s">
        <v>20</v>
      </c>
      <c r="X12" s="20"/>
      <c r="Y12" s="20"/>
      <c r="Z12" s="21"/>
      <c r="AA12" s="34" t="s">
        <v>21</v>
      </c>
      <c r="AB12" s="20"/>
      <c r="AC12" s="20"/>
      <c r="AD12" s="21"/>
      <c r="AE12" s="34" t="s">
        <v>22</v>
      </c>
      <c r="AF12" s="20"/>
      <c r="AG12" s="20"/>
      <c r="AH12" s="21"/>
      <c r="AI12" s="34" t="s">
        <v>23</v>
      </c>
      <c r="AJ12" s="20"/>
      <c r="AK12" s="20"/>
      <c r="AL12" s="21"/>
      <c r="AM12" s="34" t="s">
        <v>24</v>
      </c>
      <c r="AN12" s="20"/>
      <c r="AO12" s="20"/>
      <c r="AP12" s="21"/>
      <c r="AQ12" s="34" t="s">
        <v>25</v>
      </c>
      <c r="AR12" s="20"/>
      <c r="AS12" s="20"/>
      <c r="AT12" s="21"/>
      <c r="AU12" s="34" t="s">
        <v>26</v>
      </c>
      <c r="AV12" s="20"/>
      <c r="AW12" s="20"/>
      <c r="AX12" s="21"/>
      <c r="AY12" s="34" t="s">
        <v>27</v>
      </c>
      <c r="AZ12" s="20"/>
      <c r="BA12" s="20"/>
      <c r="BB12" s="21"/>
      <c r="BC12" s="36"/>
      <c r="BD12" s="34" t="s">
        <v>28</v>
      </c>
      <c r="BE12" s="20"/>
      <c r="BF12" s="20"/>
      <c r="BG12" s="20"/>
      <c r="BH12" s="20"/>
      <c r="BI12" s="20"/>
      <c r="BJ12" s="20"/>
      <c r="BK12" s="21"/>
      <c r="BL12" s="36"/>
      <c r="BM12" s="34" t="s">
        <v>29</v>
      </c>
      <c r="BN12" s="20"/>
      <c r="BO12" s="20"/>
      <c r="BP12" s="20"/>
      <c r="BQ12" s="20"/>
      <c r="BR12" s="20"/>
      <c r="BS12" s="20"/>
      <c r="BT12" s="21"/>
      <c r="BU12" s="34" t="s">
        <v>30</v>
      </c>
      <c r="BV12" s="20"/>
      <c r="BW12" s="20"/>
      <c r="BX12" s="21"/>
      <c r="BY12" s="34" t="s">
        <v>31</v>
      </c>
      <c r="BZ12" s="20"/>
      <c r="CA12" s="20"/>
      <c r="CB12" s="21"/>
      <c r="CC12" s="34" t="s">
        <v>32</v>
      </c>
      <c r="CD12" s="20"/>
      <c r="CE12" s="20"/>
      <c r="CF12" s="21"/>
      <c r="CG12" s="34" t="s">
        <v>33</v>
      </c>
      <c r="CH12" s="20"/>
      <c r="CI12" s="20"/>
      <c r="CJ12" s="21"/>
      <c r="CK12" s="34" t="s">
        <v>34</v>
      </c>
      <c r="CL12" s="20"/>
      <c r="CM12" s="20"/>
      <c r="CN12" s="21"/>
      <c r="CO12" s="34" t="s">
        <v>35</v>
      </c>
      <c r="CP12" s="20"/>
      <c r="CQ12" s="20"/>
      <c r="CR12" s="21"/>
      <c r="CS12" s="34" t="s">
        <v>36</v>
      </c>
      <c r="CT12" s="20"/>
      <c r="CU12" s="20"/>
      <c r="CV12" s="21"/>
      <c r="CW12" s="34" t="s">
        <v>37</v>
      </c>
      <c r="CX12" s="20"/>
      <c r="CY12" s="20"/>
      <c r="CZ12" s="21"/>
      <c r="DA12" s="34" t="s">
        <v>38</v>
      </c>
      <c r="DB12" s="20"/>
      <c r="DC12" s="20"/>
      <c r="DD12" s="21"/>
      <c r="DE12" s="34" t="s">
        <v>39</v>
      </c>
      <c r="DF12" s="20"/>
      <c r="DG12" s="20"/>
      <c r="DH12" s="20"/>
      <c r="DI12" s="20"/>
      <c r="DJ12" s="20"/>
      <c r="DK12" s="20"/>
      <c r="DL12" s="21"/>
      <c r="DM12" s="36"/>
      <c r="DN12" s="34" t="s">
        <v>40</v>
      </c>
      <c r="DO12" s="20"/>
      <c r="DP12" s="20"/>
      <c r="DQ12" s="20"/>
      <c r="DR12" s="20"/>
      <c r="DS12" s="20"/>
      <c r="DT12" s="20"/>
      <c r="DU12" s="21"/>
      <c r="DV12" s="34" t="s">
        <v>41</v>
      </c>
      <c r="DW12" s="20"/>
      <c r="DX12" s="20"/>
      <c r="DY12" s="21"/>
      <c r="DZ12" s="34" t="s">
        <v>42</v>
      </c>
      <c r="EA12" s="20"/>
      <c r="EB12" s="20"/>
      <c r="EC12" s="21"/>
      <c r="ED12" s="36"/>
      <c r="EE12" s="34" t="s">
        <v>43</v>
      </c>
      <c r="EF12" s="20"/>
      <c r="EG12" s="20"/>
      <c r="EH12" s="20"/>
      <c r="EI12" s="20"/>
      <c r="EJ12" s="20"/>
      <c r="EK12" s="20"/>
      <c r="EL12" s="21"/>
      <c r="EM12" s="34" t="s">
        <v>44</v>
      </c>
      <c r="EN12" s="20"/>
      <c r="EO12" s="20"/>
      <c r="EP12" s="20"/>
      <c r="EQ12" s="20"/>
      <c r="ER12" s="20"/>
      <c r="ES12" s="21"/>
      <c r="ET12" s="34" t="s">
        <v>45</v>
      </c>
      <c r="EU12" s="20"/>
      <c r="EV12" s="20"/>
      <c r="EW12" s="21"/>
      <c r="EX12" s="34" t="s">
        <v>46</v>
      </c>
      <c r="EY12" s="20"/>
      <c r="EZ12" s="20"/>
      <c r="FA12" s="21"/>
      <c r="FB12" s="34" t="s">
        <v>47</v>
      </c>
      <c r="FC12" s="20"/>
      <c r="FD12" s="20"/>
      <c r="FE12" s="21"/>
      <c r="FF12" s="34" t="s">
        <v>48</v>
      </c>
      <c r="FG12" s="20"/>
      <c r="FH12" s="20"/>
      <c r="FI12" s="21"/>
      <c r="FJ12" s="34" t="s">
        <v>49</v>
      </c>
      <c r="FK12" s="20"/>
      <c r="FL12" s="20"/>
      <c r="FM12" s="21"/>
      <c r="FN12" s="34" t="s">
        <v>50</v>
      </c>
      <c r="FO12" s="20"/>
      <c r="FP12" s="20"/>
      <c r="FQ12" s="21"/>
      <c r="FR12" s="34" t="s">
        <v>51</v>
      </c>
      <c r="FS12" s="20"/>
      <c r="FT12" s="20"/>
      <c r="FU12" s="21"/>
      <c r="FV12" s="34" t="s">
        <v>52</v>
      </c>
      <c r="FW12" s="20"/>
      <c r="FX12" s="20"/>
      <c r="FY12" s="21"/>
      <c r="FZ12" s="36"/>
      <c r="GA12" s="34" t="s">
        <v>53</v>
      </c>
      <c r="GB12" s="20"/>
      <c r="GC12" s="20"/>
      <c r="GD12" s="21"/>
      <c r="GE12" s="34" t="s">
        <v>54</v>
      </c>
      <c r="GF12" s="20"/>
      <c r="GG12" s="20"/>
      <c r="GH12" s="21"/>
      <c r="GI12" s="34" t="s">
        <v>55</v>
      </c>
      <c r="GJ12" s="20"/>
      <c r="GK12" s="20"/>
      <c r="GL12" s="21"/>
      <c r="GM12" s="34" t="s">
        <v>56</v>
      </c>
      <c r="GN12" s="20"/>
      <c r="GO12" s="20"/>
      <c r="GP12" s="21"/>
      <c r="GQ12" s="34" t="s">
        <v>57</v>
      </c>
      <c r="GR12" s="20"/>
      <c r="GS12" s="20"/>
      <c r="GT12" s="21"/>
      <c r="GU12" s="34" t="s">
        <v>58</v>
      </c>
      <c r="GV12" s="20"/>
      <c r="GW12" s="20"/>
      <c r="GX12" s="21"/>
      <c r="GY12" s="36"/>
      <c r="GZ12" s="34" t="s">
        <v>59</v>
      </c>
      <c r="HA12" s="20"/>
      <c r="HB12" s="20"/>
      <c r="HC12" s="20"/>
      <c r="HD12" s="20"/>
      <c r="HE12" s="20"/>
      <c r="HF12" s="20"/>
      <c r="HG12" s="21"/>
      <c r="HH12" s="34" t="s">
        <v>60</v>
      </c>
      <c r="HI12" s="20"/>
      <c r="HJ12" s="20"/>
      <c r="HK12" s="20"/>
      <c r="HL12" s="20"/>
      <c r="HM12" s="20"/>
      <c r="HN12" s="20"/>
      <c r="HO12" s="21"/>
      <c r="HP12" s="34" t="s">
        <v>59</v>
      </c>
      <c r="HQ12" s="20"/>
      <c r="HR12" s="20"/>
      <c r="HS12" s="20"/>
      <c r="HT12" s="20"/>
      <c r="HU12" s="20"/>
      <c r="HV12" s="20"/>
      <c r="HW12" s="21"/>
      <c r="HX12" s="37"/>
      <c r="HY12" s="34" t="s">
        <v>61</v>
      </c>
      <c r="HZ12" s="20"/>
      <c r="IA12" s="20"/>
      <c r="IB12" s="20"/>
      <c r="IC12" s="20"/>
      <c r="ID12" s="20"/>
      <c r="IE12" s="20"/>
      <c r="IF12" s="21"/>
      <c r="IG12" s="37"/>
      <c r="IH12" s="34" t="s">
        <v>124</v>
      </c>
      <c r="II12" s="20"/>
      <c r="IJ12" s="20"/>
      <c r="IK12" s="20"/>
      <c r="IL12" s="20"/>
      <c r="IM12" s="20"/>
      <c r="IN12" s="20"/>
      <c r="IO12" s="21"/>
      <c r="IP12" s="34" t="s">
        <v>63</v>
      </c>
      <c r="IQ12" s="20"/>
      <c r="IR12" s="20"/>
      <c r="IS12" s="20"/>
      <c r="IT12" s="20"/>
      <c r="IU12" s="20"/>
      <c r="IV12" s="20"/>
      <c r="IW12" s="21"/>
      <c r="IX12" s="36"/>
      <c r="IY12" s="34" t="s">
        <v>64</v>
      </c>
      <c r="IZ12" s="20"/>
      <c r="JA12" s="20"/>
      <c r="JB12" s="20"/>
      <c r="JC12" s="20"/>
      <c r="JD12" s="20"/>
      <c r="JE12" s="20"/>
      <c r="JF12" s="21"/>
      <c r="JG12" s="34" t="s">
        <v>65</v>
      </c>
      <c r="JH12" s="20"/>
      <c r="JI12" s="20"/>
      <c r="JJ12" s="20"/>
      <c r="JK12" s="20"/>
      <c r="JL12" s="20"/>
      <c r="JM12" s="20"/>
      <c r="JN12" s="21"/>
      <c r="JO12" s="36"/>
      <c r="JP12" s="34" t="s">
        <v>66</v>
      </c>
      <c r="JQ12" s="20"/>
      <c r="JR12" s="20"/>
      <c r="JS12" s="20"/>
      <c r="JT12" s="20"/>
      <c r="JU12" s="20"/>
      <c r="JV12" s="20"/>
      <c r="JW12" s="21"/>
      <c r="JX12" s="34" t="s">
        <v>66</v>
      </c>
      <c r="JY12" s="20"/>
      <c r="JZ12" s="20"/>
      <c r="KA12" s="20"/>
      <c r="KB12" s="20"/>
      <c r="KC12" s="20"/>
      <c r="KD12" s="20"/>
      <c r="KE12" s="21"/>
      <c r="KF12" s="37"/>
      <c r="KG12" s="34" t="s">
        <v>68</v>
      </c>
      <c r="KH12" s="20"/>
      <c r="KI12" s="20"/>
      <c r="KJ12" s="20"/>
      <c r="KK12" s="20"/>
      <c r="KL12" s="20"/>
      <c r="KM12" s="20"/>
      <c r="KN12" s="21"/>
      <c r="KO12" s="34" t="s">
        <v>69</v>
      </c>
      <c r="KP12" s="20"/>
      <c r="KQ12" s="20"/>
      <c r="KR12" s="20"/>
      <c r="KS12" s="20"/>
      <c r="KT12" s="20"/>
      <c r="KU12" s="20"/>
      <c r="KV12" s="21"/>
      <c r="KW12" s="36"/>
      <c r="KX12" s="34" t="s">
        <v>70</v>
      </c>
      <c r="KY12" s="20"/>
      <c r="KZ12" s="20"/>
      <c r="LA12" s="20"/>
      <c r="LB12" s="20"/>
      <c r="LC12" s="20"/>
      <c r="LD12" s="20"/>
      <c r="LE12" s="21"/>
      <c r="LF12" s="34" t="s">
        <v>147</v>
      </c>
      <c r="LG12" s="20"/>
      <c r="LH12" s="20"/>
      <c r="LI12" s="20"/>
      <c r="LJ12" s="20"/>
      <c r="LK12" s="20"/>
      <c r="LL12" s="20"/>
      <c r="LM12" s="21"/>
      <c r="LN12" s="36"/>
      <c r="LO12" s="34" t="s">
        <v>72</v>
      </c>
      <c r="LP12" s="20"/>
      <c r="LQ12" s="20"/>
      <c r="LR12" s="21"/>
      <c r="LS12" s="34" t="s">
        <v>73</v>
      </c>
      <c r="LT12" s="20"/>
      <c r="LU12" s="20"/>
      <c r="LV12" s="20"/>
      <c r="LW12" s="20"/>
      <c r="LX12" s="20"/>
      <c r="LY12" s="20"/>
      <c r="LZ12" s="21"/>
      <c r="MA12" s="34" t="s">
        <v>74</v>
      </c>
      <c r="MB12" s="20"/>
      <c r="MC12" s="20"/>
      <c r="MD12" s="20"/>
      <c r="ME12" s="20"/>
      <c r="MF12" s="20"/>
      <c r="MG12" s="21"/>
      <c r="MH12" s="34" t="s">
        <v>75</v>
      </c>
      <c r="MI12" s="20"/>
      <c r="MJ12" s="20"/>
      <c r="MK12" s="20"/>
      <c r="ML12" s="20"/>
      <c r="MM12" s="20"/>
      <c r="MN12" s="21"/>
      <c r="MO12" s="36"/>
      <c r="MP12" s="34" t="s">
        <v>159</v>
      </c>
      <c r="MQ12" s="20"/>
      <c r="MR12" s="20"/>
      <c r="MS12" s="20"/>
      <c r="MT12" s="20"/>
      <c r="MU12" s="20"/>
      <c r="MV12" s="20"/>
      <c r="MW12" s="20"/>
      <c r="MX12" s="20"/>
      <c r="MY12" s="20"/>
      <c r="MZ12" s="21"/>
      <c r="NA12" s="34" t="s">
        <v>160</v>
      </c>
      <c r="NB12" s="20"/>
      <c r="NC12" s="20"/>
      <c r="ND12" s="20"/>
      <c r="NE12" s="20"/>
      <c r="NF12" s="20"/>
      <c r="NG12" s="20"/>
      <c r="NH12" s="21"/>
      <c r="NI12" s="34" t="s">
        <v>161</v>
      </c>
      <c r="NJ12" s="20"/>
      <c r="NK12" s="20"/>
      <c r="NL12" s="20"/>
      <c r="NM12" s="20"/>
      <c r="NN12" s="20"/>
      <c r="NO12" s="20"/>
      <c r="NP12" s="21"/>
    </row>
    <row r="13" ht="26.25" customHeight="1">
      <c r="A13" s="41" t="s">
        <v>79</v>
      </c>
      <c r="B13" s="28"/>
      <c r="C13" s="42" t="s">
        <v>80</v>
      </c>
      <c r="D13" s="41" t="s">
        <v>81</v>
      </c>
      <c r="E13" s="41" t="s">
        <v>82</v>
      </c>
      <c r="F13" s="41" t="s">
        <v>83</v>
      </c>
      <c r="G13" s="41" t="s">
        <v>84</v>
      </c>
      <c r="H13" s="41" t="s">
        <v>85</v>
      </c>
      <c r="I13" s="41" t="s">
        <v>86</v>
      </c>
      <c r="J13" s="41" t="s">
        <v>87</v>
      </c>
      <c r="K13" s="41" t="s">
        <v>88</v>
      </c>
      <c r="L13" s="41" t="s">
        <v>82</v>
      </c>
      <c r="M13" s="41" t="s">
        <v>83</v>
      </c>
      <c r="N13" s="41" t="s">
        <v>84</v>
      </c>
      <c r="O13" s="41" t="s">
        <v>85</v>
      </c>
      <c r="P13" s="41" t="s">
        <v>86</v>
      </c>
      <c r="Q13" s="41" t="s">
        <v>87</v>
      </c>
      <c r="R13" s="41" t="s">
        <v>88</v>
      </c>
      <c r="S13" s="41" t="s">
        <v>81</v>
      </c>
      <c r="T13" s="41" t="s">
        <v>83</v>
      </c>
      <c r="U13" s="41" t="s">
        <v>84</v>
      </c>
      <c r="V13" s="41" t="s">
        <v>85</v>
      </c>
      <c r="W13" s="41" t="s">
        <v>81</v>
      </c>
      <c r="X13" s="41" t="s">
        <v>83</v>
      </c>
      <c r="Y13" s="41" t="s">
        <v>84</v>
      </c>
      <c r="Z13" s="41" t="s">
        <v>85</v>
      </c>
      <c r="AA13" s="41" t="s">
        <v>81</v>
      </c>
      <c r="AB13" s="41" t="s">
        <v>83</v>
      </c>
      <c r="AC13" s="41" t="s">
        <v>84</v>
      </c>
      <c r="AD13" s="41" t="s">
        <v>85</v>
      </c>
      <c r="AE13" s="41" t="s">
        <v>81</v>
      </c>
      <c r="AF13" s="41" t="s">
        <v>83</v>
      </c>
      <c r="AG13" s="41" t="s">
        <v>84</v>
      </c>
      <c r="AH13" s="41" t="s">
        <v>85</v>
      </c>
      <c r="AI13" s="41" t="s">
        <v>81</v>
      </c>
      <c r="AJ13" s="41" t="s">
        <v>83</v>
      </c>
      <c r="AK13" s="41" t="s">
        <v>84</v>
      </c>
      <c r="AL13" s="41" t="s">
        <v>85</v>
      </c>
      <c r="AM13" s="41" t="s">
        <v>81</v>
      </c>
      <c r="AN13" s="41" t="s">
        <v>83</v>
      </c>
      <c r="AO13" s="41" t="s">
        <v>84</v>
      </c>
      <c r="AP13" s="41" t="s">
        <v>85</v>
      </c>
      <c r="AQ13" s="41" t="s">
        <v>82</v>
      </c>
      <c r="AR13" s="41" t="s">
        <v>83</v>
      </c>
      <c r="AS13" s="41" t="s">
        <v>84</v>
      </c>
      <c r="AT13" s="41" t="s">
        <v>85</v>
      </c>
      <c r="AU13" s="41" t="s">
        <v>82</v>
      </c>
      <c r="AV13" s="41" t="s">
        <v>83</v>
      </c>
      <c r="AW13" s="41" t="s">
        <v>84</v>
      </c>
      <c r="AX13" s="41" t="s">
        <v>85</v>
      </c>
      <c r="AY13" s="41" t="s">
        <v>82</v>
      </c>
      <c r="AZ13" s="41" t="s">
        <v>83</v>
      </c>
      <c r="BA13" s="41" t="s">
        <v>84</v>
      </c>
      <c r="BB13" s="41" t="s">
        <v>85</v>
      </c>
      <c r="BC13" s="44"/>
      <c r="BD13" s="41" t="s">
        <v>82</v>
      </c>
      <c r="BE13" s="41" t="s">
        <v>89</v>
      </c>
      <c r="BF13" s="41" t="s">
        <v>83</v>
      </c>
      <c r="BG13" s="41" t="s">
        <v>84</v>
      </c>
      <c r="BH13" s="41" t="s">
        <v>85</v>
      </c>
      <c r="BI13" s="41" t="s">
        <v>86</v>
      </c>
      <c r="BJ13" s="41" t="s">
        <v>87</v>
      </c>
      <c r="BK13" s="41" t="s">
        <v>88</v>
      </c>
      <c r="BL13" s="44"/>
      <c r="BM13" s="41" t="s">
        <v>81</v>
      </c>
      <c r="BN13" s="41" t="s">
        <v>82</v>
      </c>
      <c r="BO13" s="41" t="s">
        <v>83</v>
      </c>
      <c r="BP13" s="41" t="s">
        <v>84</v>
      </c>
      <c r="BQ13" s="41" t="s">
        <v>85</v>
      </c>
      <c r="BR13" s="41" t="s">
        <v>86</v>
      </c>
      <c r="BS13" s="41" t="s">
        <v>87</v>
      </c>
      <c r="BT13" s="41" t="s">
        <v>88</v>
      </c>
      <c r="BU13" s="41" t="s">
        <v>81</v>
      </c>
      <c r="BV13" s="41" t="s">
        <v>83</v>
      </c>
      <c r="BW13" s="41" t="s">
        <v>84</v>
      </c>
      <c r="BX13" s="41" t="s">
        <v>85</v>
      </c>
      <c r="BY13" s="41" t="s">
        <v>81</v>
      </c>
      <c r="BZ13" s="41" t="s">
        <v>83</v>
      </c>
      <c r="CA13" s="41" t="s">
        <v>84</v>
      </c>
      <c r="CB13" s="41" t="s">
        <v>85</v>
      </c>
      <c r="CC13" s="41" t="s">
        <v>81</v>
      </c>
      <c r="CD13" s="41" t="s">
        <v>83</v>
      </c>
      <c r="CE13" s="41" t="s">
        <v>84</v>
      </c>
      <c r="CF13" s="41" t="s">
        <v>85</v>
      </c>
      <c r="CG13" s="41" t="s">
        <v>81</v>
      </c>
      <c r="CH13" s="41" t="s">
        <v>83</v>
      </c>
      <c r="CI13" s="41" t="s">
        <v>84</v>
      </c>
      <c r="CJ13" s="41" t="s">
        <v>85</v>
      </c>
      <c r="CK13" s="41" t="s">
        <v>81</v>
      </c>
      <c r="CL13" s="41" t="s">
        <v>83</v>
      </c>
      <c r="CM13" s="41" t="s">
        <v>84</v>
      </c>
      <c r="CN13" s="41" t="s">
        <v>85</v>
      </c>
      <c r="CO13" s="41" t="s">
        <v>81</v>
      </c>
      <c r="CP13" s="41" t="s">
        <v>83</v>
      </c>
      <c r="CQ13" s="41" t="s">
        <v>84</v>
      </c>
      <c r="CR13" s="41" t="s">
        <v>85</v>
      </c>
      <c r="CS13" s="41" t="s">
        <v>81</v>
      </c>
      <c r="CT13" s="41" t="s">
        <v>83</v>
      </c>
      <c r="CU13" s="41" t="s">
        <v>84</v>
      </c>
      <c r="CV13" s="41" t="s">
        <v>85</v>
      </c>
      <c r="CW13" s="41" t="s">
        <v>81</v>
      </c>
      <c r="CX13" s="41" t="s">
        <v>83</v>
      </c>
      <c r="CY13" s="41" t="s">
        <v>84</v>
      </c>
      <c r="CZ13" s="41" t="s">
        <v>85</v>
      </c>
      <c r="DA13" s="41" t="s">
        <v>81</v>
      </c>
      <c r="DB13" s="41" t="s">
        <v>83</v>
      </c>
      <c r="DC13" s="41" t="s">
        <v>84</v>
      </c>
      <c r="DD13" s="41" t="s">
        <v>85</v>
      </c>
      <c r="DE13" s="41" t="s">
        <v>82</v>
      </c>
      <c r="DF13" s="41" t="s">
        <v>89</v>
      </c>
      <c r="DG13" s="41" t="s">
        <v>83</v>
      </c>
      <c r="DH13" s="41" t="s">
        <v>84</v>
      </c>
      <c r="DI13" s="41" t="s">
        <v>85</v>
      </c>
      <c r="DJ13" s="41" t="s">
        <v>86</v>
      </c>
      <c r="DK13" s="41" t="s">
        <v>87</v>
      </c>
      <c r="DL13" s="41" t="s">
        <v>88</v>
      </c>
      <c r="DM13" s="44"/>
      <c r="DN13" s="41" t="s">
        <v>81</v>
      </c>
      <c r="DO13" s="41" t="s">
        <v>82</v>
      </c>
      <c r="DP13" s="41" t="s">
        <v>83</v>
      </c>
      <c r="DQ13" s="41" t="s">
        <v>84</v>
      </c>
      <c r="DR13" s="41" t="s">
        <v>85</v>
      </c>
      <c r="DS13" s="41" t="s">
        <v>86</v>
      </c>
      <c r="DT13" s="41" t="s">
        <v>87</v>
      </c>
      <c r="DU13" s="41" t="s">
        <v>88</v>
      </c>
      <c r="DV13" s="41" t="s">
        <v>81</v>
      </c>
      <c r="DW13" s="41" t="s">
        <v>83</v>
      </c>
      <c r="DX13" s="41" t="s">
        <v>84</v>
      </c>
      <c r="DY13" s="41" t="s">
        <v>85</v>
      </c>
      <c r="DZ13" s="41" t="s">
        <v>81</v>
      </c>
      <c r="EA13" s="41" t="s">
        <v>83</v>
      </c>
      <c r="EB13" s="41" t="s">
        <v>84</v>
      </c>
      <c r="EC13" s="41" t="s">
        <v>85</v>
      </c>
      <c r="ED13" s="44"/>
      <c r="EE13" s="41" t="s">
        <v>81</v>
      </c>
      <c r="EF13" s="41" t="s">
        <v>82</v>
      </c>
      <c r="EG13" s="41" t="s">
        <v>83</v>
      </c>
      <c r="EH13" s="41" t="s">
        <v>84</v>
      </c>
      <c r="EI13" s="41" t="s">
        <v>85</v>
      </c>
      <c r="EJ13" s="41" t="s">
        <v>86</v>
      </c>
      <c r="EK13" s="41" t="s">
        <v>87</v>
      </c>
      <c r="EL13" s="41" t="s">
        <v>88</v>
      </c>
      <c r="EM13" s="41" t="s">
        <v>82</v>
      </c>
      <c r="EN13" s="41" t="s">
        <v>83</v>
      </c>
      <c r="EO13" s="41" t="s">
        <v>84</v>
      </c>
      <c r="EP13" s="41" t="s">
        <v>85</v>
      </c>
      <c r="EQ13" s="41" t="s">
        <v>86</v>
      </c>
      <c r="ER13" s="41" t="s">
        <v>87</v>
      </c>
      <c r="ES13" s="41" t="s">
        <v>88</v>
      </c>
      <c r="ET13" s="41" t="s">
        <v>81</v>
      </c>
      <c r="EU13" s="41" t="s">
        <v>83</v>
      </c>
      <c r="EV13" s="41" t="s">
        <v>84</v>
      </c>
      <c r="EW13" s="41" t="s">
        <v>85</v>
      </c>
      <c r="EX13" s="41" t="s">
        <v>81</v>
      </c>
      <c r="EY13" s="41" t="s">
        <v>83</v>
      </c>
      <c r="EZ13" s="41" t="s">
        <v>84</v>
      </c>
      <c r="FA13" s="41" t="s">
        <v>85</v>
      </c>
      <c r="FB13" s="41" t="s">
        <v>81</v>
      </c>
      <c r="FC13" s="41" t="s">
        <v>83</v>
      </c>
      <c r="FD13" s="41" t="s">
        <v>84</v>
      </c>
      <c r="FE13" s="41" t="s">
        <v>85</v>
      </c>
      <c r="FF13" s="41" t="s">
        <v>81</v>
      </c>
      <c r="FG13" s="41" t="s">
        <v>83</v>
      </c>
      <c r="FH13" s="41" t="s">
        <v>84</v>
      </c>
      <c r="FI13" s="41" t="s">
        <v>85</v>
      </c>
      <c r="FJ13" s="41" t="s">
        <v>81</v>
      </c>
      <c r="FK13" s="41" t="s">
        <v>83</v>
      </c>
      <c r="FL13" s="41" t="s">
        <v>84</v>
      </c>
      <c r="FM13" s="41" t="s">
        <v>85</v>
      </c>
      <c r="FN13" s="41" t="s">
        <v>81</v>
      </c>
      <c r="FO13" s="41" t="s">
        <v>83</v>
      </c>
      <c r="FP13" s="41" t="s">
        <v>84</v>
      </c>
      <c r="FQ13" s="41" t="s">
        <v>85</v>
      </c>
      <c r="FR13" s="41" t="s">
        <v>82</v>
      </c>
      <c r="FS13" s="41" t="s">
        <v>83</v>
      </c>
      <c r="FT13" s="41" t="s">
        <v>84</v>
      </c>
      <c r="FU13" s="41" t="s">
        <v>85</v>
      </c>
      <c r="FV13" s="41" t="s">
        <v>82</v>
      </c>
      <c r="FW13" s="41" t="s">
        <v>83</v>
      </c>
      <c r="FX13" s="41" t="s">
        <v>84</v>
      </c>
      <c r="FY13" s="41" t="s">
        <v>85</v>
      </c>
      <c r="FZ13" s="44"/>
      <c r="GA13" s="41" t="s">
        <v>81</v>
      </c>
      <c r="GB13" s="41" t="s">
        <v>83</v>
      </c>
      <c r="GC13" s="41" t="s">
        <v>84</v>
      </c>
      <c r="GD13" s="41" t="s">
        <v>85</v>
      </c>
      <c r="GE13" s="41" t="s">
        <v>81</v>
      </c>
      <c r="GF13" s="41" t="s">
        <v>83</v>
      </c>
      <c r="GG13" s="41" t="s">
        <v>84</v>
      </c>
      <c r="GH13" s="41" t="s">
        <v>85</v>
      </c>
      <c r="GI13" s="41" t="s">
        <v>81</v>
      </c>
      <c r="GJ13" s="41" t="s">
        <v>83</v>
      </c>
      <c r="GK13" s="41" t="s">
        <v>84</v>
      </c>
      <c r="GL13" s="41" t="s">
        <v>85</v>
      </c>
      <c r="GM13" s="41" t="s">
        <v>81</v>
      </c>
      <c r="GN13" s="41" t="s">
        <v>83</v>
      </c>
      <c r="GO13" s="41" t="s">
        <v>84</v>
      </c>
      <c r="GP13" s="41" t="s">
        <v>85</v>
      </c>
      <c r="GQ13" s="41" t="s">
        <v>81</v>
      </c>
      <c r="GR13" s="41" t="s">
        <v>83</v>
      </c>
      <c r="GS13" s="41" t="s">
        <v>84</v>
      </c>
      <c r="GT13" s="41" t="s">
        <v>85</v>
      </c>
      <c r="GU13" s="41" t="s">
        <v>81</v>
      </c>
      <c r="GV13" s="41" t="s">
        <v>83</v>
      </c>
      <c r="GW13" s="41" t="s">
        <v>84</v>
      </c>
      <c r="GX13" s="41" t="s">
        <v>85</v>
      </c>
      <c r="GY13" s="44"/>
      <c r="GZ13" s="41" t="s">
        <v>82</v>
      </c>
      <c r="HA13" s="41" t="s">
        <v>89</v>
      </c>
      <c r="HB13" s="41" t="s">
        <v>83</v>
      </c>
      <c r="HC13" s="41" t="s">
        <v>84</v>
      </c>
      <c r="HD13" s="41" t="s">
        <v>85</v>
      </c>
      <c r="HE13" s="41" t="s">
        <v>86</v>
      </c>
      <c r="HF13" s="41" t="s">
        <v>87</v>
      </c>
      <c r="HG13" s="41" t="s">
        <v>88</v>
      </c>
      <c r="HH13" s="41" t="s">
        <v>82</v>
      </c>
      <c r="HI13" s="41" t="s">
        <v>89</v>
      </c>
      <c r="HJ13" s="41" t="s">
        <v>83</v>
      </c>
      <c r="HK13" s="41" t="s">
        <v>84</v>
      </c>
      <c r="HL13" s="41" t="s">
        <v>85</v>
      </c>
      <c r="HM13" s="41" t="s">
        <v>86</v>
      </c>
      <c r="HN13" s="41" t="s">
        <v>87</v>
      </c>
      <c r="HO13" s="41" t="s">
        <v>88</v>
      </c>
      <c r="HP13" s="41" t="s">
        <v>82</v>
      </c>
      <c r="HQ13" s="41" t="s">
        <v>89</v>
      </c>
      <c r="HR13" s="41" t="s">
        <v>83</v>
      </c>
      <c r="HS13" s="41" t="s">
        <v>84</v>
      </c>
      <c r="HT13" s="41" t="s">
        <v>85</v>
      </c>
      <c r="HU13" s="41" t="s">
        <v>86</v>
      </c>
      <c r="HV13" s="41" t="s">
        <v>87</v>
      </c>
      <c r="HW13" s="41" t="s">
        <v>88</v>
      </c>
      <c r="HX13" s="44"/>
      <c r="HY13" s="41" t="s">
        <v>82</v>
      </c>
      <c r="HZ13" s="41" t="s">
        <v>89</v>
      </c>
      <c r="IA13" s="41" t="s">
        <v>83</v>
      </c>
      <c r="IB13" s="41" t="s">
        <v>84</v>
      </c>
      <c r="IC13" s="41" t="s">
        <v>85</v>
      </c>
      <c r="ID13" s="41" t="s">
        <v>86</v>
      </c>
      <c r="IE13" s="41" t="s">
        <v>87</v>
      </c>
      <c r="IF13" s="41" t="s">
        <v>88</v>
      </c>
      <c r="IG13" s="44"/>
      <c r="IH13" s="41" t="s">
        <v>82</v>
      </c>
      <c r="II13" s="41" t="s">
        <v>89</v>
      </c>
      <c r="IJ13" s="41" t="s">
        <v>83</v>
      </c>
      <c r="IK13" s="41" t="s">
        <v>84</v>
      </c>
      <c r="IL13" s="41" t="s">
        <v>85</v>
      </c>
      <c r="IM13" s="41" t="s">
        <v>86</v>
      </c>
      <c r="IN13" s="41" t="s">
        <v>87</v>
      </c>
      <c r="IO13" s="41" t="s">
        <v>88</v>
      </c>
      <c r="IP13" s="41" t="s">
        <v>82</v>
      </c>
      <c r="IQ13" s="41" t="s">
        <v>89</v>
      </c>
      <c r="IR13" s="41" t="s">
        <v>83</v>
      </c>
      <c r="IS13" s="41" t="s">
        <v>84</v>
      </c>
      <c r="IT13" s="41" t="s">
        <v>85</v>
      </c>
      <c r="IU13" s="41" t="s">
        <v>86</v>
      </c>
      <c r="IV13" s="41" t="s">
        <v>87</v>
      </c>
      <c r="IW13" s="41" t="s">
        <v>88</v>
      </c>
      <c r="IX13" s="44"/>
      <c r="IY13" s="41" t="s">
        <v>82</v>
      </c>
      <c r="IZ13" s="41" t="s">
        <v>89</v>
      </c>
      <c r="JA13" s="41" t="s">
        <v>83</v>
      </c>
      <c r="JB13" s="41" t="s">
        <v>84</v>
      </c>
      <c r="JC13" s="41" t="s">
        <v>85</v>
      </c>
      <c r="JD13" s="41" t="s">
        <v>86</v>
      </c>
      <c r="JE13" s="41" t="s">
        <v>87</v>
      </c>
      <c r="JF13" s="41" t="s">
        <v>88</v>
      </c>
      <c r="JG13" s="41" t="s">
        <v>82</v>
      </c>
      <c r="JH13" s="41" t="s">
        <v>89</v>
      </c>
      <c r="JI13" s="41" t="s">
        <v>83</v>
      </c>
      <c r="JJ13" s="41" t="s">
        <v>84</v>
      </c>
      <c r="JK13" s="41" t="s">
        <v>85</v>
      </c>
      <c r="JL13" s="41" t="s">
        <v>86</v>
      </c>
      <c r="JM13" s="41" t="s">
        <v>87</v>
      </c>
      <c r="JN13" s="41" t="s">
        <v>88</v>
      </c>
      <c r="JO13" s="44"/>
      <c r="JP13" s="41" t="s">
        <v>82</v>
      </c>
      <c r="JQ13" s="41" t="s">
        <v>89</v>
      </c>
      <c r="JR13" s="41" t="s">
        <v>83</v>
      </c>
      <c r="JS13" s="41" t="s">
        <v>84</v>
      </c>
      <c r="JT13" s="41" t="s">
        <v>85</v>
      </c>
      <c r="JU13" s="41" t="s">
        <v>86</v>
      </c>
      <c r="JV13" s="41" t="s">
        <v>87</v>
      </c>
      <c r="JW13" s="41" t="s">
        <v>88</v>
      </c>
      <c r="JX13" s="41" t="s">
        <v>82</v>
      </c>
      <c r="JY13" s="41" t="s">
        <v>89</v>
      </c>
      <c r="JZ13" s="41" t="s">
        <v>83</v>
      </c>
      <c r="KA13" s="41" t="s">
        <v>84</v>
      </c>
      <c r="KB13" s="41" t="s">
        <v>85</v>
      </c>
      <c r="KC13" s="41" t="s">
        <v>86</v>
      </c>
      <c r="KD13" s="41" t="s">
        <v>87</v>
      </c>
      <c r="KE13" s="41" t="s">
        <v>88</v>
      </c>
      <c r="KF13" s="44"/>
      <c r="KG13" s="41" t="s">
        <v>82</v>
      </c>
      <c r="KH13" s="41" t="s">
        <v>89</v>
      </c>
      <c r="KI13" s="41" t="s">
        <v>83</v>
      </c>
      <c r="KJ13" s="41" t="s">
        <v>84</v>
      </c>
      <c r="KK13" s="41" t="s">
        <v>85</v>
      </c>
      <c r="KL13" s="41" t="s">
        <v>86</v>
      </c>
      <c r="KM13" s="41" t="s">
        <v>87</v>
      </c>
      <c r="KN13" s="41" t="s">
        <v>88</v>
      </c>
      <c r="KO13" s="41" t="s">
        <v>82</v>
      </c>
      <c r="KP13" s="41" t="s">
        <v>89</v>
      </c>
      <c r="KQ13" s="41" t="s">
        <v>83</v>
      </c>
      <c r="KR13" s="41" t="s">
        <v>84</v>
      </c>
      <c r="KS13" s="41" t="s">
        <v>85</v>
      </c>
      <c r="KT13" s="41" t="s">
        <v>86</v>
      </c>
      <c r="KU13" s="41" t="s">
        <v>87</v>
      </c>
      <c r="KV13" s="41" t="s">
        <v>88</v>
      </c>
      <c r="KW13" s="44"/>
      <c r="KX13" s="41" t="s">
        <v>82</v>
      </c>
      <c r="KY13" s="41" t="s">
        <v>89</v>
      </c>
      <c r="KZ13" s="41" t="s">
        <v>83</v>
      </c>
      <c r="LA13" s="41" t="s">
        <v>84</v>
      </c>
      <c r="LB13" s="41" t="s">
        <v>85</v>
      </c>
      <c r="LC13" s="41" t="s">
        <v>86</v>
      </c>
      <c r="LD13" s="41" t="s">
        <v>87</v>
      </c>
      <c r="LE13" s="41" t="s">
        <v>88</v>
      </c>
      <c r="LF13" s="41" t="s">
        <v>82</v>
      </c>
      <c r="LG13" s="41" t="s">
        <v>89</v>
      </c>
      <c r="LH13" s="41" t="s">
        <v>83</v>
      </c>
      <c r="LI13" s="41" t="s">
        <v>84</v>
      </c>
      <c r="LJ13" s="41" t="s">
        <v>85</v>
      </c>
      <c r="LK13" s="41" t="s">
        <v>86</v>
      </c>
      <c r="LL13" s="41" t="s">
        <v>87</v>
      </c>
      <c r="LM13" s="41" t="s">
        <v>88</v>
      </c>
      <c r="LN13" s="44"/>
      <c r="LO13" s="41" t="s">
        <v>81</v>
      </c>
      <c r="LP13" s="41" t="s">
        <v>83</v>
      </c>
      <c r="LQ13" s="41" t="s">
        <v>84</v>
      </c>
      <c r="LR13" s="41" t="s">
        <v>85</v>
      </c>
      <c r="LS13" s="41" t="s">
        <v>81</v>
      </c>
      <c r="LT13" s="41" t="s">
        <v>82</v>
      </c>
      <c r="LU13" s="41" t="s">
        <v>83</v>
      </c>
      <c r="LV13" s="41" t="s">
        <v>84</v>
      </c>
      <c r="LW13" s="41" t="s">
        <v>85</v>
      </c>
      <c r="LX13" s="41" t="s">
        <v>86</v>
      </c>
      <c r="LY13" s="41" t="s">
        <v>87</v>
      </c>
      <c r="LZ13" s="41" t="s">
        <v>88</v>
      </c>
      <c r="MA13" s="41" t="s">
        <v>82</v>
      </c>
      <c r="MB13" s="41" t="s">
        <v>83</v>
      </c>
      <c r="MC13" s="41" t="s">
        <v>84</v>
      </c>
      <c r="MD13" s="41" t="s">
        <v>85</v>
      </c>
      <c r="ME13" s="41" t="s">
        <v>86</v>
      </c>
      <c r="MF13" s="41" t="s">
        <v>87</v>
      </c>
      <c r="MG13" s="41" t="s">
        <v>88</v>
      </c>
      <c r="MH13" s="41" t="s">
        <v>82</v>
      </c>
      <c r="MI13" s="41" t="s">
        <v>83</v>
      </c>
      <c r="MJ13" s="41" t="s">
        <v>84</v>
      </c>
      <c r="MK13" s="41" t="s">
        <v>85</v>
      </c>
      <c r="ML13" s="41" t="s">
        <v>86</v>
      </c>
      <c r="MM13" s="41" t="s">
        <v>87</v>
      </c>
      <c r="MN13" s="41" t="s">
        <v>88</v>
      </c>
      <c r="MO13" s="44"/>
      <c r="MP13" s="41" t="s">
        <v>82</v>
      </c>
      <c r="MQ13" s="41" t="s">
        <v>89</v>
      </c>
      <c r="MR13" s="41" t="s">
        <v>83</v>
      </c>
      <c r="MS13" s="41" t="s">
        <v>84</v>
      </c>
      <c r="MT13" s="41" t="s">
        <v>89</v>
      </c>
      <c r="MU13" s="41" t="s">
        <v>83</v>
      </c>
      <c r="MV13" s="41" t="s">
        <v>84</v>
      </c>
      <c r="MW13" s="41" t="s">
        <v>85</v>
      </c>
      <c r="MX13" s="41" t="s">
        <v>86</v>
      </c>
      <c r="MY13" s="41" t="s">
        <v>87</v>
      </c>
      <c r="MZ13" s="41" t="s">
        <v>88</v>
      </c>
      <c r="NA13" s="41" t="s">
        <v>82</v>
      </c>
      <c r="NB13" s="41" t="s">
        <v>89</v>
      </c>
      <c r="NC13" s="41" t="s">
        <v>83</v>
      </c>
      <c r="ND13" s="41" t="s">
        <v>84</v>
      </c>
      <c r="NE13" s="41" t="s">
        <v>85</v>
      </c>
      <c r="NF13" s="41" t="s">
        <v>86</v>
      </c>
      <c r="NG13" s="41" t="s">
        <v>87</v>
      </c>
      <c r="NH13" s="41" t="s">
        <v>88</v>
      </c>
      <c r="NI13" s="41" t="s">
        <v>82</v>
      </c>
      <c r="NJ13" s="41" t="s">
        <v>89</v>
      </c>
      <c r="NK13" s="41" t="s">
        <v>83</v>
      </c>
      <c r="NL13" s="41" t="s">
        <v>84</v>
      </c>
      <c r="NM13" s="41" t="s">
        <v>85</v>
      </c>
      <c r="NN13" s="41" t="s">
        <v>86</v>
      </c>
      <c r="NO13" s="41" t="s">
        <v>87</v>
      </c>
      <c r="NP13" s="41" t="s">
        <v>88</v>
      </c>
    </row>
    <row r="14" ht="14.25" customHeight="1">
      <c r="A14" s="49">
        <v>0.0416666666666667</v>
      </c>
      <c r="B14" s="50"/>
      <c r="C14" s="329"/>
      <c r="D14" s="330"/>
      <c r="E14" s="168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7"/>
      <c r="BD14" s="54"/>
      <c r="BE14" s="54"/>
      <c r="BF14" s="54"/>
      <c r="BG14" s="54"/>
      <c r="BH14" s="54"/>
      <c r="BI14" s="54"/>
      <c r="BJ14" s="54"/>
      <c r="BK14" s="54"/>
      <c r="BL14" s="57"/>
      <c r="BM14" s="288"/>
      <c r="BN14" s="288"/>
      <c r="BO14" s="288"/>
      <c r="BP14" s="288"/>
      <c r="BQ14" s="288"/>
      <c r="BR14" s="288"/>
      <c r="BS14" s="288"/>
      <c r="BT14" s="288"/>
      <c r="BU14" s="288" t="str">
        <f t="shared" ref="BU14:BU37" si="2">BM14</f>
        <v/>
      </c>
      <c r="BV14" s="288"/>
      <c r="BW14" s="288"/>
      <c r="BX14" s="288"/>
      <c r="BY14" s="288"/>
      <c r="BZ14" s="288"/>
      <c r="CA14" s="288"/>
      <c r="CB14" s="288"/>
      <c r="CC14" s="288"/>
      <c r="CD14" s="288"/>
      <c r="CE14" s="288"/>
      <c r="CF14" s="288"/>
      <c r="CG14" s="288"/>
      <c r="CH14" s="288"/>
      <c r="CI14" s="288"/>
      <c r="CJ14" s="288"/>
      <c r="CK14" s="288"/>
      <c r="CL14" s="288"/>
      <c r="CM14" s="288"/>
      <c r="CN14" s="288"/>
      <c r="CO14" s="288"/>
      <c r="CP14" s="288"/>
      <c r="CQ14" s="288"/>
      <c r="CR14" s="288"/>
      <c r="CS14" s="288"/>
      <c r="CT14" s="288"/>
      <c r="CU14" s="288"/>
      <c r="CV14" s="288"/>
      <c r="CW14" s="288"/>
      <c r="CX14" s="288"/>
      <c r="CY14" s="288"/>
      <c r="CZ14" s="288"/>
      <c r="DA14" s="288"/>
      <c r="DB14" s="288"/>
      <c r="DC14" s="288"/>
      <c r="DD14" s="288"/>
      <c r="DE14" s="288" t="str">
        <f t="shared" ref="DE14:DE37" si="3">BN14</f>
        <v/>
      </c>
      <c r="DF14" s="288"/>
      <c r="DG14" s="288" t="str">
        <f t="shared" ref="DG14:DH14" si="1">BO14</f>
        <v/>
      </c>
      <c r="DH14" s="288" t="str">
        <f t="shared" si="1"/>
        <v/>
      </c>
      <c r="DI14" s="288"/>
      <c r="DJ14" s="288"/>
      <c r="DK14" s="288"/>
      <c r="DL14" s="288"/>
      <c r="DM14" s="57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57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57"/>
      <c r="GA14" s="161"/>
      <c r="GB14" s="161"/>
      <c r="GC14" s="161"/>
      <c r="GD14" s="161"/>
      <c r="GE14" s="161"/>
      <c r="GF14" s="161"/>
      <c r="GG14" s="161"/>
      <c r="GH14" s="161"/>
      <c r="GI14" s="161"/>
      <c r="GJ14" s="161"/>
      <c r="GK14" s="161"/>
      <c r="GL14" s="161"/>
      <c r="GM14" s="161"/>
      <c r="GN14" s="161"/>
      <c r="GO14" s="161"/>
      <c r="GP14" s="161"/>
      <c r="GQ14" s="161"/>
      <c r="GR14" s="161"/>
      <c r="GS14" s="161"/>
      <c r="GT14" s="161"/>
      <c r="GU14" s="161"/>
      <c r="GV14" s="161"/>
      <c r="GW14" s="161"/>
      <c r="GX14" s="161"/>
      <c r="GY14" s="57"/>
      <c r="GZ14" s="97"/>
      <c r="HA14" s="97"/>
      <c r="HB14" s="97"/>
      <c r="HC14" s="97"/>
      <c r="HD14" s="97"/>
      <c r="HE14" s="97"/>
      <c r="HF14" s="97"/>
      <c r="HG14" s="97"/>
      <c r="HH14" s="97"/>
      <c r="HI14" s="97"/>
      <c r="HJ14" s="97"/>
      <c r="HK14" s="97"/>
      <c r="HL14" s="97"/>
      <c r="HM14" s="97"/>
      <c r="HN14" s="97"/>
      <c r="HO14" s="97"/>
      <c r="HP14" s="97"/>
      <c r="HQ14" s="97"/>
      <c r="HR14" s="97"/>
      <c r="HS14" s="97"/>
      <c r="HT14" s="97"/>
      <c r="HU14" s="97"/>
      <c r="HV14" s="97"/>
      <c r="HW14" s="97"/>
      <c r="HX14" s="57"/>
      <c r="HY14" s="73"/>
      <c r="HZ14" s="73"/>
      <c r="IA14" s="73"/>
      <c r="IB14" s="73"/>
      <c r="IC14" s="73"/>
      <c r="ID14" s="73"/>
      <c r="IE14" s="73"/>
      <c r="IF14" s="73"/>
      <c r="IG14" s="57"/>
      <c r="IH14" s="122"/>
      <c r="II14" s="122"/>
      <c r="IJ14" s="122"/>
      <c r="IK14" s="122"/>
      <c r="IL14" s="122"/>
      <c r="IM14" s="122"/>
      <c r="IN14" s="122"/>
      <c r="IO14" s="122"/>
      <c r="IP14" s="331"/>
      <c r="IQ14" s="122"/>
      <c r="IR14" s="122"/>
      <c r="IS14" s="122"/>
      <c r="IT14" s="122"/>
      <c r="IU14" s="122"/>
      <c r="IV14" s="122"/>
      <c r="IW14" s="122"/>
      <c r="IX14" s="57"/>
      <c r="IY14" s="77"/>
      <c r="IZ14" s="77"/>
      <c r="JA14" s="77"/>
      <c r="JB14" s="77"/>
      <c r="JC14" s="77"/>
      <c r="JD14" s="77"/>
      <c r="JE14" s="77"/>
      <c r="JF14" s="77"/>
      <c r="JG14" s="77"/>
      <c r="JH14" s="77"/>
      <c r="JI14" s="77"/>
      <c r="JJ14" s="77"/>
      <c r="JK14" s="77"/>
      <c r="JL14" s="77"/>
      <c r="JM14" s="77"/>
      <c r="JN14" s="77"/>
      <c r="JO14" s="57"/>
      <c r="JP14" s="240"/>
      <c r="JQ14" s="240"/>
      <c r="JR14" s="240"/>
      <c r="JS14" s="240"/>
      <c r="JT14" s="240"/>
      <c r="JU14" s="240"/>
      <c r="JV14" s="240"/>
      <c r="JW14" s="240"/>
      <c r="JX14" s="240"/>
      <c r="JY14" s="240"/>
      <c r="JZ14" s="240"/>
      <c r="KA14" s="240"/>
      <c r="KB14" s="240"/>
      <c r="KC14" s="240"/>
      <c r="KD14" s="240"/>
      <c r="KE14" s="240"/>
      <c r="KF14" s="57"/>
      <c r="KG14" s="80"/>
      <c r="KH14" s="80"/>
      <c r="KI14" s="80"/>
      <c r="KJ14" s="80"/>
      <c r="KK14" s="80"/>
      <c r="KL14" s="80"/>
      <c r="KM14" s="80"/>
      <c r="KN14" s="80"/>
      <c r="KO14" s="80"/>
      <c r="KP14" s="80"/>
      <c r="KQ14" s="80"/>
      <c r="KR14" s="80"/>
      <c r="KS14" s="80"/>
      <c r="KT14" s="80"/>
      <c r="KU14" s="80"/>
      <c r="KV14" s="80"/>
      <c r="KW14" s="57"/>
      <c r="KX14" s="270"/>
      <c r="KY14" s="270"/>
      <c r="KZ14" s="270"/>
      <c r="LA14" s="270"/>
      <c r="LB14" s="270"/>
      <c r="LC14" s="270"/>
      <c r="LD14" s="270"/>
      <c r="LE14" s="270"/>
      <c r="LF14" s="270"/>
      <c r="LG14" s="270"/>
      <c r="LH14" s="270"/>
      <c r="LI14" s="270"/>
      <c r="LJ14" s="270"/>
      <c r="LK14" s="270"/>
      <c r="LL14" s="270"/>
      <c r="LM14" s="270"/>
      <c r="LN14" s="57"/>
      <c r="LO14" s="87"/>
      <c r="LP14" s="87"/>
      <c r="LQ14" s="87"/>
      <c r="LR14" s="87"/>
      <c r="LS14" s="87"/>
      <c r="LT14" s="87"/>
      <c r="LU14" s="87"/>
      <c r="LV14" s="87"/>
      <c r="LW14" s="87"/>
      <c r="LX14" s="87"/>
      <c r="LY14" s="87"/>
      <c r="LZ14" s="87"/>
      <c r="MA14" s="87"/>
      <c r="MB14" s="87"/>
      <c r="MC14" s="87"/>
      <c r="MD14" s="87"/>
      <c r="ME14" s="87"/>
      <c r="MF14" s="87"/>
      <c r="MG14" s="87"/>
      <c r="MH14" s="87"/>
      <c r="MI14" s="87"/>
      <c r="MJ14" s="87"/>
      <c r="MK14" s="87"/>
      <c r="ML14" s="87"/>
      <c r="MM14" s="87"/>
      <c r="MN14" s="87"/>
      <c r="MO14" s="86"/>
      <c r="MP14" s="87"/>
      <c r="MQ14" s="87"/>
      <c r="MR14" s="87"/>
      <c r="MS14" s="87"/>
      <c r="MT14" s="87"/>
      <c r="MU14" s="87"/>
      <c r="MV14" s="87"/>
      <c r="MW14" s="87"/>
      <c r="MX14" s="87"/>
      <c r="MY14" s="87"/>
      <c r="MZ14" s="87"/>
      <c r="NA14" s="87"/>
      <c r="NB14" s="87"/>
      <c r="NC14" s="87"/>
      <c r="ND14" s="87"/>
      <c r="NE14" s="87"/>
      <c r="NF14" s="87"/>
      <c r="NG14" s="87"/>
      <c r="NH14" s="87"/>
      <c r="NI14" s="87"/>
      <c r="NJ14" s="87"/>
      <c r="NK14" s="87"/>
      <c r="NL14" s="87"/>
      <c r="NM14" s="87"/>
      <c r="NN14" s="87"/>
      <c r="NO14" s="87"/>
      <c r="NP14" s="87"/>
    </row>
    <row r="15" ht="14.25" customHeight="1">
      <c r="A15" s="49">
        <v>0.0833333333333333</v>
      </c>
      <c r="B15" s="50"/>
      <c r="C15" s="329"/>
      <c r="D15" s="330"/>
      <c r="E15" s="168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89"/>
      <c r="BD15" s="54"/>
      <c r="BE15" s="54"/>
      <c r="BF15" s="54"/>
      <c r="BG15" s="54"/>
      <c r="BH15" s="54"/>
      <c r="BI15" s="54"/>
      <c r="BJ15" s="54"/>
      <c r="BK15" s="54"/>
      <c r="BL15" s="89"/>
      <c r="BM15" s="288"/>
      <c r="BN15" s="288"/>
      <c r="BO15" s="288"/>
      <c r="BP15" s="288"/>
      <c r="BQ15" s="288"/>
      <c r="BR15" s="288"/>
      <c r="BS15" s="288"/>
      <c r="BT15" s="288"/>
      <c r="BU15" s="288" t="str">
        <f t="shared" si="2"/>
        <v/>
      </c>
      <c r="BV15" s="288"/>
      <c r="BW15" s="288"/>
      <c r="BX15" s="288"/>
      <c r="BY15" s="288"/>
      <c r="BZ15" s="288"/>
      <c r="CA15" s="288"/>
      <c r="CB15" s="288"/>
      <c r="CC15" s="288"/>
      <c r="CD15" s="288"/>
      <c r="CE15" s="288"/>
      <c r="CF15" s="288"/>
      <c r="CG15" s="288"/>
      <c r="CH15" s="288"/>
      <c r="CI15" s="288"/>
      <c r="CJ15" s="288"/>
      <c r="CK15" s="288"/>
      <c r="CL15" s="288"/>
      <c r="CM15" s="288"/>
      <c r="CN15" s="288"/>
      <c r="CO15" s="288"/>
      <c r="CP15" s="288"/>
      <c r="CQ15" s="288"/>
      <c r="CR15" s="288"/>
      <c r="CS15" s="288"/>
      <c r="CT15" s="288"/>
      <c r="CU15" s="288"/>
      <c r="CV15" s="288"/>
      <c r="CW15" s="288"/>
      <c r="CX15" s="288"/>
      <c r="CY15" s="288"/>
      <c r="CZ15" s="288"/>
      <c r="DA15" s="288"/>
      <c r="DB15" s="288"/>
      <c r="DC15" s="288"/>
      <c r="DD15" s="288"/>
      <c r="DE15" s="288" t="str">
        <f t="shared" si="3"/>
        <v/>
      </c>
      <c r="DF15" s="288"/>
      <c r="DG15" s="288" t="str">
        <f t="shared" ref="DG15:DH15" si="4">BO15</f>
        <v/>
      </c>
      <c r="DH15" s="288" t="str">
        <f t="shared" si="4"/>
        <v/>
      </c>
      <c r="DI15" s="288"/>
      <c r="DJ15" s="288"/>
      <c r="DK15" s="288"/>
      <c r="DL15" s="288"/>
      <c r="DM15" s="89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89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89"/>
      <c r="GA15" s="161"/>
      <c r="GB15" s="161"/>
      <c r="GC15" s="161"/>
      <c r="GD15" s="161"/>
      <c r="GE15" s="161"/>
      <c r="GF15" s="161"/>
      <c r="GG15" s="161"/>
      <c r="GH15" s="161"/>
      <c r="GI15" s="161"/>
      <c r="GJ15" s="161"/>
      <c r="GK15" s="161"/>
      <c r="GL15" s="161"/>
      <c r="GM15" s="161"/>
      <c r="GN15" s="161"/>
      <c r="GO15" s="161"/>
      <c r="GP15" s="161"/>
      <c r="GQ15" s="161"/>
      <c r="GR15" s="161"/>
      <c r="GS15" s="161"/>
      <c r="GT15" s="161"/>
      <c r="GU15" s="161"/>
      <c r="GV15" s="161"/>
      <c r="GW15" s="161"/>
      <c r="GX15" s="161"/>
      <c r="GY15" s="89"/>
      <c r="GZ15" s="97"/>
      <c r="HA15" s="97"/>
      <c r="HB15" s="97"/>
      <c r="HC15" s="97"/>
      <c r="HD15" s="97"/>
      <c r="HE15" s="97"/>
      <c r="HF15" s="97"/>
      <c r="HG15" s="97"/>
      <c r="HH15" s="97"/>
      <c r="HI15" s="97"/>
      <c r="HJ15" s="97"/>
      <c r="HK15" s="97"/>
      <c r="HL15" s="97"/>
      <c r="HM15" s="97"/>
      <c r="HN15" s="97"/>
      <c r="HO15" s="97"/>
      <c r="HP15" s="97"/>
      <c r="HQ15" s="97"/>
      <c r="HR15" s="97"/>
      <c r="HS15" s="97"/>
      <c r="HT15" s="97"/>
      <c r="HU15" s="97"/>
      <c r="HV15" s="97"/>
      <c r="HW15" s="97"/>
      <c r="HX15" s="89"/>
      <c r="HY15" s="73"/>
      <c r="HZ15" s="73"/>
      <c r="IA15" s="73"/>
      <c r="IB15" s="73"/>
      <c r="IC15" s="73"/>
      <c r="ID15" s="73"/>
      <c r="IE15" s="73"/>
      <c r="IF15" s="73"/>
      <c r="IG15" s="89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89"/>
      <c r="IY15" s="77"/>
      <c r="IZ15" s="77"/>
      <c r="JA15" s="77"/>
      <c r="JB15" s="77"/>
      <c r="JC15" s="77"/>
      <c r="JD15" s="77"/>
      <c r="JE15" s="77"/>
      <c r="JF15" s="77"/>
      <c r="JG15" s="77"/>
      <c r="JH15" s="77"/>
      <c r="JI15" s="77"/>
      <c r="JJ15" s="77"/>
      <c r="JK15" s="77"/>
      <c r="JL15" s="77"/>
      <c r="JM15" s="77"/>
      <c r="JN15" s="77"/>
      <c r="JO15" s="89"/>
      <c r="JP15" s="240"/>
      <c r="JQ15" s="240"/>
      <c r="JR15" s="240"/>
      <c r="JS15" s="240"/>
      <c r="JT15" s="240"/>
      <c r="JU15" s="240"/>
      <c r="JV15" s="240"/>
      <c r="JW15" s="240"/>
      <c r="JX15" s="240"/>
      <c r="JY15" s="240"/>
      <c r="JZ15" s="240"/>
      <c r="KA15" s="240"/>
      <c r="KB15" s="240"/>
      <c r="KC15" s="240"/>
      <c r="KD15" s="240"/>
      <c r="KE15" s="240"/>
      <c r="KF15" s="89"/>
      <c r="KG15" s="80"/>
      <c r="KH15" s="80"/>
      <c r="KI15" s="80"/>
      <c r="KJ15" s="80"/>
      <c r="KK15" s="80"/>
      <c r="KL15" s="80"/>
      <c r="KM15" s="80"/>
      <c r="KN15" s="80"/>
      <c r="KO15" s="80"/>
      <c r="KP15" s="80"/>
      <c r="KQ15" s="80"/>
      <c r="KR15" s="80"/>
      <c r="KS15" s="80"/>
      <c r="KT15" s="80"/>
      <c r="KU15" s="80"/>
      <c r="KV15" s="80"/>
      <c r="KW15" s="89"/>
      <c r="KX15" s="270"/>
      <c r="KY15" s="270"/>
      <c r="KZ15" s="270"/>
      <c r="LA15" s="270"/>
      <c r="LB15" s="270"/>
      <c r="LC15" s="270"/>
      <c r="LD15" s="270"/>
      <c r="LE15" s="270"/>
      <c r="LF15" s="270"/>
      <c r="LG15" s="270"/>
      <c r="LH15" s="270"/>
      <c r="LI15" s="270"/>
      <c r="LJ15" s="270"/>
      <c r="LK15" s="270"/>
      <c r="LL15" s="270"/>
      <c r="LM15" s="270"/>
      <c r="LN15" s="89"/>
      <c r="LO15" s="87"/>
      <c r="LP15" s="87"/>
      <c r="LQ15" s="87"/>
      <c r="LR15" s="87"/>
      <c r="LS15" s="87"/>
      <c r="LT15" s="87"/>
      <c r="LU15" s="87"/>
      <c r="LV15" s="87"/>
      <c r="LW15" s="87"/>
      <c r="LX15" s="87"/>
      <c r="LY15" s="87"/>
      <c r="LZ15" s="87"/>
      <c r="MA15" s="87"/>
      <c r="MB15" s="87"/>
      <c r="MC15" s="87"/>
      <c r="MD15" s="87"/>
      <c r="ME15" s="87"/>
      <c r="MF15" s="87"/>
      <c r="MG15" s="87"/>
      <c r="MH15" s="87"/>
      <c r="MI15" s="87"/>
      <c r="MJ15" s="87"/>
      <c r="MK15" s="87"/>
      <c r="ML15" s="87"/>
      <c r="MM15" s="87"/>
      <c r="MN15" s="87"/>
      <c r="MO15" s="86"/>
      <c r="MP15" s="87"/>
      <c r="MQ15" s="87"/>
      <c r="MR15" s="87"/>
      <c r="MS15" s="87"/>
      <c r="MT15" s="87"/>
      <c r="MU15" s="87"/>
      <c r="MV15" s="87"/>
      <c r="MW15" s="87"/>
      <c r="MX15" s="87"/>
      <c r="MY15" s="87"/>
      <c r="MZ15" s="87"/>
      <c r="NA15" s="87"/>
      <c r="NB15" s="87"/>
      <c r="NC15" s="87"/>
      <c r="ND15" s="87"/>
      <c r="NE15" s="87"/>
      <c r="NF15" s="87"/>
      <c r="NG15" s="87"/>
      <c r="NH15" s="87"/>
      <c r="NI15" s="87"/>
      <c r="NJ15" s="87"/>
      <c r="NK15" s="87"/>
      <c r="NL15" s="87"/>
      <c r="NM15" s="87"/>
      <c r="NN15" s="87"/>
      <c r="NO15" s="87"/>
      <c r="NP15" s="87"/>
    </row>
    <row r="16" ht="14.25" customHeight="1">
      <c r="A16" s="49">
        <v>0.125</v>
      </c>
      <c r="B16" s="50"/>
      <c r="C16" s="329"/>
      <c r="D16" s="330"/>
      <c r="E16" s="168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89"/>
      <c r="BD16" s="54"/>
      <c r="BE16" s="54"/>
      <c r="BF16" s="54"/>
      <c r="BG16" s="54"/>
      <c r="BH16" s="54"/>
      <c r="BI16" s="54"/>
      <c r="BJ16" s="54"/>
      <c r="BK16" s="54"/>
      <c r="BL16" s="89"/>
      <c r="BM16" s="288"/>
      <c r="BN16" s="288"/>
      <c r="BO16" s="288"/>
      <c r="BP16" s="288"/>
      <c r="BQ16" s="288"/>
      <c r="BR16" s="288"/>
      <c r="BS16" s="288"/>
      <c r="BT16" s="288"/>
      <c r="BU16" s="288" t="str">
        <f t="shared" si="2"/>
        <v/>
      </c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288"/>
      <c r="CL16" s="288"/>
      <c r="CM16" s="288"/>
      <c r="CN16" s="288"/>
      <c r="CO16" s="288"/>
      <c r="CP16" s="288"/>
      <c r="CQ16" s="288"/>
      <c r="CR16" s="288"/>
      <c r="CS16" s="288"/>
      <c r="CT16" s="288"/>
      <c r="CU16" s="288"/>
      <c r="CV16" s="288"/>
      <c r="CW16" s="288"/>
      <c r="CX16" s="288"/>
      <c r="CY16" s="288"/>
      <c r="CZ16" s="288"/>
      <c r="DA16" s="288"/>
      <c r="DB16" s="288"/>
      <c r="DC16" s="288"/>
      <c r="DD16" s="288"/>
      <c r="DE16" s="288" t="str">
        <f t="shared" si="3"/>
        <v/>
      </c>
      <c r="DF16" s="288"/>
      <c r="DG16" s="288" t="str">
        <f t="shared" ref="DG16:DH16" si="5">BO16</f>
        <v/>
      </c>
      <c r="DH16" s="288" t="str">
        <f t="shared" si="5"/>
        <v/>
      </c>
      <c r="DI16" s="288"/>
      <c r="DJ16" s="288"/>
      <c r="DK16" s="288"/>
      <c r="DL16" s="288"/>
      <c r="DM16" s="89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89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89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89"/>
      <c r="GZ16" s="97"/>
      <c r="HA16" s="97"/>
      <c r="HB16" s="97"/>
      <c r="HC16" s="97"/>
      <c r="HD16" s="97"/>
      <c r="HE16" s="97"/>
      <c r="HF16" s="97"/>
      <c r="HG16" s="97"/>
      <c r="HH16" s="97"/>
      <c r="HI16" s="97"/>
      <c r="HJ16" s="97"/>
      <c r="HK16" s="97"/>
      <c r="HL16" s="97"/>
      <c r="HM16" s="97"/>
      <c r="HN16" s="97"/>
      <c r="HO16" s="97"/>
      <c r="HP16" s="97"/>
      <c r="HQ16" s="97"/>
      <c r="HR16" s="97"/>
      <c r="HS16" s="97"/>
      <c r="HT16" s="97"/>
      <c r="HU16" s="97"/>
      <c r="HV16" s="97"/>
      <c r="HW16" s="97"/>
      <c r="HX16" s="89"/>
      <c r="HY16" s="73"/>
      <c r="HZ16" s="73"/>
      <c r="IA16" s="73"/>
      <c r="IB16" s="73"/>
      <c r="IC16" s="73"/>
      <c r="ID16" s="73"/>
      <c r="IE16" s="73"/>
      <c r="IF16" s="73"/>
      <c r="IG16" s="89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89"/>
      <c r="IY16" s="77"/>
      <c r="IZ16" s="77"/>
      <c r="JA16" s="77"/>
      <c r="JB16" s="77"/>
      <c r="JC16" s="77"/>
      <c r="JD16" s="77"/>
      <c r="JE16" s="77"/>
      <c r="JF16" s="77"/>
      <c r="JG16" s="77"/>
      <c r="JH16" s="77"/>
      <c r="JI16" s="77"/>
      <c r="JJ16" s="77"/>
      <c r="JK16" s="77"/>
      <c r="JL16" s="77"/>
      <c r="JM16" s="77"/>
      <c r="JN16" s="77"/>
      <c r="JO16" s="89"/>
      <c r="JP16" s="240"/>
      <c r="JQ16" s="240"/>
      <c r="JR16" s="240"/>
      <c r="JS16" s="240"/>
      <c r="JT16" s="240"/>
      <c r="JU16" s="240"/>
      <c r="JV16" s="240"/>
      <c r="JW16" s="240"/>
      <c r="JX16" s="240"/>
      <c r="JY16" s="240"/>
      <c r="JZ16" s="240"/>
      <c r="KA16" s="240"/>
      <c r="KB16" s="240"/>
      <c r="KC16" s="240"/>
      <c r="KD16" s="240"/>
      <c r="KE16" s="240"/>
      <c r="KF16" s="89"/>
      <c r="KG16" s="80"/>
      <c r="KH16" s="80"/>
      <c r="KI16" s="80"/>
      <c r="KJ16" s="80"/>
      <c r="KK16" s="80"/>
      <c r="KL16" s="80"/>
      <c r="KM16" s="80"/>
      <c r="KN16" s="80"/>
      <c r="KO16" s="80"/>
      <c r="KP16" s="80"/>
      <c r="KQ16" s="80"/>
      <c r="KR16" s="80"/>
      <c r="KS16" s="80"/>
      <c r="KT16" s="80"/>
      <c r="KU16" s="80"/>
      <c r="KV16" s="80"/>
      <c r="KW16" s="89"/>
      <c r="KX16" s="270"/>
      <c r="KY16" s="270"/>
      <c r="KZ16" s="270"/>
      <c r="LA16" s="270"/>
      <c r="LB16" s="270"/>
      <c r="LC16" s="270"/>
      <c r="LD16" s="270"/>
      <c r="LE16" s="270"/>
      <c r="LF16" s="270"/>
      <c r="LG16" s="270"/>
      <c r="LH16" s="270"/>
      <c r="LI16" s="270"/>
      <c r="LJ16" s="270"/>
      <c r="LK16" s="270"/>
      <c r="LL16" s="270"/>
      <c r="LM16" s="270"/>
      <c r="LN16" s="89"/>
      <c r="LO16" s="87"/>
      <c r="LP16" s="87"/>
      <c r="LQ16" s="87"/>
      <c r="LR16" s="87"/>
      <c r="LS16" s="87"/>
      <c r="LT16" s="87"/>
      <c r="LU16" s="87"/>
      <c r="LV16" s="87"/>
      <c r="LW16" s="87"/>
      <c r="LX16" s="87"/>
      <c r="LY16" s="87"/>
      <c r="LZ16" s="87"/>
      <c r="MA16" s="87"/>
      <c r="MB16" s="87"/>
      <c r="MC16" s="87"/>
      <c r="MD16" s="87"/>
      <c r="ME16" s="87"/>
      <c r="MF16" s="87"/>
      <c r="MG16" s="87"/>
      <c r="MH16" s="87"/>
      <c r="MI16" s="87"/>
      <c r="MJ16" s="87"/>
      <c r="MK16" s="87"/>
      <c r="ML16" s="87"/>
      <c r="MM16" s="87"/>
      <c r="MN16" s="87"/>
      <c r="MO16" s="86"/>
      <c r="MP16" s="87"/>
      <c r="MQ16" s="87"/>
      <c r="MR16" s="87"/>
      <c r="MS16" s="87"/>
      <c r="MT16" s="87"/>
      <c r="MU16" s="87"/>
      <c r="MV16" s="87"/>
      <c r="MW16" s="87"/>
      <c r="MX16" s="87"/>
      <c r="MY16" s="87"/>
      <c r="MZ16" s="87"/>
      <c r="NA16" s="87"/>
      <c r="NB16" s="87"/>
      <c r="NC16" s="87"/>
      <c r="ND16" s="87"/>
      <c r="NE16" s="87"/>
      <c r="NF16" s="87"/>
      <c r="NG16" s="87"/>
      <c r="NH16" s="87"/>
      <c r="NI16" s="87"/>
      <c r="NJ16" s="87"/>
      <c r="NK16" s="87"/>
      <c r="NL16" s="87"/>
      <c r="NM16" s="87"/>
      <c r="NN16" s="87"/>
      <c r="NO16" s="87"/>
      <c r="NP16" s="87"/>
    </row>
    <row r="17" ht="14.25" customHeight="1">
      <c r="A17" s="49">
        <v>0.166666666666667</v>
      </c>
      <c r="B17" s="50"/>
      <c r="C17" s="329"/>
      <c r="D17" s="330"/>
      <c r="E17" s="332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89"/>
      <c r="BD17" s="54"/>
      <c r="BE17" s="54"/>
      <c r="BF17" s="54"/>
      <c r="BG17" s="54"/>
      <c r="BH17" s="54"/>
      <c r="BI17" s="54"/>
      <c r="BJ17" s="54"/>
      <c r="BK17" s="54"/>
      <c r="BL17" s="89"/>
      <c r="BM17" s="288"/>
      <c r="BN17" s="288"/>
      <c r="BO17" s="288"/>
      <c r="BP17" s="288"/>
      <c r="BQ17" s="288"/>
      <c r="BR17" s="288"/>
      <c r="BS17" s="288"/>
      <c r="BT17" s="288"/>
      <c r="BU17" s="288" t="str">
        <f t="shared" si="2"/>
        <v/>
      </c>
      <c r="BV17" s="288"/>
      <c r="BW17" s="288"/>
      <c r="BX17" s="288"/>
      <c r="BY17" s="288"/>
      <c r="BZ17" s="288"/>
      <c r="CA17" s="288"/>
      <c r="CB17" s="288"/>
      <c r="CC17" s="288"/>
      <c r="CD17" s="288"/>
      <c r="CE17" s="288"/>
      <c r="CF17" s="288"/>
      <c r="CG17" s="288"/>
      <c r="CH17" s="288"/>
      <c r="CI17" s="288"/>
      <c r="CJ17" s="288"/>
      <c r="CK17" s="288"/>
      <c r="CL17" s="288"/>
      <c r="CM17" s="288"/>
      <c r="CN17" s="288"/>
      <c r="CO17" s="288"/>
      <c r="CP17" s="288"/>
      <c r="CQ17" s="288"/>
      <c r="CR17" s="288"/>
      <c r="CS17" s="288"/>
      <c r="CT17" s="288"/>
      <c r="CU17" s="288"/>
      <c r="CV17" s="288"/>
      <c r="CW17" s="288"/>
      <c r="CX17" s="288"/>
      <c r="CY17" s="288"/>
      <c r="CZ17" s="288"/>
      <c r="DA17" s="288"/>
      <c r="DB17" s="288"/>
      <c r="DC17" s="288"/>
      <c r="DD17" s="288"/>
      <c r="DE17" s="288" t="str">
        <f t="shared" si="3"/>
        <v/>
      </c>
      <c r="DF17" s="288"/>
      <c r="DG17" s="288" t="str">
        <f t="shared" ref="DG17:DH17" si="6">BO17</f>
        <v/>
      </c>
      <c r="DH17" s="288" t="str">
        <f t="shared" si="6"/>
        <v/>
      </c>
      <c r="DI17" s="288"/>
      <c r="DJ17" s="288"/>
      <c r="DK17" s="288"/>
      <c r="DL17" s="288"/>
      <c r="DM17" s="89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89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89"/>
      <c r="GA17" s="161"/>
      <c r="GB17" s="161"/>
      <c r="GC17" s="161"/>
      <c r="GD17" s="161"/>
      <c r="GE17" s="161"/>
      <c r="GF17" s="161"/>
      <c r="GG17" s="161"/>
      <c r="GH17" s="161"/>
      <c r="GI17" s="161"/>
      <c r="GJ17" s="161"/>
      <c r="GK17" s="161"/>
      <c r="GL17" s="161"/>
      <c r="GM17" s="161"/>
      <c r="GN17" s="161"/>
      <c r="GO17" s="161"/>
      <c r="GP17" s="161"/>
      <c r="GQ17" s="161"/>
      <c r="GR17" s="161"/>
      <c r="GS17" s="161"/>
      <c r="GT17" s="161"/>
      <c r="GU17" s="161"/>
      <c r="GV17" s="161"/>
      <c r="GW17" s="161"/>
      <c r="GX17" s="161"/>
      <c r="GY17" s="89"/>
      <c r="GZ17" s="97"/>
      <c r="HA17" s="97"/>
      <c r="HB17" s="97"/>
      <c r="HC17" s="97"/>
      <c r="HD17" s="97"/>
      <c r="HE17" s="97"/>
      <c r="HF17" s="97"/>
      <c r="HG17" s="97"/>
      <c r="HH17" s="97"/>
      <c r="HI17" s="97"/>
      <c r="HJ17" s="97"/>
      <c r="HK17" s="97"/>
      <c r="HL17" s="97"/>
      <c r="HM17" s="97"/>
      <c r="HN17" s="97"/>
      <c r="HO17" s="97"/>
      <c r="HP17" s="97"/>
      <c r="HQ17" s="97"/>
      <c r="HR17" s="97"/>
      <c r="HS17" s="97"/>
      <c r="HT17" s="97"/>
      <c r="HU17" s="97"/>
      <c r="HV17" s="97"/>
      <c r="HW17" s="97"/>
      <c r="HX17" s="89"/>
      <c r="HY17" s="73"/>
      <c r="HZ17" s="73"/>
      <c r="IA17" s="73"/>
      <c r="IB17" s="73"/>
      <c r="IC17" s="73"/>
      <c r="ID17" s="73"/>
      <c r="IE17" s="73"/>
      <c r="IF17" s="73"/>
      <c r="IG17" s="89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89"/>
      <c r="IY17" s="77"/>
      <c r="IZ17" s="77"/>
      <c r="JA17" s="77"/>
      <c r="JB17" s="77"/>
      <c r="JC17" s="77"/>
      <c r="JD17" s="77"/>
      <c r="JE17" s="77"/>
      <c r="JF17" s="77"/>
      <c r="JG17" s="77"/>
      <c r="JH17" s="77"/>
      <c r="JI17" s="77"/>
      <c r="JJ17" s="77"/>
      <c r="JK17" s="77"/>
      <c r="JL17" s="77"/>
      <c r="JM17" s="77"/>
      <c r="JN17" s="77"/>
      <c r="JO17" s="89"/>
      <c r="JP17" s="240"/>
      <c r="JQ17" s="240"/>
      <c r="JR17" s="240"/>
      <c r="JS17" s="240"/>
      <c r="JT17" s="240"/>
      <c r="JU17" s="240"/>
      <c r="JV17" s="240"/>
      <c r="JW17" s="240"/>
      <c r="JX17" s="240"/>
      <c r="JY17" s="240"/>
      <c r="JZ17" s="240"/>
      <c r="KA17" s="240"/>
      <c r="KB17" s="240"/>
      <c r="KC17" s="240"/>
      <c r="KD17" s="240"/>
      <c r="KE17" s="240"/>
      <c r="KF17" s="89"/>
      <c r="KG17" s="80"/>
      <c r="KH17" s="80"/>
      <c r="KI17" s="80"/>
      <c r="KJ17" s="80"/>
      <c r="KK17" s="80"/>
      <c r="KL17" s="80"/>
      <c r="KM17" s="80"/>
      <c r="KN17" s="80"/>
      <c r="KO17" s="80"/>
      <c r="KP17" s="80"/>
      <c r="KQ17" s="80"/>
      <c r="KR17" s="80"/>
      <c r="KS17" s="80"/>
      <c r="KT17" s="80"/>
      <c r="KU17" s="80"/>
      <c r="KV17" s="80"/>
      <c r="KW17" s="89"/>
      <c r="KX17" s="270"/>
      <c r="KY17" s="270"/>
      <c r="KZ17" s="270"/>
      <c r="LA17" s="270"/>
      <c r="LB17" s="270"/>
      <c r="LC17" s="270"/>
      <c r="LD17" s="270"/>
      <c r="LE17" s="270"/>
      <c r="LF17" s="270"/>
      <c r="LG17" s="270"/>
      <c r="LH17" s="270"/>
      <c r="LI17" s="270"/>
      <c r="LJ17" s="270"/>
      <c r="LK17" s="270"/>
      <c r="LL17" s="270"/>
      <c r="LM17" s="270"/>
      <c r="LN17" s="89"/>
      <c r="LO17" s="87"/>
      <c r="LP17" s="87"/>
      <c r="LQ17" s="87"/>
      <c r="LR17" s="87"/>
      <c r="LS17" s="87"/>
      <c r="LT17" s="87"/>
      <c r="LU17" s="87"/>
      <c r="LV17" s="87"/>
      <c r="LW17" s="87"/>
      <c r="LX17" s="87"/>
      <c r="LY17" s="87"/>
      <c r="LZ17" s="87"/>
      <c r="MA17" s="87"/>
      <c r="MB17" s="87"/>
      <c r="MC17" s="87"/>
      <c r="MD17" s="87"/>
      <c r="ME17" s="87"/>
      <c r="MF17" s="87"/>
      <c r="MG17" s="87"/>
      <c r="MH17" s="87"/>
      <c r="MI17" s="87"/>
      <c r="MJ17" s="87"/>
      <c r="MK17" s="87"/>
      <c r="ML17" s="87"/>
      <c r="MM17" s="87"/>
      <c r="MN17" s="87"/>
      <c r="MO17" s="86"/>
      <c r="MP17" s="87"/>
      <c r="MQ17" s="87"/>
      <c r="MR17" s="87"/>
      <c r="MS17" s="87"/>
      <c r="MT17" s="87"/>
      <c r="MU17" s="87"/>
      <c r="MV17" s="87"/>
      <c r="MW17" s="87"/>
      <c r="MX17" s="87"/>
      <c r="MY17" s="87"/>
      <c r="MZ17" s="87"/>
      <c r="NA17" s="87"/>
      <c r="NB17" s="87"/>
      <c r="NC17" s="87"/>
      <c r="ND17" s="87"/>
      <c r="NE17" s="87"/>
      <c r="NF17" s="87"/>
      <c r="NG17" s="87"/>
      <c r="NH17" s="87"/>
      <c r="NI17" s="87"/>
      <c r="NJ17" s="87"/>
      <c r="NK17" s="87"/>
      <c r="NL17" s="87"/>
      <c r="NM17" s="87"/>
      <c r="NN17" s="87"/>
      <c r="NO17" s="87"/>
      <c r="NP17" s="87"/>
    </row>
    <row r="18" ht="14.25" customHeight="1">
      <c r="A18" s="49">
        <v>0.208333333333334</v>
      </c>
      <c r="B18" s="50"/>
      <c r="C18" s="329"/>
      <c r="D18" s="54"/>
      <c r="E18" s="168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89"/>
      <c r="BD18" s="54"/>
      <c r="BE18" s="54"/>
      <c r="BF18" s="54"/>
      <c r="BG18" s="54"/>
      <c r="BH18" s="54"/>
      <c r="BI18" s="54"/>
      <c r="BJ18" s="54"/>
      <c r="BK18" s="54"/>
      <c r="BL18" s="89"/>
      <c r="BM18" s="288"/>
      <c r="BN18" s="288"/>
      <c r="BO18" s="288"/>
      <c r="BP18" s="288"/>
      <c r="BQ18" s="288"/>
      <c r="BR18" s="288"/>
      <c r="BS18" s="288"/>
      <c r="BT18" s="288"/>
      <c r="BU18" s="288" t="str">
        <f t="shared" si="2"/>
        <v/>
      </c>
      <c r="BV18" s="288"/>
      <c r="BW18" s="288"/>
      <c r="BX18" s="288"/>
      <c r="BY18" s="288"/>
      <c r="BZ18" s="288"/>
      <c r="CA18" s="288"/>
      <c r="CB18" s="288"/>
      <c r="CC18" s="288"/>
      <c r="CD18" s="288"/>
      <c r="CE18" s="288"/>
      <c r="CF18" s="288"/>
      <c r="CG18" s="288"/>
      <c r="CH18" s="288"/>
      <c r="CI18" s="288"/>
      <c r="CJ18" s="288"/>
      <c r="CK18" s="288"/>
      <c r="CL18" s="288"/>
      <c r="CM18" s="288"/>
      <c r="CN18" s="288"/>
      <c r="CO18" s="288"/>
      <c r="CP18" s="288"/>
      <c r="CQ18" s="288"/>
      <c r="CR18" s="288"/>
      <c r="CS18" s="288"/>
      <c r="CT18" s="288"/>
      <c r="CU18" s="288"/>
      <c r="CV18" s="288"/>
      <c r="CW18" s="288"/>
      <c r="CX18" s="288"/>
      <c r="CY18" s="288"/>
      <c r="CZ18" s="288"/>
      <c r="DA18" s="288"/>
      <c r="DB18" s="288"/>
      <c r="DC18" s="288"/>
      <c r="DD18" s="288"/>
      <c r="DE18" s="288" t="str">
        <f t="shared" si="3"/>
        <v/>
      </c>
      <c r="DF18" s="288"/>
      <c r="DG18" s="288" t="str">
        <f t="shared" ref="DG18:DH18" si="7">BO18</f>
        <v/>
      </c>
      <c r="DH18" s="288" t="str">
        <f t="shared" si="7"/>
        <v/>
      </c>
      <c r="DI18" s="288"/>
      <c r="DJ18" s="288"/>
      <c r="DK18" s="288"/>
      <c r="DL18" s="288"/>
      <c r="DM18" s="89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89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89"/>
      <c r="GA18" s="161"/>
      <c r="GB18" s="161"/>
      <c r="GC18" s="161"/>
      <c r="GD18" s="161"/>
      <c r="GE18" s="161"/>
      <c r="GF18" s="161"/>
      <c r="GG18" s="161"/>
      <c r="GH18" s="161"/>
      <c r="GI18" s="161"/>
      <c r="GJ18" s="161"/>
      <c r="GK18" s="161"/>
      <c r="GL18" s="161"/>
      <c r="GM18" s="161"/>
      <c r="GN18" s="161"/>
      <c r="GO18" s="161"/>
      <c r="GP18" s="161"/>
      <c r="GQ18" s="161"/>
      <c r="GR18" s="161"/>
      <c r="GS18" s="161"/>
      <c r="GT18" s="161"/>
      <c r="GU18" s="161"/>
      <c r="GV18" s="161"/>
      <c r="GW18" s="161"/>
      <c r="GX18" s="161"/>
      <c r="GY18" s="89"/>
      <c r="GZ18" s="97"/>
      <c r="HA18" s="97"/>
      <c r="HB18" s="97"/>
      <c r="HC18" s="97"/>
      <c r="HD18" s="97"/>
      <c r="HE18" s="97"/>
      <c r="HF18" s="97"/>
      <c r="HG18" s="97"/>
      <c r="HH18" s="97"/>
      <c r="HI18" s="97"/>
      <c r="HJ18" s="97"/>
      <c r="HK18" s="97"/>
      <c r="HL18" s="97"/>
      <c r="HM18" s="97"/>
      <c r="HN18" s="97"/>
      <c r="HO18" s="97"/>
      <c r="HP18" s="97"/>
      <c r="HQ18" s="97"/>
      <c r="HR18" s="97"/>
      <c r="HS18" s="97"/>
      <c r="HT18" s="97"/>
      <c r="HU18" s="97"/>
      <c r="HV18" s="97"/>
      <c r="HW18" s="97"/>
      <c r="HX18" s="89"/>
      <c r="HY18" s="73"/>
      <c r="HZ18" s="73"/>
      <c r="IA18" s="73"/>
      <c r="IB18" s="73"/>
      <c r="IC18" s="73"/>
      <c r="ID18" s="73"/>
      <c r="IE18" s="73"/>
      <c r="IF18" s="73"/>
      <c r="IG18" s="89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89"/>
      <c r="IY18" s="77"/>
      <c r="IZ18" s="77"/>
      <c r="JA18" s="77"/>
      <c r="JB18" s="77"/>
      <c r="JC18" s="77"/>
      <c r="JD18" s="77"/>
      <c r="JE18" s="77"/>
      <c r="JF18" s="77"/>
      <c r="JG18" s="77"/>
      <c r="JH18" s="77"/>
      <c r="JI18" s="77"/>
      <c r="JJ18" s="77"/>
      <c r="JK18" s="77"/>
      <c r="JL18" s="77"/>
      <c r="JM18" s="77"/>
      <c r="JN18" s="77"/>
      <c r="JO18" s="89"/>
      <c r="JP18" s="240"/>
      <c r="JQ18" s="240"/>
      <c r="JR18" s="240"/>
      <c r="JS18" s="240"/>
      <c r="JT18" s="240"/>
      <c r="JU18" s="240"/>
      <c r="JV18" s="240"/>
      <c r="JW18" s="240"/>
      <c r="JX18" s="240"/>
      <c r="JY18" s="240"/>
      <c r="JZ18" s="240"/>
      <c r="KA18" s="240"/>
      <c r="KB18" s="240"/>
      <c r="KC18" s="240"/>
      <c r="KD18" s="240"/>
      <c r="KE18" s="240"/>
      <c r="KF18" s="89"/>
      <c r="KG18" s="80"/>
      <c r="KH18" s="80"/>
      <c r="KI18" s="80"/>
      <c r="KJ18" s="80"/>
      <c r="KK18" s="80"/>
      <c r="KL18" s="80"/>
      <c r="KM18" s="80"/>
      <c r="KN18" s="80"/>
      <c r="KO18" s="80"/>
      <c r="KP18" s="80"/>
      <c r="KQ18" s="80"/>
      <c r="KR18" s="80"/>
      <c r="KS18" s="80"/>
      <c r="KT18" s="80"/>
      <c r="KU18" s="80"/>
      <c r="KV18" s="80"/>
      <c r="KW18" s="89"/>
      <c r="KX18" s="270"/>
      <c r="KY18" s="270"/>
      <c r="KZ18" s="270"/>
      <c r="LA18" s="270"/>
      <c r="LB18" s="270"/>
      <c r="LC18" s="270"/>
      <c r="LD18" s="270"/>
      <c r="LE18" s="270"/>
      <c r="LF18" s="270"/>
      <c r="LG18" s="270"/>
      <c r="LH18" s="270"/>
      <c r="LI18" s="270"/>
      <c r="LJ18" s="270"/>
      <c r="LK18" s="270"/>
      <c r="LL18" s="270"/>
      <c r="LM18" s="270"/>
      <c r="LN18" s="89"/>
      <c r="LO18" s="87"/>
      <c r="LP18" s="87"/>
      <c r="LQ18" s="87"/>
      <c r="LR18" s="87"/>
      <c r="LS18" s="87"/>
      <c r="LT18" s="87"/>
      <c r="LU18" s="87"/>
      <c r="LV18" s="87"/>
      <c r="LW18" s="87"/>
      <c r="LX18" s="87"/>
      <c r="LY18" s="87"/>
      <c r="LZ18" s="87"/>
      <c r="MA18" s="87"/>
      <c r="MB18" s="87"/>
      <c r="MC18" s="87"/>
      <c r="MD18" s="87"/>
      <c r="ME18" s="87"/>
      <c r="MF18" s="87"/>
      <c r="MG18" s="87"/>
      <c r="MH18" s="87"/>
      <c r="MI18" s="87"/>
      <c r="MJ18" s="87"/>
      <c r="MK18" s="87"/>
      <c r="ML18" s="87"/>
      <c r="MM18" s="87"/>
      <c r="MN18" s="87"/>
      <c r="MO18" s="86"/>
      <c r="MP18" s="87"/>
      <c r="MQ18" s="87"/>
      <c r="MR18" s="87"/>
      <c r="MS18" s="87"/>
      <c r="MT18" s="87"/>
      <c r="MU18" s="87"/>
      <c r="MV18" s="87"/>
      <c r="MW18" s="87"/>
      <c r="MX18" s="87"/>
      <c r="MY18" s="87"/>
      <c r="MZ18" s="87"/>
      <c r="NA18" s="87"/>
      <c r="NB18" s="87"/>
      <c r="NC18" s="87"/>
      <c r="ND18" s="87"/>
      <c r="NE18" s="87"/>
      <c r="NF18" s="87"/>
      <c r="NG18" s="87"/>
      <c r="NH18" s="87"/>
      <c r="NI18" s="87"/>
      <c r="NJ18" s="87"/>
      <c r="NK18" s="87"/>
      <c r="NL18" s="87"/>
      <c r="NM18" s="87"/>
      <c r="NN18" s="87"/>
      <c r="NO18" s="87"/>
      <c r="NP18" s="87"/>
    </row>
    <row r="19" ht="14.25" customHeight="1">
      <c r="A19" s="49">
        <v>0.25</v>
      </c>
      <c r="B19" s="50"/>
      <c r="C19" s="329"/>
      <c r="D19" s="168"/>
      <c r="E19" s="168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89"/>
      <c r="BD19" s="54"/>
      <c r="BE19" s="54"/>
      <c r="BF19" s="54"/>
      <c r="BG19" s="54"/>
      <c r="BH19" s="54"/>
      <c r="BI19" s="54"/>
      <c r="BJ19" s="54"/>
      <c r="BK19" s="54"/>
      <c r="BL19" s="89"/>
      <c r="BM19" s="288"/>
      <c r="BN19" s="288"/>
      <c r="BO19" s="288"/>
      <c r="BP19" s="288"/>
      <c r="BQ19" s="288"/>
      <c r="BR19" s="288"/>
      <c r="BS19" s="288"/>
      <c r="BT19" s="288"/>
      <c r="BU19" s="288" t="str">
        <f t="shared" si="2"/>
        <v/>
      </c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288"/>
      <c r="CL19" s="288"/>
      <c r="CM19" s="288"/>
      <c r="CN19" s="288"/>
      <c r="CO19" s="288"/>
      <c r="CP19" s="288"/>
      <c r="CQ19" s="288"/>
      <c r="CR19" s="288"/>
      <c r="CS19" s="288"/>
      <c r="CT19" s="288"/>
      <c r="CU19" s="288"/>
      <c r="CV19" s="288"/>
      <c r="CW19" s="288"/>
      <c r="CX19" s="288"/>
      <c r="CY19" s="288"/>
      <c r="CZ19" s="288"/>
      <c r="DA19" s="288"/>
      <c r="DB19" s="288"/>
      <c r="DC19" s="288"/>
      <c r="DD19" s="288"/>
      <c r="DE19" s="288" t="str">
        <f t="shared" si="3"/>
        <v/>
      </c>
      <c r="DF19" s="288"/>
      <c r="DG19" s="288" t="str">
        <f t="shared" ref="DG19:DH19" si="8">BO19</f>
        <v/>
      </c>
      <c r="DH19" s="288" t="str">
        <f t="shared" si="8"/>
        <v/>
      </c>
      <c r="DI19" s="288"/>
      <c r="DJ19" s="288"/>
      <c r="DK19" s="288"/>
      <c r="DL19" s="288"/>
      <c r="DM19" s="89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89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89"/>
      <c r="GA19" s="161"/>
      <c r="GB19" s="161"/>
      <c r="GC19" s="161"/>
      <c r="GD19" s="161"/>
      <c r="GE19" s="161"/>
      <c r="GF19" s="161"/>
      <c r="GG19" s="161"/>
      <c r="GH19" s="161"/>
      <c r="GI19" s="161"/>
      <c r="GJ19" s="161"/>
      <c r="GK19" s="161"/>
      <c r="GL19" s="161"/>
      <c r="GM19" s="161"/>
      <c r="GN19" s="161"/>
      <c r="GO19" s="161"/>
      <c r="GP19" s="161"/>
      <c r="GQ19" s="161"/>
      <c r="GR19" s="161"/>
      <c r="GS19" s="161"/>
      <c r="GT19" s="161"/>
      <c r="GU19" s="161"/>
      <c r="GV19" s="161"/>
      <c r="GW19" s="161"/>
      <c r="GX19" s="161"/>
      <c r="GY19" s="89"/>
      <c r="GZ19" s="97"/>
      <c r="HA19" s="97"/>
      <c r="HB19" s="97"/>
      <c r="HC19" s="97"/>
      <c r="HD19" s="97"/>
      <c r="HE19" s="97"/>
      <c r="HF19" s="97"/>
      <c r="HG19" s="97"/>
      <c r="HH19" s="97"/>
      <c r="HI19" s="97"/>
      <c r="HJ19" s="97"/>
      <c r="HK19" s="97"/>
      <c r="HL19" s="97"/>
      <c r="HM19" s="97"/>
      <c r="HN19" s="97"/>
      <c r="HO19" s="97"/>
      <c r="HP19" s="97"/>
      <c r="HQ19" s="97"/>
      <c r="HR19" s="97"/>
      <c r="HS19" s="97"/>
      <c r="HT19" s="97"/>
      <c r="HU19" s="97"/>
      <c r="HV19" s="97"/>
      <c r="HW19" s="97"/>
      <c r="HX19" s="89"/>
      <c r="HY19" s="73"/>
      <c r="HZ19" s="73"/>
      <c r="IA19" s="73"/>
      <c r="IB19" s="73"/>
      <c r="IC19" s="73"/>
      <c r="ID19" s="73"/>
      <c r="IE19" s="73"/>
      <c r="IF19" s="73"/>
      <c r="IG19" s="89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89"/>
      <c r="IY19" s="77"/>
      <c r="IZ19" s="77"/>
      <c r="JA19" s="77"/>
      <c r="JB19" s="77"/>
      <c r="JC19" s="77"/>
      <c r="JD19" s="77"/>
      <c r="JE19" s="77"/>
      <c r="JF19" s="77"/>
      <c r="JG19" s="77"/>
      <c r="JH19" s="77"/>
      <c r="JI19" s="77"/>
      <c r="JJ19" s="77"/>
      <c r="JK19" s="77"/>
      <c r="JL19" s="77"/>
      <c r="JM19" s="77"/>
      <c r="JN19" s="77"/>
      <c r="JO19" s="89"/>
      <c r="JP19" s="240"/>
      <c r="JQ19" s="240"/>
      <c r="JR19" s="240"/>
      <c r="JS19" s="240"/>
      <c r="JT19" s="240"/>
      <c r="JU19" s="240"/>
      <c r="JV19" s="240"/>
      <c r="JW19" s="240"/>
      <c r="JX19" s="240"/>
      <c r="JY19" s="240"/>
      <c r="JZ19" s="240"/>
      <c r="KA19" s="240"/>
      <c r="KB19" s="240"/>
      <c r="KC19" s="240"/>
      <c r="KD19" s="240"/>
      <c r="KE19" s="240"/>
      <c r="KF19" s="89"/>
      <c r="KG19" s="80"/>
      <c r="KH19" s="80"/>
      <c r="KI19" s="80"/>
      <c r="KJ19" s="80"/>
      <c r="KK19" s="80"/>
      <c r="KL19" s="80"/>
      <c r="KM19" s="80"/>
      <c r="KN19" s="80"/>
      <c r="KO19" s="80"/>
      <c r="KP19" s="80"/>
      <c r="KQ19" s="80"/>
      <c r="KR19" s="80"/>
      <c r="KS19" s="80"/>
      <c r="KT19" s="80"/>
      <c r="KU19" s="80"/>
      <c r="KV19" s="80"/>
      <c r="KW19" s="89"/>
      <c r="KX19" s="270"/>
      <c r="KY19" s="270"/>
      <c r="KZ19" s="270"/>
      <c r="LA19" s="270"/>
      <c r="LB19" s="270"/>
      <c r="LC19" s="270"/>
      <c r="LD19" s="270"/>
      <c r="LE19" s="270"/>
      <c r="LF19" s="270"/>
      <c r="LG19" s="270"/>
      <c r="LH19" s="270"/>
      <c r="LI19" s="270"/>
      <c r="LJ19" s="270"/>
      <c r="LK19" s="270"/>
      <c r="LL19" s="270"/>
      <c r="LM19" s="270"/>
      <c r="LN19" s="89"/>
      <c r="LO19" s="87"/>
      <c r="LP19" s="87"/>
      <c r="LQ19" s="87"/>
      <c r="LR19" s="87"/>
      <c r="LS19" s="87"/>
      <c r="LT19" s="87"/>
      <c r="LU19" s="87"/>
      <c r="LV19" s="87"/>
      <c r="LW19" s="87"/>
      <c r="LX19" s="87"/>
      <c r="LY19" s="87"/>
      <c r="LZ19" s="87"/>
      <c r="MA19" s="87"/>
      <c r="MB19" s="87"/>
      <c r="MC19" s="87"/>
      <c r="MD19" s="87"/>
      <c r="ME19" s="87"/>
      <c r="MF19" s="87"/>
      <c r="MG19" s="87"/>
      <c r="MH19" s="87"/>
      <c r="MI19" s="87"/>
      <c r="MJ19" s="87"/>
      <c r="MK19" s="87"/>
      <c r="ML19" s="87"/>
      <c r="MM19" s="87"/>
      <c r="MN19" s="87"/>
      <c r="MO19" s="86"/>
      <c r="MP19" s="87"/>
      <c r="MQ19" s="87"/>
      <c r="MR19" s="87"/>
      <c r="MS19" s="87"/>
      <c r="MT19" s="87"/>
      <c r="MU19" s="87"/>
      <c r="MV19" s="87"/>
      <c r="MW19" s="87"/>
      <c r="MX19" s="87"/>
      <c r="MY19" s="87"/>
      <c r="MZ19" s="87"/>
      <c r="NA19" s="87"/>
      <c r="NB19" s="87"/>
      <c r="NC19" s="87"/>
      <c r="ND19" s="87"/>
      <c r="NE19" s="87"/>
      <c r="NF19" s="87"/>
      <c r="NG19" s="87"/>
      <c r="NH19" s="87"/>
      <c r="NI19" s="87"/>
      <c r="NJ19" s="87"/>
      <c r="NK19" s="87"/>
      <c r="NL19" s="87"/>
      <c r="NM19" s="87"/>
      <c r="NN19" s="87"/>
      <c r="NO19" s="87"/>
      <c r="NP19" s="87"/>
    </row>
    <row r="20" ht="14.25" customHeight="1">
      <c r="A20" s="49">
        <v>0.291666666666667</v>
      </c>
      <c r="B20" s="50"/>
      <c r="C20" s="329"/>
      <c r="D20" s="168"/>
      <c r="E20" s="168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89"/>
      <c r="BD20" s="54"/>
      <c r="BE20" s="54"/>
      <c r="BF20" s="54"/>
      <c r="BG20" s="54"/>
      <c r="BH20" s="54"/>
      <c r="BI20" s="54"/>
      <c r="BJ20" s="54"/>
      <c r="BK20" s="54"/>
      <c r="BL20" s="89"/>
      <c r="BM20" s="288"/>
      <c r="BN20" s="288"/>
      <c r="BO20" s="288"/>
      <c r="BP20" s="288"/>
      <c r="BQ20" s="288"/>
      <c r="BR20" s="288"/>
      <c r="BS20" s="288"/>
      <c r="BT20" s="288"/>
      <c r="BU20" s="288" t="str">
        <f t="shared" si="2"/>
        <v/>
      </c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288"/>
      <c r="CL20" s="288"/>
      <c r="CM20" s="288"/>
      <c r="CN20" s="288"/>
      <c r="CO20" s="288"/>
      <c r="CP20" s="288"/>
      <c r="CQ20" s="288"/>
      <c r="CR20" s="288"/>
      <c r="CS20" s="288"/>
      <c r="CT20" s="288"/>
      <c r="CU20" s="288"/>
      <c r="CV20" s="288"/>
      <c r="CW20" s="288"/>
      <c r="CX20" s="288"/>
      <c r="CY20" s="288"/>
      <c r="CZ20" s="288"/>
      <c r="DA20" s="288"/>
      <c r="DB20" s="288"/>
      <c r="DC20" s="288"/>
      <c r="DD20" s="288"/>
      <c r="DE20" s="288" t="str">
        <f t="shared" si="3"/>
        <v/>
      </c>
      <c r="DF20" s="288"/>
      <c r="DG20" s="288" t="str">
        <f t="shared" ref="DG20:DH20" si="9">BO20</f>
        <v/>
      </c>
      <c r="DH20" s="288" t="str">
        <f t="shared" si="9"/>
        <v/>
      </c>
      <c r="DI20" s="288"/>
      <c r="DJ20" s="288"/>
      <c r="DK20" s="288"/>
      <c r="DL20" s="288"/>
      <c r="DM20" s="89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89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89"/>
      <c r="GA20" s="161"/>
      <c r="GB20" s="161"/>
      <c r="GC20" s="161"/>
      <c r="GD20" s="161"/>
      <c r="GE20" s="161"/>
      <c r="GF20" s="161"/>
      <c r="GG20" s="161"/>
      <c r="GH20" s="161"/>
      <c r="GI20" s="161"/>
      <c r="GJ20" s="161"/>
      <c r="GK20" s="161"/>
      <c r="GL20" s="161"/>
      <c r="GM20" s="161"/>
      <c r="GN20" s="161"/>
      <c r="GO20" s="161"/>
      <c r="GP20" s="161"/>
      <c r="GQ20" s="161"/>
      <c r="GR20" s="161"/>
      <c r="GS20" s="161"/>
      <c r="GT20" s="161"/>
      <c r="GU20" s="161"/>
      <c r="GV20" s="161"/>
      <c r="GW20" s="161"/>
      <c r="GX20" s="161"/>
      <c r="GY20" s="89"/>
      <c r="GZ20" s="97"/>
      <c r="HA20" s="97"/>
      <c r="HB20" s="97"/>
      <c r="HC20" s="97"/>
      <c r="HD20" s="97"/>
      <c r="HE20" s="97"/>
      <c r="HF20" s="97"/>
      <c r="HG20" s="97"/>
      <c r="HH20" s="97"/>
      <c r="HI20" s="97"/>
      <c r="HJ20" s="97"/>
      <c r="HK20" s="97"/>
      <c r="HL20" s="97"/>
      <c r="HM20" s="97"/>
      <c r="HN20" s="97"/>
      <c r="HO20" s="97"/>
      <c r="HP20" s="97"/>
      <c r="HQ20" s="97"/>
      <c r="HR20" s="97"/>
      <c r="HS20" s="97"/>
      <c r="HT20" s="97"/>
      <c r="HU20" s="97"/>
      <c r="HV20" s="97"/>
      <c r="HW20" s="97"/>
      <c r="HX20" s="89"/>
      <c r="HY20" s="73"/>
      <c r="HZ20" s="73"/>
      <c r="IA20" s="73"/>
      <c r="IB20" s="73"/>
      <c r="IC20" s="73"/>
      <c r="ID20" s="73"/>
      <c r="IE20" s="73"/>
      <c r="IF20" s="73"/>
      <c r="IG20" s="89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89"/>
      <c r="IY20" s="77"/>
      <c r="IZ20" s="77"/>
      <c r="JA20" s="77"/>
      <c r="JB20" s="77"/>
      <c r="JC20" s="77"/>
      <c r="JD20" s="77"/>
      <c r="JE20" s="77"/>
      <c r="JF20" s="77"/>
      <c r="JG20" s="77"/>
      <c r="JH20" s="77"/>
      <c r="JI20" s="77"/>
      <c r="JJ20" s="77"/>
      <c r="JK20" s="77"/>
      <c r="JL20" s="77"/>
      <c r="JM20" s="77"/>
      <c r="JN20" s="77"/>
      <c r="JO20" s="89"/>
      <c r="JP20" s="240"/>
      <c r="JQ20" s="240"/>
      <c r="JR20" s="240"/>
      <c r="JS20" s="240"/>
      <c r="JT20" s="240"/>
      <c r="JU20" s="240"/>
      <c r="JV20" s="240"/>
      <c r="JW20" s="240"/>
      <c r="JX20" s="240"/>
      <c r="JY20" s="240"/>
      <c r="JZ20" s="240"/>
      <c r="KA20" s="240"/>
      <c r="KB20" s="240"/>
      <c r="KC20" s="240"/>
      <c r="KD20" s="240"/>
      <c r="KE20" s="240"/>
      <c r="KF20" s="89"/>
      <c r="KG20" s="80"/>
      <c r="KH20" s="80"/>
      <c r="KI20" s="80"/>
      <c r="KJ20" s="80"/>
      <c r="KK20" s="80"/>
      <c r="KL20" s="80"/>
      <c r="KM20" s="80"/>
      <c r="KN20" s="80"/>
      <c r="KO20" s="80"/>
      <c r="KP20" s="80"/>
      <c r="KQ20" s="80"/>
      <c r="KR20" s="80"/>
      <c r="KS20" s="80"/>
      <c r="KT20" s="80"/>
      <c r="KU20" s="80"/>
      <c r="KV20" s="80"/>
      <c r="KW20" s="89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89"/>
      <c r="LO20" s="87"/>
      <c r="LP20" s="87"/>
      <c r="LQ20" s="87"/>
      <c r="LR20" s="87"/>
      <c r="LS20" s="87"/>
      <c r="LT20" s="87"/>
      <c r="LU20" s="87"/>
      <c r="LV20" s="87"/>
      <c r="LW20" s="87"/>
      <c r="LX20" s="87"/>
      <c r="LY20" s="87"/>
      <c r="LZ20" s="87"/>
      <c r="MA20" s="87"/>
      <c r="MB20" s="87"/>
      <c r="MC20" s="87"/>
      <c r="MD20" s="87"/>
      <c r="ME20" s="87"/>
      <c r="MF20" s="87"/>
      <c r="MG20" s="87"/>
      <c r="MH20" s="87"/>
      <c r="MI20" s="87"/>
      <c r="MJ20" s="87"/>
      <c r="MK20" s="87"/>
      <c r="ML20" s="87"/>
      <c r="MM20" s="87"/>
      <c r="MN20" s="87"/>
      <c r="MO20" s="86"/>
      <c r="MP20" s="87"/>
      <c r="MQ20" s="87"/>
      <c r="MR20" s="87"/>
      <c r="MS20" s="87"/>
      <c r="MT20" s="87"/>
      <c r="MU20" s="87"/>
      <c r="MV20" s="87"/>
      <c r="MW20" s="87"/>
      <c r="MX20" s="87"/>
      <c r="MY20" s="87"/>
      <c r="MZ20" s="87"/>
      <c r="NA20" s="87"/>
      <c r="NB20" s="87"/>
      <c r="NC20" s="87"/>
      <c r="ND20" s="87"/>
      <c r="NE20" s="87"/>
      <c r="NF20" s="87"/>
      <c r="NG20" s="87"/>
      <c r="NH20" s="87"/>
      <c r="NI20" s="87"/>
      <c r="NJ20" s="87"/>
      <c r="NK20" s="87"/>
      <c r="NL20" s="87"/>
      <c r="NM20" s="87"/>
      <c r="NN20" s="87"/>
      <c r="NO20" s="87"/>
      <c r="NP20" s="87"/>
    </row>
    <row r="21" ht="14.25" customHeight="1">
      <c r="A21" s="49">
        <v>0.333333333333334</v>
      </c>
      <c r="B21" s="50"/>
      <c r="C21" s="329"/>
      <c r="D21" s="168"/>
      <c r="E21" s="168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89"/>
      <c r="BD21" s="54"/>
      <c r="BE21" s="54"/>
      <c r="BF21" s="54"/>
      <c r="BG21" s="54"/>
      <c r="BH21" s="54"/>
      <c r="BI21" s="54"/>
      <c r="BJ21" s="54"/>
      <c r="BK21" s="54"/>
      <c r="BL21" s="89"/>
      <c r="BM21" s="288"/>
      <c r="BN21" s="288"/>
      <c r="BO21" s="288"/>
      <c r="BP21" s="288"/>
      <c r="BQ21" s="288"/>
      <c r="BR21" s="288"/>
      <c r="BS21" s="288"/>
      <c r="BT21" s="288"/>
      <c r="BU21" s="288" t="str">
        <f t="shared" si="2"/>
        <v/>
      </c>
      <c r="BV21" s="288"/>
      <c r="BW21" s="288"/>
      <c r="BX21" s="288"/>
      <c r="BY21" s="288"/>
      <c r="BZ21" s="288"/>
      <c r="CA21" s="288"/>
      <c r="CB21" s="288"/>
      <c r="CC21" s="288"/>
      <c r="CD21" s="288"/>
      <c r="CE21" s="288"/>
      <c r="CF21" s="288"/>
      <c r="CG21" s="288"/>
      <c r="CH21" s="288"/>
      <c r="CI21" s="288"/>
      <c r="CJ21" s="288"/>
      <c r="CK21" s="288"/>
      <c r="CL21" s="288"/>
      <c r="CM21" s="288"/>
      <c r="CN21" s="288"/>
      <c r="CO21" s="288"/>
      <c r="CP21" s="288"/>
      <c r="CQ21" s="288"/>
      <c r="CR21" s="288"/>
      <c r="CS21" s="288"/>
      <c r="CT21" s="288"/>
      <c r="CU21" s="288"/>
      <c r="CV21" s="288"/>
      <c r="CW21" s="288"/>
      <c r="CX21" s="288"/>
      <c r="CY21" s="288"/>
      <c r="CZ21" s="288"/>
      <c r="DA21" s="288"/>
      <c r="DB21" s="288"/>
      <c r="DC21" s="288"/>
      <c r="DD21" s="288"/>
      <c r="DE21" s="288" t="str">
        <f t="shared" si="3"/>
        <v/>
      </c>
      <c r="DF21" s="288"/>
      <c r="DG21" s="288" t="str">
        <f t="shared" ref="DG21:DH21" si="10">BO21</f>
        <v/>
      </c>
      <c r="DH21" s="288" t="str">
        <f t="shared" si="10"/>
        <v/>
      </c>
      <c r="DI21" s="288"/>
      <c r="DJ21" s="288"/>
      <c r="DK21" s="288"/>
      <c r="DL21" s="288"/>
      <c r="DM21" s="89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89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89"/>
      <c r="GA21" s="161"/>
      <c r="GB21" s="161"/>
      <c r="GC21" s="161"/>
      <c r="GD21" s="161"/>
      <c r="GE21" s="161"/>
      <c r="GF21" s="161"/>
      <c r="GG21" s="161"/>
      <c r="GH21" s="161"/>
      <c r="GI21" s="161"/>
      <c r="GJ21" s="161"/>
      <c r="GK21" s="161"/>
      <c r="GL21" s="161"/>
      <c r="GM21" s="161"/>
      <c r="GN21" s="161"/>
      <c r="GO21" s="161"/>
      <c r="GP21" s="161"/>
      <c r="GQ21" s="161"/>
      <c r="GR21" s="161"/>
      <c r="GS21" s="161"/>
      <c r="GT21" s="161"/>
      <c r="GU21" s="161"/>
      <c r="GV21" s="161"/>
      <c r="GW21" s="161"/>
      <c r="GX21" s="161"/>
      <c r="GY21" s="89"/>
      <c r="GZ21" s="97"/>
      <c r="HA21" s="97"/>
      <c r="HB21" s="97"/>
      <c r="HC21" s="97"/>
      <c r="HD21" s="97"/>
      <c r="HE21" s="97"/>
      <c r="HF21" s="97"/>
      <c r="HG21" s="97"/>
      <c r="HH21" s="97"/>
      <c r="HI21" s="97"/>
      <c r="HJ21" s="97"/>
      <c r="HK21" s="97"/>
      <c r="HL21" s="97"/>
      <c r="HM21" s="97"/>
      <c r="HN21" s="97"/>
      <c r="HO21" s="97"/>
      <c r="HP21" s="97"/>
      <c r="HQ21" s="97"/>
      <c r="HR21" s="97"/>
      <c r="HS21" s="97"/>
      <c r="HT21" s="97"/>
      <c r="HU21" s="97"/>
      <c r="HV21" s="97"/>
      <c r="HW21" s="97"/>
      <c r="HX21" s="89"/>
      <c r="HY21" s="73"/>
      <c r="HZ21" s="73"/>
      <c r="IA21" s="73"/>
      <c r="IB21" s="73"/>
      <c r="IC21" s="73"/>
      <c r="ID21" s="73"/>
      <c r="IE21" s="73"/>
      <c r="IF21" s="73"/>
      <c r="IG21" s="89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89"/>
      <c r="IY21" s="77"/>
      <c r="IZ21" s="77"/>
      <c r="JA21" s="77"/>
      <c r="JB21" s="77"/>
      <c r="JC21" s="77"/>
      <c r="JD21" s="77"/>
      <c r="JE21" s="77"/>
      <c r="JF21" s="77"/>
      <c r="JG21" s="77"/>
      <c r="JH21" s="77"/>
      <c r="JI21" s="77"/>
      <c r="JJ21" s="77"/>
      <c r="JK21" s="77"/>
      <c r="JL21" s="77"/>
      <c r="JM21" s="77"/>
      <c r="JN21" s="77"/>
      <c r="JO21" s="89"/>
      <c r="JP21" s="240"/>
      <c r="JQ21" s="240"/>
      <c r="JR21" s="240"/>
      <c r="JS21" s="240"/>
      <c r="JT21" s="240"/>
      <c r="JU21" s="240"/>
      <c r="JV21" s="240"/>
      <c r="JW21" s="240"/>
      <c r="JX21" s="240"/>
      <c r="JY21" s="240"/>
      <c r="JZ21" s="240"/>
      <c r="KA21" s="240"/>
      <c r="KB21" s="240"/>
      <c r="KC21" s="240"/>
      <c r="KD21" s="240"/>
      <c r="KE21" s="240"/>
      <c r="KF21" s="89"/>
      <c r="KG21" s="80"/>
      <c r="KH21" s="80"/>
      <c r="KI21" s="80"/>
      <c r="KJ21" s="80"/>
      <c r="KK21" s="80"/>
      <c r="KL21" s="80"/>
      <c r="KM21" s="80"/>
      <c r="KN21" s="80"/>
      <c r="KO21" s="80"/>
      <c r="KP21" s="80"/>
      <c r="KQ21" s="80"/>
      <c r="KR21" s="80"/>
      <c r="KS21" s="80"/>
      <c r="KT21" s="80"/>
      <c r="KU21" s="80"/>
      <c r="KV21" s="80"/>
      <c r="KW21" s="89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89"/>
      <c r="LO21" s="87"/>
      <c r="LP21" s="87"/>
      <c r="LQ21" s="87"/>
      <c r="LR21" s="87"/>
      <c r="LS21" s="87"/>
      <c r="LT21" s="87"/>
      <c r="LU21" s="87"/>
      <c r="LV21" s="87"/>
      <c r="LW21" s="87"/>
      <c r="LX21" s="87"/>
      <c r="LY21" s="87"/>
      <c r="LZ21" s="87"/>
      <c r="MA21" s="87"/>
      <c r="MB21" s="87"/>
      <c r="MC21" s="87"/>
      <c r="MD21" s="87"/>
      <c r="ME21" s="87"/>
      <c r="MF21" s="87"/>
      <c r="MG21" s="87"/>
      <c r="MH21" s="87"/>
      <c r="MI21" s="87"/>
      <c r="MJ21" s="87"/>
      <c r="MK21" s="87"/>
      <c r="ML21" s="87"/>
      <c r="MM21" s="87"/>
      <c r="MN21" s="87"/>
      <c r="MO21" s="86"/>
      <c r="MP21" s="87"/>
      <c r="MQ21" s="87"/>
      <c r="MR21" s="87"/>
      <c r="MS21" s="87"/>
      <c r="MT21" s="87"/>
      <c r="MU21" s="87"/>
      <c r="MV21" s="87"/>
      <c r="MW21" s="87"/>
      <c r="MX21" s="87"/>
      <c r="MY21" s="87"/>
      <c r="MZ21" s="87"/>
      <c r="NA21" s="87"/>
      <c r="NB21" s="87"/>
      <c r="NC21" s="87"/>
      <c r="ND21" s="87"/>
      <c r="NE21" s="87"/>
      <c r="NF21" s="87"/>
      <c r="NG21" s="87"/>
      <c r="NH21" s="87"/>
      <c r="NI21" s="87"/>
      <c r="NJ21" s="87"/>
      <c r="NK21" s="87"/>
      <c r="NL21" s="87"/>
      <c r="NM21" s="87"/>
      <c r="NN21" s="87"/>
      <c r="NO21" s="87"/>
      <c r="NP21" s="87"/>
    </row>
    <row r="22" ht="14.25" customHeight="1">
      <c r="A22" s="49">
        <v>0.375</v>
      </c>
      <c r="B22" s="50"/>
      <c r="C22" s="329"/>
      <c r="D22" s="168"/>
      <c r="E22" s="168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89"/>
      <c r="BD22" s="54"/>
      <c r="BE22" s="54"/>
      <c r="BF22" s="54"/>
      <c r="BG22" s="54"/>
      <c r="BH22" s="54"/>
      <c r="BI22" s="54"/>
      <c r="BJ22" s="54"/>
      <c r="BK22" s="54"/>
      <c r="BL22" s="89"/>
      <c r="BM22" s="288"/>
      <c r="BN22" s="288"/>
      <c r="BO22" s="288"/>
      <c r="BP22" s="288"/>
      <c r="BQ22" s="288"/>
      <c r="BR22" s="288"/>
      <c r="BS22" s="288"/>
      <c r="BT22" s="288"/>
      <c r="BU22" s="288" t="str">
        <f t="shared" si="2"/>
        <v/>
      </c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8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 t="str">
        <f t="shared" si="3"/>
        <v/>
      </c>
      <c r="DF22" s="288"/>
      <c r="DG22" s="288" t="str">
        <f t="shared" ref="DG22:DH22" si="11">BO22</f>
        <v/>
      </c>
      <c r="DH22" s="288" t="str">
        <f t="shared" si="11"/>
        <v/>
      </c>
      <c r="DI22" s="288"/>
      <c r="DJ22" s="288"/>
      <c r="DK22" s="288"/>
      <c r="DL22" s="288"/>
      <c r="DM22" s="89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89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89"/>
      <c r="GA22" s="161"/>
      <c r="GB22" s="161"/>
      <c r="GC22" s="161"/>
      <c r="GD22" s="161"/>
      <c r="GE22" s="161"/>
      <c r="GF22" s="161"/>
      <c r="GG22" s="161"/>
      <c r="GH22" s="161"/>
      <c r="GI22" s="161"/>
      <c r="GJ22" s="161"/>
      <c r="GK22" s="161"/>
      <c r="GL22" s="161"/>
      <c r="GM22" s="161"/>
      <c r="GN22" s="161"/>
      <c r="GO22" s="161"/>
      <c r="GP22" s="161"/>
      <c r="GQ22" s="161"/>
      <c r="GR22" s="161"/>
      <c r="GS22" s="161"/>
      <c r="GT22" s="161"/>
      <c r="GU22" s="161"/>
      <c r="GV22" s="161"/>
      <c r="GW22" s="161"/>
      <c r="GX22" s="161"/>
      <c r="GY22" s="89"/>
      <c r="GZ22" s="97"/>
      <c r="HA22" s="97"/>
      <c r="HB22" s="97"/>
      <c r="HC22" s="97"/>
      <c r="HD22" s="97"/>
      <c r="HE22" s="97"/>
      <c r="HF22" s="97"/>
      <c r="HG22" s="97"/>
      <c r="HH22" s="97"/>
      <c r="HI22" s="97"/>
      <c r="HJ22" s="97"/>
      <c r="HK22" s="97"/>
      <c r="HL22" s="97"/>
      <c r="HM22" s="97"/>
      <c r="HN22" s="97"/>
      <c r="HO22" s="97"/>
      <c r="HP22" s="97"/>
      <c r="HQ22" s="97"/>
      <c r="HR22" s="97"/>
      <c r="HS22" s="97"/>
      <c r="HT22" s="97"/>
      <c r="HU22" s="97"/>
      <c r="HV22" s="97"/>
      <c r="HW22" s="97"/>
      <c r="HX22" s="89"/>
      <c r="HY22" s="73"/>
      <c r="HZ22" s="73"/>
      <c r="IA22" s="73"/>
      <c r="IB22" s="73"/>
      <c r="IC22" s="73"/>
      <c r="ID22" s="73"/>
      <c r="IE22" s="73"/>
      <c r="IF22" s="73"/>
      <c r="IG22" s="89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89"/>
      <c r="IY22" s="77"/>
      <c r="IZ22" s="77"/>
      <c r="JA22" s="77"/>
      <c r="JB22" s="77"/>
      <c r="JC22" s="77"/>
      <c r="JD22" s="77"/>
      <c r="JE22" s="77"/>
      <c r="JF22" s="77"/>
      <c r="JG22" s="77"/>
      <c r="JH22" s="77"/>
      <c r="JI22" s="77"/>
      <c r="JJ22" s="77"/>
      <c r="JK22" s="77"/>
      <c r="JL22" s="77"/>
      <c r="JM22" s="77"/>
      <c r="JN22" s="77"/>
      <c r="JO22" s="89"/>
      <c r="JP22" s="240"/>
      <c r="JQ22" s="240"/>
      <c r="JR22" s="240"/>
      <c r="JS22" s="240"/>
      <c r="JT22" s="240"/>
      <c r="JU22" s="240"/>
      <c r="JV22" s="240"/>
      <c r="JW22" s="240"/>
      <c r="JX22" s="240"/>
      <c r="JY22" s="240"/>
      <c r="JZ22" s="240"/>
      <c r="KA22" s="240"/>
      <c r="KB22" s="240"/>
      <c r="KC22" s="240"/>
      <c r="KD22" s="240"/>
      <c r="KE22" s="240"/>
      <c r="KF22" s="89"/>
      <c r="KG22" s="80"/>
      <c r="KH22" s="80"/>
      <c r="KI22" s="80"/>
      <c r="KJ22" s="80"/>
      <c r="KK22" s="80"/>
      <c r="KL22" s="80"/>
      <c r="KM22" s="80"/>
      <c r="KN22" s="80"/>
      <c r="KO22" s="80"/>
      <c r="KP22" s="80"/>
      <c r="KQ22" s="80"/>
      <c r="KR22" s="80"/>
      <c r="KS22" s="80"/>
      <c r="KT22" s="80"/>
      <c r="KU22" s="80"/>
      <c r="KV22" s="80"/>
      <c r="KW22" s="89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89"/>
      <c r="LO22" s="87"/>
      <c r="LP22" s="87"/>
      <c r="LQ22" s="87"/>
      <c r="LR22" s="87"/>
      <c r="LS22" s="87"/>
      <c r="LT22" s="87"/>
      <c r="LU22" s="87"/>
      <c r="LV22" s="87"/>
      <c r="LW22" s="87"/>
      <c r="LX22" s="87"/>
      <c r="LY22" s="87"/>
      <c r="LZ22" s="87"/>
      <c r="MA22" s="87"/>
      <c r="MB22" s="87"/>
      <c r="MC22" s="87"/>
      <c r="MD22" s="87"/>
      <c r="ME22" s="87"/>
      <c r="MF22" s="87"/>
      <c r="MG22" s="87"/>
      <c r="MH22" s="87"/>
      <c r="MI22" s="87"/>
      <c r="MJ22" s="87"/>
      <c r="MK22" s="87"/>
      <c r="ML22" s="87"/>
      <c r="MM22" s="87"/>
      <c r="MN22" s="87"/>
      <c r="MO22" s="86"/>
      <c r="MP22" s="87"/>
      <c r="MQ22" s="87"/>
      <c r="MR22" s="87"/>
      <c r="MS22" s="87"/>
      <c r="MT22" s="87"/>
      <c r="MU22" s="87"/>
      <c r="MV22" s="87"/>
      <c r="MW22" s="87"/>
      <c r="MX22" s="87"/>
      <c r="MY22" s="87"/>
      <c r="MZ22" s="87"/>
      <c r="NA22" s="87"/>
      <c r="NB22" s="87"/>
      <c r="NC22" s="87"/>
      <c r="ND22" s="87"/>
      <c r="NE22" s="87"/>
      <c r="NF22" s="87"/>
      <c r="NG22" s="87"/>
      <c r="NH22" s="87"/>
      <c r="NI22" s="87"/>
      <c r="NJ22" s="87"/>
      <c r="NK22" s="87"/>
      <c r="NL22" s="87"/>
      <c r="NM22" s="87"/>
      <c r="NN22" s="87"/>
      <c r="NO22" s="87"/>
      <c r="NP22" s="87"/>
    </row>
    <row r="23" ht="14.25" customHeight="1">
      <c r="A23" s="49">
        <v>0.416666666666667</v>
      </c>
      <c r="B23" s="50"/>
      <c r="C23" s="329"/>
      <c r="D23" s="168"/>
      <c r="E23" s="168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89"/>
      <c r="BD23" s="54"/>
      <c r="BE23" s="54"/>
      <c r="BF23" s="54"/>
      <c r="BG23" s="54"/>
      <c r="BH23" s="54"/>
      <c r="BI23" s="54"/>
      <c r="BJ23" s="54"/>
      <c r="BK23" s="54"/>
      <c r="BL23" s="89"/>
      <c r="BM23" s="288"/>
      <c r="BN23" s="288"/>
      <c r="BO23" s="288"/>
      <c r="BP23" s="288"/>
      <c r="BQ23" s="288"/>
      <c r="BR23" s="288"/>
      <c r="BS23" s="288"/>
      <c r="BT23" s="288"/>
      <c r="BU23" s="288" t="str">
        <f t="shared" si="2"/>
        <v/>
      </c>
      <c r="BV23" s="288"/>
      <c r="BW23" s="288"/>
      <c r="BX23" s="288"/>
      <c r="BY23" s="288"/>
      <c r="BZ23" s="288"/>
      <c r="CA23" s="288"/>
      <c r="CB23" s="288"/>
      <c r="CC23" s="288"/>
      <c r="CD23" s="288"/>
      <c r="CE23" s="288"/>
      <c r="CF23" s="288"/>
      <c r="CG23" s="288"/>
      <c r="CH23" s="288"/>
      <c r="CI23" s="288"/>
      <c r="CJ23" s="288"/>
      <c r="CK23" s="288"/>
      <c r="CL23" s="288"/>
      <c r="CM23" s="288"/>
      <c r="CN23" s="288"/>
      <c r="CO23" s="288"/>
      <c r="CP23" s="288"/>
      <c r="CQ23" s="288"/>
      <c r="CR23" s="288"/>
      <c r="CS23" s="288"/>
      <c r="CT23" s="288"/>
      <c r="CU23" s="288"/>
      <c r="CV23" s="288"/>
      <c r="CW23" s="288"/>
      <c r="CX23" s="288"/>
      <c r="CY23" s="288"/>
      <c r="CZ23" s="288"/>
      <c r="DA23" s="288"/>
      <c r="DB23" s="288"/>
      <c r="DC23" s="288"/>
      <c r="DD23" s="288"/>
      <c r="DE23" s="288" t="str">
        <f t="shared" si="3"/>
        <v/>
      </c>
      <c r="DF23" s="288"/>
      <c r="DG23" s="288" t="str">
        <f t="shared" ref="DG23:DH23" si="12">BO23</f>
        <v/>
      </c>
      <c r="DH23" s="288" t="str">
        <f t="shared" si="12"/>
        <v/>
      </c>
      <c r="DI23" s="288"/>
      <c r="DJ23" s="288"/>
      <c r="DK23" s="288"/>
      <c r="DL23" s="288"/>
      <c r="DM23" s="89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89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89"/>
      <c r="GA23" s="161"/>
      <c r="GB23" s="161"/>
      <c r="GC23" s="161"/>
      <c r="GD23" s="161"/>
      <c r="GE23" s="161"/>
      <c r="GF23" s="161"/>
      <c r="GG23" s="161"/>
      <c r="GH23" s="161"/>
      <c r="GI23" s="161"/>
      <c r="GJ23" s="161"/>
      <c r="GK23" s="161"/>
      <c r="GL23" s="161"/>
      <c r="GM23" s="161"/>
      <c r="GN23" s="161"/>
      <c r="GO23" s="161"/>
      <c r="GP23" s="161"/>
      <c r="GQ23" s="161"/>
      <c r="GR23" s="161"/>
      <c r="GS23" s="161"/>
      <c r="GT23" s="161"/>
      <c r="GU23" s="161"/>
      <c r="GV23" s="161"/>
      <c r="GW23" s="161"/>
      <c r="GX23" s="161"/>
      <c r="GY23" s="89"/>
      <c r="GZ23" s="97"/>
      <c r="HA23" s="97"/>
      <c r="HB23" s="97"/>
      <c r="HC23" s="97"/>
      <c r="HD23" s="97"/>
      <c r="HE23" s="97"/>
      <c r="HF23" s="97"/>
      <c r="HG23" s="97"/>
      <c r="HH23" s="97"/>
      <c r="HI23" s="97"/>
      <c r="HJ23" s="97"/>
      <c r="HK23" s="97"/>
      <c r="HL23" s="97"/>
      <c r="HM23" s="97"/>
      <c r="HN23" s="97"/>
      <c r="HO23" s="97"/>
      <c r="HP23" s="97"/>
      <c r="HQ23" s="97"/>
      <c r="HR23" s="97"/>
      <c r="HS23" s="97"/>
      <c r="HT23" s="97"/>
      <c r="HU23" s="97"/>
      <c r="HV23" s="97"/>
      <c r="HW23" s="97"/>
      <c r="HX23" s="89"/>
      <c r="HY23" s="73"/>
      <c r="HZ23" s="73"/>
      <c r="IA23" s="73"/>
      <c r="IB23" s="73"/>
      <c r="IC23" s="73"/>
      <c r="ID23" s="73"/>
      <c r="IE23" s="73"/>
      <c r="IF23" s="73"/>
      <c r="IG23" s="89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89"/>
      <c r="IY23" s="77"/>
      <c r="IZ23" s="77"/>
      <c r="JA23" s="77"/>
      <c r="JB23" s="77"/>
      <c r="JC23" s="77"/>
      <c r="JD23" s="77"/>
      <c r="JE23" s="77"/>
      <c r="JF23" s="77"/>
      <c r="JG23" s="77"/>
      <c r="JH23" s="77"/>
      <c r="JI23" s="77"/>
      <c r="JJ23" s="77"/>
      <c r="JK23" s="77"/>
      <c r="JL23" s="77"/>
      <c r="JM23" s="77"/>
      <c r="JN23" s="77"/>
      <c r="JO23" s="89"/>
      <c r="JP23" s="240"/>
      <c r="JQ23" s="240"/>
      <c r="JR23" s="240"/>
      <c r="JS23" s="240"/>
      <c r="JT23" s="240"/>
      <c r="JU23" s="240"/>
      <c r="JV23" s="240"/>
      <c r="JW23" s="240"/>
      <c r="JX23" s="240"/>
      <c r="JY23" s="240"/>
      <c r="JZ23" s="240"/>
      <c r="KA23" s="240"/>
      <c r="KB23" s="240"/>
      <c r="KC23" s="240"/>
      <c r="KD23" s="240"/>
      <c r="KE23" s="240"/>
      <c r="KF23" s="89"/>
      <c r="KG23" s="80"/>
      <c r="KH23" s="80"/>
      <c r="KI23" s="80"/>
      <c r="KJ23" s="80"/>
      <c r="KK23" s="80"/>
      <c r="KL23" s="80"/>
      <c r="KM23" s="80"/>
      <c r="KN23" s="80"/>
      <c r="KO23" s="80"/>
      <c r="KP23" s="80"/>
      <c r="KQ23" s="80"/>
      <c r="KR23" s="80"/>
      <c r="KS23" s="80"/>
      <c r="KT23" s="80"/>
      <c r="KU23" s="80"/>
      <c r="KV23" s="80"/>
      <c r="KW23" s="89"/>
      <c r="KX23" s="270"/>
      <c r="KY23" s="270"/>
      <c r="KZ23" s="270"/>
      <c r="LA23" s="270"/>
      <c r="LB23" s="270"/>
      <c r="LC23" s="270"/>
      <c r="LD23" s="270"/>
      <c r="LE23" s="270"/>
      <c r="LF23" s="270"/>
      <c r="LG23" s="270"/>
      <c r="LH23" s="270"/>
      <c r="LI23" s="270"/>
      <c r="LJ23" s="270"/>
      <c r="LK23" s="270"/>
      <c r="LL23" s="270"/>
      <c r="LM23" s="270"/>
      <c r="LN23" s="89"/>
      <c r="LO23" s="87"/>
      <c r="LP23" s="87"/>
      <c r="LQ23" s="87"/>
      <c r="LR23" s="87"/>
      <c r="LS23" s="87"/>
      <c r="LT23" s="87"/>
      <c r="LU23" s="87"/>
      <c r="LV23" s="87"/>
      <c r="LW23" s="87"/>
      <c r="LX23" s="87"/>
      <c r="LY23" s="87"/>
      <c r="LZ23" s="87"/>
      <c r="MA23" s="87"/>
      <c r="MB23" s="87"/>
      <c r="MC23" s="87"/>
      <c r="MD23" s="87"/>
      <c r="ME23" s="87"/>
      <c r="MF23" s="87"/>
      <c r="MG23" s="87"/>
      <c r="MH23" s="87"/>
      <c r="MI23" s="87"/>
      <c r="MJ23" s="87"/>
      <c r="MK23" s="87"/>
      <c r="ML23" s="87"/>
      <c r="MM23" s="87"/>
      <c r="MN23" s="87"/>
      <c r="MO23" s="86"/>
      <c r="MP23" s="87"/>
      <c r="MQ23" s="87"/>
      <c r="MR23" s="87"/>
      <c r="MS23" s="87"/>
      <c r="MT23" s="87"/>
      <c r="MU23" s="87"/>
      <c r="MV23" s="87"/>
      <c r="MW23" s="87"/>
      <c r="MX23" s="87"/>
      <c r="MY23" s="87"/>
      <c r="MZ23" s="87"/>
      <c r="NA23" s="87"/>
      <c r="NB23" s="87"/>
      <c r="NC23" s="87"/>
      <c r="ND23" s="87"/>
      <c r="NE23" s="87"/>
      <c r="NF23" s="87"/>
      <c r="NG23" s="87"/>
      <c r="NH23" s="87"/>
      <c r="NI23" s="87"/>
      <c r="NJ23" s="87"/>
      <c r="NK23" s="87"/>
      <c r="NL23" s="87"/>
      <c r="NM23" s="87"/>
      <c r="NN23" s="87"/>
      <c r="NO23" s="87"/>
      <c r="NP23" s="87"/>
    </row>
    <row r="24" ht="14.25" customHeight="1">
      <c r="A24" s="49">
        <v>0.458333333333334</v>
      </c>
      <c r="B24" s="50"/>
      <c r="C24" s="329"/>
      <c r="D24" s="168"/>
      <c r="E24" s="168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89"/>
      <c r="BD24" s="54"/>
      <c r="BE24" s="54"/>
      <c r="BF24" s="54"/>
      <c r="BG24" s="54"/>
      <c r="BH24" s="54"/>
      <c r="BI24" s="54"/>
      <c r="BJ24" s="54"/>
      <c r="BK24" s="54"/>
      <c r="BL24" s="89"/>
      <c r="BM24" s="288"/>
      <c r="BN24" s="288"/>
      <c r="BO24" s="288"/>
      <c r="BP24" s="288"/>
      <c r="BQ24" s="288"/>
      <c r="BR24" s="288"/>
      <c r="BS24" s="288"/>
      <c r="BT24" s="288"/>
      <c r="BU24" s="288" t="str">
        <f t="shared" si="2"/>
        <v/>
      </c>
      <c r="BV24" s="288"/>
      <c r="BW24" s="288"/>
      <c r="BX24" s="288"/>
      <c r="BY24" s="288"/>
      <c r="BZ24" s="288"/>
      <c r="CA24" s="288"/>
      <c r="CB24" s="288"/>
      <c r="CC24" s="288"/>
      <c r="CD24" s="288"/>
      <c r="CE24" s="288"/>
      <c r="CF24" s="288"/>
      <c r="CG24" s="288"/>
      <c r="CH24" s="288"/>
      <c r="CI24" s="288"/>
      <c r="CJ24" s="288"/>
      <c r="CK24" s="288"/>
      <c r="CL24" s="288"/>
      <c r="CM24" s="288"/>
      <c r="CN24" s="288"/>
      <c r="CO24" s="288"/>
      <c r="CP24" s="288"/>
      <c r="CQ24" s="288"/>
      <c r="CR24" s="288"/>
      <c r="CS24" s="288"/>
      <c r="CT24" s="288"/>
      <c r="CU24" s="288"/>
      <c r="CV24" s="288"/>
      <c r="CW24" s="288"/>
      <c r="CX24" s="288"/>
      <c r="CY24" s="288"/>
      <c r="CZ24" s="288"/>
      <c r="DA24" s="288"/>
      <c r="DB24" s="288"/>
      <c r="DC24" s="288"/>
      <c r="DD24" s="288"/>
      <c r="DE24" s="288" t="str">
        <f t="shared" si="3"/>
        <v/>
      </c>
      <c r="DF24" s="288"/>
      <c r="DG24" s="288" t="str">
        <f t="shared" ref="DG24:DH24" si="13">BO24</f>
        <v/>
      </c>
      <c r="DH24" s="288" t="str">
        <f t="shared" si="13"/>
        <v/>
      </c>
      <c r="DI24" s="288"/>
      <c r="DJ24" s="288"/>
      <c r="DK24" s="288"/>
      <c r="DL24" s="288"/>
      <c r="DM24" s="89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89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89"/>
      <c r="GA24" s="161"/>
      <c r="GB24" s="161"/>
      <c r="GC24" s="161"/>
      <c r="GD24" s="161"/>
      <c r="GE24" s="161"/>
      <c r="GF24" s="161"/>
      <c r="GG24" s="161"/>
      <c r="GH24" s="161"/>
      <c r="GI24" s="161"/>
      <c r="GJ24" s="161"/>
      <c r="GK24" s="161"/>
      <c r="GL24" s="161"/>
      <c r="GM24" s="161"/>
      <c r="GN24" s="161"/>
      <c r="GO24" s="161"/>
      <c r="GP24" s="161"/>
      <c r="GQ24" s="161"/>
      <c r="GR24" s="161"/>
      <c r="GS24" s="161"/>
      <c r="GT24" s="161"/>
      <c r="GU24" s="161"/>
      <c r="GV24" s="161"/>
      <c r="GW24" s="161"/>
      <c r="GX24" s="161"/>
      <c r="GY24" s="89"/>
      <c r="GZ24" s="97"/>
      <c r="HA24" s="97"/>
      <c r="HB24" s="97"/>
      <c r="HC24" s="97"/>
      <c r="HD24" s="97"/>
      <c r="HE24" s="97"/>
      <c r="HF24" s="97"/>
      <c r="HG24" s="97"/>
      <c r="HH24" s="97"/>
      <c r="HI24" s="97"/>
      <c r="HJ24" s="97"/>
      <c r="HK24" s="97"/>
      <c r="HL24" s="97"/>
      <c r="HM24" s="97"/>
      <c r="HN24" s="97"/>
      <c r="HO24" s="97"/>
      <c r="HP24" s="97"/>
      <c r="HQ24" s="97"/>
      <c r="HR24" s="97"/>
      <c r="HS24" s="97"/>
      <c r="HT24" s="97"/>
      <c r="HU24" s="97"/>
      <c r="HV24" s="97"/>
      <c r="HW24" s="97"/>
      <c r="HX24" s="89"/>
      <c r="HY24" s="73"/>
      <c r="HZ24" s="73"/>
      <c r="IA24" s="73"/>
      <c r="IB24" s="73"/>
      <c r="IC24" s="73"/>
      <c r="ID24" s="73"/>
      <c r="IE24" s="73"/>
      <c r="IF24" s="73"/>
      <c r="IG24" s="89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89"/>
      <c r="IY24" s="77"/>
      <c r="IZ24" s="77"/>
      <c r="JA24" s="77"/>
      <c r="JB24" s="77"/>
      <c r="JC24" s="77"/>
      <c r="JD24" s="77"/>
      <c r="JE24" s="77"/>
      <c r="JF24" s="77"/>
      <c r="JG24" s="77"/>
      <c r="JH24" s="77"/>
      <c r="JI24" s="77"/>
      <c r="JJ24" s="77"/>
      <c r="JK24" s="77"/>
      <c r="JL24" s="77"/>
      <c r="JM24" s="77"/>
      <c r="JN24" s="77"/>
      <c r="JO24" s="89"/>
      <c r="JP24" s="240"/>
      <c r="JQ24" s="240"/>
      <c r="JR24" s="240"/>
      <c r="JS24" s="240"/>
      <c r="JT24" s="240"/>
      <c r="JU24" s="240"/>
      <c r="JV24" s="240"/>
      <c r="JW24" s="240"/>
      <c r="JX24" s="240"/>
      <c r="JY24" s="240"/>
      <c r="JZ24" s="240"/>
      <c r="KA24" s="240"/>
      <c r="KB24" s="240"/>
      <c r="KC24" s="240"/>
      <c r="KD24" s="240"/>
      <c r="KE24" s="240"/>
      <c r="KF24" s="89"/>
      <c r="KG24" s="80"/>
      <c r="KH24" s="80"/>
      <c r="KI24" s="80"/>
      <c r="KJ24" s="80"/>
      <c r="KK24" s="80"/>
      <c r="KL24" s="80"/>
      <c r="KM24" s="80"/>
      <c r="KN24" s="80"/>
      <c r="KO24" s="80"/>
      <c r="KP24" s="80"/>
      <c r="KQ24" s="80"/>
      <c r="KR24" s="80"/>
      <c r="KS24" s="80"/>
      <c r="KT24" s="80"/>
      <c r="KU24" s="80"/>
      <c r="KV24" s="80"/>
      <c r="KW24" s="89"/>
      <c r="KX24" s="270"/>
      <c r="KY24" s="270"/>
      <c r="KZ24" s="270"/>
      <c r="LA24" s="270"/>
      <c r="LB24" s="270"/>
      <c r="LC24" s="270"/>
      <c r="LD24" s="270"/>
      <c r="LE24" s="270"/>
      <c r="LF24" s="270"/>
      <c r="LG24" s="270"/>
      <c r="LH24" s="270"/>
      <c r="LI24" s="270"/>
      <c r="LJ24" s="270"/>
      <c r="LK24" s="270"/>
      <c r="LL24" s="270"/>
      <c r="LM24" s="270"/>
      <c r="LN24" s="89"/>
      <c r="LO24" s="87"/>
      <c r="LP24" s="87"/>
      <c r="LQ24" s="87"/>
      <c r="LR24" s="87"/>
      <c r="LS24" s="87"/>
      <c r="LT24" s="87"/>
      <c r="LU24" s="87"/>
      <c r="LV24" s="87"/>
      <c r="LW24" s="87"/>
      <c r="LX24" s="87"/>
      <c r="LY24" s="87"/>
      <c r="LZ24" s="87"/>
      <c r="MA24" s="87"/>
      <c r="MB24" s="87"/>
      <c r="MC24" s="87"/>
      <c r="MD24" s="87"/>
      <c r="ME24" s="87"/>
      <c r="MF24" s="87"/>
      <c r="MG24" s="87"/>
      <c r="MH24" s="87"/>
      <c r="MI24" s="87"/>
      <c r="MJ24" s="87"/>
      <c r="MK24" s="87"/>
      <c r="ML24" s="87"/>
      <c r="MM24" s="87"/>
      <c r="MN24" s="87"/>
      <c r="MO24" s="86"/>
      <c r="MP24" s="87"/>
      <c r="MQ24" s="87"/>
      <c r="MR24" s="87"/>
      <c r="MS24" s="87"/>
      <c r="MT24" s="87"/>
      <c r="MU24" s="87"/>
      <c r="MV24" s="87"/>
      <c r="MW24" s="87"/>
      <c r="MX24" s="87"/>
      <c r="MY24" s="87"/>
      <c r="MZ24" s="87"/>
      <c r="NA24" s="87"/>
      <c r="NB24" s="87"/>
      <c r="NC24" s="87"/>
      <c r="ND24" s="87"/>
      <c r="NE24" s="87"/>
      <c r="NF24" s="87"/>
      <c r="NG24" s="87"/>
      <c r="NH24" s="87"/>
      <c r="NI24" s="87"/>
      <c r="NJ24" s="87"/>
      <c r="NK24" s="87"/>
      <c r="NL24" s="87"/>
      <c r="NM24" s="87"/>
      <c r="NN24" s="87"/>
      <c r="NO24" s="87"/>
      <c r="NP24" s="87"/>
    </row>
    <row r="25" ht="14.25" customHeight="1">
      <c r="A25" s="49">
        <v>0.5</v>
      </c>
      <c r="B25" s="50"/>
      <c r="C25" s="329"/>
      <c r="D25" s="168"/>
      <c r="E25" s="168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89"/>
      <c r="BD25" s="54"/>
      <c r="BE25" s="54"/>
      <c r="BF25" s="54"/>
      <c r="BG25" s="54"/>
      <c r="BH25" s="54"/>
      <c r="BI25" s="54"/>
      <c r="BJ25" s="54"/>
      <c r="BK25" s="54"/>
      <c r="BL25" s="89"/>
      <c r="BM25" s="288"/>
      <c r="BN25" s="288"/>
      <c r="BO25" s="288"/>
      <c r="BP25" s="288"/>
      <c r="BQ25" s="288"/>
      <c r="BR25" s="288"/>
      <c r="BS25" s="288"/>
      <c r="BT25" s="288"/>
      <c r="BU25" s="288" t="str">
        <f t="shared" si="2"/>
        <v/>
      </c>
      <c r="BV25" s="288"/>
      <c r="BW25" s="288"/>
      <c r="BX25" s="288"/>
      <c r="BY25" s="288"/>
      <c r="BZ25" s="288"/>
      <c r="CA25" s="288"/>
      <c r="CB25" s="288"/>
      <c r="CC25" s="288"/>
      <c r="CD25" s="288"/>
      <c r="CE25" s="288"/>
      <c r="CF25" s="288"/>
      <c r="CG25" s="288"/>
      <c r="CH25" s="288"/>
      <c r="CI25" s="288"/>
      <c r="CJ25" s="288"/>
      <c r="CK25" s="288"/>
      <c r="CL25" s="288"/>
      <c r="CM25" s="288"/>
      <c r="CN25" s="288"/>
      <c r="CO25" s="288"/>
      <c r="CP25" s="288"/>
      <c r="CQ25" s="288"/>
      <c r="CR25" s="288"/>
      <c r="CS25" s="288"/>
      <c r="CT25" s="288"/>
      <c r="CU25" s="288"/>
      <c r="CV25" s="288"/>
      <c r="CW25" s="288"/>
      <c r="CX25" s="288"/>
      <c r="CY25" s="288"/>
      <c r="CZ25" s="288"/>
      <c r="DA25" s="288"/>
      <c r="DB25" s="288"/>
      <c r="DC25" s="288"/>
      <c r="DD25" s="288"/>
      <c r="DE25" s="288" t="str">
        <f t="shared" si="3"/>
        <v/>
      </c>
      <c r="DF25" s="288"/>
      <c r="DG25" s="288" t="str">
        <f t="shared" ref="DG25:DH25" si="14">BO25</f>
        <v/>
      </c>
      <c r="DH25" s="288" t="str">
        <f t="shared" si="14"/>
        <v/>
      </c>
      <c r="DI25" s="288"/>
      <c r="DJ25" s="288"/>
      <c r="DK25" s="288"/>
      <c r="DL25" s="288"/>
      <c r="DM25" s="89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89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89"/>
      <c r="GA25" s="161"/>
      <c r="GB25" s="161"/>
      <c r="GC25" s="161"/>
      <c r="GD25" s="161"/>
      <c r="GE25" s="161"/>
      <c r="GF25" s="161"/>
      <c r="GG25" s="161"/>
      <c r="GH25" s="161"/>
      <c r="GI25" s="161"/>
      <c r="GJ25" s="161"/>
      <c r="GK25" s="161"/>
      <c r="GL25" s="161"/>
      <c r="GM25" s="161"/>
      <c r="GN25" s="161"/>
      <c r="GO25" s="161"/>
      <c r="GP25" s="161"/>
      <c r="GQ25" s="161"/>
      <c r="GR25" s="161"/>
      <c r="GS25" s="161"/>
      <c r="GT25" s="161"/>
      <c r="GU25" s="161"/>
      <c r="GV25" s="161"/>
      <c r="GW25" s="161"/>
      <c r="GX25" s="161"/>
      <c r="GY25" s="89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89"/>
      <c r="HY25" s="73"/>
      <c r="HZ25" s="73"/>
      <c r="IA25" s="73"/>
      <c r="IB25" s="73"/>
      <c r="IC25" s="73"/>
      <c r="ID25" s="73"/>
      <c r="IE25" s="73"/>
      <c r="IF25" s="73"/>
      <c r="IG25" s="89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89"/>
      <c r="IY25" s="77"/>
      <c r="IZ25" s="77"/>
      <c r="JA25" s="77"/>
      <c r="JB25" s="77"/>
      <c r="JC25" s="77"/>
      <c r="JD25" s="77"/>
      <c r="JE25" s="77"/>
      <c r="JF25" s="77"/>
      <c r="JG25" s="77"/>
      <c r="JH25" s="77"/>
      <c r="JI25" s="77"/>
      <c r="JJ25" s="77"/>
      <c r="JK25" s="77"/>
      <c r="JL25" s="77"/>
      <c r="JM25" s="77"/>
      <c r="JN25" s="77"/>
      <c r="JO25" s="89"/>
      <c r="JP25" s="240"/>
      <c r="JQ25" s="240"/>
      <c r="JR25" s="240"/>
      <c r="JS25" s="240"/>
      <c r="JT25" s="240"/>
      <c r="JU25" s="240"/>
      <c r="JV25" s="240"/>
      <c r="JW25" s="240"/>
      <c r="JX25" s="240"/>
      <c r="JY25" s="240"/>
      <c r="JZ25" s="240"/>
      <c r="KA25" s="240"/>
      <c r="KB25" s="240"/>
      <c r="KC25" s="240"/>
      <c r="KD25" s="240"/>
      <c r="KE25" s="240"/>
      <c r="KF25" s="89"/>
      <c r="KG25" s="80"/>
      <c r="KH25" s="80"/>
      <c r="KI25" s="80"/>
      <c r="KJ25" s="80"/>
      <c r="KK25" s="80"/>
      <c r="KL25" s="80"/>
      <c r="KM25" s="80"/>
      <c r="KN25" s="80"/>
      <c r="KO25" s="80"/>
      <c r="KP25" s="80"/>
      <c r="KQ25" s="80"/>
      <c r="KR25" s="80"/>
      <c r="KS25" s="80"/>
      <c r="KT25" s="80"/>
      <c r="KU25" s="80"/>
      <c r="KV25" s="80"/>
      <c r="KW25" s="89"/>
      <c r="KX25" s="270"/>
      <c r="KY25" s="270"/>
      <c r="KZ25" s="270"/>
      <c r="LA25" s="270"/>
      <c r="LB25" s="270"/>
      <c r="LC25" s="270"/>
      <c r="LD25" s="270"/>
      <c r="LE25" s="270"/>
      <c r="LF25" s="270"/>
      <c r="LG25" s="270"/>
      <c r="LH25" s="270"/>
      <c r="LI25" s="270"/>
      <c r="LJ25" s="270"/>
      <c r="LK25" s="270"/>
      <c r="LL25" s="270"/>
      <c r="LM25" s="270"/>
      <c r="LN25" s="89"/>
      <c r="LO25" s="87"/>
      <c r="LP25" s="87"/>
      <c r="LQ25" s="87"/>
      <c r="LR25" s="87"/>
      <c r="LS25" s="87"/>
      <c r="LT25" s="87"/>
      <c r="LU25" s="87"/>
      <c r="LV25" s="87"/>
      <c r="LW25" s="87"/>
      <c r="LX25" s="87"/>
      <c r="LY25" s="87"/>
      <c r="LZ25" s="87"/>
      <c r="MA25" s="87"/>
      <c r="MB25" s="87"/>
      <c r="MC25" s="87"/>
      <c r="MD25" s="87"/>
      <c r="ME25" s="87"/>
      <c r="MF25" s="87"/>
      <c r="MG25" s="87"/>
      <c r="MH25" s="87"/>
      <c r="MI25" s="87"/>
      <c r="MJ25" s="87"/>
      <c r="MK25" s="87"/>
      <c r="ML25" s="87"/>
      <c r="MM25" s="87"/>
      <c r="MN25" s="87"/>
      <c r="MO25" s="86"/>
      <c r="MP25" s="87"/>
      <c r="MQ25" s="87"/>
      <c r="MR25" s="87"/>
      <c r="MS25" s="87"/>
      <c r="MT25" s="87"/>
      <c r="MU25" s="87"/>
      <c r="MV25" s="87"/>
      <c r="MW25" s="87"/>
      <c r="MX25" s="87"/>
      <c r="MY25" s="87"/>
      <c r="MZ25" s="87"/>
      <c r="NA25" s="87"/>
      <c r="NB25" s="87"/>
      <c r="NC25" s="87"/>
      <c r="ND25" s="87"/>
      <c r="NE25" s="87"/>
      <c r="NF25" s="87"/>
      <c r="NG25" s="87"/>
      <c r="NH25" s="87"/>
      <c r="NI25" s="87"/>
      <c r="NJ25" s="87"/>
      <c r="NK25" s="87"/>
      <c r="NL25" s="87"/>
      <c r="NM25" s="87"/>
      <c r="NN25" s="87"/>
      <c r="NO25" s="87"/>
      <c r="NP25" s="87"/>
    </row>
    <row r="26" ht="14.25" customHeight="1">
      <c r="A26" s="49">
        <v>0.541666666666667</v>
      </c>
      <c r="B26" s="50"/>
      <c r="C26" s="329"/>
      <c r="D26" s="330"/>
      <c r="E26" s="168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89"/>
      <c r="BD26" s="54"/>
      <c r="BE26" s="54"/>
      <c r="BF26" s="54"/>
      <c r="BG26" s="54"/>
      <c r="BH26" s="54"/>
      <c r="BI26" s="54"/>
      <c r="BJ26" s="54"/>
      <c r="BK26" s="54"/>
      <c r="BL26" s="89"/>
      <c r="BM26" s="288"/>
      <c r="BN26" s="288"/>
      <c r="BO26" s="288"/>
      <c r="BP26" s="288"/>
      <c r="BQ26" s="288"/>
      <c r="BR26" s="288"/>
      <c r="BS26" s="288"/>
      <c r="BT26" s="288"/>
      <c r="BU26" s="288" t="str">
        <f t="shared" si="2"/>
        <v/>
      </c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288"/>
      <c r="CH26" s="288"/>
      <c r="CI26" s="288"/>
      <c r="CJ26" s="288"/>
      <c r="CK26" s="288"/>
      <c r="CL26" s="288"/>
      <c r="CM26" s="288"/>
      <c r="CN26" s="288"/>
      <c r="CO26" s="288"/>
      <c r="CP26" s="288"/>
      <c r="CQ26" s="288"/>
      <c r="CR26" s="288"/>
      <c r="CS26" s="288"/>
      <c r="CT26" s="288"/>
      <c r="CU26" s="288"/>
      <c r="CV26" s="288"/>
      <c r="CW26" s="288"/>
      <c r="CX26" s="288"/>
      <c r="CY26" s="288"/>
      <c r="CZ26" s="288"/>
      <c r="DA26" s="288"/>
      <c r="DB26" s="288"/>
      <c r="DC26" s="288"/>
      <c r="DD26" s="288"/>
      <c r="DE26" s="288" t="str">
        <f t="shared" si="3"/>
        <v/>
      </c>
      <c r="DF26" s="288"/>
      <c r="DG26" s="288" t="str">
        <f t="shared" ref="DG26:DH26" si="15">BO26</f>
        <v/>
      </c>
      <c r="DH26" s="288" t="str">
        <f t="shared" si="15"/>
        <v/>
      </c>
      <c r="DI26" s="288"/>
      <c r="DJ26" s="288"/>
      <c r="DK26" s="288"/>
      <c r="DL26" s="288"/>
      <c r="DM26" s="89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89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89"/>
      <c r="GA26" s="161"/>
      <c r="GB26" s="161"/>
      <c r="GC26" s="161"/>
      <c r="GD26" s="161"/>
      <c r="GE26" s="161"/>
      <c r="GF26" s="161"/>
      <c r="GG26" s="161"/>
      <c r="GH26" s="161"/>
      <c r="GI26" s="161"/>
      <c r="GJ26" s="161"/>
      <c r="GK26" s="161"/>
      <c r="GL26" s="161"/>
      <c r="GM26" s="161"/>
      <c r="GN26" s="161"/>
      <c r="GO26" s="161"/>
      <c r="GP26" s="161"/>
      <c r="GQ26" s="161"/>
      <c r="GR26" s="161"/>
      <c r="GS26" s="161"/>
      <c r="GT26" s="161"/>
      <c r="GU26" s="161"/>
      <c r="GV26" s="161"/>
      <c r="GW26" s="161"/>
      <c r="GX26" s="161"/>
      <c r="GY26" s="89"/>
      <c r="GZ26" s="97"/>
      <c r="HA26" s="97"/>
      <c r="HB26" s="97"/>
      <c r="HC26" s="97"/>
      <c r="HD26" s="97"/>
      <c r="HE26" s="97"/>
      <c r="HF26" s="97"/>
      <c r="HG26" s="97"/>
      <c r="HH26" s="97"/>
      <c r="HI26" s="97"/>
      <c r="HJ26" s="97"/>
      <c r="HK26" s="97"/>
      <c r="HL26" s="97"/>
      <c r="HM26" s="97"/>
      <c r="HN26" s="97"/>
      <c r="HO26" s="97"/>
      <c r="HP26" s="97"/>
      <c r="HQ26" s="97"/>
      <c r="HR26" s="97"/>
      <c r="HS26" s="97"/>
      <c r="HT26" s="97"/>
      <c r="HU26" s="97"/>
      <c r="HV26" s="97"/>
      <c r="HW26" s="97"/>
      <c r="HX26" s="89"/>
      <c r="HY26" s="73"/>
      <c r="HZ26" s="73"/>
      <c r="IA26" s="73"/>
      <c r="IB26" s="73"/>
      <c r="IC26" s="73"/>
      <c r="ID26" s="73"/>
      <c r="IE26" s="73"/>
      <c r="IF26" s="73"/>
      <c r="IG26" s="89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89"/>
      <c r="IY26" s="77"/>
      <c r="IZ26" s="77"/>
      <c r="JA26" s="77"/>
      <c r="JB26" s="77"/>
      <c r="JC26" s="77"/>
      <c r="JD26" s="77"/>
      <c r="JE26" s="77"/>
      <c r="JF26" s="77"/>
      <c r="JG26" s="77"/>
      <c r="JH26" s="77"/>
      <c r="JI26" s="77"/>
      <c r="JJ26" s="77"/>
      <c r="JK26" s="77"/>
      <c r="JL26" s="77"/>
      <c r="JM26" s="77"/>
      <c r="JN26" s="77"/>
      <c r="JO26" s="89"/>
      <c r="JP26" s="240"/>
      <c r="JQ26" s="240"/>
      <c r="JR26" s="240"/>
      <c r="JS26" s="240"/>
      <c r="JT26" s="240"/>
      <c r="JU26" s="240"/>
      <c r="JV26" s="240"/>
      <c r="JW26" s="240"/>
      <c r="JX26" s="240"/>
      <c r="JY26" s="240"/>
      <c r="JZ26" s="240"/>
      <c r="KA26" s="240"/>
      <c r="KB26" s="240"/>
      <c r="KC26" s="240"/>
      <c r="KD26" s="240"/>
      <c r="KE26" s="240"/>
      <c r="KF26" s="89"/>
      <c r="KG26" s="80"/>
      <c r="KH26" s="80"/>
      <c r="KI26" s="80"/>
      <c r="KJ26" s="80"/>
      <c r="KK26" s="80"/>
      <c r="KL26" s="80"/>
      <c r="KM26" s="80"/>
      <c r="KN26" s="80"/>
      <c r="KO26" s="80"/>
      <c r="KP26" s="80"/>
      <c r="KQ26" s="80"/>
      <c r="KR26" s="80"/>
      <c r="KS26" s="80"/>
      <c r="KT26" s="80"/>
      <c r="KU26" s="80"/>
      <c r="KV26" s="80"/>
      <c r="KW26" s="89"/>
      <c r="KX26" s="270"/>
      <c r="KY26" s="270"/>
      <c r="KZ26" s="270"/>
      <c r="LA26" s="270"/>
      <c r="LB26" s="270"/>
      <c r="LC26" s="270"/>
      <c r="LD26" s="270"/>
      <c r="LE26" s="270"/>
      <c r="LF26" s="270"/>
      <c r="LG26" s="270"/>
      <c r="LH26" s="270"/>
      <c r="LI26" s="270"/>
      <c r="LJ26" s="270"/>
      <c r="LK26" s="270"/>
      <c r="LL26" s="270"/>
      <c r="LM26" s="270"/>
      <c r="LN26" s="89"/>
      <c r="LO26" s="87"/>
      <c r="LP26" s="87"/>
      <c r="LQ26" s="87"/>
      <c r="LR26" s="87"/>
      <c r="LS26" s="87"/>
      <c r="LT26" s="87"/>
      <c r="LU26" s="87"/>
      <c r="LV26" s="87"/>
      <c r="LW26" s="87"/>
      <c r="LX26" s="87"/>
      <c r="LY26" s="87"/>
      <c r="LZ26" s="87"/>
      <c r="MA26" s="87"/>
      <c r="MB26" s="87"/>
      <c r="MC26" s="87"/>
      <c r="MD26" s="87"/>
      <c r="ME26" s="87"/>
      <c r="MF26" s="87"/>
      <c r="MG26" s="87"/>
      <c r="MH26" s="87"/>
      <c r="MI26" s="87"/>
      <c r="MJ26" s="87"/>
      <c r="MK26" s="87"/>
      <c r="ML26" s="87"/>
      <c r="MM26" s="87"/>
      <c r="MN26" s="87"/>
      <c r="MO26" s="86"/>
      <c r="MP26" s="87"/>
      <c r="MQ26" s="87"/>
      <c r="MR26" s="87"/>
      <c r="MS26" s="87"/>
      <c r="MT26" s="87"/>
      <c r="MU26" s="87"/>
      <c r="MV26" s="87"/>
      <c r="MW26" s="87"/>
      <c r="MX26" s="87"/>
      <c r="MY26" s="87"/>
      <c r="MZ26" s="87"/>
      <c r="NA26" s="87"/>
      <c r="NB26" s="87"/>
      <c r="NC26" s="87"/>
      <c r="ND26" s="87"/>
      <c r="NE26" s="87"/>
      <c r="NF26" s="87"/>
      <c r="NG26" s="87"/>
      <c r="NH26" s="87"/>
      <c r="NI26" s="87"/>
      <c r="NJ26" s="87"/>
      <c r="NK26" s="87"/>
      <c r="NL26" s="87"/>
      <c r="NM26" s="87"/>
      <c r="NN26" s="87"/>
      <c r="NO26" s="87"/>
      <c r="NP26" s="87"/>
    </row>
    <row r="27" ht="14.25" customHeight="1">
      <c r="A27" s="49">
        <v>0.583333333333334</v>
      </c>
      <c r="B27" s="50"/>
      <c r="C27" s="329"/>
      <c r="D27" s="168"/>
      <c r="E27" s="168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89"/>
      <c r="BD27" s="54"/>
      <c r="BE27" s="54"/>
      <c r="BF27" s="54"/>
      <c r="BG27" s="54"/>
      <c r="BH27" s="54"/>
      <c r="BI27" s="54"/>
      <c r="BJ27" s="54"/>
      <c r="BK27" s="54"/>
      <c r="BL27" s="89"/>
      <c r="BM27" s="288"/>
      <c r="BN27" s="288"/>
      <c r="BO27" s="288"/>
      <c r="BP27" s="288"/>
      <c r="BQ27" s="288"/>
      <c r="BR27" s="288"/>
      <c r="BS27" s="288"/>
      <c r="BT27" s="288"/>
      <c r="BU27" s="288" t="str">
        <f t="shared" si="2"/>
        <v/>
      </c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288"/>
      <c r="CH27" s="288"/>
      <c r="CI27" s="288"/>
      <c r="CJ27" s="288"/>
      <c r="CK27" s="288"/>
      <c r="CL27" s="288"/>
      <c r="CM27" s="288"/>
      <c r="CN27" s="288"/>
      <c r="CO27" s="288"/>
      <c r="CP27" s="288"/>
      <c r="CQ27" s="288"/>
      <c r="CR27" s="288"/>
      <c r="CS27" s="288"/>
      <c r="CT27" s="288"/>
      <c r="CU27" s="288"/>
      <c r="CV27" s="288"/>
      <c r="CW27" s="288"/>
      <c r="CX27" s="288"/>
      <c r="CY27" s="288"/>
      <c r="CZ27" s="288"/>
      <c r="DA27" s="288"/>
      <c r="DB27" s="288"/>
      <c r="DC27" s="288"/>
      <c r="DD27" s="288"/>
      <c r="DE27" s="288" t="str">
        <f t="shared" si="3"/>
        <v/>
      </c>
      <c r="DF27" s="288"/>
      <c r="DG27" s="288" t="str">
        <f t="shared" ref="DG27:DH27" si="16">BO27</f>
        <v/>
      </c>
      <c r="DH27" s="288" t="str">
        <f t="shared" si="16"/>
        <v/>
      </c>
      <c r="DI27" s="288"/>
      <c r="DJ27" s="288"/>
      <c r="DK27" s="288"/>
      <c r="DL27" s="288"/>
      <c r="DM27" s="89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89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89"/>
      <c r="GA27" s="161"/>
      <c r="GB27" s="161"/>
      <c r="GC27" s="161"/>
      <c r="GD27" s="161"/>
      <c r="GE27" s="161"/>
      <c r="GF27" s="161"/>
      <c r="GG27" s="161"/>
      <c r="GH27" s="161"/>
      <c r="GI27" s="161"/>
      <c r="GJ27" s="161"/>
      <c r="GK27" s="161"/>
      <c r="GL27" s="161"/>
      <c r="GM27" s="161"/>
      <c r="GN27" s="161"/>
      <c r="GO27" s="161"/>
      <c r="GP27" s="161"/>
      <c r="GQ27" s="161"/>
      <c r="GR27" s="161"/>
      <c r="GS27" s="161"/>
      <c r="GT27" s="161"/>
      <c r="GU27" s="161"/>
      <c r="GV27" s="161"/>
      <c r="GW27" s="161"/>
      <c r="GX27" s="161"/>
      <c r="GY27" s="89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89"/>
      <c r="HY27" s="73"/>
      <c r="HZ27" s="73"/>
      <c r="IA27" s="73"/>
      <c r="IB27" s="73"/>
      <c r="IC27" s="73"/>
      <c r="ID27" s="73"/>
      <c r="IE27" s="73"/>
      <c r="IF27" s="73"/>
      <c r="IG27" s="89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89"/>
      <c r="IY27" s="77"/>
      <c r="IZ27" s="77"/>
      <c r="JA27" s="77"/>
      <c r="JB27" s="77"/>
      <c r="JC27" s="77"/>
      <c r="JD27" s="77"/>
      <c r="JE27" s="77"/>
      <c r="JF27" s="77"/>
      <c r="JG27" s="77"/>
      <c r="JH27" s="77"/>
      <c r="JI27" s="77"/>
      <c r="JJ27" s="77"/>
      <c r="JK27" s="77"/>
      <c r="JL27" s="77"/>
      <c r="JM27" s="77"/>
      <c r="JN27" s="77"/>
      <c r="JO27" s="89"/>
      <c r="JP27" s="240"/>
      <c r="JQ27" s="240"/>
      <c r="JR27" s="240"/>
      <c r="JS27" s="240"/>
      <c r="JT27" s="240"/>
      <c r="JU27" s="240"/>
      <c r="JV27" s="240"/>
      <c r="JW27" s="240"/>
      <c r="JX27" s="240"/>
      <c r="JY27" s="240"/>
      <c r="JZ27" s="240"/>
      <c r="KA27" s="240"/>
      <c r="KB27" s="240"/>
      <c r="KC27" s="240"/>
      <c r="KD27" s="240"/>
      <c r="KE27" s="240"/>
      <c r="KF27" s="89"/>
      <c r="KG27" s="80"/>
      <c r="KH27" s="80"/>
      <c r="KI27" s="80"/>
      <c r="KJ27" s="80"/>
      <c r="KK27" s="80"/>
      <c r="KL27" s="80"/>
      <c r="KM27" s="80"/>
      <c r="KN27" s="80"/>
      <c r="KO27" s="80"/>
      <c r="KP27" s="80"/>
      <c r="KQ27" s="80"/>
      <c r="KR27" s="80"/>
      <c r="KS27" s="80"/>
      <c r="KT27" s="80"/>
      <c r="KU27" s="80"/>
      <c r="KV27" s="80"/>
      <c r="KW27" s="89"/>
      <c r="KX27" s="270"/>
      <c r="KY27" s="270"/>
      <c r="KZ27" s="270"/>
      <c r="LA27" s="270"/>
      <c r="LB27" s="270"/>
      <c r="LC27" s="270"/>
      <c r="LD27" s="270"/>
      <c r="LE27" s="270"/>
      <c r="LF27" s="270"/>
      <c r="LG27" s="270"/>
      <c r="LH27" s="270"/>
      <c r="LI27" s="270"/>
      <c r="LJ27" s="270"/>
      <c r="LK27" s="270"/>
      <c r="LL27" s="270"/>
      <c r="LM27" s="270"/>
      <c r="LN27" s="89"/>
      <c r="LO27" s="87"/>
      <c r="LP27" s="87"/>
      <c r="LQ27" s="87"/>
      <c r="LR27" s="87"/>
      <c r="LS27" s="87"/>
      <c r="LT27" s="87"/>
      <c r="LU27" s="87"/>
      <c r="LV27" s="87"/>
      <c r="LW27" s="87"/>
      <c r="LX27" s="87"/>
      <c r="LY27" s="87"/>
      <c r="LZ27" s="87"/>
      <c r="MA27" s="87"/>
      <c r="MB27" s="87"/>
      <c r="MC27" s="87"/>
      <c r="MD27" s="87"/>
      <c r="ME27" s="87"/>
      <c r="MF27" s="87"/>
      <c r="MG27" s="87"/>
      <c r="MH27" s="87"/>
      <c r="MI27" s="87"/>
      <c r="MJ27" s="87"/>
      <c r="MK27" s="87"/>
      <c r="ML27" s="87"/>
      <c r="MM27" s="87"/>
      <c r="MN27" s="87"/>
      <c r="MO27" s="86"/>
      <c r="MP27" s="87"/>
      <c r="MQ27" s="87"/>
      <c r="MR27" s="87"/>
      <c r="MS27" s="87"/>
      <c r="MT27" s="87"/>
      <c r="MU27" s="87"/>
      <c r="MV27" s="87"/>
      <c r="MW27" s="87"/>
      <c r="MX27" s="87"/>
      <c r="MY27" s="87"/>
      <c r="MZ27" s="87"/>
      <c r="NA27" s="87"/>
      <c r="NB27" s="87"/>
      <c r="NC27" s="87"/>
      <c r="ND27" s="87"/>
      <c r="NE27" s="87"/>
      <c r="NF27" s="87"/>
      <c r="NG27" s="87"/>
      <c r="NH27" s="87"/>
      <c r="NI27" s="87"/>
      <c r="NJ27" s="87"/>
      <c r="NK27" s="87"/>
      <c r="NL27" s="87"/>
      <c r="NM27" s="87"/>
      <c r="NN27" s="87"/>
      <c r="NO27" s="87"/>
      <c r="NP27" s="87"/>
    </row>
    <row r="28" ht="14.25" customHeight="1">
      <c r="A28" s="49">
        <v>0.625</v>
      </c>
      <c r="B28" s="50"/>
      <c r="C28" s="329"/>
      <c r="D28" s="168"/>
      <c r="E28" s="168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89"/>
      <c r="BD28" s="54"/>
      <c r="BE28" s="54"/>
      <c r="BF28" s="54"/>
      <c r="BG28" s="54"/>
      <c r="BH28" s="54"/>
      <c r="BI28" s="54"/>
      <c r="BJ28" s="54"/>
      <c r="BK28" s="54"/>
      <c r="BL28" s="89"/>
      <c r="BM28" s="288"/>
      <c r="BN28" s="288"/>
      <c r="BO28" s="288"/>
      <c r="BP28" s="288"/>
      <c r="BQ28" s="288"/>
      <c r="BR28" s="288"/>
      <c r="BS28" s="288"/>
      <c r="BT28" s="288"/>
      <c r="BU28" s="288" t="str">
        <f t="shared" si="2"/>
        <v/>
      </c>
      <c r="BV28" s="288"/>
      <c r="BW28" s="288"/>
      <c r="BX28" s="288"/>
      <c r="BY28" s="288"/>
      <c r="BZ28" s="288"/>
      <c r="CA28" s="288"/>
      <c r="CB28" s="288"/>
      <c r="CC28" s="288"/>
      <c r="CD28" s="288"/>
      <c r="CE28" s="288"/>
      <c r="CF28" s="288"/>
      <c r="CG28" s="288"/>
      <c r="CH28" s="288"/>
      <c r="CI28" s="288"/>
      <c r="CJ28" s="288"/>
      <c r="CK28" s="288"/>
      <c r="CL28" s="288"/>
      <c r="CM28" s="288"/>
      <c r="CN28" s="288"/>
      <c r="CO28" s="288"/>
      <c r="CP28" s="288"/>
      <c r="CQ28" s="288"/>
      <c r="CR28" s="288"/>
      <c r="CS28" s="288"/>
      <c r="CT28" s="288"/>
      <c r="CU28" s="288"/>
      <c r="CV28" s="288"/>
      <c r="CW28" s="288"/>
      <c r="CX28" s="288"/>
      <c r="CY28" s="288"/>
      <c r="CZ28" s="288"/>
      <c r="DA28" s="288"/>
      <c r="DB28" s="288"/>
      <c r="DC28" s="288"/>
      <c r="DD28" s="288"/>
      <c r="DE28" s="288" t="str">
        <f t="shared" si="3"/>
        <v/>
      </c>
      <c r="DF28" s="288"/>
      <c r="DG28" s="288" t="str">
        <f t="shared" ref="DG28:DH28" si="17">BO28</f>
        <v/>
      </c>
      <c r="DH28" s="288" t="str">
        <f t="shared" si="17"/>
        <v/>
      </c>
      <c r="DI28" s="288"/>
      <c r="DJ28" s="288"/>
      <c r="DK28" s="288"/>
      <c r="DL28" s="288"/>
      <c r="DM28" s="89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89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89"/>
      <c r="GA28" s="161"/>
      <c r="GB28" s="161"/>
      <c r="GC28" s="161"/>
      <c r="GD28" s="161"/>
      <c r="GE28" s="161"/>
      <c r="GF28" s="161"/>
      <c r="GG28" s="161"/>
      <c r="GH28" s="161"/>
      <c r="GI28" s="161"/>
      <c r="GJ28" s="161"/>
      <c r="GK28" s="161"/>
      <c r="GL28" s="161"/>
      <c r="GM28" s="161"/>
      <c r="GN28" s="161"/>
      <c r="GO28" s="161"/>
      <c r="GP28" s="161"/>
      <c r="GQ28" s="161"/>
      <c r="GR28" s="161"/>
      <c r="GS28" s="161"/>
      <c r="GT28" s="161"/>
      <c r="GU28" s="161"/>
      <c r="GV28" s="161"/>
      <c r="GW28" s="161"/>
      <c r="GX28" s="161"/>
      <c r="GY28" s="89"/>
      <c r="GZ28" s="97"/>
      <c r="HA28" s="97"/>
      <c r="HB28" s="97"/>
      <c r="HC28" s="97"/>
      <c r="HD28" s="97"/>
      <c r="HE28" s="97"/>
      <c r="HF28" s="97"/>
      <c r="HG28" s="97"/>
      <c r="HH28" s="97"/>
      <c r="HI28" s="97"/>
      <c r="HJ28" s="97"/>
      <c r="HK28" s="97"/>
      <c r="HL28" s="97"/>
      <c r="HM28" s="97"/>
      <c r="HN28" s="97"/>
      <c r="HO28" s="97"/>
      <c r="HP28" s="97"/>
      <c r="HQ28" s="97"/>
      <c r="HR28" s="97"/>
      <c r="HS28" s="97"/>
      <c r="HT28" s="97"/>
      <c r="HU28" s="97"/>
      <c r="HV28" s="97"/>
      <c r="HW28" s="97"/>
      <c r="HX28" s="89"/>
      <c r="HY28" s="73"/>
      <c r="HZ28" s="73"/>
      <c r="IA28" s="73"/>
      <c r="IB28" s="73"/>
      <c r="IC28" s="73"/>
      <c r="ID28" s="73"/>
      <c r="IE28" s="73"/>
      <c r="IF28" s="73"/>
      <c r="IG28" s="89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89"/>
      <c r="IY28" s="77"/>
      <c r="IZ28" s="77"/>
      <c r="JA28" s="77"/>
      <c r="JB28" s="77"/>
      <c r="JC28" s="77"/>
      <c r="JD28" s="77"/>
      <c r="JE28" s="77"/>
      <c r="JF28" s="77"/>
      <c r="JG28" s="77"/>
      <c r="JH28" s="77"/>
      <c r="JI28" s="77"/>
      <c r="JJ28" s="77"/>
      <c r="JK28" s="77"/>
      <c r="JL28" s="77"/>
      <c r="JM28" s="77"/>
      <c r="JN28" s="77"/>
      <c r="JO28" s="89"/>
      <c r="JP28" s="240"/>
      <c r="JQ28" s="240"/>
      <c r="JR28" s="240"/>
      <c r="JS28" s="240"/>
      <c r="JT28" s="240"/>
      <c r="JU28" s="240"/>
      <c r="JV28" s="240"/>
      <c r="JW28" s="240"/>
      <c r="JX28" s="240"/>
      <c r="JY28" s="240"/>
      <c r="JZ28" s="240"/>
      <c r="KA28" s="240"/>
      <c r="KB28" s="240"/>
      <c r="KC28" s="240"/>
      <c r="KD28" s="240"/>
      <c r="KE28" s="240"/>
      <c r="KF28" s="89"/>
      <c r="KG28" s="80"/>
      <c r="KH28" s="80"/>
      <c r="KI28" s="80"/>
      <c r="KJ28" s="80"/>
      <c r="KK28" s="80"/>
      <c r="KL28" s="80"/>
      <c r="KM28" s="80"/>
      <c r="KN28" s="80"/>
      <c r="KO28" s="80"/>
      <c r="KP28" s="80"/>
      <c r="KQ28" s="80"/>
      <c r="KR28" s="80"/>
      <c r="KS28" s="80"/>
      <c r="KT28" s="80"/>
      <c r="KU28" s="80"/>
      <c r="KV28" s="80"/>
      <c r="KW28" s="89"/>
      <c r="KX28" s="270"/>
      <c r="KY28" s="270"/>
      <c r="KZ28" s="270"/>
      <c r="LA28" s="270"/>
      <c r="LB28" s="270"/>
      <c r="LC28" s="270"/>
      <c r="LD28" s="270"/>
      <c r="LE28" s="270"/>
      <c r="LF28" s="270"/>
      <c r="LG28" s="270"/>
      <c r="LH28" s="270"/>
      <c r="LI28" s="270"/>
      <c r="LJ28" s="270"/>
      <c r="LK28" s="270"/>
      <c r="LL28" s="270"/>
      <c r="LM28" s="270"/>
      <c r="LN28" s="89"/>
      <c r="LO28" s="87"/>
      <c r="LP28" s="87"/>
      <c r="LQ28" s="87"/>
      <c r="LR28" s="87"/>
      <c r="LS28" s="87"/>
      <c r="LT28" s="87"/>
      <c r="LU28" s="87"/>
      <c r="LV28" s="87"/>
      <c r="LW28" s="87"/>
      <c r="LX28" s="87"/>
      <c r="LY28" s="87"/>
      <c r="LZ28" s="87"/>
      <c r="MA28" s="87"/>
      <c r="MB28" s="87"/>
      <c r="MC28" s="87"/>
      <c r="MD28" s="87"/>
      <c r="ME28" s="87"/>
      <c r="MF28" s="87"/>
      <c r="MG28" s="87"/>
      <c r="MH28" s="87"/>
      <c r="MI28" s="87"/>
      <c r="MJ28" s="87"/>
      <c r="MK28" s="87"/>
      <c r="ML28" s="87"/>
      <c r="MM28" s="87"/>
      <c r="MN28" s="87"/>
      <c r="MO28" s="86"/>
      <c r="MP28" s="87"/>
      <c r="MQ28" s="87"/>
      <c r="MR28" s="87"/>
      <c r="MS28" s="87"/>
      <c r="MT28" s="87"/>
      <c r="MU28" s="87"/>
      <c r="MV28" s="87"/>
      <c r="MW28" s="87"/>
      <c r="MX28" s="87"/>
      <c r="MY28" s="87"/>
      <c r="MZ28" s="87"/>
      <c r="NA28" s="87"/>
      <c r="NB28" s="87"/>
      <c r="NC28" s="87"/>
      <c r="ND28" s="87"/>
      <c r="NE28" s="87"/>
      <c r="NF28" s="87"/>
      <c r="NG28" s="87"/>
      <c r="NH28" s="87"/>
      <c r="NI28" s="87"/>
      <c r="NJ28" s="87"/>
      <c r="NK28" s="87"/>
      <c r="NL28" s="87"/>
      <c r="NM28" s="87"/>
      <c r="NN28" s="87"/>
      <c r="NO28" s="87"/>
      <c r="NP28" s="87"/>
    </row>
    <row r="29" ht="14.25" customHeight="1">
      <c r="A29" s="49">
        <v>0.666666666666667</v>
      </c>
      <c r="B29" s="50"/>
      <c r="C29" s="329"/>
      <c r="D29" s="168"/>
      <c r="E29" s="168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89"/>
      <c r="BD29" s="54"/>
      <c r="BE29" s="54"/>
      <c r="BF29" s="54"/>
      <c r="BG29" s="54"/>
      <c r="BH29" s="54"/>
      <c r="BI29" s="54"/>
      <c r="BJ29" s="54"/>
      <c r="BK29" s="54"/>
      <c r="BL29" s="89"/>
      <c r="BM29" s="288"/>
      <c r="BN29" s="288"/>
      <c r="BO29" s="288"/>
      <c r="BP29" s="288"/>
      <c r="BQ29" s="288"/>
      <c r="BR29" s="288"/>
      <c r="BS29" s="288"/>
      <c r="BT29" s="288"/>
      <c r="BU29" s="288" t="str">
        <f t="shared" si="2"/>
        <v/>
      </c>
      <c r="BV29" s="288"/>
      <c r="BW29" s="288"/>
      <c r="BX29" s="288"/>
      <c r="BY29" s="288"/>
      <c r="BZ29" s="288"/>
      <c r="CA29" s="288"/>
      <c r="CB29" s="288"/>
      <c r="CC29" s="288"/>
      <c r="CD29" s="288"/>
      <c r="CE29" s="288"/>
      <c r="CF29" s="288"/>
      <c r="CG29" s="288"/>
      <c r="CH29" s="288"/>
      <c r="CI29" s="288"/>
      <c r="CJ29" s="288"/>
      <c r="CK29" s="288"/>
      <c r="CL29" s="288"/>
      <c r="CM29" s="288"/>
      <c r="CN29" s="288"/>
      <c r="CO29" s="288"/>
      <c r="CP29" s="288"/>
      <c r="CQ29" s="288"/>
      <c r="CR29" s="288"/>
      <c r="CS29" s="288"/>
      <c r="CT29" s="288"/>
      <c r="CU29" s="288"/>
      <c r="CV29" s="288"/>
      <c r="CW29" s="288"/>
      <c r="CX29" s="288"/>
      <c r="CY29" s="288"/>
      <c r="CZ29" s="288"/>
      <c r="DA29" s="288"/>
      <c r="DB29" s="288"/>
      <c r="DC29" s="288"/>
      <c r="DD29" s="288"/>
      <c r="DE29" s="288" t="str">
        <f t="shared" si="3"/>
        <v/>
      </c>
      <c r="DF29" s="288"/>
      <c r="DG29" s="288" t="str">
        <f t="shared" ref="DG29:DH29" si="18">BO29</f>
        <v/>
      </c>
      <c r="DH29" s="288" t="str">
        <f t="shared" si="18"/>
        <v/>
      </c>
      <c r="DI29" s="288"/>
      <c r="DJ29" s="288"/>
      <c r="DK29" s="288"/>
      <c r="DL29" s="288"/>
      <c r="DM29" s="89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89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89"/>
      <c r="GA29" s="161"/>
      <c r="GB29" s="161"/>
      <c r="GC29" s="161"/>
      <c r="GD29" s="161"/>
      <c r="GE29" s="161"/>
      <c r="GF29" s="161"/>
      <c r="GG29" s="161"/>
      <c r="GH29" s="161"/>
      <c r="GI29" s="161"/>
      <c r="GJ29" s="161"/>
      <c r="GK29" s="161"/>
      <c r="GL29" s="161"/>
      <c r="GM29" s="161"/>
      <c r="GN29" s="161"/>
      <c r="GO29" s="161"/>
      <c r="GP29" s="161"/>
      <c r="GQ29" s="161"/>
      <c r="GR29" s="161"/>
      <c r="GS29" s="161"/>
      <c r="GT29" s="161"/>
      <c r="GU29" s="161"/>
      <c r="GV29" s="161"/>
      <c r="GW29" s="161"/>
      <c r="GX29" s="161"/>
      <c r="GY29" s="89"/>
      <c r="GZ29" s="97"/>
      <c r="HA29" s="97"/>
      <c r="HB29" s="97"/>
      <c r="HC29" s="97"/>
      <c r="HD29" s="97"/>
      <c r="HE29" s="97"/>
      <c r="HF29" s="97"/>
      <c r="HG29" s="97"/>
      <c r="HH29" s="97"/>
      <c r="HI29" s="97"/>
      <c r="HJ29" s="97"/>
      <c r="HK29" s="97"/>
      <c r="HL29" s="97"/>
      <c r="HM29" s="97"/>
      <c r="HN29" s="97"/>
      <c r="HO29" s="97"/>
      <c r="HP29" s="97"/>
      <c r="HQ29" s="97"/>
      <c r="HR29" s="97"/>
      <c r="HS29" s="97"/>
      <c r="HT29" s="97"/>
      <c r="HU29" s="97"/>
      <c r="HV29" s="97"/>
      <c r="HW29" s="97"/>
      <c r="HX29" s="89"/>
      <c r="HY29" s="73"/>
      <c r="HZ29" s="73"/>
      <c r="IA29" s="73"/>
      <c r="IB29" s="73"/>
      <c r="IC29" s="73"/>
      <c r="ID29" s="73"/>
      <c r="IE29" s="73"/>
      <c r="IF29" s="73"/>
      <c r="IG29" s="89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89"/>
      <c r="IY29" s="77"/>
      <c r="IZ29" s="77"/>
      <c r="JA29" s="77"/>
      <c r="JB29" s="77"/>
      <c r="JC29" s="77"/>
      <c r="JD29" s="77"/>
      <c r="JE29" s="77"/>
      <c r="JF29" s="77"/>
      <c r="JG29" s="77"/>
      <c r="JH29" s="77"/>
      <c r="JI29" s="77"/>
      <c r="JJ29" s="77"/>
      <c r="JK29" s="77"/>
      <c r="JL29" s="77"/>
      <c r="JM29" s="77"/>
      <c r="JN29" s="77"/>
      <c r="JO29" s="89"/>
      <c r="JP29" s="240"/>
      <c r="JQ29" s="240"/>
      <c r="JR29" s="240"/>
      <c r="JS29" s="240"/>
      <c r="JT29" s="240"/>
      <c r="JU29" s="240"/>
      <c r="JV29" s="240"/>
      <c r="JW29" s="240"/>
      <c r="JX29" s="240"/>
      <c r="JY29" s="240"/>
      <c r="JZ29" s="240"/>
      <c r="KA29" s="240"/>
      <c r="KB29" s="240"/>
      <c r="KC29" s="240"/>
      <c r="KD29" s="240"/>
      <c r="KE29" s="240"/>
      <c r="KF29" s="89"/>
      <c r="KG29" s="80"/>
      <c r="KH29" s="80"/>
      <c r="KI29" s="80"/>
      <c r="KJ29" s="80"/>
      <c r="KK29" s="80"/>
      <c r="KL29" s="80"/>
      <c r="KM29" s="80"/>
      <c r="KN29" s="80"/>
      <c r="KO29" s="80"/>
      <c r="KP29" s="80"/>
      <c r="KQ29" s="80"/>
      <c r="KR29" s="80"/>
      <c r="KS29" s="80"/>
      <c r="KT29" s="80"/>
      <c r="KU29" s="80"/>
      <c r="KV29" s="80"/>
      <c r="KW29" s="89"/>
      <c r="KX29" s="270"/>
      <c r="KY29" s="270"/>
      <c r="KZ29" s="270"/>
      <c r="LA29" s="270"/>
      <c r="LB29" s="270"/>
      <c r="LC29" s="270"/>
      <c r="LD29" s="270"/>
      <c r="LE29" s="270"/>
      <c r="LF29" s="270"/>
      <c r="LG29" s="270"/>
      <c r="LH29" s="270"/>
      <c r="LI29" s="270"/>
      <c r="LJ29" s="270"/>
      <c r="LK29" s="270"/>
      <c r="LL29" s="270"/>
      <c r="LM29" s="270"/>
      <c r="LN29" s="89"/>
      <c r="LO29" s="87"/>
      <c r="LP29" s="87"/>
      <c r="LQ29" s="87"/>
      <c r="LR29" s="87"/>
      <c r="LS29" s="87"/>
      <c r="LT29" s="87"/>
      <c r="LU29" s="87"/>
      <c r="LV29" s="87"/>
      <c r="LW29" s="87"/>
      <c r="LX29" s="87"/>
      <c r="LY29" s="87"/>
      <c r="LZ29" s="87"/>
      <c r="MA29" s="87"/>
      <c r="MB29" s="87"/>
      <c r="MC29" s="87"/>
      <c r="MD29" s="87"/>
      <c r="ME29" s="87"/>
      <c r="MF29" s="87"/>
      <c r="MG29" s="87"/>
      <c r="MH29" s="87"/>
      <c r="MI29" s="87"/>
      <c r="MJ29" s="87"/>
      <c r="MK29" s="87"/>
      <c r="ML29" s="87"/>
      <c r="MM29" s="87"/>
      <c r="MN29" s="87"/>
      <c r="MO29" s="86"/>
      <c r="MP29" s="87"/>
      <c r="MQ29" s="87"/>
      <c r="MR29" s="87"/>
      <c r="MS29" s="87"/>
      <c r="MT29" s="87"/>
      <c r="MU29" s="87"/>
      <c r="MV29" s="87"/>
      <c r="MW29" s="87"/>
      <c r="MX29" s="87"/>
      <c r="MY29" s="87"/>
      <c r="MZ29" s="87"/>
      <c r="NA29" s="87"/>
      <c r="NB29" s="87"/>
      <c r="NC29" s="87"/>
      <c r="ND29" s="87"/>
      <c r="NE29" s="87"/>
      <c r="NF29" s="87"/>
      <c r="NG29" s="87"/>
      <c r="NH29" s="87"/>
      <c r="NI29" s="87"/>
      <c r="NJ29" s="87"/>
      <c r="NK29" s="87"/>
      <c r="NL29" s="87"/>
      <c r="NM29" s="87"/>
      <c r="NN29" s="87"/>
      <c r="NO29" s="87"/>
      <c r="NP29" s="87"/>
    </row>
    <row r="30" ht="14.25" customHeight="1">
      <c r="A30" s="49">
        <v>0.708333333333334</v>
      </c>
      <c r="B30" s="50"/>
      <c r="C30" s="329"/>
      <c r="D30" s="168"/>
      <c r="E30" s="168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89"/>
      <c r="BD30" s="54"/>
      <c r="BE30" s="54"/>
      <c r="BF30" s="54"/>
      <c r="BG30" s="54"/>
      <c r="BH30" s="54"/>
      <c r="BI30" s="54"/>
      <c r="BJ30" s="54"/>
      <c r="BK30" s="54"/>
      <c r="BL30" s="89"/>
      <c r="BM30" s="288"/>
      <c r="BN30" s="288"/>
      <c r="BO30" s="288"/>
      <c r="BP30" s="288"/>
      <c r="BQ30" s="288"/>
      <c r="BR30" s="288"/>
      <c r="BS30" s="288"/>
      <c r="BT30" s="288"/>
      <c r="BU30" s="288" t="str">
        <f t="shared" si="2"/>
        <v/>
      </c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288"/>
      <c r="CL30" s="288"/>
      <c r="CM30" s="288"/>
      <c r="CN30" s="288"/>
      <c r="CO30" s="288"/>
      <c r="CP30" s="288"/>
      <c r="CQ30" s="288"/>
      <c r="CR30" s="288"/>
      <c r="CS30" s="288"/>
      <c r="CT30" s="288"/>
      <c r="CU30" s="288"/>
      <c r="CV30" s="288"/>
      <c r="CW30" s="288"/>
      <c r="CX30" s="288"/>
      <c r="CY30" s="288"/>
      <c r="CZ30" s="288"/>
      <c r="DA30" s="288"/>
      <c r="DB30" s="288"/>
      <c r="DC30" s="288"/>
      <c r="DD30" s="288"/>
      <c r="DE30" s="288" t="str">
        <f t="shared" si="3"/>
        <v/>
      </c>
      <c r="DF30" s="288"/>
      <c r="DG30" s="288" t="str">
        <f t="shared" ref="DG30:DH30" si="19">BO30</f>
        <v/>
      </c>
      <c r="DH30" s="288" t="str">
        <f t="shared" si="19"/>
        <v/>
      </c>
      <c r="DI30" s="288"/>
      <c r="DJ30" s="288"/>
      <c r="DK30" s="288"/>
      <c r="DL30" s="288"/>
      <c r="DM30" s="89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89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89"/>
      <c r="GA30" s="161"/>
      <c r="GB30" s="161"/>
      <c r="GC30" s="161"/>
      <c r="GD30" s="161"/>
      <c r="GE30" s="161"/>
      <c r="GF30" s="161"/>
      <c r="GG30" s="161"/>
      <c r="GH30" s="161"/>
      <c r="GI30" s="161"/>
      <c r="GJ30" s="161"/>
      <c r="GK30" s="161"/>
      <c r="GL30" s="161"/>
      <c r="GM30" s="161"/>
      <c r="GN30" s="161"/>
      <c r="GO30" s="161"/>
      <c r="GP30" s="161"/>
      <c r="GQ30" s="161"/>
      <c r="GR30" s="161"/>
      <c r="GS30" s="161"/>
      <c r="GT30" s="161"/>
      <c r="GU30" s="161"/>
      <c r="GV30" s="161"/>
      <c r="GW30" s="161"/>
      <c r="GX30" s="161"/>
      <c r="GY30" s="89"/>
      <c r="GZ30" s="97"/>
      <c r="HA30" s="97"/>
      <c r="HB30" s="97"/>
      <c r="HC30" s="97"/>
      <c r="HD30" s="97"/>
      <c r="HE30" s="97"/>
      <c r="HF30" s="97"/>
      <c r="HG30" s="97"/>
      <c r="HH30" s="97"/>
      <c r="HI30" s="97"/>
      <c r="HJ30" s="97"/>
      <c r="HK30" s="97"/>
      <c r="HL30" s="97"/>
      <c r="HM30" s="97"/>
      <c r="HN30" s="97"/>
      <c r="HO30" s="97"/>
      <c r="HP30" s="97"/>
      <c r="HQ30" s="97"/>
      <c r="HR30" s="97"/>
      <c r="HS30" s="97"/>
      <c r="HT30" s="97"/>
      <c r="HU30" s="97"/>
      <c r="HV30" s="97"/>
      <c r="HW30" s="97"/>
      <c r="HX30" s="89"/>
      <c r="HY30" s="73"/>
      <c r="HZ30" s="73"/>
      <c r="IA30" s="73"/>
      <c r="IB30" s="73"/>
      <c r="IC30" s="73"/>
      <c r="ID30" s="73"/>
      <c r="IE30" s="73"/>
      <c r="IF30" s="73"/>
      <c r="IG30" s="89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89"/>
      <c r="IY30" s="77"/>
      <c r="IZ30" s="77"/>
      <c r="JA30" s="77"/>
      <c r="JB30" s="77"/>
      <c r="JC30" s="77"/>
      <c r="JD30" s="77"/>
      <c r="JE30" s="77"/>
      <c r="JF30" s="77"/>
      <c r="JG30" s="77"/>
      <c r="JH30" s="77"/>
      <c r="JI30" s="77"/>
      <c r="JJ30" s="77"/>
      <c r="JK30" s="77"/>
      <c r="JL30" s="77"/>
      <c r="JM30" s="77"/>
      <c r="JN30" s="77"/>
      <c r="JO30" s="89"/>
      <c r="JP30" s="240"/>
      <c r="JQ30" s="240"/>
      <c r="JR30" s="240"/>
      <c r="JS30" s="240"/>
      <c r="JT30" s="240"/>
      <c r="JU30" s="240"/>
      <c r="JV30" s="240"/>
      <c r="JW30" s="240"/>
      <c r="JX30" s="240"/>
      <c r="JY30" s="240"/>
      <c r="JZ30" s="240"/>
      <c r="KA30" s="240"/>
      <c r="KB30" s="240"/>
      <c r="KC30" s="240"/>
      <c r="KD30" s="240"/>
      <c r="KE30" s="240"/>
      <c r="KF30" s="89"/>
      <c r="KG30" s="80"/>
      <c r="KH30" s="80"/>
      <c r="KI30" s="80"/>
      <c r="KJ30" s="80"/>
      <c r="KK30" s="80"/>
      <c r="KL30" s="80"/>
      <c r="KM30" s="80"/>
      <c r="KN30" s="80"/>
      <c r="KO30" s="80"/>
      <c r="KP30" s="80"/>
      <c r="KQ30" s="80"/>
      <c r="KR30" s="80"/>
      <c r="KS30" s="80"/>
      <c r="KT30" s="80"/>
      <c r="KU30" s="80"/>
      <c r="KV30" s="80"/>
      <c r="KW30" s="89"/>
      <c r="KX30" s="270"/>
      <c r="KY30" s="270"/>
      <c r="KZ30" s="270"/>
      <c r="LA30" s="270"/>
      <c r="LB30" s="270"/>
      <c r="LC30" s="270"/>
      <c r="LD30" s="270"/>
      <c r="LE30" s="270"/>
      <c r="LF30" s="270"/>
      <c r="LG30" s="270"/>
      <c r="LH30" s="270"/>
      <c r="LI30" s="270"/>
      <c r="LJ30" s="270"/>
      <c r="LK30" s="270"/>
      <c r="LL30" s="270"/>
      <c r="LM30" s="270"/>
      <c r="LN30" s="89"/>
      <c r="LO30" s="87"/>
      <c r="LP30" s="87"/>
      <c r="LQ30" s="87"/>
      <c r="LR30" s="87"/>
      <c r="LS30" s="87"/>
      <c r="LT30" s="87"/>
      <c r="LU30" s="87"/>
      <c r="LV30" s="87"/>
      <c r="LW30" s="87"/>
      <c r="LX30" s="87"/>
      <c r="LY30" s="87"/>
      <c r="LZ30" s="87"/>
      <c r="MA30" s="87"/>
      <c r="MB30" s="87"/>
      <c r="MC30" s="87"/>
      <c r="MD30" s="87"/>
      <c r="ME30" s="87"/>
      <c r="MF30" s="87"/>
      <c r="MG30" s="87"/>
      <c r="MH30" s="87"/>
      <c r="MI30" s="87"/>
      <c r="MJ30" s="87"/>
      <c r="MK30" s="87"/>
      <c r="ML30" s="87"/>
      <c r="MM30" s="87"/>
      <c r="MN30" s="87"/>
      <c r="MO30" s="86"/>
      <c r="MP30" s="87"/>
      <c r="MQ30" s="87"/>
      <c r="MR30" s="87"/>
      <c r="MS30" s="87"/>
      <c r="MT30" s="87"/>
      <c r="MU30" s="87"/>
      <c r="MV30" s="87"/>
      <c r="MW30" s="87"/>
      <c r="MX30" s="87"/>
      <c r="MY30" s="87"/>
      <c r="MZ30" s="87"/>
      <c r="NA30" s="87"/>
      <c r="NB30" s="87"/>
      <c r="NC30" s="87"/>
      <c r="ND30" s="87"/>
      <c r="NE30" s="87"/>
      <c r="NF30" s="87"/>
      <c r="NG30" s="87"/>
      <c r="NH30" s="87"/>
      <c r="NI30" s="87"/>
      <c r="NJ30" s="87"/>
      <c r="NK30" s="87"/>
      <c r="NL30" s="87"/>
      <c r="NM30" s="87"/>
      <c r="NN30" s="87"/>
      <c r="NO30" s="87"/>
      <c r="NP30" s="87"/>
    </row>
    <row r="31" ht="14.25" customHeight="1">
      <c r="A31" s="49">
        <v>0.75</v>
      </c>
      <c r="B31" s="50"/>
      <c r="C31" s="329"/>
      <c r="D31" s="168"/>
      <c r="E31" s="168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89"/>
      <c r="BD31" s="54"/>
      <c r="BE31" s="54"/>
      <c r="BF31" s="54"/>
      <c r="BG31" s="54"/>
      <c r="BH31" s="54"/>
      <c r="BI31" s="54"/>
      <c r="BJ31" s="54"/>
      <c r="BK31" s="54"/>
      <c r="BL31" s="89"/>
      <c r="BM31" s="288"/>
      <c r="BN31" s="288"/>
      <c r="BO31" s="288"/>
      <c r="BP31" s="288"/>
      <c r="BQ31" s="288"/>
      <c r="BR31" s="288"/>
      <c r="BS31" s="288"/>
      <c r="BT31" s="288"/>
      <c r="BU31" s="288" t="str">
        <f t="shared" si="2"/>
        <v/>
      </c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288"/>
      <c r="CL31" s="288"/>
      <c r="CM31" s="288"/>
      <c r="CN31" s="288"/>
      <c r="CO31" s="288"/>
      <c r="CP31" s="288"/>
      <c r="CQ31" s="288"/>
      <c r="CR31" s="288"/>
      <c r="CS31" s="288"/>
      <c r="CT31" s="288"/>
      <c r="CU31" s="288"/>
      <c r="CV31" s="288"/>
      <c r="CW31" s="288"/>
      <c r="CX31" s="288"/>
      <c r="CY31" s="288"/>
      <c r="CZ31" s="288"/>
      <c r="DA31" s="288"/>
      <c r="DB31" s="288"/>
      <c r="DC31" s="288"/>
      <c r="DD31" s="288"/>
      <c r="DE31" s="288" t="str">
        <f t="shared" si="3"/>
        <v/>
      </c>
      <c r="DF31" s="288"/>
      <c r="DG31" s="288" t="str">
        <f t="shared" ref="DG31:DH31" si="20">BO31</f>
        <v/>
      </c>
      <c r="DH31" s="288" t="str">
        <f t="shared" si="20"/>
        <v/>
      </c>
      <c r="DI31" s="288"/>
      <c r="DJ31" s="288"/>
      <c r="DK31" s="288"/>
      <c r="DL31" s="288"/>
      <c r="DM31" s="89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89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89"/>
      <c r="GA31" s="161"/>
      <c r="GB31" s="161"/>
      <c r="GC31" s="161"/>
      <c r="GD31" s="161"/>
      <c r="GE31" s="161"/>
      <c r="GF31" s="161"/>
      <c r="GG31" s="161"/>
      <c r="GH31" s="161"/>
      <c r="GI31" s="161"/>
      <c r="GJ31" s="161"/>
      <c r="GK31" s="161"/>
      <c r="GL31" s="161"/>
      <c r="GM31" s="161"/>
      <c r="GN31" s="161"/>
      <c r="GO31" s="161"/>
      <c r="GP31" s="161"/>
      <c r="GQ31" s="161"/>
      <c r="GR31" s="161"/>
      <c r="GS31" s="161"/>
      <c r="GT31" s="161"/>
      <c r="GU31" s="161"/>
      <c r="GV31" s="161"/>
      <c r="GW31" s="161"/>
      <c r="GX31" s="161"/>
      <c r="GY31" s="89"/>
      <c r="GZ31" s="97"/>
      <c r="HA31" s="97"/>
      <c r="HB31" s="97"/>
      <c r="HC31" s="97"/>
      <c r="HD31" s="97"/>
      <c r="HE31" s="97"/>
      <c r="HF31" s="97"/>
      <c r="HG31" s="97"/>
      <c r="HH31" s="97"/>
      <c r="HI31" s="97"/>
      <c r="HJ31" s="97"/>
      <c r="HK31" s="97"/>
      <c r="HL31" s="97"/>
      <c r="HM31" s="97"/>
      <c r="HN31" s="97"/>
      <c r="HO31" s="97"/>
      <c r="HP31" s="97"/>
      <c r="HQ31" s="97"/>
      <c r="HR31" s="97"/>
      <c r="HS31" s="97"/>
      <c r="HT31" s="97"/>
      <c r="HU31" s="97"/>
      <c r="HV31" s="97"/>
      <c r="HW31" s="97"/>
      <c r="HX31" s="89"/>
      <c r="HY31" s="73"/>
      <c r="HZ31" s="73"/>
      <c r="IA31" s="73"/>
      <c r="IB31" s="73"/>
      <c r="IC31" s="73"/>
      <c r="ID31" s="73"/>
      <c r="IE31" s="73"/>
      <c r="IF31" s="73"/>
      <c r="IG31" s="89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89"/>
      <c r="IY31" s="77"/>
      <c r="IZ31" s="77"/>
      <c r="JA31" s="77"/>
      <c r="JB31" s="77"/>
      <c r="JC31" s="77"/>
      <c r="JD31" s="77"/>
      <c r="JE31" s="77"/>
      <c r="JF31" s="77"/>
      <c r="JG31" s="77"/>
      <c r="JH31" s="77"/>
      <c r="JI31" s="77"/>
      <c r="JJ31" s="77"/>
      <c r="JK31" s="77"/>
      <c r="JL31" s="77"/>
      <c r="JM31" s="77"/>
      <c r="JN31" s="77"/>
      <c r="JO31" s="89"/>
      <c r="JP31" s="240"/>
      <c r="JQ31" s="240"/>
      <c r="JR31" s="240"/>
      <c r="JS31" s="240"/>
      <c r="JT31" s="240"/>
      <c r="JU31" s="240"/>
      <c r="JV31" s="240"/>
      <c r="JW31" s="240"/>
      <c r="JX31" s="240"/>
      <c r="JY31" s="240"/>
      <c r="JZ31" s="240"/>
      <c r="KA31" s="240"/>
      <c r="KB31" s="240"/>
      <c r="KC31" s="240"/>
      <c r="KD31" s="240"/>
      <c r="KE31" s="240"/>
      <c r="KF31" s="89"/>
      <c r="KG31" s="80"/>
      <c r="KH31" s="80"/>
      <c r="KI31" s="80"/>
      <c r="KJ31" s="80"/>
      <c r="KK31" s="80"/>
      <c r="KL31" s="80"/>
      <c r="KM31" s="80"/>
      <c r="KN31" s="80"/>
      <c r="KO31" s="80"/>
      <c r="KP31" s="80"/>
      <c r="KQ31" s="80"/>
      <c r="KR31" s="80"/>
      <c r="KS31" s="80"/>
      <c r="KT31" s="80"/>
      <c r="KU31" s="80"/>
      <c r="KV31" s="80"/>
      <c r="KW31" s="89"/>
      <c r="KX31" s="270"/>
      <c r="KY31" s="270"/>
      <c r="KZ31" s="270"/>
      <c r="LA31" s="270"/>
      <c r="LB31" s="270"/>
      <c r="LC31" s="270"/>
      <c r="LD31" s="270"/>
      <c r="LE31" s="270"/>
      <c r="LF31" s="270"/>
      <c r="LG31" s="270"/>
      <c r="LH31" s="270"/>
      <c r="LI31" s="270"/>
      <c r="LJ31" s="270"/>
      <c r="LK31" s="270"/>
      <c r="LL31" s="270"/>
      <c r="LM31" s="270"/>
      <c r="LN31" s="89"/>
      <c r="LO31" s="87"/>
      <c r="LP31" s="87"/>
      <c r="LQ31" s="87"/>
      <c r="LR31" s="87"/>
      <c r="LS31" s="87"/>
      <c r="LT31" s="87"/>
      <c r="LU31" s="87"/>
      <c r="LV31" s="87"/>
      <c r="LW31" s="87"/>
      <c r="LX31" s="87"/>
      <c r="LY31" s="87"/>
      <c r="LZ31" s="87"/>
      <c r="MA31" s="87"/>
      <c r="MB31" s="87"/>
      <c r="MC31" s="87"/>
      <c r="MD31" s="87"/>
      <c r="ME31" s="87"/>
      <c r="MF31" s="87"/>
      <c r="MG31" s="87"/>
      <c r="MH31" s="87"/>
      <c r="MI31" s="87"/>
      <c r="MJ31" s="87"/>
      <c r="MK31" s="87"/>
      <c r="ML31" s="87"/>
      <c r="MM31" s="87"/>
      <c r="MN31" s="87"/>
      <c r="MO31" s="86"/>
      <c r="MP31" s="87"/>
      <c r="MQ31" s="87"/>
      <c r="MR31" s="87"/>
      <c r="MS31" s="87"/>
      <c r="MT31" s="87"/>
      <c r="MU31" s="87"/>
      <c r="MV31" s="87"/>
      <c r="MW31" s="87"/>
      <c r="MX31" s="87"/>
      <c r="MY31" s="87"/>
      <c r="MZ31" s="87"/>
      <c r="NA31" s="87"/>
      <c r="NB31" s="87"/>
      <c r="NC31" s="87"/>
      <c r="ND31" s="87"/>
      <c r="NE31" s="87"/>
      <c r="NF31" s="87"/>
      <c r="NG31" s="87"/>
      <c r="NH31" s="87"/>
      <c r="NI31" s="87"/>
      <c r="NJ31" s="87"/>
      <c r="NK31" s="87"/>
      <c r="NL31" s="87"/>
      <c r="NM31" s="87"/>
      <c r="NN31" s="87"/>
      <c r="NO31" s="87"/>
      <c r="NP31" s="87"/>
    </row>
    <row r="32" ht="14.25" customHeight="1">
      <c r="A32" s="49">
        <v>0.791666666666667</v>
      </c>
      <c r="B32" s="50"/>
      <c r="C32" s="329"/>
      <c r="D32" s="168"/>
      <c r="E32" s="168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89"/>
      <c r="BD32" s="54"/>
      <c r="BE32" s="54"/>
      <c r="BF32" s="54"/>
      <c r="BG32" s="54"/>
      <c r="BH32" s="54"/>
      <c r="BI32" s="54"/>
      <c r="BJ32" s="54"/>
      <c r="BK32" s="54"/>
      <c r="BL32" s="89"/>
      <c r="BM32" s="288"/>
      <c r="BN32" s="288"/>
      <c r="BO32" s="288"/>
      <c r="BP32" s="288"/>
      <c r="BQ32" s="288"/>
      <c r="BR32" s="288"/>
      <c r="BS32" s="288"/>
      <c r="BT32" s="288"/>
      <c r="BU32" s="288" t="str">
        <f t="shared" si="2"/>
        <v/>
      </c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288"/>
      <c r="CL32" s="288"/>
      <c r="CM32" s="288"/>
      <c r="CN32" s="288"/>
      <c r="CO32" s="288"/>
      <c r="CP32" s="288"/>
      <c r="CQ32" s="288"/>
      <c r="CR32" s="288"/>
      <c r="CS32" s="288"/>
      <c r="CT32" s="288"/>
      <c r="CU32" s="288"/>
      <c r="CV32" s="288"/>
      <c r="CW32" s="288"/>
      <c r="CX32" s="288"/>
      <c r="CY32" s="288"/>
      <c r="CZ32" s="288"/>
      <c r="DA32" s="288"/>
      <c r="DB32" s="288"/>
      <c r="DC32" s="288"/>
      <c r="DD32" s="288"/>
      <c r="DE32" s="288" t="str">
        <f t="shared" si="3"/>
        <v/>
      </c>
      <c r="DF32" s="288"/>
      <c r="DG32" s="288" t="str">
        <f t="shared" ref="DG32:DH32" si="21">BO32</f>
        <v/>
      </c>
      <c r="DH32" s="288" t="str">
        <f t="shared" si="21"/>
        <v/>
      </c>
      <c r="DI32" s="288"/>
      <c r="DJ32" s="288"/>
      <c r="DK32" s="288"/>
      <c r="DL32" s="288"/>
      <c r="DM32" s="89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89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89"/>
      <c r="GA32" s="161"/>
      <c r="GB32" s="161"/>
      <c r="GC32" s="161"/>
      <c r="GD32" s="161"/>
      <c r="GE32" s="161"/>
      <c r="GF32" s="161"/>
      <c r="GG32" s="161"/>
      <c r="GH32" s="161"/>
      <c r="GI32" s="161"/>
      <c r="GJ32" s="161"/>
      <c r="GK32" s="161"/>
      <c r="GL32" s="161"/>
      <c r="GM32" s="161"/>
      <c r="GN32" s="161"/>
      <c r="GO32" s="161"/>
      <c r="GP32" s="161"/>
      <c r="GQ32" s="161"/>
      <c r="GR32" s="161"/>
      <c r="GS32" s="161"/>
      <c r="GT32" s="161"/>
      <c r="GU32" s="161"/>
      <c r="GV32" s="161"/>
      <c r="GW32" s="161"/>
      <c r="GX32" s="161"/>
      <c r="GY32" s="89"/>
      <c r="GZ32" s="97"/>
      <c r="HA32" s="97"/>
      <c r="HB32" s="97"/>
      <c r="HC32" s="97"/>
      <c r="HD32" s="97"/>
      <c r="HE32" s="97"/>
      <c r="HF32" s="97"/>
      <c r="HG32" s="97"/>
      <c r="HH32" s="97"/>
      <c r="HI32" s="97"/>
      <c r="HJ32" s="97"/>
      <c r="HK32" s="97"/>
      <c r="HL32" s="97"/>
      <c r="HM32" s="97"/>
      <c r="HN32" s="97"/>
      <c r="HO32" s="97"/>
      <c r="HP32" s="97"/>
      <c r="HQ32" s="97"/>
      <c r="HR32" s="97"/>
      <c r="HS32" s="97"/>
      <c r="HT32" s="97"/>
      <c r="HU32" s="97"/>
      <c r="HV32" s="97"/>
      <c r="HW32" s="97"/>
      <c r="HX32" s="89"/>
      <c r="HY32" s="73"/>
      <c r="HZ32" s="73"/>
      <c r="IA32" s="73"/>
      <c r="IB32" s="73"/>
      <c r="IC32" s="73"/>
      <c r="ID32" s="73"/>
      <c r="IE32" s="73"/>
      <c r="IF32" s="73"/>
      <c r="IG32" s="89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89"/>
      <c r="IY32" s="77"/>
      <c r="IZ32" s="77"/>
      <c r="JA32" s="77"/>
      <c r="JB32" s="77"/>
      <c r="JC32" s="77"/>
      <c r="JD32" s="77"/>
      <c r="JE32" s="77"/>
      <c r="JF32" s="77"/>
      <c r="JG32" s="77"/>
      <c r="JH32" s="77"/>
      <c r="JI32" s="77"/>
      <c r="JJ32" s="77"/>
      <c r="JK32" s="77"/>
      <c r="JL32" s="77"/>
      <c r="JM32" s="77"/>
      <c r="JN32" s="77"/>
      <c r="JO32" s="89"/>
      <c r="JP32" s="240"/>
      <c r="JQ32" s="240"/>
      <c r="JR32" s="240"/>
      <c r="JS32" s="240"/>
      <c r="JT32" s="240"/>
      <c r="JU32" s="240"/>
      <c r="JV32" s="240"/>
      <c r="JW32" s="240"/>
      <c r="JX32" s="240"/>
      <c r="JY32" s="240"/>
      <c r="JZ32" s="240"/>
      <c r="KA32" s="240"/>
      <c r="KB32" s="240"/>
      <c r="KC32" s="240"/>
      <c r="KD32" s="240"/>
      <c r="KE32" s="240"/>
      <c r="KF32" s="89"/>
      <c r="KG32" s="80"/>
      <c r="KH32" s="80"/>
      <c r="KI32" s="80"/>
      <c r="KJ32" s="80"/>
      <c r="KK32" s="80"/>
      <c r="KL32" s="80"/>
      <c r="KM32" s="80"/>
      <c r="KN32" s="80"/>
      <c r="KO32" s="80"/>
      <c r="KP32" s="80"/>
      <c r="KQ32" s="80"/>
      <c r="KR32" s="80"/>
      <c r="KS32" s="80"/>
      <c r="KT32" s="80"/>
      <c r="KU32" s="80"/>
      <c r="KV32" s="80"/>
      <c r="KW32" s="89"/>
      <c r="KX32" s="270"/>
      <c r="KY32" s="270"/>
      <c r="KZ32" s="270"/>
      <c r="LA32" s="270"/>
      <c r="LB32" s="270"/>
      <c r="LC32" s="270"/>
      <c r="LD32" s="270"/>
      <c r="LE32" s="270"/>
      <c r="LF32" s="270"/>
      <c r="LG32" s="270"/>
      <c r="LH32" s="270"/>
      <c r="LI32" s="270"/>
      <c r="LJ32" s="270"/>
      <c r="LK32" s="270"/>
      <c r="LL32" s="270"/>
      <c r="LM32" s="270"/>
      <c r="LN32" s="89"/>
      <c r="LO32" s="87"/>
      <c r="LP32" s="87"/>
      <c r="LQ32" s="87"/>
      <c r="LR32" s="87"/>
      <c r="LS32" s="87"/>
      <c r="LT32" s="87"/>
      <c r="LU32" s="87"/>
      <c r="LV32" s="87"/>
      <c r="LW32" s="87"/>
      <c r="LX32" s="87"/>
      <c r="LY32" s="87"/>
      <c r="LZ32" s="87"/>
      <c r="MA32" s="87"/>
      <c r="MB32" s="87"/>
      <c r="MC32" s="87"/>
      <c r="MD32" s="87"/>
      <c r="ME32" s="87"/>
      <c r="MF32" s="87"/>
      <c r="MG32" s="87"/>
      <c r="MH32" s="87"/>
      <c r="MI32" s="87"/>
      <c r="MJ32" s="87"/>
      <c r="MK32" s="87"/>
      <c r="ML32" s="87"/>
      <c r="MM32" s="87"/>
      <c r="MN32" s="87"/>
      <c r="MO32" s="86"/>
      <c r="MP32" s="87"/>
      <c r="MQ32" s="87"/>
      <c r="MR32" s="87"/>
      <c r="MS32" s="87"/>
      <c r="MT32" s="87"/>
      <c r="MU32" s="87"/>
      <c r="MV32" s="87"/>
      <c r="MW32" s="87"/>
      <c r="MX32" s="87"/>
      <c r="MY32" s="87"/>
      <c r="MZ32" s="87"/>
      <c r="NA32" s="87"/>
      <c r="NB32" s="87"/>
      <c r="NC32" s="87"/>
      <c r="ND32" s="87"/>
      <c r="NE32" s="87"/>
      <c r="NF32" s="87"/>
      <c r="NG32" s="87"/>
      <c r="NH32" s="87"/>
      <c r="NI32" s="87"/>
      <c r="NJ32" s="87"/>
      <c r="NK32" s="87"/>
      <c r="NL32" s="87"/>
      <c r="NM32" s="87"/>
      <c r="NN32" s="87"/>
      <c r="NO32" s="87"/>
      <c r="NP32" s="87"/>
    </row>
    <row r="33" ht="14.25" customHeight="1">
      <c r="A33" s="49">
        <v>0.833333333333334</v>
      </c>
      <c r="B33" s="50"/>
      <c r="C33" s="329"/>
      <c r="D33" s="330"/>
      <c r="E33" s="168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89"/>
      <c r="BD33" s="54"/>
      <c r="BE33" s="54"/>
      <c r="BF33" s="54"/>
      <c r="BG33" s="54"/>
      <c r="BH33" s="54"/>
      <c r="BI33" s="54"/>
      <c r="BJ33" s="54"/>
      <c r="BK33" s="54"/>
      <c r="BL33" s="89"/>
      <c r="BM33" s="288"/>
      <c r="BN33" s="288"/>
      <c r="BO33" s="288"/>
      <c r="BP33" s="288"/>
      <c r="BQ33" s="288"/>
      <c r="BR33" s="288"/>
      <c r="BS33" s="288"/>
      <c r="BT33" s="288"/>
      <c r="BU33" s="288" t="str">
        <f t="shared" si="2"/>
        <v/>
      </c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288"/>
      <c r="CL33" s="288"/>
      <c r="CM33" s="288"/>
      <c r="CN33" s="288"/>
      <c r="CO33" s="288"/>
      <c r="CP33" s="288"/>
      <c r="CQ33" s="288"/>
      <c r="CR33" s="288"/>
      <c r="CS33" s="288"/>
      <c r="CT33" s="288"/>
      <c r="CU33" s="288"/>
      <c r="CV33" s="288"/>
      <c r="CW33" s="288"/>
      <c r="CX33" s="288"/>
      <c r="CY33" s="288"/>
      <c r="CZ33" s="288"/>
      <c r="DA33" s="288"/>
      <c r="DB33" s="288"/>
      <c r="DC33" s="288"/>
      <c r="DD33" s="288"/>
      <c r="DE33" s="288" t="str">
        <f t="shared" si="3"/>
        <v/>
      </c>
      <c r="DF33" s="288"/>
      <c r="DG33" s="288" t="str">
        <f t="shared" ref="DG33:DH33" si="22">BO33</f>
        <v/>
      </c>
      <c r="DH33" s="288" t="str">
        <f t="shared" si="22"/>
        <v/>
      </c>
      <c r="DI33" s="288"/>
      <c r="DJ33" s="288"/>
      <c r="DK33" s="288"/>
      <c r="DL33" s="288"/>
      <c r="DM33" s="89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89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89"/>
      <c r="GA33" s="161"/>
      <c r="GB33" s="161"/>
      <c r="GC33" s="161"/>
      <c r="GD33" s="161"/>
      <c r="GE33" s="161"/>
      <c r="GF33" s="161"/>
      <c r="GG33" s="161"/>
      <c r="GH33" s="161"/>
      <c r="GI33" s="161"/>
      <c r="GJ33" s="161"/>
      <c r="GK33" s="161"/>
      <c r="GL33" s="161"/>
      <c r="GM33" s="161"/>
      <c r="GN33" s="161"/>
      <c r="GO33" s="161"/>
      <c r="GP33" s="161"/>
      <c r="GQ33" s="161"/>
      <c r="GR33" s="161"/>
      <c r="GS33" s="161"/>
      <c r="GT33" s="161"/>
      <c r="GU33" s="161"/>
      <c r="GV33" s="161"/>
      <c r="GW33" s="161"/>
      <c r="GX33" s="161"/>
      <c r="GY33" s="89"/>
      <c r="GZ33" s="97"/>
      <c r="HA33" s="97"/>
      <c r="HB33" s="97"/>
      <c r="HC33" s="97"/>
      <c r="HD33" s="97"/>
      <c r="HE33" s="97"/>
      <c r="HF33" s="97"/>
      <c r="HG33" s="97"/>
      <c r="HH33" s="97"/>
      <c r="HI33" s="97"/>
      <c r="HJ33" s="97"/>
      <c r="HK33" s="97"/>
      <c r="HL33" s="97"/>
      <c r="HM33" s="97"/>
      <c r="HN33" s="97"/>
      <c r="HO33" s="97"/>
      <c r="HP33" s="97"/>
      <c r="HQ33" s="97"/>
      <c r="HR33" s="97"/>
      <c r="HS33" s="97"/>
      <c r="HT33" s="97"/>
      <c r="HU33" s="97"/>
      <c r="HV33" s="97"/>
      <c r="HW33" s="97"/>
      <c r="HX33" s="89"/>
      <c r="HY33" s="73"/>
      <c r="HZ33" s="73"/>
      <c r="IA33" s="73"/>
      <c r="IB33" s="73"/>
      <c r="IC33" s="73"/>
      <c r="ID33" s="73"/>
      <c r="IE33" s="73"/>
      <c r="IF33" s="73"/>
      <c r="IG33" s="89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89"/>
      <c r="IY33" s="77"/>
      <c r="IZ33" s="77"/>
      <c r="JA33" s="77"/>
      <c r="JB33" s="77"/>
      <c r="JC33" s="77"/>
      <c r="JD33" s="77"/>
      <c r="JE33" s="77"/>
      <c r="JF33" s="77"/>
      <c r="JG33" s="77"/>
      <c r="JH33" s="77"/>
      <c r="JI33" s="77"/>
      <c r="JJ33" s="77"/>
      <c r="JK33" s="77"/>
      <c r="JL33" s="77"/>
      <c r="JM33" s="77"/>
      <c r="JN33" s="77"/>
      <c r="JO33" s="89"/>
      <c r="JP33" s="240"/>
      <c r="JQ33" s="240"/>
      <c r="JR33" s="240"/>
      <c r="JS33" s="240"/>
      <c r="JT33" s="240"/>
      <c r="JU33" s="240"/>
      <c r="JV33" s="240"/>
      <c r="JW33" s="240"/>
      <c r="JX33" s="240"/>
      <c r="JY33" s="240"/>
      <c r="JZ33" s="240"/>
      <c r="KA33" s="240"/>
      <c r="KB33" s="240"/>
      <c r="KC33" s="240"/>
      <c r="KD33" s="240"/>
      <c r="KE33" s="240"/>
      <c r="KF33" s="89"/>
      <c r="KG33" s="80"/>
      <c r="KH33" s="80"/>
      <c r="KI33" s="80"/>
      <c r="KJ33" s="80"/>
      <c r="KK33" s="80"/>
      <c r="KL33" s="80"/>
      <c r="KM33" s="80"/>
      <c r="KN33" s="80"/>
      <c r="KO33" s="80"/>
      <c r="KP33" s="80"/>
      <c r="KQ33" s="80"/>
      <c r="KR33" s="80"/>
      <c r="KS33" s="80"/>
      <c r="KT33" s="80"/>
      <c r="KU33" s="80"/>
      <c r="KV33" s="80"/>
      <c r="KW33" s="89"/>
      <c r="KX33" s="270"/>
      <c r="KY33" s="270"/>
      <c r="KZ33" s="270"/>
      <c r="LA33" s="270"/>
      <c r="LB33" s="270"/>
      <c r="LC33" s="270"/>
      <c r="LD33" s="270"/>
      <c r="LE33" s="270"/>
      <c r="LF33" s="270"/>
      <c r="LG33" s="270"/>
      <c r="LH33" s="270"/>
      <c r="LI33" s="270"/>
      <c r="LJ33" s="270"/>
      <c r="LK33" s="270"/>
      <c r="LL33" s="270"/>
      <c r="LM33" s="270"/>
      <c r="LN33" s="89"/>
      <c r="LO33" s="87"/>
      <c r="LP33" s="87"/>
      <c r="LQ33" s="87"/>
      <c r="LR33" s="87"/>
      <c r="LS33" s="87"/>
      <c r="LT33" s="87"/>
      <c r="LU33" s="87"/>
      <c r="LV33" s="87"/>
      <c r="LW33" s="87"/>
      <c r="LX33" s="87"/>
      <c r="LY33" s="87"/>
      <c r="LZ33" s="87"/>
      <c r="MA33" s="87"/>
      <c r="MB33" s="87"/>
      <c r="MC33" s="87"/>
      <c r="MD33" s="87"/>
      <c r="ME33" s="87"/>
      <c r="MF33" s="87"/>
      <c r="MG33" s="87"/>
      <c r="MH33" s="87"/>
      <c r="MI33" s="87"/>
      <c r="MJ33" s="87"/>
      <c r="MK33" s="87"/>
      <c r="ML33" s="87"/>
      <c r="MM33" s="87"/>
      <c r="MN33" s="87"/>
      <c r="MO33" s="86"/>
      <c r="MP33" s="87"/>
      <c r="MQ33" s="87"/>
      <c r="MR33" s="87"/>
      <c r="MS33" s="87"/>
      <c r="MT33" s="87"/>
      <c r="MU33" s="87"/>
      <c r="MV33" s="87"/>
      <c r="MW33" s="87"/>
      <c r="MX33" s="87"/>
      <c r="MY33" s="87"/>
      <c r="MZ33" s="87"/>
      <c r="NA33" s="87"/>
      <c r="NB33" s="87"/>
      <c r="NC33" s="87"/>
      <c r="ND33" s="87"/>
      <c r="NE33" s="87"/>
      <c r="NF33" s="87"/>
      <c r="NG33" s="87"/>
      <c r="NH33" s="87"/>
      <c r="NI33" s="87"/>
      <c r="NJ33" s="87"/>
      <c r="NK33" s="87"/>
      <c r="NL33" s="87"/>
      <c r="NM33" s="87"/>
      <c r="NN33" s="87"/>
      <c r="NO33" s="87"/>
      <c r="NP33" s="87"/>
    </row>
    <row r="34" ht="14.25" customHeight="1">
      <c r="A34" s="49">
        <v>0.875</v>
      </c>
      <c r="B34" s="50"/>
      <c r="C34" s="329"/>
      <c r="D34" s="168"/>
      <c r="E34" s="168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89"/>
      <c r="BD34" s="54"/>
      <c r="BE34" s="54"/>
      <c r="BF34" s="54"/>
      <c r="BG34" s="54"/>
      <c r="BH34" s="54"/>
      <c r="BI34" s="54"/>
      <c r="BJ34" s="54"/>
      <c r="BK34" s="54"/>
      <c r="BL34" s="89"/>
      <c r="BM34" s="288"/>
      <c r="BN34" s="288"/>
      <c r="BO34" s="288"/>
      <c r="BP34" s="288"/>
      <c r="BQ34" s="288"/>
      <c r="BR34" s="288"/>
      <c r="BS34" s="288"/>
      <c r="BT34" s="288"/>
      <c r="BU34" s="288" t="str">
        <f t="shared" si="2"/>
        <v/>
      </c>
      <c r="BV34" s="288"/>
      <c r="BW34" s="288"/>
      <c r="BX34" s="288"/>
      <c r="BY34" s="288"/>
      <c r="BZ34" s="288"/>
      <c r="CA34" s="288"/>
      <c r="CB34" s="288"/>
      <c r="CC34" s="288"/>
      <c r="CD34" s="288"/>
      <c r="CE34" s="288"/>
      <c r="CF34" s="288"/>
      <c r="CG34" s="288"/>
      <c r="CH34" s="288"/>
      <c r="CI34" s="288"/>
      <c r="CJ34" s="288"/>
      <c r="CK34" s="288"/>
      <c r="CL34" s="288"/>
      <c r="CM34" s="288"/>
      <c r="CN34" s="288"/>
      <c r="CO34" s="288"/>
      <c r="CP34" s="288"/>
      <c r="CQ34" s="288"/>
      <c r="CR34" s="288"/>
      <c r="CS34" s="288"/>
      <c r="CT34" s="288"/>
      <c r="CU34" s="288"/>
      <c r="CV34" s="288"/>
      <c r="CW34" s="288"/>
      <c r="CX34" s="288"/>
      <c r="CY34" s="288"/>
      <c r="CZ34" s="288"/>
      <c r="DA34" s="288"/>
      <c r="DB34" s="288"/>
      <c r="DC34" s="288"/>
      <c r="DD34" s="288"/>
      <c r="DE34" s="288" t="str">
        <f t="shared" si="3"/>
        <v/>
      </c>
      <c r="DF34" s="288"/>
      <c r="DG34" s="288" t="str">
        <f t="shared" ref="DG34:DH34" si="23">BO34</f>
        <v/>
      </c>
      <c r="DH34" s="288" t="str">
        <f t="shared" si="23"/>
        <v/>
      </c>
      <c r="DI34" s="288"/>
      <c r="DJ34" s="288"/>
      <c r="DK34" s="288"/>
      <c r="DL34" s="288"/>
      <c r="DM34" s="89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89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89"/>
      <c r="GA34" s="161"/>
      <c r="GB34" s="161"/>
      <c r="GC34" s="161"/>
      <c r="GD34" s="161"/>
      <c r="GE34" s="161"/>
      <c r="GF34" s="161"/>
      <c r="GG34" s="161"/>
      <c r="GH34" s="161"/>
      <c r="GI34" s="161"/>
      <c r="GJ34" s="161"/>
      <c r="GK34" s="161"/>
      <c r="GL34" s="161"/>
      <c r="GM34" s="161"/>
      <c r="GN34" s="161"/>
      <c r="GO34" s="161"/>
      <c r="GP34" s="161"/>
      <c r="GQ34" s="161"/>
      <c r="GR34" s="161"/>
      <c r="GS34" s="161"/>
      <c r="GT34" s="161"/>
      <c r="GU34" s="161"/>
      <c r="GV34" s="161"/>
      <c r="GW34" s="161"/>
      <c r="GX34" s="161"/>
      <c r="GY34" s="89"/>
      <c r="GZ34" s="97"/>
      <c r="HA34" s="97"/>
      <c r="HB34" s="97"/>
      <c r="HC34" s="97"/>
      <c r="HD34" s="97"/>
      <c r="HE34" s="97"/>
      <c r="HF34" s="97"/>
      <c r="HG34" s="97"/>
      <c r="HH34" s="97"/>
      <c r="HI34" s="97"/>
      <c r="HJ34" s="97"/>
      <c r="HK34" s="97"/>
      <c r="HL34" s="97"/>
      <c r="HM34" s="97"/>
      <c r="HN34" s="97"/>
      <c r="HO34" s="97"/>
      <c r="HP34" s="97"/>
      <c r="HQ34" s="97"/>
      <c r="HR34" s="97"/>
      <c r="HS34" s="97"/>
      <c r="HT34" s="97"/>
      <c r="HU34" s="97"/>
      <c r="HV34" s="97"/>
      <c r="HW34" s="97"/>
      <c r="HX34" s="89"/>
      <c r="HY34" s="73"/>
      <c r="HZ34" s="73"/>
      <c r="IA34" s="73"/>
      <c r="IB34" s="73"/>
      <c r="IC34" s="73"/>
      <c r="ID34" s="73"/>
      <c r="IE34" s="73"/>
      <c r="IF34" s="73"/>
      <c r="IG34" s="89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89"/>
      <c r="IY34" s="77"/>
      <c r="IZ34" s="77"/>
      <c r="JA34" s="77"/>
      <c r="JB34" s="77"/>
      <c r="JC34" s="77"/>
      <c r="JD34" s="77"/>
      <c r="JE34" s="77"/>
      <c r="JF34" s="77"/>
      <c r="JG34" s="77"/>
      <c r="JH34" s="77"/>
      <c r="JI34" s="77"/>
      <c r="JJ34" s="77"/>
      <c r="JK34" s="77"/>
      <c r="JL34" s="77"/>
      <c r="JM34" s="77"/>
      <c r="JN34" s="77"/>
      <c r="JO34" s="89"/>
      <c r="JP34" s="240"/>
      <c r="JQ34" s="240"/>
      <c r="JR34" s="240"/>
      <c r="JS34" s="240"/>
      <c r="JT34" s="240"/>
      <c r="JU34" s="240"/>
      <c r="JV34" s="240"/>
      <c r="JW34" s="240"/>
      <c r="JX34" s="240"/>
      <c r="JY34" s="240"/>
      <c r="JZ34" s="240"/>
      <c r="KA34" s="240"/>
      <c r="KB34" s="240"/>
      <c r="KC34" s="240"/>
      <c r="KD34" s="240"/>
      <c r="KE34" s="240"/>
      <c r="KF34" s="89"/>
      <c r="KG34" s="80"/>
      <c r="KH34" s="80"/>
      <c r="KI34" s="80"/>
      <c r="KJ34" s="80"/>
      <c r="KK34" s="80"/>
      <c r="KL34" s="80"/>
      <c r="KM34" s="80"/>
      <c r="KN34" s="80"/>
      <c r="KO34" s="80"/>
      <c r="KP34" s="80"/>
      <c r="KQ34" s="80"/>
      <c r="KR34" s="80"/>
      <c r="KS34" s="80"/>
      <c r="KT34" s="80"/>
      <c r="KU34" s="80"/>
      <c r="KV34" s="80"/>
      <c r="KW34" s="89"/>
      <c r="KX34" s="270"/>
      <c r="KY34" s="270"/>
      <c r="KZ34" s="270"/>
      <c r="LA34" s="270"/>
      <c r="LB34" s="270"/>
      <c r="LC34" s="270"/>
      <c r="LD34" s="270"/>
      <c r="LE34" s="270"/>
      <c r="LF34" s="270"/>
      <c r="LG34" s="270"/>
      <c r="LH34" s="270"/>
      <c r="LI34" s="270"/>
      <c r="LJ34" s="270"/>
      <c r="LK34" s="270"/>
      <c r="LL34" s="270"/>
      <c r="LM34" s="270"/>
      <c r="LN34" s="89"/>
      <c r="LO34" s="87"/>
      <c r="LP34" s="87"/>
      <c r="LQ34" s="87"/>
      <c r="LR34" s="87"/>
      <c r="LS34" s="87"/>
      <c r="LT34" s="87"/>
      <c r="LU34" s="87"/>
      <c r="LV34" s="87"/>
      <c r="LW34" s="87"/>
      <c r="LX34" s="87"/>
      <c r="LY34" s="87"/>
      <c r="LZ34" s="87"/>
      <c r="MA34" s="87"/>
      <c r="MB34" s="87"/>
      <c r="MC34" s="87"/>
      <c r="MD34" s="87"/>
      <c r="ME34" s="87"/>
      <c r="MF34" s="87"/>
      <c r="MG34" s="87"/>
      <c r="MH34" s="87"/>
      <c r="MI34" s="87"/>
      <c r="MJ34" s="87"/>
      <c r="MK34" s="87"/>
      <c r="ML34" s="87"/>
      <c r="MM34" s="87"/>
      <c r="MN34" s="87"/>
      <c r="MO34" s="86"/>
      <c r="MP34" s="87"/>
      <c r="MQ34" s="87"/>
      <c r="MR34" s="87"/>
      <c r="MS34" s="87"/>
      <c r="MT34" s="87"/>
      <c r="MU34" s="87"/>
      <c r="MV34" s="87"/>
      <c r="MW34" s="87"/>
      <c r="MX34" s="87"/>
      <c r="MY34" s="87"/>
      <c r="MZ34" s="87"/>
      <c r="NA34" s="87"/>
      <c r="NB34" s="87"/>
      <c r="NC34" s="87"/>
      <c r="ND34" s="87"/>
      <c r="NE34" s="87"/>
      <c r="NF34" s="87"/>
      <c r="NG34" s="87"/>
      <c r="NH34" s="87"/>
      <c r="NI34" s="87"/>
      <c r="NJ34" s="87"/>
      <c r="NK34" s="87"/>
      <c r="NL34" s="87"/>
      <c r="NM34" s="87"/>
      <c r="NN34" s="87"/>
      <c r="NO34" s="87"/>
      <c r="NP34" s="87"/>
    </row>
    <row r="35" ht="14.25" customHeight="1">
      <c r="A35" s="49">
        <v>0.916666666666667</v>
      </c>
      <c r="B35" s="50"/>
      <c r="C35" s="329"/>
      <c r="D35" s="168"/>
      <c r="E35" s="168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89"/>
      <c r="BD35" s="54"/>
      <c r="BE35" s="54"/>
      <c r="BF35" s="54"/>
      <c r="BG35" s="54"/>
      <c r="BH35" s="54"/>
      <c r="BI35" s="54"/>
      <c r="BJ35" s="54"/>
      <c r="BK35" s="54"/>
      <c r="BL35" s="89"/>
      <c r="BM35" s="288"/>
      <c r="BN35" s="288"/>
      <c r="BO35" s="288"/>
      <c r="BP35" s="288"/>
      <c r="BQ35" s="288"/>
      <c r="BR35" s="288"/>
      <c r="BS35" s="288"/>
      <c r="BT35" s="288"/>
      <c r="BU35" s="288" t="str">
        <f t="shared" si="2"/>
        <v/>
      </c>
      <c r="BV35" s="288"/>
      <c r="BW35" s="288"/>
      <c r="BX35" s="288"/>
      <c r="BY35" s="288"/>
      <c r="BZ35" s="288"/>
      <c r="CA35" s="288"/>
      <c r="CB35" s="288"/>
      <c r="CC35" s="288"/>
      <c r="CD35" s="288"/>
      <c r="CE35" s="288"/>
      <c r="CF35" s="288"/>
      <c r="CG35" s="288"/>
      <c r="CH35" s="288"/>
      <c r="CI35" s="288"/>
      <c r="CJ35" s="288"/>
      <c r="CK35" s="288"/>
      <c r="CL35" s="288"/>
      <c r="CM35" s="288"/>
      <c r="CN35" s="288"/>
      <c r="CO35" s="288"/>
      <c r="CP35" s="288"/>
      <c r="CQ35" s="288"/>
      <c r="CR35" s="288"/>
      <c r="CS35" s="288"/>
      <c r="CT35" s="288"/>
      <c r="CU35" s="288"/>
      <c r="CV35" s="288"/>
      <c r="CW35" s="288"/>
      <c r="CX35" s="288"/>
      <c r="CY35" s="288"/>
      <c r="CZ35" s="288"/>
      <c r="DA35" s="288"/>
      <c r="DB35" s="288"/>
      <c r="DC35" s="288"/>
      <c r="DD35" s="288"/>
      <c r="DE35" s="288" t="str">
        <f t="shared" si="3"/>
        <v/>
      </c>
      <c r="DF35" s="288"/>
      <c r="DG35" s="288" t="str">
        <f t="shared" ref="DG35:DH35" si="24">BO35</f>
        <v/>
      </c>
      <c r="DH35" s="288" t="str">
        <f t="shared" si="24"/>
        <v/>
      </c>
      <c r="DI35" s="288"/>
      <c r="DJ35" s="288"/>
      <c r="DK35" s="288"/>
      <c r="DL35" s="288"/>
      <c r="DM35" s="89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89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89"/>
      <c r="GA35" s="161"/>
      <c r="GB35" s="161"/>
      <c r="GC35" s="161"/>
      <c r="GD35" s="161"/>
      <c r="GE35" s="161"/>
      <c r="GF35" s="161"/>
      <c r="GG35" s="161"/>
      <c r="GH35" s="161"/>
      <c r="GI35" s="161"/>
      <c r="GJ35" s="161"/>
      <c r="GK35" s="161"/>
      <c r="GL35" s="161"/>
      <c r="GM35" s="161"/>
      <c r="GN35" s="161"/>
      <c r="GO35" s="161"/>
      <c r="GP35" s="161"/>
      <c r="GQ35" s="161"/>
      <c r="GR35" s="161"/>
      <c r="GS35" s="161"/>
      <c r="GT35" s="161"/>
      <c r="GU35" s="161"/>
      <c r="GV35" s="161"/>
      <c r="GW35" s="161"/>
      <c r="GX35" s="161"/>
      <c r="GY35" s="89"/>
      <c r="GZ35" s="97"/>
      <c r="HA35" s="97"/>
      <c r="HB35" s="97"/>
      <c r="HC35" s="97"/>
      <c r="HD35" s="97"/>
      <c r="HE35" s="97"/>
      <c r="HF35" s="97"/>
      <c r="HG35" s="97"/>
      <c r="HH35" s="97"/>
      <c r="HI35" s="97"/>
      <c r="HJ35" s="97"/>
      <c r="HK35" s="97"/>
      <c r="HL35" s="97"/>
      <c r="HM35" s="97"/>
      <c r="HN35" s="97"/>
      <c r="HO35" s="97"/>
      <c r="HP35" s="97"/>
      <c r="HQ35" s="97"/>
      <c r="HR35" s="97"/>
      <c r="HS35" s="97"/>
      <c r="HT35" s="97"/>
      <c r="HU35" s="97"/>
      <c r="HV35" s="97"/>
      <c r="HW35" s="97"/>
      <c r="HX35" s="89"/>
      <c r="HY35" s="73"/>
      <c r="HZ35" s="73"/>
      <c r="IA35" s="73"/>
      <c r="IB35" s="73"/>
      <c r="IC35" s="73"/>
      <c r="ID35" s="73"/>
      <c r="IE35" s="73"/>
      <c r="IF35" s="73"/>
      <c r="IG35" s="89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89"/>
      <c r="IY35" s="77"/>
      <c r="IZ35" s="77"/>
      <c r="JA35" s="77"/>
      <c r="JB35" s="77"/>
      <c r="JC35" s="77"/>
      <c r="JD35" s="77"/>
      <c r="JE35" s="77"/>
      <c r="JF35" s="77"/>
      <c r="JG35" s="77"/>
      <c r="JH35" s="77"/>
      <c r="JI35" s="77"/>
      <c r="JJ35" s="77"/>
      <c r="JK35" s="77"/>
      <c r="JL35" s="77"/>
      <c r="JM35" s="77"/>
      <c r="JN35" s="77"/>
      <c r="JO35" s="89"/>
      <c r="JP35" s="240"/>
      <c r="JQ35" s="240"/>
      <c r="JR35" s="240"/>
      <c r="JS35" s="240"/>
      <c r="JT35" s="240"/>
      <c r="JU35" s="240"/>
      <c r="JV35" s="240"/>
      <c r="JW35" s="240"/>
      <c r="JX35" s="240"/>
      <c r="JY35" s="240"/>
      <c r="JZ35" s="240"/>
      <c r="KA35" s="240"/>
      <c r="KB35" s="240"/>
      <c r="KC35" s="240"/>
      <c r="KD35" s="240"/>
      <c r="KE35" s="240"/>
      <c r="KF35" s="89"/>
      <c r="KG35" s="80"/>
      <c r="KH35" s="80"/>
      <c r="KI35" s="80"/>
      <c r="KJ35" s="80"/>
      <c r="KK35" s="80"/>
      <c r="KL35" s="80"/>
      <c r="KM35" s="80"/>
      <c r="KN35" s="80"/>
      <c r="KO35" s="80"/>
      <c r="KP35" s="80"/>
      <c r="KQ35" s="80"/>
      <c r="KR35" s="80"/>
      <c r="KS35" s="80"/>
      <c r="KT35" s="80"/>
      <c r="KU35" s="80"/>
      <c r="KV35" s="80"/>
      <c r="KW35" s="89"/>
      <c r="KX35" s="270"/>
      <c r="KY35" s="270"/>
      <c r="KZ35" s="270"/>
      <c r="LA35" s="270"/>
      <c r="LB35" s="270"/>
      <c r="LC35" s="270"/>
      <c r="LD35" s="270"/>
      <c r="LE35" s="270"/>
      <c r="LF35" s="270"/>
      <c r="LG35" s="270"/>
      <c r="LH35" s="270"/>
      <c r="LI35" s="270"/>
      <c r="LJ35" s="270"/>
      <c r="LK35" s="270"/>
      <c r="LL35" s="270"/>
      <c r="LM35" s="270"/>
      <c r="LN35" s="89"/>
      <c r="LO35" s="87"/>
      <c r="LP35" s="87"/>
      <c r="LQ35" s="87"/>
      <c r="LR35" s="87"/>
      <c r="LS35" s="87"/>
      <c r="LT35" s="87"/>
      <c r="LU35" s="87"/>
      <c r="LV35" s="87"/>
      <c r="LW35" s="87"/>
      <c r="LX35" s="87"/>
      <c r="LY35" s="87"/>
      <c r="LZ35" s="87"/>
      <c r="MA35" s="87"/>
      <c r="MB35" s="87"/>
      <c r="MC35" s="87"/>
      <c r="MD35" s="87"/>
      <c r="ME35" s="87"/>
      <c r="MF35" s="87"/>
      <c r="MG35" s="87"/>
      <c r="MH35" s="87"/>
      <c r="MI35" s="87"/>
      <c r="MJ35" s="87"/>
      <c r="MK35" s="87"/>
      <c r="ML35" s="87"/>
      <c r="MM35" s="87"/>
      <c r="MN35" s="87"/>
      <c r="MO35" s="86"/>
      <c r="MP35" s="87"/>
      <c r="MQ35" s="87"/>
      <c r="MR35" s="87"/>
      <c r="MS35" s="87"/>
      <c r="MT35" s="87"/>
      <c r="MU35" s="87"/>
      <c r="MV35" s="87"/>
      <c r="MW35" s="87"/>
      <c r="MX35" s="87"/>
      <c r="MY35" s="87"/>
      <c r="MZ35" s="87"/>
      <c r="NA35" s="87"/>
      <c r="NB35" s="87"/>
      <c r="NC35" s="87"/>
      <c r="ND35" s="87"/>
      <c r="NE35" s="87"/>
      <c r="NF35" s="87"/>
      <c r="NG35" s="87"/>
      <c r="NH35" s="87"/>
      <c r="NI35" s="87"/>
      <c r="NJ35" s="87"/>
      <c r="NK35" s="87"/>
      <c r="NL35" s="87"/>
      <c r="NM35" s="87"/>
      <c r="NN35" s="87"/>
      <c r="NO35" s="87"/>
      <c r="NP35" s="87"/>
    </row>
    <row r="36" ht="14.25" customHeight="1">
      <c r="A36" s="49">
        <v>0.958333333333334</v>
      </c>
      <c r="B36" s="50"/>
      <c r="C36" s="329"/>
      <c r="D36" s="168"/>
      <c r="E36" s="168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89"/>
      <c r="BD36" s="54"/>
      <c r="BE36" s="54"/>
      <c r="BF36" s="54"/>
      <c r="BG36" s="54"/>
      <c r="BH36" s="54"/>
      <c r="BI36" s="54"/>
      <c r="BJ36" s="54"/>
      <c r="BK36" s="54"/>
      <c r="BL36" s="89"/>
      <c r="BM36" s="288"/>
      <c r="BN36" s="288"/>
      <c r="BO36" s="288"/>
      <c r="BP36" s="288"/>
      <c r="BQ36" s="288"/>
      <c r="BR36" s="288"/>
      <c r="BS36" s="288"/>
      <c r="BT36" s="288"/>
      <c r="BU36" s="288" t="str">
        <f t="shared" si="2"/>
        <v/>
      </c>
      <c r="BV36" s="288"/>
      <c r="BW36" s="288"/>
      <c r="BX36" s="288"/>
      <c r="BY36" s="288"/>
      <c r="BZ36" s="288"/>
      <c r="CA36" s="288"/>
      <c r="CB36" s="288"/>
      <c r="CC36" s="288"/>
      <c r="CD36" s="288"/>
      <c r="CE36" s="288"/>
      <c r="CF36" s="288"/>
      <c r="CG36" s="288"/>
      <c r="CH36" s="288"/>
      <c r="CI36" s="288"/>
      <c r="CJ36" s="288"/>
      <c r="CK36" s="288"/>
      <c r="CL36" s="288"/>
      <c r="CM36" s="288"/>
      <c r="CN36" s="288"/>
      <c r="CO36" s="288"/>
      <c r="CP36" s="288"/>
      <c r="CQ36" s="288"/>
      <c r="CR36" s="288"/>
      <c r="CS36" s="288"/>
      <c r="CT36" s="288"/>
      <c r="CU36" s="288"/>
      <c r="CV36" s="288"/>
      <c r="CW36" s="288"/>
      <c r="CX36" s="288"/>
      <c r="CY36" s="288"/>
      <c r="CZ36" s="288"/>
      <c r="DA36" s="288"/>
      <c r="DB36" s="288"/>
      <c r="DC36" s="288"/>
      <c r="DD36" s="288"/>
      <c r="DE36" s="288" t="str">
        <f t="shared" si="3"/>
        <v/>
      </c>
      <c r="DF36" s="288"/>
      <c r="DG36" s="288" t="str">
        <f t="shared" ref="DG36:DH36" si="25">BO36</f>
        <v/>
      </c>
      <c r="DH36" s="288" t="str">
        <f t="shared" si="25"/>
        <v/>
      </c>
      <c r="DI36" s="288"/>
      <c r="DJ36" s="288"/>
      <c r="DK36" s="288"/>
      <c r="DL36" s="288"/>
      <c r="DM36" s="89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89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89"/>
      <c r="GA36" s="161"/>
      <c r="GB36" s="161"/>
      <c r="GC36" s="161"/>
      <c r="GD36" s="161"/>
      <c r="GE36" s="161"/>
      <c r="GF36" s="161"/>
      <c r="GG36" s="161"/>
      <c r="GH36" s="161"/>
      <c r="GI36" s="161"/>
      <c r="GJ36" s="161"/>
      <c r="GK36" s="161"/>
      <c r="GL36" s="161"/>
      <c r="GM36" s="161"/>
      <c r="GN36" s="161"/>
      <c r="GO36" s="161"/>
      <c r="GP36" s="161"/>
      <c r="GQ36" s="161"/>
      <c r="GR36" s="161"/>
      <c r="GS36" s="161"/>
      <c r="GT36" s="161"/>
      <c r="GU36" s="161"/>
      <c r="GV36" s="161"/>
      <c r="GW36" s="161"/>
      <c r="GX36" s="161"/>
      <c r="GY36" s="89"/>
      <c r="GZ36" s="97"/>
      <c r="HA36" s="97"/>
      <c r="HB36" s="97"/>
      <c r="HC36" s="97"/>
      <c r="HD36" s="97"/>
      <c r="HE36" s="97"/>
      <c r="HF36" s="97"/>
      <c r="HG36" s="97"/>
      <c r="HH36" s="97"/>
      <c r="HI36" s="97"/>
      <c r="HJ36" s="97"/>
      <c r="HK36" s="97"/>
      <c r="HL36" s="97"/>
      <c r="HM36" s="97"/>
      <c r="HN36" s="97"/>
      <c r="HO36" s="97"/>
      <c r="HP36" s="97"/>
      <c r="HQ36" s="97"/>
      <c r="HR36" s="97"/>
      <c r="HS36" s="97"/>
      <c r="HT36" s="97"/>
      <c r="HU36" s="97"/>
      <c r="HV36" s="97"/>
      <c r="HW36" s="97"/>
      <c r="HX36" s="89"/>
      <c r="HY36" s="73"/>
      <c r="HZ36" s="73"/>
      <c r="IA36" s="73"/>
      <c r="IB36" s="73"/>
      <c r="IC36" s="73"/>
      <c r="ID36" s="73"/>
      <c r="IE36" s="73"/>
      <c r="IF36" s="73"/>
      <c r="IG36" s="89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89"/>
      <c r="IY36" s="77"/>
      <c r="IZ36" s="77"/>
      <c r="JA36" s="77"/>
      <c r="JB36" s="77"/>
      <c r="JC36" s="77"/>
      <c r="JD36" s="77"/>
      <c r="JE36" s="77"/>
      <c r="JF36" s="77"/>
      <c r="JG36" s="77"/>
      <c r="JH36" s="77"/>
      <c r="JI36" s="77"/>
      <c r="JJ36" s="77"/>
      <c r="JK36" s="77"/>
      <c r="JL36" s="77"/>
      <c r="JM36" s="77"/>
      <c r="JN36" s="77"/>
      <c r="JO36" s="89"/>
      <c r="JP36" s="240"/>
      <c r="JQ36" s="240"/>
      <c r="JR36" s="240"/>
      <c r="JS36" s="240"/>
      <c r="JT36" s="240"/>
      <c r="JU36" s="240"/>
      <c r="JV36" s="240"/>
      <c r="JW36" s="240"/>
      <c r="JX36" s="240"/>
      <c r="JY36" s="240"/>
      <c r="JZ36" s="240"/>
      <c r="KA36" s="240"/>
      <c r="KB36" s="240"/>
      <c r="KC36" s="240"/>
      <c r="KD36" s="240"/>
      <c r="KE36" s="240"/>
      <c r="KF36" s="89"/>
      <c r="KG36" s="80"/>
      <c r="KH36" s="80"/>
      <c r="KI36" s="80"/>
      <c r="KJ36" s="80"/>
      <c r="KK36" s="80"/>
      <c r="KL36" s="80"/>
      <c r="KM36" s="80"/>
      <c r="KN36" s="80"/>
      <c r="KO36" s="80"/>
      <c r="KP36" s="80"/>
      <c r="KQ36" s="80"/>
      <c r="KR36" s="80"/>
      <c r="KS36" s="80"/>
      <c r="KT36" s="80"/>
      <c r="KU36" s="80"/>
      <c r="KV36" s="80"/>
      <c r="KW36" s="89"/>
      <c r="KX36" s="270"/>
      <c r="KY36" s="270"/>
      <c r="KZ36" s="270"/>
      <c r="LA36" s="270"/>
      <c r="LB36" s="270"/>
      <c r="LC36" s="270"/>
      <c r="LD36" s="270"/>
      <c r="LE36" s="270"/>
      <c r="LF36" s="270"/>
      <c r="LG36" s="270"/>
      <c r="LH36" s="270"/>
      <c r="LI36" s="270"/>
      <c r="LJ36" s="270"/>
      <c r="LK36" s="270"/>
      <c r="LL36" s="270"/>
      <c r="LM36" s="270"/>
      <c r="LN36" s="89"/>
      <c r="LO36" s="87"/>
      <c r="LP36" s="87"/>
      <c r="LQ36" s="87"/>
      <c r="LR36" s="87"/>
      <c r="LS36" s="87"/>
      <c r="LT36" s="87"/>
      <c r="LU36" s="87"/>
      <c r="LV36" s="87"/>
      <c r="LW36" s="87"/>
      <c r="LX36" s="87"/>
      <c r="LY36" s="87"/>
      <c r="LZ36" s="87"/>
      <c r="MA36" s="87"/>
      <c r="MB36" s="87"/>
      <c r="MC36" s="87"/>
      <c r="MD36" s="87"/>
      <c r="ME36" s="87"/>
      <c r="MF36" s="87"/>
      <c r="MG36" s="87"/>
      <c r="MH36" s="87"/>
      <c r="MI36" s="87"/>
      <c r="MJ36" s="87"/>
      <c r="MK36" s="87"/>
      <c r="ML36" s="87"/>
      <c r="MM36" s="87"/>
      <c r="MN36" s="87"/>
      <c r="MO36" s="86"/>
      <c r="MP36" s="87"/>
      <c r="MQ36" s="87"/>
      <c r="MR36" s="87"/>
      <c r="MS36" s="87"/>
      <c r="MT36" s="87"/>
      <c r="MU36" s="87"/>
      <c r="MV36" s="87"/>
      <c r="MW36" s="87"/>
      <c r="MX36" s="87"/>
      <c r="MY36" s="87"/>
      <c r="MZ36" s="87"/>
      <c r="NA36" s="87"/>
      <c r="NB36" s="87"/>
      <c r="NC36" s="87"/>
      <c r="ND36" s="87"/>
      <c r="NE36" s="87"/>
      <c r="NF36" s="87"/>
      <c r="NG36" s="87"/>
      <c r="NH36" s="87"/>
      <c r="NI36" s="87"/>
      <c r="NJ36" s="87"/>
      <c r="NK36" s="87"/>
      <c r="NL36" s="87"/>
      <c r="NM36" s="87"/>
      <c r="NN36" s="87"/>
      <c r="NO36" s="87"/>
      <c r="NP36" s="87"/>
    </row>
    <row r="37" ht="14.25" customHeight="1">
      <c r="A37" s="103" t="s">
        <v>99</v>
      </c>
      <c r="B37" s="104"/>
      <c r="C37" s="329"/>
      <c r="D37" s="129"/>
      <c r="E37" s="129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107"/>
      <c r="BD37" s="54"/>
      <c r="BE37" s="54"/>
      <c r="BF37" s="54"/>
      <c r="BG37" s="54"/>
      <c r="BH37" s="54"/>
      <c r="BI37" s="54"/>
      <c r="BJ37" s="54"/>
      <c r="BK37" s="54"/>
      <c r="BL37" s="107"/>
      <c r="BM37" s="288"/>
      <c r="BN37" s="288"/>
      <c r="BO37" s="288"/>
      <c r="BP37" s="288"/>
      <c r="BQ37" s="288"/>
      <c r="BR37" s="288"/>
      <c r="BS37" s="288"/>
      <c r="BT37" s="288"/>
      <c r="BU37" s="288" t="str">
        <f t="shared" si="2"/>
        <v/>
      </c>
      <c r="BV37" s="288"/>
      <c r="BW37" s="288"/>
      <c r="BX37" s="288"/>
      <c r="BY37" s="288"/>
      <c r="BZ37" s="288"/>
      <c r="CA37" s="288"/>
      <c r="CB37" s="288"/>
      <c r="CC37" s="288"/>
      <c r="CD37" s="288"/>
      <c r="CE37" s="288"/>
      <c r="CF37" s="288"/>
      <c r="CG37" s="288"/>
      <c r="CH37" s="288"/>
      <c r="CI37" s="288"/>
      <c r="CJ37" s="288"/>
      <c r="CK37" s="288"/>
      <c r="CL37" s="288"/>
      <c r="CM37" s="288"/>
      <c r="CN37" s="288"/>
      <c r="CO37" s="288"/>
      <c r="CP37" s="288"/>
      <c r="CQ37" s="288"/>
      <c r="CR37" s="288"/>
      <c r="CS37" s="288"/>
      <c r="CT37" s="288"/>
      <c r="CU37" s="288"/>
      <c r="CV37" s="288"/>
      <c r="CW37" s="288"/>
      <c r="CX37" s="288"/>
      <c r="CY37" s="288"/>
      <c r="CZ37" s="288"/>
      <c r="DA37" s="288"/>
      <c r="DB37" s="288"/>
      <c r="DC37" s="288"/>
      <c r="DD37" s="288"/>
      <c r="DE37" s="288" t="str">
        <f t="shared" si="3"/>
        <v/>
      </c>
      <c r="DF37" s="288"/>
      <c r="DG37" s="288" t="str">
        <f t="shared" ref="DG37:DH37" si="26">BO37</f>
        <v/>
      </c>
      <c r="DH37" s="288" t="str">
        <f t="shared" si="26"/>
        <v/>
      </c>
      <c r="DI37" s="288"/>
      <c r="DJ37" s="288"/>
      <c r="DK37" s="288"/>
      <c r="DL37" s="288"/>
      <c r="DM37" s="107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107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107"/>
      <c r="GA37" s="161"/>
      <c r="GB37" s="161"/>
      <c r="GC37" s="161"/>
      <c r="GD37" s="161"/>
      <c r="GE37" s="161"/>
      <c r="GF37" s="161"/>
      <c r="GG37" s="161"/>
      <c r="GH37" s="161"/>
      <c r="GI37" s="161"/>
      <c r="GJ37" s="161"/>
      <c r="GK37" s="161"/>
      <c r="GL37" s="161"/>
      <c r="GM37" s="161"/>
      <c r="GN37" s="161"/>
      <c r="GO37" s="161"/>
      <c r="GP37" s="161"/>
      <c r="GQ37" s="161"/>
      <c r="GR37" s="161"/>
      <c r="GS37" s="161"/>
      <c r="GT37" s="161"/>
      <c r="GU37" s="161"/>
      <c r="GV37" s="161"/>
      <c r="GW37" s="161"/>
      <c r="GX37" s="161"/>
      <c r="GY37" s="107"/>
      <c r="GZ37" s="97"/>
      <c r="HA37" s="97"/>
      <c r="HB37" s="97"/>
      <c r="HC37" s="97"/>
      <c r="HD37" s="97"/>
      <c r="HE37" s="97"/>
      <c r="HF37" s="97"/>
      <c r="HG37" s="97"/>
      <c r="HH37" s="97"/>
      <c r="HI37" s="97"/>
      <c r="HJ37" s="97"/>
      <c r="HK37" s="97"/>
      <c r="HL37" s="97"/>
      <c r="HM37" s="97"/>
      <c r="HN37" s="97"/>
      <c r="HO37" s="97"/>
      <c r="HP37" s="97"/>
      <c r="HQ37" s="97"/>
      <c r="HR37" s="97"/>
      <c r="HS37" s="97"/>
      <c r="HT37" s="97"/>
      <c r="HU37" s="97"/>
      <c r="HV37" s="97"/>
      <c r="HW37" s="97"/>
      <c r="HX37" s="107"/>
      <c r="HY37" s="73"/>
      <c r="HZ37" s="73"/>
      <c r="IA37" s="73"/>
      <c r="IB37" s="73"/>
      <c r="IC37" s="73"/>
      <c r="ID37" s="73"/>
      <c r="IE37" s="73"/>
      <c r="IF37" s="73"/>
      <c r="IG37" s="107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07"/>
      <c r="IY37" s="77"/>
      <c r="IZ37" s="77"/>
      <c r="JA37" s="77"/>
      <c r="JB37" s="77"/>
      <c r="JC37" s="77"/>
      <c r="JD37" s="77"/>
      <c r="JE37" s="77"/>
      <c r="JF37" s="77"/>
      <c r="JG37" s="77"/>
      <c r="JH37" s="77"/>
      <c r="JI37" s="77"/>
      <c r="JJ37" s="77"/>
      <c r="JK37" s="77"/>
      <c r="JL37" s="77"/>
      <c r="JM37" s="77"/>
      <c r="JN37" s="77"/>
      <c r="JO37" s="107"/>
      <c r="JP37" s="240"/>
      <c r="JQ37" s="240"/>
      <c r="JR37" s="240"/>
      <c r="JS37" s="240"/>
      <c r="JT37" s="240"/>
      <c r="JU37" s="240"/>
      <c r="JV37" s="240"/>
      <c r="JW37" s="240"/>
      <c r="JX37" s="240"/>
      <c r="JY37" s="240"/>
      <c r="JZ37" s="240"/>
      <c r="KA37" s="240"/>
      <c r="KB37" s="240"/>
      <c r="KC37" s="240"/>
      <c r="KD37" s="240"/>
      <c r="KE37" s="240"/>
      <c r="KF37" s="107"/>
      <c r="KG37" s="80"/>
      <c r="KH37" s="80"/>
      <c r="KI37" s="80"/>
      <c r="KJ37" s="80"/>
      <c r="KK37" s="80"/>
      <c r="KL37" s="80"/>
      <c r="KM37" s="80"/>
      <c r="KN37" s="80"/>
      <c r="KO37" s="80"/>
      <c r="KP37" s="80"/>
      <c r="KQ37" s="80"/>
      <c r="KR37" s="80"/>
      <c r="KS37" s="80"/>
      <c r="KT37" s="80"/>
      <c r="KU37" s="80"/>
      <c r="KV37" s="80"/>
      <c r="KW37" s="107"/>
      <c r="KX37" s="270"/>
      <c r="KY37" s="270"/>
      <c r="KZ37" s="270"/>
      <c r="LA37" s="270"/>
      <c r="LB37" s="270"/>
      <c r="LC37" s="270"/>
      <c r="LD37" s="270"/>
      <c r="LE37" s="270"/>
      <c r="LF37" s="270"/>
      <c r="LG37" s="270"/>
      <c r="LH37" s="270"/>
      <c r="LI37" s="270"/>
      <c r="LJ37" s="270"/>
      <c r="LK37" s="270"/>
      <c r="LL37" s="270"/>
      <c r="LM37" s="270"/>
      <c r="LN37" s="107"/>
      <c r="LO37" s="87"/>
      <c r="LP37" s="87"/>
      <c r="LQ37" s="87"/>
      <c r="LR37" s="87"/>
      <c r="LS37" s="87"/>
      <c r="LT37" s="87"/>
      <c r="LU37" s="87"/>
      <c r="LV37" s="87"/>
      <c r="LW37" s="87"/>
      <c r="LX37" s="87"/>
      <c r="LY37" s="87"/>
      <c r="LZ37" s="87"/>
      <c r="MA37" s="87"/>
      <c r="MB37" s="87"/>
      <c r="MC37" s="87"/>
      <c r="MD37" s="87"/>
      <c r="ME37" s="87"/>
      <c r="MF37" s="87"/>
      <c r="MG37" s="87"/>
      <c r="MH37" s="87"/>
      <c r="MI37" s="87"/>
      <c r="MJ37" s="87"/>
      <c r="MK37" s="87"/>
      <c r="ML37" s="87"/>
      <c r="MM37" s="87"/>
      <c r="MN37" s="87"/>
      <c r="MO37" s="86"/>
      <c r="MP37" s="87"/>
      <c r="MQ37" s="87"/>
      <c r="MR37" s="87"/>
      <c r="MS37" s="87"/>
      <c r="MT37" s="87"/>
      <c r="MU37" s="87"/>
      <c r="MV37" s="87"/>
      <c r="MW37" s="87"/>
      <c r="MX37" s="87"/>
      <c r="MY37" s="87"/>
      <c r="MZ37" s="87"/>
      <c r="NA37" s="87"/>
      <c r="NB37" s="87"/>
      <c r="NC37" s="87"/>
      <c r="ND37" s="87"/>
      <c r="NE37" s="87"/>
      <c r="NF37" s="87"/>
      <c r="NG37" s="87"/>
      <c r="NH37" s="87"/>
      <c r="NI37" s="87"/>
      <c r="NJ37" s="87"/>
      <c r="NK37" s="87"/>
      <c r="NL37" s="87"/>
      <c r="NM37" s="87"/>
      <c r="NN37" s="87"/>
      <c r="NO37" s="87"/>
      <c r="NP37" s="87"/>
    </row>
    <row r="38" ht="14.25" customHeight="1">
      <c r="C38" s="108"/>
      <c r="BC38" s="31"/>
      <c r="BL38" s="31"/>
      <c r="DM38" s="31"/>
      <c r="ED38" s="31"/>
      <c r="FZ38" s="31"/>
      <c r="GY38" s="31"/>
      <c r="HX38" s="31"/>
      <c r="IG38" s="31"/>
      <c r="IX38" s="31"/>
      <c r="JO38" s="31"/>
      <c r="KF38" s="31"/>
      <c r="KW38" s="31"/>
      <c r="LN38" s="31"/>
      <c r="MO38" s="31"/>
    </row>
    <row r="39" ht="14.25" customHeight="1">
      <c r="B39" s="109" t="s">
        <v>100</v>
      </c>
      <c r="C39" s="110">
        <f t="shared" ref="C39:T39" si="27">MIN(C14:C37)</f>
        <v>0</v>
      </c>
      <c r="D39" s="110">
        <f t="shared" si="27"/>
        <v>0</v>
      </c>
      <c r="E39" s="110">
        <f t="shared" si="27"/>
        <v>0</v>
      </c>
      <c r="F39" s="110">
        <f t="shared" si="27"/>
        <v>0</v>
      </c>
      <c r="G39" s="110">
        <f t="shared" si="27"/>
        <v>0</v>
      </c>
      <c r="H39" s="110">
        <f t="shared" si="27"/>
        <v>0</v>
      </c>
      <c r="I39" s="110">
        <f t="shared" si="27"/>
        <v>0</v>
      </c>
      <c r="J39" s="110">
        <f t="shared" si="27"/>
        <v>0</v>
      </c>
      <c r="K39" s="110">
        <f t="shared" si="27"/>
        <v>0</v>
      </c>
      <c r="L39" s="110">
        <f t="shared" si="27"/>
        <v>0</v>
      </c>
      <c r="M39" s="110">
        <f t="shared" si="27"/>
        <v>0</v>
      </c>
      <c r="N39" s="110">
        <f t="shared" si="27"/>
        <v>0</v>
      </c>
      <c r="O39" s="110">
        <f t="shared" si="27"/>
        <v>0</v>
      </c>
      <c r="P39" s="110">
        <f t="shared" si="27"/>
        <v>0</v>
      </c>
      <c r="Q39" s="110">
        <f t="shared" si="27"/>
        <v>0</v>
      </c>
      <c r="R39" s="110">
        <f t="shared" si="27"/>
        <v>0</v>
      </c>
      <c r="S39" s="110">
        <f t="shared" si="27"/>
        <v>0</v>
      </c>
      <c r="T39" s="110">
        <f t="shared" si="27"/>
        <v>0</v>
      </c>
      <c r="U39" s="110"/>
      <c r="V39" s="110">
        <f t="shared" ref="V39:X39" si="28">MIN(V14:V37)</f>
        <v>0</v>
      </c>
      <c r="W39" s="110">
        <f t="shared" si="28"/>
        <v>0</v>
      </c>
      <c r="X39" s="110">
        <f t="shared" si="28"/>
        <v>0</v>
      </c>
      <c r="Y39" s="110"/>
      <c r="Z39" s="110">
        <f t="shared" ref="Z39:AB39" si="29">MIN(Z14:Z37)</f>
        <v>0</v>
      </c>
      <c r="AA39" s="110">
        <f t="shared" si="29"/>
        <v>0</v>
      </c>
      <c r="AB39" s="110">
        <f t="shared" si="29"/>
        <v>0</v>
      </c>
      <c r="AC39" s="110"/>
      <c r="AD39" s="110">
        <f t="shared" ref="AD39:AF39" si="30">MIN(AD14:AD37)</f>
        <v>0</v>
      </c>
      <c r="AE39" s="110">
        <f t="shared" si="30"/>
        <v>0</v>
      </c>
      <c r="AF39" s="110">
        <f t="shared" si="30"/>
        <v>0</v>
      </c>
      <c r="AG39" s="110"/>
      <c r="AH39" s="110">
        <f t="shared" ref="AH39:AJ39" si="31">MIN(AH14:AH37)</f>
        <v>0</v>
      </c>
      <c r="AI39" s="110">
        <f t="shared" si="31"/>
        <v>0</v>
      </c>
      <c r="AJ39" s="110">
        <f t="shared" si="31"/>
        <v>0</v>
      </c>
      <c r="AK39" s="110"/>
      <c r="AL39" s="110">
        <f t="shared" ref="AL39:AN39" si="32">MIN(AL14:AL37)</f>
        <v>0</v>
      </c>
      <c r="AM39" s="110">
        <f t="shared" si="32"/>
        <v>0</v>
      </c>
      <c r="AN39" s="110">
        <f t="shared" si="32"/>
        <v>0</v>
      </c>
      <c r="AO39" s="110"/>
      <c r="AP39" s="110">
        <f t="shared" ref="AP39:AR39" si="33">MIN(AP14:AP37)</f>
        <v>0</v>
      </c>
      <c r="AQ39" s="110">
        <f t="shared" si="33"/>
        <v>0</v>
      </c>
      <c r="AR39" s="110">
        <f t="shared" si="33"/>
        <v>0</v>
      </c>
      <c r="AS39" s="110"/>
      <c r="AT39" s="110">
        <f t="shared" ref="AT39:AV39" si="34">MIN(AT14:AT37)</f>
        <v>0</v>
      </c>
      <c r="AU39" s="110">
        <f t="shared" si="34"/>
        <v>0</v>
      </c>
      <c r="AV39" s="110">
        <f t="shared" si="34"/>
        <v>0</v>
      </c>
      <c r="AW39" s="110"/>
      <c r="AX39" s="110">
        <f t="shared" ref="AX39:AY39" si="35">MIN(AX14:AX37)</f>
        <v>0</v>
      </c>
      <c r="AY39" s="110">
        <f t="shared" si="35"/>
        <v>0</v>
      </c>
      <c r="AZ39" s="110"/>
      <c r="BA39" s="110"/>
      <c r="BB39" s="110"/>
      <c r="BC39" s="112">
        <f>MIN(BC14:BC37)</f>
        <v>0</v>
      </c>
      <c r="BD39" s="110"/>
      <c r="BE39" s="110"/>
      <c r="BF39" s="110"/>
      <c r="BG39" s="110"/>
      <c r="BH39" s="110"/>
      <c r="BI39" s="110"/>
      <c r="BJ39" s="110">
        <f t="shared" ref="BJ39:BV39" si="36">MIN(BJ14:BJ37)</f>
        <v>0</v>
      </c>
      <c r="BK39" s="110">
        <f t="shared" si="36"/>
        <v>0</v>
      </c>
      <c r="BL39" s="112">
        <f t="shared" si="36"/>
        <v>0</v>
      </c>
      <c r="BM39" s="110">
        <f t="shared" si="36"/>
        <v>0</v>
      </c>
      <c r="BN39" s="110">
        <f t="shared" si="36"/>
        <v>0</v>
      </c>
      <c r="BO39" s="110">
        <f t="shared" si="36"/>
        <v>0</v>
      </c>
      <c r="BP39" s="110">
        <f t="shared" si="36"/>
        <v>0</v>
      </c>
      <c r="BQ39" s="110">
        <f t="shared" si="36"/>
        <v>0</v>
      </c>
      <c r="BR39" s="110">
        <f t="shared" si="36"/>
        <v>0</v>
      </c>
      <c r="BS39" s="110">
        <f t="shared" si="36"/>
        <v>0</v>
      </c>
      <c r="BT39" s="110">
        <f t="shared" si="36"/>
        <v>0</v>
      </c>
      <c r="BU39" s="110">
        <f t="shared" si="36"/>
        <v>0</v>
      </c>
      <c r="BV39" s="110">
        <f t="shared" si="36"/>
        <v>0</v>
      </c>
      <c r="BW39" s="110"/>
      <c r="BX39" s="110">
        <f t="shared" ref="BX39:BZ39" si="37">MIN(BX14:BX37)</f>
        <v>0</v>
      </c>
      <c r="BY39" s="110">
        <f t="shared" si="37"/>
        <v>0</v>
      </c>
      <c r="BZ39" s="110">
        <f t="shared" si="37"/>
        <v>0</v>
      </c>
      <c r="CA39" s="110"/>
      <c r="CB39" s="110">
        <f t="shared" ref="CB39:CD39" si="38">MIN(CB14:CB37)</f>
        <v>0</v>
      </c>
      <c r="CC39" s="110">
        <f t="shared" si="38"/>
        <v>0</v>
      </c>
      <c r="CD39" s="110">
        <f t="shared" si="38"/>
        <v>0</v>
      </c>
      <c r="CE39" s="110"/>
      <c r="CF39" s="110">
        <f t="shared" ref="CF39:CH39" si="39">MIN(CF14:CF37)</f>
        <v>0</v>
      </c>
      <c r="CG39" s="110">
        <f t="shared" si="39"/>
        <v>0</v>
      </c>
      <c r="CH39" s="110">
        <f t="shared" si="39"/>
        <v>0</v>
      </c>
      <c r="CI39" s="110"/>
      <c r="CJ39" s="110">
        <f t="shared" ref="CJ39:CL39" si="40">MIN(CJ14:CJ37)</f>
        <v>0</v>
      </c>
      <c r="CK39" s="110">
        <f t="shared" si="40"/>
        <v>0</v>
      </c>
      <c r="CL39" s="110">
        <f t="shared" si="40"/>
        <v>0</v>
      </c>
      <c r="CM39" s="110"/>
      <c r="CN39" s="110">
        <f t="shared" ref="CN39:CP39" si="41">MIN(CN14:CN37)</f>
        <v>0</v>
      </c>
      <c r="CO39" s="110">
        <f t="shared" si="41"/>
        <v>0</v>
      </c>
      <c r="CP39" s="110">
        <f t="shared" si="41"/>
        <v>0</v>
      </c>
      <c r="CQ39" s="110"/>
      <c r="CR39" s="110">
        <f t="shared" ref="CR39:CT39" si="42">MIN(CR14:CR37)</f>
        <v>0</v>
      </c>
      <c r="CS39" s="110">
        <f t="shared" si="42"/>
        <v>0</v>
      </c>
      <c r="CT39" s="110">
        <f t="shared" si="42"/>
        <v>0</v>
      </c>
      <c r="CU39" s="110"/>
      <c r="CV39" s="110">
        <f t="shared" ref="CV39:CX39" si="43">MIN(CV14:CV37)</f>
        <v>0</v>
      </c>
      <c r="CW39" s="110">
        <f t="shared" si="43"/>
        <v>0</v>
      </c>
      <c r="CX39" s="110">
        <f t="shared" si="43"/>
        <v>0</v>
      </c>
      <c r="CY39" s="110"/>
      <c r="CZ39" s="110">
        <f t="shared" ref="CZ39:DB39" si="44">MIN(CZ14:CZ37)</f>
        <v>0</v>
      </c>
      <c r="DA39" s="110">
        <f t="shared" si="44"/>
        <v>0</v>
      </c>
      <c r="DB39" s="110">
        <f t="shared" si="44"/>
        <v>0</v>
      </c>
      <c r="DC39" s="110"/>
      <c r="DD39" s="110">
        <f t="shared" ref="DD39:DE39" si="45">MIN(DD14:DD37)</f>
        <v>0</v>
      </c>
      <c r="DE39" s="110">
        <f t="shared" si="45"/>
        <v>0</v>
      </c>
      <c r="DF39" s="110"/>
      <c r="DG39" s="110">
        <f t="shared" ref="DG39:DH39" si="46">MIN(DG14:DG37)</f>
        <v>0</v>
      </c>
      <c r="DH39" s="110">
        <f t="shared" si="46"/>
        <v>0</v>
      </c>
      <c r="DI39" s="110"/>
      <c r="DJ39" s="110">
        <f t="shared" ref="DJ39:DW39" si="47">MIN(DJ14:DJ37)</f>
        <v>0</v>
      </c>
      <c r="DK39" s="110">
        <f t="shared" si="47"/>
        <v>0</v>
      </c>
      <c r="DL39" s="110">
        <f t="shared" si="47"/>
        <v>0</v>
      </c>
      <c r="DM39" s="112">
        <f t="shared" si="47"/>
        <v>0</v>
      </c>
      <c r="DN39" s="110">
        <f t="shared" si="47"/>
        <v>0</v>
      </c>
      <c r="DO39" s="110">
        <f t="shared" si="47"/>
        <v>0</v>
      </c>
      <c r="DP39" s="110">
        <f t="shared" si="47"/>
        <v>0</v>
      </c>
      <c r="DQ39" s="110">
        <f t="shared" si="47"/>
        <v>0</v>
      </c>
      <c r="DR39" s="110">
        <f t="shared" si="47"/>
        <v>0</v>
      </c>
      <c r="DS39" s="110">
        <f t="shared" si="47"/>
        <v>0</v>
      </c>
      <c r="DT39" s="110">
        <f t="shared" si="47"/>
        <v>0</v>
      </c>
      <c r="DU39" s="110">
        <f t="shared" si="47"/>
        <v>0</v>
      </c>
      <c r="DV39" s="110">
        <f t="shared" si="47"/>
        <v>0</v>
      </c>
      <c r="DW39" s="110">
        <f t="shared" si="47"/>
        <v>0</v>
      </c>
      <c r="DX39" s="110"/>
      <c r="DY39" s="110">
        <f t="shared" ref="DY39:EA39" si="48">MIN(DY14:DY37)</f>
        <v>0</v>
      </c>
      <c r="DZ39" s="110">
        <f t="shared" si="48"/>
        <v>0</v>
      </c>
      <c r="EA39" s="110">
        <f t="shared" si="48"/>
        <v>0</v>
      </c>
      <c r="EB39" s="110"/>
      <c r="EC39" s="110">
        <f t="shared" ref="EC39:EU39" si="49">MIN(EC14:EC37)</f>
        <v>0</v>
      </c>
      <c r="ED39" s="112">
        <f t="shared" si="49"/>
        <v>0</v>
      </c>
      <c r="EE39" s="110">
        <f t="shared" si="49"/>
        <v>0</v>
      </c>
      <c r="EF39" s="110">
        <f t="shared" si="49"/>
        <v>0</v>
      </c>
      <c r="EG39" s="110">
        <f t="shared" si="49"/>
        <v>0</v>
      </c>
      <c r="EH39" s="110">
        <f t="shared" si="49"/>
        <v>0</v>
      </c>
      <c r="EI39" s="110">
        <f t="shared" si="49"/>
        <v>0</v>
      </c>
      <c r="EJ39" s="110">
        <f t="shared" si="49"/>
        <v>0</v>
      </c>
      <c r="EK39" s="110">
        <f t="shared" si="49"/>
        <v>0</v>
      </c>
      <c r="EL39" s="110">
        <f t="shared" si="49"/>
        <v>0</v>
      </c>
      <c r="EM39" s="110">
        <f t="shared" si="49"/>
        <v>0</v>
      </c>
      <c r="EN39" s="110">
        <f t="shared" si="49"/>
        <v>0</v>
      </c>
      <c r="EO39" s="110">
        <f t="shared" si="49"/>
        <v>0</v>
      </c>
      <c r="EP39" s="110">
        <f t="shared" si="49"/>
        <v>0</v>
      </c>
      <c r="EQ39" s="110">
        <f t="shared" si="49"/>
        <v>0</v>
      </c>
      <c r="ER39" s="110">
        <f t="shared" si="49"/>
        <v>0</v>
      </c>
      <c r="ES39" s="110">
        <f t="shared" si="49"/>
        <v>0</v>
      </c>
      <c r="ET39" s="110">
        <f t="shared" si="49"/>
        <v>0</v>
      </c>
      <c r="EU39" s="110">
        <f t="shared" si="49"/>
        <v>0</v>
      </c>
      <c r="EV39" s="110"/>
      <c r="EW39" s="110">
        <f t="shared" ref="EW39:EY39" si="50">MIN(EW14:EW37)</f>
        <v>0</v>
      </c>
      <c r="EX39" s="110">
        <f t="shared" si="50"/>
        <v>0</v>
      </c>
      <c r="EY39" s="110">
        <f t="shared" si="50"/>
        <v>0</v>
      </c>
      <c r="EZ39" s="110"/>
      <c r="FA39" s="110"/>
      <c r="FB39" s="110"/>
      <c r="FC39" s="110"/>
      <c r="FD39" s="110"/>
      <c r="FE39" s="110"/>
      <c r="FF39" s="110"/>
      <c r="FG39" s="110"/>
      <c r="FH39" s="110"/>
      <c r="FI39" s="110">
        <f t="shared" ref="FI39:FK39" si="51">MIN(FI14:FI37)</f>
        <v>0</v>
      </c>
      <c r="FJ39" s="110">
        <f t="shared" si="51"/>
        <v>0</v>
      </c>
      <c r="FK39" s="110">
        <f t="shared" si="51"/>
        <v>0</v>
      </c>
      <c r="FL39" s="110"/>
      <c r="FM39" s="110">
        <f t="shared" ref="FM39:FN39" si="52">MIN(FM14:FM37)</f>
        <v>0</v>
      </c>
      <c r="FN39" s="110">
        <f t="shared" si="52"/>
        <v>0</v>
      </c>
      <c r="FO39" s="110"/>
      <c r="FP39" s="110"/>
      <c r="FQ39" s="110"/>
      <c r="FR39" s="110"/>
      <c r="FS39" s="110"/>
      <c r="FT39" s="110"/>
      <c r="FU39" s="110"/>
      <c r="FV39" s="110"/>
      <c r="FW39" s="110">
        <f>MIN(FW14:FW37)</f>
        <v>0</v>
      </c>
      <c r="FX39" s="110"/>
      <c r="FY39" s="110">
        <f t="shared" ref="FY39:GB39" si="53">MIN(FY14:FY37)</f>
        <v>0</v>
      </c>
      <c r="FZ39" s="112">
        <f t="shared" si="53"/>
        <v>0</v>
      </c>
      <c r="GA39" s="110">
        <f t="shared" si="53"/>
        <v>0</v>
      </c>
      <c r="GB39" s="110">
        <f t="shared" si="53"/>
        <v>0</v>
      </c>
      <c r="GC39" s="110"/>
      <c r="GD39" s="110">
        <f t="shared" ref="GD39:GF39" si="54">MIN(GD14:GD37)</f>
        <v>0</v>
      </c>
      <c r="GE39" s="110">
        <f t="shared" si="54"/>
        <v>0</v>
      </c>
      <c r="GF39" s="110">
        <f t="shared" si="54"/>
        <v>0</v>
      </c>
      <c r="GG39" s="110"/>
      <c r="GH39" s="110">
        <f t="shared" ref="GH39:GJ39" si="55">MIN(GH14:GH37)</f>
        <v>0</v>
      </c>
      <c r="GI39" s="110">
        <f t="shared" si="55"/>
        <v>0</v>
      </c>
      <c r="GJ39" s="110">
        <f t="shared" si="55"/>
        <v>0</v>
      </c>
      <c r="GK39" s="110"/>
      <c r="GL39" s="110">
        <f t="shared" ref="GL39:GN39" si="56">MIN(GL14:GL37)</f>
        <v>0</v>
      </c>
      <c r="GM39" s="110">
        <f t="shared" si="56"/>
        <v>0</v>
      </c>
      <c r="GN39" s="110">
        <f t="shared" si="56"/>
        <v>0</v>
      </c>
      <c r="GO39" s="110"/>
      <c r="GP39" s="110">
        <f t="shared" ref="GP39:GR39" si="57">MIN(GP14:GP37)</f>
        <v>0</v>
      </c>
      <c r="GQ39" s="110">
        <f t="shared" si="57"/>
        <v>0</v>
      </c>
      <c r="GR39" s="110">
        <f t="shared" si="57"/>
        <v>0</v>
      </c>
      <c r="GS39" s="110"/>
      <c r="GT39" s="110">
        <f t="shared" ref="GT39:GV39" si="58">MIN(GT14:GT37)</f>
        <v>0</v>
      </c>
      <c r="GU39" s="110">
        <f t="shared" si="58"/>
        <v>0</v>
      </c>
      <c r="GV39" s="110">
        <f t="shared" si="58"/>
        <v>0</v>
      </c>
      <c r="GW39" s="110"/>
      <c r="GX39" s="110">
        <f t="shared" ref="GX39:HC39" si="59">MIN(GX14:GX37)</f>
        <v>0</v>
      </c>
      <c r="GY39" s="112">
        <f t="shared" si="59"/>
        <v>0</v>
      </c>
      <c r="GZ39" s="110">
        <f t="shared" si="59"/>
        <v>0</v>
      </c>
      <c r="HA39" s="110">
        <f t="shared" si="59"/>
        <v>0</v>
      </c>
      <c r="HB39" s="110">
        <f t="shared" si="59"/>
        <v>0</v>
      </c>
      <c r="HC39" s="110">
        <f t="shared" si="59"/>
        <v>0</v>
      </c>
      <c r="HD39" s="110"/>
      <c r="HE39" s="110">
        <f t="shared" ref="HE39:HK39" si="60">MIN(HE14:HE37)</f>
        <v>0</v>
      </c>
      <c r="HF39" s="110">
        <f t="shared" si="60"/>
        <v>0</v>
      </c>
      <c r="HG39" s="110">
        <f t="shared" si="60"/>
        <v>0</v>
      </c>
      <c r="HH39" s="110">
        <f t="shared" si="60"/>
        <v>0</v>
      </c>
      <c r="HI39" s="110">
        <f t="shared" si="60"/>
        <v>0</v>
      </c>
      <c r="HJ39" s="110">
        <f t="shared" si="60"/>
        <v>0</v>
      </c>
      <c r="HK39" s="110">
        <f t="shared" si="60"/>
        <v>0</v>
      </c>
      <c r="HL39" s="110"/>
      <c r="HM39" s="110">
        <f t="shared" ref="HM39:HS39" si="61">MIN(HM14:HM37)</f>
        <v>0</v>
      </c>
      <c r="HN39" s="110">
        <f t="shared" si="61"/>
        <v>0</v>
      </c>
      <c r="HO39" s="110">
        <f t="shared" si="61"/>
        <v>0</v>
      </c>
      <c r="HP39" s="110">
        <f t="shared" si="61"/>
        <v>0</v>
      </c>
      <c r="HQ39" s="110">
        <f t="shared" si="61"/>
        <v>0</v>
      </c>
      <c r="HR39" s="110">
        <f t="shared" si="61"/>
        <v>0</v>
      </c>
      <c r="HS39" s="110">
        <f t="shared" si="61"/>
        <v>0</v>
      </c>
      <c r="HT39" s="110"/>
      <c r="HU39" s="110">
        <f t="shared" ref="HU39:IB39" si="62">MIN(HU14:HU37)</f>
        <v>0</v>
      </c>
      <c r="HV39" s="110">
        <f t="shared" si="62"/>
        <v>0</v>
      </c>
      <c r="HW39" s="110">
        <f t="shared" si="62"/>
        <v>0</v>
      </c>
      <c r="HX39" s="112">
        <f t="shared" si="62"/>
        <v>0</v>
      </c>
      <c r="HY39" s="110">
        <f t="shared" si="62"/>
        <v>0</v>
      </c>
      <c r="HZ39" s="110">
        <f t="shared" si="62"/>
        <v>0</v>
      </c>
      <c r="IA39" s="110">
        <f t="shared" si="62"/>
        <v>0</v>
      </c>
      <c r="IB39" s="110">
        <f t="shared" si="62"/>
        <v>0</v>
      </c>
      <c r="IC39" s="110"/>
      <c r="ID39" s="110">
        <f t="shared" ref="ID39:IK39" si="63">MIN(ID14:ID37)</f>
        <v>0</v>
      </c>
      <c r="IE39" s="110">
        <f t="shared" si="63"/>
        <v>0</v>
      </c>
      <c r="IF39" s="110">
        <f t="shared" si="63"/>
        <v>0</v>
      </c>
      <c r="IG39" s="112">
        <f t="shared" si="63"/>
        <v>0</v>
      </c>
      <c r="IH39" s="110">
        <f t="shared" si="63"/>
        <v>0</v>
      </c>
      <c r="II39" s="110">
        <f t="shared" si="63"/>
        <v>0</v>
      </c>
      <c r="IJ39" s="110">
        <f t="shared" si="63"/>
        <v>0</v>
      </c>
      <c r="IK39" s="110">
        <f t="shared" si="63"/>
        <v>0</v>
      </c>
      <c r="IL39" s="110"/>
      <c r="IM39" s="110">
        <f t="shared" ref="IM39:IS39" si="64">MIN(IM14:IM37)</f>
        <v>0</v>
      </c>
      <c r="IN39" s="110">
        <f t="shared" si="64"/>
        <v>0</v>
      </c>
      <c r="IO39" s="110">
        <f t="shared" si="64"/>
        <v>0</v>
      </c>
      <c r="IP39" s="110">
        <f t="shared" si="64"/>
        <v>0</v>
      </c>
      <c r="IQ39" s="110">
        <f t="shared" si="64"/>
        <v>0</v>
      </c>
      <c r="IR39" s="110">
        <f t="shared" si="64"/>
        <v>0</v>
      </c>
      <c r="IS39" s="110">
        <f t="shared" si="64"/>
        <v>0</v>
      </c>
      <c r="IT39" s="110"/>
      <c r="IU39" s="110">
        <f t="shared" ref="IU39:JB39" si="65">MIN(IU14:IU37)</f>
        <v>0</v>
      </c>
      <c r="IV39" s="110">
        <f t="shared" si="65"/>
        <v>0</v>
      </c>
      <c r="IW39" s="110">
        <f t="shared" si="65"/>
        <v>0</v>
      </c>
      <c r="IX39" s="112">
        <f t="shared" si="65"/>
        <v>0</v>
      </c>
      <c r="IY39" s="110">
        <f t="shared" si="65"/>
        <v>0</v>
      </c>
      <c r="IZ39" s="110">
        <f t="shared" si="65"/>
        <v>0</v>
      </c>
      <c r="JA39" s="110">
        <f t="shared" si="65"/>
        <v>0</v>
      </c>
      <c r="JB39" s="110">
        <f t="shared" si="65"/>
        <v>0</v>
      </c>
      <c r="JC39" s="110"/>
      <c r="JD39" s="110">
        <f t="shared" ref="JD39:JJ39" si="66">MIN(JD14:JD37)</f>
        <v>0</v>
      </c>
      <c r="JE39" s="110">
        <f t="shared" si="66"/>
        <v>0</v>
      </c>
      <c r="JF39" s="110">
        <f t="shared" si="66"/>
        <v>0</v>
      </c>
      <c r="JG39" s="110">
        <f t="shared" si="66"/>
        <v>0</v>
      </c>
      <c r="JH39" s="110">
        <f t="shared" si="66"/>
        <v>0</v>
      </c>
      <c r="JI39" s="110">
        <f t="shared" si="66"/>
        <v>0</v>
      </c>
      <c r="JJ39" s="110">
        <f t="shared" si="66"/>
        <v>0</v>
      </c>
      <c r="JK39" s="110"/>
      <c r="JL39" s="110">
        <f t="shared" ref="JL39:JS39" si="67">MIN(JL14:JL37)</f>
        <v>0</v>
      </c>
      <c r="JM39" s="110">
        <f t="shared" si="67"/>
        <v>0</v>
      </c>
      <c r="JN39" s="110">
        <f t="shared" si="67"/>
        <v>0</v>
      </c>
      <c r="JO39" s="112">
        <f t="shared" si="67"/>
        <v>0</v>
      </c>
      <c r="JP39" s="110">
        <f t="shared" si="67"/>
        <v>0</v>
      </c>
      <c r="JQ39" s="110">
        <f t="shared" si="67"/>
        <v>0</v>
      </c>
      <c r="JR39" s="110">
        <f t="shared" si="67"/>
        <v>0</v>
      </c>
      <c r="JS39" s="110">
        <f t="shared" si="67"/>
        <v>0</v>
      </c>
      <c r="JT39" s="110"/>
      <c r="JU39" s="110">
        <f t="shared" ref="JU39:KA39" si="68">MIN(JU14:JU37)</f>
        <v>0</v>
      </c>
      <c r="JV39" s="110">
        <f t="shared" si="68"/>
        <v>0</v>
      </c>
      <c r="JW39" s="110">
        <f t="shared" si="68"/>
        <v>0</v>
      </c>
      <c r="JX39" s="110">
        <f t="shared" si="68"/>
        <v>0</v>
      </c>
      <c r="JY39" s="110">
        <f t="shared" si="68"/>
        <v>0</v>
      </c>
      <c r="JZ39" s="110">
        <f t="shared" si="68"/>
        <v>0</v>
      </c>
      <c r="KA39" s="110">
        <f t="shared" si="68"/>
        <v>0</v>
      </c>
      <c r="KB39" s="110"/>
      <c r="KC39" s="110">
        <f t="shared" ref="KC39:KJ39" si="69">MIN(KC14:KC37)</f>
        <v>0</v>
      </c>
      <c r="KD39" s="110">
        <f t="shared" si="69"/>
        <v>0</v>
      </c>
      <c r="KE39" s="110">
        <f t="shared" si="69"/>
        <v>0</v>
      </c>
      <c r="KF39" s="112">
        <f t="shared" si="69"/>
        <v>0</v>
      </c>
      <c r="KG39" s="110">
        <f t="shared" si="69"/>
        <v>0</v>
      </c>
      <c r="KH39" s="110">
        <f t="shared" si="69"/>
        <v>0</v>
      </c>
      <c r="KI39" s="110">
        <f t="shared" si="69"/>
        <v>0</v>
      </c>
      <c r="KJ39" s="110">
        <f t="shared" si="69"/>
        <v>0</v>
      </c>
      <c r="KK39" s="110"/>
      <c r="KL39" s="110">
        <f t="shared" ref="KL39:KR39" si="70">MIN(KL14:KL37)</f>
        <v>0</v>
      </c>
      <c r="KM39" s="110">
        <f t="shared" si="70"/>
        <v>0</v>
      </c>
      <c r="KN39" s="110">
        <f t="shared" si="70"/>
        <v>0</v>
      </c>
      <c r="KO39" s="110">
        <f t="shared" si="70"/>
        <v>0</v>
      </c>
      <c r="KP39" s="110">
        <f t="shared" si="70"/>
        <v>0</v>
      </c>
      <c r="KQ39" s="110">
        <f t="shared" si="70"/>
        <v>0</v>
      </c>
      <c r="KR39" s="110">
        <f t="shared" si="70"/>
        <v>0</v>
      </c>
      <c r="KS39" s="110"/>
      <c r="KT39" s="110">
        <f t="shared" ref="KT39:LA39" si="71">MIN(KT14:KT37)</f>
        <v>0</v>
      </c>
      <c r="KU39" s="110">
        <f t="shared" si="71"/>
        <v>0</v>
      </c>
      <c r="KV39" s="110">
        <f t="shared" si="71"/>
        <v>0</v>
      </c>
      <c r="KW39" s="112">
        <f t="shared" si="71"/>
        <v>0</v>
      </c>
      <c r="KX39" s="110">
        <f t="shared" si="71"/>
        <v>0</v>
      </c>
      <c r="KY39" s="110">
        <f t="shared" si="71"/>
        <v>0</v>
      </c>
      <c r="KZ39" s="110">
        <f t="shared" si="71"/>
        <v>0</v>
      </c>
      <c r="LA39" s="110">
        <f t="shared" si="71"/>
        <v>0</v>
      </c>
      <c r="LB39" s="110"/>
      <c r="LC39" s="110">
        <f t="shared" ref="LC39:LI39" si="72">MIN(LC14:LC37)</f>
        <v>0</v>
      </c>
      <c r="LD39" s="110">
        <f t="shared" si="72"/>
        <v>0</v>
      </c>
      <c r="LE39" s="110">
        <f t="shared" si="72"/>
        <v>0</v>
      </c>
      <c r="LF39" s="110">
        <f t="shared" si="72"/>
        <v>0</v>
      </c>
      <c r="LG39" s="110">
        <f t="shared" si="72"/>
        <v>0</v>
      </c>
      <c r="LH39" s="110">
        <f t="shared" si="72"/>
        <v>0</v>
      </c>
      <c r="LI39" s="110">
        <f t="shared" si="72"/>
        <v>0</v>
      </c>
      <c r="LJ39" s="110"/>
      <c r="LK39" s="110">
        <f t="shared" ref="LK39:LO39" si="73">MIN(LK14:LK37)</f>
        <v>0</v>
      </c>
      <c r="LL39" s="110">
        <f t="shared" si="73"/>
        <v>0</v>
      </c>
      <c r="LM39" s="110">
        <f t="shared" si="73"/>
        <v>0</v>
      </c>
      <c r="LN39" s="112">
        <f t="shared" si="73"/>
        <v>0</v>
      </c>
      <c r="LO39" s="110">
        <f t="shared" si="73"/>
        <v>0</v>
      </c>
      <c r="LP39" s="110"/>
      <c r="LQ39" s="110"/>
      <c r="LR39" s="110"/>
      <c r="LS39" s="110"/>
      <c r="LT39" s="110" t="str">
        <f t="shared" ref="LT39:MV39" si="74">MIN(#REF!)</f>
        <v>#REF!</v>
      </c>
      <c r="LU39" s="110" t="str">
        <f t="shared" si="74"/>
        <v>#REF!</v>
      </c>
      <c r="LV39" s="110" t="str">
        <f t="shared" si="74"/>
        <v>#REF!</v>
      </c>
      <c r="LW39" s="110" t="str">
        <f t="shared" si="74"/>
        <v>#REF!</v>
      </c>
      <c r="LX39" s="110" t="str">
        <f t="shared" si="74"/>
        <v>#REF!</v>
      </c>
      <c r="LY39" s="110" t="str">
        <f t="shared" si="74"/>
        <v>#REF!</v>
      </c>
      <c r="LZ39" s="110" t="str">
        <f t="shared" si="74"/>
        <v>#REF!</v>
      </c>
      <c r="MA39" s="110" t="str">
        <f t="shared" si="74"/>
        <v>#REF!</v>
      </c>
      <c r="MB39" s="110" t="str">
        <f t="shared" si="74"/>
        <v>#REF!</v>
      </c>
      <c r="MC39" s="110" t="str">
        <f t="shared" si="74"/>
        <v>#REF!</v>
      </c>
      <c r="MD39" s="110" t="str">
        <f t="shared" si="74"/>
        <v>#REF!</v>
      </c>
      <c r="ME39" s="110" t="str">
        <f t="shared" si="74"/>
        <v>#REF!</v>
      </c>
      <c r="MF39" s="110" t="str">
        <f t="shared" si="74"/>
        <v>#REF!</v>
      </c>
      <c r="MG39" s="110" t="str">
        <f t="shared" si="74"/>
        <v>#REF!</v>
      </c>
      <c r="MH39" s="110" t="str">
        <f t="shared" si="74"/>
        <v>#REF!</v>
      </c>
      <c r="MI39" s="110" t="str">
        <f t="shared" si="74"/>
        <v>#REF!</v>
      </c>
      <c r="MJ39" s="110" t="str">
        <f t="shared" si="74"/>
        <v>#REF!</v>
      </c>
      <c r="MK39" s="110" t="str">
        <f t="shared" si="74"/>
        <v>#REF!</v>
      </c>
      <c r="ML39" s="110" t="str">
        <f t="shared" si="74"/>
        <v>#REF!</v>
      </c>
      <c r="MM39" s="110" t="str">
        <f t="shared" si="74"/>
        <v>#REF!</v>
      </c>
      <c r="MN39" s="110" t="str">
        <f t="shared" si="74"/>
        <v>#REF!</v>
      </c>
      <c r="MO39" s="112" t="str">
        <f t="shared" si="74"/>
        <v>#REF!</v>
      </c>
      <c r="MP39" s="110" t="str">
        <f t="shared" si="74"/>
        <v>#REF!</v>
      </c>
      <c r="MQ39" s="110" t="str">
        <f t="shared" si="74"/>
        <v>#REF!</v>
      </c>
      <c r="MR39" s="110" t="str">
        <f t="shared" si="74"/>
        <v>#REF!</v>
      </c>
      <c r="MS39" s="110" t="str">
        <f t="shared" si="74"/>
        <v>#REF!</v>
      </c>
      <c r="MT39" s="110" t="str">
        <f t="shared" si="74"/>
        <v>#REF!</v>
      </c>
      <c r="MU39" s="110" t="str">
        <f t="shared" si="74"/>
        <v>#REF!</v>
      </c>
      <c r="MV39" s="110" t="str">
        <f t="shared" si="74"/>
        <v>#REF!</v>
      </c>
      <c r="MW39" s="110"/>
      <c r="MX39" s="110"/>
      <c r="MY39" s="110" t="str">
        <f t="shared" ref="MY39:ND39" si="75">MIN(#REF!)</f>
        <v>#REF!</v>
      </c>
      <c r="MZ39" s="110" t="str">
        <f t="shared" si="75"/>
        <v>#REF!</v>
      </c>
      <c r="NA39" s="110" t="str">
        <f t="shared" si="75"/>
        <v>#REF!</v>
      </c>
      <c r="NB39" s="110" t="str">
        <f t="shared" si="75"/>
        <v>#REF!</v>
      </c>
      <c r="NC39" s="110" t="str">
        <f t="shared" si="75"/>
        <v>#REF!</v>
      </c>
      <c r="ND39" s="110" t="str">
        <f t="shared" si="75"/>
        <v>#REF!</v>
      </c>
      <c r="NE39" s="110"/>
      <c r="NF39" s="110"/>
      <c r="NG39" s="110" t="str">
        <f t="shared" ref="NG39:NL39" si="76">MIN(#REF!)</f>
        <v>#REF!</v>
      </c>
      <c r="NH39" s="110" t="str">
        <f t="shared" si="76"/>
        <v>#REF!</v>
      </c>
      <c r="NI39" s="110" t="str">
        <f t="shared" si="76"/>
        <v>#REF!</v>
      </c>
      <c r="NJ39" s="110" t="str">
        <f t="shared" si="76"/>
        <v>#REF!</v>
      </c>
      <c r="NK39" s="110" t="str">
        <f t="shared" si="76"/>
        <v>#REF!</v>
      </c>
      <c r="NL39" s="110" t="str">
        <f t="shared" si="76"/>
        <v>#REF!</v>
      </c>
      <c r="NM39" s="110"/>
      <c r="NN39" s="110"/>
      <c r="NO39" s="110" t="str">
        <f t="shared" ref="NO39:NP39" si="77">MIN(#REF!)</f>
        <v>#REF!</v>
      </c>
      <c r="NP39" s="110" t="str">
        <f t="shared" si="77"/>
        <v>#REF!</v>
      </c>
    </row>
    <row r="40" ht="14.25" customHeight="1">
      <c r="B40" s="113" t="s">
        <v>101</v>
      </c>
      <c r="C40" s="114">
        <f t="shared" ref="C40:T40" si="78">MAX(C14:C37)</f>
        <v>0</v>
      </c>
      <c r="D40" s="114">
        <f t="shared" si="78"/>
        <v>0</v>
      </c>
      <c r="E40" s="114">
        <f t="shared" si="78"/>
        <v>0</v>
      </c>
      <c r="F40" s="114">
        <f t="shared" si="78"/>
        <v>0</v>
      </c>
      <c r="G40" s="114">
        <f t="shared" si="78"/>
        <v>0</v>
      </c>
      <c r="H40" s="114">
        <f t="shared" si="78"/>
        <v>0</v>
      </c>
      <c r="I40" s="114">
        <f t="shared" si="78"/>
        <v>0</v>
      </c>
      <c r="J40" s="114">
        <f t="shared" si="78"/>
        <v>0</v>
      </c>
      <c r="K40" s="114">
        <f t="shared" si="78"/>
        <v>0</v>
      </c>
      <c r="L40" s="114">
        <f t="shared" si="78"/>
        <v>0</v>
      </c>
      <c r="M40" s="114">
        <f t="shared" si="78"/>
        <v>0</v>
      </c>
      <c r="N40" s="114">
        <f t="shared" si="78"/>
        <v>0</v>
      </c>
      <c r="O40" s="114">
        <f t="shared" si="78"/>
        <v>0</v>
      </c>
      <c r="P40" s="114">
        <f t="shared" si="78"/>
        <v>0</v>
      </c>
      <c r="Q40" s="114">
        <f t="shared" si="78"/>
        <v>0</v>
      </c>
      <c r="R40" s="114">
        <f t="shared" si="78"/>
        <v>0</v>
      </c>
      <c r="S40" s="114">
        <f t="shared" si="78"/>
        <v>0</v>
      </c>
      <c r="T40" s="114">
        <f t="shared" si="78"/>
        <v>0</v>
      </c>
      <c r="U40" s="114"/>
      <c r="V40" s="114">
        <f t="shared" ref="V40:X40" si="79">MAX(V14:V37)</f>
        <v>0</v>
      </c>
      <c r="W40" s="114">
        <f t="shared" si="79"/>
        <v>0</v>
      </c>
      <c r="X40" s="114">
        <f t="shared" si="79"/>
        <v>0</v>
      </c>
      <c r="Y40" s="114"/>
      <c r="Z40" s="114">
        <f t="shared" ref="Z40:AB40" si="80">MAX(Z14:Z37)</f>
        <v>0</v>
      </c>
      <c r="AA40" s="114">
        <f t="shared" si="80"/>
        <v>0</v>
      </c>
      <c r="AB40" s="114">
        <f t="shared" si="80"/>
        <v>0</v>
      </c>
      <c r="AC40" s="114"/>
      <c r="AD40" s="114">
        <f t="shared" ref="AD40:AF40" si="81">MAX(AD14:AD37)</f>
        <v>0</v>
      </c>
      <c r="AE40" s="114">
        <f t="shared" si="81"/>
        <v>0</v>
      </c>
      <c r="AF40" s="114">
        <f t="shared" si="81"/>
        <v>0</v>
      </c>
      <c r="AG40" s="114"/>
      <c r="AH40" s="114">
        <f t="shared" ref="AH40:AJ40" si="82">MAX(AH14:AH37)</f>
        <v>0</v>
      </c>
      <c r="AI40" s="114">
        <f t="shared" si="82"/>
        <v>0</v>
      </c>
      <c r="AJ40" s="114">
        <f t="shared" si="82"/>
        <v>0</v>
      </c>
      <c r="AK40" s="114"/>
      <c r="AL40" s="114">
        <f t="shared" ref="AL40:AN40" si="83">MAX(AL14:AL37)</f>
        <v>0</v>
      </c>
      <c r="AM40" s="114">
        <f t="shared" si="83"/>
        <v>0</v>
      </c>
      <c r="AN40" s="114">
        <f t="shared" si="83"/>
        <v>0</v>
      </c>
      <c r="AO40" s="114"/>
      <c r="AP40" s="114">
        <f t="shared" ref="AP40:AR40" si="84">MAX(AP14:AP37)</f>
        <v>0</v>
      </c>
      <c r="AQ40" s="114">
        <f t="shared" si="84"/>
        <v>0</v>
      </c>
      <c r="AR40" s="114">
        <f t="shared" si="84"/>
        <v>0</v>
      </c>
      <c r="AS40" s="114"/>
      <c r="AT40" s="114">
        <f t="shared" ref="AT40:AV40" si="85">MAX(AT14:AT37)</f>
        <v>0</v>
      </c>
      <c r="AU40" s="114">
        <f t="shared" si="85"/>
        <v>0</v>
      </c>
      <c r="AV40" s="114">
        <f t="shared" si="85"/>
        <v>0</v>
      </c>
      <c r="AW40" s="114"/>
      <c r="AX40" s="114">
        <f t="shared" ref="AX40:AY40" si="86">MAX(AX14:AX37)</f>
        <v>0</v>
      </c>
      <c r="AY40" s="114">
        <f t="shared" si="86"/>
        <v>0</v>
      </c>
      <c r="AZ40" s="114"/>
      <c r="BA40" s="114"/>
      <c r="BB40" s="114"/>
      <c r="BC40" s="112">
        <f>MAX(BC14:BC37)</f>
        <v>0</v>
      </c>
      <c r="BD40" s="114"/>
      <c r="BE40" s="114"/>
      <c r="BF40" s="114"/>
      <c r="BG40" s="114"/>
      <c r="BH40" s="114"/>
      <c r="BI40" s="114"/>
      <c r="BJ40" s="114">
        <f t="shared" ref="BJ40:BV40" si="87">MAX(BJ14:BJ37)</f>
        <v>0</v>
      </c>
      <c r="BK40" s="114">
        <f t="shared" si="87"/>
        <v>0</v>
      </c>
      <c r="BL40" s="112">
        <f t="shared" si="87"/>
        <v>0</v>
      </c>
      <c r="BM40" s="114">
        <f t="shared" si="87"/>
        <v>0</v>
      </c>
      <c r="BN40" s="114">
        <f t="shared" si="87"/>
        <v>0</v>
      </c>
      <c r="BO40" s="114">
        <f t="shared" si="87"/>
        <v>0</v>
      </c>
      <c r="BP40" s="114">
        <f t="shared" si="87"/>
        <v>0</v>
      </c>
      <c r="BQ40" s="114">
        <f t="shared" si="87"/>
        <v>0</v>
      </c>
      <c r="BR40" s="114">
        <f t="shared" si="87"/>
        <v>0</v>
      </c>
      <c r="BS40" s="114">
        <f t="shared" si="87"/>
        <v>0</v>
      </c>
      <c r="BT40" s="114">
        <f t="shared" si="87"/>
        <v>0</v>
      </c>
      <c r="BU40" s="114">
        <f t="shared" si="87"/>
        <v>0</v>
      </c>
      <c r="BV40" s="114">
        <f t="shared" si="87"/>
        <v>0</v>
      </c>
      <c r="BW40" s="114"/>
      <c r="BX40" s="114">
        <f t="shared" ref="BX40:BZ40" si="88">MAX(BX14:BX37)</f>
        <v>0</v>
      </c>
      <c r="BY40" s="114">
        <f t="shared" si="88"/>
        <v>0</v>
      </c>
      <c r="BZ40" s="114">
        <f t="shared" si="88"/>
        <v>0</v>
      </c>
      <c r="CA40" s="114"/>
      <c r="CB40" s="114">
        <f t="shared" ref="CB40:CD40" si="89">MAX(CB14:CB37)</f>
        <v>0</v>
      </c>
      <c r="CC40" s="114">
        <f t="shared" si="89"/>
        <v>0</v>
      </c>
      <c r="CD40" s="114">
        <f t="shared" si="89"/>
        <v>0</v>
      </c>
      <c r="CE40" s="114"/>
      <c r="CF40" s="114">
        <f t="shared" ref="CF40:CH40" si="90">MAX(CF14:CF37)</f>
        <v>0</v>
      </c>
      <c r="CG40" s="114">
        <f t="shared" si="90"/>
        <v>0</v>
      </c>
      <c r="CH40" s="114">
        <f t="shared" si="90"/>
        <v>0</v>
      </c>
      <c r="CI40" s="114"/>
      <c r="CJ40" s="114">
        <f t="shared" ref="CJ40:CL40" si="91">MAX(CJ14:CJ37)</f>
        <v>0</v>
      </c>
      <c r="CK40" s="114">
        <f t="shared" si="91"/>
        <v>0</v>
      </c>
      <c r="CL40" s="114">
        <f t="shared" si="91"/>
        <v>0</v>
      </c>
      <c r="CM40" s="114"/>
      <c r="CN40" s="114">
        <f t="shared" ref="CN40:CP40" si="92">MAX(CN14:CN37)</f>
        <v>0</v>
      </c>
      <c r="CO40" s="114">
        <f t="shared" si="92"/>
        <v>0</v>
      </c>
      <c r="CP40" s="114">
        <f t="shared" si="92"/>
        <v>0</v>
      </c>
      <c r="CQ40" s="114"/>
      <c r="CR40" s="114">
        <f t="shared" ref="CR40:CT40" si="93">MAX(CR14:CR37)</f>
        <v>0</v>
      </c>
      <c r="CS40" s="114">
        <f t="shared" si="93"/>
        <v>0</v>
      </c>
      <c r="CT40" s="114">
        <f t="shared" si="93"/>
        <v>0</v>
      </c>
      <c r="CU40" s="114"/>
      <c r="CV40" s="114">
        <f t="shared" ref="CV40:CX40" si="94">MAX(CV14:CV37)</f>
        <v>0</v>
      </c>
      <c r="CW40" s="114">
        <f t="shared" si="94"/>
        <v>0</v>
      </c>
      <c r="CX40" s="114">
        <f t="shared" si="94"/>
        <v>0</v>
      </c>
      <c r="CY40" s="114"/>
      <c r="CZ40" s="114">
        <f t="shared" ref="CZ40:DB40" si="95">MAX(CZ14:CZ37)</f>
        <v>0</v>
      </c>
      <c r="DA40" s="114">
        <f t="shared" si="95"/>
        <v>0</v>
      </c>
      <c r="DB40" s="114">
        <f t="shared" si="95"/>
        <v>0</v>
      </c>
      <c r="DC40" s="114"/>
      <c r="DD40" s="114">
        <f t="shared" ref="DD40:DE40" si="96">MAX(DD14:DD37)</f>
        <v>0</v>
      </c>
      <c r="DE40" s="114">
        <f t="shared" si="96"/>
        <v>0</v>
      </c>
      <c r="DF40" s="114"/>
      <c r="DG40" s="114">
        <f t="shared" ref="DG40:DH40" si="97">MAX(DG14:DG37)</f>
        <v>0</v>
      </c>
      <c r="DH40" s="114">
        <f t="shared" si="97"/>
        <v>0</v>
      </c>
      <c r="DI40" s="114"/>
      <c r="DJ40" s="114">
        <f t="shared" ref="DJ40:DW40" si="98">MAX(DJ14:DJ37)</f>
        <v>0</v>
      </c>
      <c r="DK40" s="114">
        <f t="shared" si="98"/>
        <v>0</v>
      </c>
      <c r="DL40" s="114">
        <f t="shared" si="98"/>
        <v>0</v>
      </c>
      <c r="DM40" s="112">
        <f t="shared" si="98"/>
        <v>0</v>
      </c>
      <c r="DN40" s="114">
        <f t="shared" si="98"/>
        <v>0</v>
      </c>
      <c r="DO40" s="114">
        <f t="shared" si="98"/>
        <v>0</v>
      </c>
      <c r="DP40" s="114">
        <f t="shared" si="98"/>
        <v>0</v>
      </c>
      <c r="DQ40" s="114">
        <f t="shared" si="98"/>
        <v>0</v>
      </c>
      <c r="DR40" s="114">
        <f t="shared" si="98"/>
        <v>0</v>
      </c>
      <c r="DS40" s="114">
        <f t="shared" si="98"/>
        <v>0</v>
      </c>
      <c r="DT40" s="114">
        <f t="shared" si="98"/>
        <v>0</v>
      </c>
      <c r="DU40" s="114">
        <f t="shared" si="98"/>
        <v>0</v>
      </c>
      <c r="DV40" s="114">
        <f t="shared" si="98"/>
        <v>0</v>
      </c>
      <c r="DW40" s="114">
        <f t="shared" si="98"/>
        <v>0</v>
      </c>
      <c r="DX40" s="114"/>
      <c r="DY40" s="114">
        <f t="shared" ref="DY40:EA40" si="99">MAX(DY14:DY37)</f>
        <v>0</v>
      </c>
      <c r="DZ40" s="114">
        <f t="shared" si="99"/>
        <v>0</v>
      </c>
      <c r="EA40" s="114">
        <f t="shared" si="99"/>
        <v>0</v>
      </c>
      <c r="EB40" s="114"/>
      <c r="EC40" s="114">
        <f t="shared" ref="EC40:EU40" si="100">MAX(EC14:EC37)</f>
        <v>0</v>
      </c>
      <c r="ED40" s="112">
        <f t="shared" si="100"/>
        <v>0</v>
      </c>
      <c r="EE40" s="114">
        <f t="shared" si="100"/>
        <v>0</v>
      </c>
      <c r="EF40" s="114">
        <f t="shared" si="100"/>
        <v>0</v>
      </c>
      <c r="EG40" s="114">
        <f t="shared" si="100"/>
        <v>0</v>
      </c>
      <c r="EH40" s="114">
        <f t="shared" si="100"/>
        <v>0</v>
      </c>
      <c r="EI40" s="114">
        <f t="shared" si="100"/>
        <v>0</v>
      </c>
      <c r="EJ40" s="114">
        <f t="shared" si="100"/>
        <v>0</v>
      </c>
      <c r="EK40" s="114">
        <f t="shared" si="100"/>
        <v>0</v>
      </c>
      <c r="EL40" s="114">
        <f t="shared" si="100"/>
        <v>0</v>
      </c>
      <c r="EM40" s="114">
        <f t="shared" si="100"/>
        <v>0</v>
      </c>
      <c r="EN40" s="114">
        <f t="shared" si="100"/>
        <v>0</v>
      </c>
      <c r="EO40" s="114">
        <f t="shared" si="100"/>
        <v>0</v>
      </c>
      <c r="EP40" s="114">
        <f t="shared" si="100"/>
        <v>0</v>
      </c>
      <c r="EQ40" s="114">
        <f t="shared" si="100"/>
        <v>0</v>
      </c>
      <c r="ER40" s="114">
        <f t="shared" si="100"/>
        <v>0</v>
      </c>
      <c r="ES40" s="114">
        <f t="shared" si="100"/>
        <v>0</v>
      </c>
      <c r="ET40" s="114">
        <f t="shared" si="100"/>
        <v>0</v>
      </c>
      <c r="EU40" s="114">
        <f t="shared" si="100"/>
        <v>0</v>
      </c>
      <c r="EV40" s="114"/>
      <c r="EW40" s="114">
        <f t="shared" ref="EW40:EY40" si="101">MAX(EW14:EW37)</f>
        <v>0</v>
      </c>
      <c r="EX40" s="114">
        <f t="shared" si="101"/>
        <v>0</v>
      </c>
      <c r="EY40" s="114">
        <f t="shared" si="101"/>
        <v>0</v>
      </c>
      <c r="EZ40" s="114"/>
      <c r="FA40" s="114"/>
      <c r="FB40" s="114"/>
      <c r="FC40" s="114"/>
      <c r="FD40" s="114"/>
      <c r="FE40" s="114"/>
      <c r="FF40" s="114"/>
      <c r="FG40" s="114"/>
      <c r="FH40" s="114"/>
      <c r="FI40" s="114">
        <f t="shared" ref="FI40:FK40" si="102">MAX(FI14:FI37)</f>
        <v>0</v>
      </c>
      <c r="FJ40" s="114">
        <f t="shared" si="102"/>
        <v>0</v>
      </c>
      <c r="FK40" s="114">
        <f t="shared" si="102"/>
        <v>0</v>
      </c>
      <c r="FL40" s="114"/>
      <c r="FM40" s="114">
        <f t="shared" ref="FM40:FN40" si="103">MAX(FM14:FM37)</f>
        <v>0</v>
      </c>
      <c r="FN40" s="114">
        <f t="shared" si="103"/>
        <v>0</v>
      </c>
      <c r="FO40" s="114"/>
      <c r="FP40" s="114"/>
      <c r="FQ40" s="114"/>
      <c r="FR40" s="114"/>
      <c r="FS40" s="114"/>
      <c r="FT40" s="114"/>
      <c r="FU40" s="114"/>
      <c r="FV40" s="114"/>
      <c r="FW40" s="114">
        <f>MAX(FW14:FW37)</f>
        <v>0</v>
      </c>
      <c r="FX40" s="114"/>
      <c r="FY40" s="114">
        <f t="shared" ref="FY40:GB40" si="104">MAX(FY14:FY37)</f>
        <v>0</v>
      </c>
      <c r="FZ40" s="112">
        <f t="shared" si="104"/>
        <v>0</v>
      </c>
      <c r="GA40" s="114">
        <f t="shared" si="104"/>
        <v>0</v>
      </c>
      <c r="GB40" s="114">
        <f t="shared" si="104"/>
        <v>0</v>
      </c>
      <c r="GC40" s="114"/>
      <c r="GD40" s="114">
        <f t="shared" ref="GD40:GF40" si="105">MAX(GD14:GD37)</f>
        <v>0</v>
      </c>
      <c r="GE40" s="114">
        <f t="shared" si="105"/>
        <v>0</v>
      </c>
      <c r="GF40" s="114">
        <f t="shared" si="105"/>
        <v>0</v>
      </c>
      <c r="GG40" s="114"/>
      <c r="GH40" s="114">
        <f t="shared" ref="GH40:GJ40" si="106">MAX(GH14:GH37)</f>
        <v>0</v>
      </c>
      <c r="GI40" s="114">
        <f t="shared" si="106"/>
        <v>0</v>
      </c>
      <c r="GJ40" s="114">
        <f t="shared" si="106"/>
        <v>0</v>
      </c>
      <c r="GK40" s="114"/>
      <c r="GL40" s="114">
        <f t="shared" ref="GL40:GN40" si="107">MAX(GL14:GL37)</f>
        <v>0</v>
      </c>
      <c r="GM40" s="114">
        <f t="shared" si="107"/>
        <v>0</v>
      </c>
      <c r="GN40" s="114">
        <f t="shared" si="107"/>
        <v>0</v>
      </c>
      <c r="GO40" s="114"/>
      <c r="GP40" s="114">
        <f t="shared" ref="GP40:GR40" si="108">MAX(GP14:GP37)</f>
        <v>0</v>
      </c>
      <c r="GQ40" s="114">
        <f t="shared" si="108"/>
        <v>0</v>
      </c>
      <c r="GR40" s="114">
        <f t="shared" si="108"/>
        <v>0</v>
      </c>
      <c r="GS40" s="114"/>
      <c r="GT40" s="114">
        <f t="shared" ref="GT40:GV40" si="109">MAX(GT14:GT37)</f>
        <v>0</v>
      </c>
      <c r="GU40" s="114">
        <f t="shared" si="109"/>
        <v>0</v>
      </c>
      <c r="GV40" s="114">
        <f t="shared" si="109"/>
        <v>0</v>
      </c>
      <c r="GW40" s="114"/>
      <c r="GX40" s="114">
        <f t="shared" ref="GX40:HC40" si="110">MAX(GX14:GX37)</f>
        <v>0</v>
      </c>
      <c r="GY40" s="112">
        <f t="shared" si="110"/>
        <v>0</v>
      </c>
      <c r="GZ40" s="114">
        <f t="shared" si="110"/>
        <v>0</v>
      </c>
      <c r="HA40" s="114">
        <f t="shared" si="110"/>
        <v>0</v>
      </c>
      <c r="HB40" s="114">
        <f t="shared" si="110"/>
        <v>0</v>
      </c>
      <c r="HC40" s="114">
        <f t="shared" si="110"/>
        <v>0</v>
      </c>
      <c r="HD40" s="114"/>
      <c r="HE40" s="114">
        <f t="shared" ref="HE40:HK40" si="111">MAX(HE14:HE37)</f>
        <v>0</v>
      </c>
      <c r="HF40" s="114">
        <f t="shared" si="111"/>
        <v>0</v>
      </c>
      <c r="HG40" s="114">
        <f t="shared" si="111"/>
        <v>0</v>
      </c>
      <c r="HH40" s="114">
        <f t="shared" si="111"/>
        <v>0</v>
      </c>
      <c r="HI40" s="114">
        <f t="shared" si="111"/>
        <v>0</v>
      </c>
      <c r="HJ40" s="114">
        <f t="shared" si="111"/>
        <v>0</v>
      </c>
      <c r="HK40" s="114">
        <f t="shared" si="111"/>
        <v>0</v>
      </c>
      <c r="HL40" s="114"/>
      <c r="HM40" s="114">
        <f t="shared" ref="HM40:HS40" si="112">MAX(HM14:HM37)</f>
        <v>0</v>
      </c>
      <c r="HN40" s="114">
        <f t="shared" si="112"/>
        <v>0</v>
      </c>
      <c r="HO40" s="114">
        <f t="shared" si="112"/>
        <v>0</v>
      </c>
      <c r="HP40" s="114">
        <f t="shared" si="112"/>
        <v>0</v>
      </c>
      <c r="HQ40" s="114">
        <f t="shared" si="112"/>
        <v>0</v>
      </c>
      <c r="HR40" s="114">
        <f t="shared" si="112"/>
        <v>0</v>
      </c>
      <c r="HS40" s="114">
        <f t="shared" si="112"/>
        <v>0</v>
      </c>
      <c r="HT40" s="114"/>
      <c r="HU40" s="114">
        <f t="shared" ref="HU40:IB40" si="113">MAX(HU14:HU37)</f>
        <v>0</v>
      </c>
      <c r="HV40" s="114">
        <f t="shared" si="113"/>
        <v>0</v>
      </c>
      <c r="HW40" s="114">
        <f t="shared" si="113"/>
        <v>0</v>
      </c>
      <c r="HX40" s="112">
        <f t="shared" si="113"/>
        <v>0</v>
      </c>
      <c r="HY40" s="114">
        <f t="shared" si="113"/>
        <v>0</v>
      </c>
      <c r="HZ40" s="114">
        <f t="shared" si="113"/>
        <v>0</v>
      </c>
      <c r="IA40" s="114">
        <f t="shared" si="113"/>
        <v>0</v>
      </c>
      <c r="IB40" s="114">
        <f t="shared" si="113"/>
        <v>0</v>
      </c>
      <c r="IC40" s="114"/>
      <c r="ID40" s="114">
        <f t="shared" ref="ID40:IK40" si="114">MAX(ID14:ID37)</f>
        <v>0</v>
      </c>
      <c r="IE40" s="114">
        <f t="shared" si="114"/>
        <v>0</v>
      </c>
      <c r="IF40" s="114">
        <f t="shared" si="114"/>
        <v>0</v>
      </c>
      <c r="IG40" s="112">
        <f t="shared" si="114"/>
        <v>0</v>
      </c>
      <c r="IH40" s="114">
        <f t="shared" si="114"/>
        <v>0</v>
      </c>
      <c r="II40" s="114">
        <f t="shared" si="114"/>
        <v>0</v>
      </c>
      <c r="IJ40" s="114">
        <f t="shared" si="114"/>
        <v>0</v>
      </c>
      <c r="IK40" s="114">
        <f t="shared" si="114"/>
        <v>0</v>
      </c>
      <c r="IL40" s="114"/>
      <c r="IM40" s="114">
        <f t="shared" ref="IM40:IS40" si="115">MAX(IM14:IM37)</f>
        <v>0</v>
      </c>
      <c r="IN40" s="114">
        <f t="shared" si="115"/>
        <v>0</v>
      </c>
      <c r="IO40" s="114">
        <f t="shared" si="115"/>
        <v>0</v>
      </c>
      <c r="IP40" s="114">
        <f t="shared" si="115"/>
        <v>0</v>
      </c>
      <c r="IQ40" s="114">
        <f t="shared" si="115"/>
        <v>0</v>
      </c>
      <c r="IR40" s="114">
        <f t="shared" si="115"/>
        <v>0</v>
      </c>
      <c r="IS40" s="114">
        <f t="shared" si="115"/>
        <v>0</v>
      </c>
      <c r="IT40" s="114"/>
      <c r="IU40" s="114">
        <f t="shared" ref="IU40:JB40" si="116">MAX(IU14:IU37)</f>
        <v>0</v>
      </c>
      <c r="IV40" s="114">
        <f t="shared" si="116"/>
        <v>0</v>
      </c>
      <c r="IW40" s="114">
        <f t="shared" si="116"/>
        <v>0</v>
      </c>
      <c r="IX40" s="112">
        <f t="shared" si="116"/>
        <v>0</v>
      </c>
      <c r="IY40" s="114">
        <f t="shared" si="116"/>
        <v>0</v>
      </c>
      <c r="IZ40" s="114">
        <f t="shared" si="116"/>
        <v>0</v>
      </c>
      <c r="JA40" s="114">
        <f t="shared" si="116"/>
        <v>0</v>
      </c>
      <c r="JB40" s="114">
        <f t="shared" si="116"/>
        <v>0</v>
      </c>
      <c r="JC40" s="114"/>
      <c r="JD40" s="114">
        <f t="shared" ref="JD40:JJ40" si="117">MAX(JD14:JD37)</f>
        <v>0</v>
      </c>
      <c r="JE40" s="114">
        <f t="shared" si="117"/>
        <v>0</v>
      </c>
      <c r="JF40" s="114">
        <f t="shared" si="117"/>
        <v>0</v>
      </c>
      <c r="JG40" s="114">
        <f t="shared" si="117"/>
        <v>0</v>
      </c>
      <c r="JH40" s="114">
        <f t="shared" si="117"/>
        <v>0</v>
      </c>
      <c r="JI40" s="114">
        <f t="shared" si="117"/>
        <v>0</v>
      </c>
      <c r="JJ40" s="114">
        <f t="shared" si="117"/>
        <v>0</v>
      </c>
      <c r="JK40" s="114"/>
      <c r="JL40" s="114">
        <f t="shared" ref="JL40:JS40" si="118">MAX(JL14:JL37)</f>
        <v>0</v>
      </c>
      <c r="JM40" s="114">
        <f t="shared" si="118"/>
        <v>0</v>
      </c>
      <c r="JN40" s="114">
        <f t="shared" si="118"/>
        <v>0</v>
      </c>
      <c r="JO40" s="112">
        <f t="shared" si="118"/>
        <v>0</v>
      </c>
      <c r="JP40" s="114">
        <f t="shared" si="118"/>
        <v>0</v>
      </c>
      <c r="JQ40" s="114">
        <f t="shared" si="118"/>
        <v>0</v>
      </c>
      <c r="JR40" s="114">
        <f t="shared" si="118"/>
        <v>0</v>
      </c>
      <c r="JS40" s="114">
        <f t="shared" si="118"/>
        <v>0</v>
      </c>
      <c r="JT40" s="114"/>
      <c r="JU40" s="114">
        <f t="shared" ref="JU40:KA40" si="119">MAX(JU14:JU37)</f>
        <v>0</v>
      </c>
      <c r="JV40" s="114">
        <f t="shared" si="119"/>
        <v>0</v>
      </c>
      <c r="JW40" s="114">
        <f t="shared" si="119"/>
        <v>0</v>
      </c>
      <c r="JX40" s="114">
        <f t="shared" si="119"/>
        <v>0</v>
      </c>
      <c r="JY40" s="114">
        <f t="shared" si="119"/>
        <v>0</v>
      </c>
      <c r="JZ40" s="114">
        <f t="shared" si="119"/>
        <v>0</v>
      </c>
      <c r="KA40" s="114">
        <f t="shared" si="119"/>
        <v>0</v>
      </c>
      <c r="KB40" s="114"/>
      <c r="KC40" s="114">
        <f t="shared" ref="KC40:KJ40" si="120">MAX(KC14:KC37)</f>
        <v>0</v>
      </c>
      <c r="KD40" s="114">
        <f t="shared" si="120"/>
        <v>0</v>
      </c>
      <c r="KE40" s="114">
        <f t="shared" si="120"/>
        <v>0</v>
      </c>
      <c r="KF40" s="112">
        <f t="shared" si="120"/>
        <v>0</v>
      </c>
      <c r="KG40" s="114">
        <f t="shared" si="120"/>
        <v>0</v>
      </c>
      <c r="KH40" s="114">
        <f t="shared" si="120"/>
        <v>0</v>
      </c>
      <c r="KI40" s="114">
        <f t="shared" si="120"/>
        <v>0</v>
      </c>
      <c r="KJ40" s="114">
        <f t="shared" si="120"/>
        <v>0</v>
      </c>
      <c r="KK40" s="114"/>
      <c r="KL40" s="114">
        <f t="shared" ref="KL40:KR40" si="121">MAX(KL14:KL37)</f>
        <v>0</v>
      </c>
      <c r="KM40" s="114">
        <f t="shared" si="121"/>
        <v>0</v>
      </c>
      <c r="KN40" s="114">
        <f t="shared" si="121"/>
        <v>0</v>
      </c>
      <c r="KO40" s="114">
        <f t="shared" si="121"/>
        <v>0</v>
      </c>
      <c r="KP40" s="114">
        <f t="shared" si="121"/>
        <v>0</v>
      </c>
      <c r="KQ40" s="114">
        <f t="shared" si="121"/>
        <v>0</v>
      </c>
      <c r="KR40" s="114">
        <f t="shared" si="121"/>
        <v>0</v>
      </c>
      <c r="KS40" s="114"/>
      <c r="KT40" s="114">
        <f t="shared" ref="KT40:LA40" si="122">MAX(KT14:KT37)</f>
        <v>0</v>
      </c>
      <c r="KU40" s="114">
        <f t="shared" si="122"/>
        <v>0</v>
      </c>
      <c r="KV40" s="114">
        <f t="shared" si="122"/>
        <v>0</v>
      </c>
      <c r="KW40" s="112">
        <f t="shared" si="122"/>
        <v>0</v>
      </c>
      <c r="KX40" s="114">
        <f t="shared" si="122"/>
        <v>0</v>
      </c>
      <c r="KY40" s="114">
        <f t="shared" si="122"/>
        <v>0</v>
      </c>
      <c r="KZ40" s="114">
        <f t="shared" si="122"/>
        <v>0</v>
      </c>
      <c r="LA40" s="114">
        <f t="shared" si="122"/>
        <v>0</v>
      </c>
      <c r="LB40" s="114"/>
      <c r="LC40" s="114">
        <f t="shared" ref="LC40:LI40" si="123">MAX(LC14:LC37)</f>
        <v>0</v>
      </c>
      <c r="LD40" s="114">
        <f t="shared" si="123"/>
        <v>0</v>
      </c>
      <c r="LE40" s="114">
        <f t="shared" si="123"/>
        <v>0</v>
      </c>
      <c r="LF40" s="114">
        <f t="shared" si="123"/>
        <v>0</v>
      </c>
      <c r="LG40" s="114">
        <f t="shared" si="123"/>
        <v>0</v>
      </c>
      <c r="LH40" s="114">
        <f t="shared" si="123"/>
        <v>0</v>
      </c>
      <c r="LI40" s="114">
        <f t="shared" si="123"/>
        <v>0</v>
      </c>
      <c r="LJ40" s="114"/>
      <c r="LK40" s="114">
        <f t="shared" ref="LK40:LO40" si="124">MAX(LK14:LK37)</f>
        <v>0</v>
      </c>
      <c r="LL40" s="114">
        <f t="shared" si="124"/>
        <v>0</v>
      </c>
      <c r="LM40" s="114">
        <f t="shared" si="124"/>
        <v>0</v>
      </c>
      <c r="LN40" s="112">
        <f t="shared" si="124"/>
        <v>0</v>
      </c>
      <c r="LO40" s="114">
        <f t="shared" si="124"/>
        <v>0</v>
      </c>
      <c r="LP40" s="114"/>
      <c r="LQ40" s="114"/>
      <c r="LR40" s="114"/>
      <c r="LS40" s="114"/>
      <c r="LT40" s="114" t="str">
        <f t="shared" ref="LT40:MV40" si="125">MAX(#REF!)</f>
        <v>#REF!</v>
      </c>
      <c r="LU40" s="114" t="str">
        <f t="shared" si="125"/>
        <v>#REF!</v>
      </c>
      <c r="LV40" s="114" t="str">
        <f t="shared" si="125"/>
        <v>#REF!</v>
      </c>
      <c r="LW40" s="114" t="str">
        <f t="shared" si="125"/>
        <v>#REF!</v>
      </c>
      <c r="LX40" s="114" t="str">
        <f t="shared" si="125"/>
        <v>#REF!</v>
      </c>
      <c r="LY40" s="114" t="str">
        <f t="shared" si="125"/>
        <v>#REF!</v>
      </c>
      <c r="LZ40" s="114" t="str">
        <f t="shared" si="125"/>
        <v>#REF!</v>
      </c>
      <c r="MA40" s="114" t="str">
        <f t="shared" si="125"/>
        <v>#REF!</v>
      </c>
      <c r="MB40" s="114" t="str">
        <f t="shared" si="125"/>
        <v>#REF!</v>
      </c>
      <c r="MC40" s="114" t="str">
        <f t="shared" si="125"/>
        <v>#REF!</v>
      </c>
      <c r="MD40" s="114" t="str">
        <f t="shared" si="125"/>
        <v>#REF!</v>
      </c>
      <c r="ME40" s="114" t="str">
        <f t="shared" si="125"/>
        <v>#REF!</v>
      </c>
      <c r="MF40" s="114" t="str">
        <f t="shared" si="125"/>
        <v>#REF!</v>
      </c>
      <c r="MG40" s="114" t="str">
        <f t="shared" si="125"/>
        <v>#REF!</v>
      </c>
      <c r="MH40" s="114" t="str">
        <f t="shared" si="125"/>
        <v>#REF!</v>
      </c>
      <c r="MI40" s="114" t="str">
        <f t="shared" si="125"/>
        <v>#REF!</v>
      </c>
      <c r="MJ40" s="114" t="str">
        <f t="shared" si="125"/>
        <v>#REF!</v>
      </c>
      <c r="MK40" s="114" t="str">
        <f t="shared" si="125"/>
        <v>#REF!</v>
      </c>
      <c r="ML40" s="114" t="str">
        <f t="shared" si="125"/>
        <v>#REF!</v>
      </c>
      <c r="MM40" s="114" t="str">
        <f t="shared" si="125"/>
        <v>#REF!</v>
      </c>
      <c r="MN40" s="114" t="str">
        <f t="shared" si="125"/>
        <v>#REF!</v>
      </c>
      <c r="MO40" s="112" t="str">
        <f t="shared" si="125"/>
        <v>#REF!</v>
      </c>
      <c r="MP40" s="114" t="str">
        <f t="shared" si="125"/>
        <v>#REF!</v>
      </c>
      <c r="MQ40" s="114" t="str">
        <f t="shared" si="125"/>
        <v>#REF!</v>
      </c>
      <c r="MR40" s="114" t="str">
        <f t="shared" si="125"/>
        <v>#REF!</v>
      </c>
      <c r="MS40" s="114" t="str">
        <f t="shared" si="125"/>
        <v>#REF!</v>
      </c>
      <c r="MT40" s="114" t="str">
        <f t="shared" si="125"/>
        <v>#REF!</v>
      </c>
      <c r="MU40" s="114" t="str">
        <f t="shared" si="125"/>
        <v>#REF!</v>
      </c>
      <c r="MV40" s="114" t="str">
        <f t="shared" si="125"/>
        <v>#REF!</v>
      </c>
      <c r="MW40" s="114"/>
      <c r="MX40" s="114"/>
      <c r="MY40" s="114" t="str">
        <f t="shared" ref="MY40:ND40" si="126">MAX(#REF!)</f>
        <v>#REF!</v>
      </c>
      <c r="MZ40" s="114" t="str">
        <f t="shared" si="126"/>
        <v>#REF!</v>
      </c>
      <c r="NA40" s="114" t="str">
        <f t="shared" si="126"/>
        <v>#REF!</v>
      </c>
      <c r="NB40" s="114" t="str">
        <f t="shared" si="126"/>
        <v>#REF!</v>
      </c>
      <c r="NC40" s="114" t="str">
        <f t="shared" si="126"/>
        <v>#REF!</v>
      </c>
      <c r="ND40" s="114" t="str">
        <f t="shared" si="126"/>
        <v>#REF!</v>
      </c>
      <c r="NE40" s="114"/>
      <c r="NF40" s="114"/>
      <c r="NG40" s="114" t="str">
        <f t="shared" ref="NG40:NL40" si="127">MAX(#REF!)</f>
        <v>#REF!</v>
      </c>
      <c r="NH40" s="114" t="str">
        <f t="shared" si="127"/>
        <v>#REF!</v>
      </c>
      <c r="NI40" s="114" t="str">
        <f t="shared" si="127"/>
        <v>#REF!</v>
      </c>
      <c r="NJ40" s="114" t="str">
        <f t="shared" si="127"/>
        <v>#REF!</v>
      </c>
      <c r="NK40" s="114" t="str">
        <f t="shared" si="127"/>
        <v>#REF!</v>
      </c>
      <c r="NL40" s="114" t="str">
        <f t="shared" si="127"/>
        <v>#REF!</v>
      </c>
      <c r="NM40" s="114"/>
      <c r="NN40" s="114"/>
      <c r="NO40" s="114" t="str">
        <f t="shared" ref="NO40:NP40" si="128">MAX(#REF!)</f>
        <v>#REF!</v>
      </c>
      <c r="NP40" s="114" t="str">
        <f t="shared" si="128"/>
        <v>#REF!</v>
      </c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</sheetData>
  <mergeCells count="94">
    <mergeCell ref="BC14:BC37"/>
    <mergeCell ref="BL14:BL37"/>
    <mergeCell ref="DZ12:EC12"/>
    <mergeCell ref="ED14:ED37"/>
    <mergeCell ref="DN12:DU12"/>
    <mergeCell ref="DV12:DY12"/>
    <mergeCell ref="EE12:EL12"/>
    <mergeCell ref="EM12:ES12"/>
    <mergeCell ref="ET12:EW12"/>
    <mergeCell ref="EX12:FA12"/>
    <mergeCell ref="DM14:DM37"/>
    <mergeCell ref="JO14:JO37"/>
    <mergeCell ref="KF14:KF37"/>
    <mergeCell ref="KW14:KW37"/>
    <mergeCell ref="LN14:LN37"/>
    <mergeCell ref="FB12:FE12"/>
    <mergeCell ref="FF12:FI12"/>
    <mergeCell ref="FZ14:FZ37"/>
    <mergeCell ref="GY14:GY37"/>
    <mergeCell ref="HX14:HX37"/>
    <mergeCell ref="IG14:IG37"/>
    <mergeCell ref="IX14:IX37"/>
    <mergeCell ref="GM12:GP12"/>
    <mergeCell ref="GQ12:GT12"/>
    <mergeCell ref="FJ12:FM12"/>
    <mergeCell ref="FN12:FQ12"/>
    <mergeCell ref="FR12:FU12"/>
    <mergeCell ref="FV12:FY12"/>
    <mergeCell ref="GA12:GD12"/>
    <mergeCell ref="GE12:GH12"/>
    <mergeCell ref="GI12:GL12"/>
    <mergeCell ref="IY12:JF12"/>
    <mergeCell ref="JG12:JN12"/>
    <mergeCell ref="GU12:GX12"/>
    <mergeCell ref="GZ12:HG12"/>
    <mergeCell ref="HH12:HO12"/>
    <mergeCell ref="HP12:HW12"/>
    <mergeCell ref="HY12:IF12"/>
    <mergeCell ref="IH12:IO12"/>
    <mergeCell ref="IP12:IW12"/>
    <mergeCell ref="LS12:LZ12"/>
    <mergeCell ref="MA12:MG12"/>
    <mergeCell ref="JP12:JW12"/>
    <mergeCell ref="JX12:KE12"/>
    <mergeCell ref="KG12:KN12"/>
    <mergeCell ref="KO12:KV12"/>
    <mergeCell ref="KX12:LE12"/>
    <mergeCell ref="LF12:LM12"/>
    <mergeCell ref="LO12:LR12"/>
    <mergeCell ref="KX10:LM10"/>
    <mergeCell ref="LO10:MN10"/>
    <mergeCell ref="MP10:NP10"/>
    <mergeCell ref="MH12:MN12"/>
    <mergeCell ref="MP12:MZ12"/>
    <mergeCell ref="NA12:NH12"/>
    <mergeCell ref="NI12:NP12"/>
    <mergeCell ref="GA10:GX10"/>
    <mergeCell ref="GZ10:HW10"/>
    <mergeCell ref="HY10:IF10"/>
    <mergeCell ref="IH10:IW10"/>
    <mergeCell ref="IY10:JN10"/>
    <mergeCell ref="JP10:KE10"/>
    <mergeCell ref="KG10:KV10"/>
    <mergeCell ref="Z2:AX7"/>
    <mergeCell ref="BD10:BK10"/>
    <mergeCell ref="BM10:DB10"/>
    <mergeCell ref="DE10:DL10"/>
    <mergeCell ref="DN10:EC10"/>
    <mergeCell ref="EE10:FY10"/>
    <mergeCell ref="DN11:EC11"/>
    <mergeCell ref="AI12:AL12"/>
    <mergeCell ref="AM12:AP12"/>
    <mergeCell ref="D10:BB10"/>
    <mergeCell ref="E12:K12"/>
    <mergeCell ref="L12:R12"/>
    <mergeCell ref="S12:V12"/>
    <mergeCell ref="W12:Z12"/>
    <mergeCell ref="AA12:AD12"/>
    <mergeCell ref="AE12:AH12"/>
    <mergeCell ref="AY12:BB12"/>
    <mergeCell ref="AQ12:AT12"/>
    <mergeCell ref="AU12:AX12"/>
    <mergeCell ref="BD12:BK12"/>
    <mergeCell ref="BM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L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2026-01-06T10:48:53Z</dcterms:created>
  <dc:creator>User</dc:creator>
</cp:coreProperties>
</file>